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cking Materials JULY" sheetId="1" r:id="rId3"/>
    <sheet state="visible" name="CSV UPLOAD FORMAT" sheetId="2" r:id="rId4"/>
    <sheet state="visible" name="Chemicals - JULY" sheetId="3" r:id="rId5"/>
    <sheet state="visible" name="Test" sheetId="4" r:id="rId6"/>
    <sheet state="visible" name="Product DB" sheetId="5" r:id="rId7"/>
    <sheet state="visible" name="CSV Upload" sheetId="6" r:id="rId8"/>
    <sheet state="visible" name="Packing Materials" sheetId="7" r:id="rId9"/>
    <sheet state="visible" name="LABELS, BAGS &amp; POUCH " sheetId="8" r:id="rId10"/>
    <sheet state="visible" name="Formers" sheetId="9" r:id="rId11"/>
    <sheet state="visible" name="Packing Materials II" sheetId="10" r:id="rId12"/>
    <sheet state="visible" name="Chemicals" sheetId="11" r:id="rId13"/>
    <sheet state="visible" name="Latex &amp; Nitrile" sheetId="12" r:id="rId14"/>
    <sheet state="visible" name="Temp. Packed" sheetId="13" r:id="rId15"/>
    <sheet state="visible" name="Second Grade" sheetId="14" r:id="rId16"/>
    <sheet state="visible" name="Supplier List" sheetId="15" r:id="rId17"/>
    <sheet state="visible" name="Packing Materials Batch 1-44" sheetId="16" r:id="rId18"/>
    <sheet state="visible" name="Packing Materials Batch 45-89" sheetId="17" r:id="rId19"/>
    <sheet state="visible" name="Packing Materials Batch 90-133" sheetId="18" r:id="rId20"/>
    <sheet state="visible" name="Packing Materials Batch 134-179" sheetId="19" r:id="rId21"/>
    <sheet state="visible" name="Packing Materials Batch 180-226" sheetId="20" r:id="rId22"/>
    <sheet state="visible" name="Packing Materials Batch 227-248" sheetId="21" r:id="rId23"/>
    <sheet state="visible" name="Packing Materials (MAY)" sheetId="22" r:id="rId24"/>
  </sheets>
  <definedNames/>
  <calcPr/>
</workbook>
</file>

<file path=xl/sharedStrings.xml><?xml version="1.0" encoding="utf-8"?>
<sst xmlns="http://schemas.openxmlformats.org/spreadsheetml/2006/main" count="77592" uniqueCount="1201">
  <si>
    <t>Product Name</t>
  </si>
  <si>
    <t>N0</t>
  </si>
  <si>
    <t>DESCRIPTION</t>
  </si>
  <si>
    <t>CUSTOMER</t>
  </si>
  <si>
    <t>CARTONS</t>
  </si>
  <si>
    <t>Code</t>
  </si>
  <si>
    <t>PER 
(Drums/Kgs)</t>
  </si>
  <si>
    <t>BOXES</t>
  </si>
  <si>
    <t>Customer</t>
  </si>
  <si>
    <t>UOM</t>
  </si>
  <si>
    <t>Purchasing Stock Value</t>
  </si>
  <si>
    <t>Purchasing UOM</t>
  </si>
  <si>
    <t>F/SIZE</t>
  </si>
  <si>
    <t>XXS</t>
  </si>
  <si>
    <t>XS</t>
  </si>
  <si>
    <t>S</t>
  </si>
  <si>
    <t>M</t>
  </si>
  <si>
    <t>L</t>
  </si>
  <si>
    <t>XL</t>
  </si>
  <si>
    <t>XXL</t>
  </si>
  <si>
    <t>XXXL</t>
  </si>
  <si>
    <t>W/SIZE</t>
  </si>
  <si>
    <t>Issuing Stock Value</t>
  </si>
  <si>
    <t>Issuing UOM</t>
  </si>
  <si>
    <t>Q.R.P NF WHITE 245MM</t>
  </si>
  <si>
    <t>Department Usage</t>
  </si>
  <si>
    <t>AMMONIA</t>
  </si>
  <si>
    <t>RM 19</t>
  </si>
  <si>
    <t>DRUMS</t>
  </si>
  <si>
    <t>Q.R.P</t>
  </si>
  <si>
    <t>KG</t>
  </si>
  <si>
    <t>CHLORINATION/PRODUCTION</t>
  </si>
  <si>
    <t>carton</t>
  </si>
  <si>
    <t>SODIUM SULPHITE</t>
  </si>
  <si>
    <t>Q.R.P NF BLUE 245MM</t>
  </si>
  <si>
    <t>RM 96</t>
  </si>
  <si>
    <t>PACKET</t>
  </si>
  <si>
    <t>CHLORINATION</t>
  </si>
  <si>
    <t>BEVALOID</t>
  </si>
  <si>
    <t>RM 21</t>
  </si>
  <si>
    <t>JARS</t>
  </si>
  <si>
    <t>PRODUCTION</t>
  </si>
  <si>
    <t>CALCIUM CARBONATE (precarb)</t>
  </si>
  <si>
    <t>RM 12</t>
  </si>
  <si>
    <t>Q.R.P NF BLACK 245MM</t>
  </si>
  <si>
    <t>BAGS</t>
  </si>
  <si>
    <t>CALCIUM NITRATE</t>
  </si>
  <si>
    <t>RM 13</t>
  </si>
  <si>
    <t>CAUSTIC SODA LIQUID</t>
  </si>
  <si>
    <t>RM 17</t>
  </si>
  <si>
    <t xml:space="preserve"> DRUMS</t>
  </si>
  <si>
    <t>boxes</t>
  </si>
  <si>
    <t>CTF -M2</t>
  </si>
  <si>
    <t>RM 57</t>
  </si>
  <si>
    <t>KEOFLO ADP-USP</t>
  </si>
  <si>
    <t>RM 131</t>
  </si>
  <si>
    <t>LIQUID CHLORINE</t>
  </si>
  <si>
    <t>RM 41</t>
  </si>
  <si>
    <t>CYL</t>
  </si>
  <si>
    <t>NITRIC ACID</t>
  </si>
  <si>
    <t>RM 15</t>
  </si>
  <si>
    <t>QRP Q095 245 NITRILE</t>
  </si>
  <si>
    <t>NRL C3</t>
  </si>
  <si>
    <t>RM 133</t>
  </si>
  <si>
    <t>POLYCOAG-QR801L</t>
  </si>
  <si>
    <t>RM 127</t>
  </si>
  <si>
    <t>DKSR TR 320</t>
  </si>
  <si>
    <t>QRP</t>
  </si>
  <si>
    <t>SULPHUR POWDER</t>
  </si>
  <si>
    <t>RM 04</t>
  </si>
  <si>
    <t xml:space="preserve"> BAGS</t>
  </si>
  <si>
    <t>QRP NITRILE 300 Q125</t>
  </si>
  <si>
    <t>TITANIUM DIOXIDE (TIO2)</t>
  </si>
  <si>
    <t>COMPOUNDING</t>
  </si>
  <si>
    <t>ZDBC</t>
  </si>
  <si>
    <t>RM 06</t>
  </si>
  <si>
    <t>HIPRO XC 612HC</t>
  </si>
  <si>
    <t>ZINC OXIDE</t>
  </si>
  <si>
    <t>RM 05</t>
  </si>
  <si>
    <t>ZMBT</t>
  </si>
  <si>
    <t>RM 07</t>
  </si>
  <si>
    <t>CALCIUM CARBONATE (ZANCARB 3NC)</t>
  </si>
  <si>
    <t>KUMANOX</t>
  </si>
  <si>
    <t>RM 10</t>
  </si>
  <si>
    <t>12" PLAIN TYPE CTN 315X305X304</t>
  </si>
  <si>
    <t>LATEXTAN  HD [VULTAMOL]</t>
  </si>
  <si>
    <t>RM 11</t>
  </si>
  <si>
    <t>LAURIC ACID</t>
  </si>
  <si>
    <t>RM 30</t>
  </si>
  <si>
    <t>QRP/ NISSIN</t>
  </si>
  <si>
    <t>POTTASSIUM HYDROXIDE / KOH</t>
  </si>
  <si>
    <t>RM 18</t>
  </si>
  <si>
    <t>NISSIN 918</t>
  </si>
  <si>
    <t>KAOLIN</t>
  </si>
  <si>
    <t>ZDEC</t>
  </si>
  <si>
    <t>RM 08</t>
  </si>
  <si>
    <t>BIOGARD</t>
  </si>
  <si>
    <t>NISSIN</t>
  </si>
  <si>
    <t>NISSIN 905</t>
  </si>
  <si>
    <t>PAINT RIP</t>
  </si>
  <si>
    <t>RM 54</t>
  </si>
  <si>
    <t>FORMER</t>
  </si>
  <si>
    <t>POLYMERISED CAUSTIC</t>
  </si>
  <si>
    <t>WATER PLANT</t>
  </si>
  <si>
    <t>POLYCOL 12</t>
  </si>
  <si>
    <t>NISSIN 903</t>
  </si>
  <si>
    <t>SULPHURIC ACID</t>
  </si>
  <si>
    <t>MOBILZER 346/vivashield</t>
  </si>
  <si>
    <t>RM 82</t>
  </si>
  <si>
    <t>NISSIN 995</t>
  </si>
  <si>
    <t>POLYSURF</t>
  </si>
  <si>
    <t>RM 129</t>
  </si>
  <si>
    <t>STAB COMP</t>
  </si>
  <si>
    <t>RM 25</t>
  </si>
  <si>
    <t>NISSIN 236</t>
  </si>
  <si>
    <t>NISSIN 339</t>
  </si>
  <si>
    <t>13A</t>
  </si>
  <si>
    <t>NISSIN ANGEL 234</t>
  </si>
  <si>
    <t>CTI FINGER FLEX NIT PF</t>
  </si>
  <si>
    <t>CTI</t>
  </si>
  <si>
    <t>CTI FINGER FLEX LATEX</t>
  </si>
  <si>
    <t>SGPF LATEX</t>
  </si>
  <si>
    <t>NSGF NITRILE</t>
  </si>
  <si>
    <t>NITRILE 9" PF</t>
  </si>
  <si>
    <t>SIMTEC RED</t>
  </si>
  <si>
    <t>IAB</t>
  </si>
  <si>
    <t>SIMTEC BLUE</t>
  </si>
  <si>
    <t>SIMTEC STERILE</t>
  </si>
  <si>
    <t>DECROWN 10" WITHOUT LOGO</t>
  </si>
  <si>
    <t>DECROWN</t>
  </si>
  <si>
    <t>DECROWN 12" WITHOUT LOGO</t>
  </si>
  <si>
    <t>DECROWN ORANGE 260</t>
  </si>
  <si>
    <t>24A</t>
  </si>
  <si>
    <t>DECROWN ORANGE 300</t>
  </si>
  <si>
    <t>DECROWN LATEX 245MM DARK BLUE</t>
  </si>
  <si>
    <t>ADVANCED TECH NT100CL</t>
  </si>
  <si>
    <t>PCS</t>
  </si>
  <si>
    <t>DISPOSABLE BLUE</t>
  </si>
  <si>
    <t>10" PLAIN TYPE CTN DW 315X305X255</t>
  </si>
  <si>
    <t>PCS / HYG</t>
  </si>
  <si>
    <t>INFITOUCH LATEX PLUS 12" SMOOTH</t>
  </si>
  <si>
    <t>INFITOUCH</t>
  </si>
  <si>
    <t>INFITOUCH STEEL BLUE 12 NITRILE 50 PCS</t>
  </si>
  <si>
    <t>INFITOUCH LATEX SOFIT TOUCH 9" 100PCS</t>
  </si>
  <si>
    <t>INFI TOUCH SUPER SOFT BLACK LATEX 12"</t>
  </si>
  <si>
    <t>INFI TOUCH STRONG &amp; TOUCH BLACK NITRILE</t>
  </si>
  <si>
    <t>.</t>
  </si>
  <si>
    <t>INFITOUCH LATEX PLUS 9" 100PCS</t>
  </si>
  <si>
    <t>DERMA PLUS 6ML BLACK NO</t>
  </si>
  <si>
    <t>INFITOUCH MULTI PURPOSE 4.5 MIL 9" BLUE</t>
  </si>
  <si>
    <t>MEDIGLOVE PF 300 LATEX</t>
  </si>
  <si>
    <t>PROGRESS</t>
  </si>
  <si>
    <t>MEDIGLOVE PF 245 LATEX</t>
  </si>
  <si>
    <t>MEDIGLOVE PF 245 NITRILE</t>
  </si>
  <si>
    <t>SENSITRON 516</t>
  </si>
  <si>
    <t>MAPA USA</t>
  </si>
  <si>
    <t>NIPROTEC 52942</t>
  </si>
  <si>
    <t>GYMAX LATEX 600MM NON STE</t>
  </si>
  <si>
    <t>GAYDE</t>
  </si>
  <si>
    <t>GAYDE LATEX 400MM</t>
  </si>
  <si>
    <t>GYMAX STR</t>
  </si>
  <si>
    <t>XXS/5.5</t>
  </si>
  <si>
    <t>XS/6.0</t>
  </si>
  <si>
    <t>S/6.5</t>
  </si>
  <si>
    <t>M/7.0</t>
  </si>
  <si>
    <t>L/7.5</t>
  </si>
  <si>
    <t>XL/8.0</t>
  </si>
  <si>
    <t>XXL/8.5</t>
  </si>
  <si>
    <t>DOC 400 DOCCL 400 PF</t>
  </si>
  <si>
    <t>GARDENING</t>
  </si>
  <si>
    <t>DOC CHEMO ZERO STR</t>
  </si>
  <si>
    <t>DOC ZERO 400-ZERPW</t>
  </si>
  <si>
    <t>DOC ZERO CHISIN</t>
  </si>
  <si>
    <t>DOC SCUDO PF</t>
  </si>
  <si>
    <t>RED STRONG NITRILE FOOD</t>
  </si>
  <si>
    <t>DOC 400MM BLUE NO-9ZPW BAG PACKING</t>
  </si>
  <si>
    <t>ACEPLAS 300MM LOGO</t>
  </si>
  <si>
    <t>ACEPLAS</t>
  </si>
  <si>
    <t>ACEPLAS 245MM LOGO</t>
  </si>
  <si>
    <t>ACEPLUS 200 PCS</t>
  </si>
  <si>
    <t>ACEPLUS NITRILE P/F</t>
  </si>
  <si>
    <t>CLEANTEAM 100-322400 LATEX</t>
  </si>
  <si>
    <t>PIP</t>
  </si>
  <si>
    <t>CLEANTEAM 323000 LATEX</t>
  </si>
  <si>
    <t>CLEANTEAM 332400 NITRILE</t>
  </si>
  <si>
    <t>CLEANTEAM 333000 NITRILE</t>
  </si>
  <si>
    <t>AMBI CANNER -7.0</t>
  </si>
  <si>
    <t>SUMMIT</t>
  </si>
  <si>
    <t>AMBI CANNER LATEX -8.0</t>
  </si>
  <si>
    <t>AMBI CANNER LATEX - 9.0</t>
  </si>
  <si>
    <t>AMBI CANNER - 10.0</t>
  </si>
  <si>
    <t>TRACERS 550 EXAM 4.5 MIL</t>
  </si>
  <si>
    <t>TRACERS 550 EXAM 3.5 MIL</t>
  </si>
  <si>
    <t>NITREX CX 300</t>
  </si>
  <si>
    <t>MEDICARE</t>
  </si>
  <si>
    <t>NITREX 420 STR</t>
  </si>
  <si>
    <t>NITREX CX 400</t>
  </si>
  <si>
    <t>BIOPLUS CX 300</t>
  </si>
  <si>
    <t>BIOPLUS CX 400</t>
  </si>
  <si>
    <t>BIOPLUS 420 STR</t>
  </si>
  <si>
    <t>BIOPLUS 600 STR</t>
  </si>
  <si>
    <t>NITREX 600</t>
  </si>
  <si>
    <t>NITREX CHEMOCARE 240MM</t>
  </si>
  <si>
    <t>NITREX CHEMOCARE 300MM</t>
  </si>
  <si>
    <t>LAVEN CARE</t>
  </si>
  <si>
    <t>KORECA</t>
  </si>
  <si>
    <t>76A</t>
  </si>
  <si>
    <t>CLEAN SKIN LATEX 245MM</t>
  </si>
  <si>
    <t>PURETEC</t>
  </si>
  <si>
    <t>BEST N DEX ( WITHOUT LOT NO )</t>
  </si>
  <si>
    <t>BEST</t>
  </si>
  <si>
    <t>BEST N TEX</t>
  </si>
  <si>
    <t>INTERCEPT STERILE LATEX 300MM</t>
  </si>
  <si>
    <t>MUNITEC</t>
  </si>
  <si>
    <t>INTERCEPT NITRILE 300MM</t>
  </si>
  <si>
    <t>INTERCEPT LATEX 300MM</t>
  </si>
  <si>
    <t>TGC NITRILE GREY 400MM</t>
  </si>
  <si>
    <t>THE GLOVE COMPANY</t>
  </si>
  <si>
    <t>TGC NITRILE GREY 600MM</t>
  </si>
  <si>
    <t>#</t>
  </si>
  <si>
    <t>LATEX DW + 300</t>
  </si>
  <si>
    <t>DYNOVOAG</t>
  </si>
  <si>
    <t>BRAND</t>
  </si>
  <si>
    <t>85A</t>
  </si>
  <si>
    <t>DYNOSENSE CREAN LATEX DW+300</t>
  </si>
  <si>
    <t>FREE SIZE</t>
  </si>
  <si>
    <t>XS /6.0</t>
  </si>
  <si>
    <t>S / 6.5</t>
  </si>
  <si>
    <t>M / 7.0</t>
  </si>
  <si>
    <t>L / 7.5</t>
  </si>
  <si>
    <t>M/L / 8.0</t>
  </si>
  <si>
    <t>XL / 8.5</t>
  </si>
  <si>
    <t>2XL / 9.0</t>
  </si>
  <si>
    <t>Label/Print/Etc</t>
  </si>
  <si>
    <t>ULTRA THIN NITRILE DW + 315</t>
  </si>
  <si>
    <t>Boxes/Cartons</t>
  </si>
  <si>
    <t>KC</t>
  </si>
  <si>
    <t>KC KIMTECH G5 10/12 LATEX</t>
  </si>
  <si>
    <t>Carton</t>
  </si>
  <si>
    <t>WHITE NITRILE DW+ 400</t>
  </si>
  <si>
    <t>Boxes</t>
  </si>
  <si>
    <t>KTP G5 LATEX 12" - CARTON LABEL</t>
  </si>
  <si>
    <t>Carton Label</t>
  </si>
  <si>
    <t>87A</t>
  </si>
  <si>
    <t>DYNOSENSE DOUBLE NITRILE DW 300 BOX</t>
  </si>
  <si>
    <t>KTP G5 LATEX 12" - INSERT PAPER</t>
  </si>
  <si>
    <t>Insert Paper</t>
  </si>
  <si>
    <t>KTP G5 LATEX 12" INNER PRINTED BAGS</t>
  </si>
  <si>
    <t>Bags</t>
  </si>
  <si>
    <t>DYNOSENSE DOUBLE NITRILE DW 300</t>
  </si>
  <si>
    <t>KTP G5 LATEX 10" - CARTON LABEL</t>
  </si>
  <si>
    <t>KTP G5 LATEX 10" - INSERT PAPER</t>
  </si>
  <si>
    <t>KTP G5 LATEX 10" INNER PRINTED BAGS</t>
  </si>
  <si>
    <t>88A</t>
  </si>
  <si>
    <t>KC KIMTECH EVT 12''</t>
  </si>
  <si>
    <t>DYNOSENSE WHITE NITRILE DW+330 STE</t>
  </si>
  <si>
    <t>KTP EVT G3 NITRILE 12" PRINTED BAGS</t>
  </si>
  <si>
    <t>KTP G3 EVT NITRILE 12" - CARTON LABEL</t>
  </si>
  <si>
    <t>KTP G3 EVT NITRILE 12" - INSERT PAPER</t>
  </si>
  <si>
    <t>PROFILE PLAL</t>
  </si>
  <si>
    <t>KC KIMTECH LATEX 12" BROWN</t>
  </si>
  <si>
    <t>KTP G3 BROWN LATEX 12" - CARTON LABEL</t>
  </si>
  <si>
    <t>NITRITEX</t>
  </si>
  <si>
    <t>KTP G3 BROWN LATEX 12" - INSERT PAPER</t>
  </si>
  <si>
    <t>KTP G3 BROWN LATEX 12" RIGHT PRINTED BAGS</t>
  </si>
  <si>
    <t>KTP G3 BROWN LATEX 12" LEFT PRINTED BAGS</t>
  </si>
  <si>
    <t>KIMTECH SCIENCE BLUE NITRILE SMOOTH 9798</t>
  </si>
  <si>
    <t>CERTICLEAN 10"/12" LATEX</t>
  </si>
  <si>
    <t>CERTICLEAN LATEX 10" &amp; 12" PRINTED BAGS</t>
  </si>
  <si>
    <t>BIOCLEAN-BNHN</t>
  </si>
  <si>
    <t>KIMTECH SCIENCE BRAND 400MM</t>
  </si>
  <si>
    <t>BLUE NITRILE PF SMOOTH 5057</t>
  </si>
  <si>
    <t>PROFILE 3000-PLHS</t>
  </si>
  <si>
    <t>KC BLUE NITRILE 10/12"</t>
  </si>
  <si>
    <t>KC KLEENGUARD G20 NITRILE PLUS</t>
  </si>
  <si>
    <t>KG G20 NITRILE BLUE PLUS - CARTON LABEL</t>
  </si>
  <si>
    <t>91A</t>
  </si>
  <si>
    <t>PROFILE 3000-PNA</t>
  </si>
  <si>
    <t>KTP G3 WHITE NITRILE 12" - INSERT PAPER</t>
  </si>
  <si>
    <t>KTP G3 WHITE NITRILE 12" PRINTED BAGS</t>
  </si>
  <si>
    <t>KTP NXT G3 NITRILE 12" - INSERT PAPER</t>
  </si>
  <si>
    <t>KTP G3 NXT NITRILE 12" PRINTED BAGS</t>
  </si>
  <si>
    <t>OMEGA TECHNO (OTEBL)</t>
  </si>
  <si>
    <t>SCIENTIFEX</t>
  </si>
  <si>
    <t>ECO NITRILE PLAIN SAMPLE CTN</t>
  </si>
  <si>
    <t>KTP G3 BLUE NITRILE 12" - CARTON LABEL</t>
  </si>
  <si>
    <t>KTP G3 BLUE NITRILE 12" - INSERT PAPER</t>
  </si>
  <si>
    <t>KTP G3 BLUE NITRILE 12" INNER PRINTED BAGS</t>
  </si>
  <si>
    <t>SHIELD</t>
  </si>
  <si>
    <t>KTP G5 BLUE NITRILE 10" - CARTON LABEL</t>
  </si>
  <si>
    <t>KTP G5 BLUE NITRILE 10" - INSERT PAPER</t>
  </si>
  <si>
    <t>WHITE NITRILE 400 MM DI+ (69867)</t>
  </si>
  <si>
    <t>KTP G5 BLUE NITRILE 10" INNER PRINTED BAGS</t>
  </si>
  <si>
    <t>KC OUTER PLAIN BAG (14"x16"x0.06mm )</t>
  </si>
  <si>
    <t>330MM LATEX STR (69576)</t>
  </si>
  <si>
    <t>KTP SCIENCE BLUE SMOOTH 9798 - CARTON LABEL</t>
  </si>
  <si>
    <t>S.SKIN BRIGHT LATEX 300 (67425)</t>
  </si>
  <si>
    <t>S.SKIN BRIGHT LATEX 300 DI+ (69565)</t>
  </si>
  <si>
    <t>ECOSHIELD ECO LATEX PF 250 (62313)</t>
  </si>
  <si>
    <t>S.SKIN XTREME ORG NIT 300 DI (69645)</t>
  </si>
  <si>
    <t>STERILE ORG NIT 300 DI (69655)</t>
  </si>
  <si>
    <t>ORANGE NITRLE 300 STERILE (67635)</t>
  </si>
  <si>
    <t>STERILE LATEX 300 DI (69555)</t>
  </si>
  <si>
    <t>STERILE WHITE NITRILE 400MM DI+ (69877)</t>
  </si>
  <si>
    <t>S.SKIN ORG NIT 260 (67623)</t>
  </si>
  <si>
    <t>S.SKIN ORG NIT 300 (67625)</t>
  </si>
  <si>
    <t>NEO NITRILE 300 PLAN SAMPLE (66925)</t>
  </si>
  <si>
    <t>S.SKIN NEO NITRILE 300 (66925)</t>
  </si>
  <si>
    <t>STERILE LATEX 400DI (69577)</t>
  </si>
  <si>
    <t>DUO SHIELD PFS LATEX 240 (65312)</t>
  </si>
  <si>
    <t>S.SKIN XTREME WHITE NITRILE 300DI++ (69885)</t>
  </si>
  <si>
    <t>ORG NITRILE 300 SAMPLE (67625)</t>
  </si>
  <si>
    <t>ORG NITRILE 260 SAMPLE (67623)</t>
  </si>
  <si>
    <t>STR WHITE NITRILE 600MM (69878)</t>
  </si>
  <si>
    <t>ECO SHIELD NATURAL NITRILE 250MM</t>
  </si>
  <si>
    <t>ECO NITRILE 300MM DI+ (68865)</t>
  </si>
  <si>
    <t>ECO NITRILE 250 PF GREEN.W (62512)</t>
  </si>
  <si>
    <t>PROPACK 12" EXAM PF</t>
  </si>
  <si>
    <t>PROPACK</t>
  </si>
  <si>
    <t>PROPACK 9" EXAM PF</t>
  </si>
  <si>
    <t>480MM PLAIN CTN (460X270X110)</t>
  </si>
  <si>
    <t>PROPACK/NEW INDUS</t>
  </si>
  <si>
    <t>EBUNO</t>
  </si>
  <si>
    <t>EBONY SAMPLE PACK</t>
  </si>
  <si>
    <t>EBONY</t>
  </si>
  <si>
    <t>PURE SOFIT NITRILE NBR</t>
  </si>
  <si>
    <t>KYOEI</t>
  </si>
  <si>
    <t>RSC5 PURESOFIT CGL 220</t>
  </si>
  <si>
    <t>RSC5 PURESOFIT CGL 240</t>
  </si>
  <si>
    <t>HANDSKAR LATEX''12</t>
  </si>
  <si>
    <t>HANDSKAR</t>
  </si>
  <si>
    <t>HANDSKAR WHITE NITRILE CL 1000</t>
  </si>
  <si>
    <t>HANDSKAR ESD WHITE N 300MM</t>
  </si>
  <si>
    <t>CTI PLAIN BROWN CTN</t>
  </si>
  <si>
    <t>GB MEDICAL</t>
  </si>
  <si>
    <t>BWAY LATEX ELBOW LENGTH 19''/48CM/ELSCT</t>
  </si>
  <si>
    <t>ULTRA LONG PLUS 600MM NITRILE</t>
  </si>
  <si>
    <t>DIGITCARE</t>
  </si>
  <si>
    <t>STERILE PF 24" LENGTH</t>
  </si>
  <si>
    <t>DIGITCARE LATEX SUPAFLEX 600MM</t>
  </si>
  <si>
    <t>ULTRA LONG 400MM NITRILE CTNS SPD</t>
  </si>
  <si>
    <t>CENTRAL SUPPLY -SPD PLUS 16''/400MM BLUE R/O</t>
  </si>
  <si>
    <t>PLAIN 300MM 50PCS PACKING</t>
  </si>
  <si>
    <t>NEW INDUSTRIES</t>
  </si>
  <si>
    <t>SHIELD META PRO NITRILE</t>
  </si>
  <si>
    <t>B &amp; C LABORATORY</t>
  </si>
  <si>
    <t>PLAIN CTN 10" BOX PACK</t>
  </si>
  <si>
    <t>PLAIN CTN 12" BOX PACK</t>
  </si>
  <si>
    <t>BWAY LATEX EXAM P/F 245</t>
  </si>
  <si>
    <t>BENUA SAINS</t>
  </si>
  <si>
    <t>BWAY NITRILE EXAM P/F 245</t>
  </si>
  <si>
    <t>BWAY LATEX SURGICAL 300mm STERILE P/F LSCT</t>
  </si>
  <si>
    <t>BWAY LATEX SURGICAL 300mm STERILE POWDERED</t>
  </si>
  <si>
    <t>BWAY NITRILE SURGICAL 300mm STERILE P/F (NSCT)</t>
  </si>
  <si>
    <t>BWAY LATEX SURGICAL 400mm STERILE P/F ELSCT</t>
  </si>
  <si>
    <t>BWAY LATEX SURGICAL 400mm STE POWDERED(ELSPT)</t>
  </si>
  <si>
    <t>BWAY NITRILE EXAMINATION 400mm STERILE P/F (ENACT)</t>
  </si>
  <si>
    <t>BWAY LATEX SURGICAL 530mm STERILE P/F OBSGY</t>
  </si>
  <si>
    <t>BWAY LATEX EXAMINATION 530mm STERILE P/F OBS</t>
  </si>
  <si>
    <t>BWAY SOFTNITRILE 245mm EXAM. POWDER CARE</t>
  </si>
  <si>
    <t>BWAY LATEX EXAMINATION 245mm POWDER FREE</t>
  </si>
  <si>
    <t>BWAY LATEX EXAMINATION 245mm PF</t>
  </si>
  <si>
    <t>NIGERIA</t>
  </si>
  <si>
    <t>BWAY STE P/F LATEX SURGICAL 300MM/LSCT</t>
  </si>
  <si>
    <t>BWAY LATEX EXAMINATION 245mm POWDERED</t>
  </si>
  <si>
    <t>BWAY BLUE NITRILE 300mm POWDER FREE</t>
  </si>
  <si>
    <t>BWAY PURPLE NITRILE 300mm POWDER FREE</t>
  </si>
  <si>
    <t>BWAY LATEX EXAMINATION 400mm P/F LACT</t>
  </si>
  <si>
    <t>BWAY ULTRA LONG NITRILE 400MM (NACT ) P/F</t>
  </si>
  <si>
    <t>BWAY LATEX EXAMINATION 530mm POWDER FREE</t>
  </si>
  <si>
    <t>SURGICAL 530 PLAIN BOX PACK</t>
  </si>
  <si>
    <t>BNAL PLAIN 400MM (430X277X280/MM)</t>
  </si>
  <si>
    <t>RAMYA</t>
  </si>
  <si>
    <t>PLAIN CTNS 340*330*330</t>
  </si>
  <si>
    <t>RAMIYA</t>
  </si>
  <si>
    <t>VITAL SHIELD SC WHITE NITRILE</t>
  </si>
  <si>
    <t>PH&amp; S</t>
  </si>
  <si>
    <t>CLEAN IV CARE R3960 PAIR PACKING</t>
  </si>
  <si>
    <t>PH &amp; S</t>
  </si>
  <si>
    <t>CLEAN IV CARE R3961 PAIR PACKING</t>
  </si>
  <si>
    <t>CLEAN IV CARE R6171 PAIR PACKING</t>
  </si>
  <si>
    <t>INTERCEPT FREE TONE COLOUR</t>
  </si>
  <si>
    <t>PH &amp; S PRODUCTS</t>
  </si>
  <si>
    <t>600MM PLAIN CTN (545X266X133/MM)</t>
  </si>
  <si>
    <t>HAND PRO 6400 BAG PACK LATEX 400MM</t>
  </si>
  <si>
    <t>KOSLINE</t>
  </si>
  <si>
    <t>HAND PRO 61700 STERILE NITRILE 400MM</t>
  </si>
  <si>
    <t>HAND PRO 6100 BAG PACK NITRILE</t>
  </si>
  <si>
    <t>HANDPRO 614000 STE LATEX</t>
  </si>
  <si>
    <t>MEDIFLEX STAND STORM 260MM</t>
  </si>
  <si>
    <t>MEDIFLEX</t>
  </si>
  <si>
    <t>MEDIFLEX PFLMSS 245</t>
  </si>
  <si>
    <t>MEDIFLEX PFLMSS 260</t>
  </si>
  <si>
    <t>MEDIFLEX PFLMS</t>
  </si>
  <si>
    <t>MEDIFLEX NIT B PFNBL</t>
  </si>
  <si>
    <t>MEDIFLEX NIT B P/F PFNBX</t>
  </si>
  <si>
    <t>MEDIFLEX SUPAFLEX 530MM OBS</t>
  </si>
  <si>
    <t>MEDIFLEX SUPAFLEX STOBS</t>
  </si>
  <si>
    <t>MEDIFLEX STERIGEL PRS</t>
  </si>
  <si>
    <t>MEDIFLEX STERIGEL SINGLES</t>
  </si>
  <si>
    <t>MEDIFLEX NIZONE</t>
  </si>
  <si>
    <t>MEDIFLEX - GELTRON</t>
  </si>
  <si>
    <t>MEDIFLEX BIOFLEX P/F LMS</t>
  </si>
  <si>
    <t>MEDIFLEX BIOFLEX LML</t>
  </si>
  <si>
    <t>NISENSE-245 (NSPF)</t>
  </si>
  <si>
    <t>MEDIFLEX NITRAFLEX SINGLES</t>
  </si>
  <si>
    <t>NBS</t>
  </si>
  <si>
    <t>PFNB</t>
  </si>
  <si>
    <t>PFLML</t>
  </si>
  <si>
    <t>PRIME CARE</t>
  </si>
  <si>
    <t>CODE BLUE PF</t>
  </si>
  <si>
    <t>NIPLUS</t>
  </si>
  <si>
    <t>FLEXTRA PFLMLX</t>
  </si>
  <si>
    <t>PFLMLS</t>
  </si>
  <si>
    <t>PFLMSH</t>
  </si>
  <si>
    <t>NISENSE-3 300MM FINGER FLEX</t>
  </si>
  <si>
    <t>NISENSE -3 245MM FINGER FLEX</t>
  </si>
  <si>
    <t>DENTAFLEX</t>
  </si>
  <si>
    <t>LMST</t>
  </si>
  <si>
    <t>LMSH</t>
  </si>
  <si>
    <t>FLEXTRA ( PFLMSD )</t>
  </si>
  <si>
    <t>BIOPLUS HPFLML</t>
  </si>
  <si>
    <t>PLATINUM BLUE</t>
  </si>
  <si>
    <t>PROTECTOR PLUS</t>
  </si>
  <si>
    <t>FLEXTRA STERILE SINGLES</t>
  </si>
  <si>
    <t>1 TIER DISPLAY STAND</t>
  </si>
  <si>
    <t>SINGLE 4 TIER DISPLAY STAND</t>
  </si>
  <si>
    <t>SINGLE 3 TIER DISPLAY STAND</t>
  </si>
  <si>
    <t>MICROFLEX 93243</t>
  </si>
  <si>
    <t>ANSELL</t>
  </si>
  <si>
    <t>MICROFLEX 93243 ( CARD )</t>
  </si>
  <si>
    <t>MIDK NIGHT SAMPLE BROWN (CARD)</t>
  </si>
  <si>
    <t>TOUCH N TUFF 93250 20 PCS BOX PACKING</t>
  </si>
  <si>
    <t>MICROFLEX 93287 GREEN (USA)</t>
  </si>
  <si>
    <t>MICROFLEX 93283 BLUE (USA)</t>
  </si>
  <si>
    <t>MICROFLEX SAMPLE PLAIN 300MM</t>
  </si>
  <si>
    <t>MICROFLEX 93287 GREEN SAMPLE CARD</t>
  </si>
  <si>
    <t>MICROFLEX 93283 BLUE SAMPLE CARD</t>
  </si>
  <si>
    <t>COLE PARMER THIN TOUCH NITRILE 245MM</t>
  </si>
  <si>
    <t>COLE PARMER</t>
  </si>
  <si>
    <t>THIN TOUCH LX LATEX 245MM</t>
  </si>
  <si>
    <t>THIN TOUCH PROTECTOR 300MM</t>
  </si>
  <si>
    <t>THIN TOUCH PROTECTOR 240MM</t>
  </si>
  <si>
    <t>STERILE CLEAN 400MM STE.LATEX</t>
  </si>
  <si>
    <t>STERILE CLEAN 300MM STE.LATEX</t>
  </si>
  <si>
    <t>UTSUNOMIYA</t>
  </si>
  <si>
    <t>SAFE HANDS</t>
  </si>
  <si>
    <t>PHARMANIAGA</t>
  </si>
  <si>
    <t>BRIGHTWAY P/F 300MM BLUE NITRILE</t>
  </si>
  <si>
    <t>SAFETY HUB</t>
  </si>
  <si>
    <t>PDR 245NITRILE YU</t>
  </si>
  <si>
    <t>PDR</t>
  </si>
  <si>
    <t>KOMACHI 245MM NITRILE</t>
  </si>
  <si>
    <t>SENSATRIL F</t>
  </si>
  <si>
    <t>KROSCHKE</t>
  </si>
  <si>
    <t>PLAIN BROWN CTN BOX PACKING 295X275X325MM</t>
  </si>
  <si>
    <t>WESCO</t>
  </si>
  <si>
    <t>SAFE TOUCH ADVANCED PRO 400MM</t>
  </si>
  <si>
    <t>AR.MEDICOM</t>
  </si>
  <si>
    <t>NICLEAN PLUS 300MM</t>
  </si>
  <si>
    <t>LAVENDER NITRILE 245MM</t>
  </si>
  <si>
    <t>KANAM LATEX</t>
  </si>
  <si>
    <t>PHOENIX BLUE NITRILE 400 MM</t>
  </si>
  <si>
    <t>LAFENICE</t>
  </si>
  <si>
    <t>P/FREE NITRILE SLEEVES</t>
  </si>
  <si>
    <t>IMV</t>
  </si>
  <si>
    <t>NYTRO+7</t>
  </si>
  <si>
    <t>MOXCARE</t>
  </si>
  <si>
    <t>VECTOR LATEX STE PRINTED 400MM</t>
  </si>
  <si>
    <t>VECTOR</t>
  </si>
  <si>
    <t>ALPHA LAB STERILE</t>
  </si>
  <si>
    <t>VAST LAB</t>
  </si>
  <si>
    <t>LATEXTAN HD [VULTAMOL]</t>
  </si>
  <si>
    <t>X-Small</t>
  </si>
  <si>
    <t>Small</t>
  </si>
  <si>
    <t>POTASSIUM HYDROXIDE / KOH</t>
  </si>
  <si>
    <t>Medium</t>
  </si>
  <si>
    <t>SODIUM SULPHATE</t>
  </si>
  <si>
    <t>Large</t>
  </si>
  <si>
    <t>X-Large</t>
  </si>
  <si>
    <t>XX-Large</t>
  </si>
  <si>
    <t>EL 2664</t>
  </si>
  <si>
    <t>HA Latex</t>
  </si>
  <si>
    <t>JSR</t>
  </si>
  <si>
    <t>KL Nitrile</t>
  </si>
  <si>
    <t>KNL 834</t>
  </si>
  <si>
    <t>Standard</t>
  </si>
  <si>
    <t>LG 136</t>
  </si>
  <si>
    <t>Lipren T</t>
  </si>
  <si>
    <t>Lutex 105</t>
  </si>
  <si>
    <t>Polylac 582 N</t>
  </si>
  <si>
    <t>Pv Latex</t>
  </si>
  <si>
    <t>Shoprene LM 61A</t>
  </si>
  <si>
    <t>SY - 6330</t>
  </si>
  <si>
    <t>Synous</t>
  </si>
  <si>
    <t>JR 1000</t>
  </si>
  <si>
    <t>SyNovus</t>
  </si>
  <si>
    <t>X330</t>
  </si>
  <si>
    <t>400MM Finger Textured Former</t>
  </si>
  <si>
    <t>400MM Textured Former</t>
  </si>
  <si>
    <t>400MM Smooth Former</t>
  </si>
  <si>
    <t>400MM N.S.K Smooth Former</t>
  </si>
  <si>
    <t>400MM Finger Flex Former</t>
  </si>
  <si>
    <t>530MM Textured Former</t>
  </si>
  <si>
    <t>730MM Textured Former</t>
  </si>
  <si>
    <t>730MM Smooth Former</t>
  </si>
  <si>
    <t>360MM Sleeve Former</t>
  </si>
  <si>
    <t>400MM Surgical Textured Former (Standard)</t>
  </si>
  <si>
    <t>400MM Surgical Textured Former (KC)</t>
  </si>
  <si>
    <t>400MM Surgical X2 Textured Former</t>
  </si>
  <si>
    <t>400MM Surgical Smooth Former</t>
  </si>
  <si>
    <t>400MM Surgical Smooth Former (Taiwan)</t>
  </si>
  <si>
    <t>530MM Surgical Textured Former</t>
  </si>
  <si>
    <t>730MM Surgical Textured Former</t>
  </si>
  <si>
    <t>450MM Sleeve Former</t>
  </si>
  <si>
    <t>Finger Cots Textured Former</t>
  </si>
  <si>
    <t>Store Name</t>
  </si>
  <si>
    <t>Length</t>
  </si>
  <si>
    <t>Texture</t>
  </si>
  <si>
    <t>Size</t>
  </si>
  <si>
    <t>Chemicals</t>
  </si>
  <si>
    <t>CHLORINATION / PRODUCTION</t>
  </si>
  <si>
    <t>-</t>
  </si>
  <si>
    <t>Latex</t>
  </si>
  <si>
    <t>K Latex</t>
  </si>
  <si>
    <t>Lutex 117</t>
  </si>
  <si>
    <t>Lutex 136</t>
  </si>
  <si>
    <t>Synhtomer 3011</t>
  </si>
  <si>
    <t>Synhtomer 6338</t>
  </si>
  <si>
    <t>Synhtomer 6617</t>
  </si>
  <si>
    <t>Synhtomer 6330</t>
  </si>
  <si>
    <t>K Nitrile</t>
  </si>
  <si>
    <t>Butyal Isoprene</t>
  </si>
  <si>
    <t>Formers</t>
  </si>
  <si>
    <t>400MM</t>
  </si>
  <si>
    <t>Finger Textured</t>
  </si>
  <si>
    <t>Textured Former</t>
  </si>
  <si>
    <t>Smooth Former</t>
  </si>
  <si>
    <t>Finger Flex</t>
  </si>
  <si>
    <t>530MM</t>
  </si>
  <si>
    <t>730MM</t>
  </si>
  <si>
    <t>360MM</t>
  </si>
  <si>
    <t>6.0</t>
  </si>
  <si>
    <t>6.5</t>
  </si>
  <si>
    <t>7.0</t>
  </si>
  <si>
    <t>7.5</t>
  </si>
  <si>
    <t>8.0</t>
  </si>
  <si>
    <t>8.5</t>
  </si>
  <si>
    <t>9.0</t>
  </si>
  <si>
    <t>10.0</t>
  </si>
  <si>
    <t>9.5</t>
  </si>
  <si>
    <t>450MM</t>
  </si>
  <si>
    <t>Temp. Packed</t>
  </si>
  <si>
    <t>LAOPYS 250</t>
  </si>
  <si>
    <t>NACFT 260 O/W</t>
  </si>
  <si>
    <t>NACFT 315 TH</t>
  </si>
  <si>
    <t>NACFT 300 O/W</t>
  </si>
  <si>
    <t>NSCT 300 OS</t>
  </si>
  <si>
    <t>NACFT 315 UT CL 100</t>
  </si>
  <si>
    <t>NACFT 300 B</t>
  </si>
  <si>
    <t>NSCT 330</t>
  </si>
  <si>
    <t>NAOCFT 245 B</t>
  </si>
  <si>
    <t>NSCT 300 S</t>
  </si>
  <si>
    <t>NAOCT 245 UT B</t>
  </si>
  <si>
    <t>COLEPARMER</t>
  </si>
  <si>
    <t>NACT 300</t>
  </si>
  <si>
    <t>LACT 300 B</t>
  </si>
  <si>
    <t>NAPFT 240 JDG</t>
  </si>
  <si>
    <t>NSCT 600</t>
  </si>
  <si>
    <t>NAOCFT 300 P</t>
  </si>
  <si>
    <t>LACT 530</t>
  </si>
  <si>
    <t>LACT 245</t>
  </si>
  <si>
    <t>NAOCT 400 B</t>
  </si>
  <si>
    <t>NACFT 300 BP</t>
  </si>
  <si>
    <t>LSCT 600</t>
  </si>
  <si>
    <t>LACT 400</t>
  </si>
  <si>
    <t>LACT 245 V</t>
  </si>
  <si>
    <t>BENUA SATINS</t>
  </si>
  <si>
    <t>LACT 300</t>
  </si>
  <si>
    <t>K/C</t>
  </si>
  <si>
    <t>ACEPLUS</t>
  </si>
  <si>
    <t>NSCT 300</t>
  </si>
  <si>
    <t>NACT 330 ST</t>
  </si>
  <si>
    <t>DYNOVO</t>
  </si>
  <si>
    <t>NSCT 300 DW+</t>
  </si>
  <si>
    <t>NSCT 330 DW+</t>
  </si>
  <si>
    <t>LACFT 245</t>
  </si>
  <si>
    <t>LACFT300</t>
  </si>
  <si>
    <t>NAOCFT 245</t>
  </si>
  <si>
    <t>NACFT 245</t>
  </si>
  <si>
    <t>NACS 245 B</t>
  </si>
  <si>
    <t>NACFT 300</t>
  </si>
  <si>
    <t>M/L</t>
  </si>
  <si>
    <t>NSCT 300 G</t>
  </si>
  <si>
    <t>NACS 245</t>
  </si>
  <si>
    <t>NACFT 330</t>
  </si>
  <si>
    <t>NSCFT 300</t>
  </si>
  <si>
    <t>NACT 420</t>
  </si>
  <si>
    <t>Second Grade</t>
  </si>
  <si>
    <t>LACS 300</t>
  </si>
  <si>
    <t>Packing Materials</t>
  </si>
  <si>
    <t>Current Stock</t>
  </si>
  <si>
    <t>M/L  / 8.0</t>
  </si>
  <si>
    <t>3XL / 10.0</t>
  </si>
  <si>
    <t>KIMBERLY CLARK</t>
  </si>
  <si>
    <t>LABEL</t>
  </si>
  <si>
    <t>XS / 6.0</t>
  </si>
  <si>
    <t>3</t>
  </si>
  <si>
    <t>4</t>
  </si>
  <si>
    <t>5</t>
  </si>
  <si>
    <t>6</t>
  </si>
  <si>
    <t>7</t>
  </si>
  <si>
    <t>8</t>
  </si>
  <si>
    <t>9</t>
  </si>
  <si>
    <t>PAPER</t>
  </si>
  <si>
    <t>10</t>
  </si>
  <si>
    <t>11</t>
  </si>
  <si>
    <t>12</t>
  </si>
  <si>
    <t>13</t>
  </si>
  <si>
    <t>14</t>
  </si>
  <si>
    <t>15</t>
  </si>
  <si>
    <t>16</t>
  </si>
  <si>
    <t>17</t>
  </si>
  <si>
    <t>PVC BLUE SIZE STICKER - POUCH LABEL</t>
  </si>
  <si>
    <t>SHIELD SCIENTIFIC</t>
  </si>
  <si>
    <t>18</t>
  </si>
  <si>
    <t>PVC SIZE STICKER - BAG LABEL</t>
  </si>
  <si>
    <t>SHOWA BEST</t>
  </si>
  <si>
    <t>19</t>
  </si>
  <si>
    <t>PVC STICKER  BLACK - GLOVES LABEL</t>
  </si>
  <si>
    <t>20</t>
  </si>
  <si>
    <t>PVC STICKER WHITE - GLOVE LABEL</t>
  </si>
  <si>
    <t>21</t>
  </si>
  <si>
    <t>INSERT PAPER CE&amp;DI BIG IFU - FOR CARTON</t>
  </si>
  <si>
    <t>22</t>
  </si>
  <si>
    <t>INSERT PAPER ME&amp;DI BIG IFU - FOR CARTON</t>
  </si>
  <si>
    <t>23</t>
  </si>
  <si>
    <t>INSERT PAPER ME&amp;DI MINI IFU 31 LANG - FOR CARTON</t>
  </si>
  <si>
    <t>24</t>
  </si>
  <si>
    <t>INSERT PAPER ME&amp;DI MINI IFU 10 LANG - FOR BOX</t>
  </si>
  <si>
    <t>25</t>
  </si>
  <si>
    <t>DIGITCARE SUPAFLEX LAF24 - CARTON BARCODE LABEL</t>
  </si>
  <si>
    <t>26</t>
  </si>
  <si>
    <t>GREY NITRILE 600mm - BOX BARCODE LABEL</t>
  </si>
  <si>
    <t>27</t>
  </si>
  <si>
    <t>GREY NITRILE 600mm - CTN BARCODE LABEL</t>
  </si>
  <si>
    <t>28</t>
  </si>
  <si>
    <t>NITREX CHEMOCARE 300 - BOX BARCODE LABEL</t>
  </si>
  <si>
    <t>29</t>
  </si>
  <si>
    <t>NITREX CHEMOCARE 240 - BOX BARCODE LABEL</t>
  </si>
  <si>
    <t>30</t>
  </si>
  <si>
    <t>NITREX CX400 GN34 BAG LABEL - WITHOUT LOT NO.</t>
  </si>
  <si>
    <t>31</t>
  </si>
  <si>
    <t>NITREX CX300 GN51 BAG LABEL - WITHOUT LOT NO.</t>
  </si>
  <si>
    <t>32</t>
  </si>
  <si>
    <t>BIOPLUS CX400 GL34 BAG LABEL - WITHOUT LOT NO.</t>
  </si>
  <si>
    <t>33</t>
  </si>
  <si>
    <t>NON STERILE COLOR STICKER - CARTON LABEL</t>
  </si>
  <si>
    <t>34</t>
  </si>
  <si>
    <t>STERILE COLOR STICKER EXAM PRODUCT - CARTON LABEL</t>
  </si>
  <si>
    <t>35</t>
  </si>
  <si>
    <t>STERILE COLOR STICKER SURGICAL PRODUCT - CARTON LABEL</t>
  </si>
  <si>
    <t>36</t>
  </si>
  <si>
    <t>PURE TECH CL 1000 7MIL -  BAG BARCODE LABEL</t>
  </si>
  <si>
    <t>37</t>
  </si>
  <si>
    <t>PURE TECH CL 100 8MIL - BAG BARCODE LABEL</t>
  </si>
  <si>
    <t>38</t>
  </si>
  <si>
    <t>322400 - 9" LATEX - CARTON BARCODE LABEL</t>
  </si>
  <si>
    <t>39</t>
  </si>
  <si>
    <t>323000 - 12" LATEX - CARTON BARCODE LABEL</t>
  </si>
  <si>
    <t>40</t>
  </si>
  <si>
    <t>332400 - 9" NITRILE - CARTON BARCODE LABEL</t>
  </si>
  <si>
    <t>41</t>
  </si>
  <si>
    <t>333010 - 12" NITRILE CL10 - CARTON BARCODE LABEL</t>
  </si>
  <si>
    <t>42</t>
  </si>
  <si>
    <t>333000 12" NITRILE - CARTON BARCODE LABEL</t>
  </si>
  <si>
    <t>43</t>
  </si>
  <si>
    <t>323010 12" LATEX CL 10 - CARTON BARCODE LABEL</t>
  </si>
  <si>
    <t>44</t>
  </si>
  <si>
    <t>322400 - 9" LATEX - BAG BARCODE LABEL</t>
  </si>
  <si>
    <t>45</t>
  </si>
  <si>
    <t>323000 - 12" LATEX - BAG BARCODE LABEL</t>
  </si>
  <si>
    <t>46</t>
  </si>
  <si>
    <t>332400 - 9" NITRILE - BAG BARCODE LABEL</t>
  </si>
  <si>
    <t>47</t>
  </si>
  <si>
    <t>333010 - 12" NITRILE CL10 - BAG BARCODE LABEL</t>
  </si>
  <si>
    <t>48</t>
  </si>
  <si>
    <t>333000 12" NITRILE - BAG BARCODE LABEL</t>
  </si>
  <si>
    <t>49</t>
  </si>
  <si>
    <t>323010 12" LATEX CL 10 - BAG BARCODE LABEL</t>
  </si>
  <si>
    <t>50</t>
  </si>
  <si>
    <t>3499442 - FRANCE - CARTON LABEL</t>
  </si>
  <si>
    <t>MAPA FRANCE</t>
  </si>
  <si>
    <t>51</t>
  </si>
  <si>
    <t>3499843 - FRANCE - CARTON LABEL</t>
  </si>
  <si>
    <t>52</t>
  </si>
  <si>
    <t>3452943x - USA &amp; FRANCE - CARTON LABEL</t>
  </si>
  <si>
    <t>RUBBERMAID</t>
  </si>
  <si>
    <t>53</t>
  </si>
  <si>
    <t>98043 - GERMANY &amp; FRANCE - CARTON LABEL</t>
  </si>
  <si>
    <t>54</t>
  </si>
  <si>
    <t>98042 - USA - CARTON LABEL</t>
  </si>
  <si>
    <t>55</t>
  </si>
  <si>
    <t>98492 - USA - CARTON LABEL</t>
  </si>
  <si>
    <t>56</t>
  </si>
  <si>
    <t>99390 - USA - CARTON LABEL</t>
  </si>
  <si>
    <t>57</t>
  </si>
  <si>
    <t>99492 - USA - CARTON LABEL</t>
  </si>
  <si>
    <t>58</t>
  </si>
  <si>
    <t>99495 -USA - CARTON LABEL</t>
  </si>
  <si>
    <t>59</t>
  </si>
  <si>
    <t>99901 - USA - CARTON LABEL</t>
  </si>
  <si>
    <t>60</t>
  </si>
  <si>
    <t>98395 - USA - CARTON LABEL</t>
  </si>
  <si>
    <t>61</t>
  </si>
  <si>
    <t>903 BAG LABEL</t>
  </si>
  <si>
    <t>62</t>
  </si>
  <si>
    <t>905 BAG LABEL</t>
  </si>
  <si>
    <t>63</t>
  </si>
  <si>
    <t>995 BAG LABEL</t>
  </si>
  <si>
    <t>64</t>
  </si>
  <si>
    <t>339 BAG LABEL</t>
  </si>
  <si>
    <t>65</t>
  </si>
  <si>
    <t>NITRILE EXAM PF 300MM TEXTURED PURPLE BAG LABEL - WITHOUT LOTNO</t>
  </si>
  <si>
    <t>ACEPLAS / PROPACK</t>
  </si>
  <si>
    <t>66</t>
  </si>
  <si>
    <t>NITRILE EXAM PF 245MM FINGER TEXTURED BAG LABEL  - WITHOUT LOTNO</t>
  </si>
  <si>
    <t>67</t>
  </si>
  <si>
    <t>NITRILE EXAM PF 300MM FINGER TEXTURED BLUE CL100 BAG LABEL  - WITHOUT LOTNO</t>
  </si>
  <si>
    <t>68</t>
  </si>
  <si>
    <t>NITRILE AMBI PF 245MM TEXTURED BAG LABEL - WITHOUT LOTNO</t>
  </si>
  <si>
    <t>69</t>
  </si>
  <si>
    <t>LATEX DISP PF 300MM TEXTURED BAG LABEL - WITHOUT LOTNO</t>
  </si>
  <si>
    <t>70</t>
  </si>
  <si>
    <t>NITRILE EXAM PF 245MM FINGER TEXTURED UT BAG LABEL - WITHOUT LOTNO</t>
  </si>
  <si>
    <t xml:space="preserve">ACEPLAS </t>
  </si>
  <si>
    <t>71</t>
  </si>
  <si>
    <t>NITRILE EXAM PF 300MM FINGER TEXTURED BAG LABEL - WITHOUT LOTNO</t>
  </si>
  <si>
    <t>72</t>
  </si>
  <si>
    <t>LATEX AMBI POWDER FREE 245MM TEXTURED BAG LABEL - WITHOUT LOTNO</t>
  </si>
  <si>
    <t>73</t>
  </si>
  <si>
    <t>NITRILE EXAM POWDER FREE 300MM TEXTURED BAG LABEL - WITHOUT LOTNO</t>
  </si>
  <si>
    <t>74</t>
  </si>
  <si>
    <t>NITRILE DISP POWDER FREE 300MM TEXTURED CL 100 BAG LABEL - WITHOUT LOTNO</t>
  </si>
  <si>
    <t>75</t>
  </si>
  <si>
    <t>LATEX DISP POWDER FREE 245MM TEXTURED BAG LABEL - WITHOUT LOTNO</t>
  </si>
  <si>
    <t>76</t>
  </si>
  <si>
    <t>LATEX EXAM POWDER FREE 245MM TEXTURED HIGH TACKY CL1000 BAG LABEL  - WITHOUT LOTNO</t>
  </si>
  <si>
    <t>77</t>
  </si>
  <si>
    <t>L &amp; R WALLET PAPER 400mm</t>
  </si>
  <si>
    <t>78</t>
  </si>
  <si>
    <t>L &amp; R WALLET PAPER  300mm</t>
  </si>
  <si>
    <t>79</t>
  </si>
  <si>
    <t>POWDER FREE L &amp; R WALLET PAPER 300mm</t>
  </si>
  <si>
    <t>80</t>
  </si>
  <si>
    <t>POWDERED L &amp; R WALLET PAPER 300mm</t>
  </si>
  <si>
    <t>81</t>
  </si>
  <si>
    <t xml:space="preserve">HDPE 300mm L &amp; R WALLET - 250x380x0.55mm </t>
  </si>
  <si>
    <t>WALLET</t>
  </si>
  <si>
    <t>82</t>
  </si>
  <si>
    <t>HDPE 300mm L &amp; R WALLET - 240x360x0.06mm</t>
  </si>
  <si>
    <t xml:space="preserve">SHIELD SCIENTIFIC </t>
  </si>
  <si>
    <t>83</t>
  </si>
  <si>
    <t>HDPE 400mm L &amp; R WALLET- 255x420x0.06mm</t>
  </si>
  <si>
    <t>84</t>
  </si>
  <si>
    <t>HDPE 400mm L &amp; R WALLET- 250x420x0.055mm</t>
  </si>
  <si>
    <t>VARIOUS CUSTOMER</t>
  </si>
  <si>
    <t>85</t>
  </si>
  <si>
    <t>HDPE 600mm L &amp; R WALLET - 250x530x0.055mm</t>
  </si>
  <si>
    <t>86</t>
  </si>
  <si>
    <t>FLEXTRA POUCHES (SINGLES) WITHOUT LOT</t>
  </si>
  <si>
    <t>POUCH</t>
  </si>
  <si>
    <t>87</t>
  </si>
  <si>
    <t>STERIFLEX POUCHES (SINGLES) WITHOUT LOT</t>
  </si>
  <si>
    <t>88</t>
  </si>
  <si>
    <t>STERIGEL POUCHES (SINGLES) WITHOUT LOT</t>
  </si>
  <si>
    <t>89</t>
  </si>
  <si>
    <t>NIZONE POUCHES (PAIRS) WITHOUT LOT</t>
  </si>
  <si>
    <t>90</t>
  </si>
  <si>
    <t>NITRAFLEX POUCHES (SINGLES) WITHOUT LOT</t>
  </si>
  <si>
    <t>91</t>
  </si>
  <si>
    <t>BRIGHTWAY 300mm STERILE LATEX SURGICAL POWDER FREE POUCHES WITHOUT LOT</t>
  </si>
  <si>
    <t>BRIGHTWAY</t>
  </si>
  <si>
    <t>92</t>
  </si>
  <si>
    <t>BRIGHTWAY 300mm STERILE  NITRILE  POWDER FREE POUCHES WITHOUT LOT</t>
  </si>
  <si>
    <t>93</t>
  </si>
  <si>
    <t>BRIGHTWAY 400mm STERILE LATEX SURGICAL POUCH WITHOUT LOT</t>
  </si>
  <si>
    <t>94</t>
  </si>
  <si>
    <t>BRIGHTWAY 480MM STERILE LATEX POWDER FREE WITHOUT LOT POUCH</t>
  </si>
  <si>
    <t>95</t>
  </si>
  <si>
    <t>BRIGHTWAY 530mm STERILE LATEX SURGICAL POUCH WITHOUT LOT</t>
  </si>
  <si>
    <t>96</t>
  </si>
  <si>
    <t>BRIGHTWAY 530mm STERILE LATEX EXAMINATION POUCH WITHOUT LOT</t>
  </si>
  <si>
    <t>97</t>
  </si>
  <si>
    <t>NITRILE GLOVES FOR MEDICAL, PHARMACEUTICAL &amp; LABORATORIES APPLICATION KOSHA HEADER CARD</t>
  </si>
  <si>
    <t>HEADER CARD</t>
  </si>
  <si>
    <t>98</t>
  </si>
  <si>
    <t>LATEX GLOVES FOR MEDICAL, PHARMACEUTICAL &amp; LABORATORIES APPLICATION NF FRANCE HEADER CARD</t>
  </si>
  <si>
    <t>99</t>
  </si>
  <si>
    <t>LATEX GLOVES FOR CLEANROOM APPLICATION CL 1000, CL 100 COMPATIBLE, CL 100 &amp; CL 10 NF FRANCE HEADER CARD</t>
  </si>
  <si>
    <t>100</t>
  </si>
  <si>
    <t>LATEX GLOVES FOR CLEANROOM APPLICATION CL 1000, CL 100 CAMPATIBLE, CL 100 &amp; CL 10 KOSHA HEADER CARD</t>
  </si>
  <si>
    <t>101</t>
  </si>
  <si>
    <t>NITRILE/LATEX GLOVES FOR INDUSTRIAL AND FOOD GRADE APPLICATION NF FRANCE HEADER CARD</t>
  </si>
  <si>
    <t>102</t>
  </si>
  <si>
    <t>LATEX GLOVES FOR MEDICAL PHARMACEUTICAL &amp; LABROTORIES APPLICATION KOSHA HEADER CARD</t>
  </si>
  <si>
    <t>103</t>
  </si>
  <si>
    <t>NITRILE GLOVES FOR CLEANROOM APPLICATION CL 1000, CL 100 COMPATIBLE, CL100 AND CL 10 NF FRANCE HEADER CARD</t>
  </si>
  <si>
    <t>104</t>
  </si>
  <si>
    <t>NITRILE GLOVES FOR MEDICAL PHARMACEUTICAL &amp; LABORATORIES APPLICATION NF FRANCE HEADER CARD</t>
  </si>
  <si>
    <t>105</t>
  </si>
  <si>
    <t>NITRILE GLOVES FOR CLEANROOM APPLICATION CL 1000, CL 100 COMPATIBLE, CL 100 &amp; CL 10 KOSHA HEADER CARD</t>
  </si>
  <si>
    <t>106</t>
  </si>
  <si>
    <t>LATEX GLOVES FOR CLEANROOM APPLICATION CL 1000, CL 100 COMPATIBLE, CL 100 AND CL 10 BAG LABEL</t>
  </si>
  <si>
    <t>107</t>
  </si>
  <si>
    <t>LATEX GLOVES FOR MEDICAL, PHARMACEUTICAL &amp; LABORATORY APPLICATION BAG LABEL</t>
  </si>
  <si>
    <t>108</t>
  </si>
  <si>
    <t>NITRILE GLOVES FOR CLEANROOM APPLICATION CL 1000, CL 100 COMPATIBLE CL 100 AND CL 10 BAG LABEL</t>
  </si>
  <si>
    <t>109</t>
  </si>
  <si>
    <t>NITRILE GLOVES GOR MEDICAL, PHARMACEUTICAL &amp; LABORATORY APPLICATION BAG LABEL</t>
  </si>
  <si>
    <t>110</t>
  </si>
  <si>
    <t>CHEMO 300MM LATEX STERILE POUCH WITHOUT LOT NO</t>
  </si>
  <si>
    <t>111</t>
  </si>
  <si>
    <t>CHEMO ZERO 300MM NITRILE BLUE STERILE POUCH WITHOUT LOT NO</t>
  </si>
  <si>
    <t>112</t>
  </si>
  <si>
    <t>CHSIN 300mm - CARTON BARCODE LABEL</t>
  </si>
  <si>
    <t>113</t>
  </si>
  <si>
    <t>CHSIN 300mm - BOX BARCODE LABEL</t>
  </si>
  <si>
    <t>114</t>
  </si>
  <si>
    <t xml:space="preserve">300mm PLAIN POUCH </t>
  </si>
  <si>
    <t>115</t>
  </si>
  <si>
    <t>530mm PLAIN POUCH</t>
  </si>
  <si>
    <t>116</t>
  </si>
  <si>
    <t xml:space="preserve">NITREX 420MM STERILE POUCH WITHOUT LOT NO </t>
  </si>
  <si>
    <t>117</t>
  </si>
  <si>
    <t xml:space="preserve">NITREX 600MM STERILE POUCH WITHOUT LOT NO </t>
  </si>
  <si>
    <t>118</t>
  </si>
  <si>
    <t xml:space="preserve">BIOPLUS 600MM STERILE POUCH WITHOUT LOT NO </t>
  </si>
  <si>
    <t>119</t>
  </si>
  <si>
    <t>EBUNO PRINTED BAG WITHOUT LOT</t>
  </si>
  <si>
    <t>BAG</t>
  </si>
  <si>
    <t>120</t>
  </si>
  <si>
    <t>EBUNO PLAIN CARD</t>
  </si>
  <si>
    <t>CARD</t>
  </si>
  <si>
    <t>121</t>
  </si>
  <si>
    <t xml:space="preserve">HANDPRO 61400  LATEX POUCH WITHOUT LOT NO </t>
  </si>
  <si>
    <t>122</t>
  </si>
  <si>
    <t>HAND PRO 61700 NITRILE POUCH WITHOUT LOT NO</t>
  </si>
  <si>
    <t>123</t>
  </si>
  <si>
    <t xml:space="preserve">HDPE 400 mm PLAIN WHITE POUCH </t>
  </si>
  <si>
    <t>124</t>
  </si>
  <si>
    <t>LAFS 24 STERILE LATEX 600MM POUCH WITHOUT LOT NO</t>
  </si>
  <si>
    <t>125</t>
  </si>
  <si>
    <t>BRIGHTWAY 300MM STERILE LATEX POWDER FREE SURGIONS POUCH - WITH LOTNO</t>
  </si>
  <si>
    <t>126</t>
  </si>
  <si>
    <t>SHILEDSKIN 400MM STERILE LATEX DI+ POUCH WITHOUT LOT</t>
  </si>
  <si>
    <t>127</t>
  </si>
  <si>
    <t>128</t>
  </si>
  <si>
    <t xml:space="preserve">KTP G3 BROWN LATEX 12" RIGHT PRINTED BAGS </t>
  </si>
  <si>
    <t>129</t>
  </si>
  <si>
    <t xml:space="preserve">KTP G3 BROWN LATEX 12" LEFT PRINTED BAGS </t>
  </si>
  <si>
    <t>130</t>
  </si>
  <si>
    <t xml:space="preserve">KTP G5 LATEX 10" INNER PRINTED BAGS </t>
  </si>
  <si>
    <t>131</t>
  </si>
  <si>
    <t>132</t>
  </si>
  <si>
    <t xml:space="preserve">KTP G5 BLUE NITRILE 10" INNER PRINTED BAGS </t>
  </si>
  <si>
    <t>133</t>
  </si>
  <si>
    <t>134</t>
  </si>
  <si>
    <t xml:space="preserve">KTP G5 LATEX 12" INNER PRINTED BAGS </t>
  </si>
  <si>
    <t>135</t>
  </si>
  <si>
    <t xml:space="preserve">KTP G3 WHITE NITRILE 12" PRINTED BAGS </t>
  </si>
  <si>
    <t>136</t>
  </si>
  <si>
    <t>137</t>
  </si>
  <si>
    <t>138</t>
  </si>
  <si>
    <t>LDPE PLAIN 400MM CLEANROOM BAGS ( 13"x20"x0.04mm )</t>
  </si>
  <si>
    <t>139</t>
  </si>
  <si>
    <t>LDPE PLAIN 300MM CLEANROOM BAGS ( 13"x16"x0.04mm )</t>
  </si>
  <si>
    <t>140</t>
  </si>
  <si>
    <t>QUALATEX CLEAN ROOM LATEX PRINTED BAG</t>
  </si>
  <si>
    <t>141</t>
  </si>
  <si>
    <t>QUALATRILE CLEAN ROOM NITRILE PRINTED BAG</t>
  </si>
  <si>
    <t>142</t>
  </si>
  <si>
    <t>LDPE PLAIN CLEAN ROOM BAG ( 160x240x0.05mm )</t>
  </si>
  <si>
    <t>HYGINALLY</t>
  </si>
  <si>
    <t>143</t>
  </si>
  <si>
    <t>LDPE PLAIN CLEAN ROOM BAG ( 400X430X0.05mm )</t>
  </si>
  <si>
    <t>KOSLINE/COLE PARMER</t>
  </si>
  <si>
    <t>144</t>
  </si>
  <si>
    <t>PURE SOFIT NITRILE 12" NBR PRINTED BAGS</t>
  </si>
  <si>
    <t>145</t>
  </si>
  <si>
    <t>MAPA ADVANTECH 529 PRINTED BAG</t>
  </si>
  <si>
    <t>146</t>
  </si>
  <si>
    <t>MAPA 516 RIGHT PRINTED BAG</t>
  </si>
  <si>
    <t>147</t>
  </si>
  <si>
    <t>MAPA 516 LEFT PRINTED BAG</t>
  </si>
  <si>
    <t>148</t>
  </si>
  <si>
    <t>MAPA 516 OUTER PRINTED BAG</t>
  </si>
  <si>
    <t>149</t>
  </si>
  <si>
    <t xml:space="preserve">LATEX 245MM PRINTED BAG - 322400 </t>
  </si>
  <si>
    <t>150</t>
  </si>
  <si>
    <t>LATEX 300MM PRINTED BAG - 323000</t>
  </si>
  <si>
    <t>151</t>
  </si>
  <si>
    <t>NITRILE 300MM PRINTED BAG - 333000</t>
  </si>
  <si>
    <t>152</t>
  </si>
  <si>
    <t xml:space="preserve">NITRILE 245MM PRINTED BAG - 332400 </t>
  </si>
  <si>
    <t>153</t>
  </si>
  <si>
    <t>MICROFLEX 93-243 PRINTED BAG - FREE SIZE</t>
  </si>
  <si>
    <t>154</t>
  </si>
  <si>
    <t>MEDICOM PRINTED BAG SIZE : MEDIUM</t>
  </si>
  <si>
    <t>KOLMI HOPEN</t>
  </si>
  <si>
    <t>155</t>
  </si>
  <si>
    <t>MEDICOM PRINTED BAG SIZE : X-LARGE</t>
  </si>
  <si>
    <t>156</t>
  </si>
  <si>
    <t>PURETEC PRINTED BAG</t>
  </si>
  <si>
    <t>157</t>
  </si>
  <si>
    <t>PLAIN ADHESIVE SAMPLE BAGS - 93283 &amp; 93287 (GREEN &amp; BLUE) -195mm X 240mm+20mm x 0.05mm</t>
  </si>
  <si>
    <t>158</t>
  </si>
  <si>
    <t>PLAIN ADHESIVE SAMPLE BAGS - 93243 -145mm X 205mm+40mm x 0.05mm</t>
  </si>
  <si>
    <t>159</t>
  </si>
  <si>
    <t>PLAIN ADHESIVE SAMPLE BAG - 150mm X 235mm+35mm X 0.05mm - INNER WITH HOLE</t>
  </si>
  <si>
    <t>BARBER HEALTHCARE</t>
  </si>
  <si>
    <t>160</t>
  </si>
  <si>
    <t>PLAIN ADHESIVE SAMPLE BAG - 150mm X 235mm+35mm X 0.05mm</t>
  </si>
  <si>
    <t>SUMMIT GLOVES</t>
  </si>
  <si>
    <t>161</t>
  </si>
  <si>
    <t>GET A GRIP 2TONE SAMPLE PACK LABEL</t>
  </si>
  <si>
    <t>162</t>
  </si>
  <si>
    <t>HOMESTEADERS SAMPLE PACK LABEL</t>
  </si>
  <si>
    <t>163</t>
  </si>
  <si>
    <t>MILKERS HELPERS LOW POWDER 718 SAMPLE PACK LABEL</t>
  </si>
  <si>
    <t>164</t>
  </si>
  <si>
    <t>MILKERS HELPERS POWDER FREE 719 SAMPLE PACK LABEL</t>
  </si>
  <si>
    <t>165</t>
  </si>
  <si>
    <t>RES Q GRIP 2TONE SAMPLE PACK LABEL</t>
  </si>
  <si>
    <t>PH&amp;S</t>
  </si>
  <si>
    <t>166</t>
  </si>
  <si>
    <t>INTERCEPT FREE 1LICFNG 2 TONE SAMPLE PACK LABEL</t>
  </si>
  <si>
    <t>167</t>
  </si>
  <si>
    <t>FLEXTREME 1LFTNG SAMPLE PACK LABEL</t>
  </si>
  <si>
    <t>168</t>
  </si>
  <si>
    <t>LDPE PLAIN BAG -  9.5"x14.5"x0.06mm</t>
  </si>
  <si>
    <t>169</t>
  </si>
  <si>
    <t>LDPE GAZZTED BAG -  10.5"x21"x0.04mm</t>
  </si>
  <si>
    <t>170</t>
  </si>
  <si>
    <t>LDPE PLAIN STERILE OUTER BAG - 9.5"x16"x0.06mm</t>
  </si>
  <si>
    <t>171</t>
  </si>
  <si>
    <t>HDPE OUTER BAG 13"x15.5"X 0.05mm</t>
  </si>
  <si>
    <t>172</t>
  </si>
  <si>
    <t>LDPE PLAIN BAG 13"x20"x0.04mm</t>
  </si>
  <si>
    <t>173</t>
  </si>
  <si>
    <t>LDPE PLAIN BAG 12"x15"x0.04mm</t>
  </si>
  <si>
    <t>174</t>
  </si>
  <si>
    <t>LDPE PLAIN BAG 12"x14"x0.04mm</t>
  </si>
  <si>
    <t>175</t>
  </si>
  <si>
    <t>LDPE PLAIN BAG GAZZTED 17"x17"x0.04mm</t>
  </si>
  <si>
    <t>HOURGLASS</t>
  </si>
  <si>
    <t>176</t>
  </si>
  <si>
    <t>LDPE GAZZTED BAG 18"x19"x0.04mm</t>
  </si>
  <si>
    <t>177</t>
  </si>
  <si>
    <t>SINGLE TIER DISPLAY STAND PLAIN BAG 13"X14"X0.08mm</t>
  </si>
  <si>
    <t>178</t>
  </si>
  <si>
    <t>3 TIER DISPLAY STAND PLAIN BAG 14"x26"x0.08mm</t>
  </si>
  <si>
    <t>179</t>
  </si>
  <si>
    <t>4 TIER DISPLAY STAND PLAIN BAG 14"x34"x0.08mm</t>
  </si>
  <si>
    <t>180</t>
  </si>
  <si>
    <t>SLEEVES PLAIN BAG 9.5"x10"x0.04mm</t>
  </si>
  <si>
    <t>181</t>
  </si>
  <si>
    <t>LDPE PLAIN CARTON LINER 32"x34"x0.05mm</t>
  </si>
  <si>
    <t>CARTON LINER</t>
  </si>
  <si>
    <t>182</t>
  </si>
  <si>
    <t>HDPE PLAIN BLACK CARTON LINER 29"x29"x0.025mm</t>
  </si>
  <si>
    <t>183</t>
  </si>
  <si>
    <t>LDPE PLAIN BROWN GLOVES CARTON LINER 25"x28"x0.05</t>
  </si>
  <si>
    <t>184</t>
  </si>
  <si>
    <t>LDPE PLAIN CARTON LINER 29"x29" x 0.05mm</t>
  </si>
  <si>
    <t>185</t>
  </si>
  <si>
    <t>PROP 65 APPROVED - BOX LABEL</t>
  </si>
  <si>
    <t>INFI TOUCH</t>
  </si>
  <si>
    <t>Total Value 
(In Store)</t>
  </si>
  <si>
    <t>Total Value (On Line)</t>
  </si>
  <si>
    <t>Grand Total</t>
  </si>
  <si>
    <t>LINE -3</t>
  </si>
  <si>
    <t>LINE -1 &amp; LINE - 2</t>
  </si>
  <si>
    <t>LINE - 4</t>
  </si>
  <si>
    <t>1</t>
  </si>
  <si>
    <t>2</t>
  </si>
  <si>
    <t>2 TIER DISPLAY STAND</t>
  </si>
  <si>
    <t>3 TIER DISPLAY STAND</t>
  </si>
  <si>
    <t>4 TIER DISPLAY STAND</t>
  </si>
  <si>
    <t>5 TIER DISPLAY STAND</t>
  </si>
  <si>
    <t>6 TIER DISPLAY STAND</t>
  </si>
  <si>
    <t>7 TIER DISPLAY STAND</t>
  </si>
  <si>
    <t>8 TIER DISPLAY STAND</t>
  </si>
  <si>
    <t>9 TIER DISPLAY STAND</t>
  </si>
  <si>
    <t>10 TIER DISPLAY STAND</t>
  </si>
  <si>
    <t>11 TIER DISPLAY STAND</t>
  </si>
  <si>
    <t>12 TIER DISPLAY STAND</t>
  </si>
  <si>
    <t>13 TIER DISPLAY STAND</t>
  </si>
  <si>
    <t>14 TIER DISPLAY STAND</t>
  </si>
  <si>
    <t>15 TIER DISPLAY STAND</t>
  </si>
  <si>
    <t>16 TIER DISPLAY STAND</t>
  </si>
  <si>
    <t>17 TIER DISPLAY STAND</t>
  </si>
  <si>
    <t>18 TIER DISPLAY STAND</t>
  </si>
  <si>
    <t>NYTRO+8</t>
  </si>
  <si>
    <t>NYTRO+9</t>
  </si>
  <si>
    <t>NYTRO+10</t>
  </si>
  <si>
    <t>NYTRO+11</t>
  </si>
  <si>
    <t>NYTRO+12</t>
  </si>
  <si>
    <t>NYTRO+13</t>
  </si>
  <si>
    <t>NYTRO+14</t>
  </si>
  <si>
    <t>NYTRO+15</t>
  </si>
  <si>
    <t>NYTRO+16</t>
  </si>
  <si>
    <t>NYTRO+17</t>
  </si>
  <si>
    <t>NYTRO+18</t>
  </si>
  <si>
    <t>NYTRO+19</t>
  </si>
  <si>
    <t>NYTRO+20</t>
  </si>
  <si>
    <t>NYTRO+21</t>
  </si>
  <si>
    <t>NYTRO+22</t>
  </si>
  <si>
    <t>NYTRO+23</t>
  </si>
  <si>
    <t>NYTRO+24</t>
  </si>
  <si>
    <t>Delivery Type</t>
  </si>
  <si>
    <t>Lorry</t>
  </si>
  <si>
    <t>Container</t>
  </si>
  <si>
    <t>Container/Lorry</t>
  </si>
  <si>
    <t>Product Code</t>
  </si>
  <si>
    <t>Lot Number</t>
  </si>
  <si>
    <t>LOT NO :19E59E20363A</t>
  </si>
  <si>
    <t>LOT NO:19D59A20333A</t>
  </si>
  <si>
    <t>LOT NO :19E59G60403A</t>
  </si>
  <si>
    <t>LOT NO :19E59A0353A</t>
  </si>
  <si>
    <t>LOT NO: 19D59G40233A</t>
  </si>
  <si>
    <t>LOT NO : 19E59A90303A</t>
  </si>
  <si>
    <t>LOT NO : 19E59520323A</t>
  </si>
  <si>
    <t>LOT NO : 19D59G10263A</t>
  </si>
  <si>
    <t>LOT NO ; 19E59G40393A</t>
  </si>
  <si>
    <t>LOT NO : 9E04 805B</t>
  </si>
  <si>
    <t>LOT NO : 9D16 637B</t>
  </si>
  <si>
    <t>LOT NO : 9E25 809B</t>
  </si>
  <si>
    <t>LOT NO : 9E10 714 B</t>
  </si>
  <si>
    <t>LOT NO : 9D22 589B</t>
  </si>
  <si>
    <t>LOT NO :</t>
  </si>
  <si>
    <t>LOT NO : 9E15 813B</t>
  </si>
  <si>
    <t>LOT NO : 9B25 0189B</t>
  </si>
  <si>
    <t>LOT NO : 9D24 546B</t>
  </si>
  <si>
    <t>Total</t>
  </si>
  <si>
    <t>Brand</t>
  </si>
  <si>
    <t>LOT NO : 9D12 756B</t>
  </si>
  <si>
    <t>686 CASES X 1000 PCS</t>
  </si>
  <si>
    <t>LOT NO : 9E30 955B</t>
  </si>
  <si>
    <t>2ND GRADE</t>
  </si>
  <si>
    <t>LOT NO : 9E02 777B</t>
  </si>
  <si>
    <t>LOT NO : 1905818BNA</t>
  </si>
  <si>
    <t>LOT NO : 922 747B</t>
  </si>
  <si>
    <t>72 CASES X 1000 PCS</t>
  </si>
  <si>
    <t>NISSIN RETURN</t>
  </si>
  <si>
    <t>776 CASES X 1000 PCS</t>
  </si>
  <si>
    <t>LOT NO : 9D22 541B</t>
  </si>
  <si>
    <t>2485 CASES X 1000 PCS</t>
  </si>
  <si>
    <t>LOT NO : 9D24 545B</t>
  </si>
  <si>
    <t>LOT NO : 9E03 713B</t>
  </si>
  <si>
    <t>539 CASES X 1000 PCS</t>
  </si>
  <si>
    <t>LOT NO : 9C06 342 B</t>
  </si>
  <si>
    <t>KIMTECH G5 LOT NO : SB9150 627</t>
  </si>
  <si>
    <t>LOT NO ;SB9101 667</t>
  </si>
  <si>
    <t>LOT NO:9E02 777B</t>
  </si>
  <si>
    <t>KIMTECH LOT NO: SB9112678</t>
  </si>
  <si>
    <t>CERTICLEAN LOT NO : SB9101667</t>
  </si>
  <si>
    <t>LOT NO ; 9E10714B</t>
  </si>
  <si>
    <t>LOT NO: 9C06443B</t>
  </si>
  <si>
    <t>LOT NO : 9D15636B</t>
  </si>
  <si>
    <t>LOTNO : 9D15636B</t>
  </si>
  <si>
    <t>LOT NO : 9C06443B</t>
  </si>
  <si>
    <t>LOT NO : 9E10714B</t>
  </si>
  <si>
    <t>ECO LATEX LOT NO: 19E59E20363A</t>
  </si>
  <si>
    <t>LOT NO : 9D22747B</t>
  </si>
  <si>
    <t>PFLMS -L LOT NO : 9E26949B</t>
  </si>
  <si>
    <t>PFNB LOT NO : 9E28952B</t>
  </si>
  <si>
    <t>HPFLML LOT NO : 9E24945B</t>
  </si>
  <si>
    <t>LOT NO : 9E02777B</t>
  </si>
  <si>
    <t>KIM TECH LOT NO: SB9110646</t>
  </si>
  <si>
    <t>LOT NO : 9D16637 B</t>
  </si>
  <si>
    <t>KIMTECH LOT NO : SB9107620</t>
  </si>
  <si>
    <t>KIMTECH LOT NO : SB9112678</t>
  </si>
  <si>
    <t>LOT NO : 9E04805B</t>
  </si>
  <si>
    <t>LOT NO : 9E18933B</t>
  </si>
  <si>
    <t>KIMTECH LOT NO: SB9123875</t>
  </si>
  <si>
    <t>KIMTECH LOT NO: SB910969 B</t>
  </si>
  <si>
    <t>KIMTECH LOT NO : SB9123875</t>
  </si>
  <si>
    <t>995 LOT NO : 9E16786B</t>
  </si>
  <si>
    <t>CERTICLEAN LOT NO : SB9136886</t>
  </si>
  <si>
    <t>KIMTECH LOT NO : SB9109688</t>
  </si>
  <si>
    <t>ORANGE NITRILE LOT NO: 19E59A30353A</t>
  </si>
  <si>
    <t>WHITE NITRILE LOT NO : 9C06443B</t>
  </si>
  <si>
    <t>CERTICLEAN LOT NO : SB9108655</t>
  </si>
  <si>
    <t>BLUE NITRILE LOT NO : SB9108654</t>
  </si>
  <si>
    <t>KIMTECH LOT NO: SB9134890</t>
  </si>
  <si>
    <t>KIMTECH LOT NO : SB9109693</t>
  </si>
  <si>
    <t>KIMTECH LOT NO: SB9109693</t>
  </si>
  <si>
    <t>SIMTECH LOT NO : 9D15636B</t>
  </si>
  <si>
    <t>KTH LOT NO : SB9128860</t>
  </si>
  <si>
    <t>LOT NO : 9C06 443B</t>
  </si>
  <si>
    <t>LOT NO : 9D15 636B</t>
  </si>
  <si>
    <t>NITREX CHEMOCARE LOT NO : 9D22541B</t>
  </si>
  <si>
    <t>LOT NO : 9E08 937B</t>
  </si>
  <si>
    <t>LOT NO : 9D22 747B</t>
  </si>
  <si>
    <t>KIMTECH LOT NO : SB9109643</t>
  </si>
  <si>
    <t>KIMTECH LOT NO : SB9128860</t>
  </si>
  <si>
    <t>LOT NO : 9E25809B</t>
  </si>
  <si>
    <t>KIMTECH LOT NO : SB9134890</t>
  </si>
  <si>
    <t>Supplier Name</t>
  </si>
  <si>
    <t>KIMTECH LOT NO : SB9107626</t>
  </si>
  <si>
    <t>LOT NO : 9E06936B</t>
  </si>
  <si>
    <t>Branch</t>
  </si>
  <si>
    <t>Address</t>
  </si>
  <si>
    <t>Contact Person</t>
  </si>
  <si>
    <t>Phone</t>
  </si>
  <si>
    <t>Mobile</t>
  </si>
  <si>
    <t>Email</t>
  </si>
  <si>
    <t>Products</t>
  </si>
  <si>
    <t>payment type</t>
  </si>
  <si>
    <t xml:space="preserve">Unimac Rubber co.LTD </t>
  </si>
  <si>
    <t>112/1 Moo1, Trang-sikao Rd, Na-Toh-Ming sub-District, Muang District, Trang 92000 Thailand</t>
  </si>
  <si>
    <t>066-7582739</t>
  </si>
  <si>
    <t>USD</t>
  </si>
  <si>
    <t>Southland Latex (phatthalung) Co.Ltd</t>
  </si>
  <si>
    <t>55, Rajjyindee Road Hatyai, Songkla Thailand 90110</t>
  </si>
  <si>
    <t>074-342742</t>
  </si>
  <si>
    <t>Thai Lam Heng Rubber Industry Company limited</t>
  </si>
  <si>
    <t>231 Moo 5,Pak-Khom,Huai Yot ,Trang; Southern Thailand; Postal Code: 92130</t>
  </si>
  <si>
    <t>075-203213</t>
  </si>
  <si>
    <t>081-0909115</t>
  </si>
  <si>
    <t>Ha Latex</t>
  </si>
  <si>
    <t>Chin Aik Resources Sdn Bhd</t>
  </si>
  <si>
    <t>K. Latex</t>
  </si>
  <si>
    <t>Ha Latex/Chemicals</t>
  </si>
  <si>
    <t xml:space="preserve">Ithochu Malaysia Sdn Bhd </t>
  </si>
  <si>
    <t>26th Floor, menara Boustead,  69, Jalan Raja Chulan, 50200 Kuala Lumpur Po Box 10916, 50730 Malaysia</t>
  </si>
  <si>
    <t>03-21160888</t>
  </si>
  <si>
    <t>Polylac 582N</t>
  </si>
  <si>
    <t>Synthomer Deutschland GMBH</t>
  </si>
  <si>
    <t>Werrastrabe 10 D-45768 Marl</t>
  </si>
  <si>
    <t xml:space="preserve"> +49 02365 492552</t>
  </si>
  <si>
    <t>Synthomer Malaysia Sdn Bhd</t>
  </si>
  <si>
    <t>1 1/2 Miles, Jalan Batu Pahat, 86000 Kluang Johor Malaysia</t>
  </si>
  <si>
    <t>Synhtomer 3011
Synhtomer 6338
Synhtomer 6617
Synhtomer 6330</t>
  </si>
  <si>
    <t>RM</t>
  </si>
  <si>
    <t>LG Chem Shd Bhd</t>
  </si>
  <si>
    <t>128, Yeoui-Daero, Yeongdeungpo-GU, Seoul Korea</t>
  </si>
  <si>
    <t>Lutex 105
Lutex 117
lutex 136</t>
  </si>
  <si>
    <t>Adikem Shd Bhd</t>
  </si>
  <si>
    <t>Lot 2 &amp; 4, Jalan PJS 11/5, Bandar Sunway, Petaling Jaya, Selangor  46150 Malaysian</t>
  </si>
  <si>
    <t>03-56364615</t>
  </si>
  <si>
    <t>Latex 671A / Chemical</t>
  </si>
  <si>
    <t xml:space="preserve">Kemtech International Limited </t>
  </si>
  <si>
    <t xml:space="preserve">2003, 20/F, Towwr 5, China Hong Kong, 33 Canton Road, Tsim Sha Tsui, Kowloon, Hong Kong </t>
  </si>
  <si>
    <t xml:space="preserve"> +65 93298018</t>
  </si>
  <si>
    <t>KNL 834 / Chemical</t>
  </si>
  <si>
    <t xml:space="preserve">Sokachem Sdn Bhd </t>
  </si>
  <si>
    <t>27, Jalan Teknologi 3/3a, Taman Sains Selangor 1, Kota Damansara. PJU 5, 47810 Petaling Jaya, Selangor, Malaysia</t>
  </si>
  <si>
    <t>03-61506022</t>
  </si>
  <si>
    <t>Lutex 105
Lutex 117
lutex 136
Latex 671A
Chemicals</t>
  </si>
  <si>
    <t xml:space="preserve">Behn Meyer Malaysia Sdn Bhd </t>
  </si>
  <si>
    <t>No. 5, Jalan TP2, Taman Perindustrian Sime UEP 47600, Subang Jaya Selangor Malaysia</t>
  </si>
  <si>
    <t>03-80263333</t>
  </si>
  <si>
    <t>Lipren T / Chemical</t>
  </si>
  <si>
    <t xml:space="preserve"> </t>
  </si>
  <si>
    <t>Cartons</t>
  </si>
  <si>
    <t>DECROWN 9" LATEX (RED)</t>
  </si>
  <si>
    <t>PCS/HYG</t>
  </si>
  <si>
    <t>QRP/NISSIN</t>
  </si>
  <si>
    <t>MEDIGLOVE PP 245</t>
  </si>
  <si>
    <t>DOC CHEMO STR</t>
  </si>
  <si>
    <t>DERMA PLUS 6 MIL BLACK NO</t>
  </si>
  <si>
    <t>ACEPLAS 300MM</t>
  </si>
  <si>
    <t>ACEPLAS 245MM</t>
  </si>
  <si>
    <t>VASTLAB</t>
  </si>
  <si>
    <t>ECO NITRILE PLAIN SAMPLE CTN 250</t>
  </si>
  <si>
    <t>STERILE LATEX 400DI</t>
  </si>
  <si>
    <t>PROPACK/NEW INDU</t>
  </si>
  <si>
    <t>PPM MEDICAL</t>
  </si>
  <si>
    <t>FLEXTREME NITRILE STEEL BLUE 300MM</t>
  </si>
  <si>
    <t>B&amp;C LAB</t>
  </si>
  <si>
    <t>TECNOLOGIST CHOICE NITRILE P.F</t>
  </si>
  <si>
    <t>TECNOLOGIST CHOICE NITRILE P</t>
  </si>
  <si>
    <t>BWAY NITRILE SURGICAL 300mm STERILE POWDER FREE</t>
  </si>
  <si>
    <t>BWAY LATEX SURGICAL 400mm STERILE POWDERED</t>
  </si>
  <si>
    <t>BWAY NITRILE EXAMINATION 400mm STERILE POWDER FREE</t>
  </si>
  <si>
    <t>BWAY STE P/F LATEX SURGICAL 300MM/LACT</t>
  </si>
  <si>
    <t>PLAIN CTNS LATEX 300MM</t>
  </si>
  <si>
    <t>CERTICLEAN 12" (330MM)</t>
  </si>
  <si>
    <t>CERTICLEAN 12"</t>
  </si>
  <si>
    <t>PFE/VSE POWDER FREE LATEX GLOVES</t>
  </si>
  <si>
    <t>COMFORT LATEX</t>
  </si>
  <si>
    <t>PLAIN CTNS 400MM NITRILE (B)</t>
  </si>
  <si>
    <t>STERI-FLEX SINGLES</t>
  </si>
  <si>
    <t>TOUCH N TUFF 93250</t>
  </si>
  <si>
    <t>COLE PARMER THIN TOUCH NITRILE</t>
  </si>
  <si>
    <t>THIN TOUCH LATEX 245MM</t>
  </si>
  <si>
    <t>KROSCHIKE</t>
  </si>
  <si>
    <t>LAVEN TOUCH LAVENDER NITRILE 245MM</t>
  </si>
  <si>
    <t>ACEPLAS PLAIN 435 X 270 X 260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</si>
</sst>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7">
    <font>
      <sz val="10.0"/>
      <color rgb="FF000000"/>
      <name val="Arial"/>
    </font>
    <font>
      <b/>
      <name val="Arial"/>
    </font>
    <font>
      <color rgb="FF000000"/>
      <name val="Arial"/>
    </font>
    <font>
      <b/>
      <color rgb="FF000000"/>
      <name val="Arial"/>
    </font>
    <font>
      <b/>
      <color rgb="FFFF0000"/>
      <name val="Arial"/>
    </font>
    <font/>
    <font>
      <name val="Arial"/>
    </font>
    <font>
      <b/>
    </font>
    <font>
      <sz val="11.0"/>
      <color rgb="FF000000"/>
      <name val="Calibri"/>
    </font>
    <font>
      <b/>
      <sz val="9.0"/>
      <color rgb="FF000000"/>
      <name val="Arial"/>
    </font>
    <font>
      <sz val="8.0"/>
      <color rgb="FF000000"/>
      <name val="Arial"/>
    </font>
    <font>
      <b/>
      <sz val="10.0"/>
      <color rgb="FF000000"/>
      <name val="Arial"/>
    </font>
    <font>
      <b/>
      <sz val="10.0"/>
      <name val="Arial"/>
    </font>
    <font>
      <sz val="10.0"/>
      <name val="Arial"/>
    </font>
    <font>
      <sz val="10.0"/>
    </font>
    <font>
      <b/>
      <sz val="12.0"/>
      <color rgb="FF000000"/>
      <name val="Calibri"/>
    </font>
    <font>
      <sz val="11.0"/>
      <name val="Calibri"/>
    </font>
  </fonts>
  <fills count="12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4BACC6"/>
        <bgColor rgb="FF4BACC6"/>
      </patternFill>
    </fill>
    <fill>
      <patternFill patternType="solid">
        <fgColor rgb="FFEBF1DE"/>
        <bgColor rgb="FFEBF1DE"/>
      </patternFill>
    </fill>
    <fill>
      <patternFill patternType="solid">
        <fgColor rgb="FFF2DCDB"/>
        <bgColor rgb="FFF2DCDB"/>
      </patternFill>
    </fill>
    <fill>
      <patternFill patternType="solid">
        <fgColor rgb="FFF79646"/>
        <bgColor rgb="FFF79646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</fills>
  <borders count="15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/>
    </border>
    <border>
      <right/>
    </border>
    <border>
      <right/>
      <bottom/>
    </border>
  </borders>
  <cellStyleXfs count="1">
    <xf borderId="0" fillId="0" fontId="0" numFmtId="0" applyAlignment="1" applyFont="1"/>
  </cellStyleXfs>
  <cellXfs count="3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top" wrapText="1"/>
    </xf>
    <xf borderId="2" fillId="3" fontId="2" numFmtId="0" xfId="0" applyAlignment="1" applyBorder="1" applyFill="1" applyFont="1">
      <alignment horizontal="center" readingOrder="0"/>
    </xf>
    <xf borderId="2" fillId="4" fontId="3" numFmtId="0" xfId="0" applyAlignment="1" applyBorder="1" applyFill="1" applyFont="1">
      <alignment horizontal="left" readingOrder="0" shrinkToFit="0" wrapText="0"/>
    </xf>
    <xf borderId="3" fillId="3" fontId="2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left" readingOrder="0" shrinkToFit="0" wrapText="0"/>
    </xf>
    <xf borderId="4" fillId="5" fontId="3" numFmtId="0" xfId="0" applyAlignment="1" applyBorder="1" applyFill="1" applyFont="1">
      <alignment horizontal="center" readingOrder="0" shrinkToFit="0" wrapText="0"/>
    </xf>
    <xf borderId="5" fillId="0" fontId="5" numFmtId="0" xfId="0" applyBorder="1" applyFont="1"/>
    <xf borderId="6" fillId="2" fontId="1" numFmtId="0" xfId="0" applyAlignment="1" applyBorder="1" applyFont="1">
      <alignment horizontal="left" shrinkToFit="0" vertical="top" wrapText="1"/>
    </xf>
    <xf borderId="7" fillId="4" fontId="3" numFmtId="0" xfId="0" applyAlignment="1" applyBorder="1" applyFont="1">
      <alignment horizontal="left" readingOrder="0" shrinkToFit="0" wrapText="0"/>
    </xf>
    <xf borderId="8" fillId="0" fontId="5" numFmtId="0" xfId="0" applyBorder="1" applyFont="1"/>
    <xf borderId="3" fillId="0" fontId="4" numFmtId="0" xfId="0" applyAlignment="1" applyBorder="1" applyFont="1">
      <alignment horizontal="left" readingOrder="0" shrinkToFit="0" wrapText="0"/>
    </xf>
    <xf borderId="6" fillId="2" fontId="1" numFmtId="0" xfId="0" applyAlignment="1" applyBorder="1" applyFont="1">
      <alignment horizontal="center" shrinkToFit="0" vertical="top" wrapText="1"/>
    </xf>
    <xf borderId="3" fillId="6" fontId="3" numFmtId="0" xfId="0" applyAlignment="1" applyBorder="1" applyFill="1" applyFont="1">
      <alignment horizontal="center" readingOrder="0" shrinkToFit="0" wrapText="0"/>
    </xf>
    <xf borderId="6" fillId="2" fontId="1" numFmtId="0" xfId="0" applyAlignment="1" applyBorder="1" applyFont="1">
      <alignment horizontal="center" shrinkToFit="0" vertical="top" wrapText="1"/>
    </xf>
    <xf borderId="3" fillId="7" fontId="2" numFmtId="0" xfId="0" applyAlignment="1" applyBorder="1" applyFill="1" applyFont="1">
      <alignment horizontal="center" readingOrder="0"/>
    </xf>
    <xf borderId="6" fillId="2" fontId="6" numFmtId="0" xfId="0" applyAlignment="1" applyBorder="1" applyFont="1">
      <alignment vertical="top"/>
    </xf>
    <xf borderId="6" fillId="2" fontId="1" numFmtId="0" xfId="0" applyAlignment="1" applyBorder="1" applyFont="1">
      <alignment vertical="top"/>
    </xf>
    <xf borderId="0" fillId="2" fontId="7" numFmtId="0" xfId="0" applyAlignment="1" applyFont="1">
      <alignment horizontal="left" readingOrder="0" vertical="top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left" vertical="bottom"/>
    </xf>
    <xf borderId="0" fillId="0" fontId="6" numFmtId="0" xfId="0" applyAlignment="1" applyFont="1">
      <alignment horizontal="center" vertical="bottom"/>
    </xf>
    <xf borderId="4" fillId="8" fontId="3" numFmtId="0" xfId="0" applyAlignment="1" applyBorder="1" applyFill="1" applyFont="1">
      <alignment horizontal="center" readingOrder="0" shrinkToFit="0" wrapText="0"/>
    </xf>
    <xf borderId="7" fillId="0" fontId="5" numFmtId="0" xfId="0" applyBorder="1" applyFont="1"/>
    <xf borderId="0" fillId="0" fontId="6" numFmtId="0" xfId="0" applyAlignment="1" applyFont="1">
      <alignment horizontal="center" vertical="bottom"/>
    </xf>
    <xf borderId="3" fillId="0" fontId="2" numFmtId="0" xfId="0" applyAlignment="1" applyBorder="1" applyFont="1">
      <alignment horizontal="left" readingOrder="0" shrinkToFit="0" vertical="bottom" wrapText="0"/>
    </xf>
    <xf borderId="0" fillId="0" fontId="2" numFmtId="0" xfId="0" applyAlignment="1" applyFont="1">
      <alignment horizontal="center" vertical="bottom"/>
    </xf>
    <xf borderId="3" fillId="7" fontId="2" numFmtId="0" xfId="0" applyAlignment="1" applyBorder="1" applyFont="1">
      <alignment horizontal="left" readingOrder="0" shrinkToFit="0" wrapText="0"/>
    </xf>
    <xf borderId="0" fillId="0" fontId="5" numFmtId="0" xfId="0" applyAlignment="1" applyFont="1">
      <alignment horizontal="center" readingOrder="0"/>
    </xf>
    <xf borderId="9" fillId="7" fontId="2" numFmtId="0" xfId="0" applyAlignment="1" applyBorder="1" applyFont="1">
      <alignment horizontal="center" readingOrder="0" shrinkToFit="0" wrapText="0"/>
    </xf>
    <xf borderId="3" fillId="7" fontId="3" numFmtId="0" xfId="0" applyAlignment="1" applyBorder="1" applyFont="1">
      <alignment horizontal="center" shrinkToFit="0" wrapText="0"/>
    </xf>
    <xf borderId="0" fillId="0" fontId="6" numFmtId="0" xfId="0" applyAlignment="1" applyFont="1">
      <alignment shrinkToFit="0" vertical="bottom" wrapText="1"/>
    </xf>
    <xf borderId="0" fillId="0" fontId="8" numFmtId="0" xfId="0" applyAlignment="1" applyFont="1">
      <alignment vertical="bottom"/>
    </xf>
    <xf borderId="9" fillId="0" fontId="2" numFmtId="0" xfId="0" applyAlignment="1" applyBorder="1" applyFont="1">
      <alignment horizontal="center" readingOrder="0" shrinkToFit="0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horizontal="center" shrinkToFit="0" vertical="bottom" wrapText="1"/>
    </xf>
    <xf borderId="3" fillId="7" fontId="2" numFmtId="0" xfId="0" applyAlignment="1" applyBorder="1" applyFont="1">
      <alignment horizontal="center" shrinkToFit="0" wrapText="0"/>
    </xf>
    <xf borderId="3" fillId="7" fontId="2" numFmtId="0" xfId="0" applyAlignment="1" applyBorder="1" applyFont="1">
      <alignment horizontal="center" readingOrder="0" shrinkToFit="0" wrapText="0"/>
    </xf>
    <xf borderId="0" fillId="9" fontId="6" numFmtId="0" xfId="0" applyAlignment="1" applyFill="1" applyFont="1">
      <alignment vertical="bottom"/>
    </xf>
    <xf borderId="0" fillId="9" fontId="6" numFmtId="0" xfId="0" applyAlignment="1" applyFont="1">
      <alignment horizontal="left" vertical="bottom"/>
    </xf>
    <xf borderId="0" fillId="9" fontId="6" numFmtId="0" xfId="0" applyAlignment="1" applyFont="1">
      <alignment horizontal="center" vertical="bottom"/>
    </xf>
    <xf borderId="0" fillId="9" fontId="6" numFmtId="0" xfId="0" applyAlignment="1" applyFont="1">
      <alignment horizontal="center" vertical="bottom"/>
    </xf>
    <xf borderId="0" fillId="9" fontId="6" numFmtId="0" xfId="0" applyAlignment="1" applyFont="1">
      <alignment horizontal="center" readingOrder="0" vertical="bottom"/>
    </xf>
    <xf borderId="3" fillId="0" fontId="2" numFmtId="0" xfId="0" applyAlignment="1" applyBorder="1" applyFont="1">
      <alignment horizontal="left" readingOrder="0" shrinkToFit="0" wrapText="0"/>
    </xf>
    <xf borderId="0" fillId="9" fontId="5" numFmtId="0" xfId="0" applyAlignment="1" applyFont="1">
      <alignment horizontal="center" readingOrder="0"/>
    </xf>
    <xf borderId="0" fillId="9" fontId="5" numFmtId="0" xfId="0" applyFont="1"/>
    <xf borderId="0" fillId="9" fontId="8" numFmtId="0" xfId="0" applyAlignment="1" applyFont="1">
      <alignment vertical="bottom"/>
    </xf>
    <xf borderId="0" fillId="9" fontId="2" numFmtId="0" xfId="0" applyAlignment="1" applyFont="1">
      <alignment horizontal="center" vertical="bottom"/>
    </xf>
    <xf borderId="0" fillId="9" fontId="2" numFmtId="0" xfId="0" applyAlignment="1" applyFont="1">
      <alignment shrinkToFit="0" vertical="bottom" wrapText="1"/>
    </xf>
    <xf borderId="0" fillId="0" fontId="6" numFmtId="0" xfId="0" applyAlignment="1" applyFont="1">
      <alignment horizontal="left" vertical="bottom"/>
    </xf>
    <xf borderId="0" fillId="0" fontId="8" numFmtId="0" xfId="0" applyAlignment="1" applyFont="1">
      <alignment readingOrder="0" vertical="bottom"/>
    </xf>
    <xf borderId="0" fillId="9" fontId="2" numFmtId="0" xfId="0" applyAlignment="1" applyFont="1">
      <alignment horizontal="center" shrinkToFit="0" wrapText="1"/>
    </xf>
    <xf borderId="0" fillId="0" fontId="2" numFmtId="0" xfId="0" applyAlignment="1" applyFont="1">
      <alignment horizontal="center" vertical="bottom"/>
    </xf>
    <xf borderId="0" fillId="0" fontId="5" numFmtId="0" xfId="0" applyAlignment="1" applyFont="1">
      <alignment horizontal="left"/>
    </xf>
    <xf borderId="0" fillId="0" fontId="6" numFmtId="0" xfId="0" applyAlignment="1" applyFont="1">
      <alignment horizontal="center" shrinkToFit="0" vertical="bottom" wrapText="1"/>
    </xf>
    <xf borderId="0" fillId="0" fontId="6" numFmtId="0" xfId="0" applyAlignment="1" applyFont="1">
      <alignment horizontal="center" readingOrder="0" shrinkToFit="0" vertical="bottom" wrapText="1"/>
    </xf>
    <xf borderId="0" fillId="0" fontId="5" numFmtId="0" xfId="0" applyAlignment="1" applyFont="1">
      <alignment horizontal="center"/>
    </xf>
    <xf borderId="9" fillId="7" fontId="6" numFmtId="0" xfId="0" applyAlignment="1" applyBorder="1" applyFont="1">
      <alignment horizontal="center" readingOrder="0" shrinkToFit="0" wrapText="0"/>
    </xf>
    <xf borderId="3" fillId="0" fontId="2" numFmtId="0" xfId="0" applyAlignment="1" applyBorder="1" applyFont="1">
      <alignment horizontal="center" shrinkToFit="0" wrapText="0"/>
    </xf>
    <xf borderId="3" fillId="0" fontId="6" numFmtId="0" xfId="0" applyAlignment="1" applyBorder="1" applyFont="1">
      <alignment horizontal="center" shrinkToFit="0" wrapText="0"/>
    </xf>
    <xf borderId="3" fillId="7" fontId="2" numFmtId="0" xfId="0" applyAlignment="1" applyBorder="1" applyFont="1">
      <alignment shrinkToFit="0" wrapText="0"/>
    </xf>
    <xf borderId="9" fillId="7" fontId="2" numFmtId="0" xfId="0" applyAlignment="1" applyBorder="1" applyFont="1">
      <alignment horizontal="center" shrinkToFit="0" wrapText="0"/>
    </xf>
    <xf borderId="0" fillId="7" fontId="2" numFmtId="0" xfId="0" applyAlignment="1" applyFont="1">
      <alignment shrinkToFit="0" wrapText="0"/>
    </xf>
    <xf borderId="3" fillId="0" fontId="2" numFmtId="0" xfId="0" applyAlignment="1" applyBorder="1" applyFont="1">
      <alignment horizontal="center" readingOrder="0" shrinkToFit="0" wrapText="0"/>
    </xf>
    <xf borderId="0" fillId="7" fontId="2" numFmtId="0" xfId="0" applyAlignment="1" applyFont="1">
      <alignment horizontal="center" readingOrder="0" shrinkToFit="0" wrapText="0"/>
    </xf>
    <xf borderId="8" fillId="7" fontId="2" numFmtId="0" xfId="0" applyAlignment="1" applyBorder="1" applyFont="1">
      <alignment horizontal="center" readingOrder="0" shrinkToFit="0" wrapText="0"/>
    </xf>
    <xf borderId="10" fillId="7" fontId="2" numFmtId="0" xfId="0" applyAlignment="1" applyBorder="1" applyFont="1">
      <alignment horizontal="center"/>
    </xf>
    <xf borderId="10" fillId="0" fontId="2" numFmtId="0" xfId="0" applyAlignment="1" applyBorder="1" applyFont="1">
      <alignment horizontal="center"/>
    </xf>
    <xf borderId="2" fillId="0" fontId="9" numFmtId="0" xfId="0" applyAlignment="1" applyBorder="1" applyFont="1">
      <alignment horizontal="left" readingOrder="0" shrinkToFit="0" wrapText="0"/>
    </xf>
    <xf borderId="3" fillId="0" fontId="3" numFmtId="0" xfId="0" applyAlignment="1" applyBorder="1" applyFont="1">
      <alignment horizontal="left" readingOrder="0" shrinkToFit="0" wrapText="0"/>
    </xf>
    <xf borderId="2" fillId="0" fontId="3" numFmtId="0" xfId="0" applyAlignment="1" applyBorder="1" applyFont="1">
      <alignment horizontal="left" readingOrder="0" shrinkToFit="0" wrapText="0"/>
    </xf>
    <xf borderId="9" fillId="0" fontId="3" numFmtId="0" xfId="0" applyAlignment="1" applyBorder="1" applyFont="1">
      <alignment horizontal="center" readingOrder="0" shrinkToFit="0" wrapText="0"/>
    </xf>
    <xf borderId="4" fillId="7" fontId="3" numFmtId="0" xfId="0" applyAlignment="1" applyBorder="1" applyFont="1">
      <alignment horizontal="center" readingOrder="0" shrinkToFit="0" wrapText="0"/>
    </xf>
    <xf borderId="3" fillId="0" fontId="3" numFmtId="0" xfId="0" applyAlignment="1" applyBorder="1" applyFont="1">
      <alignment horizontal="center" readingOrder="0" shrinkToFit="0" wrapText="0"/>
    </xf>
    <xf borderId="7" fillId="7" fontId="2" numFmtId="0" xfId="0" applyAlignment="1" applyBorder="1" applyFont="1">
      <alignment horizontal="center"/>
    </xf>
    <xf borderId="3" fillId="7" fontId="3" numFmtId="0" xfId="0" applyAlignment="1" applyBorder="1" applyFont="1">
      <alignment horizontal="center" readingOrder="0" shrinkToFit="0" wrapText="0"/>
    </xf>
    <xf borderId="7" fillId="0" fontId="9" numFmtId="0" xfId="0" applyAlignment="1" applyBorder="1" applyFont="1">
      <alignment horizontal="left" readingOrder="0" shrinkToFit="0" wrapText="0"/>
    </xf>
    <xf borderId="7" fillId="0" fontId="3" numFmtId="0" xfId="0" applyAlignment="1" applyBorder="1" applyFont="1">
      <alignment horizontal="left" readingOrder="0" shrinkToFit="0" wrapText="0"/>
    </xf>
    <xf borderId="3" fillId="0" fontId="2" numFmtId="0" xfId="0" applyAlignment="1" applyBorder="1" applyFont="1">
      <alignment horizontal="left" readingOrder="0"/>
    </xf>
    <xf borderId="3" fillId="0" fontId="10" numFmtId="0" xfId="0" applyAlignment="1" applyBorder="1" applyFont="1">
      <alignment horizontal="left" readingOrder="0"/>
    </xf>
    <xf borderId="0" fillId="0" fontId="11" numFmtId="0" xfId="0" applyAlignment="1" applyFont="1">
      <alignment horizontal="left" readingOrder="0" vertical="center"/>
    </xf>
    <xf borderId="3" fillId="7" fontId="6" numFmtId="0" xfId="0" applyAlignment="1" applyBorder="1" applyFont="1">
      <alignment horizontal="center" shrinkToFit="0" wrapText="0"/>
    </xf>
    <xf borderId="0" fillId="0" fontId="12" numFmtId="0" xfId="0" applyAlignment="1" applyFont="1">
      <alignment readingOrder="0" vertical="center"/>
    </xf>
    <xf borderId="0" fillId="0" fontId="11" numFmtId="0" xfId="0" applyAlignment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0" numFmtId="0" xfId="0" applyAlignment="1" applyFont="1">
      <alignment horizontal="left" readingOrder="0" vertical="bottom"/>
    </xf>
    <xf borderId="0" fillId="0" fontId="0" numFmtId="0" xfId="0" applyAlignment="1" applyFont="1">
      <alignment readingOrder="0" vertical="bottom"/>
    </xf>
    <xf borderId="0" fillId="0" fontId="13" numFmtId="0" xfId="0" applyAlignment="1" applyFont="1">
      <alignment vertical="top"/>
    </xf>
    <xf borderId="0" fillId="0" fontId="6" numFmtId="0" xfId="0" applyFont="1"/>
    <xf borderId="0" fillId="0" fontId="0" numFmtId="0" xfId="0" applyAlignment="1" applyFont="1">
      <alignment horizontal="left" readingOrder="0"/>
    </xf>
    <xf borderId="0" fillId="0" fontId="0" numFmtId="0" xfId="0" applyAlignment="1" applyFont="1">
      <alignment readingOrder="0"/>
    </xf>
    <xf borderId="8" fillId="7" fontId="3" numFmtId="0" xfId="0" applyAlignment="1" applyBorder="1" applyFont="1">
      <alignment horizontal="center" readingOrder="0" shrinkToFit="0" wrapText="0"/>
    </xf>
    <xf borderId="0" fillId="0" fontId="13" numFmtId="0" xfId="0" applyAlignment="1" applyFont="1">
      <alignment horizontal="left" vertical="bottom"/>
    </xf>
    <xf borderId="5" fillId="7" fontId="3" numFmtId="0" xfId="0" applyAlignment="1" applyBorder="1" applyFont="1">
      <alignment horizontal="center" readingOrder="0" shrinkToFit="0" wrapText="0"/>
    </xf>
    <xf borderId="0" fillId="0" fontId="13" numFmtId="0" xfId="0" applyAlignment="1" applyFont="1">
      <alignment vertical="bottom"/>
    </xf>
    <xf borderId="0" fillId="0" fontId="6" numFmtId="0" xfId="0" applyAlignment="1" applyFont="1">
      <alignment horizontal="left"/>
    </xf>
    <xf borderId="0" fillId="0" fontId="13" numFmtId="0" xfId="0" applyAlignment="1" applyFont="1">
      <alignment horizontal="left" vertical="top"/>
    </xf>
    <xf borderId="0" fillId="0" fontId="13" numFmtId="0" xfId="0" applyAlignment="1" applyFont="1">
      <alignment horizontal="left"/>
    </xf>
    <xf borderId="0" fillId="0" fontId="13" numFmtId="0" xfId="0" applyFont="1"/>
    <xf borderId="3" fillId="0" fontId="10" numFmtId="0" xfId="0" applyAlignment="1" applyBorder="1" applyFont="1">
      <alignment horizontal="left" readingOrder="0" shrinkToFit="0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shrinkToFit="0" wrapText="0"/>
    </xf>
    <xf borderId="2" fillId="7" fontId="2" numFmtId="0" xfId="0" applyAlignment="1" applyBorder="1" applyFont="1">
      <alignment horizontal="center"/>
    </xf>
    <xf borderId="2" fillId="7" fontId="9" numFmtId="0" xfId="0" applyAlignment="1" applyBorder="1" applyFont="1">
      <alignment horizontal="left" readingOrder="0" shrinkToFit="0" wrapText="0"/>
    </xf>
    <xf borderId="3" fillId="0" fontId="2" numFmtId="0" xfId="0" applyAlignment="1" applyBorder="1" applyFont="1">
      <alignment horizontal="left" shrinkToFit="0" wrapText="0"/>
    </xf>
    <xf borderId="0" fillId="0" fontId="2" numFmtId="0" xfId="0" applyAlignment="1" applyFont="1">
      <alignment horizontal="left" readingOrder="0" shrinkToFit="0" vertical="bottom" wrapText="0"/>
    </xf>
    <xf borderId="3" fillId="7" fontId="6" numFmtId="0" xfId="0" applyAlignment="1" applyBorder="1" applyFont="1">
      <alignment horizontal="center" readingOrder="0" shrinkToFit="0" wrapText="0"/>
    </xf>
    <xf borderId="3" fillId="7" fontId="2" numFmtId="2" xfId="0" applyAlignment="1" applyBorder="1" applyFont="1" applyNumberFormat="1">
      <alignment horizontal="center" readingOrder="0" shrinkToFit="0" wrapText="0"/>
    </xf>
    <xf borderId="0" fillId="0" fontId="2" numFmtId="0" xfId="0" applyAlignment="1" applyFont="1">
      <alignment horizontal="left" readingOrder="0" shrinkToFit="0" wrapText="0"/>
    </xf>
    <xf borderId="3" fillId="0" fontId="6" numFmtId="0" xfId="0" applyAlignment="1" applyBorder="1" applyFont="1">
      <alignment horizontal="left" readingOrder="0" shrinkToFit="0" wrapText="0"/>
    </xf>
    <xf borderId="3" fillId="7" fontId="6" numFmtId="0" xfId="0" applyAlignment="1" applyBorder="1" applyFont="1">
      <alignment horizontal="left" readingOrder="0" shrinkToFit="0" wrapText="0"/>
    </xf>
    <xf borderId="2" fillId="7" fontId="3" numFmtId="0" xfId="0" applyAlignment="1" applyBorder="1" applyFont="1">
      <alignment horizontal="center"/>
    </xf>
    <xf borderId="2" fillId="7" fontId="1" numFmtId="0" xfId="0" applyAlignment="1" applyBorder="1" applyFont="1">
      <alignment horizontal="left" readingOrder="0"/>
    </xf>
    <xf borderId="5" fillId="7" fontId="1" numFmtId="0" xfId="0" applyAlignment="1" applyBorder="1" applyFont="1">
      <alignment horizontal="center" readingOrder="0" shrinkToFit="0" wrapText="0"/>
    </xf>
    <xf borderId="4" fillId="7" fontId="1" numFmtId="0" xfId="0" applyAlignment="1" applyBorder="1" applyFont="1">
      <alignment horizontal="center" readingOrder="0"/>
    </xf>
    <xf borderId="3" fillId="7" fontId="1" numFmtId="0" xfId="0" applyAlignment="1" applyBorder="1" applyFont="1">
      <alignment horizontal="center" readingOrder="0" shrinkToFit="0" wrapText="0"/>
    </xf>
    <xf borderId="3" fillId="7" fontId="1" numFmtId="0" xfId="0" applyAlignment="1" applyBorder="1" applyFont="1">
      <alignment horizontal="left" readingOrder="0"/>
    </xf>
    <xf borderId="8" fillId="7" fontId="1" numFmtId="0" xfId="0" applyAlignment="1" applyBorder="1" applyFont="1">
      <alignment horizontal="center" readingOrder="0" shrinkToFit="0" wrapText="0"/>
    </xf>
    <xf borderId="3" fillId="0" fontId="6" numFmtId="0" xfId="0" applyAlignment="1" applyBorder="1" applyFont="1">
      <alignment horizontal="center" readingOrder="0" shrinkToFit="0" wrapText="0"/>
    </xf>
    <xf borderId="9" fillId="0" fontId="2" numFmtId="0" xfId="0" applyAlignment="1" applyBorder="1" applyFont="1">
      <alignment horizontal="left" readingOrder="0" shrinkToFit="0" wrapText="0"/>
    </xf>
    <xf borderId="9" fillId="0" fontId="2" numFmtId="0" xfId="0" applyAlignment="1" applyBorder="1" applyFont="1">
      <alignment horizontal="center" shrinkToFit="0" wrapText="0"/>
    </xf>
    <xf borderId="9" fillId="0" fontId="6" numFmtId="0" xfId="0" applyAlignment="1" applyBorder="1" applyFont="1">
      <alignment horizontal="center" shrinkToFit="0" wrapText="0"/>
    </xf>
    <xf borderId="11" fillId="0" fontId="2" numFmtId="0" xfId="0" applyAlignment="1" applyBorder="1" applyFont="1">
      <alignment horizontal="left" readingOrder="0" shrinkToFit="0" wrapText="0"/>
    </xf>
    <xf borderId="11" fillId="0" fontId="2" numFmtId="0" xfId="0" applyAlignment="1" applyBorder="1" applyFont="1">
      <alignment horizontal="center" shrinkToFit="0" wrapText="0"/>
    </xf>
    <xf borderId="11" fillId="0" fontId="2" numFmtId="0" xfId="0" applyAlignment="1" applyBorder="1" applyFont="1">
      <alignment horizontal="center" readingOrder="0" shrinkToFit="0" wrapText="0"/>
    </xf>
    <xf borderId="11" fillId="0" fontId="6" numFmtId="0" xfId="0" applyAlignment="1" applyBorder="1" applyFont="1">
      <alignment horizontal="center" shrinkToFit="0" wrapText="0"/>
    </xf>
    <xf borderId="3" fillId="0" fontId="2" numFmtId="0" xfId="0" applyAlignment="1" applyBorder="1" applyFont="1">
      <alignment shrinkToFit="0" wrapText="0"/>
    </xf>
    <xf borderId="3" fillId="0" fontId="2" numFmtId="0" xfId="0" applyAlignment="1" applyBorder="1" applyFont="1">
      <alignment horizontal="right" readingOrder="0" shrinkToFit="0" wrapText="0"/>
    </xf>
    <xf borderId="11" fillId="7" fontId="6" numFmtId="0" xfId="0" applyAlignment="1" applyBorder="1" applyFont="1">
      <alignment horizontal="center" readingOrder="0" shrinkToFit="0" wrapText="0"/>
    </xf>
    <xf borderId="10" fillId="7" fontId="3" numFmtId="0" xfId="0" applyAlignment="1" applyBorder="1" applyFont="1">
      <alignment horizontal="center"/>
    </xf>
    <xf borderId="3" fillId="7" fontId="2" numFmtId="0" xfId="0" applyAlignment="1" applyBorder="1" applyFont="1">
      <alignment horizontal="center" shrinkToFit="0" wrapText="0"/>
    </xf>
    <xf borderId="3" fillId="7" fontId="3" numFmtId="0" xfId="0" applyAlignment="1" applyBorder="1" applyFont="1">
      <alignment horizontal="center" shrinkToFit="0" wrapText="0"/>
    </xf>
    <xf borderId="9" fillId="0" fontId="2" numFmtId="0" xfId="0" applyAlignment="1" applyBorder="1" applyFont="1">
      <alignment shrinkToFit="0" wrapText="0"/>
    </xf>
    <xf borderId="3" fillId="0" fontId="2" numFmtId="0" xfId="0" applyAlignment="1" applyBorder="1" applyFont="1">
      <alignment shrinkToFit="0" wrapText="0"/>
    </xf>
    <xf borderId="9" fillId="0" fontId="2" numFmtId="0" xfId="0" applyAlignment="1" applyBorder="1" applyFont="1">
      <alignment horizontal="center" shrinkToFit="0" wrapText="0"/>
    </xf>
    <xf borderId="9" fillId="7" fontId="2" numFmtId="0" xfId="0" applyAlignment="1" applyBorder="1" applyFont="1">
      <alignment horizontal="center" shrinkToFit="0" wrapText="0"/>
    </xf>
    <xf borderId="3" fillId="0" fontId="2" numFmtId="0" xfId="0" applyAlignment="1" applyBorder="1" applyFont="1">
      <alignment horizontal="center" shrinkToFit="0" wrapText="0"/>
    </xf>
    <xf borderId="11" fillId="0" fontId="2" numFmtId="0" xfId="0" applyAlignment="1" applyBorder="1" applyFont="1">
      <alignment horizontal="center" shrinkToFit="0" wrapText="0"/>
    </xf>
    <xf borderId="11" fillId="7" fontId="2" numFmtId="0" xfId="0" applyAlignment="1" applyBorder="1" applyFont="1">
      <alignment horizontal="center" readingOrder="0" shrinkToFit="0" wrapText="0"/>
    </xf>
    <xf borderId="9" fillId="7" fontId="6" numFmtId="0" xfId="0" applyAlignment="1" applyBorder="1" applyFont="1">
      <alignment horizontal="center" shrinkToFit="0" wrapText="0"/>
    </xf>
    <xf borderId="3" fillId="7" fontId="6" numFmtId="0" xfId="0" applyAlignment="1" applyBorder="1" applyFont="1">
      <alignment horizontal="center" shrinkToFit="0" wrapText="0"/>
    </xf>
    <xf borderId="0" fillId="0" fontId="0" numFmtId="0" xfId="0" applyAlignment="1" applyFont="1">
      <alignment horizontal="left" shrinkToFit="0" vertical="center" wrapText="1"/>
    </xf>
    <xf borderId="0" fillId="0" fontId="0" numFmtId="0" xfId="0" applyAlignment="1" applyFont="1">
      <alignment horizontal="left" shrinkToFit="0" vertical="center" wrapText="1"/>
    </xf>
    <xf borderId="0" fillId="0" fontId="14" numFmtId="0" xfId="0" applyAlignment="1" applyFont="1">
      <alignment horizontal="left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5" numFmtId="0" xfId="0" applyAlignment="1" applyFont="1">
      <alignment readingOrder="0"/>
    </xf>
    <xf borderId="0" fillId="7" fontId="0" numFmtId="0" xfId="0" applyAlignment="1" applyFont="1">
      <alignment horizontal="left" shrinkToFit="0" vertical="center" wrapText="1"/>
    </xf>
    <xf borderId="0" fillId="2" fontId="1" numFmtId="0" xfId="0" applyAlignment="1" applyFont="1">
      <alignment horizontal="left" readingOrder="0" shrinkToFit="0" vertical="top" wrapText="1"/>
    </xf>
    <xf borderId="0" fillId="2" fontId="1" numFmtId="0" xfId="0" applyAlignment="1" applyFont="1">
      <alignment horizontal="left" shrinkToFit="0" vertical="top" wrapText="1"/>
    </xf>
    <xf borderId="0" fillId="2" fontId="1" numFmtId="49" xfId="0" applyAlignment="1" applyFont="1" applyNumberFormat="1">
      <alignment horizontal="left" readingOrder="0" shrinkToFit="0" vertical="top" wrapText="1"/>
    </xf>
    <xf borderId="0" fillId="2" fontId="1" numFmtId="0" xfId="0" applyAlignment="1" applyFont="1">
      <alignment horizontal="center" readingOrder="0" shrinkToFit="0" vertical="top" wrapText="1"/>
    </xf>
    <xf borderId="0" fillId="2" fontId="1" numFmtId="0" xfId="0" applyAlignment="1" applyFont="1">
      <alignment horizontal="center" shrinkToFit="0" vertical="top" wrapText="1"/>
    </xf>
    <xf borderId="0" fillId="2" fontId="7" numFmtId="0" xfId="0" applyAlignment="1" applyFont="1">
      <alignment vertical="top"/>
    </xf>
    <xf borderId="0" fillId="0" fontId="6" numFmtId="0" xfId="0" applyAlignment="1" applyFont="1">
      <alignment horizontal="left" readingOrder="0" shrinkToFit="0" vertical="bottom" wrapText="1"/>
    </xf>
    <xf borderId="0" fillId="0" fontId="6" numFmtId="0" xfId="0" applyAlignment="1" applyFont="1">
      <alignment horizontal="left" shrinkToFit="0" vertical="bottom" wrapText="1"/>
    </xf>
    <xf borderId="0" fillId="0" fontId="6" numFmtId="49" xfId="0" applyAlignment="1" applyFont="1" applyNumberFormat="1">
      <alignment horizontal="left" shrinkToFit="0" vertical="bottom" wrapText="1"/>
    </xf>
    <xf borderId="12" fillId="0" fontId="2" numFmtId="0" xfId="0" applyAlignment="1" applyBorder="1" applyFont="1">
      <alignment horizontal="center" vertical="bottom"/>
    </xf>
    <xf borderId="0" fillId="0" fontId="6" numFmtId="0" xfId="0" applyAlignment="1" applyFont="1">
      <alignment horizontal="left" vertical="bottom"/>
    </xf>
    <xf borderId="13" fillId="0" fontId="6" numFmtId="0" xfId="0" applyAlignment="1" applyBorder="1" applyFont="1">
      <alignment horizontal="center" vertical="bottom"/>
    </xf>
    <xf borderId="14" fillId="0" fontId="2" numFmtId="0" xfId="0" applyAlignment="1" applyBorder="1" applyFont="1">
      <alignment horizontal="center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left" readingOrder="0" vertical="bottom"/>
    </xf>
    <xf borderId="14" fillId="0" fontId="2" numFmtId="0" xfId="0" applyAlignment="1" applyBorder="1" applyFont="1">
      <alignment horizontal="center" vertical="bottom"/>
    </xf>
    <xf borderId="0" fillId="0" fontId="5" numFmtId="0" xfId="0" applyAlignment="1" applyFont="1">
      <alignment horizontal="left" readingOrder="0"/>
    </xf>
    <xf borderId="0" fillId="0" fontId="2" numFmtId="0" xfId="0" applyAlignment="1" applyFont="1">
      <alignment horizontal="left" vertical="bottom"/>
    </xf>
    <xf borderId="0" fillId="0" fontId="5" numFmtId="49" xfId="0" applyAlignment="1" applyFont="1" applyNumberFormat="1">
      <alignment horizontal="left" readingOrder="0"/>
    </xf>
    <xf borderId="0" fillId="0" fontId="13" numFmtId="3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6" numFmtId="3" xfId="0" applyAlignment="1" applyFont="1" applyNumberFormat="1">
      <alignment horizontal="center" vertical="bottom"/>
    </xf>
    <xf borderId="0" fillId="0" fontId="6" numFmtId="0" xfId="0" applyAlignment="1" applyFont="1">
      <alignment readingOrder="0" shrinkToFit="0" vertical="bottom" wrapText="1"/>
    </xf>
    <xf borderId="0" fillId="0" fontId="2" numFmtId="0" xfId="0" applyAlignment="1" applyFont="1">
      <alignment readingOrder="0" vertical="bottom"/>
    </xf>
    <xf borderId="0" fillId="0" fontId="6" numFmtId="49" xfId="0" applyAlignment="1" applyFont="1" applyNumberFormat="1">
      <alignment shrinkToFit="0" vertical="bottom" wrapText="1"/>
    </xf>
    <xf borderId="0" fillId="0" fontId="2" numFmtId="49" xfId="0" applyAlignment="1" applyFont="1" applyNumberFormat="1">
      <alignment horizontal="left" shrinkToFit="0" vertical="bottom" wrapText="1"/>
    </xf>
    <xf borderId="0" fillId="0" fontId="13" numFmtId="49" xfId="0" applyAlignment="1" applyFont="1" applyNumberFormat="1">
      <alignment horizontal="left" readingOrder="0" vertical="bottom"/>
    </xf>
    <xf borderId="0" fillId="0" fontId="13" numFmtId="0" xfId="0" applyAlignment="1" applyFont="1">
      <alignment horizontal="center" vertical="bottom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left" vertical="bottom"/>
    </xf>
    <xf borderId="0" fillId="0" fontId="13" numFmtId="0" xfId="0" applyAlignment="1" applyFont="1">
      <alignment horizontal="center" vertical="bottom"/>
    </xf>
    <xf borderId="0" fillId="0" fontId="6" numFmtId="0" xfId="0" applyAlignment="1" applyFont="1">
      <alignment shrinkToFit="0" vertical="top" wrapText="1"/>
    </xf>
    <xf borderId="0" fillId="0" fontId="6" numFmtId="49" xfId="0" applyAlignment="1" applyFont="1" applyNumberFormat="1">
      <alignment readingOrder="0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49" xfId="0" applyAlignment="1" applyFont="1" applyNumberFormat="1">
      <alignment horizontal="left"/>
    </xf>
    <xf borderId="0" fillId="0" fontId="2" numFmtId="49" xfId="0" applyAlignment="1" applyFont="1" applyNumberFormat="1">
      <alignment horizontal="left" readingOrder="0" shrinkToFit="0" vertical="bottom" wrapText="0"/>
    </xf>
    <xf borderId="0" fillId="7" fontId="2" numFmtId="0" xfId="0" applyAlignment="1" applyFont="1">
      <alignment horizontal="left" readingOrder="0" shrinkToFit="0" wrapText="0"/>
    </xf>
    <xf borderId="0" fillId="0" fontId="0" numFmtId="0" xfId="0" applyAlignment="1" applyFont="1">
      <alignment readingOrder="0" shrinkToFit="0" vertical="bottom" wrapText="1"/>
    </xf>
    <xf borderId="0" fillId="0" fontId="0" numFmtId="0" xfId="0" applyAlignment="1" applyFont="1">
      <alignment horizontal="center" readingOrder="0" shrinkToFit="0" vertical="bottom" wrapText="1"/>
    </xf>
    <xf borderId="0" fillId="0" fontId="0" numFmtId="0" xfId="0" applyAlignment="1" applyFont="1">
      <alignment horizontal="center" shrinkToFit="0" vertical="bottom" wrapText="1"/>
    </xf>
    <xf borderId="0" fillId="0" fontId="0" numFmtId="0" xfId="0" applyAlignment="1" applyFont="1">
      <alignment horizontal="center" shrinkToFit="0" vertical="bottom" wrapText="1"/>
    </xf>
    <xf borderId="0" fillId="0" fontId="0" numFmtId="0" xfId="0" applyAlignment="1" applyFont="1">
      <alignment horizontal="left" shrinkToFit="0" vertical="center" wrapText="1"/>
    </xf>
    <xf borderId="0" fillId="0" fontId="0" numFmtId="0" xfId="0" applyAlignment="1" applyFont="1">
      <alignment horizontal="center" shrinkToFit="0" vertical="center" wrapText="1"/>
    </xf>
    <xf borderId="0" fillId="0" fontId="11" numFmtId="0" xfId="0" applyAlignment="1" applyFont="1">
      <alignment readingOrder="0" shrinkToFit="0" vertical="bottom" wrapText="1"/>
    </xf>
    <xf borderId="0" fillId="0" fontId="11" numFmtId="49" xfId="0" applyAlignment="1" applyFont="1" applyNumberFormat="1">
      <alignment shrinkToFit="0" vertical="bottom" wrapText="1"/>
    </xf>
    <xf borderId="0" fillId="0" fontId="12" numFmtId="0" xfId="0" applyAlignment="1" applyFont="1">
      <alignment horizontal="left" shrinkToFit="0" vertical="bottom" wrapText="1"/>
    </xf>
    <xf borderId="0" fillId="0" fontId="11" numFmtId="0" xfId="0" applyAlignment="1" applyFont="1">
      <alignment horizontal="center" readingOrder="0" shrinkToFit="0" vertical="bottom" wrapText="1"/>
    </xf>
    <xf borderId="0" fillId="0" fontId="0" numFmtId="0" xfId="0" applyAlignment="1" applyFont="1">
      <alignment shrinkToFit="0" vertical="bottom" wrapText="1"/>
    </xf>
    <xf borderId="0" fillId="0" fontId="0" numFmtId="0" xfId="0" applyAlignment="1" applyFont="1">
      <alignment shrinkToFit="0" vertical="bottom" wrapText="1"/>
    </xf>
    <xf borderId="0" fillId="0" fontId="11" numFmtId="0" xfId="0" applyAlignment="1" applyFont="1">
      <alignment horizontal="center" readingOrder="0" shrinkToFit="0" vertical="center" wrapText="1"/>
    </xf>
    <xf borderId="0" fillId="0" fontId="12" numFmtId="49" xfId="0" applyAlignment="1" applyFont="1" applyNumberFormat="1">
      <alignment horizontal="left" readingOrder="0" shrinkToFit="0" vertical="center" wrapText="1"/>
    </xf>
    <xf borderId="0" fillId="0" fontId="11" numFmtId="49" xfId="0" applyAlignment="1" applyFont="1" applyNumberFormat="1">
      <alignment horizontal="left" readingOrder="0" shrinkToFit="0" vertical="center" wrapText="1"/>
    </xf>
    <xf borderId="0" fillId="0" fontId="11" numFmtId="0" xfId="0" applyAlignment="1" applyFont="1">
      <alignment readingOrder="0" shrinkToFit="0" vertical="center" wrapText="1"/>
    </xf>
    <xf borderId="0" fillId="0" fontId="15" numFmtId="0" xfId="0" applyAlignment="1" applyFont="1">
      <alignment horizontal="center" shrinkToFit="0" vertical="center" wrapText="1"/>
    </xf>
    <xf borderId="8" fillId="0" fontId="15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0"/>
    </xf>
    <xf borderId="0" fillId="0" fontId="8" numFmtId="49" xfId="0" applyAlignment="1" applyFont="1" applyNumberFormat="1">
      <alignment horizontal="left" shrinkToFit="0" vertical="center" wrapText="1"/>
    </xf>
    <xf borderId="0" fillId="0" fontId="5" numFmtId="0" xfId="0" applyAlignment="1" applyFont="1">
      <alignment readingOrder="0" vertical="center"/>
    </xf>
    <xf borderId="0" fillId="0" fontId="5" numFmtId="0" xfId="0" applyAlignment="1" applyFont="1">
      <alignment horizontal="center" vertical="center"/>
    </xf>
    <xf borderId="0" fillId="0" fontId="16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2" numFmtId="49" xfId="0" applyAlignment="1" applyFont="1" applyNumberFormat="1">
      <alignment horizontal="center" readingOrder="0" shrinkToFit="0" vertical="center" wrapText="0"/>
    </xf>
    <xf borderId="0" fillId="0" fontId="2" numFmtId="49" xfId="0" applyAlignment="1" applyFont="1" applyNumberFormat="1">
      <alignment horizontal="left" readingOrder="0" shrinkToFit="0" vertical="center" wrapText="0"/>
    </xf>
    <xf borderId="0" fillId="0" fontId="0" numFmtId="0" xfId="0" applyAlignment="1" applyFont="1">
      <alignment horizontal="center" readingOrder="0" shrinkToFit="0" vertical="center" wrapText="1"/>
    </xf>
    <xf borderId="0" fillId="0" fontId="0" numFmtId="0" xfId="0" applyAlignment="1" applyFont="1">
      <alignment horizontal="center" shrinkToFit="0" vertical="center" wrapText="1"/>
    </xf>
    <xf borderId="0" fillId="7" fontId="2" numFmtId="0" xfId="0" applyAlignment="1" applyFont="1">
      <alignment horizontal="center" readingOrder="0"/>
    </xf>
    <xf borderId="0" fillId="7" fontId="2" numFmtId="0" xfId="0" applyAlignment="1" applyFont="1">
      <alignment horizontal="center" readingOrder="0" shrinkToFit="0" vertical="center" wrapText="0"/>
    </xf>
    <xf borderId="0" fillId="7" fontId="2" numFmtId="0" xfId="0" applyAlignment="1" applyFont="1">
      <alignment horizontal="center" readingOrder="0" vertical="center"/>
    </xf>
    <xf borderId="0" fillId="0" fontId="16" numFmtId="49" xfId="0" applyAlignment="1" applyFont="1" applyNumberFormat="1">
      <alignment horizontal="left" shrinkToFit="0" vertical="center" wrapText="1"/>
    </xf>
    <xf borderId="0" fillId="7" fontId="8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6" numFmtId="0" xfId="0" applyFont="1"/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8" numFmtId="0" xfId="0" applyAlignment="1" applyFont="1">
      <alignment horizontal="left" shrinkToFit="0" vertical="center" wrapText="1"/>
    </xf>
    <xf borderId="0" fillId="0" fontId="16" numFmtId="0" xfId="0" applyAlignment="1" applyFont="1">
      <alignment horizontal="left" shrinkToFit="0" vertical="center" wrapText="1"/>
    </xf>
    <xf borderId="0" fillId="0" fontId="0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vertical="center"/>
    </xf>
    <xf borderId="0" fillId="7" fontId="8" numFmtId="0" xfId="0" applyAlignment="1" applyFont="1">
      <alignment horizontal="left" shrinkToFit="0" vertical="center" wrapText="1"/>
    </xf>
    <xf borderId="0" fillId="0" fontId="0" numFmtId="49" xfId="0" applyAlignment="1" applyFont="1" applyNumberFormat="1">
      <alignment horizontal="left" readingOrder="0" shrinkToFit="0" vertical="center" wrapText="1"/>
    </xf>
    <xf borderId="0" fillId="0" fontId="0" numFmtId="0" xfId="0" applyAlignment="1" applyFont="1">
      <alignment horizontal="left" readingOrder="0" shrinkToFit="0" vertical="center" wrapText="1"/>
    </xf>
    <xf borderId="0" fillId="0" fontId="0" numFmtId="0" xfId="0" applyAlignment="1" applyFont="1">
      <alignment readingOrder="0" shrinkToFit="0" vertical="center" wrapText="1"/>
    </xf>
    <xf borderId="0" fillId="0" fontId="0" numFmtId="0" xfId="0" applyAlignment="1" applyFont="1">
      <alignment readingOrder="0" shrinkToFit="0" vertical="center" wrapText="1"/>
    </xf>
    <xf borderId="0" fillId="0" fontId="2" numFmtId="49" xfId="0" applyAlignment="1" applyFont="1" applyNumberForma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center" readingOrder="0" shrinkToFit="0" wrapText="0"/>
    </xf>
    <xf borderId="0" fillId="0" fontId="10" numFmtId="49" xfId="0" applyAlignment="1" applyFont="1" applyNumberFormat="1">
      <alignment horizontal="left" readingOrder="0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0" fontId="0" numFmtId="49" xfId="0" applyAlignment="1" applyFont="1" applyNumberFormat="1">
      <alignment horizontal="left" shrinkToFit="0" vertical="center" wrapText="1"/>
    </xf>
    <xf borderId="0" fillId="0" fontId="0" numFmtId="0" xfId="0" applyAlignment="1" applyFont="1">
      <alignment readingOrder="0" shrinkToFit="0" vertical="bottom" wrapText="1"/>
    </xf>
    <xf borderId="0" fillId="0" fontId="0" numFmtId="0" xfId="0" applyAlignment="1" applyFont="1">
      <alignment horizontal="left" readingOrder="0" shrinkToFit="0" vertical="bottom" wrapText="1"/>
    </xf>
    <xf borderId="0" fillId="0" fontId="0" numFmtId="0" xfId="0" applyAlignment="1" applyFont="1">
      <alignment horizontal="left" readingOrder="0" shrinkToFit="0" vertical="bottom" wrapText="1"/>
    </xf>
    <xf borderId="0" fillId="10" fontId="3" numFmtId="49" xfId="0" applyAlignment="1" applyFill="1" applyFont="1" applyNumberFormat="1">
      <alignment shrinkToFit="0" vertical="top" wrapText="1"/>
    </xf>
    <xf borderId="0" fillId="10" fontId="3" numFmtId="0" xfId="0" applyAlignment="1" applyFont="1">
      <alignment horizontal="center" shrinkToFit="0" vertical="top" wrapText="1"/>
    </xf>
    <xf borderId="0" fillId="10" fontId="3" numFmtId="0" xfId="0" applyAlignment="1" applyFont="1">
      <alignment horizontal="center" shrinkToFit="0" vertical="top" wrapText="1"/>
    </xf>
    <xf borderId="0" fillId="10" fontId="1" numFmtId="0" xfId="0" applyAlignment="1" applyFont="1">
      <alignment horizontal="center" shrinkToFit="0" vertical="top" wrapText="1"/>
    </xf>
    <xf borderId="0" fillId="7" fontId="16" numFmtId="0" xfId="0" applyAlignment="1" applyFont="1">
      <alignment vertical="top"/>
    </xf>
    <xf borderId="0" fillId="0" fontId="1" numFmtId="0" xfId="0" applyAlignment="1" applyFont="1">
      <alignment horizontal="center" shrinkToFit="0" vertical="bottom" wrapText="1"/>
    </xf>
    <xf borderId="0" fillId="0" fontId="2" numFmtId="49" xfId="0" applyAlignment="1" applyFont="1" applyNumberFormat="1">
      <alignment shrinkToFit="0" vertical="bottom" wrapText="1"/>
    </xf>
    <xf borderId="0" fillId="0" fontId="16" numFmtId="0" xfId="0" applyAlignment="1" applyFont="1">
      <alignment vertical="bottom"/>
    </xf>
    <xf borderId="0" fillId="0" fontId="6" numFmtId="49" xfId="0" applyAlignment="1" applyFont="1" applyNumberFormat="1">
      <alignment vertical="bottom"/>
    </xf>
    <xf borderId="0" fillId="0" fontId="1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0" numFmtId="0" xfId="0" applyAlignment="1" applyFont="1">
      <alignment shrinkToFit="0" vertical="center" wrapText="1"/>
    </xf>
    <xf borderId="0" fillId="0" fontId="0" numFmtId="0" xfId="0" applyAlignment="1" applyFont="1">
      <alignment horizontal="left" readingOrder="0" shrinkToFit="0" vertical="center" wrapText="1"/>
    </xf>
    <xf borderId="0" fillId="0" fontId="10" numFmtId="0" xfId="0" applyAlignment="1" applyFont="1">
      <alignment horizontal="left" readingOrder="0" shrinkToFit="0" wrapText="0"/>
    </xf>
    <xf borderId="0" fillId="0" fontId="10" numFmtId="0" xfId="0" applyAlignment="1" applyFont="1">
      <alignment horizontal="left" readingOrder="0" shrinkToFit="0" vertical="center" wrapText="0"/>
    </xf>
    <xf borderId="0" fillId="0" fontId="0" numFmtId="0" xfId="0" applyAlignment="1" applyFont="1">
      <alignment horizontal="left" shrinkToFit="0" vertical="bottom" wrapText="1"/>
    </xf>
    <xf borderId="0" fillId="0" fontId="0" numFmtId="0" xfId="0" applyAlignment="1" applyFont="1">
      <alignment horizontal="left" shrinkToFit="0" vertical="center" wrapText="1"/>
    </xf>
    <xf borderId="0" fillId="0" fontId="0" numFmtId="0" xfId="0" applyAlignment="1" applyFont="1">
      <alignment horizontal="left" shrinkToFit="0" vertical="bottom" wrapText="1"/>
    </xf>
    <xf borderId="0" fillId="0" fontId="0" numFmtId="0" xfId="0" applyAlignment="1" applyFont="1">
      <alignment horizontal="center" readingOrder="0" shrinkToFit="0" vertical="bottom" wrapText="1"/>
    </xf>
    <xf borderId="6" fillId="2" fontId="1" numFmtId="0" xfId="0" applyAlignment="1" applyBorder="1" applyFont="1">
      <alignment shrinkToFit="0" vertical="top" wrapText="1"/>
    </xf>
    <xf borderId="0" fillId="0" fontId="6" numFmtId="0" xfId="0" applyAlignment="1" applyFont="1">
      <alignment shrinkToFit="0" vertical="bottom" wrapText="1"/>
    </xf>
    <xf borderId="0" fillId="2" fontId="7" numFmtId="0" xfId="0" applyAlignment="1" applyFont="1">
      <alignment horizontal="left" shrinkToFit="0" vertical="top" wrapText="1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readingOrder="0" vertical="bottom"/>
    </xf>
    <xf borderId="0" fillId="0" fontId="5" numFmtId="0" xfId="0" applyAlignment="1" applyFont="1">
      <alignment shrinkToFit="0" wrapText="1"/>
    </xf>
    <xf borderId="0" fillId="0" fontId="2" numFmtId="0" xfId="0" applyAlignment="1" applyFont="1">
      <alignment horizontal="left" shrinkToFit="0" wrapText="1"/>
    </xf>
    <xf borderId="0" fillId="0" fontId="5" numFmtId="0" xfId="0" applyAlignment="1" applyFont="1">
      <alignment horizontal="left" shrinkToFit="0" wrapText="1"/>
    </xf>
    <xf borderId="0" fillId="10" fontId="11" numFmtId="0" xfId="0" applyAlignment="1" applyFont="1">
      <alignment horizontal="left" readingOrder="0" vertical="top"/>
    </xf>
    <xf borderId="0" fillId="10" fontId="11" numFmtId="0" xfId="0" applyAlignment="1" applyFont="1">
      <alignment vertical="top"/>
    </xf>
    <xf borderId="0" fillId="10" fontId="11" numFmtId="0" xfId="0" applyAlignment="1" applyFont="1">
      <alignment horizontal="left" vertical="top"/>
    </xf>
    <xf borderId="0" fillId="10" fontId="11" numFmtId="0" xfId="0" applyAlignment="1" applyFont="1">
      <alignment horizontal="center" vertical="top"/>
    </xf>
    <xf borderId="0" fillId="0" fontId="13" numFmtId="0" xfId="0" applyAlignment="1" applyFont="1">
      <alignment horizontal="left" vertical="bottom"/>
    </xf>
    <xf borderId="0" fillId="0" fontId="13" numFmtId="0" xfId="0" applyAlignment="1" applyFont="1">
      <alignment horizontal="left" vertical="bottom"/>
    </xf>
    <xf borderId="0" fillId="10" fontId="3" numFmtId="0" xfId="0" applyAlignment="1" applyFont="1">
      <alignment horizontal="left" shrinkToFit="0" vertical="top" wrapText="1"/>
    </xf>
    <xf borderId="0" fillId="10" fontId="3" numFmtId="49" xfId="0" applyAlignment="1" applyFont="1" applyNumberFormat="1">
      <alignment horizontal="left" shrinkToFit="0" vertical="top" wrapText="1"/>
    </xf>
    <xf borderId="0" fillId="10" fontId="3" numFmtId="0" xfId="0" applyAlignment="1" applyFont="1">
      <alignment horizontal="left" readingOrder="0" shrinkToFit="0" vertical="top" wrapText="1"/>
    </xf>
    <xf borderId="0" fillId="0" fontId="6" numFmtId="164" xfId="0" applyAlignment="1" applyFont="1" applyNumberFormat="1">
      <alignment horizontal="left" shrinkToFit="0" vertical="top" wrapText="1"/>
    </xf>
    <xf borderId="0" fillId="0" fontId="6" numFmtId="0" xfId="0" applyAlignment="1" applyFont="1">
      <alignment shrinkToFit="0" vertical="top" wrapText="1"/>
    </xf>
    <xf borderId="0" fillId="0" fontId="6" numFmtId="0" xfId="0" applyAlignment="1" applyFont="1">
      <alignment horizontal="center" readingOrder="0" shrinkToFit="0" vertical="top" wrapText="1"/>
    </xf>
    <xf borderId="0" fillId="0" fontId="6" numFmtId="0" xfId="0" applyAlignment="1" applyFont="1">
      <alignment horizontal="left" shrinkToFit="0" vertical="top" wrapText="1"/>
    </xf>
    <xf borderId="0" fillId="7" fontId="6" numFmtId="164" xfId="0" applyAlignment="1" applyFont="1" applyNumberFormat="1">
      <alignment horizontal="left" shrinkToFit="0" vertical="top" wrapText="1"/>
    </xf>
    <xf borderId="0" fillId="7" fontId="6" numFmtId="164" xfId="0" applyAlignment="1" applyFont="1" applyNumberFormat="1">
      <alignment horizontal="left" readingOrder="0" shrinkToFit="0" vertical="top" wrapText="1"/>
    </xf>
    <xf borderId="0" fillId="0" fontId="6" numFmtId="0" xfId="0" applyAlignment="1" applyFont="1">
      <alignment shrinkToFit="0" vertical="top" wrapText="1"/>
    </xf>
    <xf borderId="0" fillId="0" fontId="6" numFmtId="49" xfId="0" applyAlignment="1" applyFont="1" applyNumberFormat="1">
      <alignment shrinkToFit="0" vertical="top" wrapText="1"/>
    </xf>
    <xf borderId="0" fillId="7" fontId="6" numFmtId="0" xfId="0" applyAlignment="1" applyFont="1">
      <alignment horizontal="left" shrinkToFit="0" vertical="top" wrapText="1"/>
    </xf>
    <xf borderId="0" fillId="0" fontId="6" numFmtId="0" xfId="0" applyAlignment="1" applyFont="1">
      <alignment horizontal="left" shrinkToFit="0" vertical="top" wrapText="1"/>
    </xf>
    <xf borderId="0" fillId="0" fontId="2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0" fillId="0" fontId="5" numFmtId="0" xfId="0" applyAlignment="1" applyFont="1">
      <alignment horizontal="left" shrinkToFit="0" vertical="top" wrapText="1"/>
    </xf>
    <xf borderId="0" fillId="0" fontId="5" numFmtId="49" xfId="0" applyAlignment="1" applyFont="1" applyNumberFormat="1">
      <alignment horizontal="left" shrinkToFit="0" vertical="top" wrapText="1"/>
    </xf>
    <xf borderId="0" fillId="0" fontId="5" numFmtId="0" xfId="0" applyAlignment="1" applyFont="1">
      <alignment horizontal="center" shrinkToFit="0" vertical="top" wrapText="1"/>
    </xf>
    <xf borderId="6" fillId="10" fontId="3" numFmtId="49" xfId="0" applyAlignment="1" applyBorder="1" applyFont="1" applyNumberFormat="1">
      <alignment shrinkToFit="0" vertical="top" wrapText="1"/>
    </xf>
    <xf borderId="6" fillId="10" fontId="3" numFmtId="0" xfId="0" applyAlignment="1" applyBorder="1" applyFont="1">
      <alignment shrinkToFit="0" vertical="top" wrapText="1"/>
    </xf>
    <xf borderId="0" fillId="0" fontId="14" numFmtId="0" xfId="0" applyAlignment="1" applyFont="1">
      <alignment horizontal="left" shrinkToFit="0" wrapText="1"/>
    </xf>
    <xf borderId="6" fillId="10" fontId="3" numFmtId="0" xfId="0" applyAlignment="1" applyBorder="1" applyFont="1">
      <alignment shrinkToFit="0" vertical="top" wrapText="1"/>
    </xf>
    <xf borderId="0" fillId="0" fontId="14" numFmtId="0" xfId="0" applyAlignment="1" applyFont="1">
      <alignment horizontal="center" shrinkToFit="0" wrapText="1"/>
    </xf>
    <xf borderId="6" fillId="10" fontId="1" numFmtId="0" xfId="0" applyAlignment="1" applyBorder="1" applyFont="1">
      <alignment shrinkToFit="0" vertical="top" wrapText="1"/>
    </xf>
    <xf borderId="0" fillId="10" fontId="1" numFmtId="0" xfId="0" applyAlignment="1" applyFont="1">
      <alignment shrinkToFit="0" vertical="bottom" wrapText="1"/>
    </xf>
    <xf borderId="0" fillId="0" fontId="6" numFmtId="49" xfId="0" applyAlignment="1" applyFont="1" applyNumberFormat="1">
      <alignment shrinkToFit="0" vertical="top" wrapText="1"/>
    </xf>
    <xf borderId="0" fillId="0" fontId="6" numFmtId="0" xfId="0" applyAlignment="1" applyFont="1">
      <alignment shrinkToFit="0" vertical="top" wrapText="1"/>
    </xf>
    <xf borderId="0" fillId="7" fontId="6" numFmtId="0" xfId="0" applyAlignment="1" applyFont="1">
      <alignment shrinkToFit="0" vertical="bottom" wrapText="1"/>
    </xf>
    <xf quotePrefix="1" borderId="0" fillId="0" fontId="6" numFmtId="0" xfId="0" applyAlignment="1" applyFont="1">
      <alignment horizontal="center" shrinkToFit="0" vertical="top" wrapText="1"/>
    </xf>
    <xf borderId="0" fillId="0" fontId="11" numFmtId="0" xfId="0" applyAlignment="1" applyFont="1">
      <alignment shrinkToFit="0" vertical="bottom" wrapText="1"/>
    </xf>
    <xf borderId="0" fillId="7" fontId="3" numFmtId="0" xfId="0" applyAlignment="1" applyFont="1">
      <alignment horizontal="center" readingOrder="0" shrinkToFit="0" wrapText="0"/>
    </xf>
    <xf borderId="0" fillId="7" fontId="2" numFmtId="0" xfId="0" applyAlignment="1" applyFont="1">
      <alignment horizontal="center" shrinkToFit="0" wrapText="0"/>
    </xf>
    <xf borderId="0" fillId="0" fontId="3" numFmtId="0" xfId="0" applyAlignment="1" applyFont="1">
      <alignment horizontal="center" readingOrder="0" shrinkToFit="0" wrapText="0"/>
    </xf>
    <xf borderId="0" fillId="7" fontId="3" numFmtId="0" xfId="0" applyAlignment="1" applyFont="1">
      <alignment horizontal="center" shrinkToFit="0" wrapText="0"/>
    </xf>
    <xf borderId="0" fillId="0" fontId="11" numFmtId="0" xfId="0" applyAlignment="1" applyFont="1">
      <alignment horizontal="center" shrinkToFit="0" vertical="bottom" wrapText="1"/>
    </xf>
    <xf borderId="0" fillId="7" fontId="6" numFmtId="0" xfId="0" applyAlignment="1" applyFont="1">
      <alignment horizontal="center" shrinkToFit="0" wrapText="0"/>
    </xf>
    <xf borderId="0" fillId="0" fontId="12" numFmtId="0" xfId="0" applyAlignment="1" applyFont="1">
      <alignment horizontal="center" shrinkToFit="0" vertical="bottom" wrapText="1"/>
    </xf>
    <xf borderId="0" fillId="0" fontId="13" numFmtId="0" xfId="0" applyAlignment="1" applyFont="1">
      <alignment horizontal="left" shrinkToFit="0" vertical="bottom" wrapText="1"/>
    </xf>
    <xf borderId="0" fillId="11" fontId="0" numFmtId="0" xfId="0" applyAlignment="1" applyFill="1" applyFont="1">
      <alignment shrinkToFit="0" vertical="bottom" wrapText="1"/>
    </xf>
    <xf borderId="0" fillId="0" fontId="13" numFmtId="0" xfId="0" applyAlignment="1" applyFont="1">
      <alignment horizontal="left" shrinkToFit="0" vertical="bottom" wrapText="1"/>
    </xf>
    <xf borderId="0" fillId="11" fontId="0" numFmtId="2" xfId="0" applyAlignment="1" applyFont="1" applyNumberFormat="1">
      <alignment shrinkToFit="0" vertical="bottom" wrapText="1"/>
    </xf>
    <xf borderId="0" fillId="0" fontId="2" numFmtId="0" xfId="0" applyAlignment="1" applyFont="1">
      <alignment horizontal="center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256" Type="http://schemas.openxmlformats.org/officeDocument/2006/relationships/drawing" Target="../drawings/drawing1.xml"/><Relationship Id="rId134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117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257" Type="http://schemas.openxmlformats.org/officeDocument/2006/relationships/drawing" Target="../drawings/drawing2.xml"/><Relationship Id="rId135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117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about:blank" TargetMode="External"/><Relationship Id="rId391" Type="http://schemas.openxmlformats.org/officeDocument/2006/relationships/hyperlink" Target="about:blank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385" Type="http://schemas.openxmlformats.org/officeDocument/2006/relationships/hyperlink" Target="about:blank" TargetMode="External"/><Relationship Id="rId384" Type="http://schemas.openxmlformats.org/officeDocument/2006/relationships/hyperlink" Target="about:blank" TargetMode="External"/><Relationship Id="rId383" Type="http://schemas.openxmlformats.org/officeDocument/2006/relationships/hyperlink" Target="about:blank" TargetMode="External"/><Relationship Id="rId382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389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388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387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386" Type="http://schemas.openxmlformats.org/officeDocument/2006/relationships/hyperlink" Target="about:blank" TargetMode="External"/><Relationship Id="rId381" Type="http://schemas.openxmlformats.org/officeDocument/2006/relationships/hyperlink" Target="about:blank" TargetMode="External"/><Relationship Id="rId380" Type="http://schemas.openxmlformats.org/officeDocument/2006/relationships/hyperlink" Target="about:blank" TargetMode="External"/><Relationship Id="rId379" Type="http://schemas.openxmlformats.org/officeDocument/2006/relationships/hyperlink" Target="about:blank" TargetMode="External"/><Relationship Id="rId374" Type="http://schemas.openxmlformats.org/officeDocument/2006/relationships/hyperlink" Target="about:blank" TargetMode="External"/><Relationship Id="rId373" Type="http://schemas.openxmlformats.org/officeDocument/2006/relationships/hyperlink" Target="about:blank" TargetMode="External"/><Relationship Id="rId372" Type="http://schemas.openxmlformats.org/officeDocument/2006/relationships/hyperlink" Target="about:blank" TargetMode="External"/><Relationship Id="rId371" Type="http://schemas.openxmlformats.org/officeDocument/2006/relationships/hyperlink" Target="about:blank" TargetMode="External"/><Relationship Id="rId378" Type="http://schemas.openxmlformats.org/officeDocument/2006/relationships/hyperlink" Target="about:blank" TargetMode="External"/><Relationship Id="rId377" Type="http://schemas.openxmlformats.org/officeDocument/2006/relationships/hyperlink" Target="about:blank" TargetMode="External"/><Relationship Id="rId376" Type="http://schemas.openxmlformats.org/officeDocument/2006/relationships/hyperlink" Target="about:blank" TargetMode="External"/><Relationship Id="rId375" Type="http://schemas.openxmlformats.org/officeDocument/2006/relationships/hyperlink" Target="about:blank" TargetMode="External"/><Relationship Id="rId396" Type="http://schemas.openxmlformats.org/officeDocument/2006/relationships/hyperlink" Target="about:blank" TargetMode="External"/><Relationship Id="rId395" Type="http://schemas.openxmlformats.org/officeDocument/2006/relationships/hyperlink" Target="about:blank" TargetMode="External"/><Relationship Id="rId394" Type="http://schemas.openxmlformats.org/officeDocument/2006/relationships/hyperlink" Target="about:blank" TargetMode="External"/><Relationship Id="rId393" Type="http://schemas.openxmlformats.org/officeDocument/2006/relationships/hyperlink" Target="about:blank" TargetMode="External"/><Relationship Id="rId399" Type="http://schemas.openxmlformats.org/officeDocument/2006/relationships/hyperlink" Target="about:blank" TargetMode="External"/><Relationship Id="rId398" Type="http://schemas.openxmlformats.org/officeDocument/2006/relationships/hyperlink" Target="about:blank" TargetMode="External"/><Relationship Id="rId397" Type="http://schemas.openxmlformats.org/officeDocument/2006/relationships/hyperlink" Target="about:blank" TargetMode="External"/><Relationship Id="rId808" Type="http://schemas.openxmlformats.org/officeDocument/2006/relationships/hyperlink" Target="about:blank" TargetMode="External"/><Relationship Id="rId807" Type="http://schemas.openxmlformats.org/officeDocument/2006/relationships/hyperlink" Target="about:blank" TargetMode="External"/><Relationship Id="rId806" Type="http://schemas.openxmlformats.org/officeDocument/2006/relationships/hyperlink" Target="about:blank" TargetMode="External"/><Relationship Id="rId805" Type="http://schemas.openxmlformats.org/officeDocument/2006/relationships/hyperlink" Target="about:blank" TargetMode="External"/><Relationship Id="rId809" Type="http://schemas.openxmlformats.org/officeDocument/2006/relationships/hyperlink" Target="about:blank" TargetMode="External"/><Relationship Id="rId800" Type="http://schemas.openxmlformats.org/officeDocument/2006/relationships/hyperlink" Target="about:blank" TargetMode="External"/><Relationship Id="rId804" Type="http://schemas.openxmlformats.org/officeDocument/2006/relationships/hyperlink" Target="about:blank" TargetMode="External"/><Relationship Id="rId803" Type="http://schemas.openxmlformats.org/officeDocument/2006/relationships/hyperlink" Target="about:blank" TargetMode="External"/><Relationship Id="rId802" Type="http://schemas.openxmlformats.org/officeDocument/2006/relationships/hyperlink" Target="about:blank" TargetMode="External"/><Relationship Id="rId801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1334" Type="http://schemas.openxmlformats.org/officeDocument/2006/relationships/hyperlink" Target="about:blank" TargetMode="External"/><Relationship Id="rId1335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1336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1337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1338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1339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745" Type="http://schemas.openxmlformats.org/officeDocument/2006/relationships/hyperlink" Target="about:blank" TargetMode="External"/><Relationship Id="rId744" Type="http://schemas.openxmlformats.org/officeDocument/2006/relationships/hyperlink" Target="about:blank" TargetMode="External"/><Relationship Id="rId743" Type="http://schemas.openxmlformats.org/officeDocument/2006/relationships/hyperlink" Target="about:blank" TargetMode="External"/><Relationship Id="rId742" Type="http://schemas.openxmlformats.org/officeDocument/2006/relationships/hyperlink" Target="about:blank" TargetMode="External"/><Relationship Id="rId749" Type="http://schemas.openxmlformats.org/officeDocument/2006/relationships/hyperlink" Target="about:blank" TargetMode="External"/><Relationship Id="rId748" Type="http://schemas.openxmlformats.org/officeDocument/2006/relationships/hyperlink" Target="about:blank" TargetMode="External"/><Relationship Id="rId747" Type="http://schemas.openxmlformats.org/officeDocument/2006/relationships/hyperlink" Target="about:blank" TargetMode="External"/><Relationship Id="rId746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741" Type="http://schemas.openxmlformats.org/officeDocument/2006/relationships/hyperlink" Target="about:blank" TargetMode="External"/><Relationship Id="rId1330" Type="http://schemas.openxmlformats.org/officeDocument/2006/relationships/hyperlink" Target="about:blank" TargetMode="External"/><Relationship Id="rId740" Type="http://schemas.openxmlformats.org/officeDocument/2006/relationships/hyperlink" Target="about:blank" TargetMode="External"/><Relationship Id="rId1331" Type="http://schemas.openxmlformats.org/officeDocument/2006/relationships/hyperlink" Target="about:blank" TargetMode="External"/><Relationship Id="rId1332" Type="http://schemas.openxmlformats.org/officeDocument/2006/relationships/hyperlink" Target="about:blank" TargetMode="External"/><Relationship Id="rId1333" Type="http://schemas.openxmlformats.org/officeDocument/2006/relationships/hyperlink" Target="about:blank" TargetMode="External"/><Relationship Id="rId1323" Type="http://schemas.openxmlformats.org/officeDocument/2006/relationships/hyperlink" Target="about:blank" TargetMode="External"/><Relationship Id="rId1324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1325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1326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1327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1328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1329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739" Type="http://schemas.openxmlformats.org/officeDocument/2006/relationships/hyperlink" Target="about:blank" TargetMode="External"/><Relationship Id="rId734" Type="http://schemas.openxmlformats.org/officeDocument/2006/relationships/hyperlink" Target="about:blank" TargetMode="External"/><Relationship Id="rId733" Type="http://schemas.openxmlformats.org/officeDocument/2006/relationships/hyperlink" Target="about:blank" TargetMode="External"/><Relationship Id="rId732" Type="http://schemas.openxmlformats.org/officeDocument/2006/relationships/hyperlink" Target="about:blank" TargetMode="External"/><Relationship Id="rId731" Type="http://schemas.openxmlformats.org/officeDocument/2006/relationships/hyperlink" Target="about:blank" TargetMode="External"/><Relationship Id="rId738" Type="http://schemas.openxmlformats.org/officeDocument/2006/relationships/hyperlink" Target="about:blank" TargetMode="External"/><Relationship Id="rId737" Type="http://schemas.openxmlformats.org/officeDocument/2006/relationships/hyperlink" Target="about:blank" TargetMode="External"/><Relationship Id="rId736" Type="http://schemas.openxmlformats.org/officeDocument/2006/relationships/hyperlink" Target="about:blank" TargetMode="External"/><Relationship Id="rId735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730" Type="http://schemas.openxmlformats.org/officeDocument/2006/relationships/hyperlink" Target="about:blank" TargetMode="External"/><Relationship Id="rId1320" Type="http://schemas.openxmlformats.org/officeDocument/2006/relationships/hyperlink" Target="about:blank" TargetMode="External"/><Relationship Id="rId1321" Type="http://schemas.openxmlformats.org/officeDocument/2006/relationships/hyperlink" Target="about:blank" TargetMode="External"/><Relationship Id="rId1322" Type="http://schemas.openxmlformats.org/officeDocument/2006/relationships/hyperlink" Target="about:blank" TargetMode="External"/><Relationship Id="rId1356" Type="http://schemas.openxmlformats.org/officeDocument/2006/relationships/hyperlink" Target="about:blank" TargetMode="External"/><Relationship Id="rId1357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1358" Type="http://schemas.openxmlformats.org/officeDocument/2006/relationships/hyperlink" Target="about:blank" TargetMode="External"/><Relationship Id="rId1359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767" Type="http://schemas.openxmlformats.org/officeDocument/2006/relationships/hyperlink" Target="about:blank" TargetMode="External"/><Relationship Id="rId766" Type="http://schemas.openxmlformats.org/officeDocument/2006/relationships/hyperlink" Target="about:blank" TargetMode="External"/><Relationship Id="rId765" Type="http://schemas.openxmlformats.org/officeDocument/2006/relationships/hyperlink" Target="about:blank" TargetMode="External"/><Relationship Id="rId764" Type="http://schemas.openxmlformats.org/officeDocument/2006/relationships/hyperlink" Target="about:blank" TargetMode="External"/><Relationship Id="rId769" Type="http://schemas.openxmlformats.org/officeDocument/2006/relationships/hyperlink" Target="about:blank" TargetMode="External"/><Relationship Id="rId768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1350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1351" Type="http://schemas.openxmlformats.org/officeDocument/2006/relationships/hyperlink" Target="about:blank" TargetMode="External"/><Relationship Id="rId763" Type="http://schemas.openxmlformats.org/officeDocument/2006/relationships/hyperlink" Target="about:blank" TargetMode="External"/><Relationship Id="rId1352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762" Type="http://schemas.openxmlformats.org/officeDocument/2006/relationships/hyperlink" Target="about:blank" TargetMode="External"/><Relationship Id="rId1353" Type="http://schemas.openxmlformats.org/officeDocument/2006/relationships/hyperlink" Target="about:blank" TargetMode="External"/><Relationship Id="rId761" Type="http://schemas.openxmlformats.org/officeDocument/2006/relationships/hyperlink" Target="about:blank" TargetMode="External"/><Relationship Id="rId1354" Type="http://schemas.openxmlformats.org/officeDocument/2006/relationships/hyperlink" Target="about:blank" TargetMode="External"/><Relationship Id="rId760" Type="http://schemas.openxmlformats.org/officeDocument/2006/relationships/hyperlink" Target="about:blank" TargetMode="External"/><Relationship Id="rId1355" Type="http://schemas.openxmlformats.org/officeDocument/2006/relationships/hyperlink" Target="about:blank" TargetMode="External"/><Relationship Id="rId1345" Type="http://schemas.openxmlformats.org/officeDocument/2006/relationships/hyperlink" Target="about:blank" TargetMode="External"/><Relationship Id="rId1346" Type="http://schemas.openxmlformats.org/officeDocument/2006/relationships/hyperlink" Target="about:blank" TargetMode="External"/><Relationship Id="rId1347" Type="http://schemas.openxmlformats.org/officeDocument/2006/relationships/hyperlink" Target="about:blank" TargetMode="External"/><Relationship Id="rId1348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349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756" Type="http://schemas.openxmlformats.org/officeDocument/2006/relationships/hyperlink" Target="about:blank" TargetMode="External"/><Relationship Id="rId755" Type="http://schemas.openxmlformats.org/officeDocument/2006/relationships/hyperlink" Target="about:blank" TargetMode="External"/><Relationship Id="rId754" Type="http://schemas.openxmlformats.org/officeDocument/2006/relationships/hyperlink" Target="about:blank" TargetMode="External"/><Relationship Id="rId753" Type="http://schemas.openxmlformats.org/officeDocument/2006/relationships/hyperlink" Target="about:blank" TargetMode="External"/><Relationship Id="rId759" Type="http://schemas.openxmlformats.org/officeDocument/2006/relationships/hyperlink" Target="about:blank" TargetMode="External"/><Relationship Id="rId758" Type="http://schemas.openxmlformats.org/officeDocument/2006/relationships/hyperlink" Target="about:blank" TargetMode="External"/><Relationship Id="rId757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340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752" Type="http://schemas.openxmlformats.org/officeDocument/2006/relationships/hyperlink" Target="about:blank" TargetMode="External"/><Relationship Id="rId1341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751" Type="http://schemas.openxmlformats.org/officeDocument/2006/relationships/hyperlink" Target="about:blank" TargetMode="External"/><Relationship Id="rId1342" Type="http://schemas.openxmlformats.org/officeDocument/2006/relationships/hyperlink" Target="about:blank" TargetMode="External"/><Relationship Id="rId750" Type="http://schemas.openxmlformats.org/officeDocument/2006/relationships/hyperlink" Target="about:blank" TargetMode="External"/><Relationship Id="rId1343" Type="http://schemas.openxmlformats.org/officeDocument/2006/relationships/hyperlink" Target="about:blank" TargetMode="External"/><Relationship Id="rId1344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709" Type="http://schemas.openxmlformats.org/officeDocument/2006/relationships/hyperlink" Target="about:blank" TargetMode="External"/><Relationship Id="rId708" Type="http://schemas.openxmlformats.org/officeDocument/2006/relationships/hyperlink" Target="about:blank" TargetMode="External"/><Relationship Id="rId707" Type="http://schemas.openxmlformats.org/officeDocument/2006/relationships/hyperlink" Target="about:blank" TargetMode="External"/><Relationship Id="rId706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01" Type="http://schemas.openxmlformats.org/officeDocument/2006/relationships/hyperlink" Target="about:blank" TargetMode="External"/><Relationship Id="rId700" Type="http://schemas.openxmlformats.org/officeDocument/2006/relationships/hyperlink" Target="about:blank" TargetMode="External"/><Relationship Id="rId705" Type="http://schemas.openxmlformats.org/officeDocument/2006/relationships/hyperlink" Target="about:blank" TargetMode="External"/><Relationship Id="rId704" Type="http://schemas.openxmlformats.org/officeDocument/2006/relationships/hyperlink" Target="about:blank" TargetMode="External"/><Relationship Id="rId703" Type="http://schemas.openxmlformats.org/officeDocument/2006/relationships/hyperlink" Target="about:blank" TargetMode="External"/><Relationship Id="rId702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1312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1313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1314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1315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1316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1317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131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1319" Type="http://schemas.openxmlformats.org/officeDocument/2006/relationships/hyperlink" Target="about:blank" TargetMode="External"/><Relationship Id="rId729" Type="http://schemas.openxmlformats.org/officeDocument/2006/relationships/hyperlink" Target="about:blank" TargetMode="External"/><Relationship Id="rId728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723" Type="http://schemas.openxmlformats.org/officeDocument/2006/relationships/hyperlink" Target="about:blank" TargetMode="External"/><Relationship Id="rId722" Type="http://schemas.openxmlformats.org/officeDocument/2006/relationships/hyperlink" Target="about:blank" TargetMode="External"/><Relationship Id="rId721" Type="http://schemas.openxmlformats.org/officeDocument/2006/relationships/hyperlink" Target="about:blank" TargetMode="External"/><Relationship Id="rId720" Type="http://schemas.openxmlformats.org/officeDocument/2006/relationships/hyperlink" Target="about:blank" TargetMode="External"/><Relationship Id="rId727" Type="http://schemas.openxmlformats.org/officeDocument/2006/relationships/hyperlink" Target="about:blank" TargetMode="External"/><Relationship Id="rId726" Type="http://schemas.openxmlformats.org/officeDocument/2006/relationships/hyperlink" Target="about:blank" TargetMode="External"/><Relationship Id="rId725" Type="http://schemas.openxmlformats.org/officeDocument/2006/relationships/hyperlink" Target="about:blank" TargetMode="External"/><Relationship Id="rId724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1310" Type="http://schemas.openxmlformats.org/officeDocument/2006/relationships/hyperlink" Target="about:blank" TargetMode="External"/><Relationship Id="rId1311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1301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1302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1303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1304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1305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1306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130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1308" Type="http://schemas.openxmlformats.org/officeDocument/2006/relationships/hyperlink" Target="about:blank" TargetMode="External"/><Relationship Id="rId1309" Type="http://schemas.openxmlformats.org/officeDocument/2006/relationships/hyperlink" Target="about:blank" TargetMode="External"/><Relationship Id="rId719" Type="http://schemas.openxmlformats.org/officeDocument/2006/relationships/hyperlink" Target="about:blank" TargetMode="External"/><Relationship Id="rId718" Type="http://schemas.openxmlformats.org/officeDocument/2006/relationships/hyperlink" Target="about:blank" TargetMode="External"/><Relationship Id="rId717" Type="http://schemas.openxmlformats.org/officeDocument/2006/relationships/hyperlink" Target="about:blank" TargetMode="External"/><Relationship Id="rId712" Type="http://schemas.openxmlformats.org/officeDocument/2006/relationships/hyperlink" Target="about:blank" TargetMode="External"/><Relationship Id="rId711" Type="http://schemas.openxmlformats.org/officeDocument/2006/relationships/hyperlink" Target="about:blank" TargetMode="External"/><Relationship Id="rId710" Type="http://schemas.openxmlformats.org/officeDocument/2006/relationships/hyperlink" Target="about:blank" TargetMode="External"/><Relationship Id="rId716" Type="http://schemas.openxmlformats.org/officeDocument/2006/relationships/hyperlink" Target="about:blank" TargetMode="External"/><Relationship Id="rId715" Type="http://schemas.openxmlformats.org/officeDocument/2006/relationships/hyperlink" Target="about:blank" TargetMode="External"/><Relationship Id="rId714" Type="http://schemas.openxmlformats.org/officeDocument/2006/relationships/hyperlink" Target="about:blank" TargetMode="External"/><Relationship Id="rId713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1300" Type="http://schemas.openxmlformats.org/officeDocument/2006/relationships/hyperlink" Target="about:blank" TargetMode="External"/><Relationship Id="rId349" Type="http://schemas.openxmlformats.org/officeDocument/2006/relationships/hyperlink" Target="about:blank" TargetMode="External"/><Relationship Id="rId348" Type="http://schemas.openxmlformats.org/officeDocument/2006/relationships/hyperlink" Target="about:blank" TargetMode="External"/><Relationship Id="rId347" Type="http://schemas.openxmlformats.org/officeDocument/2006/relationships/hyperlink" Target="about:blank" TargetMode="External"/><Relationship Id="rId346" Type="http://schemas.openxmlformats.org/officeDocument/2006/relationships/hyperlink" Target="about:blank" TargetMode="External"/><Relationship Id="rId341" Type="http://schemas.openxmlformats.org/officeDocument/2006/relationships/hyperlink" Target="about:blank" TargetMode="External"/><Relationship Id="rId340" Type="http://schemas.openxmlformats.org/officeDocument/2006/relationships/hyperlink" Target="about:blank" TargetMode="External"/><Relationship Id="rId345" Type="http://schemas.openxmlformats.org/officeDocument/2006/relationships/hyperlink" Target="about:blank" TargetMode="External"/><Relationship Id="rId344" Type="http://schemas.openxmlformats.org/officeDocument/2006/relationships/hyperlink" Target="about:blank" TargetMode="External"/><Relationship Id="rId343" Type="http://schemas.openxmlformats.org/officeDocument/2006/relationships/hyperlink" Target="about:blank" TargetMode="External"/><Relationship Id="rId342" Type="http://schemas.openxmlformats.org/officeDocument/2006/relationships/hyperlink" Target="about:blank" TargetMode="External"/><Relationship Id="rId338" Type="http://schemas.openxmlformats.org/officeDocument/2006/relationships/hyperlink" Target="about:blank" TargetMode="External"/><Relationship Id="rId337" Type="http://schemas.openxmlformats.org/officeDocument/2006/relationships/hyperlink" Target="about:blank" TargetMode="External"/><Relationship Id="rId336" Type="http://schemas.openxmlformats.org/officeDocument/2006/relationships/hyperlink" Target="about:blank" TargetMode="External"/><Relationship Id="rId335" Type="http://schemas.openxmlformats.org/officeDocument/2006/relationships/hyperlink" Target="about:blank" TargetMode="External"/><Relationship Id="rId339" Type="http://schemas.openxmlformats.org/officeDocument/2006/relationships/hyperlink" Target="about:blank" TargetMode="External"/><Relationship Id="rId330" Type="http://schemas.openxmlformats.org/officeDocument/2006/relationships/hyperlink" Target="about:blank" TargetMode="External"/><Relationship Id="rId334" Type="http://schemas.openxmlformats.org/officeDocument/2006/relationships/hyperlink" Target="about:blank" TargetMode="External"/><Relationship Id="rId333" Type="http://schemas.openxmlformats.org/officeDocument/2006/relationships/hyperlink" Target="about:blank" TargetMode="External"/><Relationship Id="rId332" Type="http://schemas.openxmlformats.org/officeDocument/2006/relationships/hyperlink" Target="about:blank" TargetMode="External"/><Relationship Id="rId331" Type="http://schemas.openxmlformats.org/officeDocument/2006/relationships/hyperlink" Target="about:blank" TargetMode="External"/><Relationship Id="rId370" Type="http://schemas.openxmlformats.org/officeDocument/2006/relationships/hyperlink" Target="about:blank" TargetMode="External"/><Relationship Id="rId369" Type="http://schemas.openxmlformats.org/officeDocument/2006/relationships/hyperlink" Target="about:blank" TargetMode="External"/><Relationship Id="rId368" Type="http://schemas.openxmlformats.org/officeDocument/2006/relationships/hyperlink" Target="about:blank" TargetMode="External"/><Relationship Id="rId363" Type="http://schemas.openxmlformats.org/officeDocument/2006/relationships/hyperlink" Target="about:blank" TargetMode="External"/><Relationship Id="rId362" Type="http://schemas.openxmlformats.org/officeDocument/2006/relationships/hyperlink" Target="about:blank" TargetMode="External"/><Relationship Id="rId361" Type="http://schemas.openxmlformats.org/officeDocument/2006/relationships/hyperlink" Target="about:blank" TargetMode="External"/><Relationship Id="rId360" Type="http://schemas.openxmlformats.org/officeDocument/2006/relationships/hyperlink" Target="about:blank" TargetMode="External"/><Relationship Id="rId367" Type="http://schemas.openxmlformats.org/officeDocument/2006/relationships/hyperlink" Target="about:blank" TargetMode="External"/><Relationship Id="rId366" Type="http://schemas.openxmlformats.org/officeDocument/2006/relationships/hyperlink" Target="about:blank" TargetMode="External"/><Relationship Id="rId365" Type="http://schemas.openxmlformats.org/officeDocument/2006/relationships/hyperlink" Target="about:blank" TargetMode="External"/><Relationship Id="rId364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359" Type="http://schemas.openxmlformats.org/officeDocument/2006/relationships/hyperlink" Target="about:blank" TargetMode="External"/><Relationship Id="rId358" Type="http://schemas.openxmlformats.org/officeDocument/2006/relationships/hyperlink" Target="about:blank" TargetMode="External"/><Relationship Id="rId357" Type="http://schemas.openxmlformats.org/officeDocument/2006/relationships/hyperlink" Target="about:blank" TargetMode="External"/><Relationship Id="rId352" Type="http://schemas.openxmlformats.org/officeDocument/2006/relationships/hyperlink" Target="about:blank" TargetMode="External"/><Relationship Id="rId351" Type="http://schemas.openxmlformats.org/officeDocument/2006/relationships/hyperlink" Target="about:blank" TargetMode="External"/><Relationship Id="rId350" Type="http://schemas.openxmlformats.org/officeDocument/2006/relationships/hyperlink" Target="about:blank" TargetMode="External"/><Relationship Id="rId356" Type="http://schemas.openxmlformats.org/officeDocument/2006/relationships/hyperlink" Target="about:blank" TargetMode="External"/><Relationship Id="rId355" Type="http://schemas.openxmlformats.org/officeDocument/2006/relationships/hyperlink" Target="about:blank" TargetMode="External"/><Relationship Id="rId354" Type="http://schemas.openxmlformats.org/officeDocument/2006/relationships/hyperlink" Target="about:blank" TargetMode="External"/><Relationship Id="rId353" Type="http://schemas.openxmlformats.org/officeDocument/2006/relationships/hyperlink" Target="about:blank" TargetMode="External"/><Relationship Id="rId1378" Type="http://schemas.openxmlformats.org/officeDocument/2006/relationships/hyperlink" Target="about:blank" TargetMode="External"/><Relationship Id="rId1379" Type="http://schemas.openxmlformats.org/officeDocument/2006/relationships/hyperlink" Target="about:blank" TargetMode="External"/><Relationship Id="rId305" Type="http://schemas.openxmlformats.org/officeDocument/2006/relationships/hyperlink" Target="about:blank" TargetMode="External"/><Relationship Id="rId789" Type="http://schemas.openxmlformats.org/officeDocument/2006/relationships/hyperlink" Target="about:blank" TargetMode="External"/><Relationship Id="rId304" Type="http://schemas.openxmlformats.org/officeDocument/2006/relationships/hyperlink" Target="about:blank" TargetMode="External"/><Relationship Id="rId788" Type="http://schemas.openxmlformats.org/officeDocument/2006/relationships/hyperlink" Target="about:blank" TargetMode="External"/><Relationship Id="rId303" Type="http://schemas.openxmlformats.org/officeDocument/2006/relationships/hyperlink" Target="about:blank" TargetMode="External"/><Relationship Id="rId787" Type="http://schemas.openxmlformats.org/officeDocument/2006/relationships/hyperlink" Target="about:blank" TargetMode="External"/><Relationship Id="rId302" Type="http://schemas.openxmlformats.org/officeDocument/2006/relationships/hyperlink" Target="about:blank" TargetMode="External"/><Relationship Id="rId786" Type="http://schemas.openxmlformats.org/officeDocument/2006/relationships/hyperlink" Target="about:blank" TargetMode="External"/><Relationship Id="rId309" Type="http://schemas.openxmlformats.org/officeDocument/2006/relationships/hyperlink" Target="about:blank" TargetMode="External"/><Relationship Id="rId308" Type="http://schemas.openxmlformats.org/officeDocument/2006/relationships/hyperlink" Target="about:blank" TargetMode="External"/><Relationship Id="rId307" Type="http://schemas.openxmlformats.org/officeDocument/2006/relationships/hyperlink" Target="about:blank" TargetMode="External"/><Relationship Id="rId306" Type="http://schemas.openxmlformats.org/officeDocument/2006/relationships/hyperlink" Target="about:blank" TargetMode="External"/><Relationship Id="rId781" Type="http://schemas.openxmlformats.org/officeDocument/2006/relationships/hyperlink" Target="about:blank" TargetMode="External"/><Relationship Id="rId1370" Type="http://schemas.openxmlformats.org/officeDocument/2006/relationships/hyperlink" Target="about:blank" TargetMode="External"/><Relationship Id="rId780" Type="http://schemas.openxmlformats.org/officeDocument/2006/relationships/hyperlink" Target="about:blank" TargetMode="External"/><Relationship Id="rId1371" Type="http://schemas.openxmlformats.org/officeDocument/2006/relationships/hyperlink" Target="about:blank" TargetMode="External"/><Relationship Id="rId1372" Type="http://schemas.openxmlformats.org/officeDocument/2006/relationships/hyperlink" Target="about:blank" TargetMode="External"/><Relationship Id="rId1373" Type="http://schemas.openxmlformats.org/officeDocument/2006/relationships/hyperlink" Target="about:blank" TargetMode="External"/><Relationship Id="rId301" Type="http://schemas.openxmlformats.org/officeDocument/2006/relationships/hyperlink" Target="about:blank" TargetMode="External"/><Relationship Id="rId785" Type="http://schemas.openxmlformats.org/officeDocument/2006/relationships/hyperlink" Target="about:blank" TargetMode="External"/><Relationship Id="rId1374" Type="http://schemas.openxmlformats.org/officeDocument/2006/relationships/hyperlink" Target="about:blank" TargetMode="External"/><Relationship Id="rId300" Type="http://schemas.openxmlformats.org/officeDocument/2006/relationships/hyperlink" Target="about:blank" TargetMode="External"/><Relationship Id="rId784" Type="http://schemas.openxmlformats.org/officeDocument/2006/relationships/hyperlink" Target="about:blank" TargetMode="External"/><Relationship Id="rId1375" Type="http://schemas.openxmlformats.org/officeDocument/2006/relationships/hyperlink" Target="about:blank" TargetMode="External"/><Relationship Id="rId783" Type="http://schemas.openxmlformats.org/officeDocument/2006/relationships/hyperlink" Target="about:blank" TargetMode="External"/><Relationship Id="rId1376" Type="http://schemas.openxmlformats.org/officeDocument/2006/relationships/hyperlink" Target="about:blank" TargetMode="External"/><Relationship Id="rId782" Type="http://schemas.openxmlformats.org/officeDocument/2006/relationships/hyperlink" Target="about:blank" TargetMode="External"/><Relationship Id="rId1377" Type="http://schemas.openxmlformats.org/officeDocument/2006/relationships/hyperlink" Target="about:blank" TargetMode="External"/><Relationship Id="rId1367" Type="http://schemas.openxmlformats.org/officeDocument/2006/relationships/hyperlink" Target="about:blank" TargetMode="External"/><Relationship Id="rId1368" Type="http://schemas.openxmlformats.org/officeDocument/2006/relationships/hyperlink" Target="about:blank" TargetMode="External"/><Relationship Id="rId1369" Type="http://schemas.openxmlformats.org/officeDocument/2006/relationships/hyperlink" Target="about:blank" TargetMode="External"/><Relationship Id="rId778" Type="http://schemas.openxmlformats.org/officeDocument/2006/relationships/hyperlink" Target="about:blank" TargetMode="External"/><Relationship Id="rId777" Type="http://schemas.openxmlformats.org/officeDocument/2006/relationships/hyperlink" Target="about:blank" TargetMode="External"/><Relationship Id="rId776" Type="http://schemas.openxmlformats.org/officeDocument/2006/relationships/hyperlink" Target="about:blank" TargetMode="External"/><Relationship Id="rId775" Type="http://schemas.openxmlformats.org/officeDocument/2006/relationships/hyperlink" Target="about:blank" TargetMode="External"/><Relationship Id="rId779" Type="http://schemas.openxmlformats.org/officeDocument/2006/relationships/hyperlink" Target="about:blank" TargetMode="External"/><Relationship Id="rId770" Type="http://schemas.openxmlformats.org/officeDocument/2006/relationships/hyperlink" Target="about:blank" TargetMode="External"/><Relationship Id="rId1360" Type="http://schemas.openxmlformats.org/officeDocument/2006/relationships/hyperlink" Target="about:blank" TargetMode="External"/><Relationship Id="rId1361" Type="http://schemas.openxmlformats.org/officeDocument/2006/relationships/hyperlink" Target="about:blank" TargetMode="External"/><Relationship Id="rId1362" Type="http://schemas.openxmlformats.org/officeDocument/2006/relationships/hyperlink" Target="about:blank" TargetMode="External"/><Relationship Id="rId774" Type="http://schemas.openxmlformats.org/officeDocument/2006/relationships/hyperlink" Target="about:blank" TargetMode="External"/><Relationship Id="rId1363" Type="http://schemas.openxmlformats.org/officeDocument/2006/relationships/hyperlink" Target="about:blank" TargetMode="External"/><Relationship Id="rId773" Type="http://schemas.openxmlformats.org/officeDocument/2006/relationships/hyperlink" Target="about:blank" TargetMode="External"/><Relationship Id="rId1364" Type="http://schemas.openxmlformats.org/officeDocument/2006/relationships/hyperlink" Target="about:blank" TargetMode="External"/><Relationship Id="rId772" Type="http://schemas.openxmlformats.org/officeDocument/2006/relationships/hyperlink" Target="about:blank" TargetMode="External"/><Relationship Id="rId1365" Type="http://schemas.openxmlformats.org/officeDocument/2006/relationships/hyperlink" Target="about:blank" TargetMode="External"/><Relationship Id="rId771" Type="http://schemas.openxmlformats.org/officeDocument/2006/relationships/hyperlink" Target="about:blank" TargetMode="External"/><Relationship Id="rId1366" Type="http://schemas.openxmlformats.org/officeDocument/2006/relationships/hyperlink" Target="about:blank" TargetMode="External"/><Relationship Id="rId327" Type="http://schemas.openxmlformats.org/officeDocument/2006/relationships/hyperlink" Target="about:blank" TargetMode="External"/><Relationship Id="rId326" Type="http://schemas.openxmlformats.org/officeDocument/2006/relationships/hyperlink" Target="about:blank" TargetMode="External"/><Relationship Id="rId325" Type="http://schemas.openxmlformats.org/officeDocument/2006/relationships/hyperlink" Target="about:blank" TargetMode="External"/><Relationship Id="rId324" Type="http://schemas.openxmlformats.org/officeDocument/2006/relationships/hyperlink" Target="about:blank" TargetMode="External"/><Relationship Id="rId329" Type="http://schemas.openxmlformats.org/officeDocument/2006/relationships/hyperlink" Target="about:blank" TargetMode="External"/><Relationship Id="rId1390" Type="http://schemas.openxmlformats.org/officeDocument/2006/relationships/hyperlink" Target="about:blank" TargetMode="External"/><Relationship Id="rId328" Type="http://schemas.openxmlformats.org/officeDocument/2006/relationships/hyperlink" Target="about:blank" TargetMode="External"/><Relationship Id="rId1391" Type="http://schemas.openxmlformats.org/officeDocument/2006/relationships/hyperlink" Target="about:blank" TargetMode="External"/><Relationship Id="rId1392" Type="http://schemas.openxmlformats.org/officeDocument/2006/relationships/hyperlink" Target="about:blank" TargetMode="External"/><Relationship Id="rId1393" Type="http://schemas.openxmlformats.org/officeDocument/2006/relationships/hyperlink" Target="about:blank" TargetMode="External"/><Relationship Id="rId1394" Type="http://schemas.openxmlformats.org/officeDocument/2006/relationships/hyperlink" Target="about:blank" TargetMode="External"/><Relationship Id="rId1395" Type="http://schemas.openxmlformats.org/officeDocument/2006/relationships/hyperlink" Target="about:blank" TargetMode="External"/><Relationship Id="rId323" Type="http://schemas.openxmlformats.org/officeDocument/2006/relationships/hyperlink" Target="about:blank" TargetMode="External"/><Relationship Id="rId1396" Type="http://schemas.openxmlformats.org/officeDocument/2006/relationships/hyperlink" Target="about:blank" TargetMode="External"/><Relationship Id="rId322" Type="http://schemas.openxmlformats.org/officeDocument/2006/relationships/hyperlink" Target="about:blank" TargetMode="External"/><Relationship Id="rId1397" Type="http://schemas.openxmlformats.org/officeDocument/2006/relationships/hyperlink" Target="about:blank" TargetMode="External"/><Relationship Id="rId321" Type="http://schemas.openxmlformats.org/officeDocument/2006/relationships/hyperlink" Target="about:blank" TargetMode="External"/><Relationship Id="rId1398" Type="http://schemas.openxmlformats.org/officeDocument/2006/relationships/hyperlink" Target="about:blank" TargetMode="External"/><Relationship Id="rId320" Type="http://schemas.openxmlformats.org/officeDocument/2006/relationships/hyperlink" Target="about:blank" TargetMode="External"/><Relationship Id="rId1399" Type="http://schemas.openxmlformats.org/officeDocument/2006/relationships/hyperlink" Target="about:blank" TargetMode="External"/><Relationship Id="rId1389" Type="http://schemas.openxmlformats.org/officeDocument/2006/relationships/hyperlink" Target="about:blank" TargetMode="External"/><Relationship Id="rId316" Type="http://schemas.openxmlformats.org/officeDocument/2006/relationships/hyperlink" Target="about:blank" TargetMode="External"/><Relationship Id="rId315" Type="http://schemas.openxmlformats.org/officeDocument/2006/relationships/hyperlink" Target="about:blank" TargetMode="External"/><Relationship Id="rId799" Type="http://schemas.openxmlformats.org/officeDocument/2006/relationships/hyperlink" Target="about:blank" TargetMode="External"/><Relationship Id="rId314" Type="http://schemas.openxmlformats.org/officeDocument/2006/relationships/hyperlink" Target="about:blank" TargetMode="External"/><Relationship Id="rId798" Type="http://schemas.openxmlformats.org/officeDocument/2006/relationships/hyperlink" Target="about:blank" TargetMode="External"/><Relationship Id="rId313" Type="http://schemas.openxmlformats.org/officeDocument/2006/relationships/hyperlink" Target="about:blank" TargetMode="External"/><Relationship Id="rId797" Type="http://schemas.openxmlformats.org/officeDocument/2006/relationships/hyperlink" Target="about:blank" TargetMode="External"/><Relationship Id="rId319" Type="http://schemas.openxmlformats.org/officeDocument/2006/relationships/hyperlink" Target="about:blank" TargetMode="External"/><Relationship Id="rId318" Type="http://schemas.openxmlformats.org/officeDocument/2006/relationships/hyperlink" Target="about:blank" TargetMode="External"/><Relationship Id="rId317" Type="http://schemas.openxmlformats.org/officeDocument/2006/relationships/hyperlink" Target="about:blank" TargetMode="External"/><Relationship Id="rId1380" Type="http://schemas.openxmlformats.org/officeDocument/2006/relationships/hyperlink" Target="about:blank" TargetMode="External"/><Relationship Id="rId792" Type="http://schemas.openxmlformats.org/officeDocument/2006/relationships/hyperlink" Target="about:blank" TargetMode="External"/><Relationship Id="rId1381" Type="http://schemas.openxmlformats.org/officeDocument/2006/relationships/hyperlink" Target="about:blank" TargetMode="External"/><Relationship Id="rId791" Type="http://schemas.openxmlformats.org/officeDocument/2006/relationships/hyperlink" Target="about:blank" TargetMode="External"/><Relationship Id="rId1382" Type="http://schemas.openxmlformats.org/officeDocument/2006/relationships/hyperlink" Target="about:blank" TargetMode="External"/><Relationship Id="rId790" Type="http://schemas.openxmlformats.org/officeDocument/2006/relationships/hyperlink" Target="about:blank" TargetMode="External"/><Relationship Id="rId1383" Type="http://schemas.openxmlformats.org/officeDocument/2006/relationships/hyperlink" Target="about:blank" TargetMode="External"/><Relationship Id="rId1384" Type="http://schemas.openxmlformats.org/officeDocument/2006/relationships/hyperlink" Target="about:blank" TargetMode="External"/><Relationship Id="rId312" Type="http://schemas.openxmlformats.org/officeDocument/2006/relationships/hyperlink" Target="about:blank" TargetMode="External"/><Relationship Id="rId796" Type="http://schemas.openxmlformats.org/officeDocument/2006/relationships/hyperlink" Target="about:blank" TargetMode="External"/><Relationship Id="rId1385" Type="http://schemas.openxmlformats.org/officeDocument/2006/relationships/hyperlink" Target="about:blank" TargetMode="External"/><Relationship Id="rId311" Type="http://schemas.openxmlformats.org/officeDocument/2006/relationships/hyperlink" Target="about:blank" TargetMode="External"/><Relationship Id="rId795" Type="http://schemas.openxmlformats.org/officeDocument/2006/relationships/hyperlink" Target="about:blank" TargetMode="External"/><Relationship Id="rId1386" Type="http://schemas.openxmlformats.org/officeDocument/2006/relationships/hyperlink" Target="about:blank" TargetMode="External"/><Relationship Id="rId310" Type="http://schemas.openxmlformats.org/officeDocument/2006/relationships/hyperlink" Target="about:blank" TargetMode="External"/><Relationship Id="rId794" Type="http://schemas.openxmlformats.org/officeDocument/2006/relationships/hyperlink" Target="about:blank" TargetMode="External"/><Relationship Id="rId1387" Type="http://schemas.openxmlformats.org/officeDocument/2006/relationships/hyperlink" Target="about:blank" TargetMode="External"/><Relationship Id="rId793" Type="http://schemas.openxmlformats.org/officeDocument/2006/relationships/hyperlink" Target="about:blank" TargetMode="External"/><Relationship Id="rId1388" Type="http://schemas.openxmlformats.org/officeDocument/2006/relationships/hyperlink" Target="about:blank" TargetMode="External"/><Relationship Id="rId297" Type="http://schemas.openxmlformats.org/officeDocument/2006/relationships/hyperlink" Target="about:blank" TargetMode="External"/><Relationship Id="rId296" Type="http://schemas.openxmlformats.org/officeDocument/2006/relationships/hyperlink" Target="about:blank" TargetMode="External"/><Relationship Id="rId295" Type="http://schemas.openxmlformats.org/officeDocument/2006/relationships/hyperlink" Target="about:blank" TargetMode="External"/><Relationship Id="rId294" Type="http://schemas.openxmlformats.org/officeDocument/2006/relationships/hyperlink" Target="about:blank" TargetMode="External"/><Relationship Id="rId299" Type="http://schemas.openxmlformats.org/officeDocument/2006/relationships/hyperlink" Target="about:blank" TargetMode="External"/><Relationship Id="rId298" Type="http://schemas.openxmlformats.org/officeDocument/2006/relationships/hyperlink" Target="about:blank" TargetMode="External"/><Relationship Id="rId271" Type="http://schemas.openxmlformats.org/officeDocument/2006/relationships/hyperlink" Target="about:blank" TargetMode="External"/><Relationship Id="rId270" Type="http://schemas.openxmlformats.org/officeDocument/2006/relationships/hyperlink" Target="about:blank" TargetMode="External"/><Relationship Id="rId269" Type="http://schemas.openxmlformats.org/officeDocument/2006/relationships/hyperlink" Target="about:blank" TargetMode="External"/><Relationship Id="rId264" Type="http://schemas.openxmlformats.org/officeDocument/2006/relationships/hyperlink" Target="about:blank" TargetMode="External"/><Relationship Id="rId263" Type="http://schemas.openxmlformats.org/officeDocument/2006/relationships/hyperlink" Target="about:blank" TargetMode="External"/><Relationship Id="rId262" Type="http://schemas.openxmlformats.org/officeDocument/2006/relationships/hyperlink" Target="about:blank" TargetMode="External"/><Relationship Id="rId261" Type="http://schemas.openxmlformats.org/officeDocument/2006/relationships/hyperlink" Target="about:blank" TargetMode="External"/><Relationship Id="rId268" Type="http://schemas.openxmlformats.org/officeDocument/2006/relationships/hyperlink" Target="about:blank" TargetMode="External"/><Relationship Id="rId267" Type="http://schemas.openxmlformats.org/officeDocument/2006/relationships/hyperlink" Target="about:blank" TargetMode="External"/><Relationship Id="rId266" Type="http://schemas.openxmlformats.org/officeDocument/2006/relationships/hyperlink" Target="about:blank" TargetMode="External"/><Relationship Id="rId265" Type="http://schemas.openxmlformats.org/officeDocument/2006/relationships/hyperlink" Target="about:blank" TargetMode="External"/><Relationship Id="rId260" Type="http://schemas.openxmlformats.org/officeDocument/2006/relationships/hyperlink" Target="about:blank" TargetMode="External"/><Relationship Id="rId259" Type="http://schemas.openxmlformats.org/officeDocument/2006/relationships/hyperlink" Target="about:blank" TargetMode="External"/><Relationship Id="rId258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257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293" Type="http://schemas.openxmlformats.org/officeDocument/2006/relationships/hyperlink" Target="about:blank" TargetMode="External"/><Relationship Id="rId292" Type="http://schemas.openxmlformats.org/officeDocument/2006/relationships/hyperlink" Target="about:blank" TargetMode="External"/><Relationship Id="rId291" Type="http://schemas.openxmlformats.org/officeDocument/2006/relationships/hyperlink" Target="about:blank" TargetMode="External"/><Relationship Id="rId290" Type="http://schemas.openxmlformats.org/officeDocument/2006/relationships/hyperlink" Target="about:blank" TargetMode="External"/><Relationship Id="rId286" Type="http://schemas.openxmlformats.org/officeDocument/2006/relationships/hyperlink" Target="about:blank" TargetMode="External"/><Relationship Id="rId285" Type="http://schemas.openxmlformats.org/officeDocument/2006/relationships/hyperlink" Target="about:blank" TargetMode="External"/><Relationship Id="rId284" Type="http://schemas.openxmlformats.org/officeDocument/2006/relationships/hyperlink" Target="about:blank" TargetMode="External"/><Relationship Id="rId283" Type="http://schemas.openxmlformats.org/officeDocument/2006/relationships/hyperlink" Target="about:blank" TargetMode="External"/><Relationship Id="rId289" Type="http://schemas.openxmlformats.org/officeDocument/2006/relationships/hyperlink" Target="about:blank" TargetMode="External"/><Relationship Id="rId288" Type="http://schemas.openxmlformats.org/officeDocument/2006/relationships/hyperlink" Target="about:blank" TargetMode="External"/><Relationship Id="rId287" Type="http://schemas.openxmlformats.org/officeDocument/2006/relationships/hyperlink" Target="about:blank" TargetMode="External"/><Relationship Id="rId282" Type="http://schemas.openxmlformats.org/officeDocument/2006/relationships/hyperlink" Target="about:blank" TargetMode="External"/><Relationship Id="rId281" Type="http://schemas.openxmlformats.org/officeDocument/2006/relationships/hyperlink" Target="about:blank" TargetMode="External"/><Relationship Id="rId280" Type="http://schemas.openxmlformats.org/officeDocument/2006/relationships/hyperlink" Target="about:blank" TargetMode="External"/><Relationship Id="rId275" Type="http://schemas.openxmlformats.org/officeDocument/2006/relationships/hyperlink" Target="about:blank" TargetMode="External"/><Relationship Id="rId274" Type="http://schemas.openxmlformats.org/officeDocument/2006/relationships/hyperlink" Target="about:blank" TargetMode="External"/><Relationship Id="rId273" Type="http://schemas.openxmlformats.org/officeDocument/2006/relationships/hyperlink" Target="about:blank" TargetMode="External"/><Relationship Id="rId272" Type="http://schemas.openxmlformats.org/officeDocument/2006/relationships/hyperlink" Target="about:blank" TargetMode="External"/><Relationship Id="rId279" Type="http://schemas.openxmlformats.org/officeDocument/2006/relationships/hyperlink" Target="about:blank" TargetMode="External"/><Relationship Id="rId278" Type="http://schemas.openxmlformats.org/officeDocument/2006/relationships/hyperlink" Target="about:blank" TargetMode="External"/><Relationship Id="rId277" Type="http://schemas.openxmlformats.org/officeDocument/2006/relationships/hyperlink" Target="about:blank" TargetMode="External"/><Relationship Id="rId276" Type="http://schemas.openxmlformats.org/officeDocument/2006/relationships/hyperlink" Target="about:blank" TargetMode="External"/><Relationship Id="rId1455" Type="http://schemas.openxmlformats.org/officeDocument/2006/relationships/hyperlink" Target="about:blank" TargetMode="External"/><Relationship Id="rId1456" Type="http://schemas.openxmlformats.org/officeDocument/2006/relationships/hyperlink" Target="about:blank" TargetMode="External"/><Relationship Id="rId1457" Type="http://schemas.openxmlformats.org/officeDocument/2006/relationships/hyperlink" Target="about:blank" TargetMode="External"/><Relationship Id="rId1458" Type="http://schemas.openxmlformats.org/officeDocument/2006/relationships/hyperlink" Target="about:blank" TargetMode="External"/><Relationship Id="rId1459" Type="http://schemas.openxmlformats.org/officeDocument/2006/relationships/hyperlink" Target="about:blank" TargetMode="External"/><Relationship Id="rId629" Type="http://schemas.openxmlformats.org/officeDocument/2006/relationships/hyperlink" Target="about:blank" TargetMode="External"/><Relationship Id="rId624" Type="http://schemas.openxmlformats.org/officeDocument/2006/relationships/hyperlink" Target="about:blank" TargetMode="External"/><Relationship Id="rId623" Type="http://schemas.openxmlformats.org/officeDocument/2006/relationships/hyperlink" Target="about:blank" TargetMode="External"/><Relationship Id="rId622" Type="http://schemas.openxmlformats.org/officeDocument/2006/relationships/hyperlink" Target="about:blank" TargetMode="External"/><Relationship Id="rId621" Type="http://schemas.openxmlformats.org/officeDocument/2006/relationships/hyperlink" Target="about:blank" TargetMode="External"/><Relationship Id="rId628" Type="http://schemas.openxmlformats.org/officeDocument/2006/relationships/hyperlink" Target="about:blank" TargetMode="External"/><Relationship Id="rId627" Type="http://schemas.openxmlformats.org/officeDocument/2006/relationships/hyperlink" Target="about:blank" TargetMode="External"/><Relationship Id="rId626" Type="http://schemas.openxmlformats.org/officeDocument/2006/relationships/hyperlink" Target="about:blank" TargetMode="External"/><Relationship Id="rId625" Type="http://schemas.openxmlformats.org/officeDocument/2006/relationships/hyperlink" Target="about:blank" TargetMode="External"/><Relationship Id="rId1450" Type="http://schemas.openxmlformats.org/officeDocument/2006/relationships/hyperlink" Target="about:blank" TargetMode="External"/><Relationship Id="rId620" Type="http://schemas.openxmlformats.org/officeDocument/2006/relationships/hyperlink" Target="about:blank" TargetMode="External"/><Relationship Id="rId1451" Type="http://schemas.openxmlformats.org/officeDocument/2006/relationships/hyperlink" Target="about:blank" TargetMode="External"/><Relationship Id="rId1452" Type="http://schemas.openxmlformats.org/officeDocument/2006/relationships/hyperlink" Target="about:blank" TargetMode="External"/><Relationship Id="rId1453" Type="http://schemas.openxmlformats.org/officeDocument/2006/relationships/hyperlink" Target="about:blank" TargetMode="External"/><Relationship Id="rId1454" Type="http://schemas.openxmlformats.org/officeDocument/2006/relationships/hyperlink" Target="about:blank" TargetMode="External"/><Relationship Id="rId1444" Type="http://schemas.openxmlformats.org/officeDocument/2006/relationships/hyperlink" Target="about:blank" TargetMode="External"/><Relationship Id="rId1445" Type="http://schemas.openxmlformats.org/officeDocument/2006/relationships/hyperlink" Target="about:blank" TargetMode="External"/><Relationship Id="rId1446" Type="http://schemas.openxmlformats.org/officeDocument/2006/relationships/hyperlink" Target="about:blank" TargetMode="External"/><Relationship Id="rId1447" Type="http://schemas.openxmlformats.org/officeDocument/2006/relationships/hyperlink" Target="about:blank" TargetMode="External"/><Relationship Id="rId1448" Type="http://schemas.openxmlformats.org/officeDocument/2006/relationships/hyperlink" Target="about:blank" TargetMode="External"/><Relationship Id="rId1449" Type="http://schemas.openxmlformats.org/officeDocument/2006/relationships/hyperlink" Target="about:blank" TargetMode="External"/><Relationship Id="rId619" Type="http://schemas.openxmlformats.org/officeDocument/2006/relationships/hyperlink" Target="about:blank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about:blank" TargetMode="External"/><Relationship Id="rId612" Type="http://schemas.openxmlformats.org/officeDocument/2006/relationships/hyperlink" Target="about:blank" TargetMode="External"/><Relationship Id="rId611" Type="http://schemas.openxmlformats.org/officeDocument/2006/relationships/hyperlink" Target="about:blank" TargetMode="External"/><Relationship Id="rId610" Type="http://schemas.openxmlformats.org/officeDocument/2006/relationships/hyperlink" Target="about:blank" TargetMode="External"/><Relationship Id="rId617" Type="http://schemas.openxmlformats.org/officeDocument/2006/relationships/hyperlink" Target="about:blank" TargetMode="External"/><Relationship Id="rId616" Type="http://schemas.openxmlformats.org/officeDocument/2006/relationships/hyperlink" Target="about:blank" TargetMode="External"/><Relationship Id="rId615" Type="http://schemas.openxmlformats.org/officeDocument/2006/relationships/hyperlink" Target="about:blank" TargetMode="External"/><Relationship Id="rId614" Type="http://schemas.openxmlformats.org/officeDocument/2006/relationships/hyperlink" Target="about:blank" TargetMode="External"/><Relationship Id="rId1440" Type="http://schemas.openxmlformats.org/officeDocument/2006/relationships/hyperlink" Target="about:blank" TargetMode="External"/><Relationship Id="rId1441" Type="http://schemas.openxmlformats.org/officeDocument/2006/relationships/hyperlink" Target="about:blank" TargetMode="External"/><Relationship Id="rId1442" Type="http://schemas.openxmlformats.org/officeDocument/2006/relationships/hyperlink" Target="about:blank" TargetMode="External"/><Relationship Id="rId1443" Type="http://schemas.openxmlformats.org/officeDocument/2006/relationships/hyperlink" Target="about:blank" TargetMode="External"/><Relationship Id="rId1477" Type="http://schemas.openxmlformats.org/officeDocument/2006/relationships/hyperlink" Target="about:blank" TargetMode="External"/><Relationship Id="rId1478" Type="http://schemas.openxmlformats.org/officeDocument/2006/relationships/hyperlink" Target="about:blank" TargetMode="External"/><Relationship Id="rId1479" Type="http://schemas.openxmlformats.org/officeDocument/2006/relationships/hyperlink" Target="about:blank" TargetMode="External"/><Relationship Id="rId646" Type="http://schemas.openxmlformats.org/officeDocument/2006/relationships/hyperlink" Target="about:blank" TargetMode="External"/><Relationship Id="rId645" Type="http://schemas.openxmlformats.org/officeDocument/2006/relationships/hyperlink" Target="about:blank" TargetMode="External"/><Relationship Id="rId644" Type="http://schemas.openxmlformats.org/officeDocument/2006/relationships/hyperlink" Target="about:blank" TargetMode="External"/><Relationship Id="rId643" Type="http://schemas.openxmlformats.org/officeDocument/2006/relationships/hyperlink" Target="about:blank" TargetMode="External"/><Relationship Id="rId649" Type="http://schemas.openxmlformats.org/officeDocument/2006/relationships/hyperlink" Target="about:blank" TargetMode="External"/><Relationship Id="rId648" Type="http://schemas.openxmlformats.org/officeDocument/2006/relationships/hyperlink" Target="about:blank" TargetMode="External"/><Relationship Id="rId647" Type="http://schemas.openxmlformats.org/officeDocument/2006/relationships/hyperlink" Target="about:blank" TargetMode="External"/><Relationship Id="rId1470" Type="http://schemas.openxmlformats.org/officeDocument/2006/relationships/hyperlink" Target="about:blank" TargetMode="External"/><Relationship Id="rId1471" Type="http://schemas.openxmlformats.org/officeDocument/2006/relationships/hyperlink" Target="about:blank" TargetMode="External"/><Relationship Id="rId1472" Type="http://schemas.openxmlformats.org/officeDocument/2006/relationships/hyperlink" Target="about:blank" TargetMode="External"/><Relationship Id="rId642" Type="http://schemas.openxmlformats.org/officeDocument/2006/relationships/hyperlink" Target="about:blank" TargetMode="External"/><Relationship Id="rId1473" Type="http://schemas.openxmlformats.org/officeDocument/2006/relationships/hyperlink" Target="about:blank" TargetMode="External"/><Relationship Id="rId641" Type="http://schemas.openxmlformats.org/officeDocument/2006/relationships/hyperlink" Target="about:blank" TargetMode="External"/><Relationship Id="rId1474" Type="http://schemas.openxmlformats.org/officeDocument/2006/relationships/hyperlink" Target="about:blank" TargetMode="External"/><Relationship Id="rId640" Type="http://schemas.openxmlformats.org/officeDocument/2006/relationships/hyperlink" Target="about:blank" TargetMode="External"/><Relationship Id="rId1475" Type="http://schemas.openxmlformats.org/officeDocument/2006/relationships/hyperlink" Target="about:blank" TargetMode="External"/><Relationship Id="rId1476" Type="http://schemas.openxmlformats.org/officeDocument/2006/relationships/hyperlink" Target="about:blank" TargetMode="External"/><Relationship Id="rId1466" Type="http://schemas.openxmlformats.org/officeDocument/2006/relationships/hyperlink" Target="about:blank" TargetMode="External"/><Relationship Id="rId1467" Type="http://schemas.openxmlformats.org/officeDocument/2006/relationships/hyperlink" Target="about:blank" TargetMode="External"/><Relationship Id="rId1468" Type="http://schemas.openxmlformats.org/officeDocument/2006/relationships/hyperlink" Target="about:blank" TargetMode="External"/><Relationship Id="rId1469" Type="http://schemas.openxmlformats.org/officeDocument/2006/relationships/hyperlink" Target="about:blank" TargetMode="External"/><Relationship Id="rId635" Type="http://schemas.openxmlformats.org/officeDocument/2006/relationships/hyperlink" Target="about:blank" TargetMode="External"/><Relationship Id="rId634" Type="http://schemas.openxmlformats.org/officeDocument/2006/relationships/hyperlink" Target="about:blank" TargetMode="External"/><Relationship Id="rId633" Type="http://schemas.openxmlformats.org/officeDocument/2006/relationships/hyperlink" Target="about:blank" TargetMode="External"/><Relationship Id="rId632" Type="http://schemas.openxmlformats.org/officeDocument/2006/relationships/hyperlink" Target="about:blank" TargetMode="External"/><Relationship Id="rId639" Type="http://schemas.openxmlformats.org/officeDocument/2006/relationships/hyperlink" Target="about:blank" TargetMode="External"/><Relationship Id="rId638" Type="http://schemas.openxmlformats.org/officeDocument/2006/relationships/hyperlink" Target="about:blank" TargetMode="External"/><Relationship Id="rId637" Type="http://schemas.openxmlformats.org/officeDocument/2006/relationships/hyperlink" Target="about:blank" TargetMode="External"/><Relationship Id="rId636" Type="http://schemas.openxmlformats.org/officeDocument/2006/relationships/hyperlink" Target="about:blank" TargetMode="External"/><Relationship Id="rId1460" Type="http://schemas.openxmlformats.org/officeDocument/2006/relationships/hyperlink" Target="about:blank" TargetMode="External"/><Relationship Id="rId1461" Type="http://schemas.openxmlformats.org/officeDocument/2006/relationships/hyperlink" Target="about:blank" TargetMode="External"/><Relationship Id="rId631" Type="http://schemas.openxmlformats.org/officeDocument/2006/relationships/hyperlink" Target="about:blank" TargetMode="External"/><Relationship Id="rId1462" Type="http://schemas.openxmlformats.org/officeDocument/2006/relationships/hyperlink" Target="about:blank" TargetMode="External"/><Relationship Id="rId630" Type="http://schemas.openxmlformats.org/officeDocument/2006/relationships/hyperlink" Target="about:blank" TargetMode="External"/><Relationship Id="rId1463" Type="http://schemas.openxmlformats.org/officeDocument/2006/relationships/hyperlink" Target="about:blank" TargetMode="External"/><Relationship Id="rId1464" Type="http://schemas.openxmlformats.org/officeDocument/2006/relationships/hyperlink" Target="about:blank" TargetMode="External"/><Relationship Id="rId1465" Type="http://schemas.openxmlformats.org/officeDocument/2006/relationships/hyperlink" Target="about:blank" TargetMode="External"/><Relationship Id="rId1411" Type="http://schemas.openxmlformats.org/officeDocument/2006/relationships/hyperlink" Target="about:blank" TargetMode="External"/><Relationship Id="rId1412" Type="http://schemas.openxmlformats.org/officeDocument/2006/relationships/hyperlink" Target="about:blank" TargetMode="External"/><Relationship Id="rId1413" Type="http://schemas.openxmlformats.org/officeDocument/2006/relationships/hyperlink" Target="about:blank" TargetMode="External"/><Relationship Id="rId1414" Type="http://schemas.openxmlformats.org/officeDocument/2006/relationships/hyperlink" Target="about:blank" TargetMode="External"/><Relationship Id="rId1415" Type="http://schemas.openxmlformats.org/officeDocument/2006/relationships/hyperlink" Target="about:blank" TargetMode="External"/><Relationship Id="rId1416" Type="http://schemas.openxmlformats.org/officeDocument/2006/relationships/hyperlink" Target="about:blank" TargetMode="External"/><Relationship Id="rId1417" Type="http://schemas.openxmlformats.org/officeDocument/2006/relationships/hyperlink" Target="about:blank" TargetMode="External"/><Relationship Id="rId1418" Type="http://schemas.openxmlformats.org/officeDocument/2006/relationships/hyperlink" Target="about:blank" TargetMode="External"/><Relationship Id="rId1419" Type="http://schemas.openxmlformats.org/officeDocument/2006/relationships/hyperlink" Target="about:blank" TargetMode="External"/><Relationship Id="rId1410" Type="http://schemas.openxmlformats.org/officeDocument/2006/relationships/hyperlink" Target="about:blank" TargetMode="External"/><Relationship Id="rId1400" Type="http://schemas.openxmlformats.org/officeDocument/2006/relationships/hyperlink" Target="about:blank" TargetMode="External"/><Relationship Id="rId1401" Type="http://schemas.openxmlformats.org/officeDocument/2006/relationships/hyperlink" Target="about:blank" TargetMode="External"/><Relationship Id="rId1402" Type="http://schemas.openxmlformats.org/officeDocument/2006/relationships/hyperlink" Target="about:blank" TargetMode="External"/><Relationship Id="rId1403" Type="http://schemas.openxmlformats.org/officeDocument/2006/relationships/hyperlink" Target="about:blank" TargetMode="External"/><Relationship Id="rId1404" Type="http://schemas.openxmlformats.org/officeDocument/2006/relationships/hyperlink" Target="about:blank" TargetMode="External"/><Relationship Id="rId1405" Type="http://schemas.openxmlformats.org/officeDocument/2006/relationships/hyperlink" Target="about:blank" TargetMode="External"/><Relationship Id="rId1406" Type="http://schemas.openxmlformats.org/officeDocument/2006/relationships/hyperlink" Target="about:blank" TargetMode="External"/><Relationship Id="rId1407" Type="http://schemas.openxmlformats.org/officeDocument/2006/relationships/hyperlink" Target="about:blank" TargetMode="External"/><Relationship Id="rId1408" Type="http://schemas.openxmlformats.org/officeDocument/2006/relationships/hyperlink" Target="about:blank" TargetMode="External"/><Relationship Id="rId1409" Type="http://schemas.openxmlformats.org/officeDocument/2006/relationships/hyperlink" Target="about:blank" TargetMode="External"/><Relationship Id="rId1433" Type="http://schemas.openxmlformats.org/officeDocument/2006/relationships/hyperlink" Target="about:blank" TargetMode="External"/><Relationship Id="rId1434" Type="http://schemas.openxmlformats.org/officeDocument/2006/relationships/hyperlink" Target="about:blank" TargetMode="External"/><Relationship Id="rId1435" Type="http://schemas.openxmlformats.org/officeDocument/2006/relationships/hyperlink" Target="about:blank" TargetMode="External"/><Relationship Id="rId1436" Type="http://schemas.openxmlformats.org/officeDocument/2006/relationships/hyperlink" Target="about:blank" TargetMode="External"/><Relationship Id="rId1437" Type="http://schemas.openxmlformats.org/officeDocument/2006/relationships/hyperlink" Target="about:blank" TargetMode="External"/><Relationship Id="rId1438" Type="http://schemas.openxmlformats.org/officeDocument/2006/relationships/hyperlink" Target="about:blank" TargetMode="External"/><Relationship Id="rId1439" Type="http://schemas.openxmlformats.org/officeDocument/2006/relationships/hyperlink" Target="about:blank" TargetMode="External"/><Relationship Id="rId609" Type="http://schemas.openxmlformats.org/officeDocument/2006/relationships/hyperlink" Target="about:blank" TargetMode="External"/><Relationship Id="rId608" Type="http://schemas.openxmlformats.org/officeDocument/2006/relationships/hyperlink" Target="about:blank" TargetMode="External"/><Relationship Id="rId607" Type="http://schemas.openxmlformats.org/officeDocument/2006/relationships/hyperlink" Target="about:blank" TargetMode="External"/><Relationship Id="rId602" Type="http://schemas.openxmlformats.org/officeDocument/2006/relationships/hyperlink" Target="about:blank" TargetMode="External"/><Relationship Id="rId601" Type="http://schemas.openxmlformats.org/officeDocument/2006/relationships/hyperlink" Target="about:blank" TargetMode="External"/><Relationship Id="rId600" Type="http://schemas.openxmlformats.org/officeDocument/2006/relationships/hyperlink" Target="about:blank" TargetMode="External"/><Relationship Id="rId606" Type="http://schemas.openxmlformats.org/officeDocument/2006/relationships/hyperlink" Target="about:blank" TargetMode="External"/><Relationship Id="rId605" Type="http://schemas.openxmlformats.org/officeDocument/2006/relationships/hyperlink" Target="about:blank" TargetMode="External"/><Relationship Id="rId604" Type="http://schemas.openxmlformats.org/officeDocument/2006/relationships/hyperlink" Target="about:blank" TargetMode="External"/><Relationship Id="rId603" Type="http://schemas.openxmlformats.org/officeDocument/2006/relationships/hyperlink" Target="about:blank" TargetMode="External"/><Relationship Id="rId1430" Type="http://schemas.openxmlformats.org/officeDocument/2006/relationships/hyperlink" Target="about:blank" TargetMode="External"/><Relationship Id="rId1431" Type="http://schemas.openxmlformats.org/officeDocument/2006/relationships/hyperlink" Target="about:blank" TargetMode="External"/><Relationship Id="rId1432" Type="http://schemas.openxmlformats.org/officeDocument/2006/relationships/hyperlink" Target="about:blank" TargetMode="External"/><Relationship Id="rId1422" Type="http://schemas.openxmlformats.org/officeDocument/2006/relationships/hyperlink" Target="about:blank" TargetMode="External"/><Relationship Id="rId1423" Type="http://schemas.openxmlformats.org/officeDocument/2006/relationships/hyperlink" Target="about:blank" TargetMode="External"/><Relationship Id="rId1424" Type="http://schemas.openxmlformats.org/officeDocument/2006/relationships/hyperlink" Target="about:blank" TargetMode="External"/><Relationship Id="rId1425" Type="http://schemas.openxmlformats.org/officeDocument/2006/relationships/hyperlink" Target="about:blank" TargetMode="External"/><Relationship Id="rId1426" Type="http://schemas.openxmlformats.org/officeDocument/2006/relationships/hyperlink" Target="about:blank" TargetMode="External"/><Relationship Id="rId1427" Type="http://schemas.openxmlformats.org/officeDocument/2006/relationships/hyperlink" Target="about:blank" TargetMode="External"/><Relationship Id="rId1428" Type="http://schemas.openxmlformats.org/officeDocument/2006/relationships/hyperlink" Target="about:blank" TargetMode="External"/><Relationship Id="rId1429" Type="http://schemas.openxmlformats.org/officeDocument/2006/relationships/hyperlink" Target="about:blank" TargetMode="External"/><Relationship Id="rId1420" Type="http://schemas.openxmlformats.org/officeDocument/2006/relationships/hyperlink" Target="about:blank" TargetMode="External"/><Relationship Id="rId1421" Type="http://schemas.openxmlformats.org/officeDocument/2006/relationships/hyperlink" Target="about:blank" TargetMode="External"/><Relationship Id="rId1059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1050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1051" Type="http://schemas.openxmlformats.org/officeDocument/2006/relationships/hyperlink" Target="about:blank" TargetMode="External"/><Relationship Id="rId1052" Type="http://schemas.openxmlformats.org/officeDocument/2006/relationships/hyperlink" Target="about:blank" TargetMode="External"/><Relationship Id="rId1053" Type="http://schemas.openxmlformats.org/officeDocument/2006/relationships/hyperlink" Target="about:blank" TargetMode="External"/><Relationship Id="rId1054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1055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1056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1057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1058" Type="http://schemas.openxmlformats.org/officeDocument/2006/relationships/hyperlink" Target="about:blank" TargetMode="External"/><Relationship Id="rId1048" Type="http://schemas.openxmlformats.org/officeDocument/2006/relationships/hyperlink" Target="about:blank" TargetMode="External"/><Relationship Id="rId1049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699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698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693" Type="http://schemas.openxmlformats.org/officeDocument/2006/relationships/hyperlink" Target="about:blank" TargetMode="External"/><Relationship Id="rId1040" Type="http://schemas.openxmlformats.org/officeDocument/2006/relationships/hyperlink" Target="about:blank" TargetMode="External"/><Relationship Id="rId692" Type="http://schemas.openxmlformats.org/officeDocument/2006/relationships/hyperlink" Target="about:blank" TargetMode="External"/><Relationship Id="rId1041" Type="http://schemas.openxmlformats.org/officeDocument/2006/relationships/hyperlink" Target="about:blank" TargetMode="External"/><Relationship Id="rId691" Type="http://schemas.openxmlformats.org/officeDocument/2006/relationships/hyperlink" Target="about:blank" TargetMode="External"/><Relationship Id="rId1042" Type="http://schemas.openxmlformats.org/officeDocument/2006/relationships/hyperlink" Target="about:blank" TargetMode="External"/><Relationship Id="rId690" Type="http://schemas.openxmlformats.org/officeDocument/2006/relationships/hyperlink" Target="about:blank" TargetMode="External"/><Relationship Id="rId1043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697" Type="http://schemas.openxmlformats.org/officeDocument/2006/relationships/hyperlink" Target="about:blank" TargetMode="External"/><Relationship Id="rId1044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696" Type="http://schemas.openxmlformats.org/officeDocument/2006/relationships/hyperlink" Target="about:blank" TargetMode="External"/><Relationship Id="rId1045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695" Type="http://schemas.openxmlformats.org/officeDocument/2006/relationships/hyperlink" Target="about:blank" TargetMode="External"/><Relationship Id="rId1046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694" Type="http://schemas.openxmlformats.org/officeDocument/2006/relationships/hyperlink" Target="about:blank" TargetMode="External"/><Relationship Id="rId1047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1070" Type="http://schemas.openxmlformats.org/officeDocument/2006/relationships/hyperlink" Target="about:blank" TargetMode="External"/><Relationship Id="rId1071" Type="http://schemas.openxmlformats.org/officeDocument/2006/relationships/hyperlink" Target="about:blank" TargetMode="External"/><Relationship Id="rId1072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1073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1074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1075" Type="http://schemas.openxmlformats.org/officeDocument/2006/relationships/hyperlink" Target="about:blank" TargetMode="External"/><Relationship Id="rId1076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1077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1078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1079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1060" Type="http://schemas.openxmlformats.org/officeDocument/2006/relationships/hyperlink" Target="about:blank" TargetMode="External"/><Relationship Id="rId1061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1062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1063" Type="http://schemas.openxmlformats.org/officeDocument/2006/relationships/hyperlink" Target="about:blank" TargetMode="External"/><Relationship Id="rId1064" Type="http://schemas.openxmlformats.org/officeDocument/2006/relationships/hyperlink" Target="about:blank" TargetMode="External"/><Relationship Id="rId1065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1066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1067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1068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1069" Type="http://schemas.openxmlformats.org/officeDocument/2006/relationships/hyperlink" Target="about:blank" TargetMode="External"/><Relationship Id="rId1015" Type="http://schemas.openxmlformats.org/officeDocument/2006/relationships/hyperlink" Target="about:blank" TargetMode="External"/><Relationship Id="rId1499" Type="http://schemas.openxmlformats.org/officeDocument/2006/relationships/hyperlink" Target="about:blank" TargetMode="External"/><Relationship Id="rId1016" Type="http://schemas.openxmlformats.org/officeDocument/2006/relationships/hyperlink" Target="about:blank" TargetMode="External"/><Relationship Id="rId1017" Type="http://schemas.openxmlformats.org/officeDocument/2006/relationships/hyperlink" Target="about:blank" TargetMode="External"/><Relationship Id="rId1018" Type="http://schemas.openxmlformats.org/officeDocument/2006/relationships/hyperlink" Target="about:blank" TargetMode="External"/><Relationship Id="rId1019" Type="http://schemas.openxmlformats.org/officeDocument/2006/relationships/hyperlink" Target="about:blank" TargetMode="External"/><Relationship Id="rId668" Type="http://schemas.openxmlformats.org/officeDocument/2006/relationships/hyperlink" Target="about:blank" TargetMode="External"/><Relationship Id="rId667" Type="http://schemas.openxmlformats.org/officeDocument/2006/relationships/hyperlink" Target="about:blank" TargetMode="External"/><Relationship Id="rId666" Type="http://schemas.openxmlformats.org/officeDocument/2006/relationships/hyperlink" Target="about:blank" TargetMode="External"/><Relationship Id="rId665" Type="http://schemas.openxmlformats.org/officeDocument/2006/relationships/hyperlink" Target="about:blank" TargetMode="External"/><Relationship Id="rId669" Type="http://schemas.openxmlformats.org/officeDocument/2006/relationships/hyperlink" Target="about:blank" TargetMode="External"/><Relationship Id="rId1490" Type="http://schemas.openxmlformats.org/officeDocument/2006/relationships/hyperlink" Target="about:blank" TargetMode="External"/><Relationship Id="rId660" Type="http://schemas.openxmlformats.org/officeDocument/2006/relationships/hyperlink" Target="about:blank" TargetMode="External"/><Relationship Id="rId1491" Type="http://schemas.openxmlformats.org/officeDocument/2006/relationships/hyperlink" Target="about:blank" TargetMode="External"/><Relationship Id="rId1492" Type="http://schemas.openxmlformats.org/officeDocument/2006/relationships/hyperlink" Target="about:blank" TargetMode="External"/><Relationship Id="rId1493" Type="http://schemas.openxmlformats.org/officeDocument/2006/relationships/hyperlink" Target="about:blank" TargetMode="External"/><Relationship Id="rId1010" Type="http://schemas.openxmlformats.org/officeDocument/2006/relationships/hyperlink" Target="about:blank" TargetMode="External"/><Relationship Id="rId1494" Type="http://schemas.openxmlformats.org/officeDocument/2006/relationships/hyperlink" Target="about:blank" TargetMode="External"/><Relationship Id="rId664" Type="http://schemas.openxmlformats.org/officeDocument/2006/relationships/hyperlink" Target="about:blank" TargetMode="External"/><Relationship Id="rId1011" Type="http://schemas.openxmlformats.org/officeDocument/2006/relationships/hyperlink" Target="about:blank" TargetMode="External"/><Relationship Id="rId1495" Type="http://schemas.openxmlformats.org/officeDocument/2006/relationships/hyperlink" Target="about:blank" TargetMode="External"/><Relationship Id="rId663" Type="http://schemas.openxmlformats.org/officeDocument/2006/relationships/hyperlink" Target="about:blank" TargetMode="External"/><Relationship Id="rId1012" Type="http://schemas.openxmlformats.org/officeDocument/2006/relationships/hyperlink" Target="about:blank" TargetMode="External"/><Relationship Id="rId1496" Type="http://schemas.openxmlformats.org/officeDocument/2006/relationships/hyperlink" Target="about:blank" TargetMode="External"/><Relationship Id="rId662" Type="http://schemas.openxmlformats.org/officeDocument/2006/relationships/hyperlink" Target="about:blank" TargetMode="External"/><Relationship Id="rId1013" Type="http://schemas.openxmlformats.org/officeDocument/2006/relationships/hyperlink" Target="about:blank" TargetMode="External"/><Relationship Id="rId1497" Type="http://schemas.openxmlformats.org/officeDocument/2006/relationships/hyperlink" Target="about:blank" TargetMode="External"/><Relationship Id="rId661" Type="http://schemas.openxmlformats.org/officeDocument/2006/relationships/hyperlink" Target="about:blank" TargetMode="External"/><Relationship Id="rId1014" Type="http://schemas.openxmlformats.org/officeDocument/2006/relationships/hyperlink" Target="about:blank" TargetMode="External"/><Relationship Id="rId1498" Type="http://schemas.openxmlformats.org/officeDocument/2006/relationships/hyperlink" Target="about:blank" TargetMode="External"/><Relationship Id="rId1004" Type="http://schemas.openxmlformats.org/officeDocument/2006/relationships/hyperlink" Target="about:blank" TargetMode="External"/><Relationship Id="rId1488" Type="http://schemas.openxmlformats.org/officeDocument/2006/relationships/hyperlink" Target="about:blank" TargetMode="External"/><Relationship Id="rId1005" Type="http://schemas.openxmlformats.org/officeDocument/2006/relationships/hyperlink" Target="about:blank" TargetMode="External"/><Relationship Id="rId1489" Type="http://schemas.openxmlformats.org/officeDocument/2006/relationships/hyperlink" Target="about:blank" TargetMode="External"/><Relationship Id="rId1006" Type="http://schemas.openxmlformats.org/officeDocument/2006/relationships/hyperlink" Target="about:blank" TargetMode="External"/><Relationship Id="rId1007" Type="http://schemas.openxmlformats.org/officeDocument/2006/relationships/hyperlink" Target="about:blank" TargetMode="External"/><Relationship Id="rId1008" Type="http://schemas.openxmlformats.org/officeDocument/2006/relationships/hyperlink" Target="about:blank" TargetMode="External"/><Relationship Id="rId1009" Type="http://schemas.openxmlformats.org/officeDocument/2006/relationships/hyperlink" Target="about:blank" TargetMode="External"/><Relationship Id="rId657" Type="http://schemas.openxmlformats.org/officeDocument/2006/relationships/hyperlink" Target="about:blank" TargetMode="External"/><Relationship Id="rId656" Type="http://schemas.openxmlformats.org/officeDocument/2006/relationships/hyperlink" Target="about:blank" TargetMode="External"/><Relationship Id="rId655" Type="http://schemas.openxmlformats.org/officeDocument/2006/relationships/hyperlink" Target="about:blank" TargetMode="External"/><Relationship Id="rId654" Type="http://schemas.openxmlformats.org/officeDocument/2006/relationships/hyperlink" Target="about:blank" TargetMode="External"/><Relationship Id="rId659" Type="http://schemas.openxmlformats.org/officeDocument/2006/relationships/hyperlink" Target="about:blank" TargetMode="External"/><Relationship Id="rId658" Type="http://schemas.openxmlformats.org/officeDocument/2006/relationships/hyperlink" Target="about:blank" TargetMode="External"/><Relationship Id="rId1480" Type="http://schemas.openxmlformats.org/officeDocument/2006/relationships/hyperlink" Target="about:blank" TargetMode="External"/><Relationship Id="rId1481" Type="http://schemas.openxmlformats.org/officeDocument/2006/relationships/hyperlink" Target="about:blank" TargetMode="External"/><Relationship Id="rId1482" Type="http://schemas.openxmlformats.org/officeDocument/2006/relationships/hyperlink" Target="about:blank" TargetMode="External"/><Relationship Id="rId1483" Type="http://schemas.openxmlformats.org/officeDocument/2006/relationships/hyperlink" Target="about:blank" TargetMode="External"/><Relationship Id="rId653" Type="http://schemas.openxmlformats.org/officeDocument/2006/relationships/hyperlink" Target="about:blank" TargetMode="External"/><Relationship Id="rId1000" Type="http://schemas.openxmlformats.org/officeDocument/2006/relationships/hyperlink" Target="about:blank" TargetMode="External"/><Relationship Id="rId1484" Type="http://schemas.openxmlformats.org/officeDocument/2006/relationships/hyperlink" Target="about:blank" TargetMode="External"/><Relationship Id="rId652" Type="http://schemas.openxmlformats.org/officeDocument/2006/relationships/hyperlink" Target="about:blank" TargetMode="External"/><Relationship Id="rId1001" Type="http://schemas.openxmlformats.org/officeDocument/2006/relationships/hyperlink" Target="about:blank" TargetMode="External"/><Relationship Id="rId1485" Type="http://schemas.openxmlformats.org/officeDocument/2006/relationships/hyperlink" Target="about:blank" TargetMode="External"/><Relationship Id="rId651" Type="http://schemas.openxmlformats.org/officeDocument/2006/relationships/hyperlink" Target="about:blank" TargetMode="External"/><Relationship Id="rId1002" Type="http://schemas.openxmlformats.org/officeDocument/2006/relationships/hyperlink" Target="about:blank" TargetMode="External"/><Relationship Id="rId1486" Type="http://schemas.openxmlformats.org/officeDocument/2006/relationships/hyperlink" Target="about:blank" TargetMode="External"/><Relationship Id="rId650" Type="http://schemas.openxmlformats.org/officeDocument/2006/relationships/hyperlink" Target="about:blank" TargetMode="External"/><Relationship Id="rId1003" Type="http://schemas.openxmlformats.org/officeDocument/2006/relationships/hyperlink" Target="about:blank" TargetMode="External"/><Relationship Id="rId1487" Type="http://schemas.openxmlformats.org/officeDocument/2006/relationships/hyperlink" Target="about:blank" TargetMode="External"/><Relationship Id="rId1037" Type="http://schemas.openxmlformats.org/officeDocument/2006/relationships/hyperlink" Target="about:blank" TargetMode="External"/><Relationship Id="rId1038" Type="http://schemas.openxmlformats.org/officeDocument/2006/relationships/hyperlink" Target="about:blank" TargetMode="External"/><Relationship Id="rId1039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689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688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687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682" Type="http://schemas.openxmlformats.org/officeDocument/2006/relationships/hyperlink" Target="about:blank" TargetMode="External"/><Relationship Id="rId681" Type="http://schemas.openxmlformats.org/officeDocument/2006/relationships/hyperlink" Target="about:blank" TargetMode="External"/><Relationship Id="rId1030" Type="http://schemas.openxmlformats.org/officeDocument/2006/relationships/hyperlink" Target="about:blank" TargetMode="External"/><Relationship Id="rId680" Type="http://schemas.openxmlformats.org/officeDocument/2006/relationships/hyperlink" Target="about:blank" TargetMode="External"/><Relationship Id="rId1031" Type="http://schemas.openxmlformats.org/officeDocument/2006/relationships/hyperlink" Target="about:blank" TargetMode="External"/><Relationship Id="rId1032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686" Type="http://schemas.openxmlformats.org/officeDocument/2006/relationships/hyperlink" Target="about:blank" TargetMode="External"/><Relationship Id="rId1033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685" Type="http://schemas.openxmlformats.org/officeDocument/2006/relationships/hyperlink" Target="about:blank" TargetMode="External"/><Relationship Id="rId1034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Relationship Id="rId684" Type="http://schemas.openxmlformats.org/officeDocument/2006/relationships/hyperlink" Target="about:blank" TargetMode="External"/><Relationship Id="rId1035" Type="http://schemas.openxmlformats.org/officeDocument/2006/relationships/hyperlink" Target="about:blank" TargetMode="External"/><Relationship Id="rId683" Type="http://schemas.openxmlformats.org/officeDocument/2006/relationships/hyperlink" Target="about:blank" TargetMode="External"/><Relationship Id="rId1036" Type="http://schemas.openxmlformats.org/officeDocument/2006/relationships/hyperlink" Target="about:blank" TargetMode="External"/><Relationship Id="rId1026" Type="http://schemas.openxmlformats.org/officeDocument/2006/relationships/hyperlink" Target="about:blank" TargetMode="External"/><Relationship Id="rId1027" Type="http://schemas.openxmlformats.org/officeDocument/2006/relationships/hyperlink" Target="about:blank" TargetMode="External"/><Relationship Id="rId1028" Type="http://schemas.openxmlformats.org/officeDocument/2006/relationships/hyperlink" Target="about:blank" TargetMode="External"/><Relationship Id="rId1029" Type="http://schemas.openxmlformats.org/officeDocument/2006/relationships/hyperlink" Target="about:blank" TargetMode="External"/><Relationship Id="rId679" Type="http://schemas.openxmlformats.org/officeDocument/2006/relationships/hyperlink" Target="about:blank" TargetMode="External"/><Relationship Id="rId678" Type="http://schemas.openxmlformats.org/officeDocument/2006/relationships/hyperlink" Target="about:blank" TargetMode="External"/><Relationship Id="rId677" Type="http://schemas.openxmlformats.org/officeDocument/2006/relationships/hyperlink" Target="about:blank" TargetMode="External"/><Relationship Id="rId676" Type="http://schemas.openxmlformats.org/officeDocument/2006/relationships/hyperlink" Target="about:blank" TargetMode="External"/><Relationship Id="rId671" Type="http://schemas.openxmlformats.org/officeDocument/2006/relationships/hyperlink" Target="about:blank" TargetMode="External"/><Relationship Id="rId670" Type="http://schemas.openxmlformats.org/officeDocument/2006/relationships/hyperlink" Target="about:blank" TargetMode="External"/><Relationship Id="rId1020" Type="http://schemas.openxmlformats.org/officeDocument/2006/relationships/hyperlink" Target="about:blank" TargetMode="External"/><Relationship Id="rId1021" Type="http://schemas.openxmlformats.org/officeDocument/2006/relationships/hyperlink" Target="about:blank" TargetMode="External"/><Relationship Id="rId675" Type="http://schemas.openxmlformats.org/officeDocument/2006/relationships/hyperlink" Target="about:blank" TargetMode="External"/><Relationship Id="rId1022" Type="http://schemas.openxmlformats.org/officeDocument/2006/relationships/hyperlink" Target="about:blank" TargetMode="External"/><Relationship Id="rId674" Type="http://schemas.openxmlformats.org/officeDocument/2006/relationships/hyperlink" Target="about:blank" TargetMode="External"/><Relationship Id="rId1023" Type="http://schemas.openxmlformats.org/officeDocument/2006/relationships/hyperlink" Target="about:blank" TargetMode="External"/><Relationship Id="rId673" Type="http://schemas.openxmlformats.org/officeDocument/2006/relationships/hyperlink" Target="about:blank" TargetMode="External"/><Relationship Id="rId1024" Type="http://schemas.openxmlformats.org/officeDocument/2006/relationships/hyperlink" Target="about:blank" TargetMode="External"/><Relationship Id="rId672" Type="http://schemas.openxmlformats.org/officeDocument/2006/relationships/hyperlink" Target="about:blank" TargetMode="External"/><Relationship Id="rId1025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1090" Type="http://schemas.openxmlformats.org/officeDocument/2006/relationships/hyperlink" Target="about:blank" TargetMode="External"/><Relationship Id="rId1091" Type="http://schemas.openxmlformats.org/officeDocument/2006/relationships/hyperlink" Target="about:blank" TargetMode="External"/><Relationship Id="rId1092" Type="http://schemas.openxmlformats.org/officeDocument/2006/relationships/hyperlink" Target="about:blank" TargetMode="External"/><Relationship Id="rId1093" Type="http://schemas.openxmlformats.org/officeDocument/2006/relationships/hyperlink" Target="about:blank" TargetMode="External"/><Relationship Id="rId1094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095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096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1097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1098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1099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080" Type="http://schemas.openxmlformats.org/officeDocument/2006/relationships/hyperlink" Target="about:blank" TargetMode="External"/><Relationship Id="rId1081" Type="http://schemas.openxmlformats.org/officeDocument/2006/relationships/hyperlink" Target="about:blank" TargetMode="External"/><Relationship Id="rId1082" Type="http://schemas.openxmlformats.org/officeDocument/2006/relationships/hyperlink" Target="about:blank" TargetMode="External"/><Relationship Id="rId1083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084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1085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1086" Type="http://schemas.openxmlformats.org/officeDocument/2006/relationships/hyperlink" Target="about:blank" TargetMode="External"/><Relationship Id="rId1087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088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1089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1510" Type="http://schemas.openxmlformats.org/officeDocument/2006/relationships/hyperlink" Target="about:blank" TargetMode="External"/><Relationship Id="rId1511" Type="http://schemas.openxmlformats.org/officeDocument/2006/relationships/hyperlink" Target="about:blank" TargetMode="External"/><Relationship Id="rId1512" Type="http://schemas.openxmlformats.org/officeDocument/2006/relationships/hyperlink" Target="about:blank" TargetMode="External"/><Relationship Id="rId1513" Type="http://schemas.openxmlformats.org/officeDocument/2006/relationships/hyperlink" Target="about:blank" TargetMode="External"/><Relationship Id="rId1514" Type="http://schemas.openxmlformats.org/officeDocument/2006/relationships/hyperlink" Target="about:blank" TargetMode="External"/><Relationship Id="rId1515" Type="http://schemas.openxmlformats.org/officeDocument/2006/relationships/hyperlink" Target="about:blank" TargetMode="External"/><Relationship Id="rId1516" Type="http://schemas.openxmlformats.org/officeDocument/2006/relationships/hyperlink" Target="about:blank" TargetMode="External"/><Relationship Id="rId1517" Type="http://schemas.openxmlformats.org/officeDocument/2006/relationships/hyperlink" Target="about:blank" TargetMode="External"/><Relationship Id="rId1518" Type="http://schemas.openxmlformats.org/officeDocument/2006/relationships/hyperlink" Target="about:blank" TargetMode="External"/><Relationship Id="rId1519" Type="http://schemas.openxmlformats.org/officeDocument/2006/relationships/hyperlink" Target="about:blank" TargetMode="External"/><Relationship Id="rId1500" Type="http://schemas.openxmlformats.org/officeDocument/2006/relationships/hyperlink" Target="about:blank" TargetMode="External"/><Relationship Id="rId1501" Type="http://schemas.openxmlformats.org/officeDocument/2006/relationships/hyperlink" Target="about:blank" TargetMode="External"/><Relationship Id="rId1502" Type="http://schemas.openxmlformats.org/officeDocument/2006/relationships/hyperlink" Target="about:blank" TargetMode="External"/><Relationship Id="rId1503" Type="http://schemas.openxmlformats.org/officeDocument/2006/relationships/hyperlink" Target="about:blank" TargetMode="External"/><Relationship Id="rId1504" Type="http://schemas.openxmlformats.org/officeDocument/2006/relationships/hyperlink" Target="about:blank" TargetMode="External"/><Relationship Id="rId1505" Type="http://schemas.openxmlformats.org/officeDocument/2006/relationships/hyperlink" Target="about:blank" TargetMode="External"/><Relationship Id="rId1506" Type="http://schemas.openxmlformats.org/officeDocument/2006/relationships/hyperlink" Target="about:blank" TargetMode="External"/><Relationship Id="rId1507" Type="http://schemas.openxmlformats.org/officeDocument/2006/relationships/hyperlink" Target="about:blank" TargetMode="External"/><Relationship Id="rId1508" Type="http://schemas.openxmlformats.org/officeDocument/2006/relationships/hyperlink" Target="about:blank" TargetMode="External"/><Relationship Id="rId1509" Type="http://schemas.openxmlformats.org/officeDocument/2006/relationships/hyperlink" Target="about:blank" TargetMode="External"/><Relationship Id="rId1576" Type="http://schemas.openxmlformats.org/officeDocument/2006/relationships/hyperlink" Target="about:blank" TargetMode="External"/><Relationship Id="rId1577" Type="http://schemas.openxmlformats.org/officeDocument/2006/relationships/hyperlink" Target="about:blank" TargetMode="External"/><Relationship Id="rId1578" Type="http://schemas.openxmlformats.org/officeDocument/2006/relationships/hyperlink" Target="about:blank" TargetMode="External"/><Relationship Id="rId1579" Type="http://schemas.openxmlformats.org/officeDocument/2006/relationships/hyperlink" Target="about:blank" TargetMode="External"/><Relationship Id="rId509" Type="http://schemas.openxmlformats.org/officeDocument/2006/relationships/hyperlink" Target="about:blank" TargetMode="External"/><Relationship Id="rId508" Type="http://schemas.openxmlformats.org/officeDocument/2006/relationships/hyperlink" Target="about:blank" TargetMode="External"/><Relationship Id="rId503" Type="http://schemas.openxmlformats.org/officeDocument/2006/relationships/hyperlink" Target="about:blank" TargetMode="External"/><Relationship Id="rId987" Type="http://schemas.openxmlformats.org/officeDocument/2006/relationships/hyperlink" Target="about:blank" TargetMode="External"/><Relationship Id="rId502" Type="http://schemas.openxmlformats.org/officeDocument/2006/relationships/hyperlink" Target="about:blank" TargetMode="External"/><Relationship Id="rId986" Type="http://schemas.openxmlformats.org/officeDocument/2006/relationships/hyperlink" Target="about:blank" TargetMode="External"/><Relationship Id="rId501" Type="http://schemas.openxmlformats.org/officeDocument/2006/relationships/hyperlink" Target="about:blank" TargetMode="External"/><Relationship Id="rId985" Type="http://schemas.openxmlformats.org/officeDocument/2006/relationships/hyperlink" Target="about:blank" TargetMode="External"/><Relationship Id="rId500" Type="http://schemas.openxmlformats.org/officeDocument/2006/relationships/hyperlink" Target="about:blank" TargetMode="External"/><Relationship Id="rId984" Type="http://schemas.openxmlformats.org/officeDocument/2006/relationships/hyperlink" Target="about:blank" TargetMode="External"/><Relationship Id="rId507" Type="http://schemas.openxmlformats.org/officeDocument/2006/relationships/hyperlink" Target="about:blank" TargetMode="External"/><Relationship Id="rId506" Type="http://schemas.openxmlformats.org/officeDocument/2006/relationships/hyperlink" Target="about:blank" TargetMode="External"/><Relationship Id="rId505" Type="http://schemas.openxmlformats.org/officeDocument/2006/relationships/hyperlink" Target="about:blank" TargetMode="External"/><Relationship Id="rId989" Type="http://schemas.openxmlformats.org/officeDocument/2006/relationships/hyperlink" Target="about:blank" TargetMode="External"/><Relationship Id="rId504" Type="http://schemas.openxmlformats.org/officeDocument/2006/relationships/hyperlink" Target="about:blank" TargetMode="External"/><Relationship Id="rId988" Type="http://schemas.openxmlformats.org/officeDocument/2006/relationships/hyperlink" Target="about:blank" TargetMode="External"/><Relationship Id="rId1570" Type="http://schemas.openxmlformats.org/officeDocument/2006/relationships/hyperlink" Target="about:blank" TargetMode="External"/><Relationship Id="rId1571" Type="http://schemas.openxmlformats.org/officeDocument/2006/relationships/hyperlink" Target="about:blank" TargetMode="External"/><Relationship Id="rId983" Type="http://schemas.openxmlformats.org/officeDocument/2006/relationships/hyperlink" Target="about:blank" TargetMode="External"/><Relationship Id="rId1572" Type="http://schemas.openxmlformats.org/officeDocument/2006/relationships/hyperlink" Target="about:blank" TargetMode="External"/><Relationship Id="rId982" Type="http://schemas.openxmlformats.org/officeDocument/2006/relationships/hyperlink" Target="about:blank" TargetMode="External"/><Relationship Id="rId1573" Type="http://schemas.openxmlformats.org/officeDocument/2006/relationships/hyperlink" Target="about:blank" TargetMode="External"/><Relationship Id="rId981" Type="http://schemas.openxmlformats.org/officeDocument/2006/relationships/hyperlink" Target="about:blank" TargetMode="External"/><Relationship Id="rId1574" Type="http://schemas.openxmlformats.org/officeDocument/2006/relationships/hyperlink" Target="about:blank" TargetMode="External"/><Relationship Id="rId980" Type="http://schemas.openxmlformats.org/officeDocument/2006/relationships/hyperlink" Target="about:blank" TargetMode="External"/><Relationship Id="rId1575" Type="http://schemas.openxmlformats.org/officeDocument/2006/relationships/hyperlink" Target="about:blank" TargetMode="External"/><Relationship Id="rId1565" Type="http://schemas.openxmlformats.org/officeDocument/2006/relationships/hyperlink" Target="about:blank" TargetMode="External"/><Relationship Id="rId1566" Type="http://schemas.openxmlformats.org/officeDocument/2006/relationships/hyperlink" Target="about:blank" TargetMode="External"/><Relationship Id="rId1567" Type="http://schemas.openxmlformats.org/officeDocument/2006/relationships/hyperlink" Target="about:blank" TargetMode="External"/><Relationship Id="rId1568" Type="http://schemas.openxmlformats.org/officeDocument/2006/relationships/hyperlink" Target="about:blank" TargetMode="External"/><Relationship Id="rId1569" Type="http://schemas.openxmlformats.org/officeDocument/2006/relationships/hyperlink" Target="about:blank" TargetMode="External"/><Relationship Id="rId976" Type="http://schemas.openxmlformats.org/officeDocument/2006/relationships/hyperlink" Target="about:blank" TargetMode="External"/><Relationship Id="rId975" Type="http://schemas.openxmlformats.org/officeDocument/2006/relationships/hyperlink" Target="about:blank" TargetMode="External"/><Relationship Id="rId974" Type="http://schemas.openxmlformats.org/officeDocument/2006/relationships/hyperlink" Target="about:blank" TargetMode="External"/><Relationship Id="rId973" Type="http://schemas.openxmlformats.org/officeDocument/2006/relationships/hyperlink" Target="about:blank" TargetMode="External"/><Relationship Id="rId979" Type="http://schemas.openxmlformats.org/officeDocument/2006/relationships/hyperlink" Target="about:blank" TargetMode="External"/><Relationship Id="rId978" Type="http://schemas.openxmlformats.org/officeDocument/2006/relationships/hyperlink" Target="about:blank" TargetMode="External"/><Relationship Id="rId977" Type="http://schemas.openxmlformats.org/officeDocument/2006/relationships/hyperlink" Target="about:blank" TargetMode="External"/><Relationship Id="rId1560" Type="http://schemas.openxmlformats.org/officeDocument/2006/relationships/hyperlink" Target="about:blank" TargetMode="External"/><Relationship Id="rId972" Type="http://schemas.openxmlformats.org/officeDocument/2006/relationships/hyperlink" Target="about:blank" TargetMode="External"/><Relationship Id="rId1561" Type="http://schemas.openxmlformats.org/officeDocument/2006/relationships/hyperlink" Target="about:blank" TargetMode="External"/><Relationship Id="rId971" Type="http://schemas.openxmlformats.org/officeDocument/2006/relationships/hyperlink" Target="about:blank" TargetMode="External"/><Relationship Id="rId1562" Type="http://schemas.openxmlformats.org/officeDocument/2006/relationships/hyperlink" Target="about:blank" TargetMode="External"/><Relationship Id="rId970" Type="http://schemas.openxmlformats.org/officeDocument/2006/relationships/hyperlink" Target="about:blank" TargetMode="External"/><Relationship Id="rId1563" Type="http://schemas.openxmlformats.org/officeDocument/2006/relationships/hyperlink" Target="about:blank" TargetMode="External"/><Relationship Id="rId1564" Type="http://schemas.openxmlformats.org/officeDocument/2006/relationships/hyperlink" Target="about:blank" TargetMode="External"/><Relationship Id="rId1114" Type="http://schemas.openxmlformats.org/officeDocument/2006/relationships/hyperlink" Target="about:blank" TargetMode="External"/><Relationship Id="rId1598" Type="http://schemas.openxmlformats.org/officeDocument/2006/relationships/hyperlink" Target="about:blank" TargetMode="External"/><Relationship Id="rId1115" Type="http://schemas.openxmlformats.org/officeDocument/2006/relationships/hyperlink" Target="about:blank" TargetMode="External"/><Relationship Id="rId1599" Type="http://schemas.openxmlformats.org/officeDocument/2006/relationships/hyperlink" Target="about:blank" TargetMode="External"/><Relationship Id="rId1116" Type="http://schemas.openxmlformats.org/officeDocument/2006/relationships/hyperlink" Target="about:blank" TargetMode="External"/><Relationship Id="rId1117" Type="http://schemas.openxmlformats.org/officeDocument/2006/relationships/hyperlink" Target="about:blank" TargetMode="External"/><Relationship Id="rId1118" Type="http://schemas.openxmlformats.org/officeDocument/2006/relationships/hyperlink" Target="about:blank" TargetMode="External"/><Relationship Id="rId1119" Type="http://schemas.openxmlformats.org/officeDocument/2006/relationships/hyperlink" Target="about:blank" TargetMode="External"/><Relationship Id="rId525" Type="http://schemas.openxmlformats.org/officeDocument/2006/relationships/hyperlink" Target="about:blank" TargetMode="External"/><Relationship Id="rId524" Type="http://schemas.openxmlformats.org/officeDocument/2006/relationships/hyperlink" Target="about:blank" TargetMode="External"/><Relationship Id="rId523" Type="http://schemas.openxmlformats.org/officeDocument/2006/relationships/hyperlink" Target="about:blank" TargetMode="External"/><Relationship Id="rId522" Type="http://schemas.openxmlformats.org/officeDocument/2006/relationships/hyperlink" Target="about:blank" TargetMode="External"/><Relationship Id="rId529" Type="http://schemas.openxmlformats.org/officeDocument/2006/relationships/hyperlink" Target="about:blank" TargetMode="External"/><Relationship Id="rId528" Type="http://schemas.openxmlformats.org/officeDocument/2006/relationships/hyperlink" Target="about:blank" TargetMode="External"/><Relationship Id="rId527" Type="http://schemas.openxmlformats.org/officeDocument/2006/relationships/hyperlink" Target="about:blank" TargetMode="External"/><Relationship Id="rId526" Type="http://schemas.openxmlformats.org/officeDocument/2006/relationships/hyperlink" Target="about:blank" TargetMode="External"/><Relationship Id="rId1590" Type="http://schemas.openxmlformats.org/officeDocument/2006/relationships/hyperlink" Target="about:blank" TargetMode="External"/><Relationship Id="rId1591" Type="http://schemas.openxmlformats.org/officeDocument/2006/relationships/hyperlink" Target="about:blank" TargetMode="External"/><Relationship Id="rId1592" Type="http://schemas.openxmlformats.org/officeDocument/2006/relationships/hyperlink" Target="about:blank" TargetMode="External"/><Relationship Id="rId1593" Type="http://schemas.openxmlformats.org/officeDocument/2006/relationships/hyperlink" Target="about:blank" TargetMode="External"/><Relationship Id="rId521" Type="http://schemas.openxmlformats.org/officeDocument/2006/relationships/hyperlink" Target="about:blank" TargetMode="External"/><Relationship Id="rId1110" Type="http://schemas.openxmlformats.org/officeDocument/2006/relationships/hyperlink" Target="about:blank" TargetMode="External"/><Relationship Id="rId1594" Type="http://schemas.openxmlformats.org/officeDocument/2006/relationships/hyperlink" Target="about:blank" TargetMode="External"/><Relationship Id="rId520" Type="http://schemas.openxmlformats.org/officeDocument/2006/relationships/hyperlink" Target="about:blank" TargetMode="External"/><Relationship Id="rId1111" Type="http://schemas.openxmlformats.org/officeDocument/2006/relationships/hyperlink" Target="about:blank" TargetMode="External"/><Relationship Id="rId1595" Type="http://schemas.openxmlformats.org/officeDocument/2006/relationships/hyperlink" Target="about:blank" TargetMode="External"/><Relationship Id="rId1112" Type="http://schemas.openxmlformats.org/officeDocument/2006/relationships/hyperlink" Target="about:blank" TargetMode="External"/><Relationship Id="rId1596" Type="http://schemas.openxmlformats.org/officeDocument/2006/relationships/hyperlink" Target="about:blank" TargetMode="External"/><Relationship Id="rId1113" Type="http://schemas.openxmlformats.org/officeDocument/2006/relationships/hyperlink" Target="about:blank" TargetMode="External"/><Relationship Id="rId1597" Type="http://schemas.openxmlformats.org/officeDocument/2006/relationships/hyperlink" Target="about:blank" TargetMode="External"/><Relationship Id="rId1103" Type="http://schemas.openxmlformats.org/officeDocument/2006/relationships/hyperlink" Target="about:blank" TargetMode="External"/><Relationship Id="rId1587" Type="http://schemas.openxmlformats.org/officeDocument/2006/relationships/hyperlink" Target="about:blank" TargetMode="External"/><Relationship Id="rId1104" Type="http://schemas.openxmlformats.org/officeDocument/2006/relationships/hyperlink" Target="about:blank" TargetMode="External"/><Relationship Id="rId1588" Type="http://schemas.openxmlformats.org/officeDocument/2006/relationships/hyperlink" Target="about:blank" TargetMode="External"/><Relationship Id="rId1105" Type="http://schemas.openxmlformats.org/officeDocument/2006/relationships/hyperlink" Target="about:blank" TargetMode="External"/><Relationship Id="rId1589" Type="http://schemas.openxmlformats.org/officeDocument/2006/relationships/hyperlink" Target="about:blank" TargetMode="External"/><Relationship Id="rId1106" Type="http://schemas.openxmlformats.org/officeDocument/2006/relationships/hyperlink" Target="about:blank" TargetMode="External"/><Relationship Id="rId1107" Type="http://schemas.openxmlformats.org/officeDocument/2006/relationships/hyperlink" Target="about:blank" TargetMode="External"/><Relationship Id="rId1108" Type="http://schemas.openxmlformats.org/officeDocument/2006/relationships/hyperlink" Target="about:blank" TargetMode="External"/><Relationship Id="rId1109" Type="http://schemas.openxmlformats.org/officeDocument/2006/relationships/hyperlink" Target="about:blank" TargetMode="External"/><Relationship Id="rId519" Type="http://schemas.openxmlformats.org/officeDocument/2006/relationships/hyperlink" Target="about:blank" TargetMode="External"/><Relationship Id="rId514" Type="http://schemas.openxmlformats.org/officeDocument/2006/relationships/hyperlink" Target="about:blank" TargetMode="External"/><Relationship Id="rId998" Type="http://schemas.openxmlformats.org/officeDocument/2006/relationships/hyperlink" Target="about:blank" TargetMode="External"/><Relationship Id="rId513" Type="http://schemas.openxmlformats.org/officeDocument/2006/relationships/hyperlink" Target="about:blank" TargetMode="External"/><Relationship Id="rId997" Type="http://schemas.openxmlformats.org/officeDocument/2006/relationships/hyperlink" Target="about:blank" TargetMode="External"/><Relationship Id="rId512" Type="http://schemas.openxmlformats.org/officeDocument/2006/relationships/hyperlink" Target="about:blank" TargetMode="External"/><Relationship Id="rId996" Type="http://schemas.openxmlformats.org/officeDocument/2006/relationships/hyperlink" Target="about:blank" TargetMode="External"/><Relationship Id="rId511" Type="http://schemas.openxmlformats.org/officeDocument/2006/relationships/hyperlink" Target="about:blank" TargetMode="External"/><Relationship Id="rId995" Type="http://schemas.openxmlformats.org/officeDocument/2006/relationships/hyperlink" Target="about:blank" TargetMode="External"/><Relationship Id="rId518" Type="http://schemas.openxmlformats.org/officeDocument/2006/relationships/hyperlink" Target="about:blank" TargetMode="External"/><Relationship Id="rId517" Type="http://schemas.openxmlformats.org/officeDocument/2006/relationships/hyperlink" Target="about:blank" TargetMode="External"/><Relationship Id="rId516" Type="http://schemas.openxmlformats.org/officeDocument/2006/relationships/hyperlink" Target="about:blank" TargetMode="External"/><Relationship Id="rId515" Type="http://schemas.openxmlformats.org/officeDocument/2006/relationships/hyperlink" Target="about:blank" TargetMode="External"/><Relationship Id="rId999" Type="http://schemas.openxmlformats.org/officeDocument/2006/relationships/hyperlink" Target="about:blank" TargetMode="External"/><Relationship Id="rId990" Type="http://schemas.openxmlformats.org/officeDocument/2006/relationships/hyperlink" Target="about:blank" TargetMode="External"/><Relationship Id="rId1580" Type="http://schemas.openxmlformats.org/officeDocument/2006/relationships/hyperlink" Target="about:blank" TargetMode="External"/><Relationship Id="rId1581" Type="http://schemas.openxmlformats.org/officeDocument/2006/relationships/hyperlink" Target="about:blank" TargetMode="External"/><Relationship Id="rId1582" Type="http://schemas.openxmlformats.org/officeDocument/2006/relationships/hyperlink" Target="about:blank" TargetMode="External"/><Relationship Id="rId510" Type="http://schemas.openxmlformats.org/officeDocument/2006/relationships/hyperlink" Target="about:blank" TargetMode="External"/><Relationship Id="rId994" Type="http://schemas.openxmlformats.org/officeDocument/2006/relationships/hyperlink" Target="about:blank" TargetMode="External"/><Relationship Id="rId1583" Type="http://schemas.openxmlformats.org/officeDocument/2006/relationships/hyperlink" Target="about:blank" TargetMode="External"/><Relationship Id="rId993" Type="http://schemas.openxmlformats.org/officeDocument/2006/relationships/hyperlink" Target="about:blank" TargetMode="External"/><Relationship Id="rId1100" Type="http://schemas.openxmlformats.org/officeDocument/2006/relationships/hyperlink" Target="about:blank" TargetMode="External"/><Relationship Id="rId1584" Type="http://schemas.openxmlformats.org/officeDocument/2006/relationships/hyperlink" Target="about:blank" TargetMode="External"/><Relationship Id="rId992" Type="http://schemas.openxmlformats.org/officeDocument/2006/relationships/hyperlink" Target="about:blank" TargetMode="External"/><Relationship Id="rId1101" Type="http://schemas.openxmlformats.org/officeDocument/2006/relationships/hyperlink" Target="about:blank" TargetMode="External"/><Relationship Id="rId1585" Type="http://schemas.openxmlformats.org/officeDocument/2006/relationships/hyperlink" Target="about:blank" TargetMode="External"/><Relationship Id="rId991" Type="http://schemas.openxmlformats.org/officeDocument/2006/relationships/hyperlink" Target="about:blank" TargetMode="External"/><Relationship Id="rId1102" Type="http://schemas.openxmlformats.org/officeDocument/2006/relationships/hyperlink" Target="about:blank" TargetMode="External"/><Relationship Id="rId1586" Type="http://schemas.openxmlformats.org/officeDocument/2006/relationships/hyperlink" Target="about:blank" TargetMode="External"/><Relationship Id="rId1532" Type="http://schemas.openxmlformats.org/officeDocument/2006/relationships/hyperlink" Target="about:blank" TargetMode="External"/><Relationship Id="rId1533" Type="http://schemas.openxmlformats.org/officeDocument/2006/relationships/hyperlink" Target="about:blank" TargetMode="External"/><Relationship Id="rId1534" Type="http://schemas.openxmlformats.org/officeDocument/2006/relationships/hyperlink" Target="about:blank" TargetMode="External"/><Relationship Id="rId1535" Type="http://schemas.openxmlformats.org/officeDocument/2006/relationships/hyperlink" Target="about:blank" TargetMode="External"/><Relationship Id="rId1536" Type="http://schemas.openxmlformats.org/officeDocument/2006/relationships/hyperlink" Target="about:blank" TargetMode="External"/><Relationship Id="rId1537" Type="http://schemas.openxmlformats.org/officeDocument/2006/relationships/hyperlink" Target="about:blank" TargetMode="External"/><Relationship Id="rId1538" Type="http://schemas.openxmlformats.org/officeDocument/2006/relationships/hyperlink" Target="about:blank" TargetMode="External"/><Relationship Id="rId1539" Type="http://schemas.openxmlformats.org/officeDocument/2006/relationships/hyperlink" Target="about:blank" TargetMode="External"/><Relationship Id="rId949" Type="http://schemas.openxmlformats.org/officeDocument/2006/relationships/hyperlink" Target="about:blank" TargetMode="External"/><Relationship Id="rId948" Type="http://schemas.openxmlformats.org/officeDocument/2006/relationships/hyperlink" Target="about:blank" TargetMode="External"/><Relationship Id="rId943" Type="http://schemas.openxmlformats.org/officeDocument/2006/relationships/hyperlink" Target="about:blank" TargetMode="External"/><Relationship Id="rId942" Type="http://schemas.openxmlformats.org/officeDocument/2006/relationships/hyperlink" Target="about:blank" TargetMode="External"/><Relationship Id="rId941" Type="http://schemas.openxmlformats.org/officeDocument/2006/relationships/hyperlink" Target="about:blank" TargetMode="External"/><Relationship Id="rId940" Type="http://schemas.openxmlformats.org/officeDocument/2006/relationships/hyperlink" Target="about:blank" TargetMode="External"/><Relationship Id="rId947" Type="http://schemas.openxmlformats.org/officeDocument/2006/relationships/hyperlink" Target="about:blank" TargetMode="External"/><Relationship Id="rId946" Type="http://schemas.openxmlformats.org/officeDocument/2006/relationships/hyperlink" Target="about:blank" TargetMode="External"/><Relationship Id="rId945" Type="http://schemas.openxmlformats.org/officeDocument/2006/relationships/hyperlink" Target="about:blank" TargetMode="External"/><Relationship Id="rId944" Type="http://schemas.openxmlformats.org/officeDocument/2006/relationships/hyperlink" Target="about:blank" TargetMode="External"/><Relationship Id="rId1530" Type="http://schemas.openxmlformats.org/officeDocument/2006/relationships/hyperlink" Target="about:blank" TargetMode="External"/><Relationship Id="rId1531" Type="http://schemas.openxmlformats.org/officeDocument/2006/relationships/hyperlink" Target="about:blank" TargetMode="External"/><Relationship Id="rId1521" Type="http://schemas.openxmlformats.org/officeDocument/2006/relationships/hyperlink" Target="about:blank" TargetMode="External"/><Relationship Id="rId1522" Type="http://schemas.openxmlformats.org/officeDocument/2006/relationships/hyperlink" Target="about:blank" TargetMode="External"/><Relationship Id="rId1523" Type="http://schemas.openxmlformats.org/officeDocument/2006/relationships/hyperlink" Target="about:blank" TargetMode="External"/><Relationship Id="rId1524" Type="http://schemas.openxmlformats.org/officeDocument/2006/relationships/hyperlink" Target="about:blank" TargetMode="External"/><Relationship Id="rId1525" Type="http://schemas.openxmlformats.org/officeDocument/2006/relationships/hyperlink" Target="about:blank" TargetMode="External"/><Relationship Id="rId1526" Type="http://schemas.openxmlformats.org/officeDocument/2006/relationships/hyperlink" Target="about:blank" TargetMode="External"/><Relationship Id="rId1527" Type="http://schemas.openxmlformats.org/officeDocument/2006/relationships/hyperlink" Target="about:blank" TargetMode="External"/><Relationship Id="rId1528" Type="http://schemas.openxmlformats.org/officeDocument/2006/relationships/hyperlink" Target="about:blank" TargetMode="External"/><Relationship Id="rId1529" Type="http://schemas.openxmlformats.org/officeDocument/2006/relationships/hyperlink" Target="about:blank" TargetMode="External"/><Relationship Id="rId939" Type="http://schemas.openxmlformats.org/officeDocument/2006/relationships/hyperlink" Target="about:blank" TargetMode="External"/><Relationship Id="rId938" Type="http://schemas.openxmlformats.org/officeDocument/2006/relationships/hyperlink" Target="about:blank" TargetMode="External"/><Relationship Id="rId937" Type="http://schemas.openxmlformats.org/officeDocument/2006/relationships/hyperlink" Target="about:blank" TargetMode="External"/><Relationship Id="rId932" Type="http://schemas.openxmlformats.org/officeDocument/2006/relationships/hyperlink" Target="about:blank" TargetMode="External"/><Relationship Id="rId931" Type="http://schemas.openxmlformats.org/officeDocument/2006/relationships/hyperlink" Target="about:blank" TargetMode="External"/><Relationship Id="rId930" Type="http://schemas.openxmlformats.org/officeDocument/2006/relationships/hyperlink" Target="about:blank" TargetMode="External"/><Relationship Id="rId936" Type="http://schemas.openxmlformats.org/officeDocument/2006/relationships/hyperlink" Target="about:blank" TargetMode="External"/><Relationship Id="rId935" Type="http://schemas.openxmlformats.org/officeDocument/2006/relationships/hyperlink" Target="about:blank" TargetMode="External"/><Relationship Id="rId934" Type="http://schemas.openxmlformats.org/officeDocument/2006/relationships/hyperlink" Target="about:blank" TargetMode="External"/><Relationship Id="rId933" Type="http://schemas.openxmlformats.org/officeDocument/2006/relationships/hyperlink" Target="about:blank" TargetMode="External"/><Relationship Id="rId1520" Type="http://schemas.openxmlformats.org/officeDocument/2006/relationships/hyperlink" Target="about:blank" TargetMode="External"/><Relationship Id="rId1554" Type="http://schemas.openxmlformats.org/officeDocument/2006/relationships/hyperlink" Target="about:blank" TargetMode="External"/><Relationship Id="rId1555" Type="http://schemas.openxmlformats.org/officeDocument/2006/relationships/hyperlink" Target="about:blank" TargetMode="External"/><Relationship Id="rId1556" Type="http://schemas.openxmlformats.org/officeDocument/2006/relationships/hyperlink" Target="about:blank" TargetMode="External"/><Relationship Id="rId1557" Type="http://schemas.openxmlformats.org/officeDocument/2006/relationships/hyperlink" Target="about:blank" TargetMode="External"/><Relationship Id="rId1558" Type="http://schemas.openxmlformats.org/officeDocument/2006/relationships/hyperlink" Target="about:blank" TargetMode="External"/><Relationship Id="rId1559" Type="http://schemas.openxmlformats.org/officeDocument/2006/relationships/hyperlink" Target="about:blank" TargetMode="External"/><Relationship Id="rId965" Type="http://schemas.openxmlformats.org/officeDocument/2006/relationships/hyperlink" Target="about:blank" TargetMode="External"/><Relationship Id="rId964" Type="http://schemas.openxmlformats.org/officeDocument/2006/relationships/hyperlink" Target="about:blank" TargetMode="External"/><Relationship Id="rId963" Type="http://schemas.openxmlformats.org/officeDocument/2006/relationships/hyperlink" Target="about:blank" TargetMode="External"/><Relationship Id="rId962" Type="http://schemas.openxmlformats.org/officeDocument/2006/relationships/hyperlink" Target="about:blank" TargetMode="External"/><Relationship Id="rId969" Type="http://schemas.openxmlformats.org/officeDocument/2006/relationships/hyperlink" Target="about:blank" TargetMode="External"/><Relationship Id="rId968" Type="http://schemas.openxmlformats.org/officeDocument/2006/relationships/hyperlink" Target="about:blank" TargetMode="External"/><Relationship Id="rId967" Type="http://schemas.openxmlformats.org/officeDocument/2006/relationships/hyperlink" Target="about:blank" TargetMode="External"/><Relationship Id="rId966" Type="http://schemas.openxmlformats.org/officeDocument/2006/relationships/hyperlink" Target="about:blank" TargetMode="External"/><Relationship Id="rId961" Type="http://schemas.openxmlformats.org/officeDocument/2006/relationships/hyperlink" Target="about:blank" TargetMode="External"/><Relationship Id="rId1550" Type="http://schemas.openxmlformats.org/officeDocument/2006/relationships/hyperlink" Target="about:blank" TargetMode="External"/><Relationship Id="rId960" Type="http://schemas.openxmlformats.org/officeDocument/2006/relationships/hyperlink" Target="about:blank" TargetMode="External"/><Relationship Id="rId1551" Type="http://schemas.openxmlformats.org/officeDocument/2006/relationships/hyperlink" Target="about:blank" TargetMode="External"/><Relationship Id="rId1552" Type="http://schemas.openxmlformats.org/officeDocument/2006/relationships/hyperlink" Target="about:blank" TargetMode="External"/><Relationship Id="rId1553" Type="http://schemas.openxmlformats.org/officeDocument/2006/relationships/hyperlink" Target="about:blank" TargetMode="External"/><Relationship Id="rId1543" Type="http://schemas.openxmlformats.org/officeDocument/2006/relationships/hyperlink" Target="about:blank" TargetMode="External"/><Relationship Id="rId1544" Type="http://schemas.openxmlformats.org/officeDocument/2006/relationships/hyperlink" Target="about:blank" TargetMode="External"/><Relationship Id="rId1545" Type="http://schemas.openxmlformats.org/officeDocument/2006/relationships/hyperlink" Target="about:blank" TargetMode="External"/><Relationship Id="rId1546" Type="http://schemas.openxmlformats.org/officeDocument/2006/relationships/hyperlink" Target="about:blank" TargetMode="External"/><Relationship Id="rId1547" Type="http://schemas.openxmlformats.org/officeDocument/2006/relationships/hyperlink" Target="about:blank" TargetMode="External"/><Relationship Id="rId1548" Type="http://schemas.openxmlformats.org/officeDocument/2006/relationships/hyperlink" Target="about:blank" TargetMode="External"/><Relationship Id="rId1549" Type="http://schemas.openxmlformats.org/officeDocument/2006/relationships/hyperlink" Target="about:blank" TargetMode="External"/><Relationship Id="rId959" Type="http://schemas.openxmlformats.org/officeDocument/2006/relationships/hyperlink" Target="about:blank" TargetMode="External"/><Relationship Id="rId954" Type="http://schemas.openxmlformats.org/officeDocument/2006/relationships/hyperlink" Target="about:blank" TargetMode="External"/><Relationship Id="rId953" Type="http://schemas.openxmlformats.org/officeDocument/2006/relationships/hyperlink" Target="about:blank" TargetMode="External"/><Relationship Id="rId952" Type="http://schemas.openxmlformats.org/officeDocument/2006/relationships/hyperlink" Target="about:blank" TargetMode="External"/><Relationship Id="rId951" Type="http://schemas.openxmlformats.org/officeDocument/2006/relationships/hyperlink" Target="about:blank" TargetMode="External"/><Relationship Id="rId958" Type="http://schemas.openxmlformats.org/officeDocument/2006/relationships/hyperlink" Target="about:blank" TargetMode="External"/><Relationship Id="rId957" Type="http://schemas.openxmlformats.org/officeDocument/2006/relationships/hyperlink" Target="about:blank" TargetMode="External"/><Relationship Id="rId956" Type="http://schemas.openxmlformats.org/officeDocument/2006/relationships/hyperlink" Target="about:blank" TargetMode="External"/><Relationship Id="rId955" Type="http://schemas.openxmlformats.org/officeDocument/2006/relationships/hyperlink" Target="about:blank" TargetMode="External"/><Relationship Id="rId950" Type="http://schemas.openxmlformats.org/officeDocument/2006/relationships/hyperlink" Target="about:blank" TargetMode="External"/><Relationship Id="rId1540" Type="http://schemas.openxmlformats.org/officeDocument/2006/relationships/hyperlink" Target="about:blank" TargetMode="External"/><Relationship Id="rId1541" Type="http://schemas.openxmlformats.org/officeDocument/2006/relationships/hyperlink" Target="about:blank" TargetMode="External"/><Relationship Id="rId1542" Type="http://schemas.openxmlformats.org/officeDocument/2006/relationships/hyperlink" Target="about:blank" TargetMode="External"/><Relationship Id="rId590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589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588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1170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1171" Type="http://schemas.openxmlformats.org/officeDocument/2006/relationships/hyperlink" Target="about:blank" TargetMode="External"/><Relationship Id="rId583" Type="http://schemas.openxmlformats.org/officeDocument/2006/relationships/hyperlink" Target="about:blank" TargetMode="External"/><Relationship Id="rId1172" Type="http://schemas.openxmlformats.org/officeDocument/2006/relationships/hyperlink" Target="about:blank" TargetMode="External"/><Relationship Id="rId582" Type="http://schemas.openxmlformats.org/officeDocument/2006/relationships/hyperlink" Target="about:blank" TargetMode="External"/><Relationship Id="rId1173" Type="http://schemas.openxmlformats.org/officeDocument/2006/relationships/hyperlink" Target="about:blank" TargetMode="External"/><Relationship Id="rId581" Type="http://schemas.openxmlformats.org/officeDocument/2006/relationships/hyperlink" Target="about:blank" TargetMode="External"/><Relationship Id="rId1174" Type="http://schemas.openxmlformats.org/officeDocument/2006/relationships/hyperlink" Target="about:blank" TargetMode="External"/><Relationship Id="rId580" Type="http://schemas.openxmlformats.org/officeDocument/2006/relationships/hyperlink" Target="about:blank" TargetMode="External"/><Relationship Id="rId1175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587" Type="http://schemas.openxmlformats.org/officeDocument/2006/relationships/hyperlink" Target="about:blank" TargetMode="External"/><Relationship Id="rId1176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586" Type="http://schemas.openxmlformats.org/officeDocument/2006/relationships/hyperlink" Target="about:blank" TargetMode="External"/><Relationship Id="rId1177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585" Type="http://schemas.openxmlformats.org/officeDocument/2006/relationships/hyperlink" Target="about:blank" TargetMode="External"/><Relationship Id="rId1178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584" Type="http://schemas.openxmlformats.org/officeDocument/2006/relationships/hyperlink" Target="about:blank" TargetMode="External"/><Relationship Id="rId1179" Type="http://schemas.openxmlformats.org/officeDocument/2006/relationships/hyperlink" Target="about:blank" TargetMode="External"/><Relationship Id="rId1169" Type="http://schemas.openxmlformats.org/officeDocument/2006/relationships/hyperlink" Target="about:blank" TargetMode="External"/><Relationship Id="rId579" Type="http://schemas.openxmlformats.org/officeDocument/2006/relationships/hyperlink" Target="about:blank" TargetMode="External"/><Relationship Id="rId578" Type="http://schemas.openxmlformats.org/officeDocument/2006/relationships/hyperlink" Target="about:blank" TargetMode="External"/><Relationship Id="rId577" Type="http://schemas.openxmlformats.org/officeDocument/2006/relationships/hyperlink" Target="about:blank" TargetMode="External"/><Relationship Id="rId1160" Type="http://schemas.openxmlformats.org/officeDocument/2006/relationships/hyperlink" Target="about:blank" TargetMode="External"/><Relationship Id="rId572" Type="http://schemas.openxmlformats.org/officeDocument/2006/relationships/hyperlink" Target="about:blank" TargetMode="External"/><Relationship Id="rId1161" Type="http://schemas.openxmlformats.org/officeDocument/2006/relationships/hyperlink" Target="about:blank" TargetMode="External"/><Relationship Id="rId571" Type="http://schemas.openxmlformats.org/officeDocument/2006/relationships/hyperlink" Target="about:blank" TargetMode="External"/><Relationship Id="rId1162" Type="http://schemas.openxmlformats.org/officeDocument/2006/relationships/hyperlink" Target="about:blank" TargetMode="External"/><Relationship Id="rId570" Type="http://schemas.openxmlformats.org/officeDocument/2006/relationships/hyperlink" Target="about:blank" TargetMode="External"/><Relationship Id="rId1163" Type="http://schemas.openxmlformats.org/officeDocument/2006/relationships/hyperlink" Target="about:blank" TargetMode="External"/><Relationship Id="rId1164" Type="http://schemas.openxmlformats.org/officeDocument/2006/relationships/hyperlink" Target="about:blank" TargetMode="External"/><Relationship Id="rId576" Type="http://schemas.openxmlformats.org/officeDocument/2006/relationships/hyperlink" Target="about:blank" TargetMode="External"/><Relationship Id="rId1165" Type="http://schemas.openxmlformats.org/officeDocument/2006/relationships/hyperlink" Target="about:blank" TargetMode="External"/><Relationship Id="rId575" Type="http://schemas.openxmlformats.org/officeDocument/2006/relationships/hyperlink" Target="about:blank" TargetMode="External"/><Relationship Id="rId1166" Type="http://schemas.openxmlformats.org/officeDocument/2006/relationships/hyperlink" Target="about:blank" TargetMode="External"/><Relationship Id="rId574" Type="http://schemas.openxmlformats.org/officeDocument/2006/relationships/hyperlink" Target="about:blank" TargetMode="External"/><Relationship Id="rId1167" Type="http://schemas.openxmlformats.org/officeDocument/2006/relationships/hyperlink" Target="about:blank" TargetMode="External"/><Relationship Id="rId573" Type="http://schemas.openxmlformats.org/officeDocument/2006/relationships/hyperlink" Target="about:blank" TargetMode="External"/><Relationship Id="rId1168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1190" Type="http://schemas.openxmlformats.org/officeDocument/2006/relationships/hyperlink" Target="about:blank" TargetMode="External"/><Relationship Id="rId1191" Type="http://schemas.openxmlformats.org/officeDocument/2006/relationships/hyperlink" Target="about:blank" TargetMode="External"/><Relationship Id="rId1192" Type="http://schemas.openxmlformats.org/officeDocument/2006/relationships/hyperlink" Target="about:blank" TargetMode="External"/><Relationship Id="rId1193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1194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1195" Type="http://schemas.openxmlformats.org/officeDocument/2006/relationships/hyperlink" Target="about:blank" TargetMode="External"/><Relationship Id="rId1196" Type="http://schemas.openxmlformats.org/officeDocument/2006/relationships/hyperlink" Target="about:blank" TargetMode="External"/><Relationship Id="rId1197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1198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1199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117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599" Type="http://schemas.openxmlformats.org/officeDocument/2006/relationships/hyperlink" Target="about:blank" TargetMode="External"/><Relationship Id="rId1180" Type="http://schemas.openxmlformats.org/officeDocument/2006/relationships/hyperlink" Target="about:blank" TargetMode="External"/><Relationship Id="rId1181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1182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594" Type="http://schemas.openxmlformats.org/officeDocument/2006/relationships/hyperlink" Target="about:blank" TargetMode="External"/><Relationship Id="rId1183" Type="http://schemas.openxmlformats.org/officeDocument/2006/relationships/hyperlink" Target="about:blank" TargetMode="External"/><Relationship Id="rId593" Type="http://schemas.openxmlformats.org/officeDocument/2006/relationships/hyperlink" Target="about:blank" TargetMode="External"/><Relationship Id="rId1184" Type="http://schemas.openxmlformats.org/officeDocument/2006/relationships/hyperlink" Target="about:blank" TargetMode="External"/><Relationship Id="rId592" Type="http://schemas.openxmlformats.org/officeDocument/2006/relationships/hyperlink" Target="about:blank" TargetMode="External"/><Relationship Id="rId1185" Type="http://schemas.openxmlformats.org/officeDocument/2006/relationships/hyperlink" Target="about:blank" TargetMode="External"/><Relationship Id="rId591" Type="http://schemas.openxmlformats.org/officeDocument/2006/relationships/hyperlink" Target="about:blank" TargetMode="External"/><Relationship Id="rId1186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598" Type="http://schemas.openxmlformats.org/officeDocument/2006/relationships/hyperlink" Target="about:blank" TargetMode="External"/><Relationship Id="rId1187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597" Type="http://schemas.openxmlformats.org/officeDocument/2006/relationships/hyperlink" Target="about:blank" TargetMode="External"/><Relationship Id="rId1188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596" Type="http://schemas.openxmlformats.org/officeDocument/2006/relationships/hyperlink" Target="about:blank" TargetMode="External"/><Relationship Id="rId1189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595" Type="http://schemas.openxmlformats.org/officeDocument/2006/relationships/hyperlink" Target="about:blank" TargetMode="External"/><Relationship Id="rId1136" Type="http://schemas.openxmlformats.org/officeDocument/2006/relationships/hyperlink" Target="about:blank" TargetMode="External"/><Relationship Id="rId1137" Type="http://schemas.openxmlformats.org/officeDocument/2006/relationships/hyperlink" Target="about:blank" TargetMode="External"/><Relationship Id="rId1138" Type="http://schemas.openxmlformats.org/officeDocument/2006/relationships/hyperlink" Target="about:blank" TargetMode="External"/><Relationship Id="rId1139" Type="http://schemas.openxmlformats.org/officeDocument/2006/relationships/hyperlink" Target="about:blank" TargetMode="External"/><Relationship Id="rId547" Type="http://schemas.openxmlformats.org/officeDocument/2006/relationships/hyperlink" Target="about:blank" TargetMode="External"/><Relationship Id="rId546" Type="http://schemas.openxmlformats.org/officeDocument/2006/relationships/hyperlink" Target="about:blank" TargetMode="External"/><Relationship Id="rId545" Type="http://schemas.openxmlformats.org/officeDocument/2006/relationships/hyperlink" Target="about:blank" TargetMode="External"/><Relationship Id="rId544" Type="http://schemas.openxmlformats.org/officeDocument/2006/relationships/hyperlink" Target="about:blank" TargetMode="External"/><Relationship Id="rId549" Type="http://schemas.openxmlformats.org/officeDocument/2006/relationships/hyperlink" Target="about:blank" TargetMode="External"/><Relationship Id="rId548" Type="http://schemas.openxmlformats.org/officeDocument/2006/relationships/hyperlink" Target="about:blank" TargetMode="External"/><Relationship Id="rId1130" Type="http://schemas.openxmlformats.org/officeDocument/2006/relationships/hyperlink" Target="about:blank" TargetMode="External"/><Relationship Id="rId1131" Type="http://schemas.openxmlformats.org/officeDocument/2006/relationships/hyperlink" Target="about:blank" TargetMode="External"/><Relationship Id="rId543" Type="http://schemas.openxmlformats.org/officeDocument/2006/relationships/hyperlink" Target="about:blank" TargetMode="External"/><Relationship Id="rId1132" Type="http://schemas.openxmlformats.org/officeDocument/2006/relationships/hyperlink" Target="about:blank" TargetMode="External"/><Relationship Id="rId542" Type="http://schemas.openxmlformats.org/officeDocument/2006/relationships/hyperlink" Target="about:blank" TargetMode="External"/><Relationship Id="rId1133" Type="http://schemas.openxmlformats.org/officeDocument/2006/relationships/hyperlink" Target="about:blank" TargetMode="External"/><Relationship Id="rId541" Type="http://schemas.openxmlformats.org/officeDocument/2006/relationships/hyperlink" Target="about:blank" TargetMode="External"/><Relationship Id="rId1134" Type="http://schemas.openxmlformats.org/officeDocument/2006/relationships/hyperlink" Target="about:blank" TargetMode="External"/><Relationship Id="rId540" Type="http://schemas.openxmlformats.org/officeDocument/2006/relationships/hyperlink" Target="about:blank" TargetMode="External"/><Relationship Id="rId1135" Type="http://schemas.openxmlformats.org/officeDocument/2006/relationships/hyperlink" Target="about:blank" TargetMode="External"/><Relationship Id="rId1125" Type="http://schemas.openxmlformats.org/officeDocument/2006/relationships/hyperlink" Target="about:blank" TargetMode="External"/><Relationship Id="rId1126" Type="http://schemas.openxmlformats.org/officeDocument/2006/relationships/hyperlink" Target="about:blank" TargetMode="External"/><Relationship Id="rId1127" Type="http://schemas.openxmlformats.org/officeDocument/2006/relationships/hyperlink" Target="about:blank" TargetMode="External"/><Relationship Id="rId1128" Type="http://schemas.openxmlformats.org/officeDocument/2006/relationships/hyperlink" Target="about:blank" TargetMode="External"/><Relationship Id="rId1129" Type="http://schemas.openxmlformats.org/officeDocument/2006/relationships/hyperlink" Target="about:blank" TargetMode="External"/><Relationship Id="rId536" Type="http://schemas.openxmlformats.org/officeDocument/2006/relationships/hyperlink" Target="about:blank" TargetMode="External"/><Relationship Id="rId535" Type="http://schemas.openxmlformats.org/officeDocument/2006/relationships/hyperlink" Target="about:blank" TargetMode="External"/><Relationship Id="rId534" Type="http://schemas.openxmlformats.org/officeDocument/2006/relationships/hyperlink" Target="about:blank" TargetMode="External"/><Relationship Id="rId533" Type="http://schemas.openxmlformats.org/officeDocument/2006/relationships/hyperlink" Target="about:blank" TargetMode="External"/><Relationship Id="rId539" Type="http://schemas.openxmlformats.org/officeDocument/2006/relationships/hyperlink" Target="about:blank" TargetMode="External"/><Relationship Id="rId538" Type="http://schemas.openxmlformats.org/officeDocument/2006/relationships/hyperlink" Target="about:blank" TargetMode="External"/><Relationship Id="rId537" Type="http://schemas.openxmlformats.org/officeDocument/2006/relationships/hyperlink" Target="about:blank" TargetMode="External"/><Relationship Id="rId1120" Type="http://schemas.openxmlformats.org/officeDocument/2006/relationships/hyperlink" Target="about:blank" TargetMode="External"/><Relationship Id="rId532" Type="http://schemas.openxmlformats.org/officeDocument/2006/relationships/hyperlink" Target="about:blank" TargetMode="External"/><Relationship Id="rId1121" Type="http://schemas.openxmlformats.org/officeDocument/2006/relationships/hyperlink" Target="about:blank" TargetMode="External"/><Relationship Id="rId531" Type="http://schemas.openxmlformats.org/officeDocument/2006/relationships/hyperlink" Target="about:blank" TargetMode="External"/><Relationship Id="rId1122" Type="http://schemas.openxmlformats.org/officeDocument/2006/relationships/hyperlink" Target="about:blank" TargetMode="External"/><Relationship Id="rId530" Type="http://schemas.openxmlformats.org/officeDocument/2006/relationships/hyperlink" Target="about:blank" TargetMode="External"/><Relationship Id="rId1123" Type="http://schemas.openxmlformats.org/officeDocument/2006/relationships/hyperlink" Target="about:blank" TargetMode="External"/><Relationship Id="rId1124" Type="http://schemas.openxmlformats.org/officeDocument/2006/relationships/hyperlink" Target="about:blank" TargetMode="External"/><Relationship Id="rId1158" Type="http://schemas.openxmlformats.org/officeDocument/2006/relationships/hyperlink" Target="about:blank" TargetMode="External"/><Relationship Id="rId1159" Type="http://schemas.openxmlformats.org/officeDocument/2006/relationships/hyperlink" Target="about:blank" TargetMode="External"/><Relationship Id="rId569" Type="http://schemas.openxmlformats.org/officeDocument/2006/relationships/hyperlink" Target="about:blank" TargetMode="External"/><Relationship Id="rId568" Type="http://schemas.openxmlformats.org/officeDocument/2006/relationships/hyperlink" Target="about:blank" TargetMode="External"/><Relationship Id="rId567" Type="http://schemas.openxmlformats.org/officeDocument/2006/relationships/hyperlink" Target="about:blank" TargetMode="External"/><Relationship Id="rId566" Type="http://schemas.openxmlformats.org/officeDocument/2006/relationships/hyperlink" Target="about:blank" TargetMode="External"/><Relationship Id="rId561" Type="http://schemas.openxmlformats.org/officeDocument/2006/relationships/hyperlink" Target="about:blank" TargetMode="External"/><Relationship Id="rId1150" Type="http://schemas.openxmlformats.org/officeDocument/2006/relationships/hyperlink" Target="about:blank" TargetMode="External"/><Relationship Id="rId560" Type="http://schemas.openxmlformats.org/officeDocument/2006/relationships/hyperlink" Target="about:blank" TargetMode="External"/><Relationship Id="rId1151" Type="http://schemas.openxmlformats.org/officeDocument/2006/relationships/hyperlink" Target="about:blank" TargetMode="External"/><Relationship Id="rId1152" Type="http://schemas.openxmlformats.org/officeDocument/2006/relationships/hyperlink" Target="about:blank" TargetMode="External"/><Relationship Id="rId1153" Type="http://schemas.openxmlformats.org/officeDocument/2006/relationships/hyperlink" Target="about:blank" TargetMode="External"/><Relationship Id="rId565" Type="http://schemas.openxmlformats.org/officeDocument/2006/relationships/hyperlink" Target="about:blank" TargetMode="External"/><Relationship Id="rId1154" Type="http://schemas.openxmlformats.org/officeDocument/2006/relationships/hyperlink" Target="about:blank" TargetMode="External"/><Relationship Id="rId564" Type="http://schemas.openxmlformats.org/officeDocument/2006/relationships/hyperlink" Target="about:blank" TargetMode="External"/><Relationship Id="rId1155" Type="http://schemas.openxmlformats.org/officeDocument/2006/relationships/hyperlink" Target="about:blank" TargetMode="External"/><Relationship Id="rId563" Type="http://schemas.openxmlformats.org/officeDocument/2006/relationships/hyperlink" Target="about:blank" TargetMode="External"/><Relationship Id="rId1156" Type="http://schemas.openxmlformats.org/officeDocument/2006/relationships/hyperlink" Target="about:blank" TargetMode="External"/><Relationship Id="rId562" Type="http://schemas.openxmlformats.org/officeDocument/2006/relationships/hyperlink" Target="about:blank" TargetMode="External"/><Relationship Id="rId1157" Type="http://schemas.openxmlformats.org/officeDocument/2006/relationships/hyperlink" Target="about:blank" TargetMode="External"/><Relationship Id="rId1147" Type="http://schemas.openxmlformats.org/officeDocument/2006/relationships/hyperlink" Target="about:blank" TargetMode="External"/><Relationship Id="rId1148" Type="http://schemas.openxmlformats.org/officeDocument/2006/relationships/hyperlink" Target="about:blank" TargetMode="External"/><Relationship Id="rId1149" Type="http://schemas.openxmlformats.org/officeDocument/2006/relationships/hyperlink" Target="about:blank" TargetMode="External"/><Relationship Id="rId558" Type="http://schemas.openxmlformats.org/officeDocument/2006/relationships/hyperlink" Target="about:blank" TargetMode="External"/><Relationship Id="rId557" Type="http://schemas.openxmlformats.org/officeDocument/2006/relationships/hyperlink" Target="about:blank" TargetMode="External"/><Relationship Id="rId556" Type="http://schemas.openxmlformats.org/officeDocument/2006/relationships/hyperlink" Target="about:blank" TargetMode="External"/><Relationship Id="rId555" Type="http://schemas.openxmlformats.org/officeDocument/2006/relationships/hyperlink" Target="about:blank" TargetMode="External"/><Relationship Id="rId559" Type="http://schemas.openxmlformats.org/officeDocument/2006/relationships/hyperlink" Target="about:blank" TargetMode="External"/><Relationship Id="rId550" Type="http://schemas.openxmlformats.org/officeDocument/2006/relationships/hyperlink" Target="about:blank" TargetMode="External"/><Relationship Id="rId1140" Type="http://schemas.openxmlformats.org/officeDocument/2006/relationships/hyperlink" Target="about:blank" TargetMode="External"/><Relationship Id="rId1141" Type="http://schemas.openxmlformats.org/officeDocument/2006/relationships/hyperlink" Target="about:blank" TargetMode="External"/><Relationship Id="rId1142" Type="http://schemas.openxmlformats.org/officeDocument/2006/relationships/hyperlink" Target="about:blank" TargetMode="External"/><Relationship Id="rId554" Type="http://schemas.openxmlformats.org/officeDocument/2006/relationships/hyperlink" Target="about:blank" TargetMode="External"/><Relationship Id="rId1143" Type="http://schemas.openxmlformats.org/officeDocument/2006/relationships/hyperlink" Target="about:blank" TargetMode="External"/><Relationship Id="rId553" Type="http://schemas.openxmlformats.org/officeDocument/2006/relationships/hyperlink" Target="about:blank" TargetMode="External"/><Relationship Id="rId1144" Type="http://schemas.openxmlformats.org/officeDocument/2006/relationships/hyperlink" Target="about:blank" TargetMode="External"/><Relationship Id="rId552" Type="http://schemas.openxmlformats.org/officeDocument/2006/relationships/hyperlink" Target="about:blank" TargetMode="External"/><Relationship Id="rId1145" Type="http://schemas.openxmlformats.org/officeDocument/2006/relationships/hyperlink" Target="about:blank" TargetMode="External"/><Relationship Id="rId551" Type="http://schemas.openxmlformats.org/officeDocument/2006/relationships/hyperlink" Target="about:blank" TargetMode="External"/><Relationship Id="rId1146" Type="http://schemas.openxmlformats.org/officeDocument/2006/relationships/hyperlink" Target="about:blank" TargetMode="External"/><Relationship Id="rId495" Type="http://schemas.openxmlformats.org/officeDocument/2006/relationships/hyperlink" Target="about:blank" TargetMode="External"/><Relationship Id="rId494" Type="http://schemas.openxmlformats.org/officeDocument/2006/relationships/hyperlink" Target="about:blank" TargetMode="External"/><Relationship Id="rId493" Type="http://schemas.openxmlformats.org/officeDocument/2006/relationships/hyperlink" Target="about:blank" TargetMode="External"/><Relationship Id="rId492" Type="http://schemas.openxmlformats.org/officeDocument/2006/relationships/hyperlink" Target="about:blank" TargetMode="External"/><Relationship Id="rId499" Type="http://schemas.openxmlformats.org/officeDocument/2006/relationships/hyperlink" Target="about:blank" TargetMode="External"/><Relationship Id="rId498" Type="http://schemas.openxmlformats.org/officeDocument/2006/relationships/hyperlink" Target="about:blank" TargetMode="External"/><Relationship Id="rId497" Type="http://schemas.openxmlformats.org/officeDocument/2006/relationships/hyperlink" Target="about:blank" TargetMode="External"/><Relationship Id="rId496" Type="http://schemas.openxmlformats.org/officeDocument/2006/relationships/hyperlink" Target="about:blank" TargetMode="External"/><Relationship Id="rId1610" Type="http://schemas.openxmlformats.org/officeDocument/2006/relationships/hyperlink" Target="about:blank" TargetMode="External"/><Relationship Id="rId1611" Type="http://schemas.openxmlformats.org/officeDocument/2006/relationships/hyperlink" Target="about:blank" TargetMode="External"/><Relationship Id="rId1612" Type="http://schemas.openxmlformats.org/officeDocument/2006/relationships/hyperlink" Target="about:blank" TargetMode="External"/><Relationship Id="rId1613" Type="http://schemas.openxmlformats.org/officeDocument/2006/relationships/hyperlink" Target="about:blank" TargetMode="External"/><Relationship Id="rId1614" Type="http://schemas.openxmlformats.org/officeDocument/2006/relationships/hyperlink" Target="about:blank" TargetMode="External"/><Relationship Id="rId1615" Type="http://schemas.openxmlformats.org/officeDocument/2006/relationships/hyperlink" Target="about:blank" TargetMode="External"/><Relationship Id="rId1616" Type="http://schemas.openxmlformats.org/officeDocument/2006/relationships/hyperlink" Target="about:blank" TargetMode="External"/><Relationship Id="rId907" Type="http://schemas.openxmlformats.org/officeDocument/2006/relationships/hyperlink" Target="about:blank" TargetMode="External"/><Relationship Id="rId1617" Type="http://schemas.openxmlformats.org/officeDocument/2006/relationships/hyperlink" Target="about:blank" TargetMode="External"/><Relationship Id="rId906" Type="http://schemas.openxmlformats.org/officeDocument/2006/relationships/hyperlink" Target="about:blank" TargetMode="External"/><Relationship Id="rId1618" Type="http://schemas.openxmlformats.org/officeDocument/2006/relationships/hyperlink" Target="about:blank" TargetMode="External"/><Relationship Id="rId905" Type="http://schemas.openxmlformats.org/officeDocument/2006/relationships/hyperlink" Target="about:blank" TargetMode="External"/><Relationship Id="rId1619" Type="http://schemas.openxmlformats.org/officeDocument/2006/relationships/hyperlink" Target="about:blank" TargetMode="External"/><Relationship Id="rId904" Type="http://schemas.openxmlformats.org/officeDocument/2006/relationships/hyperlink" Target="about:blank" TargetMode="External"/><Relationship Id="rId909" Type="http://schemas.openxmlformats.org/officeDocument/2006/relationships/hyperlink" Target="about:blank" TargetMode="External"/><Relationship Id="rId908" Type="http://schemas.openxmlformats.org/officeDocument/2006/relationships/hyperlink" Target="about:blank" TargetMode="External"/><Relationship Id="rId903" Type="http://schemas.openxmlformats.org/officeDocument/2006/relationships/hyperlink" Target="about:blank" TargetMode="External"/><Relationship Id="rId902" Type="http://schemas.openxmlformats.org/officeDocument/2006/relationships/hyperlink" Target="about:blank" TargetMode="External"/><Relationship Id="rId901" Type="http://schemas.openxmlformats.org/officeDocument/2006/relationships/hyperlink" Target="about:blank" TargetMode="External"/><Relationship Id="rId900" Type="http://schemas.openxmlformats.org/officeDocument/2006/relationships/hyperlink" Target="about:blank" TargetMode="External"/><Relationship Id="rId1600" Type="http://schemas.openxmlformats.org/officeDocument/2006/relationships/hyperlink" Target="about:blank" TargetMode="External"/><Relationship Id="rId1601" Type="http://schemas.openxmlformats.org/officeDocument/2006/relationships/hyperlink" Target="about:blank" TargetMode="External"/><Relationship Id="rId1602" Type="http://schemas.openxmlformats.org/officeDocument/2006/relationships/hyperlink" Target="about:blank" TargetMode="External"/><Relationship Id="rId1603" Type="http://schemas.openxmlformats.org/officeDocument/2006/relationships/hyperlink" Target="about:blank" TargetMode="External"/><Relationship Id="rId1604" Type="http://schemas.openxmlformats.org/officeDocument/2006/relationships/hyperlink" Target="about:blank" TargetMode="External"/><Relationship Id="rId1605" Type="http://schemas.openxmlformats.org/officeDocument/2006/relationships/hyperlink" Target="about:blank" TargetMode="External"/><Relationship Id="rId1606" Type="http://schemas.openxmlformats.org/officeDocument/2006/relationships/hyperlink" Target="about:blank" TargetMode="External"/><Relationship Id="rId1607" Type="http://schemas.openxmlformats.org/officeDocument/2006/relationships/hyperlink" Target="about:blank" TargetMode="External"/><Relationship Id="rId1608" Type="http://schemas.openxmlformats.org/officeDocument/2006/relationships/hyperlink" Target="about:blank" TargetMode="External"/><Relationship Id="rId1609" Type="http://schemas.openxmlformats.org/officeDocument/2006/relationships/hyperlink" Target="about:blank" TargetMode="External"/><Relationship Id="rId1631" Type="http://schemas.openxmlformats.org/officeDocument/2006/relationships/hyperlink" Target="about:blank" TargetMode="External"/><Relationship Id="rId1632" Type="http://schemas.openxmlformats.org/officeDocument/2006/relationships/hyperlink" Target="about:blank" TargetMode="External"/><Relationship Id="rId1633" Type="http://schemas.openxmlformats.org/officeDocument/2006/relationships/hyperlink" Target="about:blank" TargetMode="External"/><Relationship Id="rId1634" Type="http://schemas.openxmlformats.org/officeDocument/2006/relationships/hyperlink" Target="about:blank" TargetMode="External"/><Relationship Id="rId1635" Type="http://schemas.openxmlformats.org/officeDocument/2006/relationships/hyperlink" Target="about:blank" TargetMode="External"/><Relationship Id="rId1636" Type="http://schemas.openxmlformats.org/officeDocument/2006/relationships/hyperlink" Target="about:blank" TargetMode="External"/><Relationship Id="rId1637" Type="http://schemas.openxmlformats.org/officeDocument/2006/relationships/hyperlink" Target="about:blank" TargetMode="External"/><Relationship Id="rId1638" Type="http://schemas.openxmlformats.org/officeDocument/2006/relationships/hyperlink" Target="about:blank" TargetMode="External"/><Relationship Id="rId929" Type="http://schemas.openxmlformats.org/officeDocument/2006/relationships/hyperlink" Target="about:blank" TargetMode="External"/><Relationship Id="rId1639" Type="http://schemas.openxmlformats.org/officeDocument/2006/relationships/drawing" Target="../drawings/drawing6.xml"/><Relationship Id="rId928" Type="http://schemas.openxmlformats.org/officeDocument/2006/relationships/hyperlink" Target="about:blank" TargetMode="External"/><Relationship Id="rId927" Type="http://schemas.openxmlformats.org/officeDocument/2006/relationships/hyperlink" Target="about:blank" TargetMode="External"/><Relationship Id="rId926" Type="http://schemas.openxmlformats.org/officeDocument/2006/relationships/hyperlink" Target="about:blank" TargetMode="External"/><Relationship Id="rId921" Type="http://schemas.openxmlformats.org/officeDocument/2006/relationships/hyperlink" Target="about:blank" TargetMode="External"/><Relationship Id="rId920" Type="http://schemas.openxmlformats.org/officeDocument/2006/relationships/hyperlink" Target="about:blank" TargetMode="External"/><Relationship Id="rId925" Type="http://schemas.openxmlformats.org/officeDocument/2006/relationships/hyperlink" Target="about:blank" TargetMode="External"/><Relationship Id="rId924" Type="http://schemas.openxmlformats.org/officeDocument/2006/relationships/hyperlink" Target="about:blank" TargetMode="External"/><Relationship Id="rId923" Type="http://schemas.openxmlformats.org/officeDocument/2006/relationships/hyperlink" Target="about:blank" TargetMode="External"/><Relationship Id="rId922" Type="http://schemas.openxmlformats.org/officeDocument/2006/relationships/hyperlink" Target="about:blank" TargetMode="External"/><Relationship Id="rId1630" Type="http://schemas.openxmlformats.org/officeDocument/2006/relationships/hyperlink" Target="about:blank" TargetMode="External"/><Relationship Id="rId1620" Type="http://schemas.openxmlformats.org/officeDocument/2006/relationships/hyperlink" Target="about:blank" TargetMode="External"/><Relationship Id="rId1621" Type="http://schemas.openxmlformats.org/officeDocument/2006/relationships/hyperlink" Target="about:blank" TargetMode="External"/><Relationship Id="rId1622" Type="http://schemas.openxmlformats.org/officeDocument/2006/relationships/hyperlink" Target="about:blank" TargetMode="External"/><Relationship Id="rId1623" Type="http://schemas.openxmlformats.org/officeDocument/2006/relationships/hyperlink" Target="about:blank" TargetMode="External"/><Relationship Id="rId1624" Type="http://schemas.openxmlformats.org/officeDocument/2006/relationships/hyperlink" Target="about:blank" TargetMode="External"/><Relationship Id="rId1625" Type="http://schemas.openxmlformats.org/officeDocument/2006/relationships/hyperlink" Target="about:blank" TargetMode="External"/><Relationship Id="rId1626" Type="http://schemas.openxmlformats.org/officeDocument/2006/relationships/hyperlink" Target="about:blank" TargetMode="External"/><Relationship Id="rId1627" Type="http://schemas.openxmlformats.org/officeDocument/2006/relationships/hyperlink" Target="about:blank" TargetMode="External"/><Relationship Id="rId918" Type="http://schemas.openxmlformats.org/officeDocument/2006/relationships/hyperlink" Target="about:blank" TargetMode="External"/><Relationship Id="rId1628" Type="http://schemas.openxmlformats.org/officeDocument/2006/relationships/hyperlink" Target="about:blank" TargetMode="External"/><Relationship Id="rId917" Type="http://schemas.openxmlformats.org/officeDocument/2006/relationships/hyperlink" Target="about:blank" TargetMode="External"/><Relationship Id="rId1629" Type="http://schemas.openxmlformats.org/officeDocument/2006/relationships/hyperlink" Target="about:blank" TargetMode="External"/><Relationship Id="rId916" Type="http://schemas.openxmlformats.org/officeDocument/2006/relationships/hyperlink" Target="about:blank" TargetMode="External"/><Relationship Id="rId915" Type="http://schemas.openxmlformats.org/officeDocument/2006/relationships/hyperlink" Target="about:blank" TargetMode="External"/><Relationship Id="rId919" Type="http://schemas.openxmlformats.org/officeDocument/2006/relationships/hyperlink" Target="about:blank" TargetMode="External"/><Relationship Id="rId910" Type="http://schemas.openxmlformats.org/officeDocument/2006/relationships/hyperlink" Target="about:blank" TargetMode="External"/><Relationship Id="rId914" Type="http://schemas.openxmlformats.org/officeDocument/2006/relationships/hyperlink" Target="about:blank" TargetMode="External"/><Relationship Id="rId913" Type="http://schemas.openxmlformats.org/officeDocument/2006/relationships/hyperlink" Target="about:blank" TargetMode="External"/><Relationship Id="rId912" Type="http://schemas.openxmlformats.org/officeDocument/2006/relationships/hyperlink" Target="about:blank" TargetMode="External"/><Relationship Id="rId911" Type="http://schemas.openxmlformats.org/officeDocument/2006/relationships/hyperlink" Target="about:blank" TargetMode="External"/><Relationship Id="rId1213" Type="http://schemas.openxmlformats.org/officeDocument/2006/relationships/hyperlink" Target="about:blank" TargetMode="External"/><Relationship Id="rId1214" Type="http://schemas.openxmlformats.org/officeDocument/2006/relationships/hyperlink" Target="about:blank" TargetMode="External"/><Relationship Id="rId1215" Type="http://schemas.openxmlformats.org/officeDocument/2006/relationships/hyperlink" Target="about:blank" TargetMode="External"/><Relationship Id="rId1216" Type="http://schemas.openxmlformats.org/officeDocument/2006/relationships/hyperlink" Target="about:blank" TargetMode="External"/><Relationship Id="rId1217" Type="http://schemas.openxmlformats.org/officeDocument/2006/relationships/hyperlink" Target="about:blank" TargetMode="External"/><Relationship Id="rId1218" Type="http://schemas.openxmlformats.org/officeDocument/2006/relationships/hyperlink" Target="about:blank" TargetMode="External"/><Relationship Id="rId1219" Type="http://schemas.openxmlformats.org/officeDocument/2006/relationships/hyperlink" Target="about:blank" TargetMode="External"/><Relationship Id="rId866" Type="http://schemas.openxmlformats.org/officeDocument/2006/relationships/hyperlink" Target="about:blank" TargetMode="External"/><Relationship Id="rId865" Type="http://schemas.openxmlformats.org/officeDocument/2006/relationships/hyperlink" Target="about:blank" TargetMode="External"/><Relationship Id="rId864" Type="http://schemas.openxmlformats.org/officeDocument/2006/relationships/hyperlink" Target="about:blank" TargetMode="External"/><Relationship Id="rId863" Type="http://schemas.openxmlformats.org/officeDocument/2006/relationships/hyperlink" Target="about:blank" TargetMode="External"/><Relationship Id="rId869" Type="http://schemas.openxmlformats.org/officeDocument/2006/relationships/hyperlink" Target="about:blank" TargetMode="External"/><Relationship Id="rId868" Type="http://schemas.openxmlformats.org/officeDocument/2006/relationships/hyperlink" Target="about:blank" TargetMode="External"/><Relationship Id="rId867" Type="http://schemas.openxmlformats.org/officeDocument/2006/relationships/hyperlink" Target="about:blank" TargetMode="External"/><Relationship Id="rId862" Type="http://schemas.openxmlformats.org/officeDocument/2006/relationships/hyperlink" Target="about:blank" TargetMode="External"/><Relationship Id="rId861" Type="http://schemas.openxmlformats.org/officeDocument/2006/relationships/hyperlink" Target="about:blank" TargetMode="External"/><Relationship Id="rId1210" Type="http://schemas.openxmlformats.org/officeDocument/2006/relationships/hyperlink" Target="about:blank" TargetMode="External"/><Relationship Id="rId860" Type="http://schemas.openxmlformats.org/officeDocument/2006/relationships/hyperlink" Target="about:blank" TargetMode="External"/><Relationship Id="rId1211" Type="http://schemas.openxmlformats.org/officeDocument/2006/relationships/hyperlink" Target="about:blank" TargetMode="External"/><Relationship Id="rId1212" Type="http://schemas.openxmlformats.org/officeDocument/2006/relationships/hyperlink" Target="about:blank" TargetMode="External"/><Relationship Id="rId1202" Type="http://schemas.openxmlformats.org/officeDocument/2006/relationships/hyperlink" Target="about:blank" TargetMode="External"/><Relationship Id="rId1203" Type="http://schemas.openxmlformats.org/officeDocument/2006/relationships/hyperlink" Target="about:blank" TargetMode="External"/><Relationship Id="rId1204" Type="http://schemas.openxmlformats.org/officeDocument/2006/relationships/hyperlink" Target="about:blank" TargetMode="External"/><Relationship Id="rId1205" Type="http://schemas.openxmlformats.org/officeDocument/2006/relationships/hyperlink" Target="about:blank" TargetMode="External"/><Relationship Id="rId1206" Type="http://schemas.openxmlformats.org/officeDocument/2006/relationships/hyperlink" Target="about:blank" TargetMode="External"/><Relationship Id="rId1207" Type="http://schemas.openxmlformats.org/officeDocument/2006/relationships/hyperlink" Target="about:blank" TargetMode="External"/><Relationship Id="rId1208" Type="http://schemas.openxmlformats.org/officeDocument/2006/relationships/hyperlink" Target="about:blank" TargetMode="External"/><Relationship Id="rId1209" Type="http://schemas.openxmlformats.org/officeDocument/2006/relationships/hyperlink" Target="about:blank" TargetMode="External"/><Relationship Id="rId855" Type="http://schemas.openxmlformats.org/officeDocument/2006/relationships/hyperlink" Target="about:blank" TargetMode="External"/><Relationship Id="rId854" Type="http://schemas.openxmlformats.org/officeDocument/2006/relationships/hyperlink" Target="about:blank" TargetMode="External"/><Relationship Id="rId853" Type="http://schemas.openxmlformats.org/officeDocument/2006/relationships/hyperlink" Target="about:blank" TargetMode="External"/><Relationship Id="rId852" Type="http://schemas.openxmlformats.org/officeDocument/2006/relationships/hyperlink" Target="about:blank" TargetMode="External"/><Relationship Id="rId859" Type="http://schemas.openxmlformats.org/officeDocument/2006/relationships/hyperlink" Target="about:blank" TargetMode="External"/><Relationship Id="rId858" Type="http://schemas.openxmlformats.org/officeDocument/2006/relationships/hyperlink" Target="about:blank" TargetMode="External"/><Relationship Id="rId857" Type="http://schemas.openxmlformats.org/officeDocument/2006/relationships/hyperlink" Target="about:blank" TargetMode="External"/><Relationship Id="rId856" Type="http://schemas.openxmlformats.org/officeDocument/2006/relationships/hyperlink" Target="about:blank" TargetMode="External"/><Relationship Id="rId851" Type="http://schemas.openxmlformats.org/officeDocument/2006/relationships/hyperlink" Target="about:blank" TargetMode="External"/><Relationship Id="rId850" Type="http://schemas.openxmlformats.org/officeDocument/2006/relationships/hyperlink" Target="about:blank" TargetMode="External"/><Relationship Id="rId1200" Type="http://schemas.openxmlformats.org/officeDocument/2006/relationships/hyperlink" Target="about:blank" TargetMode="External"/><Relationship Id="rId1201" Type="http://schemas.openxmlformats.org/officeDocument/2006/relationships/hyperlink" Target="about:blank" TargetMode="External"/><Relationship Id="rId1235" Type="http://schemas.openxmlformats.org/officeDocument/2006/relationships/hyperlink" Target="about:blank" TargetMode="External"/><Relationship Id="rId1236" Type="http://schemas.openxmlformats.org/officeDocument/2006/relationships/hyperlink" Target="about:blank" TargetMode="External"/><Relationship Id="rId1237" Type="http://schemas.openxmlformats.org/officeDocument/2006/relationships/hyperlink" Target="about:blank" TargetMode="External"/><Relationship Id="rId1238" Type="http://schemas.openxmlformats.org/officeDocument/2006/relationships/hyperlink" Target="about:blank" TargetMode="External"/><Relationship Id="rId1239" Type="http://schemas.openxmlformats.org/officeDocument/2006/relationships/hyperlink" Target="about:blank" TargetMode="External"/><Relationship Id="rId409" Type="http://schemas.openxmlformats.org/officeDocument/2006/relationships/hyperlink" Target="about:blank" TargetMode="External"/><Relationship Id="rId404" Type="http://schemas.openxmlformats.org/officeDocument/2006/relationships/hyperlink" Target="about:blank" TargetMode="External"/><Relationship Id="rId888" Type="http://schemas.openxmlformats.org/officeDocument/2006/relationships/hyperlink" Target="about:blank" TargetMode="External"/><Relationship Id="rId403" Type="http://schemas.openxmlformats.org/officeDocument/2006/relationships/hyperlink" Target="about:blank" TargetMode="External"/><Relationship Id="rId887" Type="http://schemas.openxmlformats.org/officeDocument/2006/relationships/hyperlink" Target="about:blank" TargetMode="External"/><Relationship Id="rId402" Type="http://schemas.openxmlformats.org/officeDocument/2006/relationships/hyperlink" Target="about:blank" TargetMode="External"/><Relationship Id="rId886" Type="http://schemas.openxmlformats.org/officeDocument/2006/relationships/hyperlink" Target="about:blank" TargetMode="External"/><Relationship Id="rId401" Type="http://schemas.openxmlformats.org/officeDocument/2006/relationships/hyperlink" Target="about:blank" TargetMode="External"/><Relationship Id="rId885" Type="http://schemas.openxmlformats.org/officeDocument/2006/relationships/hyperlink" Target="about:blank" TargetMode="External"/><Relationship Id="rId408" Type="http://schemas.openxmlformats.org/officeDocument/2006/relationships/hyperlink" Target="about:blank" TargetMode="External"/><Relationship Id="rId407" Type="http://schemas.openxmlformats.org/officeDocument/2006/relationships/hyperlink" Target="about:blank" TargetMode="External"/><Relationship Id="rId406" Type="http://schemas.openxmlformats.org/officeDocument/2006/relationships/hyperlink" Target="about:blank" TargetMode="External"/><Relationship Id="rId405" Type="http://schemas.openxmlformats.org/officeDocument/2006/relationships/hyperlink" Target="about:blank" TargetMode="External"/><Relationship Id="rId889" Type="http://schemas.openxmlformats.org/officeDocument/2006/relationships/hyperlink" Target="about:blank" TargetMode="External"/><Relationship Id="rId880" Type="http://schemas.openxmlformats.org/officeDocument/2006/relationships/hyperlink" Target="about:blank" TargetMode="External"/><Relationship Id="rId1230" Type="http://schemas.openxmlformats.org/officeDocument/2006/relationships/hyperlink" Target="about:blank" TargetMode="External"/><Relationship Id="rId400" Type="http://schemas.openxmlformats.org/officeDocument/2006/relationships/hyperlink" Target="about:blank" TargetMode="External"/><Relationship Id="rId884" Type="http://schemas.openxmlformats.org/officeDocument/2006/relationships/hyperlink" Target="about:blank" TargetMode="External"/><Relationship Id="rId1231" Type="http://schemas.openxmlformats.org/officeDocument/2006/relationships/hyperlink" Target="about:blank" TargetMode="External"/><Relationship Id="rId883" Type="http://schemas.openxmlformats.org/officeDocument/2006/relationships/hyperlink" Target="about:blank" TargetMode="External"/><Relationship Id="rId1232" Type="http://schemas.openxmlformats.org/officeDocument/2006/relationships/hyperlink" Target="about:blank" TargetMode="External"/><Relationship Id="rId882" Type="http://schemas.openxmlformats.org/officeDocument/2006/relationships/hyperlink" Target="about:blank" TargetMode="External"/><Relationship Id="rId1233" Type="http://schemas.openxmlformats.org/officeDocument/2006/relationships/hyperlink" Target="about:blank" TargetMode="External"/><Relationship Id="rId881" Type="http://schemas.openxmlformats.org/officeDocument/2006/relationships/hyperlink" Target="about:blank" TargetMode="External"/><Relationship Id="rId1234" Type="http://schemas.openxmlformats.org/officeDocument/2006/relationships/hyperlink" Target="about:blank" TargetMode="External"/><Relationship Id="rId1224" Type="http://schemas.openxmlformats.org/officeDocument/2006/relationships/hyperlink" Target="about:blank" TargetMode="External"/><Relationship Id="rId1225" Type="http://schemas.openxmlformats.org/officeDocument/2006/relationships/hyperlink" Target="about:blank" TargetMode="External"/><Relationship Id="rId1226" Type="http://schemas.openxmlformats.org/officeDocument/2006/relationships/hyperlink" Target="about:blank" TargetMode="External"/><Relationship Id="rId1227" Type="http://schemas.openxmlformats.org/officeDocument/2006/relationships/hyperlink" Target="about:blank" TargetMode="External"/><Relationship Id="rId1228" Type="http://schemas.openxmlformats.org/officeDocument/2006/relationships/hyperlink" Target="about:blank" TargetMode="External"/><Relationship Id="rId1229" Type="http://schemas.openxmlformats.org/officeDocument/2006/relationships/hyperlink" Target="about:blank" TargetMode="External"/><Relationship Id="rId877" Type="http://schemas.openxmlformats.org/officeDocument/2006/relationships/hyperlink" Target="about:blank" TargetMode="External"/><Relationship Id="rId876" Type="http://schemas.openxmlformats.org/officeDocument/2006/relationships/hyperlink" Target="about:blank" TargetMode="External"/><Relationship Id="rId875" Type="http://schemas.openxmlformats.org/officeDocument/2006/relationships/hyperlink" Target="about:blank" TargetMode="External"/><Relationship Id="rId874" Type="http://schemas.openxmlformats.org/officeDocument/2006/relationships/hyperlink" Target="about:blank" TargetMode="External"/><Relationship Id="rId879" Type="http://schemas.openxmlformats.org/officeDocument/2006/relationships/hyperlink" Target="about:blank" TargetMode="External"/><Relationship Id="rId878" Type="http://schemas.openxmlformats.org/officeDocument/2006/relationships/hyperlink" Target="about:blank" TargetMode="External"/><Relationship Id="rId873" Type="http://schemas.openxmlformats.org/officeDocument/2006/relationships/hyperlink" Target="about:blank" TargetMode="External"/><Relationship Id="rId1220" Type="http://schemas.openxmlformats.org/officeDocument/2006/relationships/hyperlink" Target="about:blank" TargetMode="External"/><Relationship Id="rId872" Type="http://schemas.openxmlformats.org/officeDocument/2006/relationships/hyperlink" Target="about:blank" TargetMode="External"/><Relationship Id="rId1221" Type="http://schemas.openxmlformats.org/officeDocument/2006/relationships/hyperlink" Target="about:blank" TargetMode="External"/><Relationship Id="rId871" Type="http://schemas.openxmlformats.org/officeDocument/2006/relationships/hyperlink" Target="about:blank" TargetMode="External"/><Relationship Id="rId1222" Type="http://schemas.openxmlformats.org/officeDocument/2006/relationships/hyperlink" Target="about:blank" TargetMode="External"/><Relationship Id="rId870" Type="http://schemas.openxmlformats.org/officeDocument/2006/relationships/hyperlink" Target="about:blank" TargetMode="External"/><Relationship Id="rId1223" Type="http://schemas.openxmlformats.org/officeDocument/2006/relationships/hyperlink" Target="about:blank" TargetMode="External"/><Relationship Id="rId829" Type="http://schemas.openxmlformats.org/officeDocument/2006/relationships/hyperlink" Target="about:blank" TargetMode="External"/><Relationship Id="rId828" Type="http://schemas.openxmlformats.org/officeDocument/2006/relationships/hyperlink" Target="about:blank" TargetMode="External"/><Relationship Id="rId827" Type="http://schemas.openxmlformats.org/officeDocument/2006/relationships/hyperlink" Target="about:blank" TargetMode="External"/><Relationship Id="rId822" Type="http://schemas.openxmlformats.org/officeDocument/2006/relationships/hyperlink" Target="about:blank" TargetMode="External"/><Relationship Id="rId821" Type="http://schemas.openxmlformats.org/officeDocument/2006/relationships/hyperlink" Target="about:blank" TargetMode="External"/><Relationship Id="rId820" Type="http://schemas.openxmlformats.org/officeDocument/2006/relationships/hyperlink" Target="about:blank" TargetMode="External"/><Relationship Id="rId826" Type="http://schemas.openxmlformats.org/officeDocument/2006/relationships/hyperlink" Target="about:blank" TargetMode="External"/><Relationship Id="rId825" Type="http://schemas.openxmlformats.org/officeDocument/2006/relationships/hyperlink" Target="about:blank" TargetMode="External"/><Relationship Id="rId824" Type="http://schemas.openxmlformats.org/officeDocument/2006/relationships/hyperlink" Target="about:blank" TargetMode="External"/><Relationship Id="rId823" Type="http://schemas.openxmlformats.org/officeDocument/2006/relationships/hyperlink" Target="about:blank" TargetMode="External"/><Relationship Id="rId819" Type="http://schemas.openxmlformats.org/officeDocument/2006/relationships/hyperlink" Target="about:blank" TargetMode="External"/><Relationship Id="rId818" Type="http://schemas.openxmlformats.org/officeDocument/2006/relationships/hyperlink" Target="about:blank" TargetMode="External"/><Relationship Id="rId817" Type="http://schemas.openxmlformats.org/officeDocument/2006/relationships/hyperlink" Target="about:blank" TargetMode="External"/><Relationship Id="rId816" Type="http://schemas.openxmlformats.org/officeDocument/2006/relationships/hyperlink" Target="about:blank" TargetMode="External"/><Relationship Id="rId811" Type="http://schemas.openxmlformats.org/officeDocument/2006/relationships/hyperlink" Target="about:blank" TargetMode="External"/><Relationship Id="rId810" Type="http://schemas.openxmlformats.org/officeDocument/2006/relationships/hyperlink" Target="about:blank" TargetMode="External"/><Relationship Id="rId815" Type="http://schemas.openxmlformats.org/officeDocument/2006/relationships/hyperlink" Target="about:blank" TargetMode="External"/><Relationship Id="rId814" Type="http://schemas.openxmlformats.org/officeDocument/2006/relationships/hyperlink" Target="about:blank" TargetMode="External"/><Relationship Id="rId813" Type="http://schemas.openxmlformats.org/officeDocument/2006/relationships/hyperlink" Target="about:blank" TargetMode="External"/><Relationship Id="rId812" Type="http://schemas.openxmlformats.org/officeDocument/2006/relationships/hyperlink" Target="about:blank" TargetMode="External"/><Relationship Id="rId849" Type="http://schemas.openxmlformats.org/officeDocument/2006/relationships/hyperlink" Target="about:blank" TargetMode="External"/><Relationship Id="rId844" Type="http://schemas.openxmlformats.org/officeDocument/2006/relationships/hyperlink" Target="about:blank" TargetMode="External"/><Relationship Id="rId843" Type="http://schemas.openxmlformats.org/officeDocument/2006/relationships/hyperlink" Target="about:blank" TargetMode="External"/><Relationship Id="rId842" Type="http://schemas.openxmlformats.org/officeDocument/2006/relationships/hyperlink" Target="about:blank" TargetMode="External"/><Relationship Id="rId841" Type="http://schemas.openxmlformats.org/officeDocument/2006/relationships/hyperlink" Target="about:blank" TargetMode="External"/><Relationship Id="rId848" Type="http://schemas.openxmlformats.org/officeDocument/2006/relationships/hyperlink" Target="about:blank" TargetMode="External"/><Relationship Id="rId847" Type="http://schemas.openxmlformats.org/officeDocument/2006/relationships/hyperlink" Target="about:blank" TargetMode="External"/><Relationship Id="rId846" Type="http://schemas.openxmlformats.org/officeDocument/2006/relationships/hyperlink" Target="about:blank" TargetMode="External"/><Relationship Id="rId845" Type="http://schemas.openxmlformats.org/officeDocument/2006/relationships/hyperlink" Target="about:blank" TargetMode="External"/><Relationship Id="rId840" Type="http://schemas.openxmlformats.org/officeDocument/2006/relationships/hyperlink" Target="about:blank" TargetMode="External"/><Relationship Id="rId839" Type="http://schemas.openxmlformats.org/officeDocument/2006/relationships/hyperlink" Target="about:blank" TargetMode="External"/><Relationship Id="rId838" Type="http://schemas.openxmlformats.org/officeDocument/2006/relationships/hyperlink" Target="about:blank" TargetMode="External"/><Relationship Id="rId833" Type="http://schemas.openxmlformats.org/officeDocument/2006/relationships/hyperlink" Target="about:blank" TargetMode="External"/><Relationship Id="rId832" Type="http://schemas.openxmlformats.org/officeDocument/2006/relationships/hyperlink" Target="about:blank" TargetMode="External"/><Relationship Id="rId831" Type="http://schemas.openxmlformats.org/officeDocument/2006/relationships/hyperlink" Target="about:blank" TargetMode="External"/><Relationship Id="rId830" Type="http://schemas.openxmlformats.org/officeDocument/2006/relationships/hyperlink" Target="about:blank" TargetMode="External"/><Relationship Id="rId837" Type="http://schemas.openxmlformats.org/officeDocument/2006/relationships/hyperlink" Target="about:blank" TargetMode="External"/><Relationship Id="rId836" Type="http://schemas.openxmlformats.org/officeDocument/2006/relationships/hyperlink" Target="about:blank" TargetMode="External"/><Relationship Id="rId835" Type="http://schemas.openxmlformats.org/officeDocument/2006/relationships/hyperlink" Target="about:blank" TargetMode="External"/><Relationship Id="rId834" Type="http://schemas.openxmlformats.org/officeDocument/2006/relationships/hyperlink" Target="about:blank" TargetMode="External"/><Relationship Id="rId469" Type="http://schemas.openxmlformats.org/officeDocument/2006/relationships/hyperlink" Target="about:blank" TargetMode="External"/><Relationship Id="rId468" Type="http://schemas.openxmlformats.org/officeDocument/2006/relationships/hyperlink" Target="about:blank" TargetMode="External"/><Relationship Id="rId467" Type="http://schemas.openxmlformats.org/officeDocument/2006/relationships/hyperlink" Target="about:blank" TargetMode="External"/><Relationship Id="rId1290" Type="http://schemas.openxmlformats.org/officeDocument/2006/relationships/hyperlink" Target="about:blank" TargetMode="External"/><Relationship Id="rId1291" Type="http://schemas.openxmlformats.org/officeDocument/2006/relationships/hyperlink" Target="about:blank" TargetMode="External"/><Relationship Id="rId1292" Type="http://schemas.openxmlformats.org/officeDocument/2006/relationships/hyperlink" Target="about:blank" TargetMode="External"/><Relationship Id="rId462" Type="http://schemas.openxmlformats.org/officeDocument/2006/relationships/hyperlink" Target="about:blank" TargetMode="External"/><Relationship Id="rId1293" Type="http://schemas.openxmlformats.org/officeDocument/2006/relationships/hyperlink" Target="about:blank" TargetMode="External"/><Relationship Id="rId461" Type="http://schemas.openxmlformats.org/officeDocument/2006/relationships/hyperlink" Target="about:blank" TargetMode="External"/><Relationship Id="rId1294" Type="http://schemas.openxmlformats.org/officeDocument/2006/relationships/hyperlink" Target="about:blank" TargetMode="External"/><Relationship Id="rId460" Type="http://schemas.openxmlformats.org/officeDocument/2006/relationships/hyperlink" Target="about:blank" TargetMode="External"/><Relationship Id="rId1295" Type="http://schemas.openxmlformats.org/officeDocument/2006/relationships/hyperlink" Target="about:blank" TargetMode="External"/><Relationship Id="rId1296" Type="http://schemas.openxmlformats.org/officeDocument/2006/relationships/hyperlink" Target="about:blank" TargetMode="External"/><Relationship Id="rId466" Type="http://schemas.openxmlformats.org/officeDocument/2006/relationships/hyperlink" Target="about:blank" TargetMode="External"/><Relationship Id="rId1297" Type="http://schemas.openxmlformats.org/officeDocument/2006/relationships/hyperlink" Target="about:blank" TargetMode="External"/><Relationship Id="rId465" Type="http://schemas.openxmlformats.org/officeDocument/2006/relationships/hyperlink" Target="about:blank" TargetMode="External"/><Relationship Id="rId1298" Type="http://schemas.openxmlformats.org/officeDocument/2006/relationships/hyperlink" Target="about:blank" TargetMode="External"/><Relationship Id="rId464" Type="http://schemas.openxmlformats.org/officeDocument/2006/relationships/hyperlink" Target="about:blank" TargetMode="External"/><Relationship Id="rId1299" Type="http://schemas.openxmlformats.org/officeDocument/2006/relationships/hyperlink" Target="about:blank" TargetMode="External"/><Relationship Id="rId463" Type="http://schemas.openxmlformats.org/officeDocument/2006/relationships/hyperlink" Target="about:blank" TargetMode="External"/><Relationship Id="rId459" Type="http://schemas.openxmlformats.org/officeDocument/2006/relationships/hyperlink" Target="about:blank" TargetMode="External"/><Relationship Id="rId458" Type="http://schemas.openxmlformats.org/officeDocument/2006/relationships/hyperlink" Target="about:blank" TargetMode="External"/><Relationship Id="rId457" Type="http://schemas.openxmlformats.org/officeDocument/2006/relationships/hyperlink" Target="about:blank" TargetMode="External"/><Relationship Id="rId456" Type="http://schemas.openxmlformats.org/officeDocument/2006/relationships/hyperlink" Target="about:blank" TargetMode="External"/><Relationship Id="rId1280" Type="http://schemas.openxmlformats.org/officeDocument/2006/relationships/hyperlink" Target="about:blank" TargetMode="External"/><Relationship Id="rId1281" Type="http://schemas.openxmlformats.org/officeDocument/2006/relationships/hyperlink" Target="about:blank" TargetMode="External"/><Relationship Id="rId451" Type="http://schemas.openxmlformats.org/officeDocument/2006/relationships/hyperlink" Target="about:blank" TargetMode="External"/><Relationship Id="rId1282" Type="http://schemas.openxmlformats.org/officeDocument/2006/relationships/hyperlink" Target="about:blank" TargetMode="External"/><Relationship Id="rId450" Type="http://schemas.openxmlformats.org/officeDocument/2006/relationships/hyperlink" Target="about:blank" TargetMode="External"/><Relationship Id="rId1283" Type="http://schemas.openxmlformats.org/officeDocument/2006/relationships/hyperlink" Target="about:blank" TargetMode="External"/><Relationship Id="rId1284" Type="http://schemas.openxmlformats.org/officeDocument/2006/relationships/hyperlink" Target="about:blank" TargetMode="External"/><Relationship Id="rId1285" Type="http://schemas.openxmlformats.org/officeDocument/2006/relationships/hyperlink" Target="about:blank" TargetMode="External"/><Relationship Id="rId455" Type="http://schemas.openxmlformats.org/officeDocument/2006/relationships/hyperlink" Target="about:blank" TargetMode="External"/><Relationship Id="rId1286" Type="http://schemas.openxmlformats.org/officeDocument/2006/relationships/hyperlink" Target="about:blank" TargetMode="External"/><Relationship Id="rId454" Type="http://schemas.openxmlformats.org/officeDocument/2006/relationships/hyperlink" Target="about:blank" TargetMode="External"/><Relationship Id="rId1287" Type="http://schemas.openxmlformats.org/officeDocument/2006/relationships/hyperlink" Target="about:blank" TargetMode="External"/><Relationship Id="rId453" Type="http://schemas.openxmlformats.org/officeDocument/2006/relationships/hyperlink" Target="about:blank" TargetMode="External"/><Relationship Id="rId1288" Type="http://schemas.openxmlformats.org/officeDocument/2006/relationships/hyperlink" Target="about:blank" TargetMode="External"/><Relationship Id="rId452" Type="http://schemas.openxmlformats.org/officeDocument/2006/relationships/hyperlink" Target="about:blank" TargetMode="External"/><Relationship Id="rId1289" Type="http://schemas.openxmlformats.org/officeDocument/2006/relationships/hyperlink" Target="about:blank" TargetMode="External"/><Relationship Id="rId491" Type="http://schemas.openxmlformats.org/officeDocument/2006/relationships/hyperlink" Target="about:blank" TargetMode="External"/><Relationship Id="rId490" Type="http://schemas.openxmlformats.org/officeDocument/2006/relationships/hyperlink" Target="about:blank" TargetMode="External"/><Relationship Id="rId489" Type="http://schemas.openxmlformats.org/officeDocument/2006/relationships/hyperlink" Target="about:blank" TargetMode="External"/><Relationship Id="rId484" Type="http://schemas.openxmlformats.org/officeDocument/2006/relationships/hyperlink" Target="about:blank" TargetMode="External"/><Relationship Id="rId483" Type="http://schemas.openxmlformats.org/officeDocument/2006/relationships/hyperlink" Target="about:blank" TargetMode="External"/><Relationship Id="rId482" Type="http://schemas.openxmlformats.org/officeDocument/2006/relationships/hyperlink" Target="about:blank" TargetMode="External"/><Relationship Id="rId481" Type="http://schemas.openxmlformats.org/officeDocument/2006/relationships/hyperlink" Target="about:blank" TargetMode="External"/><Relationship Id="rId488" Type="http://schemas.openxmlformats.org/officeDocument/2006/relationships/hyperlink" Target="about:blank" TargetMode="External"/><Relationship Id="rId487" Type="http://schemas.openxmlformats.org/officeDocument/2006/relationships/hyperlink" Target="about:blank" TargetMode="External"/><Relationship Id="rId486" Type="http://schemas.openxmlformats.org/officeDocument/2006/relationships/hyperlink" Target="about:blank" TargetMode="External"/><Relationship Id="rId485" Type="http://schemas.openxmlformats.org/officeDocument/2006/relationships/hyperlink" Target="about:blank" TargetMode="External"/><Relationship Id="rId480" Type="http://schemas.openxmlformats.org/officeDocument/2006/relationships/hyperlink" Target="about:blank" TargetMode="External"/><Relationship Id="rId479" Type="http://schemas.openxmlformats.org/officeDocument/2006/relationships/hyperlink" Target="about:blank" TargetMode="External"/><Relationship Id="rId478" Type="http://schemas.openxmlformats.org/officeDocument/2006/relationships/hyperlink" Target="about:blank" TargetMode="External"/><Relationship Id="rId473" Type="http://schemas.openxmlformats.org/officeDocument/2006/relationships/hyperlink" Target="about:blank" TargetMode="External"/><Relationship Id="rId472" Type="http://schemas.openxmlformats.org/officeDocument/2006/relationships/hyperlink" Target="about:blank" TargetMode="External"/><Relationship Id="rId471" Type="http://schemas.openxmlformats.org/officeDocument/2006/relationships/hyperlink" Target="about:blank" TargetMode="External"/><Relationship Id="rId470" Type="http://schemas.openxmlformats.org/officeDocument/2006/relationships/hyperlink" Target="about:blank" TargetMode="External"/><Relationship Id="rId477" Type="http://schemas.openxmlformats.org/officeDocument/2006/relationships/hyperlink" Target="about:blank" TargetMode="External"/><Relationship Id="rId476" Type="http://schemas.openxmlformats.org/officeDocument/2006/relationships/hyperlink" Target="about:blank" TargetMode="External"/><Relationship Id="rId475" Type="http://schemas.openxmlformats.org/officeDocument/2006/relationships/hyperlink" Target="about:blank" TargetMode="External"/><Relationship Id="rId474" Type="http://schemas.openxmlformats.org/officeDocument/2006/relationships/hyperlink" Target="about:blank" TargetMode="External"/><Relationship Id="rId1257" Type="http://schemas.openxmlformats.org/officeDocument/2006/relationships/hyperlink" Target="about:blank" TargetMode="External"/><Relationship Id="rId1258" Type="http://schemas.openxmlformats.org/officeDocument/2006/relationships/hyperlink" Target="about:blank" TargetMode="External"/><Relationship Id="rId1259" Type="http://schemas.openxmlformats.org/officeDocument/2006/relationships/hyperlink" Target="about:blank" TargetMode="External"/><Relationship Id="rId426" Type="http://schemas.openxmlformats.org/officeDocument/2006/relationships/hyperlink" Target="about:blank" TargetMode="External"/><Relationship Id="rId425" Type="http://schemas.openxmlformats.org/officeDocument/2006/relationships/hyperlink" Target="about:blank" TargetMode="External"/><Relationship Id="rId424" Type="http://schemas.openxmlformats.org/officeDocument/2006/relationships/hyperlink" Target="about:blank" TargetMode="External"/><Relationship Id="rId423" Type="http://schemas.openxmlformats.org/officeDocument/2006/relationships/hyperlink" Target="about:blank" TargetMode="External"/><Relationship Id="rId429" Type="http://schemas.openxmlformats.org/officeDocument/2006/relationships/hyperlink" Target="about:blank" TargetMode="External"/><Relationship Id="rId428" Type="http://schemas.openxmlformats.org/officeDocument/2006/relationships/hyperlink" Target="about:blank" TargetMode="External"/><Relationship Id="rId427" Type="http://schemas.openxmlformats.org/officeDocument/2006/relationships/hyperlink" Target="about:blank" TargetMode="External"/><Relationship Id="rId1250" Type="http://schemas.openxmlformats.org/officeDocument/2006/relationships/hyperlink" Target="about:blank" TargetMode="External"/><Relationship Id="rId1251" Type="http://schemas.openxmlformats.org/officeDocument/2006/relationships/hyperlink" Target="about:blank" TargetMode="External"/><Relationship Id="rId1252" Type="http://schemas.openxmlformats.org/officeDocument/2006/relationships/hyperlink" Target="about:blank" TargetMode="External"/><Relationship Id="rId422" Type="http://schemas.openxmlformats.org/officeDocument/2006/relationships/hyperlink" Target="about:blank" TargetMode="External"/><Relationship Id="rId1253" Type="http://schemas.openxmlformats.org/officeDocument/2006/relationships/hyperlink" Target="about:blank" TargetMode="External"/><Relationship Id="rId421" Type="http://schemas.openxmlformats.org/officeDocument/2006/relationships/hyperlink" Target="about:blank" TargetMode="External"/><Relationship Id="rId1254" Type="http://schemas.openxmlformats.org/officeDocument/2006/relationships/hyperlink" Target="about:blank" TargetMode="External"/><Relationship Id="rId420" Type="http://schemas.openxmlformats.org/officeDocument/2006/relationships/hyperlink" Target="about:blank" TargetMode="External"/><Relationship Id="rId1255" Type="http://schemas.openxmlformats.org/officeDocument/2006/relationships/hyperlink" Target="about:blank" TargetMode="External"/><Relationship Id="rId1256" Type="http://schemas.openxmlformats.org/officeDocument/2006/relationships/hyperlink" Target="about:blank" TargetMode="External"/><Relationship Id="rId1246" Type="http://schemas.openxmlformats.org/officeDocument/2006/relationships/hyperlink" Target="about:blank" TargetMode="External"/><Relationship Id="rId1247" Type="http://schemas.openxmlformats.org/officeDocument/2006/relationships/hyperlink" Target="about:blank" TargetMode="External"/><Relationship Id="rId1248" Type="http://schemas.openxmlformats.org/officeDocument/2006/relationships/hyperlink" Target="about:blank" TargetMode="External"/><Relationship Id="rId1249" Type="http://schemas.openxmlformats.org/officeDocument/2006/relationships/hyperlink" Target="about:blank" TargetMode="External"/><Relationship Id="rId415" Type="http://schemas.openxmlformats.org/officeDocument/2006/relationships/hyperlink" Target="about:blank" TargetMode="External"/><Relationship Id="rId899" Type="http://schemas.openxmlformats.org/officeDocument/2006/relationships/hyperlink" Target="about:blank" TargetMode="External"/><Relationship Id="rId414" Type="http://schemas.openxmlformats.org/officeDocument/2006/relationships/hyperlink" Target="about:blank" TargetMode="External"/><Relationship Id="rId898" Type="http://schemas.openxmlformats.org/officeDocument/2006/relationships/hyperlink" Target="about:blank" TargetMode="External"/><Relationship Id="rId413" Type="http://schemas.openxmlformats.org/officeDocument/2006/relationships/hyperlink" Target="about:blank" TargetMode="External"/><Relationship Id="rId897" Type="http://schemas.openxmlformats.org/officeDocument/2006/relationships/hyperlink" Target="about:blank" TargetMode="External"/><Relationship Id="rId412" Type="http://schemas.openxmlformats.org/officeDocument/2006/relationships/hyperlink" Target="about:blank" TargetMode="External"/><Relationship Id="rId896" Type="http://schemas.openxmlformats.org/officeDocument/2006/relationships/hyperlink" Target="about:blank" TargetMode="External"/><Relationship Id="rId419" Type="http://schemas.openxmlformats.org/officeDocument/2006/relationships/hyperlink" Target="about:blank" TargetMode="External"/><Relationship Id="rId418" Type="http://schemas.openxmlformats.org/officeDocument/2006/relationships/hyperlink" Target="about:blank" TargetMode="External"/><Relationship Id="rId417" Type="http://schemas.openxmlformats.org/officeDocument/2006/relationships/hyperlink" Target="about:blank" TargetMode="External"/><Relationship Id="rId416" Type="http://schemas.openxmlformats.org/officeDocument/2006/relationships/hyperlink" Target="about:blank" TargetMode="External"/><Relationship Id="rId891" Type="http://schemas.openxmlformats.org/officeDocument/2006/relationships/hyperlink" Target="about:blank" TargetMode="External"/><Relationship Id="rId890" Type="http://schemas.openxmlformats.org/officeDocument/2006/relationships/hyperlink" Target="about:blank" TargetMode="External"/><Relationship Id="rId1240" Type="http://schemas.openxmlformats.org/officeDocument/2006/relationships/hyperlink" Target="about:blank" TargetMode="External"/><Relationship Id="rId1241" Type="http://schemas.openxmlformats.org/officeDocument/2006/relationships/hyperlink" Target="about:blank" TargetMode="External"/><Relationship Id="rId411" Type="http://schemas.openxmlformats.org/officeDocument/2006/relationships/hyperlink" Target="about:blank" TargetMode="External"/><Relationship Id="rId895" Type="http://schemas.openxmlformats.org/officeDocument/2006/relationships/hyperlink" Target="about:blank" TargetMode="External"/><Relationship Id="rId1242" Type="http://schemas.openxmlformats.org/officeDocument/2006/relationships/hyperlink" Target="about:blank" TargetMode="External"/><Relationship Id="rId410" Type="http://schemas.openxmlformats.org/officeDocument/2006/relationships/hyperlink" Target="about:blank" TargetMode="External"/><Relationship Id="rId894" Type="http://schemas.openxmlformats.org/officeDocument/2006/relationships/hyperlink" Target="about:blank" TargetMode="External"/><Relationship Id="rId1243" Type="http://schemas.openxmlformats.org/officeDocument/2006/relationships/hyperlink" Target="about:blank" TargetMode="External"/><Relationship Id="rId893" Type="http://schemas.openxmlformats.org/officeDocument/2006/relationships/hyperlink" Target="about:blank" TargetMode="External"/><Relationship Id="rId1244" Type="http://schemas.openxmlformats.org/officeDocument/2006/relationships/hyperlink" Target="about:blank" TargetMode="External"/><Relationship Id="rId892" Type="http://schemas.openxmlformats.org/officeDocument/2006/relationships/hyperlink" Target="about:blank" TargetMode="External"/><Relationship Id="rId1245" Type="http://schemas.openxmlformats.org/officeDocument/2006/relationships/hyperlink" Target="about:blank" TargetMode="External"/><Relationship Id="rId1279" Type="http://schemas.openxmlformats.org/officeDocument/2006/relationships/hyperlink" Target="about:blank" TargetMode="External"/><Relationship Id="rId448" Type="http://schemas.openxmlformats.org/officeDocument/2006/relationships/hyperlink" Target="about:blank" TargetMode="External"/><Relationship Id="rId447" Type="http://schemas.openxmlformats.org/officeDocument/2006/relationships/hyperlink" Target="about:blank" TargetMode="External"/><Relationship Id="rId446" Type="http://schemas.openxmlformats.org/officeDocument/2006/relationships/hyperlink" Target="about:blank" TargetMode="External"/><Relationship Id="rId445" Type="http://schemas.openxmlformats.org/officeDocument/2006/relationships/hyperlink" Target="about:blank" TargetMode="External"/><Relationship Id="rId449" Type="http://schemas.openxmlformats.org/officeDocument/2006/relationships/hyperlink" Target="about:blank" TargetMode="External"/><Relationship Id="rId1270" Type="http://schemas.openxmlformats.org/officeDocument/2006/relationships/hyperlink" Target="about:blank" TargetMode="External"/><Relationship Id="rId440" Type="http://schemas.openxmlformats.org/officeDocument/2006/relationships/hyperlink" Target="about:blank" TargetMode="External"/><Relationship Id="rId1271" Type="http://schemas.openxmlformats.org/officeDocument/2006/relationships/hyperlink" Target="about:blank" TargetMode="External"/><Relationship Id="rId1272" Type="http://schemas.openxmlformats.org/officeDocument/2006/relationships/hyperlink" Target="about:blank" TargetMode="External"/><Relationship Id="rId1273" Type="http://schemas.openxmlformats.org/officeDocument/2006/relationships/hyperlink" Target="about:blank" TargetMode="External"/><Relationship Id="rId1274" Type="http://schemas.openxmlformats.org/officeDocument/2006/relationships/hyperlink" Target="about:blank" TargetMode="External"/><Relationship Id="rId444" Type="http://schemas.openxmlformats.org/officeDocument/2006/relationships/hyperlink" Target="about:blank" TargetMode="External"/><Relationship Id="rId1275" Type="http://schemas.openxmlformats.org/officeDocument/2006/relationships/hyperlink" Target="about:blank" TargetMode="External"/><Relationship Id="rId443" Type="http://schemas.openxmlformats.org/officeDocument/2006/relationships/hyperlink" Target="about:blank" TargetMode="External"/><Relationship Id="rId1276" Type="http://schemas.openxmlformats.org/officeDocument/2006/relationships/hyperlink" Target="about:blank" TargetMode="External"/><Relationship Id="rId442" Type="http://schemas.openxmlformats.org/officeDocument/2006/relationships/hyperlink" Target="about:blank" TargetMode="External"/><Relationship Id="rId1277" Type="http://schemas.openxmlformats.org/officeDocument/2006/relationships/hyperlink" Target="about:blank" TargetMode="External"/><Relationship Id="rId441" Type="http://schemas.openxmlformats.org/officeDocument/2006/relationships/hyperlink" Target="about:blank" TargetMode="External"/><Relationship Id="rId1278" Type="http://schemas.openxmlformats.org/officeDocument/2006/relationships/hyperlink" Target="about:blank" TargetMode="External"/><Relationship Id="rId1268" Type="http://schemas.openxmlformats.org/officeDocument/2006/relationships/hyperlink" Target="about:blank" TargetMode="External"/><Relationship Id="rId1269" Type="http://schemas.openxmlformats.org/officeDocument/2006/relationships/hyperlink" Target="about:blank" TargetMode="External"/><Relationship Id="rId437" Type="http://schemas.openxmlformats.org/officeDocument/2006/relationships/hyperlink" Target="about:blank" TargetMode="External"/><Relationship Id="rId436" Type="http://schemas.openxmlformats.org/officeDocument/2006/relationships/hyperlink" Target="about:blank" TargetMode="External"/><Relationship Id="rId435" Type="http://schemas.openxmlformats.org/officeDocument/2006/relationships/hyperlink" Target="about:blank" TargetMode="External"/><Relationship Id="rId434" Type="http://schemas.openxmlformats.org/officeDocument/2006/relationships/hyperlink" Target="about:blank" TargetMode="External"/><Relationship Id="rId439" Type="http://schemas.openxmlformats.org/officeDocument/2006/relationships/hyperlink" Target="about:blank" TargetMode="External"/><Relationship Id="rId438" Type="http://schemas.openxmlformats.org/officeDocument/2006/relationships/hyperlink" Target="about:blank" TargetMode="External"/><Relationship Id="rId1260" Type="http://schemas.openxmlformats.org/officeDocument/2006/relationships/hyperlink" Target="about:blank" TargetMode="External"/><Relationship Id="rId1261" Type="http://schemas.openxmlformats.org/officeDocument/2006/relationships/hyperlink" Target="about:blank" TargetMode="External"/><Relationship Id="rId1262" Type="http://schemas.openxmlformats.org/officeDocument/2006/relationships/hyperlink" Target="about:blank" TargetMode="External"/><Relationship Id="rId1263" Type="http://schemas.openxmlformats.org/officeDocument/2006/relationships/hyperlink" Target="about:blank" TargetMode="External"/><Relationship Id="rId433" Type="http://schemas.openxmlformats.org/officeDocument/2006/relationships/hyperlink" Target="about:blank" TargetMode="External"/><Relationship Id="rId1264" Type="http://schemas.openxmlformats.org/officeDocument/2006/relationships/hyperlink" Target="about:blank" TargetMode="External"/><Relationship Id="rId432" Type="http://schemas.openxmlformats.org/officeDocument/2006/relationships/hyperlink" Target="about:blank" TargetMode="External"/><Relationship Id="rId1265" Type="http://schemas.openxmlformats.org/officeDocument/2006/relationships/hyperlink" Target="about:blank" TargetMode="External"/><Relationship Id="rId431" Type="http://schemas.openxmlformats.org/officeDocument/2006/relationships/hyperlink" Target="about:blank" TargetMode="External"/><Relationship Id="rId1266" Type="http://schemas.openxmlformats.org/officeDocument/2006/relationships/hyperlink" Target="about:blank" TargetMode="External"/><Relationship Id="rId430" Type="http://schemas.openxmlformats.org/officeDocument/2006/relationships/hyperlink" Target="about:blank" TargetMode="External"/><Relationship Id="rId1267" Type="http://schemas.openxmlformats.org/officeDocument/2006/relationships/hyperlink" Target="about:blank" TargetMode="External"/></Relationships>
</file>

<file path=xl/worksheets/_rels/sheet7.xml.rels><?xml version="1.0" encoding="UTF-8" standalone="yes"?><Relationships xmlns="http://schemas.openxmlformats.org/package/2006/relationships"><Relationship Id="rId392" Type="http://schemas.openxmlformats.org/officeDocument/2006/relationships/hyperlink" Target="about:blank" TargetMode="External"/><Relationship Id="rId391" Type="http://schemas.openxmlformats.org/officeDocument/2006/relationships/hyperlink" Target="about:blank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385" Type="http://schemas.openxmlformats.org/officeDocument/2006/relationships/hyperlink" Target="about:blank" TargetMode="External"/><Relationship Id="rId384" Type="http://schemas.openxmlformats.org/officeDocument/2006/relationships/hyperlink" Target="about:blank" TargetMode="External"/><Relationship Id="rId383" Type="http://schemas.openxmlformats.org/officeDocument/2006/relationships/hyperlink" Target="about:blank" TargetMode="External"/><Relationship Id="rId382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389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388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387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386" Type="http://schemas.openxmlformats.org/officeDocument/2006/relationships/hyperlink" Target="about:blank" TargetMode="External"/><Relationship Id="rId381" Type="http://schemas.openxmlformats.org/officeDocument/2006/relationships/hyperlink" Target="about:blank" TargetMode="External"/><Relationship Id="rId380" Type="http://schemas.openxmlformats.org/officeDocument/2006/relationships/hyperlink" Target="about:blank" TargetMode="External"/><Relationship Id="rId379" Type="http://schemas.openxmlformats.org/officeDocument/2006/relationships/hyperlink" Target="about:blank" TargetMode="External"/><Relationship Id="rId374" Type="http://schemas.openxmlformats.org/officeDocument/2006/relationships/hyperlink" Target="about:blank" TargetMode="External"/><Relationship Id="rId373" Type="http://schemas.openxmlformats.org/officeDocument/2006/relationships/hyperlink" Target="about:blank" TargetMode="External"/><Relationship Id="rId372" Type="http://schemas.openxmlformats.org/officeDocument/2006/relationships/hyperlink" Target="about:blank" TargetMode="External"/><Relationship Id="rId371" Type="http://schemas.openxmlformats.org/officeDocument/2006/relationships/hyperlink" Target="about:blank" TargetMode="External"/><Relationship Id="rId378" Type="http://schemas.openxmlformats.org/officeDocument/2006/relationships/hyperlink" Target="about:blank" TargetMode="External"/><Relationship Id="rId377" Type="http://schemas.openxmlformats.org/officeDocument/2006/relationships/hyperlink" Target="about:blank" TargetMode="External"/><Relationship Id="rId376" Type="http://schemas.openxmlformats.org/officeDocument/2006/relationships/hyperlink" Target="about:blank" TargetMode="External"/><Relationship Id="rId375" Type="http://schemas.openxmlformats.org/officeDocument/2006/relationships/hyperlink" Target="about:blank" TargetMode="External"/><Relationship Id="rId396" Type="http://schemas.openxmlformats.org/officeDocument/2006/relationships/hyperlink" Target="about:blank" TargetMode="External"/><Relationship Id="rId395" Type="http://schemas.openxmlformats.org/officeDocument/2006/relationships/hyperlink" Target="about:blank" TargetMode="External"/><Relationship Id="rId394" Type="http://schemas.openxmlformats.org/officeDocument/2006/relationships/hyperlink" Target="about:blank" TargetMode="External"/><Relationship Id="rId393" Type="http://schemas.openxmlformats.org/officeDocument/2006/relationships/hyperlink" Target="about:blank" TargetMode="External"/><Relationship Id="rId399" Type="http://schemas.openxmlformats.org/officeDocument/2006/relationships/hyperlink" Target="about:blank" TargetMode="External"/><Relationship Id="rId398" Type="http://schemas.openxmlformats.org/officeDocument/2006/relationships/hyperlink" Target="about:blank" TargetMode="External"/><Relationship Id="rId397" Type="http://schemas.openxmlformats.org/officeDocument/2006/relationships/hyperlink" Target="about:blank" TargetMode="External"/><Relationship Id="rId808" Type="http://schemas.openxmlformats.org/officeDocument/2006/relationships/hyperlink" Target="about:blank" TargetMode="External"/><Relationship Id="rId807" Type="http://schemas.openxmlformats.org/officeDocument/2006/relationships/hyperlink" Target="about:blank" TargetMode="External"/><Relationship Id="rId806" Type="http://schemas.openxmlformats.org/officeDocument/2006/relationships/hyperlink" Target="about:blank" TargetMode="External"/><Relationship Id="rId805" Type="http://schemas.openxmlformats.org/officeDocument/2006/relationships/hyperlink" Target="about:blank" TargetMode="External"/><Relationship Id="rId809" Type="http://schemas.openxmlformats.org/officeDocument/2006/relationships/hyperlink" Target="about:blank" TargetMode="External"/><Relationship Id="rId800" Type="http://schemas.openxmlformats.org/officeDocument/2006/relationships/hyperlink" Target="about:blank" TargetMode="External"/><Relationship Id="rId804" Type="http://schemas.openxmlformats.org/officeDocument/2006/relationships/hyperlink" Target="about:blank" TargetMode="External"/><Relationship Id="rId803" Type="http://schemas.openxmlformats.org/officeDocument/2006/relationships/hyperlink" Target="about:blank" TargetMode="External"/><Relationship Id="rId802" Type="http://schemas.openxmlformats.org/officeDocument/2006/relationships/hyperlink" Target="about:blank" TargetMode="External"/><Relationship Id="rId801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1334" Type="http://schemas.openxmlformats.org/officeDocument/2006/relationships/hyperlink" Target="about:blank" TargetMode="External"/><Relationship Id="rId1335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1336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1337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1338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1339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745" Type="http://schemas.openxmlformats.org/officeDocument/2006/relationships/hyperlink" Target="about:blank" TargetMode="External"/><Relationship Id="rId744" Type="http://schemas.openxmlformats.org/officeDocument/2006/relationships/hyperlink" Target="about:blank" TargetMode="External"/><Relationship Id="rId743" Type="http://schemas.openxmlformats.org/officeDocument/2006/relationships/hyperlink" Target="about:blank" TargetMode="External"/><Relationship Id="rId742" Type="http://schemas.openxmlformats.org/officeDocument/2006/relationships/hyperlink" Target="about:blank" TargetMode="External"/><Relationship Id="rId749" Type="http://schemas.openxmlformats.org/officeDocument/2006/relationships/hyperlink" Target="about:blank" TargetMode="External"/><Relationship Id="rId748" Type="http://schemas.openxmlformats.org/officeDocument/2006/relationships/hyperlink" Target="about:blank" TargetMode="External"/><Relationship Id="rId747" Type="http://schemas.openxmlformats.org/officeDocument/2006/relationships/hyperlink" Target="about:blank" TargetMode="External"/><Relationship Id="rId746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741" Type="http://schemas.openxmlformats.org/officeDocument/2006/relationships/hyperlink" Target="about:blank" TargetMode="External"/><Relationship Id="rId1330" Type="http://schemas.openxmlformats.org/officeDocument/2006/relationships/hyperlink" Target="about:blank" TargetMode="External"/><Relationship Id="rId740" Type="http://schemas.openxmlformats.org/officeDocument/2006/relationships/hyperlink" Target="about:blank" TargetMode="External"/><Relationship Id="rId1331" Type="http://schemas.openxmlformats.org/officeDocument/2006/relationships/hyperlink" Target="about:blank" TargetMode="External"/><Relationship Id="rId1332" Type="http://schemas.openxmlformats.org/officeDocument/2006/relationships/hyperlink" Target="about:blank" TargetMode="External"/><Relationship Id="rId1333" Type="http://schemas.openxmlformats.org/officeDocument/2006/relationships/hyperlink" Target="about:blank" TargetMode="External"/><Relationship Id="rId1323" Type="http://schemas.openxmlformats.org/officeDocument/2006/relationships/hyperlink" Target="about:blank" TargetMode="External"/><Relationship Id="rId1324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1325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1326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1327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1328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1329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739" Type="http://schemas.openxmlformats.org/officeDocument/2006/relationships/hyperlink" Target="about:blank" TargetMode="External"/><Relationship Id="rId734" Type="http://schemas.openxmlformats.org/officeDocument/2006/relationships/hyperlink" Target="about:blank" TargetMode="External"/><Relationship Id="rId733" Type="http://schemas.openxmlformats.org/officeDocument/2006/relationships/hyperlink" Target="about:blank" TargetMode="External"/><Relationship Id="rId732" Type="http://schemas.openxmlformats.org/officeDocument/2006/relationships/hyperlink" Target="about:blank" TargetMode="External"/><Relationship Id="rId731" Type="http://schemas.openxmlformats.org/officeDocument/2006/relationships/hyperlink" Target="about:blank" TargetMode="External"/><Relationship Id="rId738" Type="http://schemas.openxmlformats.org/officeDocument/2006/relationships/hyperlink" Target="about:blank" TargetMode="External"/><Relationship Id="rId737" Type="http://schemas.openxmlformats.org/officeDocument/2006/relationships/hyperlink" Target="about:blank" TargetMode="External"/><Relationship Id="rId736" Type="http://schemas.openxmlformats.org/officeDocument/2006/relationships/hyperlink" Target="about:blank" TargetMode="External"/><Relationship Id="rId735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730" Type="http://schemas.openxmlformats.org/officeDocument/2006/relationships/hyperlink" Target="about:blank" TargetMode="External"/><Relationship Id="rId1320" Type="http://schemas.openxmlformats.org/officeDocument/2006/relationships/hyperlink" Target="about:blank" TargetMode="External"/><Relationship Id="rId1321" Type="http://schemas.openxmlformats.org/officeDocument/2006/relationships/hyperlink" Target="about:blank" TargetMode="External"/><Relationship Id="rId1322" Type="http://schemas.openxmlformats.org/officeDocument/2006/relationships/hyperlink" Target="about:blank" TargetMode="External"/><Relationship Id="rId1356" Type="http://schemas.openxmlformats.org/officeDocument/2006/relationships/hyperlink" Target="about:blank" TargetMode="External"/><Relationship Id="rId1357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1358" Type="http://schemas.openxmlformats.org/officeDocument/2006/relationships/hyperlink" Target="about:blank" TargetMode="External"/><Relationship Id="rId1359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767" Type="http://schemas.openxmlformats.org/officeDocument/2006/relationships/hyperlink" Target="about:blank" TargetMode="External"/><Relationship Id="rId766" Type="http://schemas.openxmlformats.org/officeDocument/2006/relationships/hyperlink" Target="about:blank" TargetMode="External"/><Relationship Id="rId765" Type="http://schemas.openxmlformats.org/officeDocument/2006/relationships/hyperlink" Target="about:blank" TargetMode="External"/><Relationship Id="rId764" Type="http://schemas.openxmlformats.org/officeDocument/2006/relationships/hyperlink" Target="about:blank" TargetMode="External"/><Relationship Id="rId769" Type="http://schemas.openxmlformats.org/officeDocument/2006/relationships/hyperlink" Target="about:blank" TargetMode="External"/><Relationship Id="rId768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1350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1351" Type="http://schemas.openxmlformats.org/officeDocument/2006/relationships/hyperlink" Target="about:blank" TargetMode="External"/><Relationship Id="rId763" Type="http://schemas.openxmlformats.org/officeDocument/2006/relationships/hyperlink" Target="about:blank" TargetMode="External"/><Relationship Id="rId1352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762" Type="http://schemas.openxmlformats.org/officeDocument/2006/relationships/hyperlink" Target="about:blank" TargetMode="External"/><Relationship Id="rId1353" Type="http://schemas.openxmlformats.org/officeDocument/2006/relationships/hyperlink" Target="about:blank" TargetMode="External"/><Relationship Id="rId761" Type="http://schemas.openxmlformats.org/officeDocument/2006/relationships/hyperlink" Target="about:blank" TargetMode="External"/><Relationship Id="rId1354" Type="http://schemas.openxmlformats.org/officeDocument/2006/relationships/hyperlink" Target="about:blank" TargetMode="External"/><Relationship Id="rId760" Type="http://schemas.openxmlformats.org/officeDocument/2006/relationships/hyperlink" Target="about:blank" TargetMode="External"/><Relationship Id="rId1355" Type="http://schemas.openxmlformats.org/officeDocument/2006/relationships/hyperlink" Target="about:blank" TargetMode="External"/><Relationship Id="rId1345" Type="http://schemas.openxmlformats.org/officeDocument/2006/relationships/hyperlink" Target="about:blank" TargetMode="External"/><Relationship Id="rId1346" Type="http://schemas.openxmlformats.org/officeDocument/2006/relationships/hyperlink" Target="about:blank" TargetMode="External"/><Relationship Id="rId1347" Type="http://schemas.openxmlformats.org/officeDocument/2006/relationships/hyperlink" Target="about:blank" TargetMode="External"/><Relationship Id="rId1348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349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756" Type="http://schemas.openxmlformats.org/officeDocument/2006/relationships/hyperlink" Target="about:blank" TargetMode="External"/><Relationship Id="rId755" Type="http://schemas.openxmlformats.org/officeDocument/2006/relationships/hyperlink" Target="about:blank" TargetMode="External"/><Relationship Id="rId754" Type="http://schemas.openxmlformats.org/officeDocument/2006/relationships/hyperlink" Target="about:blank" TargetMode="External"/><Relationship Id="rId753" Type="http://schemas.openxmlformats.org/officeDocument/2006/relationships/hyperlink" Target="about:blank" TargetMode="External"/><Relationship Id="rId759" Type="http://schemas.openxmlformats.org/officeDocument/2006/relationships/hyperlink" Target="about:blank" TargetMode="External"/><Relationship Id="rId758" Type="http://schemas.openxmlformats.org/officeDocument/2006/relationships/hyperlink" Target="about:blank" TargetMode="External"/><Relationship Id="rId757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340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752" Type="http://schemas.openxmlformats.org/officeDocument/2006/relationships/hyperlink" Target="about:blank" TargetMode="External"/><Relationship Id="rId1341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751" Type="http://schemas.openxmlformats.org/officeDocument/2006/relationships/hyperlink" Target="about:blank" TargetMode="External"/><Relationship Id="rId1342" Type="http://schemas.openxmlformats.org/officeDocument/2006/relationships/hyperlink" Target="about:blank" TargetMode="External"/><Relationship Id="rId750" Type="http://schemas.openxmlformats.org/officeDocument/2006/relationships/hyperlink" Target="about:blank" TargetMode="External"/><Relationship Id="rId1343" Type="http://schemas.openxmlformats.org/officeDocument/2006/relationships/hyperlink" Target="about:blank" TargetMode="External"/><Relationship Id="rId1344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709" Type="http://schemas.openxmlformats.org/officeDocument/2006/relationships/hyperlink" Target="about:blank" TargetMode="External"/><Relationship Id="rId708" Type="http://schemas.openxmlformats.org/officeDocument/2006/relationships/hyperlink" Target="about:blank" TargetMode="External"/><Relationship Id="rId707" Type="http://schemas.openxmlformats.org/officeDocument/2006/relationships/hyperlink" Target="about:blank" TargetMode="External"/><Relationship Id="rId706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01" Type="http://schemas.openxmlformats.org/officeDocument/2006/relationships/hyperlink" Target="about:blank" TargetMode="External"/><Relationship Id="rId700" Type="http://schemas.openxmlformats.org/officeDocument/2006/relationships/hyperlink" Target="about:blank" TargetMode="External"/><Relationship Id="rId705" Type="http://schemas.openxmlformats.org/officeDocument/2006/relationships/hyperlink" Target="about:blank" TargetMode="External"/><Relationship Id="rId704" Type="http://schemas.openxmlformats.org/officeDocument/2006/relationships/hyperlink" Target="about:blank" TargetMode="External"/><Relationship Id="rId703" Type="http://schemas.openxmlformats.org/officeDocument/2006/relationships/hyperlink" Target="about:blank" TargetMode="External"/><Relationship Id="rId702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1312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1313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1314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1315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1316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1317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131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1319" Type="http://schemas.openxmlformats.org/officeDocument/2006/relationships/hyperlink" Target="about:blank" TargetMode="External"/><Relationship Id="rId729" Type="http://schemas.openxmlformats.org/officeDocument/2006/relationships/hyperlink" Target="about:blank" TargetMode="External"/><Relationship Id="rId728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723" Type="http://schemas.openxmlformats.org/officeDocument/2006/relationships/hyperlink" Target="about:blank" TargetMode="External"/><Relationship Id="rId722" Type="http://schemas.openxmlformats.org/officeDocument/2006/relationships/hyperlink" Target="about:blank" TargetMode="External"/><Relationship Id="rId721" Type="http://schemas.openxmlformats.org/officeDocument/2006/relationships/hyperlink" Target="about:blank" TargetMode="External"/><Relationship Id="rId720" Type="http://schemas.openxmlformats.org/officeDocument/2006/relationships/hyperlink" Target="about:blank" TargetMode="External"/><Relationship Id="rId727" Type="http://schemas.openxmlformats.org/officeDocument/2006/relationships/hyperlink" Target="about:blank" TargetMode="External"/><Relationship Id="rId726" Type="http://schemas.openxmlformats.org/officeDocument/2006/relationships/hyperlink" Target="about:blank" TargetMode="External"/><Relationship Id="rId725" Type="http://schemas.openxmlformats.org/officeDocument/2006/relationships/hyperlink" Target="about:blank" TargetMode="External"/><Relationship Id="rId724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1310" Type="http://schemas.openxmlformats.org/officeDocument/2006/relationships/hyperlink" Target="about:blank" TargetMode="External"/><Relationship Id="rId1311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1301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1302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1303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1304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1305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1306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130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1308" Type="http://schemas.openxmlformats.org/officeDocument/2006/relationships/hyperlink" Target="about:blank" TargetMode="External"/><Relationship Id="rId1309" Type="http://schemas.openxmlformats.org/officeDocument/2006/relationships/hyperlink" Target="about:blank" TargetMode="External"/><Relationship Id="rId719" Type="http://schemas.openxmlformats.org/officeDocument/2006/relationships/hyperlink" Target="about:blank" TargetMode="External"/><Relationship Id="rId718" Type="http://schemas.openxmlformats.org/officeDocument/2006/relationships/hyperlink" Target="about:blank" TargetMode="External"/><Relationship Id="rId717" Type="http://schemas.openxmlformats.org/officeDocument/2006/relationships/hyperlink" Target="about:blank" TargetMode="External"/><Relationship Id="rId712" Type="http://schemas.openxmlformats.org/officeDocument/2006/relationships/hyperlink" Target="about:blank" TargetMode="External"/><Relationship Id="rId711" Type="http://schemas.openxmlformats.org/officeDocument/2006/relationships/hyperlink" Target="about:blank" TargetMode="External"/><Relationship Id="rId710" Type="http://schemas.openxmlformats.org/officeDocument/2006/relationships/hyperlink" Target="about:blank" TargetMode="External"/><Relationship Id="rId716" Type="http://schemas.openxmlformats.org/officeDocument/2006/relationships/hyperlink" Target="about:blank" TargetMode="External"/><Relationship Id="rId715" Type="http://schemas.openxmlformats.org/officeDocument/2006/relationships/hyperlink" Target="about:blank" TargetMode="External"/><Relationship Id="rId714" Type="http://schemas.openxmlformats.org/officeDocument/2006/relationships/hyperlink" Target="about:blank" TargetMode="External"/><Relationship Id="rId713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1300" Type="http://schemas.openxmlformats.org/officeDocument/2006/relationships/hyperlink" Target="about:blank" TargetMode="External"/><Relationship Id="rId349" Type="http://schemas.openxmlformats.org/officeDocument/2006/relationships/hyperlink" Target="about:blank" TargetMode="External"/><Relationship Id="rId348" Type="http://schemas.openxmlformats.org/officeDocument/2006/relationships/hyperlink" Target="about:blank" TargetMode="External"/><Relationship Id="rId347" Type="http://schemas.openxmlformats.org/officeDocument/2006/relationships/hyperlink" Target="about:blank" TargetMode="External"/><Relationship Id="rId346" Type="http://schemas.openxmlformats.org/officeDocument/2006/relationships/hyperlink" Target="about:blank" TargetMode="External"/><Relationship Id="rId341" Type="http://schemas.openxmlformats.org/officeDocument/2006/relationships/hyperlink" Target="about:blank" TargetMode="External"/><Relationship Id="rId340" Type="http://schemas.openxmlformats.org/officeDocument/2006/relationships/hyperlink" Target="about:blank" TargetMode="External"/><Relationship Id="rId345" Type="http://schemas.openxmlformats.org/officeDocument/2006/relationships/hyperlink" Target="about:blank" TargetMode="External"/><Relationship Id="rId344" Type="http://schemas.openxmlformats.org/officeDocument/2006/relationships/hyperlink" Target="about:blank" TargetMode="External"/><Relationship Id="rId343" Type="http://schemas.openxmlformats.org/officeDocument/2006/relationships/hyperlink" Target="about:blank" TargetMode="External"/><Relationship Id="rId342" Type="http://schemas.openxmlformats.org/officeDocument/2006/relationships/hyperlink" Target="about:blank" TargetMode="External"/><Relationship Id="rId338" Type="http://schemas.openxmlformats.org/officeDocument/2006/relationships/hyperlink" Target="about:blank" TargetMode="External"/><Relationship Id="rId337" Type="http://schemas.openxmlformats.org/officeDocument/2006/relationships/hyperlink" Target="about:blank" TargetMode="External"/><Relationship Id="rId336" Type="http://schemas.openxmlformats.org/officeDocument/2006/relationships/hyperlink" Target="about:blank" TargetMode="External"/><Relationship Id="rId335" Type="http://schemas.openxmlformats.org/officeDocument/2006/relationships/hyperlink" Target="about:blank" TargetMode="External"/><Relationship Id="rId339" Type="http://schemas.openxmlformats.org/officeDocument/2006/relationships/hyperlink" Target="about:blank" TargetMode="External"/><Relationship Id="rId330" Type="http://schemas.openxmlformats.org/officeDocument/2006/relationships/hyperlink" Target="about:blank" TargetMode="External"/><Relationship Id="rId334" Type="http://schemas.openxmlformats.org/officeDocument/2006/relationships/hyperlink" Target="about:blank" TargetMode="External"/><Relationship Id="rId333" Type="http://schemas.openxmlformats.org/officeDocument/2006/relationships/hyperlink" Target="about:blank" TargetMode="External"/><Relationship Id="rId332" Type="http://schemas.openxmlformats.org/officeDocument/2006/relationships/hyperlink" Target="about:blank" TargetMode="External"/><Relationship Id="rId331" Type="http://schemas.openxmlformats.org/officeDocument/2006/relationships/hyperlink" Target="about:blank" TargetMode="External"/><Relationship Id="rId370" Type="http://schemas.openxmlformats.org/officeDocument/2006/relationships/hyperlink" Target="about:blank" TargetMode="External"/><Relationship Id="rId369" Type="http://schemas.openxmlformats.org/officeDocument/2006/relationships/hyperlink" Target="about:blank" TargetMode="External"/><Relationship Id="rId368" Type="http://schemas.openxmlformats.org/officeDocument/2006/relationships/hyperlink" Target="about:blank" TargetMode="External"/><Relationship Id="rId363" Type="http://schemas.openxmlformats.org/officeDocument/2006/relationships/hyperlink" Target="about:blank" TargetMode="External"/><Relationship Id="rId362" Type="http://schemas.openxmlformats.org/officeDocument/2006/relationships/hyperlink" Target="about:blank" TargetMode="External"/><Relationship Id="rId361" Type="http://schemas.openxmlformats.org/officeDocument/2006/relationships/hyperlink" Target="about:blank" TargetMode="External"/><Relationship Id="rId360" Type="http://schemas.openxmlformats.org/officeDocument/2006/relationships/hyperlink" Target="about:blank" TargetMode="External"/><Relationship Id="rId367" Type="http://schemas.openxmlformats.org/officeDocument/2006/relationships/hyperlink" Target="about:blank" TargetMode="External"/><Relationship Id="rId366" Type="http://schemas.openxmlformats.org/officeDocument/2006/relationships/hyperlink" Target="about:blank" TargetMode="External"/><Relationship Id="rId365" Type="http://schemas.openxmlformats.org/officeDocument/2006/relationships/hyperlink" Target="about:blank" TargetMode="External"/><Relationship Id="rId364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359" Type="http://schemas.openxmlformats.org/officeDocument/2006/relationships/hyperlink" Target="about:blank" TargetMode="External"/><Relationship Id="rId358" Type="http://schemas.openxmlformats.org/officeDocument/2006/relationships/hyperlink" Target="about:blank" TargetMode="External"/><Relationship Id="rId357" Type="http://schemas.openxmlformats.org/officeDocument/2006/relationships/hyperlink" Target="about:blank" TargetMode="External"/><Relationship Id="rId352" Type="http://schemas.openxmlformats.org/officeDocument/2006/relationships/hyperlink" Target="about:blank" TargetMode="External"/><Relationship Id="rId351" Type="http://schemas.openxmlformats.org/officeDocument/2006/relationships/hyperlink" Target="about:blank" TargetMode="External"/><Relationship Id="rId350" Type="http://schemas.openxmlformats.org/officeDocument/2006/relationships/hyperlink" Target="about:blank" TargetMode="External"/><Relationship Id="rId356" Type="http://schemas.openxmlformats.org/officeDocument/2006/relationships/hyperlink" Target="about:blank" TargetMode="External"/><Relationship Id="rId355" Type="http://schemas.openxmlformats.org/officeDocument/2006/relationships/hyperlink" Target="about:blank" TargetMode="External"/><Relationship Id="rId354" Type="http://schemas.openxmlformats.org/officeDocument/2006/relationships/hyperlink" Target="about:blank" TargetMode="External"/><Relationship Id="rId353" Type="http://schemas.openxmlformats.org/officeDocument/2006/relationships/hyperlink" Target="about:blank" TargetMode="External"/><Relationship Id="rId1378" Type="http://schemas.openxmlformats.org/officeDocument/2006/relationships/hyperlink" Target="about:blank" TargetMode="External"/><Relationship Id="rId1379" Type="http://schemas.openxmlformats.org/officeDocument/2006/relationships/hyperlink" Target="about:blank" TargetMode="External"/><Relationship Id="rId305" Type="http://schemas.openxmlformats.org/officeDocument/2006/relationships/hyperlink" Target="about:blank" TargetMode="External"/><Relationship Id="rId789" Type="http://schemas.openxmlformats.org/officeDocument/2006/relationships/hyperlink" Target="about:blank" TargetMode="External"/><Relationship Id="rId304" Type="http://schemas.openxmlformats.org/officeDocument/2006/relationships/hyperlink" Target="about:blank" TargetMode="External"/><Relationship Id="rId788" Type="http://schemas.openxmlformats.org/officeDocument/2006/relationships/hyperlink" Target="about:blank" TargetMode="External"/><Relationship Id="rId303" Type="http://schemas.openxmlformats.org/officeDocument/2006/relationships/hyperlink" Target="about:blank" TargetMode="External"/><Relationship Id="rId787" Type="http://schemas.openxmlformats.org/officeDocument/2006/relationships/hyperlink" Target="about:blank" TargetMode="External"/><Relationship Id="rId302" Type="http://schemas.openxmlformats.org/officeDocument/2006/relationships/hyperlink" Target="about:blank" TargetMode="External"/><Relationship Id="rId786" Type="http://schemas.openxmlformats.org/officeDocument/2006/relationships/hyperlink" Target="about:blank" TargetMode="External"/><Relationship Id="rId309" Type="http://schemas.openxmlformats.org/officeDocument/2006/relationships/hyperlink" Target="about:blank" TargetMode="External"/><Relationship Id="rId308" Type="http://schemas.openxmlformats.org/officeDocument/2006/relationships/hyperlink" Target="about:blank" TargetMode="External"/><Relationship Id="rId307" Type="http://schemas.openxmlformats.org/officeDocument/2006/relationships/hyperlink" Target="about:blank" TargetMode="External"/><Relationship Id="rId306" Type="http://schemas.openxmlformats.org/officeDocument/2006/relationships/hyperlink" Target="about:blank" TargetMode="External"/><Relationship Id="rId781" Type="http://schemas.openxmlformats.org/officeDocument/2006/relationships/hyperlink" Target="about:blank" TargetMode="External"/><Relationship Id="rId1370" Type="http://schemas.openxmlformats.org/officeDocument/2006/relationships/hyperlink" Target="about:blank" TargetMode="External"/><Relationship Id="rId780" Type="http://schemas.openxmlformats.org/officeDocument/2006/relationships/hyperlink" Target="about:blank" TargetMode="External"/><Relationship Id="rId1371" Type="http://schemas.openxmlformats.org/officeDocument/2006/relationships/hyperlink" Target="about:blank" TargetMode="External"/><Relationship Id="rId1372" Type="http://schemas.openxmlformats.org/officeDocument/2006/relationships/hyperlink" Target="about:blank" TargetMode="External"/><Relationship Id="rId1373" Type="http://schemas.openxmlformats.org/officeDocument/2006/relationships/hyperlink" Target="about:blank" TargetMode="External"/><Relationship Id="rId301" Type="http://schemas.openxmlformats.org/officeDocument/2006/relationships/hyperlink" Target="about:blank" TargetMode="External"/><Relationship Id="rId785" Type="http://schemas.openxmlformats.org/officeDocument/2006/relationships/hyperlink" Target="about:blank" TargetMode="External"/><Relationship Id="rId1374" Type="http://schemas.openxmlformats.org/officeDocument/2006/relationships/hyperlink" Target="about:blank" TargetMode="External"/><Relationship Id="rId300" Type="http://schemas.openxmlformats.org/officeDocument/2006/relationships/hyperlink" Target="about:blank" TargetMode="External"/><Relationship Id="rId784" Type="http://schemas.openxmlformats.org/officeDocument/2006/relationships/hyperlink" Target="about:blank" TargetMode="External"/><Relationship Id="rId1375" Type="http://schemas.openxmlformats.org/officeDocument/2006/relationships/hyperlink" Target="about:blank" TargetMode="External"/><Relationship Id="rId783" Type="http://schemas.openxmlformats.org/officeDocument/2006/relationships/hyperlink" Target="about:blank" TargetMode="External"/><Relationship Id="rId1376" Type="http://schemas.openxmlformats.org/officeDocument/2006/relationships/hyperlink" Target="about:blank" TargetMode="External"/><Relationship Id="rId782" Type="http://schemas.openxmlformats.org/officeDocument/2006/relationships/hyperlink" Target="about:blank" TargetMode="External"/><Relationship Id="rId1377" Type="http://schemas.openxmlformats.org/officeDocument/2006/relationships/hyperlink" Target="about:blank" TargetMode="External"/><Relationship Id="rId1367" Type="http://schemas.openxmlformats.org/officeDocument/2006/relationships/hyperlink" Target="about:blank" TargetMode="External"/><Relationship Id="rId1368" Type="http://schemas.openxmlformats.org/officeDocument/2006/relationships/hyperlink" Target="about:blank" TargetMode="External"/><Relationship Id="rId1369" Type="http://schemas.openxmlformats.org/officeDocument/2006/relationships/hyperlink" Target="about:blank" TargetMode="External"/><Relationship Id="rId778" Type="http://schemas.openxmlformats.org/officeDocument/2006/relationships/hyperlink" Target="about:blank" TargetMode="External"/><Relationship Id="rId777" Type="http://schemas.openxmlformats.org/officeDocument/2006/relationships/hyperlink" Target="about:blank" TargetMode="External"/><Relationship Id="rId776" Type="http://schemas.openxmlformats.org/officeDocument/2006/relationships/hyperlink" Target="about:blank" TargetMode="External"/><Relationship Id="rId775" Type="http://schemas.openxmlformats.org/officeDocument/2006/relationships/hyperlink" Target="about:blank" TargetMode="External"/><Relationship Id="rId779" Type="http://schemas.openxmlformats.org/officeDocument/2006/relationships/hyperlink" Target="about:blank" TargetMode="External"/><Relationship Id="rId770" Type="http://schemas.openxmlformats.org/officeDocument/2006/relationships/hyperlink" Target="about:blank" TargetMode="External"/><Relationship Id="rId1360" Type="http://schemas.openxmlformats.org/officeDocument/2006/relationships/hyperlink" Target="about:blank" TargetMode="External"/><Relationship Id="rId1361" Type="http://schemas.openxmlformats.org/officeDocument/2006/relationships/hyperlink" Target="about:blank" TargetMode="External"/><Relationship Id="rId1362" Type="http://schemas.openxmlformats.org/officeDocument/2006/relationships/hyperlink" Target="about:blank" TargetMode="External"/><Relationship Id="rId774" Type="http://schemas.openxmlformats.org/officeDocument/2006/relationships/hyperlink" Target="about:blank" TargetMode="External"/><Relationship Id="rId1363" Type="http://schemas.openxmlformats.org/officeDocument/2006/relationships/hyperlink" Target="about:blank" TargetMode="External"/><Relationship Id="rId773" Type="http://schemas.openxmlformats.org/officeDocument/2006/relationships/hyperlink" Target="about:blank" TargetMode="External"/><Relationship Id="rId1364" Type="http://schemas.openxmlformats.org/officeDocument/2006/relationships/hyperlink" Target="about:blank" TargetMode="External"/><Relationship Id="rId772" Type="http://schemas.openxmlformats.org/officeDocument/2006/relationships/hyperlink" Target="about:blank" TargetMode="External"/><Relationship Id="rId1365" Type="http://schemas.openxmlformats.org/officeDocument/2006/relationships/hyperlink" Target="about:blank" TargetMode="External"/><Relationship Id="rId771" Type="http://schemas.openxmlformats.org/officeDocument/2006/relationships/hyperlink" Target="about:blank" TargetMode="External"/><Relationship Id="rId1366" Type="http://schemas.openxmlformats.org/officeDocument/2006/relationships/hyperlink" Target="about:blank" TargetMode="External"/><Relationship Id="rId327" Type="http://schemas.openxmlformats.org/officeDocument/2006/relationships/hyperlink" Target="about:blank" TargetMode="External"/><Relationship Id="rId326" Type="http://schemas.openxmlformats.org/officeDocument/2006/relationships/hyperlink" Target="about:blank" TargetMode="External"/><Relationship Id="rId325" Type="http://schemas.openxmlformats.org/officeDocument/2006/relationships/hyperlink" Target="about:blank" TargetMode="External"/><Relationship Id="rId324" Type="http://schemas.openxmlformats.org/officeDocument/2006/relationships/hyperlink" Target="about:blank" TargetMode="External"/><Relationship Id="rId329" Type="http://schemas.openxmlformats.org/officeDocument/2006/relationships/hyperlink" Target="about:blank" TargetMode="External"/><Relationship Id="rId1390" Type="http://schemas.openxmlformats.org/officeDocument/2006/relationships/hyperlink" Target="about:blank" TargetMode="External"/><Relationship Id="rId328" Type="http://schemas.openxmlformats.org/officeDocument/2006/relationships/hyperlink" Target="about:blank" TargetMode="External"/><Relationship Id="rId1391" Type="http://schemas.openxmlformats.org/officeDocument/2006/relationships/hyperlink" Target="about:blank" TargetMode="External"/><Relationship Id="rId1392" Type="http://schemas.openxmlformats.org/officeDocument/2006/relationships/hyperlink" Target="about:blank" TargetMode="External"/><Relationship Id="rId1393" Type="http://schemas.openxmlformats.org/officeDocument/2006/relationships/hyperlink" Target="about:blank" TargetMode="External"/><Relationship Id="rId1394" Type="http://schemas.openxmlformats.org/officeDocument/2006/relationships/hyperlink" Target="about:blank" TargetMode="External"/><Relationship Id="rId1395" Type="http://schemas.openxmlformats.org/officeDocument/2006/relationships/hyperlink" Target="about:blank" TargetMode="External"/><Relationship Id="rId323" Type="http://schemas.openxmlformats.org/officeDocument/2006/relationships/hyperlink" Target="about:blank" TargetMode="External"/><Relationship Id="rId1396" Type="http://schemas.openxmlformats.org/officeDocument/2006/relationships/hyperlink" Target="about:blank" TargetMode="External"/><Relationship Id="rId322" Type="http://schemas.openxmlformats.org/officeDocument/2006/relationships/hyperlink" Target="about:blank" TargetMode="External"/><Relationship Id="rId1397" Type="http://schemas.openxmlformats.org/officeDocument/2006/relationships/hyperlink" Target="about:blank" TargetMode="External"/><Relationship Id="rId321" Type="http://schemas.openxmlformats.org/officeDocument/2006/relationships/hyperlink" Target="about:blank" TargetMode="External"/><Relationship Id="rId1398" Type="http://schemas.openxmlformats.org/officeDocument/2006/relationships/hyperlink" Target="about:blank" TargetMode="External"/><Relationship Id="rId320" Type="http://schemas.openxmlformats.org/officeDocument/2006/relationships/hyperlink" Target="about:blank" TargetMode="External"/><Relationship Id="rId1399" Type="http://schemas.openxmlformats.org/officeDocument/2006/relationships/hyperlink" Target="about:blank" TargetMode="External"/><Relationship Id="rId1389" Type="http://schemas.openxmlformats.org/officeDocument/2006/relationships/hyperlink" Target="about:blank" TargetMode="External"/><Relationship Id="rId316" Type="http://schemas.openxmlformats.org/officeDocument/2006/relationships/hyperlink" Target="about:blank" TargetMode="External"/><Relationship Id="rId315" Type="http://schemas.openxmlformats.org/officeDocument/2006/relationships/hyperlink" Target="about:blank" TargetMode="External"/><Relationship Id="rId799" Type="http://schemas.openxmlformats.org/officeDocument/2006/relationships/hyperlink" Target="about:blank" TargetMode="External"/><Relationship Id="rId314" Type="http://schemas.openxmlformats.org/officeDocument/2006/relationships/hyperlink" Target="about:blank" TargetMode="External"/><Relationship Id="rId798" Type="http://schemas.openxmlformats.org/officeDocument/2006/relationships/hyperlink" Target="about:blank" TargetMode="External"/><Relationship Id="rId313" Type="http://schemas.openxmlformats.org/officeDocument/2006/relationships/hyperlink" Target="about:blank" TargetMode="External"/><Relationship Id="rId797" Type="http://schemas.openxmlformats.org/officeDocument/2006/relationships/hyperlink" Target="about:blank" TargetMode="External"/><Relationship Id="rId319" Type="http://schemas.openxmlformats.org/officeDocument/2006/relationships/hyperlink" Target="about:blank" TargetMode="External"/><Relationship Id="rId318" Type="http://schemas.openxmlformats.org/officeDocument/2006/relationships/hyperlink" Target="about:blank" TargetMode="External"/><Relationship Id="rId317" Type="http://schemas.openxmlformats.org/officeDocument/2006/relationships/hyperlink" Target="about:blank" TargetMode="External"/><Relationship Id="rId1380" Type="http://schemas.openxmlformats.org/officeDocument/2006/relationships/hyperlink" Target="about:blank" TargetMode="External"/><Relationship Id="rId792" Type="http://schemas.openxmlformats.org/officeDocument/2006/relationships/hyperlink" Target="about:blank" TargetMode="External"/><Relationship Id="rId1381" Type="http://schemas.openxmlformats.org/officeDocument/2006/relationships/hyperlink" Target="about:blank" TargetMode="External"/><Relationship Id="rId791" Type="http://schemas.openxmlformats.org/officeDocument/2006/relationships/hyperlink" Target="about:blank" TargetMode="External"/><Relationship Id="rId1382" Type="http://schemas.openxmlformats.org/officeDocument/2006/relationships/hyperlink" Target="about:blank" TargetMode="External"/><Relationship Id="rId790" Type="http://schemas.openxmlformats.org/officeDocument/2006/relationships/hyperlink" Target="about:blank" TargetMode="External"/><Relationship Id="rId1383" Type="http://schemas.openxmlformats.org/officeDocument/2006/relationships/hyperlink" Target="about:blank" TargetMode="External"/><Relationship Id="rId1384" Type="http://schemas.openxmlformats.org/officeDocument/2006/relationships/hyperlink" Target="about:blank" TargetMode="External"/><Relationship Id="rId312" Type="http://schemas.openxmlformats.org/officeDocument/2006/relationships/hyperlink" Target="about:blank" TargetMode="External"/><Relationship Id="rId796" Type="http://schemas.openxmlformats.org/officeDocument/2006/relationships/hyperlink" Target="about:blank" TargetMode="External"/><Relationship Id="rId1385" Type="http://schemas.openxmlformats.org/officeDocument/2006/relationships/hyperlink" Target="about:blank" TargetMode="External"/><Relationship Id="rId311" Type="http://schemas.openxmlformats.org/officeDocument/2006/relationships/hyperlink" Target="about:blank" TargetMode="External"/><Relationship Id="rId795" Type="http://schemas.openxmlformats.org/officeDocument/2006/relationships/hyperlink" Target="about:blank" TargetMode="External"/><Relationship Id="rId1386" Type="http://schemas.openxmlformats.org/officeDocument/2006/relationships/hyperlink" Target="about:blank" TargetMode="External"/><Relationship Id="rId310" Type="http://schemas.openxmlformats.org/officeDocument/2006/relationships/hyperlink" Target="about:blank" TargetMode="External"/><Relationship Id="rId794" Type="http://schemas.openxmlformats.org/officeDocument/2006/relationships/hyperlink" Target="about:blank" TargetMode="External"/><Relationship Id="rId1387" Type="http://schemas.openxmlformats.org/officeDocument/2006/relationships/hyperlink" Target="about:blank" TargetMode="External"/><Relationship Id="rId793" Type="http://schemas.openxmlformats.org/officeDocument/2006/relationships/hyperlink" Target="about:blank" TargetMode="External"/><Relationship Id="rId1388" Type="http://schemas.openxmlformats.org/officeDocument/2006/relationships/hyperlink" Target="about:blank" TargetMode="External"/><Relationship Id="rId297" Type="http://schemas.openxmlformats.org/officeDocument/2006/relationships/hyperlink" Target="about:blank" TargetMode="External"/><Relationship Id="rId296" Type="http://schemas.openxmlformats.org/officeDocument/2006/relationships/hyperlink" Target="about:blank" TargetMode="External"/><Relationship Id="rId295" Type="http://schemas.openxmlformats.org/officeDocument/2006/relationships/hyperlink" Target="about:blank" TargetMode="External"/><Relationship Id="rId294" Type="http://schemas.openxmlformats.org/officeDocument/2006/relationships/hyperlink" Target="about:blank" TargetMode="External"/><Relationship Id="rId299" Type="http://schemas.openxmlformats.org/officeDocument/2006/relationships/hyperlink" Target="about:blank" TargetMode="External"/><Relationship Id="rId298" Type="http://schemas.openxmlformats.org/officeDocument/2006/relationships/hyperlink" Target="about:blank" TargetMode="External"/><Relationship Id="rId271" Type="http://schemas.openxmlformats.org/officeDocument/2006/relationships/hyperlink" Target="about:blank" TargetMode="External"/><Relationship Id="rId270" Type="http://schemas.openxmlformats.org/officeDocument/2006/relationships/hyperlink" Target="about:blank" TargetMode="External"/><Relationship Id="rId269" Type="http://schemas.openxmlformats.org/officeDocument/2006/relationships/hyperlink" Target="about:blank" TargetMode="External"/><Relationship Id="rId264" Type="http://schemas.openxmlformats.org/officeDocument/2006/relationships/hyperlink" Target="about:blank" TargetMode="External"/><Relationship Id="rId263" Type="http://schemas.openxmlformats.org/officeDocument/2006/relationships/hyperlink" Target="about:blank" TargetMode="External"/><Relationship Id="rId262" Type="http://schemas.openxmlformats.org/officeDocument/2006/relationships/hyperlink" Target="about:blank" TargetMode="External"/><Relationship Id="rId261" Type="http://schemas.openxmlformats.org/officeDocument/2006/relationships/hyperlink" Target="about:blank" TargetMode="External"/><Relationship Id="rId268" Type="http://schemas.openxmlformats.org/officeDocument/2006/relationships/hyperlink" Target="about:blank" TargetMode="External"/><Relationship Id="rId267" Type="http://schemas.openxmlformats.org/officeDocument/2006/relationships/hyperlink" Target="about:blank" TargetMode="External"/><Relationship Id="rId266" Type="http://schemas.openxmlformats.org/officeDocument/2006/relationships/hyperlink" Target="about:blank" TargetMode="External"/><Relationship Id="rId265" Type="http://schemas.openxmlformats.org/officeDocument/2006/relationships/hyperlink" Target="about:blank" TargetMode="External"/><Relationship Id="rId260" Type="http://schemas.openxmlformats.org/officeDocument/2006/relationships/hyperlink" Target="about:blank" TargetMode="External"/><Relationship Id="rId259" Type="http://schemas.openxmlformats.org/officeDocument/2006/relationships/hyperlink" Target="about:blank" TargetMode="External"/><Relationship Id="rId258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257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293" Type="http://schemas.openxmlformats.org/officeDocument/2006/relationships/hyperlink" Target="about:blank" TargetMode="External"/><Relationship Id="rId292" Type="http://schemas.openxmlformats.org/officeDocument/2006/relationships/hyperlink" Target="about:blank" TargetMode="External"/><Relationship Id="rId291" Type="http://schemas.openxmlformats.org/officeDocument/2006/relationships/hyperlink" Target="about:blank" TargetMode="External"/><Relationship Id="rId290" Type="http://schemas.openxmlformats.org/officeDocument/2006/relationships/hyperlink" Target="about:blank" TargetMode="External"/><Relationship Id="rId286" Type="http://schemas.openxmlformats.org/officeDocument/2006/relationships/hyperlink" Target="about:blank" TargetMode="External"/><Relationship Id="rId285" Type="http://schemas.openxmlformats.org/officeDocument/2006/relationships/hyperlink" Target="about:blank" TargetMode="External"/><Relationship Id="rId284" Type="http://schemas.openxmlformats.org/officeDocument/2006/relationships/hyperlink" Target="about:blank" TargetMode="External"/><Relationship Id="rId283" Type="http://schemas.openxmlformats.org/officeDocument/2006/relationships/hyperlink" Target="about:blank" TargetMode="External"/><Relationship Id="rId289" Type="http://schemas.openxmlformats.org/officeDocument/2006/relationships/hyperlink" Target="about:blank" TargetMode="External"/><Relationship Id="rId288" Type="http://schemas.openxmlformats.org/officeDocument/2006/relationships/hyperlink" Target="about:blank" TargetMode="External"/><Relationship Id="rId287" Type="http://schemas.openxmlformats.org/officeDocument/2006/relationships/hyperlink" Target="about:blank" TargetMode="External"/><Relationship Id="rId282" Type="http://schemas.openxmlformats.org/officeDocument/2006/relationships/hyperlink" Target="about:blank" TargetMode="External"/><Relationship Id="rId281" Type="http://schemas.openxmlformats.org/officeDocument/2006/relationships/hyperlink" Target="about:blank" TargetMode="External"/><Relationship Id="rId280" Type="http://schemas.openxmlformats.org/officeDocument/2006/relationships/hyperlink" Target="about:blank" TargetMode="External"/><Relationship Id="rId275" Type="http://schemas.openxmlformats.org/officeDocument/2006/relationships/hyperlink" Target="about:blank" TargetMode="External"/><Relationship Id="rId274" Type="http://schemas.openxmlformats.org/officeDocument/2006/relationships/hyperlink" Target="about:blank" TargetMode="External"/><Relationship Id="rId273" Type="http://schemas.openxmlformats.org/officeDocument/2006/relationships/hyperlink" Target="about:blank" TargetMode="External"/><Relationship Id="rId272" Type="http://schemas.openxmlformats.org/officeDocument/2006/relationships/hyperlink" Target="about:blank" TargetMode="External"/><Relationship Id="rId279" Type="http://schemas.openxmlformats.org/officeDocument/2006/relationships/hyperlink" Target="about:blank" TargetMode="External"/><Relationship Id="rId278" Type="http://schemas.openxmlformats.org/officeDocument/2006/relationships/hyperlink" Target="about:blank" TargetMode="External"/><Relationship Id="rId277" Type="http://schemas.openxmlformats.org/officeDocument/2006/relationships/hyperlink" Target="about:blank" TargetMode="External"/><Relationship Id="rId276" Type="http://schemas.openxmlformats.org/officeDocument/2006/relationships/hyperlink" Target="about:blank" TargetMode="External"/><Relationship Id="rId1455" Type="http://schemas.openxmlformats.org/officeDocument/2006/relationships/hyperlink" Target="about:blank" TargetMode="External"/><Relationship Id="rId1456" Type="http://schemas.openxmlformats.org/officeDocument/2006/relationships/hyperlink" Target="about:blank" TargetMode="External"/><Relationship Id="rId1457" Type="http://schemas.openxmlformats.org/officeDocument/2006/relationships/hyperlink" Target="about:blank" TargetMode="External"/><Relationship Id="rId1458" Type="http://schemas.openxmlformats.org/officeDocument/2006/relationships/hyperlink" Target="about:blank" TargetMode="External"/><Relationship Id="rId1459" Type="http://schemas.openxmlformats.org/officeDocument/2006/relationships/hyperlink" Target="about:blank" TargetMode="External"/><Relationship Id="rId629" Type="http://schemas.openxmlformats.org/officeDocument/2006/relationships/hyperlink" Target="about:blank" TargetMode="External"/><Relationship Id="rId624" Type="http://schemas.openxmlformats.org/officeDocument/2006/relationships/hyperlink" Target="about:blank" TargetMode="External"/><Relationship Id="rId623" Type="http://schemas.openxmlformats.org/officeDocument/2006/relationships/hyperlink" Target="about:blank" TargetMode="External"/><Relationship Id="rId622" Type="http://schemas.openxmlformats.org/officeDocument/2006/relationships/hyperlink" Target="about:blank" TargetMode="External"/><Relationship Id="rId621" Type="http://schemas.openxmlformats.org/officeDocument/2006/relationships/hyperlink" Target="about:blank" TargetMode="External"/><Relationship Id="rId628" Type="http://schemas.openxmlformats.org/officeDocument/2006/relationships/hyperlink" Target="about:blank" TargetMode="External"/><Relationship Id="rId627" Type="http://schemas.openxmlformats.org/officeDocument/2006/relationships/hyperlink" Target="about:blank" TargetMode="External"/><Relationship Id="rId626" Type="http://schemas.openxmlformats.org/officeDocument/2006/relationships/hyperlink" Target="about:blank" TargetMode="External"/><Relationship Id="rId625" Type="http://schemas.openxmlformats.org/officeDocument/2006/relationships/hyperlink" Target="about:blank" TargetMode="External"/><Relationship Id="rId1450" Type="http://schemas.openxmlformats.org/officeDocument/2006/relationships/hyperlink" Target="about:blank" TargetMode="External"/><Relationship Id="rId620" Type="http://schemas.openxmlformats.org/officeDocument/2006/relationships/hyperlink" Target="about:blank" TargetMode="External"/><Relationship Id="rId1451" Type="http://schemas.openxmlformats.org/officeDocument/2006/relationships/hyperlink" Target="about:blank" TargetMode="External"/><Relationship Id="rId1452" Type="http://schemas.openxmlformats.org/officeDocument/2006/relationships/hyperlink" Target="about:blank" TargetMode="External"/><Relationship Id="rId1453" Type="http://schemas.openxmlformats.org/officeDocument/2006/relationships/hyperlink" Target="about:blank" TargetMode="External"/><Relationship Id="rId1454" Type="http://schemas.openxmlformats.org/officeDocument/2006/relationships/hyperlink" Target="about:blank" TargetMode="External"/><Relationship Id="rId1444" Type="http://schemas.openxmlformats.org/officeDocument/2006/relationships/hyperlink" Target="about:blank" TargetMode="External"/><Relationship Id="rId1445" Type="http://schemas.openxmlformats.org/officeDocument/2006/relationships/hyperlink" Target="about:blank" TargetMode="External"/><Relationship Id="rId1446" Type="http://schemas.openxmlformats.org/officeDocument/2006/relationships/hyperlink" Target="about:blank" TargetMode="External"/><Relationship Id="rId1447" Type="http://schemas.openxmlformats.org/officeDocument/2006/relationships/hyperlink" Target="about:blank" TargetMode="External"/><Relationship Id="rId1448" Type="http://schemas.openxmlformats.org/officeDocument/2006/relationships/hyperlink" Target="about:blank" TargetMode="External"/><Relationship Id="rId1449" Type="http://schemas.openxmlformats.org/officeDocument/2006/relationships/hyperlink" Target="about:blank" TargetMode="External"/><Relationship Id="rId619" Type="http://schemas.openxmlformats.org/officeDocument/2006/relationships/hyperlink" Target="about:blank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about:blank" TargetMode="External"/><Relationship Id="rId612" Type="http://schemas.openxmlformats.org/officeDocument/2006/relationships/hyperlink" Target="about:blank" TargetMode="External"/><Relationship Id="rId611" Type="http://schemas.openxmlformats.org/officeDocument/2006/relationships/hyperlink" Target="about:blank" TargetMode="External"/><Relationship Id="rId610" Type="http://schemas.openxmlformats.org/officeDocument/2006/relationships/hyperlink" Target="about:blank" TargetMode="External"/><Relationship Id="rId617" Type="http://schemas.openxmlformats.org/officeDocument/2006/relationships/hyperlink" Target="about:blank" TargetMode="External"/><Relationship Id="rId616" Type="http://schemas.openxmlformats.org/officeDocument/2006/relationships/hyperlink" Target="about:blank" TargetMode="External"/><Relationship Id="rId615" Type="http://schemas.openxmlformats.org/officeDocument/2006/relationships/hyperlink" Target="about:blank" TargetMode="External"/><Relationship Id="rId614" Type="http://schemas.openxmlformats.org/officeDocument/2006/relationships/hyperlink" Target="about:blank" TargetMode="External"/><Relationship Id="rId1440" Type="http://schemas.openxmlformats.org/officeDocument/2006/relationships/hyperlink" Target="about:blank" TargetMode="External"/><Relationship Id="rId1441" Type="http://schemas.openxmlformats.org/officeDocument/2006/relationships/hyperlink" Target="about:blank" TargetMode="External"/><Relationship Id="rId1442" Type="http://schemas.openxmlformats.org/officeDocument/2006/relationships/hyperlink" Target="about:blank" TargetMode="External"/><Relationship Id="rId1443" Type="http://schemas.openxmlformats.org/officeDocument/2006/relationships/hyperlink" Target="about:blank" TargetMode="External"/><Relationship Id="rId1477" Type="http://schemas.openxmlformats.org/officeDocument/2006/relationships/hyperlink" Target="about:blank" TargetMode="External"/><Relationship Id="rId1478" Type="http://schemas.openxmlformats.org/officeDocument/2006/relationships/hyperlink" Target="about:blank" TargetMode="External"/><Relationship Id="rId1479" Type="http://schemas.openxmlformats.org/officeDocument/2006/relationships/hyperlink" Target="about:blank" TargetMode="External"/><Relationship Id="rId646" Type="http://schemas.openxmlformats.org/officeDocument/2006/relationships/hyperlink" Target="about:blank" TargetMode="External"/><Relationship Id="rId645" Type="http://schemas.openxmlformats.org/officeDocument/2006/relationships/hyperlink" Target="about:blank" TargetMode="External"/><Relationship Id="rId644" Type="http://schemas.openxmlformats.org/officeDocument/2006/relationships/hyperlink" Target="about:blank" TargetMode="External"/><Relationship Id="rId643" Type="http://schemas.openxmlformats.org/officeDocument/2006/relationships/hyperlink" Target="about:blank" TargetMode="External"/><Relationship Id="rId649" Type="http://schemas.openxmlformats.org/officeDocument/2006/relationships/hyperlink" Target="about:blank" TargetMode="External"/><Relationship Id="rId648" Type="http://schemas.openxmlformats.org/officeDocument/2006/relationships/hyperlink" Target="about:blank" TargetMode="External"/><Relationship Id="rId647" Type="http://schemas.openxmlformats.org/officeDocument/2006/relationships/hyperlink" Target="about:blank" TargetMode="External"/><Relationship Id="rId1470" Type="http://schemas.openxmlformats.org/officeDocument/2006/relationships/hyperlink" Target="about:blank" TargetMode="External"/><Relationship Id="rId1471" Type="http://schemas.openxmlformats.org/officeDocument/2006/relationships/hyperlink" Target="about:blank" TargetMode="External"/><Relationship Id="rId1472" Type="http://schemas.openxmlformats.org/officeDocument/2006/relationships/hyperlink" Target="about:blank" TargetMode="External"/><Relationship Id="rId642" Type="http://schemas.openxmlformats.org/officeDocument/2006/relationships/hyperlink" Target="about:blank" TargetMode="External"/><Relationship Id="rId1473" Type="http://schemas.openxmlformats.org/officeDocument/2006/relationships/hyperlink" Target="about:blank" TargetMode="External"/><Relationship Id="rId641" Type="http://schemas.openxmlformats.org/officeDocument/2006/relationships/hyperlink" Target="about:blank" TargetMode="External"/><Relationship Id="rId1474" Type="http://schemas.openxmlformats.org/officeDocument/2006/relationships/hyperlink" Target="about:blank" TargetMode="External"/><Relationship Id="rId640" Type="http://schemas.openxmlformats.org/officeDocument/2006/relationships/hyperlink" Target="about:blank" TargetMode="External"/><Relationship Id="rId1475" Type="http://schemas.openxmlformats.org/officeDocument/2006/relationships/hyperlink" Target="about:blank" TargetMode="External"/><Relationship Id="rId1476" Type="http://schemas.openxmlformats.org/officeDocument/2006/relationships/hyperlink" Target="about:blank" TargetMode="External"/><Relationship Id="rId1466" Type="http://schemas.openxmlformats.org/officeDocument/2006/relationships/hyperlink" Target="about:blank" TargetMode="External"/><Relationship Id="rId1467" Type="http://schemas.openxmlformats.org/officeDocument/2006/relationships/hyperlink" Target="about:blank" TargetMode="External"/><Relationship Id="rId1468" Type="http://schemas.openxmlformats.org/officeDocument/2006/relationships/hyperlink" Target="about:blank" TargetMode="External"/><Relationship Id="rId1469" Type="http://schemas.openxmlformats.org/officeDocument/2006/relationships/hyperlink" Target="about:blank" TargetMode="External"/><Relationship Id="rId635" Type="http://schemas.openxmlformats.org/officeDocument/2006/relationships/hyperlink" Target="about:blank" TargetMode="External"/><Relationship Id="rId634" Type="http://schemas.openxmlformats.org/officeDocument/2006/relationships/hyperlink" Target="about:blank" TargetMode="External"/><Relationship Id="rId633" Type="http://schemas.openxmlformats.org/officeDocument/2006/relationships/hyperlink" Target="about:blank" TargetMode="External"/><Relationship Id="rId632" Type="http://schemas.openxmlformats.org/officeDocument/2006/relationships/hyperlink" Target="about:blank" TargetMode="External"/><Relationship Id="rId639" Type="http://schemas.openxmlformats.org/officeDocument/2006/relationships/hyperlink" Target="about:blank" TargetMode="External"/><Relationship Id="rId638" Type="http://schemas.openxmlformats.org/officeDocument/2006/relationships/hyperlink" Target="about:blank" TargetMode="External"/><Relationship Id="rId637" Type="http://schemas.openxmlformats.org/officeDocument/2006/relationships/hyperlink" Target="about:blank" TargetMode="External"/><Relationship Id="rId636" Type="http://schemas.openxmlformats.org/officeDocument/2006/relationships/hyperlink" Target="about:blank" TargetMode="External"/><Relationship Id="rId1460" Type="http://schemas.openxmlformats.org/officeDocument/2006/relationships/hyperlink" Target="about:blank" TargetMode="External"/><Relationship Id="rId1461" Type="http://schemas.openxmlformats.org/officeDocument/2006/relationships/hyperlink" Target="about:blank" TargetMode="External"/><Relationship Id="rId631" Type="http://schemas.openxmlformats.org/officeDocument/2006/relationships/hyperlink" Target="about:blank" TargetMode="External"/><Relationship Id="rId1462" Type="http://schemas.openxmlformats.org/officeDocument/2006/relationships/hyperlink" Target="about:blank" TargetMode="External"/><Relationship Id="rId630" Type="http://schemas.openxmlformats.org/officeDocument/2006/relationships/hyperlink" Target="about:blank" TargetMode="External"/><Relationship Id="rId1463" Type="http://schemas.openxmlformats.org/officeDocument/2006/relationships/hyperlink" Target="about:blank" TargetMode="External"/><Relationship Id="rId1464" Type="http://schemas.openxmlformats.org/officeDocument/2006/relationships/hyperlink" Target="about:blank" TargetMode="External"/><Relationship Id="rId1465" Type="http://schemas.openxmlformats.org/officeDocument/2006/relationships/hyperlink" Target="about:blank" TargetMode="External"/><Relationship Id="rId1411" Type="http://schemas.openxmlformats.org/officeDocument/2006/relationships/hyperlink" Target="about:blank" TargetMode="External"/><Relationship Id="rId1412" Type="http://schemas.openxmlformats.org/officeDocument/2006/relationships/hyperlink" Target="about:blank" TargetMode="External"/><Relationship Id="rId1413" Type="http://schemas.openxmlformats.org/officeDocument/2006/relationships/hyperlink" Target="about:blank" TargetMode="External"/><Relationship Id="rId1414" Type="http://schemas.openxmlformats.org/officeDocument/2006/relationships/hyperlink" Target="about:blank" TargetMode="External"/><Relationship Id="rId1415" Type="http://schemas.openxmlformats.org/officeDocument/2006/relationships/hyperlink" Target="about:blank" TargetMode="External"/><Relationship Id="rId1416" Type="http://schemas.openxmlformats.org/officeDocument/2006/relationships/hyperlink" Target="about:blank" TargetMode="External"/><Relationship Id="rId1417" Type="http://schemas.openxmlformats.org/officeDocument/2006/relationships/hyperlink" Target="about:blank" TargetMode="External"/><Relationship Id="rId1418" Type="http://schemas.openxmlformats.org/officeDocument/2006/relationships/hyperlink" Target="about:blank" TargetMode="External"/><Relationship Id="rId1419" Type="http://schemas.openxmlformats.org/officeDocument/2006/relationships/hyperlink" Target="about:blank" TargetMode="External"/><Relationship Id="rId1410" Type="http://schemas.openxmlformats.org/officeDocument/2006/relationships/hyperlink" Target="about:blank" TargetMode="External"/><Relationship Id="rId1400" Type="http://schemas.openxmlformats.org/officeDocument/2006/relationships/hyperlink" Target="about:blank" TargetMode="External"/><Relationship Id="rId1401" Type="http://schemas.openxmlformats.org/officeDocument/2006/relationships/hyperlink" Target="about:blank" TargetMode="External"/><Relationship Id="rId1402" Type="http://schemas.openxmlformats.org/officeDocument/2006/relationships/hyperlink" Target="about:blank" TargetMode="External"/><Relationship Id="rId1403" Type="http://schemas.openxmlformats.org/officeDocument/2006/relationships/hyperlink" Target="about:blank" TargetMode="External"/><Relationship Id="rId1404" Type="http://schemas.openxmlformats.org/officeDocument/2006/relationships/hyperlink" Target="about:blank" TargetMode="External"/><Relationship Id="rId1405" Type="http://schemas.openxmlformats.org/officeDocument/2006/relationships/hyperlink" Target="about:blank" TargetMode="External"/><Relationship Id="rId1406" Type="http://schemas.openxmlformats.org/officeDocument/2006/relationships/hyperlink" Target="about:blank" TargetMode="External"/><Relationship Id="rId1407" Type="http://schemas.openxmlformats.org/officeDocument/2006/relationships/hyperlink" Target="about:blank" TargetMode="External"/><Relationship Id="rId1408" Type="http://schemas.openxmlformats.org/officeDocument/2006/relationships/hyperlink" Target="about:blank" TargetMode="External"/><Relationship Id="rId1409" Type="http://schemas.openxmlformats.org/officeDocument/2006/relationships/hyperlink" Target="about:blank" TargetMode="External"/><Relationship Id="rId1433" Type="http://schemas.openxmlformats.org/officeDocument/2006/relationships/hyperlink" Target="about:blank" TargetMode="External"/><Relationship Id="rId1434" Type="http://schemas.openxmlformats.org/officeDocument/2006/relationships/hyperlink" Target="about:blank" TargetMode="External"/><Relationship Id="rId1435" Type="http://schemas.openxmlformats.org/officeDocument/2006/relationships/hyperlink" Target="about:blank" TargetMode="External"/><Relationship Id="rId1436" Type="http://schemas.openxmlformats.org/officeDocument/2006/relationships/hyperlink" Target="about:blank" TargetMode="External"/><Relationship Id="rId1437" Type="http://schemas.openxmlformats.org/officeDocument/2006/relationships/hyperlink" Target="about:blank" TargetMode="External"/><Relationship Id="rId1438" Type="http://schemas.openxmlformats.org/officeDocument/2006/relationships/hyperlink" Target="about:blank" TargetMode="External"/><Relationship Id="rId1439" Type="http://schemas.openxmlformats.org/officeDocument/2006/relationships/hyperlink" Target="about:blank" TargetMode="External"/><Relationship Id="rId609" Type="http://schemas.openxmlformats.org/officeDocument/2006/relationships/hyperlink" Target="about:blank" TargetMode="External"/><Relationship Id="rId608" Type="http://schemas.openxmlformats.org/officeDocument/2006/relationships/hyperlink" Target="about:blank" TargetMode="External"/><Relationship Id="rId607" Type="http://schemas.openxmlformats.org/officeDocument/2006/relationships/hyperlink" Target="about:blank" TargetMode="External"/><Relationship Id="rId602" Type="http://schemas.openxmlformats.org/officeDocument/2006/relationships/hyperlink" Target="about:blank" TargetMode="External"/><Relationship Id="rId601" Type="http://schemas.openxmlformats.org/officeDocument/2006/relationships/hyperlink" Target="about:blank" TargetMode="External"/><Relationship Id="rId600" Type="http://schemas.openxmlformats.org/officeDocument/2006/relationships/hyperlink" Target="about:blank" TargetMode="External"/><Relationship Id="rId606" Type="http://schemas.openxmlformats.org/officeDocument/2006/relationships/hyperlink" Target="about:blank" TargetMode="External"/><Relationship Id="rId605" Type="http://schemas.openxmlformats.org/officeDocument/2006/relationships/hyperlink" Target="about:blank" TargetMode="External"/><Relationship Id="rId604" Type="http://schemas.openxmlformats.org/officeDocument/2006/relationships/hyperlink" Target="about:blank" TargetMode="External"/><Relationship Id="rId603" Type="http://schemas.openxmlformats.org/officeDocument/2006/relationships/hyperlink" Target="about:blank" TargetMode="External"/><Relationship Id="rId1430" Type="http://schemas.openxmlformats.org/officeDocument/2006/relationships/hyperlink" Target="about:blank" TargetMode="External"/><Relationship Id="rId1431" Type="http://schemas.openxmlformats.org/officeDocument/2006/relationships/hyperlink" Target="about:blank" TargetMode="External"/><Relationship Id="rId1432" Type="http://schemas.openxmlformats.org/officeDocument/2006/relationships/hyperlink" Target="about:blank" TargetMode="External"/><Relationship Id="rId1422" Type="http://schemas.openxmlformats.org/officeDocument/2006/relationships/hyperlink" Target="about:blank" TargetMode="External"/><Relationship Id="rId1423" Type="http://schemas.openxmlformats.org/officeDocument/2006/relationships/hyperlink" Target="about:blank" TargetMode="External"/><Relationship Id="rId1424" Type="http://schemas.openxmlformats.org/officeDocument/2006/relationships/hyperlink" Target="about:blank" TargetMode="External"/><Relationship Id="rId1425" Type="http://schemas.openxmlformats.org/officeDocument/2006/relationships/hyperlink" Target="about:blank" TargetMode="External"/><Relationship Id="rId1426" Type="http://schemas.openxmlformats.org/officeDocument/2006/relationships/hyperlink" Target="about:blank" TargetMode="External"/><Relationship Id="rId1427" Type="http://schemas.openxmlformats.org/officeDocument/2006/relationships/hyperlink" Target="about:blank" TargetMode="External"/><Relationship Id="rId1428" Type="http://schemas.openxmlformats.org/officeDocument/2006/relationships/hyperlink" Target="about:blank" TargetMode="External"/><Relationship Id="rId1429" Type="http://schemas.openxmlformats.org/officeDocument/2006/relationships/hyperlink" Target="about:blank" TargetMode="External"/><Relationship Id="rId1420" Type="http://schemas.openxmlformats.org/officeDocument/2006/relationships/hyperlink" Target="about:blank" TargetMode="External"/><Relationship Id="rId1421" Type="http://schemas.openxmlformats.org/officeDocument/2006/relationships/hyperlink" Target="about:blank" TargetMode="External"/><Relationship Id="rId1059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1050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1051" Type="http://schemas.openxmlformats.org/officeDocument/2006/relationships/hyperlink" Target="about:blank" TargetMode="External"/><Relationship Id="rId1052" Type="http://schemas.openxmlformats.org/officeDocument/2006/relationships/hyperlink" Target="about:blank" TargetMode="External"/><Relationship Id="rId1053" Type="http://schemas.openxmlformats.org/officeDocument/2006/relationships/hyperlink" Target="about:blank" TargetMode="External"/><Relationship Id="rId1054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1055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1056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1057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1058" Type="http://schemas.openxmlformats.org/officeDocument/2006/relationships/hyperlink" Target="about:blank" TargetMode="External"/><Relationship Id="rId1048" Type="http://schemas.openxmlformats.org/officeDocument/2006/relationships/hyperlink" Target="about:blank" TargetMode="External"/><Relationship Id="rId1049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699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698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693" Type="http://schemas.openxmlformats.org/officeDocument/2006/relationships/hyperlink" Target="about:blank" TargetMode="External"/><Relationship Id="rId1040" Type="http://schemas.openxmlformats.org/officeDocument/2006/relationships/hyperlink" Target="about:blank" TargetMode="External"/><Relationship Id="rId692" Type="http://schemas.openxmlformats.org/officeDocument/2006/relationships/hyperlink" Target="about:blank" TargetMode="External"/><Relationship Id="rId1041" Type="http://schemas.openxmlformats.org/officeDocument/2006/relationships/hyperlink" Target="about:blank" TargetMode="External"/><Relationship Id="rId691" Type="http://schemas.openxmlformats.org/officeDocument/2006/relationships/hyperlink" Target="about:blank" TargetMode="External"/><Relationship Id="rId1042" Type="http://schemas.openxmlformats.org/officeDocument/2006/relationships/hyperlink" Target="about:blank" TargetMode="External"/><Relationship Id="rId690" Type="http://schemas.openxmlformats.org/officeDocument/2006/relationships/hyperlink" Target="about:blank" TargetMode="External"/><Relationship Id="rId1043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697" Type="http://schemas.openxmlformats.org/officeDocument/2006/relationships/hyperlink" Target="about:blank" TargetMode="External"/><Relationship Id="rId1044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696" Type="http://schemas.openxmlformats.org/officeDocument/2006/relationships/hyperlink" Target="about:blank" TargetMode="External"/><Relationship Id="rId1045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695" Type="http://schemas.openxmlformats.org/officeDocument/2006/relationships/hyperlink" Target="about:blank" TargetMode="External"/><Relationship Id="rId1046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694" Type="http://schemas.openxmlformats.org/officeDocument/2006/relationships/hyperlink" Target="about:blank" TargetMode="External"/><Relationship Id="rId1047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1070" Type="http://schemas.openxmlformats.org/officeDocument/2006/relationships/hyperlink" Target="about:blank" TargetMode="External"/><Relationship Id="rId1071" Type="http://schemas.openxmlformats.org/officeDocument/2006/relationships/hyperlink" Target="about:blank" TargetMode="External"/><Relationship Id="rId1072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1073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1074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1075" Type="http://schemas.openxmlformats.org/officeDocument/2006/relationships/hyperlink" Target="about:blank" TargetMode="External"/><Relationship Id="rId1076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1077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1078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1079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1060" Type="http://schemas.openxmlformats.org/officeDocument/2006/relationships/hyperlink" Target="about:blank" TargetMode="External"/><Relationship Id="rId1061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1062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1063" Type="http://schemas.openxmlformats.org/officeDocument/2006/relationships/hyperlink" Target="about:blank" TargetMode="External"/><Relationship Id="rId1064" Type="http://schemas.openxmlformats.org/officeDocument/2006/relationships/hyperlink" Target="about:blank" TargetMode="External"/><Relationship Id="rId1065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1066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1067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1068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1069" Type="http://schemas.openxmlformats.org/officeDocument/2006/relationships/hyperlink" Target="about:blank" TargetMode="External"/><Relationship Id="rId1015" Type="http://schemas.openxmlformats.org/officeDocument/2006/relationships/hyperlink" Target="about:blank" TargetMode="External"/><Relationship Id="rId1499" Type="http://schemas.openxmlformats.org/officeDocument/2006/relationships/hyperlink" Target="about:blank" TargetMode="External"/><Relationship Id="rId1016" Type="http://schemas.openxmlformats.org/officeDocument/2006/relationships/hyperlink" Target="about:blank" TargetMode="External"/><Relationship Id="rId1017" Type="http://schemas.openxmlformats.org/officeDocument/2006/relationships/hyperlink" Target="about:blank" TargetMode="External"/><Relationship Id="rId1018" Type="http://schemas.openxmlformats.org/officeDocument/2006/relationships/hyperlink" Target="about:blank" TargetMode="External"/><Relationship Id="rId1019" Type="http://schemas.openxmlformats.org/officeDocument/2006/relationships/hyperlink" Target="about:blank" TargetMode="External"/><Relationship Id="rId668" Type="http://schemas.openxmlformats.org/officeDocument/2006/relationships/hyperlink" Target="about:blank" TargetMode="External"/><Relationship Id="rId667" Type="http://schemas.openxmlformats.org/officeDocument/2006/relationships/hyperlink" Target="about:blank" TargetMode="External"/><Relationship Id="rId666" Type="http://schemas.openxmlformats.org/officeDocument/2006/relationships/hyperlink" Target="about:blank" TargetMode="External"/><Relationship Id="rId665" Type="http://schemas.openxmlformats.org/officeDocument/2006/relationships/hyperlink" Target="about:blank" TargetMode="External"/><Relationship Id="rId669" Type="http://schemas.openxmlformats.org/officeDocument/2006/relationships/hyperlink" Target="about:blank" TargetMode="External"/><Relationship Id="rId1490" Type="http://schemas.openxmlformats.org/officeDocument/2006/relationships/hyperlink" Target="about:blank" TargetMode="External"/><Relationship Id="rId660" Type="http://schemas.openxmlformats.org/officeDocument/2006/relationships/hyperlink" Target="about:blank" TargetMode="External"/><Relationship Id="rId1491" Type="http://schemas.openxmlformats.org/officeDocument/2006/relationships/hyperlink" Target="about:blank" TargetMode="External"/><Relationship Id="rId1492" Type="http://schemas.openxmlformats.org/officeDocument/2006/relationships/hyperlink" Target="about:blank" TargetMode="External"/><Relationship Id="rId1493" Type="http://schemas.openxmlformats.org/officeDocument/2006/relationships/hyperlink" Target="about:blank" TargetMode="External"/><Relationship Id="rId1010" Type="http://schemas.openxmlformats.org/officeDocument/2006/relationships/hyperlink" Target="about:blank" TargetMode="External"/><Relationship Id="rId1494" Type="http://schemas.openxmlformats.org/officeDocument/2006/relationships/hyperlink" Target="about:blank" TargetMode="External"/><Relationship Id="rId664" Type="http://schemas.openxmlformats.org/officeDocument/2006/relationships/hyperlink" Target="about:blank" TargetMode="External"/><Relationship Id="rId1011" Type="http://schemas.openxmlformats.org/officeDocument/2006/relationships/hyperlink" Target="about:blank" TargetMode="External"/><Relationship Id="rId1495" Type="http://schemas.openxmlformats.org/officeDocument/2006/relationships/hyperlink" Target="about:blank" TargetMode="External"/><Relationship Id="rId663" Type="http://schemas.openxmlformats.org/officeDocument/2006/relationships/hyperlink" Target="about:blank" TargetMode="External"/><Relationship Id="rId1012" Type="http://schemas.openxmlformats.org/officeDocument/2006/relationships/hyperlink" Target="about:blank" TargetMode="External"/><Relationship Id="rId1496" Type="http://schemas.openxmlformats.org/officeDocument/2006/relationships/hyperlink" Target="about:blank" TargetMode="External"/><Relationship Id="rId662" Type="http://schemas.openxmlformats.org/officeDocument/2006/relationships/hyperlink" Target="about:blank" TargetMode="External"/><Relationship Id="rId1013" Type="http://schemas.openxmlformats.org/officeDocument/2006/relationships/hyperlink" Target="about:blank" TargetMode="External"/><Relationship Id="rId1497" Type="http://schemas.openxmlformats.org/officeDocument/2006/relationships/hyperlink" Target="about:blank" TargetMode="External"/><Relationship Id="rId661" Type="http://schemas.openxmlformats.org/officeDocument/2006/relationships/hyperlink" Target="about:blank" TargetMode="External"/><Relationship Id="rId1014" Type="http://schemas.openxmlformats.org/officeDocument/2006/relationships/hyperlink" Target="about:blank" TargetMode="External"/><Relationship Id="rId1498" Type="http://schemas.openxmlformats.org/officeDocument/2006/relationships/hyperlink" Target="about:blank" TargetMode="External"/><Relationship Id="rId1004" Type="http://schemas.openxmlformats.org/officeDocument/2006/relationships/hyperlink" Target="about:blank" TargetMode="External"/><Relationship Id="rId1488" Type="http://schemas.openxmlformats.org/officeDocument/2006/relationships/hyperlink" Target="about:blank" TargetMode="External"/><Relationship Id="rId1005" Type="http://schemas.openxmlformats.org/officeDocument/2006/relationships/hyperlink" Target="about:blank" TargetMode="External"/><Relationship Id="rId1489" Type="http://schemas.openxmlformats.org/officeDocument/2006/relationships/hyperlink" Target="about:blank" TargetMode="External"/><Relationship Id="rId1006" Type="http://schemas.openxmlformats.org/officeDocument/2006/relationships/hyperlink" Target="about:blank" TargetMode="External"/><Relationship Id="rId1007" Type="http://schemas.openxmlformats.org/officeDocument/2006/relationships/hyperlink" Target="about:blank" TargetMode="External"/><Relationship Id="rId1008" Type="http://schemas.openxmlformats.org/officeDocument/2006/relationships/hyperlink" Target="about:blank" TargetMode="External"/><Relationship Id="rId1009" Type="http://schemas.openxmlformats.org/officeDocument/2006/relationships/hyperlink" Target="about:blank" TargetMode="External"/><Relationship Id="rId657" Type="http://schemas.openxmlformats.org/officeDocument/2006/relationships/hyperlink" Target="about:blank" TargetMode="External"/><Relationship Id="rId656" Type="http://schemas.openxmlformats.org/officeDocument/2006/relationships/hyperlink" Target="about:blank" TargetMode="External"/><Relationship Id="rId655" Type="http://schemas.openxmlformats.org/officeDocument/2006/relationships/hyperlink" Target="about:blank" TargetMode="External"/><Relationship Id="rId654" Type="http://schemas.openxmlformats.org/officeDocument/2006/relationships/hyperlink" Target="about:blank" TargetMode="External"/><Relationship Id="rId659" Type="http://schemas.openxmlformats.org/officeDocument/2006/relationships/hyperlink" Target="about:blank" TargetMode="External"/><Relationship Id="rId658" Type="http://schemas.openxmlformats.org/officeDocument/2006/relationships/hyperlink" Target="about:blank" TargetMode="External"/><Relationship Id="rId1480" Type="http://schemas.openxmlformats.org/officeDocument/2006/relationships/hyperlink" Target="about:blank" TargetMode="External"/><Relationship Id="rId1481" Type="http://schemas.openxmlformats.org/officeDocument/2006/relationships/hyperlink" Target="about:blank" TargetMode="External"/><Relationship Id="rId1482" Type="http://schemas.openxmlformats.org/officeDocument/2006/relationships/hyperlink" Target="about:blank" TargetMode="External"/><Relationship Id="rId1483" Type="http://schemas.openxmlformats.org/officeDocument/2006/relationships/hyperlink" Target="about:blank" TargetMode="External"/><Relationship Id="rId653" Type="http://schemas.openxmlformats.org/officeDocument/2006/relationships/hyperlink" Target="about:blank" TargetMode="External"/><Relationship Id="rId1000" Type="http://schemas.openxmlformats.org/officeDocument/2006/relationships/hyperlink" Target="about:blank" TargetMode="External"/><Relationship Id="rId1484" Type="http://schemas.openxmlformats.org/officeDocument/2006/relationships/hyperlink" Target="about:blank" TargetMode="External"/><Relationship Id="rId652" Type="http://schemas.openxmlformats.org/officeDocument/2006/relationships/hyperlink" Target="about:blank" TargetMode="External"/><Relationship Id="rId1001" Type="http://schemas.openxmlformats.org/officeDocument/2006/relationships/hyperlink" Target="about:blank" TargetMode="External"/><Relationship Id="rId1485" Type="http://schemas.openxmlformats.org/officeDocument/2006/relationships/hyperlink" Target="about:blank" TargetMode="External"/><Relationship Id="rId651" Type="http://schemas.openxmlformats.org/officeDocument/2006/relationships/hyperlink" Target="about:blank" TargetMode="External"/><Relationship Id="rId1002" Type="http://schemas.openxmlformats.org/officeDocument/2006/relationships/hyperlink" Target="about:blank" TargetMode="External"/><Relationship Id="rId1486" Type="http://schemas.openxmlformats.org/officeDocument/2006/relationships/hyperlink" Target="about:blank" TargetMode="External"/><Relationship Id="rId650" Type="http://schemas.openxmlformats.org/officeDocument/2006/relationships/hyperlink" Target="about:blank" TargetMode="External"/><Relationship Id="rId1003" Type="http://schemas.openxmlformats.org/officeDocument/2006/relationships/hyperlink" Target="about:blank" TargetMode="External"/><Relationship Id="rId1487" Type="http://schemas.openxmlformats.org/officeDocument/2006/relationships/hyperlink" Target="about:blank" TargetMode="External"/><Relationship Id="rId1037" Type="http://schemas.openxmlformats.org/officeDocument/2006/relationships/hyperlink" Target="about:blank" TargetMode="External"/><Relationship Id="rId1038" Type="http://schemas.openxmlformats.org/officeDocument/2006/relationships/hyperlink" Target="about:blank" TargetMode="External"/><Relationship Id="rId1039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689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688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687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682" Type="http://schemas.openxmlformats.org/officeDocument/2006/relationships/hyperlink" Target="about:blank" TargetMode="External"/><Relationship Id="rId681" Type="http://schemas.openxmlformats.org/officeDocument/2006/relationships/hyperlink" Target="about:blank" TargetMode="External"/><Relationship Id="rId1030" Type="http://schemas.openxmlformats.org/officeDocument/2006/relationships/hyperlink" Target="about:blank" TargetMode="External"/><Relationship Id="rId680" Type="http://schemas.openxmlformats.org/officeDocument/2006/relationships/hyperlink" Target="about:blank" TargetMode="External"/><Relationship Id="rId1031" Type="http://schemas.openxmlformats.org/officeDocument/2006/relationships/hyperlink" Target="about:blank" TargetMode="External"/><Relationship Id="rId1032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686" Type="http://schemas.openxmlformats.org/officeDocument/2006/relationships/hyperlink" Target="about:blank" TargetMode="External"/><Relationship Id="rId1033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685" Type="http://schemas.openxmlformats.org/officeDocument/2006/relationships/hyperlink" Target="about:blank" TargetMode="External"/><Relationship Id="rId1034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Relationship Id="rId684" Type="http://schemas.openxmlformats.org/officeDocument/2006/relationships/hyperlink" Target="about:blank" TargetMode="External"/><Relationship Id="rId1035" Type="http://schemas.openxmlformats.org/officeDocument/2006/relationships/hyperlink" Target="about:blank" TargetMode="External"/><Relationship Id="rId683" Type="http://schemas.openxmlformats.org/officeDocument/2006/relationships/hyperlink" Target="about:blank" TargetMode="External"/><Relationship Id="rId1036" Type="http://schemas.openxmlformats.org/officeDocument/2006/relationships/hyperlink" Target="about:blank" TargetMode="External"/><Relationship Id="rId1026" Type="http://schemas.openxmlformats.org/officeDocument/2006/relationships/hyperlink" Target="about:blank" TargetMode="External"/><Relationship Id="rId1027" Type="http://schemas.openxmlformats.org/officeDocument/2006/relationships/hyperlink" Target="about:blank" TargetMode="External"/><Relationship Id="rId1028" Type="http://schemas.openxmlformats.org/officeDocument/2006/relationships/hyperlink" Target="about:blank" TargetMode="External"/><Relationship Id="rId1029" Type="http://schemas.openxmlformats.org/officeDocument/2006/relationships/hyperlink" Target="about:blank" TargetMode="External"/><Relationship Id="rId679" Type="http://schemas.openxmlformats.org/officeDocument/2006/relationships/hyperlink" Target="about:blank" TargetMode="External"/><Relationship Id="rId678" Type="http://schemas.openxmlformats.org/officeDocument/2006/relationships/hyperlink" Target="about:blank" TargetMode="External"/><Relationship Id="rId677" Type="http://schemas.openxmlformats.org/officeDocument/2006/relationships/hyperlink" Target="about:blank" TargetMode="External"/><Relationship Id="rId676" Type="http://schemas.openxmlformats.org/officeDocument/2006/relationships/hyperlink" Target="about:blank" TargetMode="External"/><Relationship Id="rId671" Type="http://schemas.openxmlformats.org/officeDocument/2006/relationships/hyperlink" Target="about:blank" TargetMode="External"/><Relationship Id="rId670" Type="http://schemas.openxmlformats.org/officeDocument/2006/relationships/hyperlink" Target="about:blank" TargetMode="External"/><Relationship Id="rId1020" Type="http://schemas.openxmlformats.org/officeDocument/2006/relationships/hyperlink" Target="about:blank" TargetMode="External"/><Relationship Id="rId1021" Type="http://schemas.openxmlformats.org/officeDocument/2006/relationships/hyperlink" Target="about:blank" TargetMode="External"/><Relationship Id="rId675" Type="http://schemas.openxmlformats.org/officeDocument/2006/relationships/hyperlink" Target="about:blank" TargetMode="External"/><Relationship Id="rId1022" Type="http://schemas.openxmlformats.org/officeDocument/2006/relationships/hyperlink" Target="about:blank" TargetMode="External"/><Relationship Id="rId674" Type="http://schemas.openxmlformats.org/officeDocument/2006/relationships/hyperlink" Target="about:blank" TargetMode="External"/><Relationship Id="rId1023" Type="http://schemas.openxmlformats.org/officeDocument/2006/relationships/hyperlink" Target="about:blank" TargetMode="External"/><Relationship Id="rId673" Type="http://schemas.openxmlformats.org/officeDocument/2006/relationships/hyperlink" Target="about:blank" TargetMode="External"/><Relationship Id="rId1024" Type="http://schemas.openxmlformats.org/officeDocument/2006/relationships/hyperlink" Target="about:blank" TargetMode="External"/><Relationship Id="rId672" Type="http://schemas.openxmlformats.org/officeDocument/2006/relationships/hyperlink" Target="about:blank" TargetMode="External"/><Relationship Id="rId1025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1090" Type="http://schemas.openxmlformats.org/officeDocument/2006/relationships/hyperlink" Target="about:blank" TargetMode="External"/><Relationship Id="rId1091" Type="http://schemas.openxmlformats.org/officeDocument/2006/relationships/hyperlink" Target="about:blank" TargetMode="External"/><Relationship Id="rId1092" Type="http://schemas.openxmlformats.org/officeDocument/2006/relationships/hyperlink" Target="about:blank" TargetMode="External"/><Relationship Id="rId1093" Type="http://schemas.openxmlformats.org/officeDocument/2006/relationships/hyperlink" Target="about:blank" TargetMode="External"/><Relationship Id="rId1094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095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096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1097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1098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1099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080" Type="http://schemas.openxmlformats.org/officeDocument/2006/relationships/hyperlink" Target="about:blank" TargetMode="External"/><Relationship Id="rId1081" Type="http://schemas.openxmlformats.org/officeDocument/2006/relationships/hyperlink" Target="about:blank" TargetMode="External"/><Relationship Id="rId1082" Type="http://schemas.openxmlformats.org/officeDocument/2006/relationships/hyperlink" Target="about:blank" TargetMode="External"/><Relationship Id="rId1083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084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1085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1086" Type="http://schemas.openxmlformats.org/officeDocument/2006/relationships/hyperlink" Target="about:blank" TargetMode="External"/><Relationship Id="rId1087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088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1089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1510" Type="http://schemas.openxmlformats.org/officeDocument/2006/relationships/hyperlink" Target="about:blank" TargetMode="External"/><Relationship Id="rId1511" Type="http://schemas.openxmlformats.org/officeDocument/2006/relationships/hyperlink" Target="about:blank" TargetMode="External"/><Relationship Id="rId1512" Type="http://schemas.openxmlformats.org/officeDocument/2006/relationships/hyperlink" Target="about:blank" TargetMode="External"/><Relationship Id="rId1513" Type="http://schemas.openxmlformats.org/officeDocument/2006/relationships/hyperlink" Target="about:blank" TargetMode="External"/><Relationship Id="rId1514" Type="http://schemas.openxmlformats.org/officeDocument/2006/relationships/hyperlink" Target="about:blank" TargetMode="External"/><Relationship Id="rId1515" Type="http://schemas.openxmlformats.org/officeDocument/2006/relationships/hyperlink" Target="about:blank" TargetMode="External"/><Relationship Id="rId1516" Type="http://schemas.openxmlformats.org/officeDocument/2006/relationships/hyperlink" Target="about:blank" TargetMode="External"/><Relationship Id="rId1517" Type="http://schemas.openxmlformats.org/officeDocument/2006/relationships/hyperlink" Target="about:blank" TargetMode="External"/><Relationship Id="rId1518" Type="http://schemas.openxmlformats.org/officeDocument/2006/relationships/hyperlink" Target="about:blank" TargetMode="External"/><Relationship Id="rId1519" Type="http://schemas.openxmlformats.org/officeDocument/2006/relationships/hyperlink" Target="about:blank" TargetMode="External"/><Relationship Id="rId1500" Type="http://schemas.openxmlformats.org/officeDocument/2006/relationships/hyperlink" Target="about:blank" TargetMode="External"/><Relationship Id="rId1501" Type="http://schemas.openxmlformats.org/officeDocument/2006/relationships/hyperlink" Target="about:blank" TargetMode="External"/><Relationship Id="rId1502" Type="http://schemas.openxmlformats.org/officeDocument/2006/relationships/hyperlink" Target="about:blank" TargetMode="External"/><Relationship Id="rId1503" Type="http://schemas.openxmlformats.org/officeDocument/2006/relationships/hyperlink" Target="about:blank" TargetMode="External"/><Relationship Id="rId1504" Type="http://schemas.openxmlformats.org/officeDocument/2006/relationships/hyperlink" Target="about:blank" TargetMode="External"/><Relationship Id="rId1505" Type="http://schemas.openxmlformats.org/officeDocument/2006/relationships/hyperlink" Target="about:blank" TargetMode="External"/><Relationship Id="rId1506" Type="http://schemas.openxmlformats.org/officeDocument/2006/relationships/hyperlink" Target="about:blank" TargetMode="External"/><Relationship Id="rId1507" Type="http://schemas.openxmlformats.org/officeDocument/2006/relationships/hyperlink" Target="about:blank" TargetMode="External"/><Relationship Id="rId1508" Type="http://schemas.openxmlformats.org/officeDocument/2006/relationships/hyperlink" Target="about:blank" TargetMode="External"/><Relationship Id="rId1509" Type="http://schemas.openxmlformats.org/officeDocument/2006/relationships/hyperlink" Target="about:blank" TargetMode="External"/><Relationship Id="rId1576" Type="http://schemas.openxmlformats.org/officeDocument/2006/relationships/hyperlink" Target="about:blank" TargetMode="External"/><Relationship Id="rId1577" Type="http://schemas.openxmlformats.org/officeDocument/2006/relationships/hyperlink" Target="about:blank" TargetMode="External"/><Relationship Id="rId1578" Type="http://schemas.openxmlformats.org/officeDocument/2006/relationships/hyperlink" Target="about:blank" TargetMode="External"/><Relationship Id="rId1579" Type="http://schemas.openxmlformats.org/officeDocument/2006/relationships/hyperlink" Target="about:blank" TargetMode="External"/><Relationship Id="rId509" Type="http://schemas.openxmlformats.org/officeDocument/2006/relationships/hyperlink" Target="about:blank" TargetMode="External"/><Relationship Id="rId508" Type="http://schemas.openxmlformats.org/officeDocument/2006/relationships/hyperlink" Target="about:blank" TargetMode="External"/><Relationship Id="rId503" Type="http://schemas.openxmlformats.org/officeDocument/2006/relationships/hyperlink" Target="about:blank" TargetMode="External"/><Relationship Id="rId987" Type="http://schemas.openxmlformats.org/officeDocument/2006/relationships/hyperlink" Target="about:blank" TargetMode="External"/><Relationship Id="rId502" Type="http://schemas.openxmlformats.org/officeDocument/2006/relationships/hyperlink" Target="about:blank" TargetMode="External"/><Relationship Id="rId986" Type="http://schemas.openxmlformats.org/officeDocument/2006/relationships/hyperlink" Target="about:blank" TargetMode="External"/><Relationship Id="rId501" Type="http://schemas.openxmlformats.org/officeDocument/2006/relationships/hyperlink" Target="about:blank" TargetMode="External"/><Relationship Id="rId985" Type="http://schemas.openxmlformats.org/officeDocument/2006/relationships/hyperlink" Target="about:blank" TargetMode="External"/><Relationship Id="rId500" Type="http://schemas.openxmlformats.org/officeDocument/2006/relationships/hyperlink" Target="about:blank" TargetMode="External"/><Relationship Id="rId984" Type="http://schemas.openxmlformats.org/officeDocument/2006/relationships/hyperlink" Target="about:blank" TargetMode="External"/><Relationship Id="rId507" Type="http://schemas.openxmlformats.org/officeDocument/2006/relationships/hyperlink" Target="about:blank" TargetMode="External"/><Relationship Id="rId506" Type="http://schemas.openxmlformats.org/officeDocument/2006/relationships/hyperlink" Target="about:blank" TargetMode="External"/><Relationship Id="rId505" Type="http://schemas.openxmlformats.org/officeDocument/2006/relationships/hyperlink" Target="about:blank" TargetMode="External"/><Relationship Id="rId989" Type="http://schemas.openxmlformats.org/officeDocument/2006/relationships/hyperlink" Target="about:blank" TargetMode="External"/><Relationship Id="rId504" Type="http://schemas.openxmlformats.org/officeDocument/2006/relationships/hyperlink" Target="about:blank" TargetMode="External"/><Relationship Id="rId988" Type="http://schemas.openxmlformats.org/officeDocument/2006/relationships/hyperlink" Target="about:blank" TargetMode="External"/><Relationship Id="rId1570" Type="http://schemas.openxmlformats.org/officeDocument/2006/relationships/hyperlink" Target="about:blank" TargetMode="External"/><Relationship Id="rId1571" Type="http://schemas.openxmlformats.org/officeDocument/2006/relationships/hyperlink" Target="about:blank" TargetMode="External"/><Relationship Id="rId983" Type="http://schemas.openxmlformats.org/officeDocument/2006/relationships/hyperlink" Target="about:blank" TargetMode="External"/><Relationship Id="rId1572" Type="http://schemas.openxmlformats.org/officeDocument/2006/relationships/hyperlink" Target="about:blank" TargetMode="External"/><Relationship Id="rId982" Type="http://schemas.openxmlformats.org/officeDocument/2006/relationships/hyperlink" Target="about:blank" TargetMode="External"/><Relationship Id="rId1573" Type="http://schemas.openxmlformats.org/officeDocument/2006/relationships/hyperlink" Target="about:blank" TargetMode="External"/><Relationship Id="rId981" Type="http://schemas.openxmlformats.org/officeDocument/2006/relationships/hyperlink" Target="about:blank" TargetMode="External"/><Relationship Id="rId1574" Type="http://schemas.openxmlformats.org/officeDocument/2006/relationships/hyperlink" Target="about:blank" TargetMode="External"/><Relationship Id="rId980" Type="http://schemas.openxmlformats.org/officeDocument/2006/relationships/hyperlink" Target="about:blank" TargetMode="External"/><Relationship Id="rId1575" Type="http://schemas.openxmlformats.org/officeDocument/2006/relationships/hyperlink" Target="about:blank" TargetMode="External"/><Relationship Id="rId1565" Type="http://schemas.openxmlformats.org/officeDocument/2006/relationships/hyperlink" Target="about:blank" TargetMode="External"/><Relationship Id="rId1566" Type="http://schemas.openxmlformats.org/officeDocument/2006/relationships/hyperlink" Target="about:blank" TargetMode="External"/><Relationship Id="rId1567" Type="http://schemas.openxmlformats.org/officeDocument/2006/relationships/hyperlink" Target="about:blank" TargetMode="External"/><Relationship Id="rId1568" Type="http://schemas.openxmlformats.org/officeDocument/2006/relationships/hyperlink" Target="about:blank" TargetMode="External"/><Relationship Id="rId1569" Type="http://schemas.openxmlformats.org/officeDocument/2006/relationships/hyperlink" Target="about:blank" TargetMode="External"/><Relationship Id="rId976" Type="http://schemas.openxmlformats.org/officeDocument/2006/relationships/hyperlink" Target="about:blank" TargetMode="External"/><Relationship Id="rId975" Type="http://schemas.openxmlformats.org/officeDocument/2006/relationships/hyperlink" Target="about:blank" TargetMode="External"/><Relationship Id="rId974" Type="http://schemas.openxmlformats.org/officeDocument/2006/relationships/hyperlink" Target="about:blank" TargetMode="External"/><Relationship Id="rId973" Type="http://schemas.openxmlformats.org/officeDocument/2006/relationships/hyperlink" Target="about:blank" TargetMode="External"/><Relationship Id="rId979" Type="http://schemas.openxmlformats.org/officeDocument/2006/relationships/hyperlink" Target="about:blank" TargetMode="External"/><Relationship Id="rId978" Type="http://schemas.openxmlformats.org/officeDocument/2006/relationships/hyperlink" Target="about:blank" TargetMode="External"/><Relationship Id="rId977" Type="http://schemas.openxmlformats.org/officeDocument/2006/relationships/hyperlink" Target="about:blank" TargetMode="External"/><Relationship Id="rId1560" Type="http://schemas.openxmlformats.org/officeDocument/2006/relationships/hyperlink" Target="about:blank" TargetMode="External"/><Relationship Id="rId972" Type="http://schemas.openxmlformats.org/officeDocument/2006/relationships/hyperlink" Target="about:blank" TargetMode="External"/><Relationship Id="rId1561" Type="http://schemas.openxmlformats.org/officeDocument/2006/relationships/hyperlink" Target="about:blank" TargetMode="External"/><Relationship Id="rId971" Type="http://schemas.openxmlformats.org/officeDocument/2006/relationships/hyperlink" Target="about:blank" TargetMode="External"/><Relationship Id="rId1562" Type="http://schemas.openxmlformats.org/officeDocument/2006/relationships/hyperlink" Target="about:blank" TargetMode="External"/><Relationship Id="rId970" Type="http://schemas.openxmlformats.org/officeDocument/2006/relationships/hyperlink" Target="about:blank" TargetMode="External"/><Relationship Id="rId1563" Type="http://schemas.openxmlformats.org/officeDocument/2006/relationships/hyperlink" Target="about:blank" TargetMode="External"/><Relationship Id="rId1564" Type="http://schemas.openxmlformats.org/officeDocument/2006/relationships/hyperlink" Target="about:blank" TargetMode="External"/><Relationship Id="rId1114" Type="http://schemas.openxmlformats.org/officeDocument/2006/relationships/hyperlink" Target="about:blank" TargetMode="External"/><Relationship Id="rId1598" Type="http://schemas.openxmlformats.org/officeDocument/2006/relationships/hyperlink" Target="about:blank" TargetMode="External"/><Relationship Id="rId1115" Type="http://schemas.openxmlformats.org/officeDocument/2006/relationships/hyperlink" Target="about:blank" TargetMode="External"/><Relationship Id="rId1599" Type="http://schemas.openxmlformats.org/officeDocument/2006/relationships/hyperlink" Target="about:blank" TargetMode="External"/><Relationship Id="rId1116" Type="http://schemas.openxmlformats.org/officeDocument/2006/relationships/hyperlink" Target="about:blank" TargetMode="External"/><Relationship Id="rId1117" Type="http://schemas.openxmlformats.org/officeDocument/2006/relationships/hyperlink" Target="about:blank" TargetMode="External"/><Relationship Id="rId1118" Type="http://schemas.openxmlformats.org/officeDocument/2006/relationships/hyperlink" Target="about:blank" TargetMode="External"/><Relationship Id="rId1119" Type="http://schemas.openxmlformats.org/officeDocument/2006/relationships/hyperlink" Target="about:blank" TargetMode="External"/><Relationship Id="rId525" Type="http://schemas.openxmlformats.org/officeDocument/2006/relationships/hyperlink" Target="about:blank" TargetMode="External"/><Relationship Id="rId524" Type="http://schemas.openxmlformats.org/officeDocument/2006/relationships/hyperlink" Target="about:blank" TargetMode="External"/><Relationship Id="rId523" Type="http://schemas.openxmlformats.org/officeDocument/2006/relationships/hyperlink" Target="about:blank" TargetMode="External"/><Relationship Id="rId522" Type="http://schemas.openxmlformats.org/officeDocument/2006/relationships/hyperlink" Target="about:blank" TargetMode="External"/><Relationship Id="rId529" Type="http://schemas.openxmlformats.org/officeDocument/2006/relationships/hyperlink" Target="about:blank" TargetMode="External"/><Relationship Id="rId528" Type="http://schemas.openxmlformats.org/officeDocument/2006/relationships/hyperlink" Target="about:blank" TargetMode="External"/><Relationship Id="rId527" Type="http://schemas.openxmlformats.org/officeDocument/2006/relationships/hyperlink" Target="about:blank" TargetMode="External"/><Relationship Id="rId526" Type="http://schemas.openxmlformats.org/officeDocument/2006/relationships/hyperlink" Target="about:blank" TargetMode="External"/><Relationship Id="rId1590" Type="http://schemas.openxmlformats.org/officeDocument/2006/relationships/hyperlink" Target="about:blank" TargetMode="External"/><Relationship Id="rId1591" Type="http://schemas.openxmlformats.org/officeDocument/2006/relationships/hyperlink" Target="about:blank" TargetMode="External"/><Relationship Id="rId1592" Type="http://schemas.openxmlformats.org/officeDocument/2006/relationships/hyperlink" Target="about:blank" TargetMode="External"/><Relationship Id="rId1593" Type="http://schemas.openxmlformats.org/officeDocument/2006/relationships/hyperlink" Target="about:blank" TargetMode="External"/><Relationship Id="rId521" Type="http://schemas.openxmlformats.org/officeDocument/2006/relationships/hyperlink" Target="about:blank" TargetMode="External"/><Relationship Id="rId1110" Type="http://schemas.openxmlformats.org/officeDocument/2006/relationships/hyperlink" Target="about:blank" TargetMode="External"/><Relationship Id="rId1594" Type="http://schemas.openxmlformats.org/officeDocument/2006/relationships/hyperlink" Target="about:blank" TargetMode="External"/><Relationship Id="rId520" Type="http://schemas.openxmlformats.org/officeDocument/2006/relationships/hyperlink" Target="about:blank" TargetMode="External"/><Relationship Id="rId1111" Type="http://schemas.openxmlformats.org/officeDocument/2006/relationships/hyperlink" Target="about:blank" TargetMode="External"/><Relationship Id="rId1595" Type="http://schemas.openxmlformats.org/officeDocument/2006/relationships/hyperlink" Target="about:blank" TargetMode="External"/><Relationship Id="rId1112" Type="http://schemas.openxmlformats.org/officeDocument/2006/relationships/hyperlink" Target="about:blank" TargetMode="External"/><Relationship Id="rId1596" Type="http://schemas.openxmlformats.org/officeDocument/2006/relationships/hyperlink" Target="about:blank" TargetMode="External"/><Relationship Id="rId1113" Type="http://schemas.openxmlformats.org/officeDocument/2006/relationships/hyperlink" Target="about:blank" TargetMode="External"/><Relationship Id="rId1597" Type="http://schemas.openxmlformats.org/officeDocument/2006/relationships/hyperlink" Target="about:blank" TargetMode="External"/><Relationship Id="rId1103" Type="http://schemas.openxmlformats.org/officeDocument/2006/relationships/hyperlink" Target="about:blank" TargetMode="External"/><Relationship Id="rId1587" Type="http://schemas.openxmlformats.org/officeDocument/2006/relationships/hyperlink" Target="about:blank" TargetMode="External"/><Relationship Id="rId1104" Type="http://schemas.openxmlformats.org/officeDocument/2006/relationships/hyperlink" Target="about:blank" TargetMode="External"/><Relationship Id="rId1588" Type="http://schemas.openxmlformats.org/officeDocument/2006/relationships/hyperlink" Target="about:blank" TargetMode="External"/><Relationship Id="rId1105" Type="http://schemas.openxmlformats.org/officeDocument/2006/relationships/hyperlink" Target="about:blank" TargetMode="External"/><Relationship Id="rId1589" Type="http://schemas.openxmlformats.org/officeDocument/2006/relationships/hyperlink" Target="about:blank" TargetMode="External"/><Relationship Id="rId1106" Type="http://schemas.openxmlformats.org/officeDocument/2006/relationships/hyperlink" Target="about:blank" TargetMode="External"/><Relationship Id="rId1107" Type="http://schemas.openxmlformats.org/officeDocument/2006/relationships/hyperlink" Target="about:blank" TargetMode="External"/><Relationship Id="rId1108" Type="http://schemas.openxmlformats.org/officeDocument/2006/relationships/hyperlink" Target="about:blank" TargetMode="External"/><Relationship Id="rId1109" Type="http://schemas.openxmlformats.org/officeDocument/2006/relationships/hyperlink" Target="about:blank" TargetMode="External"/><Relationship Id="rId519" Type="http://schemas.openxmlformats.org/officeDocument/2006/relationships/hyperlink" Target="about:blank" TargetMode="External"/><Relationship Id="rId514" Type="http://schemas.openxmlformats.org/officeDocument/2006/relationships/hyperlink" Target="about:blank" TargetMode="External"/><Relationship Id="rId998" Type="http://schemas.openxmlformats.org/officeDocument/2006/relationships/hyperlink" Target="about:blank" TargetMode="External"/><Relationship Id="rId513" Type="http://schemas.openxmlformats.org/officeDocument/2006/relationships/hyperlink" Target="about:blank" TargetMode="External"/><Relationship Id="rId997" Type="http://schemas.openxmlformats.org/officeDocument/2006/relationships/hyperlink" Target="about:blank" TargetMode="External"/><Relationship Id="rId512" Type="http://schemas.openxmlformats.org/officeDocument/2006/relationships/hyperlink" Target="about:blank" TargetMode="External"/><Relationship Id="rId996" Type="http://schemas.openxmlformats.org/officeDocument/2006/relationships/hyperlink" Target="about:blank" TargetMode="External"/><Relationship Id="rId511" Type="http://schemas.openxmlformats.org/officeDocument/2006/relationships/hyperlink" Target="about:blank" TargetMode="External"/><Relationship Id="rId995" Type="http://schemas.openxmlformats.org/officeDocument/2006/relationships/hyperlink" Target="about:blank" TargetMode="External"/><Relationship Id="rId518" Type="http://schemas.openxmlformats.org/officeDocument/2006/relationships/hyperlink" Target="about:blank" TargetMode="External"/><Relationship Id="rId517" Type="http://schemas.openxmlformats.org/officeDocument/2006/relationships/hyperlink" Target="about:blank" TargetMode="External"/><Relationship Id="rId516" Type="http://schemas.openxmlformats.org/officeDocument/2006/relationships/hyperlink" Target="about:blank" TargetMode="External"/><Relationship Id="rId515" Type="http://schemas.openxmlformats.org/officeDocument/2006/relationships/hyperlink" Target="about:blank" TargetMode="External"/><Relationship Id="rId999" Type="http://schemas.openxmlformats.org/officeDocument/2006/relationships/hyperlink" Target="about:blank" TargetMode="External"/><Relationship Id="rId990" Type="http://schemas.openxmlformats.org/officeDocument/2006/relationships/hyperlink" Target="about:blank" TargetMode="External"/><Relationship Id="rId1580" Type="http://schemas.openxmlformats.org/officeDocument/2006/relationships/hyperlink" Target="about:blank" TargetMode="External"/><Relationship Id="rId1581" Type="http://schemas.openxmlformats.org/officeDocument/2006/relationships/hyperlink" Target="about:blank" TargetMode="External"/><Relationship Id="rId1582" Type="http://schemas.openxmlformats.org/officeDocument/2006/relationships/hyperlink" Target="about:blank" TargetMode="External"/><Relationship Id="rId510" Type="http://schemas.openxmlformats.org/officeDocument/2006/relationships/hyperlink" Target="about:blank" TargetMode="External"/><Relationship Id="rId994" Type="http://schemas.openxmlformats.org/officeDocument/2006/relationships/hyperlink" Target="about:blank" TargetMode="External"/><Relationship Id="rId1583" Type="http://schemas.openxmlformats.org/officeDocument/2006/relationships/hyperlink" Target="about:blank" TargetMode="External"/><Relationship Id="rId993" Type="http://schemas.openxmlformats.org/officeDocument/2006/relationships/hyperlink" Target="about:blank" TargetMode="External"/><Relationship Id="rId1100" Type="http://schemas.openxmlformats.org/officeDocument/2006/relationships/hyperlink" Target="about:blank" TargetMode="External"/><Relationship Id="rId1584" Type="http://schemas.openxmlformats.org/officeDocument/2006/relationships/hyperlink" Target="about:blank" TargetMode="External"/><Relationship Id="rId992" Type="http://schemas.openxmlformats.org/officeDocument/2006/relationships/hyperlink" Target="about:blank" TargetMode="External"/><Relationship Id="rId1101" Type="http://schemas.openxmlformats.org/officeDocument/2006/relationships/hyperlink" Target="about:blank" TargetMode="External"/><Relationship Id="rId1585" Type="http://schemas.openxmlformats.org/officeDocument/2006/relationships/hyperlink" Target="about:blank" TargetMode="External"/><Relationship Id="rId991" Type="http://schemas.openxmlformats.org/officeDocument/2006/relationships/hyperlink" Target="about:blank" TargetMode="External"/><Relationship Id="rId1102" Type="http://schemas.openxmlformats.org/officeDocument/2006/relationships/hyperlink" Target="about:blank" TargetMode="External"/><Relationship Id="rId1586" Type="http://schemas.openxmlformats.org/officeDocument/2006/relationships/hyperlink" Target="about:blank" TargetMode="External"/><Relationship Id="rId1532" Type="http://schemas.openxmlformats.org/officeDocument/2006/relationships/hyperlink" Target="about:blank" TargetMode="External"/><Relationship Id="rId1533" Type="http://schemas.openxmlformats.org/officeDocument/2006/relationships/hyperlink" Target="about:blank" TargetMode="External"/><Relationship Id="rId1534" Type="http://schemas.openxmlformats.org/officeDocument/2006/relationships/hyperlink" Target="about:blank" TargetMode="External"/><Relationship Id="rId1535" Type="http://schemas.openxmlformats.org/officeDocument/2006/relationships/hyperlink" Target="about:blank" TargetMode="External"/><Relationship Id="rId1536" Type="http://schemas.openxmlformats.org/officeDocument/2006/relationships/hyperlink" Target="about:blank" TargetMode="External"/><Relationship Id="rId1537" Type="http://schemas.openxmlformats.org/officeDocument/2006/relationships/hyperlink" Target="about:blank" TargetMode="External"/><Relationship Id="rId1538" Type="http://schemas.openxmlformats.org/officeDocument/2006/relationships/hyperlink" Target="about:blank" TargetMode="External"/><Relationship Id="rId1539" Type="http://schemas.openxmlformats.org/officeDocument/2006/relationships/hyperlink" Target="about:blank" TargetMode="External"/><Relationship Id="rId949" Type="http://schemas.openxmlformats.org/officeDocument/2006/relationships/hyperlink" Target="about:blank" TargetMode="External"/><Relationship Id="rId948" Type="http://schemas.openxmlformats.org/officeDocument/2006/relationships/hyperlink" Target="about:blank" TargetMode="External"/><Relationship Id="rId943" Type="http://schemas.openxmlformats.org/officeDocument/2006/relationships/hyperlink" Target="about:blank" TargetMode="External"/><Relationship Id="rId942" Type="http://schemas.openxmlformats.org/officeDocument/2006/relationships/hyperlink" Target="about:blank" TargetMode="External"/><Relationship Id="rId941" Type="http://schemas.openxmlformats.org/officeDocument/2006/relationships/hyperlink" Target="about:blank" TargetMode="External"/><Relationship Id="rId940" Type="http://schemas.openxmlformats.org/officeDocument/2006/relationships/hyperlink" Target="about:blank" TargetMode="External"/><Relationship Id="rId947" Type="http://schemas.openxmlformats.org/officeDocument/2006/relationships/hyperlink" Target="about:blank" TargetMode="External"/><Relationship Id="rId946" Type="http://schemas.openxmlformats.org/officeDocument/2006/relationships/hyperlink" Target="about:blank" TargetMode="External"/><Relationship Id="rId945" Type="http://schemas.openxmlformats.org/officeDocument/2006/relationships/hyperlink" Target="about:blank" TargetMode="External"/><Relationship Id="rId944" Type="http://schemas.openxmlformats.org/officeDocument/2006/relationships/hyperlink" Target="about:blank" TargetMode="External"/><Relationship Id="rId1530" Type="http://schemas.openxmlformats.org/officeDocument/2006/relationships/hyperlink" Target="about:blank" TargetMode="External"/><Relationship Id="rId1531" Type="http://schemas.openxmlformats.org/officeDocument/2006/relationships/hyperlink" Target="about:blank" TargetMode="External"/><Relationship Id="rId1521" Type="http://schemas.openxmlformats.org/officeDocument/2006/relationships/hyperlink" Target="about:blank" TargetMode="External"/><Relationship Id="rId1522" Type="http://schemas.openxmlformats.org/officeDocument/2006/relationships/hyperlink" Target="about:blank" TargetMode="External"/><Relationship Id="rId1523" Type="http://schemas.openxmlformats.org/officeDocument/2006/relationships/hyperlink" Target="about:blank" TargetMode="External"/><Relationship Id="rId1524" Type="http://schemas.openxmlformats.org/officeDocument/2006/relationships/hyperlink" Target="about:blank" TargetMode="External"/><Relationship Id="rId1525" Type="http://schemas.openxmlformats.org/officeDocument/2006/relationships/hyperlink" Target="about:blank" TargetMode="External"/><Relationship Id="rId1526" Type="http://schemas.openxmlformats.org/officeDocument/2006/relationships/hyperlink" Target="about:blank" TargetMode="External"/><Relationship Id="rId1527" Type="http://schemas.openxmlformats.org/officeDocument/2006/relationships/hyperlink" Target="about:blank" TargetMode="External"/><Relationship Id="rId1528" Type="http://schemas.openxmlformats.org/officeDocument/2006/relationships/hyperlink" Target="about:blank" TargetMode="External"/><Relationship Id="rId1529" Type="http://schemas.openxmlformats.org/officeDocument/2006/relationships/hyperlink" Target="about:blank" TargetMode="External"/><Relationship Id="rId939" Type="http://schemas.openxmlformats.org/officeDocument/2006/relationships/hyperlink" Target="about:blank" TargetMode="External"/><Relationship Id="rId938" Type="http://schemas.openxmlformats.org/officeDocument/2006/relationships/hyperlink" Target="about:blank" TargetMode="External"/><Relationship Id="rId937" Type="http://schemas.openxmlformats.org/officeDocument/2006/relationships/hyperlink" Target="about:blank" TargetMode="External"/><Relationship Id="rId932" Type="http://schemas.openxmlformats.org/officeDocument/2006/relationships/hyperlink" Target="about:blank" TargetMode="External"/><Relationship Id="rId931" Type="http://schemas.openxmlformats.org/officeDocument/2006/relationships/hyperlink" Target="about:blank" TargetMode="External"/><Relationship Id="rId930" Type="http://schemas.openxmlformats.org/officeDocument/2006/relationships/hyperlink" Target="about:blank" TargetMode="External"/><Relationship Id="rId936" Type="http://schemas.openxmlformats.org/officeDocument/2006/relationships/hyperlink" Target="about:blank" TargetMode="External"/><Relationship Id="rId935" Type="http://schemas.openxmlformats.org/officeDocument/2006/relationships/hyperlink" Target="about:blank" TargetMode="External"/><Relationship Id="rId934" Type="http://schemas.openxmlformats.org/officeDocument/2006/relationships/hyperlink" Target="about:blank" TargetMode="External"/><Relationship Id="rId933" Type="http://schemas.openxmlformats.org/officeDocument/2006/relationships/hyperlink" Target="about:blank" TargetMode="External"/><Relationship Id="rId1520" Type="http://schemas.openxmlformats.org/officeDocument/2006/relationships/hyperlink" Target="about:blank" TargetMode="External"/><Relationship Id="rId1554" Type="http://schemas.openxmlformats.org/officeDocument/2006/relationships/hyperlink" Target="about:blank" TargetMode="External"/><Relationship Id="rId1555" Type="http://schemas.openxmlformats.org/officeDocument/2006/relationships/hyperlink" Target="about:blank" TargetMode="External"/><Relationship Id="rId1556" Type="http://schemas.openxmlformats.org/officeDocument/2006/relationships/hyperlink" Target="about:blank" TargetMode="External"/><Relationship Id="rId1557" Type="http://schemas.openxmlformats.org/officeDocument/2006/relationships/hyperlink" Target="about:blank" TargetMode="External"/><Relationship Id="rId1558" Type="http://schemas.openxmlformats.org/officeDocument/2006/relationships/hyperlink" Target="about:blank" TargetMode="External"/><Relationship Id="rId1559" Type="http://schemas.openxmlformats.org/officeDocument/2006/relationships/hyperlink" Target="about:blank" TargetMode="External"/><Relationship Id="rId965" Type="http://schemas.openxmlformats.org/officeDocument/2006/relationships/hyperlink" Target="about:blank" TargetMode="External"/><Relationship Id="rId964" Type="http://schemas.openxmlformats.org/officeDocument/2006/relationships/hyperlink" Target="about:blank" TargetMode="External"/><Relationship Id="rId963" Type="http://schemas.openxmlformats.org/officeDocument/2006/relationships/hyperlink" Target="about:blank" TargetMode="External"/><Relationship Id="rId962" Type="http://schemas.openxmlformats.org/officeDocument/2006/relationships/hyperlink" Target="about:blank" TargetMode="External"/><Relationship Id="rId969" Type="http://schemas.openxmlformats.org/officeDocument/2006/relationships/hyperlink" Target="about:blank" TargetMode="External"/><Relationship Id="rId968" Type="http://schemas.openxmlformats.org/officeDocument/2006/relationships/hyperlink" Target="about:blank" TargetMode="External"/><Relationship Id="rId967" Type="http://schemas.openxmlformats.org/officeDocument/2006/relationships/hyperlink" Target="about:blank" TargetMode="External"/><Relationship Id="rId966" Type="http://schemas.openxmlformats.org/officeDocument/2006/relationships/hyperlink" Target="about:blank" TargetMode="External"/><Relationship Id="rId961" Type="http://schemas.openxmlformats.org/officeDocument/2006/relationships/hyperlink" Target="about:blank" TargetMode="External"/><Relationship Id="rId1550" Type="http://schemas.openxmlformats.org/officeDocument/2006/relationships/hyperlink" Target="about:blank" TargetMode="External"/><Relationship Id="rId960" Type="http://schemas.openxmlformats.org/officeDocument/2006/relationships/hyperlink" Target="about:blank" TargetMode="External"/><Relationship Id="rId1551" Type="http://schemas.openxmlformats.org/officeDocument/2006/relationships/hyperlink" Target="about:blank" TargetMode="External"/><Relationship Id="rId1552" Type="http://schemas.openxmlformats.org/officeDocument/2006/relationships/hyperlink" Target="about:blank" TargetMode="External"/><Relationship Id="rId1553" Type="http://schemas.openxmlformats.org/officeDocument/2006/relationships/hyperlink" Target="about:blank" TargetMode="External"/><Relationship Id="rId1543" Type="http://schemas.openxmlformats.org/officeDocument/2006/relationships/hyperlink" Target="about:blank" TargetMode="External"/><Relationship Id="rId1544" Type="http://schemas.openxmlformats.org/officeDocument/2006/relationships/hyperlink" Target="about:blank" TargetMode="External"/><Relationship Id="rId1545" Type="http://schemas.openxmlformats.org/officeDocument/2006/relationships/hyperlink" Target="about:blank" TargetMode="External"/><Relationship Id="rId1546" Type="http://schemas.openxmlformats.org/officeDocument/2006/relationships/hyperlink" Target="about:blank" TargetMode="External"/><Relationship Id="rId1547" Type="http://schemas.openxmlformats.org/officeDocument/2006/relationships/hyperlink" Target="about:blank" TargetMode="External"/><Relationship Id="rId1548" Type="http://schemas.openxmlformats.org/officeDocument/2006/relationships/hyperlink" Target="about:blank" TargetMode="External"/><Relationship Id="rId1549" Type="http://schemas.openxmlformats.org/officeDocument/2006/relationships/hyperlink" Target="about:blank" TargetMode="External"/><Relationship Id="rId959" Type="http://schemas.openxmlformats.org/officeDocument/2006/relationships/hyperlink" Target="about:blank" TargetMode="External"/><Relationship Id="rId954" Type="http://schemas.openxmlformats.org/officeDocument/2006/relationships/hyperlink" Target="about:blank" TargetMode="External"/><Relationship Id="rId953" Type="http://schemas.openxmlformats.org/officeDocument/2006/relationships/hyperlink" Target="about:blank" TargetMode="External"/><Relationship Id="rId952" Type="http://schemas.openxmlformats.org/officeDocument/2006/relationships/hyperlink" Target="about:blank" TargetMode="External"/><Relationship Id="rId951" Type="http://schemas.openxmlformats.org/officeDocument/2006/relationships/hyperlink" Target="about:blank" TargetMode="External"/><Relationship Id="rId958" Type="http://schemas.openxmlformats.org/officeDocument/2006/relationships/hyperlink" Target="about:blank" TargetMode="External"/><Relationship Id="rId957" Type="http://schemas.openxmlformats.org/officeDocument/2006/relationships/hyperlink" Target="about:blank" TargetMode="External"/><Relationship Id="rId956" Type="http://schemas.openxmlformats.org/officeDocument/2006/relationships/hyperlink" Target="about:blank" TargetMode="External"/><Relationship Id="rId955" Type="http://schemas.openxmlformats.org/officeDocument/2006/relationships/hyperlink" Target="about:blank" TargetMode="External"/><Relationship Id="rId950" Type="http://schemas.openxmlformats.org/officeDocument/2006/relationships/hyperlink" Target="about:blank" TargetMode="External"/><Relationship Id="rId1540" Type="http://schemas.openxmlformats.org/officeDocument/2006/relationships/hyperlink" Target="about:blank" TargetMode="External"/><Relationship Id="rId1541" Type="http://schemas.openxmlformats.org/officeDocument/2006/relationships/hyperlink" Target="about:blank" TargetMode="External"/><Relationship Id="rId1542" Type="http://schemas.openxmlformats.org/officeDocument/2006/relationships/hyperlink" Target="about:blank" TargetMode="External"/><Relationship Id="rId590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589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588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1170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1171" Type="http://schemas.openxmlformats.org/officeDocument/2006/relationships/hyperlink" Target="about:blank" TargetMode="External"/><Relationship Id="rId583" Type="http://schemas.openxmlformats.org/officeDocument/2006/relationships/hyperlink" Target="about:blank" TargetMode="External"/><Relationship Id="rId1172" Type="http://schemas.openxmlformats.org/officeDocument/2006/relationships/hyperlink" Target="about:blank" TargetMode="External"/><Relationship Id="rId582" Type="http://schemas.openxmlformats.org/officeDocument/2006/relationships/hyperlink" Target="about:blank" TargetMode="External"/><Relationship Id="rId1173" Type="http://schemas.openxmlformats.org/officeDocument/2006/relationships/hyperlink" Target="about:blank" TargetMode="External"/><Relationship Id="rId581" Type="http://schemas.openxmlformats.org/officeDocument/2006/relationships/hyperlink" Target="about:blank" TargetMode="External"/><Relationship Id="rId1174" Type="http://schemas.openxmlformats.org/officeDocument/2006/relationships/hyperlink" Target="about:blank" TargetMode="External"/><Relationship Id="rId580" Type="http://schemas.openxmlformats.org/officeDocument/2006/relationships/hyperlink" Target="about:blank" TargetMode="External"/><Relationship Id="rId1175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587" Type="http://schemas.openxmlformats.org/officeDocument/2006/relationships/hyperlink" Target="about:blank" TargetMode="External"/><Relationship Id="rId1176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586" Type="http://schemas.openxmlformats.org/officeDocument/2006/relationships/hyperlink" Target="about:blank" TargetMode="External"/><Relationship Id="rId1177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585" Type="http://schemas.openxmlformats.org/officeDocument/2006/relationships/hyperlink" Target="about:blank" TargetMode="External"/><Relationship Id="rId1178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584" Type="http://schemas.openxmlformats.org/officeDocument/2006/relationships/hyperlink" Target="about:blank" TargetMode="External"/><Relationship Id="rId1179" Type="http://schemas.openxmlformats.org/officeDocument/2006/relationships/hyperlink" Target="about:blank" TargetMode="External"/><Relationship Id="rId1169" Type="http://schemas.openxmlformats.org/officeDocument/2006/relationships/hyperlink" Target="about:blank" TargetMode="External"/><Relationship Id="rId579" Type="http://schemas.openxmlformats.org/officeDocument/2006/relationships/hyperlink" Target="about:blank" TargetMode="External"/><Relationship Id="rId578" Type="http://schemas.openxmlformats.org/officeDocument/2006/relationships/hyperlink" Target="about:blank" TargetMode="External"/><Relationship Id="rId577" Type="http://schemas.openxmlformats.org/officeDocument/2006/relationships/hyperlink" Target="about:blank" TargetMode="External"/><Relationship Id="rId1160" Type="http://schemas.openxmlformats.org/officeDocument/2006/relationships/hyperlink" Target="about:blank" TargetMode="External"/><Relationship Id="rId572" Type="http://schemas.openxmlformats.org/officeDocument/2006/relationships/hyperlink" Target="about:blank" TargetMode="External"/><Relationship Id="rId1161" Type="http://schemas.openxmlformats.org/officeDocument/2006/relationships/hyperlink" Target="about:blank" TargetMode="External"/><Relationship Id="rId571" Type="http://schemas.openxmlformats.org/officeDocument/2006/relationships/hyperlink" Target="about:blank" TargetMode="External"/><Relationship Id="rId1162" Type="http://schemas.openxmlformats.org/officeDocument/2006/relationships/hyperlink" Target="about:blank" TargetMode="External"/><Relationship Id="rId570" Type="http://schemas.openxmlformats.org/officeDocument/2006/relationships/hyperlink" Target="about:blank" TargetMode="External"/><Relationship Id="rId1163" Type="http://schemas.openxmlformats.org/officeDocument/2006/relationships/hyperlink" Target="about:blank" TargetMode="External"/><Relationship Id="rId1164" Type="http://schemas.openxmlformats.org/officeDocument/2006/relationships/hyperlink" Target="about:blank" TargetMode="External"/><Relationship Id="rId576" Type="http://schemas.openxmlformats.org/officeDocument/2006/relationships/hyperlink" Target="about:blank" TargetMode="External"/><Relationship Id="rId1165" Type="http://schemas.openxmlformats.org/officeDocument/2006/relationships/hyperlink" Target="about:blank" TargetMode="External"/><Relationship Id="rId575" Type="http://schemas.openxmlformats.org/officeDocument/2006/relationships/hyperlink" Target="about:blank" TargetMode="External"/><Relationship Id="rId1166" Type="http://schemas.openxmlformats.org/officeDocument/2006/relationships/hyperlink" Target="about:blank" TargetMode="External"/><Relationship Id="rId574" Type="http://schemas.openxmlformats.org/officeDocument/2006/relationships/hyperlink" Target="about:blank" TargetMode="External"/><Relationship Id="rId1167" Type="http://schemas.openxmlformats.org/officeDocument/2006/relationships/hyperlink" Target="about:blank" TargetMode="External"/><Relationship Id="rId573" Type="http://schemas.openxmlformats.org/officeDocument/2006/relationships/hyperlink" Target="about:blank" TargetMode="External"/><Relationship Id="rId1168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1190" Type="http://schemas.openxmlformats.org/officeDocument/2006/relationships/hyperlink" Target="about:blank" TargetMode="External"/><Relationship Id="rId1191" Type="http://schemas.openxmlformats.org/officeDocument/2006/relationships/hyperlink" Target="about:blank" TargetMode="External"/><Relationship Id="rId1192" Type="http://schemas.openxmlformats.org/officeDocument/2006/relationships/hyperlink" Target="about:blank" TargetMode="External"/><Relationship Id="rId1193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1194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1195" Type="http://schemas.openxmlformats.org/officeDocument/2006/relationships/hyperlink" Target="about:blank" TargetMode="External"/><Relationship Id="rId1196" Type="http://schemas.openxmlformats.org/officeDocument/2006/relationships/hyperlink" Target="about:blank" TargetMode="External"/><Relationship Id="rId1197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1198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1199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117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599" Type="http://schemas.openxmlformats.org/officeDocument/2006/relationships/hyperlink" Target="about:blank" TargetMode="External"/><Relationship Id="rId1180" Type="http://schemas.openxmlformats.org/officeDocument/2006/relationships/hyperlink" Target="about:blank" TargetMode="External"/><Relationship Id="rId1181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1182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594" Type="http://schemas.openxmlformats.org/officeDocument/2006/relationships/hyperlink" Target="about:blank" TargetMode="External"/><Relationship Id="rId1183" Type="http://schemas.openxmlformats.org/officeDocument/2006/relationships/hyperlink" Target="about:blank" TargetMode="External"/><Relationship Id="rId593" Type="http://schemas.openxmlformats.org/officeDocument/2006/relationships/hyperlink" Target="about:blank" TargetMode="External"/><Relationship Id="rId1184" Type="http://schemas.openxmlformats.org/officeDocument/2006/relationships/hyperlink" Target="about:blank" TargetMode="External"/><Relationship Id="rId592" Type="http://schemas.openxmlformats.org/officeDocument/2006/relationships/hyperlink" Target="about:blank" TargetMode="External"/><Relationship Id="rId1185" Type="http://schemas.openxmlformats.org/officeDocument/2006/relationships/hyperlink" Target="about:blank" TargetMode="External"/><Relationship Id="rId591" Type="http://schemas.openxmlformats.org/officeDocument/2006/relationships/hyperlink" Target="about:blank" TargetMode="External"/><Relationship Id="rId1186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598" Type="http://schemas.openxmlformats.org/officeDocument/2006/relationships/hyperlink" Target="about:blank" TargetMode="External"/><Relationship Id="rId1187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597" Type="http://schemas.openxmlformats.org/officeDocument/2006/relationships/hyperlink" Target="about:blank" TargetMode="External"/><Relationship Id="rId1188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596" Type="http://schemas.openxmlformats.org/officeDocument/2006/relationships/hyperlink" Target="about:blank" TargetMode="External"/><Relationship Id="rId1189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595" Type="http://schemas.openxmlformats.org/officeDocument/2006/relationships/hyperlink" Target="about:blank" TargetMode="External"/><Relationship Id="rId1136" Type="http://schemas.openxmlformats.org/officeDocument/2006/relationships/hyperlink" Target="about:blank" TargetMode="External"/><Relationship Id="rId1137" Type="http://schemas.openxmlformats.org/officeDocument/2006/relationships/hyperlink" Target="about:blank" TargetMode="External"/><Relationship Id="rId1138" Type="http://schemas.openxmlformats.org/officeDocument/2006/relationships/hyperlink" Target="about:blank" TargetMode="External"/><Relationship Id="rId1139" Type="http://schemas.openxmlformats.org/officeDocument/2006/relationships/hyperlink" Target="about:blank" TargetMode="External"/><Relationship Id="rId547" Type="http://schemas.openxmlformats.org/officeDocument/2006/relationships/hyperlink" Target="about:blank" TargetMode="External"/><Relationship Id="rId546" Type="http://schemas.openxmlformats.org/officeDocument/2006/relationships/hyperlink" Target="about:blank" TargetMode="External"/><Relationship Id="rId545" Type="http://schemas.openxmlformats.org/officeDocument/2006/relationships/hyperlink" Target="about:blank" TargetMode="External"/><Relationship Id="rId544" Type="http://schemas.openxmlformats.org/officeDocument/2006/relationships/hyperlink" Target="about:blank" TargetMode="External"/><Relationship Id="rId549" Type="http://schemas.openxmlformats.org/officeDocument/2006/relationships/hyperlink" Target="about:blank" TargetMode="External"/><Relationship Id="rId548" Type="http://schemas.openxmlformats.org/officeDocument/2006/relationships/hyperlink" Target="about:blank" TargetMode="External"/><Relationship Id="rId1130" Type="http://schemas.openxmlformats.org/officeDocument/2006/relationships/hyperlink" Target="about:blank" TargetMode="External"/><Relationship Id="rId1131" Type="http://schemas.openxmlformats.org/officeDocument/2006/relationships/hyperlink" Target="about:blank" TargetMode="External"/><Relationship Id="rId543" Type="http://schemas.openxmlformats.org/officeDocument/2006/relationships/hyperlink" Target="about:blank" TargetMode="External"/><Relationship Id="rId1132" Type="http://schemas.openxmlformats.org/officeDocument/2006/relationships/hyperlink" Target="about:blank" TargetMode="External"/><Relationship Id="rId542" Type="http://schemas.openxmlformats.org/officeDocument/2006/relationships/hyperlink" Target="about:blank" TargetMode="External"/><Relationship Id="rId1133" Type="http://schemas.openxmlformats.org/officeDocument/2006/relationships/hyperlink" Target="about:blank" TargetMode="External"/><Relationship Id="rId541" Type="http://schemas.openxmlformats.org/officeDocument/2006/relationships/hyperlink" Target="about:blank" TargetMode="External"/><Relationship Id="rId1134" Type="http://schemas.openxmlformats.org/officeDocument/2006/relationships/hyperlink" Target="about:blank" TargetMode="External"/><Relationship Id="rId540" Type="http://schemas.openxmlformats.org/officeDocument/2006/relationships/hyperlink" Target="about:blank" TargetMode="External"/><Relationship Id="rId1135" Type="http://schemas.openxmlformats.org/officeDocument/2006/relationships/hyperlink" Target="about:blank" TargetMode="External"/><Relationship Id="rId1125" Type="http://schemas.openxmlformats.org/officeDocument/2006/relationships/hyperlink" Target="about:blank" TargetMode="External"/><Relationship Id="rId1126" Type="http://schemas.openxmlformats.org/officeDocument/2006/relationships/hyperlink" Target="about:blank" TargetMode="External"/><Relationship Id="rId1127" Type="http://schemas.openxmlformats.org/officeDocument/2006/relationships/hyperlink" Target="about:blank" TargetMode="External"/><Relationship Id="rId1128" Type="http://schemas.openxmlformats.org/officeDocument/2006/relationships/hyperlink" Target="about:blank" TargetMode="External"/><Relationship Id="rId1129" Type="http://schemas.openxmlformats.org/officeDocument/2006/relationships/hyperlink" Target="about:blank" TargetMode="External"/><Relationship Id="rId536" Type="http://schemas.openxmlformats.org/officeDocument/2006/relationships/hyperlink" Target="about:blank" TargetMode="External"/><Relationship Id="rId535" Type="http://schemas.openxmlformats.org/officeDocument/2006/relationships/hyperlink" Target="about:blank" TargetMode="External"/><Relationship Id="rId534" Type="http://schemas.openxmlformats.org/officeDocument/2006/relationships/hyperlink" Target="about:blank" TargetMode="External"/><Relationship Id="rId533" Type="http://schemas.openxmlformats.org/officeDocument/2006/relationships/hyperlink" Target="about:blank" TargetMode="External"/><Relationship Id="rId539" Type="http://schemas.openxmlformats.org/officeDocument/2006/relationships/hyperlink" Target="about:blank" TargetMode="External"/><Relationship Id="rId538" Type="http://schemas.openxmlformats.org/officeDocument/2006/relationships/hyperlink" Target="about:blank" TargetMode="External"/><Relationship Id="rId537" Type="http://schemas.openxmlformats.org/officeDocument/2006/relationships/hyperlink" Target="about:blank" TargetMode="External"/><Relationship Id="rId1120" Type="http://schemas.openxmlformats.org/officeDocument/2006/relationships/hyperlink" Target="about:blank" TargetMode="External"/><Relationship Id="rId532" Type="http://schemas.openxmlformats.org/officeDocument/2006/relationships/hyperlink" Target="about:blank" TargetMode="External"/><Relationship Id="rId1121" Type="http://schemas.openxmlformats.org/officeDocument/2006/relationships/hyperlink" Target="about:blank" TargetMode="External"/><Relationship Id="rId531" Type="http://schemas.openxmlformats.org/officeDocument/2006/relationships/hyperlink" Target="about:blank" TargetMode="External"/><Relationship Id="rId1122" Type="http://schemas.openxmlformats.org/officeDocument/2006/relationships/hyperlink" Target="about:blank" TargetMode="External"/><Relationship Id="rId530" Type="http://schemas.openxmlformats.org/officeDocument/2006/relationships/hyperlink" Target="about:blank" TargetMode="External"/><Relationship Id="rId1123" Type="http://schemas.openxmlformats.org/officeDocument/2006/relationships/hyperlink" Target="about:blank" TargetMode="External"/><Relationship Id="rId1124" Type="http://schemas.openxmlformats.org/officeDocument/2006/relationships/hyperlink" Target="about:blank" TargetMode="External"/><Relationship Id="rId1158" Type="http://schemas.openxmlformats.org/officeDocument/2006/relationships/hyperlink" Target="about:blank" TargetMode="External"/><Relationship Id="rId1159" Type="http://schemas.openxmlformats.org/officeDocument/2006/relationships/hyperlink" Target="about:blank" TargetMode="External"/><Relationship Id="rId569" Type="http://schemas.openxmlformats.org/officeDocument/2006/relationships/hyperlink" Target="about:blank" TargetMode="External"/><Relationship Id="rId568" Type="http://schemas.openxmlformats.org/officeDocument/2006/relationships/hyperlink" Target="about:blank" TargetMode="External"/><Relationship Id="rId567" Type="http://schemas.openxmlformats.org/officeDocument/2006/relationships/hyperlink" Target="about:blank" TargetMode="External"/><Relationship Id="rId566" Type="http://schemas.openxmlformats.org/officeDocument/2006/relationships/hyperlink" Target="about:blank" TargetMode="External"/><Relationship Id="rId561" Type="http://schemas.openxmlformats.org/officeDocument/2006/relationships/hyperlink" Target="about:blank" TargetMode="External"/><Relationship Id="rId1150" Type="http://schemas.openxmlformats.org/officeDocument/2006/relationships/hyperlink" Target="about:blank" TargetMode="External"/><Relationship Id="rId560" Type="http://schemas.openxmlformats.org/officeDocument/2006/relationships/hyperlink" Target="about:blank" TargetMode="External"/><Relationship Id="rId1151" Type="http://schemas.openxmlformats.org/officeDocument/2006/relationships/hyperlink" Target="about:blank" TargetMode="External"/><Relationship Id="rId1152" Type="http://schemas.openxmlformats.org/officeDocument/2006/relationships/hyperlink" Target="about:blank" TargetMode="External"/><Relationship Id="rId1153" Type="http://schemas.openxmlformats.org/officeDocument/2006/relationships/hyperlink" Target="about:blank" TargetMode="External"/><Relationship Id="rId565" Type="http://schemas.openxmlformats.org/officeDocument/2006/relationships/hyperlink" Target="about:blank" TargetMode="External"/><Relationship Id="rId1154" Type="http://schemas.openxmlformats.org/officeDocument/2006/relationships/hyperlink" Target="about:blank" TargetMode="External"/><Relationship Id="rId564" Type="http://schemas.openxmlformats.org/officeDocument/2006/relationships/hyperlink" Target="about:blank" TargetMode="External"/><Relationship Id="rId1155" Type="http://schemas.openxmlformats.org/officeDocument/2006/relationships/hyperlink" Target="about:blank" TargetMode="External"/><Relationship Id="rId563" Type="http://schemas.openxmlformats.org/officeDocument/2006/relationships/hyperlink" Target="about:blank" TargetMode="External"/><Relationship Id="rId1156" Type="http://schemas.openxmlformats.org/officeDocument/2006/relationships/hyperlink" Target="about:blank" TargetMode="External"/><Relationship Id="rId562" Type="http://schemas.openxmlformats.org/officeDocument/2006/relationships/hyperlink" Target="about:blank" TargetMode="External"/><Relationship Id="rId1157" Type="http://schemas.openxmlformats.org/officeDocument/2006/relationships/hyperlink" Target="about:blank" TargetMode="External"/><Relationship Id="rId1147" Type="http://schemas.openxmlformats.org/officeDocument/2006/relationships/hyperlink" Target="about:blank" TargetMode="External"/><Relationship Id="rId1148" Type="http://schemas.openxmlformats.org/officeDocument/2006/relationships/hyperlink" Target="about:blank" TargetMode="External"/><Relationship Id="rId1149" Type="http://schemas.openxmlformats.org/officeDocument/2006/relationships/hyperlink" Target="about:blank" TargetMode="External"/><Relationship Id="rId558" Type="http://schemas.openxmlformats.org/officeDocument/2006/relationships/hyperlink" Target="about:blank" TargetMode="External"/><Relationship Id="rId557" Type="http://schemas.openxmlformats.org/officeDocument/2006/relationships/hyperlink" Target="about:blank" TargetMode="External"/><Relationship Id="rId556" Type="http://schemas.openxmlformats.org/officeDocument/2006/relationships/hyperlink" Target="about:blank" TargetMode="External"/><Relationship Id="rId555" Type="http://schemas.openxmlformats.org/officeDocument/2006/relationships/hyperlink" Target="about:blank" TargetMode="External"/><Relationship Id="rId559" Type="http://schemas.openxmlformats.org/officeDocument/2006/relationships/hyperlink" Target="about:blank" TargetMode="External"/><Relationship Id="rId550" Type="http://schemas.openxmlformats.org/officeDocument/2006/relationships/hyperlink" Target="about:blank" TargetMode="External"/><Relationship Id="rId1140" Type="http://schemas.openxmlformats.org/officeDocument/2006/relationships/hyperlink" Target="about:blank" TargetMode="External"/><Relationship Id="rId1141" Type="http://schemas.openxmlformats.org/officeDocument/2006/relationships/hyperlink" Target="about:blank" TargetMode="External"/><Relationship Id="rId1142" Type="http://schemas.openxmlformats.org/officeDocument/2006/relationships/hyperlink" Target="about:blank" TargetMode="External"/><Relationship Id="rId554" Type="http://schemas.openxmlformats.org/officeDocument/2006/relationships/hyperlink" Target="about:blank" TargetMode="External"/><Relationship Id="rId1143" Type="http://schemas.openxmlformats.org/officeDocument/2006/relationships/hyperlink" Target="about:blank" TargetMode="External"/><Relationship Id="rId553" Type="http://schemas.openxmlformats.org/officeDocument/2006/relationships/hyperlink" Target="about:blank" TargetMode="External"/><Relationship Id="rId1144" Type="http://schemas.openxmlformats.org/officeDocument/2006/relationships/hyperlink" Target="about:blank" TargetMode="External"/><Relationship Id="rId552" Type="http://schemas.openxmlformats.org/officeDocument/2006/relationships/hyperlink" Target="about:blank" TargetMode="External"/><Relationship Id="rId1145" Type="http://schemas.openxmlformats.org/officeDocument/2006/relationships/hyperlink" Target="about:blank" TargetMode="External"/><Relationship Id="rId551" Type="http://schemas.openxmlformats.org/officeDocument/2006/relationships/hyperlink" Target="about:blank" TargetMode="External"/><Relationship Id="rId1146" Type="http://schemas.openxmlformats.org/officeDocument/2006/relationships/hyperlink" Target="about:blank" TargetMode="External"/><Relationship Id="rId495" Type="http://schemas.openxmlformats.org/officeDocument/2006/relationships/hyperlink" Target="about:blank" TargetMode="External"/><Relationship Id="rId494" Type="http://schemas.openxmlformats.org/officeDocument/2006/relationships/hyperlink" Target="about:blank" TargetMode="External"/><Relationship Id="rId493" Type="http://schemas.openxmlformats.org/officeDocument/2006/relationships/hyperlink" Target="about:blank" TargetMode="External"/><Relationship Id="rId492" Type="http://schemas.openxmlformats.org/officeDocument/2006/relationships/hyperlink" Target="about:blank" TargetMode="External"/><Relationship Id="rId499" Type="http://schemas.openxmlformats.org/officeDocument/2006/relationships/hyperlink" Target="about:blank" TargetMode="External"/><Relationship Id="rId498" Type="http://schemas.openxmlformats.org/officeDocument/2006/relationships/hyperlink" Target="about:blank" TargetMode="External"/><Relationship Id="rId497" Type="http://schemas.openxmlformats.org/officeDocument/2006/relationships/hyperlink" Target="about:blank" TargetMode="External"/><Relationship Id="rId496" Type="http://schemas.openxmlformats.org/officeDocument/2006/relationships/hyperlink" Target="about:blank" TargetMode="External"/><Relationship Id="rId1610" Type="http://schemas.openxmlformats.org/officeDocument/2006/relationships/hyperlink" Target="about:blank" TargetMode="External"/><Relationship Id="rId1611" Type="http://schemas.openxmlformats.org/officeDocument/2006/relationships/hyperlink" Target="about:blank" TargetMode="External"/><Relationship Id="rId1612" Type="http://schemas.openxmlformats.org/officeDocument/2006/relationships/hyperlink" Target="about:blank" TargetMode="External"/><Relationship Id="rId1613" Type="http://schemas.openxmlformats.org/officeDocument/2006/relationships/hyperlink" Target="about:blank" TargetMode="External"/><Relationship Id="rId1614" Type="http://schemas.openxmlformats.org/officeDocument/2006/relationships/hyperlink" Target="about:blank" TargetMode="External"/><Relationship Id="rId1615" Type="http://schemas.openxmlformats.org/officeDocument/2006/relationships/hyperlink" Target="about:blank" TargetMode="External"/><Relationship Id="rId1616" Type="http://schemas.openxmlformats.org/officeDocument/2006/relationships/hyperlink" Target="about:blank" TargetMode="External"/><Relationship Id="rId907" Type="http://schemas.openxmlformats.org/officeDocument/2006/relationships/hyperlink" Target="about:blank" TargetMode="External"/><Relationship Id="rId1617" Type="http://schemas.openxmlformats.org/officeDocument/2006/relationships/hyperlink" Target="about:blank" TargetMode="External"/><Relationship Id="rId906" Type="http://schemas.openxmlformats.org/officeDocument/2006/relationships/hyperlink" Target="about:blank" TargetMode="External"/><Relationship Id="rId1618" Type="http://schemas.openxmlformats.org/officeDocument/2006/relationships/hyperlink" Target="about:blank" TargetMode="External"/><Relationship Id="rId905" Type="http://schemas.openxmlformats.org/officeDocument/2006/relationships/hyperlink" Target="about:blank" TargetMode="External"/><Relationship Id="rId1619" Type="http://schemas.openxmlformats.org/officeDocument/2006/relationships/hyperlink" Target="about:blank" TargetMode="External"/><Relationship Id="rId904" Type="http://schemas.openxmlformats.org/officeDocument/2006/relationships/hyperlink" Target="about:blank" TargetMode="External"/><Relationship Id="rId909" Type="http://schemas.openxmlformats.org/officeDocument/2006/relationships/hyperlink" Target="about:blank" TargetMode="External"/><Relationship Id="rId908" Type="http://schemas.openxmlformats.org/officeDocument/2006/relationships/hyperlink" Target="about:blank" TargetMode="External"/><Relationship Id="rId903" Type="http://schemas.openxmlformats.org/officeDocument/2006/relationships/hyperlink" Target="about:blank" TargetMode="External"/><Relationship Id="rId902" Type="http://schemas.openxmlformats.org/officeDocument/2006/relationships/hyperlink" Target="about:blank" TargetMode="External"/><Relationship Id="rId901" Type="http://schemas.openxmlformats.org/officeDocument/2006/relationships/hyperlink" Target="about:blank" TargetMode="External"/><Relationship Id="rId900" Type="http://schemas.openxmlformats.org/officeDocument/2006/relationships/hyperlink" Target="about:blank" TargetMode="External"/><Relationship Id="rId1600" Type="http://schemas.openxmlformats.org/officeDocument/2006/relationships/hyperlink" Target="about:blank" TargetMode="External"/><Relationship Id="rId1601" Type="http://schemas.openxmlformats.org/officeDocument/2006/relationships/hyperlink" Target="about:blank" TargetMode="External"/><Relationship Id="rId1602" Type="http://schemas.openxmlformats.org/officeDocument/2006/relationships/hyperlink" Target="about:blank" TargetMode="External"/><Relationship Id="rId1603" Type="http://schemas.openxmlformats.org/officeDocument/2006/relationships/hyperlink" Target="about:blank" TargetMode="External"/><Relationship Id="rId1604" Type="http://schemas.openxmlformats.org/officeDocument/2006/relationships/hyperlink" Target="about:blank" TargetMode="External"/><Relationship Id="rId1605" Type="http://schemas.openxmlformats.org/officeDocument/2006/relationships/hyperlink" Target="about:blank" TargetMode="External"/><Relationship Id="rId1606" Type="http://schemas.openxmlformats.org/officeDocument/2006/relationships/hyperlink" Target="about:blank" TargetMode="External"/><Relationship Id="rId1607" Type="http://schemas.openxmlformats.org/officeDocument/2006/relationships/hyperlink" Target="about:blank" TargetMode="External"/><Relationship Id="rId1608" Type="http://schemas.openxmlformats.org/officeDocument/2006/relationships/hyperlink" Target="about:blank" TargetMode="External"/><Relationship Id="rId1609" Type="http://schemas.openxmlformats.org/officeDocument/2006/relationships/hyperlink" Target="about:blank" TargetMode="External"/><Relationship Id="rId1631" Type="http://schemas.openxmlformats.org/officeDocument/2006/relationships/hyperlink" Target="about:blank" TargetMode="External"/><Relationship Id="rId1632" Type="http://schemas.openxmlformats.org/officeDocument/2006/relationships/hyperlink" Target="about:blank" TargetMode="External"/><Relationship Id="rId1633" Type="http://schemas.openxmlformats.org/officeDocument/2006/relationships/hyperlink" Target="about:blank" TargetMode="External"/><Relationship Id="rId1634" Type="http://schemas.openxmlformats.org/officeDocument/2006/relationships/hyperlink" Target="about:blank" TargetMode="External"/><Relationship Id="rId1635" Type="http://schemas.openxmlformats.org/officeDocument/2006/relationships/hyperlink" Target="about:blank" TargetMode="External"/><Relationship Id="rId1636" Type="http://schemas.openxmlformats.org/officeDocument/2006/relationships/hyperlink" Target="about:blank" TargetMode="External"/><Relationship Id="rId1637" Type="http://schemas.openxmlformats.org/officeDocument/2006/relationships/hyperlink" Target="about:blank" TargetMode="External"/><Relationship Id="rId1638" Type="http://schemas.openxmlformats.org/officeDocument/2006/relationships/hyperlink" Target="about:blank" TargetMode="External"/><Relationship Id="rId929" Type="http://schemas.openxmlformats.org/officeDocument/2006/relationships/hyperlink" Target="about:blank" TargetMode="External"/><Relationship Id="rId1639" Type="http://schemas.openxmlformats.org/officeDocument/2006/relationships/drawing" Target="../drawings/drawing7.xml"/><Relationship Id="rId928" Type="http://schemas.openxmlformats.org/officeDocument/2006/relationships/hyperlink" Target="about:blank" TargetMode="External"/><Relationship Id="rId927" Type="http://schemas.openxmlformats.org/officeDocument/2006/relationships/hyperlink" Target="about:blank" TargetMode="External"/><Relationship Id="rId926" Type="http://schemas.openxmlformats.org/officeDocument/2006/relationships/hyperlink" Target="about:blank" TargetMode="External"/><Relationship Id="rId921" Type="http://schemas.openxmlformats.org/officeDocument/2006/relationships/hyperlink" Target="about:blank" TargetMode="External"/><Relationship Id="rId920" Type="http://schemas.openxmlformats.org/officeDocument/2006/relationships/hyperlink" Target="about:blank" TargetMode="External"/><Relationship Id="rId925" Type="http://schemas.openxmlformats.org/officeDocument/2006/relationships/hyperlink" Target="about:blank" TargetMode="External"/><Relationship Id="rId924" Type="http://schemas.openxmlformats.org/officeDocument/2006/relationships/hyperlink" Target="about:blank" TargetMode="External"/><Relationship Id="rId923" Type="http://schemas.openxmlformats.org/officeDocument/2006/relationships/hyperlink" Target="about:blank" TargetMode="External"/><Relationship Id="rId922" Type="http://schemas.openxmlformats.org/officeDocument/2006/relationships/hyperlink" Target="about:blank" TargetMode="External"/><Relationship Id="rId1630" Type="http://schemas.openxmlformats.org/officeDocument/2006/relationships/hyperlink" Target="about:blank" TargetMode="External"/><Relationship Id="rId1620" Type="http://schemas.openxmlformats.org/officeDocument/2006/relationships/hyperlink" Target="about:blank" TargetMode="External"/><Relationship Id="rId1621" Type="http://schemas.openxmlformats.org/officeDocument/2006/relationships/hyperlink" Target="about:blank" TargetMode="External"/><Relationship Id="rId1622" Type="http://schemas.openxmlformats.org/officeDocument/2006/relationships/hyperlink" Target="about:blank" TargetMode="External"/><Relationship Id="rId1623" Type="http://schemas.openxmlformats.org/officeDocument/2006/relationships/hyperlink" Target="about:blank" TargetMode="External"/><Relationship Id="rId1624" Type="http://schemas.openxmlformats.org/officeDocument/2006/relationships/hyperlink" Target="about:blank" TargetMode="External"/><Relationship Id="rId1625" Type="http://schemas.openxmlformats.org/officeDocument/2006/relationships/hyperlink" Target="about:blank" TargetMode="External"/><Relationship Id="rId1626" Type="http://schemas.openxmlformats.org/officeDocument/2006/relationships/hyperlink" Target="about:blank" TargetMode="External"/><Relationship Id="rId1627" Type="http://schemas.openxmlformats.org/officeDocument/2006/relationships/hyperlink" Target="about:blank" TargetMode="External"/><Relationship Id="rId918" Type="http://schemas.openxmlformats.org/officeDocument/2006/relationships/hyperlink" Target="about:blank" TargetMode="External"/><Relationship Id="rId1628" Type="http://schemas.openxmlformats.org/officeDocument/2006/relationships/hyperlink" Target="about:blank" TargetMode="External"/><Relationship Id="rId917" Type="http://schemas.openxmlformats.org/officeDocument/2006/relationships/hyperlink" Target="about:blank" TargetMode="External"/><Relationship Id="rId1629" Type="http://schemas.openxmlformats.org/officeDocument/2006/relationships/hyperlink" Target="about:blank" TargetMode="External"/><Relationship Id="rId916" Type="http://schemas.openxmlformats.org/officeDocument/2006/relationships/hyperlink" Target="about:blank" TargetMode="External"/><Relationship Id="rId915" Type="http://schemas.openxmlformats.org/officeDocument/2006/relationships/hyperlink" Target="about:blank" TargetMode="External"/><Relationship Id="rId919" Type="http://schemas.openxmlformats.org/officeDocument/2006/relationships/hyperlink" Target="about:blank" TargetMode="External"/><Relationship Id="rId910" Type="http://schemas.openxmlformats.org/officeDocument/2006/relationships/hyperlink" Target="about:blank" TargetMode="External"/><Relationship Id="rId914" Type="http://schemas.openxmlformats.org/officeDocument/2006/relationships/hyperlink" Target="about:blank" TargetMode="External"/><Relationship Id="rId913" Type="http://schemas.openxmlformats.org/officeDocument/2006/relationships/hyperlink" Target="about:blank" TargetMode="External"/><Relationship Id="rId912" Type="http://schemas.openxmlformats.org/officeDocument/2006/relationships/hyperlink" Target="about:blank" TargetMode="External"/><Relationship Id="rId911" Type="http://schemas.openxmlformats.org/officeDocument/2006/relationships/hyperlink" Target="about:blank" TargetMode="External"/><Relationship Id="rId1213" Type="http://schemas.openxmlformats.org/officeDocument/2006/relationships/hyperlink" Target="about:blank" TargetMode="External"/><Relationship Id="rId1214" Type="http://schemas.openxmlformats.org/officeDocument/2006/relationships/hyperlink" Target="about:blank" TargetMode="External"/><Relationship Id="rId1215" Type="http://schemas.openxmlformats.org/officeDocument/2006/relationships/hyperlink" Target="about:blank" TargetMode="External"/><Relationship Id="rId1216" Type="http://schemas.openxmlformats.org/officeDocument/2006/relationships/hyperlink" Target="about:blank" TargetMode="External"/><Relationship Id="rId1217" Type="http://schemas.openxmlformats.org/officeDocument/2006/relationships/hyperlink" Target="about:blank" TargetMode="External"/><Relationship Id="rId1218" Type="http://schemas.openxmlformats.org/officeDocument/2006/relationships/hyperlink" Target="about:blank" TargetMode="External"/><Relationship Id="rId1219" Type="http://schemas.openxmlformats.org/officeDocument/2006/relationships/hyperlink" Target="about:blank" TargetMode="External"/><Relationship Id="rId866" Type="http://schemas.openxmlformats.org/officeDocument/2006/relationships/hyperlink" Target="about:blank" TargetMode="External"/><Relationship Id="rId865" Type="http://schemas.openxmlformats.org/officeDocument/2006/relationships/hyperlink" Target="about:blank" TargetMode="External"/><Relationship Id="rId864" Type="http://schemas.openxmlformats.org/officeDocument/2006/relationships/hyperlink" Target="about:blank" TargetMode="External"/><Relationship Id="rId863" Type="http://schemas.openxmlformats.org/officeDocument/2006/relationships/hyperlink" Target="about:blank" TargetMode="External"/><Relationship Id="rId869" Type="http://schemas.openxmlformats.org/officeDocument/2006/relationships/hyperlink" Target="about:blank" TargetMode="External"/><Relationship Id="rId868" Type="http://schemas.openxmlformats.org/officeDocument/2006/relationships/hyperlink" Target="about:blank" TargetMode="External"/><Relationship Id="rId867" Type="http://schemas.openxmlformats.org/officeDocument/2006/relationships/hyperlink" Target="about:blank" TargetMode="External"/><Relationship Id="rId862" Type="http://schemas.openxmlformats.org/officeDocument/2006/relationships/hyperlink" Target="about:blank" TargetMode="External"/><Relationship Id="rId861" Type="http://schemas.openxmlformats.org/officeDocument/2006/relationships/hyperlink" Target="about:blank" TargetMode="External"/><Relationship Id="rId1210" Type="http://schemas.openxmlformats.org/officeDocument/2006/relationships/hyperlink" Target="about:blank" TargetMode="External"/><Relationship Id="rId860" Type="http://schemas.openxmlformats.org/officeDocument/2006/relationships/hyperlink" Target="about:blank" TargetMode="External"/><Relationship Id="rId1211" Type="http://schemas.openxmlformats.org/officeDocument/2006/relationships/hyperlink" Target="about:blank" TargetMode="External"/><Relationship Id="rId1212" Type="http://schemas.openxmlformats.org/officeDocument/2006/relationships/hyperlink" Target="about:blank" TargetMode="External"/><Relationship Id="rId1202" Type="http://schemas.openxmlformats.org/officeDocument/2006/relationships/hyperlink" Target="about:blank" TargetMode="External"/><Relationship Id="rId1203" Type="http://schemas.openxmlformats.org/officeDocument/2006/relationships/hyperlink" Target="about:blank" TargetMode="External"/><Relationship Id="rId1204" Type="http://schemas.openxmlformats.org/officeDocument/2006/relationships/hyperlink" Target="about:blank" TargetMode="External"/><Relationship Id="rId1205" Type="http://schemas.openxmlformats.org/officeDocument/2006/relationships/hyperlink" Target="about:blank" TargetMode="External"/><Relationship Id="rId1206" Type="http://schemas.openxmlformats.org/officeDocument/2006/relationships/hyperlink" Target="about:blank" TargetMode="External"/><Relationship Id="rId1207" Type="http://schemas.openxmlformats.org/officeDocument/2006/relationships/hyperlink" Target="about:blank" TargetMode="External"/><Relationship Id="rId1208" Type="http://schemas.openxmlformats.org/officeDocument/2006/relationships/hyperlink" Target="about:blank" TargetMode="External"/><Relationship Id="rId1209" Type="http://schemas.openxmlformats.org/officeDocument/2006/relationships/hyperlink" Target="about:blank" TargetMode="External"/><Relationship Id="rId855" Type="http://schemas.openxmlformats.org/officeDocument/2006/relationships/hyperlink" Target="about:blank" TargetMode="External"/><Relationship Id="rId854" Type="http://schemas.openxmlformats.org/officeDocument/2006/relationships/hyperlink" Target="about:blank" TargetMode="External"/><Relationship Id="rId853" Type="http://schemas.openxmlformats.org/officeDocument/2006/relationships/hyperlink" Target="about:blank" TargetMode="External"/><Relationship Id="rId852" Type="http://schemas.openxmlformats.org/officeDocument/2006/relationships/hyperlink" Target="about:blank" TargetMode="External"/><Relationship Id="rId859" Type="http://schemas.openxmlformats.org/officeDocument/2006/relationships/hyperlink" Target="about:blank" TargetMode="External"/><Relationship Id="rId858" Type="http://schemas.openxmlformats.org/officeDocument/2006/relationships/hyperlink" Target="about:blank" TargetMode="External"/><Relationship Id="rId857" Type="http://schemas.openxmlformats.org/officeDocument/2006/relationships/hyperlink" Target="about:blank" TargetMode="External"/><Relationship Id="rId856" Type="http://schemas.openxmlformats.org/officeDocument/2006/relationships/hyperlink" Target="about:blank" TargetMode="External"/><Relationship Id="rId851" Type="http://schemas.openxmlformats.org/officeDocument/2006/relationships/hyperlink" Target="about:blank" TargetMode="External"/><Relationship Id="rId850" Type="http://schemas.openxmlformats.org/officeDocument/2006/relationships/hyperlink" Target="about:blank" TargetMode="External"/><Relationship Id="rId1200" Type="http://schemas.openxmlformats.org/officeDocument/2006/relationships/hyperlink" Target="about:blank" TargetMode="External"/><Relationship Id="rId1201" Type="http://schemas.openxmlformats.org/officeDocument/2006/relationships/hyperlink" Target="about:blank" TargetMode="External"/><Relationship Id="rId1235" Type="http://schemas.openxmlformats.org/officeDocument/2006/relationships/hyperlink" Target="about:blank" TargetMode="External"/><Relationship Id="rId1236" Type="http://schemas.openxmlformats.org/officeDocument/2006/relationships/hyperlink" Target="about:blank" TargetMode="External"/><Relationship Id="rId1237" Type="http://schemas.openxmlformats.org/officeDocument/2006/relationships/hyperlink" Target="about:blank" TargetMode="External"/><Relationship Id="rId1238" Type="http://schemas.openxmlformats.org/officeDocument/2006/relationships/hyperlink" Target="about:blank" TargetMode="External"/><Relationship Id="rId1239" Type="http://schemas.openxmlformats.org/officeDocument/2006/relationships/hyperlink" Target="about:blank" TargetMode="External"/><Relationship Id="rId409" Type="http://schemas.openxmlformats.org/officeDocument/2006/relationships/hyperlink" Target="about:blank" TargetMode="External"/><Relationship Id="rId404" Type="http://schemas.openxmlformats.org/officeDocument/2006/relationships/hyperlink" Target="about:blank" TargetMode="External"/><Relationship Id="rId888" Type="http://schemas.openxmlformats.org/officeDocument/2006/relationships/hyperlink" Target="about:blank" TargetMode="External"/><Relationship Id="rId403" Type="http://schemas.openxmlformats.org/officeDocument/2006/relationships/hyperlink" Target="about:blank" TargetMode="External"/><Relationship Id="rId887" Type="http://schemas.openxmlformats.org/officeDocument/2006/relationships/hyperlink" Target="about:blank" TargetMode="External"/><Relationship Id="rId402" Type="http://schemas.openxmlformats.org/officeDocument/2006/relationships/hyperlink" Target="about:blank" TargetMode="External"/><Relationship Id="rId886" Type="http://schemas.openxmlformats.org/officeDocument/2006/relationships/hyperlink" Target="about:blank" TargetMode="External"/><Relationship Id="rId401" Type="http://schemas.openxmlformats.org/officeDocument/2006/relationships/hyperlink" Target="about:blank" TargetMode="External"/><Relationship Id="rId885" Type="http://schemas.openxmlformats.org/officeDocument/2006/relationships/hyperlink" Target="about:blank" TargetMode="External"/><Relationship Id="rId408" Type="http://schemas.openxmlformats.org/officeDocument/2006/relationships/hyperlink" Target="about:blank" TargetMode="External"/><Relationship Id="rId407" Type="http://schemas.openxmlformats.org/officeDocument/2006/relationships/hyperlink" Target="about:blank" TargetMode="External"/><Relationship Id="rId406" Type="http://schemas.openxmlformats.org/officeDocument/2006/relationships/hyperlink" Target="about:blank" TargetMode="External"/><Relationship Id="rId405" Type="http://schemas.openxmlformats.org/officeDocument/2006/relationships/hyperlink" Target="about:blank" TargetMode="External"/><Relationship Id="rId889" Type="http://schemas.openxmlformats.org/officeDocument/2006/relationships/hyperlink" Target="about:blank" TargetMode="External"/><Relationship Id="rId880" Type="http://schemas.openxmlformats.org/officeDocument/2006/relationships/hyperlink" Target="about:blank" TargetMode="External"/><Relationship Id="rId1230" Type="http://schemas.openxmlformats.org/officeDocument/2006/relationships/hyperlink" Target="about:blank" TargetMode="External"/><Relationship Id="rId400" Type="http://schemas.openxmlformats.org/officeDocument/2006/relationships/hyperlink" Target="about:blank" TargetMode="External"/><Relationship Id="rId884" Type="http://schemas.openxmlformats.org/officeDocument/2006/relationships/hyperlink" Target="about:blank" TargetMode="External"/><Relationship Id="rId1231" Type="http://schemas.openxmlformats.org/officeDocument/2006/relationships/hyperlink" Target="about:blank" TargetMode="External"/><Relationship Id="rId883" Type="http://schemas.openxmlformats.org/officeDocument/2006/relationships/hyperlink" Target="about:blank" TargetMode="External"/><Relationship Id="rId1232" Type="http://schemas.openxmlformats.org/officeDocument/2006/relationships/hyperlink" Target="about:blank" TargetMode="External"/><Relationship Id="rId882" Type="http://schemas.openxmlformats.org/officeDocument/2006/relationships/hyperlink" Target="about:blank" TargetMode="External"/><Relationship Id="rId1233" Type="http://schemas.openxmlformats.org/officeDocument/2006/relationships/hyperlink" Target="about:blank" TargetMode="External"/><Relationship Id="rId881" Type="http://schemas.openxmlformats.org/officeDocument/2006/relationships/hyperlink" Target="about:blank" TargetMode="External"/><Relationship Id="rId1234" Type="http://schemas.openxmlformats.org/officeDocument/2006/relationships/hyperlink" Target="about:blank" TargetMode="External"/><Relationship Id="rId1224" Type="http://schemas.openxmlformats.org/officeDocument/2006/relationships/hyperlink" Target="about:blank" TargetMode="External"/><Relationship Id="rId1225" Type="http://schemas.openxmlformats.org/officeDocument/2006/relationships/hyperlink" Target="about:blank" TargetMode="External"/><Relationship Id="rId1226" Type="http://schemas.openxmlformats.org/officeDocument/2006/relationships/hyperlink" Target="about:blank" TargetMode="External"/><Relationship Id="rId1227" Type="http://schemas.openxmlformats.org/officeDocument/2006/relationships/hyperlink" Target="about:blank" TargetMode="External"/><Relationship Id="rId1228" Type="http://schemas.openxmlformats.org/officeDocument/2006/relationships/hyperlink" Target="about:blank" TargetMode="External"/><Relationship Id="rId1229" Type="http://schemas.openxmlformats.org/officeDocument/2006/relationships/hyperlink" Target="about:blank" TargetMode="External"/><Relationship Id="rId877" Type="http://schemas.openxmlformats.org/officeDocument/2006/relationships/hyperlink" Target="about:blank" TargetMode="External"/><Relationship Id="rId876" Type="http://schemas.openxmlformats.org/officeDocument/2006/relationships/hyperlink" Target="about:blank" TargetMode="External"/><Relationship Id="rId875" Type="http://schemas.openxmlformats.org/officeDocument/2006/relationships/hyperlink" Target="about:blank" TargetMode="External"/><Relationship Id="rId874" Type="http://schemas.openxmlformats.org/officeDocument/2006/relationships/hyperlink" Target="about:blank" TargetMode="External"/><Relationship Id="rId879" Type="http://schemas.openxmlformats.org/officeDocument/2006/relationships/hyperlink" Target="about:blank" TargetMode="External"/><Relationship Id="rId878" Type="http://schemas.openxmlformats.org/officeDocument/2006/relationships/hyperlink" Target="about:blank" TargetMode="External"/><Relationship Id="rId873" Type="http://schemas.openxmlformats.org/officeDocument/2006/relationships/hyperlink" Target="about:blank" TargetMode="External"/><Relationship Id="rId1220" Type="http://schemas.openxmlformats.org/officeDocument/2006/relationships/hyperlink" Target="about:blank" TargetMode="External"/><Relationship Id="rId872" Type="http://schemas.openxmlformats.org/officeDocument/2006/relationships/hyperlink" Target="about:blank" TargetMode="External"/><Relationship Id="rId1221" Type="http://schemas.openxmlformats.org/officeDocument/2006/relationships/hyperlink" Target="about:blank" TargetMode="External"/><Relationship Id="rId871" Type="http://schemas.openxmlformats.org/officeDocument/2006/relationships/hyperlink" Target="about:blank" TargetMode="External"/><Relationship Id="rId1222" Type="http://schemas.openxmlformats.org/officeDocument/2006/relationships/hyperlink" Target="about:blank" TargetMode="External"/><Relationship Id="rId870" Type="http://schemas.openxmlformats.org/officeDocument/2006/relationships/hyperlink" Target="about:blank" TargetMode="External"/><Relationship Id="rId1223" Type="http://schemas.openxmlformats.org/officeDocument/2006/relationships/hyperlink" Target="about:blank" TargetMode="External"/><Relationship Id="rId829" Type="http://schemas.openxmlformats.org/officeDocument/2006/relationships/hyperlink" Target="about:blank" TargetMode="External"/><Relationship Id="rId828" Type="http://schemas.openxmlformats.org/officeDocument/2006/relationships/hyperlink" Target="about:blank" TargetMode="External"/><Relationship Id="rId827" Type="http://schemas.openxmlformats.org/officeDocument/2006/relationships/hyperlink" Target="about:blank" TargetMode="External"/><Relationship Id="rId822" Type="http://schemas.openxmlformats.org/officeDocument/2006/relationships/hyperlink" Target="about:blank" TargetMode="External"/><Relationship Id="rId821" Type="http://schemas.openxmlformats.org/officeDocument/2006/relationships/hyperlink" Target="about:blank" TargetMode="External"/><Relationship Id="rId820" Type="http://schemas.openxmlformats.org/officeDocument/2006/relationships/hyperlink" Target="about:blank" TargetMode="External"/><Relationship Id="rId826" Type="http://schemas.openxmlformats.org/officeDocument/2006/relationships/hyperlink" Target="about:blank" TargetMode="External"/><Relationship Id="rId825" Type="http://schemas.openxmlformats.org/officeDocument/2006/relationships/hyperlink" Target="about:blank" TargetMode="External"/><Relationship Id="rId824" Type="http://schemas.openxmlformats.org/officeDocument/2006/relationships/hyperlink" Target="about:blank" TargetMode="External"/><Relationship Id="rId823" Type="http://schemas.openxmlformats.org/officeDocument/2006/relationships/hyperlink" Target="about:blank" TargetMode="External"/><Relationship Id="rId819" Type="http://schemas.openxmlformats.org/officeDocument/2006/relationships/hyperlink" Target="about:blank" TargetMode="External"/><Relationship Id="rId818" Type="http://schemas.openxmlformats.org/officeDocument/2006/relationships/hyperlink" Target="about:blank" TargetMode="External"/><Relationship Id="rId817" Type="http://schemas.openxmlformats.org/officeDocument/2006/relationships/hyperlink" Target="about:blank" TargetMode="External"/><Relationship Id="rId816" Type="http://schemas.openxmlformats.org/officeDocument/2006/relationships/hyperlink" Target="about:blank" TargetMode="External"/><Relationship Id="rId811" Type="http://schemas.openxmlformats.org/officeDocument/2006/relationships/hyperlink" Target="about:blank" TargetMode="External"/><Relationship Id="rId810" Type="http://schemas.openxmlformats.org/officeDocument/2006/relationships/hyperlink" Target="about:blank" TargetMode="External"/><Relationship Id="rId815" Type="http://schemas.openxmlformats.org/officeDocument/2006/relationships/hyperlink" Target="about:blank" TargetMode="External"/><Relationship Id="rId814" Type="http://schemas.openxmlformats.org/officeDocument/2006/relationships/hyperlink" Target="about:blank" TargetMode="External"/><Relationship Id="rId813" Type="http://schemas.openxmlformats.org/officeDocument/2006/relationships/hyperlink" Target="about:blank" TargetMode="External"/><Relationship Id="rId812" Type="http://schemas.openxmlformats.org/officeDocument/2006/relationships/hyperlink" Target="about:blank" TargetMode="External"/><Relationship Id="rId849" Type="http://schemas.openxmlformats.org/officeDocument/2006/relationships/hyperlink" Target="about:blank" TargetMode="External"/><Relationship Id="rId844" Type="http://schemas.openxmlformats.org/officeDocument/2006/relationships/hyperlink" Target="about:blank" TargetMode="External"/><Relationship Id="rId843" Type="http://schemas.openxmlformats.org/officeDocument/2006/relationships/hyperlink" Target="about:blank" TargetMode="External"/><Relationship Id="rId842" Type="http://schemas.openxmlformats.org/officeDocument/2006/relationships/hyperlink" Target="about:blank" TargetMode="External"/><Relationship Id="rId841" Type="http://schemas.openxmlformats.org/officeDocument/2006/relationships/hyperlink" Target="about:blank" TargetMode="External"/><Relationship Id="rId848" Type="http://schemas.openxmlformats.org/officeDocument/2006/relationships/hyperlink" Target="about:blank" TargetMode="External"/><Relationship Id="rId847" Type="http://schemas.openxmlformats.org/officeDocument/2006/relationships/hyperlink" Target="about:blank" TargetMode="External"/><Relationship Id="rId846" Type="http://schemas.openxmlformats.org/officeDocument/2006/relationships/hyperlink" Target="about:blank" TargetMode="External"/><Relationship Id="rId845" Type="http://schemas.openxmlformats.org/officeDocument/2006/relationships/hyperlink" Target="about:blank" TargetMode="External"/><Relationship Id="rId840" Type="http://schemas.openxmlformats.org/officeDocument/2006/relationships/hyperlink" Target="about:blank" TargetMode="External"/><Relationship Id="rId839" Type="http://schemas.openxmlformats.org/officeDocument/2006/relationships/hyperlink" Target="about:blank" TargetMode="External"/><Relationship Id="rId838" Type="http://schemas.openxmlformats.org/officeDocument/2006/relationships/hyperlink" Target="about:blank" TargetMode="External"/><Relationship Id="rId833" Type="http://schemas.openxmlformats.org/officeDocument/2006/relationships/hyperlink" Target="about:blank" TargetMode="External"/><Relationship Id="rId832" Type="http://schemas.openxmlformats.org/officeDocument/2006/relationships/hyperlink" Target="about:blank" TargetMode="External"/><Relationship Id="rId831" Type="http://schemas.openxmlformats.org/officeDocument/2006/relationships/hyperlink" Target="about:blank" TargetMode="External"/><Relationship Id="rId830" Type="http://schemas.openxmlformats.org/officeDocument/2006/relationships/hyperlink" Target="about:blank" TargetMode="External"/><Relationship Id="rId837" Type="http://schemas.openxmlformats.org/officeDocument/2006/relationships/hyperlink" Target="about:blank" TargetMode="External"/><Relationship Id="rId836" Type="http://schemas.openxmlformats.org/officeDocument/2006/relationships/hyperlink" Target="about:blank" TargetMode="External"/><Relationship Id="rId835" Type="http://schemas.openxmlformats.org/officeDocument/2006/relationships/hyperlink" Target="about:blank" TargetMode="External"/><Relationship Id="rId834" Type="http://schemas.openxmlformats.org/officeDocument/2006/relationships/hyperlink" Target="about:blank" TargetMode="External"/><Relationship Id="rId469" Type="http://schemas.openxmlformats.org/officeDocument/2006/relationships/hyperlink" Target="about:blank" TargetMode="External"/><Relationship Id="rId468" Type="http://schemas.openxmlformats.org/officeDocument/2006/relationships/hyperlink" Target="about:blank" TargetMode="External"/><Relationship Id="rId467" Type="http://schemas.openxmlformats.org/officeDocument/2006/relationships/hyperlink" Target="about:blank" TargetMode="External"/><Relationship Id="rId1290" Type="http://schemas.openxmlformats.org/officeDocument/2006/relationships/hyperlink" Target="about:blank" TargetMode="External"/><Relationship Id="rId1291" Type="http://schemas.openxmlformats.org/officeDocument/2006/relationships/hyperlink" Target="about:blank" TargetMode="External"/><Relationship Id="rId1292" Type="http://schemas.openxmlformats.org/officeDocument/2006/relationships/hyperlink" Target="about:blank" TargetMode="External"/><Relationship Id="rId462" Type="http://schemas.openxmlformats.org/officeDocument/2006/relationships/hyperlink" Target="about:blank" TargetMode="External"/><Relationship Id="rId1293" Type="http://schemas.openxmlformats.org/officeDocument/2006/relationships/hyperlink" Target="about:blank" TargetMode="External"/><Relationship Id="rId461" Type="http://schemas.openxmlformats.org/officeDocument/2006/relationships/hyperlink" Target="about:blank" TargetMode="External"/><Relationship Id="rId1294" Type="http://schemas.openxmlformats.org/officeDocument/2006/relationships/hyperlink" Target="about:blank" TargetMode="External"/><Relationship Id="rId460" Type="http://schemas.openxmlformats.org/officeDocument/2006/relationships/hyperlink" Target="about:blank" TargetMode="External"/><Relationship Id="rId1295" Type="http://schemas.openxmlformats.org/officeDocument/2006/relationships/hyperlink" Target="about:blank" TargetMode="External"/><Relationship Id="rId1296" Type="http://schemas.openxmlformats.org/officeDocument/2006/relationships/hyperlink" Target="about:blank" TargetMode="External"/><Relationship Id="rId466" Type="http://schemas.openxmlformats.org/officeDocument/2006/relationships/hyperlink" Target="about:blank" TargetMode="External"/><Relationship Id="rId1297" Type="http://schemas.openxmlformats.org/officeDocument/2006/relationships/hyperlink" Target="about:blank" TargetMode="External"/><Relationship Id="rId465" Type="http://schemas.openxmlformats.org/officeDocument/2006/relationships/hyperlink" Target="about:blank" TargetMode="External"/><Relationship Id="rId1298" Type="http://schemas.openxmlformats.org/officeDocument/2006/relationships/hyperlink" Target="about:blank" TargetMode="External"/><Relationship Id="rId464" Type="http://schemas.openxmlformats.org/officeDocument/2006/relationships/hyperlink" Target="about:blank" TargetMode="External"/><Relationship Id="rId1299" Type="http://schemas.openxmlformats.org/officeDocument/2006/relationships/hyperlink" Target="about:blank" TargetMode="External"/><Relationship Id="rId463" Type="http://schemas.openxmlformats.org/officeDocument/2006/relationships/hyperlink" Target="about:blank" TargetMode="External"/><Relationship Id="rId459" Type="http://schemas.openxmlformats.org/officeDocument/2006/relationships/hyperlink" Target="about:blank" TargetMode="External"/><Relationship Id="rId458" Type="http://schemas.openxmlformats.org/officeDocument/2006/relationships/hyperlink" Target="about:blank" TargetMode="External"/><Relationship Id="rId457" Type="http://schemas.openxmlformats.org/officeDocument/2006/relationships/hyperlink" Target="about:blank" TargetMode="External"/><Relationship Id="rId456" Type="http://schemas.openxmlformats.org/officeDocument/2006/relationships/hyperlink" Target="about:blank" TargetMode="External"/><Relationship Id="rId1280" Type="http://schemas.openxmlformats.org/officeDocument/2006/relationships/hyperlink" Target="about:blank" TargetMode="External"/><Relationship Id="rId1281" Type="http://schemas.openxmlformats.org/officeDocument/2006/relationships/hyperlink" Target="about:blank" TargetMode="External"/><Relationship Id="rId451" Type="http://schemas.openxmlformats.org/officeDocument/2006/relationships/hyperlink" Target="about:blank" TargetMode="External"/><Relationship Id="rId1282" Type="http://schemas.openxmlformats.org/officeDocument/2006/relationships/hyperlink" Target="about:blank" TargetMode="External"/><Relationship Id="rId450" Type="http://schemas.openxmlformats.org/officeDocument/2006/relationships/hyperlink" Target="about:blank" TargetMode="External"/><Relationship Id="rId1283" Type="http://schemas.openxmlformats.org/officeDocument/2006/relationships/hyperlink" Target="about:blank" TargetMode="External"/><Relationship Id="rId1284" Type="http://schemas.openxmlformats.org/officeDocument/2006/relationships/hyperlink" Target="about:blank" TargetMode="External"/><Relationship Id="rId1285" Type="http://schemas.openxmlformats.org/officeDocument/2006/relationships/hyperlink" Target="about:blank" TargetMode="External"/><Relationship Id="rId455" Type="http://schemas.openxmlformats.org/officeDocument/2006/relationships/hyperlink" Target="about:blank" TargetMode="External"/><Relationship Id="rId1286" Type="http://schemas.openxmlformats.org/officeDocument/2006/relationships/hyperlink" Target="about:blank" TargetMode="External"/><Relationship Id="rId454" Type="http://schemas.openxmlformats.org/officeDocument/2006/relationships/hyperlink" Target="about:blank" TargetMode="External"/><Relationship Id="rId1287" Type="http://schemas.openxmlformats.org/officeDocument/2006/relationships/hyperlink" Target="about:blank" TargetMode="External"/><Relationship Id="rId453" Type="http://schemas.openxmlformats.org/officeDocument/2006/relationships/hyperlink" Target="about:blank" TargetMode="External"/><Relationship Id="rId1288" Type="http://schemas.openxmlformats.org/officeDocument/2006/relationships/hyperlink" Target="about:blank" TargetMode="External"/><Relationship Id="rId452" Type="http://schemas.openxmlformats.org/officeDocument/2006/relationships/hyperlink" Target="about:blank" TargetMode="External"/><Relationship Id="rId1289" Type="http://schemas.openxmlformats.org/officeDocument/2006/relationships/hyperlink" Target="about:blank" TargetMode="External"/><Relationship Id="rId491" Type="http://schemas.openxmlformats.org/officeDocument/2006/relationships/hyperlink" Target="about:blank" TargetMode="External"/><Relationship Id="rId490" Type="http://schemas.openxmlformats.org/officeDocument/2006/relationships/hyperlink" Target="about:blank" TargetMode="External"/><Relationship Id="rId489" Type="http://schemas.openxmlformats.org/officeDocument/2006/relationships/hyperlink" Target="about:blank" TargetMode="External"/><Relationship Id="rId484" Type="http://schemas.openxmlformats.org/officeDocument/2006/relationships/hyperlink" Target="about:blank" TargetMode="External"/><Relationship Id="rId483" Type="http://schemas.openxmlformats.org/officeDocument/2006/relationships/hyperlink" Target="about:blank" TargetMode="External"/><Relationship Id="rId482" Type="http://schemas.openxmlformats.org/officeDocument/2006/relationships/hyperlink" Target="about:blank" TargetMode="External"/><Relationship Id="rId481" Type="http://schemas.openxmlformats.org/officeDocument/2006/relationships/hyperlink" Target="about:blank" TargetMode="External"/><Relationship Id="rId488" Type="http://schemas.openxmlformats.org/officeDocument/2006/relationships/hyperlink" Target="about:blank" TargetMode="External"/><Relationship Id="rId487" Type="http://schemas.openxmlformats.org/officeDocument/2006/relationships/hyperlink" Target="about:blank" TargetMode="External"/><Relationship Id="rId486" Type="http://schemas.openxmlformats.org/officeDocument/2006/relationships/hyperlink" Target="about:blank" TargetMode="External"/><Relationship Id="rId485" Type="http://schemas.openxmlformats.org/officeDocument/2006/relationships/hyperlink" Target="about:blank" TargetMode="External"/><Relationship Id="rId480" Type="http://schemas.openxmlformats.org/officeDocument/2006/relationships/hyperlink" Target="about:blank" TargetMode="External"/><Relationship Id="rId479" Type="http://schemas.openxmlformats.org/officeDocument/2006/relationships/hyperlink" Target="about:blank" TargetMode="External"/><Relationship Id="rId478" Type="http://schemas.openxmlformats.org/officeDocument/2006/relationships/hyperlink" Target="about:blank" TargetMode="External"/><Relationship Id="rId473" Type="http://schemas.openxmlformats.org/officeDocument/2006/relationships/hyperlink" Target="about:blank" TargetMode="External"/><Relationship Id="rId472" Type="http://schemas.openxmlformats.org/officeDocument/2006/relationships/hyperlink" Target="about:blank" TargetMode="External"/><Relationship Id="rId471" Type="http://schemas.openxmlformats.org/officeDocument/2006/relationships/hyperlink" Target="about:blank" TargetMode="External"/><Relationship Id="rId470" Type="http://schemas.openxmlformats.org/officeDocument/2006/relationships/hyperlink" Target="about:blank" TargetMode="External"/><Relationship Id="rId477" Type="http://schemas.openxmlformats.org/officeDocument/2006/relationships/hyperlink" Target="about:blank" TargetMode="External"/><Relationship Id="rId476" Type="http://schemas.openxmlformats.org/officeDocument/2006/relationships/hyperlink" Target="about:blank" TargetMode="External"/><Relationship Id="rId475" Type="http://schemas.openxmlformats.org/officeDocument/2006/relationships/hyperlink" Target="about:blank" TargetMode="External"/><Relationship Id="rId474" Type="http://schemas.openxmlformats.org/officeDocument/2006/relationships/hyperlink" Target="about:blank" TargetMode="External"/><Relationship Id="rId1257" Type="http://schemas.openxmlformats.org/officeDocument/2006/relationships/hyperlink" Target="about:blank" TargetMode="External"/><Relationship Id="rId1258" Type="http://schemas.openxmlformats.org/officeDocument/2006/relationships/hyperlink" Target="about:blank" TargetMode="External"/><Relationship Id="rId1259" Type="http://schemas.openxmlformats.org/officeDocument/2006/relationships/hyperlink" Target="about:blank" TargetMode="External"/><Relationship Id="rId426" Type="http://schemas.openxmlformats.org/officeDocument/2006/relationships/hyperlink" Target="about:blank" TargetMode="External"/><Relationship Id="rId425" Type="http://schemas.openxmlformats.org/officeDocument/2006/relationships/hyperlink" Target="about:blank" TargetMode="External"/><Relationship Id="rId424" Type="http://schemas.openxmlformats.org/officeDocument/2006/relationships/hyperlink" Target="about:blank" TargetMode="External"/><Relationship Id="rId423" Type="http://schemas.openxmlformats.org/officeDocument/2006/relationships/hyperlink" Target="about:blank" TargetMode="External"/><Relationship Id="rId429" Type="http://schemas.openxmlformats.org/officeDocument/2006/relationships/hyperlink" Target="about:blank" TargetMode="External"/><Relationship Id="rId428" Type="http://schemas.openxmlformats.org/officeDocument/2006/relationships/hyperlink" Target="about:blank" TargetMode="External"/><Relationship Id="rId427" Type="http://schemas.openxmlformats.org/officeDocument/2006/relationships/hyperlink" Target="about:blank" TargetMode="External"/><Relationship Id="rId1250" Type="http://schemas.openxmlformats.org/officeDocument/2006/relationships/hyperlink" Target="about:blank" TargetMode="External"/><Relationship Id="rId1251" Type="http://schemas.openxmlformats.org/officeDocument/2006/relationships/hyperlink" Target="about:blank" TargetMode="External"/><Relationship Id="rId1252" Type="http://schemas.openxmlformats.org/officeDocument/2006/relationships/hyperlink" Target="about:blank" TargetMode="External"/><Relationship Id="rId422" Type="http://schemas.openxmlformats.org/officeDocument/2006/relationships/hyperlink" Target="about:blank" TargetMode="External"/><Relationship Id="rId1253" Type="http://schemas.openxmlformats.org/officeDocument/2006/relationships/hyperlink" Target="about:blank" TargetMode="External"/><Relationship Id="rId421" Type="http://schemas.openxmlformats.org/officeDocument/2006/relationships/hyperlink" Target="about:blank" TargetMode="External"/><Relationship Id="rId1254" Type="http://schemas.openxmlformats.org/officeDocument/2006/relationships/hyperlink" Target="about:blank" TargetMode="External"/><Relationship Id="rId420" Type="http://schemas.openxmlformats.org/officeDocument/2006/relationships/hyperlink" Target="about:blank" TargetMode="External"/><Relationship Id="rId1255" Type="http://schemas.openxmlformats.org/officeDocument/2006/relationships/hyperlink" Target="about:blank" TargetMode="External"/><Relationship Id="rId1256" Type="http://schemas.openxmlformats.org/officeDocument/2006/relationships/hyperlink" Target="about:blank" TargetMode="External"/><Relationship Id="rId1246" Type="http://schemas.openxmlformats.org/officeDocument/2006/relationships/hyperlink" Target="about:blank" TargetMode="External"/><Relationship Id="rId1247" Type="http://schemas.openxmlformats.org/officeDocument/2006/relationships/hyperlink" Target="about:blank" TargetMode="External"/><Relationship Id="rId1248" Type="http://schemas.openxmlformats.org/officeDocument/2006/relationships/hyperlink" Target="about:blank" TargetMode="External"/><Relationship Id="rId1249" Type="http://schemas.openxmlformats.org/officeDocument/2006/relationships/hyperlink" Target="about:blank" TargetMode="External"/><Relationship Id="rId415" Type="http://schemas.openxmlformats.org/officeDocument/2006/relationships/hyperlink" Target="about:blank" TargetMode="External"/><Relationship Id="rId899" Type="http://schemas.openxmlformats.org/officeDocument/2006/relationships/hyperlink" Target="about:blank" TargetMode="External"/><Relationship Id="rId414" Type="http://schemas.openxmlformats.org/officeDocument/2006/relationships/hyperlink" Target="about:blank" TargetMode="External"/><Relationship Id="rId898" Type="http://schemas.openxmlformats.org/officeDocument/2006/relationships/hyperlink" Target="about:blank" TargetMode="External"/><Relationship Id="rId413" Type="http://schemas.openxmlformats.org/officeDocument/2006/relationships/hyperlink" Target="about:blank" TargetMode="External"/><Relationship Id="rId897" Type="http://schemas.openxmlformats.org/officeDocument/2006/relationships/hyperlink" Target="about:blank" TargetMode="External"/><Relationship Id="rId412" Type="http://schemas.openxmlformats.org/officeDocument/2006/relationships/hyperlink" Target="about:blank" TargetMode="External"/><Relationship Id="rId896" Type="http://schemas.openxmlformats.org/officeDocument/2006/relationships/hyperlink" Target="about:blank" TargetMode="External"/><Relationship Id="rId419" Type="http://schemas.openxmlformats.org/officeDocument/2006/relationships/hyperlink" Target="about:blank" TargetMode="External"/><Relationship Id="rId418" Type="http://schemas.openxmlformats.org/officeDocument/2006/relationships/hyperlink" Target="about:blank" TargetMode="External"/><Relationship Id="rId417" Type="http://schemas.openxmlformats.org/officeDocument/2006/relationships/hyperlink" Target="about:blank" TargetMode="External"/><Relationship Id="rId416" Type="http://schemas.openxmlformats.org/officeDocument/2006/relationships/hyperlink" Target="about:blank" TargetMode="External"/><Relationship Id="rId891" Type="http://schemas.openxmlformats.org/officeDocument/2006/relationships/hyperlink" Target="about:blank" TargetMode="External"/><Relationship Id="rId890" Type="http://schemas.openxmlformats.org/officeDocument/2006/relationships/hyperlink" Target="about:blank" TargetMode="External"/><Relationship Id="rId1240" Type="http://schemas.openxmlformats.org/officeDocument/2006/relationships/hyperlink" Target="about:blank" TargetMode="External"/><Relationship Id="rId1241" Type="http://schemas.openxmlformats.org/officeDocument/2006/relationships/hyperlink" Target="about:blank" TargetMode="External"/><Relationship Id="rId411" Type="http://schemas.openxmlformats.org/officeDocument/2006/relationships/hyperlink" Target="about:blank" TargetMode="External"/><Relationship Id="rId895" Type="http://schemas.openxmlformats.org/officeDocument/2006/relationships/hyperlink" Target="about:blank" TargetMode="External"/><Relationship Id="rId1242" Type="http://schemas.openxmlformats.org/officeDocument/2006/relationships/hyperlink" Target="about:blank" TargetMode="External"/><Relationship Id="rId410" Type="http://schemas.openxmlformats.org/officeDocument/2006/relationships/hyperlink" Target="about:blank" TargetMode="External"/><Relationship Id="rId894" Type="http://schemas.openxmlformats.org/officeDocument/2006/relationships/hyperlink" Target="about:blank" TargetMode="External"/><Relationship Id="rId1243" Type="http://schemas.openxmlformats.org/officeDocument/2006/relationships/hyperlink" Target="about:blank" TargetMode="External"/><Relationship Id="rId893" Type="http://schemas.openxmlformats.org/officeDocument/2006/relationships/hyperlink" Target="about:blank" TargetMode="External"/><Relationship Id="rId1244" Type="http://schemas.openxmlformats.org/officeDocument/2006/relationships/hyperlink" Target="about:blank" TargetMode="External"/><Relationship Id="rId892" Type="http://schemas.openxmlformats.org/officeDocument/2006/relationships/hyperlink" Target="about:blank" TargetMode="External"/><Relationship Id="rId1245" Type="http://schemas.openxmlformats.org/officeDocument/2006/relationships/hyperlink" Target="about:blank" TargetMode="External"/><Relationship Id="rId1279" Type="http://schemas.openxmlformats.org/officeDocument/2006/relationships/hyperlink" Target="about:blank" TargetMode="External"/><Relationship Id="rId448" Type="http://schemas.openxmlformats.org/officeDocument/2006/relationships/hyperlink" Target="about:blank" TargetMode="External"/><Relationship Id="rId447" Type="http://schemas.openxmlformats.org/officeDocument/2006/relationships/hyperlink" Target="about:blank" TargetMode="External"/><Relationship Id="rId446" Type="http://schemas.openxmlformats.org/officeDocument/2006/relationships/hyperlink" Target="about:blank" TargetMode="External"/><Relationship Id="rId445" Type="http://schemas.openxmlformats.org/officeDocument/2006/relationships/hyperlink" Target="about:blank" TargetMode="External"/><Relationship Id="rId449" Type="http://schemas.openxmlformats.org/officeDocument/2006/relationships/hyperlink" Target="about:blank" TargetMode="External"/><Relationship Id="rId1270" Type="http://schemas.openxmlformats.org/officeDocument/2006/relationships/hyperlink" Target="about:blank" TargetMode="External"/><Relationship Id="rId440" Type="http://schemas.openxmlformats.org/officeDocument/2006/relationships/hyperlink" Target="about:blank" TargetMode="External"/><Relationship Id="rId1271" Type="http://schemas.openxmlformats.org/officeDocument/2006/relationships/hyperlink" Target="about:blank" TargetMode="External"/><Relationship Id="rId1272" Type="http://schemas.openxmlformats.org/officeDocument/2006/relationships/hyperlink" Target="about:blank" TargetMode="External"/><Relationship Id="rId1273" Type="http://schemas.openxmlformats.org/officeDocument/2006/relationships/hyperlink" Target="about:blank" TargetMode="External"/><Relationship Id="rId1274" Type="http://schemas.openxmlformats.org/officeDocument/2006/relationships/hyperlink" Target="about:blank" TargetMode="External"/><Relationship Id="rId444" Type="http://schemas.openxmlformats.org/officeDocument/2006/relationships/hyperlink" Target="about:blank" TargetMode="External"/><Relationship Id="rId1275" Type="http://schemas.openxmlformats.org/officeDocument/2006/relationships/hyperlink" Target="about:blank" TargetMode="External"/><Relationship Id="rId443" Type="http://schemas.openxmlformats.org/officeDocument/2006/relationships/hyperlink" Target="about:blank" TargetMode="External"/><Relationship Id="rId1276" Type="http://schemas.openxmlformats.org/officeDocument/2006/relationships/hyperlink" Target="about:blank" TargetMode="External"/><Relationship Id="rId442" Type="http://schemas.openxmlformats.org/officeDocument/2006/relationships/hyperlink" Target="about:blank" TargetMode="External"/><Relationship Id="rId1277" Type="http://schemas.openxmlformats.org/officeDocument/2006/relationships/hyperlink" Target="about:blank" TargetMode="External"/><Relationship Id="rId441" Type="http://schemas.openxmlformats.org/officeDocument/2006/relationships/hyperlink" Target="about:blank" TargetMode="External"/><Relationship Id="rId1278" Type="http://schemas.openxmlformats.org/officeDocument/2006/relationships/hyperlink" Target="about:blank" TargetMode="External"/><Relationship Id="rId1268" Type="http://schemas.openxmlformats.org/officeDocument/2006/relationships/hyperlink" Target="about:blank" TargetMode="External"/><Relationship Id="rId1269" Type="http://schemas.openxmlformats.org/officeDocument/2006/relationships/hyperlink" Target="about:blank" TargetMode="External"/><Relationship Id="rId437" Type="http://schemas.openxmlformats.org/officeDocument/2006/relationships/hyperlink" Target="about:blank" TargetMode="External"/><Relationship Id="rId436" Type="http://schemas.openxmlformats.org/officeDocument/2006/relationships/hyperlink" Target="about:blank" TargetMode="External"/><Relationship Id="rId435" Type="http://schemas.openxmlformats.org/officeDocument/2006/relationships/hyperlink" Target="about:blank" TargetMode="External"/><Relationship Id="rId434" Type="http://schemas.openxmlformats.org/officeDocument/2006/relationships/hyperlink" Target="about:blank" TargetMode="External"/><Relationship Id="rId439" Type="http://schemas.openxmlformats.org/officeDocument/2006/relationships/hyperlink" Target="about:blank" TargetMode="External"/><Relationship Id="rId438" Type="http://schemas.openxmlformats.org/officeDocument/2006/relationships/hyperlink" Target="about:blank" TargetMode="External"/><Relationship Id="rId1260" Type="http://schemas.openxmlformats.org/officeDocument/2006/relationships/hyperlink" Target="about:blank" TargetMode="External"/><Relationship Id="rId1261" Type="http://schemas.openxmlformats.org/officeDocument/2006/relationships/hyperlink" Target="about:blank" TargetMode="External"/><Relationship Id="rId1262" Type="http://schemas.openxmlformats.org/officeDocument/2006/relationships/hyperlink" Target="about:blank" TargetMode="External"/><Relationship Id="rId1263" Type="http://schemas.openxmlformats.org/officeDocument/2006/relationships/hyperlink" Target="about:blank" TargetMode="External"/><Relationship Id="rId433" Type="http://schemas.openxmlformats.org/officeDocument/2006/relationships/hyperlink" Target="about:blank" TargetMode="External"/><Relationship Id="rId1264" Type="http://schemas.openxmlformats.org/officeDocument/2006/relationships/hyperlink" Target="about:blank" TargetMode="External"/><Relationship Id="rId432" Type="http://schemas.openxmlformats.org/officeDocument/2006/relationships/hyperlink" Target="about:blank" TargetMode="External"/><Relationship Id="rId1265" Type="http://schemas.openxmlformats.org/officeDocument/2006/relationships/hyperlink" Target="about:blank" TargetMode="External"/><Relationship Id="rId431" Type="http://schemas.openxmlformats.org/officeDocument/2006/relationships/hyperlink" Target="about:blank" TargetMode="External"/><Relationship Id="rId1266" Type="http://schemas.openxmlformats.org/officeDocument/2006/relationships/hyperlink" Target="about:blank" TargetMode="External"/><Relationship Id="rId430" Type="http://schemas.openxmlformats.org/officeDocument/2006/relationships/hyperlink" Target="about:blank" TargetMode="External"/><Relationship Id="rId1267" Type="http://schemas.openxmlformats.org/officeDocument/2006/relationships/hyperlink" Target="about:blank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392" Type="http://schemas.openxmlformats.org/officeDocument/2006/relationships/hyperlink" Target="about:blank" TargetMode="External"/><Relationship Id="rId391" Type="http://schemas.openxmlformats.org/officeDocument/2006/relationships/hyperlink" Target="about:blank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385" Type="http://schemas.openxmlformats.org/officeDocument/2006/relationships/hyperlink" Target="about:blank" TargetMode="External"/><Relationship Id="rId384" Type="http://schemas.openxmlformats.org/officeDocument/2006/relationships/hyperlink" Target="about:blank" TargetMode="External"/><Relationship Id="rId383" Type="http://schemas.openxmlformats.org/officeDocument/2006/relationships/hyperlink" Target="about:blank" TargetMode="External"/><Relationship Id="rId382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389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388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387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386" Type="http://schemas.openxmlformats.org/officeDocument/2006/relationships/hyperlink" Target="about:blank" TargetMode="External"/><Relationship Id="rId381" Type="http://schemas.openxmlformats.org/officeDocument/2006/relationships/hyperlink" Target="about:blank" TargetMode="External"/><Relationship Id="rId380" Type="http://schemas.openxmlformats.org/officeDocument/2006/relationships/hyperlink" Target="about:blank" TargetMode="External"/><Relationship Id="rId379" Type="http://schemas.openxmlformats.org/officeDocument/2006/relationships/hyperlink" Target="about:blank" TargetMode="External"/><Relationship Id="rId374" Type="http://schemas.openxmlformats.org/officeDocument/2006/relationships/hyperlink" Target="about:blank" TargetMode="External"/><Relationship Id="rId373" Type="http://schemas.openxmlformats.org/officeDocument/2006/relationships/hyperlink" Target="about:blank" TargetMode="External"/><Relationship Id="rId372" Type="http://schemas.openxmlformats.org/officeDocument/2006/relationships/hyperlink" Target="about:blank" TargetMode="External"/><Relationship Id="rId371" Type="http://schemas.openxmlformats.org/officeDocument/2006/relationships/hyperlink" Target="about:blank" TargetMode="External"/><Relationship Id="rId378" Type="http://schemas.openxmlformats.org/officeDocument/2006/relationships/hyperlink" Target="about:blank" TargetMode="External"/><Relationship Id="rId377" Type="http://schemas.openxmlformats.org/officeDocument/2006/relationships/hyperlink" Target="about:blank" TargetMode="External"/><Relationship Id="rId376" Type="http://schemas.openxmlformats.org/officeDocument/2006/relationships/hyperlink" Target="about:blank" TargetMode="External"/><Relationship Id="rId375" Type="http://schemas.openxmlformats.org/officeDocument/2006/relationships/hyperlink" Target="about:blank" TargetMode="External"/><Relationship Id="rId396" Type="http://schemas.openxmlformats.org/officeDocument/2006/relationships/hyperlink" Target="about:blank" TargetMode="External"/><Relationship Id="rId395" Type="http://schemas.openxmlformats.org/officeDocument/2006/relationships/hyperlink" Target="about:blank" TargetMode="External"/><Relationship Id="rId394" Type="http://schemas.openxmlformats.org/officeDocument/2006/relationships/hyperlink" Target="about:blank" TargetMode="External"/><Relationship Id="rId393" Type="http://schemas.openxmlformats.org/officeDocument/2006/relationships/hyperlink" Target="about:blank" TargetMode="External"/><Relationship Id="rId399" Type="http://schemas.openxmlformats.org/officeDocument/2006/relationships/hyperlink" Target="about:blank" TargetMode="External"/><Relationship Id="rId398" Type="http://schemas.openxmlformats.org/officeDocument/2006/relationships/hyperlink" Target="about:blank" TargetMode="External"/><Relationship Id="rId397" Type="http://schemas.openxmlformats.org/officeDocument/2006/relationships/hyperlink" Target="about:blank" TargetMode="External"/><Relationship Id="rId808" Type="http://schemas.openxmlformats.org/officeDocument/2006/relationships/hyperlink" Target="about:blank" TargetMode="External"/><Relationship Id="rId807" Type="http://schemas.openxmlformats.org/officeDocument/2006/relationships/hyperlink" Target="about:blank" TargetMode="External"/><Relationship Id="rId806" Type="http://schemas.openxmlformats.org/officeDocument/2006/relationships/hyperlink" Target="about:blank" TargetMode="External"/><Relationship Id="rId805" Type="http://schemas.openxmlformats.org/officeDocument/2006/relationships/hyperlink" Target="about:blank" TargetMode="External"/><Relationship Id="rId809" Type="http://schemas.openxmlformats.org/officeDocument/2006/relationships/hyperlink" Target="about:blank" TargetMode="External"/><Relationship Id="rId800" Type="http://schemas.openxmlformats.org/officeDocument/2006/relationships/hyperlink" Target="about:blank" TargetMode="External"/><Relationship Id="rId804" Type="http://schemas.openxmlformats.org/officeDocument/2006/relationships/hyperlink" Target="about:blank" TargetMode="External"/><Relationship Id="rId803" Type="http://schemas.openxmlformats.org/officeDocument/2006/relationships/hyperlink" Target="about:blank" TargetMode="External"/><Relationship Id="rId802" Type="http://schemas.openxmlformats.org/officeDocument/2006/relationships/hyperlink" Target="about:blank" TargetMode="External"/><Relationship Id="rId801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745" Type="http://schemas.openxmlformats.org/officeDocument/2006/relationships/hyperlink" Target="about:blank" TargetMode="External"/><Relationship Id="rId744" Type="http://schemas.openxmlformats.org/officeDocument/2006/relationships/hyperlink" Target="about:blank" TargetMode="External"/><Relationship Id="rId743" Type="http://schemas.openxmlformats.org/officeDocument/2006/relationships/hyperlink" Target="about:blank" TargetMode="External"/><Relationship Id="rId742" Type="http://schemas.openxmlformats.org/officeDocument/2006/relationships/hyperlink" Target="about:blank" TargetMode="External"/><Relationship Id="rId749" Type="http://schemas.openxmlformats.org/officeDocument/2006/relationships/hyperlink" Target="about:blank" TargetMode="External"/><Relationship Id="rId748" Type="http://schemas.openxmlformats.org/officeDocument/2006/relationships/hyperlink" Target="about:blank" TargetMode="External"/><Relationship Id="rId747" Type="http://schemas.openxmlformats.org/officeDocument/2006/relationships/hyperlink" Target="about:blank" TargetMode="External"/><Relationship Id="rId746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741" Type="http://schemas.openxmlformats.org/officeDocument/2006/relationships/hyperlink" Target="about:blank" TargetMode="External"/><Relationship Id="rId740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739" Type="http://schemas.openxmlformats.org/officeDocument/2006/relationships/hyperlink" Target="about:blank" TargetMode="External"/><Relationship Id="rId734" Type="http://schemas.openxmlformats.org/officeDocument/2006/relationships/hyperlink" Target="about:blank" TargetMode="External"/><Relationship Id="rId733" Type="http://schemas.openxmlformats.org/officeDocument/2006/relationships/hyperlink" Target="about:blank" TargetMode="External"/><Relationship Id="rId732" Type="http://schemas.openxmlformats.org/officeDocument/2006/relationships/hyperlink" Target="about:blank" TargetMode="External"/><Relationship Id="rId731" Type="http://schemas.openxmlformats.org/officeDocument/2006/relationships/hyperlink" Target="about:blank" TargetMode="External"/><Relationship Id="rId738" Type="http://schemas.openxmlformats.org/officeDocument/2006/relationships/hyperlink" Target="about:blank" TargetMode="External"/><Relationship Id="rId737" Type="http://schemas.openxmlformats.org/officeDocument/2006/relationships/hyperlink" Target="about:blank" TargetMode="External"/><Relationship Id="rId736" Type="http://schemas.openxmlformats.org/officeDocument/2006/relationships/hyperlink" Target="about:blank" TargetMode="External"/><Relationship Id="rId735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730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767" Type="http://schemas.openxmlformats.org/officeDocument/2006/relationships/hyperlink" Target="about:blank" TargetMode="External"/><Relationship Id="rId766" Type="http://schemas.openxmlformats.org/officeDocument/2006/relationships/hyperlink" Target="about:blank" TargetMode="External"/><Relationship Id="rId765" Type="http://schemas.openxmlformats.org/officeDocument/2006/relationships/hyperlink" Target="about:blank" TargetMode="External"/><Relationship Id="rId764" Type="http://schemas.openxmlformats.org/officeDocument/2006/relationships/hyperlink" Target="about:blank" TargetMode="External"/><Relationship Id="rId769" Type="http://schemas.openxmlformats.org/officeDocument/2006/relationships/hyperlink" Target="about:blank" TargetMode="External"/><Relationship Id="rId768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763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762" Type="http://schemas.openxmlformats.org/officeDocument/2006/relationships/hyperlink" Target="about:blank" TargetMode="External"/><Relationship Id="rId761" Type="http://schemas.openxmlformats.org/officeDocument/2006/relationships/hyperlink" Target="about:blank" TargetMode="External"/><Relationship Id="rId760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756" Type="http://schemas.openxmlformats.org/officeDocument/2006/relationships/hyperlink" Target="about:blank" TargetMode="External"/><Relationship Id="rId755" Type="http://schemas.openxmlformats.org/officeDocument/2006/relationships/hyperlink" Target="about:blank" TargetMode="External"/><Relationship Id="rId754" Type="http://schemas.openxmlformats.org/officeDocument/2006/relationships/hyperlink" Target="about:blank" TargetMode="External"/><Relationship Id="rId753" Type="http://schemas.openxmlformats.org/officeDocument/2006/relationships/hyperlink" Target="about:blank" TargetMode="External"/><Relationship Id="rId759" Type="http://schemas.openxmlformats.org/officeDocument/2006/relationships/hyperlink" Target="about:blank" TargetMode="External"/><Relationship Id="rId758" Type="http://schemas.openxmlformats.org/officeDocument/2006/relationships/hyperlink" Target="about:blank" TargetMode="External"/><Relationship Id="rId757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752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751" Type="http://schemas.openxmlformats.org/officeDocument/2006/relationships/hyperlink" Target="about:blank" TargetMode="External"/><Relationship Id="rId750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709" Type="http://schemas.openxmlformats.org/officeDocument/2006/relationships/hyperlink" Target="about:blank" TargetMode="External"/><Relationship Id="rId708" Type="http://schemas.openxmlformats.org/officeDocument/2006/relationships/hyperlink" Target="about:blank" TargetMode="External"/><Relationship Id="rId707" Type="http://schemas.openxmlformats.org/officeDocument/2006/relationships/hyperlink" Target="about:blank" TargetMode="External"/><Relationship Id="rId706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01" Type="http://schemas.openxmlformats.org/officeDocument/2006/relationships/hyperlink" Target="about:blank" TargetMode="External"/><Relationship Id="rId700" Type="http://schemas.openxmlformats.org/officeDocument/2006/relationships/hyperlink" Target="about:blank" TargetMode="External"/><Relationship Id="rId705" Type="http://schemas.openxmlformats.org/officeDocument/2006/relationships/hyperlink" Target="about:blank" TargetMode="External"/><Relationship Id="rId704" Type="http://schemas.openxmlformats.org/officeDocument/2006/relationships/hyperlink" Target="about:blank" TargetMode="External"/><Relationship Id="rId703" Type="http://schemas.openxmlformats.org/officeDocument/2006/relationships/hyperlink" Target="about:blank" TargetMode="External"/><Relationship Id="rId702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729" Type="http://schemas.openxmlformats.org/officeDocument/2006/relationships/hyperlink" Target="about:blank" TargetMode="External"/><Relationship Id="rId728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723" Type="http://schemas.openxmlformats.org/officeDocument/2006/relationships/hyperlink" Target="about:blank" TargetMode="External"/><Relationship Id="rId722" Type="http://schemas.openxmlformats.org/officeDocument/2006/relationships/hyperlink" Target="about:blank" TargetMode="External"/><Relationship Id="rId721" Type="http://schemas.openxmlformats.org/officeDocument/2006/relationships/hyperlink" Target="about:blank" TargetMode="External"/><Relationship Id="rId720" Type="http://schemas.openxmlformats.org/officeDocument/2006/relationships/hyperlink" Target="about:blank" TargetMode="External"/><Relationship Id="rId727" Type="http://schemas.openxmlformats.org/officeDocument/2006/relationships/hyperlink" Target="about:blank" TargetMode="External"/><Relationship Id="rId726" Type="http://schemas.openxmlformats.org/officeDocument/2006/relationships/hyperlink" Target="about:blank" TargetMode="External"/><Relationship Id="rId725" Type="http://schemas.openxmlformats.org/officeDocument/2006/relationships/hyperlink" Target="about:blank" TargetMode="External"/><Relationship Id="rId724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719" Type="http://schemas.openxmlformats.org/officeDocument/2006/relationships/hyperlink" Target="about:blank" TargetMode="External"/><Relationship Id="rId718" Type="http://schemas.openxmlformats.org/officeDocument/2006/relationships/hyperlink" Target="about:blank" TargetMode="External"/><Relationship Id="rId717" Type="http://schemas.openxmlformats.org/officeDocument/2006/relationships/hyperlink" Target="about:blank" TargetMode="External"/><Relationship Id="rId712" Type="http://schemas.openxmlformats.org/officeDocument/2006/relationships/hyperlink" Target="about:blank" TargetMode="External"/><Relationship Id="rId711" Type="http://schemas.openxmlformats.org/officeDocument/2006/relationships/hyperlink" Target="about:blank" TargetMode="External"/><Relationship Id="rId710" Type="http://schemas.openxmlformats.org/officeDocument/2006/relationships/hyperlink" Target="about:blank" TargetMode="External"/><Relationship Id="rId716" Type="http://schemas.openxmlformats.org/officeDocument/2006/relationships/hyperlink" Target="about:blank" TargetMode="External"/><Relationship Id="rId715" Type="http://schemas.openxmlformats.org/officeDocument/2006/relationships/hyperlink" Target="about:blank" TargetMode="External"/><Relationship Id="rId714" Type="http://schemas.openxmlformats.org/officeDocument/2006/relationships/hyperlink" Target="about:blank" TargetMode="External"/><Relationship Id="rId713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349" Type="http://schemas.openxmlformats.org/officeDocument/2006/relationships/hyperlink" Target="about:blank" TargetMode="External"/><Relationship Id="rId348" Type="http://schemas.openxmlformats.org/officeDocument/2006/relationships/hyperlink" Target="about:blank" TargetMode="External"/><Relationship Id="rId347" Type="http://schemas.openxmlformats.org/officeDocument/2006/relationships/hyperlink" Target="about:blank" TargetMode="External"/><Relationship Id="rId346" Type="http://schemas.openxmlformats.org/officeDocument/2006/relationships/hyperlink" Target="about:blank" TargetMode="External"/><Relationship Id="rId341" Type="http://schemas.openxmlformats.org/officeDocument/2006/relationships/hyperlink" Target="about:blank" TargetMode="External"/><Relationship Id="rId340" Type="http://schemas.openxmlformats.org/officeDocument/2006/relationships/hyperlink" Target="about:blank" TargetMode="External"/><Relationship Id="rId345" Type="http://schemas.openxmlformats.org/officeDocument/2006/relationships/hyperlink" Target="about:blank" TargetMode="External"/><Relationship Id="rId344" Type="http://schemas.openxmlformats.org/officeDocument/2006/relationships/hyperlink" Target="about:blank" TargetMode="External"/><Relationship Id="rId343" Type="http://schemas.openxmlformats.org/officeDocument/2006/relationships/hyperlink" Target="about:blank" TargetMode="External"/><Relationship Id="rId342" Type="http://schemas.openxmlformats.org/officeDocument/2006/relationships/hyperlink" Target="about:blank" TargetMode="External"/><Relationship Id="rId338" Type="http://schemas.openxmlformats.org/officeDocument/2006/relationships/hyperlink" Target="about:blank" TargetMode="External"/><Relationship Id="rId337" Type="http://schemas.openxmlformats.org/officeDocument/2006/relationships/hyperlink" Target="about:blank" TargetMode="External"/><Relationship Id="rId336" Type="http://schemas.openxmlformats.org/officeDocument/2006/relationships/hyperlink" Target="about:blank" TargetMode="External"/><Relationship Id="rId335" Type="http://schemas.openxmlformats.org/officeDocument/2006/relationships/hyperlink" Target="about:blank" TargetMode="External"/><Relationship Id="rId339" Type="http://schemas.openxmlformats.org/officeDocument/2006/relationships/hyperlink" Target="about:blank" TargetMode="External"/><Relationship Id="rId330" Type="http://schemas.openxmlformats.org/officeDocument/2006/relationships/hyperlink" Target="about:blank" TargetMode="External"/><Relationship Id="rId334" Type="http://schemas.openxmlformats.org/officeDocument/2006/relationships/hyperlink" Target="about:blank" TargetMode="External"/><Relationship Id="rId333" Type="http://schemas.openxmlformats.org/officeDocument/2006/relationships/hyperlink" Target="about:blank" TargetMode="External"/><Relationship Id="rId332" Type="http://schemas.openxmlformats.org/officeDocument/2006/relationships/hyperlink" Target="about:blank" TargetMode="External"/><Relationship Id="rId331" Type="http://schemas.openxmlformats.org/officeDocument/2006/relationships/hyperlink" Target="about:blank" TargetMode="External"/><Relationship Id="rId370" Type="http://schemas.openxmlformats.org/officeDocument/2006/relationships/hyperlink" Target="about:blank" TargetMode="External"/><Relationship Id="rId369" Type="http://schemas.openxmlformats.org/officeDocument/2006/relationships/hyperlink" Target="about:blank" TargetMode="External"/><Relationship Id="rId368" Type="http://schemas.openxmlformats.org/officeDocument/2006/relationships/hyperlink" Target="about:blank" TargetMode="External"/><Relationship Id="rId363" Type="http://schemas.openxmlformats.org/officeDocument/2006/relationships/hyperlink" Target="about:blank" TargetMode="External"/><Relationship Id="rId362" Type="http://schemas.openxmlformats.org/officeDocument/2006/relationships/hyperlink" Target="about:blank" TargetMode="External"/><Relationship Id="rId361" Type="http://schemas.openxmlformats.org/officeDocument/2006/relationships/hyperlink" Target="about:blank" TargetMode="External"/><Relationship Id="rId360" Type="http://schemas.openxmlformats.org/officeDocument/2006/relationships/hyperlink" Target="about:blank" TargetMode="External"/><Relationship Id="rId367" Type="http://schemas.openxmlformats.org/officeDocument/2006/relationships/hyperlink" Target="about:blank" TargetMode="External"/><Relationship Id="rId366" Type="http://schemas.openxmlformats.org/officeDocument/2006/relationships/hyperlink" Target="about:blank" TargetMode="External"/><Relationship Id="rId365" Type="http://schemas.openxmlformats.org/officeDocument/2006/relationships/hyperlink" Target="about:blank" TargetMode="External"/><Relationship Id="rId364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359" Type="http://schemas.openxmlformats.org/officeDocument/2006/relationships/hyperlink" Target="about:blank" TargetMode="External"/><Relationship Id="rId358" Type="http://schemas.openxmlformats.org/officeDocument/2006/relationships/hyperlink" Target="about:blank" TargetMode="External"/><Relationship Id="rId357" Type="http://schemas.openxmlformats.org/officeDocument/2006/relationships/hyperlink" Target="about:blank" TargetMode="External"/><Relationship Id="rId352" Type="http://schemas.openxmlformats.org/officeDocument/2006/relationships/hyperlink" Target="about:blank" TargetMode="External"/><Relationship Id="rId351" Type="http://schemas.openxmlformats.org/officeDocument/2006/relationships/hyperlink" Target="about:blank" TargetMode="External"/><Relationship Id="rId350" Type="http://schemas.openxmlformats.org/officeDocument/2006/relationships/hyperlink" Target="about:blank" TargetMode="External"/><Relationship Id="rId356" Type="http://schemas.openxmlformats.org/officeDocument/2006/relationships/hyperlink" Target="about:blank" TargetMode="External"/><Relationship Id="rId355" Type="http://schemas.openxmlformats.org/officeDocument/2006/relationships/hyperlink" Target="about:blank" TargetMode="External"/><Relationship Id="rId354" Type="http://schemas.openxmlformats.org/officeDocument/2006/relationships/hyperlink" Target="about:blank" TargetMode="External"/><Relationship Id="rId353" Type="http://schemas.openxmlformats.org/officeDocument/2006/relationships/hyperlink" Target="about:blank" TargetMode="External"/><Relationship Id="rId305" Type="http://schemas.openxmlformats.org/officeDocument/2006/relationships/hyperlink" Target="about:blank" TargetMode="External"/><Relationship Id="rId789" Type="http://schemas.openxmlformats.org/officeDocument/2006/relationships/hyperlink" Target="about:blank" TargetMode="External"/><Relationship Id="rId304" Type="http://schemas.openxmlformats.org/officeDocument/2006/relationships/hyperlink" Target="about:blank" TargetMode="External"/><Relationship Id="rId788" Type="http://schemas.openxmlformats.org/officeDocument/2006/relationships/hyperlink" Target="about:blank" TargetMode="External"/><Relationship Id="rId303" Type="http://schemas.openxmlformats.org/officeDocument/2006/relationships/hyperlink" Target="about:blank" TargetMode="External"/><Relationship Id="rId787" Type="http://schemas.openxmlformats.org/officeDocument/2006/relationships/hyperlink" Target="about:blank" TargetMode="External"/><Relationship Id="rId302" Type="http://schemas.openxmlformats.org/officeDocument/2006/relationships/hyperlink" Target="about:blank" TargetMode="External"/><Relationship Id="rId786" Type="http://schemas.openxmlformats.org/officeDocument/2006/relationships/hyperlink" Target="about:blank" TargetMode="External"/><Relationship Id="rId309" Type="http://schemas.openxmlformats.org/officeDocument/2006/relationships/hyperlink" Target="about:blank" TargetMode="External"/><Relationship Id="rId308" Type="http://schemas.openxmlformats.org/officeDocument/2006/relationships/hyperlink" Target="about:blank" TargetMode="External"/><Relationship Id="rId307" Type="http://schemas.openxmlformats.org/officeDocument/2006/relationships/hyperlink" Target="about:blank" TargetMode="External"/><Relationship Id="rId306" Type="http://schemas.openxmlformats.org/officeDocument/2006/relationships/hyperlink" Target="about:blank" TargetMode="External"/><Relationship Id="rId781" Type="http://schemas.openxmlformats.org/officeDocument/2006/relationships/hyperlink" Target="about:blank" TargetMode="External"/><Relationship Id="rId780" Type="http://schemas.openxmlformats.org/officeDocument/2006/relationships/hyperlink" Target="about:blank" TargetMode="External"/><Relationship Id="rId301" Type="http://schemas.openxmlformats.org/officeDocument/2006/relationships/hyperlink" Target="about:blank" TargetMode="External"/><Relationship Id="rId785" Type="http://schemas.openxmlformats.org/officeDocument/2006/relationships/hyperlink" Target="about:blank" TargetMode="External"/><Relationship Id="rId300" Type="http://schemas.openxmlformats.org/officeDocument/2006/relationships/hyperlink" Target="about:blank" TargetMode="External"/><Relationship Id="rId784" Type="http://schemas.openxmlformats.org/officeDocument/2006/relationships/hyperlink" Target="about:blank" TargetMode="External"/><Relationship Id="rId783" Type="http://schemas.openxmlformats.org/officeDocument/2006/relationships/hyperlink" Target="about:blank" TargetMode="External"/><Relationship Id="rId782" Type="http://schemas.openxmlformats.org/officeDocument/2006/relationships/hyperlink" Target="about:blank" TargetMode="External"/><Relationship Id="rId778" Type="http://schemas.openxmlformats.org/officeDocument/2006/relationships/hyperlink" Target="about:blank" TargetMode="External"/><Relationship Id="rId777" Type="http://schemas.openxmlformats.org/officeDocument/2006/relationships/hyperlink" Target="about:blank" TargetMode="External"/><Relationship Id="rId776" Type="http://schemas.openxmlformats.org/officeDocument/2006/relationships/hyperlink" Target="about:blank" TargetMode="External"/><Relationship Id="rId775" Type="http://schemas.openxmlformats.org/officeDocument/2006/relationships/hyperlink" Target="about:blank" TargetMode="External"/><Relationship Id="rId779" Type="http://schemas.openxmlformats.org/officeDocument/2006/relationships/hyperlink" Target="about:blank" TargetMode="External"/><Relationship Id="rId770" Type="http://schemas.openxmlformats.org/officeDocument/2006/relationships/hyperlink" Target="about:blank" TargetMode="External"/><Relationship Id="rId774" Type="http://schemas.openxmlformats.org/officeDocument/2006/relationships/hyperlink" Target="about:blank" TargetMode="External"/><Relationship Id="rId773" Type="http://schemas.openxmlformats.org/officeDocument/2006/relationships/hyperlink" Target="about:blank" TargetMode="External"/><Relationship Id="rId772" Type="http://schemas.openxmlformats.org/officeDocument/2006/relationships/hyperlink" Target="about:blank" TargetMode="External"/><Relationship Id="rId771" Type="http://schemas.openxmlformats.org/officeDocument/2006/relationships/hyperlink" Target="about:blank" TargetMode="External"/><Relationship Id="rId327" Type="http://schemas.openxmlformats.org/officeDocument/2006/relationships/hyperlink" Target="about:blank" TargetMode="External"/><Relationship Id="rId326" Type="http://schemas.openxmlformats.org/officeDocument/2006/relationships/hyperlink" Target="about:blank" TargetMode="External"/><Relationship Id="rId325" Type="http://schemas.openxmlformats.org/officeDocument/2006/relationships/hyperlink" Target="about:blank" TargetMode="External"/><Relationship Id="rId324" Type="http://schemas.openxmlformats.org/officeDocument/2006/relationships/hyperlink" Target="about:blank" TargetMode="External"/><Relationship Id="rId329" Type="http://schemas.openxmlformats.org/officeDocument/2006/relationships/hyperlink" Target="about:blank" TargetMode="External"/><Relationship Id="rId328" Type="http://schemas.openxmlformats.org/officeDocument/2006/relationships/hyperlink" Target="about:blank" TargetMode="External"/><Relationship Id="rId323" Type="http://schemas.openxmlformats.org/officeDocument/2006/relationships/hyperlink" Target="about:blank" TargetMode="External"/><Relationship Id="rId322" Type="http://schemas.openxmlformats.org/officeDocument/2006/relationships/hyperlink" Target="about:blank" TargetMode="External"/><Relationship Id="rId321" Type="http://schemas.openxmlformats.org/officeDocument/2006/relationships/hyperlink" Target="about:blank" TargetMode="External"/><Relationship Id="rId320" Type="http://schemas.openxmlformats.org/officeDocument/2006/relationships/hyperlink" Target="about:blank" TargetMode="External"/><Relationship Id="rId316" Type="http://schemas.openxmlformats.org/officeDocument/2006/relationships/hyperlink" Target="about:blank" TargetMode="External"/><Relationship Id="rId315" Type="http://schemas.openxmlformats.org/officeDocument/2006/relationships/hyperlink" Target="about:blank" TargetMode="External"/><Relationship Id="rId799" Type="http://schemas.openxmlformats.org/officeDocument/2006/relationships/hyperlink" Target="about:blank" TargetMode="External"/><Relationship Id="rId314" Type="http://schemas.openxmlformats.org/officeDocument/2006/relationships/hyperlink" Target="about:blank" TargetMode="External"/><Relationship Id="rId798" Type="http://schemas.openxmlformats.org/officeDocument/2006/relationships/hyperlink" Target="about:blank" TargetMode="External"/><Relationship Id="rId313" Type="http://schemas.openxmlformats.org/officeDocument/2006/relationships/hyperlink" Target="about:blank" TargetMode="External"/><Relationship Id="rId797" Type="http://schemas.openxmlformats.org/officeDocument/2006/relationships/hyperlink" Target="about:blank" TargetMode="External"/><Relationship Id="rId319" Type="http://schemas.openxmlformats.org/officeDocument/2006/relationships/hyperlink" Target="about:blank" TargetMode="External"/><Relationship Id="rId318" Type="http://schemas.openxmlformats.org/officeDocument/2006/relationships/hyperlink" Target="about:blank" TargetMode="External"/><Relationship Id="rId317" Type="http://schemas.openxmlformats.org/officeDocument/2006/relationships/hyperlink" Target="about:blank" TargetMode="External"/><Relationship Id="rId792" Type="http://schemas.openxmlformats.org/officeDocument/2006/relationships/hyperlink" Target="about:blank" TargetMode="External"/><Relationship Id="rId791" Type="http://schemas.openxmlformats.org/officeDocument/2006/relationships/hyperlink" Target="about:blank" TargetMode="External"/><Relationship Id="rId790" Type="http://schemas.openxmlformats.org/officeDocument/2006/relationships/hyperlink" Target="about:blank" TargetMode="External"/><Relationship Id="rId312" Type="http://schemas.openxmlformats.org/officeDocument/2006/relationships/hyperlink" Target="about:blank" TargetMode="External"/><Relationship Id="rId796" Type="http://schemas.openxmlformats.org/officeDocument/2006/relationships/hyperlink" Target="about:blank" TargetMode="External"/><Relationship Id="rId311" Type="http://schemas.openxmlformats.org/officeDocument/2006/relationships/hyperlink" Target="about:blank" TargetMode="External"/><Relationship Id="rId795" Type="http://schemas.openxmlformats.org/officeDocument/2006/relationships/hyperlink" Target="about:blank" TargetMode="External"/><Relationship Id="rId310" Type="http://schemas.openxmlformats.org/officeDocument/2006/relationships/hyperlink" Target="about:blank" TargetMode="External"/><Relationship Id="rId794" Type="http://schemas.openxmlformats.org/officeDocument/2006/relationships/hyperlink" Target="about:blank" TargetMode="External"/><Relationship Id="rId793" Type="http://schemas.openxmlformats.org/officeDocument/2006/relationships/hyperlink" Target="about:blank" TargetMode="External"/><Relationship Id="rId297" Type="http://schemas.openxmlformats.org/officeDocument/2006/relationships/hyperlink" Target="about:blank" TargetMode="External"/><Relationship Id="rId296" Type="http://schemas.openxmlformats.org/officeDocument/2006/relationships/hyperlink" Target="about:blank" TargetMode="External"/><Relationship Id="rId295" Type="http://schemas.openxmlformats.org/officeDocument/2006/relationships/hyperlink" Target="about:blank" TargetMode="External"/><Relationship Id="rId294" Type="http://schemas.openxmlformats.org/officeDocument/2006/relationships/hyperlink" Target="about:blank" TargetMode="External"/><Relationship Id="rId299" Type="http://schemas.openxmlformats.org/officeDocument/2006/relationships/hyperlink" Target="about:blank" TargetMode="External"/><Relationship Id="rId298" Type="http://schemas.openxmlformats.org/officeDocument/2006/relationships/hyperlink" Target="about:blank" TargetMode="External"/><Relationship Id="rId271" Type="http://schemas.openxmlformats.org/officeDocument/2006/relationships/hyperlink" Target="about:blank" TargetMode="External"/><Relationship Id="rId270" Type="http://schemas.openxmlformats.org/officeDocument/2006/relationships/hyperlink" Target="about:blank" TargetMode="External"/><Relationship Id="rId269" Type="http://schemas.openxmlformats.org/officeDocument/2006/relationships/hyperlink" Target="about:blank" TargetMode="External"/><Relationship Id="rId264" Type="http://schemas.openxmlformats.org/officeDocument/2006/relationships/hyperlink" Target="about:blank" TargetMode="External"/><Relationship Id="rId263" Type="http://schemas.openxmlformats.org/officeDocument/2006/relationships/hyperlink" Target="about:blank" TargetMode="External"/><Relationship Id="rId262" Type="http://schemas.openxmlformats.org/officeDocument/2006/relationships/hyperlink" Target="about:blank" TargetMode="External"/><Relationship Id="rId261" Type="http://schemas.openxmlformats.org/officeDocument/2006/relationships/hyperlink" Target="about:blank" TargetMode="External"/><Relationship Id="rId268" Type="http://schemas.openxmlformats.org/officeDocument/2006/relationships/hyperlink" Target="about:blank" TargetMode="External"/><Relationship Id="rId267" Type="http://schemas.openxmlformats.org/officeDocument/2006/relationships/hyperlink" Target="about:blank" TargetMode="External"/><Relationship Id="rId266" Type="http://schemas.openxmlformats.org/officeDocument/2006/relationships/hyperlink" Target="about:blank" TargetMode="External"/><Relationship Id="rId265" Type="http://schemas.openxmlformats.org/officeDocument/2006/relationships/hyperlink" Target="about:blank" TargetMode="External"/><Relationship Id="rId260" Type="http://schemas.openxmlformats.org/officeDocument/2006/relationships/hyperlink" Target="about:blank" TargetMode="External"/><Relationship Id="rId259" Type="http://schemas.openxmlformats.org/officeDocument/2006/relationships/hyperlink" Target="about:blank" TargetMode="External"/><Relationship Id="rId258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257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293" Type="http://schemas.openxmlformats.org/officeDocument/2006/relationships/hyperlink" Target="about:blank" TargetMode="External"/><Relationship Id="rId292" Type="http://schemas.openxmlformats.org/officeDocument/2006/relationships/hyperlink" Target="about:blank" TargetMode="External"/><Relationship Id="rId291" Type="http://schemas.openxmlformats.org/officeDocument/2006/relationships/hyperlink" Target="about:blank" TargetMode="External"/><Relationship Id="rId290" Type="http://schemas.openxmlformats.org/officeDocument/2006/relationships/hyperlink" Target="about:blank" TargetMode="External"/><Relationship Id="rId286" Type="http://schemas.openxmlformats.org/officeDocument/2006/relationships/hyperlink" Target="about:blank" TargetMode="External"/><Relationship Id="rId285" Type="http://schemas.openxmlformats.org/officeDocument/2006/relationships/hyperlink" Target="about:blank" TargetMode="External"/><Relationship Id="rId284" Type="http://schemas.openxmlformats.org/officeDocument/2006/relationships/hyperlink" Target="about:blank" TargetMode="External"/><Relationship Id="rId283" Type="http://schemas.openxmlformats.org/officeDocument/2006/relationships/hyperlink" Target="about:blank" TargetMode="External"/><Relationship Id="rId289" Type="http://schemas.openxmlformats.org/officeDocument/2006/relationships/hyperlink" Target="about:blank" TargetMode="External"/><Relationship Id="rId288" Type="http://schemas.openxmlformats.org/officeDocument/2006/relationships/hyperlink" Target="about:blank" TargetMode="External"/><Relationship Id="rId287" Type="http://schemas.openxmlformats.org/officeDocument/2006/relationships/hyperlink" Target="about:blank" TargetMode="External"/><Relationship Id="rId282" Type="http://schemas.openxmlformats.org/officeDocument/2006/relationships/hyperlink" Target="about:blank" TargetMode="External"/><Relationship Id="rId281" Type="http://schemas.openxmlformats.org/officeDocument/2006/relationships/hyperlink" Target="about:blank" TargetMode="External"/><Relationship Id="rId280" Type="http://schemas.openxmlformats.org/officeDocument/2006/relationships/hyperlink" Target="about:blank" TargetMode="External"/><Relationship Id="rId275" Type="http://schemas.openxmlformats.org/officeDocument/2006/relationships/hyperlink" Target="about:blank" TargetMode="External"/><Relationship Id="rId274" Type="http://schemas.openxmlformats.org/officeDocument/2006/relationships/hyperlink" Target="about:blank" TargetMode="External"/><Relationship Id="rId273" Type="http://schemas.openxmlformats.org/officeDocument/2006/relationships/hyperlink" Target="about:blank" TargetMode="External"/><Relationship Id="rId272" Type="http://schemas.openxmlformats.org/officeDocument/2006/relationships/hyperlink" Target="about:blank" TargetMode="External"/><Relationship Id="rId279" Type="http://schemas.openxmlformats.org/officeDocument/2006/relationships/hyperlink" Target="about:blank" TargetMode="External"/><Relationship Id="rId278" Type="http://schemas.openxmlformats.org/officeDocument/2006/relationships/hyperlink" Target="about:blank" TargetMode="External"/><Relationship Id="rId277" Type="http://schemas.openxmlformats.org/officeDocument/2006/relationships/hyperlink" Target="about:blank" TargetMode="External"/><Relationship Id="rId276" Type="http://schemas.openxmlformats.org/officeDocument/2006/relationships/hyperlink" Target="about:blank" TargetMode="External"/><Relationship Id="rId629" Type="http://schemas.openxmlformats.org/officeDocument/2006/relationships/hyperlink" Target="about:blank" TargetMode="External"/><Relationship Id="rId624" Type="http://schemas.openxmlformats.org/officeDocument/2006/relationships/hyperlink" Target="about:blank" TargetMode="External"/><Relationship Id="rId623" Type="http://schemas.openxmlformats.org/officeDocument/2006/relationships/hyperlink" Target="about:blank" TargetMode="External"/><Relationship Id="rId622" Type="http://schemas.openxmlformats.org/officeDocument/2006/relationships/hyperlink" Target="about:blank" TargetMode="External"/><Relationship Id="rId621" Type="http://schemas.openxmlformats.org/officeDocument/2006/relationships/hyperlink" Target="about:blank" TargetMode="External"/><Relationship Id="rId628" Type="http://schemas.openxmlformats.org/officeDocument/2006/relationships/hyperlink" Target="about:blank" TargetMode="External"/><Relationship Id="rId627" Type="http://schemas.openxmlformats.org/officeDocument/2006/relationships/hyperlink" Target="about:blank" TargetMode="External"/><Relationship Id="rId626" Type="http://schemas.openxmlformats.org/officeDocument/2006/relationships/hyperlink" Target="about:blank" TargetMode="External"/><Relationship Id="rId625" Type="http://schemas.openxmlformats.org/officeDocument/2006/relationships/hyperlink" Target="about:blank" TargetMode="External"/><Relationship Id="rId620" Type="http://schemas.openxmlformats.org/officeDocument/2006/relationships/hyperlink" Target="about:blank" TargetMode="External"/><Relationship Id="rId619" Type="http://schemas.openxmlformats.org/officeDocument/2006/relationships/hyperlink" Target="about:blank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about:blank" TargetMode="External"/><Relationship Id="rId612" Type="http://schemas.openxmlformats.org/officeDocument/2006/relationships/hyperlink" Target="about:blank" TargetMode="External"/><Relationship Id="rId611" Type="http://schemas.openxmlformats.org/officeDocument/2006/relationships/hyperlink" Target="about:blank" TargetMode="External"/><Relationship Id="rId610" Type="http://schemas.openxmlformats.org/officeDocument/2006/relationships/hyperlink" Target="about:blank" TargetMode="External"/><Relationship Id="rId617" Type="http://schemas.openxmlformats.org/officeDocument/2006/relationships/hyperlink" Target="about:blank" TargetMode="External"/><Relationship Id="rId616" Type="http://schemas.openxmlformats.org/officeDocument/2006/relationships/hyperlink" Target="about:blank" TargetMode="External"/><Relationship Id="rId615" Type="http://schemas.openxmlformats.org/officeDocument/2006/relationships/hyperlink" Target="about:blank" TargetMode="External"/><Relationship Id="rId614" Type="http://schemas.openxmlformats.org/officeDocument/2006/relationships/hyperlink" Target="about:blank" TargetMode="External"/><Relationship Id="rId646" Type="http://schemas.openxmlformats.org/officeDocument/2006/relationships/hyperlink" Target="about:blank" TargetMode="External"/><Relationship Id="rId645" Type="http://schemas.openxmlformats.org/officeDocument/2006/relationships/hyperlink" Target="about:blank" TargetMode="External"/><Relationship Id="rId644" Type="http://schemas.openxmlformats.org/officeDocument/2006/relationships/hyperlink" Target="about:blank" TargetMode="External"/><Relationship Id="rId643" Type="http://schemas.openxmlformats.org/officeDocument/2006/relationships/hyperlink" Target="about:blank" TargetMode="External"/><Relationship Id="rId649" Type="http://schemas.openxmlformats.org/officeDocument/2006/relationships/hyperlink" Target="about:blank" TargetMode="External"/><Relationship Id="rId648" Type="http://schemas.openxmlformats.org/officeDocument/2006/relationships/hyperlink" Target="about:blank" TargetMode="External"/><Relationship Id="rId647" Type="http://schemas.openxmlformats.org/officeDocument/2006/relationships/hyperlink" Target="about:blank" TargetMode="External"/><Relationship Id="rId642" Type="http://schemas.openxmlformats.org/officeDocument/2006/relationships/hyperlink" Target="about:blank" TargetMode="External"/><Relationship Id="rId641" Type="http://schemas.openxmlformats.org/officeDocument/2006/relationships/hyperlink" Target="about:blank" TargetMode="External"/><Relationship Id="rId640" Type="http://schemas.openxmlformats.org/officeDocument/2006/relationships/hyperlink" Target="about:blank" TargetMode="External"/><Relationship Id="rId635" Type="http://schemas.openxmlformats.org/officeDocument/2006/relationships/hyperlink" Target="about:blank" TargetMode="External"/><Relationship Id="rId634" Type="http://schemas.openxmlformats.org/officeDocument/2006/relationships/hyperlink" Target="about:blank" TargetMode="External"/><Relationship Id="rId633" Type="http://schemas.openxmlformats.org/officeDocument/2006/relationships/hyperlink" Target="about:blank" TargetMode="External"/><Relationship Id="rId632" Type="http://schemas.openxmlformats.org/officeDocument/2006/relationships/hyperlink" Target="about:blank" TargetMode="External"/><Relationship Id="rId639" Type="http://schemas.openxmlformats.org/officeDocument/2006/relationships/hyperlink" Target="about:blank" TargetMode="External"/><Relationship Id="rId638" Type="http://schemas.openxmlformats.org/officeDocument/2006/relationships/hyperlink" Target="about:blank" TargetMode="External"/><Relationship Id="rId637" Type="http://schemas.openxmlformats.org/officeDocument/2006/relationships/hyperlink" Target="about:blank" TargetMode="External"/><Relationship Id="rId636" Type="http://schemas.openxmlformats.org/officeDocument/2006/relationships/hyperlink" Target="about:blank" TargetMode="External"/><Relationship Id="rId631" Type="http://schemas.openxmlformats.org/officeDocument/2006/relationships/hyperlink" Target="about:blank" TargetMode="External"/><Relationship Id="rId630" Type="http://schemas.openxmlformats.org/officeDocument/2006/relationships/hyperlink" Target="about:blank" TargetMode="External"/><Relationship Id="rId609" Type="http://schemas.openxmlformats.org/officeDocument/2006/relationships/hyperlink" Target="about:blank" TargetMode="External"/><Relationship Id="rId608" Type="http://schemas.openxmlformats.org/officeDocument/2006/relationships/hyperlink" Target="about:blank" TargetMode="External"/><Relationship Id="rId607" Type="http://schemas.openxmlformats.org/officeDocument/2006/relationships/hyperlink" Target="about:blank" TargetMode="External"/><Relationship Id="rId602" Type="http://schemas.openxmlformats.org/officeDocument/2006/relationships/hyperlink" Target="about:blank" TargetMode="External"/><Relationship Id="rId601" Type="http://schemas.openxmlformats.org/officeDocument/2006/relationships/hyperlink" Target="about:blank" TargetMode="External"/><Relationship Id="rId600" Type="http://schemas.openxmlformats.org/officeDocument/2006/relationships/hyperlink" Target="about:blank" TargetMode="External"/><Relationship Id="rId606" Type="http://schemas.openxmlformats.org/officeDocument/2006/relationships/hyperlink" Target="about:blank" TargetMode="External"/><Relationship Id="rId605" Type="http://schemas.openxmlformats.org/officeDocument/2006/relationships/hyperlink" Target="about:blank" TargetMode="External"/><Relationship Id="rId604" Type="http://schemas.openxmlformats.org/officeDocument/2006/relationships/hyperlink" Target="about:blank" TargetMode="External"/><Relationship Id="rId603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699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698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693" Type="http://schemas.openxmlformats.org/officeDocument/2006/relationships/hyperlink" Target="about:blank" TargetMode="External"/><Relationship Id="rId692" Type="http://schemas.openxmlformats.org/officeDocument/2006/relationships/hyperlink" Target="about:blank" TargetMode="External"/><Relationship Id="rId691" Type="http://schemas.openxmlformats.org/officeDocument/2006/relationships/hyperlink" Target="about:blank" TargetMode="External"/><Relationship Id="rId690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697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696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695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694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668" Type="http://schemas.openxmlformats.org/officeDocument/2006/relationships/hyperlink" Target="about:blank" TargetMode="External"/><Relationship Id="rId667" Type="http://schemas.openxmlformats.org/officeDocument/2006/relationships/hyperlink" Target="about:blank" TargetMode="External"/><Relationship Id="rId666" Type="http://schemas.openxmlformats.org/officeDocument/2006/relationships/hyperlink" Target="about:blank" TargetMode="External"/><Relationship Id="rId665" Type="http://schemas.openxmlformats.org/officeDocument/2006/relationships/hyperlink" Target="about:blank" TargetMode="External"/><Relationship Id="rId669" Type="http://schemas.openxmlformats.org/officeDocument/2006/relationships/hyperlink" Target="about:blank" TargetMode="External"/><Relationship Id="rId660" Type="http://schemas.openxmlformats.org/officeDocument/2006/relationships/hyperlink" Target="about:blank" TargetMode="External"/><Relationship Id="rId664" Type="http://schemas.openxmlformats.org/officeDocument/2006/relationships/hyperlink" Target="about:blank" TargetMode="External"/><Relationship Id="rId663" Type="http://schemas.openxmlformats.org/officeDocument/2006/relationships/hyperlink" Target="about:blank" TargetMode="External"/><Relationship Id="rId662" Type="http://schemas.openxmlformats.org/officeDocument/2006/relationships/hyperlink" Target="about:blank" TargetMode="External"/><Relationship Id="rId661" Type="http://schemas.openxmlformats.org/officeDocument/2006/relationships/hyperlink" Target="about:blank" TargetMode="External"/><Relationship Id="rId657" Type="http://schemas.openxmlformats.org/officeDocument/2006/relationships/hyperlink" Target="about:blank" TargetMode="External"/><Relationship Id="rId656" Type="http://schemas.openxmlformats.org/officeDocument/2006/relationships/hyperlink" Target="about:blank" TargetMode="External"/><Relationship Id="rId655" Type="http://schemas.openxmlformats.org/officeDocument/2006/relationships/hyperlink" Target="about:blank" TargetMode="External"/><Relationship Id="rId654" Type="http://schemas.openxmlformats.org/officeDocument/2006/relationships/hyperlink" Target="about:blank" TargetMode="External"/><Relationship Id="rId659" Type="http://schemas.openxmlformats.org/officeDocument/2006/relationships/hyperlink" Target="about:blank" TargetMode="External"/><Relationship Id="rId658" Type="http://schemas.openxmlformats.org/officeDocument/2006/relationships/hyperlink" Target="about:blank" TargetMode="External"/><Relationship Id="rId653" Type="http://schemas.openxmlformats.org/officeDocument/2006/relationships/hyperlink" Target="about:blank" TargetMode="External"/><Relationship Id="rId652" Type="http://schemas.openxmlformats.org/officeDocument/2006/relationships/hyperlink" Target="about:blank" TargetMode="External"/><Relationship Id="rId651" Type="http://schemas.openxmlformats.org/officeDocument/2006/relationships/hyperlink" Target="about:blank" TargetMode="External"/><Relationship Id="rId650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689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688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687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682" Type="http://schemas.openxmlformats.org/officeDocument/2006/relationships/hyperlink" Target="about:blank" TargetMode="External"/><Relationship Id="rId681" Type="http://schemas.openxmlformats.org/officeDocument/2006/relationships/hyperlink" Target="about:blank" TargetMode="External"/><Relationship Id="rId680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686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685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Relationship Id="rId684" Type="http://schemas.openxmlformats.org/officeDocument/2006/relationships/hyperlink" Target="about:blank" TargetMode="External"/><Relationship Id="rId683" Type="http://schemas.openxmlformats.org/officeDocument/2006/relationships/hyperlink" Target="about:blank" TargetMode="External"/><Relationship Id="rId679" Type="http://schemas.openxmlformats.org/officeDocument/2006/relationships/hyperlink" Target="about:blank" TargetMode="External"/><Relationship Id="rId678" Type="http://schemas.openxmlformats.org/officeDocument/2006/relationships/hyperlink" Target="about:blank" TargetMode="External"/><Relationship Id="rId677" Type="http://schemas.openxmlformats.org/officeDocument/2006/relationships/hyperlink" Target="about:blank" TargetMode="External"/><Relationship Id="rId676" Type="http://schemas.openxmlformats.org/officeDocument/2006/relationships/hyperlink" Target="about:blank" TargetMode="External"/><Relationship Id="rId671" Type="http://schemas.openxmlformats.org/officeDocument/2006/relationships/hyperlink" Target="about:blank" TargetMode="External"/><Relationship Id="rId670" Type="http://schemas.openxmlformats.org/officeDocument/2006/relationships/hyperlink" Target="about:blank" TargetMode="External"/><Relationship Id="rId675" Type="http://schemas.openxmlformats.org/officeDocument/2006/relationships/hyperlink" Target="about:blank" TargetMode="External"/><Relationship Id="rId674" Type="http://schemas.openxmlformats.org/officeDocument/2006/relationships/hyperlink" Target="about:blank" TargetMode="External"/><Relationship Id="rId673" Type="http://schemas.openxmlformats.org/officeDocument/2006/relationships/hyperlink" Target="about:blank" TargetMode="External"/><Relationship Id="rId672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509" Type="http://schemas.openxmlformats.org/officeDocument/2006/relationships/hyperlink" Target="about:blank" TargetMode="External"/><Relationship Id="rId508" Type="http://schemas.openxmlformats.org/officeDocument/2006/relationships/hyperlink" Target="about:blank" TargetMode="External"/><Relationship Id="rId503" Type="http://schemas.openxmlformats.org/officeDocument/2006/relationships/hyperlink" Target="about:blank" TargetMode="External"/><Relationship Id="rId502" Type="http://schemas.openxmlformats.org/officeDocument/2006/relationships/hyperlink" Target="about:blank" TargetMode="External"/><Relationship Id="rId501" Type="http://schemas.openxmlformats.org/officeDocument/2006/relationships/hyperlink" Target="about:blank" TargetMode="External"/><Relationship Id="rId500" Type="http://schemas.openxmlformats.org/officeDocument/2006/relationships/hyperlink" Target="about:blank" TargetMode="External"/><Relationship Id="rId507" Type="http://schemas.openxmlformats.org/officeDocument/2006/relationships/hyperlink" Target="about:blank" TargetMode="External"/><Relationship Id="rId506" Type="http://schemas.openxmlformats.org/officeDocument/2006/relationships/hyperlink" Target="about:blank" TargetMode="External"/><Relationship Id="rId505" Type="http://schemas.openxmlformats.org/officeDocument/2006/relationships/hyperlink" Target="about:blank" TargetMode="External"/><Relationship Id="rId504" Type="http://schemas.openxmlformats.org/officeDocument/2006/relationships/hyperlink" Target="about:blank" TargetMode="External"/><Relationship Id="rId525" Type="http://schemas.openxmlformats.org/officeDocument/2006/relationships/hyperlink" Target="about:blank" TargetMode="External"/><Relationship Id="rId524" Type="http://schemas.openxmlformats.org/officeDocument/2006/relationships/hyperlink" Target="about:blank" TargetMode="External"/><Relationship Id="rId523" Type="http://schemas.openxmlformats.org/officeDocument/2006/relationships/hyperlink" Target="about:blank" TargetMode="External"/><Relationship Id="rId522" Type="http://schemas.openxmlformats.org/officeDocument/2006/relationships/hyperlink" Target="about:blank" TargetMode="External"/><Relationship Id="rId529" Type="http://schemas.openxmlformats.org/officeDocument/2006/relationships/hyperlink" Target="about:blank" TargetMode="External"/><Relationship Id="rId528" Type="http://schemas.openxmlformats.org/officeDocument/2006/relationships/hyperlink" Target="about:blank" TargetMode="External"/><Relationship Id="rId527" Type="http://schemas.openxmlformats.org/officeDocument/2006/relationships/hyperlink" Target="about:blank" TargetMode="External"/><Relationship Id="rId526" Type="http://schemas.openxmlformats.org/officeDocument/2006/relationships/hyperlink" Target="about:blank" TargetMode="External"/><Relationship Id="rId521" Type="http://schemas.openxmlformats.org/officeDocument/2006/relationships/hyperlink" Target="about:blank" TargetMode="External"/><Relationship Id="rId520" Type="http://schemas.openxmlformats.org/officeDocument/2006/relationships/hyperlink" Target="about:blank" TargetMode="External"/><Relationship Id="rId519" Type="http://schemas.openxmlformats.org/officeDocument/2006/relationships/hyperlink" Target="about:blank" TargetMode="External"/><Relationship Id="rId514" Type="http://schemas.openxmlformats.org/officeDocument/2006/relationships/hyperlink" Target="about:blank" TargetMode="External"/><Relationship Id="rId513" Type="http://schemas.openxmlformats.org/officeDocument/2006/relationships/hyperlink" Target="about:blank" TargetMode="External"/><Relationship Id="rId512" Type="http://schemas.openxmlformats.org/officeDocument/2006/relationships/hyperlink" Target="about:blank" TargetMode="External"/><Relationship Id="rId511" Type="http://schemas.openxmlformats.org/officeDocument/2006/relationships/hyperlink" Target="about:blank" TargetMode="External"/><Relationship Id="rId518" Type="http://schemas.openxmlformats.org/officeDocument/2006/relationships/hyperlink" Target="about:blank" TargetMode="External"/><Relationship Id="rId517" Type="http://schemas.openxmlformats.org/officeDocument/2006/relationships/hyperlink" Target="about:blank" TargetMode="External"/><Relationship Id="rId516" Type="http://schemas.openxmlformats.org/officeDocument/2006/relationships/hyperlink" Target="about:blank" TargetMode="External"/><Relationship Id="rId515" Type="http://schemas.openxmlformats.org/officeDocument/2006/relationships/hyperlink" Target="about:blank" TargetMode="External"/><Relationship Id="rId510" Type="http://schemas.openxmlformats.org/officeDocument/2006/relationships/hyperlink" Target="about:blank" TargetMode="External"/><Relationship Id="rId590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589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588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583" Type="http://schemas.openxmlformats.org/officeDocument/2006/relationships/hyperlink" Target="about:blank" TargetMode="External"/><Relationship Id="rId582" Type="http://schemas.openxmlformats.org/officeDocument/2006/relationships/hyperlink" Target="about:blank" TargetMode="External"/><Relationship Id="rId581" Type="http://schemas.openxmlformats.org/officeDocument/2006/relationships/hyperlink" Target="about:blank" TargetMode="External"/><Relationship Id="rId580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587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586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585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584" Type="http://schemas.openxmlformats.org/officeDocument/2006/relationships/hyperlink" Target="about:blank" TargetMode="External"/><Relationship Id="rId579" Type="http://schemas.openxmlformats.org/officeDocument/2006/relationships/hyperlink" Target="about:blank" TargetMode="External"/><Relationship Id="rId578" Type="http://schemas.openxmlformats.org/officeDocument/2006/relationships/hyperlink" Target="about:blank" TargetMode="External"/><Relationship Id="rId577" Type="http://schemas.openxmlformats.org/officeDocument/2006/relationships/hyperlink" Target="about:blank" TargetMode="External"/><Relationship Id="rId572" Type="http://schemas.openxmlformats.org/officeDocument/2006/relationships/hyperlink" Target="about:blank" TargetMode="External"/><Relationship Id="rId571" Type="http://schemas.openxmlformats.org/officeDocument/2006/relationships/hyperlink" Target="about:blank" TargetMode="External"/><Relationship Id="rId570" Type="http://schemas.openxmlformats.org/officeDocument/2006/relationships/hyperlink" Target="about:blank" TargetMode="External"/><Relationship Id="rId576" Type="http://schemas.openxmlformats.org/officeDocument/2006/relationships/hyperlink" Target="about:blank" TargetMode="External"/><Relationship Id="rId575" Type="http://schemas.openxmlformats.org/officeDocument/2006/relationships/hyperlink" Target="about:blank" TargetMode="External"/><Relationship Id="rId574" Type="http://schemas.openxmlformats.org/officeDocument/2006/relationships/hyperlink" Target="about:blank" TargetMode="External"/><Relationship Id="rId573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117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599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594" Type="http://schemas.openxmlformats.org/officeDocument/2006/relationships/hyperlink" Target="about:blank" TargetMode="External"/><Relationship Id="rId593" Type="http://schemas.openxmlformats.org/officeDocument/2006/relationships/hyperlink" Target="about:blank" TargetMode="External"/><Relationship Id="rId592" Type="http://schemas.openxmlformats.org/officeDocument/2006/relationships/hyperlink" Target="about:blank" TargetMode="External"/><Relationship Id="rId591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598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597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596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595" Type="http://schemas.openxmlformats.org/officeDocument/2006/relationships/hyperlink" Target="about:blank" TargetMode="External"/><Relationship Id="rId547" Type="http://schemas.openxmlformats.org/officeDocument/2006/relationships/hyperlink" Target="about:blank" TargetMode="External"/><Relationship Id="rId546" Type="http://schemas.openxmlformats.org/officeDocument/2006/relationships/hyperlink" Target="about:blank" TargetMode="External"/><Relationship Id="rId545" Type="http://schemas.openxmlformats.org/officeDocument/2006/relationships/hyperlink" Target="about:blank" TargetMode="External"/><Relationship Id="rId544" Type="http://schemas.openxmlformats.org/officeDocument/2006/relationships/hyperlink" Target="about:blank" TargetMode="External"/><Relationship Id="rId549" Type="http://schemas.openxmlformats.org/officeDocument/2006/relationships/hyperlink" Target="about:blank" TargetMode="External"/><Relationship Id="rId548" Type="http://schemas.openxmlformats.org/officeDocument/2006/relationships/hyperlink" Target="about:blank" TargetMode="External"/><Relationship Id="rId543" Type="http://schemas.openxmlformats.org/officeDocument/2006/relationships/hyperlink" Target="about:blank" TargetMode="External"/><Relationship Id="rId542" Type="http://schemas.openxmlformats.org/officeDocument/2006/relationships/hyperlink" Target="about:blank" TargetMode="External"/><Relationship Id="rId541" Type="http://schemas.openxmlformats.org/officeDocument/2006/relationships/hyperlink" Target="about:blank" TargetMode="External"/><Relationship Id="rId540" Type="http://schemas.openxmlformats.org/officeDocument/2006/relationships/hyperlink" Target="about:blank" TargetMode="External"/><Relationship Id="rId536" Type="http://schemas.openxmlformats.org/officeDocument/2006/relationships/hyperlink" Target="about:blank" TargetMode="External"/><Relationship Id="rId535" Type="http://schemas.openxmlformats.org/officeDocument/2006/relationships/hyperlink" Target="about:blank" TargetMode="External"/><Relationship Id="rId534" Type="http://schemas.openxmlformats.org/officeDocument/2006/relationships/hyperlink" Target="about:blank" TargetMode="External"/><Relationship Id="rId533" Type="http://schemas.openxmlformats.org/officeDocument/2006/relationships/hyperlink" Target="about:blank" TargetMode="External"/><Relationship Id="rId539" Type="http://schemas.openxmlformats.org/officeDocument/2006/relationships/hyperlink" Target="about:blank" TargetMode="External"/><Relationship Id="rId538" Type="http://schemas.openxmlformats.org/officeDocument/2006/relationships/hyperlink" Target="about:blank" TargetMode="External"/><Relationship Id="rId537" Type="http://schemas.openxmlformats.org/officeDocument/2006/relationships/hyperlink" Target="about:blank" TargetMode="External"/><Relationship Id="rId532" Type="http://schemas.openxmlformats.org/officeDocument/2006/relationships/hyperlink" Target="about:blank" TargetMode="External"/><Relationship Id="rId531" Type="http://schemas.openxmlformats.org/officeDocument/2006/relationships/hyperlink" Target="about:blank" TargetMode="External"/><Relationship Id="rId530" Type="http://schemas.openxmlformats.org/officeDocument/2006/relationships/hyperlink" Target="about:blank" TargetMode="External"/><Relationship Id="rId569" Type="http://schemas.openxmlformats.org/officeDocument/2006/relationships/hyperlink" Target="about:blank" TargetMode="External"/><Relationship Id="rId568" Type="http://schemas.openxmlformats.org/officeDocument/2006/relationships/hyperlink" Target="about:blank" TargetMode="External"/><Relationship Id="rId567" Type="http://schemas.openxmlformats.org/officeDocument/2006/relationships/hyperlink" Target="about:blank" TargetMode="External"/><Relationship Id="rId566" Type="http://schemas.openxmlformats.org/officeDocument/2006/relationships/hyperlink" Target="about:blank" TargetMode="External"/><Relationship Id="rId561" Type="http://schemas.openxmlformats.org/officeDocument/2006/relationships/hyperlink" Target="about:blank" TargetMode="External"/><Relationship Id="rId560" Type="http://schemas.openxmlformats.org/officeDocument/2006/relationships/hyperlink" Target="about:blank" TargetMode="External"/><Relationship Id="rId565" Type="http://schemas.openxmlformats.org/officeDocument/2006/relationships/hyperlink" Target="about:blank" TargetMode="External"/><Relationship Id="rId564" Type="http://schemas.openxmlformats.org/officeDocument/2006/relationships/hyperlink" Target="about:blank" TargetMode="External"/><Relationship Id="rId563" Type="http://schemas.openxmlformats.org/officeDocument/2006/relationships/hyperlink" Target="about:blank" TargetMode="External"/><Relationship Id="rId562" Type="http://schemas.openxmlformats.org/officeDocument/2006/relationships/hyperlink" Target="about:blank" TargetMode="External"/><Relationship Id="rId558" Type="http://schemas.openxmlformats.org/officeDocument/2006/relationships/hyperlink" Target="about:blank" TargetMode="External"/><Relationship Id="rId557" Type="http://schemas.openxmlformats.org/officeDocument/2006/relationships/hyperlink" Target="about:blank" TargetMode="External"/><Relationship Id="rId556" Type="http://schemas.openxmlformats.org/officeDocument/2006/relationships/hyperlink" Target="about:blank" TargetMode="External"/><Relationship Id="rId555" Type="http://schemas.openxmlformats.org/officeDocument/2006/relationships/hyperlink" Target="about:blank" TargetMode="External"/><Relationship Id="rId559" Type="http://schemas.openxmlformats.org/officeDocument/2006/relationships/hyperlink" Target="about:blank" TargetMode="External"/><Relationship Id="rId550" Type="http://schemas.openxmlformats.org/officeDocument/2006/relationships/hyperlink" Target="about:blank" TargetMode="External"/><Relationship Id="rId554" Type="http://schemas.openxmlformats.org/officeDocument/2006/relationships/hyperlink" Target="about:blank" TargetMode="External"/><Relationship Id="rId553" Type="http://schemas.openxmlformats.org/officeDocument/2006/relationships/hyperlink" Target="about:blank" TargetMode="External"/><Relationship Id="rId552" Type="http://schemas.openxmlformats.org/officeDocument/2006/relationships/hyperlink" Target="about:blank" TargetMode="External"/><Relationship Id="rId551" Type="http://schemas.openxmlformats.org/officeDocument/2006/relationships/hyperlink" Target="about:blank" TargetMode="External"/><Relationship Id="rId495" Type="http://schemas.openxmlformats.org/officeDocument/2006/relationships/hyperlink" Target="about:blank" TargetMode="External"/><Relationship Id="rId494" Type="http://schemas.openxmlformats.org/officeDocument/2006/relationships/hyperlink" Target="about:blank" TargetMode="External"/><Relationship Id="rId493" Type="http://schemas.openxmlformats.org/officeDocument/2006/relationships/hyperlink" Target="about:blank" TargetMode="External"/><Relationship Id="rId492" Type="http://schemas.openxmlformats.org/officeDocument/2006/relationships/hyperlink" Target="about:blank" TargetMode="External"/><Relationship Id="rId499" Type="http://schemas.openxmlformats.org/officeDocument/2006/relationships/hyperlink" Target="about:blank" TargetMode="External"/><Relationship Id="rId498" Type="http://schemas.openxmlformats.org/officeDocument/2006/relationships/hyperlink" Target="about:blank" TargetMode="External"/><Relationship Id="rId497" Type="http://schemas.openxmlformats.org/officeDocument/2006/relationships/hyperlink" Target="about:blank" TargetMode="External"/><Relationship Id="rId496" Type="http://schemas.openxmlformats.org/officeDocument/2006/relationships/hyperlink" Target="about:blank" TargetMode="External"/><Relationship Id="rId409" Type="http://schemas.openxmlformats.org/officeDocument/2006/relationships/hyperlink" Target="about:blank" TargetMode="External"/><Relationship Id="rId404" Type="http://schemas.openxmlformats.org/officeDocument/2006/relationships/hyperlink" Target="about:blank" TargetMode="External"/><Relationship Id="rId403" Type="http://schemas.openxmlformats.org/officeDocument/2006/relationships/hyperlink" Target="about:blank" TargetMode="External"/><Relationship Id="rId402" Type="http://schemas.openxmlformats.org/officeDocument/2006/relationships/hyperlink" Target="about:blank" TargetMode="External"/><Relationship Id="rId401" Type="http://schemas.openxmlformats.org/officeDocument/2006/relationships/hyperlink" Target="about:blank" TargetMode="External"/><Relationship Id="rId408" Type="http://schemas.openxmlformats.org/officeDocument/2006/relationships/hyperlink" Target="about:blank" TargetMode="External"/><Relationship Id="rId407" Type="http://schemas.openxmlformats.org/officeDocument/2006/relationships/hyperlink" Target="about:blank" TargetMode="External"/><Relationship Id="rId406" Type="http://schemas.openxmlformats.org/officeDocument/2006/relationships/hyperlink" Target="about:blank" TargetMode="External"/><Relationship Id="rId405" Type="http://schemas.openxmlformats.org/officeDocument/2006/relationships/hyperlink" Target="about:blank" TargetMode="External"/><Relationship Id="rId400" Type="http://schemas.openxmlformats.org/officeDocument/2006/relationships/hyperlink" Target="about:blank" TargetMode="External"/><Relationship Id="rId829" Type="http://schemas.openxmlformats.org/officeDocument/2006/relationships/drawing" Target="../drawings/drawing16.xml"/><Relationship Id="rId828" Type="http://schemas.openxmlformats.org/officeDocument/2006/relationships/hyperlink" Target="about:blank" TargetMode="External"/><Relationship Id="rId827" Type="http://schemas.openxmlformats.org/officeDocument/2006/relationships/hyperlink" Target="about:blank" TargetMode="External"/><Relationship Id="rId822" Type="http://schemas.openxmlformats.org/officeDocument/2006/relationships/hyperlink" Target="about:blank" TargetMode="External"/><Relationship Id="rId821" Type="http://schemas.openxmlformats.org/officeDocument/2006/relationships/hyperlink" Target="about:blank" TargetMode="External"/><Relationship Id="rId820" Type="http://schemas.openxmlformats.org/officeDocument/2006/relationships/hyperlink" Target="about:blank" TargetMode="External"/><Relationship Id="rId826" Type="http://schemas.openxmlformats.org/officeDocument/2006/relationships/hyperlink" Target="about:blank" TargetMode="External"/><Relationship Id="rId825" Type="http://schemas.openxmlformats.org/officeDocument/2006/relationships/hyperlink" Target="about:blank" TargetMode="External"/><Relationship Id="rId824" Type="http://schemas.openxmlformats.org/officeDocument/2006/relationships/hyperlink" Target="about:blank" TargetMode="External"/><Relationship Id="rId823" Type="http://schemas.openxmlformats.org/officeDocument/2006/relationships/hyperlink" Target="about:blank" TargetMode="External"/><Relationship Id="rId819" Type="http://schemas.openxmlformats.org/officeDocument/2006/relationships/hyperlink" Target="about:blank" TargetMode="External"/><Relationship Id="rId818" Type="http://schemas.openxmlformats.org/officeDocument/2006/relationships/hyperlink" Target="about:blank" TargetMode="External"/><Relationship Id="rId817" Type="http://schemas.openxmlformats.org/officeDocument/2006/relationships/hyperlink" Target="about:blank" TargetMode="External"/><Relationship Id="rId816" Type="http://schemas.openxmlformats.org/officeDocument/2006/relationships/hyperlink" Target="about:blank" TargetMode="External"/><Relationship Id="rId811" Type="http://schemas.openxmlformats.org/officeDocument/2006/relationships/hyperlink" Target="about:blank" TargetMode="External"/><Relationship Id="rId810" Type="http://schemas.openxmlformats.org/officeDocument/2006/relationships/hyperlink" Target="about:blank" TargetMode="External"/><Relationship Id="rId815" Type="http://schemas.openxmlformats.org/officeDocument/2006/relationships/hyperlink" Target="about:blank" TargetMode="External"/><Relationship Id="rId814" Type="http://schemas.openxmlformats.org/officeDocument/2006/relationships/hyperlink" Target="about:blank" TargetMode="External"/><Relationship Id="rId813" Type="http://schemas.openxmlformats.org/officeDocument/2006/relationships/hyperlink" Target="about:blank" TargetMode="External"/><Relationship Id="rId812" Type="http://schemas.openxmlformats.org/officeDocument/2006/relationships/hyperlink" Target="about:blank" TargetMode="External"/><Relationship Id="rId469" Type="http://schemas.openxmlformats.org/officeDocument/2006/relationships/hyperlink" Target="about:blank" TargetMode="External"/><Relationship Id="rId468" Type="http://schemas.openxmlformats.org/officeDocument/2006/relationships/hyperlink" Target="about:blank" TargetMode="External"/><Relationship Id="rId467" Type="http://schemas.openxmlformats.org/officeDocument/2006/relationships/hyperlink" Target="about:blank" TargetMode="External"/><Relationship Id="rId462" Type="http://schemas.openxmlformats.org/officeDocument/2006/relationships/hyperlink" Target="about:blank" TargetMode="External"/><Relationship Id="rId461" Type="http://schemas.openxmlformats.org/officeDocument/2006/relationships/hyperlink" Target="about:blank" TargetMode="External"/><Relationship Id="rId460" Type="http://schemas.openxmlformats.org/officeDocument/2006/relationships/hyperlink" Target="about:blank" TargetMode="External"/><Relationship Id="rId466" Type="http://schemas.openxmlformats.org/officeDocument/2006/relationships/hyperlink" Target="about:blank" TargetMode="External"/><Relationship Id="rId465" Type="http://schemas.openxmlformats.org/officeDocument/2006/relationships/hyperlink" Target="about:blank" TargetMode="External"/><Relationship Id="rId464" Type="http://schemas.openxmlformats.org/officeDocument/2006/relationships/hyperlink" Target="about:blank" TargetMode="External"/><Relationship Id="rId463" Type="http://schemas.openxmlformats.org/officeDocument/2006/relationships/hyperlink" Target="about:blank" TargetMode="External"/><Relationship Id="rId459" Type="http://schemas.openxmlformats.org/officeDocument/2006/relationships/hyperlink" Target="about:blank" TargetMode="External"/><Relationship Id="rId458" Type="http://schemas.openxmlformats.org/officeDocument/2006/relationships/hyperlink" Target="about:blank" TargetMode="External"/><Relationship Id="rId457" Type="http://schemas.openxmlformats.org/officeDocument/2006/relationships/hyperlink" Target="about:blank" TargetMode="External"/><Relationship Id="rId456" Type="http://schemas.openxmlformats.org/officeDocument/2006/relationships/hyperlink" Target="about:blank" TargetMode="External"/><Relationship Id="rId451" Type="http://schemas.openxmlformats.org/officeDocument/2006/relationships/hyperlink" Target="about:blank" TargetMode="External"/><Relationship Id="rId450" Type="http://schemas.openxmlformats.org/officeDocument/2006/relationships/hyperlink" Target="about:blank" TargetMode="External"/><Relationship Id="rId455" Type="http://schemas.openxmlformats.org/officeDocument/2006/relationships/hyperlink" Target="about:blank" TargetMode="External"/><Relationship Id="rId454" Type="http://schemas.openxmlformats.org/officeDocument/2006/relationships/hyperlink" Target="about:blank" TargetMode="External"/><Relationship Id="rId453" Type="http://schemas.openxmlformats.org/officeDocument/2006/relationships/hyperlink" Target="about:blank" TargetMode="External"/><Relationship Id="rId452" Type="http://schemas.openxmlformats.org/officeDocument/2006/relationships/hyperlink" Target="about:blank" TargetMode="External"/><Relationship Id="rId491" Type="http://schemas.openxmlformats.org/officeDocument/2006/relationships/hyperlink" Target="about:blank" TargetMode="External"/><Relationship Id="rId490" Type="http://schemas.openxmlformats.org/officeDocument/2006/relationships/hyperlink" Target="about:blank" TargetMode="External"/><Relationship Id="rId489" Type="http://schemas.openxmlformats.org/officeDocument/2006/relationships/hyperlink" Target="about:blank" TargetMode="External"/><Relationship Id="rId484" Type="http://schemas.openxmlformats.org/officeDocument/2006/relationships/hyperlink" Target="about:blank" TargetMode="External"/><Relationship Id="rId483" Type="http://schemas.openxmlformats.org/officeDocument/2006/relationships/hyperlink" Target="about:blank" TargetMode="External"/><Relationship Id="rId482" Type="http://schemas.openxmlformats.org/officeDocument/2006/relationships/hyperlink" Target="about:blank" TargetMode="External"/><Relationship Id="rId481" Type="http://schemas.openxmlformats.org/officeDocument/2006/relationships/hyperlink" Target="about:blank" TargetMode="External"/><Relationship Id="rId488" Type="http://schemas.openxmlformats.org/officeDocument/2006/relationships/hyperlink" Target="about:blank" TargetMode="External"/><Relationship Id="rId487" Type="http://schemas.openxmlformats.org/officeDocument/2006/relationships/hyperlink" Target="about:blank" TargetMode="External"/><Relationship Id="rId486" Type="http://schemas.openxmlformats.org/officeDocument/2006/relationships/hyperlink" Target="about:blank" TargetMode="External"/><Relationship Id="rId485" Type="http://schemas.openxmlformats.org/officeDocument/2006/relationships/hyperlink" Target="about:blank" TargetMode="External"/><Relationship Id="rId480" Type="http://schemas.openxmlformats.org/officeDocument/2006/relationships/hyperlink" Target="about:blank" TargetMode="External"/><Relationship Id="rId479" Type="http://schemas.openxmlformats.org/officeDocument/2006/relationships/hyperlink" Target="about:blank" TargetMode="External"/><Relationship Id="rId478" Type="http://schemas.openxmlformats.org/officeDocument/2006/relationships/hyperlink" Target="about:blank" TargetMode="External"/><Relationship Id="rId473" Type="http://schemas.openxmlformats.org/officeDocument/2006/relationships/hyperlink" Target="about:blank" TargetMode="External"/><Relationship Id="rId472" Type="http://schemas.openxmlformats.org/officeDocument/2006/relationships/hyperlink" Target="about:blank" TargetMode="External"/><Relationship Id="rId471" Type="http://schemas.openxmlformats.org/officeDocument/2006/relationships/hyperlink" Target="about:blank" TargetMode="External"/><Relationship Id="rId470" Type="http://schemas.openxmlformats.org/officeDocument/2006/relationships/hyperlink" Target="about:blank" TargetMode="External"/><Relationship Id="rId477" Type="http://schemas.openxmlformats.org/officeDocument/2006/relationships/hyperlink" Target="about:blank" TargetMode="External"/><Relationship Id="rId476" Type="http://schemas.openxmlformats.org/officeDocument/2006/relationships/hyperlink" Target="about:blank" TargetMode="External"/><Relationship Id="rId475" Type="http://schemas.openxmlformats.org/officeDocument/2006/relationships/hyperlink" Target="about:blank" TargetMode="External"/><Relationship Id="rId474" Type="http://schemas.openxmlformats.org/officeDocument/2006/relationships/hyperlink" Target="about:blank" TargetMode="External"/><Relationship Id="rId426" Type="http://schemas.openxmlformats.org/officeDocument/2006/relationships/hyperlink" Target="about:blank" TargetMode="External"/><Relationship Id="rId425" Type="http://schemas.openxmlformats.org/officeDocument/2006/relationships/hyperlink" Target="about:blank" TargetMode="External"/><Relationship Id="rId424" Type="http://schemas.openxmlformats.org/officeDocument/2006/relationships/hyperlink" Target="about:blank" TargetMode="External"/><Relationship Id="rId423" Type="http://schemas.openxmlformats.org/officeDocument/2006/relationships/hyperlink" Target="about:blank" TargetMode="External"/><Relationship Id="rId429" Type="http://schemas.openxmlformats.org/officeDocument/2006/relationships/hyperlink" Target="about:blank" TargetMode="External"/><Relationship Id="rId428" Type="http://schemas.openxmlformats.org/officeDocument/2006/relationships/hyperlink" Target="about:blank" TargetMode="External"/><Relationship Id="rId427" Type="http://schemas.openxmlformats.org/officeDocument/2006/relationships/hyperlink" Target="about:blank" TargetMode="External"/><Relationship Id="rId422" Type="http://schemas.openxmlformats.org/officeDocument/2006/relationships/hyperlink" Target="about:blank" TargetMode="External"/><Relationship Id="rId421" Type="http://schemas.openxmlformats.org/officeDocument/2006/relationships/hyperlink" Target="about:blank" TargetMode="External"/><Relationship Id="rId420" Type="http://schemas.openxmlformats.org/officeDocument/2006/relationships/hyperlink" Target="about:blank" TargetMode="External"/><Relationship Id="rId415" Type="http://schemas.openxmlformats.org/officeDocument/2006/relationships/hyperlink" Target="about:blank" TargetMode="External"/><Relationship Id="rId414" Type="http://schemas.openxmlformats.org/officeDocument/2006/relationships/hyperlink" Target="about:blank" TargetMode="External"/><Relationship Id="rId413" Type="http://schemas.openxmlformats.org/officeDocument/2006/relationships/hyperlink" Target="about:blank" TargetMode="External"/><Relationship Id="rId412" Type="http://schemas.openxmlformats.org/officeDocument/2006/relationships/hyperlink" Target="about:blank" TargetMode="External"/><Relationship Id="rId419" Type="http://schemas.openxmlformats.org/officeDocument/2006/relationships/hyperlink" Target="about:blank" TargetMode="External"/><Relationship Id="rId418" Type="http://schemas.openxmlformats.org/officeDocument/2006/relationships/hyperlink" Target="about:blank" TargetMode="External"/><Relationship Id="rId417" Type="http://schemas.openxmlformats.org/officeDocument/2006/relationships/hyperlink" Target="about:blank" TargetMode="External"/><Relationship Id="rId416" Type="http://schemas.openxmlformats.org/officeDocument/2006/relationships/hyperlink" Target="about:blank" TargetMode="External"/><Relationship Id="rId411" Type="http://schemas.openxmlformats.org/officeDocument/2006/relationships/hyperlink" Target="about:blank" TargetMode="External"/><Relationship Id="rId410" Type="http://schemas.openxmlformats.org/officeDocument/2006/relationships/hyperlink" Target="about:blank" TargetMode="External"/><Relationship Id="rId448" Type="http://schemas.openxmlformats.org/officeDocument/2006/relationships/hyperlink" Target="about:blank" TargetMode="External"/><Relationship Id="rId447" Type="http://schemas.openxmlformats.org/officeDocument/2006/relationships/hyperlink" Target="about:blank" TargetMode="External"/><Relationship Id="rId446" Type="http://schemas.openxmlformats.org/officeDocument/2006/relationships/hyperlink" Target="about:blank" TargetMode="External"/><Relationship Id="rId445" Type="http://schemas.openxmlformats.org/officeDocument/2006/relationships/hyperlink" Target="about:blank" TargetMode="External"/><Relationship Id="rId449" Type="http://schemas.openxmlformats.org/officeDocument/2006/relationships/hyperlink" Target="about:blank" TargetMode="External"/><Relationship Id="rId440" Type="http://schemas.openxmlformats.org/officeDocument/2006/relationships/hyperlink" Target="about:blank" TargetMode="External"/><Relationship Id="rId444" Type="http://schemas.openxmlformats.org/officeDocument/2006/relationships/hyperlink" Target="about:blank" TargetMode="External"/><Relationship Id="rId443" Type="http://schemas.openxmlformats.org/officeDocument/2006/relationships/hyperlink" Target="about:blank" TargetMode="External"/><Relationship Id="rId442" Type="http://schemas.openxmlformats.org/officeDocument/2006/relationships/hyperlink" Target="about:blank" TargetMode="External"/><Relationship Id="rId441" Type="http://schemas.openxmlformats.org/officeDocument/2006/relationships/hyperlink" Target="about:blank" TargetMode="External"/><Relationship Id="rId437" Type="http://schemas.openxmlformats.org/officeDocument/2006/relationships/hyperlink" Target="about:blank" TargetMode="External"/><Relationship Id="rId436" Type="http://schemas.openxmlformats.org/officeDocument/2006/relationships/hyperlink" Target="about:blank" TargetMode="External"/><Relationship Id="rId435" Type="http://schemas.openxmlformats.org/officeDocument/2006/relationships/hyperlink" Target="about:blank" TargetMode="External"/><Relationship Id="rId434" Type="http://schemas.openxmlformats.org/officeDocument/2006/relationships/hyperlink" Target="about:blank" TargetMode="External"/><Relationship Id="rId439" Type="http://schemas.openxmlformats.org/officeDocument/2006/relationships/hyperlink" Target="about:blank" TargetMode="External"/><Relationship Id="rId438" Type="http://schemas.openxmlformats.org/officeDocument/2006/relationships/hyperlink" Target="about:blank" TargetMode="External"/><Relationship Id="rId433" Type="http://schemas.openxmlformats.org/officeDocument/2006/relationships/hyperlink" Target="about:blank" TargetMode="External"/><Relationship Id="rId432" Type="http://schemas.openxmlformats.org/officeDocument/2006/relationships/hyperlink" Target="about:blank" TargetMode="External"/><Relationship Id="rId431" Type="http://schemas.openxmlformats.org/officeDocument/2006/relationships/hyperlink" Target="about:blank" TargetMode="External"/><Relationship Id="rId430" Type="http://schemas.openxmlformats.org/officeDocument/2006/relationships/hyperlink" Target="about:blank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392" Type="http://schemas.openxmlformats.org/officeDocument/2006/relationships/hyperlink" Target="about:blank" TargetMode="External"/><Relationship Id="rId391" Type="http://schemas.openxmlformats.org/officeDocument/2006/relationships/hyperlink" Target="about:blank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385" Type="http://schemas.openxmlformats.org/officeDocument/2006/relationships/hyperlink" Target="about:blank" TargetMode="External"/><Relationship Id="rId384" Type="http://schemas.openxmlformats.org/officeDocument/2006/relationships/hyperlink" Target="about:blank" TargetMode="External"/><Relationship Id="rId383" Type="http://schemas.openxmlformats.org/officeDocument/2006/relationships/hyperlink" Target="about:blank" TargetMode="External"/><Relationship Id="rId382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389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388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387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386" Type="http://schemas.openxmlformats.org/officeDocument/2006/relationships/hyperlink" Target="about:blank" TargetMode="External"/><Relationship Id="rId381" Type="http://schemas.openxmlformats.org/officeDocument/2006/relationships/hyperlink" Target="about:blank" TargetMode="External"/><Relationship Id="rId380" Type="http://schemas.openxmlformats.org/officeDocument/2006/relationships/hyperlink" Target="about:blank" TargetMode="External"/><Relationship Id="rId379" Type="http://schemas.openxmlformats.org/officeDocument/2006/relationships/hyperlink" Target="about:blank" TargetMode="External"/><Relationship Id="rId374" Type="http://schemas.openxmlformats.org/officeDocument/2006/relationships/hyperlink" Target="about:blank" TargetMode="External"/><Relationship Id="rId373" Type="http://schemas.openxmlformats.org/officeDocument/2006/relationships/hyperlink" Target="about:blank" TargetMode="External"/><Relationship Id="rId372" Type="http://schemas.openxmlformats.org/officeDocument/2006/relationships/hyperlink" Target="about:blank" TargetMode="External"/><Relationship Id="rId371" Type="http://schemas.openxmlformats.org/officeDocument/2006/relationships/hyperlink" Target="about:blank" TargetMode="External"/><Relationship Id="rId378" Type="http://schemas.openxmlformats.org/officeDocument/2006/relationships/hyperlink" Target="about:blank" TargetMode="External"/><Relationship Id="rId377" Type="http://schemas.openxmlformats.org/officeDocument/2006/relationships/hyperlink" Target="about:blank" TargetMode="External"/><Relationship Id="rId376" Type="http://schemas.openxmlformats.org/officeDocument/2006/relationships/hyperlink" Target="about:blank" TargetMode="External"/><Relationship Id="rId375" Type="http://schemas.openxmlformats.org/officeDocument/2006/relationships/hyperlink" Target="about:blank" TargetMode="External"/><Relationship Id="rId396" Type="http://schemas.openxmlformats.org/officeDocument/2006/relationships/hyperlink" Target="about:blank" TargetMode="External"/><Relationship Id="rId395" Type="http://schemas.openxmlformats.org/officeDocument/2006/relationships/hyperlink" Target="about:blank" TargetMode="External"/><Relationship Id="rId394" Type="http://schemas.openxmlformats.org/officeDocument/2006/relationships/hyperlink" Target="about:blank" TargetMode="External"/><Relationship Id="rId393" Type="http://schemas.openxmlformats.org/officeDocument/2006/relationships/hyperlink" Target="about:blank" TargetMode="External"/><Relationship Id="rId399" Type="http://schemas.openxmlformats.org/officeDocument/2006/relationships/hyperlink" Target="about:blank" TargetMode="External"/><Relationship Id="rId398" Type="http://schemas.openxmlformats.org/officeDocument/2006/relationships/hyperlink" Target="about:blank" TargetMode="External"/><Relationship Id="rId397" Type="http://schemas.openxmlformats.org/officeDocument/2006/relationships/hyperlink" Target="about:blank" TargetMode="External"/><Relationship Id="rId808" Type="http://schemas.openxmlformats.org/officeDocument/2006/relationships/hyperlink" Target="about:blank" TargetMode="External"/><Relationship Id="rId807" Type="http://schemas.openxmlformats.org/officeDocument/2006/relationships/hyperlink" Target="about:blank" TargetMode="External"/><Relationship Id="rId806" Type="http://schemas.openxmlformats.org/officeDocument/2006/relationships/hyperlink" Target="about:blank" TargetMode="External"/><Relationship Id="rId805" Type="http://schemas.openxmlformats.org/officeDocument/2006/relationships/hyperlink" Target="about:blank" TargetMode="External"/><Relationship Id="rId809" Type="http://schemas.openxmlformats.org/officeDocument/2006/relationships/hyperlink" Target="about:blank" TargetMode="External"/><Relationship Id="rId800" Type="http://schemas.openxmlformats.org/officeDocument/2006/relationships/hyperlink" Target="about:blank" TargetMode="External"/><Relationship Id="rId804" Type="http://schemas.openxmlformats.org/officeDocument/2006/relationships/hyperlink" Target="about:blank" TargetMode="External"/><Relationship Id="rId803" Type="http://schemas.openxmlformats.org/officeDocument/2006/relationships/hyperlink" Target="about:blank" TargetMode="External"/><Relationship Id="rId802" Type="http://schemas.openxmlformats.org/officeDocument/2006/relationships/hyperlink" Target="about:blank" TargetMode="External"/><Relationship Id="rId801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745" Type="http://schemas.openxmlformats.org/officeDocument/2006/relationships/hyperlink" Target="about:blank" TargetMode="External"/><Relationship Id="rId744" Type="http://schemas.openxmlformats.org/officeDocument/2006/relationships/hyperlink" Target="about:blank" TargetMode="External"/><Relationship Id="rId743" Type="http://schemas.openxmlformats.org/officeDocument/2006/relationships/hyperlink" Target="about:blank" TargetMode="External"/><Relationship Id="rId742" Type="http://schemas.openxmlformats.org/officeDocument/2006/relationships/hyperlink" Target="about:blank" TargetMode="External"/><Relationship Id="rId749" Type="http://schemas.openxmlformats.org/officeDocument/2006/relationships/hyperlink" Target="about:blank" TargetMode="External"/><Relationship Id="rId748" Type="http://schemas.openxmlformats.org/officeDocument/2006/relationships/hyperlink" Target="about:blank" TargetMode="External"/><Relationship Id="rId747" Type="http://schemas.openxmlformats.org/officeDocument/2006/relationships/hyperlink" Target="about:blank" TargetMode="External"/><Relationship Id="rId746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741" Type="http://schemas.openxmlformats.org/officeDocument/2006/relationships/hyperlink" Target="about:blank" TargetMode="External"/><Relationship Id="rId740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739" Type="http://schemas.openxmlformats.org/officeDocument/2006/relationships/hyperlink" Target="about:blank" TargetMode="External"/><Relationship Id="rId734" Type="http://schemas.openxmlformats.org/officeDocument/2006/relationships/hyperlink" Target="about:blank" TargetMode="External"/><Relationship Id="rId733" Type="http://schemas.openxmlformats.org/officeDocument/2006/relationships/hyperlink" Target="about:blank" TargetMode="External"/><Relationship Id="rId732" Type="http://schemas.openxmlformats.org/officeDocument/2006/relationships/hyperlink" Target="about:blank" TargetMode="External"/><Relationship Id="rId731" Type="http://schemas.openxmlformats.org/officeDocument/2006/relationships/hyperlink" Target="about:blank" TargetMode="External"/><Relationship Id="rId738" Type="http://schemas.openxmlformats.org/officeDocument/2006/relationships/hyperlink" Target="about:blank" TargetMode="External"/><Relationship Id="rId737" Type="http://schemas.openxmlformats.org/officeDocument/2006/relationships/hyperlink" Target="about:blank" TargetMode="External"/><Relationship Id="rId736" Type="http://schemas.openxmlformats.org/officeDocument/2006/relationships/hyperlink" Target="about:blank" TargetMode="External"/><Relationship Id="rId735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730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767" Type="http://schemas.openxmlformats.org/officeDocument/2006/relationships/hyperlink" Target="about:blank" TargetMode="External"/><Relationship Id="rId766" Type="http://schemas.openxmlformats.org/officeDocument/2006/relationships/hyperlink" Target="about:blank" TargetMode="External"/><Relationship Id="rId765" Type="http://schemas.openxmlformats.org/officeDocument/2006/relationships/hyperlink" Target="about:blank" TargetMode="External"/><Relationship Id="rId764" Type="http://schemas.openxmlformats.org/officeDocument/2006/relationships/hyperlink" Target="about:blank" TargetMode="External"/><Relationship Id="rId769" Type="http://schemas.openxmlformats.org/officeDocument/2006/relationships/hyperlink" Target="about:blank" TargetMode="External"/><Relationship Id="rId768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763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762" Type="http://schemas.openxmlformats.org/officeDocument/2006/relationships/hyperlink" Target="about:blank" TargetMode="External"/><Relationship Id="rId761" Type="http://schemas.openxmlformats.org/officeDocument/2006/relationships/hyperlink" Target="about:blank" TargetMode="External"/><Relationship Id="rId760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756" Type="http://schemas.openxmlformats.org/officeDocument/2006/relationships/hyperlink" Target="about:blank" TargetMode="External"/><Relationship Id="rId755" Type="http://schemas.openxmlformats.org/officeDocument/2006/relationships/hyperlink" Target="about:blank" TargetMode="External"/><Relationship Id="rId754" Type="http://schemas.openxmlformats.org/officeDocument/2006/relationships/hyperlink" Target="about:blank" TargetMode="External"/><Relationship Id="rId753" Type="http://schemas.openxmlformats.org/officeDocument/2006/relationships/hyperlink" Target="about:blank" TargetMode="External"/><Relationship Id="rId759" Type="http://schemas.openxmlformats.org/officeDocument/2006/relationships/hyperlink" Target="about:blank" TargetMode="External"/><Relationship Id="rId758" Type="http://schemas.openxmlformats.org/officeDocument/2006/relationships/hyperlink" Target="about:blank" TargetMode="External"/><Relationship Id="rId757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752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751" Type="http://schemas.openxmlformats.org/officeDocument/2006/relationships/hyperlink" Target="about:blank" TargetMode="External"/><Relationship Id="rId750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709" Type="http://schemas.openxmlformats.org/officeDocument/2006/relationships/hyperlink" Target="about:blank" TargetMode="External"/><Relationship Id="rId708" Type="http://schemas.openxmlformats.org/officeDocument/2006/relationships/hyperlink" Target="about:blank" TargetMode="External"/><Relationship Id="rId707" Type="http://schemas.openxmlformats.org/officeDocument/2006/relationships/hyperlink" Target="about:blank" TargetMode="External"/><Relationship Id="rId706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01" Type="http://schemas.openxmlformats.org/officeDocument/2006/relationships/hyperlink" Target="about:blank" TargetMode="External"/><Relationship Id="rId700" Type="http://schemas.openxmlformats.org/officeDocument/2006/relationships/hyperlink" Target="about:blank" TargetMode="External"/><Relationship Id="rId705" Type="http://schemas.openxmlformats.org/officeDocument/2006/relationships/hyperlink" Target="about:blank" TargetMode="External"/><Relationship Id="rId704" Type="http://schemas.openxmlformats.org/officeDocument/2006/relationships/hyperlink" Target="about:blank" TargetMode="External"/><Relationship Id="rId703" Type="http://schemas.openxmlformats.org/officeDocument/2006/relationships/hyperlink" Target="about:blank" TargetMode="External"/><Relationship Id="rId702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729" Type="http://schemas.openxmlformats.org/officeDocument/2006/relationships/hyperlink" Target="about:blank" TargetMode="External"/><Relationship Id="rId728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723" Type="http://schemas.openxmlformats.org/officeDocument/2006/relationships/hyperlink" Target="about:blank" TargetMode="External"/><Relationship Id="rId722" Type="http://schemas.openxmlformats.org/officeDocument/2006/relationships/hyperlink" Target="about:blank" TargetMode="External"/><Relationship Id="rId721" Type="http://schemas.openxmlformats.org/officeDocument/2006/relationships/hyperlink" Target="about:blank" TargetMode="External"/><Relationship Id="rId720" Type="http://schemas.openxmlformats.org/officeDocument/2006/relationships/hyperlink" Target="about:blank" TargetMode="External"/><Relationship Id="rId727" Type="http://schemas.openxmlformats.org/officeDocument/2006/relationships/hyperlink" Target="about:blank" TargetMode="External"/><Relationship Id="rId726" Type="http://schemas.openxmlformats.org/officeDocument/2006/relationships/hyperlink" Target="about:blank" TargetMode="External"/><Relationship Id="rId725" Type="http://schemas.openxmlformats.org/officeDocument/2006/relationships/hyperlink" Target="about:blank" TargetMode="External"/><Relationship Id="rId724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719" Type="http://schemas.openxmlformats.org/officeDocument/2006/relationships/hyperlink" Target="about:blank" TargetMode="External"/><Relationship Id="rId718" Type="http://schemas.openxmlformats.org/officeDocument/2006/relationships/hyperlink" Target="about:blank" TargetMode="External"/><Relationship Id="rId717" Type="http://schemas.openxmlformats.org/officeDocument/2006/relationships/hyperlink" Target="about:blank" TargetMode="External"/><Relationship Id="rId712" Type="http://schemas.openxmlformats.org/officeDocument/2006/relationships/hyperlink" Target="about:blank" TargetMode="External"/><Relationship Id="rId711" Type="http://schemas.openxmlformats.org/officeDocument/2006/relationships/hyperlink" Target="about:blank" TargetMode="External"/><Relationship Id="rId710" Type="http://schemas.openxmlformats.org/officeDocument/2006/relationships/hyperlink" Target="about:blank" TargetMode="External"/><Relationship Id="rId716" Type="http://schemas.openxmlformats.org/officeDocument/2006/relationships/hyperlink" Target="about:blank" TargetMode="External"/><Relationship Id="rId715" Type="http://schemas.openxmlformats.org/officeDocument/2006/relationships/hyperlink" Target="about:blank" TargetMode="External"/><Relationship Id="rId714" Type="http://schemas.openxmlformats.org/officeDocument/2006/relationships/hyperlink" Target="about:blank" TargetMode="External"/><Relationship Id="rId713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349" Type="http://schemas.openxmlformats.org/officeDocument/2006/relationships/hyperlink" Target="about:blank" TargetMode="External"/><Relationship Id="rId348" Type="http://schemas.openxmlformats.org/officeDocument/2006/relationships/hyperlink" Target="about:blank" TargetMode="External"/><Relationship Id="rId347" Type="http://schemas.openxmlformats.org/officeDocument/2006/relationships/hyperlink" Target="about:blank" TargetMode="External"/><Relationship Id="rId346" Type="http://schemas.openxmlformats.org/officeDocument/2006/relationships/hyperlink" Target="about:blank" TargetMode="External"/><Relationship Id="rId341" Type="http://schemas.openxmlformats.org/officeDocument/2006/relationships/hyperlink" Target="about:blank" TargetMode="External"/><Relationship Id="rId340" Type="http://schemas.openxmlformats.org/officeDocument/2006/relationships/hyperlink" Target="about:blank" TargetMode="External"/><Relationship Id="rId345" Type="http://schemas.openxmlformats.org/officeDocument/2006/relationships/hyperlink" Target="about:blank" TargetMode="External"/><Relationship Id="rId344" Type="http://schemas.openxmlformats.org/officeDocument/2006/relationships/hyperlink" Target="about:blank" TargetMode="External"/><Relationship Id="rId343" Type="http://schemas.openxmlformats.org/officeDocument/2006/relationships/hyperlink" Target="about:blank" TargetMode="External"/><Relationship Id="rId342" Type="http://schemas.openxmlformats.org/officeDocument/2006/relationships/hyperlink" Target="about:blank" TargetMode="External"/><Relationship Id="rId338" Type="http://schemas.openxmlformats.org/officeDocument/2006/relationships/hyperlink" Target="about:blank" TargetMode="External"/><Relationship Id="rId337" Type="http://schemas.openxmlformats.org/officeDocument/2006/relationships/hyperlink" Target="about:blank" TargetMode="External"/><Relationship Id="rId336" Type="http://schemas.openxmlformats.org/officeDocument/2006/relationships/hyperlink" Target="about:blank" TargetMode="External"/><Relationship Id="rId335" Type="http://schemas.openxmlformats.org/officeDocument/2006/relationships/hyperlink" Target="about:blank" TargetMode="External"/><Relationship Id="rId339" Type="http://schemas.openxmlformats.org/officeDocument/2006/relationships/hyperlink" Target="about:blank" TargetMode="External"/><Relationship Id="rId330" Type="http://schemas.openxmlformats.org/officeDocument/2006/relationships/hyperlink" Target="about:blank" TargetMode="External"/><Relationship Id="rId334" Type="http://schemas.openxmlformats.org/officeDocument/2006/relationships/hyperlink" Target="about:blank" TargetMode="External"/><Relationship Id="rId333" Type="http://schemas.openxmlformats.org/officeDocument/2006/relationships/hyperlink" Target="about:blank" TargetMode="External"/><Relationship Id="rId332" Type="http://schemas.openxmlformats.org/officeDocument/2006/relationships/hyperlink" Target="about:blank" TargetMode="External"/><Relationship Id="rId331" Type="http://schemas.openxmlformats.org/officeDocument/2006/relationships/hyperlink" Target="about:blank" TargetMode="External"/><Relationship Id="rId370" Type="http://schemas.openxmlformats.org/officeDocument/2006/relationships/hyperlink" Target="about:blank" TargetMode="External"/><Relationship Id="rId369" Type="http://schemas.openxmlformats.org/officeDocument/2006/relationships/hyperlink" Target="about:blank" TargetMode="External"/><Relationship Id="rId368" Type="http://schemas.openxmlformats.org/officeDocument/2006/relationships/hyperlink" Target="about:blank" TargetMode="External"/><Relationship Id="rId363" Type="http://schemas.openxmlformats.org/officeDocument/2006/relationships/hyperlink" Target="about:blank" TargetMode="External"/><Relationship Id="rId362" Type="http://schemas.openxmlformats.org/officeDocument/2006/relationships/hyperlink" Target="about:blank" TargetMode="External"/><Relationship Id="rId361" Type="http://schemas.openxmlformats.org/officeDocument/2006/relationships/hyperlink" Target="about:blank" TargetMode="External"/><Relationship Id="rId360" Type="http://schemas.openxmlformats.org/officeDocument/2006/relationships/hyperlink" Target="about:blank" TargetMode="External"/><Relationship Id="rId367" Type="http://schemas.openxmlformats.org/officeDocument/2006/relationships/hyperlink" Target="about:blank" TargetMode="External"/><Relationship Id="rId366" Type="http://schemas.openxmlformats.org/officeDocument/2006/relationships/hyperlink" Target="about:blank" TargetMode="External"/><Relationship Id="rId365" Type="http://schemas.openxmlformats.org/officeDocument/2006/relationships/hyperlink" Target="about:blank" TargetMode="External"/><Relationship Id="rId364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359" Type="http://schemas.openxmlformats.org/officeDocument/2006/relationships/hyperlink" Target="about:blank" TargetMode="External"/><Relationship Id="rId358" Type="http://schemas.openxmlformats.org/officeDocument/2006/relationships/hyperlink" Target="about:blank" TargetMode="External"/><Relationship Id="rId357" Type="http://schemas.openxmlformats.org/officeDocument/2006/relationships/hyperlink" Target="about:blank" TargetMode="External"/><Relationship Id="rId352" Type="http://schemas.openxmlformats.org/officeDocument/2006/relationships/hyperlink" Target="about:blank" TargetMode="External"/><Relationship Id="rId351" Type="http://schemas.openxmlformats.org/officeDocument/2006/relationships/hyperlink" Target="about:blank" TargetMode="External"/><Relationship Id="rId350" Type="http://schemas.openxmlformats.org/officeDocument/2006/relationships/hyperlink" Target="about:blank" TargetMode="External"/><Relationship Id="rId356" Type="http://schemas.openxmlformats.org/officeDocument/2006/relationships/hyperlink" Target="about:blank" TargetMode="External"/><Relationship Id="rId355" Type="http://schemas.openxmlformats.org/officeDocument/2006/relationships/hyperlink" Target="about:blank" TargetMode="External"/><Relationship Id="rId354" Type="http://schemas.openxmlformats.org/officeDocument/2006/relationships/hyperlink" Target="about:blank" TargetMode="External"/><Relationship Id="rId353" Type="http://schemas.openxmlformats.org/officeDocument/2006/relationships/hyperlink" Target="about:blank" TargetMode="External"/><Relationship Id="rId305" Type="http://schemas.openxmlformats.org/officeDocument/2006/relationships/hyperlink" Target="about:blank" TargetMode="External"/><Relationship Id="rId789" Type="http://schemas.openxmlformats.org/officeDocument/2006/relationships/hyperlink" Target="about:blank" TargetMode="External"/><Relationship Id="rId304" Type="http://schemas.openxmlformats.org/officeDocument/2006/relationships/hyperlink" Target="about:blank" TargetMode="External"/><Relationship Id="rId788" Type="http://schemas.openxmlformats.org/officeDocument/2006/relationships/hyperlink" Target="about:blank" TargetMode="External"/><Relationship Id="rId303" Type="http://schemas.openxmlformats.org/officeDocument/2006/relationships/hyperlink" Target="about:blank" TargetMode="External"/><Relationship Id="rId787" Type="http://schemas.openxmlformats.org/officeDocument/2006/relationships/hyperlink" Target="about:blank" TargetMode="External"/><Relationship Id="rId302" Type="http://schemas.openxmlformats.org/officeDocument/2006/relationships/hyperlink" Target="about:blank" TargetMode="External"/><Relationship Id="rId786" Type="http://schemas.openxmlformats.org/officeDocument/2006/relationships/hyperlink" Target="about:blank" TargetMode="External"/><Relationship Id="rId309" Type="http://schemas.openxmlformats.org/officeDocument/2006/relationships/hyperlink" Target="about:blank" TargetMode="External"/><Relationship Id="rId308" Type="http://schemas.openxmlformats.org/officeDocument/2006/relationships/hyperlink" Target="about:blank" TargetMode="External"/><Relationship Id="rId307" Type="http://schemas.openxmlformats.org/officeDocument/2006/relationships/hyperlink" Target="about:blank" TargetMode="External"/><Relationship Id="rId306" Type="http://schemas.openxmlformats.org/officeDocument/2006/relationships/hyperlink" Target="about:blank" TargetMode="External"/><Relationship Id="rId781" Type="http://schemas.openxmlformats.org/officeDocument/2006/relationships/hyperlink" Target="about:blank" TargetMode="External"/><Relationship Id="rId780" Type="http://schemas.openxmlformats.org/officeDocument/2006/relationships/hyperlink" Target="about:blank" TargetMode="External"/><Relationship Id="rId301" Type="http://schemas.openxmlformats.org/officeDocument/2006/relationships/hyperlink" Target="about:blank" TargetMode="External"/><Relationship Id="rId785" Type="http://schemas.openxmlformats.org/officeDocument/2006/relationships/hyperlink" Target="about:blank" TargetMode="External"/><Relationship Id="rId300" Type="http://schemas.openxmlformats.org/officeDocument/2006/relationships/hyperlink" Target="about:blank" TargetMode="External"/><Relationship Id="rId784" Type="http://schemas.openxmlformats.org/officeDocument/2006/relationships/hyperlink" Target="about:blank" TargetMode="External"/><Relationship Id="rId783" Type="http://schemas.openxmlformats.org/officeDocument/2006/relationships/hyperlink" Target="about:blank" TargetMode="External"/><Relationship Id="rId782" Type="http://schemas.openxmlformats.org/officeDocument/2006/relationships/hyperlink" Target="about:blank" TargetMode="External"/><Relationship Id="rId778" Type="http://schemas.openxmlformats.org/officeDocument/2006/relationships/hyperlink" Target="about:blank" TargetMode="External"/><Relationship Id="rId777" Type="http://schemas.openxmlformats.org/officeDocument/2006/relationships/hyperlink" Target="about:blank" TargetMode="External"/><Relationship Id="rId776" Type="http://schemas.openxmlformats.org/officeDocument/2006/relationships/hyperlink" Target="about:blank" TargetMode="External"/><Relationship Id="rId775" Type="http://schemas.openxmlformats.org/officeDocument/2006/relationships/hyperlink" Target="about:blank" TargetMode="External"/><Relationship Id="rId779" Type="http://schemas.openxmlformats.org/officeDocument/2006/relationships/hyperlink" Target="about:blank" TargetMode="External"/><Relationship Id="rId770" Type="http://schemas.openxmlformats.org/officeDocument/2006/relationships/hyperlink" Target="about:blank" TargetMode="External"/><Relationship Id="rId774" Type="http://schemas.openxmlformats.org/officeDocument/2006/relationships/hyperlink" Target="about:blank" TargetMode="External"/><Relationship Id="rId773" Type="http://schemas.openxmlformats.org/officeDocument/2006/relationships/hyperlink" Target="about:blank" TargetMode="External"/><Relationship Id="rId772" Type="http://schemas.openxmlformats.org/officeDocument/2006/relationships/hyperlink" Target="about:blank" TargetMode="External"/><Relationship Id="rId771" Type="http://schemas.openxmlformats.org/officeDocument/2006/relationships/hyperlink" Target="about:blank" TargetMode="External"/><Relationship Id="rId327" Type="http://schemas.openxmlformats.org/officeDocument/2006/relationships/hyperlink" Target="about:blank" TargetMode="External"/><Relationship Id="rId326" Type="http://schemas.openxmlformats.org/officeDocument/2006/relationships/hyperlink" Target="about:blank" TargetMode="External"/><Relationship Id="rId325" Type="http://schemas.openxmlformats.org/officeDocument/2006/relationships/hyperlink" Target="about:blank" TargetMode="External"/><Relationship Id="rId324" Type="http://schemas.openxmlformats.org/officeDocument/2006/relationships/hyperlink" Target="about:blank" TargetMode="External"/><Relationship Id="rId329" Type="http://schemas.openxmlformats.org/officeDocument/2006/relationships/hyperlink" Target="about:blank" TargetMode="External"/><Relationship Id="rId328" Type="http://schemas.openxmlformats.org/officeDocument/2006/relationships/hyperlink" Target="about:blank" TargetMode="External"/><Relationship Id="rId323" Type="http://schemas.openxmlformats.org/officeDocument/2006/relationships/hyperlink" Target="about:blank" TargetMode="External"/><Relationship Id="rId322" Type="http://schemas.openxmlformats.org/officeDocument/2006/relationships/hyperlink" Target="about:blank" TargetMode="External"/><Relationship Id="rId321" Type="http://schemas.openxmlformats.org/officeDocument/2006/relationships/hyperlink" Target="about:blank" TargetMode="External"/><Relationship Id="rId320" Type="http://schemas.openxmlformats.org/officeDocument/2006/relationships/hyperlink" Target="about:blank" TargetMode="External"/><Relationship Id="rId316" Type="http://schemas.openxmlformats.org/officeDocument/2006/relationships/hyperlink" Target="about:blank" TargetMode="External"/><Relationship Id="rId315" Type="http://schemas.openxmlformats.org/officeDocument/2006/relationships/hyperlink" Target="about:blank" TargetMode="External"/><Relationship Id="rId799" Type="http://schemas.openxmlformats.org/officeDocument/2006/relationships/hyperlink" Target="about:blank" TargetMode="External"/><Relationship Id="rId314" Type="http://schemas.openxmlformats.org/officeDocument/2006/relationships/hyperlink" Target="about:blank" TargetMode="External"/><Relationship Id="rId798" Type="http://schemas.openxmlformats.org/officeDocument/2006/relationships/hyperlink" Target="about:blank" TargetMode="External"/><Relationship Id="rId313" Type="http://schemas.openxmlformats.org/officeDocument/2006/relationships/hyperlink" Target="about:blank" TargetMode="External"/><Relationship Id="rId797" Type="http://schemas.openxmlformats.org/officeDocument/2006/relationships/hyperlink" Target="about:blank" TargetMode="External"/><Relationship Id="rId319" Type="http://schemas.openxmlformats.org/officeDocument/2006/relationships/hyperlink" Target="about:blank" TargetMode="External"/><Relationship Id="rId318" Type="http://schemas.openxmlformats.org/officeDocument/2006/relationships/hyperlink" Target="about:blank" TargetMode="External"/><Relationship Id="rId317" Type="http://schemas.openxmlformats.org/officeDocument/2006/relationships/hyperlink" Target="about:blank" TargetMode="External"/><Relationship Id="rId792" Type="http://schemas.openxmlformats.org/officeDocument/2006/relationships/hyperlink" Target="about:blank" TargetMode="External"/><Relationship Id="rId791" Type="http://schemas.openxmlformats.org/officeDocument/2006/relationships/hyperlink" Target="about:blank" TargetMode="External"/><Relationship Id="rId790" Type="http://schemas.openxmlformats.org/officeDocument/2006/relationships/hyperlink" Target="about:blank" TargetMode="External"/><Relationship Id="rId312" Type="http://schemas.openxmlformats.org/officeDocument/2006/relationships/hyperlink" Target="about:blank" TargetMode="External"/><Relationship Id="rId796" Type="http://schemas.openxmlformats.org/officeDocument/2006/relationships/hyperlink" Target="about:blank" TargetMode="External"/><Relationship Id="rId311" Type="http://schemas.openxmlformats.org/officeDocument/2006/relationships/hyperlink" Target="about:blank" TargetMode="External"/><Relationship Id="rId795" Type="http://schemas.openxmlformats.org/officeDocument/2006/relationships/hyperlink" Target="about:blank" TargetMode="External"/><Relationship Id="rId310" Type="http://schemas.openxmlformats.org/officeDocument/2006/relationships/hyperlink" Target="about:blank" TargetMode="External"/><Relationship Id="rId794" Type="http://schemas.openxmlformats.org/officeDocument/2006/relationships/hyperlink" Target="about:blank" TargetMode="External"/><Relationship Id="rId793" Type="http://schemas.openxmlformats.org/officeDocument/2006/relationships/hyperlink" Target="about:blank" TargetMode="External"/><Relationship Id="rId297" Type="http://schemas.openxmlformats.org/officeDocument/2006/relationships/hyperlink" Target="about:blank" TargetMode="External"/><Relationship Id="rId296" Type="http://schemas.openxmlformats.org/officeDocument/2006/relationships/hyperlink" Target="about:blank" TargetMode="External"/><Relationship Id="rId295" Type="http://schemas.openxmlformats.org/officeDocument/2006/relationships/hyperlink" Target="about:blank" TargetMode="External"/><Relationship Id="rId294" Type="http://schemas.openxmlformats.org/officeDocument/2006/relationships/hyperlink" Target="about:blank" TargetMode="External"/><Relationship Id="rId299" Type="http://schemas.openxmlformats.org/officeDocument/2006/relationships/hyperlink" Target="about:blank" TargetMode="External"/><Relationship Id="rId298" Type="http://schemas.openxmlformats.org/officeDocument/2006/relationships/hyperlink" Target="about:blank" TargetMode="External"/><Relationship Id="rId271" Type="http://schemas.openxmlformats.org/officeDocument/2006/relationships/hyperlink" Target="about:blank" TargetMode="External"/><Relationship Id="rId270" Type="http://schemas.openxmlformats.org/officeDocument/2006/relationships/hyperlink" Target="about:blank" TargetMode="External"/><Relationship Id="rId269" Type="http://schemas.openxmlformats.org/officeDocument/2006/relationships/hyperlink" Target="about:blank" TargetMode="External"/><Relationship Id="rId264" Type="http://schemas.openxmlformats.org/officeDocument/2006/relationships/hyperlink" Target="about:blank" TargetMode="External"/><Relationship Id="rId263" Type="http://schemas.openxmlformats.org/officeDocument/2006/relationships/hyperlink" Target="about:blank" TargetMode="External"/><Relationship Id="rId262" Type="http://schemas.openxmlformats.org/officeDocument/2006/relationships/hyperlink" Target="about:blank" TargetMode="External"/><Relationship Id="rId261" Type="http://schemas.openxmlformats.org/officeDocument/2006/relationships/hyperlink" Target="about:blank" TargetMode="External"/><Relationship Id="rId268" Type="http://schemas.openxmlformats.org/officeDocument/2006/relationships/hyperlink" Target="about:blank" TargetMode="External"/><Relationship Id="rId267" Type="http://schemas.openxmlformats.org/officeDocument/2006/relationships/hyperlink" Target="about:blank" TargetMode="External"/><Relationship Id="rId266" Type="http://schemas.openxmlformats.org/officeDocument/2006/relationships/hyperlink" Target="about:blank" TargetMode="External"/><Relationship Id="rId265" Type="http://schemas.openxmlformats.org/officeDocument/2006/relationships/hyperlink" Target="about:blank" TargetMode="External"/><Relationship Id="rId260" Type="http://schemas.openxmlformats.org/officeDocument/2006/relationships/hyperlink" Target="about:blank" TargetMode="External"/><Relationship Id="rId259" Type="http://schemas.openxmlformats.org/officeDocument/2006/relationships/hyperlink" Target="about:blank" TargetMode="External"/><Relationship Id="rId258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257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293" Type="http://schemas.openxmlformats.org/officeDocument/2006/relationships/hyperlink" Target="about:blank" TargetMode="External"/><Relationship Id="rId292" Type="http://schemas.openxmlformats.org/officeDocument/2006/relationships/hyperlink" Target="about:blank" TargetMode="External"/><Relationship Id="rId291" Type="http://schemas.openxmlformats.org/officeDocument/2006/relationships/hyperlink" Target="about:blank" TargetMode="External"/><Relationship Id="rId290" Type="http://schemas.openxmlformats.org/officeDocument/2006/relationships/hyperlink" Target="about:blank" TargetMode="External"/><Relationship Id="rId286" Type="http://schemas.openxmlformats.org/officeDocument/2006/relationships/hyperlink" Target="about:blank" TargetMode="External"/><Relationship Id="rId285" Type="http://schemas.openxmlformats.org/officeDocument/2006/relationships/hyperlink" Target="about:blank" TargetMode="External"/><Relationship Id="rId284" Type="http://schemas.openxmlformats.org/officeDocument/2006/relationships/hyperlink" Target="about:blank" TargetMode="External"/><Relationship Id="rId283" Type="http://schemas.openxmlformats.org/officeDocument/2006/relationships/hyperlink" Target="about:blank" TargetMode="External"/><Relationship Id="rId289" Type="http://schemas.openxmlformats.org/officeDocument/2006/relationships/hyperlink" Target="about:blank" TargetMode="External"/><Relationship Id="rId288" Type="http://schemas.openxmlformats.org/officeDocument/2006/relationships/hyperlink" Target="about:blank" TargetMode="External"/><Relationship Id="rId287" Type="http://schemas.openxmlformats.org/officeDocument/2006/relationships/hyperlink" Target="about:blank" TargetMode="External"/><Relationship Id="rId282" Type="http://schemas.openxmlformats.org/officeDocument/2006/relationships/hyperlink" Target="about:blank" TargetMode="External"/><Relationship Id="rId281" Type="http://schemas.openxmlformats.org/officeDocument/2006/relationships/hyperlink" Target="about:blank" TargetMode="External"/><Relationship Id="rId280" Type="http://schemas.openxmlformats.org/officeDocument/2006/relationships/hyperlink" Target="about:blank" TargetMode="External"/><Relationship Id="rId275" Type="http://schemas.openxmlformats.org/officeDocument/2006/relationships/hyperlink" Target="about:blank" TargetMode="External"/><Relationship Id="rId274" Type="http://schemas.openxmlformats.org/officeDocument/2006/relationships/hyperlink" Target="about:blank" TargetMode="External"/><Relationship Id="rId273" Type="http://schemas.openxmlformats.org/officeDocument/2006/relationships/hyperlink" Target="about:blank" TargetMode="External"/><Relationship Id="rId272" Type="http://schemas.openxmlformats.org/officeDocument/2006/relationships/hyperlink" Target="about:blank" TargetMode="External"/><Relationship Id="rId279" Type="http://schemas.openxmlformats.org/officeDocument/2006/relationships/hyperlink" Target="about:blank" TargetMode="External"/><Relationship Id="rId278" Type="http://schemas.openxmlformats.org/officeDocument/2006/relationships/hyperlink" Target="about:blank" TargetMode="External"/><Relationship Id="rId277" Type="http://schemas.openxmlformats.org/officeDocument/2006/relationships/hyperlink" Target="about:blank" TargetMode="External"/><Relationship Id="rId276" Type="http://schemas.openxmlformats.org/officeDocument/2006/relationships/hyperlink" Target="about:blank" TargetMode="External"/><Relationship Id="rId629" Type="http://schemas.openxmlformats.org/officeDocument/2006/relationships/hyperlink" Target="about:blank" TargetMode="External"/><Relationship Id="rId624" Type="http://schemas.openxmlformats.org/officeDocument/2006/relationships/hyperlink" Target="about:blank" TargetMode="External"/><Relationship Id="rId623" Type="http://schemas.openxmlformats.org/officeDocument/2006/relationships/hyperlink" Target="about:blank" TargetMode="External"/><Relationship Id="rId622" Type="http://schemas.openxmlformats.org/officeDocument/2006/relationships/hyperlink" Target="about:blank" TargetMode="External"/><Relationship Id="rId621" Type="http://schemas.openxmlformats.org/officeDocument/2006/relationships/hyperlink" Target="about:blank" TargetMode="External"/><Relationship Id="rId628" Type="http://schemas.openxmlformats.org/officeDocument/2006/relationships/hyperlink" Target="about:blank" TargetMode="External"/><Relationship Id="rId627" Type="http://schemas.openxmlformats.org/officeDocument/2006/relationships/hyperlink" Target="about:blank" TargetMode="External"/><Relationship Id="rId626" Type="http://schemas.openxmlformats.org/officeDocument/2006/relationships/hyperlink" Target="about:blank" TargetMode="External"/><Relationship Id="rId625" Type="http://schemas.openxmlformats.org/officeDocument/2006/relationships/hyperlink" Target="about:blank" TargetMode="External"/><Relationship Id="rId620" Type="http://schemas.openxmlformats.org/officeDocument/2006/relationships/hyperlink" Target="about:blank" TargetMode="External"/><Relationship Id="rId619" Type="http://schemas.openxmlformats.org/officeDocument/2006/relationships/hyperlink" Target="about:blank" TargetMode="External"/><Relationship Id="rId618" Type="http://schemas.openxmlformats.org/officeDocument/2006/relationships/hyperlink" Target="about:blank" TargetMode="External"/><Relationship Id="rId613" Type="http://schemas.openxmlformats.org/officeDocument/2006/relationships/hyperlink" Target="about:blank" TargetMode="External"/><Relationship Id="rId612" Type="http://schemas.openxmlformats.org/officeDocument/2006/relationships/hyperlink" Target="about:blank" TargetMode="External"/><Relationship Id="rId611" Type="http://schemas.openxmlformats.org/officeDocument/2006/relationships/hyperlink" Target="about:blank" TargetMode="External"/><Relationship Id="rId610" Type="http://schemas.openxmlformats.org/officeDocument/2006/relationships/hyperlink" Target="about:blank" TargetMode="External"/><Relationship Id="rId617" Type="http://schemas.openxmlformats.org/officeDocument/2006/relationships/hyperlink" Target="about:blank" TargetMode="External"/><Relationship Id="rId616" Type="http://schemas.openxmlformats.org/officeDocument/2006/relationships/hyperlink" Target="about:blank" TargetMode="External"/><Relationship Id="rId615" Type="http://schemas.openxmlformats.org/officeDocument/2006/relationships/hyperlink" Target="about:blank" TargetMode="External"/><Relationship Id="rId614" Type="http://schemas.openxmlformats.org/officeDocument/2006/relationships/hyperlink" Target="about:blank" TargetMode="External"/><Relationship Id="rId646" Type="http://schemas.openxmlformats.org/officeDocument/2006/relationships/hyperlink" Target="about:blank" TargetMode="External"/><Relationship Id="rId645" Type="http://schemas.openxmlformats.org/officeDocument/2006/relationships/hyperlink" Target="about:blank" TargetMode="External"/><Relationship Id="rId644" Type="http://schemas.openxmlformats.org/officeDocument/2006/relationships/hyperlink" Target="about:blank" TargetMode="External"/><Relationship Id="rId643" Type="http://schemas.openxmlformats.org/officeDocument/2006/relationships/hyperlink" Target="about:blank" TargetMode="External"/><Relationship Id="rId649" Type="http://schemas.openxmlformats.org/officeDocument/2006/relationships/hyperlink" Target="about:blank" TargetMode="External"/><Relationship Id="rId648" Type="http://schemas.openxmlformats.org/officeDocument/2006/relationships/hyperlink" Target="about:blank" TargetMode="External"/><Relationship Id="rId647" Type="http://schemas.openxmlformats.org/officeDocument/2006/relationships/hyperlink" Target="about:blank" TargetMode="External"/><Relationship Id="rId642" Type="http://schemas.openxmlformats.org/officeDocument/2006/relationships/hyperlink" Target="about:blank" TargetMode="External"/><Relationship Id="rId641" Type="http://schemas.openxmlformats.org/officeDocument/2006/relationships/hyperlink" Target="about:blank" TargetMode="External"/><Relationship Id="rId640" Type="http://schemas.openxmlformats.org/officeDocument/2006/relationships/hyperlink" Target="about:blank" TargetMode="External"/><Relationship Id="rId635" Type="http://schemas.openxmlformats.org/officeDocument/2006/relationships/hyperlink" Target="about:blank" TargetMode="External"/><Relationship Id="rId634" Type="http://schemas.openxmlformats.org/officeDocument/2006/relationships/hyperlink" Target="about:blank" TargetMode="External"/><Relationship Id="rId633" Type="http://schemas.openxmlformats.org/officeDocument/2006/relationships/hyperlink" Target="about:blank" TargetMode="External"/><Relationship Id="rId632" Type="http://schemas.openxmlformats.org/officeDocument/2006/relationships/hyperlink" Target="about:blank" TargetMode="External"/><Relationship Id="rId639" Type="http://schemas.openxmlformats.org/officeDocument/2006/relationships/hyperlink" Target="about:blank" TargetMode="External"/><Relationship Id="rId638" Type="http://schemas.openxmlformats.org/officeDocument/2006/relationships/hyperlink" Target="about:blank" TargetMode="External"/><Relationship Id="rId637" Type="http://schemas.openxmlformats.org/officeDocument/2006/relationships/hyperlink" Target="about:blank" TargetMode="External"/><Relationship Id="rId636" Type="http://schemas.openxmlformats.org/officeDocument/2006/relationships/hyperlink" Target="about:blank" TargetMode="External"/><Relationship Id="rId631" Type="http://schemas.openxmlformats.org/officeDocument/2006/relationships/hyperlink" Target="about:blank" TargetMode="External"/><Relationship Id="rId630" Type="http://schemas.openxmlformats.org/officeDocument/2006/relationships/hyperlink" Target="about:blank" TargetMode="External"/><Relationship Id="rId609" Type="http://schemas.openxmlformats.org/officeDocument/2006/relationships/hyperlink" Target="about:blank" TargetMode="External"/><Relationship Id="rId608" Type="http://schemas.openxmlformats.org/officeDocument/2006/relationships/hyperlink" Target="about:blank" TargetMode="External"/><Relationship Id="rId607" Type="http://schemas.openxmlformats.org/officeDocument/2006/relationships/hyperlink" Target="about:blank" TargetMode="External"/><Relationship Id="rId602" Type="http://schemas.openxmlformats.org/officeDocument/2006/relationships/hyperlink" Target="about:blank" TargetMode="External"/><Relationship Id="rId601" Type="http://schemas.openxmlformats.org/officeDocument/2006/relationships/hyperlink" Target="about:blank" TargetMode="External"/><Relationship Id="rId600" Type="http://schemas.openxmlformats.org/officeDocument/2006/relationships/hyperlink" Target="about:blank" TargetMode="External"/><Relationship Id="rId606" Type="http://schemas.openxmlformats.org/officeDocument/2006/relationships/hyperlink" Target="about:blank" TargetMode="External"/><Relationship Id="rId605" Type="http://schemas.openxmlformats.org/officeDocument/2006/relationships/hyperlink" Target="about:blank" TargetMode="External"/><Relationship Id="rId604" Type="http://schemas.openxmlformats.org/officeDocument/2006/relationships/hyperlink" Target="about:blank" TargetMode="External"/><Relationship Id="rId603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699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698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693" Type="http://schemas.openxmlformats.org/officeDocument/2006/relationships/hyperlink" Target="about:blank" TargetMode="External"/><Relationship Id="rId692" Type="http://schemas.openxmlformats.org/officeDocument/2006/relationships/hyperlink" Target="about:blank" TargetMode="External"/><Relationship Id="rId691" Type="http://schemas.openxmlformats.org/officeDocument/2006/relationships/hyperlink" Target="about:blank" TargetMode="External"/><Relationship Id="rId690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697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696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695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694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668" Type="http://schemas.openxmlformats.org/officeDocument/2006/relationships/hyperlink" Target="about:blank" TargetMode="External"/><Relationship Id="rId667" Type="http://schemas.openxmlformats.org/officeDocument/2006/relationships/hyperlink" Target="about:blank" TargetMode="External"/><Relationship Id="rId666" Type="http://schemas.openxmlformats.org/officeDocument/2006/relationships/hyperlink" Target="about:blank" TargetMode="External"/><Relationship Id="rId665" Type="http://schemas.openxmlformats.org/officeDocument/2006/relationships/hyperlink" Target="about:blank" TargetMode="External"/><Relationship Id="rId669" Type="http://schemas.openxmlformats.org/officeDocument/2006/relationships/hyperlink" Target="about:blank" TargetMode="External"/><Relationship Id="rId660" Type="http://schemas.openxmlformats.org/officeDocument/2006/relationships/hyperlink" Target="about:blank" TargetMode="External"/><Relationship Id="rId664" Type="http://schemas.openxmlformats.org/officeDocument/2006/relationships/hyperlink" Target="about:blank" TargetMode="External"/><Relationship Id="rId663" Type="http://schemas.openxmlformats.org/officeDocument/2006/relationships/hyperlink" Target="about:blank" TargetMode="External"/><Relationship Id="rId662" Type="http://schemas.openxmlformats.org/officeDocument/2006/relationships/hyperlink" Target="about:blank" TargetMode="External"/><Relationship Id="rId661" Type="http://schemas.openxmlformats.org/officeDocument/2006/relationships/hyperlink" Target="about:blank" TargetMode="External"/><Relationship Id="rId657" Type="http://schemas.openxmlformats.org/officeDocument/2006/relationships/hyperlink" Target="about:blank" TargetMode="External"/><Relationship Id="rId656" Type="http://schemas.openxmlformats.org/officeDocument/2006/relationships/hyperlink" Target="about:blank" TargetMode="External"/><Relationship Id="rId655" Type="http://schemas.openxmlformats.org/officeDocument/2006/relationships/hyperlink" Target="about:blank" TargetMode="External"/><Relationship Id="rId654" Type="http://schemas.openxmlformats.org/officeDocument/2006/relationships/hyperlink" Target="about:blank" TargetMode="External"/><Relationship Id="rId659" Type="http://schemas.openxmlformats.org/officeDocument/2006/relationships/hyperlink" Target="about:blank" TargetMode="External"/><Relationship Id="rId658" Type="http://schemas.openxmlformats.org/officeDocument/2006/relationships/hyperlink" Target="about:blank" TargetMode="External"/><Relationship Id="rId653" Type="http://schemas.openxmlformats.org/officeDocument/2006/relationships/hyperlink" Target="about:blank" TargetMode="External"/><Relationship Id="rId652" Type="http://schemas.openxmlformats.org/officeDocument/2006/relationships/hyperlink" Target="about:blank" TargetMode="External"/><Relationship Id="rId651" Type="http://schemas.openxmlformats.org/officeDocument/2006/relationships/hyperlink" Target="about:blank" TargetMode="External"/><Relationship Id="rId650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689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688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687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682" Type="http://schemas.openxmlformats.org/officeDocument/2006/relationships/hyperlink" Target="about:blank" TargetMode="External"/><Relationship Id="rId681" Type="http://schemas.openxmlformats.org/officeDocument/2006/relationships/hyperlink" Target="about:blank" TargetMode="External"/><Relationship Id="rId680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686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685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Relationship Id="rId684" Type="http://schemas.openxmlformats.org/officeDocument/2006/relationships/hyperlink" Target="about:blank" TargetMode="External"/><Relationship Id="rId683" Type="http://schemas.openxmlformats.org/officeDocument/2006/relationships/hyperlink" Target="about:blank" TargetMode="External"/><Relationship Id="rId679" Type="http://schemas.openxmlformats.org/officeDocument/2006/relationships/hyperlink" Target="about:blank" TargetMode="External"/><Relationship Id="rId678" Type="http://schemas.openxmlformats.org/officeDocument/2006/relationships/hyperlink" Target="about:blank" TargetMode="External"/><Relationship Id="rId677" Type="http://schemas.openxmlformats.org/officeDocument/2006/relationships/hyperlink" Target="about:blank" TargetMode="External"/><Relationship Id="rId676" Type="http://schemas.openxmlformats.org/officeDocument/2006/relationships/hyperlink" Target="about:blank" TargetMode="External"/><Relationship Id="rId671" Type="http://schemas.openxmlformats.org/officeDocument/2006/relationships/hyperlink" Target="about:blank" TargetMode="External"/><Relationship Id="rId670" Type="http://schemas.openxmlformats.org/officeDocument/2006/relationships/hyperlink" Target="about:blank" TargetMode="External"/><Relationship Id="rId675" Type="http://schemas.openxmlformats.org/officeDocument/2006/relationships/hyperlink" Target="about:blank" TargetMode="External"/><Relationship Id="rId674" Type="http://schemas.openxmlformats.org/officeDocument/2006/relationships/hyperlink" Target="about:blank" TargetMode="External"/><Relationship Id="rId673" Type="http://schemas.openxmlformats.org/officeDocument/2006/relationships/hyperlink" Target="about:blank" TargetMode="External"/><Relationship Id="rId672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509" Type="http://schemas.openxmlformats.org/officeDocument/2006/relationships/hyperlink" Target="about:blank" TargetMode="External"/><Relationship Id="rId508" Type="http://schemas.openxmlformats.org/officeDocument/2006/relationships/hyperlink" Target="about:blank" TargetMode="External"/><Relationship Id="rId503" Type="http://schemas.openxmlformats.org/officeDocument/2006/relationships/hyperlink" Target="about:blank" TargetMode="External"/><Relationship Id="rId502" Type="http://schemas.openxmlformats.org/officeDocument/2006/relationships/hyperlink" Target="about:blank" TargetMode="External"/><Relationship Id="rId501" Type="http://schemas.openxmlformats.org/officeDocument/2006/relationships/hyperlink" Target="about:blank" TargetMode="External"/><Relationship Id="rId500" Type="http://schemas.openxmlformats.org/officeDocument/2006/relationships/hyperlink" Target="about:blank" TargetMode="External"/><Relationship Id="rId507" Type="http://schemas.openxmlformats.org/officeDocument/2006/relationships/hyperlink" Target="about:blank" TargetMode="External"/><Relationship Id="rId506" Type="http://schemas.openxmlformats.org/officeDocument/2006/relationships/hyperlink" Target="about:blank" TargetMode="External"/><Relationship Id="rId505" Type="http://schemas.openxmlformats.org/officeDocument/2006/relationships/hyperlink" Target="about:blank" TargetMode="External"/><Relationship Id="rId504" Type="http://schemas.openxmlformats.org/officeDocument/2006/relationships/hyperlink" Target="about:blank" TargetMode="External"/><Relationship Id="rId525" Type="http://schemas.openxmlformats.org/officeDocument/2006/relationships/hyperlink" Target="about:blank" TargetMode="External"/><Relationship Id="rId524" Type="http://schemas.openxmlformats.org/officeDocument/2006/relationships/hyperlink" Target="about:blank" TargetMode="External"/><Relationship Id="rId523" Type="http://schemas.openxmlformats.org/officeDocument/2006/relationships/hyperlink" Target="about:blank" TargetMode="External"/><Relationship Id="rId522" Type="http://schemas.openxmlformats.org/officeDocument/2006/relationships/hyperlink" Target="about:blank" TargetMode="External"/><Relationship Id="rId529" Type="http://schemas.openxmlformats.org/officeDocument/2006/relationships/hyperlink" Target="about:blank" TargetMode="External"/><Relationship Id="rId528" Type="http://schemas.openxmlformats.org/officeDocument/2006/relationships/hyperlink" Target="about:blank" TargetMode="External"/><Relationship Id="rId527" Type="http://schemas.openxmlformats.org/officeDocument/2006/relationships/hyperlink" Target="about:blank" TargetMode="External"/><Relationship Id="rId526" Type="http://schemas.openxmlformats.org/officeDocument/2006/relationships/hyperlink" Target="about:blank" TargetMode="External"/><Relationship Id="rId521" Type="http://schemas.openxmlformats.org/officeDocument/2006/relationships/hyperlink" Target="about:blank" TargetMode="External"/><Relationship Id="rId520" Type="http://schemas.openxmlformats.org/officeDocument/2006/relationships/hyperlink" Target="about:blank" TargetMode="External"/><Relationship Id="rId519" Type="http://schemas.openxmlformats.org/officeDocument/2006/relationships/hyperlink" Target="about:blank" TargetMode="External"/><Relationship Id="rId514" Type="http://schemas.openxmlformats.org/officeDocument/2006/relationships/hyperlink" Target="about:blank" TargetMode="External"/><Relationship Id="rId513" Type="http://schemas.openxmlformats.org/officeDocument/2006/relationships/hyperlink" Target="about:blank" TargetMode="External"/><Relationship Id="rId512" Type="http://schemas.openxmlformats.org/officeDocument/2006/relationships/hyperlink" Target="about:blank" TargetMode="External"/><Relationship Id="rId511" Type="http://schemas.openxmlformats.org/officeDocument/2006/relationships/hyperlink" Target="about:blank" TargetMode="External"/><Relationship Id="rId518" Type="http://schemas.openxmlformats.org/officeDocument/2006/relationships/hyperlink" Target="about:blank" TargetMode="External"/><Relationship Id="rId517" Type="http://schemas.openxmlformats.org/officeDocument/2006/relationships/hyperlink" Target="about:blank" TargetMode="External"/><Relationship Id="rId516" Type="http://schemas.openxmlformats.org/officeDocument/2006/relationships/hyperlink" Target="about:blank" TargetMode="External"/><Relationship Id="rId515" Type="http://schemas.openxmlformats.org/officeDocument/2006/relationships/hyperlink" Target="about:blank" TargetMode="External"/><Relationship Id="rId510" Type="http://schemas.openxmlformats.org/officeDocument/2006/relationships/hyperlink" Target="about:blank" TargetMode="External"/><Relationship Id="rId590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589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588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583" Type="http://schemas.openxmlformats.org/officeDocument/2006/relationships/hyperlink" Target="about:blank" TargetMode="External"/><Relationship Id="rId582" Type="http://schemas.openxmlformats.org/officeDocument/2006/relationships/hyperlink" Target="about:blank" TargetMode="External"/><Relationship Id="rId581" Type="http://schemas.openxmlformats.org/officeDocument/2006/relationships/hyperlink" Target="about:blank" TargetMode="External"/><Relationship Id="rId580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587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586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585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584" Type="http://schemas.openxmlformats.org/officeDocument/2006/relationships/hyperlink" Target="about:blank" TargetMode="External"/><Relationship Id="rId579" Type="http://schemas.openxmlformats.org/officeDocument/2006/relationships/hyperlink" Target="about:blank" TargetMode="External"/><Relationship Id="rId578" Type="http://schemas.openxmlformats.org/officeDocument/2006/relationships/hyperlink" Target="about:blank" TargetMode="External"/><Relationship Id="rId577" Type="http://schemas.openxmlformats.org/officeDocument/2006/relationships/hyperlink" Target="about:blank" TargetMode="External"/><Relationship Id="rId572" Type="http://schemas.openxmlformats.org/officeDocument/2006/relationships/hyperlink" Target="about:blank" TargetMode="External"/><Relationship Id="rId571" Type="http://schemas.openxmlformats.org/officeDocument/2006/relationships/hyperlink" Target="about:blank" TargetMode="External"/><Relationship Id="rId570" Type="http://schemas.openxmlformats.org/officeDocument/2006/relationships/hyperlink" Target="about:blank" TargetMode="External"/><Relationship Id="rId576" Type="http://schemas.openxmlformats.org/officeDocument/2006/relationships/hyperlink" Target="about:blank" TargetMode="External"/><Relationship Id="rId575" Type="http://schemas.openxmlformats.org/officeDocument/2006/relationships/hyperlink" Target="about:blank" TargetMode="External"/><Relationship Id="rId574" Type="http://schemas.openxmlformats.org/officeDocument/2006/relationships/hyperlink" Target="about:blank" TargetMode="External"/><Relationship Id="rId573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117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599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594" Type="http://schemas.openxmlformats.org/officeDocument/2006/relationships/hyperlink" Target="about:blank" TargetMode="External"/><Relationship Id="rId593" Type="http://schemas.openxmlformats.org/officeDocument/2006/relationships/hyperlink" Target="about:blank" TargetMode="External"/><Relationship Id="rId592" Type="http://schemas.openxmlformats.org/officeDocument/2006/relationships/hyperlink" Target="about:blank" TargetMode="External"/><Relationship Id="rId591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598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597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596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595" Type="http://schemas.openxmlformats.org/officeDocument/2006/relationships/hyperlink" Target="about:blank" TargetMode="External"/><Relationship Id="rId547" Type="http://schemas.openxmlformats.org/officeDocument/2006/relationships/hyperlink" Target="about:blank" TargetMode="External"/><Relationship Id="rId546" Type="http://schemas.openxmlformats.org/officeDocument/2006/relationships/hyperlink" Target="about:blank" TargetMode="External"/><Relationship Id="rId545" Type="http://schemas.openxmlformats.org/officeDocument/2006/relationships/hyperlink" Target="about:blank" TargetMode="External"/><Relationship Id="rId544" Type="http://schemas.openxmlformats.org/officeDocument/2006/relationships/hyperlink" Target="about:blank" TargetMode="External"/><Relationship Id="rId549" Type="http://schemas.openxmlformats.org/officeDocument/2006/relationships/hyperlink" Target="about:blank" TargetMode="External"/><Relationship Id="rId548" Type="http://schemas.openxmlformats.org/officeDocument/2006/relationships/hyperlink" Target="about:blank" TargetMode="External"/><Relationship Id="rId543" Type="http://schemas.openxmlformats.org/officeDocument/2006/relationships/hyperlink" Target="about:blank" TargetMode="External"/><Relationship Id="rId542" Type="http://schemas.openxmlformats.org/officeDocument/2006/relationships/hyperlink" Target="about:blank" TargetMode="External"/><Relationship Id="rId541" Type="http://schemas.openxmlformats.org/officeDocument/2006/relationships/hyperlink" Target="about:blank" TargetMode="External"/><Relationship Id="rId540" Type="http://schemas.openxmlformats.org/officeDocument/2006/relationships/hyperlink" Target="about:blank" TargetMode="External"/><Relationship Id="rId536" Type="http://schemas.openxmlformats.org/officeDocument/2006/relationships/hyperlink" Target="about:blank" TargetMode="External"/><Relationship Id="rId535" Type="http://schemas.openxmlformats.org/officeDocument/2006/relationships/hyperlink" Target="about:blank" TargetMode="External"/><Relationship Id="rId534" Type="http://schemas.openxmlformats.org/officeDocument/2006/relationships/hyperlink" Target="about:blank" TargetMode="External"/><Relationship Id="rId533" Type="http://schemas.openxmlformats.org/officeDocument/2006/relationships/hyperlink" Target="about:blank" TargetMode="External"/><Relationship Id="rId539" Type="http://schemas.openxmlformats.org/officeDocument/2006/relationships/hyperlink" Target="about:blank" TargetMode="External"/><Relationship Id="rId538" Type="http://schemas.openxmlformats.org/officeDocument/2006/relationships/hyperlink" Target="about:blank" TargetMode="External"/><Relationship Id="rId537" Type="http://schemas.openxmlformats.org/officeDocument/2006/relationships/hyperlink" Target="about:blank" TargetMode="External"/><Relationship Id="rId532" Type="http://schemas.openxmlformats.org/officeDocument/2006/relationships/hyperlink" Target="about:blank" TargetMode="External"/><Relationship Id="rId531" Type="http://schemas.openxmlformats.org/officeDocument/2006/relationships/hyperlink" Target="about:blank" TargetMode="External"/><Relationship Id="rId530" Type="http://schemas.openxmlformats.org/officeDocument/2006/relationships/hyperlink" Target="about:blank" TargetMode="External"/><Relationship Id="rId569" Type="http://schemas.openxmlformats.org/officeDocument/2006/relationships/hyperlink" Target="about:blank" TargetMode="External"/><Relationship Id="rId568" Type="http://schemas.openxmlformats.org/officeDocument/2006/relationships/hyperlink" Target="about:blank" TargetMode="External"/><Relationship Id="rId567" Type="http://schemas.openxmlformats.org/officeDocument/2006/relationships/hyperlink" Target="about:blank" TargetMode="External"/><Relationship Id="rId566" Type="http://schemas.openxmlformats.org/officeDocument/2006/relationships/hyperlink" Target="about:blank" TargetMode="External"/><Relationship Id="rId561" Type="http://schemas.openxmlformats.org/officeDocument/2006/relationships/hyperlink" Target="about:blank" TargetMode="External"/><Relationship Id="rId560" Type="http://schemas.openxmlformats.org/officeDocument/2006/relationships/hyperlink" Target="about:blank" TargetMode="External"/><Relationship Id="rId565" Type="http://schemas.openxmlformats.org/officeDocument/2006/relationships/hyperlink" Target="about:blank" TargetMode="External"/><Relationship Id="rId564" Type="http://schemas.openxmlformats.org/officeDocument/2006/relationships/hyperlink" Target="about:blank" TargetMode="External"/><Relationship Id="rId563" Type="http://schemas.openxmlformats.org/officeDocument/2006/relationships/hyperlink" Target="about:blank" TargetMode="External"/><Relationship Id="rId562" Type="http://schemas.openxmlformats.org/officeDocument/2006/relationships/hyperlink" Target="about:blank" TargetMode="External"/><Relationship Id="rId558" Type="http://schemas.openxmlformats.org/officeDocument/2006/relationships/hyperlink" Target="about:blank" TargetMode="External"/><Relationship Id="rId557" Type="http://schemas.openxmlformats.org/officeDocument/2006/relationships/hyperlink" Target="about:blank" TargetMode="External"/><Relationship Id="rId556" Type="http://schemas.openxmlformats.org/officeDocument/2006/relationships/hyperlink" Target="about:blank" TargetMode="External"/><Relationship Id="rId555" Type="http://schemas.openxmlformats.org/officeDocument/2006/relationships/hyperlink" Target="about:blank" TargetMode="External"/><Relationship Id="rId559" Type="http://schemas.openxmlformats.org/officeDocument/2006/relationships/hyperlink" Target="about:blank" TargetMode="External"/><Relationship Id="rId550" Type="http://schemas.openxmlformats.org/officeDocument/2006/relationships/hyperlink" Target="about:blank" TargetMode="External"/><Relationship Id="rId554" Type="http://schemas.openxmlformats.org/officeDocument/2006/relationships/hyperlink" Target="about:blank" TargetMode="External"/><Relationship Id="rId553" Type="http://schemas.openxmlformats.org/officeDocument/2006/relationships/hyperlink" Target="about:blank" TargetMode="External"/><Relationship Id="rId552" Type="http://schemas.openxmlformats.org/officeDocument/2006/relationships/hyperlink" Target="about:blank" TargetMode="External"/><Relationship Id="rId551" Type="http://schemas.openxmlformats.org/officeDocument/2006/relationships/hyperlink" Target="about:blank" TargetMode="External"/><Relationship Id="rId495" Type="http://schemas.openxmlformats.org/officeDocument/2006/relationships/hyperlink" Target="about:blank" TargetMode="External"/><Relationship Id="rId494" Type="http://schemas.openxmlformats.org/officeDocument/2006/relationships/hyperlink" Target="about:blank" TargetMode="External"/><Relationship Id="rId493" Type="http://schemas.openxmlformats.org/officeDocument/2006/relationships/hyperlink" Target="about:blank" TargetMode="External"/><Relationship Id="rId492" Type="http://schemas.openxmlformats.org/officeDocument/2006/relationships/hyperlink" Target="about:blank" TargetMode="External"/><Relationship Id="rId499" Type="http://schemas.openxmlformats.org/officeDocument/2006/relationships/hyperlink" Target="about:blank" TargetMode="External"/><Relationship Id="rId498" Type="http://schemas.openxmlformats.org/officeDocument/2006/relationships/hyperlink" Target="about:blank" TargetMode="External"/><Relationship Id="rId497" Type="http://schemas.openxmlformats.org/officeDocument/2006/relationships/hyperlink" Target="about:blank" TargetMode="External"/><Relationship Id="rId496" Type="http://schemas.openxmlformats.org/officeDocument/2006/relationships/hyperlink" Target="about:blank" TargetMode="External"/><Relationship Id="rId409" Type="http://schemas.openxmlformats.org/officeDocument/2006/relationships/hyperlink" Target="about:blank" TargetMode="External"/><Relationship Id="rId404" Type="http://schemas.openxmlformats.org/officeDocument/2006/relationships/hyperlink" Target="about:blank" TargetMode="External"/><Relationship Id="rId403" Type="http://schemas.openxmlformats.org/officeDocument/2006/relationships/hyperlink" Target="about:blank" TargetMode="External"/><Relationship Id="rId402" Type="http://schemas.openxmlformats.org/officeDocument/2006/relationships/hyperlink" Target="about:blank" TargetMode="External"/><Relationship Id="rId401" Type="http://schemas.openxmlformats.org/officeDocument/2006/relationships/hyperlink" Target="about:blank" TargetMode="External"/><Relationship Id="rId408" Type="http://schemas.openxmlformats.org/officeDocument/2006/relationships/hyperlink" Target="about:blank" TargetMode="External"/><Relationship Id="rId407" Type="http://schemas.openxmlformats.org/officeDocument/2006/relationships/hyperlink" Target="about:blank" TargetMode="External"/><Relationship Id="rId406" Type="http://schemas.openxmlformats.org/officeDocument/2006/relationships/hyperlink" Target="about:blank" TargetMode="External"/><Relationship Id="rId405" Type="http://schemas.openxmlformats.org/officeDocument/2006/relationships/hyperlink" Target="about:blank" TargetMode="External"/><Relationship Id="rId400" Type="http://schemas.openxmlformats.org/officeDocument/2006/relationships/hyperlink" Target="about:blank" TargetMode="External"/><Relationship Id="rId811" Type="http://schemas.openxmlformats.org/officeDocument/2006/relationships/drawing" Target="../drawings/drawing18.xml"/><Relationship Id="rId810" Type="http://schemas.openxmlformats.org/officeDocument/2006/relationships/hyperlink" Target="about:blank" TargetMode="External"/><Relationship Id="rId469" Type="http://schemas.openxmlformats.org/officeDocument/2006/relationships/hyperlink" Target="about:blank" TargetMode="External"/><Relationship Id="rId468" Type="http://schemas.openxmlformats.org/officeDocument/2006/relationships/hyperlink" Target="about:blank" TargetMode="External"/><Relationship Id="rId467" Type="http://schemas.openxmlformats.org/officeDocument/2006/relationships/hyperlink" Target="about:blank" TargetMode="External"/><Relationship Id="rId462" Type="http://schemas.openxmlformats.org/officeDocument/2006/relationships/hyperlink" Target="about:blank" TargetMode="External"/><Relationship Id="rId461" Type="http://schemas.openxmlformats.org/officeDocument/2006/relationships/hyperlink" Target="about:blank" TargetMode="External"/><Relationship Id="rId460" Type="http://schemas.openxmlformats.org/officeDocument/2006/relationships/hyperlink" Target="about:blank" TargetMode="External"/><Relationship Id="rId466" Type="http://schemas.openxmlformats.org/officeDocument/2006/relationships/hyperlink" Target="about:blank" TargetMode="External"/><Relationship Id="rId465" Type="http://schemas.openxmlformats.org/officeDocument/2006/relationships/hyperlink" Target="about:blank" TargetMode="External"/><Relationship Id="rId464" Type="http://schemas.openxmlformats.org/officeDocument/2006/relationships/hyperlink" Target="about:blank" TargetMode="External"/><Relationship Id="rId463" Type="http://schemas.openxmlformats.org/officeDocument/2006/relationships/hyperlink" Target="about:blank" TargetMode="External"/><Relationship Id="rId459" Type="http://schemas.openxmlformats.org/officeDocument/2006/relationships/hyperlink" Target="about:blank" TargetMode="External"/><Relationship Id="rId458" Type="http://schemas.openxmlformats.org/officeDocument/2006/relationships/hyperlink" Target="about:blank" TargetMode="External"/><Relationship Id="rId457" Type="http://schemas.openxmlformats.org/officeDocument/2006/relationships/hyperlink" Target="about:blank" TargetMode="External"/><Relationship Id="rId456" Type="http://schemas.openxmlformats.org/officeDocument/2006/relationships/hyperlink" Target="about:blank" TargetMode="External"/><Relationship Id="rId451" Type="http://schemas.openxmlformats.org/officeDocument/2006/relationships/hyperlink" Target="about:blank" TargetMode="External"/><Relationship Id="rId450" Type="http://schemas.openxmlformats.org/officeDocument/2006/relationships/hyperlink" Target="about:blank" TargetMode="External"/><Relationship Id="rId455" Type="http://schemas.openxmlformats.org/officeDocument/2006/relationships/hyperlink" Target="about:blank" TargetMode="External"/><Relationship Id="rId454" Type="http://schemas.openxmlformats.org/officeDocument/2006/relationships/hyperlink" Target="about:blank" TargetMode="External"/><Relationship Id="rId453" Type="http://schemas.openxmlformats.org/officeDocument/2006/relationships/hyperlink" Target="about:blank" TargetMode="External"/><Relationship Id="rId452" Type="http://schemas.openxmlformats.org/officeDocument/2006/relationships/hyperlink" Target="about:blank" TargetMode="External"/><Relationship Id="rId491" Type="http://schemas.openxmlformats.org/officeDocument/2006/relationships/hyperlink" Target="about:blank" TargetMode="External"/><Relationship Id="rId490" Type="http://schemas.openxmlformats.org/officeDocument/2006/relationships/hyperlink" Target="about:blank" TargetMode="External"/><Relationship Id="rId489" Type="http://schemas.openxmlformats.org/officeDocument/2006/relationships/hyperlink" Target="about:blank" TargetMode="External"/><Relationship Id="rId484" Type="http://schemas.openxmlformats.org/officeDocument/2006/relationships/hyperlink" Target="about:blank" TargetMode="External"/><Relationship Id="rId483" Type="http://schemas.openxmlformats.org/officeDocument/2006/relationships/hyperlink" Target="about:blank" TargetMode="External"/><Relationship Id="rId482" Type="http://schemas.openxmlformats.org/officeDocument/2006/relationships/hyperlink" Target="about:blank" TargetMode="External"/><Relationship Id="rId481" Type="http://schemas.openxmlformats.org/officeDocument/2006/relationships/hyperlink" Target="about:blank" TargetMode="External"/><Relationship Id="rId488" Type="http://schemas.openxmlformats.org/officeDocument/2006/relationships/hyperlink" Target="about:blank" TargetMode="External"/><Relationship Id="rId487" Type="http://schemas.openxmlformats.org/officeDocument/2006/relationships/hyperlink" Target="about:blank" TargetMode="External"/><Relationship Id="rId486" Type="http://schemas.openxmlformats.org/officeDocument/2006/relationships/hyperlink" Target="about:blank" TargetMode="External"/><Relationship Id="rId485" Type="http://schemas.openxmlformats.org/officeDocument/2006/relationships/hyperlink" Target="about:blank" TargetMode="External"/><Relationship Id="rId480" Type="http://schemas.openxmlformats.org/officeDocument/2006/relationships/hyperlink" Target="about:blank" TargetMode="External"/><Relationship Id="rId479" Type="http://schemas.openxmlformats.org/officeDocument/2006/relationships/hyperlink" Target="about:blank" TargetMode="External"/><Relationship Id="rId478" Type="http://schemas.openxmlformats.org/officeDocument/2006/relationships/hyperlink" Target="about:blank" TargetMode="External"/><Relationship Id="rId473" Type="http://schemas.openxmlformats.org/officeDocument/2006/relationships/hyperlink" Target="about:blank" TargetMode="External"/><Relationship Id="rId472" Type="http://schemas.openxmlformats.org/officeDocument/2006/relationships/hyperlink" Target="about:blank" TargetMode="External"/><Relationship Id="rId471" Type="http://schemas.openxmlformats.org/officeDocument/2006/relationships/hyperlink" Target="about:blank" TargetMode="External"/><Relationship Id="rId470" Type="http://schemas.openxmlformats.org/officeDocument/2006/relationships/hyperlink" Target="about:blank" TargetMode="External"/><Relationship Id="rId477" Type="http://schemas.openxmlformats.org/officeDocument/2006/relationships/hyperlink" Target="about:blank" TargetMode="External"/><Relationship Id="rId476" Type="http://schemas.openxmlformats.org/officeDocument/2006/relationships/hyperlink" Target="about:blank" TargetMode="External"/><Relationship Id="rId475" Type="http://schemas.openxmlformats.org/officeDocument/2006/relationships/hyperlink" Target="about:blank" TargetMode="External"/><Relationship Id="rId474" Type="http://schemas.openxmlformats.org/officeDocument/2006/relationships/hyperlink" Target="about:blank" TargetMode="External"/><Relationship Id="rId426" Type="http://schemas.openxmlformats.org/officeDocument/2006/relationships/hyperlink" Target="about:blank" TargetMode="External"/><Relationship Id="rId425" Type="http://schemas.openxmlformats.org/officeDocument/2006/relationships/hyperlink" Target="about:blank" TargetMode="External"/><Relationship Id="rId424" Type="http://schemas.openxmlformats.org/officeDocument/2006/relationships/hyperlink" Target="about:blank" TargetMode="External"/><Relationship Id="rId423" Type="http://schemas.openxmlformats.org/officeDocument/2006/relationships/hyperlink" Target="about:blank" TargetMode="External"/><Relationship Id="rId429" Type="http://schemas.openxmlformats.org/officeDocument/2006/relationships/hyperlink" Target="about:blank" TargetMode="External"/><Relationship Id="rId428" Type="http://schemas.openxmlformats.org/officeDocument/2006/relationships/hyperlink" Target="about:blank" TargetMode="External"/><Relationship Id="rId427" Type="http://schemas.openxmlformats.org/officeDocument/2006/relationships/hyperlink" Target="about:blank" TargetMode="External"/><Relationship Id="rId422" Type="http://schemas.openxmlformats.org/officeDocument/2006/relationships/hyperlink" Target="about:blank" TargetMode="External"/><Relationship Id="rId421" Type="http://schemas.openxmlformats.org/officeDocument/2006/relationships/hyperlink" Target="about:blank" TargetMode="External"/><Relationship Id="rId420" Type="http://schemas.openxmlformats.org/officeDocument/2006/relationships/hyperlink" Target="about:blank" TargetMode="External"/><Relationship Id="rId415" Type="http://schemas.openxmlformats.org/officeDocument/2006/relationships/hyperlink" Target="about:blank" TargetMode="External"/><Relationship Id="rId414" Type="http://schemas.openxmlformats.org/officeDocument/2006/relationships/hyperlink" Target="about:blank" TargetMode="External"/><Relationship Id="rId413" Type="http://schemas.openxmlformats.org/officeDocument/2006/relationships/hyperlink" Target="about:blank" TargetMode="External"/><Relationship Id="rId412" Type="http://schemas.openxmlformats.org/officeDocument/2006/relationships/hyperlink" Target="about:blank" TargetMode="External"/><Relationship Id="rId419" Type="http://schemas.openxmlformats.org/officeDocument/2006/relationships/hyperlink" Target="about:blank" TargetMode="External"/><Relationship Id="rId418" Type="http://schemas.openxmlformats.org/officeDocument/2006/relationships/hyperlink" Target="about:blank" TargetMode="External"/><Relationship Id="rId417" Type="http://schemas.openxmlformats.org/officeDocument/2006/relationships/hyperlink" Target="about:blank" TargetMode="External"/><Relationship Id="rId416" Type="http://schemas.openxmlformats.org/officeDocument/2006/relationships/hyperlink" Target="about:blank" TargetMode="External"/><Relationship Id="rId411" Type="http://schemas.openxmlformats.org/officeDocument/2006/relationships/hyperlink" Target="about:blank" TargetMode="External"/><Relationship Id="rId410" Type="http://schemas.openxmlformats.org/officeDocument/2006/relationships/hyperlink" Target="about:blank" TargetMode="External"/><Relationship Id="rId448" Type="http://schemas.openxmlformats.org/officeDocument/2006/relationships/hyperlink" Target="about:blank" TargetMode="External"/><Relationship Id="rId447" Type="http://schemas.openxmlformats.org/officeDocument/2006/relationships/hyperlink" Target="about:blank" TargetMode="External"/><Relationship Id="rId446" Type="http://schemas.openxmlformats.org/officeDocument/2006/relationships/hyperlink" Target="about:blank" TargetMode="External"/><Relationship Id="rId445" Type="http://schemas.openxmlformats.org/officeDocument/2006/relationships/hyperlink" Target="about:blank" TargetMode="External"/><Relationship Id="rId449" Type="http://schemas.openxmlformats.org/officeDocument/2006/relationships/hyperlink" Target="about:blank" TargetMode="External"/><Relationship Id="rId440" Type="http://schemas.openxmlformats.org/officeDocument/2006/relationships/hyperlink" Target="about:blank" TargetMode="External"/><Relationship Id="rId444" Type="http://schemas.openxmlformats.org/officeDocument/2006/relationships/hyperlink" Target="about:blank" TargetMode="External"/><Relationship Id="rId443" Type="http://schemas.openxmlformats.org/officeDocument/2006/relationships/hyperlink" Target="about:blank" TargetMode="External"/><Relationship Id="rId442" Type="http://schemas.openxmlformats.org/officeDocument/2006/relationships/hyperlink" Target="about:blank" TargetMode="External"/><Relationship Id="rId441" Type="http://schemas.openxmlformats.org/officeDocument/2006/relationships/hyperlink" Target="about:blank" TargetMode="External"/><Relationship Id="rId437" Type="http://schemas.openxmlformats.org/officeDocument/2006/relationships/hyperlink" Target="about:blank" TargetMode="External"/><Relationship Id="rId436" Type="http://schemas.openxmlformats.org/officeDocument/2006/relationships/hyperlink" Target="about:blank" TargetMode="External"/><Relationship Id="rId435" Type="http://schemas.openxmlformats.org/officeDocument/2006/relationships/hyperlink" Target="about:blank" TargetMode="External"/><Relationship Id="rId434" Type="http://schemas.openxmlformats.org/officeDocument/2006/relationships/hyperlink" Target="about:blank" TargetMode="External"/><Relationship Id="rId439" Type="http://schemas.openxmlformats.org/officeDocument/2006/relationships/hyperlink" Target="about:blank" TargetMode="External"/><Relationship Id="rId438" Type="http://schemas.openxmlformats.org/officeDocument/2006/relationships/hyperlink" Target="about:blank" TargetMode="External"/><Relationship Id="rId433" Type="http://schemas.openxmlformats.org/officeDocument/2006/relationships/hyperlink" Target="about:blank" TargetMode="External"/><Relationship Id="rId432" Type="http://schemas.openxmlformats.org/officeDocument/2006/relationships/hyperlink" Target="about:blank" TargetMode="External"/><Relationship Id="rId431" Type="http://schemas.openxmlformats.org/officeDocument/2006/relationships/hyperlink" Target="about:blank" TargetMode="External"/><Relationship Id="rId430" Type="http://schemas.openxmlformats.org/officeDocument/2006/relationships/hyperlink" Target="about:blank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53.57"/>
    <col customWidth="1" min="3" max="3" width="18.14"/>
    <col customWidth="1" min="4" max="4" width="10.29"/>
    <col customWidth="1" min="5" max="5" width="4.86"/>
    <col customWidth="1" min="6" max="10" width="4.29"/>
    <col customWidth="1" min="11" max="11" width="4.71"/>
    <col customWidth="1" min="12" max="12" width="6.0"/>
    <col customWidth="1" min="13" max="13" width="7.71"/>
    <col customWidth="1" min="14" max="14" width="8.0"/>
    <col customWidth="1" min="15" max="15" width="6.71"/>
    <col customWidth="1" min="16" max="16" width="6.29"/>
    <col customWidth="1" min="17" max="17" width="5.86"/>
    <col customWidth="1" min="18" max="18" width="6.29"/>
    <col customWidth="1" min="19" max="19" width="6.57"/>
    <col customWidth="1" min="20" max="20" width="7.86"/>
    <col customWidth="1" min="21" max="21" width="6.0"/>
  </cols>
  <sheetData>
    <row r="1">
      <c r="A1" s="2" t="s">
        <v>1</v>
      </c>
      <c r="B1" s="3" t="s">
        <v>2</v>
      </c>
      <c r="C1" s="5" t="s">
        <v>3</v>
      </c>
      <c r="D1" s="6" t="s">
        <v>4</v>
      </c>
      <c r="E1" s="7"/>
      <c r="F1" s="7"/>
      <c r="G1" s="7"/>
      <c r="H1" s="7"/>
      <c r="I1" s="7"/>
      <c r="J1" s="7"/>
      <c r="K1" s="7"/>
      <c r="L1" s="10"/>
      <c r="M1" s="22" t="s">
        <v>7</v>
      </c>
      <c r="N1" s="7"/>
      <c r="O1" s="7"/>
      <c r="P1" s="7"/>
      <c r="Q1" s="7"/>
      <c r="R1" s="7"/>
      <c r="S1" s="7"/>
      <c r="T1" s="7"/>
      <c r="U1" s="10"/>
    </row>
    <row r="2">
      <c r="A2" s="23"/>
      <c r="B2" s="23"/>
      <c r="C2" s="23"/>
      <c r="D2" s="13" t="s">
        <v>12</v>
      </c>
      <c r="E2" s="13" t="s">
        <v>13</v>
      </c>
      <c r="F2" s="13" t="s">
        <v>14</v>
      </c>
      <c r="G2" s="13" t="s">
        <v>15</v>
      </c>
      <c r="H2" s="13" t="s">
        <v>16</v>
      </c>
      <c r="I2" s="13" t="s">
        <v>17</v>
      </c>
      <c r="J2" s="13" t="s">
        <v>18</v>
      </c>
      <c r="K2" s="13" t="s">
        <v>19</v>
      </c>
      <c r="L2" s="13" t="s">
        <v>20</v>
      </c>
      <c r="M2" s="13" t="s">
        <v>21</v>
      </c>
      <c r="N2" s="13" t="s">
        <v>13</v>
      </c>
      <c r="O2" s="13" t="s">
        <v>14</v>
      </c>
      <c r="P2" s="13" t="s">
        <v>15</v>
      </c>
      <c r="Q2" s="13" t="s">
        <v>16</v>
      </c>
      <c r="R2" s="13" t="s">
        <v>17</v>
      </c>
      <c r="S2" s="13" t="s">
        <v>18</v>
      </c>
      <c r="T2" s="13" t="s">
        <v>19</v>
      </c>
      <c r="U2" s="13" t="s">
        <v>20</v>
      </c>
    </row>
    <row r="3">
      <c r="A3" s="15">
        <v>1.0</v>
      </c>
      <c r="B3" s="25" t="s">
        <v>24</v>
      </c>
      <c r="C3" s="27" t="s">
        <v>29</v>
      </c>
      <c r="D3" s="29">
        <v>40.0</v>
      </c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</row>
    <row r="4">
      <c r="A4" s="15">
        <v>2.0</v>
      </c>
      <c r="B4" s="25" t="s">
        <v>34</v>
      </c>
      <c r="C4" s="27" t="s">
        <v>29</v>
      </c>
      <c r="D4" s="29">
        <v>30.0</v>
      </c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</row>
    <row r="5">
      <c r="A5" s="15">
        <v>3.0</v>
      </c>
      <c r="B5" s="25" t="s">
        <v>44</v>
      </c>
      <c r="C5" s="27" t="s">
        <v>29</v>
      </c>
      <c r="D5" s="29">
        <v>35.0</v>
      </c>
      <c r="E5" s="30"/>
      <c r="F5" s="30"/>
      <c r="G5" s="30"/>
      <c r="H5" s="30"/>
      <c r="I5" s="30"/>
      <c r="J5" s="30"/>
      <c r="K5" s="30"/>
      <c r="L5" s="30"/>
      <c r="M5" s="30"/>
      <c r="N5" s="30"/>
      <c r="O5" s="36"/>
      <c r="P5" s="36"/>
      <c r="Q5" s="36"/>
      <c r="R5" s="36"/>
      <c r="S5" s="36"/>
      <c r="T5" s="36"/>
      <c r="U5" s="30"/>
    </row>
    <row r="6">
      <c r="A6" s="37">
        <v>4.0</v>
      </c>
      <c r="B6" s="25" t="s">
        <v>61</v>
      </c>
      <c r="C6" s="43" t="s">
        <v>67</v>
      </c>
      <c r="D6" s="29">
        <v>800.0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</row>
    <row r="7">
      <c r="A7" s="37">
        <v>5.0</v>
      </c>
      <c r="B7" s="25" t="s">
        <v>71</v>
      </c>
      <c r="C7" s="43" t="s">
        <v>67</v>
      </c>
      <c r="D7" s="29">
        <v>545.0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</row>
    <row r="8">
      <c r="A8" s="37">
        <v>6.0</v>
      </c>
      <c r="B8" s="25" t="s">
        <v>76</v>
      </c>
      <c r="C8" s="43" t="s">
        <v>67</v>
      </c>
      <c r="D8" s="29">
        <v>360.0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</row>
    <row r="9">
      <c r="A9" s="15">
        <v>7.0</v>
      </c>
      <c r="B9" s="25" t="s">
        <v>84</v>
      </c>
      <c r="C9" s="43" t="s">
        <v>89</v>
      </c>
      <c r="D9" s="29">
        <v>160.0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</row>
    <row r="10">
      <c r="A10" s="15">
        <v>8.0</v>
      </c>
      <c r="B10" s="25" t="s">
        <v>92</v>
      </c>
      <c r="C10" s="43" t="s">
        <v>97</v>
      </c>
      <c r="D10" s="29">
        <v>30.0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</row>
    <row r="11">
      <c r="A11" s="15">
        <v>9.0</v>
      </c>
      <c r="B11" s="25" t="s">
        <v>98</v>
      </c>
      <c r="C11" s="43" t="s">
        <v>97</v>
      </c>
      <c r="D11" s="29">
        <v>115.0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</row>
    <row r="12">
      <c r="A12" s="15">
        <v>10.0</v>
      </c>
      <c r="B12" s="25" t="s">
        <v>105</v>
      </c>
      <c r="C12" s="43" t="s">
        <v>97</v>
      </c>
      <c r="D12" s="29">
        <v>880.0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</row>
    <row r="13">
      <c r="A13" s="15">
        <v>11.0</v>
      </c>
      <c r="B13" s="25" t="s">
        <v>109</v>
      </c>
      <c r="C13" s="27" t="s">
        <v>97</v>
      </c>
      <c r="D13" s="29">
        <v>205.0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</row>
    <row r="14">
      <c r="A14" s="15">
        <v>12.0</v>
      </c>
      <c r="B14" s="25" t="s">
        <v>114</v>
      </c>
      <c r="C14" s="43" t="s">
        <v>97</v>
      </c>
      <c r="D14" s="29">
        <v>257.0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</row>
    <row r="15">
      <c r="A15" s="15">
        <v>13.0</v>
      </c>
      <c r="B15" s="25" t="s">
        <v>115</v>
      </c>
      <c r="C15" s="43" t="s">
        <v>97</v>
      </c>
      <c r="D15" s="29">
        <v>80.0</v>
      </c>
      <c r="E15" s="36"/>
      <c r="F15" s="36"/>
      <c r="G15" s="36"/>
      <c r="H15" s="36"/>
      <c r="I15" s="36"/>
      <c r="J15" s="36"/>
      <c r="K15" s="36"/>
      <c r="L15" s="36"/>
      <c r="M15" s="37">
        <v>0.0</v>
      </c>
      <c r="N15" s="36"/>
      <c r="O15" s="36"/>
      <c r="P15" s="36"/>
      <c r="Q15" s="36"/>
      <c r="R15" s="36"/>
      <c r="S15" s="36"/>
      <c r="T15" s="36"/>
      <c r="U15" s="36"/>
    </row>
    <row r="16">
      <c r="A16" s="15" t="s">
        <v>116</v>
      </c>
      <c r="B16" s="25" t="s">
        <v>117</v>
      </c>
      <c r="C16" s="43" t="s">
        <v>97</v>
      </c>
      <c r="D16" s="29">
        <v>256.0</v>
      </c>
      <c r="E16" s="36"/>
      <c r="F16" s="36"/>
      <c r="G16" s="36"/>
      <c r="H16" s="36"/>
      <c r="I16" s="36"/>
      <c r="J16" s="36"/>
      <c r="K16" s="36"/>
      <c r="L16" s="36"/>
      <c r="M16" s="37">
        <v>1520.0</v>
      </c>
      <c r="N16" s="36"/>
      <c r="O16" s="36"/>
      <c r="P16" s="36"/>
      <c r="Q16" s="36"/>
      <c r="R16" s="36"/>
      <c r="S16" s="36"/>
      <c r="T16" s="36"/>
      <c r="U16" s="36"/>
    </row>
    <row r="17">
      <c r="A17" s="15">
        <v>14.0</v>
      </c>
      <c r="B17" s="25" t="s">
        <v>118</v>
      </c>
      <c r="C17" s="43" t="s">
        <v>119</v>
      </c>
      <c r="D17" s="29">
        <v>226.0</v>
      </c>
      <c r="E17" s="30"/>
      <c r="F17" s="30"/>
      <c r="G17" s="36"/>
      <c r="H17" s="30"/>
      <c r="I17" s="30"/>
      <c r="J17" s="30"/>
      <c r="K17" s="30"/>
      <c r="L17" s="30"/>
      <c r="M17" s="30"/>
      <c r="N17" s="30"/>
      <c r="O17" s="36"/>
      <c r="P17" s="37">
        <v>570.0</v>
      </c>
      <c r="Q17" s="37">
        <v>700.0</v>
      </c>
      <c r="R17" s="37">
        <v>2100.0</v>
      </c>
      <c r="S17" s="37">
        <v>1560.0</v>
      </c>
      <c r="T17" s="37">
        <v>460.0</v>
      </c>
      <c r="U17" s="30"/>
    </row>
    <row r="18">
      <c r="A18" s="15">
        <v>15.0</v>
      </c>
      <c r="B18" s="25" t="s">
        <v>120</v>
      </c>
      <c r="C18" s="43" t="s">
        <v>119</v>
      </c>
      <c r="D18" s="29">
        <v>20.0</v>
      </c>
      <c r="E18" s="30"/>
      <c r="F18" s="30"/>
      <c r="G18" s="36"/>
      <c r="H18" s="30"/>
      <c r="I18" s="30"/>
      <c r="J18" s="30"/>
      <c r="K18" s="30"/>
      <c r="L18" s="30"/>
      <c r="M18" s="30"/>
      <c r="N18" s="30"/>
      <c r="O18" s="37">
        <v>1700.0</v>
      </c>
      <c r="P18" s="36"/>
      <c r="Q18" s="37">
        <v>1200.0</v>
      </c>
      <c r="R18" s="36"/>
      <c r="S18" s="37">
        <v>1250.0</v>
      </c>
      <c r="T18" s="36"/>
      <c r="U18" s="30"/>
    </row>
    <row r="19">
      <c r="A19" s="15">
        <v>16.0</v>
      </c>
      <c r="B19" s="25" t="s">
        <v>121</v>
      </c>
      <c r="C19" s="43" t="s">
        <v>119</v>
      </c>
      <c r="D19" s="29">
        <v>1306.0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</row>
    <row r="20">
      <c r="A20" s="15">
        <v>17.0</v>
      </c>
      <c r="B20" s="25" t="s">
        <v>122</v>
      </c>
      <c r="C20" s="43" t="s">
        <v>119</v>
      </c>
      <c r="D20" s="29">
        <v>80.0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</row>
    <row r="21">
      <c r="A21" s="15">
        <v>18.0</v>
      </c>
      <c r="B21" s="25" t="s">
        <v>123</v>
      </c>
      <c r="C21" s="43" t="s">
        <v>119</v>
      </c>
      <c r="D21" s="29">
        <v>410.0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</row>
    <row r="22">
      <c r="A22" s="15">
        <v>19.0</v>
      </c>
      <c r="B22" s="25" t="s">
        <v>124</v>
      </c>
      <c r="C22" s="43" t="s">
        <v>125</v>
      </c>
      <c r="D22" s="29">
        <v>15.0</v>
      </c>
      <c r="E22" s="36"/>
      <c r="F22" s="36"/>
      <c r="G22" s="36"/>
      <c r="H22" s="36"/>
      <c r="I22" s="36"/>
      <c r="J22" s="30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</row>
    <row r="23">
      <c r="A23" s="15">
        <v>20.0</v>
      </c>
      <c r="B23" s="25" t="s">
        <v>126</v>
      </c>
      <c r="C23" s="43" t="s">
        <v>125</v>
      </c>
      <c r="D23" s="29">
        <v>40.0</v>
      </c>
      <c r="E23" s="36"/>
      <c r="F23" s="36"/>
      <c r="G23" s="36"/>
      <c r="H23" s="36"/>
      <c r="I23" s="36"/>
      <c r="J23" s="30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</row>
    <row r="24">
      <c r="A24" s="37">
        <v>21.0</v>
      </c>
      <c r="B24" s="25" t="s">
        <v>127</v>
      </c>
      <c r="C24" s="43" t="s">
        <v>125</v>
      </c>
      <c r="D24" s="57">
        <v>154.0</v>
      </c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9"/>
      <c r="P24" s="58"/>
      <c r="Q24" s="58"/>
      <c r="R24" s="58"/>
      <c r="S24" s="59"/>
      <c r="T24" s="58"/>
      <c r="U24" s="58"/>
    </row>
    <row r="25">
      <c r="A25" s="15">
        <v>22.0</v>
      </c>
      <c r="B25" s="25" t="s">
        <v>128</v>
      </c>
      <c r="C25" s="43" t="s">
        <v>129</v>
      </c>
      <c r="D25" s="29">
        <v>100.0</v>
      </c>
      <c r="E25" s="36"/>
      <c r="F25" s="36"/>
      <c r="G25" s="36"/>
      <c r="H25" s="36"/>
      <c r="I25" s="36"/>
      <c r="J25" s="30"/>
      <c r="K25" s="36"/>
      <c r="L25" s="36"/>
      <c r="M25" s="36"/>
      <c r="N25" s="36"/>
      <c r="O25" s="36"/>
      <c r="P25" s="60"/>
      <c r="Q25" s="36"/>
      <c r="R25" s="36"/>
      <c r="S25" s="36"/>
      <c r="T25" s="36"/>
      <c r="U25" s="36"/>
    </row>
    <row r="26">
      <c r="A26" s="15">
        <v>23.0</v>
      </c>
      <c r="B26" s="25" t="s">
        <v>130</v>
      </c>
      <c r="C26" s="43" t="s">
        <v>129</v>
      </c>
      <c r="D26" s="29">
        <v>330.0</v>
      </c>
      <c r="E26" s="36"/>
      <c r="F26" s="36"/>
      <c r="G26" s="36"/>
      <c r="H26" s="36"/>
      <c r="I26" s="36"/>
      <c r="J26" s="30"/>
      <c r="K26" s="36"/>
      <c r="L26" s="36"/>
      <c r="M26" s="36"/>
      <c r="N26" s="36"/>
      <c r="O26" s="61"/>
      <c r="P26" s="62"/>
      <c r="Q26" s="36"/>
      <c r="R26" s="36"/>
      <c r="S26" s="36"/>
      <c r="T26" s="36"/>
      <c r="U26" s="36"/>
    </row>
    <row r="27">
      <c r="A27" s="15">
        <v>24.0</v>
      </c>
      <c r="B27" s="25" t="s">
        <v>131</v>
      </c>
      <c r="C27" s="43" t="s">
        <v>129</v>
      </c>
      <c r="D27" s="29">
        <v>27.0</v>
      </c>
      <c r="E27" s="36"/>
      <c r="F27" s="36"/>
      <c r="G27" s="36"/>
      <c r="H27" s="36"/>
      <c r="I27" s="36"/>
      <c r="J27" s="30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</row>
    <row r="28">
      <c r="A28" s="15" t="s">
        <v>132</v>
      </c>
      <c r="B28" s="25" t="s">
        <v>133</v>
      </c>
      <c r="C28" s="43" t="s">
        <v>129</v>
      </c>
      <c r="D28" s="29">
        <v>60.0</v>
      </c>
      <c r="E28" s="36"/>
      <c r="F28" s="36"/>
      <c r="G28" s="36"/>
      <c r="H28" s="36"/>
      <c r="I28" s="36"/>
      <c r="J28" s="30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</row>
    <row r="29">
      <c r="A29" s="63">
        <v>25.0</v>
      </c>
      <c r="B29" s="25" t="s">
        <v>134</v>
      </c>
      <c r="C29" s="43" t="s">
        <v>129</v>
      </c>
      <c r="D29" s="61"/>
      <c r="E29" s="58"/>
      <c r="F29" s="58"/>
      <c r="G29" s="63">
        <v>30.0</v>
      </c>
      <c r="H29" s="63">
        <v>35.0</v>
      </c>
      <c r="I29" s="63">
        <v>15.0</v>
      </c>
      <c r="J29" s="58"/>
      <c r="K29" s="58"/>
      <c r="L29" s="58"/>
      <c r="M29" s="58"/>
      <c r="N29" s="58"/>
      <c r="O29" s="58"/>
      <c r="P29" s="63">
        <v>20.0</v>
      </c>
      <c r="Q29" s="63">
        <v>120.0</v>
      </c>
      <c r="R29" s="63">
        <v>170.0</v>
      </c>
      <c r="S29" s="58"/>
      <c r="T29" s="58"/>
      <c r="U29" s="58"/>
    </row>
    <row r="30">
      <c r="A30" s="15">
        <v>26.0</v>
      </c>
      <c r="B30" s="25" t="s">
        <v>135</v>
      </c>
      <c r="C30" s="43" t="s">
        <v>136</v>
      </c>
      <c r="D30" s="29">
        <v>230.0</v>
      </c>
      <c r="E30" s="36"/>
      <c r="F30" s="36"/>
      <c r="G30" s="36"/>
      <c r="H30" s="36"/>
      <c r="I30" s="36"/>
      <c r="J30" s="30"/>
      <c r="K30" s="36"/>
      <c r="L30" s="36"/>
      <c r="M30" s="37">
        <v>0.0</v>
      </c>
      <c r="N30" s="36"/>
      <c r="O30" s="36"/>
      <c r="P30" s="36"/>
      <c r="Q30" s="36"/>
      <c r="R30" s="36"/>
      <c r="S30" s="36"/>
      <c r="T30" s="36"/>
      <c r="U30" s="36"/>
    </row>
    <row r="31">
      <c r="A31" s="15">
        <v>27.0</v>
      </c>
      <c r="B31" s="25" t="s">
        <v>137</v>
      </c>
      <c r="C31" s="43" t="s">
        <v>136</v>
      </c>
      <c r="D31" s="64">
        <v>0.0</v>
      </c>
      <c r="E31" s="36"/>
      <c r="F31" s="36"/>
      <c r="G31" s="36"/>
      <c r="H31" s="36"/>
      <c r="I31" s="36"/>
      <c r="J31" s="30"/>
      <c r="K31" s="36"/>
      <c r="L31" s="36"/>
      <c r="M31" s="37">
        <v>2000.0</v>
      </c>
      <c r="N31" s="36"/>
      <c r="O31" s="36"/>
      <c r="P31" s="36"/>
      <c r="Q31" s="36"/>
      <c r="R31" s="36"/>
      <c r="S31" s="36"/>
      <c r="T31" s="36"/>
      <c r="U31" s="36"/>
    </row>
    <row r="32">
      <c r="A32" s="15">
        <v>28.0</v>
      </c>
      <c r="B32" s="25" t="s">
        <v>138</v>
      </c>
      <c r="C32" s="43" t="s">
        <v>139</v>
      </c>
      <c r="D32" s="65">
        <v>355.0</v>
      </c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</row>
    <row r="33">
      <c r="A33" s="15">
        <v>29.0</v>
      </c>
      <c r="B33" s="25" t="s">
        <v>140</v>
      </c>
      <c r="C33" s="43" t="s">
        <v>141</v>
      </c>
      <c r="D33" s="29">
        <v>95.0</v>
      </c>
      <c r="E33" s="36"/>
      <c r="F33" s="36"/>
      <c r="G33" s="36"/>
      <c r="H33" s="36"/>
      <c r="I33" s="36"/>
      <c r="J33" s="30"/>
      <c r="K33" s="36"/>
      <c r="L33" s="36"/>
      <c r="M33" s="36"/>
      <c r="N33" s="36"/>
      <c r="O33" s="36"/>
      <c r="P33" s="37">
        <v>1450.0</v>
      </c>
      <c r="Q33" s="37">
        <v>1300.0</v>
      </c>
      <c r="R33" s="37">
        <v>2170.0</v>
      </c>
      <c r="S33" s="37">
        <v>1800.0</v>
      </c>
      <c r="T33" s="36"/>
      <c r="U33" s="36"/>
    </row>
    <row r="34">
      <c r="A34" s="15">
        <v>30.0</v>
      </c>
      <c r="B34" s="25" t="s">
        <v>142</v>
      </c>
      <c r="C34" s="43" t="s">
        <v>141</v>
      </c>
      <c r="D34" s="29">
        <v>0.0</v>
      </c>
      <c r="E34" s="36"/>
      <c r="F34" s="36"/>
      <c r="G34" s="36"/>
      <c r="H34" s="36"/>
      <c r="I34" s="36"/>
      <c r="J34" s="30"/>
      <c r="K34" s="36"/>
      <c r="L34" s="36"/>
      <c r="M34" s="36"/>
      <c r="N34" s="36"/>
      <c r="O34" s="36"/>
      <c r="P34" s="37">
        <v>200.0</v>
      </c>
      <c r="Q34" s="37">
        <v>300.0</v>
      </c>
      <c r="R34" s="37">
        <v>200.0</v>
      </c>
      <c r="S34" s="37">
        <v>150.0</v>
      </c>
      <c r="T34" s="36"/>
      <c r="U34" s="36"/>
    </row>
    <row r="35">
      <c r="A35" s="15">
        <v>31.0</v>
      </c>
      <c r="B35" s="25" t="s">
        <v>143</v>
      </c>
      <c r="C35" s="43" t="s">
        <v>141</v>
      </c>
      <c r="D35" s="29">
        <v>380.0</v>
      </c>
      <c r="E35" s="36"/>
      <c r="F35" s="36"/>
      <c r="G35" s="36"/>
      <c r="H35" s="36"/>
      <c r="I35" s="36"/>
      <c r="J35" s="30"/>
      <c r="K35" s="36"/>
      <c r="L35" s="36"/>
      <c r="M35" s="36"/>
      <c r="N35" s="36"/>
      <c r="O35" s="36"/>
      <c r="P35" s="37">
        <v>0.0</v>
      </c>
      <c r="Q35" s="37">
        <v>1500.0</v>
      </c>
      <c r="R35" s="37">
        <v>399.0</v>
      </c>
      <c r="S35" s="36"/>
      <c r="T35" s="36"/>
      <c r="U35" s="36"/>
    </row>
    <row r="36">
      <c r="A36" s="15">
        <v>32.0</v>
      </c>
      <c r="B36" s="25" t="s">
        <v>144</v>
      </c>
      <c r="C36" s="43" t="s">
        <v>141</v>
      </c>
      <c r="D36" s="29">
        <v>130.0</v>
      </c>
      <c r="E36" s="36"/>
      <c r="F36" s="36"/>
      <c r="G36" s="36"/>
      <c r="H36" s="36"/>
      <c r="I36" s="36"/>
      <c r="J36" s="30"/>
      <c r="K36" s="36"/>
      <c r="L36" s="36"/>
      <c r="M36" s="36"/>
      <c r="N36" s="36"/>
      <c r="O36" s="37">
        <v>1680.0</v>
      </c>
      <c r="P36" s="37">
        <v>2400.0</v>
      </c>
      <c r="Q36" s="37">
        <v>2500.0</v>
      </c>
      <c r="R36" s="37">
        <v>0.0</v>
      </c>
      <c r="S36" s="37">
        <v>147.0</v>
      </c>
      <c r="T36" s="36"/>
      <c r="U36" s="36"/>
    </row>
    <row r="37">
      <c r="A37" s="15">
        <v>33.0</v>
      </c>
      <c r="B37" s="25" t="s">
        <v>145</v>
      </c>
      <c r="C37" s="43" t="s">
        <v>141</v>
      </c>
      <c r="D37" s="29">
        <v>44.0</v>
      </c>
      <c r="E37" s="36"/>
      <c r="F37" s="36"/>
      <c r="G37" s="36"/>
      <c r="H37" s="36"/>
      <c r="I37" s="37" t="s">
        <v>146</v>
      </c>
      <c r="J37" s="30"/>
      <c r="K37" s="36"/>
      <c r="L37" s="36"/>
      <c r="M37" s="36"/>
      <c r="N37" s="36"/>
      <c r="O37" s="37">
        <v>950.0</v>
      </c>
      <c r="P37" s="37">
        <v>0.0</v>
      </c>
      <c r="Q37" s="37">
        <v>0.0</v>
      </c>
      <c r="R37" s="37">
        <v>1100.0</v>
      </c>
      <c r="S37" s="37">
        <v>0.0</v>
      </c>
      <c r="T37" s="36"/>
      <c r="U37" s="36"/>
    </row>
    <row r="38">
      <c r="A38" s="15">
        <v>34.0</v>
      </c>
      <c r="B38" s="25" t="s">
        <v>147</v>
      </c>
      <c r="C38" s="43" t="s">
        <v>141</v>
      </c>
      <c r="D38" s="29">
        <v>795.0</v>
      </c>
      <c r="E38" s="36"/>
      <c r="F38" s="36"/>
      <c r="G38" s="36"/>
      <c r="H38" s="36"/>
      <c r="I38" s="36"/>
      <c r="J38" s="30"/>
      <c r="K38" s="36"/>
      <c r="L38" s="36"/>
      <c r="M38" s="36"/>
      <c r="N38" s="36"/>
      <c r="O38" s="36"/>
      <c r="P38" s="37">
        <v>900.0</v>
      </c>
      <c r="Q38" s="37">
        <v>100.0</v>
      </c>
      <c r="R38" s="37">
        <v>1600.0</v>
      </c>
      <c r="S38" s="37">
        <v>1900.0</v>
      </c>
      <c r="T38" s="36"/>
      <c r="U38" s="36"/>
    </row>
    <row r="39">
      <c r="A39" s="15">
        <v>35.0</v>
      </c>
      <c r="B39" s="25" t="s">
        <v>148</v>
      </c>
      <c r="C39" s="43" t="s">
        <v>141</v>
      </c>
      <c r="D39" s="29">
        <v>18.0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7">
        <v>1000.0</v>
      </c>
      <c r="Q39" s="37">
        <v>200.0</v>
      </c>
      <c r="R39" s="37">
        <v>300.0</v>
      </c>
      <c r="S39" s="37">
        <v>400.0</v>
      </c>
      <c r="T39" s="37">
        <v>400.0</v>
      </c>
      <c r="U39" s="36"/>
    </row>
    <row r="40">
      <c r="A40" s="63">
        <v>36.0</v>
      </c>
      <c r="B40" s="25" t="s">
        <v>149</v>
      </c>
      <c r="C40" s="43" t="s">
        <v>141</v>
      </c>
      <c r="D40" s="29">
        <v>5.0</v>
      </c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63">
        <v>373.0</v>
      </c>
      <c r="P40" s="63">
        <v>518.0</v>
      </c>
      <c r="Q40" s="63">
        <v>348.0</v>
      </c>
      <c r="R40" s="63">
        <v>1448.0</v>
      </c>
      <c r="S40" s="63">
        <v>1647.0</v>
      </c>
      <c r="T40" s="58"/>
      <c r="U40" s="58"/>
    </row>
    <row r="41">
      <c r="A41" s="15">
        <v>37.0</v>
      </c>
      <c r="B41" s="25" t="s">
        <v>150</v>
      </c>
      <c r="C41" s="43" t="s">
        <v>151</v>
      </c>
      <c r="D41" s="61"/>
      <c r="E41" s="36"/>
      <c r="F41" s="36"/>
      <c r="G41" s="36"/>
      <c r="H41" s="36"/>
      <c r="I41" s="36"/>
      <c r="J41" s="36"/>
      <c r="K41" s="36"/>
      <c r="L41" s="36"/>
      <c r="M41" s="37">
        <v>1700.0</v>
      </c>
      <c r="N41" s="36"/>
      <c r="O41" s="36"/>
      <c r="P41" s="36"/>
      <c r="Q41" s="36"/>
      <c r="R41" s="36"/>
      <c r="S41" s="36"/>
      <c r="T41" s="36"/>
      <c r="U41" s="36"/>
    </row>
    <row r="42">
      <c r="A42" s="15">
        <v>38.0</v>
      </c>
      <c r="B42" s="25" t="s">
        <v>152</v>
      </c>
      <c r="C42" s="43" t="s">
        <v>151</v>
      </c>
      <c r="D42" s="29">
        <v>132.0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</row>
    <row r="43">
      <c r="A43" s="15">
        <v>39.0</v>
      </c>
      <c r="B43" s="25" t="s">
        <v>153</v>
      </c>
      <c r="C43" s="43" t="s">
        <v>151</v>
      </c>
      <c r="D43" s="61"/>
      <c r="E43" s="36"/>
      <c r="F43" s="36"/>
      <c r="G43" s="36"/>
      <c r="H43" s="36"/>
      <c r="I43" s="36"/>
      <c r="J43" s="36"/>
      <c r="K43" s="36"/>
      <c r="L43" s="36"/>
      <c r="M43" s="37">
        <v>1500.0</v>
      </c>
      <c r="N43" s="36"/>
      <c r="O43" s="36"/>
      <c r="P43" s="36"/>
      <c r="Q43" s="36"/>
      <c r="R43" s="36"/>
      <c r="S43" s="36"/>
      <c r="T43" s="36"/>
      <c r="U43" s="36"/>
    </row>
    <row r="44">
      <c r="A44" s="15">
        <v>40.0</v>
      </c>
      <c r="B44" s="25" t="s">
        <v>154</v>
      </c>
      <c r="C44" s="43" t="s">
        <v>155</v>
      </c>
      <c r="D44" s="29">
        <v>170.0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</row>
    <row r="45">
      <c r="A45" s="15">
        <v>41.0</v>
      </c>
      <c r="B45" s="25" t="s">
        <v>156</v>
      </c>
      <c r="C45" s="43" t="s">
        <v>155</v>
      </c>
      <c r="D45" s="29">
        <v>4.0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</row>
    <row r="46">
      <c r="A46" s="15">
        <v>42.0</v>
      </c>
      <c r="B46" s="25" t="s">
        <v>157</v>
      </c>
      <c r="C46" s="43" t="s">
        <v>158</v>
      </c>
      <c r="D46" s="29">
        <v>58.0</v>
      </c>
      <c r="E46" s="36"/>
      <c r="F46" s="36"/>
      <c r="G46" s="36"/>
      <c r="H46" s="36"/>
      <c r="I46" s="36"/>
      <c r="J46" s="36"/>
      <c r="K46" s="36"/>
      <c r="L46" s="36"/>
      <c r="M46" s="37">
        <v>150.0</v>
      </c>
      <c r="N46" s="36"/>
      <c r="O46" s="36"/>
      <c r="P46" s="36"/>
      <c r="Q46" s="36"/>
      <c r="R46" s="36"/>
      <c r="S46" s="36"/>
      <c r="T46" s="36"/>
      <c r="U46" s="36"/>
    </row>
    <row r="47">
      <c r="A47" s="15">
        <v>43.0</v>
      </c>
      <c r="B47" s="25" t="s">
        <v>159</v>
      </c>
      <c r="C47" s="43" t="s">
        <v>158</v>
      </c>
      <c r="D47" s="29">
        <v>258.0</v>
      </c>
      <c r="E47" s="36"/>
      <c r="F47" s="36"/>
      <c r="G47" s="36"/>
      <c r="H47" s="36"/>
      <c r="I47" s="36"/>
      <c r="J47" s="36"/>
      <c r="K47" s="36"/>
      <c r="L47" s="36"/>
      <c r="M47" s="37">
        <v>300.0</v>
      </c>
      <c r="N47" s="36"/>
      <c r="O47" s="36"/>
      <c r="P47" s="36"/>
      <c r="Q47" s="36"/>
      <c r="R47" s="36"/>
      <c r="S47" s="36"/>
      <c r="T47" s="36"/>
      <c r="U47" s="36"/>
    </row>
    <row r="48">
      <c r="A48" s="15">
        <v>44.0</v>
      </c>
      <c r="B48" s="25" t="s">
        <v>160</v>
      </c>
      <c r="C48" s="43" t="s">
        <v>158</v>
      </c>
      <c r="D48" s="61"/>
      <c r="E48" s="36"/>
      <c r="F48" s="36"/>
      <c r="G48" s="36"/>
      <c r="H48" s="36"/>
      <c r="I48" s="36"/>
      <c r="J48" s="36"/>
      <c r="K48" s="36"/>
      <c r="L48" s="36"/>
      <c r="M48" s="37">
        <v>200.0</v>
      </c>
      <c r="N48" s="36"/>
      <c r="O48" s="36"/>
      <c r="P48" s="36"/>
      <c r="Q48" s="36"/>
      <c r="R48" s="36"/>
      <c r="S48" s="36"/>
      <c r="T48" s="36"/>
      <c r="U48" s="36"/>
    </row>
    <row r="49">
      <c r="A49" s="66"/>
      <c r="B49" s="68" t="s">
        <v>2</v>
      </c>
      <c r="C49" s="70" t="s">
        <v>3</v>
      </c>
      <c r="D49" s="72" t="s">
        <v>4</v>
      </c>
      <c r="E49" s="7"/>
      <c r="F49" s="7"/>
      <c r="G49" s="7"/>
      <c r="H49" s="7"/>
      <c r="I49" s="7"/>
      <c r="J49" s="7"/>
      <c r="K49" s="7"/>
      <c r="L49" s="10"/>
      <c r="M49" s="72" t="s">
        <v>7</v>
      </c>
      <c r="N49" s="7"/>
      <c r="O49" s="7"/>
      <c r="P49" s="7"/>
      <c r="Q49" s="7"/>
      <c r="R49" s="7"/>
      <c r="S49" s="7"/>
      <c r="T49" s="7"/>
      <c r="U49" s="10"/>
    </row>
    <row r="50">
      <c r="A50" s="74"/>
      <c r="B50" s="23"/>
      <c r="C50" s="23"/>
      <c r="D50" s="75" t="s">
        <v>21</v>
      </c>
      <c r="E50" s="75" t="s">
        <v>13</v>
      </c>
      <c r="F50" s="75" t="s">
        <v>14</v>
      </c>
      <c r="G50" s="75" t="s">
        <v>15</v>
      </c>
      <c r="H50" s="75" t="s">
        <v>16</v>
      </c>
      <c r="I50" s="75" t="s">
        <v>17</v>
      </c>
      <c r="J50" s="75" t="s">
        <v>18</v>
      </c>
      <c r="K50" s="75" t="s">
        <v>19</v>
      </c>
      <c r="L50" s="75" t="s">
        <v>20</v>
      </c>
      <c r="M50" s="75" t="s">
        <v>21</v>
      </c>
      <c r="N50" s="75" t="s">
        <v>161</v>
      </c>
      <c r="O50" s="75" t="s">
        <v>162</v>
      </c>
      <c r="P50" s="75" t="s">
        <v>163</v>
      </c>
      <c r="Q50" s="75" t="s">
        <v>164</v>
      </c>
      <c r="R50" s="75" t="s">
        <v>165</v>
      </c>
      <c r="S50" s="75" t="s">
        <v>166</v>
      </c>
      <c r="T50" s="75" t="s">
        <v>167</v>
      </c>
      <c r="U50" s="75" t="s">
        <v>20</v>
      </c>
    </row>
    <row r="51">
      <c r="A51" s="15">
        <v>45.0</v>
      </c>
      <c r="B51" s="25" t="s">
        <v>168</v>
      </c>
      <c r="C51" s="43" t="s">
        <v>169</v>
      </c>
      <c r="D51" s="29">
        <v>130.0</v>
      </c>
      <c r="E51" s="36"/>
      <c r="F51" s="36"/>
      <c r="G51" s="36"/>
      <c r="H51" s="36"/>
      <c r="I51" s="36"/>
      <c r="J51" s="36"/>
      <c r="K51" s="36"/>
      <c r="L51" s="36"/>
      <c r="M51" s="37">
        <v>894.0</v>
      </c>
      <c r="N51" s="36"/>
      <c r="O51" s="36"/>
      <c r="P51" s="36"/>
      <c r="Q51" s="36"/>
      <c r="R51" s="36"/>
      <c r="S51" s="36"/>
      <c r="T51" s="36"/>
      <c r="U51" s="36"/>
    </row>
    <row r="52">
      <c r="A52" s="15">
        <v>46.0</v>
      </c>
      <c r="B52" s="25" t="s">
        <v>170</v>
      </c>
      <c r="C52" s="43" t="s">
        <v>169</v>
      </c>
      <c r="D52" s="29">
        <v>130.0</v>
      </c>
      <c r="E52" s="36"/>
      <c r="F52" s="36"/>
      <c r="G52" s="36"/>
      <c r="H52" s="36"/>
      <c r="I52" s="36"/>
      <c r="J52" s="36"/>
      <c r="K52" s="36"/>
      <c r="L52" s="36"/>
      <c r="M52" s="37">
        <v>250.0</v>
      </c>
      <c r="N52" s="36"/>
      <c r="O52" s="36"/>
      <c r="P52" s="36"/>
      <c r="Q52" s="36"/>
      <c r="R52" s="36"/>
      <c r="S52" s="36"/>
      <c r="T52" s="36"/>
      <c r="U52" s="36"/>
    </row>
    <row r="53">
      <c r="A53" s="15">
        <v>47.0</v>
      </c>
      <c r="B53" s="25" t="s">
        <v>171</v>
      </c>
      <c r="C53" s="43" t="s">
        <v>169</v>
      </c>
      <c r="D53" s="61"/>
      <c r="E53" s="36"/>
      <c r="F53" s="36"/>
      <c r="G53" s="37">
        <v>249.0</v>
      </c>
      <c r="H53" s="37">
        <v>65.0</v>
      </c>
      <c r="I53" s="37">
        <v>150.0</v>
      </c>
      <c r="J53" s="37">
        <v>142.0</v>
      </c>
      <c r="K53" s="36"/>
      <c r="L53" s="36"/>
      <c r="M53" s="36"/>
      <c r="N53" s="36"/>
      <c r="O53" s="36"/>
      <c r="P53" s="37">
        <v>0.0</v>
      </c>
      <c r="Q53" s="37">
        <v>0.0</v>
      </c>
      <c r="R53" s="37">
        <v>77.0</v>
      </c>
      <c r="S53" s="37">
        <v>70.0</v>
      </c>
      <c r="T53" s="36"/>
      <c r="U53" s="36"/>
    </row>
    <row r="54">
      <c r="A54" s="15">
        <v>48.0</v>
      </c>
      <c r="B54" s="25" t="s">
        <v>172</v>
      </c>
      <c r="C54" s="43" t="s">
        <v>169</v>
      </c>
      <c r="D54" s="29">
        <v>29.0</v>
      </c>
      <c r="E54" s="36"/>
      <c r="F54" s="36"/>
      <c r="G54" s="36"/>
      <c r="H54" s="36"/>
      <c r="I54" s="36"/>
      <c r="J54" s="36"/>
      <c r="K54" s="36"/>
      <c r="L54" s="36"/>
      <c r="M54" s="37">
        <v>0.0</v>
      </c>
      <c r="N54" s="36"/>
      <c r="O54" s="36"/>
      <c r="P54" s="36"/>
      <c r="Q54" s="36"/>
      <c r="R54" s="36"/>
      <c r="S54" s="36"/>
      <c r="T54" s="36"/>
      <c r="U54" s="36"/>
    </row>
    <row r="55">
      <c r="A55" s="15">
        <v>49.0</v>
      </c>
      <c r="B55" s="25" t="s">
        <v>173</v>
      </c>
      <c r="C55" s="43" t="s">
        <v>169</v>
      </c>
      <c r="D55" s="29">
        <v>150.0</v>
      </c>
      <c r="E55" s="36"/>
      <c r="F55" s="36"/>
      <c r="G55" s="36"/>
      <c r="H55" s="36"/>
      <c r="I55" s="36"/>
      <c r="J55" s="36"/>
      <c r="K55" s="36"/>
      <c r="L55" s="36"/>
      <c r="M55" s="37">
        <v>1600.0</v>
      </c>
      <c r="N55" s="36"/>
      <c r="O55" s="36"/>
      <c r="P55" s="36"/>
      <c r="Q55" s="36"/>
      <c r="R55" s="36"/>
      <c r="S55" s="36"/>
      <c r="T55" s="36"/>
      <c r="U55" s="36"/>
    </row>
    <row r="56">
      <c r="A56" s="37">
        <v>50.0</v>
      </c>
      <c r="B56" s="25" t="s">
        <v>174</v>
      </c>
      <c r="C56" s="43" t="s">
        <v>169</v>
      </c>
      <c r="D56" s="29">
        <v>74.0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7">
        <v>653.0</v>
      </c>
      <c r="S56" s="37">
        <v>1186.0</v>
      </c>
      <c r="T56" s="36"/>
      <c r="U56" s="36"/>
    </row>
    <row r="57">
      <c r="A57" s="63">
        <v>51.0</v>
      </c>
      <c r="B57" s="25" t="s">
        <v>175</v>
      </c>
      <c r="C57" s="43" t="s">
        <v>169</v>
      </c>
      <c r="D57" s="61"/>
      <c r="E57" s="58"/>
      <c r="F57" s="58"/>
      <c r="G57" s="63">
        <v>255.0</v>
      </c>
      <c r="H57" s="63">
        <v>59.0</v>
      </c>
      <c r="I57" s="63">
        <v>30.0</v>
      </c>
      <c r="J57" s="63">
        <v>45.0</v>
      </c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</row>
    <row r="58">
      <c r="A58" s="15">
        <v>52.0</v>
      </c>
      <c r="B58" s="25" t="s">
        <v>176</v>
      </c>
      <c r="C58" s="43" t="s">
        <v>177</v>
      </c>
      <c r="D58" s="29">
        <v>205.0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</row>
    <row r="59">
      <c r="A59" s="15">
        <v>53.0</v>
      </c>
      <c r="B59" s="25" t="s">
        <v>178</v>
      </c>
      <c r="C59" s="43" t="s">
        <v>177</v>
      </c>
      <c r="D59" s="29">
        <v>339.0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</row>
    <row r="60">
      <c r="A60" s="15">
        <v>54.0</v>
      </c>
      <c r="B60" s="25" t="s">
        <v>179</v>
      </c>
      <c r="C60" s="43" t="s">
        <v>177</v>
      </c>
      <c r="D60" s="61"/>
      <c r="E60" s="36"/>
      <c r="F60" s="36"/>
      <c r="G60" s="36"/>
      <c r="H60" s="36"/>
      <c r="I60" s="36"/>
      <c r="J60" s="36"/>
      <c r="K60" s="36"/>
      <c r="L60" s="36"/>
      <c r="M60" s="37">
        <v>600.0</v>
      </c>
      <c r="N60" s="36"/>
      <c r="O60" s="36"/>
      <c r="P60" s="36"/>
      <c r="Q60" s="36"/>
      <c r="R60" s="36"/>
      <c r="S60" s="36"/>
      <c r="T60" s="36"/>
      <c r="U60" s="36"/>
    </row>
    <row r="61">
      <c r="A61" s="15">
        <v>55.0</v>
      </c>
      <c r="B61" s="25" t="s">
        <v>180</v>
      </c>
      <c r="C61" s="43" t="s">
        <v>177</v>
      </c>
      <c r="D61" s="29">
        <v>350.0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</row>
    <row r="62">
      <c r="A62" s="15">
        <v>56.0</v>
      </c>
      <c r="B62" s="25" t="s">
        <v>181</v>
      </c>
      <c r="C62" s="43" t="s">
        <v>182</v>
      </c>
      <c r="D62" s="29">
        <v>50.0</v>
      </c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</row>
    <row r="63">
      <c r="A63" s="37">
        <v>57.0</v>
      </c>
      <c r="B63" s="25" t="s">
        <v>183</v>
      </c>
      <c r="C63" s="43" t="s">
        <v>182</v>
      </c>
      <c r="D63" s="29">
        <v>76.0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</row>
    <row r="64">
      <c r="A64" s="15">
        <v>58.0</v>
      </c>
      <c r="B64" s="25" t="s">
        <v>184</v>
      </c>
      <c r="C64" s="43" t="s">
        <v>182</v>
      </c>
      <c r="D64" s="29">
        <v>136.0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</row>
    <row r="65">
      <c r="A65" s="37">
        <v>59.0</v>
      </c>
      <c r="B65" s="25" t="s">
        <v>185</v>
      </c>
      <c r="C65" s="43" t="s">
        <v>182</v>
      </c>
      <c r="D65" s="29">
        <v>110.0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</row>
    <row r="66">
      <c r="A66" s="37">
        <v>60.0</v>
      </c>
      <c r="B66" s="25" t="s">
        <v>186</v>
      </c>
      <c r="C66" s="43" t="s">
        <v>187</v>
      </c>
      <c r="D66" s="29">
        <v>125.0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</row>
    <row r="67">
      <c r="A67" s="37">
        <v>61.0</v>
      </c>
      <c r="B67" s="25" t="s">
        <v>188</v>
      </c>
      <c r="C67" s="43" t="s">
        <v>187</v>
      </c>
      <c r="D67" s="29">
        <v>559.0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</row>
    <row r="68">
      <c r="A68" s="37">
        <v>62.0</v>
      </c>
      <c r="B68" s="25" t="s">
        <v>189</v>
      </c>
      <c r="C68" s="43" t="s">
        <v>187</v>
      </c>
      <c r="D68" s="29">
        <v>580.0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</row>
    <row r="69">
      <c r="A69" s="37">
        <v>63.0</v>
      </c>
      <c r="B69" s="25" t="s">
        <v>190</v>
      </c>
      <c r="C69" s="43" t="s">
        <v>187</v>
      </c>
      <c r="D69" s="29">
        <v>510.0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</row>
    <row r="70">
      <c r="A70" s="63">
        <v>64.0</v>
      </c>
      <c r="B70" s="25" t="s">
        <v>191</v>
      </c>
      <c r="C70" s="43" t="s">
        <v>187</v>
      </c>
      <c r="D70" s="29">
        <v>0.0</v>
      </c>
      <c r="E70" s="58"/>
      <c r="F70" s="58"/>
      <c r="G70" s="58"/>
      <c r="H70" s="58"/>
      <c r="I70" s="58"/>
      <c r="J70" s="58"/>
      <c r="K70" s="58"/>
      <c r="L70" s="58"/>
      <c r="M70" s="63">
        <v>0.0</v>
      </c>
      <c r="N70" s="58"/>
      <c r="O70" s="58"/>
      <c r="P70" s="58"/>
      <c r="Q70" s="58"/>
      <c r="R70" s="58"/>
      <c r="S70" s="58"/>
      <c r="T70" s="58"/>
      <c r="U70" s="58"/>
    </row>
    <row r="71">
      <c r="A71" s="63">
        <v>65.0</v>
      </c>
      <c r="B71" s="25" t="s">
        <v>192</v>
      </c>
      <c r="C71" s="43" t="s">
        <v>187</v>
      </c>
      <c r="D71" s="29">
        <v>0.0</v>
      </c>
      <c r="E71" s="58"/>
      <c r="F71" s="58"/>
      <c r="G71" s="58"/>
      <c r="H71" s="58"/>
      <c r="I71" s="58"/>
      <c r="J71" s="58"/>
      <c r="K71" s="58"/>
      <c r="L71" s="58"/>
      <c r="M71" s="63">
        <v>0.0</v>
      </c>
      <c r="N71" s="58"/>
      <c r="O71" s="58"/>
      <c r="P71" s="58"/>
      <c r="Q71" s="58"/>
      <c r="R71" s="58"/>
      <c r="S71" s="58"/>
      <c r="T71" s="58"/>
      <c r="U71" s="58"/>
    </row>
    <row r="72">
      <c r="A72" s="15">
        <v>66.0</v>
      </c>
      <c r="B72" s="25" t="s">
        <v>193</v>
      </c>
      <c r="C72" s="43" t="s">
        <v>194</v>
      </c>
      <c r="D72" s="29">
        <v>195.0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</row>
    <row r="73">
      <c r="A73" s="37">
        <v>67.0</v>
      </c>
      <c r="B73" s="25" t="s">
        <v>195</v>
      </c>
      <c r="C73" s="43" t="s">
        <v>194</v>
      </c>
      <c r="D73" s="29">
        <v>0.0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</row>
    <row r="74">
      <c r="A74" s="15">
        <v>68.0</v>
      </c>
      <c r="B74" s="25" t="s">
        <v>196</v>
      </c>
      <c r="C74" s="43" t="s">
        <v>194</v>
      </c>
      <c r="D74" s="29">
        <v>200.0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</row>
    <row r="75">
      <c r="A75" s="37">
        <v>69.0</v>
      </c>
      <c r="B75" s="25" t="s">
        <v>197</v>
      </c>
      <c r="C75" s="43" t="s">
        <v>194</v>
      </c>
      <c r="D75" s="29">
        <v>155.0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</row>
    <row r="76">
      <c r="A76" s="15">
        <v>70.0</v>
      </c>
      <c r="B76" s="25" t="s">
        <v>198</v>
      </c>
      <c r="C76" s="43" t="s">
        <v>194</v>
      </c>
      <c r="D76" s="29">
        <v>115.0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</row>
    <row r="77">
      <c r="A77" s="37">
        <v>71.0</v>
      </c>
      <c r="B77" s="25" t="s">
        <v>199</v>
      </c>
      <c r="C77" s="43" t="s">
        <v>194</v>
      </c>
      <c r="D77" s="61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</row>
    <row r="78">
      <c r="A78" s="15">
        <v>72.0</v>
      </c>
      <c r="B78" s="25" t="s">
        <v>200</v>
      </c>
      <c r="C78" s="43" t="s">
        <v>194</v>
      </c>
      <c r="D78" s="29">
        <v>23.0</v>
      </c>
      <c r="E78" s="36"/>
      <c r="F78" s="36"/>
      <c r="G78" s="36"/>
      <c r="H78" s="36"/>
      <c r="I78" s="36"/>
      <c r="J78" s="36"/>
      <c r="K78" s="36"/>
      <c r="L78" s="36"/>
      <c r="M78" s="37">
        <v>54.0</v>
      </c>
      <c r="N78" s="36"/>
      <c r="O78" s="36"/>
      <c r="P78" s="36"/>
      <c r="Q78" s="36"/>
      <c r="R78" s="36"/>
      <c r="S78" s="36"/>
      <c r="T78" s="36"/>
      <c r="U78" s="36"/>
    </row>
    <row r="79">
      <c r="A79" s="37">
        <v>73.0</v>
      </c>
      <c r="B79" s="25" t="s">
        <v>201</v>
      </c>
      <c r="C79" s="43" t="s">
        <v>194</v>
      </c>
      <c r="D79" s="29">
        <v>41.0</v>
      </c>
      <c r="E79" s="36"/>
      <c r="F79" s="36"/>
      <c r="G79" s="36"/>
      <c r="H79" s="36"/>
      <c r="I79" s="36"/>
      <c r="J79" s="36"/>
      <c r="K79" s="36"/>
      <c r="L79" s="36"/>
      <c r="M79" s="37">
        <v>678.0</v>
      </c>
      <c r="N79" s="36"/>
      <c r="O79" s="36"/>
      <c r="P79" s="36"/>
      <c r="Q79" s="36"/>
      <c r="R79" s="36"/>
      <c r="S79" s="36"/>
      <c r="T79" s="36"/>
      <c r="U79" s="36"/>
    </row>
    <row r="80">
      <c r="A80" s="37">
        <v>74.0</v>
      </c>
      <c r="B80" s="25" t="s">
        <v>202</v>
      </c>
      <c r="C80" s="78" t="s">
        <v>194</v>
      </c>
      <c r="D80" s="29">
        <v>220.0</v>
      </c>
      <c r="E80" s="36"/>
      <c r="F80" s="36"/>
      <c r="G80" s="36"/>
      <c r="H80" s="36"/>
      <c r="I80" s="36"/>
      <c r="J80" s="36"/>
      <c r="K80" s="36"/>
      <c r="L80" s="36"/>
      <c r="M80" s="37">
        <v>450.0</v>
      </c>
      <c r="N80" s="36"/>
      <c r="O80" s="36"/>
      <c r="P80" s="36"/>
      <c r="Q80" s="36"/>
      <c r="R80" s="36"/>
      <c r="S80" s="36"/>
      <c r="T80" s="36"/>
      <c r="U80" s="36"/>
    </row>
    <row r="81">
      <c r="A81" s="15">
        <v>75.0</v>
      </c>
      <c r="B81" s="25" t="s">
        <v>203</v>
      </c>
      <c r="C81" s="78" t="s">
        <v>194</v>
      </c>
      <c r="D81" s="29">
        <v>60.0</v>
      </c>
      <c r="E81" s="36"/>
      <c r="F81" s="36"/>
      <c r="G81" s="36"/>
      <c r="H81" s="36"/>
      <c r="I81" s="36"/>
      <c r="J81" s="36"/>
      <c r="K81" s="36"/>
      <c r="L81" s="36"/>
      <c r="M81" s="37">
        <v>1950.0</v>
      </c>
      <c r="N81" s="36"/>
      <c r="O81" s="36"/>
      <c r="P81" s="36"/>
      <c r="Q81" s="36"/>
      <c r="R81" s="36"/>
      <c r="S81" s="36"/>
      <c r="T81" s="36"/>
      <c r="U81" s="36"/>
    </row>
    <row r="82">
      <c r="A82" s="15">
        <v>76.0</v>
      </c>
      <c r="B82" s="25" t="s">
        <v>204</v>
      </c>
      <c r="C82" s="43" t="s">
        <v>205</v>
      </c>
      <c r="D82" s="61"/>
      <c r="E82" s="36"/>
      <c r="F82" s="36"/>
      <c r="G82" s="37">
        <v>20.0</v>
      </c>
      <c r="H82" s="37">
        <v>25.0</v>
      </c>
      <c r="I82" s="37">
        <v>25.0</v>
      </c>
      <c r="J82" s="36"/>
      <c r="K82" s="36"/>
      <c r="L82" s="36"/>
      <c r="M82" s="36"/>
      <c r="N82" s="36"/>
      <c r="O82" s="36"/>
      <c r="P82" s="37">
        <v>80.0</v>
      </c>
      <c r="Q82" s="37">
        <v>20.0</v>
      </c>
      <c r="R82" s="37">
        <v>40.0</v>
      </c>
      <c r="S82" s="36"/>
      <c r="T82" s="36"/>
      <c r="U82" s="36"/>
    </row>
    <row r="83">
      <c r="A83" s="15" t="s">
        <v>206</v>
      </c>
      <c r="B83" s="25" t="s">
        <v>207</v>
      </c>
      <c r="C83" s="43" t="s">
        <v>205</v>
      </c>
      <c r="D83" s="61"/>
      <c r="E83" s="36"/>
      <c r="F83" s="36"/>
      <c r="G83" s="37">
        <v>425.0</v>
      </c>
      <c r="H83" s="37">
        <v>880.0</v>
      </c>
      <c r="I83" s="37">
        <v>335.0</v>
      </c>
      <c r="J83" s="36"/>
      <c r="K83" s="36"/>
      <c r="L83" s="36"/>
      <c r="M83" s="36"/>
      <c r="N83" s="36"/>
      <c r="O83" s="36"/>
      <c r="P83" s="37">
        <v>3600.0</v>
      </c>
      <c r="Q83" s="37">
        <v>7800.0</v>
      </c>
      <c r="R83" s="37">
        <v>2900.0</v>
      </c>
      <c r="S83" s="36"/>
      <c r="T83" s="36"/>
      <c r="U83" s="36"/>
    </row>
    <row r="84">
      <c r="A84" s="37">
        <v>77.0</v>
      </c>
      <c r="B84" s="25" t="s">
        <v>208</v>
      </c>
      <c r="C84" s="43" t="s">
        <v>205</v>
      </c>
      <c r="D84" s="57">
        <v>62.0</v>
      </c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9"/>
      <c r="P84" s="58"/>
      <c r="Q84" s="58"/>
      <c r="R84" s="58"/>
      <c r="S84" s="59"/>
      <c r="T84" s="58"/>
      <c r="U84" s="58"/>
    </row>
    <row r="85">
      <c r="A85" s="37">
        <v>78.0</v>
      </c>
      <c r="B85" s="25" t="s">
        <v>209</v>
      </c>
      <c r="C85" s="43" t="s">
        <v>210</v>
      </c>
      <c r="D85" s="29">
        <v>200.0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</row>
    <row r="86">
      <c r="A86" s="15">
        <v>79.0</v>
      </c>
      <c r="B86" s="25" t="s">
        <v>211</v>
      </c>
      <c r="C86" s="43" t="s">
        <v>210</v>
      </c>
      <c r="D86" s="29">
        <v>17.0</v>
      </c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</row>
    <row r="87">
      <c r="A87" s="37">
        <v>80.0</v>
      </c>
      <c r="B87" s="25" t="s">
        <v>212</v>
      </c>
      <c r="C87" s="43" t="s">
        <v>213</v>
      </c>
      <c r="D87" s="29">
        <v>65.0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</row>
    <row r="88">
      <c r="A88" s="15">
        <v>81.0</v>
      </c>
      <c r="B88" s="25" t="s">
        <v>214</v>
      </c>
      <c r="C88" s="43" t="s">
        <v>213</v>
      </c>
      <c r="D88" s="29">
        <v>75.0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</row>
    <row r="89">
      <c r="A89" s="37">
        <v>82.0</v>
      </c>
      <c r="B89" s="25" t="s">
        <v>215</v>
      </c>
      <c r="C89" s="43" t="s">
        <v>213</v>
      </c>
      <c r="D89" s="29">
        <v>40.0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</row>
    <row r="90">
      <c r="A90" s="15">
        <v>83.0</v>
      </c>
      <c r="B90" s="25" t="s">
        <v>216</v>
      </c>
      <c r="C90" s="79" t="s">
        <v>217</v>
      </c>
      <c r="D90" s="29">
        <v>39.0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7">
        <v>893.0</v>
      </c>
      <c r="R90" s="37">
        <v>400.0</v>
      </c>
      <c r="S90" s="37">
        <v>1336.0</v>
      </c>
      <c r="T90" s="37">
        <v>348.0</v>
      </c>
      <c r="U90" s="36"/>
    </row>
    <row r="91">
      <c r="A91" s="37">
        <v>84.0</v>
      </c>
      <c r="B91" s="25" t="s">
        <v>218</v>
      </c>
      <c r="C91" s="79" t="s">
        <v>217</v>
      </c>
      <c r="D91" s="29">
        <v>248.0</v>
      </c>
      <c r="E91" s="36"/>
      <c r="F91" s="36"/>
      <c r="G91" s="36"/>
      <c r="H91" s="36"/>
      <c r="I91" s="36"/>
      <c r="J91" s="36"/>
      <c r="K91" s="36"/>
      <c r="L91" s="36"/>
      <c r="M91" s="37">
        <v>406.0</v>
      </c>
      <c r="N91" s="36"/>
      <c r="O91" s="36"/>
      <c r="P91" s="36"/>
      <c r="Q91" s="36"/>
      <c r="R91" s="36"/>
      <c r="S91" s="37">
        <v>0.0</v>
      </c>
      <c r="T91" s="36"/>
      <c r="U91" s="36"/>
    </row>
    <row r="92">
      <c r="A92" s="15">
        <v>85.0</v>
      </c>
      <c r="B92" s="25" t="s">
        <v>220</v>
      </c>
      <c r="C92" s="43" t="s">
        <v>221</v>
      </c>
      <c r="D92" s="29">
        <v>60.0</v>
      </c>
      <c r="E92" s="36"/>
      <c r="F92" s="81"/>
      <c r="G92" s="81"/>
      <c r="H92" s="81"/>
      <c r="I92" s="81"/>
      <c r="J92" s="81"/>
      <c r="K92" s="81"/>
      <c r="L92" s="36"/>
      <c r="M92" s="37">
        <v>0.0</v>
      </c>
      <c r="N92" s="36"/>
      <c r="O92" s="36"/>
      <c r="P92" s="36"/>
      <c r="Q92" s="36"/>
      <c r="R92" s="36"/>
      <c r="S92" s="36"/>
      <c r="T92" s="36"/>
      <c r="U92" s="36"/>
    </row>
    <row r="93">
      <c r="A93" s="15" t="s">
        <v>223</v>
      </c>
      <c r="B93" s="25" t="s">
        <v>224</v>
      </c>
      <c r="C93" s="43" t="s">
        <v>221</v>
      </c>
      <c r="D93" s="29">
        <v>140.0</v>
      </c>
      <c r="E93" s="36"/>
      <c r="F93" s="81"/>
      <c r="G93" s="81"/>
      <c r="H93" s="81"/>
      <c r="I93" s="81"/>
      <c r="J93" s="81"/>
      <c r="K93" s="81"/>
      <c r="L93" s="36"/>
      <c r="M93" s="37">
        <v>0.0</v>
      </c>
      <c r="N93" s="36"/>
      <c r="O93" s="36"/>
      <c r="P93" s="36"/>
      <c r="Q93" s="36"/>
      <c r="R93" s="36"/>
      <c r="S93" s="36"/>
      <c r="T93" s="36"/>
      <c r="U93" s="36"/>
    </row>
    <row r="94">
      <c r="A94" s="37">
        <v>86.0</v>
      </c>
      <c r="B94" s="25" t="s">
        <v>234</v>
      </c>
      <c r="C94" s="43" t="s">
        <v>221</v>
      </c>
      <c r="D94" s="29">
        <v>285.0</v>
      </c>
      <c r="E94" s="36"/>
      <c r="F94" s="36"/>
      <c r="G94" s="36"/>
      <c r="H94" s="36"/>
      <c r="I94" s="36"/>
      <c r="J94" s="36"/>
      <c r="K94" s="36"/>
      <c r="L94" s="36"/>
      <c r="M94" s="37">
        <v>0.0</v>
      </c>
      <c r="N94" s="36"/>
      <c r="O94" s="36"/>
      <c r="P94" s="36"/>
      <c r="Q94" s="36"/>
      <c r="R94" s="36"/>
      <c r="S94" s="36"/>
      <c r="T94" s="36"/>
      <c r="U94" s="36"/>
    </row>
    <row r="95">
      <c r="A95" s="37">
        <v>87.0</v>
      </c>
      <c r="B95" s="25" t="s">
        <v>239</v>
      </c>
      <c r="C95" s="43" t="s">
        <v>221</v>
      </c>
      <c r="D95" s="29">
        <v>160.0</v>
      </c>
      <c r="E95" s="36"/>
      <c r="F95" s="36"/>
      <c r="G95" s="36"/>
      <c r="H95" s="36"/>
      <c r="I95" s="36"/>
      <c r="J95" s="36"/>
      <c r="K95" s="36"/>
      <c r="L95" s="36"/>
      <c r="M95" s="37">
        <v>0.0</v>
      </c>
      <c r="N95" s="36"/>
      <c r="O95" s="36"/>
      <c r="P95" s="36"/>
      <c r="Q95" s="36"/>
      <c r="R95" s="36"/>
      <c r="S95" s="36"/>
      <c r="T95" s="36"/>
      <c r="U95" s="36"/>
    </row>
    <row r="96">
      <c r="A96" s="37" t="s">
        <v>243</v>
      </c>
      <c r="B96" s="25" t="s">
        <v>244</v>
      </c>
      <c r="C96" s="43" t="s">
        <v>221</v>
      </c>
      <c r="D96" s="29">
        <v>275.0</v>
      </c>
      <c r="E96" s="36"/>
      <c r="F96" s="36"/>
      <c r="G96" s="36"/>
      <c r="H96" s="36"/>
      <c r="I96" s="36"/>
      <c r="J96" s="36"/>
      <c r="K96" s="36"/>
      <c r="L96" s="36"/>
      <c r="M96" s="37">
        <v>2720.0</v>
      </c>
      <c r="N96" s="36"/>
      <c r="O96" s="36"/>
      <c r="P96" s="36"/>
      <c r="Q96" s="36"/>
      <c r="R96" s="36"/>
      <c r="S96" s="36"/>
      <c r="T96" s="36"/>
      <c r="U96" s="36"/>
    </row>
    <row r="97">
      <c r="A97" s="15">
        <v>88.0</v>
      </c>
      <c r="B97" s="25" t="s">
        <v>249</v>
      </c>
      <c r="C97" s="43" t="s">
        <v>221</v>
      </c>
      <c r="D97" s="29">
        <v>80.0</v>
      </c>
      <c r="E97" s="37">
        <v>0.0</v>
      </c>
      <c r="F97" s="36"/>
      <c r="G97" s="37">
        <v>0.0</v>
      </c>
      <c r="H97" s="37">
        <v>0.0</v>
      </c>
      <c r="I97" s="37">
        <v>0.0</v>
      </c>
      <c r="J97" s="37">
        <v>0.0</v>
      </c>
      <c r="K97" s="36"/>
      <c r="L97" s="37">
        <v>0.0</v>
      </c>
      <c r="M97" s="36"/>
      <c r="N97" s="37">
        <v>0.0</v>
      </c>
      <c r="O97" s="36"/>
      <c r="P97" s="37">
        <v>0.0</v>
      </c>
      <c r="Q97" s="37">
        <v>0.0</v>
      </c>
      <c r="R97" s="37">
        <v>0.0</v>
      </c>
      <c r="S97" s="37">
        <v>0.0</v>
      </c>
      <c r="T97" s="37">
        <v>0.0</v>
      </c>
      <c r="U97" s="37">
        <v>0.0</v>
      </c>
    </row>
    <row r="98">
      <c r="A98" s="15" t="s">
        <v>253</v>
      </c>
      <c r="B98" s="25" t="s">
        <v>255</v>
      </c>
      <c r="C98" s="43" t="s">
        <v>221</v>
      </c>
      <c r="D98" s="29">
        <v>115.0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</row>
    <row r="99">
      <c r="A99" s="37">
        <v>89.0</v>
      </c>
      <c r="B99" s="25" t="s">
        <v>259</v>
      </c>
      <c r="C99" s="43" t="s">
        <v>262</v>
      </c>
      <c r="D99" s="29">
        <v>95.0</v>
      </c>
      <c r="E99" s="36"/>
      <c r="F99" s="36"/>
      <c r="G99" s="36"/>
      <c r="H99" s="36"/>
      <c r="I99" s="36"/>
      <c r="J99" s="36"/>
      <c r="K99" s="36"/>
      <c r="L99" s="36"/>
      <c r="M99" s="37">
        <v>40.0</v>
      </c>
      <c r="N99" s="36"/>
      <c r="O99" s="36"/>
      <c r="P99" s="36"/>
      <c r="Q99" s="36"/>
      <c r="R99" s="36"/>
      <c r="S99" s="36"/>
      <c r="T99" s="36"/>
      <c r="U99" s="36"/>
    </row>
    <row r="100">
      <c r="A100" s="66"/>
      <c r="B100" s="68" t="s">
        <v>2</v>
      </c>
      <c r="C100" s="70" t="s">
        <v>3</v>
      </c>
      <c r="D100" s="95" t="s">
        <v>4</v>
      </c>
      <c r="E100" s="7"/>
      <c r="F100" s="7"/>
      <c r="G100" s="7"/>
      <c r="H100" s="7"/>
      <c r="I100" s="7"/>
      <c r="J100" s="7"/>
      <c r="K100" s="7"/>
      <c r="L100" s="10"/>
      <c r="M100" s="72" t="s">
        <v>7</v>
      </c>
      <c r="N100" s="7"/>
      <c r="O100" s="7"/>
      <c r="P100" s="7"/>
      <c r="Q100" s="7"/>
      <c r="R100" s="7"/>
      <c r="S100" s="7"/>
      <c r="T100" s="7"/>
      <c r="U100" s="10"/>
    </row>
    <row r="101">
      <c r="A101" s="23"/>
      <c r="B101" s="23"/>
      <c r="C101" s="23"/>
      <c r="D101" s="75" t="s">
        <v>21</v>
      </c>
      <c r="E101" s="75" t="s">
        <v>13</v>
      </c>
      <c r="F101" s="75" t="s">
        <v>14</v>
      </c>
      <c r="G101" s="75" t="s">
        <v>15</v>
      </c>
      <c r="H101" s="75" t="s">
        <v>16</v>
      </c>
      <c r="I101" s="75" t="s">
        <v>17</v>
      </c>
      <c r="J101" s="75" t="s">
        <v>18</v>
      </c>
      <c r="K101" s="75" t="s">
        <v>19</v>
      </c>
      <c r="L101" s="75" t="s">
        <v>20</v>
      </c>
      <c r="M101" s="75" t="s">
        <v>21</v>
      </c>
      <c r="N101" s="75" t="s">
        <v>161</v>
      </c>
      <c r="O101" s="75" t="s">
        <v>162</v>
      </c>
      <c r="P101" s="75" t="s">
        <v>163</v>
      </c>
      <c r="Q101" s="75" t="s">
        <v>164</v>
      </c>
      <c r="R101" s="75" t="s">
        <v>165</v>
      </c>
      <c r="S101" s="75" t="s">
        <v>166</v>
      </c>
      <c r="T101" s="75" t="s">
        <v>167</v>
      </c>
      <c r="U101" s="75" t="s">
        <v>20</v>
      </c>
    </row>
    <row r="102">
      <c r="A102" s="15">
        <v>90.0</v>
      </c>
      <c r="B102" s="25" t="s">
        <v>269</v>
      </c>
      <c r="C102" s="43" t="s">
        <v>262</v>
      </c>
      <c r="D102" s="29">
        <v>0.0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</row>
    <row r="103">
      <c r="A103" s="15">
        <v>91.0</v>
      </c>
      <c r="B103" s="25" t="s">
        <v>272</v>
      </c>
      <c r="C103" s="43" t="s">
        <v>262</v>
      </c>
      <c r="D103" s="29">
        <v>38.0</v>
      </c>
      <c r="E103" s="36"/>
      <c r="F103" s="36"/>
      <c r="G103" s="36"/>
      <c r="H103" s="36"/>
      <c r="I103" s="36"/>
      <c r="J103" s="36"/>
      <c r="K103" s="36"/>
      <c r="L103" s="36"/>
      <c r="M103" s="37">
        <v>670.0</v>
      </c>
      <c r="N103" s="36"/>
      <c r="O103" s="36"/>
      <c r="P103" s="36"/>
      <c r="Q103" s="36"/>
      <c r="R103" s="36"/>
      <c r="S103" s="36"/>
      <c r="T103" s="36"/>
      <c r="U103" s="36"/>
    </row>
    <row r="104">
      <c r="A104" s="15" t="s">
        <v>276</v>
      </c>
      <c r="B104" s="25" t="s">
        <v>277</v>
      </c>
      <c r="C104" s="43" t="s">
        <v>262</v>
      </c>
      <c r="D104" s="29">
        <v>145.0</v>
      </c>
      <c r="E104" s="36"/>
      <c r="F104" s="36"/>
      <c r="G104" s="36"/>
      <c r="H104" s="36"/>
      <c r="I104" s="36"/>
      <c r="J104" s="36"/>
      <c r="K104" s="36"/>
      <c r="L104" s="36"/>
      <c r="M104" s="37">
        <v>3254.0</v>
      </c>
      <c r="N104" s="36"/>
      <c r="O104" s="36"/>
      <c r="P104" s="36"/>
      <c r="Q104" s="36"/>
      <c r="R104" s="36"/>
      <c r="S104" s="36"/>
      <c r="T104" s="36"/>
      <c r="U104" s="36"/>
    </row>
    <row r="105">
      <c r="A105" s="15">
        <v>92.0</v>
      </c>
      <c r="B105" s="25" t="s">
        <v>282</v>
      </c>
      <c r="C105" s="43" t="s">
        <v>283</v>
      </c>
      <c r="D105" s="29">
        <v>0.0</v>
      </c>
      <c r="E105" s="36"/>
      <c r="F105" s="36"/>
      <c r="G105" s="37">
        <v>21.0</v>
      </c>
      <c r="H105" s="37">
        <v>100.0</v>
      </c>
      <c r="I105" s="37">
        <v>57.0</v>
      </c>
      <c r="J105" s="37">
        <v>0.0</v>
      </c>
      <c r="K105" s="36"/>
      <c r="L105" s="36"/>
      <c r="M105" s="36"/>
      <c r="N105" s="36"/>
      <c r="O105" s="37">
        <v>1500.0</v>
      </c>
      <c r="P105" s="37">
        <v>200.0</v>
      </c>
      <c r="Q105" s="37">
        <v>1900.0</v>
      </c>
      <c r="R105" s="37">
        <v>750.0</v>
      </c>
      <c r="S105" s="37">
        <v>900.0</v>
      </c>
      <c r="T105" s="36"/>
      <c r="U105" s="36"/>
    </row>
    <row r="106">
      <c r="A106" s="37">
        <v>93.0</v>
      </c>
      <c r="B106" s="25" t="s">
        <v>284</v>
      </c>
      <c r="C106" s="43" t="s">
        <v>288</v>
      </c>
      <c r="D106" s="29">
        <v>68.0</v>
      </c>
      <c r="E106" s="30"/>
      <c r="F106" s="30"/>
      <c r="G106" s="30"/>
      <c r="H106" s="30"/>
      <c r="I106" s="30"/>
      <c r="J106" s="30"/>
      <c r="K106" s="30"/>
      <c r="L106" s="30"/>
      <c r="M106" s="37">
        <v>150.0</v>
      </c>
      <c r="N106" s="36"/>
      <c r="O106" s="36"/>
      <c r="P106" s="36"/>
      <c r="Q106" s="36"/>
      <c r="R106" s="36"/>
      <c r="S106" s="36"/>
      <c r="T106" s="36"/>
      <c r="U106" s="36"/>
    </row>
    <row r="107">
      <c r="A107" s="37">
        <v>94.0</v>
      </c>
      <c r="B107" s="25" t="s">
        <v>291</v>
      </c>
      <c r="C107" s="43" t="s">
        <v>288</v>
      </c>
      <c r="D107" s="29">
        <v>251.0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</row>
    <row r="108">
      <c r="A108" s="37">
        <v>95.0</v>
      </c>
      <c r="B108" s="25" t="s">
        <v>294</v>
      </c>
      <c r="C108" s="43" t="s">
        <v>288</v>
      </c>
      <c r="D108" s="61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</row>
    <row r="109">
      <c r="A109" s="37">
        <v>96.0</v>
      </c>
      <c r="B109" s="25" t="s">
        <v>296</v>
      </c>
      <c r="C109" s="43" t="s">
        <v>288</v>
      </c>
      <c r="D109" s="29">
        <v>250.0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7">
        <v>1210.0</v>
      </c>
      <c r="P109" s="37">
        <v>290.0</v>
      </c>
      <c r="Q109" s="37">
        <v>0.0</v>
      </c>
      <c r="R109" s="37">
        <v>110.0</v>
      </c>
      <c r="S109" s="37">
        <v>230.0</v>
      </c>
      <c r="T109" s="36"/>
      <c r="U109" s="36"/>
    </row>
    <row r="110">
      <c r="A110" s="37">
        <v>97.0</v>
      </c>
      <c r="B110" s="25" t="s">
        <v>297</v>
      </c>
      <c r="C110" s="43" t="s">
        <v>288</v>
      </c>
      <c r="D110" s="29">
        <v>23.0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</row>
    <row r="111">
      <c r="A111" s="37">
        <v>98.0</v>
      </c>
      <c r="B111" s="25" t="s">
        <v>298</v>
      </c>
      <c r="C111" s="43" t="s">
        <v>288</v>
      </c>
      <c r="D111" s="29">
        <v>48.0</v>
      </c>
      <c r="E111" s="36"/>
      <c r="F111" s="36"/>
      <c r="G111" s="36"/>
      <c r="H111" s="36"/>
      <c r="I111" s="36"/>
      <c r="J111" s="36"/>
      <c r="K111" s="36"/>
      <c r="L111" s="36"/>
      <c r="M111" s="37">
        <v>180.0</v>
      </c>
      <c r="N111" s="36"/>
      <c r="O111" s="36"/>
      <c r="P111" s="36"/>
      <c r="Q111" s="36"/>
      <c r="R111" s="36"/>
      <c r="S111" s="36"/>
      <c r="T111" s="36"/>
      <c r="U111" s="36"/>
    </row>
    <row r="112">
      <c r="A112" s="37">
        <v>99.0</v>
      </c>
      <c r="B112" s="25" t="s">
        <v>299</v>
      </c>
      <c r="C112" s="43" t="s">
        <v>288</v>
      </c>
      <c r="D112" s="33">
        <v>212.0</v>
      </c>
      <c r="E112" s="36"/>
      <c r="F112" s="36"/>
      <c r="G112" s="36"/>
      <c r="H112" s="36"/>
      <c r="I112" s="36"/>
      <c r="J112" s="36"/>
      <c r="K112" s="36"/>
      <c r="L112" s="36"/>
      <c r="M112" s="37">
        <v>0.0</v>
      </c>
      <c r="N112" s="36"/>
      <c r="O112" s="36"/>
      <c r="P112" s="36"/>
      <c r="Q112" s="36"/>
      <c r="R112" s="36"/>
      <c r="S112" s="36"/>
      <c r="T112" s="36"/>
      <c r="U112" s="36"/>
    </row>
    <row r="113">
      <c r="A113" s="37">
        <v>100.0</v>
      </c>
      <c r="B113" s="25" t="s">
        <v>300</v>
      </c>
      <c r="C113" s="43" t="s">
        <v>288</v>
      </c>
      <c r="D113" s="29">
        <v>207.0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</row>
    <row r="114">
      <c r="A114" s="37">
        <v>101.0</v>
      </c>
      <c r="B114" s="25" t="s">
        <v>301</v>
      </c>
      <c r="C114" s="43" t="s">
        <v>288</v>
      </c>
      <c r="D114" s="29">
        <v>529.0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</row>
    <row r="115">
      <c r="A115" s="37">
        <v>102.0</v>
      </c>
      <c r="B115" s="25" t="s">
        <v>302</v>
      </c>
      <c r="C115" s="43" t="s">
        <v>288</v>
      </c>
      <c r="D115" s="29">
        <v>53.0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</row>
    <row r="116">
      <c r="A116" s="37">
        <v>103.0</v>
      </c>
      <c r="B116" s="25" t="s">
        <v>303</v>
      </c>
      <c r="C116" s="43" t="s">
        <v>288</v>
      </c>
      <c r="D116" s="29">
        <v>31.0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</row>
    <row r="117">
      <c r="A117" s="37">
        <v>104.0</v>
      </c>
      <c r="B117" s="25" t="s">
        <v>304</v>
      </c>
      <c r="C117" s="43" t="s">
        <v>288</v>
      </c>
      <c r="D117" s="29">
        <v>777.0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7">
        <v>480.0</v>
      </c>
      <c r="P117" s="37">
        <v>3500.0</v>
      </c>
      <c r="Q117" s="37">
        <v>3200.0</v>
      </c>
      <c r="R117" s="37">
        <v>380.0</v>
      </c>
      <c r="S117" s="37">
        <v>1200.0</v>
      </c>
      <c r="T117" s="36"/>
      <c r="U117" s="36"/>
    </row>
    <row r="118">
      <c r="A118" s="37">
        <v>105.0</v>
      </c>
      <c r="B118" s="25" t="s">
        <v>305</v>
      </c>
      <c r="C118" s="43" t="s">
        <v>288</v>
      </c>
      <c r="D118" s="29">
        <v>1859.0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7">
        <v>630.0</v>
      </c>
      <c r="P118" s="37">
        <v>10180.0</v>
      </c>
      <c r="Q118" s="37">
        <v>4710.0</v>
      </c>
      <c r="R118" s="37">
        <v>9600.0</v>
      </c>
      <c r="S118" s="37">
        <v>6270.0</v>
      </c>
      <c r="T118" s="36"/>
      <c r="U118" s="36"/>
    </row>
    <row r="119">
      <c r="A119" s="37">
        <v>106.0</v>
      </c>
      <c r="B119" s="25" t="s">
        <v>306</v>
      </c>
      <c r="C119" s="43" t="s">
        <v>288</v>
      </c>
      <c r="D119" s="29">
        <v>95.0</v>
      </c>
      <c r="E119" s="36"/>
      <c r="F119" s="36"/>
      <c r="G119" s="36"/>
      <c r="H119" s="36"/>
      <c r="I119" s="36"/>
      <c r="J119" s="36"/>
      <c r="K119" s="36"/>
      <c r="L119" s="36"/>
      <c r="M119" s="37">
        <v>3268.0</v>
      </c>
      <c r="N119" s="36"/>
      <c r="O119" s="36"/>
      <c r="P119" s="36"/>
      <c r="Q119" s="36"/>
      <c r="R119" s="36"/>
      <c r="S119" s="36"/>
      <c r="T119" s="36"/>
      <c r="U119" s="36"/>
    </row>
    <row r="120">
      <c r="A120" s="37">
        <v>107.0</v>
      </c>
      <c r="B120" s="25" t="s">
        <v>307</v>
      </c>
      <c r="C120" s="43" t="s">
        <v>288</v>
      </c>
      <c r="D120" s="29">
        <v>110.0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7">
        <v>100.0</v>
      </c>
      <c r="P120" s="37">
        <v>1120.0</v>
      </c>
      <c r="Q120" s="37">
        <v>0.0</v>
      </c>
      <c r="R120" s="37">
        <v>1400.0</v>
      </c>
      <c r="S120" s="37">
        <v>270.0</v>
      </c>
      <c r="T120" s="37">
        <v>450.0</v>
      </c>
      <c r="U120" s="36"/>
    </row>
    <row r="121">
      <c r="A121" s="37">
        <v>108.0</v>
      </c>
      <c r="B121" s="25" t="s">
        <v>308</v>
      </c>
      <c r="C121" s="43" t="s">
        <v>288</v>
      </c>
      <c r="D121" s="29">
        <v>20.0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81"/>
      <c r="Q121" s="81"/>
      <c r="R121" s="81"/>
      <c r="S121" s="81"/>
      <c r="T121" s="36"/>
      <c r="U121" s="36"/>
    </row>
    <row r="122">
      <c r="A122" s="37">
        <v>109.0</v>
      </c>
      <c r="B122" s="25" t="s">
        <v>309</v>
      </c>
      <c r="C122" s="43" t="s">
        <v>288</v>
      </c>
      <c r="D122" s="61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7">
        <v>700.0</v>
      </c>
      <c r="Q122" s="37">
        <v>800.0</v>
      </c>
      <c r="R122" s="36"/>
      <c r="S122" s="36"/>
      <c r="T122" s="36"/>
      <c r="U122" s="36"/>
    </row>
    <row r="123">
      <c r="A123" s="37">
        <v>110.0</v>
      </c>
      <c r="B123" s="25" t="s">
        <v>310</v>
      </c>
      <c r="C123" s="43" t="s">
        <v>288</v>
      </c>
      <c r="D123" s="29">
        <v>577.0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</row>
    <row r="124">
      <c r="A124" s="37">
        <v>111.0</v>
      </c>
      <c r="B124" s="25" t="s">
        <v>311</v>
      </c>
      <c r="C124" s="43" t="s">
        <v>288</v>
      </c>
      <c r="D124" s="61"/>
      <c r="E124" s="36"/>
      <c r="F124" s="36"/>
      <c r="G124" s="36"/>
      <c r="H124" s="36"/>
      <c r="I124" s="36"/>
      <c r="J124" s="36"/>
      <c r="K124" s="36"/>
      <c r="L124" s="36"/>
      <c r="M124" s="37">
        <v>50.0</v>
      </c>
      <c r="N124" s="36"/>
      <c r="O124" s="36"/>
      <c r="P124" s="36"/>
      <c r="Q124" s="36"/>
      <c r="R124" s="36"/>
      <c r="S124" s="36"/>
      <c r="T124" s="36"/>
      <c r="U124" s="36"/>
    </row>
    <row r="125">
      <c r="A125" s="37">
        <v>112.0</v>
      </c>
      <c r="B125" s="25" t="s">
        <v>312</v>
      </c>
      <c r="C125" s="43" t="s">
        <v>288</v>
      </c>
      <c r="D125" s="61"/>
      <c r="E125" s="36"/>
      <c r="F125" s="36"/>
      <c r="G125" s="36"/>
      <c r="H125" s="36"/>
      <c r="I125" s="36"/>
      <c r="J125" s="36"/>
      <c r="K125" s="36"/>
      <c r="L125" s="36"/>
      <c r="M125" s="37">
        <v>0.0</v>
      </c>
      <c r="N125" s="36"/>
      <c r="O125" s="36"/>
      <c r="P125" s="36"/>
      <c r="Q125" s="36"/>
      <c r="R125" s="36"/>
      <c r="S125" s="36"/>
      <c r="T125" s="36"/>
      <c r="U125" s="36"/>
    </row>
    <row r="126">
      <c r="A126" s="37">
        <v>113.0</v>
      </c>
      <c r="B126" s="25" t="s">
        <v>313</v>
      </c>
      <c r="C126" s="43" t="s">
        <v>288</v>
      </c>
      <c r="D126" s="29">
        <v>212.0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</row>
    <row r="127">
      <c r="A127" s="37">
        <v>114.0</v>
      </c>
      <c r="B127" s="25" t="s">
        <v>314</v>
      </c>
      <c r="C127" s="43" t="s">
        <v>288</v>
      </c>
      <c r="D127" s="29">
        <v>0.0</v>
      </c>
      <c r="E127" s="36"/>
      <c r="F127" s="36"/>
      <c r="G127" s="36"/>
      <c r="H127" s="36"/>
      <c r="I127" s="36"/>
      <c r="J127" s="36"/>
      <c r="K127" s="36"/>
      <c r="L127" s="36"/>
      <c r="M127" s="37">
        <v>50.0</v>
      </c>
      <c r="N127" s="36"/>
      <c r="O127" s="36"/>
      <c r="P127" s="36"/>
      <c r="Q127" s="36"/>
      <c r="R127" s="36"/>
      <c r="S127" s="36"/>
      <c r="T127" s="36"/>
      <c r="U127" s="36"/>
    </row>
    <row r="128">
      <c r="A128" s="37">
        <v>115.0</v>
      </c>
      <c r="B128" s="25" t="s">
        <v>315</v>
      </c>
      <c r="C128" s="43" t="s">
        <v>288</v>
      </c>
      <c r="D128" s="29">
        <v>461.0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</row>
    <row r="129">
      <c r="A129" s="37">
        <v>116.0</v>
      </c>
      <c r="B129" s="25" t="s">
        <v>316</v>
      </c>
      <c r="C129" s="43" t="s">
        <v>288</v>
      </c>
      <c r="D129" s="29">
        <v>0.0</v>
      </c>
      <c r="E129" s="30"/>
      <c r="F129" s="30"/>
      <c r="G129" s="30"/>
      <c r="H129" s="30"/>
      <c r="I129" s="30"/>
      <c r="J129" s="30"/>
      <c r="K129" s="30"/>
      <c r="L129" s="30"/>
      <c r="M129" s="36"/>
      <c r="N129" s="36"/>
      <c r="O129" s="37">
        <v>470.0</v>
      </c>
      <c r="P129" s="37">
        <v>180.0</v>
      </c>
      <c r="Q129" s="37">
        <v>160.0</v>
      </c>
      <c r="R129" s="37">
        <v>1610.0</v>
      </c>
      <c r="S129" s="37">
        <v>2380.0</v>
      </c>
      <c r="T129" s="36"/>
      <c r="U129" s="36"/>
    </row>
    <row r="130">
      <c r="A130" s="37">
        <v>117.0</v>
      </c>
      <c r="B130" s="25" t="s">
        <v>317</v>
      </c>
      <c r="C130" s="43" t="s">
        <v>318</v>
      </c>
      <c r="D130" s="29">
        <v>45.0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</row>
    <row r="131">
      <c r="A131" s="37">
        <v>118.0</v>
      </c>
      <c r="B131" s="25" t="s">
        <v>319</v>
      </c>
      <c r="C131" s="43" t="s">
        <v>318</v>
      </c>
      <c r="D131" s="29">
        <v>135.0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</row>
    <row r="132">
      <c r="A132" s="37">
        <v>119.0</v>
      </c>
      <c r="B132" s="25" t="s">
        <v>320</v>
      </c>
      <c r="C132" s="101" t="s">
        <v>321</v>
      </c>
      <c r="D132" s="29">
        <v>0.0</v>
      </c>
      <c r="E132" s="36"/>
      <c r="F132" s="36"/>
      <c r="G132" s="36"/>
      <c r="H132" s="36"/>
      <c r="I132" s="36"/>
      <c r="J132" s="36"/>
      <c r="K132" s="36"/>
      <c r="L132" s="36"/>
      <c r="M132" s="37">
        <v>242.0</v>
      </c>
      <c r="N132" s="36"/>
      <c r="O132" s="36"/>
      <c r="P132" s="36"/>
      <c r="Q132" s="36"/>
      <c r="R132" s="36"/>
      <c r="S132" s="36"/>
      <c r="T132" s="36"/>
      <c r="U132" s="36"/>
    </row>
    <row r="133">
      <c r="A133" s="37">
        <v>120.0</v>
      </c>
      <c r="B133" s="25" t="s">
        <v>322</v>
      </c>
      <c r="C133" s="43" t="s">
        <v>322</v>
      </c>
      <c r="D133" s="29">
        <v>85.0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7">
        <v>140.0</v>
      </c>
      <c r="Q133" s="37">
        <v>130.0</v>
      </c>
      <c r="R133" s="37">
        <v>120.0</v>
      </c>
      <c r="S133" s="36"/>
      <c r="T133" s="36"/>
      <c r="U133" s="36"/>
    </row>
    <row r="134">
      <c r="A134" s="63">
        <v>121.0</v>
      </c>
      <c r="B134" s="25" t="s">
        <v>323</v>
      </c>
      <c r="C134" s="43" t="s">
        <v>324</v>
      </c>
      <c r="D134" s="33">
        <v>0.0</v>
      </c>
      <c r="E134" s="58"/>
      <c r="F134" s="63">
        <v>0.0</v>
      </c>
      <c r="G134" s="63">
        <v>0.0</v>
      </c>
      <c r="H134" s="63">
        <v>0.0</v>
      </c>
      <c r="I134" s="63">
        <v>15.0</v>
      </c>
      <c r="J134" s="63">
        <v>0.0</v>
      </c>
      <c r="K134" s="63">
        <v>0.0</v>
      </c>
      <c r="L134" s="63">
        <v>0.0</v>
      </c>
      <c r="M134" s="63">
        <v>0.0</v>
      </c>
      <c r="N134" s="58"/>
      <c r="O134" s="58"/>
      <c r="P134" s="58"/>
      <c r="Q134" s="58"/>
      <c r="R134" s="58"/>
      <c r="S134" s="58"/>
      <c r="T134" s="58"/>
      <c r="U134" s="58"/>
    </row>
    <row r="135">
      <c r="A135" s="37">
        <v>122.0</v>
      </c>
      <c r="B135" s="25" t="s">
        <v>325</v>
      </c>
      <c r="C135" s="43" t="s">
        <v>326</v>
      </c>
      <c r="D135" s="29">
        <v>110.0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</row>
    <row r="136">
      <c r="A136" s="37">
        <v>123.0</v>
      </c>
      <c r="B136" s="25" t="s">
        <v>327</v>
      </c>
      <c r="C136" s="43" t="s">
        <v>326</v>
      </c>
      <c r="D136" s="29">
        <v>200.0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</row>
    <row r="137">
      <c r="A137" s="37">
        <v>124.0</v>
      </c>
      <c r="B137" s="25" t="s">
        <v>328</v>
      </c>
      <c r="C137" s="43" t="s">
        <v>326</v>
      </c>
      <c r="D137" s="29">
        <v>99.0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</row>
    <row r="138">
      <c r="A138" s="37">
        <v>125.0</v>
      </c>
      <c r="B138" s="25" t="s">
        <v>329</v>
      </c>
      <c r="C138" s="43" t="s">
        <v>330</v>
      </c>
      <c r="D138" s="29">
        <v>50.0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</row>
    <row r="139">
      <c r="A139" s="37">
        <v>126.0</v>
      </c>
      <c r="B139" s="25" t="s">
        <v>331</v>
      </c>
      <c r="C139" s="43" t="s">
        <v>330</v>
      </c>
      <c r="D139" s="29">
        <v>53.0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</row>
    <row r="140">
      <c r="A140" s="63">
        <v>127.0</v>
      </c>
      <c r="B140" s="25" t="s">
        <v>332</v>
      </c>
      <c r="C140" s="43" t="s">
        <v>330</v>
      </c>
      <c r="D140" s="29">
        <v>115.0</v>
      </c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</row>
    <row r="141">
      <c r="A141" s="37">
        <v>128.0</v>
      </c>
      <c r="B141" s="25" t="s">
        <v>333</v>
      </c>
      <c r="C141" s="43" t="s">
        <v>334</v>
      </c>
      <c r="D141" s="29">
        <v>580.0</v>
      </c>
      <c r="E141" s="36"/>
      <c r="F141" s="36"/>
      <c r="G141" s="36"/>
      <c r="H141" s="36"/>
      <c r="I141" s="36"/>
      <c r="J141" s="36"/>
      <c r="K141" s="36"/>
      <c r="L141" s="36"/>
      <c r="M141" s="37">
        <v>0.0</v>
      </c>
      <c r="N141" s="36"/>
      <c r="O141" s="36"/>
      <c r="P141" s="36"/>
      <c r="Q141" s="36"/>
      <c r="R141" s="36"/>
      <c r="S141" s="36"/>
      <c r="T141" s="36"/>
      <c r="U141" s="36"/>
    </row>
    <row r="142">
      <c r="A142" s="37">
        <v>129.0</v>
      </c>
      <c r="B142" s="25" t="s">
        <v>335</v>
      </c>
      <c r="C142" s="43" t="s">
        <v>334</v>
      </c>
      <c r="D142" s="29">
        <v>100.0</v>
      </c>
      <c r="E142" s="36"/>
      <c r="F142" s="36"/>
      <c r="G142" s="36"/>
      <c r="H142" s="36"/>
      <c r="I142" s="36"/>
      <c r="J142" s="36"/>
      <c r="K142" s="36"/>
      <c r="L142" s="36"/>
      <c r="M142" s="37">
        <v>700.0</v>
      </c>
      <c r="N142" s="36"/>
      <c r="O142" s="36"/>
      <c r="P142" s="36"/>
      <c r="Q142" s="36"/>
      <c r="R142" s="36"/>
      <c r="S142" s="36"/>
      <c r="T142" s="36"/>
      <c r="U142" s="36"/>
    </row>
    <row r="143">
      <c r="A143" s="37">
        <v>130.0</v>
      </c>
      <c r="B143" s="25" t="s">
        <v>336</v>
      </c>
      <c r="C143" s="43" t="s">
        <v>337</v>
      </c>
      <c r="D143" s="29">
        <v>210.0</v>
      </c>
      <c r="E143" s="36"/>
      <c r="F143" s="36"/>
      <c r="G143" s="36"/>
      <c r="H143" s="36"/>
      <c r="I143" s="36"/>
      <c r="J143" s="36"/>
      <c r="K143" s="36"/>
      <c r="L143" s="36"/>
      <c r="M143" s="37">
        <v>1020.0</v>
      </c>
      <c r="N143" s="36"/>
      <c r="O143" s="36"/>
      <c r="P143" s="36"/>
      <c r="Q143" s="36"/>
      <c r="R143" s="36"/>
      <c r="S143" s="36"/>
      <c r="T143" s="36"/>
      <c r="U143" s="36"/>
    </row>
    <row r="144">
      <c r="A144" s="37">
        <v>131.0</v>
      </c>
      <c r="B144" s="25" t="s">
        <v>338</v>
      </c>
      <c r="C144" s="43" t="s">
        <v>337</v>
      </c>
      <c r="D144" s="29">
        <v>115.0</v>
      </c>
      <c r="E144" s="36"/>
      <c r="F144" s="36"/>
      <c r="G144" s="36"/>
      <c r="H144" s="36"/>
      <c r="I144" s="36"/>
      <c r="J144" s="36"/>
      <c r="K144" s="36"/>
      <c r="L144" s="36"/>
      <c r="M144" s="37">
        <v>2200.0</v>
      </c>
      <c r="N144" s="36"/>
      <c r="O144" s="36"/>
      <c r="P144" s="36"/>
      <c r="Q144" s="36"/>
      <c r="R144" s="36"/>
      <c r="S144" s="36"/>
      <c r="T144" s="36"/>
      <c r="U144" s="36"/>
    </row>
    <row r="145">
      <c r="A145" s="37">
        <v>132.0</v>
      </c>
      <c r="B145" s="25" t="s">
        <v>339</v>
      </c>
      <c r="C145" s="43" t="s">
        <v>337</v>
      </c>
      <c r="D145" s="29">
        <v>100.0</v>
      </c>
      <c r="E145" s="36"/>
      <c r="F145" s="36"/>
      <c r="G145" s="36"/>
      <c r="H145" s="36"/>
      <c r="I145" s="36"/>
      <c r="J145" s="36"/>
      <c r="K145" s="36"/>
      <c r="L145" s="36"/>
      <c r="M145" s="37">
        <v>390.0</v>
      </c>
      <c r="N145" s="36"/>
      <c r="O145" s="36"/>
      <c r="P145" s="36"/>
      <c r="Q145" s="36"/>
      <c r="R145" s="36"/>
      <c r="S145" s="36"/>
      <c r="T145" s="36"/>
      <c r="U145" s="36"/>
    </row>
    <row r="146">
      <c r="A146" s="37">
        <v>133.0</v>
      </c>
      <c r="B146" s="25" t="s">
        <v>340</v>
      </c>
      <c r="C146" s="43" t="s">
        <v>337</v>
      </c>
      <c r="D146" s="29">
        <v>105.0</v>
      </c>
      <c r="E146" s="36"/>
      <c r="F146" s="36"/>
      <c r="G146" s="36"/>
      <c r="H146" s="36"/>
      <c r="I146" s="36"/>
      <c r="J146" s="36"/>
      <c r="K146" s="36"/>
      <c r="L146" s="36"/>
      <c r="M146" s="37">
        <v>800.0</v>
      </c>
      <c r="N146" s="36"/>
      <c r="O146" s="36"/>
      <c r="P146" s="36"/>
      <c r="Q146" s="36"/>
      <c r="R146" s="36"/>
      <c r="S146" s="36"/>
      <c r="T146" s="36"/>
      <c r="U146" s="36"/>
    </row>
    <row r="147">
      <c r="A147" s="102"/>
      <c r="B147" s="103"/>
      <c r="C147" s="104"/>
      <c r="D147" s="105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</row>
    <row r="148">
      <c r="A148" s="106"/>
      <c r="B148" s="107" t="s">
        <v>2</v>
      </c>
      <c r="C148" s="70" t="s">
        <v>3</v>
      </c>
      <c r="D148" s="95" t="s">
        <v>4</v>
      </c>
      <c r="E148" s="7"/>
      <c r="F148" s="7"/>
      <c r="G148" s="7"/>
      <c r="H148" s="7"/>
      <c r="I148" s="7"/>
      <c r="J148" s="7"/>
      <c r="K148" s="7"/>
      <c r="L148" s="10"/>
      <c r="M148" s="95" t="s">
        <v>7</v>
      </c>
      <c r="N148" s="7"/>
      <c r="O148" s="7"/>
      <c r="P148" s="7"/>
      <c r="Q148" s="7"/>
      <c r="R148" s="7"/>
      <c r="S148" s="7"/>
      <c r="T148" s="7"/>
      <c r="U148" s="10"/>
    </row>
    <row r="149">
      <c r="A149" s="74"/>
      <c r="B149" s="23"/>
      <c r="C149" s="23"/>
      <c r="D149" s="75" t="s">
        <v>21</v>
      </c>
      <c r="E149" s="75" t="s">
        <v>13</v>
      </c>
      <c r="F149" s="75" t="s">
        <v>14</v>
      </c>
      <c r="G149" s="75" t="s">
        <v>15</v>
      </c>
      <c r="H149" s="75" t="s">
        <v>16</v>
      </c>
      <c r="I149" s="75" t="s">
        <v>17</v>
      </c>
      <c r="J149" s="75" t="s">
        <v>18</v>
      </c>
      <c r="K149" s="75" t="s">
        <v>19</v>
      </c>
      <c r="L149" s="75" t="s">
        <v>20</v>
      </c>
      <c r="M149" s="75" t="s">
        <v>21</v>
      </c>
      <c r="N149" s="75" t="s">
        <v>161</v>
      </c>
      <c r="O149" s="75" t="s">
        <v>162</v>
      </c>
      <c r="P149" s="75" t="s">
        <v>163</v>
      </c>
      <c r="Q149" s="75" t="s">
        <v>164</v>
      </c>
      <c r="R149" s="75" t="s">
        <v>165</v>
      </c>
      <c r="S149" s="75" t="s">
        <v>166</v>
      </c>
      <c r="T149" s="75" t="s">
        <v>167</v>
      </c>
      <c r="U149" s="75" t="s">
        <v>20</v>
      </c>
    </row>
    <row r="150">
      <c r="A150" s="63">
        <v>134.0</v>
      </c>
      <c r="B150" s="25" t="s">
        <v>341</v>
      </c>
      <c r="C150" s="43" t="s">
        <v>337</v>
      </c>
      <c r="D150" s="37">
        <v>215.0</v>
      </c>
      <c r="E150" s="58"/>
      <c r="F150" s="58"/>
      <c r="G150" s="58"/>
      <c r="H150" s="58"/>
      <c r="I150" s="58"/>
      <c r="J150" s="58"/>
      <c r="K150" s="58"/>
      <c r="L150" s="58"/>
      <c r="M150" s="63">
        <v>2235.0</v>
      </c>
      <c r="N150" s="58"/>
      <c r="O150" s="58"/>
      <c r="P150" s="58"/>
      <c r="Q150" s="58"/>
      <c r="R150" s="58"/>
      <c r="S150" s="58"/>
      <c r="T150" s="58"/>
      <c r="U150" s="58"/>
    </row>
    <row r="151">
      <c r="A151" s="37">
        <v>135.0</v>
      </c>
      <c r="B151" s="25" t="s">
        <v>342</v>
      </c>
      <c r="C151" s="43" t="s">
        <v>343</v>
      </c>
      <c r="D151" s="37">
        <v>80.0</v>
      </c>
      <c r="E151" s="36"/>
      <c r="F151" s="36"/>
      <c r="G151" s="36"/>
      <c r="H151" s="36"/>
      <c r="I151" s="36"/>
      <c r="J151" s="36"/>
      <c r="K151" s="36"/>
      <c r="L151" s="36"/>
      <c r="M151" s="37">
        <v>500.0</v>
      </c>
      <c r="N151" s="36"/>
      <c r="O151" s="36"/>
      <c r="P151" s="36"/>
      <c r="Q151" s="36"/>
      <c r="R151" s="36"/>
      <c r="S151" s="36"/>
      <c r="T151" s="36"/>
      <c r="U151" s="36"/>
    </row>
    <row r="152">
      <c r="A152" s="37">
        <v>136.0</v>
      </c>
      <c r="B152" s="25" t="s">
        <v>344</v>
      </c>
      <c r="C152" s="101" t="s">
        <v>345</v>
      </c>
      <c r="D152" s="37">
        <v>30.0</v>
      </c>
      <c r="E152" s="36"/>
      <c r="F152" s="36"/>
      <c r="G152" s="36"/>
      <c r="H152" s="36"/>
      <c r="I152" s="36"/>
      <c r="J152" s="36"/>
      <c r="K152" s="36"/>
      <c r="L152" s="36"/>
      <c r="M152" s="37">
        <v>0.0</v>
      </c>
      <c r="N152" s="36"/>
      <c r="O152" s="36"/>
      <c r="P152" s="36"/>
      <c r="Q152" s="36"/>
      <c r="R152" s="36"/>
      <c r="S152" s="36"/>
      <c r="T152" s="36"/>
      <c r="U152" s="36"/>
    </row>
    <row r="153">
      <c r="A153" s="37">
        <v>137.0</v>
      </c>
      <c r="B153" s="25" t="s">
        <v>346</v>
      </c>
      <c r="C153" s="108"/>
      <c r="D153" s="37">
        <v>150.0</v>
      </c>
      <c r="E153" s="36"/>
      <c r="F153" s="36"/>
      <c r="G153" s="36"/>
      <c r="H153" s="36"/>
      <c r="I153" s="36"/>
      <c r="J153" s="36"/>
      <c r="K153" s="36"/>
      <c r="L153" s="36"/>
      <c r="M153" s="37">
        <v>1700.0</v>
      </c>
      <c r="N153" s="36"/>
      <c r="O153" s="36"/>
      <c r="P153" s="36"/>
      <c r="Q153" s="36"/>
      <c r="R153" s="36"/>
      <c r="S153" s="36"/>
      <c r="T153" s="36"/>
      <c r="U153" s="36"/>
    </row>
    <row r="154">
      <c r="A154" s="37">
        <v>138.0</v>
      </c>
      <c r="B154" s="25" t="s">
        <v>347</v>
      </c>
      <c r="C154" s="108"/>
      <c r="D154" s="37">
        <v>0.0</v>
      </c>
      <c r="E154" s="36"/>
      <c r="F154" s="36"/>
      <c r="G154" s="36"/>
      <c r="H154" s="36"/>
      <c r="I154" s="36"/>
      <c r="J154" s="36"/>
      <c r="K154" s="36"/>
      <c r="L154" s="36"/>
      <c r="M154" s="37">
        <v>750.0</v>
      </c>
      <c r="N154" s="36"/>
      <c r="O154" s="36"/>
      <c r="P154" s="36"/>
      <c r="Q154" s="36"/>
      <c r="R154" s="36"/>
      <c r="S154" s="36"/>
      <c r="T154" s="36"/>
      <c r="U154" s="36"/>
    </row>
    <row r="155">
      <c r="A155" s="37">
        <v>139.0</v>
      </c>
      <c r="B155" s="25" t="s">
        <v>348</v>
      </c>
      <c r="C155" s="43" t="s">
        <v>349</v>
      </c>
      <c r="D155" s="37">
        <v>31.0</v>
      </c>
      <c r="E155" s="36"/>
      <c r="F155" s="36"/>
      <c r="G155" s="36"/>
      <c r="H155" s="36"/>
      <c r="I155" s="36"/>
      <c r="J155" s="36"/>
      <c r="K155" s="36"/>
      <c r="L155" s="36"/>
      <c r="M155" s="37">
        <v>0.0</v>
      </c>
      <c r="N155" s="36"/>
      <c r="O155" s="36"/>
      <c r="P155" s="36"/>
      <c r="Q155" s="36"/>
      <c r="R155" s="36"/>
      <c r="S155" s="36"/>
      <c r="T155" s="36"/>
      <c r="U155" s="36"/>
    </row>
    <row r="156">
      <c r="A156" s="37">
        <v>140.0</v>
      </c>
      <c r="B156" s="25" t="s">
        <v>350</v>
      </c>
      <c r="C156" s="43" t="s">
        <v>349</v>
      </c>
      <c r="D156" s="37">
        <v>795.0</v>
      </c>
      <c r="E156" s="36"/>
      <c r="F156" s="36"/>
      <c r="G156" s="36"/>
      <c r="H156" s="36"/>
      <c r="I156" s="36"/>
      <c r="J156" s="36"/>
      <c r="K156" s="36"/>
      <c r="L156" s="36"/>
      <c r="M156" s="37">
        <v>7440.0</v>
      </c>
      <c r="N156" s="36"/>
      <c r="O156" s="36"/>
      <c r="P156" s="36"/>
      <c r="Q156" s="36"/>
      <c r="R156" s="36"/>
      <c r="S156" s="36"/>
      <c r="T156" s="36"/>
      <c r="U156" s="36"/>
    </row>
    <row r="157">
      <c r="A157" s="37">
        <v>141.0</v>
      </c>
      <c r="B157" s="109" t="s">
        <v>351</v>
      </c>
      <c r="C157" s="108"/>
      <c r="D157" s="37">
        <v>120.0</v>
      </c>
      <c r="E157" s="36"/>
      <c r="F157" s="36"/>
      <c r="G157" s="36"/>
      <c r="H157" s="36"/>
      <c r="I157" s="36"/>
      <c r="J157" s="36"/>
      <c r="K157" s="36"/>
      <c r="L157" s="36"/>
      <c r="M157" s="37">
        <v>400.0</v>
      </c>
      <c r="N157" s="36"/>
      <c r="O157" s="36"/>
      <c r="P157" s="36"/>
      <c r="Q157" s="36"/>
      <c r="R157" s="36"/>
      <c r="S157" s="36"/>
      <c r="T157" s="36"/>
      <c r="U157" s="36"/>
    </row>
    <row r="158">
      <c r="A158" s="37">
        <v>142.0</v>
      </c>
      <c r="B158" s="109" t="s">
        <v>352</v>
      </c>
      <c r="C158" s="108"/>
      <c r="D158" s="37">
        <v>155.0</v>
      </c>
      <c r="E158" s="36"/>
      <c r="F158" s="36"/>
      <c r="G158" s="36"/>
      <c r="H158" s="36"/>
      <c r="I158" s="36"/>
      <c r="J158" s="36"/>
      <c r="K158" s="36"/>
      <c r="L158" s="36"/>
      <c r="M158" s="37">
        <v>480.0</v>
      </c>
      <c r="N158" s="36"/>
      <c r="O158" s="36"/>
      <c r="P158" s="36"/>
      <c r="Q158" s="36"/>
      <c r="R158" s="36"/>
      <c r="S158" s="36"/>
      <c r="T158" s="36"/>
      <c r="U158" s="36"/>
    </row>
    <row r="159">
      <c r="A159" s="37">
        <v>143.0</v>
      </c>
      <c r="B159" s="109" t="s">
        <v>353</v>
      </c>
      <c r="C159" s="108"/>
      <c r="D159" s="37">
        <v>128.0</v>
      </c>
      <c r="E159" s="36"/>
      <c r="F159" s="36"/>
      <c r="G159" s="36"/>
      <c r="H159" s="36"/>
      <c r="I159" s="36"/>
      <c r="J159" s="36"/>
      <c r="K159" s="36"/>
      <c r="L159" s="36"/>
      <c r="M159" s="37">
        <v>70.0</v>
      </c>
      <c r="N159" s="36"/>
      <c r="O159" s="36"/>
      <c r="P159" s="36"/>
      <c r="Q159" s="36"/>
      <c r="R159" s="36"/>
      <c r="S159" s="36"/>
      <c r="T159" s="36"/>
      <c r="U159" s="36"/>
    </row>
    <row r="160">
      <c r="A160" s="37">
        <v>144.0</v>
      </c>
      <c r="B160" s="109" t="s">
        <v>354</v>
      </c>
      <c r="C160" s="108"/>
      <c r="D160" s="37">
        <v>270.0</v>
      </c>
      <c r="E160" s="36"/>
      <c r="F160" s="36"/>
      <c r="G160" s="36"/>
      <c r="H160" s="36"/>
      <c r="I160" s="36"/>
      <c r="J160" s="36"/>
      <c r="K160" s="36"/>
      <c r="L160" s="36"/>
      <c r="M160" s="37">
        <v>380.0</v>
      </c>
      <c r="N160" s="36"/>
      <c r="O160" s="36"/>
      <c r="P160" s="36"/>
      <c r="Q160" s="36"/>
      <c r="R160" s="36"/>
      <c r="S160" s="36"/>
      <c r="T160" s="36"/>
      <c r="U160" s="36"/>
    </row>
    <row r="161">
      <c r="A161" s="37">
        <v>145.0</v>
      </c>
      <c r="B161" s="109" t="s">
        <v>355</v>
      </c>
      <c r="C161" s="108"/>
      <c r="D161" s="37">
        <v>241.0</v>
      </c>
      <c r="E161" s="36"/>
      <c r="F161" s="36"/>
      <c r="G161" s="36"/>
      <c r="H161" s="36"/>
      <c r="I161" s="36"/>
      <c r="J161" s="36"/>
      <c r="K161" s="36"/>
      <c r="L161" s="36"/>
      <c r="M161" s="37">
        <v>580.0</v>
      </c>
      <c r="N161" s="36"/>
      <c r="O161" s="36"/>
      <c r="P161" s="36"/>
      <c r="Q161" s="36"/>
      <c r="R161" s="36"/>
      <c r="S161" s="36"/>
      <c r="T161" s="36"/>
      <c r="U161" s="36"/>
    </row>
    <row r="162">
      <c r="A162" s="37">
        <v>146.0</v>
      </c>
      <c r="B162" s="109" t="s">
        <v>356</v>
      </c>
      <c r="C162" s="108"/>
      <c r="D162" s="37">
        <v>70.0</v>
      </c>
      <c r="E162" s="36"/>
      <c r="F162" s="36"/>
      <c r="G162" s="36"/>
      <c r="H162" s="36"/>
      <c r="I162" s="36"/>
      <c r="J162" s="36"/>
      <c r="K162" s="36"/>
      <c r="L162" s="36"/>
      <c r="M162" s="37">
        <v>1600.0</v>
      </c>
      <c r="N162" s="36"/>
      <c r="O162" s="36"/>
      <c r="P162" s="36"/>
      <c r="Q162" s="36"/>
      <c r="R162" s="36"/>
      <c r="S162" s="36"/>
      <c r="T162" s="36"/>
      <c r="U162" s="36"/>
    </row>
    <row r="163">
      <c r="A163" s="37">
        <v>147.0</v>
      </c>
      <c r="B163" s="109" t="s">
        <v>357</v>
      </c>
      <c r="C163" s="108"/>
      <c r="D163" s="37">
        <v>0.0</v>
      </c>
      <c r="E163" s="36"/>
      <c r="F163" s="36"/>
      <c r="G163" s="36"/>
      <c r="H163" s="36"/>
      <c r="I163" s="36"/>
      <c r="J163" s="36"/>
      <c r="K163" s="36"/>
      <c r="L163" s="36"/>
      <c r="M163" s="37">
        <v>200.0</v>
      </c>
      <c r="N163" s="36"/>
      <c r="O163" s="36"/>
      <c r="P163" s="36"/>
      <c r="Q163" s="36"/>
      <c r="R163" s="36"/>
      <c r="S163" s="36"/>
      <c r="T163" s="36"/>
      <c r="U163" s="36"/>
    </row>
    <row r="164">
      <c r="A164" s="37">
        <v>148.0</v>
      </c>
      <c r="B164" s="109" t="s">
        <v>358</v>
      </c>
      <c r="C164" s="108"/>
      <c r="D164" s="37">
        <v>150.0</v>
      </c>
      <c r="E164" s="36"/>
      <c r="F164" s="36"/>
      <c r="G164" s="36"/>
      <c r="H164" s="36"/>
      <c r="I164" s="36"/>
      <c r="J164" s="36"/>
      <c r="K164" s="36"/>
      <c r="L164" s="36"/>
      <c r="M164" s="37">
        <v>232.0</v>
      </c>
      <c r="N164" s="36"/>
      <c r="O164" s="36"/>
      <c r="P164" s="36"/>
      <c r="Q164" s="36"/>
      <c r="R164" s="36"/>
      <c r="S164" s="36"/>
      <c r="T164" s="36"/>
      <c r="U164" s="36"/>
    </row>
    <row r="165">
      <c r="A165" s="37">
        <v>149.0</v>
      </c>
      <c r="B165" s="109" t="s">
        <v>359</v>
      </c>
      <c r="C165" s="108"/>
      <c r="D165" s="36"/>
      <c r="E165" s="36"/>
      <c r="F165" s="36"/>
      <c r="G165" s="36"/>
      <c r="H165" s="36"/>
      <c r="I165" s="36"/>
      <c r="J165" s="36"/>
      <c r="K165" s="36"/>
      <c r="L165" s="36"/>
      <c r="M165" s="37">
        <v>1200.0</v>
      </c>
      <c r="N165" s="36"/>
      <c r="O165" s="36"/>
      <c r="P165" s="36"/>
      <c r="Q165" s="36"/>
      <c r="R165" s="36"/>
      <c r="S165" s="36"/>
      <c r="T165" s="36"/>
      <c r="U165" s="36"/>
    </row>
    <row r="166">
      <c r="A166" s="37">
        <v>150.0</v>
      </c>
      <c r="B166" s="109" t="s">
        <v>360</v>
      </c>
      <c r="C166" s="108"/>
      <c r="D166" s="37">
        <v>5.0</v>
      </c>
      <c r="E166" s="36"/>
      <c r="F166" s="36"/>
      <c r="G166" s="36"/>
      <c r="H166" s="36"/>
      <c r="I166" s="36"/>
      <c r="J166" s="36"/>
      <c r="K166" s="36"/>
      <c r="L166" s="36"/>
      <c r="M166" s="110">
        <v>450.0</v>
      </c>
      <c r="N166" s="36"/>
      <c r="O166" s="36"/>
      <c r="P166" s="36"/>
      <c r="Q166" s="36"/>
      <c r="R166" s="36"/>
      <c r="S166" s="36"/>
      <c r="T166" s="36"/>
      <c r="U166" s="36"/>
    </row>
    <row r="167">
      <c r="A167" s="37">
        <v>151.0</v>
      </c>
      <c r="B167" s="109" t="s">
        <v>361</v>
      </c>
      <c r="C167" s="43" t="s">
        <v>362</v>
      </c>
      <c r="D167" s="37">
        <v>0.0</v>
      </c>
      <c r="E167" s="36"/>
      <c r="F167" s="36"/>
      <c r="G167" s="36"/>
      <c r="H167" s="36"/>
      <c r="I167" s="36"/>
      <c r="J167" s="36"/>
      <c r="K167" s="36"/>
      <c r="L167" s="36"/>
      <c r="M167" s="110">
        <v>0.0</v>
      </c>
      <c r="N167" s="36"/>
      <c r="O167" s="36"/>
      <c r="P167" s="36"/>
      <c r="Q167" s="36"/>
      <c r="R167" s="36"/>
      <c r="S167" s="36"/>
      <c r="T167" s="36"/>
      <c r="U167" s="36"/>
    </row>
    <row r="168">
      <c r="A168" s="111">
        <v>152.0</v>
      </c>
      <c r="B168" s="109" t="s">
        <v>363</v>
      </c>
      <c r="C168" s="43" t="s">
        <v>362</v>
      </c>
      <c r="D168" s="37">
        <v>511.0</v>
      </c>
      <c r="E168" s="36"/>
      <c r="F168" s="36"/>
      <c r="G168" s="36"/>
      <c r="H168" s="36"/>
      <c r="I168" s="36"/>
      <c r="J168" s="36"/>
      <c r="K168" s="36"/>
      <c r="L168" s="36"/>
      <c r="M168" s="37">
        <v>2683.0</v>
      </c>
      <c r="N168" s="36"/>
      <c r="O168" s="36"/>
      <c r="P168" s="36"/>
      <c r="Q168" s="36"/>
      <c r="R168" s="36"/>
      <c r="S168" s="36"/>
      <c r="T168" s="36"/>
      <c r="U168" s="36"/>
    </row>
    <row r="169">
      <c r="A169" s="111">
        <v>153.0</v>
      </c>
      <c r="B169" s="109" t="s">
        <v>364</v>
      </c>
      <c r="C169" s="108"/>
      <c r="D169" s="37">
        <v>105.0</v>
      </c>
      <c r="E169" s="36"/>
      <c r="F169" s="36"/>
      <c r="G169" s="36"/>
      <c r="H169" s="36"/>
      <c r="I169" s="36"/>
      <c r="J169" s="36"/>
      <c r="K169" s="36"/>
      <c r="L169" s="36"/>
      <c r="M169" s="37">
        <v>480.0</v>
      </c>
      <c r="N169" s="36"/>
      <c r="O169" s="36"/>
      <c r="P169" s="36"/>
      <c r="Q169" s="36"/>
      <c r="R169" s="36"/>
      <c r="S169" s="36"/>
      <c r="T169" s="36"/>
      <c r="U169" s="36"/>
    </row>
    <row r="170">
      <c r="A170" s="37">
        <v>154.0</v>
      </c>
      <c r="B170" s="109" t="s">
        <v>365</v>
      </c>
      <c r="C170" s="108"/>
      <c r="D170" s="37">
        <v>25.0</v>
      </c>
      <c r="E170" s="36"/>
      <c r="F170" s="36"/>
      <c r="G170" s="36"/>
      <c r="H170" s="36"/>
      <c r="I170" s="36"/>
      <c r="J170" s="36"/>
      <c r="K170" s="36"/>
      <c r="L170" s="36"/>
      <c r="M170" s="110">
        <v>30.0</v>
      </c>
      <c r="N170" s="36"/>
      <c r="O170" s="36"/>
      <c r="P170" s="36"/>
      <c r="Q170" s="36"/>
      <c r="R170" s="36"/>
      <c r="S170" s="36"/>
      <c r="T170" s="36"/>
      <c r="U170" s="36"/>
    </row>
    <row r="171">
      <c r="A171" s="37">
        <v>155.0</v>
      </c>
      <c r="B171" s="109" t="s">
        <v>366</v>
      </c>
      <c r="C171" s="108"/>
      <c r="D171" s="36"/>
      <c r="E171" s="36"/>
      <c r="F171" s="36"/>
      <c r="G171" s="36"/>
      <c r="H171" s="36"/>
      <c r="I171" s="36"/>
      <c r="J171" s="36"/>
      <c r="K171" s="36"/>
      <c r="L171" s="36"/>
      <c r="M171" s="37">
        <v>1100.0</v>
      </c>
      <c r="N171" s="36"/>
      <c r="O171" s="36"/>
      <c r="P171" s="81"/>
      <c r="Q171" s="81"/>
      <c r="R171" s="81"/>
      <c r="S171" s="81"/>
      <c r="T171" s="81"/>
      <c r="U171" s="36"/>
    </row>
    <row r="172">
      <c r="A172" s="37">
        <v>156.0</v>
      </c>
      <c r="B172" s="109" t="s">
        <v>367</v>
      </c>
      <c r="C172" s="108"/>
      <c r="D172" s="37">
        <v>293.0</v>
      </c>
      <c r="E172" s="36"/>
      <c r="F172" s="36"/>
      <c r="G172" s="36"/>
      <c r="H172" s="36"/>
      <c r="I172" s="36"/>
      <c r="J172" s="36"/>
      <c r="K172" s="36"/>
      <c r="L172" s="36"/>
      <c r="M172" s="37">
        <v>2330.0</v>
      </c>
      <c r="N172" s="36"/>
      <c r="O172" s="36"/>
      <c r="P172" s="36"/>
      <c r="Q172" s="36"/>
      <c r="R172" s="36"/>
      <c r="S172" s="36"/>
      <c r="T172" s="36"/>
      <c r="U172" s="36"/>
    </row>
    <row r="173">
      <c r="A173" s="37">
        <v>157.0</v>
      </c>
      <c r="B173" s="109" t="s">
        <v>368</v>
      </c>
      <c r="C173" s="108"/>
      <c r="D173" s="37">
        <v>270.0</v>
      </c>
      <c r="E173" s="36"/>
      <c r="F173" s="36"/>
      <c r="G173" s="36"/>
      <c r="H173" s="36"/>
      <c r="I173" s="36"/>
      <c r="J173" s="36"/>
      <c r="K173" s="36"/>
      <c r="L173" s="36"/>
      <c r="M173" s="37">
        <v>4040.0</v>
      </c>
      <c r="N173" s="36"/>
      <c r="O173" s="36"/>
      <c r="P173" s="81"/>
      <c r="Q173" s="81"/>
      <c r="R173" s="81"/>
      <c r="S173" s="81"/>
      <c r="T173" s="81"/>
      <c r="U173" s="36"/>
    </row>
    <row r="174">
      <c r="A174" s="37">
        <v>158.0</v>
      </c>
      <c r="B174" s="109" t="s">
        <v>369</v>
      </c>
      <c r="C174" s="108"/>
      <c r="D174" s="37">
        <v>0.0</v>
      </c>
      <c r="E174" s="36"/>
      <c r="F174" s="36"/>
      <c r="G174" s="36"/>
      <c r="H174" s="36"/>
      <c r="I174" s="36"/>
      <c r="J174" s="36"/>
      <c r="K174" s="36"/>
      <c r="L174" s="36"/>
      <c r="M174" s="37">
        <v>0.0</v>
      </c>
      <c r="N174" s="36"/>
      <c r="O174" s="36"/>
      <c r="P174" s="81"/>
      <c r="Q174" s="81"/>
      <c r="R174" s="81"/>
      <c r="S174" s="81"/>
      <c r="T174" s="81"/>
      <c r="U174" s="36"/>
    </row>
    <row r="175">
      <c r="A175" s="37">
        <v>159.0</v>
      </c>
      <c r="B175" s="109" t="s">
        <v>370</v>
      </c>
      <c r="C175" s="108"/>
      <c r="D175" s="37">
        <v>10.0</v>
      </c>
      <c r="E175" s="36"/>
      <c r="F175" s="36"/>
      <c r="G175" s="36"/>
      <c r="H175" s="36"/>
      <c r="I175" s="36"/>
      <c r="J175" s="36"/>
      <c r="K175" s="36"/>
      <c r="L175" s="36"/>
      <c r="M175" s="37">
        <v>250.0</v>
      </c>
      <c r="N175" s="36"/>
      <c r="O175" s="36"/>
      <c r="P175" s="36"/>
      <c r="Q175" s="36"/>
      <c r="R175" s="36"/>
      <c r="S175" s="36"/>
      <c r="T175" s="36"/>
      <c r="U175" s="36"/>
    </row>
    <row r="176">
      <c r="A176" s="37">
        <v>160.0</v>
      </c>
      <c r="B176" s="109" t="s">
        <v>371</v>
      </c>
      <c r="C176" s="43" t="s">
        <v>372</v>
      </c>
      <c r="D176" s="37">
        <v>160.0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</row>
    <row r="177">
      <c r="A177" s="37">
        <v>161.0</v>
      </c>
      <c r="B177" s="109" t="s">
        <v>373</v>
      </c>
      <c r="C177" s="43" t="s">
        <v>374</v>
      </c>
      <c r="D177" s="37">
        <v>60.0</v>
      </c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</row>
    <row r="178">
      <c r="A178" s="15">
        <v>162.0</v>
      </c>
      <c r="B178" s="109" t="s">
        <v>375</v>
      </c>
      <c r="C178" s="43" t="s">
        <v>376</v>
      </c>
      <c r="D178" s="37">
        <v>10.0</v>
      </c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7">
        <v>20.0</v>
      </c>
      <c r="R178" s="37">
        <v>20.0</v>
      </c>
      <c r="S178" s="37">
        <v>567.0</v>
      </c>
      <c r="T178" s="37">
        <v>885.0</v>
      </c>
      <c r="U178" s="36"/>
    </row>
    <row r="179">
      <c r="A179" s="63">
        <v>163.0</v>
      </c>
      <c r="B179" s="109" t="s">
        <v>377</v>
      </c>
      <c r="C179" s="43" t="s">
        <v>378</v>
      </c>
      <c r="D179" s="36"/>
      <c r="E179" s="58"/>
      <c r="F179" s="58"/>
      <c r="G179" s="58"/>
      <c r="H179" s="63">
        <v>18.0</v>
      </c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</row>
    <row r="180">
      <c r="A180" s="63">
        <v>164.0</v>
      </c>
      <c r="B180" s="109" t="s">
        <v>379</v>
      </c>
      <c r="C180" s="43" t="s">
        <v>378</v>
      </c>
      <c r="D180" s="36"/>
      <c r="E180" s="58"/>
      <c r="F180" s="58"/>
      <c r="G180" s="58"/>
      <c r="H180" s="63">
        <v>20.0</v>
      </c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</row>
    <row r="181">
      <c r="A181" s="63">
        <v>165.0</v>
      </c>
      <c r="B181" s="109" t="s">
        <v>380</v>
      </c>
      <c r="C181" s="43" t="s">
        <v>378</v>
      </c>
      <c r="D181" s="36"/>
      <c r="E181" s="58"/>
      <c r="F181" s="58"/>
      <c r="G181" s="58"/>
      <c r="H181" s="63">
        <v>10.0</v>
      </c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</row>
    <row r="182">
      <c r="A182" s="37">
        <v>166.0</v>
      </c>
      <c r="B182" s="109" t="s">
        <v>381</v>
      </c>
      <c r="C182" s="43" t="s">
        <v>382</v>
      </c>
      <c r="D182" s="37">
        <v>46.0</v>
      </c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7">
        <v>400.0</v>
      </c>
      <c r="Q182" s="37">
        <v>0.0</v>
      </c>
      <c r="R182" s="37">
        <v>0.0</v>
      </c>
      <c r="S182" s="37">
        <v>0.0</v>
      </c>
      <c r="T182" s="37">
        <v>0.0</v>
      </c>
      <c r="U182" s="63">
        <v>400.0</v>
      </c>
    </row>
    <row r="183">
      <c r="A183" s="37">
        <v>167.0</v>
      </c>
      <c r="B183" s="109" t="s">
        <v>383</v>
      </c>
      <c r="C183" s="43" t="s">
        <v>382</v>
      </c>
      <c r="D183" s="37">
        <v>228.0</v>
      </c>
      <c r="E183" s="36"/>
      <c r="F183" s="36"/>
      <c r="G183" s="36"/>
      <c r="H183" s="36"/>
      <c r="I183" s="36"/>
      <c r="J183" s="36"/>
      <c r="K183" s="36"/>
      <c r="L183" s="36"/>
      <c r="M183" s="37">
        <v>896.0</v>
      </c>
      <c r="N183" s="36"/>
      <c r="O183" s="36"/>
      <c r="P183" s="36"/>
      <c r="Q183" s="36"/>
      <c r="R183" s="36"/>
      <c r="S183" s="36"/>
      <c r="T183" s="36"/>
      <c r="U183" s="36"/>
    </row>
    <row r="184">
      <c r="A184" s="37">
        <v>168.0</v>
      </c>
      <c r="B184" s="25" t="s">
        <v>266</v>
      </c>
      <c r="C184" s="113" t="s">
        <v>236</v>
      </c>
      <c r="D184" s="37">
        <v>232.0</v>
      </c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110">
        <v>2680.0</v>
      </c>
      <c r="Q184" s="110">
        <v>4800.0</v>
      </c>
      <c r="R184" s="110">
        <v>3970.0</v>
      </c>
      <c r="S184" s="110">
        <v>3900.0</v>
      </c>
      <c r="T184" s="81"/>
      <c r="U184" s="81"/>
    </row>
    <row r="185">
      <c r="A185" s="37">
        <v>169.0</v>
      </c>
      <c r="B185" s="25" t="s">
        <v>270</v>
      </c>
      <c r="C185" s="114" t="s">
        <v>236</v>
      </c>
      <c r="D185" s="37">
        <v>4488.0</v>
      </c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110">
        <v>1000.0</v>
      </c>
      <c r="P185" s="110">
        <v>2740.0</v>
      </c>
      <c r="Q185" s="110">
        <v>2000.0</v>
      </c>
      <c r="R185" s="110">
        <v>23557.0</v>
      </c>
      <c r="S185" s="110">
        <v>1040.0</v>
      </c>
      <c r="T185" s="81"/>
      <c r="U185" s="81"/>
    </row>
    <row r="186">
      <c r="A186" s="37">
        <v>170.0</v>
      </c>
      <c r="B186" s="25" t="s">
        <v>271</v>
      </c>
      <c r="C186" s="114" t="s">
        <v>236</v>
      </c>
      <c r="D186" s="37">
        <v>17.0</v>
      </c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110">
        <v>1430.0</v>
      </c>
      <c r="P186" s="110">
        <v>1690.0</v>
      </c>
      <c r="Q186" s="110">
        <v>2800.0</v>
      </c>
      <c r="R186" s="110">
        <v>1126.0</v>
      </c>
      <c r="S186" s="110">
        <v>1050.0</v>
      </c>
      <c r="T186" s="81"/>
      <c r="U186" s="81"/>
    </row>
    <row r="187">
      <c r="A187" s="37">
        <v>171.0</v>
      </c>
      <c r="B187" s="25" t="s">
        <v>267</v>
      </c>
      <c r="C187" s="114" t="s">
        <v>236</v>
      </c>
      <c r="D187" s="37">
        <v>1505.0</v>
      </c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</row>
    <row r="188">
      <c r="A188" s="37">
        <v>172.0</v>
      </c>
      <c r="B188" s="25" t="s">
        <v>237</v>
      </c>
      <c r="C188" s="114" t="s">
        <v>236</v>
      </c>
      <c r="D188" s="37">
        <v>2461.0</v>
      </c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</row>
    <row r="189">
      <c r="A189" s="37">
        <v>173.0</v>
      </c>
      <c r="B189" s="25" t="s">
        <v>273</v>
      </c>
      <c r="C189" s="114" t="s">
        <v>236</v>
      </c>
      <c r="D189" s="37">
        <v>130.0</v>
      </c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</row>
    <row r="190">
      <c r="A190" s="37">
        <v>174.0</v>
      </c>
      <c r="B190" s="25" t="s">
        <v>260</v>
      </c>
      <c r="C190" s="114" t="s">
        <v>236</v>
      </c>
      <c r="D190" s="110">
        <v>244.0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</row>
    <row r="191">
      <c r="A191" s="37">
        <v>175.0</v>
      </c>
      <c r="B191" s="25" t="s">
        <v>254</v>
      </c>
      <c r="C191" s="114" t="s">
        <v>236</v>
      </c>
      <c r="D191" s="37">
        <v>169.0</v>
      </c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</row>
    <row r="192">
      <c r="A192" s="37">
        <v>176.0</v>
      </c>
      <c r="B192" s="25" t="s">
        <v>274</v>
      </c>
      <c r="C192" s="114" t="s">
        <v>236</v>
      </c>
      <c r="D192" s="37">
        <v>896.0</v>
      </c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110">
        <v>1910.0</v>
      </c>
      <c r="P192" s="110">
        <v>2300.0</v>
      </c>
      <c r="Q192" s="110">
        <v>3060.0</v>
      </c>
      <c r="R192" s="110">
        <v>3540.0</v>
      </c>
      <c r="S192" s="110">
        <v>1330.0</v>
      </c>
      <c r="T192" s="81"/>
      <c r="U192" s="81"/>
    </row>
    <row r="193">
      <c r="A193" s="63">
        <v>177.0</v>
      </c>
      <c r="B193" s="25" t="s">
        <v>384</v>
      </c>
      <c r="C193" s="43" t="s">
        <v>385</v>
      </c>
      <c r="D193" s="37">
        <v>120.0</v>
      </c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</row>
    <row r="194">
      <c r="A194" s="63">
        <v>178.0</v>
      </c>
      <c r="B194" s="25" t="s">
        <v>386</v>
      </c>
      <c r="C194" s="43" t="s">
        <v>385</v>
      </c>
      <c r="D194" s="37">
        <v>64.0</v>
      </c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</row>
    <row r="195">
      <c r="A195" s="63">
        <v>179.0</v>
      </c>
      <c r="B195" s="25" t="s">
        <v>387</v>
      </c>
      <c r="C195" s="43" t="s">
        <v>385</v>
      </c>
      <c r="D195" s="63">
        <v>200.0</v>
      </c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</row>
    <row r="196">
      <c r="A196" s="102"/>
      <c r="B196" s="103"/>
      <c r="C196" s="104"/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</row>
    <row r="197">
      <c r="A197" s="115"/>
      <c r="B197" s="107" t="s">
        <v>2</v>
      </c>
      <c r="C197" s="116" t="s">
        <v>3</v>
      </c>
      <c r="D197" s="117" t="s">
        <v>4</v>
      </c>
      <c r="E197" s="7"/>
      <c r="F197" s="7"/>
      <c r="G197" s="7"/>
      <c r="H197" s="7"/>
      <c r="I197" s="7"/>
      <c r="J197" s="7"/>
      <c r="K197" s="7"/>
      <c r="L197" s="10"/>
      <c r="M197" s="118" t="s">
        <v>7</v>
      </c>
      <c r="N197" s="7"/>
      <c r="O197" s="7"/>
      <c r="P197" s="7"/>
      <c r="Q197" s="7"/>
      <c r="R197" s="7"/>
      <c r="S197" s="7"/>
      <c r="T197" s="7"/>
      <c r="U197" s="10"/>
    </row>
    <row r="198">
      <c r="A198" s="23"/>
      <c r="B198" s="23"/>
      <c r="C198" s="23"/>
      <c r="D198" s="119" t="s">
        <v>21</v>
      </c>
      <c r="E198" s="110" t="s">
        <v>13</v>
      </c>
      <c r="F198" s="119" t="s">
        <v>14</v>
      </c>
      <c r="G198" s="119" t="s">
        <v>15</v>
      </c>
      <c r="H198" s="119" t="s">
        <v>16</v>
      </c>
      <c r="I198" s="119" t="s">
        <v>17</v>
      </c>
      <c r="J198" s="119" t="s">
        <v>18</v>
      </c>
      <c r="K198" s="119" t="s">
        <v>19</v>
      </c>
      <c r="L198" s="119" t="s">
        <v>20</v>
      </c>
      <c r="M198" s="119" t="s">
        <v>21</v>
      </c>
      <c r="N198" s="119" t="s">
        <v>13</v>
      </c>
      <c r="O198" s="119" t="s">
        <v>14</v>
      </c>
      <c r="P198" s="119" t="s">
        <v>15</v>
      </c>
      <c r="Q198" s="119" t="s">
        <v>16</v>
      </c>
      <c r="R198" s="119" t="s">
        <v>17</v>
      </c>
      <c r="S198" s="119" t="s">
        <v>18</v>
      </c>
      <c r="T198" s="119" t="s">
        <v>19</v>
      </c>
      <c r="U198" s="119" t="s">
        <v>20</v>
      </c>
    </row>
    <row r="199">
      <c r="A199" s="37">
        <v>180.0</v>
      </c>
      <c r="B199" s="25" t="s">
        <v>388</v>
      </c>
      <c r="C199" s="43" t="s">
        <v>385</v>
      </c>
      <c r="D199" s="37">
        <v>135.0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</row>
    <row r="200">
      <c r="A200" s="37">
        <v>181.0</v>
      </c>
      <c r="B200" s="25" t="s">
        <v>389</v>
      </c>
      <c r="C200" s="114" t="s">
        <v>390</v>
      </c>
      <c r="D200" s="37">
        <v>65.0</v>
      </c>
      <c r="E200" s="81"/>
      <c r="F200" s="81"/>
      <c r="G200" s="81"/>
      <c r="H200" s="81"/>
      <c r="I200" s="81"/>
      <c r="J200" s="81"/>
      <c r="K200" s="81"/>
      <c r="L200" s="81"/>
      <c r="M200" s="110">
        <v>0.0</v>
      </c>
      <c r="N200" s="81"/>
      <c r="O200" s="81"/>
      <c r="P200" s="81"/>
      <c r="Q200" s="81"/>
      <c r="R200" s="81"/>
      <c r="S200" s="81"/>
      <c r="T200" s="81"/>
      <c r="U200" s="81"/>
    </row>
    <row r="201">
      <c r="A201" s="37">
        <v>182.0</v>
      </c>
      <c r="B201" s="25" t="s">
        <v>391</v>
      </c>
      <c r="C201" s="27" t="s">
        <v>390</v>
      </c>
      <c r="D201" s="81"/>
      <c r="E201" s="36"/>
      <c r="F201" s="36"/>
      <c r="G201" s="37">
        <v>15.0</v>
      </c>
      <c r="H201" s="37">
        <v>290.0</v>
      </c>
      <c r="I201" s="37">
        <v>0.0</v>
      </c>
      <c r="J201" s="36"/>
      <c r="K201" s="36"/>
      <c r="L201" s="36"/>
      <c r="M201" s="81"/>
      <c r="N201" s="36"/>
      <c r="O201" s="81"/>
      <c r="P201" s="110">
        <v>400.0</v>
      </c>
      <c r="Q201" s="81"/>
      <c r="R201" s="110">
        <v>300.0</v>
      </c>
      <c r="S201" s="110">
        <v>1300.0</v>
      </c>
      <c r="T201" s="81"/>
      <c r="U201" s="81"/>
    </row>
    <row r="202">
      <c r="A202" s="37">
        <v>183.0</v>
      </c>
      <c r="B202" s="25" t="s">
        <v>392</v>
      </c>
      <c r="C202" s="27" t="s">
        <v>390</v>
      </c>
      <c r="D202" s="81"/>
      <c r="E202" s="36"/>
      <c r="F202" s="81"/>
      <c r="G202" s="110">
        <v>84.0</v>
      </c>
      <c r="H202" s="110">
        <v>0.0</v>
      </c>
      <c r="I202" s="110">
        <v>0.0</v>
      </c>
      <c r="J202" s="81"/>
      <c r="K202" s="81"/>
      <c r="L202" s="36"/>
      <c r="M202" s="81"/>
      <c r="N202" s="36"/>
      <c r="O202" s="81"/>
      <c r="P202" s="110">
        <v>900.0</v>
      </c>
      <c r="Q202" s="110">
        <v>0.0</v>
      </c>
      <c r="R202" s="81"/>
      <c r="S202" s="81"/>
      <c r="T202" s="81"/>
      <c r="U202" s="81"/>
    </row>
    <row r="203">
      <c r="A203" s="37">
        <v>184.0</v>
      </c>
      <c r="B203" s="25" t="s">
        <v>393</v>
      </c>
      <c r="C203" s="27" t="s">
        <v>390</v>
      </c>
      <c r="D203" s="81"/>
      <c r="E203" s="36"/>
      <c r="F203" s="81"/>
      <c r="G203" s="81"/>
      <c r="H203" s="81"/>
      <c r="I203" s="81"/>
      <c r="J203" s="81"/>
      <c r="K203" s="81"/>
      <c r="L203" s="36"/>
      <c r="M203" s="81"/>
      <c r="N203" s="36"/>
      <c r="O203" s="81"/>
      <c r="P203" s="81"/>
      <c r="Q203" s="110">
        <v>3100.0</v>
      </c>
      <c r="R203" s="81"/>
      <c r="S203" s="81"/>
      <c r="T203" s="81"/>
      <c r="U203" s="81"/>
    </row>
    <row r="204">
      <c r="A204" s="37">
        <v>185.0</v>
      </c>
      <c r="B204" s="25" t="s">
        <v>394</v>
      </c>
      <c r="C204" s="27" t="s">
        <v>390</v>
      </c>
      <c r="D204" s="81"/>
      <c r="E204" s="36"/>
      <c r="F204" s="81"/>
      <c r="G204" s="81"/>
      <c r="H204" s="81"/>
      <c r="I204" s="81"/>
      <c r="J204" s="81"/>
      <c r="K204" s="81"/>
      <c r="L204" s="36"/>
      <c r="M204" s="81"/>
      <c r="N204" s="36"/>
      <c r="O204" s="81"/>
      <c r="P204" s="81"/>
      <c r="Q204" s="110">
        <v>1330.0</v>
      </c>
      <c r="R204" s="110">
        <v>1330.0</v>
      </c>
      <c r="S204" s="110">
        <v>2500.0</v>
      </c>
      <c r="T204" s="81"/>
      <c r="U204" s="81"/>
    </row>
    <row r="205">
      <c r="A205" s="37">
        <v>186.0</v>
      </c>
      <c r="B205" s="25" t="s">
        <v>395</v>
      </c>
      <c r="C205" s="27" t="s">
        <v>390</v>
      </c>
      <c r="D205" s="81"/>
      <c r="E205" s="36"/>
      <c r="F205" s="81"/>
      <c r="G205" s="81"/>
      <c r="H205" s="81"/>
      <c r="I205" s="81"/>
      <c r="J205" s="81"/>
      <c r="K205" s="81"/>
      <c r="L205" s="110">
        <v>930.0</v>
      </c>
      <c r="M205" s="81"/>
      <c r="N205" s="36"/>
      <c r="O205" s="81"/>
      <c r="P205" s="81"/>
      <c r="Q205" s="81"/>
      <c r="R205" s="81"/>
      <c r="S205" s="110">
        <v>250.0</v>
      </c>
      <c r="T205" s="110">
        <v>0.0</v>
      </c>
      <c r="U205" s="110">
        <v>5800.0</v>
      </c>
    </row>
    <row r="206">
      <c r="A206" s="37">
        <v>187.0</v>
      </c>
      <c r="B206" s="25" t="s">
        <v>396</v>
      </c>
      <c r="C206" s="27" t="s">
        <v>390</v>
      </c>
      <c r="D206" s="37">
        <v>150.0</v>
      </c>
      <c r="E206" s="36"/>
      <c r="F206" s="81"/>
      <c r="G206" s="81"/>
      <c r="H206" s="81"/>
      <c r="I206" s="81"/>
      <c r="J206" s="81"/>
      <c r="K206" s="81"/>
      <c r="L206" s="36"/>
      <c r="M206" s="37">
        <v>550.0</v>
      </c>
      <c r="N206" s="36"/>
      <c r="O206" s="81"/>
      <c r="P206" s="81"/>
      <c r="Q206" s="81"/>
      <c r="R206" s="81"/>
      <c r="S206" s="81"/>
      <c r="T206" s="81"/>
      <c r="U206" s="81"/>
    </row>
    <row r="207">
      <c r="A207" s="37">
        <v>188.0</v>
      </c>
      <c r="B207" s="25" t="s">
        <v>397</v>
      </c>
      <c r="C207" s="27" t="s">
        <v>390</v>
      </c>
      <c r="D207" s="37">
        <v>0.0</v>
      </c>
      <c r="E207" s="36"/>
      <c r="F207" s="81"/>
      <c r="G207" s="81"/>
      <c r="H207" s="81"/>
      <c r="I207" s="81"/>
      <c r="J207" s="81"/>
      <c r="K207" s="81"/>
      <c r="L207" s="36"/>
      <c r="M207" s="37">
        <v>0.0</v>
      </c>
      <c r="N207" s="36"/>
      <c r="O207" s="81"/>
      <c r="P207" s="81"/>
      <c r="Q207" s="81"/>
      <c r="R207" s="81"/>
      <c r="S207" s="81"/>
      <c r="T207" s="81"/>
      <c r="U207" s="81"/>
    </row>
    <row r="208">
      <c r="A208" s="37">
        <v>189.0</v>
      </c>
      <c r="B208" s="25" t="s">
        <v>398</v>
      </c>
      <c r="C208" s="27" t="s">
        <v>390</v>
      </c>
      <c r="D208" s="110">
        <v>152.0</v>
      </c>
      <c r="E208" s="36"/>
      <c r="F208" s="81"/>
      <c r="G208" s="81"/>
      <c r="H208" s="81"/>
      <c r="I208" s="81"/>
      <c r="J208" s="81"/>
      <c r="K208" s="81"/>
      <c r="L208" s="36"/>
      <c r="M208" s="81"/>
      <c r="N208" s="36"/>
      <c r="O208" s="81"/>
      <c r="P208" s="81"/>
      <c r="Q208" s="81"/>
      <c r="R208" s="81"/>
      <c r="S208" s="81"/>
      <c r="T208" s="81"/>
      <c r="U208" s="81"/>
    </row>
    <row r="209">
      <c r="A209" s="37">
        <v>190.0</v>
      </c>
      <c r="B209" s="25" t="s">
        <v>399</v>
      </c>
      <c r="C209" s="43" t="s">
        <v>390</v>
      </c>
      <c r="D209" s="110">
        <v>96.0</v>
      </c>
      <c r="E209" s="36"/>
      <c r="F209" s="81"/>
      <c r="G209" s="81"/>
      <c r="H209" s="81"/>
      <c r="I209" s="81"/>
      <c r="J209" s="81"/>
      <c r="K209" s="81"/>
      <c r="L209" s="36"/>
      <c r="M209" s="37">
        <v>640.0</v>
      </c>
      <c r="N209" s="36"/>
      <c r="O209" s="81"/>
      <c r="P209" s="81"/>
      <c r="Q209" s="81"/>
      <c r="R209" s="81"/>
      <c r="S209" s="81"/>
      <c r="T209" s="81"/>
      <c r="U209" s="81"/>
    </row>
    <row r="210">
      <c r="A210" s="37">
        <v>191.0</v>
      </c>
      <c r="B210" s="25" t="s">
        <v>400</v>
      </c>
      <c r="C210" s="27" t="s">
        <v>390</v>
      </c>
      <c r="D210" s="110">
        <v>55.0</v>
      </c>
      <c r="E210" s="36"/>
      <c r="F210" s="81"/>
      <c r="G210" s="81"/>
      <c r="H210" s="81"/>
      <c r="I210" s="81"/>
      <c r="J210" s="81"/>
      <c r="K210" s="81"/>
      <c r="L210" s="36"/>
      <c r="M210" s="37">
        <v>400.0</v>
      </c>
      <c r="N210" s="36"/>
      <c r="O210" s="81"/>
      <c r="P210" s="81"/>
      <c r="Q210" s="81"/>
      <c r="R210" s="81"/>
      <c r="S210" s="81"/>
      <c r="T210" s="81"/>
      <c r="U210" s="81"/>
    </row>
    <row r="211">
      <c r="A211" s="37">
        <v>192.0</v>
      </c>
      <c r="B211" s="25" t="s">
        <v>401</v>
      </c>
      <c r="C211" s="27" t="s">
        <v>390</v>
      </c>
      <c r="D211" s="81"/>
      <c r="E211" s="36"/>
      <c r="F211" s="36"/>
      <c r="G211" s="36"/>
      <c r="H211" s="36"/>
      <c r="I211" s="36"/>
      <c r="J211" s="36"/>
      <c r="K211" s="36"/>
      <c r="L211" s="36"/>
      <c r="M211" s="81"/>
      <c r="N211" s="36"/>
      <c r="O211" s="110">
        <v>2500.0</v>
      </c>
      <c r="P211" s="110">
        <v>3000.0</v>
      </c>
      <c r="Q211" s="110">
        <v>900.0</v>
      </c>
      <c r="R211" s="81"/>
      <c r="S211" s="81"/>
      <c r="T211" s="81"/>
      <c r="U211" s="81"/>
    </row>
    <row r="212">
      <c r="A212" s="37">
        <v>193.0</v>
      </c>
      <c r="B212" s="25" t="s">
        <v>402</v>
      </c>
      <c r="C212" s="27" t="s">
        <v>390</v>
      </c>
      <c r="D212" s="81"/>
      <c r="E212" s="36"/>
      <c r="F212" s="81"/>
      <c r="G212" s="81"/>
      <c r="H212" s="110">
        <v>160.0</v>
      </c>
      <c r="I212" s="81"/>
      <c r="J212" s="110">
        <v>10.0</v>
      </c>
      <c r="K212" s="81"/>
      <c r="L212" s="36"/>
      <c r="M212" s="36"/>
      <c r="N212" s="36"/>
      <c r="O212" s="36"/>
      <c r="P212" s="37">
        <v>300.0</v>
      </c>
      <c r="Q212" s="37">
        <v>200.0</v>
      </c>
      <c r="R212" s="36"/>
      <c r="S212" s="37">
        <v>100.0</v>
      </c>
      <c r="T212" s="36"/>
      <c r="U212" s="81"/>
    </row>
    <row r="213">
      <c r="A213" s="37">
        <v>194.0</v>
      </c>
      <c r="B213" s="25" t="s">
        <v>403</v>
      </c>
      <c r="C213" s="27" t="s">
        <v>390</v>
      </c>
      <c r="D213" s="81"/>
      <c r="E213" s="36"/>
      <c r="F213" s="81"/>
      <c r="G213" s="81"/>
      <c r="H213" s="110">
        <v>0.0</v>
      </c>
      <c r="I213" s="110">
        <v>230.0</v>
      </c>
      <c r="J213" s="110">
        <v>0.0</v>
      </c>
      <c r="K213" s="81"/>
      <c r="L213" s="36"/>
      <c r="M213" s="81"/>
      <c r="N213" s="36"/>
      <c r="O213" s="81"/>
      <c r="P213" s="81"/>
      <c r="Q213" s="81"/>
      <c r="R213" s="110">
        <v>170.0</v>
      </c>
      <c r="S213" s="110">
        <v>0.0</v>
      </c>
      <c r="T213" s="81"/>
      <c r="U213" s="81"/>
    </row>
    <row r="214">
      <c r="A214" s="37">
        <v>195.0</v>
      </c>
      <c r="B214" s="25" t="s">
        <v>404</v>
      </c>
      <c r="C214" s="27" t="s">
        <v>390</v>
      </c>
      <c r="D214" s="81"/>
      <c r="E214" s="36"/>
      <c r="F214" s="81"/>
      <c r="G214" s="81"/>
      <c r="H214" s="81"/>
      <c r="I214" s="81"/>
      <c r="J214" s="81"/>
      <c r="K214" s="81"/>
      <c r="L214" s="36"/>
      <c r="M214" s="81"/>
      <c r="N214" s="36"/>
      <c r="O214" s="81"/>
      <c r="P214" s="81"/>
      <c r="Q214" s="81"/>
      <c r="R214" s="110">
        <v>650.0</v>
      </c>
      <c r="S214" s="110">
        <v>550.0</v>
      </c>
      <c r="T214" s="81"/>
      <c r="U214" s="81"/>
    </row>
    <row r="215">
      <c r="A215" s="37">
        <v>196.0</v>
      </c>
      <c r="B215" s="25" t="s">
        <v>405</v>
      </c>
      <c r="C215" s="27" t="s">
        <v>390</v>
      </c>
      <c r="D215" s="110">
        <v>15.0</v>
      </c>
      <c r="E215" s="36"/>
      <c r="F215" s="81"/>
      <c r="G215" s="81"/>
      <c r="H215" s="81"/>
      <c r="I215" s="81"/>
      <c r="J215" s="81"/>
      <c r="K215" s="81"/>
      <c r="L215" s="36"/>
      <c r="M215" s="37">
        <v>364.0</v>
      </c>
      <c r="N215" s="36"/>
      <c r="O215" s="81"/>
      <c r="P215" s="81"/>
      <c r="Q215" s="81"/>
      <c r="R215" s="81"/>
      <c r="S215" s="81"/>
      <c r="T215" s="81"/>
      <c r="U215" s="81"/>
    </row>
    <row r="216">
      <c r="A216" s="37">
        <v>197.0</v>
      </c>
      <c r="B216" s="25" t="s">
        <v>406</v>
      </c>
      <c r="C216" s="27" t="s">
        <v>390</v>
      </c>
      <c r="D216" s="81"/>
      <c r="E216" s="36"/>
      <c r="F216" s="81"/>
      <c r="G216" s="81"/>
      <c r="H216" s="81"/>
      <c r="I216" s="81"/>
      <c r="J216" s="81"/>
      <c r="K216" s="81"/>
      <c r="L216" s="36"/>
      <c r="M216" s="81"/>
      <c r="N216" s="36"/>
      <c r="O216" s="81"/>
      <c r="P216" s="81"/>
      <c r="Q216" s="110">
        <v>400.0</v>
      </c>
      <c r="R216" s="110">
        <v>450.0</v>
      </c>
      <c r="S216" s="110">
        <v>590.0</v>
      </c>
      <c r="T216" s="81"/>
      <c r="U216" s="81"/>
    </row>
    <row r="217">
      <c r="A217" s="37">
        <v>198.0</v>
      </c>
      <c r="B217" s="25" t="s">
        <v>407</v>
      </c>
      <c r="C217" s="27" t="s">
        <v>390</v>
      </c>
      <c r="D217" s="81"/>
      <c r="E217" s="36"/>
      <c r="F217" s="81"/>
      <c r="G217" s="110">
        <v>0.0</v>
      </c>
      <c r="H217" s="110">
        <v>250.0</v>
      </c>
      <c r="I217" s="81"/>
      <c r="J217" s="81"/>
      <c r="K217" s="81"/>
      <c r="L217" s="36"/>
      <c r="M217" s="81"/>
      <c r="N217" s="36"/>
      <c r="O217" s="81"/>
      <c r="P217" s="110">
        <v>0.0</v>
      </c>
      <c r="Q217" s="110">
        <v>0.0</v>
      </c>
      <c r="R217" s="110">
        <v>0.0</v>
      </c>
      <c r="S217" s="110">
        <v>4550.0</v>
      </c>
      <c r="T217" s="81"/>
      <c r="U217" s="81"/>
    </row>
    <row r="218">
      <c r="A218" s="37">
        <v>199.0</v>
      </c>
      <c r="B218" s="25" t="s">
        <v>408</v>
      </c>
      <c r="C218" s="27" t="s">
        <v>390</v>
      </c>
      <c r="D218" s="81"/>
      <c r="E218" s="36"/>
      <c r="F218" s="81"/>
      <c r="G218" s="81"/>
      <c r="H218" s="110">
        <v>12.0</v>
      </c>
      <c r="I218" s="110">
        <v>50.0</v>
      </c>
      <c r="J218" s="110">
        <v>34.0</v>
      </c>
      <c r="K218" s="81"/>
      <c r="L218" s="36"/>
      <c r="M218" s="81"/>
      <c r="N218" s="36"/>
      <c r="O218" s="81"/>
      <c r="P218" s="81"/>
      <c r="Q218" s="81"/>
      <c r="R218" s="81"/>
      <c r="S218" s="81"/>
      <c r="T218" s="81"/>
      <c r="U218" s="81"/>
    </row>
    <row r="219">
      <c r="A219" s="37">
        <v>200.0</v>
      </c>
      <c r="B219" s="25" t="s">
        <v>409</v>
      </c>
      <c r="C219" s="27" t="s">
        <v>390</v>
      </c>
      <c r="D219" s="110">
        <v>150.0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81"/>
      <c r="Q219" s="36"/>
      <c r="R219" s="36"/>
      <c r="S219" s="36"/>
      <c r="T219" s="36"/>
      <c r="U219" s="36"/>
    </row>
    <row r="220">
      <c r="A220" s="37">
        <v>201.0</v>
      </c>
      <c r="B220" s="25" t="s">
        <v>410</v>
      </c>
      <c r="C220" s="27" t="s">
        <v>390</v>
      </c>
      <c r="D220" s="110">
        <v>110.0</v>
      </c>
      <c r="E220" s="36"/>
      <c r="F220" s="36"/>
      <c r="G220" s="36"/>
      <c r="H220" s="36"/>
      <c r="I220" s="36"/>
      <c r="J220" s="36"/>
      <c r="K220" s="36"/>
      <c r="L220" s="36"/>
      <c r="M220" s="37">
        <v>580.0</v>
      </c>
      <c r="N220" s="36"/>
      <c r="O220" s="36"/>
      <c r="P220" s="81"/>
      <c r="Q220" s="36"/>
      <c r="R220" s="36"/>
      <c r="S220" s="36"/>
      <c r="T220" s="36"/>
      <c r="U220" s="36"/>
    </row>
    <row r="221">
      <c r="A221" s="37">
        <v>202.0</v>
      </c>
      <c r="B221" s="25" t="s">
        <v>411</v>
      </c>
      <c r="C221" s="27" t="s">
        <v>390</v>
      </c>
      <c r="D221" s="110">
        <v>0.0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81"/>
      <c r="P221" s="110">
        <v>781.0</v>
      </c>
      <c r="Q221" s="110">
        <v>544.0</v>
      </c>
      <c r="R221" s="110">
        <v>240.0</v>
      </c>
      <c r="S221" s="110">
        <v>132.0</v>
      </c>
      <c r="T221" s="81"/>
      <c r="U221" s="36"/>
    </row>
    <row r="222">
      <c r="A222" s="37">
        <v>203.0</v>
      </c>
      <c r="B222" s="25" t="s">
        <v>412</v>
      </c>
      <c r="C222" s="27" t="s">
        <v>390</v>
      </c>
      <c r="D222" s="81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81"/>
      <c r="P222" s="110">
        <v>2200.0</v>
      </c>
      <c r="Q222" s="110">
        <v>4800.0</v>
      </c>
      <c r="R222" s="110">
        <v>1900.0</v>
      </c>
      <c r="S222" s="110">
        <v>1900.0</v>
      </c>
      <c r="T222" s="81"/>
      <c r="U222" s="36"/>
    </row>
    <row r="223">
      <c r="A223" s="37">
        <v>204.0</v>
      </c>
      <c r="B223" s="25" t="s">
        <v>413</v>
      </c>
      <c r="C223" s="27" t="s">
        <v>390</v>
      </c>
      <c r="D223" s="81"/>
      <c r="E223" s="36"/>
      <c r="F223" s="36"/>
      <c r="G223" s="37">
        <v>134.0</v>
      </c>
      <c r="H223" s="37">
        <v>97.0</v>
      </c>
      <c r="I223" s="37">
        <v>140.0</v>
      </c>
      <c r="J223" s="36"/>
      <c r="K223" s="36"/>
      <c r="L223" s="36"/>
      <c r="M223" s="36"/>
      <c r="N223" s="36"/>
      <c r="O223" s="81"/>
      <c r="P223" s="110">
        <v>3500.0</v>
      </c>
      <c r="Q223" s="110">
        <v>1800.0</v>
      </c>
      <c r="R223" s="110">
        <v>2000.0</v>
      </c>
      <c r="S223" s="81"/>
      <c r="T223" s="36"/>
      <c r="U223" s="36"/>
    </row>
    <row r="224">
      <c r="A224" s="37">
        <v>205.0</v>
      </c>
      <c r="B224" s="25" t="s">
        <v>414</v>
      </c>
      <c r="C224" s="27" t="s">
        <v>390</v>
      </c>
      <c r="D224" s="81"/>
      <c r="E224" s="36"/>
      <c r="F224" s="37">
        <v>176.0</v>
      </c>
      <c r="G224" s="37">
        <v>25.0</v>
      </c>
      <c r="H224" s="37">
        <v>311.0</v>
      </c>
      <c r="I224" s="37">
        <v>200.0</v>
      </c>
      <c r="J224" s="36"/>
      <c r="K224" s="36"/>
      <c r="L224" s="36"/>
      <c r="M224" s="36"/>
      <c r="N224" s="36"/>
      <c r="O224" s="110">
        <v>750.0</v>
      </c>
      <c r="P224" s="110">
        <v>1360.0</v>
      </c>
      <c r="Q224" s="110">
        <v>1600.0</v>
      </c>
      <c r="R224" s="110">
        <v>1800.0</v>
      </c>
      <c r="S224" s="110">
        <v>0.0</v>
      </c>
      <c r="T224" s="36"/>
      <c r="U224" s="36"/>
    </row>
    <row r="225">
      <c r="A225" s="37">
        <v>206.0</v>
      </c>
      <c r="B225" s="25" t="s">
        <v>415</v>
      </c>
      <c r="C225" s="27" t="s">
        <v>390</v>
      </c>
      <c r="D225" s="37">
        <v>300.0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7">
        <v>1500.0</v>
      </c>
      <c r="P225" s="37">
        <v>900.0</v>
      </c>
      <c r="Q225" s="37">
        <v>500.0</v>
      </c>
      <c r="R225" s="37">
        <v>900.0</v>
      </c>
      <c r="S225" s="37">
        <v>3500.0</v>
      </c>
      <c r="T225" s="36"/>
      <c r="U225" s="36"/>
    </row>
    <row r="226">
      <c r="A226" s="37">
        <v>207.0</v>
      </c>
      <c r="B226" s="25" t="s">
        <v>416</v>
      </c>
      <c r="C226" s="27" t="s">
        <v>390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81"/>
      <c r="P226" s="110">
        <v>300.0</v>
      </c>
      <c r="Q226" s="110">
        <v>800.0</v>
      </c>
      <c r="R226" s="110">
        <v>600.0</v>
      </c>
      <c r="S226" s="110">
        <v>800.0</v>
      </c>
      <c r="T226" s="81"/>
      <c r="U226" s="36"/>
    </row>
    <row r="227">
      <c r="A227" s="37">
        <v>208.0</v>
      </c>
      <c r="B227" s="25" t="s">
        <v>417</v>
      </c>
      <c r="C227" s="27" t="s">
        <v>390</v>
      </c>
      <c r="D227" s="37">
        <v>80.0</v>
      </c>
      <c r="E227" s="36"/>
      <c r="F227" s="37">
        <v>30.0</v>
      </c>
      <c r="G227" s="37">
        <v>0.0</v>
      </c>
      <c r="H227" s="37">
        <v>5.0</v>
      </c>
      <c r="I227" s="37">
        <v>50.0</v>
      </c>
      <c r="J227" s="37">
        <v>350.0</v>
      </c>
      <c r="K227" s="36"/>
      <c r="L227" s="36"/>
      <c r="M227" s="36"/>
      <c r="N227" s="36"/>
      <c r="O227" s="37">
        <v>1100.0</v>
      </c>
      <c r="P227" s="37">
        <v>400.0</v>
      </c>
      <c r="Q227" s="37">
        <v>700.0</v>
      </c>
      <c r="R227" s="37">
        <v>0.0</v>
      </c>
      <c r="S227" s="37">
        <v>3600.0</v>
      </c>
      <c r="T227" s="36"/>
      <c r="U227" s="36"/>
    </row>
    <row r="228">
      <c r="A228" s="37">
        <v>209.0</v>
      </c>
      <c r="B228" s="25" t="s">
        <v>418</v>
      </c>
      <c r="C228" s="27" t="s">
        <v>390</v>
      </c>
      <c r="D228" s="36"/>
      <c r="E228" s="36"/>
      <c r="F228" s="36"/>
      <c r="G228" s="36"/>
      <c r="H228" s="37">
        <v>70.0</v>
      </c>
      <c r="I228" s="36"/>
      <c r="J228" s="36"/>
      <c r="K228" s="36"/>
      <c r="L228" s="36"/>
      <c r="M228" s="36"/>
      <c r="N228" s="36"/>
      <c r="O228" s="36"/>
      <c r="P228" s="37">
        <v>470.0</v>
      </c>
      <c r="Q228" s="37">
        <v>2000.0</v>
      </c>
      <c r="R228" s="37">
        <v>600.0</v>
      </c>
      <c r="S228" s="36"/>
      <c r="T228" s="36"/>
      <c r="U228" s="36"/>
    </row>
    <row r="229">
      <c r="A229" s="37">
        <v>210.0</v>
      </c>
      <c r="B229" s="25" t="s">
        <v>419</v>
      </c>
      <c r="C229" s="27" t="s">
        <v>390</v>
      </c>
      <c r="D229" s="81"/>
      <c r="E229" s="36"/>
      <c r="F229" s="36"/>
      <c r="G229" s="36"/>
      <c r="H229" s="36"/>
      <c r="I229" s="37">
        <v>0.0</v>
      </c>
      <c r="J229" s="36"/>
      <c r="K229" s="36"/>
      <c r="L229" s="36"/>
      <c r="M229" s="36"/>
      <c r="N229" s="36"/>
      <c r="O229" s="81"/>
      <c r="P229" s="81"/>
      <c r="Q229" s="81"/>
      <c r="R229" s="110">
        <v>1080.0</v>
      </c>
      <c r="S229" s="81"/>
      <c r="T229" s="81"/>
      <c r="U229" s="36"/>
    </row>
    <row r="230">
      <c r="A230" s="37">
        <v>211.0</v>
      </c>
      <c r="B230" s="25" t="s">
        <v>420</v>
      </c>
      <c r="C230" s="27" t="s">
        <v>390</v>
      </c>
      <c r="D230" s="81"/>
      <c r="E230" s="58"/>
      <c r="F230" s="58"/>
      <c r="G230" s="63">
        <v>430.0</v>
      </c>
      <c r="H230" s="63">
        <v>0.0</v>
      </c>
      <c r="I230" s="63">
        <v>284.0</v>
      </c>
      <c r="J230" s="58"/>
      <c r="K230" s="58"/>
      <c r="L230" s="58"/>
      <c r="M230" s="58"/>
      <c r="N230" s="58"/>
      <c r="O230" s="59"/>
      <c r="P230" s="63">
        <v>4380.0</v>
      </c>
      <c r="Q230" s="63">
        <v>700.0</v>
      </c>
      <c r="R230" s="63">
        <v>2400.0</v>
      </c>
      <c r="S230" s="59"/>
      <c r="T230" s="58"/>
      <c r="U230" s="58"/>
    </row>
    <row r="231">
      <c r="A231" s="37">
        <v>212.0</v>
      </c>
      <c r="B231" s="25" t="s">
        <v>421</v>
      </c>
      <c r="C231" s="27" t="s">
        <v>390</v>
      </c>
      <c r="D231" s="81"/>
      <c r="E231" s="58"/>
      <c r="F231" s="58"/>
      <c r="G231" s="58"/>
      <c r="H231" s="63">
        <v>180.0</v>
      </c>
      <c r="I231" s="58"/>
      <c r="J231" s="63">
        <v>34.0</v>
      </c>
      <c r="K231" s="63">
        <v>0.0</v>
      </c>
      <c r="L231" s="58"/>
      <c r="M231" s="58"/>
      <c r="N231" s="58"/>
      <c r="O231" s="59"/>
      <c r="P231" s="59"/>
      <c r="Q231" s="59"/>
      <c r="R231" s="59"/>
      <c r="S231" s="122">
        <v>0.0</v>
      </c>
      <c r="T231" s="122">
        <v>1488.0</v>
      </c>
      <c r="U231" s="58"/>
    </row>
    <row r="232">
      <c r="A232" s="37">
        <v>213.0</v>
      </c>
      <c r="B232" s="25" t="s">
        <v>422</v>
      </c>
      <c r="C232" s="27" t="s">
        <v>390</v>
      </c>
      <c r="D232" s="81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9"/>
      <c r="P232" s="122">
        <v>500.0</v>
      </c>
      <c r="Q232" s="122">
        <v>900.0</v>
      </c>
      <c r="R232" s="122">
        <v>0.0</v>
      </c>
      <c r="S232" s="122">
        <v>300.0</v>
      </c>
      <c r="T232" s="59"/>
      <c r="U232" s="58"/>
    </row>
    <row r="233">
      <c r="A233" s="37">
        <v>214.0</v>
      </c>
      <c r="B233" s="25" t="s">
        <v>423</v>
      </c>
      <c r="C233" s="123" t="s">
        <v>390</v>
      </c>
      <c r="D233" s="110">
        <v>110.0</v>
      </c>
      <c r="E233" s="124"/>
      <c r="F233" s="124"/>
      <c r="G233" s="124"/>
      <c r="H233" s="58"/>
      <c r="I233" s="58"/>
      <c r="J233" s="58"/>
      <c r="K233" s="58"/>
      <c r="L233" s="58"/>
      <c r="M233" s="124"/>
      <c r="N233" s="124"/>
      <c r="O233" s="125"/>
      <c r="P233" s="124"/>
      <c r="Q233" s="124"/>
      <c r="R233" s="124"/>
      <c r="S233" s="125"/>
      <c r="T233" s="124"/>
      <c r="U233" s="124"/>
    </row>
    <row r="234">
      <c r="A234" s="37">
        <v>215.0</v>
      </c>
      <c r="B234" s="25" t="s">
        <v>424</v>
      </c>
      <c r="C234" s="43" t="s">
        <v>390</v>
      </c>
      <c r="D234" s="81"/>
      <c r="E234" s="58"/>
      <c r="F234" s="58"/>
      <c r="G234" s="58"/>
      <c r="H234" s="58"/>
      <c r="I234" s="58"/>
      <c r="J234" s="58"/>
      <c r="K234" s="58"/>
      <c r="L234" s="58"/>
      <c r="M234" s="63">
        <v>800.0</v>
      </c>
      <c r="N234" s="58"/>
      <c r="O234" s="59"/>
      <c r="P234" s="58"/>
      <c r="Q234" s="58"/>
      <c r="R234" s="58"/>
      <c r="S234" s="59"/>
      <c r="T234" s="58"/>
      <c r="U234" s="58"/>
    </row>
    <row r="235">
      <c r="A235" s="37">
        <v>216.0</v>
      </c>
      <c r="B235" s="25" t="s">
        <v>425</v>
      </c>
      <c r="C235" s="43" t="s">
        <v>390</v>
      </c>
      <c r="D235" s="110">
        <v>70.0</v>
      </c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9"/>
      <c r="Q235" s="58"/>
      <c r="R235" s="58"/>
      <c r="S235" s="58"/>
      <c r="T235" s="58"/>
      <c r="U235" s="58"/>
    </row>
    <row r="236">
      <c r="A236" s="37">
        <v>217.0</v>
      </c>
      <c r="B236" s="25" t="s">
        <v>426</v>
      </c>
      <c r="C236" s="43" t="s">
        <v>390</v>
      </c>
      <c r="D236" s="110">
        <v>14.0</v>
      </c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9"/>
      <c r="Q236" s="58"/>
      <c r="R236" s="58"/>
      <c r="S236" s="58"/>
      <c r="T236" s="58"/>
      <c r="U236" s="58"/>
    </row>
    <row r="237">
      <c r="A237" s="37">
        <v>218.0</v>
      </c>
      <c r="B237" s="25" t="s">
        <v>427</v>
      </c>
      <c r="C237" s="43" t="s">
        <v>390</v>
      </c>
      <c r="D237" s="110">
        <v>83.0</v>
      </c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9"/>
      <c r="P237" s="58"/>
      <c r="Q237" s="58"/>
      <c r="R237" s="58"/>
      <c r="S237" s="59"/>
      <c r="T237" s="58"/>
      <c r="U237" s="58"/>
    </row>
    <row r="238">
      <c r="A238" s="37">
        <v>219.0</v>
      </c>
      <c r="B238" s="25" t="s">
        <v>428</v>
      </c>
      <c r="C238" s="43" t="s">
        <v>429</v>
      </c>
      <c r="D238" s="81"/>
      <c r="E238" s="58"/>
      <c r="F238" s="63">
        <v>313.0</v>
      </c>
      <c r="G238" s="63">
        <v>357.0</v>
      </c>
      <c r="H238" s="63">
        <v>298.0</v>
      </c>
      <c r="I238" s="63">
        <v>110.0</v>
      </c>
      <c r="J238" s="63">
        <v>377.0</v>
      </c>
      <c r="K238" s="63">
        <v>294.0</v>
      </c>
      <c r="L238" s="58"/>
      <c r="M238" s="58"/>
      <c r="N238" s="58"/>
      <c r="O238" s="59"/>
      <c r="P238" s="58"/>
      <c r="Q238" s="58"/>
      <c r="R238" s="58"/>
      <c r="S238" s="59"/>
      <c r="T238" s="58"/>
      <c r="U238" s="58"/>
    </row>
    <row r="239">
      <c r="A239" s="37">
        <v>220.0</v>
      </c>
      <c r="B239" s="25" t="s">
        <v>430</v>
      </c>
      <c r="C239" s="43" t="s">
        <v>429</v>
      </c>
      <c r="D239" s="110">
        <v>90.0</v>
      </c>
      <c r="E239" s="58"/>
      <c r="F239" s="58"/>
      <c r="G239" s="58"/>
      <c r="H239" s="58"/>
      <c r="I239" s="58"/>
      <c r="J239" s="58"/>
      <c r="K239" s="58"/>
      <c r="L239" s="58"/>
      <c r="M239" s="63">
        <v>50.0</v>
      </c>
      <c r="N239" s="58"/>
      <c r="O239" s="59"/>
      <c r="P239" s="58"/>
      <c r="Q239" s="58"/>
      <c r="R239" s="58"/>
      <c r="S239" s="59"/>
      <c r="T239" s="58"/>
      <c r="U239" s="58"/>
    </row>
    <row r="240">
      <c r="A240" s="37">
        <v>221.0</v>
      </c>
      <c r="B240" s="25" t="s">
        <v>431</v>
      </c>
      <c r="C240" s="43" t="s">
        <v>429</v>
      </c>
      <c r="D240" s="110">
        <v>50.0</v>
      </c>
      <c r="E240" s="58"/>
      <c r="F240" s="58"/>
      <c r="G240" s="58"/>
      <c r="H240" s="58"/>
      <c r="I240" s="58"/>
      <c r="J240" s="58"/>
      <c r="K240" s="58"/>
      <c r="L240" s="58"/>
      <c r="M240" s="63">
        <v>0.0</v>
      </c>
      <c r="N240" s="58"/>
      <c r="O240" s="59"/>
      <c r="P240" s="58"/>
      <c r="Q240" s="58"/>
      <c r="R240" s="58"/>
      <c r="S240" s="59"/>
      <c r="T240" s="58"/>
      <c r="U240" s="58"/>
    </row>
    <row r="241">
      <c r="A241" s="37">
        <v>222.0</v>
      </c>
      <c r="B241" s="25" t="s">
        <v>432</v>
      </c>
      <c r="C241" s="126" t="s">
        <v>429</v>
      </c>
      <c r="D241" s="110">
        <v>170.0</v>
      </c>
      <c r="E241" s="127"/>
      <c r="F241" s="127"/>
      <c r="G241" s="58"/>
      <c r="H241" s="58"/>
      <c r="I241" s="58"/>
      <c r="J241" s="58"/>
      <c r="K241" s="58"/>
      <c r="L241" s="58"/>
      <c r="M241" s="128">
        <v>4500.0</v>
      </c>
      <c r="N241" s="127"/>
      <c r="O241" s="129"/>
      <c r="P241" s="127"/>
      <c r="Q241" s="127"/>
      <c r="R241" s="127"/>
      <c r="S241" s="129"/>
      <c r="T241" s="127"/>
      <c r="U241" s="127"/>
    </row>
    <row r="242">
      <c r="A242" s="63">
        <v>223.0</v>
      </c>
      <c r="B242" s="25" t="s">
        <v>433</v>
      </c>
      <c r="C242" s="43" t="s">
        <v>429</v>
      </c>
      <c r="D242" s="130"/>
      <c r="E242" s="130"/>
      <c r="F242" s="130"/>
      <c r="G242" s="131">
        <v>43.0</v>
      </c>
      <c r="H242" s="131">
        <v>30.0</v>
      </c>
      <c r="I242" s="131">
        <v>37.0</v>
      </c>
      <c r="J242" s="131">
        <v>37.0</v>
      </c>
      <c r="K242" s="131">
        <v>220.0</v>
      </c>
      <c r="L242" s="131">
        <v>240.0</v>
      </c>
      <c r="M242" s="130"/>
      <c r="N242" s="130"/>
      <c r="O242" s="130"/>
      <c r="P242" s="131">
        <v>100.0</v>
      </c>
      <c r="Q242" s="131">
        <v>360.0</v>
      </c>
      <c r="R242" s="131">
        <v>200.0</v>
      </c>
      <c r="S242" s="131">
        <v>0.0</v>
      </c>
      <c r="T242" s="131">
        <v>1280.0</v>
      </c>
      <c r="U242" s="131">
        <v>1350.0</v>
      </c>
    </row>
    <row r="243">
      <c r="A243" s="63">
        <v>224.0</v>
      </c>
      <c r="B243" s="25" t="s">
        <v>434</v>
      </c>
      <c r="C243" s="43" t="s">
        <v>429</v>
      </c>
      <c r="D243" s="130"/>
      <c r="E243" s="130"/>
      <c r="F243" s="130"/>
      <c r="G243" s="131">
        <v>48.0</v>
      </c>
      <c r="H243" s="131">
        <v>57.0</v>
      </c>
      <c r="I243" s="131">
        <v>36.0</v>
      </c>
      <c r="J243" s="131">
        <v>34.0</v>
      </c>
      <c r="K243" s="131">
        <v>168.0</v>
      </c>
      <c r="L243" s="131">
        <v>200.0</v>
      </c>
      <c r="M243" s="130"/>
      <c r="N243" s="130"/>
      <c r="O243" s="130"/>
      <c r="P243" s="131">
        <v>60.0</v>
      </c>
      <c r="Q243" s="131">
        <v>100.0</v>
      </c>
      <c r="R243" s="131">
        <v>0.0</v>
      </c>
      <c r="S243" s="131">
        <v>180.0</v>
      </c>
      <c r="T243" s="131">
        <v>700.0</v>
      </c>
      <c r="U243" s="131">
        <v>1000.0</v>
      </c>
    </row>
    <row r="244">
      <c r="A244" s="63">
        <v>225.0</v>
      </c>
      <c r="B244" s="25" t="s">
        <v>435</v>
      </c>
      <c r="C244" s="43" t="s">
        <v>429</v>
      </c>
      <c r="D244" s="131">
        <v>130.0</v>
      </c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</row>
    <row r="245">
      <c r="A245" s="63">
        <v>226.0</v>
      </c>
      <c r="B245" s="25" t="s">
        <v>436</v>
      </c>
      <c r="C245" s="43" t="s">
        <v>429</v>
      </c>
      <c r="D245" s="131">
        <v>0.0</v>
      </c>
      <c r="E245" s="130"/>
      <c r="F245" s="130"/>
      <c r="G245" s="130"/>
      <c r="H245" s="130"/>
      <c r="I245" s="130"/>
      <c r="J245" s="130"/>
      <c r="K245" s="130"/>
      <c r="L245" s="130"/>
      <c r="M245" s="131">
        <v>0.0</v>
      </c>
      <c r="N245" s="130"/>
      <c r="O245" s="130"/>
      <c r="P245" s="130"/>
      <c r="Q245" s="130"/>
      <c r="R245" s="130"/>
      <c r="S245" s="130"/>
      <c r="T245" s="130"/>
      <c r="U245" s="130"/>
    </row>
    <row r="246">
      <c r="A246" s="133"/>
      <c r="B246" s="107" t="s">
        <v>2</v>
      </c>
      <c r="C246" s="116" t="s">
        <v>3</v>
      </c>
      <c r="D246" s="117" t="s">
        <v>4</v>
      </c>
      <c r="E246" s="7"/>
      <c r="F246" s="7"/>
      <c r="G246" s="7"/>
      <c r="H246" s="7"/>
      <c r="I246" s="7"/>
      <c r="J246" s="7"/>
      <c r="K246" s="7"/>
      <c r="L246" s="10"/>
      <c r="M246" s="118" t="s">
        <v>7</v>
      </c>
      <c r="N246" s="7"/>
      <c r="O246" s="7"/>
      <c r="P246" s="7"/>
      <c r="Q246" s="7"/>
      <c r="R246" s="7"/>
      <c r="S246" s="7"/>
      <c r="T246" s="7"/>
      <c r="U246" s="10"/>
    </row>
    <row r="247">
      <c r="A247" s="23"/>
      <c r="B247" s="23"/>
      <c r="C247" s="23"/>
      <c r="D247" s="119" t="s">
        <v>21</v>
      </c>
      <c r="E247" s="119" t="s">
        <v>13</v>
      </c>
      <c r="F247" s="119" t="s">
        <v>14</v>
      </c>
      <c r="G247" s="119" t="s">
        <v>15</v>
      </c>
      <c r="H247" s="119" t="s">
        <v>16</v>
      </c>
      <c r="I247" s="119" t="s">
        <v>17</v>
      </c>
      <c r="J247" s="119" t="s">
        <v>18</v>
      </c>
      <c r="K247" s="119" t="s">
        <v>19</v>
      </c>
      <c r="L247" s="119" t="s">
        <v>20</v>
      </c>
      <c r="M247" s="119" t="s">
        <v>21</v>
      </c>
      <c r="N247" s="119" t="s">
        <v>13</v>
      </c>
      <c r="O247" s="119" t="s">
        <v>14</v>
      </c>
      <c r="P247" s="119" t="s">
        <v>15</v>
      </c>
      <c r="Q247" s="119" t="s">
        <v>16</v>
      </c>
      <c r="R247" s="119" t="s">
        <v>17</v>
      </c>
      <c r="S247" s="119" t="s">
        <v>18</v>
      </c>
      <c r="T247" s="119" t="s">
        <v>19</v>
      </c>
      <c r="U247" s="119" t="s">
        <v>20</v>
      </c>
    </row>
    <row r="248">
      <c r="A248" s="63">
        <v>227.0</v>
      </c>
      <c r="B248" s="25" t="s">
        <v>437</v>
      </c>
      <c r="C248" s="43" t="s">
        <v>429</v>
      </c>
      <c r="D248" s="33">
        <v>0.0</v>
      </c>
      <c r="E248" s="130"/>
      <c r="F248" s="130"/>
      <c r="G248" s="130"/>
      <c r="H248" s="130"/>
      <c r="I248" s="130"/>
      <c r="J248" s="130"/>
      <c r="K248" s="130"/>
      <c r="L248" s="130"/>
      <c r="M248" s="63">
        <v>130.0</v>
      </c>
      <c r="N248" s="130"/>
      <c r="O248" s="130"/>
      <c r="P248" s="130"/>
      <c r="Q248" s="130"/>
      <c r="R248" s="130"/>
      <c r="S248" s="130"/>
      <c r="T248" s="130"/>
      <c r="U248" s="130"/>
    </row>
    <row r="249">
      <c r="A249" s="37">
        <v>228.0</v>
      </c>
      <c r="B249" s="25" t="s">
        <v>438</v>
      </c>
      <c r="C249" s="43" t="s">
        <v>439</v>
      </c>
      <c r="D249" s="57">
        <v>1087.0</v>
      </c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9"/>
      <c r="P249" s="63">
        <v>2750.0</v>
      </c>
      <c r="Q249" s="63">
        <v>8750.0</v>
      </c>
      <c r="R249" s="63">
        <v>1250.0</v>
      </c>
      <c r="S249" s="122">
        <v>0.0</v>
      </c>
      <c r="T249" s="58"/>
      <c r="U249" s="58"/>
    </row>
    <row r="250">
      <c r="A250" s="37">
        <v>229.0</v>
      </c>
      <c r="B250" s="25" t="s">
        <v>440</v>
      </c>
      <c r="C250" s="123" t="s">
        <v>439</v>
      </c>
      <c r="D250" s="57">
        <v>160.0</v>
      </c>
      <c r="E250" s="124"/>
      <c r="F250" s="124"/>
      <c r="G250" s="58"/>
      <c r="H250" s="58"/>
      <c r="I250" s="58"/>
      <c r="J250" s="58"/>
      <c r="K250" s="58"/>
      <c r="L250" s="58"/>
      <c r="M250" s="33">
        <v>0.0</v>
      </c>
      <c r="N250" s="124"/>
      <c r="O250" s="125"/>
      <c r="P250" s="33">
        <v>70.0</v>
      </c>
      <c r="Q250" s="33">
        <v>0.0</v>
      </c>
      <c r="R250" s="33">
        <v>100.0</v>
      </c>
      <c r="S250" s="125"/>
      <c r="T250" s="124"/>
      <c r="U250" s="124"/>
    </row>
    <row r="251">
      <c r="A251" s="63">
        <v>230.0</v>
      </c>
      <c r="B251" s="25" t="s">
        <v>441</v>
      </c>
      <c r="C251" s="43" t="s">
        <v>439</v>
      </c>
      <c r="D251" s="29">
        <v>24.0</v>
      </c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63">
        <v>0.0</v>
      </c>
      <c r="Q251" s="63">
        <v>100.0</v>
      </c>
      <c r="R251" s="63">
        <v>0.0</v>
      </c>
      <c r="S251" s="63">
        <v>0.0</v>
      </c>
      <c r="T251" s="58"/>
      <c r="U251" s="58"/>
    </row>
    <row r="252">
      <c r="A252" s="63">
        <v>231.0</v>
      </c>
      <c r="B252" s="25" t="s">
        <v>442</v>
      </c>
      <c r="C252" s="43" t="s">
        <v>439</v>
      </c>
      <c r="D252" s="29">
        <v>40.0</v>
      </c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63">
        <v>0.0</v>
      </c>
      <c r="Q252" s="63">
        <v>0.0</v>
      </c>
      <c r="R252" s="63">
        <v>70.0</v>
      </c>
      <c r="S252" s="63">
        <v>0.0</v>
      </c>
      <c r="T252" s="58"/>
      <c r="U252" s="58"/>
    </row>
    <row r="253">
      <c r="A253" s="63">
        <v>232.0</v>
      </c>
      <c r="B253" s="25" t="s">
        <v>443</v>
      </c>
      <c r="C253" s="43" t="s">
        <v>439</v>
      </c>
      <c r="D253" s="29">
        <v>56.0</v>
      </c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</row>
    <row r="254">
      <c r="A254" s="63">
        <v>233.0</v>
      </c>
      <c r="B254" s="25" t="s">
        <v>444</v>
      </c>
      <c r="C254" s="43" t="s">
        <v>439</v>
      </c>
      <c r="D254" s="29">
        <v>10.0</v>
      </c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</row>
    <row r="255">
      <c r="A255" s="37">
        <v>234.0</v>
      </c>
      <c r="B255" s="25" t="s">
        <v>445</v>
      </c>
      <c r="C255" s="43" t="s">
        <v>445</v>
      </c>
      <c r="D255" s="61"/>
      <c r="E255" s="36"/>
      <c r="F255" s="36"/>
      <c r="G255" s="37">
        <v>0.0</v>
      </c>
      <c r="H255" s="37">
        <v>49.0</v>
      </c>
      <c r="I255" s="37">
        <v>10.0</v>
      </c>
      <c r="J255" s="36"/>
      <c r="K255" s="36"/>
      <c r="L255" s="36"/>
      <c r="M255" s="36"/>
      <c r="N255" s="36"/>
      <c r="O255" s="36"/>
      <c r="P255" s="37">
        <v>600.0</v>
      </c>
      <c r="Q255" s="37">
        <v>0.0</v>
      </c>
      <c r="R255" s="37">
        <v>510.0</v>
      </c>
      <c r="S255" s="36"/>
      <c r="T255" s="36"/>
      <c r="U255" s="36"/>
    </row>
    <row r="256">
      <c r="A256" s="15">
        <v>235.0</v>
      </c>
      <c r="B256" s="25" t="s">
        <v>446</v>
      </c>
      <c r="C256" s="43" t="s">
        <v>447</v>
      </c>
      <c r="D256" s="29">
        <v>70.0</v>
      </c>
      <c r="E256" s="134"/>
      <c r="F256" s="134"/>
      <c r="G256" s="134"/>
      <c r="H256" s="134"/>
      <c r="I256" s="134"/>
      <c r="J256" s="135"/>
      <c r="K256" s="134"/>
      <c r="L256" s="134"/>
      <c r="M256" s="37">
        <v>3960.0</v>
      </c>
      <c r="N256" s="134"/>
      <c r="O256" s="134"/>
      <c r="P256" s="134"/>
      <c r="Q256" s="134"/>
      <c r="R256" s="134"/>
      <c r="S256" s="134"/>
      <c r="T256" s="134"/>
      <c r="U256" s="134"/>
    </row>
    <row r="257">
      <c r="A257" s="63">
        <v>236.0</v>
      </c>
      <c r="B257" s="25" t="s">
        <v>448</v>
      </c>
      <c r="C257" s="123" t="s">
        <v>449</v>
      </c>
      <c r="D257" s="29">
        <v>19.0</v>
      </c>
      <c r="E257" s="136"/>
      <c r="F257" s="136"/>
      <c r="G257" s="137"/>
      <c r="H257" s="137"/>
      <c r="I257" s="137"/>
      <c r="J257" s="137"/>
      <c r="K257" s="137"/>
      <c r="L257" s="137"/>
      <c r="M257" s="138"/>
      <c r="N257" s="136"/>
      <c r="O257" s="136"/>
      <c r="P257" s="136"/>
      <c r="Q257" s="136"/>
      <c r="R257" s="136"/>
      <c r="S257" s="136"/>
      <c r="T257" s="136"/>
      <c r="U257" s="136"/>
    </row>
    <row r="258">
      <c r="A258" s="63">
        <v>237.0</v>
      </c>
      <c r="B258" s="25" t="s">
        <v>450</v>
      </c>
      <c r="C258" s="43" t="s">
        <v>451</v>
      </c>
      <c r="D258" s="139"/>
      <c r="E258" s="63">
        <v>17.0</v>
      </c>
      <c r="F258" s="63">
        <v>10.0</v>
      </c>
      <c r="G258" s="63">
        <v>13.0</v>
      </c>
      <c r="H258" s="63">
        <v>22.0</v>
      </c>
      <c r="I258" s="140"/>
      <c r="J258" s="140"/>
      <c r="K258" s="140"/>
      <c r="L258" s="140"/>
      <c r="M258" s="140"/>
      <c r="N258" s="63">
        <v>0.0</v>
      </c>
      <c r="O258" s="63">
        <v>0.0</v>
      </c>
      <c r="P258" s="63">
        <v>0.0</v>
      </c>
      <c r="Q258" s="63">
        <v>0.0</v>
      </c>
      <c r="R258" s="140"/>
      <c r="S258" s="140"/>
      <c r="T258" s="140"/>
      <c r="U258" s="140"/>
    </row>
    <row r="259">
      <c r="A259" s="63">
        <v>238.0</v>
      </c>
      <c r="B259" s="25" t="s">
        <v>452</v>
      </c>
      <c r="C259" s="43" t="s">
        <v>451</v>
      </c>
      <c r="D259" s="139"/>
      <c r="E259" s="140"/>
      <c r="F259" s="63">
        <v>50.0</v>
      </c>
      <c r="G259" s="63">
        <v>33.0</v>
      </c>
      <c r="H259" s="63">
        <v>47.0</v>
      </c>
      <c r="I259" s="63">
        <v>90.0</v>
      </c>
      <c r="J259" s="140"/>
      <c r="K259" s="140"/>
      <c r="L259" s="140"/>
      <c r="M259" s="140"/>
      <c r="N259" s="140"/>
      <c r="O259" s="63">
        <v>0.0</v>
      </c>
      <c r="P259" s="63">
        <v>0.0</v>
      </c>
      <c r="Q259" s="63">
        <v>0.0</v>
      </c>
      <c r="R259" s="63">
        <v>0.0</v>
      </c>
      <c r="S259" s="140"/>
      <c r="T259" s="140"/>
      <c r="U259" s="140"/>
    </row>
    <row r="260">
      <c r="A260" s="63">
        <v>239.0</v>
      </c>
      <c r="B260" s="25" t="s">
        <v>453</v>
      </c>
      <c r="C260" s="43" t="s">
        <v>454</v>
      </c>
      <c r="D260" s="29">
        <v>50.0</v>
      </c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63">
        <v>100.0</v>
      </c>
      <c r="Q260" s="63">
        <v>180.0</v>
      </c>
      <c r="R260" s="63">
        <v>30.0</v>
      </c>
      <c r="S260" s="63">
        <v>200.0</v>
      </c>
      <c r="T260" s="63">
        <v>170.0</v>
      </c>
      <c r="U260" s="140"/>
    </row>
    <row r="261">
      <c r="A261" s="63">
        <v>240.0</v>
      </c>
      <c r="B261" s="25" t="s">
        <v>455</v>
      </c>
      <c r="C261" s="126" t="s">
        <v>456</v>
      </c>
      <c r="D261" s="29">
        <v>60.0</v>
      </c>
      <c r="E261" s="141"/>
      <c r="F261" s="141"/>
      <c r="G261" s="141"/>
      <c r="H261" s="141"/>
      <c r="I261" s="141"/>
      <c r="J261" s="141"/>
      <c r="K261" s="141"/>
      <c r="L261" s="141"/>
      <c r="M261" s="128">
        <v>200.0</v>
      </c>
      <c r="N261" s="141"/>
      <c r="O261" s="141"/>
      <c r="P261" s="128">
        <v>0.0</v>
      </c>
      <c r="Q261" s="128">
        <v>0.0</v>
      </c>
      <c r="R261" s="128">
        <v>0.0</v>
      </c>
      <c r="S261" s="141"/>
      <c r="T261" s="141"/>
      <c r="U261" s="141"/>
    </row>
    <row r="262">
      <c r="A262" s="63">
        <v>241.0</v>
      </c>
      <c r="B262" s="25" t="s">
        <v>457</v>
      </c>
      <c r="C262" s="43" t="s">
        <v>458</v>
      </c>
      <c r="D262" s="29">
        <v>36.0</v>
      </c>
      <c r="E262" s="140"/>
      <c r="F262" s="140"/>
      <c r="G262" s="140"/>
      <c r="H262" s="140"/>
      <c r="I262" s="140"/>
      <c r="J262" s="140"/>
      <c r="K262" s="140"/>
      <c r="L262" s="140"/>
      <c r="M262" s="63">
        <v>200.0</v>
      </c>
      <c r="N262" s="140"/>
      <c r="O262" s="140"/>
      <c r="P262" s="140"/>
      <c r="Q262" s="140"/>
      <c r="R262" s="140"/>
      <c r="S262" s="140"/>
      <c r="T262" s="140"/>
      <c r="U262" s="140"/>
    </row>
    <row r="263">
      <c r="A263" s="37">
        <v>242.0</v>
      </c>
      <c r="B263" s="25" t="s">
        <v>459</v>
      </c>
      <c r="C263" s="27" t="s">
        <v>411</v>
      </c>
      <c r="D263" s="143"/>
      <c r="E263" s="134"/>
      <c r="F263" s="110">
        <v>0.0</v>
      </c>
      <c r="G263" s="110">
        <v>218.0</v>
      </c>
      <c r="H263" s="110">
        <v>370.0</v>
      </c>
      <c r="I263" s="110">
        <v>300.0</v>
      </c>
      <c r="J263" s="110">
        <v>0.0</v>
      </c>
      <c r="K263" s="110">
        <v>0.0</v>
      </c>
      <c r="L263" s="134"/>
      <c r="M263" s="144"/>
      <c r="N263" s="134"/>
      <c r="O263" s="110">
        <v>0.0</v>
      </c>
      <c r="P263" s="110">
        <v>2140.0</v>
      </c>
      <c r="Q263" s="110">
        <v>3687.0</v>
      </c>
      <c r="R263" s="110">
        <v>2940.0</v>
      </c>
      <c r="S263" s="110">
        <v>0.0</v>
      </c>
      <c r="T263" s="110">
        <v>0.0</v>
      </c>
      <c r="U263" s="110">
        <v>0.0</v>
      </c>
    </row>
    <row r="264">
      <c r="A264" s="37">
        <v>243.0</v>
      </c>
      <c r="B264" s="25" t="s">
        <v>460</v>
      </c>
      <c r="C264" s="43" t="s">
        <v>461</v>
      </c>
      <c r="D264" s="29">
        <v>10.0</v>
      </c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</row>
    <row r="265">
      <c r="A265" s="37">
        <v>244.0</v>
      </c>
      <c r="B265" s="25" t="s">
        <v>462</v>
      </c>
      <c r="C265" s="43" t="s">
        <v>463</v>
      </c>
      <c r="D265" s="29">
        <v>90.0</v>
      </c>
      <c r="E265" s="134"/>
      <c r="F265" s="134"/>
      <c r="G265" s="134"/>
      <c r="H265" s="134"/>
      <c r="I265" s="134"/>
      <c r="J265" s="134"/>
      <c r="K265" s="134"/>
      <c r="L265" s="134"/>
      <c r="M265" s="37">
        <v>380.0</v>
      </c>
      <c r="N265" s="134"/>
      <c r="O265" s="134"/>
      <c r="P265" s="134"/>
      <c r="Q265" s="134"/>
      <c r="R265" s="134"/>
      <c r="S265" s="134"/>
      <c r="T265" s="134"/>
      <c r="U265" s="134"/>
    </row>
    <row r="266">
      <c r="A266" s="37">
        <v>245.0</v>
      </c>
      <c r="B266" s="25" t="s">
        <v>464</v>
      </c>
      <c r="C266" s="43" t="s">
        <v>465</v>
      </c>
      <c r="D266" s="29">
        <v>94.0</v>
      </c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</row>
    <row r="267">
      <c r="A267" s="15">
        <v>246.0</v>
      </c>
      <c r="B267" s="25" t="s">
        <v>466</v>
      </c>
      <c r="C267" s="43" t="s">
        <v>467</v>
      </c>
      <c r="D267" s="29">
        <v>0.0</v>
      </c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4"/>
      <c r="P267" s="37">
        <v>410.0</v>
      </c>
      <c r="Q267" s="37">
        <v>220.0</v>
      </c>
      <c r="R267" s="37">
        <v>150.0</v>
      </c>
      <c r="S267" s="134"/>
      <c r="T267" s="134"/>
      <c r="U267" s="135"/>
    </row>
    <row r="268">
      <c r="A268" s="15">
        <v>247.0</v>
      </c>
      <c r="B268" s="25" t="s">
        <v>468</v>
      </c>
      <c r="C268" s="43" t="s">
        <v>469</v>
      </c>
      <c r="D268" s="29">
        <v>0.0</v>
      </c>
      <c r="E268" s="134"/>
      <c r="F268" s="134"/>
      <c r="G268" s="134"/>
      <c r="H268" s="134"/>
      <c r="I268" s="134"/>
      <c r="J268" s="135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</row>
    <row r="269">
      <c r="A269" s="37">
        <v>248.0</v>
      </c>
      <c r="B269" s="25" t="s">
        <v>470</v>
      </c>
      <c r="C269" s="43" t="s">
        <v>471</v>
      </c>
      <c r="D269" s="29">
        <v>40.0</v>
      </c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</row>
    <row r="270">
      <c r="A270" s="145"/>
      <c r="B270" s="146"/>
      <c r="C270" s="147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</row>
    <row r="271">
      <c r="A271" s="145"/>
      <c r="B271" s="146"/>
      <c r="C271" s="147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</row>
    <row r="272">
      <c r="A272" s="145"/>
      <c r="B272" s="146"/>
      <c r="C272" s="147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</row>
    <row r="273">
      <c r="A273" s="145"/>
      <c r="B273" s="146"/>
      <c r="C273" s="147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</row>
    <row r="274">
      <c r="A274" s="145"/>
      <c r="B274" s="146"/>
      <c r="C274" s="147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</row>
    <row r="275">
      <c r="A275" s="145"/>
      <c r="B275" s="146"/>
      <c r="C275" s="147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</row>
    <row r="276">
      <c r="A276" s="145"/>
      <c r="B276" s="146"/>
      <c r="C276" s="147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</row>
    <row r="277">
      <c r="A277" s="145"/>
      <c r="B277" s="146"/>
      <c r="C277" s="147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</row>
    <row r="278">
      <c r="A278" s="145"/>
      <c r="B278" s="146"/>
      <c r="C278" s="147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</row>
    <row r="279">
      <c r="A279" s="145"/>
      <c r="B279" s="146"/>
      <c r="C279" s="147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</row>
    <row r="280">
      <c r="A280" s="145"/>
      <c r="B280" s="146"/>
      <c r="C280" s="147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</row>
    <row r="281">
      <c r="A281" s="145"/>
      <c r="B281" s="146"/>
      <c r="C281" s="147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</row>
    <row r="282">
      <c r="A282" s="145"/>
      <c r="B282" s="146"/>
      <c r="C282" s="147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</row>
    <row r="283">
      <c r="A283" s="145"/>
      <c r="B283" s="146"/>
      <c r="C283" s="147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</row>
    <row r="284">
      <c r="A284" s="145"/>
      <c r="B284" s="146"/>
      <c r="C284" s="147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</row>
    <row r="285">
      <c r="A285" s="145"/>
      <c r="B285" s="146"/>
      <c r="C285" s="147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</row>
    <row r="286">
      <c r="A286" s="145"/>
      <c r="B286" s="146"/>
      <c r="C286" s="147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</row>
    <row r="287">
      <c r="A287" s="145"/>
      <c r="B287" s="146"/>
      <c r="C287" s="147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</row>
    <row r="288">
      <c r="A288" s="145"/>
      <c r="B288" s="146"/>
      <c r="C288" s="147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</row>
    <row r="289">
      <c r="A289" s="145"/>
      <c r="B289" s="146"/>
      <c r="C289" s="147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</row>
    <row r="290">
      <c r="A290" s="145"/>
      <c r="B290" s="146"/>
      <c r="C290" s="147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</row>
    <row r="291">
      <c r="A291" s="145"/>
      <c r="B291" s="146"/>
      <c r="C291" s="147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</row>
    <row r="292">
      <c r="A292" s="145"/>
      <c r="B292" s="146"/>
      <c r="C292" s="147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</row>
    <row r="293">
      <c r="A293" s="145"/>
      <c r="B293" s="146"/>
      <c r="C293" s="147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</row>
    <row r="294">
      <c r="A294" s="145"/>
      <c r="B294" s="146"/>
      <c r="C294" s="147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</row>
    <row r="295">
      <c r="A295" s="145"/>
      <c r="B295" s="146"/>
      <c r="C295" s="147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</row>
    <row r="296">
      <c r="A296" s="145"/>
      <c r="B296" s="146"/>
      <c r="C296" s="147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</row>
    <row r="297">
      <c r="A297" s="145"/>
      <c r="B297" s="146"/>
      <c r="C297" s="147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</row>
    <row r="298">
      <c r="A298" s="145"/>
      <c r="B298" s="146"/>
      <c r="C298" s="147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</row>
    <row r="299">
      <c r="A299" s="145"/>
      <c r="B299" s="146"/>
      <c r="C299" s="147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</row>
    <row r="300">
      <c r="A300" s="145"/>
      <c r="B300" s="146"/>
      <c r="C300" s="147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</row>
    <row r="301">
      <c r="A301" s="145"/>
      <c r="B301" s="146"/>
      <c r="C301" s="147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</row>
    <row r="302">
      <c r="A302" s="145"/>
      <c r="B302" s="146"/>
      <c r="C302" s="147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</row>
    <row r="303">
      <c r="A303" s="145"/>
      <c r="B303" s="146"/>
      <c r="C303" s="147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</row>
    <row r="304">
      <c r="A304" s="145"/>
      <c r="B304" s="146"/>
      <c r="C304" s="147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</row>
    <row r="305">
      <c r="A305" s="145"/>
      <c r="B305" s="146"/>
      <c r="C305" s="147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</row>
    <row r="306">
      <c r="A306" s="145"/>
      <c r="B306" s="146"/>
      <c r="C306" s="147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</row>
    <row r="307">
      <c r="A307" s="145"/>
      <c r="B307" s="146"/>
      <c r="C307" s="147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</row>
    <row r="308">
      <c r="A308" s="145"/>
      <c r="B308" s="146"/>
      <c r="C308" s="147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</row>
    <row r="309">
      <c r="A309" s="145"/>
      <c r="B309" s="146"/>
      <c r="C309" s="147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</row>
    <row r="310">
      <c r="A310" s="145"/>
      <c r="B310" s="146"/>
      <c r="C310" s="147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</row>
    <row r="311">
      <c r="A311" s="145"/>
      <c r="B311" s="146"/>
      <c r="C311" s="147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</row>
    <row r="312">
      <c r="A312" s="145"/>
      <c r="B312" s="146"/>
      <c r="C312" s="147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</row>
    <row r="313">
      <c r="A313" s="145"/>
      <c r="B313" s="146"/>
      <c r="C313" s="147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</row>
    <row r="314">
      <c r="A314" s="145"/>
      <c r="B314" s="146"/>
      <c r="C314" s="147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</row>
    <row r="315">
      <c r="A315" s="145"/>
      <c r="B315" s="146"/>
      <c r="C315" s="147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</row>
    <row r="316">
      <c r="A316" s="145"/>
      <c r="B316" s="146"/>
      <c r="C316" s="147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</row>
    <row r="317">
      <c r="A317" s="145"/>
      <c r="B317" s="146"/>
      <c r="C317" s="147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</row>
    <row r="318">
      <c r="A318" s="145"/>
      <c r="B318" s="146"/>
      <c r="C318" s="147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</row>
    <row r="319">
      <c r="A319" s="145"/>
      <c r="B319" s="146"/>
      <c r="C319" s="147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</row>
    <row r="320">
      <c r="A320" s="145"/>
      <c r="B320" s="146"/>
      <c r="C320" s="147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</row>
    <row r="321">
      <c r="A321" s="145"/>
      <c r="B321" s="146"/>
      <c r="C321" s="147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</row>
    <row r="322">
      <c r="A322" s="145"/>
      <c r="B322" s="146"/>
      <c r="C322" s="147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</row>
    <row r="323">
      <c r="A323" s="145"/>
      <c r="B323" s="146"/>
      <c r="C323" s="147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</row>
    <row r="324">
      <c r="A324" s="145"/>
      <c r="B324" s="146"/>
      <c r="C324" s="147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</row>
    <row r="325">
      <c r="A325" s="145"/>
      <c r="B325" s="146"/>
      <c r="C325" s="147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</row>
    <row r="326">
      <c r="A326" s="145"/>
      <c r="B326" s="146"/>
      <c r="C326" s="147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</row>
    <row r="327">
      <c r="A327" s="145"/>
      <c r="B327" s="146"/>
      <c r="C327" s="147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</row>
    <row r="328">
      <c r="A328" s="145"/>
      <c r="B328" s="146"/>
      <c r="C328" s="147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</row>
    <row r="329">
      <c r="A329" s="145"/>
      <c r="B329" s="146"/>
      <c r="C329" s="147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</row>
    <row r="330">
      <c r="A330" s="145"/>
      <c r="B330" s="146"/>
      <c r="C330" s="147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</row>
    <row r="331">
      <c r="A331" s="145"/>
      <c r="B331" s="146"/>
      <c r="C331" s="147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</row>
    <row r="332">
      <c r="A332" s="145"/>
      <c r="B332" s="146"/>
      <c r="C332" s="147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</row>
    <row r="333">
      <c r="A333" s="145"/>
      <c r="B333" s="146"/>
      <c r="C333" s="147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</row>
    <row r="334">
      <c r="A334" s="145"/>
      <c r="B334" s="146"/>
      <c r="C334" s="147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</row>
    <row r="335">
      <c r="A335" s="145"/>
      <c r="B335" s="146"/>
      <c r="C335" s="147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</row>
    <row r="336">
      <c r="A336" s="145"/>
      <c r="B336" s="146"/>
      <c r="C336" s="147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</row>
    <row r="337">
      <c r="A337" s="145"/>
      <c r="B337" s="146"/>
      <c r="C337" s="147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</row>
    <row r="338">
      <c r="A338" s="145"/>
      <c r="B338" s="146"/>
      <c r="C338" s="147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</row>
    <row r="339">
      <c r="A339" s="145"/>
      <c r="B339" s="146"/>
      <c r="C339" s="147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</row>
    <row r="340">
      <c r="A340" s="145"/>
      <c r="B340" s="146"/>
      <c r="C340" s="147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</row>
    <row r="341">
      <c r="A341" s="145"/>
      <c r="B341" s="146"/>
      <c r="C341" s="147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</row>
    <row r="342">
      <c r="A342" s="145"/>
      <c r="B342" s="146"/>
      <c r="C342" s="147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</row>
    <row r="343">
      <c r="A343" s="145"/>
      <c r="B343" s="146"/>
      <c r="C343" s="147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</row>
    <row r="344">
      <c r="A344" s="145"/>
      <c r="B344" s="146"/>
      <c r="C344" s="147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</row>
    <row r="345">
      <c r="A345" s="145"/>
      <c r="B345" s="146"/>
      <c r="C345" s="147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</row>
    <row r="346">
      <c r="A346" s="145"/>
      <c r="B346" s="146"/>
      <c r="C346" s="147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</row>
    <row r="347">
      <c r="A347" s="145"/>
      <c r="B347" s="146"/>
      <c r="C347" s="147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</row>
    <row r="348">
      <c r="A348" s="145"/>
      <c r="B348" s="146"/>
      <c r="C348" s="147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</row>
    <row r="349">
      <c r="A349" s="145"/>
      <c r="B349" s="146"/>
      <c r="C349" s="147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</row>
    <row r="350">
      <c r="A350" s="145"/>
      <c r="B350" s="146"/>
      <c r="C350" s="147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</row>
    <row r="351">
      <c r="A351" s="145"/>
      <c r="B351" s="146"/>
      <c r="C351" s="147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</row>
    <row r="352">
      <c r="A352" s="145"/>
      <c r="B352" s="146"/>
      <c r="C352" s="147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</row>
    <row r="353">
      <c r="A353" s="145"/>
      <c r="B353" s="146"/>
      <c r="C353" s="147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</row>
    <row r="354">
      <c r="A354" s="145"/>
      <c r="B354" s="146"/>
      <c r="C354" s="147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</row>
    <row r="355">
      <c r="A355" s="145"/>
      <c r="B355" s="146"/>
      <c r="C355" s="147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</row>
    <row r="356">
      <c r="A356" s="145"/>
      <c r="B356" s="146"/>
      <c r="C356" s="147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</row>
    <row r="357">
      <c r="A357" s="145"/>
      <c r="B357" s="146"/>
      <c r="C357" s="147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</row>
    <row r="358">
      <c r="A358" s="145"/>
      <c r="B358" s="146"/>
      <c r="C358" s="147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</row>
    <row r="359">
      <c r="A359" s="145"/>
      <c r="B359" s="146"/>
      <c r="C359" s="147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</row>
    <row r="360">
      <c r="A360" s="145"/>
      <c r="B360" s="146"/>
      <c r="C360" s="147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</row>
    <row r="361">
      <c r="A361" s="145"/>
      <c r="B361" s="146"/>
      <c r="C361" s="147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</row>
    <row r="362">
      <c r="A362" s="145"/>
      <c r="B362" s="146"/>
      <c r="C362" s="147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</row>
    <row r="363">
      <c r="A363" s="145"/>
      <c r="B363" s="146"/>
      <c r="C363" s="147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</row>
    <row r="364">
      <c r="A364" s="145"/>
      <c r="B364" s="146"/>
      <c r="C364" s="147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</row>
    <row r="365">
      <c r="A365" s="145"/>
      <c r="B365" s="146"/>
      <c r="C365" s="147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</row>
    <row r="366">
      <c r="A366" s="145"/>
      <c r="B366" s="146"/>
      <c r="C366" s="147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</row>
    <row r="367">
      <c r="A367" s="145"/>
      <c r="B367" s="146"/>
      <c r="C367" s="147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</row>
    <row r="368">
      <c r="A368" s="145"/>
      <c r="B368" s="146"/>
      <c r="C368" s="147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</row>
    <row r="369">
      <c r="A369" s="145"/>
      <c r="B369" s="146"/>
      <c r="C369" s="147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</row>
    <row r="370">
      <c r="A370" s="145"/>
      <c r="B370" s="146"/>
      <c r="C370" s="147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</row>
    <row r="371">
      <c r="A371" s="145"/>
      <c r="B371" s="146"/>
      <c r="C371" s="147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</row>
    <row r="372">
      <c r="A372" s="145"/>
      <c r="B372" s="146"/>
      <c r="C372" s="147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</row>
    <row r="373">
      <c r="A373" s="145"/>
      <c r="B373" s="146"/>
      <c r="C373" s="147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</row>
    <row r="374">
      <c r="A374" s="145"/>
      <c r="B374" s="146"/>
      <c r="C374" s="147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</row>
    <row r="375">
      <c r="A375" s="145"/>
      <c r="B375" s="146"/>
      <c r="C375" s="147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</row>
    <row r="376">
      <c r="A376" s="145"/>
      <c r="B376" s="146"/>
      <c r="C376" s="147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</row>
    <row r="377">
      <c r="A377" s="145"/>
      <c r="B377" s="146"/>
      <c r="C377" s="147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</row>
    <row r="378">
      <c r="A378" s="145"/>
      <c r="B378" s="146"/>
      <c r="C378" s="147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</row>
    <row r="379">
      <c r="A379" s="145"/>
      <c r="B379" s="146"/>
      <c r="C379" s="147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</row>
    <row r="380">
      <c r="A380" s="145"/>
      <c r="B380" s="146"/>
      <c r="C380" s="147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</row>
    <row r="381">
      <c r="A381" s="145"/>
      <c r="B381" s="146"/>
      <c r="C381" s="147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</row>
    <row r="382">
      <c r="A382" s="145"/>
      <c r="B382" s="146"/>
      <c r="C382" s="147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</row>
    <row r="383">
      <c r="A383" s="145"/>
      <c r="B383" s="146"/>
      <c r="C383" s="147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</row>
    <row r="384">
      <c r="A384" s="145"/>
      <c r="B384" s="146"/>
      <c r="C384" s="147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</row>
    <row r="385">
      <c r="A385" s="145"/>
      <c r="B385" s="146"/>
      <c r="C385" s="147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</row>
    <row r="386">
      <c r="A386" s="145"/>
      <c r="B386" s="146"/>
      <c r="C386" s="147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</row>
    <row r="387">
      <c r="A387" s="145"/>
      <c r="B387" s="146"/>
      <c r="C387" s="147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</row>
    <row r="388">
      <c r="A388" s="145"/>
      <c r="B388" s="146"/>
      <c r="C388" s="147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</row>
    <row r="389">
      <c r="A389" s="145"/>
      <c r="B389" s="146"/>
      <c r="C389" s="147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</row>
    <row r="390">
      <c r="A390" s="145"/>
      <c r="B390" s="146"/>
      <c r="C390" s="147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</row>
    <row r="391">
      <c r="A391" s="145"/>
      <c r="B391" s="146"/>
      <c r="C391" s="147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</row>
    <row r="392">
      <c r="A392" s="145"/>
      <c r="B392" s="146"/>
      <c r="C392" s="147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</row>
    <row r="393">
      <c r="A393" s="145"/>
      <c r="B393" s="146"/>
      <c r="C393" s="147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</row>
    <row r="394">
      <c r="A394" s="145"/>
      <c r="B394" s="146"/>
      <c r="C394" s="147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</row>
    <row r="395">
      <c r="A395" s="145"/>
      <c r="B395" s="146"/>
      <c r="C395" s="147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</row>
    <row r="396">
      <c r="A396" s="150"/>
      <c r="B396" s="146"/>
      <c r="C396" s="147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</row>
    <row r="397">
      <c r="A397" s="150"/>
      <c r="B397" s="146"/>
      <c r="C397" s="147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</row>
    <row r="398">
      <c r="A398" s="150"/>
      <c r="B398" s="146"/>
      <c r="C398" s="147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</row>
    <row r="399">
      <c r="A399" s="150"/>
      <c r="B399" s="146"/>
      <c r="C399" s="147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</row>
    <row r="400">
      <c r="A400" s="150"/>
      <c r="B400" s="146"/>
      <c r="C400" s="147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</row>
    <row r="401">
      <c r="A401" s="150"/>
      <c r="B401" s="146"/>
      <c r="C401" s="147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</row>
    <row r="402">
      <c r="A402" s="150"/>
      <c r="B402" s="146"/>
      <c r="C402" s="147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</row>
    <row r="403">
      <c r="A403" s="145"/>
      <c r="B403" s="146"/>
      <c r="C403" s="147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</row>
    <row r="404">
      <c r="A404" s="145"/>
      <c r="B404" s="146"/>
      <c r="C404" s="147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</row>
    <row r="405">
      <c r="A405" s="145"/>
      <c r="B405" s="146"/>
      <c r="C405" s="147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</row>
    <row r="406">
      <c r="A406" s="145"/>
      <c r="B406" s="146"/>
      <c r="C406" s="147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</row>
    <row r="407">
      <c r="A407" s="145"/>
      <c r="B407" s="146"/>
      <c r="C407" s="147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</row>
    <row r="408">
      <c r="A408" s="145"/>
      <c r="B408" s="146"/>
      <c r="C408" s="147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</row>
    <row r="409">
      <c r="A409" s="145"/>
      <c r="B409" s="146"/>
      <c r="C409" s="147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</row>
    <row r="410">
      <c r="A410" s="145"/>
      <c r="B410" s="146"/>
      <c r="C410" s="147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</row>
    <row r="411">
      <c r="A411" s="145"/>
      <c r="B411" s="146"/>
      <c r="C411" s="147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</row>
    <row r="412">
      <c r="A412" s="145"/>
      <c r="B412" s="146"/>
      <c r="C412" s="147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</row>
    <row r="413">
      <c r="A413" s="145"/>
      <c r="B413" s="146"/>
      <c r="C413" s="147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</row>
    <row r="414">
      <c r="A414" s="145"/>
      <c r="B414" s="146"/>
      <c r="C414" s="147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</row>
    <row r="415">
      <c r="A415" s="145"/>
      <c r="B415" s="146"/>
      <c r="C415" s="147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</row>
    <row r="416">
      <c r="A416" s="145"/>
      <c r="B416" s="146"/>
      <c r="C416" s="147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</row>
    <row r="417">
      <c r="A417" s="145"/>
      <c r="B417" s="146"/>
      <c r="C417" s="147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</row>
    <row r="418">
      <c r="A418" s="145"/>
      <c r="B418" s="146"/>
      <c r="C418" s="147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</row>
    <row r="419">
      <c r="A419" s="145"/>
      <c r="B419" s="146"/>
      <c r="C419" s="147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</row>
    <row r="420">
      <c r="A420" s="145"/>
      <c r="B420" s="146"/>
      <c r="C420" s="147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</row>
    <row r="421">
      <c r="A421" s="145"/>
      <c r="B421" s="146"/>
      <c r="C421" s="147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</row>
    <row r="422">
      <c r="A422" s="145"/>
      <c r="B422" s="146"/>
      <c r="C422" s="147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</row>
    <row r="423">
      <c r="A423" s="145"/>
      <c r="B423" s="146"/>
      <c r="C423" s="147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</row>
    <row r="424">
      <c r="A424" s="145"/>
      <c r="B424" s="146"/>
      <c r="C424" s="147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</row>
    <row r="425">
      <c r="A425" s="145"/>
      <c r="B425" s="146"/>
      <c r="C425" s="147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</row>
    <row r="426">
      <c r="A426" s="145"/>
      <c r="B426" s="146"/>
      <c r="C426" s="147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</row>
    <row r="427">
      <c r="A427" s="145"/>
      <c r="B427" s="146"/>
      <c r="C427" s="147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</row>
    <row r="428">
      <c r="A428" s="145"/>
      <c r="B428" s="146"/>
      <c r="C428" s="147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</row>
    <row r="429">
      <c r="A429" s="145"/>
      <c r="B429" s="146"/>
      <c r="C429" s="147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</row>
    <row r="430">
      <c r="A430" s="145"/>
      <c r="B430" s="146"/>
      <c r="C430" s="147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</row>
    <row r="431">
      <c r="A431" s="145"/>
      <c r="B431" s="146"/>
      <c r="C431" s="147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</row>
    <row r="432">
      <c r="A432" s="145"/>
      <c r="B432" s="146"/>
      <c r="C432" s="147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</row>
    <row r="433">
      <c r="A433" s="145"/>
      <c r="B433" s="146"/>
      <c r="C433" s="147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</row>
    <row r="434">
      <c r="A434" s="145"/>
      <c r="B434" s="146"/>
      <c r="C434" s="147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</row>
    <row r="435">
      <c r="A435" s="145"/>
      <c r="B435" s="146"/>
      <c r="C435" s="147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</row>
    <row r="436">
      <c r="A436" s="145"/>
      <c r="B436" s="146"/>
      <c r="C436" s="147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</row>
    <row r="437">
      <c r="A437" s="145"/>
      <c r="B437" s="146"/>
      <c r="C437" s="147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</row>
    <row r="438">
      <c r="A438" s="145"/>
      <c r="B438" s="146"/>
      <c r="C438" s="147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</row>
    <row r="439">
      <c r="A439" s="145"/>
      <c r="B439" s="146"/>
      <c r="C439" s="147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</row>
    <row r="440">
      <c r="A440" s="145"/>
      <c r="B440" s="146"/>
      <c r="C440" s="147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</row>
    <row r="441">
      <c r="A441" s="145"/>
      <c r="B441" s="146"/>
      <c r="C441" s="147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</row>
    <row r="442">
      <c r="A442" s="145"/>
      <c r="B442" s="146"/>
      <c r="C442" s="147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</row>
    <row r="443">
      <c r="A443" s="145"/>
      <c r="B443" s="146"/>
      <c r="C443" s="147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</row>
    <row r="444">
      <c r="A444" s="145"/>
      <c r="B444" s="146"/>
      <c r="C444" s="147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</row>
    <row r="445">
      <c r="A445" s="145"/>
      <c r="B445" s="146"/>
      <c r="C445" s="147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</row>
    <row r="446">
      <c r="A446" s="145"/>
      <c r="B446" s="146"/>
      <c r="C446" s="147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</row>
    <row r="447">
      <c r="A447" s="145"/>
      <c r="B447" s="146"/>
      <c r="C447" s="147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</row>
    <row r="448">
      <c r="A448" s="145"/>
      <c r="B448" s="146"/>
      <c r="C448" s="147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</row>
    <row r="449">
      <c r="A449" s="145"/>
      <c r="B449" s="146"/>
      <c r="C449" s="147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</row>
    <row r="450">
      <c r="A450" s="145"/>
      <c r="B450" s="146"/>
      <c r="C450" s="147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</row>
    <row r="451">
      <c r="A451" s="145"/>
      <c r="B451" s="146"/>
      <c r="C451" s="147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</row>
    <row r="452">
      <c r="A452" s="145"/>
      <c r="B452" s="146"/>
      <c r="C452" s="147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</row>
    <row r="453">
      <c r="A453" s="145"/>
      <c r="B453" s="146"/>
      <c r="C453" s="147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</row>
    <row r="454">
      <c r="A454" s="145"/>
      <c r="B454" s="146"/>
      <c r="C454" s="147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</row>
    <row r="455">
      <c r="A455" s="145"/>
      <c r="B455" s="146"/>
      <c r="C455" s="147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</row>
    <row r="456">
      <c r="A456" s="145"/>
      <c r="B456" s="146"/>
      <c r="C456" s="147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</row>
    <row r="457">
      <c r="A457" s="145"/>
      <c r="B457" s="146"/>
      <c r="C457" s="147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</row>
    <row r="458">
      <c r="A458" s="145"/>
      <c r="B458" s="146"/>
      <c r="C458" s="147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</row>
    <row r="459">
      <c r="A459" s="145"/>
      <c r="B459" s="146"/>
      <c r="C459" s="147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</row>
    <row r="460">
      <c r="A460" s="145"/>
      <c r="B460" s="146"/>
      <c r="C460" s="147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</row>
    <row r="461">
      <c r="A461" s="145"/>
      <c r="B461" s="146"/>
      <c r="C461" s="147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</row>
    <row r="462">
      <c r="A462" s="145"/>
      <c r="B462" s="146"/>
      <c r="C462" s="147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</row>
    <row r="463">
      <c r="A463" s="145"/>
      <c r="B463" s="146"/>
      <c r="C463" s="147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</row>
    <row r="464">
      <c r="A464" s="145"/>
      <c r="B464" s="146"/>
      <c r="C464" s="147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</row>
    <row r="465">
      <c r="A465" s="145"/>
      <c r="B465" s="146"/>
      <c r="C465" s="147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</row>
    <row r="466">
      <c r="A466" s="145"/>
      <c r="B466" s="146"/>
      <c r="C466" s="147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</row>
    <row r="467">
      <c r="A467" s="145"/>
      <c r="B467" s="146"/>
      <c r="C467" s="147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</row>
    <row r="468">
      <c r="A468" s="145"/>
      <c r="B468" s="146"/>
      <c r="C468" s="147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</row>
    <row r="469">
      <c r="A469" s="145"/>
      <c r="B469" s="146"/>
      <c r="C469" s="147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</row>
    <row r="470">
      <c r="A470" s="145"/>
      <c r="B470" s="146"/>
      <c r="C470" s="147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</row>
    <row r="471">
      <c r="A471" s="145"/>
      <c r="B471" s="146"/>
      <c r="C471" s="147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</row>
    <row r="472">
      <c r="A472" s="145"/>
      <c r="B472" s="146"/>
      <c r="C472" s="147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</row>
    <row r="473">
      <c r="A473" s="145"/>
      <c r="B473" s="146"/>
      <c r="C473" s="147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</row>
    <row r="474">
      <c r="A474" s="145"/>
      <c r="B474" s="146"/>
      <c r="C474" s="147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</row>
    <row r="475">
      <c r="A475" s="145"/>
      <c r="B475" s="146"/>
      <c r="C475" s="147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</row>
    <row r="476">
      <c r="A476" s="145"/>
      <c r="B476" s="146"/>
      <c r="C476" s="147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</row>
    <row r="477">
      <c r="A477" s="145"/>
      <c r="B477" s="146"/>
      <c r="C477" s="147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</row>
    <row r="478">
      <c r="A478" s="145"/>
      <c r="B478" s="146"/>
      <c r="C478" s="147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</row>
    <row r="479">
      <c r="A479" s="145"/>
      <c r="B479" s="146"/>
      <c r="C479" s="147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</row>
    <row r="480">
      <c r="A480" s="145"/>
      <c r="B480" s="146"/>
      <c r="C480" s="147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</row>
    <row r="481">
      <c r="A481" s="145"/>
      <c r="B481" s="146"/>
      <c r="C481" s="147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</row>
    <row r="482">
      <c r="A482" s="145"/>
      <c r="B482" s="146"/>
      <c r="C482" s="147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</row>
    <row r="483">
      <c r="A483" s="145"/>
      <c r="B483" s="146"/>
      <c r="C483" s="147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</row>
    <row r="484">
      <c r="A484" s="145"/>
      <c r="B484" s="146"/>
      <c r="C484" s="147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</row>
    <row r="485">
      <c r="A485" s="145"/>
      <c r="B485" s="146"/>
      <c r="C485" s="147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</row>
    <row r="486">
      <c r="A486" s="145"/>
      <c r="B486" s="146"/>
      <c r="C486" s="147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</row>
    <row r="487">
      <c r="A487" s="145"/>
      <c r="B487" s="146"/>
      <c r="C487" s="147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</row>
    <row r="488">
      <c r="A488" s="145"/>
      <c r="B488" s="146"/>
      <c r="C488" s="147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</row>
    <row r="489">
      <c r="A489" s="145"/>
      <c r="B489" s="146"/>
      <c r="C489" s="147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</row>
    <row r="490">
      <c r="A490" s="145"/>
      <c r="B490" s="146"/>
      <c r="C490" s="147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</row>
    <row r="491">
      <c r="A491" s="145"/>
      <c r="B491" s="146"/>
      <c r="C491" s="147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</row>
    <row r="492">
      <c r="A492" s="145"/>
      <c r="B492" s="146"/>
      <c r="C492" s="147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</row>
    <row r="493">
      <c r="A493" s="145"/>
      <c r="B493" s="146"/>
      <c r="C493" s="147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</row>
    <row r="494">
      <c r="A494" s="145"/>
      <c r="B494" s="146"/>
      <c r="C494" s="147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</row>
    <row r="495">
      <c r="A495" s="145"/>
      <c r="B495" s="146"/>
      <c r="C495" s="147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</row>
    <row r="496">
      <c r="A496" s="145"/>
      <c r="B496" s="146"/>
      <c r="C496" s="147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</row>
    <row r="497">
      <c r="A497" s="145"/>
      <c r="B497" s="146"/>
      <c r="C497" s="147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</row>
    <row r="498">
      <c r="A498" s="145"/>
      <c r="B498" s="146"/>
      <c r="C498" s="147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</row>
    <row r="499">
      <c r="A499" s="145"/>
      <c r="B499" s="146"/>
      <c r="C499" s="147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</row>
    <row r="500">
      <c r="A500" s="145"/>
      <c r="B500" s="146"/>
      <c r="C500" s="147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</row>
    <row r="501">
      <c r="A501" s="145"/>
      <c r="B501" s="146"/>
      <c r="C501" s="147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</row>
    <row r="502">
      <c r="A502" s="145"/>
      <c r="B502" s="146"/>
      <c r="C502" s="147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</row>
    <row r="503">
      <c r="A503" s="145"/>
      <c r="B503" s="146"/>
      <c r="C503" s="147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</row>
    <row r="504">
      <c r="A504" s="145"/>
      <c r="B504" s="146"/>
      <c r="C504" s="147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</row>
    <row r="505">
      <c r="A505" s="145"/>
      <c r="B505" s="146"/>
      <c r="C505" s="147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</row>
    <row r="506">
      <c r="A506" s="145"/>
      <c r="B506" s="146"/>
      <c r="C506" s="147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</row>
    <row r="507">
      <c r="A507" s="145"/>
      <c r="B507" s="146"/>
      <c r="C507" s="147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</row>
    <row r="508">
      <c r="A508" s="145"/>
      <c r="B508" s="146"/>
      <c r="C508" s="147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</row>
    <row r="509">
      <c r="A509" s="145"/>
      <c r="B509" s="146"/>
      <c r="C509" s="147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</row>
    <row r="510">
      <c r="A510" s="145"/>
      <c r="B510" s="146"/>
      <c r="C510" s="147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</row>
    <row r="511">
      <c r="A511" s="145"/>
      <c r="B511" s="146"/>
      <c r="C511" s="147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</row>
    <row r="512">
      <c r="A512" s="145"/>
      <c r="B512" s="146"/>
      <c r="C512" s="147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</row>
    <row r="513">
      <c r="A513" s="145"/>
      <c r="B513" s="146"/>
      <c r="C513" s="147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</row>
    <row r="514">
      <c r="A514" s="145"/>
      <c r="B514" s="146"/>
      <c r="C514" s="147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</row>
    <row r="515">
      <c r="A515" s="145"/>
      <c r="B515" s="146"/>
      <c r="C515" s="147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</row>
    <row r="516">
      <c r="A516" s="145"/>
      <c r="B516" s="146"/>
      <c r="C516" s="147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</row>
    <row r="517">
      <c r="A517" s="145"/>
      <c r="B517" s="146"/>
      <c r="C517" s="147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</row>
    <row r="518">
      <c r="A518" s="145"/>
      <c r="B518" s="146"/>
      <c r="C518" s="147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</row>
    <row r="519">
      <c r="A519" s="145"/>
      <c r="B519" s="146"/>
      <c r="C519" s="147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</row>
    <row r="520">
      <c r="A520" s="145"/>
      <c r="B520" s="146"/>
      <c r="C520" s="147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</row>
    <row r="521">
      <c r="A521" s="145"/>
      <c r="B521" s="146"/>
      <c r="C521" s="147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</row>
    <row r="522">
      <c r="A522" s="145"/>
      <c r="B522" s="146"/>
      <c r="C522" s="147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</row>
    <row r="523">
      <c r="A523" s="145"/>
      <c r="B523" s="146"/>
      <c r="C523" s="147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</row>
    <row r="524">
      <c r="A524" s="145"/>
      <c r="B524" s="146"/>
      <c r="C524" s="147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</row>
    <row r="525">
      <c r="A525" s="145"/>
      <c r="B525" s="146"/>
      <c r="C525" s="147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</row>
    <row r="526">
      <c r="A526" s="145"/>
      <c r="B526" s="146"/>
      <c r="C526" s="147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</row>
    <row r="527">
      <c r="A527" s="145"/>
      <c r="B527" s="146"/>
      <c r="C527" s="147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</row>
    <row r="528">
      <c r="A528" s="145"/>
      <c r="B528" s="146"/>
      <c r="C528" s="147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</row>
    <row r="529">
      <c r="A529" s="145"/>
      <c r="B529" s="146"/>
      <c r="C529" s="147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</row>
    <row r="530">
      <c r="A530" s="145"/>
      <c r="B530" s="146"/>
      <c r="C530" s="147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</row>
    <row r="531">
      <c r="A531" s="145"/>
      <c r="B531" s="146"/>
      <c r="C531" s="147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</row>
    <row r="532">
      <c r="A532" s="145"/>
      <c r="B532" s="146"/>
      <c r="C532" s="147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</row>
    <row r="533">
      <c r="A533" s="145"/>
      <c r="B533" s="146"/>
      <c r="C533" s="147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</row>
    <row r="534">
      <c r="A534" s="145"/>
      <c r="B534" s="146"/>
      <c r="C534" s="147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</row>
    <row r="535">
      <c r="A535" s="145"/>
      <c r="B535" s="146"/>
      <c r="C535" s="147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</row>
    <row r="536">
      <c r="A536" s="145"/>
      <c r="B536" s="146"/>
      <c r="C536" s="147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</row>
    <row r="537">
      <c r="A537" s="145"/>
      <c r="B537" s="146"/>
      <c r="C537" s="147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</row>
    <row r="538">
      <c r="A538" s="145"/>
      <c r="B538" s="146"/>
      <c r="C538" s="147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</row>
    <row r="539">
      <c r="A539" s="145"/>
      <c r="B539" s="146"/>
      <c r="C539" s="147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</row>
    <row r="540">
      <c r="A540" s="145"/>
      <c r="B540" s="146"/>
      <c r="C540" s="147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</row>
    <row r="541">
      <c r="A541" s="145"/>
      <c r="B541" s="146"/>
      <c r="C541" s="147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</row>
    <row r="542">
      <c r="A542" s="145"/>
      <c r="B542" s="146"/>
      <c r="C542" s="147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</row>
    <row r="543">
      <c r="A543" s="145"/>
      <c r="B543" s="146"/>
      <c r="C543" s="147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</row>
    <row r="544">
      <c r="A544" s="145"/>
      <c r="B544" s="146"/>
      <c r="C544" s="147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</row>
    <row r="545">
      <c r="A545" s="145"/>
      <c r="B545" s="146"/>
      <c r="C545" s="147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</row>
    <row r="546">
      <c r="A546" s="145"/>
      <c r="B546" s="146"/>
      <c r="C546" s="147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</row>
    <row r="547">
      <c r="A547" s="145"/>
      <c r="B547" s="146"/>
      <c r="C547" s="147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</row>
    <row r="548">
      <c r="A548" s="145"/>
      <c r="B548" s="146"/>
      <c r="C548" s="147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</row>
    <row r="549">
      <c r="A549" s="145"/>
      <c r="B549" s="146"/>
      <c r="C549" s="147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</row>
    <row r="550">
      <c r="A550" s="145"/>
      <c r="B550" s="146"/>
      <c r="C550" s="147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</row>
    <row r="551">
      <c r="A551" s="145"/>
      <c r="B551" s="146"/>
      <c r="C551" s="147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</row>
    <row r="552">
      <c r="A552" s="145"/>
      <c r="B552" s="146"/>
      <c r="C552" s="147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</row>
    <row r="553">
      <c r="A553" s="145"/>
      <c r="B553" s="146"/>
      <c r="C553" s="147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</row>
    <row r="554">
      <c r="A554" s="145"/>
      <c r="B554" s="146"/>
      <c r="C554" s="147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</row>
    <row r="555">
      <c r="A555" s="145"/>
      <c r="B555" s="146"/>
      <c r="C555" s="147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</row>
    <row r="556">
      <c r="A556" s="145"/>
      <c r="B556" s="146"/>
      <c r="C556" s="147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</row>
    <row r="557">
      <c r="A557" s="145"/>
      <c r="B557" s="146"/>
      <c r="C557" s="147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</row>
    <row r="558">
      <c r="A558" s="145"/>
      <c r="B558" s="146"/>
      <c r="C558" s="147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</row>
    <row r="559">
      <c r="A559" s="145"/>
      <c r="B559" s="146"/>
      <c r="C559" s="147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</row>
    <row r="560">
      <c r="A560" s="145"/>
      <c r="B560" s="146"/>
      <c r="C560" s="147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</row>
    <row r="561">
      <c r="A561" s="145"/>
      <c r="B561" s="146"/>
      <c r="C561" s="147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</row>
    <row r="562">
      <c r="A562" s="145"/>
      <c r="B562" s="146"/>
      <c r="C562" s="147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</row>
    <row r="563">
      <c r="A563" s="145"/>
      <c r="B563" s="146"/>
      <c r="C563" s="147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</row>
    <row r="564">
      <c r="A564" s="145"/>
      <c r="B564" s="146"/>
      <c r="C564" s="147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</row>
    <row r="565">
      <c r="A565" s="145"/>
      <c r="B565" s="146"/>
      <c r="C565" s="147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</row>
    <row r="566">
      <c r="A566" s="145"/>
      <c r="B566" s="146"/>
      <c r="C566" s="147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</row>
    <row r="567">
      <c r="A567" s="145"/>
      <c r="B567" s="146"/>
      <c r="C567" s="147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</row>
    <row r="568">
      <c r="A568" s="145"/>
      <c r="B568" s="146"/>
      <c r="C568" s="147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</row>
    <row r="569">
      <c r="A569" s="145"/>
      <c r="B569" s="146"/>
      <c r="C569" s="147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</row>
    <row r="570">
      <c r="A570" s="145"/>
      <c r="B570" s="146"/>
      <c r="C570" s="147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</row>
    <row r="571">
      <c r="A571" s="145"/>
      <c r="B571" s="146"/>
      <c r="C571" s="147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</row>
    <row r="572">
      <c r="A572" s="145"/>
      <c r="B572" s="146"/>
      <c r="C572" s="147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</row>
    <row r="573">
      <c r="A573" s="145"/>
      <c r="B573" s="146"/>
      <c r="C573" s="147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</row>
    <row r="574">
      <c r="A574" s="145"/>
      <c r="B574" s="146"/>
      <c r="C574" s="147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</row>
    <row r="575">
      <c r="A575" s="145"/>
      <c r="B575" s="146"/>
      <c r="C575" s="147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</row>
    <row r="576">
      <c r="A576" s="145"/>
      <c r="B576" s="146"/>
      <c r="C576" s="147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</row>
    <row r="577">
      <c r="A577" s="145"/>
      <c r="B577" s="146"/>
      <c r="C577" s="147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</row>
    <row r="578">
      <c r="A578" s="145"/>
      <c r="B578" s="146"/>
      <c r="C578" s="147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</row>
    <row r="579">
      <c r="A579" s="145"/>
      <c r="B579" s="146"/>
      <c r="C579" s="147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</row>
    <row r="580">
      <c r="A580" s="145"/>
      <c r="B580" s="146"/>
      <c r="C580" s="147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</row>
    <row r="581">
      <c r="A581" s="145"/>
      <c r="B581" s="146"/>
      <c r="C581" s="147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</row>
    <row r="582">
      <c r="A582" s="145"/>
      <c r="B582" s="146"/>
      <c r="C582" s="147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</row>
    <row r="583">
      <c r="A583" s="145"/>
      <c r="B583" s="146"/>
      <c r="C583" s="147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</row>
    <row r="584">
      <c r="A584" s="145"/>
      <c r="B584" s="146"/>
      <c r="C584" s="147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</row>
    <row r="585">
      <c r="A585" s="145"/>
      <c r="B585" s="146"/>
      <c r="C585" s="147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</row>
    <row r="586">
      <c r="A586" s="145"/>
      <c r="B586" s="146"/>
      <c r="C586" s="147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</row>
    <row r="587">
      <c r="A587" s="145"/>
      <c r="B587" s="146"/>
      <c r="C587" s="147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</row>
    <row r="588">
      <c r="A588" s="145"/>
      <c r="B588" s="146"/>
      <c r="C588" s="147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</row>
    <row r="589">
      <c r="A589" s="145"/>
      <c r="B589" s="146"/>
      <c r="C589" s="147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</row>
    <row r="590">
      <c r="A590" s="145"/>
      <c r="B590" s="146"/>
      <c r="C590" s="147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</row>
    <row r="591">
      <c r="A591" s="145"/>
      <c r="B591" s="146"/>
      <c r="C591" s="147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</row>
    <row r="592">
      <c r="A592" s="145"/>
      <c r="B592" s="146"/>
      <c r="C592" s="147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</row>
    <row r="593">
      <c r="A593" s="145"/>
      <c r="B593" s="146"/>
      <c r="C593" s="147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</row>
    <row r="594">
      <c r="A594" s="145"/>
      <c r="B594" s="146"/>
      <c r="C594" s="147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</row>
    <row r="595">
      <c r="A595" s="145"/>
      <c r="B595" s="146"/>
      <c r="C595" s="147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</row>
    <row r="596">
      <c r="A596" s="145"/>
      <c r="B596" s="146"/>
      <c r="C596" s="147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</row>
    <row r="597">
      <c r="A597" s="145"/>
      <c r="B597" s="146"/>
      <c r="C597" s="147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</row>
    <row r="598">
      <c r="A598" s="145"/>
      <c r="B598" s="146"/>
      <c r="C598" s="147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</row>
    <row r="599">
      <c r="A599" s="145"/>
      <c r="B599" s="146"/>
      <c r="C599" s="147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</row>
    <row r="600">
      <c r="A600" s="145"/>
      <c r="B600" s="146"/>
      <c r="C600" s="147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</row>
    <row r="601">
      <c r="A601" s="145"/>
      <c r="B601" s="146"/>
      <c r="C601" s="147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</row>
    <row r="602">
      <c r="A602" s="145"/>
      <c r="B602" s="146"/>
      <c r="C602" s="147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</row>
    <row r="603">
      <c r="A603" s="145"/>
      <c r="B603" s="146"/>
      <c r="C603" s="147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</row>
    <row r="604">
      <c r="A604" s="145"/>
      <c r="B604" s="146"/>
      <c r="C604" s="147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</row>
    <row r="605">
      <c r="A605" s="145"/>
      <c r="B605" s="146"/>
      <c r="C605" s="147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</row>
    <row r="606">
      <c r="A606" s="145"/>
      <c r="B606" s="146"/>
      <c r="C606" s="147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</row>
    <row r="607">
      <c r="A607" s="145"/>
      <c r="B607" s="146"/>
      <c r="C607" s="147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</row>
    <row r="608">
      <c r="A608" s="145"/>
      <c r="B608" s="146"/>
      <c r="C608" s="147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</row>
    <row r="609">
      <c r="A609" s="145"/>
      <c r="B609" s="146"/>
      <c r="C609" s="147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</row>
    <row r="610">
      <c r="A610" s="145"/>
      <c r="B610" s="146"/>
      <c r="C610" s="147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</row>
    <row r="611">
      <c r="A611" s="145"/>
      <c r="B611" s="146"/>
      <c r="C611" s="147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</row>
    <row r="612">
      <c r="A612" s="145"/>
      <c r="B612" s="146"/>
      <c r="C612" s="147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</row>
    <row r="613">
      <c r="A613" s="145"/>
      <c r="B613" s="146"/>
      <c r="C613" s="147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</row>
    <row r="614">
      <c r="A614" s="145"/>
      <c r="B614" s="146"/>
      <c r="C614" s="147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</row>
    <row r="615">
      <c r="A615" s="145"/>
      <c r="B615" s="146"/>
      <c r="C615" s="147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</row>
    <row r="616">
      <c r="A616" s="145"/>
      <c r="B616" s="146"/>
      <c r="C616" s="147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</row>
    <row r="617">
      <c r="A617" s="145"/>
      <c r="B617" s="146"/>
      <c r="C617" s="147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</row>
    <row r="618">
      <c r="A618" s="145"/>
      <c r="B618" s="146"/>
      <c r="C618" s="147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</row>
    <row r="619">
      <c r="A619" s="145"/>
      <c r="B619" s="146"/>
      <c r="C619" s="147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</row>
    <row r="620">
      <c r="A620" s="145"/>
      <c r="B620" s="146"/>
      <c r="C620" s="147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</row>
    <row r="621">
      <c r="A621" s="145"/>
      <c r="B621" s="146"/>
      <c r="C621" s="147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</row>
    <row r="622">
      <c r="A622" s="145"/>
      <c r="B622" s="146"/>
      <c r="C622" s="147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</row>
    <row r="623">
      <c r="A623" s="145"/>
      <c r="B623" s="146"/>
      <c r="C623" s="147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</row>
    <row r="624">
      <c r="A624" s="145"/>
      <c r="B624" s="146"/>
      <c r="C624" s="147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</row>
    <row r="625">
      <c r="A625" s="145"/>
      <c r="B625" s="146"/>
      <c r="C625" s="147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</row>
    <row r="626">
      <c r="A626" s="145"/>
      <c r="B626" s="146"/>
      <c r="C626" s="147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</row>
    <row r="627">
      <c r="A627" s="145"/>
      <c r="B627" s="146"/>
      <c r="C627" s="147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</row>
    <row r="628">
      <c r="A628" s="145"/>
      <c r="B628" s="146"/>
      <c r="C628" s="147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</row>
    <row r="629">
      <c r="A629" s="145"/>
      <c r="B629" s="146"/>
      <c r="C629" s="147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</row>
    <row r="630">
      <c r="A630" s="145"/>
      <c r="B630" s="146"/>
      <c r="C630" s="147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</row>
    <row r="631">
      <c r="A631" s="145"/>
      <c r="B631" s="146"/>
      <c r="C631" s="147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</row>
    <row r="632">
      <c r="A632" s="145"/>
      <c r="B632" s="146"/>
      <c r="C632" s="147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</row>
    <row r="633">
      <c r="A633" s="145"/>
      <c r="B633" s="146"/>
      <c r="C633" s="147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</row>
    <row r="634">
      <c r="A634" s="145"/>
      <c r="B634" s="146"/>
      <c r="C634" s="147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</row>
    <row r="635">
      <c r="A635" s="145"/>
      <c r="B635" s="146"/>
      <c r="C635" s="147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</row>
    <row r="636">
      <c r="A636" s="145"/>
      <c r="B636" s="146"/>
      <c r="C636" s="147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</row>
    <row r="637">
      <c r="A637" s="145"/>
      <c r="B637" s="146"/>
      <c r="C637" s="147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</row>
    <row r="638">
      <c r="A638" s="145"/>
      <c r="B638" s="146"/>
      <c r="C638" s="147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</row>
    <row r="639">
      <c r="A639" s="145"/>
      <c r="B639" s="146"/>
      <c r="C639" s="147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</row>
    <row r="640">
      <c r="A640" s="145"/>
      <c r="B640" s="146"/>
      <c r="C640" s="147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</row>
    <row r="641">
      <c r="A641" s="145"/>
      <c r="B641" s="146"/>
      <c r="C641" s="147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</row>
    <row r="642">
      <c r="A642" s="145"/>
      <c r="B642" s="146"/>
      <c r="C642" s="147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</row>
    <row r="643">
      <c r="A643" s="145"/>
      <c r="B643" s="146"/>
      <c r="C643" s="147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</row>
    <row r="644">
      <c r="A644" s="145"/>
      <c r="B644" s="146"/>
      <c r="C644" s="147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</row>
    <row r="645">
      <c r="A645" s="145"/>
      <c r="B645" s="146"/>
      <c r="C645" s="147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</row>
    <row r="646">
      <c r="A646" s="145"/>
      <c r="B646" s="146"/>
      <c r="C646" s="147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</row>
    <row r="647">
      <c r="A647" s="145"/>
      <c r="B647" s="146"/>
      <c r="C647" s="147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</row>
    <row r="648">
      <c r="A648" s="145"/>
      <c r="B648" s="146"/>
      <c r="C648" s="147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</row>
    <row r="649">
      <c r="A649" s="145"/>
      <c r="B649" s="146"/>
      <c r="C649" s="147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</row>
    <row r="650">
      <c r="A650" s="145"/>
      <c r="B650" s="146"/>
      <c r="C650" s="147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</row>
    <row r="651">
      <c r="A651" s="145"/>
      <c r="B651" s="146"/>
      <c r="C651" s="147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</row>
    <row r="652">
      <c r="A652" s="145"/>
      <c r="B652" s="146"/>
      <c r="C652" s="147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</row>
    <row r="653">
      <c r="A653" s="145"/>
      <c r="B653" s="146"/>
      <c r="C653" s="147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</row>
    <row r="654">
      <c r="A654" s="145"/>
      <c r="B654" s="146"/>
      <c r="C654" s="147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</row>
    <row r="655">
      <c r="A655" s="145"/>
      <c r="B655" s="146"/>
      <c r="C655" s="147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</row>
    <row r="656">
      <c r="A656" s="145"/>
      <c r="B656" s="146"/>
      <c r="C656" s="147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</row>
    <row r="657">
      <c r="A657" s="145"/>
      <c r="B657" s="146"/>
      <c r="C657" s="147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</row>
    <row r="658">
      <c r="A658" s="145"/>
      <c r="B658" s="146"/>
      <c r="C658" s="147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</row>
    <row r="659">
      <c r="A659" s="145"/>
      <c r="B659" s="146"/>
      <c r="C659" s="147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</row>
    <row r="660">
      <c r="A660" s="145"/>
      <c r="B660" s="146"/>
      <c r="C660" s="147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</row>
    <row r="661">
      <c r="A661" s="145"/>
      <c r="B661" s="146"/>
      <c r="C661" s="147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</row>
    <row r="662">
      <c r="A662" s="145"/>
      <c r="B662" s="146"/>
      <c r="C662" s="147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</row>
    <row r="663">
      <c r="A663" s="145"/>
      <c r="B663" s="146"/>
      <c r="C663" s="147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</row>
    <row r="664">
      <c r="A664" s="145"/>
      <c r="B664" s="146"/>
      <c r="C664" s="147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</row>
    <row r="665">
      <c r="A665" s="145"/>
      <c r="B665" s="146"/>
      <c r="C665" s="147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</row>
    <row r="666">
      <c r="A666" s="145"/>
      <c r="B666" s="146"/>
      <c r="C666" s="147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</row>
    <row r="667">
      <c r="A667" s="145"/>
      <c r="B667" s="146"/>
      <c r="C667" s="147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</row>
    <row r="668">
      <c r="A668" s="145"/>
      <c r="B668" s="146"/>
      <c r="C668" s="147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</row>
    <row r="669">
      <c r="A669" s="145"/>
      <c r="B669" s="146"/>
      <c r="C669" s="147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</row>
    <row r="670">
      <c r="A670" s="145"/>
      <c r="B670" s="146"/>
      <c r="C670" s="147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</row>
    <row r="671">
      <c r="A671" s="145"/>
      <c r="B671" s="146"/>
      <c r="C671" s="147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</row>
    <row r="672">
      <c r="A672" s="145"/>
      <c r="B672" s="146"/>
      <c r="C672" s="147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</row>
    <row r="673">
      <c r="A673" s="145"/>
      <c r="B673" s="146"/>
      <c r="C673" s="147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</row>
    <row r="674">
      <c r="A674" s="145"/>
      <c r="B674" s="146"/>
      <c r="C674" s="147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</row>
    <row r="675">
      <c r="A675" s="145"/>
      <c r="B675" s="146"/>
      <c r="C675" s="147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</row>
    <row r="676">
      <c r="A676" s="145"/>
      <c r="B676" s="146"/>
      <c r="C676" s="147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</row>
    <row r="677">
      <c r="A677" s="145"/>
      <c r="B677" s="146"/>
      <c r="C677" s="147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</row>
    <row r="678">
      <c r="A678" s="145"/>
      <c r="B678" s="146"/>
      <c r="C678" s="147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</row>
    <row r="679">
      <c r="A679" s="145"/>
      <c r="B679" s="146"/>
      <c r="C679" s="147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</row>
    <row r="680">
      <c r="A680" s="145"/>
      <c r="B680" s="146"/>
      <c r="C680" s="147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</row>
    <row r="681">
      <c r="A681" s="145"/>
      <c r="B681" s="146"/>
      <c r="C681" s="147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</row>
    <row r="682">
      <c r="A682" s="145"/>
      <c r="B682" s="146"/>
      <c r="C682" s="147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</row>
    <row r="683">
      <c r="A683" s="145"/>
      <c r="B683" s="146"/>
      <c r="C683" s="147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</row>
    <row r="684">
      <c r="A684" s="145"/>
      <c r="B684" s="146"/>
      <c r="C684" s="147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</row>
    <row r="685">
      <c r="A685" s="145"/>
      <c r="B685" s="146"/>
      <c r="C685" s="147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</row>
    <row r="686">
      <c r="A686" s="145"/>
      <c r="B686" s="146"/>
      <c r="C686" s="147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</row>
    <row r="687">
      <c r="A687" s="145"/>
      <c r="B687" s="146"/>
      <c r="C687" s="147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</row>
    <row r="688">
      <c r="A688" s="145"/>
      <c r="B688" s="146"/>
      <c r="C688" s="147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</row>
    <row r="689">
      <c r="A689" s="145"/>
      <c r="B689" s="146"/>
      <c r="C689" s="147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</row>
    <row r="690">
      <c r="A690" s="145"/>
      <c r="B690" s="146"/>
      <c r="C690" s="147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</row>
    <row r="691">
      <c r="A691" s="145"/>
      <c r="B691" s="146"/>
      <c r="C691" s="147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</row>
    <row r="692">
      <c r="A692" s="145"/>
      <c r="B692" s="146"/>
      <c r="C692" s="147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</row>
    <row r="693">
      <c r="A693" s="145"/>
      <c r="B693" s="146"/>
      <c r="C693" s="147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</row>
    <row r="694">
      <c r="A694" s="145"/>
      <c r="B694" s="146"/>
      <c r="C694" s="147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</row>
    <row r="695">
      <c r="A695" s="145"/>
      <c r="B695" s="146"/>
      <c r="C695" s="147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</row>
    <row r="696">
      <c r="A696" s="145"/>
      <c r="B696" s="146"/>
      <c r="C696" s="147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</row>
    <row r="697">
      <c r="A697" s="145"/>
      <c r="B697" s="146"/>
      <c r="C697" s="147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</row>
    <row r="698">
      <c r="A698" s="145"/>
      <c r="B698" s="146"/>
      <c r="C698" s="147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</row>
    <row r="699">
      <c r="A699" s="145"/>
      <c r="B699" s="146"/>
      <c r="C699" s="147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</row>
    <row r="700">
      <c r="A700" s="145"/>
      <c r="B700" s="146"/>
      <c r="C700" s="147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</row>
    <row r="701">
      <c r="A701" s="145"/>
      <c r="B701" s="146"/>
      <c r="C701" s="147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</row>
    <row r="702">
      <c r="A702" s="145"/>
      <c r="B702" s="146"/>
      <c r="C702" s="147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</row>
    <row r="703">
      <c r="A703" s="145"/>
      <c r="B703" s="146"/>
      <c r="C703" s="147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</row>
    <row r="704">
      <c r="A704" s="145"/>
      <c r="B704" s="146"/>
      <c r="C704" s="147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</row>
    <row r="705">
      <c r="A705" s="145"/>
      <c r="B705" s="146"/>
      <c r="C705" s="147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</row>
    <row r="706">
      <c r="A706" s="145"/>
      <c r="B706" s="146"/>
      <c r="C706" s="147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</row>
    <row r="707">
      <c r="A707" s="145"/>
      <c r="B707" s="146"/>
      <c r="C707" s="147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</row>
    <row r="708">
      <c r="A708" s="145"/>
      <c r="B708" s="146"/>
      <c r="C708" s="147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</row>
    <row r="709">
      <c r="A709" s="145"/>
      <c r="B709" s="146"/>
      <c r="C709" s="147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</row>
    <row r="710">
      <c r="A710" s="145"/>
      <c r="B710" s="146"/>
      <c r="C710" s="147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</row>
    <row r="711">
      <c r="A711" s="145"/>
      <c r="B711" s="146"/>
      <c r="C711" s="147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</row>
    <row r="712">
      <c r="A712" s="145"/>
      <c r="B712" s="146"/>
      <c r="C712" s="147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</row>
    <row r="713">
      <c r="A713" s="145"/>
      <c r="B713" s="146"/>
      <c r="C713" s="147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</row>
    <row r="714">
      <c r="A714" s="145"/>
      <c r="B714" s="146"/>
      <c r="C714" s="147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</row>
    <row r="715">
      <c r="A715" s="145"/>
      <c r="B715" s="146"/>
      <c r="C715" s="147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</row>
    <row r="716">
      <c r="A716" s="145"/>
      <c r="B716" s="146"/>
      <c r="C716" s="147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</row>
    <row r="717">
      <c r="A717" s="145"/>
      <c r="B717" s="146"/>
      <c r="C717" s="147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</row>
    <row r="718">
      <c r="A718" s="145"/>
      <c r="B718" s="146"/>
      <c r="C718" s="147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</row>
    <row r="719">
      <c r="A719" s="145"/>
      <c r="B719" s="146"/>
      <c r="C719" s="147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</row>
    <row r="720">
      <c r="A720" s="145"/>
      <c r="B720" s="146"/>
      <c r="C720" s="147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</row>
    <row r="721">
      <c r="A721" s="145"/>
      <c r="B721" s="146"/>
      <c r="C721" s="147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</row>
    <row r="722">
      <c r="A722" s="145"/>
      <c r="B722" s="146"/>
      <c r="C722" s="147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</row>
    <row r="723">
      <c r="A723" s="145"/>
      <c r="B723" s="146"/>
      <c r="C723" s="147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</row>
    <row r="724">
      <c r="A724" s="145"/>
      <c r="B724" s="146"/>
      <c r="C724" s="147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</row>
    <row r="725">
      <c r="A725" s="145"/>
      <c r="B725" s="146"/>
      <c r="C725" s="147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</row>
    <row r="726">
      <c r="A726" s="145"/>
      <c r="B726" s="146"/>
      <c r="C726" s="147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</row>
    <row r="727">
      <c r="A727" s="145"/>
      <c r="B727" s="146"/>
      <c r="C727" s="147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</row>
    <row r="728">
      <c r="A728" s="145"/>
      <c r="B728" s="146"/>
      <c r="C728" s="147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</row>
    <row r="729">
      <c r="A729" s="145"/>
      <c r="B729" s="146"/>
      <c r="C729" s="147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</row>
    <row r="730">
      <c r="A730" s="145"/>
      <c r="B730" s="146"/>
      <c r="C730" s="147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</row>
    <row r="731">
      <c r="A731" s="145"/>
      <c r="B731" s="146"/>
      <c r="C731" s="147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</row>
    <row r="732">
      <c r="A732" s="145"/>
      <c r="B732" s="146"/>
      <c r="C732" s="147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</row>
    <row r="733">
      <c r="A733" s="145"/>
      <c r="B733" s="146"/>
      <c r="C733" s="147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</row>
    <row r="734">
      <c r="A734" s="145"/>
      <c r="B734" s="146"/>
      <c r="C734" s="147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</row>
    <row r="735">
      <c r="A735" s="145"/>
      <c r="B735" s="146"/>
      <c r="C735" s="147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</row>
    <row r="736">
      <c r="A736" s="145"/>
      <c r="B736" s="146"/>
      <c r="C736" s="147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</row>
    <row r="737">
      <c r="A737" s="145"/>
      <c r="B737" s="146"/>
      <c r="C737" s="147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</row>
    <row r="738">
      <c r="A738" s="145"/>
      <c r="B738" s="146"/>
      <c r="C738" s="147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</row>
    <row r="739">
      <c r="A739" s="145"/>
      <c r="B739" s="146"/>
      <c r="C739" s="147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</row>
    <row r="740">
      <c r="A740" s="145"/>
      <c r="B740" s="146"/>
      <c r="C740" s="147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</row>
    <row r="741">
      <c r="A741" s="145"/>
      <c r="B741" s="146"/>
      <c r="C741" s="147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</row>
    <row r="742">
      <c r="A742" s="145"/>
      <c r="B742" s="146"/>
      <c r="C742" s="147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</row>
    <row r="743">
      <c r="A743" s="145"/>
      <c r="B743" s="146"/>
      <c r="C743" s="147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</row>
    <row r="744">
      <c r="A744" s="145"/>
      <c r="B744" s="146"/>
      <c r="C744" s="147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</row>
    <row r="745">
      <c r="A745" s="145"/>
      <c r="B745" s="146"/>
      <c r="C745" s="147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</row>
    <row r="746">
      <c r="A746" s="145"/>
      <c r="B746" s="146"/>
      <c r="C746" s="147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</row>
    <row r="747">
      <c r="A747" s="145"/>
      <c r="B747" s="146"/>
      <c r="C747" s="147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</row>
    <row r="748">
      <c r="A748" s="145"/>
      <c r="B748" s="146"/>
      <c r="C748" s="147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</row>
    <row r="749">
      <c r="A749" s="145"/>
      <c r="B749" s="146"/>
      <c r="C749" s="147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</row>
    <row r="750">
      <c r="A750" s="145"/>
      <c r="B750" s="146"/>
      <c r="C750" s="147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</row>
    <row r="751">
      <c r="A751" s="145"/>
      <c r="B751" s="146"/>
      <c r="C751" s="147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</row>
    <row r="752">
      <c r="A752" s="145"/>
      <c r="B752" s="146"/>
      <c r="C752" s="147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</row>
    <row r="753">
      <c r="A753" s="145"/>
      <c r="B753" s="146"/>
      <c r="C753" s="147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</row>
    <row r="754">
      <c r="A754" s="145"/>
      <c r="B754" s="146"/>
      <c r="C754" s="147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</row>
    <row r="755">
      <c r="A755" s="145"/>
      <c r="B755" s="146"/>
      <c r="C755" s="147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</row>
    <row r="756">
      <c r="A756" s="145"/>
      <c r="B756" s="146"/>
      <c r="C756" s="147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</row>
    <row r="757">
      <c r="A757" s="145"/>
      <c r="B757" s="146"/>
      <c r="C757" s="147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</row>
    <row r="758">
      <c r="A758" s="145"/>
      <c r="B758" s="146"/>
      <c r="C758" s="147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</row>
    <row r="759">
      <c r="A759" s="145"/>
      <c r="B759" s="146"/>
      <c r="C759" s="147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</row>
    <row r="760">
      <c r="A760" s="145"/>
      <c r="B760" s="146"/>
      <c r="C760" s="147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</row>
    <row r="761">
      <c r="A761" s="145"/>
      <c r="B761" s="146"/>
      <c r="C761" s="147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</row>
    <row r="762">
      <c r="A762" s="145"/>
      <c r="B762" s="146"/>
      <c r="C762" s="147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</row>
    <row r="763">
      <c r="A763" s="145"/>
      <c r="B763" s="146"/>
      <c r="C763" s="147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</row>
    <row r="764">
      <c r="A764" s="145"/>
      <c r="B764" s="146"/>
      <c r="C764" s="147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</row>
    <row r="765">
      <c r="A765" s="145"/>
      <c r="B765" s="146"/>
      <c r="C765" s="147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</row>
    <row r="766">
      <c r="A766" s="145"/>
      <c r="B766" s="146"/>
      <c r="C766" s="147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</row>
    <row r="767">
      <c r="A767" s="145"/>
      <c r="B767" s="146"/>
      <c r="C767" s="147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</row>
    <row r="768">
      <c r="A768" s="145"/>
      <c r="B768" s="146"/>
      <c r="C768" s="147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</row>
    <row r="769">
      <c r="A769" s="145"/>
      <c r="B769" s="146"/>
      <c r="C769" s="147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</row>
    <row r="770">
      <c r="A770" s="145"/>
      <c r="B770" s="146"/>
      <c r="C770" s="147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</row>
    <row r="771">
      <c r="A771" s="145"/>
      <c r="B771" s="146"/>
      <c r="C771" s="147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</row>
    <row r="772">
      <c r="A772" s="145"/>
      <c r="B772" s="146"/>
      <c r="C772" s="147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</row>
    <row r="773">
      <c r="A773" s="145"/>
      <c r="B773" s="146"/>
      <c r="C773" s="147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</row>
    <row r="774">
      <c r="A774" s="145"/>
      <c r="B774" s="146"/>
      <c r="C774" s="147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</row>
    <row r="775">
      <c r="A775" s="145"/>
      <c r="B775" s="146"/>
      <c r="C775" s="147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</row>
    <row r="776">
      <c r="A776" s="145"/>
      <c r="B776" s="146"/>
      <c r="C776" s="147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</row>
    <row r="777">
      <c r="A777" s="145"/>
      <c r="B777" s="146"/>
      <c r="C777" s="147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</row>
    <row r="778">
      <c r="A778" s="145"/>
      <c r="B778" s="146"/>
      <c r="C778" s="147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</row>
    <row r="779">
      <c r="A779" s="145"/>
      <c r="B779" s="146"/>
      <c r="C779" s="147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</row>
    <row r="780">
      <c r="A780" s="145"/>
      <c r="B780" s="146"/>
      <c r="C780" s="147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</row>
    <row r="781">
      <c r="A781" s="145"/>
      <c r="B781" s="146"/>
      <c r="C781" s="147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</row>
    <row r="782">
      <c r="A782" s="145"/>
      <c r="B782" s="146"/>
      <c r="C782" s="147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</row>
    <row r="783">
      <c r="A783" s="145"/>
      <c r="B783" s="146"/>
      <c r="C783" s="147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</row>
    <row r="784">
      <c r="A784" s="145"/>
      <c r="B784" s="146"/>
      <c r="C784" s="147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</row>
    <row r="785">
      <c r="A785" s="145"/>
      <c r="B785" s="146"/>
      <c r="C785" s="147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</row>
    <row r="786">
      <c r="A786" s="145"/>
      <c r="B786" s="146"/>
      <c r="C786" s="147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</row>
    <row r="787">
      <c r="A787" s="145"/>
      <c r="B787" s="146"/>
      <c r="C787" s="147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</row>
    <row r="788">
      <c r="A788" s="145"/>
      <c r="B788" s="146"/>
      <c r="C788" s="147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</row>
    <row r="789">
      <c r="A789" s="145"/>
      <c r="B789" s="146"/>
      <c r="C789" s="147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</row>
    <row r="790">
      <c r="A790" s="145"/>
      <c r="B790" s="146"/>
      <c r="C790" s="147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</row>
    <row r="791">
      <c r="A791" s="145"/>
      <c r="B791" s="146"/>
      <c r="C791" s="147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</row>
    <row r="792">
      <c r="A792" s="145"/>
      <c r="B792" s="146"/>
      <c r="C792" s="147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</row>
    <row r="793">
      <c r="A793" s="145"/>
      <c r="B793" s="146"/>
      <c r="C793" s="147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</row>
    <row r="794">
      <c r="A794" s="145"/>
      <c r="B794" s="146"/>
      <c r="C794" s="147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</row>
    <row r="795">
      <c r="A795" s="145"/>
      <c r="B795" s="146"/>
      <c r="C795" s="147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</row>
    <row r="796">
      <c r="A796" s="145"/>
      <c r="B796" s="146"/>
      <c r="C796" s="147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</row>
    <row r="797">
      <c r="A797" s="145"/>
      <c r="B797" s="146"/>
      <c r="C797" s="147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</row>
    <row r="798">
      <c r="A798" s="145"/>
      <c r="B798" s="146"/>
      <c r="C798" s="147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</row>
    <row r="799">
      <c r="A799" s="145"/>
      <c r="B799" s="146"/>
      <c r="C799" s="147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</row>
    <row r="800">
      <c r="A800" s="145"/>
      <c r="B800" s="146"/>
      <c r="C800" s="147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</row>
    <row r="801">
      <c r="A801" s="145"/>
      <c r="B801" s="146"/>
      <c r="C801" s="147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</row>
    <row r="802">
      <c r="A802" s="145"/>
      <c r="B802" s="146"/>
      <c r="C802" s="147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</row>
    <row r="803">
      <c r="A803" s="145"/>
      <c r="B803" s="146"/>
      <c r="C803" s="147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</row>
    <row r="804">
      <c r="A804" s="145"/>
      <c r="B804" s="146"/>
      <c r="C804" s="147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</row>
    <row r="805">
      <c r="A805" s="145"/>
      <c r="B805" s="146"/>
      <c r="C805" s="147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</row>
    <row r="806">
      <c r="A806" s="145"/>
      <c r="B806" s="146"/>
      <c r="C806" s="147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</row>
    <row r="807">
      <c r="A807" s="145"/>
      <c r="B807" s="146"/>
      <c r="C807" s="147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</row>
    <row r="808">
      <c r="A808" s="145"/>
      <c r="B808" s="146"/>
      <c r="C808" s="147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</row>
    <row r="809">
      <c r="A809" s="145"/>
      <c r="B809" s="146"/>
      <c r="C809" s="147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</row>
    <row r="810">
      <c r="A810" s="145"/>
      <c r="B810" s="146"/>
      <c r="C810" s="147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</row>
    <row r="811">
      <c r="A811" s="145"/>
      <c r="B811" s="146"/>
      <c r="C811" s="147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</row>
    <row r="812">
      <c r="A812" s="145"/>
      <c r="B812" s="146"/>
      <c r="C812" s="147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</row>
    <row r="813">
      <c r="A813" s="145"/>
      <c r="B813" s="146"/>
      <c r="C813" s="147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</row>
    <row r="814">
      <c r="A814" s="145"/>
      <c r="B814" s="146"/>
      <c r="C814" s="147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</row>
    <row r="815">
      <c r="A815" s="145"/>
      <c r="B815" s="146"/>
      <c r="C815" s="147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</row>
    <row r="816">
      <c r="A816" s="145"/>
      <c r="B816" s="146"/>
      <c r="C816" s="147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</row>
    <row r="817">
      <c r="A817" s="145"/>
      <c r="B817" s="146"/>
      <c r="C817" s="147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</row>
    <row r="818">
      <c r="A818" s="145"/>
      <c r="B818" s="146"/>
      <c r="C818" s="147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</row>
    <row r="819">
      <c r="A819" s="145"/>
      <c r="B819" s="146"/>
      <c r="C819" s="147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</row>
    <row r="820">
      <c r="A820" s="145"/>
      <c r="B820" s="146"/>
      <c r="C820" s="147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</row>
    <row r="821">
      <c r="A821" s="145"/>
      <c r="B821" s="146"/>
      <c r="C821" s="147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</row>
    <row r="822">
      <c r="A822" s="145"/>
      <c r="B822" s="146"/>
      <c r="C822" s="147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</row>
    <row r="823">
      <c r="A823" s="145"/>
      <c r="B823" s="146"/>
      <c r="C823" s="147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</row>
    <row r="824">
      <c r="A824" s="145"/>
      <c r="B824" s="146"/>
      <c r="C824" s="147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</row>
    <row r="825">
      <c r="A825" s="145"/>
      <c r="B825" s="146"/>
      <c r="C825" s="147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</row>
    <row r="826">
      <c r="A826" s="145"/>
      <c r="B826" s="146"/>
      <c r="C826" s="147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</row>
    <row r="827">
      <c r="A827" s="145"/>
      <c r="B827" s="146"/>
      <c r="C827" s="147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</row>
    <row r="828">
      <c r="A828" s="145"/>
      <c r="B828" s="146"/>
      <c r="C828" s="147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</row>
    <row r="829">
      <c r="A829" s="145"/>
      <c r="B829" s="146"/>
      <c r="C829" s="147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</row>
    <row r="830">
      <c r="A830" s="145"/>
      <c r="B830" s="146"/>
      <c r="C830" s="147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</row>
    <row r="831">
      <c r="A831" s="145"/>
      <c r="B831" s="146"/>
      <c r="C831" s="147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</row>
    <row r="832">
      <c r="A832" s="145"/>
      <c r="B832" s="146"/>
      <c r="C832" s="147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</row>
    <row r="833">
      <c r="A833" s="145"/>
      <c r="B833" s="146"/>
      <c r="C833" s="147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</row>
    <row r="834">
      <c r="A834" s="145"/>
      <c r="B834" s="146"/>
      <c r="C834" s="147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</row>
    <row r="835">
      <c r="A835" s="145"/>
      <c r="B835" s="146"/>
      <c r="C835" s="147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</row>
    <row r="836">
      <c r="A836" s="145"/>
      <c r="B836" s="146"/>
      <c r="C836" s="147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</row>
    <row r="837">
      <c r="A837" s="145"/>
      <c r="B837" s="146"/>
      <c r="C837" s="147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</row>
    <row r="838">
      <c r="A838" s="145"/>
      <c r="B838" s="146"/>
      <c r="C838" s="147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</row>
    <row r="839">
      <c r="A839" s="145"/>
      <c r="B839" s="146"/>
      <c r="C839" s="147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</row>
    <row r="840">
      <c r="A840" s="145"/>
      <c r="B840" s="146"/>
      <c r="C840" s="147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</row>
    <row r="841">
      <c r="A841" s="145"/>
      <c r="B841" s="146"/>
      <c r="C841" s="147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</row>
    <row r="842">
      <c r="A842" s="145"/>
      <c r="B842" s="146"/>
      <c r="C842" s="147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</row>
    <row r="843">
      <c r="A843" s="145"/>
      <c r="B843" s="146"/>
      <c r="C843" s="147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</row>
    <row r="844">
      <c r="A844" s="145"/>
      <c r="B844" s="146"/>
      <c r="C844" s="147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</row>
    <row r="845">
      <c r="A845" s="145"/>
      <c r="B845" s="146"/>
      <c r="C845" s="147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</row>
    <row r="846">
      <c r="A846" s="145"/>
      <c r="B846" s="146"/>
      <c r="C846" s="147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</row>
    <row r="847">
      <c r="A847" s="145"/>
      <c r="B847" s="146"/>
      <c r="C847" s="147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</row>
    <row r="848">
      <c r="A848" s="145"/>
      <c r="B848" s="146"/>
      <c r="C848" s="147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</row>
    <row r="849">
      <c r="A849" s="145"/>
      <c r="B849" s="146"/>
      <c r="C849" s="147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</row>
    <row r="850">
      <c r="A850" s="145"/>
      <c r="B850" s="146"/>
      <c r="C850" s="147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</row>
    <row r="851">
      <c r="A851" s="145"/>
      <c r="B851" s="146"/>
      <c r="C851" s="147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</row>
    <row r="852">
      <c r="A852" s="145"/>
      <c r="B852" s="146"/>
      <c r="C852" s="147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</row>
    <row r="853">
      <c r="A853" s="145"/>
      <c r="B853" s="146"/>
      <c r="C853" s="147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</row>
    <row r="854">
      <c r="A854" s="145"/>
      <c r="B854" s="146"/>
      <c r="C854" s="147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</row>
    <row r="855">
      <c r="A855" s="145"/>
      <c r="B855" s="146"/>
      <c r="C855" s="147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</row>
    <row r="856">
      <c r="A856" s="145"/>
      <c r="B856" s="146"/>
      <c r="C856" s="147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</row>
    <row r="857">
      <c r="A857" s="145"/>
      <c r="B857" s="146"/>
      <c r="C857" s="147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</row>
    <row r="858">
      <c r="A858" s="145"/>
      <c r="B858" s="146"/>
      <c r="C858" s="147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</row>
    <row r="859">
      <c r="A859" s="145"/>
      <c r="B859" s="146"/>
      <c r="C859" s="147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</row>
    <row r="860">
      <c r="A860" s="145"/>
      <c r="B860" s="146"/>
      <c r="C860" s="147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</row>
    <row r="861">
      <c r="A861" s="145"/>
      <c r="B861" s="146"/>
      <c r="C861" s="147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</row>
    <row r="862">
      <c r="A862" s="145"/>
      <c r="B862" s="146"/>
      <c r="C862" s="147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</row>
    <row r="863">
      <c r="A863" s="145"/>
      <c r="B863" s="146"/>
      <c r="C863" s="147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</row>
    <row r="864">
      <c r="A864" s="145"/>
      <c r="B864" s="146"/>
      <c r="C864" s="147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</row>
    <row r="865">
      <c r="A865" s="145"/>
      <c r="B865" s="146"/>
      <c r="C865" s="147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</row>
    <row r="866">
      <c r="A866" s="145"/>
      <c r="B866" s="146"/>
      <c r="C866" s="147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</row>
    <row r="867">
      <c r="A867" s="145"/>
      <c r="B867" s="146"/>
      <c r="C867" s="147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</row>
    <row r="868">
      <c r="A868" s="145"/>
      <c r="B868" s="146"/>
      <c r="C868" s="147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</row>
    <row r="869">
      <c r="A869" s="145"/>
      <c r="B869" s="146"/>
      <c r="C869" s="147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</row>
    <row r="870">
      <c r="A870" s="145"/>
      <c r="B870" s="146"/>
      <c r="C870" s="147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</row>
    <row r="871">
      <c r="A871" s="145"/>
      <c r="B871" s="146"/>
      <c r="C871" s="147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</row>
    <row r="872">
      <c r="A872" s="145"/>
      <c r="B872" s="146"/>
      <c r="C872" s="147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</row>
    <row r="873">
      <c r="A873" s="145"/>
      <c r="B873" s="146"/>
      <c r="C873" s="147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</row>
    <row r="874">
      <c r="A874" s="145"/>
      <c r="B874" s="146"/>
      <c r="C874" s="147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</row>
    <row r="875">
      <c r="A875" s="145"/>
      <c r="B875" s="146"/>
      <c r="C875" s="147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</row>
    <row r="876">
      <c r="A876" s="145"/>
      <c r="B876" s="146"/>
      <c r="C876" s="147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</row>
    <row r="877">
      <c r="A877" s="145"/>
      <c r="B877" s="146"/>
      <c r="C877" s="147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</row>
    <row r="878">
      <c r="A878" s="145"/>
      <c r="B878" s="146"/>
      <c r="C878" s="147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</row>
    <row r="879">
      <c r="A879" s="145"/>
      <c r="B879" s="146"/>
      <c r="C879" s="147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</row>
    <row r="880">
      <c r="A880" s="145"/>
      <c r="B880" s="146"/>
      <c r="C880" s="147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</row>
    <row r="881">
      <c r="A881" s="145"/>
      <c r="B881" s="146"/>
      <c r="C881" s="147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</row>
    <row r="882">
      <c r="A882" s="145"/>
      <c r="B882" s="146"/>
      <c r="C882" s="147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</row>
    <row r="883">
      <c r="A883" s="145"/>
      <c r="B883" s="146"/>
      <c r="C883" s="147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</row>
    <row r="884">
      <c r="A884" s="145"/>
      <c r="B884" s="146"/>
      <c r="C884" s="147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</row>
    <row r="885">
      <c r="A885" s="145"/>
      <c r="B885" s="146"/>
      <c r="C885" s="147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</row>
    <row r="886">
      <c r="A886" s="145"/>
      <c r="B886" s="146"/>
      <c r="C886" s="147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</row>
    <row r="887">
      <c r="A887" s="145"/>
      <c r="B887" s="146"/>
      <c r="C887" s="147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</row>
    <row r="888">
      <c r="A888" s="145"/>
      <c r="B888" s="146"/>
      <c r="C888" s="147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</row>
    <row r="889">
      <c r="A889" s="145"/>
      <c r="B889" s="146"/>
      <c r="C889" s="147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</row>
    <row r="890">
      <c r="A890" s="145"/>
      <c r="B890" s="146"/>
      <c r="C890" s="147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</row>
    <row r="891">
      <c r="A891" s="145"/>
      <c r="B891" s="146"/>
      <c r="C891" s="147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</row>
    <row r="892">
      <c r="A892" s="145"/>
      <c r="B892" s="146"/>
      <c r="C892" s="147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</row>
    <row r="893">
      <c r="A893" s="145"/>
      <c r="B893" s="146"/>
      <c r="C893" s="147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</row>
    <row r="894">
      <c r="A894" s="145"/>
      <c r="B894" s="146"/>
      <c r="C894" s="147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</row>
    <row r="895">
      <c r="A895" s="145"/>
      <c r="B895" s="146"/>
      <c r="C895" s="147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</row>
    <row r="896">
      <c r="A896" s="145"/>
      <c r="B896" s="146"/>
      <c r="C896" s="147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</row>
    <row r="897">
      <c r="A897" s="145"/>
      <c r="B897" s="146"/>
      <c r="C897" s="147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</row>
    <row r="898">
      <c r="A898" s="145"/>
      <c r="B898" s="146"/>
      <c r="C898" s="147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</row>
    <row r="899">
      <c r="A899" s="145"/>
      <c r="B899" s="146"/>
      <c r="C899" s="147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</row>
    <row r="900">
      <c r="A900" s="145"/>
      <c r="B900" s="146"/>
      <c r="C900" s="147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</row>
    <row r="901">
      <c r="A901" s="145"/>
      <c r="B901" s="146"/>
      <c r="C901" s="147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</row>
    <row r="902">
      <c r="A902" s="145"/>
      <c r="B902" s="146"/>
      <c r="C902" s="147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</row>
    <row r="903">
      <c r="A903" s="145"/>
      <c r="B903" s="146"/>
      <c r="C903" s="147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</row>
    <row r="904">
      <c r="A904" s="145"/>
      <c r="B904" s="146"/>
      <c r="C904" s="147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</row>
    <row r="905">
      <c r="A905" s="145"/>
      <c r="B905" s="146"/>
      <c r="C905" s="147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</row>
    <row r="906">
      <c r="A906" s="145"/>
      <c r="B906" s="146"/>
      <c r="C906" s="147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</row>
    <row r="907">
      <c r="A907" s="145"/>
      <c r="B907" s="146"/>
      <c r="C907" s="147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</row>
    <row r="908">
      <c r="A908" s="145"/>
      <c r="B908" s="146"/>
      <c r="C908" s="147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</row>
    <row r="909">
      <c r="A909" s="145"/>
      <c r="B909" s="146"/>
      <c r="C909" s="147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</row>
    <row r="910">
      <c r="A910" s="145"/>
      <c r="B910" s="146"/>
      <c r="C910" s="147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</row>
    <row r="911">
      <c r="A911" s="145"/>
      <c r="B911" s="146"/>
      <c r="C911" s="147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</row>
    <row r="912">
      <c r="A912" s="145"/>
      <c r="B912" s="146"/>
      <c r="C912" s="147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</row>
    <row r="913">
      <c r="A913" s="145"/>
      <c r="B913" s="146"/>
      <c r="C913" s="147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</row>
    <row r="914">
      <c r="A914" s="145"/>
      <c r="B914" s="146"/>
      <c r="C914" s="147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</row>
    <row r="915">
      <c r="A915" s="145"/>
      <c r="B915" s="146"/>
      <c r="C915" s="147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</row>
    <row r="916">
      <c r="A916" s="145"/>
      <c r="B916" s="146"/>
      <c r="C916" s="147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</row>
    <row r="917">
      <c r="A917" s="145"/>
      <c r="B917" s="146"/>
      <c r="C917" s="147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</row>
    <row r="918">
      <c r="A918" s="145"/>
      <c r="B918" s="146"/>
      <c r="C918" s="147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</row>
    <row r="919">
      <c r="A919" s="145"/>
      <c r="B919" s="146"/>
      <c r="C919" s="147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</row>
    <row r="920">
      <c r="A920" s="145"/>
      <c r="B920" s="146"/>
      <c r="C920" s="147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</row>
    <row r="921">
      <c r="A921" s="145"/>
      <c r="B921" s="146"/>
      <c r="C921" s="147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</row>
    <row r="922">
      <c r="A922" s="145"/>
      <c r="B922" s="146"/>
      <c r="C922" s="147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</row>
    <row r="923">
      <c r="A923" s="145"/>
      <c r="B923" s="146"/>
      <c r="C923" s="147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</row>
    <row r="924">
      <c r="A924" s="145"/>
      <c r="B924" s="146"/>
      <c r="C924" s="147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</row>
    <row r="925">
      <c r="A925" s="145"/>
      <c r="B925" s="146"/>
      <c r="C925" s="147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</row>
    <row r="926">
      <c r="A926" s="145"/>
      <c r="B926" s="146"/>
      <c r="C926" s="147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</row>
    <row r="927">
      <c r="A927" s="145"/>
      <c r="B927" s="146"/>
      <c r="C927" s="147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</row>
    <row r="928">
      <c r="A928" s="145"/>
      <c r="B928" s="146"/>
      <c r="C928" s="147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</row>
    <row r="929">
      <c r="A929" s="145"/>
      <c r="B929" s="146"/>
      <c r="C929" s="147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</row>
    <row r="930">
      <c r="A930" s="145"/>
      <c r="B930" s="146"/>
      <c r="C930" s="147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</row>
    <row r="931">
      <c r="A931" s="145"/>
      <c r="B931" s="146"/>
      <c r="C931" s="147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</row>
    <row r="932">
      <c r="A932" s="145"/>
      <c r="B932" s="146"/>
      <c r="C932" s="147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</row>
    <row r="933">
      <c r="A933" s="145"/>
      <c r="B933" s="146"/>
      <c r="C933" s="147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</row>
    <row r="934">
      <c r="A934" s="145"/>
      <c r="B934" s="146"/>
      <c r="C934" s="147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</row>
    <row r="935">
      <c r="A935" s="145"/>
      <c r="B935" s="146"/>
      <c r="C935" s="147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</row>
    <row r="936">
      <c r="A936" s="145"/>
      <c r="B936" s="146"/>
      <c r="C936" s="147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</row>
    <row r="937">
      <c r="A937" s="145"/>
      <c r="B937" s="146"/>
      <c r="C937" s="147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</row>
    <row r="938">
      <c r="A938" s="145"/>
      <c r="B938" s="146"/>
      <c r="C938" s="147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</row>
    <row r="939">
      <c r="A939" s="145"/>
      <c r="B939" s="146"/>
      <c r="C939" s="147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</row>
    <row r="940">
      <c r="A940" s="145"/>
      <c r="B940" s="146"/>
      <c r="C940" s="147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</row>
    <row r="941">
      <c r="A941" s="145"/>
      <c r="B941" s="146"/>
      <c r="C941" s="147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</row>
    <row r="942">
      <c r="A942" s="145"/>
      <c r="B942" s="146"/>
      <c r="C942" s="147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</row>
    <row r="943">
      <c r="A943" s="145"/>
      <c r="B943" s="146"/>
      <c r="C943" s="147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</row>
    <row r="944">
      <c r="A944" s="145"/>
      <c r="B944" s="146"/>
      <c r="C944" s="147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</row>
    <row r="945">
      <c r="A945" s="145"/>
      <c r="B945" s="146"/>
      <c r="C945" s="147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</row>
    <row r="946">
      <c r="A946" s="145"/>
      <c r="B946" s="146"/>
      <c r="C946" s="147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</row>
    <row r="947">
      <c r="A947" s="145"/>
      <c r="B947" s="146"/>
      <c r="C947" s="147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</row>
    <row r="948">
      <c r="A948" s="145"/>
      <c r="B948" s="146"/>
      <c r="C948" s="147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</row>
    <row r="949">
      <c r="A949" s="145"/>
      <c r="B949" s="146"/>
      <c r="C949" s="147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</row>
    <row r="950">
      <c r="A950" s="145"/>
      <c r="B950" s="146"/>
      <c r="C950" s="147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</row>
    <row r="951">
      <c r="A951" s="145"/>
      <c r="B951" s="146"/>
      <c r="C951" s="147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</row>
    <row r="952">
      <c r="A952" s="145"/>
      <c r="B952" s="146"/>
      <c r="C952" s="147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</row>
    <row r="953">
      <c r="A953" s="145"/>
      <c r="B953" s="146"/>
      <c r="C953" s="147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</row>
    <row r="954">
      <c r="A954" s="145"/>
      <c r="B954" s="146"/>
      <c r="C954" s="147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</row>
    <row r="955">
      <c r="A955" s="145"/>
      <c r="B955" s="146"/>
      <c r="C955" s="147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</row>
    <row r="956">
      <c r="A956" s="145"/>
      <c r="B956" s="146"/>
      <c r="C956" s="147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</row>
    <row r="957">
      <c r="A957" s="145"/>
      <c r="B957" s="146"/>
      <c r="C957" s="147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</row>
    <row r="958">
      <c r="A958" s="145"/>
      <c r="B958" s="146"/>
      <c r="C958" s="147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</row>
    <row r="959">
      <c r="A959" s="145"/>
      <c r="B959" s="146"/>
      <c r="C959" s="147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</row>
    <row r="960">
      <c r="A960" s="145"/>
      <c r="B960" s="146"/>
      <c r="C960" s="147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</row>
    <row r="961">
      <c r="A961" s="145"/>
      <c r="B961" s="146"/>
      <c r="C961" s="147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</row>
    <row r="962">
      <c r="A962" s="145"/>
      <c r="B962" s="146"/>
      <c r="C962" s="147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</row>
    <row r="963">
      <c r="A963" s="145"/>
      <c r="B963" s="146"/>
      <c r="C963" s="147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</row>
    <row r="964">
      <c r="A964" s="145"/>
      <c r="B964" s="146"/>
      <c r="C964" s="147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</row>
    <row r="965">
      <c r="A965" s="145"/>
      <c r="B965" s="146"/>
      <c r="C965" s="147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</row>
    <row r="966">
      <c r="A966" s="145"/>
      <c r="B966" s="146"/>
      <c r="C966" s="147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</row>
    <row r="967">
      <c r="A967" s="145"/>
      <c r="B967" s="146"/>
      <c r="C967" s="147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</row>
    <row r="968">
      <c r="A968" s="145"/>
      <c r="B968" s="146"/>
      <c r="C968" s="147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</row>
    <row r="969">
      <c r="A969" s="145"/>
      <c r="B969" s="146"/>
      <c r="C969" s="147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</row>
    <row r="970">
      <c r="A970" s="145"/>
      <c r="B970" s="146"/>
      <c r="C970" s="147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</row>
    <row r="971">
      <c r="A971" s="145"/>
      <c r="B971" s="146"/>
      <c r="C971" s="147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</row>
    <row r="972">
      <c r="A972" s="145"/>
      <c r="B972" s="146"/>
      <c r="C972" s="147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</row>
    <row r="973">
      <c r="A973" s="145"/>
      <c r="B973" s="146"/>
      <c r="C973" s="147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</row>
    <row r="974">
      <c r="A974" s="145"/>
      <c r="B974" s="146"/>
      <c r="C974" s="147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</row>
    <row r="975">
      <c r="A975" s="145"/>
      <c r="B975" s="146"/>
      <c r="C975" s="147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</row>
    <row r="976">
      <c r="A976" s="145"/>
      <c r="B976" s="146"/>
      <c r="C976" s="147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</row>
    <row r="977">
      <c r="A977" s="145"/>
      <c r="B977" s="146"/>
      <c r="C977" s="147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</row>
    <row r="978">
      <c r="A978" s="145"/>
      <c r="B978" s="146"/>
      <c r="C978" s="147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</row>
    <row r="979">
      <c r="A979" s="145"/>
      <c r="B979" s="146"/>
      <c r="C979" s="147"/>
      <c r="D979" s="148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</row>
    <row r="980">
      <c r="A980" s="145"/>
      <c r="B980" s="146"/>
      <c r="C980" s="147"/>
      <c r="D980" s="148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</row>
    <row r="981">
      <c r="A981" s="145"/>
      <c r="B981" s="146"/>
      <c r="C981" s="147"/>
      <c r="D981" s="148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</row>
    <row r="982">
      <c r="A982" s="145"/>
      <c r="B982" s="146"/>
      <c r="C982" s="147"/>
      <c r="D982" s="148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</row>
    <row r="983">
      <c r="A983" s="145"/>
      <c r="B983" s="146"/>
      <c r="C983" s="147"/>
      <c r="D983" s="148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</row>
    <row r="984">
      <c r="A984" s="145"/>
      <c r="B984" s="146"/>
      <c r="C984" s="147"/>
      <c r="D984" s="148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</row>
    <row r="985">
      <c r="A985" s="145"/>
      <c r="B985" s="146"/>
      <c r="C985" s="147"/>
      <c r="D985" s="148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</row>
    <row r="986">
      <c r="A986" s="145"/>
      <c r="B986" s="146"/>
      <c r="C986" s="147"/>
      <c r="D986" s="148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</row>
    <row r="987">
      <c r="A987" s="145"/>
      <c r="B987" s="146"/>
      <c r="C987" s="147"/>
      <c r="D987" s="148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</row>
    <row r="988">
      <c r="A988" s="145"/>
      <c r="B988" s="146"/>
      <c r="C988" s="147"/>
      <c r="D988" s="148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</row>
    <row r="989">
      <c r="A989" s="145"/>
      <c r="B989" s="146"/>
      <c r="C989" s="147"/>
      <c r="D989" s="148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</row>
    <row r="990">
      <c r="A990" s="145"/>
      <c r="B990" s="146"/>
      <c r="C990" s="147"/>
      <c r="D990" s="148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</row>
    <row r="991">
      <c r="A991" s="145"/>
      <c r="B991" s="146"/>
      <c r="C991" s="147"/>
      <c r="D991" s="148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</row>
    <row r="992">
      <c r="A992" s="145"/>
      <c r="B992" s="146"/>
      <c r="C992" s="147"/>
      <c r="D992" s="148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</row>
    <row r="993">
      <c r="A993" s="145"/>
      <c r="B993" s="146"/>
      <c r="C993" s="147"/>
      <c r="D993" s="148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</row>
    <row r="994">
      <c r="A994" s="145"/>
      <c r="B994" s="146"/>
      <c r="C994" s="147"/>
      <c r="D994" s="148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</row>
    <row r="995">
      <c r="A995" s="145"/>
      <c r="B995" s="146"/>
      <c r="C995" s="147"/>
      <c r="D995" s="148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</row>
    <row r="996">
      <c r="A996" s="145"/>
      <c r="B996" s="146"/>
      <c r="C996" s="147"/>
      <c r="D996" s="148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</row>
    <row r="997">
      <c r="A997" s="145"/>
      <c r="B997" s="146"/>
      <c r="C997" s="147"/>
      <c r="D997" s="148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</row>
    <row r="998">
      <c r="A998" s="145"/>
      <c r="B998" s="146"/>
      <c r="C998" s="147"/>
      <c r="D998" s="148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</row>
    <row r="999">
      <c r="A999" s="145"/>
      <c r="B999" s="146"/>
      <c r="C999" s="147"/>
      <c r="D999" s="148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</row>
    <row r="1000">
      <c r="A1000" s="145"/>
      <c r="B1000" s="146"/>
      <c r="C1000" s="147"/>
      <c r="D1000" s="148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</row>
    <row r="1001">
      <c r="A1001" s="145"/>
      <c r="B1001" s="146"/>
      <c r="C1001" s="147"/>
      <c r="D1001" s="148"/>
      <c r="E1001" s="148"/>
      <c r="F1001" s="148"/>
      <c r="G1001" s="148"/>
      <c r="H1001" s="148"/>
      <c r="I1001" s="148"/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</row>
    <row r="1002">
      <c r="A1002" s="145"/>
      <c r="B1002" s="146"/>
      <c r="C1002" s="147"/>
      <c r="D1002" s="148"/>
      <c r="E1002" s="148"/>
      <c r="F1002" s="148"/>
      <c r="G1002" s="148"/>
      <c r="H1002" s="148"/>
      <c r="I1002" s="148"/>
      <c r="J1002" s="148"/>
      <c r="K1002" s="148"/>
      <c r="L1002" s="148"/>
      <c r="M1002" s="148"/>
      <c r="N1002" s="148"/>
      <c r="O1002" s="148"/>
      <c r="P1002" s="148"/>
      <c r="Q1002" s="148"/>
      <c r="R1002" s="148"/>
      <c r="S1002" s="148"/>
      <c r="T1002" s="148"/>
      <c r="U1002" s="148"/>
    </row>
    <row r="1003">
      <c r="A1003" s="145"/>
      <c r="B1003" s="146"/>
      <c r="C1003" s="147"/>
      <c r="D1003" s="148"/>
      <c r="E1003" s="148"/>
      <c r="F1003" s="148"/>
      <c r="G1003" s="148"/>
      <c r="H1003" s="148"/>
      <c r="I1003" s="148"/>
      <c r="J1003" s="148"/>
      <c r="K1003" s="148"/>
      <c r="L1003" s="148"/>
      <c r="M1003" s="148"/>
      <c r="N1003" s="148"/>
      <c r="O1003" s="148"/>
      <c r="P1003" s="148"/>
      <c r="Q1003" s="148"/>
      <c r="R1003" s="148"/>
      <c r="S1003" s="148"/>
      <c r="T1003" s="148"/>
      <c r="U1003" s="148"/>
    </row>
    <row r="1004">
      <c r="A1004" s="145"/>
      <c r="B1004" s="146"/>
      <c r="C1004" s="147"/>
      <c r="D1004" s="148"/>
      <c r="E1004" s="148"/>
      <c r="F1004" s="148"/>
      <c r="G1004" s="148"/>
      <c r="H1004" s="148"/>
      <c r="I1004" s="148"/>
      <c r="J1004" s="148"/>
      <c r="K1004" s="148"/>
      <c r="L1004" s="148"/>
      <c r="M1004" s="148"/>
      <c r="N1004" s="148"/>
      <c r="O1004" s="148"/>
      <c r="P1004" s="148"/>
      <c r="Q1004" s="148"/>
      <c r="R1004" s="148"/>
      <c r="S1004" s="148"/>
      <c r="T1004" s="148"/>
      <c r="U1004" s="148"/>
    </row>
    <row r="1005">
      <c r="A1005" s="145"/>
      <c r="B1005" s="146"/>
      <c r="C1005" s="147"/>
      <c r="D1005" s="148"/>
      <c r="E1005" s="148"/>
      <c r="F1005" s="148"/>
      <c r="G1005" s="148"/>
      <c r="H1005" s="148"/>
      <c r="I1005" s="148"/>
      <c r="J1005" s="148"/>
      <c r="K1005" s="148"/>
      <c r="L1005" s="148"/>
      <c r="M1005" s="148"/>
      <c r="N1005" s="148"/>
      <c r="O1005" s="148"/>
      <c r="P1005" s="148"/>
      <c r="Q1005" s="148"/>
      <c r="R1005" s="148"/>
      <c r="S1005" s="148"/>
      <c r="T1005" s="148"/>
      <c r="U1005" s="148"/>
    </row>
    <row r="1006">
      <c r="A1006" s="145"/>
      <c r="B1006" s="146"/>
      <c r="C1006" s="147"/>
      <c r="D1006" s="148"/>
      <c r="E1006" s="148"/>
      <c r="F1006" s="148"/>
      <c r="G1006" s="148"/>
      <c r="H1006" s="148"/>
      <c r="I1006" s="148"/>
      <c r="J1006" s="148"/>
      <c r="K1006" s="148"/>
      <c r="L1006" s="148"/>
      <c r="M1006" s="148"/>
      <c r="N1006" s="148"/>
      <c r="O1006" s="148"/>
      <c r="P1006" s="148"/>
      <c r="Q1006" s="148"/>
      <c r="R1006" s="148"/>
      <c r="S1006" s="148"/>
      <c r="T1006" s="148"/>
      <c r="U1006" s="148"/>
    </row>
    <row r="1007">
      <c r="A1007" s="145"/>
      <c r="B1007" s="146"/>
      <c r="C1007" s="147"/>
      <c r="D1007" s="148"/>
      <c r="E1007" s="148"/>
      <c r="F1007" s="148"/>
      <c r="G1007" s="148"/>
      <c r="H1007" s="148"/>
      <c r="I1007" s="148"/>
      <c r="J1007" s="148"/>
      <c r="K1007" s="148"/>
      <c r="L1007" s="148"/>
      <c r="M1007" s="148"/>
      <c r="N1007" s="148"/>
      <c r="O1007" s="148"/>
      <c r="P1007" s="148"/>
      <c r="Q1007" s="148"/>
      <c r="R1007" s="148"/>
      <c r="S1007" s="148"/>
      <c r="T1007" s="148"/>
      <c r="U1007" s="148"/>
    </row>
    <row r="1008">
      <c r="A1008" s="145"/>
      <c r="B1008" s="146"/>
      <c r="C1008" s="147"/>
      <c r="D1008" s="148"/>
      <c r="E1008" s="148"/>
      <c r="F1008" s="148"/>
      <c r="G1008" s="148"/>
      <c r="H1008" s="148"/>
      <c r="I1008" s="148"/>
      <c r="J1008" s="148"/>
      <c r="K1008" s="148"/>
      <c r="L1008" s="148"/>
      <c r="M1008" s="148"/>
      <c r="N1008" s="148"/>
      <c r="O1008" s="148"/>
      <c r="P1008" s="148"/>
      <c r="Q1008" s="148"/>
      <c r="R1008" s="148"/>
      <c r="S1008" s="148"/>
      <c r="T1008" s="148"/>
      <c r="U1008" s="148"/>
    </row>
    <row r="1009">
      <c r="A1009" s="145"/>
      <c r="B1009" s="146"/>
      <c r="C1009" s="147"/>
      <c r="D1009" s="148"/>
      <c r="E1009" s="148"/>
      <c r="F1009" s="148"/>
      <c r="G1009" s="148"/>
      <c r="H1009" s="148"/>
      <c r="I1009" s="148"/>
      <c r="J1009" s="148"/>
      <c r="K1009" s="148"/>
      <c r="L1009" s="148"/>
      <c r="M1009" s="148"/>
      <c r="N1009" s="148"/>
      <c r="O1009" s="148"/>
      <c r="P1009" s="148"/>
      <c r="Q1009" s="148"/>
      <c r="R1009" s="148"/>
      <c r="S1009" s="148"/>
      <c r="T1009" s="148"/>
      <c r="U1009" s="148"/>
    </row>
    <row r="1010">
      <c r="A1010" s="145"/>
      <c r="B1010" s="146"/>
      <c r="C1010" s="147"/>
      <c r="D1010" s="148"/>
      <c r="E1010" s="148"/>
      <c r="F1010" s="148"/>
      <c r="G1010" s="148"/>
      <c r="H1010" s="148"/>
      <c r="I1010" s="148"/>
      <c r="J1010" s="148"/>
      <c r="K1010" s="148"/>
      <c r="L1010" s="148"/>
      <c r="M1010" s="148"/>
      <c r="N1010" s="148"/>
      <c r="O1010" s="148"/>
      <c r="P1010" s="148"/>
      <c r="Q1010" s="148"/>
      <c r="R1010" s="148"/>
      <c r="S1010" s="148"/>
      <c r="T1010" s="148"/>
      <c r="U1010" s="148"/>
    </row>
    <row r="1011">
      <c r="A1011" s="145"/>
      <c r="B1011" s="146"/>
      <c r="C1011" s="147"/>
      <c r="D1011" s="148"/>
      <c r="E1011" s="148"/>
      <c r="F1011" s="148"/>
      <c r="G1011" s="148"/>
      <c r="H1011" s="148"/>
      <c r="I1011" s="148"/>
      <c r="J1011" s="148"/>
      <c r="K1011" s="148"/>
      <c r="L1011" s="148"/>
      <c r="M1011" s="148"/>
      <c r="N1011" s="148"/>
      <c r="O1011" s="148"/>
      <c r="P1011" s="148"/>
      <c r="Q1011" s="148"/>
      <c r="R1011" s="148"/>
      <c r="S1011" s="148"/>
      <c r="T1011" s="148"/>
      <c r="U1011" s="148"/>
    </row>
    <row r="1012">
      <c r="A1012" s="145"/>
      <c r="B1012" s="146"/>
      <c r="C1012" s="147"/>
      <c r="D1012" s="148"/>
      <c r="E1012" s="148"/>
      <c r="F1012" s="148"/>
      <c r="G1012" s="148"/>
      <c r="H1012" s="148"/>
      <c r="I1012" s="148"/>
      <c r="J1012" s="148"/>
      <c r="K1012" s="148"/>
      <c r="L1012" s="148"/>
      <c r="M1012" s="148"/>
      <c r="N1012" s="148"/>
      <c r="O1012" s="148"/>
      <c r="P1012" s="148"/>
      <c r="Q1012" s="148"/>
      <c r="R1012" s="148"/>
      <c r="S1012" s="148"/>
      <c r="T1012" s="148"/>
      <c r="U1012" s="148"/>
    </row>
    <row r="1013">
      <c r="A1013" s="145"/>
      <c r="B1013" s="146"/>
      <c r="C1013" s="147"/>
      <c r="D1013" s="148"/>
      <c r="E1013" s="148"/>
      <c r="F1013" s="148"/>
      <c r="G1013" s="148"/>
      <c r="H1013" s="148"/>
      <c r="I1013" s="148"/>
      <c r="J1013" s="148"/>
      <c r="K1013" s="148"/>
      <c r="L1013" s="148"/>
      <c r="M1013" s="148"/>
      <c r="N1013" s="148"/>
      <c r="O1013" s="148"/>
      <c r="P1013" s="148"/>
      <c r="Q1013" s="148"/>
      <c r="R1013" s="148"/>
      <c r="S1013" s="148"/>
      <c r="T1013" s="148"/>
      <c r="U1013" s="148"/>
    </row>
    <row r="1014">
      <c r="A1014" s="145"/>
      <c r="B1014" s="146"/>
      <c r="C1014" s="147"/>
      <c r="D1014" s="148"/>
      <c r="E1014" s="148"/>
      <c r="F1014" s="148"/>
      <c r="G1014" s="148"/>
      <c r="H1014" s="148"/>
      <c r="I1014" s="148"/>
      <c r="J1014" s="148"/>
      <c r="K1014" s="148"/>
      <c r="L1014" s="148"/>
      <c r="M1014" s="148"/>
      <c r="N1014" s="148"/>
      <c r="O1014" s="148"/>
      <c r="P1014" s="148"/>
      <c r="Q1014" s="148"/>
      <c r="R1014" s="148"/>
      <c r="S1014" s="148"/>
      <c r="T1014" s="148"/>
      <c r="U1014" s="148"/>
    </row>
    <row r="1015">
      <c r="A1015" s="145"/>
      <c r="B1015" s="146"/>
      <c r="C1015" s="147"/>
      <c r="D1015" s="148"/>
      <c r="E1015" s="148"/>
      <c r="F1015" s="148"/>
      <c r="G1015" s="148"/>
      <c r="H1015" s="148"/>
      <c r="I1015" s="148"/>
      <c r="J1015" s="148"/>
      <c r="K1015" s="148"/>
      <c r="L1015" s="148"/>
      <c r="M1015" s="148"/>
      <c r="N1015" s="148"/>
      <c r="O1015" s="148"/>
      <c r="P1015" s="148"/>
      <c r="Q1015" s="148"/>
      <c r="R1015" s="148"/>
      <c r="S1015" s="148"/>
      <c r="T1015" s="148"/>
      <c r="U1015" s="148"/>
    </row>
    <row r="1016">
      <c r="A1016" s="145"/>
      <c r="B1016" s="146"/>
      <c r="C1016" s="147"/>
      <c r="D1016" s="148"/>
      <c r="E1016" s="148"/>
      <c r="F1016" s="148"/>
      <c r="G1016" s="148"/>
      <c r="H1016" s="148"/>
      <c r="I1016" s="148"/>
      <c r="J1016" s="148"/>
      <c r="K1016" s="148"/>
      <c r="L1016" s="148"/>
      <c r="M1016" s="148"/>
      <c r="N1016" s="148"/>
      <c r="O1016" s="148"/>
      <c r="P1016" s="148"/>
      <c r="Q1016" s="148"/>
      <c r="R1016" s="148"/>
      <c r="S1016" s="148"/>
      <c r="T1016" s="148"/>
      <c r="U1016" s="148"/>
    </row>
    <row r="1017">
      <c r="A1017" s="145"/>
      <c r="B1017" s="146"/>
      <c r="C1017" s="147"/>
      <c r="D1017" s="148"/>
      <c r="E1017" s="148"/>
      <c r="F1017" s="148"/>
      <c r="G1017" s="148"/>
      <c r="H1017" s="148"/>
      <c r="I1017" s="148"/>
      <c r="J1017" s="148"/>
      <c r="K1017" s="148"/>
      <c r="L1017" s="148"/>
      <c r="M1017" s="148"/>
      <c r="N1017" s="148"/>
      <c r="O1017" s="148"/>
      <c r="P1017" s="148"/>
      <c r="Q1017" s="148"/>
      <c r="R1017" s="148"/>
      <c r="S1017" s="148"/>
      <c r="T1017" s="148"/>
      <c r="U1017" s="148"/>
    </row>
    <row r="1018">
      <c r="A1018" s="145"/>
      <c r="B1018" s="146"/>
      <c r="C1018" s="147"/>
      <c r="D1018" s="148"/>
      <c r="E1018" s="148"/>
      <c r="F1018" s="148"/>
      <c r="G1018" s="148"/>
      <c r="H1018" s="148"/>
      <c r="I1018" s="148"/>
      <c r="J1018" s="148"/>
      <c r="K1018" s="148"/>
      <c r="L1018" s="148"/>
      <c r="M1018" s="148"/>
      <c r="N1018" s="148"/>
      <c r="O1018" s="148"/>
      <c r="P1018" s="148"/>
      <c r="Q1018" s="148"/>
      <c r="R1018" s="148"/>
      <c r="S1018" s="148"/>
      <c r="T1018" s="148"/>
      <c r="U1018" s="148"/>
    </row>
    <row r="1019">
      <c r="A1019" s="145"/>
      <c r="B1019" s="146"/>
      <c r="C1019" s="147"/>
      <c r="D1019" s="148"/>
      <c r="E1019" s="148"/>
      <c r="F1019" s="148"/>
      <c r="G1019" s="148"/>
      <c r="H1019" s="148"/>
      <c r="I1019" s="148"/>
      <c r="J1019" s="148"/>
      <c r="K1019" s="148"/>
      <c r="L1019" s="148"/>
      <c r="M1019" s="148"/>
      <c r="N1019" s="148"/>
      <c r="O1019" s="148"/>
      <c r="P1019" s="148"/>
      <c r="Q1019" s="148"/>
      <c r="R1019" s="148"/>
      <c r="S1019" s="148"/>
      <c r="T1019" s="148"/>
      <c r="U1019" s="148"/>
    </row>
    <row r="1020">
      <c r="A1020" s="145"/>
      <c r="B1020" s="146"/>
      <c r="C1020" s="147"/>
      <c r="D1020" s="148"/>
      <c r="E1020" s="148"/>
      <c r="F1020" s="148"/>
      <c r="G1020" s="148"/>
      <c r="H1020" s="148"/>
      <c r="I1020" s="148"/>
      <c r="J1020" s="148"/>
      <c r="K1020" s="148"/>
      <c r="L1020" s="148"/>
      <c r="M1020" s="148"/>
      <c r="N1020" s="148"/>
      <c r="O1020" s="148"/>
      <c r="P1020" s="148"/>
      <c r="Q1020" s="148"/>
      <c r="R1020" s="148"/>
      <c r="S1020" s="148"/>
      <c r="T1020" s="148"/>
      <c r="U1020" s="148"/>
    </row>
    <row r="1021">
      <c r="A1021" s="145"/>
      <c r="B1021" s="146"/>
      <c r="C1021" s="147"/>
      <c r="D1021" s="148"/>
      <c r="E1021" s="148"/>
      <c r="F1021" s="148"/>
      <c r="G1021" s="148"/>
      <c r="H1021" s="148"/>
      <c r="I1021" s="148"/>
      <c r="J1021" s="148"/>
      <c r="K1021" s="148"/>
      <c r="L1021" s="148"/>
      <c r="M1021" s="148"/>
      <c r="N1021" s="148"/>
      <c r="O1021" s="148"/>
      <c r="P1021" s="148"/>
      <c r="Q1021" s="148"/>
      <c r="R1021" s="148"/>
      <c r="S1021" s="148"/>
      <c r="T1021" s="148"/>
      <c r="U1021" s="148"/>
    </row>
    <row r="1022">
      <c r="A1022" s="145"/>
      <c r="B1022" s="146"/>
      <c r="C1022" s="147"/>
      <c r="D1022" s="148"/>
      <c r="E1022" s="148"/>
      <c r="F1022" s="148"/>
      <c r="G1022" s="148"/>
      <c r="H1022" s="148"/>
      <c r="I1022" s="148"/>
      <c r="J1022" s="148"/>
      <c r="K1022" s="148"/>
      <c r="L1022" s="148"/>
      <c r="M1022" s="148"/>
      <c r="N1022" s="148"/>
      <c r="O1022" s="148"/>
      <c r="P1022" s="148"/>
      <c r="Q1022" s="148"/>
      <c r="R1022" s="148"/>
      <c r="S1022" s="148"/>
      <c r="T1022" s="148"/>
      <c r="U1022" s="148"/>
    </row>
    <row r="1023">
      <c r="A1023" s="145"/>
      <c r="B1023" s="146"/>
      <c r="C1023" s="147"/>
      <c r="D1023" s="148"/>
      <c r="E1023" s="148"/>
      <c r="F1023" s="148"/>
      <c r="G1023" s="148"/>
      <c r="H1023" s="148"/>
      <c r="I1023" s="148"/>
      <c r="J1023" s="148"/>
      <c r="K1023" s="148"/>
      <c r="L1023" s="148"/>
      <c r="M1023" s="148"/>
      <c r="N1023" s="148"/>
      <c r="O1023" s="148"/>
      <c r="P1023" s="148"/>
      <c r="Q1023" s="148"/>
      <c r="R1023" s="148"/>
      <c r="S1023" s="148"/>
      <c r="T1023" s="148"/>
      <c r="U1023" s="148"/>
    </row>
    <row r="1024">
      <c r="A1024" s="145"/>
      <c r="B1024" s="146"/>
      <c r="C1024" s="147"/>
      <c r="D1024" s="148"/>
      <c r="E1024" s="148"/>
      <c r="F1024" s="148"/>
      <c r="G1024" s="148"/>
      <c r="H1024" s="148"/>
      <c r="I1024" s="148"/>
      <c r="J1024" s="148"/>
      <c r="K1024" s="148"/>
      <c r="L1024" s="148"/>
      <c r="M1024" s="148"/>
      <c r="N1024" s="148"/>
      <c r="O1024" s="148"/>
      <c r="P1024" s="148"/>
      <c r="Q1024" s="148"/>
      <c r="R1024" s="148"/>
      <c r="S1024" s="148"/>
      <c r="T1024" s="148"/>
      <c r="U1024" s="148"/>
    </row>
    <row r="1025">
      <c r="A1025" s="145"/>
      <c r="B1025" s="146"/>
      <c r="C1025" s="147"/>
      <c r="D1025" s="148"/>
      <c r="E1025" s="148"/>
      <c r="F1025" s="148"/>
      <c r="G1025" s="148"/>
      <c r="H1025" s="148"/>
      <c r="I1025" s="148"/>
      <c r="J1025" s="148"/>
      <c r="K1025" s="148"/>
      <c r="L1025" s="148"/>
      <c r="M1025" s="148"/>
      <c r="N1025" s="148"/>
      <c r="O1025" s="148"/>
      <c r="P1025" s="148"/>
      <c r="Q1025" s="148"/>
      <c r="R1025" s="148"/>
      <c r="S1025" s="148"/>
      <c r="T1025" s="148"/>
      <c r="U1025" s="148"/>
    </row>
    <row r="1026">
      <c r="A1026" s="145"/>
      <c r="B1026" s="146"/>
      <c r="C1026" s="147"/>
      <c r="D1026" s="148"/>
      <c r="E1026" s="148"/>
      <c r="F1026" s="148"/>
      <c r="G1026" s="148"/>
      <c r="H1026" s="148"/>
      <c r="I1026" s="148"/>
      <c r="J1026" s="148"/>
      <c r="K1026" s="148"/>
      <c r="L1026" s="148"/>
      <c r="M1026" s="148"/>
      <c r="N1026" s="148"/>
      <c r="O1026" s="148"/>
      <c r="P1026" s="148"/>
      <c r="Q1026" s="148"/>
      <c r="R1026" s="148"/>
      <c r="S1026" s="148"/>
      <c r="T1026" s="148"/>
      <c r="U1026" s="148"/>
    </row>
    <row r="1027">
      <c r="A1027" s="145"/>
      <c r="B1027" s="146"/>
      <c r="C1027" s="147"/>
      <c r="D1027" s="148"/>
      <c r="E1027" s="148"/>
      <c r="F1027" s="148"/>
      <c r="G1027" s="148"/>
      <c r="H1027" s="148"/>
      <c r="I1027" s="148"/>
      <c r="J1027" s="148"/>
      <c r="K1027" s="148"/>
      <c r="L1027" s="148"/>
      <c r="M1027" s="148"/>
      <c r="N1027" s="148"/>
      <c r="O1027" s="148"/>
      <c r="P1027" s="148"/>
      <c r="Q1027" s="148"/>
      <c r="R1027" s="148"/>
      <c r="S1027" s="148"/>
      <c r="T1027" s="148"/>
      <c r="U1027" s="148"/>
    </row>
    <row r="1028">
      <c r="A1028" s="145"/>
      <c r="B1028" s="146"/>
      <c r="C1028" s="147"/>
      <c r="D1028" s="148"/>
      <c r="E1028" s="148"/>
      <c r="F1028" s="148"/>
      <c r="G1028" s="148"/>
      <c r="H1028" s="148"/>
      <c r="I1028" s="148"/>
      <c r="J1028" s="148"/>
      <c r="K1028" s="148"/>
      <c r="L1028" s="148"/>
      <c r="M1028" s="148"/>
      <c r="N1028" s="148"/>
      <c r="O1028" s="148"/>
      <c r="P1028" s="148"/>
      <c r="Q1028" s="148"/>
      <c r="R1028" s="148"/>
      <c r="S1028" s="148"/>
      <c r="T1028" s="148"/>
      <c r="U1028" s="148"/>
    </row>
    <row r="1029">
      <c r="A1029" s="145"/>
      <c r="B1029" s="146"/>
      <c r="C1029" s="147"/>
      <c r="D1029" s="148"/>
      <c r="E1029" s="148"/>
      <c r="F1029" s="148"/>
      <c r="G1029" s="148"/>
      <c r="H1029" s="148"/>
      <c r="I1029" s="148"/>
      <c r="J1029" s="148"/>
      <c r="K1029" s="148"/>
      <c r="L1029" s="148"/>
      <c r="M1029" s="148"/>
      <c r="N1029" s="148"/>
      <c r="O1029" s="148"/>
      <c r="P1029" s="148"/>
      <c r="Q1029" s="148"/>
      <c r="R1029" s="148"/>
      <c r="S1029" s="148"/>
      <c r="T1029" s="148"/>
      <c r="U1029" s="148"/>
    </row>
    <row r="1030">
      <c r="A1030" s="145"/>
      <c r="B1030" s="146"/>
      <c r="C1030" s="147"/>
      <c r="D1030" s="148"/>
      <c r="E1030" s="148"/>
      <c r="F1030" s="148"/>
      <c r="G1030" s="148"/>
      <c r="H1030" s="148"/>
      <c r="I1030" s="148"/>
      <c r="J1030" s="148"/>
      <c r="K1030" s="148"/>
      <c r="L1030" s="148"/>
      <c r="M1030" s="148"/>
      <c r="N1030" s="148"/>
      <c r="O1030" s="148"/>
      <c r="P1030" s="148"/>
      <c r="Q1030" s="148"/>
      <c r="R1030" s="148"/>
      <c r="S1030" s="148"/>
      <c r="T1030" s="148"/>
      <c r="U1030" s="148"/>
    </row>
    <row r="1031">
      <c r="A1031" s="145"/>
      <c r="B1031" s="146"/>
      <c r="C1031" s="147"/>
      <c r="D1031" s="148"/>
      <c r="E1031" s="148"/>
      <c r="F1031" s="148"/>
      <c r="G1031" s="148"/>
      <c r="H1031" s="148"/>
      <c r="I1031" s="148"/>
      <c r="J1031" s="148"/>
      <c r="K1031" s="148"/>
      <c r="L1031" s="148"/>
      <c r="M1031" s="148"/>
      <c r="N1031" s="148"/>
      <c r="O1031" s="148"/>
      <c r="P1031" s="148"/>
      <c r="Q1031" s="148"/>
      <c r="R1031" s="148"/>
      <c r="S1031" s="148"/>
      <c r="T1031" s="148"/>
      <c r="U1031" s="148"/>
    </row>
    <row r="1032">
      <c r="A1032" s="145"/>
      <c r="B1032" s="146"/>
      <c r="C1032" s="147"/>
      <c r="D1032" s="148"/>
      <c r="E1032" s="148"/>
      <c r="F1032" s="148"/>
      <c r="G1032" s="148"/>
      <c r="H1032" s="148"/>
      <c r="I1032" s="148"/>
      <c r="J1032" s="148"/>
      <c r="K1032" s="148"/>
      <c r="L1032" s="148"/>
      <c r="M1032" s="148"/>
      <c r="N1032" s="148"/>
      <c r="O1032" s="148"/>
      <c r="P1032" s="148"/>
      <c r="Q1032" s="148"/>
      <c r="R1032" s="148"/>
      <c r="S1032" s="148"/>
      <c r="T1032" s="148"/>
      <c r="U1032" s="148"/>
    </row>
    <row r="1033">
      <c r="A1033" s="145"/>
      <c r="B1033" s="146"/>
      <c r="C1033" s="147"/>
      <c r="D1033" s="148"/>
      <c r="E1033" s="148"/>
      <c r="F1033" s="148"/>
      <c r="G1033" s="148"/>
      <c r="H1033" s="148"/>
      <c r="I1033" s="148"/>
      <c r="J1033" s="148"/>
      <c r="K1033" s="148"/>
      <c r="L1033" s="148"/>
      <c r="M1033" s="148"/>
      <c r="N1033" s="148"/>
      <c r="O1033" s="148"/>
      <c r="P1033" s="148"/>
      <c r="Q1033" s="148"/>
      <c r="R1033" s="148"/>
      <c r="S1033" s="148"/>
      <c r="T1033" s="148"/>
      <c r="U1033" s="148"/>
    </row>
    <row r="1034">
      <c r="A1034" s="145"/>
      <c r="B1034" s="146"/>
      <c r="C1034" s="147"/>
      <c r="D1034" s="148"/>
      <c r="E1034" s="148"/>
      <c r="F1034" s="148"/>
      <c r="G1034" s="148"/>
      <c r="H1034" s="148"/>
      <c r="I1034" s="148"/>
      <c r="J1034" s="148"/>
      <c r="K1034" s="148"/>
      <c r="L1034" s="148"/>
      <c r="M1034" s="148"/>
      <c r="N1034" s="148"/>
      <c r="O1034" s="148"/>
      <c r="P1034" s="148"/>
      <c r="Q1034" s="148"/>
      <c r="R1034" s="148"/>
      <c r="S1034" s="148"/>
      <c r="T1034" s="148"/>
      <c r="U1034" s="148"/>
    </row>
    <row r="1035">
      <c r="A1035" s="145"/>
      <c r="B1035" s="146"/>
      <c r="C1035" s="147"/>
      <c r="D1035" s="148"/>
      <c r="E1035" s="148"/>
      <c r="F1035" s="148"/>
      <c r="G1035" s="148"/>
      <c r="H1035" s="148"/>
      <c r="I1035" s="148"/>
      <c r="J1035" s="148"/>
      <c r="K1035" s="148"/>
      <c r="L1035" s="148"/>
      <c r="M1035" s="148"/>
      <c r="N1035" s="148"/>
      <c r="O1035" s="148"/>
      <c r="P1035" s="148"/>
      <c r="Q1035" s="148"/>
      <c r="R1035" s="148"/>
      <c r="S1035" s="148"/>
      <c r="T1035" s="148"/>
      <c r="U1035" s="148"/>
    </row>
    <row r="1036">
      <c r="A1036" s="145"/>
      <c r="B1036" s="146"/>
      <c r="C1036" s="147"/>
      <c r="D1036" s="148"/>
      <c r="E1036" s="148"/>
      <c r="F1036" s="148"/>
      <c r="G1036" s="148"/>
      <c r="H1036" s="148"/>
      <c r="I1036" s="148"/>
      <c r="J1036" s="148"/>
      <c r="K1036" s="148"/>
      <c r="L1036" s="148"/>
      <c r="M1036" s="148"/>
      <c r="N1036" s="148"/>
      <c r="O1036" s="148"/>
      <c r="P1036" s="148"/>
      <c r="Q1036" s="148"/>
      <c r="R1036" s="148"/>
      <c r="S1036" s="148"/>
      <c r="T1036" s="148"/>
      <c r="U1036" s="148"/>
    </row>
    <row r="1037">
      <c r="A1037" s="145"/>
      <c r="B1037" s="146"/>
      <c r="C1037" s="147"/>
      <c r="D1037" s="148"/>
      <c r="E1037" s="148"/>
      <c r="F1037" s="148"/>
      <c r="G1037" s="148"/>
      <c r="H1037" s="148"/>
      <c r="I1037" s="148"/>
      <c r="J1037" s="148"/>
      <c r="K1037" s="148"/>
      <c r="L1037" s="148"/>
      <c r="M1037" s="148"/>
      <c r="N1037" s="148"/>
      <c r="O1037" s="148"/>
      <c r="P1037" s="148"/>
      <c r="Q1037" s="148"/>
      <c r="R1037" s="148"/>
      <c r="S1037" s="148"/>
      <c r="T1037" s="148"/>
      <c r="U1037" s="148"/>
    </row>
    <row r="1038">
      <c r="A1038" s="145"/>
      <c r="B1038" s="146"/>
      <c r="C1038" s="147"/>
      <c r="D1038" s="148"/>
      <c r="E1038" s="148"/>
      <c r="F1038" s="148"/>
      <c r="G1038" s="148"/>
      <c r="H1038" s="148"/>
      <c r="I1038" s="148"/>
      <c r="J1038" s="148"/>
      <c r="K1038" s="148"/>
      <c r="L1038" s="148"/>
      <c r="M1038" s="148"/>
      <c r="N1038" s="148"/>
      <c r="O1038" s="148"/>
      <c r="P1038" s="148"/>
      <c r="Q1038" s="148"/>
      <c r="R1038" s="148"/>
      <c r="S1038" s="148"/>
      <c r="T1038" s="148"/>
      <c r="U1038" s="148"/>
    </row>
    <row r="1039">
      <c r="A1039" s="145"/>
      <c r="B1039" s="146"/>
      <c r="C1039" s="147"/>
      <c r="D1039" s="148"/>
      <c r="E1039" s="148"/>
      <c r="F1039" s="148"/>
      <c r="G1039" s="148"/>
      <c r="H1039" s="148"/>
      <c r="I1039" s="148"/>
      <c r="J1039" s="148"/>
      <c r="K1039" s="148"/>
      <c r="L1039" s="148"/>
      <c r="M1039" s="148"/>
      <c r="N1039" s="148"/>
      <c r="O1039" s="148"/>
      <c r="P1039" s="148"/>
      <c r="Q1039" s="148"/>
      <c r="R1039" s="148"/>
      <c r="S1039" s="148"/>
      <c r="T1039" s="148"/>
      <c r="U1039" s="148"/>
    </row>
    <row r="1040">
      <c r="A1040" s="145"/>
      <c r="B1040" s="146"/>
      <c r="C1040" s="147"/>
      <c r="D1040" s="148"/>
      <c r="E1040" s="148"/>
      <c r="F1040" s="148"/>
      <c r="G1040" s="148"/>
      <c r="H1040" s="148"/>
      <c r="I1040" s="148"/>
      <c r="J1040" s="148"/>
      <c r="K1040" s="148"/>
      <c r="L1040" s="148"/>
      <c r="M1040" s="148"/>
      <c r="N1040" s="148"/>
      <c r="O1040" s="148"/>
      <c r="P1040" s="148"/>
      <c r="Q1040" s="148"/>
      <c r="R1040" s="148"/>
      <c r="S1040" s="148"/>
      <c r="T1040" s="148"/>
      <c r="U1040" s="148"/>
    </row>
    <row r="1041">
      <c r="A1041" s="145"/>
      <c r="B1041" s="146"/>
      <c r="C1041" s="147"/>
      <c r="D1041" s="148"/>
      <c r="E1041" s="148"/>
      <c r="F1041" s="148"/>
      <c r="G1041" s="148"/>
      <c r="H1041" s="148"/>
      <c r="I1041" s="148"/>
      <c r="J1041" s="148"/>
      <c r="K1041" s="148"/>
      <c r="L1041" s="148"/>
      <c r="M1041" s="148"/>
      <c r="N1041" s="148"/>
      <c r="O1041" s="148"/>
      <c r="P1041" s="148"/>
      <c r="Q1041" s="148"/>
      <c r="R1041" s="148"/>
      <c r="S1041" s="148"/>
      <c r="T1041" s="148"/>
      <c r="U1041" s="148"/>
    </row>
    <row r="1042">
      <c r="A1042" s="145"/>
      <c r="B1042" s="146"/>
      <c r="C1042" s="147"/>
      <c r="D1042" s="148"/>
      <c r="E1042" s="148"/>
      <c r="F1042" s="148"/>
      <c r="G1042" s="148"/>
      <c r="H1042" s="148"/>
      <c r="I1042" s="148"/>
      <c r="J1042" s="148"/>
      <c r="K1042" s="148"/>
      <c r="L1042" s="148"/>
      <c r="M1042" s="148"/>
      <c r="N1042" s="148"/>
      <c r="O1042" s="148"/>
      <c r="P1042" s="148"/>
      <c r="Q1042" s="148"/>
      <c r="R1042" s="148"/>
      <c r="S1042" s="148"/>
      <c r="T1042" s="148"/>
      <c r="U1042" s="148"/>
    </row>
    <row r="1043">
      <c r="A1043" s="145"/>
      <c r="B1043" s="146"/>
      <c r="C1043" s="147"/>
      <c r="D1043" s="148"/>
      <c r="E1043" s="148"/>
      <c r="F1043" s="148"/>
      <c r="G1043" s="148"/>
      <c r="H1043" s="148"/>
      <c r="I1043" s="148"/>
      <c r="J1043" s="148"/>
      <c r="K1043" s="148"/>
      <c r="L1043" s="148"/>
      <c r="M1043" s="148"/>
      <c r="N1043" s="148"/>
      <c r="O1043" s="148"/>
      <c r="P1043" s="148"/>
      <c r="Q1043" s="148"/>
      <c r="R1043" s="148"/>
      <c r="S1043" s="148"/>
      <c r="T1043" s="148"/>
      <c r="U1043" s="148"/>
    </row>
    <row r="1044">
      <c r="A1044" s="145"/>
      <c r="B1044" s="146"/>
      <c r="C1044" s="147"/>
      <c r="D1044" s="148"/>
      <c r="E1044" s="148"/>
      <c r="F1044" s="148"/>
      <c r="G1044" s="148"/>
      <c r="H1044" s="148"/>
      <c r="I1044" s="148"/>
      <c r="J1044" s="148"/>
      <c r="K1044" s="148"/>
      <c r="L1044" s="148"/>
      <c r="M1044" s="148"/>
      <c r="N1044" s="148"/>
      <c r="O1044" s="148"/>
      <c r="P1044" s="148"/>
      <c r="Q1044" s="148"/>
      <c r="R1044" s="148"/>
      <c r="S1044" s="148"/>
      <c r="T1044" s="148"/>
      <c r="U1044" s="148"/>
    </row>
    <row r="1045">
      <c r="A1045" s="145"/>
      <c r="B1045" s="146"/>
      <c r="C1045" s="147"/>
      <c r="D1045" s="148"/>
      <c r="E1045" s="148"/>
      <c r="F1045" s="148"/>
      <c r="G1045" s="148"/>
      <c r="H1045" s="148"/>
      <c r="I1045" s="148"/>
      <c r="J1045" s="148"/>
      <c r="K1045" s="148"/>
      <c r="L1045" s="148"/>
      <c r="M1045" s="148"/>
      <c r="N1045" s="148"/>
      <c r="O1045" s="148"/>
      <c r="P1045" s="148"/>
      <c r="Q1045" s="148"/>
      <c r="R1045" s="148"/>
      <c r="S1045" s="148"/>
      <c r="T1045" s="148"/>
      <c r="U1045" s="148"/>
    </row>
    <row r="1046">
      <c r="A1046" s="145"/>
      <c r="B1046" s="146"/>
      <c r="C1046" s="147"/>
      <c r="D1046" s="148"/>
      <c r="E1046" s="148"/>
      <c r="F1046" s="148"/>
      <c r="G1046" s="148"/>
      <c r="H1046" s="148"/>
      <c r="I1046" s="148"/>
      <c r="J1046" s="148"/>
      <c r="K1046" s="148"/>
      <c r="L1046" s="148"/>
      <c r="M1046" s="148"/>
      <c r="N1046" s="148"/>
      <c r="O1046" s="148"/>
      <c r="P1046" s="148"/>
      <c r="Q1046" s="148"/>
      <c r="R1046" s="148"/>
      <c r="S1046" s="148"/>
      <c r="T1046" s="148"/>
      <c r="U1046" s="148"/>
    </row>
    <row r="1047">
      <c r="A1047" s="145"/>
      <c r="B1047" s="146"/>
      <c r="C1047" s="147"/>
      <c r="D1047" s="148"/>
      <c r="E1047" s="148"/>
      <c r="F1047" s="148"/>
      <c r="G1047" s="148"/>
      <c r="H1047" s="148"/>
      <c r="I1047" s="148"/>
      <c r="J1047" s="148"/>
      <c r="K1047" s="148"/>
      <c r="L1047" s="148"/>
      <c r="M1047" s="148"/>
      <c r="N1047" s="148"/>
      <c r="O1047" s="148"/>
      <c r="P1047" s="148"/>
      <c r="Q1047" s="148"/>
      <c r="R1047" s="148"/>
      <c r="S1047" s="148"/>
      <c r="T1047" s="148"/>
      <c r="U1047" s="148"/>
    </row>
    <row r="1048">
      <c r="A1048" s="145"/>
      <c r="B1048" s="146"/>
      <c r="C1048" s="147"/>
      <c r="D1048" s="148"/>
      <c r="E1048" s="148"/>
      <c r="F1048" s="148"/>
      <c r="G1048" s="148"/>
      <c r="H1048" s="148"/>
      <c r="I1048" s="148"/>
      <c r="J1048" s="148"/>
      <c r="K1048" s="148"/>
      <c r="L1048" s="148"/>
      <c r="M1048" s="148"/>
      <c r="N1048" s="148"/>
      <c r="O1048" s="148"/>
      <c r="P1048" s="148"/>
      <c r="Q1048" s="148"/>
      <c r="R1048" s="148"/>
      <c r="S1048" s="148"/>
      <c r="T1048" s="148"/>
      <c r="U1048" s="148"/>
    </row>
    <row r="1049">
      <c r="A1049" s="145"/>
      <c r="B1049" s="146"/>
      <c r="C1049" s="147"/>
      <c r="D1049" s="148"/>
      <c r="E1049" s="148"/>
      <c r="F1049" s="148"/>
      <c r="G1049" s="148"/>
      <c r="H1049" s="148"/>
      <c r="I1049" s="148"/>
      <c r="J1049" s="148"/>
      <c r="K1049" s="148"/>
      <c r="L1049" s="148"/>
      <c r="M1049" s="148"/>
      <c r="N1049" s="148"/>
      <c r="O1049" s="148"/>
      <c r="P1049" s="148"/>
      <c r="Q1049" s="148"/>
      <c r="R1049" s="148"/>
      <c r="S1049" s="148"/>
      <c r="T1049" s="148"/>
      <c r="U1049" s="148"/>
    </row>
    <row r="1050">
      <c r="A1050" s="145"/>
      <c r="B1050" s="146"/>
      <c r="C1050" s="147"/>
      <c r="D1050" s="148"/>
      <c r="E1050" s="148"/>
      <c r="F1050" s="148"/>
      <c r="G1050" s="148"/>
      <c r="H1050" s="148"/>
      <c r="I1050" s="148"/>
      <c r="J1050" s="148"/>
      <c r="K1050" s="148"/>
      <c r="L1050" s="148"/>
      <c r="M1050" s="148"/>
      <c r="N1050" s="148"/>
      <c r="O1050" s="148"/>
      <c r="P1050" s="148"/>
      <c r="Q1050" s="148"/>
      <c r="R1050" s="148"/>
      <c r="S1050" s="148"/>
      <c r="T1050" s="148"/>
      <c r="U1050" s="148"/>
    </row>
    <row r="1051">
      <c r="A1051" s="145"/>
      <c r="B1051" s="146"/>
      <c r="C1051" s="147"/>
      <c r="D1051" s="148"/>
      <c r="E1051" s="148"/>
      <c r="F1051" s="148"/>
      <c r="G1051" s="148"/>
      <c r="H1051" s="148"/>
      <c r="I1051" s="148"/>
      <c r="J1051" s="148"/>
      <c r="K1051" s="148"/>
      <c r="L1051" s="148"/>
      <c r="M1051" s="148"/>
      <c r="N1051" s="148"/>
      <c r="O1051" s="148"/>
      <c r="P1051" s="148"/>
      <c r="Q1051" s="148"/>
      <c r="R1051" s="148"/>
      <c r="S1051" s="148"/>
      <c r="T1051" s="148"/>
      <c r="U1051" s="148"/>
    </row>
    <row r="1052">
      <c r="A1052" s="145"/>
      <c r="B1052" s="146"/>
      <c r="C1052" s="147"/>
      <c r="D1052" s="148"/>
      <c r="E1052" s="148"/>
      <c r="F1052" s="148"/>
      <c r="G1052" s="148"/>
      <c r="H1052" s="148"/>
      <c r="I1052" s="148"/>
      <c r="J1052" s="148"/>
      <c r="K1052" s="148"/>
      <c r="L1052" s="148"/>
      <c r="M1052" s="148"/>
      <c r="N1052" s="148"/>
      <c r="O1052" s="148"/>
      <c r="P1052" s="148"/>
      <c r="Q1052" s="148"/>
      <c r="R1052" s="148"/>
      <c r="S1052" s="148"/>
      <c r="T1052" s="148"/>
      <c r="U1052" s="148"/>
    </row>
    <row r="1053">
      <c r="A1053" s="145"/>
      <c r="B1053" s="146"/>
      <c r="C1053" s="147"/>
      <c r="D1053" s="148"/>
      <c r="E1053" s="148"/>
      <c r="F1053" s="148"/>
      <c r="G1053" s="148"/>
      <c r="H1053" s="148"/>
      <c r="I1053" s="148"/>
      <c r="J1053" s="148"/>
      <c r="K1053" s="148"/>
      <c r="L1053" s="148"/>
      <c r="M1053" s="148"/>
      <c r="N1053" s="148"/>
      <c r="O1053" s="148"/>
      <c r="P1053" s="148"/>
      <c r="Q1053" s="148"/>
      <c r="R1053" s="148"/>
      <c r="S1053" s="148"/>
      <c r="T1053" s="148"/>
      <c r="U1053" s="148"/>
    </row>
    <row r="1054">
      <c r="A1054" s="145"/>
      <c r="B1054" s="146"/>
      <c r="C1054" s="147"/>
      <c r="D1054" s="148"/>
      <c r="E1054" s="148"/>
      <c r="F1054" s="148"/>
      <c r="G1054" s="148"/>
      <c r="H1054" s="148"/>
      <c r="I1054" s="148"/>
      <c r="J1054" s="148"/>
      <c r="K1054" s="148"/>
      <c r="L1054" s="148"/>
      <c r="M1054" s="148"/>
      <c r="N1054" s="148"/>
      <c r="O1054" s="148"/>
      <c r="P1054" s="148"/>
      <c r="Q1054" s="148"/>
      <c r="R1054" s="148"/>
      <c r="S1054" s="148"/>
      <c r="T1054" s="148"/>
      <c r="U1054" s="148"/>
    </row>
    <row r="1055">
      <c r="A1055" s="145"/>
      <c r="B1055" s="146"/>
      <c r="C1055" s="147"/>
      <c r="D1055" s="148"/>
      <c r="E1055" s="148"/>
      <c r="F1055" s="148"/>
      <c r="G1055" s="148"/>
      <c r="H1055" s="148"/>
      <c r="I1055" s="148"/>
      <c r="J1055" s="148"/>
      <c r="K1055" s="148"/>
      <c r="L1055" s="148"/>
      <c r="M1055" s="148"/>
      <c r="N1055" s="148"/>
      <c r="O1055" s="148"/>
      <c r="P1055" s="148"/>
      <c r="Q1055" s="148"/>
      <c r="R1055" s="148"/>
      <c r="S1055" s="148"/>
      <c r="T1055" s="148"/>
      <c r="U1055" s="148"/>
    </row>
    <row r="1056">
      <c r="A1056" s="145"/>
      <c r="B1056" s="146"/>
      <c r="C1056" s="147"/>
      <c r="D1056" s="148"/>
      <c r="E1056" s="148"/>
      <c r="F1056" s="148"/>
      <c r="G1056" s="148"/>
      <c r="H1056" s="148"/>
      <c r="I1056" s="148"/>
      <c r="J1056" s="148"/>
      <c r="K1056" s="148"/>
      <c r="L1056" s="148"/>
      <c r="M1056" s="148"/>
      <c r="N1056" s="148"/>
      <c r="O1056" s="148"/>
      <c r="P1056" s="148"/>
      <c r="Q1056" s="148"/>
      <c r="R1056" s="148"/>
      <c r="S1056" s="148"/>
      <c r="T1056" s="148"/>
      <c r="U1056" s="148"/>
    </row>
    <row r="1057">
      <c r="A1057" s="145"/>
      <c r="B1057" s="146"/>
      <c r="C1057" s="147"/>
      <c r="D1057" s="148"/>
      <c r="E1057" s="148"/>
      <c r="F1057" s="148"/>
      <c r="G1057" s="148"/>
      <c r="H1057" s="148"/>
      <c r="I1057" s="148"/>
      <c r="J1057" s="148"/>
      <c r="K1057" s="148"/>
      <c r="L1057" s="148"/>
      <c r="M1057" s="148"/>
      <c r="N1057" s="148"/>
      <c r="O1057" s="148"/>
      <c r="P1057" s="148"/>
      <c r="Q1057" s="148"/>
      <c r="R1057" s="148"/>
      <c r="S1057" s="148"/>
      <c r="T1057" s="148"/>
      <c r="U1057" s="148"/>
    </row>
    <row r="1058">
      <c r="A1058" s="145"/>
      <c r="B1058" s="146"/>
      <c r="C1058" s="147"/>
      <c r="D1058" s="148"/>
      <c r="E1058" s="148"/>
      <c r="F1058" s="148"/>
      <c r="G1058" s="148"/>
      <c r="H1058" s="148"/>
      <c r="I1058" s="148"/>
      <c r="J1058" s="148"/>
      <c r="K1058" s="148"/>
      <c r="L1058" s="148"/>
      <c r="M1058" s="148"/>
      <c r="N1058" s="148"/>
      <c r="O1058" s="148"/>
      <c r="P1058" s="148"/>
      <c r="Q1058" s="148"/>
      <c r="R1058" s="148"/>
      <c r="S1058" s="148"/>
      <c r="T1058" s="148"/>
      <c r="U1058" s="148"/>
    </row>
    <row r="1059">
      <c r="A1059" s="145"/>
      <c r="B1059" s="146"/>
      <c r="C1059" s="147"/>
      <c r="D1059" s="148"/>
      <c r="E1059" s="148"/>
      <c r="F1059" s="148"/>
      <c r="G1059" s="148"/>
      <c r="H1059" s="148"/>
      <c r="I1059" s="148"/>
      <c r="J1059" s="148"/>
      <c r="K1059" s="148"/>
      <c r="L1059" s="148"/>
      <c r="M1059" s="148"/>
      <c r="N1059" s="148"/>
      <c r="O1059" s="148"/>
      <c r="P1059" s="148"/>
      <c r="Q1059" s="148"/>
      <c r="R1059" s="148"/>
      <c r="S1059" s="148"/>
      <c r="T1059" s="148"/>
      <c r="U1059" s="148"/>
    </row>
    <row r="1060">
      <c r="A1060" s="145"/>
      <c r="B1060" s="146"/>
      <c r="C1060" s="147"/>
      <c r="D1060" s="148"/>
      <c r="E1060" s="148"/>
      <c r="F1060" s="148"/>
      <c r="G1060" s="148"/>
      <c r="H1060" s="148"/>
      <c r="I1060" s="148"/>
      <c r="J1060" s="148"/>
      <c r="K1060" s="148"/>
      <c r="L1060" s="148"/>
      <c r="M1060" s="148"/>
      <c r="N1060" s="148"/>
      <c r="O1060" s="148"/>
      <c r="P1060" s="148"/>
      <c r="Q1060" s="148"/>
      <c r="R1060" s="148"/>
      <c r="S1060" s="148"/>
      <c r="T1060" s="148"/>
      <c r="U1060" s="148"/>
    </row>
    <row r="1061">
      <c r="A1061" s="145"/>
      <c r="B1061" s="146"/>
      <c r="C1061" s="147"/>
      <c r="D1061" s="148"/>
      <c r="E1061" s="148"/>
      <c r="F1061" s="148"/>
      <c r="G1061" s="148"/>
      <c r="H1061" s="148"/>
      <c r="I1061" s="148"/>
      <c r="J1061" s="148"/>
      <c r="K1061" s="148"/>
      <c r="L1061" s="148"/>
      <c r="M1061" s="148"/>
      <c r="N1061" s="148"/>
      <c r="O1061" s="148"/>
      <c r="P1061" s="148"/>
      <c r="Q1061" s="148"/>
      <c r="R1061" s="148"/>
      <c r="S1061" s="148"/>
      <c r="T1061" s="148"/>
      <c r="U1061" s="148"/>
    </row>
    <row r="1062">
      <c r="A1062" s="145"/>
      <c r="B1062" s="146"/>
      <c r="C1062" s="147"/>
      <c r="D1062" s="148"/>
      <c r="E1062" s="148"/>
      <c r="F1062" s="148"/>
      <c r="G1062" s="148"/>
      <c r="H1062" s="148"/>
      <c r="I1062" s="148"/>
      <c r="J1062" s="148"/>
      <c r="K1062" s="148"/>
      <c r="L1062" s="148"/>
      <c r="M1062" s="148"/>
      <c r="N1062" s="148"/>
      <c r="O1062" s="148"/>
      <c r="P1062" s="148"/>
      <c r="Q1062" s="148"/>
      <c r="R1062" s="148"/>
      <c r="S1062" s="148"/>
      <c r="T1062" s="148"/>
      <c r="U1062" s="148"/>
    </row>
    <row r="1063">
      <c r="A1063" s="145"/>
      <c r="B1063" s="146"/>
      <c r="C1063" s="147"/>
      <c r="D1063" s="148"/>
      <c r="E1063" s="148"/>
      <c r="F1063" s="148"/>
      <c r="G1063" s="148"/>
      <c r="H1063" s="148"/>
      <c r="I1063" s="148"/>
      <c r="J1063" s="148"/>
      <c r="K1063" s="148"/>
      <c r="L1063" s="148"/>
      <c r="M1063" s="148"/>
      <c r="N1063" s="148"/>
      <c r="O1063" s="148"/>
      <c r="P1063" s="148"/>
      <c r="Q1063" s="148"/>
      <c r="R1063" s="148"/>
      <c r="S1063" s="148"/>
      <c r="T1063" s="148"/>
      <c r="U1063" s="148"/>
    </row>
    <row r="1064">
      <c r="A1064" s="145"/>
      <c r="B1064" s="146"/>
      <c r="C1064" s="147"/>
      <c r="D1064" s="148"/>
      <c r="E1064" s="148"/>
      <c r="F1064" s="148"/>
      <c r="G1064" s="148"/>
      <c r="H1064" s="148"/>
      <c r="I1064" s="148"/>
      <c r="J1064" s="148"/>
      <c r="K1064" s="148"/>
      <c r="L1064" s="148"/>
      <c r="M1064" s="148"/>
      <c r="N1064" s="148"/>
      <c r="O1064" s="148"/>
      <c r="P1064" s="148"/>
      <c r="Q1064" s="148"/>
      <c r="R1064" s="148"/>
      <c r="S1064" s="148"/>
      <c r="T1064" s="148"/>
      <c r="U1064" s="148"/>
    </row>
    <row r="1065">
      <c r="A1065" s="145"/>
      <c r="B1065" s="146"/>
      <c r="C1065" s="147"/>
      <c r="D1065" s="148"/>
      <c r="E1065" s="148"/>
      <c r="F1065" s="148"/>
      <c r="G1065" s="148"/>
      <c r="H1065" s="148"/>
      <c r="I1065" s="148"/>
      <c r="J1065" s="148"/>
      <c r="K1065" s="148"/>
      <c r="L1065" s="148"/>
      <c r="M1065" s="148"/>
      <c r="N1065" s="148"/>
      <c r="O1065" s="148"/>
      <c r="P1065" s="148"/>
      <c r="Q1065" s="148"/>
      <c r="R1065" s="148"/>
      <c r="S1065" s="148"/>
      <c r="T1065" s="148"/>
      <c r="U1065" s="148"/>
    </row>
    <row r="1066">
      <c r="A1066" s="145"/>
      <c r="B1066" s="146"/>
      <c r="C1066" s="147"/>
      <c r="D1066" s="148"/>
      <c r="E1066" s="148"/>
      <c r="F1066" s="148"/>
      <c r="G1066" s="148"/>
      <c r="H1066" s="148"/>
      <c r="I1066" s="148"/>
      <c r="J1066" s="148"/>
      <c r="K1066" s="148"/>
      <c r="L1066" s="148"/>
      <c r="M1066" s="148"/>
      <c r="N1066" s="148"/>
      <c r="O1066" s="148"/>
      <c r="P1066" s="148"/>
      <c r="Q1066" s="148"/>
      <c r="R1066" s="148"/>
      <c r="S1066" s="148"/>
      <c r="T1066" s="148"/>
      <c r="U1066" s="148"/>
    </row>
    <row r="1067">
      <c r="A1067" s="145"/>
      <c r="B1067" s="146"/>
      <c r="C1067" s="147"/>
      <c r="D1067" s="148"/>
      <c r="E1067" s="148"/>
      <c r="F1067" s="148"/>
      <c r="G1067" s="148"/>
      <c r="H1067" s="148"/>
      <c r="I1067" s="148"/>
      <c r="J1067" s="148"/>
      <c r="K1067" s="148"/>
      <c r="L1067" s="148"/>
      <c r="M1067" s="148"/>
      <c r="N1067" s="148"/>
      <c r="O1067" s="148"/>
      <c r="P1067" s="148"/>
      <c r="Q1067" s="148"/>
      <c r="R1067" s="148"/>
      <c r="S1067" s="148"/>
      <c r="T1067" s="148"/>
      <c r="U1067" s="148"/>
    </row>
    <row r="1068">
      <c r="A1068" s="145"/>
      <c r="B1068" s="146"/>
      <c r="C1068" s="147"/>
      <c r="D1068" s="148"/>
      <c r="E1068" s="148"/>
      <c r="F1068" s="148"/>
      <c r="G1068" s="148"/>
      <c r="H1068" s="148"/>
      <c r="I1068" s="148"/>
      <c r="J1068" s="148"/>
      <c r="K1068" s="148"/>
      <c r="L1068" s="148"/>
      <c r="M1068" s="148"/>
      <c r="N1068" s="148"/>
      <c r="O1068" s="148"/>
      <c r="P1068" s="148"/>
      <c r="Q1068" s="148"/>
      <c r="R1068" s="148"/>
      <c r="S1068" s="148"/>
      <c r="T1068" s="148"/>
      <c r="U1068" s="148"/>
    </row>
    <row r="1069">
      <c r="A1069" s="145"/>
      <c r="B1069" s="146"/>
      <c r="C1069" s="147"/>
      <c r="D1069" s="148"/>
      <c r="E1069" s="148"/>
      <c r="F1069" s="148"/>
      <c r="G1069" s="148"/>
      <c r="H1069" s="148"/>
      <c r="I1069" s="148"/>
      <c r="J1069" s="148"/>
      <c r="K1069" s="148"/>
      <c r="L1069" s="148"/>
      <c r="M1069" s="148"/>
      <c r="N1069" s="148"/>
      <c r="O1069" s="148"/>
      <c r="P1069" s="148"/>
      <c r="Q1069" s="148"/>
      <c r="R1069" s="148"/>
      <c r="S1069" s="148"/>
      <c r="T1069" s="148"/>
      <c r="U1069" s="148"/>
    </row>
    <row r="1070">
      <c r="A1070" s="145"/>
      <c r="B1070" s="146"/>
      <c r="C1070" s="147"/>
      <c r="D1070" s="148"/>
      <c r="E1070" s="148"/>
      <c r="F1070" s="148"/>
      <c r="G1070" s="148"/>
      <c r="H1070" s="148"/>
      <c r="I1070" s="148"/>
      <c r="J1070" s="148"/>
      <c r="K1070" s="148"/>
      <c r="L1070" s="148"/>
      <c r="M1070" s="148"/>
      <c r="N1070" s="148"/>
      <c r="O1070" s="148"/>
      <c r="P1070" s="148"/>
      <c r="Q1070" s="148"/>
      <c r="R1070" s="148"/>
      <c r="S1070" s="148"/>
      <c r="T1070" s="148"/>
      <c r="U1070" s="148"/>
    </row>
    <row r="1071">
      <c r="A1071" s="145"/>
      <c r="B1071" s="146"/>
      <c r="C1071" s="147"/>
      <c r="D1071" s="148"/>
      <c r="E1071" s="148"/>
      <c r="F1071" s="148"/>
      <c r="G1071" s="148"/>
      <c r="H1071" s="148"/>
      <c r="I1071" s="148"/>
      <c r="J1071" s="148"/>
      <c r="K1071" s="148"/>
      <c r="L1071" s="148"/>
      <c r="M1071" s="148"/>
      <c r="N1071" s="148"/>
      <c r="O1071" s="148"/>
      <c r="P1071" s="148"/>
      <c r="Q1071" s="148"/>
      <c r="R1071" s="148"/>
      <c r="S1071" s="148"/>
      <c r="T1071" s="148"/>
      <c r="U1071" s="148"/>
    </row>
    <row r="1072">
      <c r="A1072" s="145"/>
      <c r="B1072" s="146"/>
      <c r="C1072" s="147"/>
      <c r="D1072" s="148"/>
      <c r="E1072" s="148"/>
      <c r="F1072" s="148"/>
      <c r="G1072" s="148"/>
      <c r="H1072" s="148"/>
      <c r="I1072" s="148"/>
      <c r="J1072" s="148"/>
      <c r="K1072" s="148"/>
      <c r="L1072" s="148"/>
      <c r="M1072" s="148"/>
      <c r="N1072" s="148"/>
      <c r="O1072" s="148"/>
      <c r="P1072" s="148"/>
      <c r="Q1072" s="148"/>
      <c r="R1072" s="148"/>
      <c r="S1072" s="148"/>
      <c r="T1072" s="148"/>
      <c r="U1072" s="148"/>
    </row>
    <row r="1073">
      <c r="A1073" s="145"/>
      <c r="B1073" s="146"/>
      <c r="C1073" s="147"/>
      <c r="D1073" s="148"/>
      <c r="E1073" s="148"/>
      <c r="F1073" s="148"/>
      <c r="G1073" s="148"/>
      <c r="H1073" s="148"/>
      <c r="I1073" s="148"/>
      <c r="J1073" s="148"/>
      <c r="K1073" s="148"/>
      <c r="L1073" s="148"/>
      <c r="M1073" s="148"/>
      <c r="N1073" s="148"/>
      <c r="O1073" s="148"/>
      <c r="P1073" s="148"/>
      <c r="Q1073" s="148"/>
      <c r="R1073" s="148"/>
      <c r="S1073" s="148"/>
      <c r="T1073" s="148"/>
      <c r="U1073" s="148"/>
    </row>
    <row r="1074">
      <c r="A1074" s="145"/>
      <c r="B1074" s="146"/>
      <c r="C1074" s="147"/>
      <c r="D1074" s="148"/>
      <c r="E1074" s="148"/>
      <c r="F1074" s="148"/>
      <c r="G1074" s="148"/>
      <c r="H1074" s="148"/>
      <c r="I1074" s="148"/>
      <c r="J1074" s="148"/>
      <c r="K1074" s="148"/>
      <c r="L1074" s="148"/>
      <c r="M1074" s="148"/>
      <c r="N1074" s="148"/>
      <c r="O1074" s="148"/>
      <c r="P1074" s="148"/>
      <c r="Q1074" s="148"/>
      <c r="R1074" s="148"/>
      <c r="S1074" s="148"/>
      <c r="T1074" s="148"/>
      <c r="U1074" s="148"/>
    </row>
    <row r="1075">
      <c r="A1075" s="145"/>
      <c r="B1075" s="146"/>
      <c r="C1075" s="147"/>
      <c r="D1075" s="148"/>
      <c r="E1075" s="148"/>
      <c r="F1075" s="148"/>
      <c r="G1075" s="148"/>
      <c r="H1075" s="148"/>
      <c r="I1075" s="148"/>
      <c r="J1075" s="148"/>
      <c r="K1075" s="148"/>
      <c r="L1075" s="148"/>
      <c r="M1075" s="148"/>
      <c r="N1075" s="148"/>
      <c r="O1075" s="148"/>
      <c r="P1075" s="148"/>
      <c r="Q1075" s="148"/>
      <c r="R1075" s="148"/>
      <c r="S1075" s="148"/>
      <c r="T1075" s="148"/>
      <c r="U1075" s="148"/>
    </row>
    <row r="1076">
      <c r="A1076" s="145"/>
      <c r="B1076" s="146"/>
      <c r="C1076" s="147"/>
      <c r="D1076" s="148"/>
      <c r="E1076" s="148"/>
      <c r="F1076" s="148"/>
      <c r="G1076" s="148"/>
      <c r="H1076" s="148"/>
      <c r="I1076" s="148"/>
      <c r="J1076" s="148"/>
      <c r="K1076" s="148"/>
      <c r="L1076" s="148"/>
      <c r="M1076" s="148"/>
      <c r="N1076" s="148"/>
      <c r="O1076" s="148"/>
      <c r="P1076" s="148"/>
      <c r="Q1076" s="148"/>
      <c r="R1076" s="148"/>
      <c r="S1076" s="148"/>
      <c r="T1076" s="148"/>
      <c r="U1076" s="148"/>
    </row>
    <row r="1077">
      <c r="A1077" s="145"/>
      <c r="B1077" s="146"/>
      <c r="C1077" s="147"/>
      <c r="D1077" s="148"/>
      <c r="E1077" s="148"/>
      <c r="F1077" s="148"/>
      <c r="G1077" s="148"/>
      <c r="H1077" s="148"/>
      <c r="I1077" s="148"/>
      <c r="J1077" s="148"/>
      <c r="K1077" s="148"/>
      <c r="L1077" s="148"/>
      <c r="M1077" s="148"/>
      <c r="N1077" s="148"/>
      <c r="O1077" s="148"/>
      <c r="P1077" s="148"/>
      <c r="Q1077" s="148"/>
      <c r="R1077" s="148"/>
      <c r="S1077" s="148"/>
      <c r="T1077" s="148"/>
      <c r="U1077" s="148"/>
    </row>
    <row r="1078">
      <c r="A1078" s="145"/>
      <c r="B1078" s="146"/>
      <c r="C1078" s="147"/>
      <c r="D1078" s="148"/>
      <c r="E1078" s="148"/>
      <c r="F1078" s="148"/>
      <c r="G1078" s="148"/>
      <c r="H1078" s="148"/>
      <c r="I1078" s="148"/>
      <c r="J1078" s="148"/>
      <c r="K1078" s="148"/>
      <c r="L1078" s="148"/>
      <c r="M1078" s="148"/>
      <c r="N1078" s="148"/>
      <c r="O1078" s="148"/>
      <c r="P1078" s="148"/>
      <c r="Q1078" s="148"/>
      <c r="R1078" s="148"/>
      <c r="S1078" s="148"/>
      <c r="T1078" s="148"/>
      <c r="U1078" s="148"/>
    </row>
    <row r="1079">
      <c r="A1079" s="145"/>
      <c r="B1079" s="146"/>
      <c r="C1079" s="147"/>
      <c r="D1079" s="148"/>
      <c r="E1079" s="148"/>
      <c r="F1079" s="148"/>
      <c r="G1079" s="148"/>
      <c r="H1079" s="148"/>
      <c r="I1079" s="148"/>
      <c r="J1079" s="148"/>
      <c r="K1079" s="148"/>
      <c r="L1079" s="148"/>
      <c r="M1079" s="148"/>
      <c r="N1079" s="148"/>
      <c r="O1079" s="148"/>
      <c r="P1079" s="148"/>
      <c r="Q1079" s="148"/>
      <c r="R1079" s="148"/>
      <c r="S1079" s="148"/>
      <c r="T1079" s="148"/>
      <c r="U1079" s="148"/>
    </row>
    <row r="1080">
      <c r="A1080" s="145"/>
      <c r="B1080" s="146"/>
      <c r="C1080" s="147"/>
      <c r="D1080" s="148"/>
      <c r="E1080" s="148"/>
      <c r="F1080" s="148"/>
      <c r="G1080" s="148"/>
      <c r="H1080" s="148"/>
      <c r="I1080" s="148"/>
      <c r="J1080" s="148"/>
      <c r="K1080" s="148"/>
      <c r="L1080" s="148"/>
      <c r="M1080" s="148"/>
      <c r="N1080" s="148"/>
      <c r="O1080" s="148"/>
      <c r="P1080" s="148"/>
      <c r="Q1080" s="148"/>
      <c r="R1080" s="148"/>
      <c r="S1080" s="148"/>
      <c r="T1080" s="148"/>
      <c r="U1080" s="148"/>
    </row>
    <row r="1081">
      <c r="A1081" s="145"/>
      <c r="B1081" s="146"/>
      <c r="C1081" s="147"/>
      <c r="D1081" s="148"/>
      <c r="E1081" s="148"/>
      <c r="F1081" s="148"/>
      <c r="G1081" s="148"/>
      <c r="H1081" s="148"/>
      <c r="I1081" s="148"/>
      <c r="J1081" s="148"/>
      <c r="K1081" s="148"/>
      <c r="L1081" s="148"/>
      <c r="M1081" s="148"/>
      <c r="N1081" s="148"/>
      <c r="O1081" s="148"/>
      <c r="P1081" s="148"/>
      <c r="Q1081" s="148"/>
      <c r="R1081" s="148"/>
      <c r="S1081" s="148"/>
      <c r="T1081" s="148"/>
      <c r="U1081" s="148"/>
    </row>
    <row r="1082">
      <c r="A1082" s="145"/>
      <c r="B1082" s="146"/>
      <c r="C1082" s="147"/>
      <c r="D1082" s="148"/>
      <c r="E1082" s="148"/>
      <c r="F1082" s="148"/>
      <c r="G1082" s="148"/>
      <c r="H1082" s="148"/>
      <c r="I1082" s="148"/>
      <c r="J1082" s="148"/>
      <c r="K1082" s="148"/>
      <c r="L1082" s="148"/>
      <c r="M1082" s="148"/>
      <c r="N1082" s="148"/>
      <c r="O1082" s="148"/>
      <c r="P1082" s="148"/>
      <c r="Q1082" s="148"/>
      <c r="R1082" s="148"/>
      <c r="S1082" s="148"/>
      <c r="T1082" s="148"/>
      <c r="U1082" s="148"/>
    </row>
    <row r="1083">
      <c r="A1083" s="145"/>
      <c r="B1083" s="146"/>
      <c r="C1083" s="147"/>
      <c r="D1083" s="148"/>
      <c r="E1083" s="148"/>
      <c r="F1083" s="148"/>
      <c r="G1083" s="148"/>
      <c r="H1083" s="148"/>
      <c r="I1083" s="148"/>
      <c r="J1083" s="148"/>
      <c r="K1083" s="148"/>
      <c r="L1083" s="148"/>
      <c r="M1083" s="148"/>
      <c r="N1083" s="148"/>
      <c r="O1083" s="148"/>
      <c r="P1083" s="148"/>
      <c r="Q1083" s="148"/>
      <c r="R1083" s="148"/>
      <c r="S1083" s="148"/>
      <c r="T1083" s="148"/>
      <c r="U1083" s="148"/>
    </row>
    <row r="1084">
      <c r="A1084" s="145"/>
      <c r="B1084" s="146"/>
      <c r="C1084" s="147"/>
      <c r="D1084" s="148"/>
      <c r="E1084" s="148"/>
      <c r="F1084" s="148"/>
      <c r="G1084" s="148"/>
      <c r="H1084" s="148"/>
      <c r="I1084" s="148"/>
      <c r="J1084" s="148"/>
      <c r="K1084" s="148"/>
      <c r="L1084" s="148"/>
      <c r="M1084" s="148"/>
      <c r="N1084" s="148"/>
      <c r="O1084" s="148"/>
      <c r="P1084" s="148"/>
      <c r="Q1084" s="148"/>
      <c r="R1084" s="148"/>
      <c r="S1084" s="148"/>
      <c r="T1084" s="148"/>
      <c r="U1084" s="148"/>
    </row>
    <row r="1085">
      <c r="A1085" s="145"/>
      <c r="B1085" s="146"/>
      <c r="C1085" s="147"/>
      <c r="D1085" s="148"/>
      <c r="E1085" s="148"/>
      <c r="F1085" s="148"/>
      <c r="G1085" s="148"/>
      <c r="H1085" s="148"/>
      <c r="I1085" s="148"/>
      <c r="J1085" s="148"/>
      <c r="K1085" s="148"/>
      <c r="L1085" s="148"/>
      <c r="M1085" s="148"/>
      <c r="N1085" s="148"/>
      <c r="O1085" s="148"/>
      <c r="P1085" s="148"/>
      <c r="Q1085" s="148"/>
      <c r="R1085" s="148"/>
      <c r="S1085" s="148"/>
      <c r="T1085" s="148"/>
      <c r="U1085" s="148"/>
    </row>
    <row r="1086">
      <c r="A1086" s="145"/>
      <c r="B1086" s="146"/>
      <c r="C1086" s="147"/>
      <c r="D1086" s="148"/>
      <c r="E1086" s="148"/>
      <c r="F1086" s="148"/>
      <c r="G1086" s="148"/>
      <c r="H1086" s="148"/>
      <c r="I1086" s="148"/>
      <c r="J1086" s="148"/>
      <c r="K1086" s="148"/>
      <c r="L1086" s="148"/>
      <c r="M1086" s="148"/>
      <c r="N1086" s="148"/>
      <c r="O1086" s="148"/>
      <c r="P1086" s="148"/>
      <c r="Q1086" s="148"/>
      <c r="R1086" s="148"/>
      <c r="S1086" s="148"/>
      <c r="T1086" s="148"/>
      <c r="U1086" s="148"/>
    </row>
    <row r="1087">
      <c r="A1087" s="145"/>
      <c r="B1087" s="146"/>
      <c r="C1087" s="147"/>
      <c r="D1087" s="148"/>
      <c r="E1087" s="148"/>
      <c r="F1087" s="148"/>
      <c r="G1087" s="148"/>
      <c r="H1087" s="148"/>
      <c r="I1087" s="148"/>
      <c r="J1087" s="148"/>
      <c r="K1087" s="148"/>
      <c r="L1087" s="148"/>
      <c r="M1087" s="148"/>
      <c r="N1087" s="148"/>
      <c r="O1087" s="148"/>
      <c r="P1087" s="148"/>
      <c r="Q1087" s="148"/>
      <c r="R1087" s="148"/>
      <c r="S1087" s="148"/>
      <c r="T1087" s="148"/>
      <c r="U1087" s="148"/>
    </row>
    <row r="1088">
      <c r="A1088" s="145"/>
      <c r="B1088" s="146"/>
      <c r="C1088" s="147"/>
      <c r="D1088" s="148"/>
      <c r="E1088" s="148"/>
      <c r="F1088" s="148"/>
      <c r="G1088" s="148"/>
      <c r="H1088" s="148"/>
      <c r="I1088" s="148"/>
      <c r="J1088" s="148"/>
      <c r="K1088" s="148"/>
      <c r="L1088" s="148"/>
      <c r="M1088" s="148"/>
      <c r="N1088" s="148"/>
      <c r="O1088" s="148"/>
      <c r="P1088" s="148"/>
      <c r="Q1088" s="148"/>
      <c r="R1088" s="148"/>
      <c r="S1088" s="148"/>
      <c r="T1088" s="148"/>
      <c r="U1088" s="148"/>
    </row>
    <row r="1089">
      <c r="A1089" s="145"/>
      <c r="B1089" s="146"/>
      <c r="C1089" s="147"/>
      <c r="D1089" s="148"/>
      <c r="E1089" s="148"/>
      <c r="F1089" s="148"/>
      <c r="G1089" s="148"/>
      <c r="H1089" s="148"/>
      <c r="I1089" s="148"/>
      <c r="J1089" s="148"/>
      <c r="K1089" s="148"/>
      <c r="L1089" s="148"/>
      <c r="M1089" s="148"/>
      <c r="N1089" s="148"/>
      <c r="O1089" s="148"/>
      <c r="P1089" s="148"/>
      <c r="Q1089" s="148"/>
      <c r="R1089" s="148"/>
      <c r="S1089" s="148"/>
      <c r="T1089" s="148"/>
      <c r="U1089" s="148"/>
    </row>
    <row r="1090">
      <c r="A1090" s="145"/>
      <c r="B1090" s="146"/>
      <c r="C1090" s="147"/>
      <c r="D1090" s="148"/>
      <c r="E1090" s="148"/>
      <c r="F1090" s="148"/>
      <c r="G1090" s="148"/>
      <c r="H1090" s="148"/>
      <c r="I1090" s="148"/>
      <c r="J1090" s="148"/>
      <c r="K1090" s="148"/>
      <c r="L1090" s="148"/>
      <c r="M1090" s="148"/>
      <c r="N1090" s="148"/>
      <c r="O1090" s="148"/>
      <c r="P1090" s="148"/>
      <c r="Q1090" s="148"/>
      <c r="R1090" s="148"/>
      <c r="S1090" s="148"/>
      <c r="T1090" s="148"/>
      <c r="U1090" s="148"/>
    </row>
    <row r="1091">
      <c r="A1091" s="145"/>
      <c r="B1091" s="146"/>
      <c r="C1091" s="147"/>
      <c r="D1091" s="148"/>
      <c r="E1091" s="148"/>
      <c r="F1091" s="148"/>
      <c r="G1091" s="148"/>
      <c r="H1091" s="148"/>
      <c r="I1091" s="148"/>
      <c r="J1091" s="148"/>
      <c r="K1091" s="148"/>
      <c r="L1091" s="148"/>
      <c r="M1091" s="148"/>
      <c r="N1091" s="148"/>
      <c r="O1091" s="148"/>
      <c r="P1091" s="148"/>
      <c r="Q1091" s="148"/>
      <c r="R1091" s="148"/>
      <c r="S1091" s="148"/>
      <c r="T1091" s="148"/>
      <c r="U1091" s="148"/>
    </row>
    <row r="1092">
      <c r="A1092" s="145"/>
      <c r="B1092" s="146"/>
      <c r="C1092" s="147"/>
      <c r="D1092" s="148"/>
      <c r="E1092" s="148"/>
      <c r="F1092" s="148"/>
      <c r="G1092" s="148"/>
      <c r="H1092" s="148"/>
      <c r="I1092" s="148"/>
      <c r="J1092" s="148"/>
      <c r="K1092" s="148"/>
      <c r="L1092" s="148"/>
      <c r="M1092" s="148"/>
      <c r="N1092" s="148"/>
      <c r="O1092" s="148"/>
      <c r="P1092" s="148"/>
      <c r="Q1092" s="148"/>
      <c r="R1092" s="148"/>
      <c r="S1092" s="148"/>
      <c r="T1092" s="148"/>
      <c r="U1092" s="148"/>
    </row>
    <row r="1093">
      <c r="A1093" s="145"/>
      <c r="B1093" s="146"/>
      <c r="C1093" s="147"/>
      <c r="D1093" s="148"/>
      <c r="E1093" s="148"/>
      <c r="F1093" s="148"/>
      <c r="G1093" s="148"/>
      <c r="H1093" s="148"/>
      <c r="I1093" s="148"/>
      <c r="J1093" s="148"/>
      <c r="K1093" s="148"/>
      <c r="L1093" s="148"/>
      <c r="M1093" s="148"/>
      <c r="N1093" s="148"/>
      <c r="O1093" s="148"/>
      <c r="P1093" s="148"/>
      <c r="Q1093" s="148"/>
      <c r="R1093" s="148"/>
      <c r="S1093" s="148"/>
      <c r="T1093" s="148"/>
      <c r="U1093" s="148"/>
    </row>
    <row r="1094">
      <c r="A1094" s="145"/>
      <c r="B1094" s="146"/>
      <c r="C1094" s="147"/>
      <c r="D1094" s="148"/>
      <c r="E1094" s="148"/>
      <c r="F1094" s="148"/>
      <c r="G1094" s="148"/>
      <c r="H1094" s="148"/>
      <c r="I1094" s="148"/>
      <c r="J1094" s="148"/>
      <c r="K1094" s="148"/>
      <c r="L1094" s="148"/>
      <c r="M1094" s="148"/>
      <c r="N1094" s="148"/>
      <c r="O1094" s="148"/>
      <c r="P1094" s="148"/>
      <c r="Q1094" s="148"/>
      <c r="R1094" s="148"/>
      <c r="S1094" s="148"/>
      <c r="T1094" s="148"/>
      <c r="U1094" s="148"/>
    </row>
    <row r="1095">
      <c r="A1095" s="145"/>
      <c r="B1095" s="146"/>
      <c r="C1095" s="147"/>
      <c r="D1095" s="148"/>
      <c r="E1095" s="148"/>
      <c r="F1095" s="148"/>
      <c r="G1095" s="148"/>
      <c r="H1095" s="148"/>
      <c r="I1095" s="148"/>
      <c r="J1095" s="148"/>
      <c r="K1095" s="148"/>
      <c r="L1095" s="148"/>
      <c r="M1095" s="148"/>
      <c r="N1095" s="148"/>
      <c r="O1095" s="148"/>
      <c r="P1095" s="148"/>
      <c r="Q1095" s="148"/>
      <c r="R1095" s="148"/>
      <c r="S1095" s="148"/>
      <c r="T1095" s="148"/>
      <c r="U1095" s="148"/>
    </row>
    <row r="1096">
      <c r="A1096" s="145"/>
      <c r="B1096" s="146"/>
      <c r="C1096" s="147"/>
      <c r="D1096" s="148"/>
      <c r="E1096" s="148"/>
      <c r="F1096" s="148"/>
      <c r="G1096" s="148"/>
      <c r="H1096" s="148"/>
      <c r="I1096" s="148"/>
      <c r="J1096" s="148"/>
      <c r="K1096" s="148"/>
      <c r="L1096" s="148"/>
      <c r="M1096" s="148"/>
      <c r="N1096" s="148"/>
      <c r="O1096" s="148"/>
      <c r="P1096" s="148"/>
      <c r="Q1096" s="148"/>
      <c r="R1096" s="148"/>
      <c r="S1096" s="148"/>
      <c r="T1096" s="148"/>
      <c r="U1096" s="148"/>
    </row>
    <row r="1097">
      <c r="A1097" s="145"/>
      <c r="B1097" s="146"/>
      <c r="C1097" s="147"/>
      <c r="D1097" s="148"/>
      <c r="E1097" s="148"/>
      <c r="F1097" s="148"/>
      <c r="G1097" s="148"/>
      <c r="H1097" s="148"/>
      <c r="I1097" s="148"/>
      <c r="J1097" s="148"/>
      <c r="K1097" s="148"/>
      <c r="L1097" s="148"/>
      <c r="M1097" s="148"/>
      <c r="N1097" s="148"/>
      <c r="O1097" s="148"/>
      <c r="P1097" s="148"/>
      <c r="Q1097" s="148"/>
      <c r="R1097" s="148"/>
      <c r="S1097" s="148"/>
      <c r="T1097" s="148"/>
      <c r="U1097" s="148"/>
    </row>
    <row r="1098">
      <c r="A1098" s="145"/>
      <c r="B1098" s="146"/>
      <c r="C1098" s="147"/>
      <c r="D1098" s="148"/>
      <c r="E1098" s="148"/>
      <c r="F1098" s="148"/>
      <c r="G1098" s="148"/>
      <c r="H1098" s="148"/>
      <c r="I1098" s="148"/>
      <c r="J1098" s="148"/>
      <c r="K1098" s="148"/>
      <c r="L1098" s="148"/>
      <c r="M1098" s="148"/>
      <c r="N1098" s="148"/>
      <c r="O1098" s="148"/>
      <c r="P1098" s="148"/>
      <c r="Q1098" s="148"/>
      <c r="R1098" s="148"/>
      <c r="S1098" s="148"/>
      <c r="T1098" s="148"/>
      <c r="U1098" s="148"/>
    </row>
    <row r="1099">
      <c r="A1099" s="145"/>
      <c r="B1099" s="146"/>
      <c r="C1099" s="147"/>
      <c r="D1099" s="148"/>
      <c r="E1099" s="148"/>
      <c r="F1099" s="148"/>
      <c r="G1099" s="148"/>
      <c r="H1099" s="148"/>
      <c r="I1099" s="148"/>
      <c r="J1099" s="148"/>
      <c r="K1099" s="148"/>
      <c r="L1099" s="148"/>
      <c r="M1099" s="148"/>
      <c r="N1099" s="148"/>
      <c r="O1099" s="148"/>
      <c r="P1099" s="148"/>
      <c r="Q1099" s="148"/>
      <c r="R1099" s="148"/>
      <c r="S1099" s="148"/>
      <c r="T1099" s="148"/>
      <c r="U1099" s="148"/>
    </row>
    <row r="1100">
      <c r="A1100" s="145"/>
      <c r="B1100" s="146"/>
      <c r="C1100" s="147"/>
      <c r="D1100" s="148"/>
      <c r="E1100" s="148"/>
      <c r="F1100" s="148"/>
      <c r="G1100" s="148"/>
      <c r="H1100" s="148"/>
      <c r="I1100" s="148"/>
      <c r="J1100" s="148"/>
      <c r="K1100" s="148"/>
      <c r="L1100" s="148"/>
      <c r="M1100" s="148"/>
      <c r="N1100" s="148"/>
      <c r="O1100" s="148"/>
      <c r="P1100" s="148"/>
      <c r="Q1100" s="148"/>
      <c r="R1100" s="148"/>
      <c r="S1100" s="148"/>
      <c r="T1100" s="148"/>
      <c r="U1100" s="148"/>
    </row>
    <row r="1101">
      <c r="A1101" s="145"/>
      <c r="B1101" s="146"/>
      <c r="C1101" s="147"/>
      <c r="D1101" s="148"/>
      <c r="E1101" s="148"/>
      <c r="F1101" s="148"/>
      <c r="G1101" s="148"/>
      <c r="H1101" s="148"/>
      <c r="I1101" s="148"/>
      <c r="J1101" s="148"/>
      <c r="K1101" s="148"/>
      <c r="L1101" s="148"/>
      <c r="M1101" s="148"/>
      <c r="N1101" s="148"/>
      <c r="O1101" s="148"/>
      <c r="P1101" s="148"/>
      <c r="Q1101" s="148"/>
      <c r="R1101" s="148"/>
      <c r="S1101" s="148"/>
      <c r="T1101" s="148"/>
      <c r="U1101" s="148"/>
    </row>
    <row r="1102">
      <c r="A1102" s="145"/>
      <c r="B1102" s="146"/>
      <c r="C1102" s="147"/>
      <c r="D1102" s="148"/>
      <c r="E1102" s="148"/>
      <c r="F1102" s="148"/>
      <c r="G1102" s="148"/>
      <c r="H1102" s="148"/>
      <c r="I1102" s="148"/>
      <c r="J1102" s="148"/>
      <c r="K1102" s="148"/>
      <c r="L1102" s="148"/>
      <c r="M1102" s="148"/>
      <c r="N1102" s="148"/>
      <c r="O1102" s="148"/>
      <c r="P1102" s="148"/>
      <c r="Q1102" s="148"/>
      <c r="R1102" s="148"/>
      <c r="S1102" s="148"/>
      <c r="T1102" s="148"/>
      <c r="U1102" s="148"/>
    </row>
    <row r="1103">
      <c r="A1103" s="145"/>
      <c r="B1103" s="146"/>
      <c r="C1103" s="147"/>
      <c r="D1103" s="148"/>
      <c r="E1103" s="148"/>
      <c r="F1103" s="148"/>
      <c r="G1103" s="148"/>
      <c r="H1103" s="148"/>
      <c r="I1103" s="148"/>
      <c r="J1103" s="148"/>
      <c r="K1103" s="148"/>
      <c r="L1103" s="148"/>
      <c r="M1103" s="148"/>
      <c r="N1103" s="148"/>
      <c r="O1103" s="148"/>
      <c r="P1103" s="148"/>
      <c r="Q1103" s="148"/>
      <c r="R1103" s="148"/>
      <c r="S1103" s="148"/>
      <c r="T1103" s="148"/>
      <c r="U1103" s="148"/>
    </row>
    <row r="1104">
      <c r="A1104" s="145"/>
      <c r="B1104" s="146"/>
      <c r="C1104" s="147"/>
      <c r="D1104" s="148"/>
      <c r="E1104" s="148"/>
      <c r="F1104" s="148"/>
      <c r="G1104" s="148"/>
      <c r="H1104" s="148"/>
      <c r="I1104" s="148"/>
      <c r="J1104" s="148"/>
      <c r="K1104" s="148"/>
      <c r="L1104" s="148"/>
      <c r="M1104" s="148"/>
      <c r="N1104" s="148"/>
      <c r="O1104" s="148"/>
      <c r="P1104" s="148"/>
      <c r="Q1104" s="148"/>
      <c r="R1104" s="148"/>
      <c r="S1104" s="148"/>
      <c r="T1104" s="148"/>
      <c r="U1104" s="148"/>
    </row>
    <row r="1105">
      <c r="A1105" s="145"/>
      <c r="B1105" s="146"/>
      <c r="C1105" s="147"/>
      <c r="D1105" s="148"/>
      <c r="E1105" s="148"/>
      <c r="F1105" s="148"/>
      <c r="G1105" s="148"/>
      <c r="H1105" s="148"/>
      <c r="I1105" s="148"/>
      <c r="J1105" s="148"/>
      <c r="K1105" s="148"/>
      <c r="L1105" s="148"/>
      <c r="M1105" s="148"/>
      <c r="N1105" s="148"/>
      <c r="O1105" s="148"/>
      <c r="P1105" s="148"/>
      <c r="Q1105" s="148"/>
      <c r="R1105" s="148"/>
      <c r="S1105" s="148"/>
      <c r="T1105" s="148"/>
      <c r="U1105" s="148"/>
    </row>
    <row r="1106">
      <c r="A1106" s="145"/>
      <c r="B1106" s="146"/>
      <c r="C1106" s="147"/>
      <c r="D1106" s="148"/>
      <c r="E1106" s="148"/>
      <c r="F1106" s="148"/>
      <c r="G1106" s="148"/>
      <c r="H1106" s="148"/>
      <c r="I1106" s="148"/>
      <c r="J1106" s="148"/>
      <c r="K1106" s="148"/>
      <c r="L1106" s="148"/>
      <c r="M1106" s="148"/>
      <c r="N1106" s="148"/>
      <c r="O1106" s="148"/>
      <c r="P1106" s="148"/>
      <c r="Q1106" s="148"/>
      <c r="R1106" s="148"/>
      <c r="S1106" s="148"/>
      <c r="T1106" s="148"/>
      <c r="U1106" s="148"/>
    </row>
    <row r="1107">
      <c r="A1107" s="145"/>
      <c r="B1107" s="146"/>
      <c r="C1107" s="147"/>
      <c r="D1107" s="148"/>
      <c r="E1107" s="148"/>
      <c r="F1107" s="148"/>
      <c r="G1107" s="148"/>
      <c r="H1107" s="148"/>
      <c r="I1107" s="148"/>
      <c r="J1107" s="148"/>
      <c r="K1107" s="148"/>
      <c r="L1107" s="148"/>
      <c r="M1107" s="148"/>
      <c r="N1107" s="148"/>
      <c r="O1107" s="148"/>
      <c r="P1107" s="148"/>
      <c r="Q1107" s="148"/>
      <c r="R1107" s="148"/>
      <c r="S1107" s="148"/>
      <c r="T1107" s="148"/>
      <c r="U1107" s="148"/>
    </row>
    <row r="1108">
      <c r="A1108" s="145"/>
      <c r="B1108" s="146"/>
      <c r="C1108" s="147"/>
      <c r="D1108" s="148"/>
      <c r="E1108" s="148"/>
      <c r="F1108" s="148"/>
      <c r="G1108" s="148"/>
      <c r="H1108" s="148"/>
      <c r="I1108" s="148"/>
      <c r="J1108" s="148"/>
      <c r="K1108" s="148"/>
      <c r="L1108" s="148"/>
      <c r="M1108" s="148"/>
      <c r="N1108" s="148"/>
      <c r="O1108" s="148"/>
      <c r="P1108" s="148"/>
      <c r="Q1108" s="148"/>
      <c r="R1108" s="148"/>
      <c r="S1108" s="148"/>
      <c r="T1108" s="148"/>
      <c r="U1108" s="148"/>
    </row>
    <row r="1109">
      <c r="A1109" s="145"/>
      <c r="B1109" s="146"/>
      <c r="C1109" s="147"/>
      <c r="D1109" s="148"/>
      <c r="E1109" s="148"/>
      <c r="F1109" s="148"/>
      <c r="G1109" s="148"/>
      <c r="H1109" s="148"/>
      <c r="I1109" s="148"/>
      <c r="J1109" s="148"/>
      <c r="K1109" s="148"/>
      <c r="L1109" s="148"/>
      <c r="M1109" s="148"/>
      <c r="N1109" s="148"/>
      <c r="O1109" s="148"/>
      <c r="P1109" s="148"/>
      <c r="Q1109" s="148"/>
      <c r="R1109" s="148"/>
      <c r="S1109" s="148"/>
      <c r="T1109" s="148"/>
      <c r="U1109" s="148"/>
    </row>
    <row r="1110">
      <c r="A1110" s="145"/>
      <c r="B1110" s="146"/>
      <c r="C1110" s="147"/>
      <c r="D1110" s="148"/>
      <c r="E1110" s="148"/>
      <c r="F1110" s="148"/>
      <c r="G1110" s="148"/>
      <c r="H1110" s="148"/>
      <c r="I1110" s="148"/>
      <c r="J1110" s="148"/>
      <c r="K1110" s="148"/>
      <c r="L1110" s="148"/>
      <c r="M1110" s="148"/>
      <c r="N1110" s="148"/>
      <c r="O1110" s="148"/>
      <c r="P1110" s="148"/>
      <c r="Q1110" s="148"/>
      <c r="R1110" s="148"/>
      <c r="S1110" s="148"/>
      <c r="T1110" s="148"/>
      <c r="U1110" s="148"/>
    </row>
    <row r="1111">
      <c r="A1111" s="145"/>
      <c r="B1111" s="146"/>
      <c r="C1111" s="147"/>
      <c r="D1111" s="148"/>
      <c r="E1111" s="148"/>
      <c r="F1111" s="148"/>
      <c r="G1111" s="148"/>
      <c r="H1111" s="148"/>
      <c r="I1111" s="148"/>
      <c r="J1111" s="148"/>
      <c r="K1111" s="148"/>
      <c r="L1111" s="148"/>
      <c r="M1111" s="148"/>
      <c r="N1111" s="148"/>
      <c r="O1111" s="148"/>
      <c r="P1111" s="148"/>
      <c r="Q1111" s="148"/>
      <c r="R1111" s="148"/>
      <c r="S1111" s="148"/>
      <c r="T1111" s="148"/>
      <c r="U1111" s="148"/>
    </row>
    <row r="1112">
      <c r="A1112" s="145"/>
      <c r="B1112" s="146"/>
      <c r="C1112" s="147"/>
      <c r="D1112" s="148"/>
      <c r="E1112" s="148"/>
      <c r="F1112" s="148"/>
      <c r="G1112" s="148"/>
      <c r="H1112" s="148"/>
      <c r="I1112" s="148"/>
      <c r="J1112" s="148"/>
      <c r="K1112" s="148"/>
      <c r="L1112" s="148"/>
      <c r="M1112" s="148"/>
      <c r="N1112" s="148"/>
      <c r="O1112" s="148"/>
      <c r="P1112" s="148"/>
      <c r="Q1112" s="148"/>
      <c r="R1112" s="148"/>
      <c r="S1112" s="148"/>
      <c r="T1112" s="148"/>
      <c r="U1112" s="148"/>
    </row>
    <row r="1113">
      <c r="A1113" s="145"/>
      <c r="B1113" s="146"/>
      <c r="C1113" s="147"/>
      <c r="D1113" s="148"/>
      <c r="E1113" s="148"/>
      <c r="F1113" s="148"/>
      <c r="G1113" s="148"/>
      <c r="H1113" s="148"/>
      <c r="I1113" s="148"/>
      <c r="J1113" s="148"/>
      <c r="K1113" s="148"/>
      <c r="L1113" s="148"/>
      <c r="M1113" s="148"/>
      <c r="N1113" s="148"/>
      <c r="O1113" s="148"/>
      <c r="P1113" s="148"/>
      <c r="Q1113" s="148"/>
      <c r="R1113" s="148"/>
      <c r="S1113" s="148"/>
      <c r="T1113" s="148"/>
      <c r="U1113" s="148"/>
    </row>
    <row r="1114">
      <c r="A1114" s="145"/>
      <c r="B1114" s="146"/>
      <c r="C1114" s="147"/>
      <c r="D1114" s="148"/>
      <c r="E1114" s="148"/>
      <c r="F1114" s="148"/>
      <c r="G1114" s="148"/>
      <c r="H1114" s="148"/>
      <c r="I1114" s="148"/>
      <c r="J1114" s="148"/>
      <c r="K1114" s="148"/>
      <c r="L1114" s="148"/>
      <c r="M1114" s="148"/>
      <c r="N1114" s="148"/>
      <c r="O1114" s="148"/>
      <c r="P1114" s="148"/>
      <c r="Q1114" s="148"/>
      <c r="R1114" s="148"/>
      <c r="S1114" s="148"/>
      <c r="T1114" s="148"/>
      <c r="U1114" s="148"/>
    </row>
    <row r="1115">
      <c r="A1115" s="145"/>
      <c r="B1115" s="146"/>
      <c r="C1115" s="147"/>
      <c r="D1115" s="148"/>
      <c r="E1115" s="148"/>
      <c r="F1115" s="148"/>
      <c r="G1115" s="148"/>
      <c r="H1115" s="148"/>
      <c r="I1115" s="148"/>
      <c r="J1115" s="148"/>
      <c r="K1115" s="148"/>
      <c r="L1115" s="148"/>
      <c r="M1115" s="148"/>
      <c r="N1115" s="148"/>
      <c r="O1115" s="148"/>
      <c r="P1115" s="148"/>
      <c r="Q1115" s="148"/>
      <c r="R1115" s="148"/>
      <c r="S1115" s="148"/>
      <c r="T1115" s="148"/>
      <c r="U1115" s="148"/>
    </row>
    <row r="1116">
      <c r="A1116" s="145"/>
      <c r="B1116" s="146"/>
      <c r="C1116" s="147"/>
      <c r="D1116" s="148"/>
      <c r="E1116" s="148"/>
      <c r="F1116" s="148"/>
      <c r="G1116" s="148"/>
      <c r="H1116" s="148"/>
      <c r="I1116" s="148"/>
      <c r="J1116" s="148"/>
      <c r="K1116" s="148"/>
      <c r="L1116" s="148"/>
      <c r="M1116" s="148"/>
      <c r="N1116" s="148"/>
      <c r="O1116" s="148"/>
      <c r="P1116" s="148"/>
      <c r="Q1116" s="148"/>
      <c r="R1116" s="148"/>
      <c r="S1116" s="148"/>
      <c r="T1116" s="148"/>
      <c r="U1116" s="148"/>
    </row>
    <row r="1117">
      <c r="A1117" s="145"/>
      <c r="B1117" s="146"/>
      <c r="C1117" s="147"/>
      <c r="D1117" s="148"/>
      <c r="E1117" s="148"/>
      <c r="F1117" s="148"/>
      <c r="G1117" s="148"/>
      <c r="H1117" s="148"/>
      <c r="I1117" s="148"/>
      <c r="J1117" s="148"/>
      <c r="K1117" s="148"/>
      <c r="L1117" s="148"/>
      <c r="M1117" s="148"/>
      <c r="N1117" s="148"/>
      <c r="O1117" s="148"/>
      <c r="P1117" s="148"/>
      <c r="Q1117" s="148"/>
      <c r="R1117" s="148"/>
      <c r="S1117" s="148"/>
      <c r="T1117" s="148"/>
      <c r="U1117" s="148"/>
    </row>
    <row r="1118">
      <c r="A1118" s="145"/>
      <c r="B1118" s="146"/>
      <c r="C1118" s="147"/>
      <c r="D1118" s="148"/>
      <c r="E1118" s="148"/>
      <c r="F1118" s="148"/>
      <c r="G1118" s="148"/>
      <c r="H1118" s="148"/>
      <c r="I1118" s="148"/>
      <c r="J1118" s="148"/>
      <c r="K1118" s="148"/>
      <c r="L1118" s="148"/>
      <c r="M1118" s="148"/>
      <c r="N1118" s="148"/>
      <c r="O1118" s="148"/>
      <c r="P1118" s="148"/>
      <c r="Q1118" s="148"/>
      <c r="R1118" s="148"/>
      <c r="S1118" s="148"/>
      <c r="T1118" s="148"/>
      <c r="U1118" s="148"/>
    </row>
    <row r="1119">
      <c r="A1119" s="145"/>
      <c r="B1119" s="146"/>
      <c r="C1119" s="147"/>
      <c r="D1119" s="148"/>
      <c r="E1119" s="148"/>
      <c r="F1119" s="148"/>
      <c r="G1119" s="148"/>
      <c r="H1119" s="148"/>
      <c r="I1119" s="148"/>
      <c r="J1119" s="148"/>
      <c r="K1119" s="148"/>
      <c r="L1119" s="148"/>
      <c r="M1119" s="148"/>
      <c r="N1119" s="148"/>
      <c r="O1119" s="148"/>
      <c r="P1119" s="148"/>
      <c r="Q1119" s="148"/>
      <c r="R1119" s="148"/>
      <c r="S1119" s="148"/>
      <c r="T1119" s="148"/>
      <c r="U1119" s="148"/>
    </row>
    <row r="1120">
      <c r="A1120" s="145"/>
      <c r="B1120" s="146"/>
      <c r="C1120" s="147"/>
      <c r="D1120" s="148"/>
      <c r="E1120" s="148"/>
      <c r="F1120" s="148"/>
      <c r="G1120" s="148"/>
      <c r="H1120" s="148"/>
      <c r="I1120" s="148"/>
      <c r="J1120" s="148"/>
      <c r="K1120" s="148"/>
      <c r="L1120" s="148"/>
      <c r="M1120" s="148"/>
      <c r="N1120" s="148"/>
      <c r="O1120" s="148"/>
      <c r="P1120" s="148"/>
      <c r="Q1120" s="148"/>
      <c r="R1120" s="148"/>
      <c r="S1120" s="148"/>
      <c r="T1120" s="148"/>
      <c r="U1120" s="148"/>
    </row>
    <row r="1121">
      <c r="A1121" s="145"/>
      <c r="B1121" s="146"/>
      <c r="C1121" s="147"/>
      <c r="D1121" s="148"/>
      <c r="E1121" s="148"/>
      <c r="F1121" s="148"/>
      <c r="G1121" s="148"/>
      <c r="H1121" s="148"/>
      <c r="I1121" s="148"/>
      <c r="J1121" s="148"/>
      <c r="K1121" s="148"/>
      <c r="L1121" s="148"/>
      <c r="M1121" s="148"/>
      <c r="N1121" s="148"/>
      <c r="O1121" s="148"/>
      <c r="P1121" s="148"/>
      <c r="Q1121" s="148"/>
      <c r="R1121" s="148"/>
      <c r="S1121" s="148"/>
      <c r="T1121" s="148"/>
      <c r="U1121" s="148"/>
    </row>
    <row r="1122">
      <c r="A1122" s="145"/>
      <c r="B1122" s="146"/>
      <c r="C1122" s="147"/>
      <c r="D1122" s="148"/>
      <c r="E1122" s="148"/>
      <c r="F1122" s="148"/>
      <c r="G1122" s="148"/>
      <c r="H1122" s="148"/>
      <c r="I1122" s="148"/>
      <c r="J1122" s="148"/>
      <c r="K1122" s="148"/>
      <c r="L1122" s="148"/>
      <c r="M1122" s="148"/>
      <c r="N1122" s="148"/>
      <c r="O1122" s="148"/>
      <c r="P1122" s="148"/>
      <c r="Q1122" s="148"/>
      <c r="R1122" s="148"/>
      <c r="S1122" s="148"/>
      <c r="T1122" s="148"/>
      <c r="U1122" s="148"/>
    </row>
    <row r="1123">
      <c r="A1123" s="145"/>
      <c r="B1123" s="146"/>
      <c r="C1123" s="147"/>
      <c r="D1123" s="148"/>
      <c r="E1123" s="148"/>
      <c r="F1123" s="148"/>
      <c r="G1123" s="148"/>
      <c r="H1123" s="148"/>
      <c r="I1123" s="148"/>
      <c r="J1123" s="148"/>
      <c r="K1123" s="148"/>
      <c r="L1123" s="148"/>
      <c r="M1123" s="148"/>
      <c r="N1123" s="148"/>
      <c r="O1123" s="148"/>
      <c r="P1123" s="148"/>
      <c r="Q1123" s="148"/>
      <c r="R1123" s="148"/>
      <c r="S1123" s="148"/>
      <c r="T1123" s="148"/>
      <c r="U1123" s="148"/>
    </row>
    <row r="1124">
      <c r="A1124" s="145"/>
      <c r="B1124" s="146"/>
      <c r="C1124" s="147"/>
      <c r="D1124" s="148"/>
      <c r="E1124" s="148"/>
      <c r="F1124" s="148"/>
      <c r="G1124" s="148"/>
      <c r="H1124" s="148"/>
      <c r="I1124" s="148"/>
      <c r="J1124" s="148"/>
      <c r="K1124" s="148"/>
      <c r="L1124" s="148"/>
      <c r="M1124" s="148"/>
      <c r="N1124" s="148"/>
      <c r="O1124" s="148"/>
      <c r="P1124" s="148"/>
      <c r="Q1124" s="148"/>
      <c r="R1124" s="148"/>
      <c r="S1124" s="148"/>
      <c r="T1124" s="148"/>
      <c r="U1124" s="148"/>
    </row>
    <row r="1125">
      <c r="A1125" s="145"/>
      <c r="B1125" s="146"/>
      <c r="C1125" s="147"/>
      <c r="D1125" s="148"/>
      <c r="E1125" s="148"/>
      <c r="F1125" s="148"/>
      <c r="G1125" s="148"/>
      <c r="H1125" s="148"/>
      <c r="I1125" s="148"/>
      <c r="J1125" s="148"/>
      <c r="K1125" s="148"/>
      <c r="L1125" s="148"/>
      <c r="M1125" s="148"/>
      <c r="N1125" s="148"/>
      <c r="O1125" s="148"/>
      <c r="P1125" s="148"/>
      <c r="Q1125" s="148"/>
      <c r="R1125" s="148"/>
      <c r="S1125" s="148"/>
      <c r="T1125" s="148"/>
      <c r="U1125" s="148"/>
    </row>
    <row r="1126">
      <c r="A1126" s="145"/>
      <c r="B1126" s="146"/>
      <c r="C1126" s="147"/>
      <c r="D1126" s="148"/>
      <c r="E1126" s="148"/>
      <c r="F1126" s="148"/>
      <c r="G1126" s="148"/>
      <c r="H1126" s="148"/>
      <c r="I1126" s="148"/>
      <c r="J1126" s="148"/>
      <c r="K1126" s="148"/>
      <c r="L1126" s="148"/>
      <c r="M1126" s="148"/>
      <c r="N1126" s="148"/>
      <c r="O1126" s="148"/>
      <c r="P1126" s="148"/>
      <c r="Q1126" s="148"/>
      <c r="R1126" s="148"/>
      <c r="S1126" s="148"/>
      <c r="T1126" s="148"/>
      <c r="U1126" s="148"/>
    </row>
    <row r="1127">
      <c r="A1127" s="145"/>
      <c r="B1127" s="146"/>
      <c r="C1127" s="147"/>
      <c r="D1127" s="148"/>
      <c r="E1127" s="148"/>
      <c r="F1127" s="148"/>
      <c r="G1127" s="148"/>
      <c r="H1127" s="148"/>
      <c r="I1127" s="148"/>
      <c r="J1127" s="148"/>
      <c r="K1127" s="148"/>
      <c r="L1127" s="148"/>
      <c r="M1127" s="148"/>
      <c r="N1127" s="148"/>
      <c r="O1127" s="148"/>
      <c r="P1127" s="148"/>
      <c r="Q1127" s="148"/>
      <c r="R1127" s="148"/>
      <c r="S1127" s="148"/>
      <c r="T1127" s="148"/>
      <c r="U1127" s="148"/>
    </row>
    <row r="1128">
      <c r="A1128" s="145"/>
      <c r="B1128" s="146"/>
      <c r="C1128" s="147"/>
      <c r="D1128" s="148"/>
      <c r="E1128" s="148"/>
      <c r="F1128" s="148"/>
      <c r="G1128" s="148"/>
      <c r="H1128" s="148"/>
      <c r="I1128" s="148"/>
      <c r="J1128" s="148"/>
      <c r="K1128" s="148"/>
      <c r="L1128" s="148"/>
      <c r="M1128" s="148"/>
      <c r="N1128" s="148"/>
      <c r="O1128" s="148"/>
      <c r="P1128" s="148"/>
      <c r="Q1128" s="148"/>
      <c r="R1128" s="148"/>
      <c r="S1128" s="148"/>
      <c r="T1128" s="148"/>
      <c r="U1128" s="148"/>
    </row>
    <row r="1129">
      <c r="A1129" s="145"/>
      <c r="B1129" s="146"/>
      <c r="C1129" s="147"/>
      <c r="D1129" s="148"/>
      <c r="E1129" s="148"/>
      <c r="F1129" s="148"/>
      <c r="G1129" s="148"/>
      <c r="H1129" s="148"/>
      <c r="I1129" s="148"/>
      <c r="J1129" s="148"/>
      <c r="K1129" s="148"/>
      <c r="L1129" s="148"/>
      <c r="M1129" s="148"/>
      <c r="N1129" s="148"/>
      <c r="O1129" s="148"/>
      <c r="P1129" s="148"/>
      <c r="Q1129" s="148"/>
      <c r="R1129" s="148"/>
      <c r="S1129" s="148"/>
      <c r="T1129" s="148"/>
      <c r="U1129" s="148"/>
    </row>
    <row r="1130">
      <c r="A1130" s="145"/>
      <c r="B1130" s="146"/>
      <c r="C1130" s="147"/>
      <c r="D1130" s="148"/>
      <c r="E1130" s="148"/>
      <c r="F1130" s="148"/>
      <c r="G1130" s="148"/>
      <c r="H1130" s="148"/>
      <c r="I1130" s="148"/>
      <c r="J1130" s="148"/>
      <c r="K1130" s="148"/>
      <c r="L1130" s="148"/>
      <c r="M1130" s="148"/>
      <c r="N1130" s="148"/>
      <c r="O1130" s="148"/>
      <c r="P1130" s="148"/>
      <c r="Q1130" s="148"/>
      <c r="R1130" s="148"/>
      <c r="S1130" s="148"/>
      <c r="T1130" s="148"/>
      <c r="U1130" s="148"/>
    </row>
    <row r="1131">
      <c r="A1131" s="145"/>
      <c r="B1131" s="146"/>
      <c r="C1131" s="147"/>
      <c r="D1131" s="148"/>
      <c r="E1131" s="148"/>
      <c r="F1131" s="148"/>
      <c r="G1131" s="148"/>
      <c r="H1131" s="148"/>
      <c r="I1131" s="148"/>
      <c r="J1131" s="148"/>
      <c r="K1131" s="148"/>
      <c r="L1131" s="148"/>
      <c r="M1131" s="148"/>
      <c r="N1131" s="148"/>
      <c r="O1131" s="148"/>
      <c r="P1131" s="148"/>
      <c r="Q1131" s="148"/>
      <c r="R1131" s="148"/>
      <c r="S1131" s="148"/>
      <c r="T1131" s="148"/>
      <c r="U1131" s="148"/>
    </row>
    <row r="1132">
      <c r="A1132" s="145"/>
      <c r="B1132" s="146"/>
      <c r="C1132" s="147"/>
      <c r="D1132" s="148"/>
      <c r="E1132" s="148"/>
      <c r="F1132" s="148"/>
      <c r="G1132" s="148"/>
      <c r="H1132" s="148"/>
      <c r="I1132" s="148"/>
      <c r="J1132" s="148"/>
      <c r="K1132" s="148"/>
      <c r="L1132" s="148"/>
      <c r="M1132" s="148"/>
      <c r="N1132" s="148"/>
      <c r="O1132" s="148"/>
      <c r="P1132" s="148"/>
      <c r="Q1132" s="148"/>
      <c r="R1132" s="148"/>
      <c r="S1132" s="148"/>
      <c r="T1132" s="148"/>
      <c r="U1132" s="148"/>
    </row>
    <row r="1133">
      <c r="A1133" s="145"/>
      <c r="B1133" s="146"/>
      <c r="C1133" s="147"/>
      <c r="D1133" s="148"/>
      <c r="E1133" s="148"/>
      <c r="F1133" s="148"/>
      <c r="G1133" s="148"/>
      <c r="H1133" s="148"/>
      <c r="I1133" s="148"/>
      <c r="J1133" s="148"/>
      <c r="K1133" s="148"/>
      <c r="L1133" s="148"/>
      <c r="M1133" s="148"/>
      <c r="N1133" s="148"/>
      <c r="O1133" s="148"/>
      <c r="P1133" s="148"/>
      <c r="Q1133" s="148"/>
      <c r="R1133" s="148"/>
      <c r="S1133" s="148"/>
      <c r="T1133" s="148"/>
      <c r="U1133" s="148"/>
    </row>
    <row r="1134">
      <c r="A1134" s="145"/>
      <c r="B1134" s="146"/>
      <c r="C1134" s="147"/>
      <c r="D1134" s="148"/>
      <c r="E1134" s="148"/>
      <c r="F1134" s="148"/>
      <c r="G1134" s="148"/>
      <c r="H1134" s="148"/>
      <c r="I1134" s="148"/>
      <c r="J1134" s="148"/>
      <c r="K1134" s="148"/>
      <c r="L1134" s="148"/>
      <c r="M1134" s="148"/>
      <c r="N1134" s="148"/>
      <c r="O1134" s="148"/>
      <c r="P1134" s="148"/>
      <c r="Q1134" s="148"/>
      <c r="R1134" s="148"/>
      <c r="S1134" s="148"/>
      <c r="T1134" s="148"/>
      <c r="U1134" s="148"/>
    </row>
    <row r="1135">
      <c r="A1135" s="145"/>
      <c r="B1135" s="146"/>
      <c r="C1135" s="147"/>
      <c r="D1135" s="148"/>
      <c r="E1135" s="148"/>
      <c r="F1135" s="148"/>
      <c r="G1135" s="148"/>
      <c r="H1135" s="148"/>
      <c r="I1135" s="148"/>
      <c r="J1135" s="148"/>
      <c r="K1135" s="148"/>
      <c r="L1135" s="148"/>
      <c r="M1135" s="148"/>
      <c r="N1135" s="148"/>
      <c r="O1135" s="148"/>
      <c r="P1135" s="148"/>
      <c r="Q1135" s="148"/>
      <c r="R1135" s="148"/>
      <c r="S1135" s="148"/>
      <c r="T1135" s="148"/>
      <c r="U1135" s="148"/>
    </row>
    <row r="1136">
      <c r="A1136" s="145"/>
      <c r="B1136" s="146"/>
      <c r="C1136" s="147"/>
      <c r="D1136" s="148"/>
      <c r="E1136" s="148"/>
      <c r="F1136" s="148"/>
      <c r="G1136" s="148"/>
      <c r="H1136" s="148"/>
      <c r="I1136" s="148"/>
      <c r="J1136" s="148"/>
      <c r="K1136" s="148"/>
      <c r="L1136" s="148"/>
      <c r="M1136" s="148"/>
      <c r="N1136" s="148"/>
      <c r="O1136" s="148"/>
      <c r="P1136" s="148"/>
      <c r="Q1136" s="148"/>
      <c r="R1136" s="148"/>
      <c r="S1136" s="148"/>
      <c r="T1136" s="148"/>
      <c r="U1136" s="148"/>
    </row>
    <row r="1137">
      <c r="A1137" s="145"/>
      <c r="B1137" s="146"/>
      <c r="C1137" s="147"/>
      <c r="D1137" s="148"/>
      <c r="E1137" s="148"/>
      <c r="F1137" s="148"/>
      <c r="G1137" s="148"/>
      <c r="H1137" s="148"/>
      <c r="I1137" s="148"/>
      <c r="J1137" s="148"/>
      <c r="K1137" s="148"/>
      <c r="L1137" s="148"/>
      <c r="M1137" s="148"/>
      <c r="N1137" s="148"/>
      <c r="O1137" s="148"/>
      <c r="P1137" s="148"/>
      <c r="Q1137" s="148"/>
      <c r="R1137" s="148"/>
      <c r="S1137" s="148"/>
      <c r="T1137" s="148"/>
      <c r="U1137" s="148"/>
    </row>
    <row r="1138">
      <c r="A1138" s="145"/>
      <c r="B1138" s="146"/>
      <c r="C1138" s="147"/>
      <c r="D1138" s="148"/>
      <c r="E1138" s="148"/>
      <c r="F1138" s="148"/>
      <c r="G1138" s="148"/>
      <c r="H1138" s="148"/>
      <c r="I1138" s="148"/>
      <c r="J1138" s="148"/>
      <c r="K1138" s="148"/>
      <c r="L1138" s="148"/>
      <c r="M1138" s="148"/>
      <c r="N1138" s="148"/>
      <c r="O1138" s="148"/>
      <c r="P1138" s="148"/>
      <c r="Q1138" s="148"/>
      <c r="R1138" s="148"/>
      <c r="S1138" s="148"/>
      <c r="T1138" s="148"/>
      <c r="U1138" s="148"/>
    </row>
    <row r="1139">
      <c r="A1139" s="145"/>
      <c r="B1139" s="146"/>
      <c r="C1139" s="147"/>
      <c r="D1139" s="148"/>
      <c r="E1139" s="148"/>
      <c r="F1139" s="148"/>
      <c r="G1139" s="148"/>
      <c r="H1139" s="148"/>
      <c r="I1139" s="148"/>
      <c r="J1139" s="148"/>
      <c r="K1139" s="148"/>
      <c r="L1139" s="148"/>
      <c r="M1139" s="148"/>
      <c r="N1139" s="148"/>
      <c r="O1139" s="148"/>
      <c r="P1139" s="148"/>
      <c r="Q1139" s="148"/>
      <c r="R1139" s="148"/>
      <c r="S1139" s="148"/>
      <c r="T1139" s="148"/>
      <c r="U1139" s="148"/>
    </row>
    <row r="1140">
      <c r="A1140" s="145"/>
      <c r="B1140" s="146"/>
      <c r="C1140" s="147"/>
      <c r="D1140" s="148"/>
      <c r="E1140" s="148"/>
      <c r="F1140" s="148"/>
      <c r="G1140" s="148"/>
      <c r="H1140" s="148"/>
      <c r="I1140" s="148"/>
      <c r="J1140" s="148"/>
      <c r="K1140" s="148"/>
      <c r="L1140" s="148"/>
      <c r="M1140" s="148"/>
      <c r="N1140" s="148"/>
      <c r="O1140" s="148"/>
      <c r="P1140" s="148"/>
      <c r="Q1140" s="148"/>
      <c r="R1140" s="148"/>
      <c r="S1140" s="148"/>
      <c r="T1140" s="148"/>
      <c r="U1140" s="148"/>
    </row>
    <row r="1141">
      <c r="A1141" s="145"/>
      <c r="B1141" s="146"/>
      <c r="C1141" s="147"/>
      <c r="D1141" s="148"/>
      <c r="E1141" s="148"/>
      <c r="F1141" s="148"/>
      <c r="G1141" s="148"/>
      <c r="H1141" s="148"/>
      <c r="I1141" s="148"/>
      <c r="J1141" s="148"/>
      <c r="K1141" s="148"/>
      <c r="L1141" s="148"/>
      <c r="M1141" s="148"/>
      <c r="N1141" s="148"/>
      <c r="O1141" s="148"/>
      <c r="P1141" s="148"/>
      <c r="Q1141" s="148"/>
      <c r="R1141" s="148"/>
      <c r="S1141" s="148"/>
      <c r="T1141" s="148"/>
      <c r="U1141" s="148"/>
    </row>
    <row r="1142">
      <c r="A1142" s="145"/>
      <c r="B1142" s="146"/>
      <c r="C1142" s="147"/>
      <c r="D1142" s="148"/>
      <c r="E1142" s="148"/>
      <c r="F1142" s="148"/>
      <c r="G1142" s="148"/>
      <c r="H1142" s="148"/>
      <c r="I1142" s="148"/>
      <c r="J1142" s="148"/>
      <c r="K1142" s="148"/>
      <c r="L1142" s="148"/>
      <c r="M1142" s="148"/>
      <c r="N1142" s="148"/>
      <c r="O1142" s="148"/>
      <c r="P1142" s="148"/>
      <c r="Q1142" s="148"/>
      <c r="R1142" s="148"/>
      <c r="S1142" s="148"/>
      <c r="T1142" s="148"/>
      <c r="U1142" s="148"/>
    </row>
    <row r="1143">
      <c r="A1143" s="145"/>
      <c r="B1143" s="146"/>
      <c r="C1143" s="147"/>
      <c r="D1143" s="148"/>
      <c r="E1143" s="148"/>
      <c r="F1143" s="148"/>
      <c r="G1143" s="148"/>
      <c r="H1143" s="148"/>
      <c r="I1143" s="148"/>
      <c r="J1143" s="148"/>
      <c r="K1143" s="148"/>
      <c r="L1143" s="148"/>
      <c r="M1143" s="148"/>
      <c r="N1143" s="148"/>
      <c r="O1143" s="148"/>
      <c r="P1143" s="148"/>
      <c r="Q1143" s="148"/>
      <c r="R1143" s="148"/>
      <c r="S1143" s="148"/>
      <c r="T1143" s="148"/>
      <c r="U1143" s="148"/>
    </row>
    <row r="1144">
      <c r="A1144" s="145"/>
      <c r="B1144" s="146"/>
      <c r="C1144" s="147"/>
      <c r="D1144" s="148"/>
      <c r="E1144" s="148"/>
      <c r="F1144" s="148"/>
      <c r="G1144" s="148"/>
      <c r="H1144" s="148"/>
      <c r="I1144" s="148"/>
      <c r="J1144" s="148"/>
      <c r="K1144" s="148"/>
      <c r="L1144" s="148"/>
      <c r="M1144" s="148"/>
      <c r="N1144" s="148"/>
      <c r="O1144" s="148"/>
      <c r="P1144" s="148"/>
      <c r="Q1144" s="148"/>
      <c r="R1144" s="148"/>
      <c r="S1144" s="148"/>
      <c r="T1144" s="148"/>
      <c r="U1144" s="148"/>
    </row>
    <row r="1145">
      <c r="A1145" s="145"/>
      <c r="B1145" s="146"/>
      <c r="C1145" s="147"/>
      <c r="D1145" s="148"/>
      <c r="E1145" s="148"/>
      <c r="F1145" s="148"/>
      <c r="G1145" s="148"/>
      <c r="H1145" s="148"/>
      <c r="I1145" s="148"/>
      <c r="J1145" s="148"/>
      <c r="K1145" s="148"/>
      <c r="L1145" s="148"/>
      <c r="M1145" s="148"/>
      <c r="N1145" s="148"/>
      <c r="O1145" s="148"/>
      <c r="P1145" s="148"/>
      <c r="Q1145" s="148"/>
      <c r="R1145" s="148"/>
      <c r="S1145" s="148"/>
      <c r="T1145" s="148"/>
      <c r="U1145" s="148"/>
    </row>
    <row r="1146">
      <c r="A1146" s="145"/>
      <c r="B1146" s="146"/>
      <c r="C1146" s="147"/>
      <c r="D1146" s="148"/>
      <c r="E1146" s="148"/>
      <c r="F1146" s="148"/>
      <c r="G1146" s="148"/>
      <c r="H1146" s="148"/>
      <c r="I1146" s="148"/>
      <c r="J1146" s="148"/>
      <c r="K1146" s="148"/>
      <c r="L1146" s="148"/>
      <c r="M1146" s="148"/>
      <c r="N1146" s="148"/>
      <c r="O1146" s="148"/>
      <c r="P1146" s="148"/>
      <c r="Q1146" s="148"/>
      <c r="R1146" s="148"/>
      <c r="S1146" s="148"/>
      <c r="T1146" s="148"/>
      <c r="U1146" s="148"/>
    </row>
    <row r="1147">
      <c r="A1147" s="145"/>
      <c r="B1147" s="146"/>
      <c r="C1147" s="147"/>
      <c r="D1147" s="148"/>
      <c r="E1147" s="148"/>
      <c r="F1147" s="148"/>
      <c r="G1147" s="148"/>
      <c r="H1147" s="148"/>
      <c r="I1147" s="148"/>
      <c r="J1147" s="148"/>
      <c r="K1147" s="148"/>
      <c r="L1147" s="148"/>
      <c r="M1147" s="148"/>
      <c r="N1147" s="148"/>
      <c r="O1147" s="148"/>
      <c r="P1147" s="148"/>
      <c r="Q1147" s="148"/>
      <c r="R1147" s="148"/>
      <c r="S1147" s="148"/>
      <c r="T1147" s="148"/>
      <c r="U1147" s="148"/>
    </row>
    <row r="1148">
      <c r="A1148" s="145"/>
      <c r="B1148" s="146"/>
      <c r="C1148" s="147"/>
      <c r="D1148" s="148"/>
      <c r="E1148" s="148"/>
      <c r="F1148" s="148"/>
      <c r="G1148" s="148"/>
      <c r="H1148" s="148"/>
      <c r="I1148" s="148"/>
      <c r="J1148" s="148"/>
      <c r="K1148" s="148"/>
      <c r="L1148" s="148"/>
      <c r="M1148" s="148"/>
      <c r="N1148" s="148"/>
      <c r="O1148" s="148"/>
      <c r="P1148" s="148"/>
      <c r="Q1148" s="148"/>
      <c r="R1148" s="148"/>
      <c r="S1148" s="148"/>
      <c r="T1148" s="148"/>
      <c r="U1148" s="148"/>
    </row>
    <row r="1149">
      <c r="A1149" s="145"/>
      <c r="B1149" s="146"/>
      <c r="C1149" s="147"/>
      <c r="D1149" s="148"/>
      <c r="E1149" s="148"/>
      <c r="F1149" s="148"/>
      <c r="G1149" s="148"/>
      <c r="H1149" s="148"/>
      <c r="I1149" s="148"/>
      <c r="J1149" s="148"/>
      <c r="K1149" s="148"/>
      <c r="L1149" s="148"/>
      <c r="M1149" s="148"/>
      <c r="N1149" s="148"/>
      <c r="O1149" s="148"/>
      <c r="P1149" s="148"/>
      <c r="Q1149" s="148"/>
      <c r="R1149" s="148"/>
      <c r="S1149" s="148"/>
      <c r="T1149" s="148"/>
      <c r="U1149" s="148"/>
    </row>
    <row r="1150">
      <c r="A1150" s="145"/>
      <c r="B1150" s="146"/>
      <c r="C1150" s="147"/>
      <c r="D1150" s="148"/>
      <c r="E1150" s="148"/>
      <c r="F1150" s="148"/>
      <c r="G1150" s="148"/>
      <c r="H1150" s="148"/>
      <c r="I1150" s="148"/>
      <c r="J1150" s="148"/>
      <c r="K1150" s="148"/>
      <c r="L1150" s="148"/>
      <c r="M1150" s="148"/>
      <c r="N1150" s="148"/>
      <c r="O1150" s="148"/>
      <c r="P1150" s="148"/>
      <c r="Q1150" s="148"/>
      <c r="R1150" s="148"/>
      <c r="S1150" s="148"/>
      <c r="T1150" s="148"/>
      <c r="U1150" s="148"/>
    </row>
    <row r="1151">
      <c r="A1151" s="145"/>
      <c r="B1151" s="146"/>
      <c r="C1151" s="147"/>
      <c r="D1151" s="148"/>
      <c r="E1151" s="148"/>
      <c r="F1151" s="148"/>
      <c r="G1151" s="148"/>
      <c r="H1151" s="148"/>
      <c r="I1151" s="148"/>
      <c r="J1151" s="148"/>
      <c r="K1151" s="148"/>
      <c r="L1151" s="148"/>
      <c r="M1151" s="148"/>
      <c r="N1151" s="148"/>
      <c r="O1151" s="148"/>
      <c r="P1151" s="148"/>
      <c r="Q1151" s="148"/>
      <c r="R1151" s="148"/>
      <c r="S1151" s="148"/>
      <c r="T1151" s="148"/>
      <c r="U1151" s="148"/>
    </row>
    <row r="1152">
      <c r="A1152" s="145"/>
      <c r="B1152" s="146"/>
      <c r="C1152" s="147"/>
      <c r="D1152" s="148"/>
      <c r="E1152" s="148"/>
      <c r="F1152" s="148"/>
      <c r="G1152" s="148"/>
      <c r="H1152" s="148"/>
      <c r="I1152" s="148"/>
      <c r="J1152" s="148"/>
      <c r="K1152" s="148"/>
      <c r="L1152" s="148"/>
      <c r="M1152" s="148"/>
      <c r="N1152" s="148"/>
      <c r="O1152" s="148"/>
      <c r="P1152" s="148"/>
      <c r="Q1152" s="148"/>
      <c r="R1152" s="148"/>
      <c r="S1152" s="148"/>
      <c r="T1152" s="148"/>
      <c r="U1152" s="148"/>
    </row>
    <row r="1153">
      <c r="A1153" s="145"/>
      <c r="B1153" s="146"/>
      <c r="C1153" s="147"/>
      <c r="D1153" s="148"/>
      <c r="E1153" s="148"/>
      <c r="F1153" s="148"/>
      <c r="G1153" s="148"/>
      <c r="H1153" s="148"/>
      <c r="I1153" s="148"/>
      <c r="J1153" s="148"/>
      <c r="K1153" s="148"/>
      <c r="L1153" s="148"/>
      <c r="M1153" s="148"/>
      <c r="N1153" s="148"/>
      <c r="O1153" s="148"/>
      <c r="P1153" s="148"/>
      <c r="Q1153" s="148"/>
      <c r="R1153" s="148"/>
      <c r="S1153" s="148"/>
      <c r="T1153" s="148"/>
      <c r="U1153" s="148"/>
    </row>
    <row r="1154">
      <c r="A1154" s="145"/>
      <c r="B1154" s="146"/>
      <c r="C1154" s="147"/>
      <c r="D1154" s="148"/>
      <c r="E1154" s="148"/>
      <c r="F1154" s="148"/>
      <c r="G1154" s="148"/>
      <c r="H1154" s="148"/>
      <c r="I1154" s="148"/>
      <c r="J1154" s="148"/>
      <c r="K1154" s="148"/>
      <c r="L1154" s="148"/>
      <c r="M1154" s="148"/>
      <c r="N1154" s="148"/>
      <c r="O1154" s="148"/>
      <c r="P1154" s="148"/>
      <c r="Q1154" s="148"/>
      <c r="R1154" s="148"/>
      <c r="S1154" s="148"/>
      <c r="T1154" s="148"/>
      <c r="U1154" s="148"/>
    </row>
    <row r="1155">
      <c r="A1155" s="145"/>
      <c r="B1155" s="146"/>
      <c r="C1155" s="147"/>
      <c r="D1155" s="148"/>
      <c r="E1155" s="148"/>
      <c r="F1155" s="148"/>
      <c r="G1155" s="148"/>
      <c r="H1155" s="148"/>
      <c r="I1155" s="148"/>
      <c r="J1155" s="148"/>
      <c r="K1155" s="148"/>
      <c r="L1155" s="148"/>
      <c r="M1155" s="148"/>
      <c r="N1155" s="148"/>
      <c r="O1155" s="148"/>
      <c r="P1155" s="148"/>
      <c r="Q1155" s="148"/>
      <c r="R1155" s="148"/>
      <c r="S1155" s="148"/>
      <c r="T1155" s="148"/>
      <c r="U1155" s="148"/>
    </row>
    <row r="1156">
      <c r="A1156" s="145"/>
      <c r="B1156" s="146"/>
      <c r="C1156" s="147"/>
      <c r="D1156" s="148"/>
      <c r="E1156" s="148"/>
      <c r="F1156" s="148"/>
      <c r="G1156" s="148"/>
      <c r="H1156" s="148"/>
      <c r="I1156" s="148"/>
      <c r="J1156" s="148"/>
      <c r="K1156" s="148"/>
      <c r="L1156" s="148"/>
      <c r="M1156" s="148"/>
      <c r="N1156" s="148"/>
      <c r="O1156" s="148"/>
      <c r="P1156" s="148"/>
      <c r="Q1156" s="148"/>
      <c r="R1156" s="148"/>
      <c r="S1156" s="148"/>
      <c r="T1156" s="148"/>
      <c r="U1156" s="148"/>
    </row>
    <row r="1157">
      <c r="A1157" s="145"/>
      <c r="B1157" s="146"/>
      <c r="C1157" s="147"/>
      <c r="D1157" s="148"/>
      <c r="E1157" s="148"/>
      <c r="F1157" s="148"/>
      <c r="G1157" s="148"/>
      <c r="H1157" s="148"/>
      <c r="I1157" s="148"/>
      <c r="J1157" s="148"/>
      <c r="K1157" s="148"/>
      <c r="L1157" s="148"/>
      <c r="M1157" s="148"/>
      <c r="N1157" s="148"/>
      <c r="O1157" s="148"/>
      <c r="P1157" s="148"/>
      <c r="Q1157" s="148"/>
      <c r="R1157" s="148"/>
      <c r="S1157" s="148"/>
      <c r="T1157" s="148"/>
      <c r="U1157" s="148"/>
    </row>
    <row r="1158">
      <c r="A1158" s="145"/>
      <c r="B1158" s="146"/>
      <c r="C1158" s="147"/>
      <c r="D1158" s="148"/>
      <c r="E1158" s="148"/>
      <c r="F1158" s="148"/>
      <c r="G1158" s="148"/>
      <c r="H1158" s="148"/>
      <c r="I1158" s="148"/>
      <c r="J1158" s="148"/>
      <c r="K1158" s="148"/>
      <c r="L1158" s="148"/>
      <c r="M1158" s="148"/>
      <c r="N1158" s="148"/>
      <c r="O1158" s="148"/>
      <c r="P1158" s="148"/>
      <c r="Q1158" s="148"/>
      <c r="R1158" s="148"/>
      <c r="S1158" s="148"/>
      <c r="T1158" s="148"/>
      <c r="U1158" s="148"/>
    </row>
    <row r="1159">
      <c r="A1159" s="145"/>
      <c r="B1159" s="146"/>
      <c r="C1159" s="147"/>
      <c r="D1159" s="148"/>
      <c r="E1159" s="148"/>
      <c r="F1159" s="148"/>
      <c r="G1159" s="148"/>
      <c r="H1159" s="148"/>
      <c r="I1159" s="148"/>
      <c r="J1159" s="148"/>
      <c r="K1159" s="148"/>
      <c r="L1159" s="148"/>
      <c r="M1159" s="148"/>
      <c r="N1159" s="148"/>
      <c r="O1159" s="148"/>
      <c r="P1159" s="148"/>
      <c r="Q1159" s="148"/>
      <c r="R1159" s="148"/>
      <c r="S1159" s="148"/>
      <c r="T1159" s="148"/>
      <c r="U1159" s="148"/>
    </row>
    <row r="1160">
      <c r="A1160" s="145"/>
      <c r="B1160" s="146"/>
      <c r="C1160" s="147"/>
      <c r="D1160" s="148"/>
      <c r="E1160" s="148"/>
      <c r="F1160" s="148"/>
      <c r="G1160" s="148"/>
      <c r="H1160" s="148"/>
      <c r="I1160" s="148"/>
      <c r="J1160" s="148"/>
      <c r="K1160" s="148"/>
      <c r="L1160" s="148"/>
      <c r="M1160" s="148"/>
      <c r="N1160" s="148"/>
      <c r="O1160" s="148"/>
      <c r="P1160" s="148"/>
      <c r="Q1160" s="148"/>
      <c r="R1160" s="148"/>
      <c r="S1160" s="148"/>
      <c r="T1160" s="148"/>
      <c r="U1160" s="148"/>
    </row>
    <row r="1161">
      <c r="A1161" s="145"/>
      <c r="B1161" s="146"/>
      <c r="C1161" s="147"/>
      <c r="D1161" s="148"/>
      <c r="E1161" s="148"/>
      <c r="F1161" s="148"/>
      <c r="G1161" s="148"/>
      <c r="H1161" s="148"/>
      <c r="I1161" s="148"/>
      <c r="J1161" s="148"/>
      <c r="K1161" s="148"/>
      <c r="L1161" s="148"/>
      <c r="M1161" s="148"/>
      <c r="N1161" s="148"/>
      <c r="O1161" s="148"/>
      <c r="P1161" s="148"/>
      <c r="Q1161" s="148"/>
      <c r="R1161" s="148"/>
      <c r="S1161" s="148"/>
      <c r="T1161" s="148"/>
      <c r="U1161" s="148"/>
    </row>
    <row r="1162">
      <c r="A1162" s="145"/>
      <c r="B1162" s="146"/>
      <c r="C1162" s="147"/>
      <c r="D1162" s="148"/>
      <c r="E1162" s="148"/>
      <c r="F1162" s="148"/>
      <c r="G1162" s="148"/>
      <c r="H1162" s="148"/>
      <c r="I1162" s="148"/>
      <c r="J1162" s="148"/>
      <c r="K1162" s="148"/>
      <c r="L1162" s="148"/>
      <c r="M1162" s="148"/>
      <c r="N1162" s="148"/>
      <c r="O1162" s="148"/>
      <c r="P1162" s="148"/>
      <c r="Q1162" s="148"/>
      <c r="R1162" s="148"/>
      <c r="S1162" s="148"/>
      <c r="T1162" s="148"/>
      <c r="U1162" s="148"/>
    </row>
    <row r="1163">
      <c r="A1163" s="145"/>
      <c r="B1163" s="146"/>
      <c r="C1163" s="147"/>
      <c r="D1163" s="148"/>
      <c r="E1163" s="148"/>
      <c r="F1163" s="148"/>
      <c r="G1163" s="148"/>
      <c r="H1163" s="148"/>
      <c r="I1163" s="148"/>
      <c r="J1163" s="148"/>
      <c r="K1163" s="148"/>
      <c r="L1163" s="148"/>
      <c r="M1163" s="148"/>
      <c r="N1163" s="148"/>
      <c r="O1163" s="148"/>
      <c r="P1163" s="148"/>
      <c r="Q1163" s="148"/>
      <c r="R1163" s="148"/>
      <c r="S1163" s="148"/>
      <c r="T1163" s="148"/>
      <c r="U1163" s="148"/>
    </row>
    <row r="1164">
      <c r="A1164" s="145"/>
      <c r="B1164" s="146"/>
      <c r="C1164" s="147"/>
      <c r="D1164" s="148"/>
      <c r="E1164" s="148"/>
      <c r="F1164" s="148"/>
      <c r="G1164" s="148"/>
      <c r="H1164" s="148"/>
      <c r="I1164" s="148"/>
      <c r="J1164" s="148"/>
      <c r="K1164" s="148"/>
      <c r="L1164" s="148"/>
      <c r="M1164" s="148"/>
      <c r="N1164" s="148"/>
      <c r="O1164" s="148"/>
      <c r="P1164" s="148"/>
      <c r="Q1164" s="148"/>
      <c r="R1164" s="148"/>
      <c r="S1164" s="148"/>
      <c r="T1164" s="148"/>
      <c r="U1164" s="148"/>
    </row>
    <row r="1165">
      <c r="A1165" s="145"/>
      <c r="B1165" s="146"/>
      <c r="C1165" s="147"/>
      <c r="D1165" s="148"/>
      <c r="E1165" s="148"/>
      <c r="F1165" s="148"/>
      <c r="G1165" s="148"/>
      <c r="H1165" s="148"/>
      <c r="I1165" s="148"/>
      <c r="J1165" s="148"/>
      <c r="K1165" s="148"/>
      <c r="L1165" s="148"/>
      <c r="M1165" s="148"/>
      <c r="N1165" s="148"/>
      <c r="O1165" s="148"/>
      <c r="P1165" s="148"/>
      <c r="Q1165" s="148"/>
      <c r="R1165" s="148"/>
      <c r="S1165" s="148"/>
      <c r="T1165" s="148"/>
      <c r="U1165" s="148"/>
    </row>
    <row r="1166">
      <c r="A1166" s="145"/>
      <c r="B1166" s="146"/>
      <c r="C1166" s="147"/>
      <c r="D1166" s="148"/>
      <c r="E1166" s="148"/>
      <c r="F1166" s="148"/>
      <c r="G1166" s="148"/>
      <c r="H1166" s="148"/>
      <c r="I1166" s="148"/>
      <c r="J1166" s="148"/>
      <c r="K1166" s="148"/>
      <c r="L1166" s="148"/>
      <c r="M1166" s="148"/>
      <c r="N1166" s="148"/>
      <c r="O1166" s="148"/>
      <c r="P1166" s="148"/>
      <c r="Q1166" s="148"/>
      <c r="R1166" s="148"/>
      <c r="S1166" s="148"/>
      <c r="T1166" s="148"/>
      <c r="U1166" s="148"/>
    </row>
    <row r="1167">
      <c r="A1167" s="145"/>
      <c r="B1167" s="146"/>
      <c r="C1167" s="147"/>
      <c r="D1167" s="148"/>
      <c r="E1167" s="148"/>
      <c r="F1167" s="148"/>
      <c r="G1167" s="148"/>
      <c r="H1167" s="148"/>
      <c r="I1167" s="148"/>
      <c r="J1167" s="148"/>
      <c r="K1167" s="148"/>
      <c r="L1167" s="148"/>
      <c r="M1167" s="148"/>
      <c r="N1167" s="148"/>
      <c r="O1167" s="148"/>
      <c r="P1167" s="148"/>
      <c r="Q1167" s="148"/>
      <c r="R1167" s="148"/>
      <c r="S1167" s="148"/>
      <c r="T1167" s="148"/>
      <c r="U1167" s="148"/>
    </row>
    <row r="1168">
      <c r="A1168" s="145"/>
      <c r="B1168" s="146"/>
      <c r="C1168" s="147"/>
      <c r="D1168" s="148"/>
      <c r="E1168" s="148"/>
      <c r="F1168" s="148"/>
      <c r="G1168" s="148"/>
      <c r="H1168" s="148"/>
      <c r="I1168" s="148"/>
      <c r="J1168" s="148"/>
      <c r="K1168" s="148"/>
      <c r="L1168" s="148"/>
      <c r="M1168" s="148"/>
      <c r="N1168" s="148"/>
      <c r="O1168" s="148"/>
      <c r="P1168" s="148"/>
      <c r="Q1168" s="148"/>
      <c r="R1168" s="148"/>
      <c r="S1168" s="148"/>
      <c r="T1168" s="148"/>
      <c r="U1168" s="148"/>
    </row>
    <row r="1169">
      <c r="A1169" s="145"/>
      <c r="B1169" s="146"/>
      <c r="C1169" s="147"/>
      <c r="D1169" s="148"/>
      <c r="E1169" s="148"/>
      <c r="F1169" s="148"/>
      <c r="G1169" s="148"/>
      <c r="H1169" s="148"/>
      <c r="I1169" s="148"/>
      <c r="J1169" s="148"/>
      <c r="K1169" s="148"/>
      <c r="L1169" s="148"/>
      <c r="M1169" s="148"/>
      <c r="N1169" s="148"/>
      <c r="O1169" s="148"/>
      <c r="P1169" s="148"/>
      <c r="Q1169" s="148"/>
      <c r="R1169" s="148"/>
      <c r="S1169" s="148"/>
      <c r="T1169" s="148"/>
      <c r="U1169" s="148"/>
    </row>
    <row r="1170">
      <c r="A1170" s="145"/>
      <c r="B1170" s="146"/>
      <c r="C1170" s="147"/>
      <c r="D1170" s="148"/>
      <c r="E1170" s="148"/>
      <c r="F1170" s="148"/>
      <c r="G1170" s="148"/>
      <c r="H1170" s="148"/>
      <c r="I1170" s="148"/>
      <c r="J1170" s="148"/>
      <c r="K1170" s="148"/>
      <c r="L1170" s="148"/>
      <c r="M1170" s="148"/>
      <c r="N1170" s="148"/>
      <c r="O1170" s="148"/>
      <c r="P1170" s="148"/>
      <c r="Q1170" s="148"/>
      <c r="R1170" s="148"/>
      <c r="S1170" s="148"/>
      <c r="T1170" s="148"/>
      <c r="U1170" s="148"/>
    </row>
    <row r="1171">
      <c r="A1171" s="145"/>
      <c r="B1171" s="146"/>
      <c r="C1171" s="147"/>
      <c r="D1171" s="148"/>
      <c r="E1171" s="148"/>
      <c r="F1171" s="148"/>
      <c r="G1171" s="148"/>
      <c r="H1171" s="148"/>
      <c r="I1171" s="148"/>
      <c r="J1171" s="148"/>
      <c r="K1171" s="148"/>
      <c r="L1171" s="148"/>
      <c r="M1171" s="148"/>
      <c r="N1171" s="148"/>
      <c r="O1171" s="148"/>
      <c r="P1171" s="148"/>
      <c r="Q1171" s="148"/>
      <c r="R1171" s="148"/>
      <c r="S1171" s="148"/>
      <c r="T1171" s="148"/>
      <c r="U1171" s="148"/>
    </row>
    <row r="1172">
      <c r="A1172" s="145"/>
      <c r="B1172" s="146"/>
      <c r="C1172" s="147"/>
      <c r="D1172" s="148"/>
      <c r="E1172" s="148"/>
      <c r="F1172" s="148"/>
      <c r="G1172" s="148"/>
      <c r="H1172" s="148"/>
      <c r="I1172" s="148"/>
      <c r="J1172" s="148"/>
      <c r="K1172" s="148"/>
      <c r="L1172" s="148"/>
      <c r="M1172" s="148"/>
      <c r="N1172" s="148"/>
      <c r="O1172" s="148"/>
      <c r="P1172" s="148"/>
      <c r="Q1172" s="148"/>
      <c r="R1172" s="148"/>
      <c r="S1172" s="148"/>
      <c r="T1172" s="148"/>
      <c r="U1172" s="148"/>
    </row>
    <row r="1173">
      <c r="A1173" s="145"/>
      <c r="B1173" s="146"/>
      <c r="C1173" s="147"/>
      <c r="D1173" s="148"/>
      <c r="E1173" s="148"/>
      <c r="F1173" s="148"/>
      <c r="G1173" s="148"/>
      <c r="H1173" s="148"/>
      <c r="I1173" s="148"/>
      <c r="J1173" s="148"/>
      <c r="K1173" s="148"/>
      <c r="L1173" s="148"/>
      <c r="M1173" s="148"/>
      <c r="N1173" s="148"/>
      <c r="O1173" s="148"/>
      <c r="P1173" s="148"/>
      <c r="Q1173" s="148"/>
      <c r="R1173" s="148"/>
      <c r="S1173" s="148"/>
      <c r="T1173" s="148"/>
      <c r="U1173" s="148"/>
    </row>
    <row r="1174">
      <c r="A1174" s="145"/>
      <c r="B1174" s="146"/>
      <c r="C1174" s="147"/>
      <c r="D1174" s="148"/>
      <c r="E1174" s="148"/>
      <c r="F1174" s="148"/>
      <c r="G1174" s="148"/>
      <c r="H1174" s="148"/>
      <c r="I1174" s="148"/>
      <c r="J1174" s="148"/>
      <c r="K1174" s="148"/>
      <c r="L1174" s="148"/>
      <c r="M1174" s="148"/>
      <c r="N1174" s="148"/>
      <c r="O1174" s="148"/>
      <c r="P1174" s="148"/>
      <c r="Q1174" s="148"/>
      <c r="R1174" s="148"/>
      <c r="S1174" s="148"/>
      <c r="T1174" s="148"/>
      <c r="U1174" s="148"/>
    </row>
    <row r="1175">
      <c r="A1175" s="145"/>
      <c r="B1175" s="146"/>
      <c r="C1175" s="147"/>
      <c r="D1175" s="148"/>
      <c r="E1175" s="148"/>
      <c r="F1175" s="148"/>
      <c r="G1175" s="148"/>
      <c r="H1175" s="148"/>
      <c r="I1175" s="148"/>
      <c r="J1175" s="148"/>
      <c r="K1175" s="148"/>
      <c r="L1175" s="148"/>
      <c r="M1175" s="148"/>
      <c r="N1175" s="148"/>
      <c r="O1175" s="148"/>
      <c r="P1175" s="148"/>
      <c r="Q1175" s="148"/>
      <c r="R1175" s="148"/>
      <c r="S1175" s="148"/>
      <c r="T1175" s="148"/>
      <c r="U1175" s="148"/>
    </row>
    <row r="1176">
      <c r="A1176" s="145"/>
      <c r="B1176" s="146"/>
      <c r="C1176" s="147"/>
      <c r="D1176" s="148"/>
      <c r="E1176" s="148"/>
      <c r="F1176" s="148"/>
      <c r="G1176" s="148"/>
      <c r="H1176" s="148"/>
      <c r="I1176" s="148"/>
      <c r="J1176" s="148"/>
      <c r="K1176" s="148"/>
      <c r="L1176" s="148"/>
      <c r="M1176" s="148"/>
      <c r="N1176" s="148"/>
      <c r="O1176" s="148"/>
      <c r="P1176" s="148"/>
      <c r="Q1176" s="148"/>
      <c r="R1176" s="148"/>
      <c r="S1176" s="148"/>
      <c r="T1176" s="148"/>
      <c r="U1176" s="148"/>
    </row>
    <row r="1177">
      <c r="A1177" s="145"/>
      <c r="B1177" s="146"/>
      <c r="C1177" s="147"/>
      <c r="D1177" s="148"/>
      <c r="E1177" s="148"/>
      <c r="F1177" s="148"/>
      <c r="G1177" s="148"/>
      <c r="H1177" s="148"/>
      <c r="I1177" s="148"/>
      <c r="J1177" s="148"/>
      <c r="K1177" s="148"/>
      <c r="L1177" s="148"/>
      <c r="M1177" s="148"/>
      <c r="N1177" s="148"/>
      <c r="O1177" s="148"/>
      <c r="P1177" s="148"/>
      <c r="Q1177" s="148"/>
      <c r="R1177" s="148"/>
      <c r="S1177" s="148"/>
      <c r="T1177" s="148"/>
      <c r="U1177" s="148"/>
    </row>
    <row r="1178">
      <c r="A1178" s="145"/>
      <c r="B1178" s="146"/>
      <c r="C1178" s="147"/>
      <c r="D1178" s="148"/>
      <c r="E1178" s="148"/>
      <c r="F1178" s="148"/>
      <c r="G1178" s="148"/>
      <c r="H1178" s="148"/>
      <c r="I1178" s="148"/>
      <c r="J1178" s="148"/>
      <c r="K1178" s="148"/>
      <c r="L1178" s="148"/>
      <c r="M1178" s="148"/>
      <c r="N1178" s="148"/>
      <c r="O1178" s="148"/>
      <c r="P1178" s="148"/>
      <c r="Q1178" s="148"/>
      <c r="R1178" s="148"/>
      <c r="S1178" s="148"/>
      <c r="T1178" s="148"/>
      <c r="U1178" s="148"/>
    </row>
    <row r="1179">
      <c r="A1179" s="145"/>
      <c r="B1179" s="146"/>
      <c r="C1179" s="147"/>
      <c r="D1179" s="148"/>
      <c r="E1179" s="148"/>
      <c r="F1179" s="148"/>
      <c r="G1179" s="148"/>
      <c r="H1179" s="148"/>
      <c r="I1179" s="148"/>
      <c r="J1179" s="148"/>
      <c r="K1179" s="148"/>
      <c r="L1179" s="148"/>
      <c r="M1179" s="148"/>
      <c r="N1179" s="148"/>
      <c r="O1179" s="148"/>
      <c r="P1179" s="148"/>
      <c r="Q1179" s="148"/>
      <c r="R1179" s="148"/>
      <c r="S1179" s="148"/>
      <c r="T1179" s="148"/>
      <c r="U1179" s="148"/>
    </row>
    <row r="1180">
      <c r="A1180" s="145"/>
      <c r="B1180" s="146"/>
      <c r="C1180" s="147"/>
      <c r="D1180" s="148"/>
      <c r="E1180" s="148"/>
      <c r="F1180" s="148"/>
      <c r="G1180" s="148"/>
      <c r="H1180" s="148"/>
      <c r="I1180" s="148"/>
      <c r="J1180" s="148"/>
      <c r="K1180" s="148"/>
      <c r="L1180" s="148"/>
      <c r="M1180" s="148"/>
      <c r="N1180" s="148"/>
      <c r="O1180" s="148"/>
      <c r="P1180" s="148"/>
      <c r="Q1180" s="148"/>
      <c r="R1180" s="148"/>
      <c r="S1180" s="148"/>
      <c r="T1180" s="148"/>
      <c r="U1180" s="148"/>
    </row>
    <row r="1181">
      <c r="A1181" s="145"/>
      <c r="B1181" s="146"/>
      <c r="C1181" s="147"/>
      <c r="D1181" s="148"/>
      <c r="E1181" s="148"/>
      <c r="F1181" s="148"/>
      <c r="G1181" s="148"/>
      <c r="H1181" s="148"/>
      <c r="I1181" s="148"/>
      <c r="J1181" s="148"/>
      <c r="K1181" s="148"/>
      <c r="L1181" s="148"/>
      <c r="M1181" s="148"/>
      <c r="N1181" s="148"/>
      <c r="O1181" s="148"/>
      <c r="P1181" s="148"/>
      <c r="Q1181" s="148"/>
      <c r="R1181" s="148"/>
      <c r="S1181" s="148"/>
      <c r="T1181" s="148"/>
      <c r="U1181" s="148"/>
    </row>
    <row r="1182">
      <c r="A1182" s="145"/>
      <c r="B1182" s="146"/>
      <c r="C1182" s="147"/>
      <c r="D1182" s="148"/>
      <c r="E1182" s="148"/>
      <c r="F1182" s="148"/>
      <c r="G1182" s="148"/>
      <c r="H1182" s="148"/>
      <c r="I1182" s="148"/>
      <c r="J1182" s="148"/>
      <c r="K1182" s="148"/>
      <c r="L1182" s="148"/>
      <c r="M1182" s="148"/>
      <c r="N1182" s="148"/>
      <c r="O1182" s="148"/>
      <c r="P1182" s="148"/>
      <c r="Q1182" s="148"/>
      <c r="R1182" s="148"/>
      <c r="S1182" s="148"/>
      <c r="T1182" s="148"/>
      <c r="U1182" s="148"/>
    </row>
    <row r="1183">
      <c r="A1183" s="145"/>
      <c r="B1183" s="146"/>
      <c r="C1183" s="147"/>
      <c r="D1183" s="148"/>
      <c r="E1183" s="148"/>
      <c r="F1183" s="148"/>
      <c r="G1183" s="148"/>
      <c r="H1183" s="148"/>
      <c r="I1183" s="148"/>
      <c r="J1183" s="148"/>
      <c r="K1183" s="148"/>
      <c r="L1183" s="148"/>
      <c r="M1183" s="148"/>
      <c r="N1183" s="148"/>
      <c r="O1183" s="148"/>
      <c r="P1183" s="148"/>
      <c r="Q1183" s="148"/>
      <c r="R1183" s="148"/>
      <c r="S1183" s="148"/>
      <c r="T1183" s="148"/>
      <c r="U1183" s="148"/>
    </row>
    <row r="1184">
      <c r="A1184" s="145"/>
      <c r="B1184" s="146"/>
      <c r="C1184" s="147"/>
      <c r="D1184" s="148"/>
      <c r="E1184" s="148"/>
      <c r="F1184" s="148"/>
      <c r="G1184" s="148"/>
      <c r="H1184" s="148"/>
      <c r="I1184" s="148"/>
      <c r="J1184" s="148"/>
      <c r="K1184" s="148"/>
      <c r="L1184" s="148"/>
      <c r="M1184" s="148"/>
      <c r="N1184" s="148"/>
      <c r="O1184" s="148"/>
      <c r="P1184" s="148"/>
      <c r="Q1184" s="148"/>
      <c r="R1184" s="148"/>
      <c r="S1184" s="148"/>
      <c r="T1184" s="148"/>
      <c r="U1184" s="148"/>
    </row>
    <row r="1185">
      <c r="A1185" s="145"/>
      <c r="B1185" s="146"/>
      <c r="C1185" s="147"/>
      <c r="D1185" s="148"/>
      <c r="E1185" s="148"/>
      <c r="F1185" s="148"/>
      <c r="G1185" s="148"/>
      <c r="H1185" s="148"/>
      <c r="I1185" s="148"/>
      <c r="J1185" s="148"/>
      <c r="K1185" s="148"/>
      <c r="L1185" s="148"/>
      <c r="M1185" s="148"/>
      <c r="N1185" s="148"/>
      <c r="O1185" s="148"/>
      <c r="P1185" s="148"/>
      <c r="Q1185" s="148"/>
      <c r="R1185" s="148"/>
      <c r="S1185" s="148"/>
      <c r="T1185" s="148"/>
      <c r="U1185" s="148"/>
    </row>
    <row r="1186">
      <c r="A1186" s="145"/>
      <c r="B1186" s="146"/>
      <c r="C1186" s="147"/>
      <c r="D1186" s="148"/>
      <c r="E1186" s="148"/>
      <c r="F1186" s="148"/>
      <c r="G1186" s="148"/>
      <c r="H1186" s="148"/>
      <c r="I1186" s="148"/>
      <c r="J1186" s="148"/>
      <c r="K1186" s="148"/>
      <c r="L1186" s="148"/>
      <c r="M1186" s="148"/>
      <c r="N1186" s="148"/>
      <c r="O1186" s="148"/>
      <c r="P1186" s="148"/>
      <c r="Q1186" s="148"/>
      <c r="R1186" s="148"/>
      <c r="S1186" s="148"/>
      <c r="T1186" s="148"/>
      <c r="U1186" s="148"/>
    </row>
    <row r="1187">
      <c r="A1187" s="145"/>
      <c r="B1187" s="146"/>
      <c r="C1187" s="147"/>
      <c r="D1187" s="148"/>
      <c r="E1187" s="148"/>
      <c r="F1187" s="148"/>
      <c r="G1187" s="148"/>
      <c r="H1187" s="148"/>
      <c r="I1187" s="148"/>
      <c r="J1187" s="148"/>
      <c r="K1187" s="148"/>
      <c r="L1187" s="148"/>
      <c r="M1187" s="148"/>
      <c r="N1187" s="148"/>
      <c r="O1187" s="148"/>
      <c r="P1187" s="148"/>
      <c r="Q1187" s="148"/>
      <c r="R1187" s="148"/>
      <c r="S1187" s="148"/>
      <c r="T1187" s="148"/>
      <c r="U1187" s="148"/>
    </row>
    <row r="1188">
      <c r="A1188" s="145"/>
      <c r="B1188" s="146"/>
      <c r="C1188" s="147"/>
      <c r="D1188" s="148"/>
      <c r="E1188" s="148"/>
      <c r="F1188" s="148"/>
      <c r="G1188" s="148"/>
      <c r="H1188" s="148"/>
      <c r="I1188" s="148"/>
      <c r="J1188" s="148"/>
      <c r="K1188" s="148"/>
      <c r="L1188" s="148"/>
      <c r="M1188" s="148"/>
      <c r="N1188" s="148"/>
      <c r="O1188" s="148"/>
      <c r="P1188" s="148"/>
      <c r="Q1188" s="148"/>
      <c r="R1188" s="148"/>
      <c r="S1188" s="148"/>
      <c r="T1188" s="148"/>
      <c r="U1188" s="148"/>
    </row>
    <row r="1189">
      <c r="A1189" s="145"/>
      <c r="B1189" s="146"/>
      <c r="C1189" s="147"/>
      <c r="D1189" s="148"/>
      <c r="E1189" s="148"/>
      <c r="F1189" s="148"/>
      <c r="G1189" s="148"/>
      <c r="H1189" s="148"/>
      <c r="I1189" s="148"/>
      <c r="J1189" s="148"/>
      <c r="K1189" s="148"/>
      <c r="L1189" s="148"/>
      <c r="M1189" s="148"/>
      <c r="N1189" s="148"/>
      <c r="O1189" s="148"/>
      <c r="P1189" s="148"/>
      <c r="Q1189" s="148"/>
      <c r="R1189" s="148"/>
      <c r="S1189" s="148"/>
      <c r="T1189" s="148"/>
      <c r="U1189" s="148"/>
    </row>
    <row r="1190">
      <c r="A1190" s="145"/>
      <c r="B1190" s="146"/>
      <c r="C1190" s="147"/>
      <c r="D1190" s="148"/>
      <c r="E1190" s="148"/>
      <c r="F1190" s="148"/>
      <c r="G1190" s="148"/>
      <c r="H1190" s="148"/>
      <c r="I1190" s="148"/>
      <c r="J1190" s="148"/>
      <c r="K1190" s="148"/>
      <c r="L1190" s="148"/>
      <c r="M1190" s="148"/>
      <c r="N1190" s="148"/>
      <c r="O1190" s="148"/>
      <c r="P1190" s="148"/>
      <c r="Q1190" s="148"/>
      <c r="R1190" s="148"/>
      <c r="S1190" s="148"/>
      <c r="T1190" s="148"/>
      <c r="U1190" s="148"/>
    </row>
    <row r="1191">
      <c r="A1191" s="145"/>
      <c r="B1191" s="146"/>
      <c r="C1191" s="147"/>
      <c r="D1191" s="148"/>
      <c r="E1191" s="148"/>
      <c r="F1191" s="148"/>
      <c r="G1191" s="148"/>
      <c r="H1191" s="148"/>
      <c r="I1191" s="148"/>
      <c r="J1191" s="148"/>
      <c r="K1191" s="148"/>
      <c r="L1191" s="148"/>
      <c r="M1191" s="148"/>
      <c r="N1191" s="148"/>
      <c r="O1191" s="148"/>
      <c r="P1191" s="148"/>
      <c r="Q1191" s="148"/>
      <c r="R1191" s="148"/>
      <c r="S1191" s="148"/>
      <c r="T1191" s="148"/>
      <c r="U1191" s="148"/>
    </row>
    <row r="1192">
      <c r="A1192" s="145"/>
      <c r="B1192" s="146"/>
      <c r="C1192" s="147"/>
      <c r="D1192" s="148"/>
      <c r="E1192" s="148"/>
      <c r="F1192" s="148"/>
      <c r="G1192" s="148"/>
      <c r="H1192" s="148"/>
      <c r="I1192" s="148"/>
      <c r="J1192" s="148"/>
      <c r="K1192" s="148"/>
      <c r="L1192" s="148"/>
      <c r="M1192" s="148"/>
      <c r="N1192" s="148"/>
      <c r="O1192" s="148"/>
      <c r="P1192" s="148"/>
      <c r="Q1192" s="148"/>
      <c r="R1192" s="148"/>
      <c r="S1192" s="148"/>
      <c r="T1192" s="148"/>
      <c r="U1192" s="148"/>
    </row>
    <row r="1193">
      <c r="A1193" s="145"/>
      <c r="B1193" s="146"/>
      <c r="C1193" s="147"/>
      <c r="D1193" s="148"/>
      <c r="E1193" s="148"/>
      <c r="F1193" s="148"/>
      <c r="G1193" s="148"/>
      <c r="H1193" s="148"/>
      <c r="I1193" s="148"/>
      <c r="J1193" s="148"/>
      <c r="K1193" s="148"/>
      <c r="L1193" s="148"/>
      <c r="M1193" s="148"/>
      <c r="N1193" s="148"/>
      <c r="O1193" s="148"/>
      <c r="P1193" s="148"/>
      <c r="Q1193" s="148"/>
      <c r="R1193" s="148"/>
      <c r="S1193" s="148"/>
      <c r="T1193" s="148"/>
      <c r="U1193" s="148"/>
    </row>
    <row r="1194">
      <c r="A1194" s="145"/>
      <c r="B1194" s="146"/>
      <c r="C1194" s="147"/>
      <c r="D1194" s="148"/>
      <c r="E1194" s="148"/>
      <c r="F1194" s="148"/>
      <c r="G1194" s="148"/>
      <c r="H1194" s="148"/>
      <c r="I1194" s="148"/>
      <c r="J1194" s="148"/>
      <c r="K1194" s="148"/>
      <c r="L1194" s="148"/>
      <c r="M1194" s="148"/>
      <c r="N1194" s="148"/>
      <c r="O1194" s="148"/>
      <c r="P1194" s="148"/>
      <c r="Q1194" s="148"/>
      <c r="R1194" s="148"/>
      <c r="S1194" s="148"/>
      <c r="T1194" s="148"/>
      <c r="U1194" s="148"/>
    </row>
    <row r="1195">
      <c r="A1195" s="145"/>
      <c r="B1195" s="146"/>
      <c r="C1195" s="147"/>
      <c r="D1195" s="148"/>
      <c r="E1195" s="148"/>
      <c r="F1195" s="148"/>
      <c r="G1195" s="148"/>
      <c r="H1195" s="148"/>
      <c r="I1195" s="148"/>
      <c r="J1195" s="148"/>
      <c r="K1195" s="148"/>
      <c r="L1195" s="148"/>
      <c r="M1195" s="148"/>
      <c r="N1195" s="148"/>
      <c r="O1195" s="148"/>
      <c r="P1195" s="148"/>
      <c r="Q1195" s="148"/>
      <c r="R1195" s="148"/>
      <c r="S1195" s="148"/>
      <c r="T1195" s="148"/>
      <c r="U1195" s="148"/>
    </row>
    <row r="1196">
      <c r="A1196" s="145"/>
      <c r="B1196" s="146"/>
      <c r="C1196" s="147"/>
      <c r="D1196" s="148"/>
      <c r="E1196" s="148"/>
      <c r="F1196" s="148"/>
      <c r="G1196" s="148"/>
      <c r="H1196" s="148"/>
      <c r="I1196" s="148"/>
      <c r="J1196" s="148"/>
      <c r="K1196" s="148"/>
      <c r="L1196" s="148"/>
      <c r="M1196" s="148"/>
      <c r="N1196" s="148"/>
      <c r="O1196" s="148"/>
      <c r="P1196" s="148"/>
      <c r="Q1196" s="148"/>
      <c r="R1196" s="148"/>
      <c r="S1196" s="148"/>
      <c r="T1196" s="148"/>
      <c r="U1196" s="148"/>
    </row>
    <row r="1197">
      <c r="A1197" s="145"/>
      <c r="B1197" s="146"/>
      <c r="C1197" s="147"/>
      <c r="D1197" s="148"/>
      <c r="E1197" s="148"/>
      <c r="F1197" s="148"/>
      <c r="G1197" s="148"/>
      <c r="H1197" s="148"/>
      <c r="I1197" s="148"/>
      <c r="J1197" s="148"/>
      <c r="K1197" s="148"/>
      <c r="L1197" s="148"/>
      <c r="M1197" s="148"/>
      <c r="N1197" s="148"/>
      <c r="O1197" s="148"/>
      <c r="P1197" s="148"/>
      <c r="Q1197" s="148"/>
      <c r="R1197" s="148"/>
      <c r="S1197" s="148"/>
      <c r="T1197" s="148"/>
      <c r="U1197" s="148"/>
    </row>
    <row r="1198">
      <c r="A1198" s="145"/>
      <c r="B1198" s="146"/>
      <c r="C1198" s="147"/>
      <c r="D1198" s="148"/>
      <c r="E1198" s="148"/>
      <c r="F1198" s="148"/>
      <c r="G1198" s="148"/>
      <c r="H1198" s="148"/>
      <c r="I1198" s="148"/>
      <c r="J1198" s="148"/>
      <c r="K1198" s="148"/>
      <c r="L1198" s="148"/>
      <c r="M1198" s="148"/>
      <c r="N1198" s="148"/>
      <c r="O1198" s="148"/>
      <c r="P1198" s="148"/>
      <c r="Q1198" s="148"/>
      <c r="R1198" s="148"/>
      <c r="S1198" s="148"/>
      <c r="T1198" s="148"/>
      <c r="U1198" s="148"/>
    </row>
    <row r="1199">
      <c r="A1199" s="145"/>
      <c r="B1199" s="146"/>
      <c r="C1199" s="147"/>
      <c r="D1199" s="148"/>
      <c r="E1199" s="148"/>
      <c r="F1199" s="148"/>
      <c r="G1199" s="148"/>
      <c r="H1199" s="148"/>
      <c r="I1199" s="148"/>
      <c r="J1199" s="148"/>
      <c r="K1199" s="148"/>
      <c r="L1199" s="148"/>
      <c r="M1199" s="148"/>
      <c r="N1199" s="148"/>
      <c r="O1199" s="148"/>
      <c r="P1199" s="148"/>
      <c r="Q1199" s="148"/>
      <c r="R1199" s="148"/>
      <c r="S1199" s="148"/>
      <c r="T1199" s="148"/>
      <c r="U1199" s="148"/>
    </row>
    <row r="1200">
      <c r="A1200" s="145"/>
      <c r="B1200" s="146"/>
      <c r="C1200" s="147"/>
      <c r="D1200" s="148"/>
      <c r="E1200" s="148"/>
      <c r="F1200" s="148"/>
      <c r="G1200" s="148"/>
      <c r="H1200" s="148"/>
      <c r="I1200" s="148"/>
      <c r="J1200" s="148"/>
      <c r="K1200" s="148"/>
      <c r="L1200" s="148"/>
      <c r="M1200" s="148"/>
      <c r="N1200" s="148"/>
      <c r="O1200" s="148"/>
      <c r="P1200" s="148"/>
      <c r="Q1200" s="148"/>
      <c r="R1200" s="148"/>
      <c r="S1200" s="148"/>
      <c r="T1200" s="148"/>
      <c r="U1200" s="148"/>
    </row>
    <row r="1201">
      <c r="A1201" s="145"/>
      <c r="B1201" s="146"/>
      <c r="C1201" s="147"/>
      <c r="D1201" s="148"/>
      <c r="E1201" s="148"/>
      <c r="F1201" s="148"/>
      <c r="G1201" s="148"/>
      <c r="H1201" s="148"/>
      <c r="I1201" s="148"/>
      <c r="J1201" s="148"/>
      <c r="K1201" s="148"/>
      <c r="L1201" s="148"/>
      <c r="M1201" s="148"/>
      <c r="N1201" s="148"/>
      <c r="O1201" s="148"/>
      <c r="P1201" s="148"/>
      <c r="Q1201" s="148"/>
      <c r="R1201" s="148"/>
      <c r="S1201" s="148"/>
      <c r="T1201" s="148"/>
      <c r="U1201" s="148"/>
    </row>
    <row r="1202">
      <c r="A1202" s="145"/>
      <c r="B1202" s="146"/>
      <c r="C1202" s="147"/>
      <c r="D1202" s="148"/>
      <c r="E1202" s="148"/>
      <c r="F1202" s="148"/>
      <c r="G1202" s="148"/>
      <c r="H1202" s="148"/>
      <c r="I1202" s="148"/>
      <c r="J1202" s="148"/>
      <c r="K1202" s="148"/>
      <c r="L1202" s="148"/>
      <c r="M1202" s="148"/>
      <c r="N1202" s="148"/>
      <c r="O1202" s="148"/>
      <c r="P1202" s="148"/>
      <c r="Q1202" s="148"/>
      <c r="R1202" s="148"/>
      <c r="S1202" s="148"/>
      <c r="T1202" s="148"/>
      <c r="U1202" s="148"/>
    </row>
    <row r="1203">
      <c r="A1203" s="145"/>
      <c r="B1203" s="146"/>
      <c r="C1203" s="147"/>
      <c r="D1203" s="148"/>
      <c r="E1203" s="148"/>
      <c r="F1203" s="148"/>
      <c r="G1203" s="148"/>
      <c r="H1203" s="148"/>
      <c r="I1203" s="148"/>
      <c r="J1203" s="148"/>
      <c r="K1203" s="148"/>
      <c r="L1203" s="148"/>
      <c r="M1203" s="148"/>
      <c r="N1203" s="148"/>
      <c r="O1203" s="148"/>
      <c r="P1203" s="148"/>
      <c r="Q1203" s="148"/>
      <c r="R1203" s="148"/>
      <c r="S1203" s="148"/>
      <c r="T1203" s="148"/>
      <c r="U1203" s="148"/>
    </row>
    <row r="1204">
      <c r="A1204" s="145"/>
      <c r="B1204" s="146"/>
      <c r="C1204" s="147"/>
      <c r="D1204" s="148"/>
      <c r="E1204" s="148"/>
      <c r="F1204" s="148"/>
      <c r="G1204" s="148"/>
      <c r="H1204" s="148"/>
      <c r="I1204" s="148"/>
      <c r="J1204" s="148"/>
      <c r="K1204" s="148"/>
      <c r="L1204" s="148"/>
      <c r="M1204" s="148"/>
      <c r="N1204" s="148"/>
      <c r="O1204" s="148"/>
      <c r="P1204" s="148"/>
      <c r="Q1204" s="148"/>
      <c r="R1204" s="148"/>
      <c r="S1204" s="148"/>
      <c r="T1204" s="148"/>
      <c r="U1204" s="148"/>
    </row>
    <row r="1205">
      <c r="A1205" s="145"/>
      <c r="B1205" s="146"/>
      <c r="C1205" s="147"/>
      <c r="D1205" s="148"/>
      <c r="E1205" s="148"/>
      <c r="F1205" s="148"/>
      <c r="G1205" s="148"/>
      <c r="H1205" s="148"/>
      <c r="I1205" s="148"/>
      <c r="J1205" s="148"/>
      <c r="K1205" s="148"/>
      <c r="L1205" s="148"/>
      <c r="M1205" s="148"/>
      <c r="N1205" s="148"/>
      <c r="O1205" s="148"/>
      <c r="P1205" s="148"/>
      <c r="Q1205" s="148"/>
      <c r="R1205" s="148"/>
      <c r="S1205" s="148"/>
      <c r="T1205" s="148"/>
      <c r="U1205" s="148"/>
    </row>
    <row r="1206">
      <c r="A1206" s="145"/>
      <c r="B1206" s="146"/>
      <c r="C1206" s="147"/>
      <c r="D1206" s="148"/>
      <c r="E1206" s="148"/>
      <c r="F1206" s="148"/>
      <c r="G1206" s="148"/>
      <c r="H1206" s="148"/>
      <c r="I1206" s="148"/>
      <c r="J1206" s="148"/>
      <c r="K1206" s="148"/>
      <c r="L1206" s="148"/>
      <c r="M1206" s="148"/>
      <c r="N1206" s="148"/>
      <c r="O1206" s="148"/>
      <c r="P1206" s="148"/>
      <c r="Q1206" s="148"/>
      <c r="R1206" s="148"/>
      <c r="S1206" s="148"/>
      <c r="T1206" s="148"/>
      <c r="U1206" s="148"/>
    </row>
    <row r="1207">
      <c r="A1207" s="145"/>
      <c r="B1207" s="146"/>
      <c r="C1207" s="147"/>
      <c r="D1207" s="148"/>
      <c r="E1207" s="148"/>
      <c r="F1207" s="148"/>
      <c r="G1207" s="148"/>
      <c r="H1207" s="148"/>
      <c r="I1207" s="148"/>
      <c r="J1207" s="148"/>
      <c r="K1207" s="148"/>
      <c r="L1207" s="148"/>
      <c r="M1207" s="148"/>
      <c r="N1207" s="148"/>
      <c r="O1207" s="148"/>
      <c r="P1207" s="148"/>
      <c r="Q1207" s="148"/>
      <c r="R1207" s="148"/>
      <c r="S1207" s="148"/>
      <c r="T1207" s="148"/>
      <c r="U1207" s="148"/>
    </row>
    <row r="1208">
      <c r="A1208" s="145"/>
      <c r="B1208" s="146"/>
      <c r="C1208" s="147"/>
      <c r="D1208" s="148"/>
      <c r="E1208" s="148"/>
      <c r="F1208" s="148"/>
      <c r="G1208" s="148"/>
      <c r="H1208" s="148"/>
      <c r="I1208" s="148"/>
      <c r="J1208" s="148"/>
      <c r="K1208" s="148"/>
      <c r="L1208" s="148"/>
      <c r="M1208" s="148"/>
      <c r="N1208" s="148"/>
      <c r="O1208" s="148"/>
      <c r="P1208" s="148"/>
      <c r="Q1208" s="148"/>
      <c r="R1208" s="148"/>
      <c r="S1208" s="148"/>
      <c r="T1208" s="148"/>
      <c r="U1208" s="148"/>
    </row>
    <row r="1209">
      <c r="A1209" s="145"/>
      <c r="B1209" s="146"/>
      <c r="C1209" s="147"/>
      <c r="D1209" s="148"/>
      <c r="E1209" s="148"/>
      <c r="F1209" s="148"/>
      <c r="G1209" s="148"/>
      <c r="H1209" s="148"/>
      <c r="I1209" s="148"/>
      <c r="J1209" s="148"/>
      <c r="K1209" s="148"/>
      <c r="L1209" s="148"/>
      <c r="M1209" s="148"/>
      <c r="N1209" s="148"/>
      <c r="O1209" s="148"/>
      <c r="P1209" s="148"/>
      <c r="Q1209" s="148"/>
      <c r="R1209" s="148"/>
      <c r="S1209" s="148"/>
      <c r="T1209" s="148"/>
      <c r="U1209" s="148"/>
    </row>
    <row r="1210">
      <c r="A1210" s="145"/>
      <c r="B1210" s="146"/>
      <c r="C1210" s="147"/>
      <c r="D1210" s="148"/>
      <c r="E1210" s="148"/>
      <c r="F1210" s="148"/>
      <c r="G1210" s="148"/>
      <c r="H1210" s="148"/>
      <c r="I1210" s="148"/>
      <c r="J1210" s="148"/>
      <c r="K1210" s="148"/>
      <c r="L1210" s="148"/>
      <c r="M1210" s="148"/>
      <c r="N1210" s="148"/>
      <c r="O1210" s="148"/>
      <c r="P1210" s="148"/>
      <c r="Q1210" s="148"/>
      <c r="R1210" s="148"/>
      <c r="S1210" s="148"/>
      <c r="T1210" s="148"/>
      <c r="U1210" s="148"/>
    </row>
    <row r="1211">
      <c r="A1211" s="145"/>
      <c r="B1211" s="146"/>
      <c r="C1211" s="147"/>
      <c r="D1211" s="148"/>
      <c r="E1211" s="148"/>
      <c r="F1211" s="148"/>
      <c r="G1211" s="148"/>
      <c r="H1211" s="148"/>
      <c r="I1211" s="148"/>
      <c r="J1211" s="148"/>
      <c r="K1211" s="148"/>
      <c r="L1211" s="148"/>
      <c r="M1211" s="148"/>
      <c r="N1211" s="148"/>
      <c r="O1211" s="148"/>
      <c r="P1211" s="148"/>
      <c r="Q1211" s="148"/>
      <c r="R1211" s="148"/>
      <c r="S1211" s="148"/>
      <c r="T1211" s="148"/>
      <c r="U1211" s="148"/>
    </row>
    <row r="1212">
      <c r="A1212" s="145"/>
      <c r="B1212" s="146"/>
      <c r="C1212" s="147"/>
      <c r="D1212" s="148"/>
      <c r="E1212" s="148"/>
      <c r="F1212" s="148"/>
      <c r="G1212" s="148"/>
      <c r="H1212" s="148"/>
      <c r="I1212" s="148"/>
      <c r="J1212" s="148"/>
      <c r="K1212" s="148"/>
      <c r="L1212" s="148"/>
      <c r="M1212" s="148"/>
      <c r="N1212" s="148"/>
      <c r="O1212" s="148"/>
      <c r="P1212" s="148"/>
      <c r="Q1212" s="148"/>
      <c r="R1212" s="148"/>
      <c r="S1212" s="148"/>
      <c r="T1212" s="148"/>
      <c r="U1212" s="148"/>
    </row>
    <row r="1213">
      <c r="A1213" s="145"/>
      <c r="B1213" s="146"/>
      <c r="C1213" s="147"/>
      <c r="D1213" s="148"/>
      <c r="E1213" s="148"/>
      <c r="F1213" s="148"/>
      <c r="G1213" s="148"/>
      <c r="H1213" s="148"/>
      <c r="I1213" s="148"/>
      <c r="J1213" s="148"/>
      <c r="K1213" s="148"/>
      <c r="L1213" s="148"/>
      <c r="M1213" s="148"/>
      <c r="N1213" s="148"/>
      <c r="O1213" s="148"/>
      <c r="P1213" s="148"/>
      <c r="Q1213" s="148"/>
      <c r="R1213" s="148"/>
      <c r="S1213" s="148"/>
      <c r="T1213" s="148"/>
      <c r="U1213" s="148"/>
    </row>
    <row r="1214">
      <c r="A1214" s="145"/>
      <c r="B1214" s="146"/>
      <c r="C1214" s="147"/>
      <c r="D1214" s="148"/>
      <c r="E1214" s="148"/>
      <c r="F1214" s="148"/>
      <c r="G1214" s="148"/>
      <c r="H1214" s="148"/>
      <c r="I1214" s="148"/>
      <c r="J1214" s="148"/>
      <c r="K1214" s="148"/>
      <c r="L1214" s="148"/>
      <c r="M1214" s="148"/>
      <c r="N1214" s="148"/>
      <c r="O1214" s="148"/>
      <c r="P1214" s="148"/>
      <c r="Q1214" s="148"/>
      <c r="R1214" s="148"/>
      <c r="S1214" s="148"/>
      <c r="T1214" s="148"/>
      <c r="U1214" s="148"/>
    </row>
    <row r="1215">
      <c r="A1215" s="145"/>
      <c r="B1215" s="146"/>
      <c r="C1215" s="147"/>
      <c r="D1215" s="148"/>
      <c r="E1215" s="148"/>
      <c r="F1215" s="148"/>
      <c r="G1215" s="148"/>
      <c r="H1215" s="148"/>
      <c r="I1215" s="148"/>
      <c r="J1215" s="148"/>
      <c r="K1215" s="148"/>
      <c r="L1215" s="148"/>
      <c r="M1215" s="148"/>
      <c r="N1215" s="148"/>
      <c r="O1215" s="148"/>
      <c r="P1215" s="148"/>
      <c r="Q1215" s="148"/>
      <c r="R1215" s="148"/>
      <c r="S1215" s="148"/>
      <c r="T1215" s="148"/>
      <c r="U1215" s="148"/>
    </row>
    <row r="1216">
      <c r="A1216" s="145"/>
      <c r="B1216" s="146"/>
      <c r="C1216" s="147"/>
      <c r="D1216" s="148"/>
      <c r="E1216" s="148"/>
      <c r="F1216" s="148"/>
      <c r="G1216" s="148"/>
      <c r="H1216" s="148"/>
      <c r="I1216" s="148"/>
      <c r="J1216" s="148"/>
      <c r="K1216" s="148"/>
      <c r="L1216" s="148"/>
      <c r="M1216" s="148"/>
      <c r="N1216" s="148"/>
      <c r="O1216" s="148"/>
      <c r="P1216" s="148"/>
      <c r="Q1216" s="148"/>
      <c r="R1216" s="148"/>
      <c r="S1216" s="148"/>
      <c r="T1216" s="148"/>
      <c r="U1216" s="148"/>
    </row>
    <row r="1217">
      <c r="A1217" s="145"/>
      <c r="B1217" s="146"/>
      <c r="C1217" s="147"/>
      <c r="D1217" s="148"/>
      <c r="E1217" s="148"/>
      <c r="F1217" s="148"/>
      <c r="G1217" s="148"/>
      <c r="H1217" s="148"/>
      <c r="I1217" s="148"/>
      <c r="J1217" s="148"/>
      <c r="K1217" s="148"/>
      <c r="L1217" s="148"/>
      <c r="M1217" s="148"/>
      <c r="N1217" s="148"/>
      <c r="O1217" s="148"/>
      <c r="P1217" s="148"/>
      <c r="Q1217" s="148"/>
      <c r="R1217" s="148"/>
      <c r="S1217" s="148"/>
      <c r="T1217" s="148"/>
      <c r="U1217" s="148"/>
    </row>
    <row r="1218">
      <c r="A1218" s="145"/>
      <c r="B1218" s="146"/>
      <c r="C1218" s="147"/>
      <c r="D1218" s="148"/>
      <c r="E1218" s="148"/>
      <c r="F1218" s="148"/>
      <c r="G1218" s="148"/>
      <c r="H1218" s="148"/>
      <c r="I1218" s="148"/>
      <c r="J1218" s="148"/>
      <c r="K1218" s="148"/>
      <c r="L1218" s="148"/>
      <c r="M1218" s="148"/>
      <c r="N1218" s="148"/>
      <c r="O1218" s="148"/>
      <c r="P1218" s="148"/>
      <c r="Q1218" s="148"/>
      <c r="R1218" s="148"/>
      <c r="S1218" s="148"/>
      <c r="T1218" s="148"/>
      <c r="U1218" s="148"/>
    </row>
    <row r="1219">
      <c r="A1219" s="145"/>
      <c r="B1219" s="146"/>
      <c r="C1219" s="147"/>
      <c r="D1219" s="148"/>
      <c r="E1219" s="148"/>
      <c r="F1219" s="148"/>
      <c r="G1219" s="148"/>
      <c r="H1219" s="148"/>
      <c r="I1219" s="148"/>
      <c r="J1219" s="148"/>
      <c r="K1219" s="148"/>
      <c r="L1219" s="148"/>
      <c r="M1219" s="148"/>
      <c r="N1219" s="148"/>
      <c r="O1219" s="148"/>
      <c r="P1219" s="148"/>
      <c r="Q1219" s="148"/>
      <c r="R1219" s="148"/>
      <c r="S1219" s="148"/>
      <c r="T1219" s="148"/>
      <c r="U1219" s="148"/>
    </row>
    <row r="1220">
      <c r="A1220" s="145"/>
      <c r="B1220" s="146"/>
      <c r="C1220" s="147"/>
      <c r="D1220" s="148"/>
      <c r="E1220" s="148"/>
      <c r="F1220" s="148"/>
      <c r="G1220" s="148"/>
      <c r="H1220" s="148"/>
      <c r="I1220" s="148"/>
      <c r="J1220" s="148"/>
      <c r="K1220" s="148"/>
      <c r="L1220" s="148"/>
      <c r="M1220" s="148"/>
      <c r="N1220" s="148"/>
      <c r="O1220" s="148"/>
      <c r="P1220" s="148"/>
      <c r="Q1220" s="148"/>
      <c r="R1220" s="148"/>
      <c r="S1220" s="148"/>
      <c r="T1220" s="148"/>
      <c r="U1220" s="148"/>
    </row>
    <row r="1221">
      <c r="A1221" s="145"/>
      <c r="B1221" s="146"/>
      <c r="C1221" s="147"/>
      <c r="D1221" s="148"/>
      <c r="E1221" s="148"/>
      <c r="F1221" s="148"/>
      <c r="G1221" s="148"/>
      <c r="H1221" s="148"/>
      <c r="I1221" s="148"/>
      <c r="J1221" s="148"/>
      <c r="K1221" s="148"/>
      <c r="L1221" s="148"/>
      <c r="M1221" s="148"/>
      <c r="N1221" s="148"/>
      <c r="O1221" s="148"/>
      <c r="P1221" s="148"/>
      <c r="Q1221" s="148"/>
      <c r="R1221" s="148"/>
      <c r="S1221" s="148"/>
      <c r="T1221" s="148"/>
      <c r="U1221" s="148"/>
    </row>
    <row r="1222">
      <c r="A1222" s="145"/>
      <c r="B1222" s="146"/>
      <c r="C1222" s="147"/>
      <c r="D1222" s="148"/>
      <c r="E1222" s="148"/>
      <c r="F1222" s="148"/>
      <c r="G1222" s="148"/>
      <c r="H1222" s="148"/>
      <c r="I1222" s="148"/>
      <c r="J1222" s="148"/>
      <c r="K1222" s="148"/>
      <c r="L1222" s="148"/>
      <c r="M1222" s="148"/>
      <c r="N1222" s="148"/>
      <c r="O1222" s="148"/>
      <c r="P1222" s="148"/>
      <c r="Q1222" s="148"/>
      <c r="R1222" s="148"/>
      <c r="S1222" s="148"/>
      <c r="T1222" s="148"/>
      <c r="U1222" s="148"/>
    </row>
    <row r="1223">
      <c r="A1223" s="145"/>
      <c r="B1223" s="146"/>
      <c r="C1223" s="147"/>
      <c r="D1223" s="148"/>
      <c r="E1223" s="148"/>
      <c r="F1223" s="148"/>
      <c r="G1223" s="148"/>
      <c r="H1223" s="148"/>
      <c r="I1223" s="148"/>
      <c r="J1223" s="148"/>
      <c r="K1223" s="148"/>
      <c r="L1223" s="148"/>
      <c r="M1223" s="148"/>
      <c r="N1223" s="148"/>
      <c r="O1223" s="148"/>
      <c r="P1223" s="148"/>
      <c r="Q1223" s="148"/>
      <c r="R1223" s="148"/>
      <c r="S1223" s="148"/>
      <c r="T1223" s="148"/>
      <c r="U1223" s="148"/>
    </row>
    <row r="1224">
      <c r="A1224" s="145"/>
      <c r="B1224" s="146"/>
      <c r="C1224" s="147"/>
      <c r="D1224" s="148"/>
      <c r="E1224" s="148"/>
      <c r="F1224" s="148"/>
      <c r="G1224" s="148"/>
      <c r="H1224" s="148"/>
      <c r="I1224" s="148"/>
      <c r="J1224" s="148"/>
      <c r="K1224" s="148"/>
      <c r="L1224" s="148"/>
      <c r="M1224" s="148"/>
      <c r="N1224" s="148"/>
      <c r="O1224" s="148"/>
      <c r="P1224" s="148"/>
      <c r="Q1224" s="148"/>
      <c r="R1224" s="148"/>
      <c r="S1224" s="148"/>
      <c r="T1224" s="148"/>
      <c r="U1224" s="148"/>
    </row>
    <row r="1225">
      <c r="A1225" s="145"/>
      <c r="B1225" s="146"/>
      <c r="C1225" s="147"/>
      <c r="D1225" s="148"/>
      <c r="E1225" s="148"/>
      <c r="F1225" s="148"/>
      <c r="G1225" s="148"/>
      <c r="H1225" s="148"/>
      <c r="I1225" s="148"/>
      <c r="J1225" s="148"/>
      <c r="K1225" s="148"/>
      <c r="L1225" s="148"/>
      <c r="M1225" s="148"/>
      <c r="N1225" s="148"/>
      <c r="O1225" s="148"/>
      <c r="P1225" s="148"/>
      <c r="Q1225" s="148"/>
      <c r="R1225" s="148"/>
      <c r="S1225" s="148"/>
      <c r="T1225" s="148"/>
      <c r="U1225" s="148"/>
    </row>
    <row r="1226">
      <c r="A1226" s="145"/>
      <c r="B1226" s="146"/>
      <c r="C1226" s="147"/>
      <c r="D1226" s="148"/>
      <c r="E1226" s="148"/>
      <c r="F1226" s="148"/>
      <c r="G1226" s="148"/>
      <c r="H1226" s="148"/>
      <c r="I1226" s="148"/>
      <c r="J1226" s="148"/>
      <c r="K1226" s="148"/>
      <c r="L1226" s="148"/>
      <c r="M1226" s="148"/>
      <c r="N1226" s="148"/>
      <c r="O1226" s="148"/>
      <c r="P1226" s="148"/>
      <c r="Q1226" s="148"/>
      <c r="R1226" s="148"/>
      <c r="S1226" s="148"/>
      <c r="T1226" s="148"/>
      <c r="U1226" s="148"/>
    </row>
    <row r="1227">
      <c r="A1227" s="145"/>
      <c r="B1227" s="146"/>
      <c r="C1227" s="147"/>
      <c r="D1227" s="148"/>
      <c r="E1227" s="148"/>
      <c r="F1227" s="148"/>
      <c r="G1227" s="148"/>
      <c r="H1227" s="148"/>
      <c r="I1227" s="148"/>
      <c r="J1227" s="148"/>
      <c r="K1227" s="148"/>
      <c r="L1227" s="148"/>
      <c r="M1227" s="148"/>
      <c r="N1227" s="148"/>
      <c r="O1227" s="148"/>
      <c r="P1227" s="148"/>
      <c r="Q1227" s="148"/>
      <c r="R1227" s="148"/>
      <c r="S1227" s="148"/>
      <c r="T1227" s="148"/>
      <c r="U1227" s="148"/>
    </row>
    <row r="1228">
      <c r="A1228" s="145"/>
      <c r="B1228" s="146"/>
      <c r="C1228" s="147"/>
      <c r="D1228" s="148"/>
      <c r="E1228" s="148"/>
      <c r="F1228" s="148"/>
      <c r="G1228" s="148"/>
      <c r="H1228" s="148"/>
      <c r="I1228" s="148"/>
      <c r="J1228" s="148"/>
      <c r="K1228" s="148"/>
      <c r="L1228" s="148"/>
      <c r="M1228" s="148"/>
      <c r="N1228" s="148"/>
      <c r="O1228" s="148"/>
      <c r="P1228" s="148"/>
      <c r="Q1228" s="148"/>
      <c r="R1228" s="148"/>
      <c r="S1228" s="148"/>
      <c r="T1228" s="148"/>
      <c r="U1228" s="148"/>
    </row>
    <row r="1229">
      <c r="A1229" s="145"/>
      <c r="B1229" s="146"/>
      <c r="C1229" s="147"/>
      <c r="D1229" s="148"/>
      <c r="E1229" s="148"/>
      <c r="F1229" s="148"/>
      <c r="G1229" s="148"/>
      <c r="H1229" s="148"/>
      <c r="I1229" s="148"/>
      <c r="J1229" s="148"/>
      <c r="K1229" s="148"/>
      <c r="L1229" s="148"/>
      <c r="M1229" s="148"/>
      <c r="N1229" s="148"/>
      <c r="O1229" s="148"/>
      <c r="P1229" s="148"/>
      <c r="Q1229" s="148"/>
      <c r="R1229" s="148"/>
      <c r="S1229" s="148"/>
      <c r="T1229" s="148"/>
      <c r="U1229" s="148"/>
    </row>
    <row r="1230">
      <c r="A1230" s="145"/>
      <c r="B1230" s="146"/>
      <c r="C1230" s="147"/>
      <c r="D1230" s="148"/>
      <c r="E1230" s="148"/>
      <c r="F1230" s="148"/>
      <c r="G1230" s="148"/>
      <c r="H1230" s="148"/>
      <c r="I1230" s="148"/>
      <c r="J1230" s="148"/>
      <c r="K1230" s="148"/>
      <c r="L1230" s="148"/>
      <c r="M1230" s="148"/>
      <c r="N1230" s="148"/>
      <c r="O1230" s="148"/>
      <c r="P1230" s="148"/>
      <c r="Q1230" s="148"/>
      <c r="R1230" s="148"/>
      <c r="S1230" s="148"/>
      <c r="T1230" s="148"/>
      <c r="U1230" s="148"/>
    </row>
    <row r="1231">
      <c r="A1231" s="145"/>
      <c r="B1231" s="146"/>
      <c r="C1231" s="147"/>
      <c r="D1231" s="148"/>
      <c r="E1231" s="148"/>
      <c r="F1231" s="148"/>
      <c r="G1231" s="148"/>
      <c r="H1231" s="148"/>
      <c r="I1231" s="148"/>
      <c r="J1231" s="148"/>
      <c r="K1231" s="148"/>
      <c r="L1231" s="148"/>
      <c r="M1231" s="148"/>
      <c r="N1231" s="148"/>
      <c r="O1231" s="148"/>
      <c r="P1231" s="148"/>
      <c r="Q1231" s="148"/>
      <c r="R1231" s="148"/>
      <c r="S1231" s="148"/>
      <c r="T1231" s="148"/>
      <c r="U1231" s="148"/>
    </row>
    <row r="1232">
      <c r="A1232" s="145"/>
      <c r="B1232" s="146"/>
      <c r="C1232" s="147"/>
      <c r="D1232" s="148"/>
      <c r="E1232" s="148"/>
      <c r="F1232" s="148"/>
      <c r="G1232" s="148"/>
      <c r="H1232" s="148"/>
      <c r="I1232" s="148"/>
      <c r="J1232" s="148"/>
      <c r="K1232" s="148"/>
      <c r="L1232" s="148"/>
      <c r="M1232" s="148"/>
      <c r="N1232" s="148"/>
      <c r="O1232" s="148"/>
      <c r="P1232" s="148"/>
      <c r="Q1232" s="148"/>
      <c r="R1232" s="148"/>
      <c r="S1232" s="148"/>
      <c r="T1232" s="148"/>
      <c r="U1232" s="148"/>
    </row>
    <row r="1233">
      <c r="A1233" s="145"/>
      <c r="B1233" s="146"/>
      <c r="C1233" s="147"/>
      <c r="D1233" s="148"/>
      <c r="E1233" s="148"/>
      <c r="F1233" s="148"/>
      <c r="G1233" s="148"/>
      <c r="H1233" s="148"/>
      <c r="I1233" s="148"/>
      <c r="J1233" s="148"/>
      <c r="K1233" s="148"/>
      <c r="L1233" s="148"/>
      <c r="M1233" s="148"/>
      <c r="N1233" s="148"/>
      <c r="O1233" s="148"/>
      <c r="P1233" s="148"/>
      <c r="Q1233" s="148"/>
      <c r="R1233" s="148"/>
      <c r="S1233" s="148"/>
      <c r="T1233" s="148"/>
      <c r="U1233" s="148"/>
    </row>
    <row r="1234">
      <c r="A1234" s="145"/>
      <c r="B1234" s="146"/>
      <c r="C1234" s="147"/>
      <c r="D1234" s="148"/>
      <c r="E1234" s="148"/>
      <c r="F1234" s="148"/>
      <c r="G1234" s="148"/>
      <c r="H1234" s="148"/>
      <c r="I1234" s="148"/>
      <c r="J1234" s="148"/>
      <c r="K1234" s="148"/>
      <c r="L1234" s="148"/>
      <c r="M1234" s="148"/>
      <c r="N1234" s="148"/>
      <c r="O1234" s="148"/>
      <c r="P1234" s="148"/>
      <c r="Q1234" s="148"/>
      <c r="R1234" s="148"/>
      <c r="S1234" s="148"/>
      <c r="T1234" s="148"/>
      <c r="U1234" s="148"/>
    </row>
    <row r="1235">
      <c r="A1235" s="145"/>
      <c r="B1235" s="146"/>
      <c r="C1235" s="147"/>
      <c r="D1235" s="148"/>
      <c r="E1235" s="148"/>
      <c r="F1235" s="148"/>
      <c r="G1235" s="148"/>
      <c r="H1235" s="148"/>
      <c r="I1235" s="148"/>
      <c r="J1235" s="148"/>
      <c r="K1235" s="148"/>
      <c r="L1235" s="148"/>
      <c r="M1235" s="148"/>
      <c r="N1235" s="148"/>
      <c r="O1235" s="148"/>
      <c r="P1235" s="148"/>
      <c r="Q1235" s="148"/>
      <c r="R1235" s="148"/>
      <c r="S1235" s="148"/>
      <c r="T1235" s="148"/>
      <c r="U1235" s="148"/>
    </row>
    <row r="1236">
      <c r="A1236" s="145"/>
      <c r="B1236" s="146"/>
      <c r="C1236" s="147"/>
      <c r="D1236" s="148"/>
      <c r="E1236" s="148"/>
      <c r="F1236" s="148"/>
      <c r="G1236" s="148"/>
      <c r="H1236" s="148"/>
      <c r="I1236" s="148"/>
      <c r="J1236" s="148"/>
      <c r="K1236" s="148"/>
      <c r="L1236" s="148"/>
      <c r="M1236" s="148"/>
      <c r="N1236" s="148"/>
      <c r="O1236" s="148"/>
      <c r="P1236" s="148"/>
      <c r="Q1236" s="148"/>
      <c r="R1236" s="148"/>
      <c r="S1236" s="148"/>
      <c r="T1236" s="148"/>
      <c r="U1236" s="148"/>
    </row>
    <row r="1237">
      <c r="A1237" s="145"/>
      <c r="B1237" s="146"/>
      <c r="C1237" s="147"/>
      <c r="D1237" s="148"/>
      <c r="E1237" s="148"/>
      <c r="F1237" s="148"/>
      <c r="G1237" s="148"/>
      <c r="H1237" s="148"/>
      <c r="I1237" s="148"/>
      <c r="J1237" s="148"/>
      <c r="K1237" s="148"/>
      <c r="L1237" s="148"/>
      <c r="M1237" s="148"/>
      <c r="N1237" s="148"/>
      <c r="O1237" s="148"/>
      <c r="P1237" s="148"/>
      <c r="Q1237" s="148"/>
      <c r="R1237" s="148"/>
      <c r="S1237" s="148"/>
      <c r="T1237" s="148"/>
      <c r="U1237" s="148"/>
    </row>
    <row r="1238">
      <c r="A1238" s="145"/>
      <c r="B1238" s="146"/>
      <c r="C1238" s="147"/>
      <c r="D1238" s="148"/>
      <c r="E1238" s="148"/>
      <c r="F1238" s="148"/>
      <c r="G1238" s="148"/>
      <c r="H1238" s="148"/>
      <c r="I1238" s="148"/>
      <c r="J1238" s="148"/>
      <c r="K1238" s="148"/>
      <c r="L1238" s="148"/>
      <c r="M1238" s="148"/>
      <c r="N1238" s="148"/>
      <c r="O1238" s="148"/>
      <c r="P1238" s="148"/>
      <c r="Q1238" s="148"/>
      <c r="R1238" s="148"/>
      <c r="S1238" s="148"/>
      <c r="T1238" s="148"/>
      <c r="U1238" s="148"/>
    </row>
    <row r="1239">
      <c r="A1239" s="145"/>
      <c r="B1239" s="146"/>
      <c r="C1239" s="147"/>
      <c r="D1239" s="148"/>
      <c r="E1239" s="148"/>
      <c r="F1239" s="148"/>
      <c r="G1239" s="148"/>
      <c r="H1239" s="148"/>
      <c r="I1239" s="148"/>
      <c r="J1239" s="148"/>
      <c r="K1239" s="148"/>
      <c r="L1239" s="148"/>
      <c r="M1239" s="148"/>
      <c r="N1239" s="148"/>
      <c r="O1239" s="148"/>
      <c r="P1239" s="148"/>
      <c r="Q1239" s="148"/>
      <c r="R1239" s="148"/>
      <c r="S1239" s="148"/>
      <c r="T1239" s="148"/>
      <c r="U1239" s="148"/>
    </row>
    <row r="1240">
      <c r="A1240" s="145"/>
      <c r="B1240" s="146"/>
      <c r="C1240" s="147"/>
      <c r="D1240" s="148"/>
      <c r="E1240" s="148"/>
      <c r="F1240" s="148"/>
      <c r="G1240" s="148"/>
      <c r="H1240" s="148"/>
      <c r="I1240" s="148"/>
      <c r="J1240" s="148"/>
      <c r="K1240" s="148"/>
      <c r="L1240" s="148"/>
      <c r="M1240" s="148"/>
      <c r="N1240" s="148"/>
      <c r="O1240" s="148"/>
      <c r="P1240" s="148"/>
      <c r="Q1240" s="148"/>
      <c r="R1240" s="148"/>
      <c r="S1240" s="148"/>
      <c r="T1240" s="148"/>
      <c r="U1240" s="148"/>
    </row>
    <row r="1241">
      <c r="A1241" s="145"/>
      <c r="B1241" s="146"/>
      <c r="C1241" s="147"/>
      <c r="D1241" s="148"/>
      <c r="E1241" s="148"/>
      <c r="F1241" s="148"/>
      <c r="G1241" s="148"/>
      <c r="H1241" s="148"/>
      <c r="I1241" s="148"/>
      <c r="J1241" s="148"/>
      <c r="K1241" s="148"/>
      <c r="L1241" s="148"/>
      <c r="M1241" s="148"/>
      <c r="N1241" s="148"/>
      <c r="O1241" s="148"/>
      <c r="P1241" s="148"/>
      <c r="Q1241" s="148"/>
      <c r="R1241" s="148"/>
      <c r="S1241" s="148"/>
      <c r="T1241" s="148"/>
      <c r="U1241" s="148"/>
    </row>
    <row r="1242">
      <c r="A1242" s="145"/>
      <c r="B1242" s="146"/>
      <c r="C1242" s="147"/>
      <c r="D1242" s="148"/>
      <c r="E1242" s="148"/>
      <c r="F1242" s="148"/>
      <c r="G1242" s="148"/>
      <c r="H1242" s="148"/>
      <c r="I1242" s="148"/>
      <c r="J1242" s="148"/>
      <c r="K1242" s="148"/>
      <c r="L1242" s="148"/>
      <c r="M1242" s="148"/>
      <c r="N1242" s="148"/>
      <c r="O1242" s="148"/>
      <c r="P1242" s="148"/>
      <c r="Q1242" s="148"/>
      <c r="R1242" s="148"/>
      <c r="S1242" s="148"/>
      <c r="T1242" s="148"/>
      <c r="U1242" s="148"/>
    </row>
    <row r="1243">
      <c r="A1243" s="145"/>
      <c r="B1243" s="146"/>
      <c r="C1243" s="147"/>
      <c r="D1243" s="148"/>
      <c r="E1243" s="148"/>
      <c r="F1243" s="148"/>
      <c r="G1243" s="148"/>
      <c r="H1243" s="148"/>
      <c r="I1243" s="148"/>
      <c r="J1243" s="148"/>
      <c r="K1243" s="148"/>
      <c r="L1243" s="148"/>
      <c r="M1243" s="148"/>
      <c r="N1243" s="148"/>
      <c r="O1243" s="148"/>
      <c r="P1243" s="148"/>
      <c r="Q1243" s="148"/>
      <c r="R1243" s="148"/>
      <c r="S1243" s="148"/>
      <c r="T1243" s="148"/>
      <c r="U1243" s="148"/>
    </row>
    <row r="1244">
      <c r="A1244" s="145"/>
      <c r="B1244" s="146"/>
      <c r="C1244" s="147"/>
      <c r="D1244" s="148"/>
      <c r="E1244" s="148"/>
      <c r="F1244" s="148"/>
      <c r="G1244" s="148"/>
      <c r="H1244" s="148"/>
      <c r="I1244" s="148"/>
      <c r="J1244" s="148"/>
      <c r="K1244" s="148"/>
      <c r="L1244" s="148"/>
      <c r="M1244" s="148"/>
      <c r="N1244" s="148"/>
      <c r="O1244" s="148"/>
      <c r="P1244" s="148"/>
      <c r="Q1244" s="148"/>
      <c r="R1244" s="148"/>
      <c r="S1244" s="148"/>
      <c r="T1244" s="148"/>
      <c r="U1244" s="148"/>
    </row>
    <row r="1245">
      <c r="A1245" s="145"/>
      <c r="B1245" s="146"/>
      <c r="C1245" s="147"/>
      <c r="D1245" s="148"/>
      <c r="E1245" s="148"/>
      <c r="F1245" s="148"/>
      <c r="G1245" s="148"/>
      <c r="H1245" s="148"/>
      <c r="I1245" s="148"/>
      <c r="J1245" s="148"/>
      <c r="K1245" s="148"/>
      <c r="L1245" s="148"/>
      <c r="M1245" s="148"/>
      <c r="N1245" s="148"/>
      <c r="O1245" s="148"/>
      <c r="P1245" s="148"/>
      <c r="Q1245" s="148"/>
      <c r="R1245" s="148"/>
      <c r="S1245" s="148"/>
      <c r="T1245" s="148"/>
      <c r="U1245" s="148"/>
    </row>
    <row r="1246">
      <c r="A1246" s="145"/>
      <c r="B1246" s="146"/>
      <c r="C1246" s="147"/>
      <c r="D1246" s="148"/>
      <c r="E1246" s="148"/>
      <c r="F1246" s="148"/>
      <c r="G1246" s="148"/>
      <c r="H1246" s="148"/>
      <c r="I1246" s="148"/>
      <c r="J1246" s="148"/>
      <c r="K1246" s="148"/>
      <c r="L1246" s="148"/>
      <c r="M1246" s="148"/>
      <c r="N1246" s="148"/>
      <c r="O1246" s="148"/>
      <c r="P1246" s="148"/>
      <c r="Q1246" s="148"/>
      <c r="R1246" s="148"/>
      <c r="S1246" s="148"/>
      <c r="T1246" s="148"/>
      <c r="U1246" s="148"/>
    </row>
    <row r="1247">
      <c r="A1247" s="145"/>
      <c r="B1247" s="146"/>
      <c r="C1247" s="147"/>
      <c r="D1247" s="148"/>
      <c r="E1247" s="148"/>
      <c r="F1247" s="148"/>
      <c r="G1247" s="148"/>
      <c r="H1247" s="148"/>
      <c r="I1247" s="148"/>
      <c r="J1247" s="148"/>
      <c r="K1247" s="148"/>
      <c r="L1247" s="148"/>
      <c r="M1247" s="148"/>
      <c r="N1247" s="148"/>
      <c r="O1247" s="148"/>
      <c r="P1247" s="148"/>
      <c r="Q1247" s="148"/>
      <c r="R1247" s="148"/>
      <c r="S1247" s="148"/>
      <c r="T1247" s="148"/>
      <c r="U1247" s="148"/>
    </row>
    <row r="1248">
      <c r="A1248" s="145"/>
      <c r="B1248" s="146"/>
      <c r="C1248" s="147"/>
      <c r="D1248" s="148"/>
      <c r="E1248" s="148"/>
      <c r="F1248" s="148"/>
      <c r="G1248" s="148"/>
      <c r="H1248" s="148"/>
      <c r="I1248" s="148"/>
      <c r="J1248" s="148"/>
      <c r="K1248" s="148"/>
      <c r="L1248" s="148"/>
      <c r="M1248" s="148"/>
      <c r="N1248" s="148"/>
      <c r="O1248" s="148"/>
      <c r="P1248" s="148"/>
      <c r="Q1248" s="148"/>
      <c r="R1248" s="148"/>
      <c r="S1248" s="148"/>
      <c r="T1248" s="148"/>
      <c r="U1248" s="148"/>
    </row>
    <row r="1249">
      <c r="A1249" s="145"/>
      <c r="B1249" s="146"/>
      <c r="C1249" s="147"/>
      <c r="D1249" s="148"/>
      <c r="E1249" s="148"/>
      <c r="F1249" s="148"/>
      <c r="G1249" s="148"/>
      <c r="H1249" s="148"/>
      <c r="I1249" s="148"/>
      <c r="J1249" s="148"/>
      <c r="K1249" s="148"/>
      <c r="L1249" s="148"/>
      <c r="M1249" s="148"/>
      <c r="N1249" s="148"/>
      <c r="O1249" s="148"/>
      <c r="P1249" s="148"/>
      <c r="Q1249" s="148"/>
      <c r="R1249" s="148"/>
      <c r="S1249" s="148"/>
      <c r="T1249" s="148"/>
      <c r="U1249" s="148"/>
    </row>
    <row r="1250">
      <c r="A1250" s="145"/>
      <c r="B1250" s="146"/>
      <c r="C1250" s="147"/>
      <c r="D1250" s="148"/>
      <c r="E1250" s="148"/>
      <c r="F1250" s="148"/>
      <c r="G1250" s="148"/>
      <c r="H1250" s="148"/>
      <c r="I1250" s="148"/>
      <c r="J1250" s="148"/>
      <c r="K1250" s="148"/>
      <c r="L1250" s="148"/>
      <c r="M1250" s="148"/>
      <c r="N1250" s="148"/>
      <c r="O1250" s="148"/>
      <c r="P1250" s="148"/>
      <c r="Q1250" s="148"/>
      <c r="R1250" s="148"/>
      <c r="S1250" s="148"/>
      <c r="T1250" s="148"/>
      <c r="U1250" s="148"/>
    </row>
    <row r="1251">
      <c r="A1251" s="145"/>
      <c r="B1251" s="146"/>
      <c r="C1251" s="147"/>
      <c r="D1251" s="148"/>
      <c r="E1251" s="148"/>
      <c r="F1251" s="148"/>
      <c r="G1251" s="148"/>
      <c r="H1251" s="148"/>
      <c r="I1251" s="148"/>
      <c r="J1251" s="148"/>
      <c r="K1251" s="148"/>
      <c r="L1251" s="148"/>
      <c r="M1251" s="148"/>
      <c r="N1251" s="148"/>
      <c r="O1251" s="148"/>
      <c r="P1251" s="148"/>
      <c r="Q1251" s="148"/>
      <c r="R1251" s="148"/>
      <c r="S1251" s="148"/>
      <c r="T1251" s="148"/>
      <c r="U1251" s="148"/>
    </row>
    <row r="1252">
      <c r="A1252" s="145"/>
      <c r="B1252" s="146"/>
      <c r="C1252" s="147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</row>
    <row r="1253">
      <c r="A1253" s="145"/>
      <c r="B1253" s="146"/>
      <c r="C1253" s="147"/>
      <c r="D1253" s="148"/>
      <c r="E1253" s="148"/>
      <c r="F1253" s="148"/>
      <c r="G1253" s="148"/>
      <c r="H1253" s="148"/>
      <c r="I1253" s="148"/>
      <c r="J1253" s="148"/>
      <c r="K1253" s="148"/>
      <c r="L1253" s="148"/>
      <c r="M1253" s="148"/>
      <c r="N1253" s="148"/>
      <c r="O1253" s="148"/>
      <c r="P1253" s="148"/>
      <c r="Q1253" s="148"/>
      <c r="R1253" s="148"/>
      <c r="S1253" s="148"/>
      <c r="T1253" s="148"/>
      <c r="U1253" s="148"/>
    </row>
    <row r="1254">
      <c r="A1254" s="145"/>
      <c r="B1254" s="146"/>
      <c r="C1254" s="147"/>
      <c r="D1254" s="148"/>
      <c r="E1254" s="148"/>
      <c r="F1254" s="148"/>
      <c r="G1254" s="148"/>
      <c r="H1254" s="148"/>
      <c r="I1254" s="148"/>
      <c r="J1254" s="148"/>
      <c r="K1254" s="148"/>
      <c r="L1254" s="148"/>
      <c r="M1254" s="148"/>
      <c r="N1254" s="148"/>
      <c r="O1254" s="148"/>
      <c r="P1254" s="148"/>
      <c r="Q1254" s="148"/>
      <c r="R1254" s="148"/>
      <c r="S1254" s="148"/>
      <c r="T1254" s="148"/>
      <c r="U1254" s="148"/>
    </row>
    <row r="1255">
      <c r="A1255" s="145"/>
      <c r="B1255" s="146"/>
      <c r="C1255" s="147"/>
      <c r="D1255" s="148"/>
      <c r="E1255" s="148"/>
      <c r="F1255" s="148"/>
      <c r="G1255" s="148"/>
      <c r="H1255" s="148"/>
      <c r="I1255" s="148"/>
      <c r="J1255" s="148"/>
      <c r="K1255" s="148"/>
      <c r="L1255" s="148"/>
      <c r="M1255" s="148"/>
      <c r="N1255" s="148"/>
      <c r="O1255" s="148"/>
      <c r="P1255" s="148"/>
      <c r="Q1255" s="148"/>
      <c r="R1255" s="148"/>
      <c r="S1255" s="148"/>
      <c r="T1255" s="148"/>
      <c r="U1255" s="148"/>
    </row>
    <row r="1256">
      <c r="A1256" s="145"/>
      <c r="B1256" s="146"/>
      <c r="C1256" s="147"/>
      <c r="D1256" s="148"/>
      <c r="E1256" s="148"/>
      <c r="F1256" s="148"/>
      <c r="G1256" s="148"/>
      <c r="H1256" s="148"/>
      <c r="I1256" s="148"/>
      <c r="J1256" s="148"/>
      <c r="K1256" s="148"/>
      <c r="L1256" s="148"/>
      <c r="M1256" s="148"/>
      <c r="N1256" s="148"/>
      <c r="O1256" s="148"/>
      <c r="P1256" s="148"/>
      <c r="Q1256" s="148"/>
      <c r="R1256" s="148"/>
      <c r="S1256" s="148"/>
      <c r="T1256" s="148"/>
      <c r="U1256" s="148"/>
    </row>
    <row r="1257">
      <c r="A1257" s="145"/>
      <c r="B1257" s="146"/>
      <c r="C1257" s="147"/>
      <c r="D1257" s="148"/>
      <c r="E1257" s="148"/>
      <c r="F1257" s="148"/>
      <c r="G1257" s="148"/>
      <c r="H1257" s="148"/>
      <c r="I1257" s="148"/>
      <c r="J1257" s="148"/>
      <c r="K1257" s="148"/>
      <c r="L1257" s="148"/>
      <c r="M1257" s="148"/>
      <c r="N1257" s="148"/>
      <c r="O1257" s="148"/>
      <c r="P1257" s="148"/>
      <c r="Q1257" s="148"/>
      <c r="R1257" s="148"/>
      <c r="S1257" s="148"/>
      <c r="T1257" s="148"/>
      <c r="U1257" s="148"/>
    </row>
    <row r="1258">
      <c r="A1258" s="145"/>
      <c r="B1258" s="146"/>
      <c r="C1258" s="147"/>
      <c r="D1258" s="148"/>
      <c r="E1258" s="148"/>
      <c r="F1258" s="148"/>
      <c r="G1258" s="148"/>
      <c r="H1258" s="148"/>
      <c r="I1258" s="148"/>
      <c r="J1258" s="148"/>
      <c r="K1258" s="148"/>
      <c r="L1258" s="148"/>
      <c r="M1258" s="148"/>
      <c r="N1258" s="148"/>
      <c r="O1258" s="148"/>
      <c r="P1258" s="148"/>
      <c r="Q1258" s="148"/>
      <c r="R1258" s="148"/>
      <c r="S1258" s="148"/>
      <c r="T1258" s="148"/>
      <c r="U1258" s="148"/>
    </row>
    <row r="1259">
      <c r="A1259" s="145"/>
      <c r="B1259" s="146"/>
      <c r="C1259" s="147"/>
      <c r="D1259" s="148"/>
      <c r="E1259" s="148"/>
      <c r="F1259" s="148"/>
      <c r="G1259" s="148"/>
      <c r="H1259" s="148"/>
      <c r="I1259" s="148"/>
      <c r="J1259" s="148"/>
      <c r="K1259" s="148"/>
      <c r="L1259" s="148"/>
      <c r="M1259" s="148"/>
      <c r="N1259" s="148"/>
      <c r="O1259" s="148"/>
      <c r="P1259" s="148"/>
      <c r="Q1259" s="148"/>
      <c r="R1259" s="148"/>
      <c r="S1259" s="148"/>
      <c r="T1259" s="148"/>
      <c r="U1259" s="148"/>
    </row>
    <row r="1260">
      <c r="A1260" s="145"/>
      <c r="B1260" s="146"/>
      <c r="C1260" s="147"/>
      <c r="D1260" s="148"/>
      <c r="E1260" s="148"/>
      <c r="F1260" s="148"/>
      <c r="G1260" s="148"/>
      <c r="H1260" s="148"/>
      <c r="I1260" s="148"/>
      <c r="J1260" s="148"/>
      <c r="K1260" s="148"/>
      <c r="L1260" s="148"/>
      <c r="M1260" s="148"/>
      <c r="N1260" s="148"/>
      <c r="O1260" s="148"/>
      <c r="P1260" s="148"/>
      <c r="Q1260" s="148"/>
      <c r="R1260" s="148"/>
      <c r="S1260" s="148"/>
      <c r="T1260" s="148"/>
      <c r="U1260" s="148"/>
    </row>
    <row r="1261">
      <c r="A1261" s="145"/>
      <c r="B1261" s="146"/>
      <c r="C1261" s="147"/>
      <c r="D1261" s="148"/>
      <c r="E1261" s="148"/>
      <c r="F1261" s="148"/>
      <c r="G1261" s="148"/>
      <c r="H1261" s="148"/>
      <c r="I1261" s="148"/>
      <c r="J1261" s="148"/>
      <c r="K1261" s="148"/>
      <c r="L1261" s="148"/>
      <c r="M1261" s="148"/>
      <c r="N1261" s="148"/>
      <c r="O1261" s="148"/>
      <c r="P1261" s="148"/>
      <c r="Q1261" s="148"/>
      <c r="R1261" s="148"/>
      <c r="S1261" s="148"/>
      <c r="T1261" s="148"/>
      <c r="U1261" s="148"/>
    </row>
    <row r="1262">
      <c r="A1262" s="145"/>
      <c r="B1262" s="146"/>
      <c r="C1262" s="147"/>
      <c r="D1262" s="148"/>
      <c r="E1262" s="148"/>
      <c r="F1262" s="148"/>
      <c r="G1262" s="148"/>
      <c r="H1262" s="148"/>
      <c r="I1262" s="148"/>
      <c r="J1262" s="148"/>
      <c r="K1262" s="148"/>
      <c r="L1262" s="148"/>
      <c r="M1262" s="148"/>
      <c r="N1262" s="148"/>
      <c r="O1262" s="148"/>
      <c r="P1262" s="148"/>
      <c r="Q1262" s="148"/>
      <c r="R1262" s="148"/>
      <c r="S1262" s="148"/>
      <c r="T1262" s="148"/>
      <c r="U1262" s="148"/>
    </row>
    <row r="1263">
      <c r="A1263" s="145"/>
      <c r="B1263" s="146"/>
      <c r="C1263" s="147"/>
      <c r="D1263" s="148"/>
      <c r="E1263" s="148"/>
      <c r="F1263" s="148"/>
      <c r="G1263" s="148"/>
      <c r="H1263" s="148"/>
      <c r="I1263" s="148"/>
      <c r="J1263" s="148"/>
      <c r="K1263" s="148"/>
      <c r="L1263" s="148"/>
      <c r="M1263" s="148"/>
      <c r="N1263" s="148"/>
      <c r="O1263" s="148"/>
      <c r="P1263" s="148"/>
      <c r="Q1263" s="148"/>
      <c r="R1263" s="148"/>
      <c r="S1263" s="148"/>
      <c r="T1263" s="148"/>
      <c r="U1263" s="148"/>
    </row>
    <row r="1264">
      <c r="A1264" s="145"/>
      <c r="B1264" s="146"/>
      <c r="C1264" s="147"/>
      <c r="D1264" s="148"/>
      <c r="E1264" s="148"/>
      <c r="F1264" s="148"/>
      <c r="G1264" s="148"/>
      <c r="H1264" s="148"/>
      <c r="I1264" s="148"/>
      <c r="J1264" s="148"/>
      <c r="K1264" s="148"/>
      <c r="L1264" s="148"/>
      <c r="M1264" s="148"/>
      <c r="N1264" s="148"/>
      <c r="O1264" s="148"/>
      <c r="P1264" s="148"/>
      <c r="Q1264" s="148"/>
      <c r="R1264" s="148"/>
      <c r="S1264" s="148"/>
      <c r="T1264" s="148"/>
      <c r="U1264" s="148"/>
    </row>
    <row r="1265">
      <c r="A1265" s="145"/>
      <c r="B1265" s="146"/>
      <c r="C1265" s="147"/>
      <c r="D1265" s="148"/>
      <c r="E1265" s="148"/>
      <c r="F1265" s="148"/>
      <c r="G1265" s="148"/>
      <c r="H1265" s="148"/>
      <c r="I1265" s="148"/>
      <c r="J1265" s="148"/>
      <c r="K1265" s="148"/>
      <c r="L1265" s="148"/>
      <c r="M1265" s="148"/>
      <c r="N1265" s="148"/>
      <c r="O1265" s="148"/>
      <c r="P1265" s="148"/>
      <c r="Q1265" s="148"/>
      <c r="R1265" s="148"/>
      <c r="S1265" s="148"/>
      <c r="T1265" s="148"/>
      <c r="U1265" s="148"/>
    </row>
    <row r="1266">
      <c r="A1266" s="145"/>
      <c r="B1266" s="146"/>
      <c r="C1266" s="147"/>
      <c r="D1266" s="148"/>
      <c r="E1266" s="148"/>
      <c r="F1266" s="148"/>
      <c r="G1266" s="148"/>
      <c r="H1266" s="148"/>
      <c r="I1266" s="148"/>
      <c r="J1266" s="148"/>
      <c r="K1266" s="148"/>
      <c r="L1266" s="148"/>
      <c r="M1266" s="148"/>
      <c r="N1266" s="148"/>
      <c r="O1266" s="148"/>
      <c r="P1266" s="148"/>
      <c r="Q1266" s="148"/>
      <c r="R1266" s="148"/>
      <c r="S1266" s="148"/>
      <c r="T1266" s="148"/>
      <c r="U1266" s="148"/>
    </row>
    <row r="1267">
      <c r="A1267" s="145"/>
      <c r="B1267" s="146"/>
      <c r="C1267" s="147"/>
      <c r="D1267" s="148"/>
      <c r="E1267" s="148"/>
      <c r="F1267" s="148"/>
      <c r="G1267" s="148"/>
      <c r="H1267" s="148"/>
      <c r="I1267" s="148"/>
      <c r="J1267" s="148"/>
      <c r="K1267" s="148"/>
      <c r="L1267" s="148"/>
      <c r="M1267" s="148"/>
      <c r="N1267" s="148"/>
      <c r="O1267" s="148"/>
      <c r="P1267" s="148"/>
      <c r="Q1267" s="148"/>
      <c r="R1267" s="148"/>
      <c r="S1267" s="148"/>
      <c r="T1267" s="148"/>
      <c r="U1267" s="148"/>
    </row>
    <row r="1268">
      <c r="A1268" s="145"/>
      <c r="B1268" s="146"/>
      <c r="C1268" s="147"/>
      <c r="D1268" s="148"/>
      <c r="E1268" s="148"/>
      <c r="F1268" s="148"/>
      <c r="G1268" s="148"/>
      <c r="H1268" s="148"/>
      <c r="I1268" s="148"/>
      <c r="J1268" s="148"/>
      <c r="K1268" s="148"/>
      <c r="L1268" s="148"/>
      <c r="M1268" s="148"/>
      <c r="N1268" s="148"/>
      <c r="O1268" s="148"/>
      <c r="P1268" s="148"/>
      <c r="Q1268" s="148"/>
      <c r="R1268" s="148"/>
      <c r="S1268" s="148"/>
      <c r="T1268" s="148"/>
      <c r="U1268" s="148"/>
    </row>
    <row r="1269">
      <c r="A1269" s="145"/>
      <c r="B1269" s="146"/>
      <c r="C1269" s="147"/>
      <c r="D1269" s="148"/>
      <c r="E1269" s="148"/>
      <c r="F1269" s="148"/>
      <c r="G1269" s="148"/>
      <c r="H1269" s="148"/>
      <c r="I1269" s="148"/>
      <c r="J1269" s="148"/>
      <c r="K1269" s="148"/>
      <c r="L1269" s="148"/>
      <c r="M1269" s="148"/>
      <c r="N1269" s="148"/>
      <c r="O1269" s="148"/>
      <c r="P1269" s="148"/>
      <c r="Q1269" s="148"/>
      <c r="R1269" s="148"/>
      <c r="S1269" s="148"/>
      <c r="T1269" s="148"/>
      <c r="U1269" s="148"/>
    </row>
    <row r="1270">
      <c r="A1270" s="145"/>
      <c r="B1270" s="146"/>
      <c r="C1270" s="147"/>
      <c r="D1270" s="148"/>
      <c r="E1270" s="148"/>
      <c r="F1270" s="148"/>
      <c r="G1270" s="148"/>
      <c r="H1270" s="148"/>
      <c r="I1270" s="148"/>
      <c r="J1270" s="148"/>
      <c r="K1270" s="148"/>
      <c r="L1270" s="148"/>
      <c r="M1270" s="148"/>
      <c r="N1270" s="148"/>
      <c r="O1270" s="148"/>
      <c r="P1270" s="148"/>
      <c r="Q1270" s="148"/>
      <c r="R1270" s="148"/>
      <c r="S1270" s="148"/>
      <c r="T1270" s="148"/>
      <c r="U1270" s="148"/>
    </row>
    <row r="1271">
      <c r="A1271" s="145"/>
      <c r="B1271" s="146"/>
      <c r="C1271" s="147"/>
      <c r="D1271" s="148"/>
      <c r="E1271" s="148"/>
      <c r="F1271" s="148"/>
      <c r="G1271" s="148"/>
      <c r="H1271" s="148"/>
      <c r="I1271" s="148"/>
      <c r="J1271" s="148"/>
      <c r="K1271" s="148"/>
      <c r="L1271" s="148"/>
      <c r="M1271" s="148"/>
      <c r="N1271" s="148"/>
      <c r="O1271" s="148"/>
      <c r="P1271" s="148"/>
      <c r="Q1271" s="148"/>
      <c r="R1271" s="148"/>
      <c r="S1271" s="148"/>
      <c r="T1271" s="148"/>
      <c r="U1271" s="148"/>
    </row>
    <row r="1272">
      <c r="A1272" s="145"/>
      <c r="B1272" s="146"/>
      <c r="C1272" s="147"/>
      <c r="D1272" s="148"/>
      <c r="E1272" s="148"/>
      <c r="F1272" s="148"/>
      <c r="G1272" s="148"/>
      <c r="H1272" s="148"/>
      <c r="I1272" s="148"/>
      <c r="J1272" s="148"/>
      <c r="K1272" s="148"/>
      <c r="L1272" s="148"/>
      <c r="M1272" s="148"/>
      <c r="N1272" s="148"/>
      <c r="O1272" s="148"/>
      <c r="P1272" s="148"/>
      <c r="Q1272" s="148"/>
      <c r="R1272" s="148"/>
      <c r="S1272" s="148"/>
      <c r="T1272" s="148"/>
      <c r="U1272" s="148"/>
    </row>
    <row r="1273">
      <c r="A1273" s="145"/>
      <c r="B1273" s="146"/>
      <c r="C1273" s="147"/>
      <c r="D1273" s="148"/>
      <c r="E1273" s="148"/>
      <c r="F1273" s="148"/>
      <c r="G1273" s="148"/>
      <c r="H1273" s="148"/>
      <c r="I1273" s="148"/>
      <c r="J1273" s="148"/>
      <c r="K1273" s="148"/>
      <c r="L1273" s="148"/>
      <c r="M1273" s="148"/>
      <c r="N1273" s="148"/>
      <c r="O1273" s="148"/>
      <c r="P1273" s="148"/>
      <c r="Q1273" s="148"/>
      <c r="R1273" s="148"/>
      <c r="S1273" s="148"/>
      <c r="T1273" s="148"/>
      <c r="U1273" s="148"/>
    </row>
    <row r="1274">
      <c r="A1274" s="145"/>
      <c r="B1274" s="146"/>
      <c r="C1274" s="147"/>
      <c r="D1274" s="148"/>
      <c r="E1274" s="148"/>
      <c r="F1274" s="148"/>
      <c r="G1274" s="148"/>
      <c r="H1274" s="148"/>
      <c r="I1274" s="148"/>
      <c r="J1274" s="148"/>
      <c r="K1274" s="148"/>
      <c r="L1274" s="148"/>
      <c r="M1274" s="148"/>
      <c r="N1274" s="148"/>
      <c r="O1274" s="148"/>
      <c r="P1274" s="148"/>
      <c r="Q1274" s="148"/>
      <c r="R1274" s="148"/>
      <c r="S1274" s="148"/>
      <c r="T1274" s="148"/>
      <c r="U1274" s="148"/>
    </row>
    <row r="1275">
      <c r="A1275" s="145"/>
      <c r="B1275" s="146"/>
      <c r="C1275" s="147"/>
      <c r="D1275" s="148"/>
      <c r="E1275" s="148"/>
      <c r="F1275" s="148"/>
      <c r="G1275" s="148"/>
      <c r="H1275" s="148"/>
      <c r="I1275" s="148"/>
      <c r="J1275" s="148"/>
      <c r="K1275" s="148"/>
      <c r="L1275" s="148"/>
      <c r="M1275" s="148"/>
      <c r="N1275" s="148"/>
      <c r="O1275" s="148"/>
      <c r="P1275" s="148"/>
      <c r="Q1275" s="148"/>
      <c r="R1275" s="148"/>
      <c r="S1275" s="148"/>
      <c r="T1275" s="148"/>
      <c r="U1275" s="148"/>
    </row>
    <row r="1276">
      <c r="A1276" s="145"/>
      <c r="B1276" s="146"/>
      <c r="C1276" s="147"/>
      <c r="D1276" s="148"/>
      <c r="E1276" s="148"/>
      <c r="F1276" s="148"/>
      <c r="G1276" s="148"/>
      <c r="H1276" s="148"/>
      <c r="I1276" s="148"/>
      <c r="J1276" s="148"/>
      <c r="K1276" s="148"/>
      <c r="L1276" s="148"/>
      <c r="M1276" s="148"/>
      <c r="N1276" s="148"/>
      <c r="O1276" s="148"/>
      <c r="P1276" s="148"/>
      <c r="Q1276" s="148"/>
      <c r="R1276" s="148"/>
      <c r="S1276" s="148"/>
      <c r="T1276" s="148"/>
      <c r="U1276" s="148"/>
    </row>
    <row r="1277">
      <c r="A1277" s="145"/>
      <c r="B1277" s="146"/>
      <c r="C1277" s="147"/>
      <c r="D1277" s="148"/>
      <c r="E1277" s="148"/>
      <c r="F1277" s="148"/>
      <c r="G1277" s="148"/>
      <c r="H1277" s="148"/>
      <c r="I1277" s="148"/>
      <c r="J1277" s="148"/>
      <c r="K1277" s="148"/>
      <c r="L1277" s="148"/>
      <c r="M1277" s="148"/>
      <c r="N1277" s="148"/>
      <c r="O1277" s="148"/>
      <c r="P1277" s="148"/>
      <c r="Q1277" s="148"/>
      <c r="R1277" s="148"/>
      <c r="S1277" s="148"/>
      <c r="T1277" s="148"/>
      <c r="U1277" s="148"/>
    </row>
    <row r="1278">
      <c r="A1278" s="145"/>
      <c r="B1278" s="146"/>
      <c r="C1278" s="147"/>
      <c r="D1278" s="148"/>
      <c r="E1278" s="148"/>
      <c r="F1278" s="148"/>
      <c r="G1278" s="148"/>
      <c r="H1278" s="148"/>
      <c r="I1278" s="148"/>
      <c r="J1278" s="148"/>
      <c r="K1278" s="148"/>
      <c r="L1278" s="148"/>
      <c r="M1278" s="148"/>
      <c r="N1278" s="148"/>
      <c r="O1278" s="148"/>
      <c r="P1278" s="148"/>
      <c r="Q1278" s="148"/>
      <c r="R1278" s="148"/>
      <c r="S1278" s="148"/>
      <c r="T1278" s="148"/>
      <c r="U1278" s="148"/>
    </row>
    <row r="1279">
      <c r="A1279" s="145"/>
      <c r="B1279" s="146"/>
      <c r="C1279" s="147"/>
      <c r="D1279" s="148"/>
      <c r="E1279" s="148"/>
      <c r="F1279" s="148"/>
      <c r="G1279" s="148"/>
      <c r="H1279" s="148"/>
      <c r="I1279" s="148"/>
      <c r="J1279" s="148"/>
      <c r="K1279" s="148"/>
      <c r="L1279" s="148"/>
      <c r="M1279" s="148"/>
      <c r="N1279" s="148"/>
      <c r="O1279" s="148"/>
      <c r="P1279" s="148"/>
      <c r="Q1279" s="148"/>
      <c r="R1279" s="148"/>
      <c r="S1279" s="148"/>
      <c r="T1279" s="148"/>
      <c r="U1279" s="148"/>
    </row>
    <row r="1280">
      <c r="A1280" s="145"/>
      <c r="B1280" s="146"/>
      <c r="C1280" s="147"/>
      <c r="D1280" s="148"/>
      <c r="E1280" s="148"/>
      <c r="F1280" s="148"/>
      <c r="G1280" s="148"/>
      <c r="H1280" s="148"/>
      <c r="I1280" s="148"/>
      <c r="J1280" s="148"/>
      <c r="K1280" s="148"/>
      <c r="L1280" s="148"/>
      <c r="M1280" s="148"/>
      <c r="N1280" s="148"/>
      <c r="O1280" s="148"/>
      <c r="P1280" s="148"/>
      <c r="Q1280" s="148"/>
      <c r="R1280" s="148"/>
      <c r="S1280" s="148"/>
      <c r="T1280" s="148"/>
      <c r="U1280" s="148"/>
    </row>
    <row r="1281">
      <c r="A1281" s="145"/>
      <c r="B1281" s="146"/>
      <c r="C1281" s="147"/>
      <c r="D1281" s="148"/>
      <c r="E1281" s="148"/>
      <c r="F1281" s="148"/>
      <c r="G1281" s="148"/>
      <c r="H1281" s="148"/>
      <c r="I1281" s="148"/>
      <c r="J1281" s="148"/>
      <c r="K1281" s="148"/>
      <c r="L1281" s="148"/>
      <c r="M1281" s="148"/>
      <c r="N1281" s="148"/>
      <c r="O1281" s="148"/>
      <c r="P1281" s="148"/>
      <c r="Q1281" s="148"/>
      <c r="R1281" s="148"/>
      <c r="S1281" s="148"/>
      <c r="T1281" s="148"/>
      <c r="U1281" s="148"/>
    </row>
    <row r="1282">
      <c r="A1282" s="145"/>
      <c r="B1282" s="146"/>
      <c r="C1282" s="147"/>
      <c r="D1282" s="148"/>
      <c r="E1282" s="148"/>
      <c r="F1282" s="148"/>
      <c r="G1282" s="148"/>
      <c r="H1282" s="148"/>
      <c r="I1282" s="148"/>
      <c r="J1282" s="148"/>
      <c r="K1282" s="148"/>
      <c r="L1282" s="148"/>
      <c r="M1282" s="148"/>
      <c r="N1282" s="148"/>
      <c r="O1282" s="148"/>
      <c r="P1282" s="148"/>
      <c r="Q1282" s="148"/>
      <c r="R1282" s="148"/>
      <c r="S1282" s="148"/>
      <c r="T1282" s="148"/>
      <c r="U1282" s="148"/>
    </row>
    <row r="1283">
      <c r="A1283" s="145"/>
      <c r="B1283" s="146"/>
      <c r="C1283" s="147"/>
      <c r="D1283" s="148"/>
      <c r="E1283" s="148"/>
      <c r="F1283" s="148"/>
      <c r="G1283" s="148"/>
      <c r="H1283" s="148"/>
      <c r="I1283" s="148"/>
      <c r="J1283" s="148"/>
      <c r="K1283" s="148"/>
      <c r="L1283" s="148"/>
      <c r="M1283" s="148"/>
      <c r="N1283" s="148"/>
      <c r="O1283" s="148"/>
      <c r="P1283" s="148"/>
      <c r="Q1283" s="148"/>
      <c r="R1283" s="148"/>
      <c r="S1283" s="148"/>
      <c r="T1283" s="148"/>
      <c r="U1283" s="148"/>
    </row>
    <row r="1284">
      <c r="A1284" s="145"/>
      <c r="B1284" s="146"/>
      <c r="C1284" s="147"/>
      <c r="D1284" s="148"/>
      <c r="E1284" s="148"/>
      <c r="F1284" s="148"/>
      <c r="G1284" s="148"/>
      <c r="H1284" s="148"/>
      <c r="I1284" s="148"/>
      <c r="J1284" s="148"/>
      <c r="K1284" s="148"/>
      <c r="L1284" s="148"/>
      <c r="M1284" s="148"/>
      <c r="N1284" s="148"/>
      <c r="O1284" s="148"/>
      <c r="P1284" s="148"/>
      <c r="Q1284" s="148"/>
      <c r="R1284" s="148"/>
      <c r="S1284" s="148"/>
      <c r="T1284" s="148"/>
      <c r="U1284" s="148"/>
    </row>
    <row r="1285">
      <c r="A1285" s="145"/>
      <c r="B1285" s="146"/>
      <c r="C1285" s="147"/>
      <c r="D1285" s="148"/>
      <c r="E1285" s="148"/>
      <c r="F1285" s="148"/>
      <c r="G1285" s="148"/>
      <c r="H1285" s="148"/>
      <c r="I1285" s="148"/>
      <c r="J1285" s="148"/>
      <c r="K1285" s="148"/>
      <c r="L1285" s="148"/>
      <c r="M1285" s="148"/>
      <c r="N1285" s="148"/>
      <c r="O1285" s="148"/>
      <c r="P1285" s="148"/>
      <c r="Q1285" s="148"/>
      <c r="R1285" s="148"/>
      <c r="S1285" s="148"/>
      <c r="T1285" s="148"/>
      <c r="U1285" s="148"/>
    </row>
    <row r="1286">
      <c r="A1286" s="145"/>
      <c r="B1286" s="146"/>
      <c r="C1286" s="147"/>
      <c r="D1286" s="148"/>
      <c r="E1286" s="148"/>
      <c r="F1286" s="148"/>
      <c r="G1286" s="148"/>
      <c r="H1286" s="148"/>
      <c r="I1286" s="148"/>
      <c r="J1286" s="148"/>
      <c r="K1286" s="148"/>
      <c r="L1286" s="148"/>
      <c r="M1286" s="148"/>
      <c r="N1286" s="148"/>
      <c r="O1286" s="148"/>
      <c r="P1286" s="148"/>
      <c r="Q1286" s="148"/>
      <c r="R1286" s="148"/>
      <c r="S1286" s="148"/>
      <c r="T1286" s="148"/>
      <c r="U1286" s="148"/>
    </row>
    <row r="1287">
      <c r="A1287" s="145"/>
      <c r="B1287" s="146"/>
      <c r="C1287" s="147"/>
      <c r="D1287" s="148"/>
      <c r="E1287" s="148"/>
      <c r="F1287" s="148"/>
      <c r="G1287" s="148"/>
      <c r="H1287" s="148"/>
      <c r="I1287" s="148"/>
      <c r="J1287" s="148"/>
      <c r="K1287" s="148"/>
      <c r="L1287" s="148"/>
      <c r="M1287" s="148"/>
      <c r="N1287" s="148"/>
      <c r="O1287" s="148"/>
      <c r="P1287" s="148"/>
      <c r="Q1287" s="148"/>
      <c r="R1287" s="148"/>
      <c r="S1287" s="148"/>
      <c r="T1287" s="148"/>
      <c r="U1287" s="148"/>
    </row>
    <row r="1288">
      <c r="A1288" s="145"/>
      <c r="B1288" s="146"/>
      <c r="C1288" s="147"/>
      <c r="D1288" s="148"/>
      <c r="E1288" s="148"/>
      <c r="F1288" s="148"/>
      <c r="G1288" s="148"/>
      <c r="H1288" s="148"/>
      <c r="I1288" s="148"/>
      <c r="J1288" s="148"/>
      <c r="K1288" s="148"/>
      <c r="L1288" s="148"/>
      <c r="M1288" s="148"/>
      <c r="N1288" s="148"/>
      <c r="O1288" s="148"/>
      <c r="P1288" s="148"/>
      <c r="Q1288" s="148"/>
      <c r="R1288" s="148"/>
      <c r="S1288" s="148"/>
      <c r="T1288" s="148"/>
      <c r="U1288" s="148"/>
    </row>
    <row r="1289">
      <c r="A1289" s="145"/>
      <c r="B1289" s="146"/>
      <c r="C1289" s="147"/>
      <c r="D1289" s="148"/>
      <c r="E1289" s="148"/>
      <c r="F1289" s="148"/>
      <c r="G1289" s="148"/>
      <c r="H1289" s="148"/>
      <c r="I1289" s="148"/>
      <c r="J1289" s="148"/>
      <c r="K1289" s="148"/>
      <c r="L1289" s="148"/>
      <c r="M1289" s="148"/>
      <c r="N1289" s="148"/>
      <c r="O1289" s="148"/>
      <c r="P1289" s="148"/>
      <c r="Q1289" s="148"/>
      <c r="R1289" s="148"/>
      <c r="S1289" s="148"/>
      <c r="T1289" s="148"/>
      <c r="U1289" s="148"/>
    </row>
    <row r="1290">
      <c r="A1290" s="145"/>
      <c r="B1290" s="146"/>
      <c r="C1290" s="147"/>
      <c r="D1290" s="148"/>
      <c r="E1290" s="148"/>
      <c r="F1290" s="148"/>
      <c r="G1290" s="148"/>
      <c r="H1290" s="148"/>
      <c r="I1290" s="148"/>
      <c r="J1290" s="148"/>
      <c r="K1290" s="148"/>
      <c r="L1290" s="148"/>
      <c r="M1290" s="148"/>
      <c r="N1290" s="148"/>
      <c r="O1290" s="148"/>
      <c r="P1290" s="148"/>
      <c r="Q1290" s="148"/>
      <c r="R1290" s="148"/>
      <c r="S1290" s="148"/>
      <c r="T1290" s="148"/>
      <c r="U1290" s="148"/>
    </row>
    <row r="1291">
      <c r="A1291" s="145"/>
      <c r="B1291" s="146"/>
      <c r="C1291" s="147"/>
      <c r="D1291" s="148"/>
      <c r="E1291" s="148"/>
      <c r="F1291" s="148"/>
      <c r="G1291" s="148"/>
      <c r="H1291" s="148"/>
      <c r="I1291" s="148"/>
      <c r="J1291" s="148"/>
      <c r="K1291" s="148"/>
      <c r="L1291" s="148"/>
      <c r="M1291" s="148"/>
      <c r="N1291" s="148"/>
      <c r="O1291" s="148"/>
      <c r="P1291" s="148"/>
      <c r="Q1291" s="148"/>
      <c r="R1291" s="148"/>
      <c r="S1291" s="148"/>
      <c r="T1291" s="148"/>
      <c r="U1291" s="148"/>
    </row>
    <row r="1292">
      <c r="A1292" s="145"/>
      <c r="B1292" s="146"/>
      <c r="C1292" s="147"/>
      <c r="D1292" s="148"/>
      <c r="E1292" s="148"/>
      <c r="F1292" s="148"/>
      <c r="G1292" s="148"/>
      <c r="H1292" s="148"/>
      <c r="I1292" s="148"/>
      <c r="J1292" s="148"/>
      <c r="K1292" s="148"/>
      <c r="L1292" s="148"/>
      <c r="M1292" s="148"/>
      <c r="N1292" s="148"/>
      <c r="O1292" s="148"/>
      <c r="P1292" s="148"/>
      <c r="Q1292" s="148"/>
      <c r="R1292" s="148"/>
      <c r="S1292" s="148"/>
      <c r="T1292" s="148"/>
      <c r="U1292" s="148"/>
    </row>
    <row r="1293">
      <c r="A1293" s="145"/>
      <c r="B1293" s="146"/>
      <c r="C1293" s="147"/>
      <c r="D1293" s="148"/>
      <c r="E1293" s="148"/>
      <c r="F1293" s="148"/>
      <c r="G1293" s="148"/>
      <c r="H1293" s="148"/>
      <c r="I1293" s="148"/>
      <c r="J1293" s="148"/>
      <c r="K1293" s="148"/>
      <c r="L1293" s="148"/>
      <c r="M1293" s="148"/>
      <c r="N1293" s="148"/>
      <c r="O1293" s="148"/>
      <c r="P1293" s="148"/>
      <c r="Q1293" s="148"/>
      <c r="R1293" s="148"/>
      <c r="S1293" s="148"/>
      <c r="T1293" s="148"/>
      <c r="U1293" s="148"/>
    </row>
    <row r="1294">
      <c r="A1294" s="145"/>
      <c r="B1294" s="146"/>
      <c r="C1294" s="147"/>
      <c r="D1294" s="148"/>
      <c r="E1294" s="148"/>
      <c r="F1294" s="148"/>
      <c r="G1294" s="148"/>
      <c r="H1294" s="148"/>
      <c r="I1294" s="148"/>
      <c r="J1294" s="148"/>
      <c r="K1294" s="148"/>
      <c r="L1294" s="148"/>
      <c r="M1294" s="148"/>
      <c r="N1294" s="148"/>
      <c r="O1294" s="148"/>
      <c r="P1294" s="148"/>
      <c r="Q1294" s="148"/>
      <c r="R1294" s="148"/>
      <c r="S1294" s="148"/>
      <c r="T1294" s="148"/>
      <c r="U1294" s="148"/>
    </row>
    <row r="1295">
      <c r="A1295" s="145"/>
      <c r="B1295" s="146"/>
      <c r="C1295" s="147"/>
      <c r="D1295" s="148"/>
      <c r="E1295" s="148"/>
      <c r="F1295" s="148"/>
      <c r="G1295" s="148"/>
      <c r="H1295" s="148"/>
      <c r="I1295" s="148"/>
      <c r="J1295" s="148"/>
      <c r="K1295" s="148"/>
      <c r="L1295" s="148"/>
      <c r="M1295" s="148"/>
      <c r="N1295" s="148"/>
      <c r="O1295" s="148"/>
      <c r="P1295" s="148"/>
      <c r="Q1295" s="148"/>
      <c r="R1295" s="148"/>
      <c r="S1295" s="148"/>
      <c r="T1295" s="148"/>
      <c r="U1295" s="148"/>
    </row>
    <row r="1296">
      <c r="A1296" s="145"/>
      <c r="B1296" s="146"/>
      <c r="C1296" s="147"/>
      <c r="D1296" s="148"/>
      <c r="E1296" s="148"/>
      <c r="F1296" s="148"/>
      <c r="G1296" s="148"/>
      <c r="H1296" s="148"/>
      <c r="I1296" s="148"/>
      <c r="J1296" s="148"/>
      <c r="K1296" s="148"/>
      <c r="L1296" s="148"/>
      <c r="M1296" s="148"/>
      <c r="N1296" s="148"/>
      <c r="O1296" s="148"/>
      <c r="P1296" s="148"/>
      <c r="Q1296" s="148"/>
      <c r="R1296" s="148"/>
      <c r="S1296" s="148"/>
      <c r="T1296" s="148"/>
      <c r="U1296" s="148"/>
    </row>
    <row r="1297">
      <c r="A1297" s="145"/>
      <c r="B1297" s="146"/>
      <c r="C1297" s="147"/>
      <c r="D1297" s="148"/>
      <c r="E1297" s="148"/>
      <c r="F1297" s="148"/>
      <c r="G1297" s="148"/>
      <c r="H1297" s="148"/>
      <c r="I1297" s="148"/>
      <c r="J1297" s="148"/>
      <c r="K1297" s="148"/>
      <c r="L1297" s="148"/>
      <c r="M1297" s="148"/>
      <c r="N1297" s="148"/>
      <c r="O1297" s="148"/>
      <c r="P1297" s="148"/>
      <c r="Q1297" s="148"/>
      <c r="R1297" s="148"/>
      <c r="S1297" s="148"/>
      <c r="T1297" s="148"/>
      <c r="U1297" s="148"/>
    </row>
    <row r="1298">
      <c r="A1298" s="145"/>
      <c r="B1298" s="146"/>
      <c r="C1298" s="147"/>
      <c r="D1298" s="148"/>
      <c r="E1298" s="148"/>
      <c r="F1298" s="148"/>
      <c r="G1298" s="148"/>
      <c r="H1298" s="148"/>
      <c r="I1298" s="148"/>
      <c r="J1298" s="148"/>
      <c r="K1298" s="148"/>
      <c r="L1298" s="148"/>
      <c r="M1298" s="148"/>
      <c r="N1298" s="148"/>
      <c r="O1298" s="148"/>
      <c r="P1298" s="148"/>
      <c r="Q1298" s="148"/>
      <c r="R1298" s="148"/>
      <c r="S1298" s="148"/>
      <c r="T1298" s="148"/>
      <c r="U1298" s="148"/>
    </row>
    <row r="1299">
      <c r="A1299" s="145"/>
      <c r="B1299" s="146"/>
      <c r="C1299" s="147"/>
      <c r="D1299" s="148"/>
      <c r="E1299" s="148"/>
      <c r="F1299" s="148"/>
      <c r="G1299" s="148"/>
      <c r="H1299" s="148"/>
      <c r="I1299" s="148"/>
      <c r="J1299" s="148"/>
      <c r="K1299" s="148"/>
      <c r="L1299" s="148"/>
      <c r="M1299" s="148"/>
      <c r="N1299" s="148"/>
      <c r="O1299" s="148"/>
      <c r="P1299" s="148"/>
      <c r="Q1299" s="148"/>
      <c r="R1299" s="148"/>
      <c r="S1299" s="148"/>
      <c r="T1299" s="148"/>
      <c r="U1299" s="148"/>
    </row>
    <row r="1300">
      <c r="A1300" s="145"/>
      <c r="B1300" s="146"/>
      <c r="C1300" s="147"/>
      <c r="D1300" s="148"/>
      <c r="E1300" s="148"/>
      <c r="F1300" s="148"/>
      <c r="G1300" s="148"/>
      <c r="H1300" s="148"/>
      <c r="I1300" s="148"/>
      <c r="J1300" s="148"/>
      <c r="K1300" s="148"/>
      <c r="L1300" s="148"/>
      <c r="M1300" s="148"/>
      <c r="N1300" s="148"/>
      <c r="O1300" s="148"/>
      <c r="P1300" s="148"/>
      <c r="Q1300" s="148"/>
      <c r="R1300" s="148"/>
      <c r="S1300" s="148"/>
      <c r="T1300" s="148"/>
      <c r="U1300" s="148"/>
    </row>
    <row r="1301">
      <c r="A1301" s="145"/>
      <c r="B1301" s="146"/>
      <c r="C1301" s="147"/>
      <c r="D1301" s="148"/>
      <c r="E1301" s="148"/>
      <c r="F1301" s="148"/>
      <c r="G1301" s="148"/>
      <c r="H1301" s="148"/>
      <c r="I1301" s="148"/>
      <c r="J1301" s="148"/>
      <c r="K1301" s="148"/>
      <c r="L1301" s="148"/>
      <c r="M1301" s="148"/>
      <c r="N1301" s="148"/>
      <c r="O1301" s="148"/>
      <c r="P1301" s="148"/>
      <c r="Q1301" s="148"/>
      <c r="R1301" s="148"/>
      <c r="S1301" s="148"/>
      <c r="T1301" s="148"/>
      <c r="U1301" s="148"/>
    </row>
    <row r="1302">
      <c r="A1302" s="145"/>
      <c r="B1302" s="146"/>
      <c r="C1302" s="147"/>
      <c r="D1302" s="148"/>
      <c r="E1302" s="148"/>
      <c r="F1302" s="148"/>
      <c r="G1302" s="148"/>
      <c r="H1302" s="148"/>
      <c r="I1302" s="148"/>
      <c r="J1302" s="148"/>
      <c r="K1302" s="148"/>
      <c r="L1302" s="148"/>
      <c r="M1302" s="148"/>
      <c r="N1302" s="148"/>
      <c r="O1302" s="148"/>
      <c r="P1302" s="148"/>
      <c r="Q1302" s="148"/>
      <c r="R1302" s="148"/>
      <c r="S1302" s="148"/>
      <c r="T1302" s="148"/>
      <c r="U1302" s="148"/>
    </row>
    <row r="1303">
      <c r="A1303" s="145"/>
      <c r="B1303" s="146"/>
      <c r="C1303" s="147"/>
      <c r="D1303" s="148"/>
      <c r="E1303" s="148"/>
      <c r="F1303" s="148"/>
      <c r="G1303" s="148"/>
      <c r="H1303" s="148"/>
      <c r="I1303" s="148"/>
      <c r="J1303" s="148"/>
      <c r="K1303" s="148"/>
      <c r="L1303" s="148"/>
      <c r="M1303" s="148"/>
      <c r="N1303" s="148"/>
      <c r="O1303" s="148"/>
      <c r="P1303" s="148"/>
      <c r="Q1303" s="148"/>
      <c r="R1303" s="148"/>
      <c r="S1303" s="148"/>
      <c r="T1303" s="148"/>
      <c r="U1303" s="148"/>
    </row>
    <row r="1304">
      <c r="A1304" s="145"/>
      <c r="B1304" s="146"/>
      <c r="C1304" s="147"/>
      <c r="D1304" s="148"/>
      <c r="E1304" s="148"/>
      <c r="F1304" s="148"/>
      <c r="G1304" s="148"/>
      <c r="H1304" s="148"/>
      <c r="I1304" s="148"/>
      <c r="J1304" s="148"/>
      <c r="K1304" s="148"/>
      <c r="L1304" s="148"/>
      <c r="M1304" s="148"/>
      <c r="N1304" s="148"/>
      <c r="O1304" s="148"/>
      <c r="P1304" s="148"/>
      <c r="Q1304" s="148"/>
      <c r="R1304" s="148"/>
      <c r="S1304" s="148"/>
      <c r="T1304" s="148"/>
      <c r="U1304" s="148"/>
    </row>
    <row r="1305">
      <c r="A1305" s="145"/>
      <c r="B1305" s="146"/>
      <c r="C1305" s="147"/>
      <c r="D1305" s="148"/>
      <c r="E1305" s="148"/>
      <c r="F1305" s="148"/>
      <c r="G1305" s="148"/>
      <c r="H1305" s="148"/>
      <c r="I1305" s="148"/>
      <c r="J1305" s="148"/>
      <c r="K1305" s="148"/>
      <c r="L1305" s="148"/>
      <c r="M1305" s="148"/>
      <c r="N1305" s="148"/>
      <c r="O1305" s="148"/>
      <c r="P1305" s="148"/>
      <c r="Q1305" s="148"/>
      <c r="R1305" s="148"/>
      <c r="S1305" s="148"/>
      <c r="T1305" s="148"/>
      <c r="U1305" s="148"/>
    </row>
    <row r="1306">
      <c r="A1306" s="145"/>
      <c r="B1306" s="146"/>
      <c r="C1306" s="147"/>
      <c r="D1306" s="148"/>
      <c r="E1306" s="148"/>
      <c r="F1306" s="148"/>
      <c r="G1306" s="148"/>
      <c r="H1306" s="148"/>
      <c r="I1306" s="148"/>
      <c r="J1306" s="148"/>
      <c r="K1306" s="148"/>
      <c r="L1306" s="148"/>
      <c r="M1306" s="148"/>
      <c r="N1306" s="148"/>
      <c r="O1306" s="148"/>
      <c r="P1306" s="148"/>
      <c r="Q1306" s="148"/>
      <c r="R1306" s="148"/>
      <c r="S1306" s="148"/>
      <c r="T1306" s="148"/>
      <c r="U1306" s="148"/>
    </row>
    <row r="1307">
      <c r="A1307" s="145"/>
      <c r="B1307" s="146"/>
      <c r="C1307" s="147"/>
      <c r="D1307" s="148"/>
      <c r="E1307" s="148"/>
      <c r="F1307" s="148"/>
      <c r="G1307" s="148"/>
      <c r="H1307" s="148"/>
      <c r="I1307" s="148"/>
      <c r="J1307" s="148"/>
      <c r="K1307" s="148"/>
      <c r="L1307" s="148"/>
      <c r="M1307" s="148"/>
      <c r="N1307" s="148"/>
      <c r="O1307" s="148"/>
      <c r="P1307" s="148"/>
      <c r="Q1307" s="148"/>
      <c r="R1307" s="148"/>
      <c r="S1307" s="148"/>
      <c r="T1307" s="148"/>
      <c r="U1307" s="148"/>
    </row>
    <row r="1308">
      <c r="A1308" s="145"/>
      <c r="B1308" s="146"/>
      <c r="C1308" s="147"/>
      <c r="D1308" s="148"/>
      <c r="E1308" s="148"/>
      <c r="F1308" s="148"/>
      <c r="G1308" s="148"/>
      <c r="H1308" s="148"/>
      <c r="I1308" s="148"/>
      <c r="J1308" s="148"/>
      <c r="K1308" s="148"/>
      <c r="L1308" s="148"/>
      <c r="M1308" s="148"/>
      <c r="N1308" s="148"/>
      <c r="O1308" s="148"/>
      <c r="P1308" s="148"/>
      <c r="Q1308" s="148"/>
      <c r="R1308" s="148"/>
      <c r="S1308" s="148"/>
      <c r="T1308" s="148"/>
      <c r="U1308" s="148"/>
    </row>
    <row r="1309">
      <c r="A1309" s="145"/>
      <c r="B1309" s="146"/>
      <c r="C1309" s="147"/>
      <c r="D1309" s="148"/>
      <c r="E1309" s="148"/>
      <c r="F1309" s="148"/>
      <c r="G1309" s="148"/>
      <c r="H1309" s="148"/>
      <c r="I1309" s="148"/>
      <c r="J1309" s="148"/>
      <c r="K1309" s="148"/>
      <c r="L1309" s="148"/>
      <c r="M1309" s="148"/>
      <c r="N1309" s="148"/>
      <c r="O1309" s="148"/>
      <c r="P1309" s="148"/>
      <c r="Q1309" s="148"/>
      <c r="R1309" s="148"/>
      <c r="S1309" s="148"/>
      <c r="T1309" s="148"/>
      <c r="U1309" s="148"/>
    </row>
    <row r="1310">
      <c r="A1310" s="145"/>
      <c r="B1310" s="146"/>
      <c r="C1310" s="147"/>
      <c r="D1310" s="148"/>
      <c r="E1310" s="148"/>
      <c r="F1310" s="148"/>
      <c r="G1310" s="148"/>
      <c r="H1310" s="148"/>
      <c r="I1310" s="148"/>
      <c r="J1310" s="148"/>
      <c r="K1310" s="148"/>
      <c r="L1310" s="148"/>
      <c r="M1310" s="148"/>
      <c r="N1310" s="148"/>
      <c r="O1310" s="148"/>
      <c r="P1310" s="148"/>
      <c r="Q1310" s="148"/>
      <c r="R1310" s="148"/>
      <c r="S1310" s="148"/>
      <c r="T1310" s="148"/>
      <c r="U1310" s="148"/>
    </row>
    <row r="1311">
      <c r="A1311" s="145"/>
      <c r="B1311" s="146"/>
      <c r="C1311" s="147"/>
      <c r="D1311" s="148"/>
      <c r="E1311" s="148"/>
      <c r="F1311" s="148"/>
      <c r="G1311" s="148"/>
      <c r="H1311" s="148"/>
      <c r="I1311" s="148"/>
      <c r="J1311" s="148"/>
      <c r="K1311" s="148"/>
      <c r="L1311" s="148"/>
      <c r="M1311" s="148"/>
      <c r="N1311" s="148"/>
      <c r="O1311" s="148"/>
      <c r="P1311" s="148"/>
      <c r="Q1311" s="148"/>
      <c r="R1311" s="148"/>
      <c r="S1311" s="148"/>
      <c r="T1311" s="148"/>
      <c r="U1311" s="148"/>
    </row>
    <row r="1312">
      <c r="A1312" s="145"/>
      <c r="B1312" s="146"/>
      <c r="C1312" s="147"/>
      <c r="D1312" s="148"/>
      <c r="E1312" s="148"/>
      <c r="F1312" s="148"/>
      <c r="G1312" s="148"/>
      <c r="H1312" s="148"/>
      <c r="I1312" s="148"/>
      <c r="J1312" s="148"/>
      <c r="K1312" s="148"/>
      <c r="L1312" s="148"/>
      <c r="M1312" s="148"/>
      <c r="N1312" s="148"/>
      <c r="O1312" s="148"/>
      <c r="P1312" s="148"/>
      <c r="Q1312" s="148"/>
      <c r="R1312" s="148"/>
      <c r="S1312" s="148"/>
      <c r="T1312" s="148"/>
      <c r="U1312" s="148"/>
    </row>
    <row r="1313">
      <c r="A1313" s="145"/>
      <c r="B1313" s="146"/>
      <c r="C1313" s="147"/>
      <c r="D1313" s="148"/>
      <c r="E1313" s="148"/>
      <c r="F1313" s="148"/>
      <c r="G1313" s="148"/>
      <c r="H1313" s="148"/>
      <c r="I1313" s="148"/>
      <c r="J1313" s="148"/>
      <c r="K1313" s="148"/>
      <c r="L1313" s="148"/>
      <c r="M1313" s="148"/>
      <c r="N1313" s="148"/>
      <c r="O1313" s="148"/>
      <c r="P1313" s="148"/>
      <c r="Q1313" s="148"/>
      <c r="R1313" s="148"/>
      <c r="S1313" s="148"/>
      <c r="T1313" s="148"/>
      <c r="U1313" s="148"/>
    </row>
    <row r="1314">
      <c r="A1314" s="145"/>
      <c r="B1314" s="146"/>
      <c r="C1314" s="147"/>
      <c r="D1314" s="148"/>
      <c r="E1314" s="148"/>
      <c r="F1314" s="148"/>
      <c r="G1314" s="148"/>
      <c r="H1314" s="148"/>
      <c r="I1314" s="148"/>
      <c r="J1314" s="148"/>
      <c r="K1314" s="148"/>
      <c r="L1314" s="148"/>
      <c r="M1314" s="148"/>
      <c r="N1314" s="148"/>
      <c r="O1314" s="148"/>
      <c r="P1314" s="148"/>
      <c r="Q1314" s="148"/>
      <c r="R1314" s="148"/>
      <c r="S1314" s="148"/>
      <c r="T1314" s="148"/>
      <c r="U1314" s="148"/>
    </row>
    <row r="1315">
      <c r="A1315" s="145"/>
      <c r="B1315" s="146"/>
      <c r="C1315" s="147"/>
      <c r="D1315" s="148"/>
      <c r="E1315" s="148"/>
      <c r="F1315" s="148"/>
      <c r="G1315" s="148"/>
      <c r="H1315" s="148"/>
      <c r="I1315" s="148"/>
      <c r="J1315" s="148"/>
      <c r="K1315" s="148"/>
      <c r="L1315" s="148"/>
      <c r="M1315" s="148"/>
      <c r="N1315" s="148"/>
      <c r="O1315" s="148"/>
      <c r="P1315" s="148"/>
      <c r="Q1315" s="148"/>
      <c r="R1315" s="148"/>
      <c r="S1315" s="148"/>
      <c r="T1315" s="148"/>
      <c r="U1315" s="148"/>
    </row>
    <row r="1316">
      <c r="A1316" s="145"/>
      <c r="B1316" s="146"/>
      <c r="C1316" s="147"/>
      <c r="D1316" s="148"/>
      <c r="E1316" s="148"/>
      <c r="F1316" s="148"/>
      <c r="G1316" s="148"/>
      <c r="H1316" s="148"/>
      <c r="I1316" s="148"/>
      <c r="J1316" s="148"/>
      <c r="K1316" s="148"/>
      <c r="L1316" s="148"/>
      <c r="M1316" s="148"/>
      <c r="N1316" s="148"/>
      <c r="O1316" s="148"/>
      <c r="P1316" s="148"/>
      <c r="Q1316" s="148"/>
      <c r="R1316" s="148"/>
      <c r="S1316" s="148"/>
      <c r="T1316" s="148"/>
      <c r="U1316" s="148"/>
    </row>
    <row r="1317">
      <c r="A1317" s="145"/>
      <c r="B1317" s="146"/>
      <c r="C1317" s="147"/>
      <c r="D1317" s="148"/>
      <c r="E1317" s="148"/>
      <c r="F1317" s="148"/>
      <c r="G1317" s="148"/>
      <c r="H1317" s="148"/>
      <c r="I1317" s="148"/>
      <c r="J1317" s="148"/>
      <c r="K1317" s="148"/>
      <c r="L1317" s="148"/>
      <c r="M1317" s="148"/>
      <c r="N1317" s="148"/>
      <c r="O1317" s="148"/>
      <c r="P1317" s="148"/>
      <c r="Q1317" s="148"/>
      <c r="R1317" s="148"/>
      <c r="S1317" s="148"/>
      <c r="T1317" s="148"/>
      <c r="U1317" s="148"/>
    </row>
    <row r="1318">
      <c r="A1318" s="145"/>
      <c r="B1318" s="146"/>
      <c r="C1318" s="147"/>
      <c r="D1318" s="148"/>
      <c r="E1318" s="148"/>
      <c r="F1318" s="148"/>
      <c r="G1318" s="148"/>
      <c r="H1318" s="148"/>
      <c r="I1318" s="148"/>
      <c r="J1318" s="148"/>
      <c r="K1318" s="148"/>
      <c r="L1318" s="148"/>
      <c r="M1318" s="148"/>
      <c r="N1318" s="148"/>
      <c r="O1318" s="148"/>
      <c r="P1318" s="148"/>
      <c r="Q1318" s="148"/>
      <c r="R1318" s="148"/>
      <c r="S1318" s="148"/>
      <c r="T1318" s="148"/>
      <c r="U1318" s="148"/>
    </row>
    <row r="1319">
      <c r="A1319" s="145"/>
      <c r="B1319" s="146"/>
      <c r="C1319" s="147"/>
      <c r="D1319" s="148"/>
      <c r="E1319" s="148"/>
      <c r="F1319" s="148"/>
      <c r="G1319" s="148"/>
      <c r="H1319" s="148"/>
      <c r="I1319" s="148"/>
      <c r="J1319" s="148"/>
      <c r="K1319" s="148"/>
      <c r="L1319" s="148"/>
      <c r="M1319" s="148"/>
      <c r="N1319" s="148"/>
      <c r="O1319" s="148"/>
      <c r="P1319" s="148"/>
      <c r="Q1319" s="148"/>
      <c r="R1319" s="148"/>
      <c r="S1319" s="148"/>
      <c r="T1319" s="148"/>
      <c r="U1319" s="148"/>
    </row>
    <row r="1320">
      <c r="A1320" s="145"/>
      <c r="B1320" s="146"/>
      <c r="C1320" s="147"/>
      <c r="D1320" s="148"/>
      <c r="E1320" s="148"/>
      <c r="F1320" s="148"/>
      <c r="G1320" s="148"/>
      <c r="H1320" s="148"/>
      <c r="I1320" s="148"/>
      <c r="J1320" s="148"/>
      <c r="K1320" s="148"/>
      <c r="L1320" s="148"/>
      <c r="M1320" s="148"/>
      <c r="N1320" s="148"/>
      <c r="O1320" s="148"/>
      <c r="P1320" s="148"/>
      <c r="Q1320" s="148"/>
      <c r="R1320" s="148"/>
      <c r="S1320" s="148"/>
      <c r="T1320" s="148"/>
      <c r="U1320" s="148"/>
    </row>
    <row r="1321">
      <c r="A1321" s="145"/>
      <c r="B1321" s="146"/>
      <c r="C1321" s="147"/>
      <c r="D1321" s="148"/>
      <c r="E1321" s="148"/>
      <c r="F1321" s="148"/>
      <c r="G1321" s="148"/>
      <c r="H1321" s="148"/>
      <c r="I1321" s="148"/>
      <c r="J1321" s="148"/>
      <c r="K1321" s="148"/>
      <c r="L1321" s="148"/>
      <c r="M1321" s="148"/>
      <c r="N1321" s="148"/>
      <c r="O1321" s="148"/>
      <c r="P1321" s="148"/>
      <c r="Q1321" s="148"/>
      <c r="R1321" s="148"/>
      <c r="S1321" s="148"/>
      <c r="T1321" s="148"/>
      <c r="U1321" s="148"/>
    </row>
    <row r="1322">
      <c r="A1322" s="145"/>
      <c r="B1322" s="146"/>
      <c r="C1322" s="147"/>
      <c r="D1322" s="148"/>
      <c r="E1322" s="148"/>
      <c r="F1322" s="148"/>
      <c r="G1322" s="148"/>
      <c r="H1322" s="148"/>
      <c r="I1322" s="148"/>
      <c r="J1322" s="148"/>
      <c r="K1322" s="148"/>
      <c r="L1322" s="148"/>
      <c r="M1322" s="148"/>
      <c r="N1322" s="148"/>
      <c r="O1322" s="148"/>
      <c r="P1322" s="148"/>
      <c r="Q1322" s="148"/>
      <c r="R1322" s="148"/>
      <c r="S1322" s="148"/>
      <c r="T1322" s="148"/>
      <c r="U1322" s="148"/>
    </row>
    <row r="1323">
      <c r="A1323" s="194"/>
      <c r="B1323" s="146"/>
      <c r="C1323" s="147"/>
      <c r="D1323" s="148"/>
      <c r="E1323" s="148"/>
      <c r="F1323" s="148"/>
      <c r="G1323" s="148"/>
      <c r="H1323" s="148"/>
      <c r="I1323" s="148"/>
      <c r="J1323" s="148"/>
      <c r="K1323" s="148"/>
      <c r="L1323" s="148"/>
      <c r="M1323" s="148"/>
      <c r="N1323" s="148"/>
      <c r="O1323" s="148"/>
      <c r="P1323" s="148"/>
      <c r="Q1323" s="148"/>
      <c r="R1323" s="148"/>
      <c r="S1323" s="148"/>
      <c r="T1323" s="148"/>
      <c r="U1323" s="148"/>
    </row>
    <row r="1324">
      <c r="A1324" s="194"/>
      <c r="B1324" s="146"/>
      <c r="C1324" s="147"/>
      <c r="D1324" s="148"/>
      <c r="E1324" s="148"/>
      <c r="F1324" s="148"/>
      <c r="G1324" s="148"/>
      <c r="H1324" s="148"/>
      <c r="I1324" s="148"/>
      <c r="J1324" s="148"/>
      <c r="K1324" s="148"/>
      <c r="L1324" s="148"/>
      <c r="M1324" s="148"/>
      <c r="N1324" s="148"/>
      <c r="O1324" s="148"/>
      <c r="P1324" s="148"/>
      <c r="Q1324" s="148"/>
      <c r="R1324" s="148"/>
      <c r="S1324" s="148"/>
      <c r="T1324" s="148"/>
      <c r="U1324" s="148"/>
    </row>
    <row r="1325">
      <c r="A1325" s="194"/>
      <c r="B1325" s="146"/>
      <c r="C1325" s="147"/>
      <c r="D1325" s="148"/>
      <c r="E1325" s="148"/>
      <c r="F1325" s="148"/>
      <c r="G1325" s="148"/>
      <c r="H1325" s="148"/>
      <c r="I1325" s="148"/>
      <c r="J1325" s="148"/>
      <c r="K1325" s="148"/>
      <c r="L1325" s="148"/>
      <c r="M1325" s="148"/>
      <c r="N1325" s="148"/>
      <c r="O1325" s="148"/>
      <c r="P1325" s="148"/>
      <c r="Q1325" s="148"/>
      <c r="R1325" s="148"/>
      <c r="S1325" s="148"/>
      <c r="T1325" s="148"/>
      <c r="U1325" s="148"/>
    </row>
    <row r="1326">
      <c r="A1326" s="194"/>
      <c r="B1326" s="146"/>
      <c r="C1326" s="147"/>
      <c r="D1326" s="148"/>
      <c r="E1326" s="148"/>
      <c r="F1326" s="148"/>
      <c r="G1326" s="148"/>
      <c r="H1326" s="148"/>
      <c r="I1326" s="148"/>
      <c r="J1326" s="148"/>
      <c r="K1326" s="148"/>
      <c r="L1326" s="148"/>
      <c r="M1326" s="148"/>
      <c r="N1326" s="148"/>
      <c r="O1326" s="148"/>
      <c r="P1326" s="148"/>
      <c r="Q1326" s="148"/>
      <c r="R1326" s="148"/>
      <c r="S1326" s="148"/>
      <c r="T1326" s="148"/>
      <c r="U1326" s="148"/>
    </row>
    <row r="1327">
      <c r="A1327" s="194"/>
      <c r="B1327" s="146"/>
      <c r="C1327" s="147"/>
      <c r="D1327" s="148"/>
      <c r="E1327" s="148"/>
      <c r="F1327" s="148"/>
      <c r="G1327" s="148"/>
      <c r="H1327" s="148"/>
      <c r="I1327" s="148"/>
      <c r="J1327" s="148"/>
      <c r="K1327" s="148"/>
      <c r="L1327" s="148"/>
      <c r="M1327" s="148"/>
      <c r="N1327" s="148"/>
      <c r="O1327" s="148"/>
      <c r="P1327" s="148"/>
      <c r="Q1327" s="148"/>
      <c r="R1327" s="148"/>
      <c r="S1327" s="148"/>
      <c r="T1327" s="148"/>
      <c r="U1327" s="148"/>
    </row>
    <row r="1328">
      <c r="A1328" s="194"/>
      <c r="B1328" s="146"/>
      <c r="C1328" s="147"/>
      <c r="D1328" s="148"/>
      <c r="E1328" s="148"/>
      <c r="F1328" s="148"/>
      <c r="G1328" s="148"/>
      <c r="H1328" s="148"/>
      <c r="I1328" s="148"/>
      <c r="J1328" s="148"/>
      <c r="K1328" s="148"/>
      <c r="L1328" s="148"/>
      <c r="M1328" s="148"/>
      <c r="N1328" s="148"/>
      <c r="O1328" s="148"/>
      <c r="P1328" s="148"/>
      <c r="Q1328" s="148"/>
      <c r="R1328" s="148"/>
      <c r="S1328" s="148"/>
      <c r="T1328" s="148"/>
      <c r="U1328" s="148"/>
    </row>
    <row r="1329">
      <c r="A1329" s="194"/>
      <c r="B1329" s="146"/>
      <c r="C1329" s="147"/>
      <c r="D1329" s="148"/>
      <c r="E1329" s="148"/>
      <c r="F1329" s="148"/>
      <c r="G1329" s="148"/>
      <c r="H1329" s="148"/>
      <c r="I1329" s="148"/>
      <c r="J1329" s="148"/>
      <c r="K1329" s="148"/>
      <c r="L1329" s="148"/>
      <c r="M1329" s="148"/>
      <c r="N1329" s="148"/>
      <c r="O1329" s="148"/>
      <c r="P1329" s="148"/>
      <c r="Q1329" s="148"/>
      <c r="R1329" s="148"/>
      <c r="S1329" s="148"/>
      <c r="T1329" s="148"/>
      <c r="U1329" s="148"/>
    </row>
    <row r="1330">
      <c r="A1330" s="194"/>
      <c r="B1330" s="146"/>
      <c r="C1330" s="147"/>
      <c r="D1330" s="148"/>
      <c r="E1330" s="148"/>
      <c r="F1330" s="148"/>
      <c r="G1330" s="148"/>
      <c r="H1330" s="148"/>
      <c r="I1330" s="148"/>
      <c r="J1330" s="148"/>
      <c r="K1330" s="148"/>
      <c r="L1330" s="148"/>
      <c r="M1330" s="148"/>
      <c r="N1330" s="148"/>
      <c r="O1330" s="148"/>
      <c r="P1330" s="148"/>
      <c r="Q1330" s="148"/>
      <c r="R1330" s="148"/>
      <c r="S1330" s="148"/>
      <c r="T1330" s="148"/>
      <c r="U1330" s="148"/>
    </row>
    <row r="1331">
      <c r="A1331" s="194"/>
      <c r="B1331" s="146"/>
      <c r="C1331" s="147"/>
      <c r="D1331" s="148"/>
      <c r="E1331" s="148"/>
      <c r="F1331" s="148"/>
      <c r="G1331" s="148"/>
      <c r="H1331" s="148"/>
      <c r="I1331" s="148"/>
      <c r="J1331" s="148"/>
      <c r="K1331" s="148"/>
      <c r="L1331" s="148"/>
      <c r="M1331" s="148"/>
      <c r="N1331" s="148"/>
      <c r="O1331" s="148"/>
      <c r="P1331" s="148"/>
      <c r="Q1331" s="148"/>
      <c r="R1331" s="148"/>
      <c r="S1331" s="148"/>
      <c r="T1331" s="148"/>
      <c r="U1331" s="148"/>
    </row>
    <row r="1332">
      <c r="A1332" s="194"/>
      <c r="B1332" s="146"/>
      <c r="C1332" s="147"/>
      <c r="D1332" s="148"/>
      <c r="E1332" s="148"/>
      <c r="F1332" s="148"/>
      <c r="G1332" s="148"/>
      <c r="H1332" s="148"/>
      <c r="I1332" s="148"/>
      <c r="J1332" s="148"/>
      <c r="K1332" s="148"/>
      <c r="L1332" s="148"/>
      <c r="M1332" s="148"/>
      <c r="N1332" s="148"/>
      <c r="O1332" s="148"/>
      <c r="P1332" s="148"/>
      <c r="Q1332" s="148"/>
      <c r="R1332" s="148"/>
      <c r="S1332" s="148"/>
      <c r="T1332" s="148"/>
      <c r="U1332" s="148"/>
    </row>
    <row r="1333">
      <c r="A1333" s="194"/>
      <c r="B1333" s="146"/>
      <c r="C1333" s="147"/>
      <c r="D1333" s="148"/>
      <c r="E1333" s="148"/>
      <c r="F1333" s="148"/>
      <c r="G1333" s="148"/>
      <c r="H1333" s="148"/>
      <c r="I1333" s="148"/>
      <c r="J1333" s="148"/>
      <c r="K1333" s="148"/>
      <c r="L1333" s="148"/>
      <c r="M1333" s="148"/>
      <c r="N1333" s="148"/>
      <c r="O1333" s="148"/>
      <c r="P1333" s="148"/>
      <c r="Q1333" s="148"/>
      <c r="R1333" s="148"/>
      <c r="S1333" s="148"/>
      <c r="T1333" s="148"/>
      <c r="U1333" s="148"/>
    </row>
    <row r="1334">
      <c r="A1334" s="194"/>
      <c r="B1334" s="146"/>
      <c r="C1334" s="147"/>
      <c r="D1334" s="148"/>
      <c r="E1334" s="148"/>
      <c r="F1334" s="148"/>
      <c r="G1334" s="148"/>
      <c r="H1334" s="148"/>
      <c r="I1334" s="148"/>
      <c r="J1334" s="148"/>
      <c r="K1334" s="148"/>
      <c r="L1334" s="148"/>
      <c r="M1334" s="148"/>
      <c r="N1334" s="148"/>
      <c r="O1334" s="148"/>
      <c r="P1334" s="148"/>
      <c r="Q1334" s="148"/>
      <c r="R1334" s="148"/>
      <c r="S1334" s="148"/>
      <c r="T1334" s="148"/>
      <c r="U1334" s="148"/>
    </row>
    <row r="1335">
      <c r="A1335" s="194"/>
      <c r="B1335" s="146"/>
      <c r="C1335" s="147"/>
      <c r="D1335" s="148"/>
      <c r="E1335" s="148"/>
      <c r="F1335" s="148"/>
      <c r="G1335" s="148"/>
      <c r="H1335" s="148"/>
      <c r="I1335" s="148"/>
      <c r="J1335" s="148"/>
      <c r="K1335" s="148"/>
      <c r="L1335" s="148"/>
      <c r="M1335" s="148"/>
      <c r="N1335" s="148"/>
      <c r="O1335" s="148"/>
      <c r="P1335" s="148"/>
      <c r="Q1335" s="148"/>
      <c r="R1335" s="148"/>
      <c r="S1335" s="148"/>
      <c r="T1335" s="148"/>
      <c r="U1335" s="148"/>
    </row>
    <row r="1336">
      <c r="A1336" s="194"/>
      <c r="B1336" s="146"/>
      <c r="C1336" s="147"/>
      <c r="D1336" s="148"/>
      <c r="E1336" s="148"/>
      <c r="F1336" s="148"/>
      <c r="G1336" s="148"/>
      <c r="H1336" s="148"/>
      <c r="I1336" s="148"/>
      <c r="J1336" s="148"/>
      <c r="K1336" s="148"/>
      <c r="L1336" s="148"/>
      <c r="M1336" s="148"/>
      <c r="N1336" s="148"/>
      <c r="O1336" s="148"/>
      <c r="P1336" s="148"/>
      <c r="Q1336" s="148"/>
      <c r="R1336" s="148"/>
      <c r="S1336" s="148"/>
      <c r="T1336" s="148"/>
      <c r="U1336" s="148"/>
    </row>
    <row r="1337">
      <c r="A1337" s="194"/>
      <c r="B1337" s="146"/>
      <c r="C1337" s="147"/>
      <c r="D1337" s="148"/>
      <c r="E1337" s="148"/>
      <c r="F1337" s="148"/>
      <c r="G1337" s="148"/>
      <c r="H1337" s="148"/>
      <c r="I1337" s="148"/>
      <c r="J1337" s="148"/>
      <c r="K1337" s="148"/>
      <c r="L1337" s="148"/>
      <c r="M1337" s="148"/>
      <c r="N1337" s="148"/>
      <c r="O1337" s="148"/>
      <c r="P1337" s="148"/>
      <c r="Q1337" s="148"/>
      <c r="R1337" s="148"/>
      <c r="S1337" s="148"/>
      <c r="T1337" s="148"/>
      <c r="U1337" s="148"/>
    </row>
    <row r="1338">
      <c r="A1338" s="194"/>
      <c r="B1338" s="146"/>
      <c r="C1338" s="147"/>
      <c r="D1338" s="148"/>
      <c r="E1338" s="148"/>
      <c r="F1338" s="148"/>
      <c r="G1338" s="148"/>
      <c r="H1338" s="148"/>
      <c r="I1338" s="148"/>
      <c r="J1338" s="148"/>
      <c r="K1338" s="148"/>
      <c r="L1338" s="148"/>
      <c r="M1338" s="148"/>
      <c r="N1338" s="148"/>
      <c r="O1338" s="148"/>
      <c r="P1338" s="148"/>
      <c r="Q1338" s="148"/>
      <c r="R1338" s="148"/>
      <c r="S1338" s="148"/>
      <c r="T1338" s="148"/>
      <c r="U1338" s="148"/>
    </row>
    <row r="1339">
      <c r="A1339" s="194"/>
      <c r="B1339" s="146"/>
      <c r="C1339" s="147"/>
      <c r="D1339" s="148"/>
      <c r="E1339" s="148"/>
      <c r="F1339" s="148"/>
      <c r="G1339" s="148"/>
      <c r="H1339" s="148"/>
      <c r="I1339" s="148"/>
      <c r="J1339" s="148"/>
      <c r="K1339" s="148"/>
      <c r="L1339" s="148"/>
      <c r="M1339" s="148"/>
      <c r="N1339" s="148"/>
      <c r="O1339" s="148"/>
      <c r="P1339" s="148"/>
      <c r="Q1339" s="148"/>
      <c r="R1339" s="148"/>
      <c r="S1339" s="148"/>
      <c r="T1339" s="148"/>
      <c r="U1339" s="148"/>
    </row>
    <row r="1340">
      <c r="A1340" s="194"/>
      <c r="B1340" s="146"/>
      <c r="C1340" s="147"/>
      <c r="D1340" s="148"/>
      <c r="E1340" s="148"/>
      <c r="F1340" s="148"/>
      <c r="G1340" s="148"/>
      <c r="H1340" s="148"/>
      <c r="I1340" s="148"/>
      <c r="J1340" s="148"/>
      <c r="K1340" s="148"/>
      <c r="L1340" s="148"/>
      <c r="M1340" s="148"/>
      <c r="N1340" s="148"/>
      <c r="O1340" s="148"/>
      <c r="P1340" s="148"/>
      <c r="Q1340" s="148"/>
      <c r="R1340" s="148"/>
      <c r="S1340" s="148"/>
      <c r="T1340" s="148"/>
      <c r="U1340" s="148"/>
    </row>
    <row r="1341">
      <c r="A1341" s="194"/>
      <c r="B1341" s="146"/>
      <c r="C1341" s="147"/>
      <c r="D1341" s="148"/>
      <c r="E1341" s="148"/>
      <c r="F1341" s="148"/>
      <c r="G1341" s="148"/>
      <c r="H1341" s="148"/>
      <c r="I1341" s="148"/>
      <c r="J1341" s="148"/>
      <c r="K1341" s="148"/>
      <c r="L1341" s="148"/>
      <c r="M1341" s="148"/>
      <c r="N1341" s="148"/>
      <c r="O1341" s="148"/>
      <c r="P1341" s="148"/>
      <c r="Q1341" s="148"/>
      <c r="R1341" s="148"/>
      <c r="S1341" s="148"/>
      <c r="T1341" s="148"/>
      <c r="U1341" s="148"/>
    </row>
    <row r="1342">
      <c r="A1342" s="194"/>
      <c r="B1342" s="146"/>
      <c r="C1342" s="147"/>
      <c r="D1342" s="148"/>
      <c r="E1342" s="148"/>
      <c r="F1342" s="148"/>
      <c r="G1342" s="148"/>
      <c r="H1342" s="148"/>
      <c r="I1342" s="148"/>
      <c r="J1342" s="148"/>
      <c r="K1342" s="148"/>
      <c r="L1342" s="148"/>
      <c r="M1342" s="148"/>
      <c r="N1342" s="148"/>
      <c r="O1342" s="148"/>
      <c r="P1342" s="148"/>
      <c r="Q1342" s="148"/>
      <c r="R1342" s="148"/>
      <c r="S1342" s="148"/>
      <c r="T1342" s="148"/>
      <c r="U1342" s="148"/>
    </row>
    <row r="1343">
      <c r="A1343" s="194"/>
      <c r="B1343" s="146"/>
      <c r="C1343" s="147"/>
      <c r="D1343" s="148"/>
      <c r="E1343" s="148"/>
      <c r="F1343" s="148"/>
      <c r="G1343" s="148"/>
      <c r="H1343" s="148"/>
      <c r="I1343" s="148"/>
      <c r="J1343" s="148"/>
      <c r="K1343" s="148"/>
      <c r="L1343" s="148"/>
      <c r="M1343" s="148"/>
      <c r="N1343" s="148"/>
      <c r="O1343" s="148"/>
      <c r="P1343" s="148"/>
      <c r="Q1343" s="148"/>
      <c r="R1343" s="148"/>
      <c r="S1343" s="148"/>
      <c r="T1343" s="148"/>
      <c r="U1343" s="148"/>
    </row>
    <row r="1344">
      <c r="A1344" s="194"/>
      <c r="B1344" s="146"/>
      <c r="C1344" s="147"/>
      <c r="D1344" s="148"/>
      <c r="E1344" s="148"/>
      <c r="F1344" s="148"/>
      <c r="G1344" s="148"/>
      <c r="H1344" s="148"/>
      <c r="I1344" s="148"/>
      <c r="J1344" s="148"/>
      <c r="K1344" s="148"/>
      <c r="L1344" s="148"/>
      <c r="M1344" s="148"/>
      <c r="N1344" s="148"/>
      <c r="O1344" s="148"/>
      <c r="P1344" s="148"/>
      <c r="Q1344" s="148"/>
      <c r="R1344" s="148"/>
      <c r="S1344" s="148"/>
      <c r="T1344" s="148"/>
      <c r="U1344" s="148"/>
    </row>
    <row r="1345">
      <c r="A1345" s="194"/>
      <c r="B1345" s="146"/>
      <c r="C1345" s="147"/>
      <c r="D1345" s="148"/>
      <c r="E1345" s="148"/>
      <c r="F1345" s="148"/>
      <c r="G1345" s="148"/>
      <c r="H1345" s="148"/>
      <c r="I1345" s="148"/>
      <c r="J1345" s="148"/>
      <c r="K1345" s="148"/>
      <c r="L1345" s="148"/>
      <c r="M1345" s="148"/>
      <c r="N1345" s="148"/>
      <c r="O1345" s="148"/>
      <c r="P1345" s="148"/>
      <c r="Q1345" s="148"/>
      <c r="R1345" s="148"/>
      <c r="S1345" s="148"/>
      <c r="T1345" s="148"/>
      <c r="U1345" s="148"/>
    </row>
    <row r="1346">
      <c r="A1346" s="194"/>
      <c r="B1346" s="146"/>
      <c r="C1346" s="147"/>
      <c r="D1346" s="148"/>
      <c r="E1346" s="148"/>
      <c r="F1346" s="148"/>
      <c r="G1346" s="148"/>
      <c r="H1346" s="148"/>
      <c r="I1346" s="148"/>
      <c r="J1346" s="148"/>
      <c r="K1346" s="148"/>
      <c r="L1346" s="148"/>
      <c r="M1346" s="148"/>
      <c r="N1346" s="148"/>
      <c r="O1346" s="148"/>
      <c r="P1346" s="148"/>
      <c r="Q1346" s="148"/>
      <c r="R1346" s="148"/>
      <c r="S1346" s="148"/>
      <c r="T1346" s="148"/>
      <c r="U1346" s="148"/>
    </row>
    <row r="1347">
      <c r="A1347" s="194"/>
      <c r="B1347" s="146"/>
      <c r="C1347" s="147"/>
      <c r="D1347" s="148"/>
      <c r="E1347" s="148"/>
      <c r="F1347" s="148"/>
      <c r="G1347" s="148"/>
      <c r="H1347" s="148"/>
      <c r="I1347" s="148"/>
      <c r="J1347" s="148"/>
      <c r="K1347" s="148"/>
      <c r="L1347" s="148"/>
      <c r="M1347" s="148"/>
      <c r="N1347" s="148"/>
      <c r="O1347" s="148"/>
      <c r="P1347" s="148"/>
      <c r="Q1347" s="148"/>
      <c r="R1347" s="148"/>
      <c r="S1347" s="148"/>
      <c r="T1347" s="148"/>
      <c r="U1347" s="148"/>
    </row>
    <row r="1348">
      <c r="A1348" s="194"/>
      <c r="B1348" s="146"/>
      <c r="C1348" s="147"/>
      <c r="D1348" s="148"/>
      <c r="E1348" s="148"/>
      <c r="F1348" s="148"/>
      <c r="G1348" s="148"/>
      <c r="H1348" s="148"/>
      <c r="I1348" s="148"/>
      <c r="J1348" s="148"/>
      <c r="K1348" s="148"/>
      <c r="L1348" s="148"/>
      <c r="M1348" s="148"/>
      <c r="N1348" s="148"/>
      <c r="O1348" s="148"/>
      <c r="P1348" s="148"/>
      <c r="Q1348" s="148"/>
      <c r="R1348" s="148"/>
      <c r="S1348" s="148"/>
      <c r="T1348" s="148"/>
      <c r="U1348" s="148"/>
    </row>
    <row r="1349">
      <c r="A1349" s="194"/>
      <c r="B1349" s="146"/>
      <c r="C1349" s="147"/>
      <c r="D1349" s="148"/>
      <c r="E1349" s="148"/>
      <c r="F1349" s="148"/>
      <c r="G1349" s="148"/>
      <c r="H1349" s="148"/>
      <c r="I1349" s="148"/>
      <c r="J1349" s="148"/>
      <c r="K1349" s="148"/>
      <c r="L1349" s="148"/>
      <c r="M1349" s="148"/>
      <c r="N1349" s="148"/>
      <c r="O1349" s="148"/>
      <c r="P1349" s="148"/>
      <c r="Q1349" s="148"/>
      <c r="R1349" s="148"/>
      <c r="S1349" s="148"/>
      <c r="T1349" s="148"/>
      <c r="U1349" s="148"/>
    </row>
    <row r="1350">
      <c r="A1350" s="194"/>
      <c r="B1350" s="146"/>
      <c r="C1350" s="147"/>
      <c r="D1350" s="148"/>
      <c r="E1350" s="148"/>
      <c r="F1350" s="148"/>
      <c r="G1350" s="148"/>
      <c r="H1350" s="148"/>
      <c r="I1350" s="148"/>
      <c r="J1350" s="148"/>
      <c r="K1350" s="148"/>
      <c r="L1350" s="148"/>
      <c r="M1350" s="148"/>
      <c r="N1350" s="148"/>
      <c r="O1350" s="148"/>
      <c r="P1350" s="148"/>
      <c r="Q1350" s="148"/>
      <c r="R1350" s="148"/>
      <c r="S1350" s="148"/>
      <c r="T1350" s="148"/>
      <c r="U1350" s="148"/>
    </row>
    <row r="1351">
      <c r="A1351" s="194"/>
      <c r="B1351" s="146"/>
      <c r="C1351" s="147"/>
      <c r="D1351" s="148"/>
      <c r="E1351" s="148"/>
      <c r="F1351" s="148"/>
      <c r="G1351" s="148"/>
      <c r="H1351" s="148"/>
      <c r="I1351" s="148"/>
      <c r="J1351" s="148"/>
      <c r="K1351" s="148"/>
      <c r="L1351" s="148"/>
      <c r="M1351" s="148"/>
      <c r="N1351" s="148"/>
      <c r="O1351" s="148"/>
      <c r="P1351" s="148"/>
      <c r="Q1351" s="148"/>
      <c r="R1351" s="148"/>
      <c r="S1351" s="148"/>
      <c r="T1351" s="148"/>
      <c r="U1351" s="148"/>
    </row>
    <row r="1352">
      <c r="A1352" s="194"/>
      <c r="B1352" s="146"/>
      <c r="C1352" s="147"/>
      <c r="D1352" s="148"/>
      <c r="E1352" s="148"/>
      <c r="F1352" s="148"/>
      <c r="G1352" s="148"/>
      <c r="H1352" s="148"/>
      <c r="I1352" s="148"/>
      <c r="J1352" s="148"/>
      <c r="K1352" s="148"/>
      <c r="L1352" s="148"/>
      <c r="M1352" s="148"/>
      <c r="N1352" s="148"/>
      <c r="O1352" s="148"/>
      <c r="P1352" s="148"/>
      <c r="Q1352" s="148"/>
      <c r="R1352" s="148"/>
      <c r="S1352" s="148"/>
      <c r="T1352" s="148"/>
      <c r="U1352" s="148"/>
    </row>
    <row r="1353">
      <c r="A1353" s="194"/>
      <c r="B1353" s="146"/>
      <c r="C1353" s="147"/>
      <c r="D1353" s="148"/>
      <c r="E1353" s="148"/>
      <c r="F1353" s="148"/>
      <c r="G1353" s="148"/>
      <c r="H1353" s="148"/>
      <c r="I1353" s="148"/>
      <c r="J1353" s="148"/>
      <c r="K1353" s="148"/>
      <c r="L1353" s="148"/>
      <c r="M1353" s="148"/>
      <c r="N1353" s="148"/>
      <c r="O1353" s="148"/>
      <c r="P1353" s="148"/>
      <c r="Q1353" s="148"/>
      <c r="R1353" s="148"/>
      <c r="S1353" s="148"/>
      <c r="T1353" s="148"/>
      <c r="U1353" s="148"/>
    </row>
    <row r="1354">
      <c r="A1354" s="194"/>
      <c r="B1354" s="146"/>
      <c r="C1354" s="147"/>
      <c r="D1354" s="148"/>
      <c r="E1354" s="148"/>
      <c r="F1354" s="148"/>
      <c r="G1354" s="148"/>
      <c r="H1354" s="148"/>
      <c r="I1354" s="148"/>
      <c r="J1354" s="148"/>
      <c r="K1354" s="148"/>
      <c r="L1354" s="148"/>
      <c r="M1354" s="148"/>
      <c r="N1354" s="148"/>
      <c r="O1354" s="148"/>
      <c r="P1354" s="148"/>
      <c r="Q1354" s="148"/>
      <c r="R1354" s="148"/>
      <c r="S1354" s="148"/>
      <c r="T1354" s="148"/>
      <c r="U1354" s="148"/>
    </row>
    <row r="1355">
      <c r="A1355" s="145"/>
      <c r="B1355" s="146"/>
      <c r="C1355" s="147"/>
      <c r="D1355" s="148"/>
      <c r="E1355" s="148"/>
      <c r="F1355" s="148"/>
      <c r="G1355" s="148"/>
      <c r="H1355" s="148"/>
      <c r="I1355" s="148"/>
      <c r="J1355" s="148"/>
      <c r="K1355" s="148"/>
      <c r="L1355" s="148"/>
      <c r="M1355" s="148"/>
      <c r="N1355" s="148"/>
      <c r="O1355" s="148"/>
      <c r="P1355" s="148"/>
      <c r="Q1355" s="148"/>
      <c r="R1355" s="148"/>
      <c r="S1355" s="148"/>
      <c r="T1355" s="148"/>
      <c r="U1355" s="148"/>
    </row>
    <row r="1356">
      <c r="A1356" s="145"/>
      <c r="B1356" s="146"/>
      <c r="C1356" s="147"/>
      <c r="D1356" s="148"/>
      <c r="E1356" s="148"/>
      <c r="F1356" s="148"/>
      <c r="G1356" s="148"/>
      <c r="H1356" s="148"/>
      <c r="I1356" s="148"/>
      <c r="J1356" s="148"/>
      <c r="K1356" s="148"/>
      <c r="L1356" s="148"/>
      <c r="M1356" s="148"/>
      <c r="N1356" s="148"/>
      <c r="O1356" s="148"/>
      <c r="P1356" s="148"/>
      <c r="Q1356" s="148"/>
      <c r="R1356" s="148"/>
      <c r="S1356" s="148"/>
      <c r="T1356" s="148"/>
      <c r="U1356" s="148"/>
    </row>
    <row r="1357">
      <c r="A1357" s="145"/>
      <c r="B1357" s="146"/>
      <c r="C1357" s="147"/>
      <c r="D1357" s="148"/>
      <c r="E1357" s="148"/>
      <c r="F1357" s="148"/>
      <c r="G1357" s="148"/>
      <c r="H1357" s="148"/>
      <c r="I1357" s="148"/>
      <c r="J1357" s="148"/>
      <c r="K1357" s="148"/>
      <c r="L1357" s="148"/>
      <c r="M1357" s="148"/>
      <c r="N1357" s="148"/>
      <c r="O1357" s="148"/>
      <c r="P1357" s="148"/>
      <c r="Q1357" s="148"/>
      <c r="R1357" s="148"/>
      <c r="S1357" s="148"/>
      <c r="T1357" s="148"/>
      <c r="U1357" s="148"/>
    </row>
    <row r="1358">
      <c r="A1358" s="145"/>
      <c r="B1358" s="146"/>
      <c r="C1358" s="147"/>
      <c r="D1358" s="148"/>
      <c r="E1358" s="148"/>
      <c r="F1358" s="148"/>
      <c r="G1358" s="148"/>
      <c r="H1358" s="148"/>
      <c r="I1358" s="148"/>
      <c r="J1358" s="148"/>
      <c r="K1358" s="148"/>
      <c r="L1358" s="148"/>
      <c r="M1358" s="148"/>
      <c r="N1358" s="148"/>
      <c r="O1358" s="148"/>
      <c r="P1358" s="148"/>
      <c r="Q1358" s="148"/>
      <c r="R1358" s="148"/>
      <c r="S1358" s="148"/>
      <c r="T1358" s="148"/>
      <c r="U1358" s="148"/>
    </row>
    <row r="1359">
      <c r="A1359" s="145"/>
      <c r="B1359" s="146"/>
      <c r="C1359" s="147"/>
      <c r="D1359" s="148"/>
      <c r="E1359" s="148"/>
      <c r="F1359" s="148"/>
      <c r="G1359" s="148"/>
      <c r="H1359" s="148"/>
      <c r="I1359" s="148"/>
      <c r="J1359" s="148"/>
      <c r="K1359" s="148"/>
      <c r="L1359" s="148"/>
      <c r="M1359" s="148"/>
      <c r="N1359" s="148"/>
      <c r="O1359" s="148"/>
      <c r="P1359" s="148"/>
      <c r="Q1359" s="148"/>
      <c r="R1359" s="148"/>
      <c r="S1359" s="148"/>
      <c r="T1359" s="148"/>
      <c r="U1359" s="148"/>
    </row>
    <row r="1360">
      <c r="A1360" s="145"/>
      <c r="B1360" s="146"/>
      <c r="C1360" s="147"/>
      <c r="D1360" s="148"/>
      <c r="E1360" s="148"/>
      <c r="F1360" s="148"/>
      <c r="G1360" s="148"/>
      <c r="H1360" s="148"/>
      <c r="I1360" s="148"/>
      <c r="J1360" s="148"/>
      <c r="K1360" s="148"/>
      <c r="L1360" s="148"/>
      <c r="M1360" s="148"/>
      <c r="N1360" s="148"/>
      <c r="O1360" s="148"/>
      <c r="P1360" s="148"/>
      <c r="Q1360" s="148"/>
      <c r="R1360" s="148"/>
      <c r="S1360" s="148"/>
      <c r="T1360" s="148"/>
      <c r="U1360" s="148"/>
    </row>
    <row r="1361">
      <c r="A1361" s="145"/>
      <c r="B1361" s="146"/>
      <c r="C1361" s="147"/>
      <c r="D1361" s="148"/>
      <c r="E1361" s="148"/>
      <c r="F1361" s="148"/>
      <c r="G1361" s="148"/>
      <c r="H1361" s="148"/>
      <c r="I1361" s="148"/>
      <c r="J1361" s="148"/>
      <c r="K1361" s="148"/>
      <c r="L1361" s="148"/>
      <c r="M1361" s="148"/>
      <c r="N1361" s="148"/>
      <c r="O1361" s="148"/>
      <c r="P1361" s="148"/>
      <c r="Q1361" s="148"/>
      <c r="R1361" s="148"/>
      <c r="S1361" s="148"/>
      <c r="T1361" s="148"/>
      <c r="U1361" s="148"/>
    </row>
    <row r="1362">
      <c r="A1362" s="145"/>
      <c r="B1362" s="146"/>
      <c r="C1362" s="147"/>
      <c r="D1362" s="148"/>
      <c r="E1362" s="148"/>
      <c r="F1362" s="148"/>
      <c r="G1362" s="148"/>
      <c r="H1362" s="148"/>
      <c r="I1362" s="148"/>
      <c r="J1362" s="148"/>
      <c r="K1362" s="148"/>
      <c r="L1362" s="148"/>
      <c r="M1362" s="148"/>
      <c r="N1362" s="148"/>
      <c r="O1362" s="148"/>
      <c r="P1362" s="148"/>
      <c r="Q1362" s="148"/>
      <c r="R1362" s="148"/>
      <c r="S1362" s="148"/>
      <c r="T1362" s="148"/>
      <c r="U1362" s="148"/>
    </row>
    <row r="1363">
      <c r="A1363" s="145"/>
      <c r="B1363" s="146"/>
      <c r="C1363" s="147"/>
      <c r="D1363" s="148"/>
      <c r="E1363" s="148"/>
      <c r="F1363" s="148"/>
      <c r="G1363" s="148"/>
      <c r="H1363" s="148"/>
      <c r="I1363" s="148"/>
      <c r="J1363" s="148"/>
      <c r="K1363" s="148"/>
      <c r="L1363" s="148"/>
      <c r="M1363" s="148"/>
      <c r="N1363" s="148"/>
      <c r="O1363" s="148"/>
      <c r="P1363" s="148"/>
      <c r="Q1363" s="148"/>
      <c r="R1363" s="148"/>
      <c r="S1363" s="148"/>
      <c r="T1363" s="148"/>
      <c r="U1363" s="148"/>
    </row>
    <row r="1364">
      <c r="A1364" s="145"/>
      <c r="B1364" s="146"/>
      <c r="C1364" s="147"/>
      <c r="D1364" s="148"/>
      <c r="E1364" s="148"/>
      <c r="F1364" s="148"/>
      <c r="G1364" s="148"/>
      <c r="H1364" s="148"/>
      <c r="I1364" s="148"/>
      <c r="J1364" s="148"/>
      <c r="K1364" s="148"/>
      <c r="L1364" s="148"/>
      <c r="M1364" s="148"/>
      <c r="N1364" s="148"/>
      <c r="O1364" s="148"/>
      <c r="P1364" s="148"/>
      <c r="Q1364" s="148"/>
      <c r="R1364" s="148"/>
      <c r="S1364" s="148"/>
      <c r="T1364" s="148"/>
      <c r="U1364" s="148"/>
    </row>
    <row r="1365">
      <c r="A1365" s="145"/>
      <c r="B1365" s="146"/>
      <c r="C1365" s="147"/>
      <c r="D1365" s="148"/>
      <c r="E1365" s="148"/>
      <c r="F1365" s="148"/>
      <c r="G1365" s="148"/>
      <c r="H1365" s="148"/>
      <c r="I1365" s="148"/>
      <c r="J1365" s="148"/>
      <c r="K1365" s="148"/>
      <c r="L1365" s="148"/>
      <c r="M1365" s="148"/>
      <c r="N1365" s="148"/>
      <c r="O1365" s="148"/>
      <c r="P1365" s="148"/>
      <c r="Q1365" s="148"/>
      <c r="R1365" s="148"/>
      <c r="S1365" s="148"/>
      <c r="T1365" s="148"/>
      <c r="U1365" s="148"/>
    </row>
    <row r="1366">
      <c r="A1366" s="145"/>
      <c r="B1366" s="146"/>
      <c r="C1366" s="147"/>
      <c r="D1366" s="148"/>
      <c r="E1366" s="148"/>
      <c r="F1366" s="148"/>
      <c r="G1366" s="148"/>
      <c r="H1366" s="148"/>
      <c r="I1366" s="148"/>
      <c r="J1366" s="148"/>
      <c r="K1366" s="148"/>
      <c r="L1366" s="148"/>
      <c r="M1366" s="148"/>
      <c r="N1366" s="148"/>
      <c r="O1366" s="148"/>
      <c r="P1366" s="148"/>
      <c r="Q1366" s="148"/>
      <c r="R1366" s="148"/>
      <c r="S1366" s="148"/>
      <c r="T1366" s="148"/>
      <c r="U1366" s="148"/>
    </row>
    <row r="1367">
      <c r="A1367" s="145"/>
      <c r="B1367" s="146"/>
      <c r="C1367" s="147"/>
      <c r="D1367" s="148"/>
      <c r="E1367" s="148"/>
      <c r="F1367" s="148"/>
      <c r="G1367" s="148"/>
      <c r="H1367" s="148"/>
      <c r="I1367" s="148"/>
      <c r="J1367" s="148"/>
      <c r="K1367" s="148"/>
      <c r="L1367" s="148"/>
      <c r="M1367" s="148"/>
      <c r="N1367" s="148"/>
      <c r="O1367" s="148"/>
      <c r="P1367" s="148"/>
      <c r="Q1367" s="148"/>
      <c r="R1367" s="148"/>
      <c r="S1367" s="148"/>
      <c r="T1367" s="148"/>
      <c r="U1367" s="148"/>
    </row>
    <row r="1368">
      <c r="A1368" s="145"/>
      <c r="B1368" s="146"/>
      <c r="C1368" s="147"/>
      <c r="D1368" s="148"/>
      <c r="E1368" s="148"/>
      <c r="F1368" s="148"/>
      <c r="G1368" s="148"/>
      <c r="H1368" s="148"/>
      <c r="I1368" s="148"/>
      <c r="J1368" s="148"/>
      <c r="K1368" s="148"/>
      <c r="L1368" s="148"/>
      <c r="M1368" s="148"/>
      <c r="N1368" s="148"/>
      <c r="O1368" s="148"/>
      <c r="P1368" s="148"/>
      <c r="Q1368" s="148"/>
      <c r="R1368" s="148"/>
      <c r="S1368" s="148"/>
      <c r="T1368" s="148"/>
      <c r="U1368" s="148"/>
    </row>
    <row r="1369">
      <c r="A1369" s="145"/>
      <c r="B1369" s="146"/>
      <c r="C1369" s="147"/>
      <c r="D1369" s="148"/>
      <c r="E1369" s="148"/>
      <c r="F1369" s="148"/>
      <c r="G1369" s="148"/>
      <c r="H1369" s="148"/>
      <c r="I1369" s="148"/>
      <c r="J1369" s="148"/>
      <c r="K1369" s="148"/>
      <c r="L1369" s="148"/>
      <c r="M1369" s="148"/>
      <c r="N1369" s="148"/>
      <c r="O1369" s="148"/>
      <c r="P1369" s="148"/>
      <c r="Q1369" s="148"/>
      <c r="R1369" s="148"/>
      <c r="S1369" s="148"/>
      <c r="T1369" s="148"/>
      <c r="U1369" s="148"/>
    </row>
    <row r="1370">
      <c r="A1370" s="145"/>
      <c r="B1370" s="146"/>
      <c r="C1370" s="147"/>
      <c r="D1370" s="148"/>
      <c r="E1370" s="148"/>
      <c r="F1370" s="148"/>
      <c r="G1370" s="148"/>
      <c r="H1370" s="148"/>
      <c r="I1370" s="148"/>
      <c r="J1370" s="148"/>
      <c r="K1370" s="148"/>
      <c r="L1370" s="148"/>
      <c r="M1370" s="148"/>
      <c r="N1370" s="148"/>
      <c r="O1370" s="148"/>
      <c r="P1370" s="148"/>
      <c r="Q1370" s="148"/>
      <c r="R1370" s="148"/>
      <c r="S1370" s="148"/>
      <c r="T1370" s="148"/>
      <c r="U1370" s="148"/>
    </row>
    <row r="1371">
      <c r="A1371" s="145"/>
      <c r="B1371" s="146"/>
      <c r="C1371" s="147"/>
      <c r="D1371" s="148"/>
      <c r="E1371" s="148"/>
      <c r="F1371" s="148"/>
      <c r="G1371" s="148"/>
      <c r="H1371" s="148"/>
      <c r="I1371" s="148"/>
      <c r="J1371" s="148"/>
      <c r="K1371" s="148"/>
      <c r="L1371" s="148"/>
      <c r="M1371" s="148"/>
      <c r="N1371" s="148"/>
      <c r="O1371" s="148"/>
      <c r="P1371" s="148"/>
      <c r="Q1371" s="148"/>
      <c r="R1371" s="148"/>
      <c r="S1371" s="148"/>
      <c r="T1371" s="148"/>
      <c r="U1371" s="148"/>
    </row>
    <row r="1372">
      <c r="A1372" s="145"/>
      <c r="B1372" s="146"/>
      <c r="C1372" s="147"/>
      <c r="D1372" s="148"/>
      <c r="E1372" s="148"/>
      <c r="F1372" s="148"/>
      <c r="G1372" s="148"/>
      <c r="H1372" s="148"/>
      <c r="I1372" s="148"/>
      <c r="J1372" s="148"/>
      <c r="K1372" s="148"/>
      <c r="L1372" s="148"/>
      <c r="M1372" s="148"/>
      <c r="N1372" s="148"/>
      <c r="O1372" s="148"/>
      <c r="P1372" s="148"/>
      <c r="Q1372" s="148"/>
      <c r="R1372" s="148"/>
      <c r="S1372" s="148"/>
      <c r="T1372" s="148"/>
      <c r="U1372" s="148"/>
    </row>
    <row r="1373">
      <c r="A1373" s="145"/>
      <c r="B1373" s="146"/>
      <c r="C1373" s="147"/>
      <c r="D1373" s="148"/>
      <c r="E1373" s="148"/>
      <c r="F1373" s="148"/>
      <c r="G1373" s="148"/>
      <c r="H1373" s="148"/>
      <c r="I1373" s="148"/>
      <c r="J1373" s="148"/>
      <c r="K1373" s="148"/>
      <c r="L1373" s="148"/>
      <c r="M1373" s="148"/>
      <c r="N1373" s="148"/>
      <c r="O1373" s="148"/>
      <c r="P1373" s="148"/>
      <c r="Q1373" s="148"/>
      <c r="R1373" s="148"/>
      <c r="S1373" s="148"/>
      <c r="T1373" s="148"/>
      <c r="U1373" s="148"/>
    </row>
    <row r="1374">
      <c r="A1374" s="145"/>
      <c r="B1374" s="146"/>
      <c r="C1374" s="147"/>
      <c r="D1374" s="148"/>
      <c r="E1374" s="148"/>
      <c r="F1374" s="148"/>
      <c r="G1374" s="148"/>
      <c r="H1374" s="148"/>
      <c r="I1374" s="148"/>
      <c r="J1374" s="148"/>
      <c r="K1374" s="148"/>
      <c r="L1374" s="148"/>
      <c r="M1374" s="148"/>
      <c r="N1374" s="148"/>
      <c r="O1374" s="148"/>
      <c r="P1374" s="148"/>
      <c r="Q1374" s="148"/>
      <c r="R1374" s="148"/>
      <c r="S1374" s="148"/>
      <c r="T1374" s="148"/>
      <c r="U1374" s="148"/>
    </row>
    <row r="1375">
      <c r="A1375" s="145"/>
      <c r="B1375" s="146"/>
      <c r="C1375" s="147"/>
      <c r="D1375" s="148"/>
      <c r="E1375" s="148"/>
      <c r="F1375" s="148"/>
      <c r="G1375" s="148"/>
      <c r="H1375" s="148"/>
      <c r="I1375" s="148"/>
      <c r="J1375" s="148"/>
      <c r="K1375" s="148"/>
      <c r="L1375" s="148"/>
      <c r="M1375" s="148"/>
      <c r="N1375" s="148"/>
      <c r="O1375" s="148"/>
      <c r="P1375" s="148"/>
      <c r="Q1375" s="148"/>
      <c r="R1375" s="148"/>
      <c r="S1375" s="148"/>
      <c r="T1375" s="148"/>
      <c r="U1375" s="148"/>
    </row>
    <row r="1376">
      <c r="A1376" s="145"/>
      <c r="B1376" s="146"/>
      <c r="C1376" s="147"/>
      <c r="D1376" s="148"/>
      <c r="E1376" s="148"/>
      <c r="F1376" s="148"/>
      <c r="G1376" s="148"/>
      <c r="H1376" s="148"/>
      <c r="I1376" s="148"/>
      <c r="J1376" s="148"/>
      <c r="K1376" s="148"/>
      <c r="L1376" s="148"/>
      <c r="M1376" s="148"/>
      <c r="N1376" s="148"/>
      <c r="O1376" s="148"/>
      <c r="P1376" s="148"/>
      <c r="Q1376" s="148"/>
      <c r="R1376" s="148"/>
      <c r="S1376" s="148"/>
      <c r="T1376" s="148"/>
      <c r="U1376" s="148"/>
    </row>
    <row r="1377">
      <c r="A1377" s="145"/>
      <c r="B1377" s="146"/>
      <c r="C1377" s="147"/>
      <c r="D1377" s="148"/>
      <c r="E1377" s="148"/>
      <c r="F1377" s="148"/>
      <c r="G1377" s="148"/>
      <c r="H1377" s="148"/>
      <c r="I1377" s="148"/>
      <c r="J1377" s="148"/>
      <c r="K1377" s="148"/>
      <c r="L1377" s="148"/>
      <c r="M1377" s="148"/>
      <c r="N1377" s="148"/>
      <c r="O1377" s="148"/>
      <c r="P1377" s="148"/>
      <c r="Q1377" s="148"/>
      <c r="R1377" s="148"/>
      <c r="S1377" s="148"/>
      <c r="T1377" s="148"/>
      <c r="U1377" s="148"/>
    </row>
    <row r="1378">
      <c r="A1378" s="145"/>
      <c r="B1378" s="146"/>
      <c r="C1378" s="147"/>
      <c r="D1378" s="148"/>
      <c r="E1378" s="148"/>
      <c r="F1378" s="148"/>
      <c r="G1378" s="148"/>
      <c r="H1378" s="148"/>
      <c r="I1378" s="148"/>
      <c r="J1378" s="148"/>
      <c r="K1378" s="148"/>
      <c r="L1378" s="148"/>
      <c r="M1378" s="148"/>
      <c r="N1378" s="148"/>
      <c r="O1378" s="148"/>
      <c r="P1378" s="148"/>
      <c r="Q1378" s="148"/>
      <c r="R1378" s="148"/>
      <c r="S1378" s="148"/>
      <c r="T1378" s="148"/>
      <c r="U1378" s="148"/>
    </row>
    <row r="1379">
      <c r="A1379" s="145"/>
      <c r="B1379" s="146"/>
      <c r="C1379" s="147"/>
      <c r="D1379" s="148"/>
      <c r="E1379" s="148"/>
      <c r="F1379" s="148"/>
      <c r="G1379" s="148"/>
      <c r="H1379" s="148"/>
      <c r="I1379" s="148"/>
      <c r="J1379" s="148"/>
      <c r="K1379" s="148"/>
      <c r="L1379" s="148"/>
      <c r="M1379" s="148"/>
      <c r="N1379" s="148"/>
      <c r="O1379" s="148"/>
      <c r="P1379" s="148"/>
      <c r="Q1379" s="148"/>
      <c r="R1379" s="148"/>
      <c r="S1379" s="148"/>
      <c r="T1379" s="148"/>
      <c r="U1379" s="148"/>
    </row>
    <row r="1380">
      <c r="A1380" s="145"/>
      <c r="B1380" s="146"/>
      <c r="C1380" s="147"/>
      <c r="D1380" s="148"/>
      <c r="E1380" s="148"/>
      <c r="F1380" s="148"/>
      <c r="G1380" s="148"/>
      <c r="H1380" s="148"/>
      <c r="I1380" s="148"/>
      <c r="J1380" s="148"/>
      <c r="K1380" s="148"/>
      <c r="L1380" s="148"/>
      <c r="M1380" s="148"/>
      <c r="N1380" s="148"/>
      <c r="O1380" s="148"/>
      <c r="P1380" s="148"/>
      <c r="Q1380" s="148"/>
      <c r="R1380" s="148"/>
      <c r="S1380" s="148"/>
      <c r="T1380" s="148"/>
      <c r="U1380" s="148"/>
    </row>
    <row r="1381">
      <c r="A1381" s="145"/>
      <c r="B1381" s="146"/>
      <c r="C1381" s="147"/>
      <c r="D1381" s="148"/>
      <c r="E1381" s="148"/>
      <c r="F1381" s="148"/>
      <c r="G1381" s="148"/>
      <c r="H1381" s="148"/>
      <c r="I1381" s="148"/>
      <c r="J1381" s="148"/>
      <c r="K1381" s="148"/>
      <c r="L1381" s="148"/>
      <c r="M1381" s="148"/>
      <c r="N1381" s="148"/>
      <c r="O1381" s="148"/>
      <c r="P1381" s="148"/>
      <c r="Q1381" s="148"/>
      <c r="R1381" s="148"/>
      <c r="S1381" s="148"/>
      <c r="T1381" s="148"/>
      <c r="U1381" s="148"/>
    </row>
    <row r="1382">
      <c r="A1382" s="145"/>
      <c r="B1382" s="146"/>
      <c r="C1382" s="147"/>
      <c r="D1382" s="148"/>
      <c r="E1382" s="148"/>
      <c r="F1382" s="148"/>
      <c r="G1382" s="148"/>
      <c r="H1382" s="148"/>
      <c r="I1382" s="148"/>
      <c r="J1382" s="148"/>
      <c r="K1382" s="148"/>
      <c r="L1382" s="148"/>
      <c r="M1382" s="148"/>
      <c r="N1382" s="148"/>
      <c r="O1382" s="148"/>
      <c r="P1382" s="148"/>
      <c r="Q1382" s="148"/>
      <c r="R1382" s="148"/>
      <c r="S1382" s="148"/>
      <c r="T1382" s="148"/>
      <c r="U1382" s="148"/>
    </row>
    <row r="1383">
      <c r="A1383" s="145"/>
      <c r="B1383" s="146"/>
      <c r="C1383" s="147"/>
      <c r="D1383" s="148"/>
      <c r="E1383" s="148"/>
      <c r="F1383" s="148"/>
      <c r="G1383" s="148"/>
      <c r="H1383" s="148"/>
      <c r="I1383" s="148"/>
      <c r="J1383" s="148"/>
      <c r="K1383" s="148"/>
      <c r="L1383" s="148"/>
      <c r="M1383" s="148"/>
      <c r="N1383" s="148"/>
      <c r="O1383" s="148"/>
      <c r="P1383" s="148"/>
      <c r="Q1383" s="148"/>
      <c r="R1383" s="148"/>
      <c r="S1383" s="148"/>
      <c r="T1383" s="148"/>
      <c r="U1383" s="148"/>
    </row>
    <row r="1384">
      <c r="A1384" s="145"/>
      <c r="B1384" s="146"/>
      <c r="C1384" s="147"/>
      <c r="D1384" s="148"/>
      <c r="E1384" s="148"/>
      <c r="F1384" s="148"/>
      <c r="G1384" s="148"/>
      <c r="H1384" s="148"/>
      <c r="I1384" s="148"/>
      <c r="J1384" s="148"/>
      <c r="K1384" s="148"/>
      <c r="L1384" s="148"/>
      <c r="M1384" s="148"/>
      <c r="N1384" s="148"/>
      <c r="O1384" s="148"/>
      <c r="P1384" s="148"/>
      <c r="Q1384" s="148"/>
      <c r="R1384" s="148"/>
      <c r="S1384" s="148"/>
      <c r="T1384" s="148"/>
      <c r="U1384" s="148"/>
    </row>
    <row r="1385">
      <c r="A1385" s="145"/>
      <c r="B1385" s="146"/>
      <c r="C1385" s="147"/>
      <c r="D1385" s="148"/>
      <c r="E1385" s="148"/>
      <c r="F1385" s="148"/>
      <c r="G1385" s="148"/>
      <c r="H1385" s="148"/>
      <c r="I1385" s="148"/>
      <c r="J1385" s="148"/>
      <c r="K1385" s="148"/>
      <c r="L1385" s="148"/>
      <c r="M1385" s="148"/>
      <c r="N1385" s="148"/>
      <c r="O1385" s="148"/>
      <c r="P1385" s="148"/>
      <c r="Q1385" s="148"/>
      <c r="R1385" s="148"/>
      <c r="S1385" s="148"/>
      <c r="T1385" s="148"/>
      <c r="U1385" s="148"/>
    </row>
    <row r="1386">
      <c r="A1386" s="145"/>
      <c r="B1386" s="146"/>
      <c r="C1386" s="147"/>
      <c r="D1386" s="148"/>
      <c r="E1386" s="148"/>
      <c r="F1386" s="148"/>
      <c r="G1386" s="148"/>
      <c r="H1386" s="148"/>
      <c r="I1386" s="148"/>
      <c r="J1386" s="148"/>
      <c r="K1386" s="148"/>
      <c r="L1386" s="148"/>
      <c r="M1386" s="148"/>
      <c r="N1386" s="148"/>
      <c r="O1386" s="148"/>
      <c r="P1386" s="148"/>
      <c r="Q1386" s="148"/>
      <c r="R1386" s="148"/>
      <c r="S1386" s="148"/>
      <c r="T1386" s="148"/>
      <c r="U1386" s="148"/>
    </row>
    <row r="1387">
      <c r="A1387" s="145"/>
      <c r="B1387" s="146"/>
      <c r="C1387" s="147"/>
      <c r="D1387" s="148"/>
      <c r="E1387" s="148"/>
      <c r="F1387" s="148"/>
      <c r="G1387" s="148"/>
      <c r="H1387" s="148"/>
      <c r="I1387" s="148"/>
      <c r="J1387" s="148"/>
      <c r="K1387" s="148"/>
      <c r="L1387" s="148"/>
      <c r="M1387" s="148"/>
      <c r="N1387" s="148"/>
      <c r="O1387" s="148"/>
      <c r="P1387" s="148"/>
      <c r="Q1387" s="148"/>
      <c r="R1387" s="148"/>
      <c r="S1387" s="148"/>
      <c r="T1387" s="148"/>
      <c r="U1387" s="148"/>
    </row>
    <row r="1388">
      <c r="A1388" s="145"/>
      <c r="B1388" s="146"/>
      <c r="C1388" s="147"/>
      <c r="D1388" s="148"/>
      <c r="E1388" s="148"/>
      <c r="F1388" s="148"/>
      <c r="G1388" s="148"/>
      <c r="H1388" s="148"/>
      <c r="I1388" s="148"/>
      <c r="J1388" s="148"/>
      <c r="K1388" s="148"/>
      <c r="L1388" s="148"/>
      <c r="M1388" s="148"/>
      <c r="N1388" s="148"/>
      <c r="O1388" s="148"/>
      <c r="P1388" s="148"/>
      <c r="Q1388" s="148"/>
      <c r="R1388" s="148"/>
      <c r="S1388" s="148"/>
      <c r="T1388" s="148"/>
      <c r="U1388" s="148"/>
    </row>
    <row r="1389">
      <c r="A1389" s="145"/>
      <c r="B1389" s="146"/>
      <c r="C1389" s="147"/>
      <c r="D1389" s="148"/>
      <c r="E1389" s="148"/>
      <c r="F1389" s="148"/>
      <c r="G1389" s="148"/>
      <c r="H1389" s="148"/>
      <c r="I1389" s="148"/>
      <c r="J1389" s="148"/>
      <c r="K1389" s="148"/>
      <c r="L1389" s="148"/>
      <c r="M1389" s="148"/>
      <c r="N1389" s="148"/>
      <c r="O1389" s="148"/>
      <c r="P1389" s="148"/>
      <c r="Q1389" s="148"/>
      <c r="R1389" s="148"/>
      <c r="S1389" s="148"/>
      <c r="T1389" s="148"/>
      <c r="U1389" s="148"/>
    </row>
    <row r="1390">
      <c r="A1390" s="145"/>
      <c r="B1390" s="146"/>
      <c r="C1390" s="147"/>
      <c r="D1390" s="148"/>
      <c r="E1390" s="148"/>
      <c r="F1390" s="148"/>
      <c r="G1390" s="148"/>
      <c r="H1390" s="148"/>
      <c r="I1390" s="148"/>
      <c r="J1390" s="148"/>
      <c r="K1390" s="148"/>
      <c r="L1390" s="148"/>
      <c r="M1390" s="148"/>
      <c r="N1390" s="148"/>
      <c r="O1390" s="148"/>
      <c r="P1390" s="148"/>
      <c r="Q1390" s="148"/>
      <c r="R1390" s="148"/>
      <c r="S1390" s="148"/>
      <c r="T1390" s="148"/>
      <c r="U1390" s="148"/>
    </row>
    <row r="1391">
      <c r="A1391" s="145"/>
      <c r="B1391" s="146"/>
      <c r="C1391" s="147"/>
      <c r="D1391" s="148"/>
      <c r="E1391" s="148"/>
      <c r="F1391" s="148"/>
      <c r="G1391" s="148"/>
      <c r="H1391" s="148"/>
      <c r="I1391" s="148"/>
      <c r="J1391" s="148"/>
      <c r="K1391" s="148"/>
      <c r="L1391" s="148"/>
      <c r="M1391" s="148"/>
      <c r="N1391" s="148"/>
      <c r="O1391" s="148"/>
      <c r="P1391" s="148"/>
      <c r="Q1391" s="148"/>
      <c r="R1391" s="148"/>
      <c r="S1391" s="148"/>
      <c r="T1391" s="148"/>
      <c r="U1391" s="148"/>
    </row>
    <row r="1392">
      <c r="A1392" s="145"/>
      <c r="B1392" s="146"/>
      <c r="C1392" s="147"/>
      <c r="D1392" s="148"/>
      <c r="E1392" s="148"/>
      <c r="F1392" s="148"/>
      <c r="G1392" s="148"/>
      <c r="H1392" s="148"/>
      <c r="I1392" s="148"/>
      <c r="J1392" s="148"/>
      <c r="K1392" s="148"/>
      <c r="L1392" s="148"/>
      <c r="M1392" s="148"/>
      <c r="N1392" s="148"/>
      <c r="O1392" s="148"/>
      <c r="P1392" s="148"/>
      <c r="Q1392" s="148"/>
      <c r="R1392" s="148"/>
      <c r="S1392" s="148"/>
      <c r="T1392" s="148"/>
      <c r="U1392" s="148"/>
    </row>
    <row r="1393">
      <c r="A1393" s="145"/>
      <c r="B1393" s="146"/>
      <c r="C1393" s="147"/>
      <c r="D1393" s="148"/>
      <c r="E1393" s="148"/>
      <c r="F1393" s="148"/>
      <c r="G1393" s="148"/>
      <c r="H1393" s="148"/>
      <c r="I1393" s="148"/>
      <c r="J1393" s="148"/>
      <c r="K1393" s="148"/>
      <c r="L1393" s="148"/>
      <c r="M1393" s="148"/>
      <c r="N1393" s="148"/>
      <c r="O1393" s="148"/>
      <c r="P1393" s="148"/>
      <c r="Q1393" s="148"/>
      <c r="R1393" s="148"/>
      <c r="S1393" s="148"/>
      <c r="T1393" s="148"/>
      <c r="U1393" s="148"/>
    </row>
    <row r="1394">
      <c r="A1394" s="145"/>
      <c r="B1394" s="146"/>
      <c r="C1394" s="147"/>
      <c r="D1394" s="148"/>
      <c r="E1394" s="148"/>
      <c r="F1394" s="148"/>
      <c r="G1394" s="148"/>
      <c r="H1394" s="148"/>
      <c r="I1394" s="148"/>
      <c r="J1394" s="148"/>
      <c r="K1394" s="148"/>
      <c r="L1394" s="148"/>
      <c r="M1394" s="148"/>
      <c r="N1394" s="148"/>
      <c r="O1394" s="148"/>
      <c r="P1394" s="148"/>
      <c r="Q1394" s="148"/>
      <c r="R1394" s="148"/>
      <c r="S1394" s="148"/>
      <c r="T1394" s="148"/>
      <c r="U1394" s="148"/>
    </row>
    <row r="1395">
      <c r="A1395" s="145"/>
      <c r="B1395" s="146"/>
      <c r="C1395" s="147"/>
      <c r="D1395" s="148"/>
      <c r="E1395" s="148"/>
      <c r="F1395" s="148"/>
      <c r="G1395" s="148"/>
      <c r="H1395" s="148"/>
      <c r="I1395" s="148"/>
      <c r="J1395" s="148"/>
      <c r="K1395" s="148"/>
      <c r="L1395" s="148"/>
      <c r="M1395" s="148"/>
      <c r="N1395" s="148"/>
      <c r="O1395" s="148"/>
      <c r="P1395" s="148"/>
      <c r="Q1395" s="148"/>
      <c r="R1395" s="148"/>
      <c r="S1395" s="148"/>
      <c r="T1395" s="148"/>
      <c r="U1395" s="148"/>
    </row>
    <row r="1396">
      <c r="A1396" s="145"/>
      <c r="B1396" s="146"/>
      <c r="C1396" s="147"/>
      <c r="D1396" s="148"/>
      <c r="E1396" s="148"/>
      <c r="F1396" s="148"/>
      <c r="G1396" s="148"/>
      <c r="H1396" s="148"/>
      <c r="I1396" s="148"/>
      <c r="J1396" s="148"/>
      <c r="K1396" s="148"/>
      <c r="L1396" s="148"/>
      <c r="M1396" s="148"/>
      <c r="N1396" s="148"/>
      <c r="O1396" s="148"/>
      <c r="P1396" s="148"/>
      <c r="Q1396" s="148"/>
      <c r="R1396" s="148"/>
      <c r="S1396" s="148"/>
      <c r="T1396" s="148"/>
      <c r="U1396" s="148"/>
    </row>
    <row r="1397">
      <c r="A1397" s="145"/>
      <c r="B1397" s="146"/>
      <c r="C1397" s="147"/>
      <c r="D1397" s="148"/>
      <c r="E1397" s="148"/>
      <c r="F1397" s="148"/>
      <c r="G1397" s="148"/>
      <c r="H1397" s="148"/>
      <c r="I1397" s="148"/>
      <c r="J1397" s="148"/>
      <c r="K1397" s="148"/>
      <c r="L1397" s="148"/>
      <c r="M1397" s="148"/>
      <c r="N1397" s="148"/>
      <c r="O1397" s="148"/>
      <c r="P1397" s="148"/>
      <c r="Q1397" s="148"/>
      <c r="R1397" s="148"/>
      <c r="S1397" s="148"/>
      <c r="T1397" s="148"/>
      <c r="U1397" s="148"/>
    </row>
    <row r="1398">
      <c r="A1398" s="145"/>
      <c r="B1398" s="146"/>
      <c r="C1398" s="147"/>
      <c r="D1398" s="148"/>
      <c r="E1398" s="148"/>
      <c r="F1398" s="148"/>
      <c r="G1398" s="148"/>
      <c r="H1398" s="148"/>
      <c r="I1398" s="148"/>
      <c r="J1398" s="148"/>
      <c r="K1398" s="148"/>
      <c r="L1398" s="148"/>
      <c r="M1398" s="148"/>
      <c r="N1398" s="148"/>
      <c r="O1398" s="148"/>
      <c r="P1398" s="148"/>
      <c r="Q1398" s="148"/>
      <c r="R1398" s="148"/>
      <c r="S1398" s="148"/>
      <c r="T1398" s="148"/>
      <c r="U1398" s="148"/>
    </row>
    <row r="1399">
      <c r="A1399" s="145"/>
      <c r="B1399" s="146"/>
      <c r="C1399" s="147"/>
      <c r="D1399" s="148"/>
      <c r="E1399" s="148"/>
      <c r="F1399" s="148"/>
      <c r="G1399" s="148"/>
      <c r="H1399" s="148"/>
      <c r="I1399" s="148"/>
      <c r="J1399" s="148"/>
      <c r="K1399" s="148"/>
      <c r="L1399" s="148"/>
      <c r="M1399" s="148"/>
      <c r="N1399" s="148"/>
      <c r="O1399" s="148"/>
      <c r="P1399" s="148"/>
      <c r="Q1399" s="148"/>
      <c r="R1399" s="148"/>
      <c r="S1399" s="148"/>
      <c r="T1399" s="148"/>
      <c r="U1399" s="148"/>
    </row>
    <row r="1400">
      <c r="A1400" s="145"/>
      <c r="B1400" s="146"/>
      <c r="C1400" s="147"/>
      <c r="D1400" s="148"/>
      <c r="E1400" s="148"/>
      <c r="F1400" s="148"/>
      <c r="G1400" s="148"/>
      <c r="H1400" s="148"/>
      <c r="I1400" s="148"/>
      <c r="J1400" s="148"/>
      <c r="K1400" s="148"/>
      <c r="L1400" s="148"/>
      <c r="M1400" s="148"/>
      <c r="N1400" s="148"/>
      <c r="O1400" s="148"/>
      <c r="P1400" s="148"/>
      <c r="Q1400" s="148"/>
      <c r="R1400" s="148"/>
      <c r="S1400" s="148"/>
      <c r="T1400" s="148"/>
      <c r="U1400" s="148"/>
    </row>
    <row r="1401">
      <c r="A1401" s="145"/>
      <c r="B1401" s="146"/>
      <c r="C1401" s="147"/>
      <c r="D1401" s="148"/>
      <c r="E1401" s="148"/>
      <c r="F1401" s="148"/>
      <c r="G1401" s="148"/>
      <c r="H1401" s="148"/>
      <c r="I1401" s="148"/>
      <c r="J1401" s="148"/>
      <c r="K1401" s="148"/>
      <c r="L1401" s="148"/>
      <c r="M1401" s="148"/>
      <c r="N1401" s="148"/>
      <c r="O1401" s="148"/>
      <c r="P1401" s="148"/>
      <c r="Q1401" s="148"/>
      <c r="R1401" s="148"/>
      <c r="S1401" s="148"/>
      <c r="T1401" s="148"/>
      <c r="U1401" s="148"/>
    </row>
    <row r="1402">
      <c r="A1402" s="145"/>
      <c r="B1402" s="146"/>
      <c r="C1402" s="147"/>
      <c r="D1402" s="148"/>
      <c r="E1402" s="148"/>
      <c r="F1402" s="148"/>
      <c r="G1402" s="148"/>
      <c r="H1402" s="148"/>
      <c r="I1402" s="148"/>
      <c r="J1402" s="148"/>
      <c r="K1402" s="148"/>
      <c r="L1402" s="148"/>
      <c r="M1402" s="148"/>
      <c r="N1402" s="148"/>
      <c r="O1402" s="148"/>
      <c r="P1402" s="148"/>
      <c r="Q1402" s="148"/>
      <c r="R1402" s="148"/>
      <c r="S1402" s="148"/>
      <c r="T1402" s="148"/>
      <c r="U1402" s="148"/>
    </row>
    <row r="1403">
      <c r="A1403" s="145"/>
      <c r="B1403" s="146"/>
      <c r="C1403" s="147"/>
      <c r="D1403" s="148"/>
      <c r="E1403" s="148"/>
      <c r="F1403" s="148"/>
      <c r="G1403" s="148"/>
      <c r="H1403" s="148"/>
      <c r="I1403" s="148"/>
      <c r="J1403" s="148"/>
      <c r="K1403" s="148"/>
      <c r="L1403" s="148"/>
      <c r="M1403" s="148"/>
      <c r="N1403" s="148"/>
      <c r="O1403" s="148"/>
      <c r="P1403" s="148"/>
      <c r="Q1403" s="148"/>
      <c r="R1403" s="148"/>
      <c r="S1403" s="148"/>
      <c r="T1403" s="148"/>
      <c r="U1403" s="148"/>
    </row>
    <row r="1404">
      <c r="A1404" s="145"/>
      <c r="B1404" s="146"/>
      <c r="C1404" s="147"/>
      <c r="D1404" s="148"/>
      <c r="E1404" s="148"/>
      <c r="F1404" s="148"/>
      <c r="G1404" s="148"/>
      <c r="H1404" s="148"/>
      <c r="I1404" s="148"/>
      <c r="J1404" s="148"/>
      <c r="K1404" s="148"/>
      <c r="L1404" s="148"/>
      <c r="M1404" s="148"/>
      <c r="N1404" s="148"/>
      <c r="O1404" s="148"/>
      <c r="P1404" s="148"/>
      <c r="Q1404" s="148"/>
      <c r="R1404" s="148"/>
      <c r="S1404" s="148"/>
      <c r="T1404" s="148"/>
      <c r="U1404" s="148"/>
    </row>
    <row r="1405">
      <c r="A1405" s="145"/>
      <c r="B1405" s="146"/>
      <c r="C1405" s="147"/>
      <c r="D1405" s="148"/>
      <c r="E1405" s="148"/>
      <c r="F1405" s="148"/>
      <c r="G1405" s="148"/>
      <c r="H1405" s="148"/>
      <c r="I1405" s="148"/>
      <c r="J1405" s="148"/>
      <c r="K1405" s="148"/>
      <c r="L1405" s="148"/>
      <c r="M1405" s="148"/>
      <c r="N1405" s="148"/>
      <c r="O1405" s="148"/>
      <c r="P1405" s="148"/>
      <c r="Q1405" s="148"/>
      <c r="R1405" s="148"/>
      <c r="S1405" s="148"/>
      <c r="T1405" s="148"/>
      <c r="U1405" s="148"/>
    </row>
    <row r="1406">
      <c r="A1406" s="145"/>
      <c r="B1406" s="146"/>
      <c r="C1406" s="147"/>
      <c r="D1406" s="148"/>
      <c r="E1406" s="148"/>
      <c r="F1406" s="148"/>
      <c r="G1406" s="148"/>
      <c r="H1406" s="148"/>
      <c r="I1406" s="148"/>
      <c r="J1406" s="148"/>
      <c r="K1406" s="148"/>
      <c r="L1406" s="148"/>
      <c r="M1406" s="148"/>
      <c r="N1406" s="148"/>
      <c r="O1406" s="148"/>
      <c r="P1406" s="148"/>
      <c r="Q1406" s="148"/>
      <c r="R1406" s="148"/>
      <c r="S1406" s="148"/>
      <c r="T1406" s="148"/>
      <c r="U1406" s="148"/>
    </row>
    <row r="1407">
      <c r="A1407" s="145"/>
      <c r="B1407" s="146"/>
      <c r="C1407" s="147"/>
      <c r="D1407" s="148"/>
      <c r="E1407" s="148"/>
      <c r="F1407" s="148"/>
      <c r="G1407" s="148"/>
      <c r="H1407" s="148"/>
      <c r="I1407" s="148"/>
      <c r="J1407" s="148"/>
      <c r="K1407" s="148"/>
      <c r="L1407" s="148"/>
      <c r="M1407" s="148"/>
      <c r="N1407" s="148"/>
      <c r="O1407" s="148"/>
      <c r="P1407" s="148"/>
      <c r="Q1407" s="148"/>
      <c r="R1407" s="148"/>
      <c r="S1407" s="148"/>
      <c r="T1407" s="148"/>
      <c r="U1407" s="148"/>
    </row>
    <row r="1408">
      <c r="A1408" s="145"/>
      <c r="B1408" s="146"/>
      <c r="C1408" s="147"/>
      <c r="D1408" s="148"/>
      <c r="E1408" s="148"/>
      <c r="F1408" s="148"/>
      <c r="G1408" s="148"/>
      <c r="H1408" s="148"/>
      <c r="I1408" s="148"/>
      <c r="J1408" s="148"/>
      <c r="K1408" s="148"/>
      <c r="L1408" s="148"/>
      <c r="M1408" s="148"/>
      <c r="N1408" s="148"/>
      <c r="O1408" s="148"/>
      <c r="P1408" s="148"/>
      <c r="Q1408" s="148"/>
      <c r="R1408" s="148"/>
      <c r="S1408" s="148"/>
      <c r="T1408" s="148"/>
      <c r="U1408" s="148"/>
    </row>
    <row r="1409">
      <c r="A1409" s="145"/>
      <c r="B1409" s="146"/>
      <c r="C1409" s="147"/>
      <c r="D1409" s="148"/>
      <c r="E1409" s="148"/>
      <c r="F1409" s="148"/>
      <c r="G1409" s="148"/>
      <c r="H1409" s="148"/>
      <c r="I1409" s="148"/>
      <c r="J1409" s="148"/>
      <c r="K1409" s="148"/>
      <c r="L1409" s="148"/>
      <c r="M1409" s="148"/>
      <c r="N1409" s="148"/>
      <c r="O1409" s="148"/>
      <c r="P1409" s="148"/>
      <c r="Q1409" s="148"/>
      <c r="R1409" s="148"/>
      <c r="S1409" s="148"/>
      <c r="T1409" s="148"/>
      <c r="U1409" s="148"/>
    </row>
    <row r="1410">
      <c r="A1410" s="145"/>
      <c r="B1410" s="146"/>
      <c r="C1410" s="147"/>
      <c r="D1410" s="148"/>
      <c r="E1410" s="148"/>
      <c r="F1410" s="148"/>
      <c r="G1410" s="148"/>
      <c r="H1410" s="148"/>
      <c r="I1410" s="148"/>
      <c r="J1410" s="148"/>
      <c r="K1410" s="148"/>
      <c r="L1410" s="148"/>
      <c r="M1410" s="148"/>
      <c r="N1410" s="148"/>
      <c r="O1410" s="148"/>
      <c r="P1410" s="148"/>
      <c r="Q1410" s="148"/>
      <c r="R1410" s="148"/>
      <c r="S1410" s="148"/>
      <c r="T1410" s="148"/>
      <c r="U1410" s="148"/>
    </row>
    <row r="1411">
      <c r="A1411" s="145"/>
      <c r="B1411" s="146"/>
      <c r="C1411" s="147"/>
      <c r="D1411" s="148"/>
      <c r="E1411" s="148"/>
      <c r="F1411" s="148"/>
      <c r="G1411" s="148"/>
      <c r="H1411" s="148"/>
      <c r="I1411" s="148"/>
      <c r="J1411" s="148"/>
      <c r="K1411" s="148"/>
      <c r="L1411" s="148"/>
      <c r="M1411" s="148"/>
      <c r="N1411" s="148"/>
      <c r="O1411" s="148"/>
      <c r="P1411" s="148"/>
      <c r="Q1411" s="148"/>
      <c r="R1411" s="148"/>
      <c r="S1411" s="148"/>
      <c r="T1411" s="148"/>
      <c r="U1411" s="148"/>
    </row>
    <row r="1412">
      <c r="A1412" s="145"/>
      <c r="B1412" s="146"/>
      <c r="C1412" s="147"/>
      <c r="D1412" s="148"/>
      <c r="E1412" s="148"/>
      <c r="F1412" s="148"/>
      <c r="G1412" s="148"/>
      <c r="H1412" s="148"/>
      <c r="I1412" s="148"/>
      <c r="J1412" s="148"/>
      <c r="K1412" s="148"/>
      <c r="L1412" s="148"/>
      <c r="M1412" s="148"/>
      <c r="N1412" s="148"/>
      <c r="O1412" s="148"/>
      <c r="P1412" s="148"/>
      <c r="Q1412" s="148"/>
      <c r="R1412" s="148"/>
      <c r="S1412" s="148"/>
      <c r="T1412" s="148"/>
      <c r="U1412" s="148"/>
    </row>
    <row r="1413">
      <c r="A1413" s="145"/>
      <c r="B1413" s="146"/>
      <c r="C1413" s="147"/>
      <c r="D1413" s="148"/>
      <c r="E1413" s="148"/>
      <c r="F1413" s="148"/>
      <c r="G1413" s="148"/>
      <c r="H1413" s="148"/>
      <c r="I1413" s="148"/>
      <c r="J1413" s="148"/>
      <c r="K1413" s="148"/>
      <c r="L1413" s="148"/>
      <c r="M1413" s="148"/>
      <c r="N1413" s="148"/>
      <c r="O1413" s="148"/>
      <c r="P1413" s="148"/>
      <c r="Q1413" s="148"/>
      <c r="R1413" s="148"/>
      <c r="S1413" s="148"/>
      <c r="T1413" s="148"/>
      <c r="U1413" s="148"/>
    </row>
    <row r="1414">
      <c r="A1414" s="145"/>
      <c r="B1414" s="146"/>
      <c r="C1414" s="147"/>
      <c r="D1414" s="148"/>
      <c r="E1414" s="148"/>
      <c r="F1414" s="148"/>
      <c r="G1414" s="148"/>
      <c r="H1414" s="148"/>
      <c r="I1414" s="148"/>
      <c r="J1414" s="148"/>
      <c r="K1414" s="148"/>
      <c r="L1414" s="148"/>
      <c r="M1414" s="148"/>
      <c r="N1414" s="148"/>
      <c r="O1414" s="148"/>
      <c r="P1414" s="148"/>
      <c r="Q1414" s="148"/>
      <c r="R1414" s="148"/>
      <c r="S1414" s="148"/>
      <c r="T1414" s="148"/>
      <c r="U1414" s="148"/>
    </row>
    <row r="1415">
      <c r="A1415" s="145"/>
      <c r="B1415" s="146"/>
      <c r="C1415" s="147"/>
      <c r="D1415" s="148"/>
      <c r="E1415" s="148"/>
      <c r="F1415" s="148"/>
      <c r="G1415" s="148"/>
      <c r="H1415" s="148"/>
      <c r="I1415" s="148"/>
      <c r="J1415" s="148"/>
      <c r="K1415" s="148"/>
      <c r="L1415" s="148"/>
      <c r="M1415" s="148"/>
      <c r="N1415" s="148"/>
      <c r="O1415" s="148"/>
      <c r="P1415" s="148"/>
      <c r="Q1415" s="148"/>
      <c r="R1415" s="148"/>
      <c r="S1415" s="148"/>
      <c r="T1415" s="148"/>
      <c r="U1415" s="148"/>
    </row>
    <row r="1416">
      <c r="A1416" s="145"/>
      <c r="B1416" s="146"/>
      <c r="C1416" s="147"/>
      <c r="D1416" s="148"/>
      <c r="E1416" s="148"/>
      <c r="F1416" s="148"/>
      <c r="G1416" s="148"/>
      <c r="H1416" s="148"/>
      <c r="I1416" s="148"/>
      <c r="J1416" s="148"/>
      <c r="K1416" s="148"/>
      <c r="L1416" s="148"/>
      <c r="M1416" s="148"/>
      <c r="N1416" s="148"/>
      <c r="O1416" s="148"/>
      <c r="P1416" s="148"/>
      <c r="Q1416" s="148"/>
      <c r="R1416" s="148"/>
      <c r="S1416" s="148"/>
      <c r="T1416" s="148"/>
      <c r="U1416" s="148"/>
    </row>
    <row r="1417">
      <c r="A1417" s="145"/>
      <c r="B1417" s="146"/>
      <c r="C1417" s="147"/>
      <c r="D1417" s="148"/>
      <c r="E1417" s="148"/>
      <c r="F1417" s="148"/>
      <c r="G1417" s="148"/>
      <c r="H1417" s="148"/>
      <c r="I1417" s="148"/>
      <c r="J1417" s="148"/>
      <c r="K1417" s="148"/>
      <c r="L1417" s="148"/>
      <c r="M1417" s="148"/>
      <c r="N1417" s="148"/>
      <c r="O1417" s="148"/>
      <c r="P1417" s="148"/>
      <c r="Q1417" s="148"/>
      <c r="R1417" s="148"/>
      <c r="S1417" s="148"/>
      <c r="T1417" s="148"/>
      <c r="U1417" s="148"/>
    </row>
    <row r="1418">
      <c r="A1418" s="145"/>
      <c r="B1418" s="146"/>
      <c r="C1418" s="147"/>
      <c r="D1418" s="148"/>
      <c r="E1418" s="148"/>
      <c r="F1418" s="148"/>
      <c r="G1418" s="148"/>
      <c r="H1418" s="148"/>
      <c r="I1418" s="148"/>
      <c r="J1418" s="148"/>
      <c r="K1418" s="148"/>
      <c r="L1418" s="148"/>
      <c r="M1418" s="148"/>
      <c r="N1418" s="148"/>
      <c r="O1418" s="148"/>
      <c r="P1418" s="148"/>
      <c r="Q1418" s="148"/>
      <c r="R1418" s="148"/>
      <c r="S1418" s="148"/>
      <c r="T1418" s="148"/>
      <c r="U1418" s="148"/>
    </row>
    <row r="1419">
      <c r="A1419" s="145"/>
      <c r="B1419" s="146"/>
      <c r="C1419" s="147"/>
      <c r="D1419" s="148"/>
      <c r="E1419" s="148"/>
      <c r="F1419" s="148"/>
      <c r="G1419" s="148"/>
      <c r="H1419" s="148"/>
      <c r="I1419" s="148"/>
      <c r="J1419" s="148"/>
      <c r="K1419" s="148"/>
      <c r="L1419" s="148"/>
      <c r="M1419" s="148"/>
      <c r="N1419" s="148"/>
      <c r="O1419" s="148"/>
      <c r="P1419" s="148"/>
      <c r="Q1419" s="148"/>
      <c r="R1419" s="148"/>
      <c r="S1419" s="148"/>
      <c r="T1419" s="148"/>
      <c r="U1419" s="148"/>
    </row>
    <row r="1420">
      <c r="A1420" s="145"/>
      <c r="B1420" s="146"/>
      <c r="C1420" s="147"/>
      <c r="D1420" s="148"/>
      <c r="E1420" s="148"/>
      <c r="F1420" s="148"/>
      <c r="G1420" s="148"/>
      <c r="H1420" s="148"/>
      <c r="I1420" s="148"/>
      <c r="J1420" s="148"/>
      <c r="K1420" s="148"/>
      <c r="L1420" s="148"/>
      <c r="M1420" s="148"/>
      <c r="N1420" s="148"/>
      <c r="O1420" s="148"/>
      <c r="P1420" s="148"/>
      <c r="Q1420" s="148"/>
      <c r="R1420" s="148"/>
      <c r="S1420" s="148"/>
      <c r="T1420" s="148"/>
      <c r="U1420" s="148"/>
    </row>
    <row r="1421">
      <c r="A1421" s="145"/>
      <c r="B1421" s="146"/>
      <c r="C1421" s="147"/>
      <c r="D1421" s="148"/>
      <c r="E1421" s="148"/>
      <c r="F1421" s="148"/>
      <c r="G1421" s="148"/>
      <c r="H1421" s="148"/>
      <c r="I1421" s="148"/>
      <c r="J1421" s="148"/>
      <c r="K1421" s="148"/>
      <c r="L1421" s="148"/>
      <c r="M1421" s="148"/>
      <c r="N1421" s="148"/>
      <c r="O1421" s="148"/>
      <c r="P1421" s="148"/>
      <c r="Q1421" s="148"/>
      <c r="R1421" s="148"/>
      <c r="S1421" s="148"/>
      <c r="T1421" s="148"/>
      <c r="U1421" s="148"/>
    </row>
    <row r="1422">
      <c r="A1422" s="145"/>
      <c r="B1422" s="146"/>
      <c r="C1422" s="147"/>
      <c r="D1422" s="148"/>
      <c r="E1422" s="148"/>
      <c r="F1422" s="148"/>
      <c r="G1422" s="148"/>
      <c r="H1422" s="148"/>
      <c r="I1422" s="148"/>
      <c r="J1422" s="148"/>
      <c r="K1422" s="148"/>
      <c r="L1422" s="148"/>
      <c r="M1422" s="148"/>
      <c r="N1422" s="148"/>
      <c r="O1422" s="148"/>
      <c r="P1422" s="148"/>
      <c r="Q1422" s="148"/>
      <c r="R1422" s="148"/>
      <c r="S1422" s="148"/>
      <c r="T1422" s="148"/>
      <c r="U1422" s="148"/>
    </row>
    <row r="1423">
      <c r="A1423" s="145"/>
      <c r="B1423" s="146"/>
      <c r="C1423" s="147"/>
      <c r="D1423" s="148"/>
      <c r="E1423" s="148"/>
      <c r="F1423" s="148"/>
      <c r="G1423" s="148"/>
      <c r="H1423" s="148"/>
      <c r="I1423" s="148"/>
      <c r="J1423" s="148"/>
      <c r="K1423" s="148"/>
      <c r="L1423" s="148"/>
      <c r="M1423" s="148"/>
      <c r="N1423" s="148"/>
      <c r="O1423" s="148"/>
      <c r="P1423" s="148"/>
      <c r="Q1423" s="148"/>
      <c r="R1423" s="148"/>
      <c r="S1423" s="148"/>
      <c r="T1423" s="148"/>
      <c r="U1423" s="148"/>
    </row>
    <row r="1424">
      <c r="A1424" s="145"/>
      <c r="B1424" s="146"/>
      <c r="C1424" s="147"/>
      <c r="D1424" s="148"/>
      <c r="E1424" s="148"/>
      <c r="F1424" s="148"/>
      <c r="G1424" s="148"/>
      <c r="H1424" s="148"/>
      <c r="I1424" s="148"/>
      <c r="J1424" s="148"/>
      <c r="K1424" s="148"/>
      <c r="L1424" s="148"/>
      <c r="M1424" s="148"/>
      <c r="N1424" s="148"/>
      <c r="O1424" s="148"/>
      <c r="P1424" s="148"/>
      <c r="Q1424" s="148"/>
      <c r="R1424" s="148"/>
      <c r="S1424" s="148"/>
      <c r="T1424" s="148"/>
      <c r="U1424" s="148"/>
    </row>
    <row r="1425">
      <c r="A1425" s="145"/>
      <c r="B1425" s="146"/>
      <c r="C1425" s="147"/>
      <c r="D1425" s="148"/>
      <c r="E1425" s="148"/>
      <c r="F1425" s="148"/>
      <c r="G1425" s="148"/>
      <c r="H1425" s="148"/>
      <c r="I1425" s="148"/>
      <c r="J1425" s="148"/>
      <c r="K1425" s="148"/>
      <c r="L1425" s="148"/>
      <c r="M1425" s="148"/>
      <c r="N1425" s="148"/>
      <c r="O1425" s="148"/>
      <c r="P1425" s="148"/>
      <c r="Q1425" s="148"/>
      <c r="R1425" s="148"/>
      <c r="S1425" s="148"/>
      <c r="T1425" s="148"/>
      <c r="U1425" s="148"/>
    </row>
    <row r="1426">
      <c r="A1426" s="145"/>
      <c r="B1426" s="146"/>
      <c r="C1426" s="147"/>
      <c r="D1426" s="148"/>
      <c r="E1426" s="148"/>
      <c r="F1426" s="148"/>
      <c r="G1426" s="148"/>
      <c r="H1426" s="148"/>
      <c r="I1426" s="148"/>
      <c r="J1426" s="148"/>
      <c r="K1426" s="148"/>
      <c r="L1426" s="148"/>
      <c r="M1426" s="148"/>
      <c r="N1426" s="148"/>
      <c r="O1426" s="148"/>
      <c r="P1426" s="148"/>
      <c r="Q1426" s="148"/>
      <c r="R1426" s="148"/>
      <c r="S1426" s="148"/>
      <c r="T1426" s="148"/>
      <c r="U1426" s="148"/>
    </row>
    <row r="1427">
      <c r="A1427" s="145"/>
      <c r="B1427" s="146"/>
      <c r="C1427" s="147"/>
      <c r="D1427" s="148"/>
      <c r="E1427" s="148"/>
      <c r="F1427" s="148"/>
      <c r="G1427" s="148"/>
      <c r="H1427" s="148"/>
      <c r="I1427" s="148"/>
      <c r="J1427" s="148"/>
      <c r="K1427" s="148"/>
      <c r="L1427" s="148"/>
      <c r="M1427" s="148"/>
      <c r="N1427" s="148"/>
      <c r="O1427" s="148"/>
      <c r="P1427" s="148"/>
      <c r="Q1427" s="148"/>
      <c r="R1427" s="148"/>
      <c r="S1427" s="148"/>
      <c r="T1427" s="148"/>
      <c r="U1427" s="148"/>
    </row>
    <row r="1428">
      <c r="A1428" s="145"/>
      <c r="B1428" s="146"/>
      <c r="C1428" s="147"/>
      <c r="D1428" s="148"/>
      <c r="E1428" s="148"/>
      <c r="F1428" s="148"/>
      <c r="G1428" s="148"/>
      <c r="H1428" s="148"/>
      <c r="I1428" s="148"/>
      <c r="J1428" s="148"/>
      <c r="K1428" s="148"/>
      <c r="L1428" s="148"/>
      <c r="M1428" s="148"/>
      <c r="N1428" s="148"/>
      <c r="O1428" s="148"/>
      <c r="P1428" s="148"/>
      <c r="Q1428" s="148"/>
      <c r="R1428" s="148"/>
      <c r="S1428" s="148"/>
      <c r="T1428" s="148"/>
      <c r="U1428" s="148"/>
    </row>
    <row r="1429">
      <c r="A1429" s="145"/>
      <c r="B1429" s="146"/>
      <c r="C1429" s="147"/>
      <c r="D1429" s="148"/>
      <c r="E1429" s="148"/>
      <c r="F1429" s="148"/>
      <c r="G1429" s="148"/>
      <c r="H1429" s="148"/>
      <c r="I1429" s="148"/>
      <c r="J1429" s="148"/>
      <c r="K1429" s="148"/>
      <c r="L1429" s="148"/>
      <c r="M1429" s="148"/>
      <c r="N1429" s="148"/>
      <c r="O1429" s="148"/>
      <c r="P1429" s="148"/>
      <c r="Q1429" s="148"/>
      <c r="R1429" s="148"/>
      <c r="S1429" s="148"/>
      <c r="T1429" s="148"/>
      <c r="U1429" s="148"/>
    </row>
    <row r="1430">
      <c r="A1430" s="145"/>
      <c r="B1430" s="146"/>
      <c r="C1430" s="147"/>
      <c r="D1430" s="148"/>
      <c r="E1430" s="148"/>
      <c r="F1430" s="148"/>
      <c r="G1430" s="148"/>
      <c r="H1430" s="148"/>
      <c r="I1430" s="148"/>
      <c r="J1430" s="148"/>
      <c r="K1430" s="148"/>
      <c r="L1430" s="148"/>
      <c r="M1430" s="148"/>
      <c r="N1430" s="148"/>
      <c r="O1430" s="148"/>
      <c r="P1430" s="148"/>
      <c r="Q1430" s="148"/>
      <c r="R1430" s="148"/>
      <c r="S1430" s="148"/>
      <c r="T1430" s="148"/>
      <c r="U1430" s="148"/>
    </row>
    <row r="1431">
      <c r="A1431" s="145"/>
      <c r="B1431" s="146"/>
      <c r="C1431" s="147"/>
      <c r="D1431" s="148"/>
      <c r="E1431" s="148"/>
      <c r="F1431" s="148"/>
      <c r="G1431" s="148"/>
      <c r="H1431" s="148"/>
      <c r="I1431" s="148"/>
      <c r="J1431" s="148"/>
      <c r="K1431" s="148"/>
      <c r="L1431" s="148"/>
      <c r="M1431" s="148"/>
      <c r="N1431" s="148"/>
      <c r="O1431" s="148"/>
      <c r="P1431" s="148"/>
      <c r="Q1431" s="148"/>
      <c r="R1431" s="148"/>
      <c r="S1431" s="148"/>
      <c r="T1431" s="148"/>
      <c r="U1431" s="148"/>
    </row>
    <row r="1432">
      <c r="A1432" s="145"/>
      <c r="B1432" s="146"/>
      <c r="C1432" s="147"/>
      <c r="D1432" s="148"/>
      <c r="E1432" s="148"/>
      <c r="F1432" s="148"/>
      <c r="G1432" s="148"/>
      <c r="H1432" s="148"/>
      <c r="I1432" s="148"/>
      <c r="J1432" s="148"/>
      <c r="K1432" s="148"/>
      <c r="L1432" s="148"/>
      <c r="M1432" s="148"/>
      <c r="N1432" s="148"/>
      <c r="O1432" s="148"/>
      <c r="P1432" s="148"/>
      <c r="Q1432" s="148"/>
      <c r="R1432" s="148"/>
      <c r="S1432" s="148"/>
      <c r="T1432" s="148"/>
      <c r="U1432" s="148"/>
    </row>
    <row r="1433">
      <c r="A1433" s="145"/>
      <c r="B1433" s="146"/>
      <c r="C1433" s="147"/>
      <c r="D1433" s="148"/>
      <c r="E1433" s="148"/>
      <c r="F1433" s="148"/>
      <c r="G1433" s="148"/>
      <c r="H1433" s="148"/>
      <c r="I1433" s="148"/>
      <c r="J1433" s="148"/>
      <c r="K1433" s="148"/>
      <c r="L1433" s="148"/>
      <c r="M1433" s="148"/>
      <c r="N1433" s="148"/>
      <c r="O1433" s="148"/>
      <c r="P1433" s="148"/>
      <c r="Q1433" s="148"/>
      <c r="R1433" s="148"/>
      <c r="S1433" s="148"/>
      <c r="T1433" s="148"/>
      <c r="U1433" s="148"/>
    </row>
    <row r="1434">
      <c r="A1434" s="145"/>
      <c r="B1434" s="146"/>
      <c r="C1434" s="147"/>
      <c r="D1434" s="148"/>
      <c r="E1434" s="148"/>
      <c r="F1434" s="148"/>
      <c r="G1434" s="148"/>
      <c r="H1434" s="148"/>
      <c r="I1434" s="148"/>
      <c r="J1434" s="148"/>
      <c r="K1434" s="148"/>
      <c r="L1434" s="148"/>
      <c r="M1434" s="148"/>
      <c r="N1434" s="148"/>
      <c r="O1434" s="148"/>
      <c r="P1434" s="148"/>
      <c r="Q1434" s="148"/>
      <c r="R1434" s="148"/>
      <c r="S1434" s="148"/>
      <c r="T1434" s="148"/>
      <c r="U1434" s="148"/>
    </row>
    <row r="1435">
      <c r="A1435" s="145"/>
      <c r="B1435" s="146"/>
      <c r="C1435" s="147"/>
      <c r="D1435" s="148"/>
      <c r="E1435" s="148"/>
      <c r="F1435" s="148"/>
      <c r="G1435" s="148"/>
      <c r="H1435" s="148"/>
      <c r="I1435" s="148"/>
      <c r="J1435" s="148"/>
      <c r="K1435" s="148"/>
      <c r="L1435" s="148"/>
      <c r="M1435" s="148"/>
      <c r="N1435" s="148"/>
      <c r="O1435" s="148"/>
      <c r="P1435" s="148"/>
      <c r="Q1435" s="148"/>
      <c r="R1435" s="148"/>
      <c r="S1435" s="148"/>
      <c r="T1435" s="148"/>
      <c r="U1435" s="148"/>
    </row>
    <row r="1436">
      <c r="A1436" s="145"/>
      <c r="B1436" s="146"/>
      <c r="C1436" s="147"/>
      <c r="D1436" s="148"/>
      <c r="E1436" s="148"/>
      <c r="F1436" s="148"/>
      <c r="G1436" s="148"/>
      <c r="H1436" s="148"/>
      <c r="I1436" s="148"/>
      <c r="J1436" s="148"/>
      <c r="K1436" s="148"/>
      <c r="L1436" s="148"/>
      <c r="M1436" s="148"/>
      <c r="N1436" s="148"/>
      <c r="O1436" s="148"/>
      <c r="P1436" s="148"/>
      <c r="Q1436" s="148"/>
      <c r="R1436" s="148"/>
      <c r="S1436" s="148"/>
      <c r="T1436" s="148"/>
      <c r="U1436" s="148"/>
    </row>
    <row r="1437">
      <c r="A1437" s="145"/>
      <c r="B1437" s="146"/>
      <c r="C1437" s="147"/>
      <c r="D1437" s="148"/>
      <c r="E1437" s="148"/>
      <c r="F1437" s="148"/>
      <c r="G1437" s="148"/>
      <c r="H1437" s="148"/>
      <c r="I1437" s="148"/>
      <c r="J1437" s="148"/>
      <c r="K1437" s="148"/>
      <c r="L1437" s="148"/>
      <c r="M1437" s="148"/>
      <c r="N1437" s="148"/>
      <c r="O1437" s="148"/>
      <c r="P1437" s="148"/>
      <c r="Q1437" s="148"/>
      <c r="R1437" s="148"/>
      <c r="S1437" s="148"/>
      <c r="T1437" s="148"/>
      <c r="U1437" s="148"/>
    </row>
    <row r="1438">
      <c r="A1438" s="145"/>
      <c r="B1438" s="146"/>
      <c r="C1438" s="147"/>
      <c r="D1438" s="148"/>
      <c r="E1438" s="148"/>
      <c r="F1438" s="148"/>
      <c r="G1438" s="148"/>
      <c r="H1438" s="148"/>
      <c r="I1438" s="148"/>
      <c r="J1438" s="148"/>
      <c r="K1438" s="148"/>
      <c r="L1438" s="148"/>
      <c r="M1438" s="148"/>
      <c r="N1438" s="148"/>
      <c r="O1438" s="148"/>
      <c r="P1438" s="148"/>
      <c r="Q1438" s="148"/>
      <c r="R1438" s="148"/>
      <c r="S1438" s="148"/>
      <c r="T1438" s="148"/>
      <c r="U1438" s="148"/>
    </row>
    <row r="1439">
      <c r="A1439" s="145"/>
      <c r="B1439" s="146"/>
      <c r="C1439" s="147"/>
      <c r="D1439" s="148"/>
      <c r="E1439" s="148"/>
      <c r="F1439" s="148"/>
      <c r="G1439" s="148"/>
      <c r="H1439" s="148"/>
      <c r="I1439" s="148"/>
      <c r="J1439" s="148"/>
      <c r="K1439" s="148"/>
      <c r="L1439" s="148"/>
      <c r="M1439" s="148"/>
      <c r="N1439" s="148"/>
      <c r="O1439" s="148"/>
      <c r="P1439" s="148"/>
      <c r="Q1439" s="148"/>
      <c r="R1439" s="148"/>
      <c r="S1439" s="148"/>
      <c r="T1439" s="148"/>
      <c r="U1439" s="148"/>
    </row>
    <row r="1440">
      <c r="A1440" s="145"/>
      <c r="B1440" s="146"/>
      <c r="C1440" s="147"/>
      <c r="D1440" s="148"/>
      <c r="E1440" s="148"/>
      <c r="F1440" s="148"/>
      <c r="G1440" s="148"/>
      <c r="H1440" s="148"/>
      <c r="I1440" s="148"/>
      <c r="J1440" s="148"/>
      <c r="K1440" s="148"/>
      <c r="L1440" s="148"/>
      <c r="M1440" s="148"/>
      <c r="N1440" s="148"/>
      <c r="O1440" s="148"/>
      <c r="P1440" s="148"/>
      <c r="Q1440" s="148"/>
      <c r="R1440" s="148"/>
      <c r="S1440" s="148"/>
      <c r="T1440" s="148"/>
      <c r="U1440" s="148"/>
    </row>
    <row r="1441">
      <c r="A1441" s="145"/>
      <c r="B1441" s="146"/>
      <c r="C1441" s="147"/>
      <c r="D1441" s="148"/>
      <c r="E1441" s="148"/>
      <c r="F1441" s="148"/>
      <c r="G1441" s="148"/>
      <c r="H1441" s="148"/>
      <c r="I1441" s="148"/>
      <c r="J1441" s="148"/>
      <c r="K1441" s="148"/>
      <c r="L1441" s="148"/>
      <c r="M1441" s="148"/>
      <c r="N1441" s="148"/>
      <c r="O1441" s="148"/>
      <c r="P1441" s="148"/>
      <c r="Q1441" s="148"/>
      <c r="R1441" s="148"/>
      <c r="S1441" s="148"/>
      <c r="T1441" s="148"/>
      <c r="U1441" s="148"/>
    </row>
    <row r="1442">
      <c r="A1442" s="145"/>
      <c r="B1442" s="146"/>
      <c r="C1442" s="147"/>
      <c r="D1442" s="148"/>
      <c r="E1442" s="148"/>
      <c r="F1442" s="148"/>
      <c r="G1442" s="148"/>
      <c r="H1442" s="148"/>
      <c r="I1442" s="148"/>
      <c r="J1442" s="148"/>
      <c r="K1442" s="148"/>
      <c r="L1442" s="148"/>
      <c r="M1442" s="148"/>
      <c r="N1442" s="148"/>
      <c r="O1442" s="148"/>
      <c r="P1442" s="148"/>
      <c r="Q1442" s="148"/>
      <c r="R1442" s="148"/>
      <c r="S1442" s="148"/>
      <c r="T1442" s="148"/>
      <c r="U1442" s="148"/>
    </row>
    <row r="1443">
      <c r="A1443" s="145"/>
      <c r="B1443" s="146"/>
      <c r="C1443" s="147"/>
      <c r="D1443" s="148"/>
      <c r="E1443" s="148"/>
      <c r="F1443" s="148"/>
      <c r="G1443" s="148"/>
      <c r="H1443" s="148"/>
      <c r="I1443" s="148"/>
      <c r="J1443" s="148"/>
      <c r="K1443" s="148"/>
      <c r="L1443" s="148"/>
      <c r="M1443" s="148"/>
      <c r="N1443" s="148"/>
      <c r="O1443" s="148"/>
      <c r="P1443" s="148"/>
      <c r="Q1443" s="148"/>
      <c r="R1443" s="148"/>
      <c r="S1443" s="148"/>
      <c r="T1443" s="148"/>
      <c r="U1443" s="148"/>
    </row>
    <row r="1444">
      <c r="A1444" s="145"/>
      <c r="B1444" s="146"/>
      <c r="C1444" s="147"/>
      <c r="D1444" s="148"/>
      <c r="E1444" s="148"/>
      <c r="F1444" s="148"/>
      <c r="G1444" s="148"/>
      <c r="H1444" s="148"/>
      <c r="I1444" s="148"/>
      <c r="J1444" s="148"/>
      <c r="K1444" s="148"/>
      <c r="L1444" s="148"/>
      <c r="M1444" s="148"/>
      <c r="N1444" s="148"/>
      <c r="O1444" s="148"/>
      <c r="P1444" s="148"/>
      <c r="Q1444" s="148"/>
      <c r="R1444" s="148"/>
      <c r="S1444" s="148"/>
      <c r="T1444" s="148"/>
      <c r="U1444" s="148"/>
    </row>
    <row r="1445">
      <c r="A1445" s="145"/>
      <c r="B1445" s="146"/>
      <c r="C1445" s="147"/>
      <c r="D1445" s="148"/>
      <c r="E1445" s="148"/>
      <c r="F1445" s="148"/>
      <c r="G1445" s="148"/>
      <c r="H1445" s="148"/>
      <c r="I1445" s="148"/>
      <c r="J1445" s="148"/>
      <c r="K1445" s="148"/>
      <c r="L1445" s="148"/>
      <c r="M1445" s="148"/>
      <c r="N1445" s="148"/>
      <c r="O1445" s="148"/>
      <c r="P1445" s="148"/>
      <c r="Q1445" s="148"/>
      <c r="R1445" s="148"/>
      <c r="S1445" s="148"/>
      <c r="T1445" s="148"/>
      <c r="U1445" s="148"/>
    </row>
    <row r="1446">
      <c r="A1446" s="145"/>
      <c r="B1446" s="146"/>
      <c r="C1446" s="147"/>
      <c r="D1446" s="148"/>
      <c r="E1446" s="148"/>
      <c r="F1446" s="148"/>
      <c r="G1446" s="148"/>
      <c r="H1446" s="148"/>
      <c r="I1446" s="148"/>
      <c r="J1446" s="148"/>
      <c r="K1446" s="148"/>
      <c r="L1446" s="148"/>
      <c r="M1446" s="148"/>
      <c r="N1446" s="148"/>
      <c r="O1446" s="148"/>
      <c r="P1446" s="148"/>
      <c r="Q1446" s="148"/>
      <c r="R1446" s="148"/>
      <c r="S1446" s="148"/>
      <c r="T1446" s="148"/>
      <c r="U1446" s="148"/>
    </row>
    <row r="1447">
      <c r="A1447" s="145"/>
      <c r="B1447" s="146"/>
      <c r="C1447" s="147"/>
      <c r="D1447" s="148"/>
      <c r="E1447" s="148"/>
      <c r="F1447" s="148"/>
      <c r="G1447" s="148"/>
      <c r="H1447" s="148"/>
      <c r="I1447" s="148"/>
      <c r="J1447" s="148"/>
      <c r="K1447" s="148"/>
      <c r="L1447" s="148"/>
      <c r="M1447" s="148"/>
      <c r="N1447" s="148"/>
      <c r="O1447" s="148"/>
      <c r="P1447" s="148"/>
      <c r="Q1447" s="148"/>
      <c r="R1447" s="148"/>
      <c r="S1447" s="148"/>
      <c r="T1447" s="148"/>
      <c r="U1447" s="148"/>
    </row>
    <row r="1448">
      <c r="A1448" s="145"/>
      <c r="B1448" s="146"/>
      <c r="C1448" s="147"/>
      <c r="D1448" s="148"/>
      <c r="E1448" s="148"/>
      <c r="F1448" s="148"/>
      <c r="G1448" s="148"/>
      <c r="H1448" s="148"/>
      <c r="I1448" s="148"/>
      <c r="J1448" s="148"/>
      <c r="K1448" s="148"/>
      <c r="L1448" s="148"/>
      <c r="M1448" s="148"/>
      <c r="N1448" s="148"/>
      <c r="O1448" s="148"/>
      <c r="P1448" s="148"/>
      <c r="Q1448" s="148"/>
      <c r="R1448" s="148"/>
      <c r="S1448" s="148"/>
      <c r="T1448" s="148"/>
      <c r="U1448" s="148"/>
    </row>
    <row r="1449">
      <c r="A1449" s="145"/>
      <c r="B1449" s="146"/>
      <c r="C1449" s="147"/>
      <c r="D1449" s="148"/>
      <c r="E1449" s="148"/>
      <c r="F1449" s="148"/>
      <c r="G1449" s="148"/>
      <c r="H1449" s="148"/>
      <c r="I1449" s="148"/>
      <c r="J1449" s="148"/>
      <c r="K1449" s="148"/>
      <c r="L1449" s="148"/>
      <c r="M1449" s="148"/>
      <c r="N1449" s="148"/>
      <c r="O1449" s="148"/>
      <c r="P1449" s="148"/>
      <c r="Q1449" s="148"/>
      <c r="R1449" s="148"/>
      <c r="S1449" s="148"/>
      <c r="T1449" s="148"/>
      <c r="U1449" s="148"/>
    </row>
    <row r="1450">
      <c r="A1450" s="145"/>
      <c r="B1450" s="146"/>
      <c r="C1450" s="147"/>
      <c r="D1450" s="148"/>
      <c r="E1450" s="148"/>
      <c r="F1450" s="148"/>
      <c r="G1450" s="148"/>
      <c r="H1450" s="148"/>
      <c r="I1450" s="148"/>
      <c r="J1450" s="148"/>
      <c r="K1450" s="148"/>
      <c r="L1450" s="148"/>
      <c r="M1450" s="148"/>
      <c r="N1450" s="148"/>
      <c r="O1450" s="148"/>
      <c r="P1450" s="148"/>
      <c r="Q1450" s="148"/>
      <c r="R1450" s="148"/>
      <c r="S1450" s="148"/>
      <c r="T1450" s="148"/>
      <c r="U1450" s="148"/>
    </row>
    <row r="1451">
      <c r="A1451" s="145"/>
      <c r="B1451" s="146"/>
      <c r="C1451" s="147"/>
      <c r="D1451" s="148"/>
      <c r="E1451" s="148"/>
      <c r="F1451" s="148"/>
      <c r="G1451" s="148"/>
      <c r="H1451" s="148"/>
      <c r="I1451" s="148"/>
      <c r="J1451" s="148"/>
      <c r="K1451" s="148"/>
      <c r="L1451" s="148"/>
      <c r="M1451" s="148"/>
      <c r="N1451" s="148"/>
      <c r="O1451" s="148"/>
      <c r="P1451" s="148"/>
      <c r="Q1451" s="148"/>
      <c r="R1451" s="148"/>
      <c r="S1451" s="148"/>
      <c r="T1451" s="148"/>
      <c r="U1451" s="148"/>
    </row>
    <row r="1452">
      <c r="A1452" s="145"/>
      <c r="B1452" s="146"/>
      <c r="C1452" s="147"/>
      <c r="D1452" s="148"/>
      <c r="E1452" s="148"/>
      <c r="F1452" s="148"/>
      <c r="G1452" s="148"/>
      <c r="H1452" s="148"/>
      <c r="I1452" s="148"/>
      <c r="J1452" s="148"/>
      <c r="K1452" s="148"/>
      <c r="L1452" s="148"/>
      <c r="M1452" s="148"/>
      <c r="N1452" s="148"/>
      <c r="O1452" s="148"/>
      <c r="P1452" s="148"/>
      <c r="Q1452" s="148"/>
      <c r="R1452" s="148"/>
      <c r="S1452" s="148"/>
      <c r="T1452" s="148"/>
      <c r="U1452" s="148"/>
    </row>
    <row r="1453">
      <c r="A1453" s="145"/>
      <c r="B1453" s="146"/>
      <c r="C1453" s="147"/>
      <c r="D1453" s="148"/>
      <c r="E1453" s="148"/>
      <c r="F1453" s="148"/>
      <c r="G1453" s="148"/>
      <c r="H1453" s="148"/>
      <c r="I1453" s="148"/>
      <c r="J1453" s="148"/>
      <c r="K1453" s="148"/>
      <c r="L1453" s="148"/>
      <c r="M1453" s="148"/>
      <c r="N1453" s="148"/>
      <c r="O1453" s="148"/>
      <c r="P1453" s="148"/>
      <c r="Q1453" s="148"/>
      <c r="R1453" s="148"/>
      <c r="S1453" s="148"/>
      <c r="T1453" s="148"/>
      <c r="U1453" s="148"/>
    </row>
    <row r="1454">
      <c r="A1454" s="145"/>
      <c r="B1454" s="146"/>
      <c r="C1454" s="147"/>
      <c r="D1454" s="148"/>
      <c r="E1454" s="148"/>
      <c r="F1454" s="148"/>
      <c r="G1454" s="148"/>
      <c r="H1454" s="148"/>
      <c r="I1454" s="148"/>
      <c r="J1454" s="148"/>
      <c r="K1454" s="148"/>
      <c r="L1454" s="148"/>
      <c r="M1454" s="148"/>
      <c r="N1454" s="148"/>
      <c r="O1454" s="148"/>
      <c r="P1454" s="148"/>
      <c r="Q1454" s="148"/>
      <c r="R1454" s="148"/>
      <c r="S1454" s="148"/>
      <c r="T1454" s="148"/>
      <c r="U1454" s="148"/>
    </row>
    <row r="1455">
      <c r="A1455" s="145"/>
      <c r="B1455" s="146"/>
      <c r="C1455" s="147"/>
      <c r="D1455" s="148"/>
      <c r="E1455" s="148"/>
      <c r="F1455" s="148"/>
      <c r="G1455" s="148"/>
      <c r="H1455" s="148"/>
      <c r="I1455" s="148"/>
      <c r="J1455" s="148"/>
      <c r="K1455" s="148"/>
      <c r="L1455" s="148"/>
      <c r="M1455" s="148"/>
      <c r="N1455" s="148"/>
      <c r="O1455" s="148"/>
      <c r="P1455" s="148"/>
      <c r="Q1455" s="148"/>
      <c r="R1455" s="148"/>
      <c r="S1455" s="148"/>
      <c r="T1455" s="148"/>
      <c r="U1455" s="148"/>
    </row>
    <row r="1456">
      <c r="A1456" s="145"/>
      <c r="B1456" s="146"/>
      <c r="C1456" s="147"/>
      <c r="D1456" s="148"/>
      <c r="E1456" s="148"/>
      <c r="F1456" s="148"/>
      <c r="G1456" s="148"/>
      <c r="H1456" s="148"/>
      <c r="I1456" s="148"/>
      <c r="J1456" s="148"/>
      <c r="K1456" s="148"/>
      <c r="L1456" s="148"/>
      <c r="M1456" s="148"/>
      <c r="N1456" s="148"/>
      <c r="O1456" s="148"/>
      <c r="P1456" s="148"/>
      <c r="Q1456" s="148"/>
      <c r="R1456" s="148"/>
      <c r="S1456" s="148"/>
      <c r="T1456" s="148"/>
      <c r="U1456" s="148"/>
    </row>
    <row r="1457">
      <c r="A1457" s="145"/>
      <c r="B1457" s="146"/>
      <c r="C1457" s="147"/>
      <c r="D1457" s="148"/>
      <c r="E1457" s="148"/>
      <c r="F1457" s="148"/>
      <c r="G1457" s="148"/>
      <c r="H1457" s="148"/>
      <c r="I1457" s="148"/>
      <c r="J1457" s="148"/>
      <c r="K1457" s="148"/>
      <c r="L1457" s="148"/>
      <c r="M1457" s="148"/>
      <c r="N1457" s="148"/>
      <c r="O1457" s="148"/>
      <c r="P1457" s="148"/>
      <c r="Q1457" s="148"/>
      <c r="R1457" s="148"/>
      <c r="S1457" s="148"/>
      <c r="T1457" s="148"/>
      <c r="U1457" s="148"/>
    </row>
    <row r="1458">
      <c r="A1458" s="145"/>
      <c r="B1458" s="146"/>
      <c r="C1458" s="147"/>
      <c r="D1458" s="148"/>
      <c r="E1458" s="148"/>
      <c r="F1458" s="148"/>
      <c r="G1458" s="148"/>
      <c r="H1458" s="148"/>
      <c r="I1458" s="148"/>
      <c r="J1458" s="148"/>
      <c r="K1458" s="148"/>
      <c r="L1458" s="148"/>
      <c r="M1458" s="148"/>
      <c r="N1458" s="148"/>
      <c r="O1458" s="148"/>
      <c r="P1458" s="148"/>
      <c r="Q1458" s="148"/>
      <c r="R1458" s="148"/>
      <c r="S1458" s="148"/>
      <c r="T1458" s="148"/>
      <c r="U1458" s="148"/>
    </row>
    <row r="1459">
      <c r="A1459" s="145"/>
      <c r="B1459" s="146"/>
      <c r="C1459" s="147"/>
      <c r="D1459" s="148"/>
      <c r="E1459" s="148"/>
      <c r="F1459" s="148"/>
      <c r="G1459" s="148"/>
      <c r="H1459" s="148"/>
      <c r="I1459" s="148"/>
      <c r="J1459" s="148"/>
      <c r="K1459" s="148"/>
      <c r="L1459" s="148"/>
      <c r="M1459" s="148"/>
      <c r="N1459" s="148"/>
      <c r="O1459" s="148"/>
      <c r="P1459" s="148"/>
      <c r="Q1459" s="148"/>
      <c r="R1459" s="148"/>
      <c r="S1459" s="148"/>
      <c r="T1459" s="148"/>
      <c r="U1459" s="148"/>
    </row>
    <row r="1460">
      <c r="A1460" s="145"/>
      <c r="B1460" s="146"/>
      <c r="C1460" s="147"/>
      <c r="D1460" s="148"/>
      <c r="E1460" s="148"/>
      <c r="F1460" s="148"/>
      <c r="G1460" s="148"/>
      <c r="H1460" s="148"/>
      <c r="I1460" s="148"/>
      <c r="J1460" s="148"/>
      <c r="K1460" s="148"/>
      <c r="L1460" s="148"/>
      <c r="M1460" s="148"/>
      <c r="N1460" s="148"/>
      <c r="O1460" s="148"/>
      <c r="P1460" s="148"/>
      <c r="Q1460" s="148"/>
      <c r="R1460" s="148"/>
      <c r="S1460" s="148"/>
      <c r="T1460" s="148"/>
      <c r="U1460" s="148"/>
    </row>
    <row r="1461">
      <c r="A1461" s="145"/>
      <c r="B1461" s="146"/>
      <c r="C1461" s="147"/>
      <c r="D1461" s="148"/>
      <c r="E1461" s="148"/>
      <c r="F1461" s="148"/>
      <c r="G1461" s="148"/>
      <c r="H1461" s="148"/>
      <c r="I1461" s="148"/>
      <c r="J1461" s="148"/>
      <c r="K1461" s="148"/>
      <c r="L1461" s="148"/>
      <c r="M1461" s="148"/>
      <c r="N1461" s="148"/>
      <c r="O1461" s="148"/>
      <c r="P1461" s="148"/>
      <c r="Q1461" s="148"/>
      <c r="R1461" s="148"/>
      <c r="S1461" s="148"/>
      <c r="T1461" s="148"/>
      <c r="U1461" s="148"/>
    </row>
    <row r="1462">
      <c r="A1462" s="145"/>
      <c r="B1462" s="146"/>
      <c r="C1462" s="147"/>
      <c r="D1462" s="148"/>
      <c r="E1462" s="148"/>
      <c r="F1462" s="148"/>
      <c r="G1462" s="148"/>
      <c r="H1462" s="148"/>
      <c r="I1462" s="148"/>
      <c r="J1462" s="148"/>
      <c r="K1462" s="148"/>
      <c r="L1462" s="148"/>
      <c r="M1462" s="148"/>
      <c r="N1462" s="148"/>
      <c r="O1462" s="148"/>
      <c r="P1462" s="148"/>
      <c r="Q1462" s="148"/>
      <c r="R1462" s="148"/>
      <c r="S1462" s="148"/>
      <c r="T1462" s="148"/>
      <c r="U1462" s="148"/>
    </row>
    <row r="1463">
      <c r="A1463" s="145"/>
      <c r="B1463" s="146"/>
      <c r="C1463" s="147"/>
      <c r="D1463" s="148"/>
      <c r="E1463" s="148"/>
      <c r="F1463" s="148"/>
      <c r="G1463" s="148"/>
      <c r="H1463" s="148"/>
      <c r="I1463" s="148"/>
      <c r="J1463" s="148"/>
      <c r="K1463" s="148"/>
      <c r="L1463" s="148"/>
      <c r="M1463" s="148"/>
      <c r="N1463" s="148"/>
      <c r="O1463" s="148"/>
      <c r="P1463" s="148"/>
      <c r="Q1463" s="148"/>
      <c r="R1463" s="148"/>
      <c r="S1463" s="148"/>
      <c r="T1463" s="148"/>
      <c r="U1463" s="148"/>
    </row>
    <row r="1464">
      <c r="A1464" s="145"/>
      <c r="B1464" s="146"/>
      <c r="C1464" s="147"/>
      <c r="D1464" s="148"/>
      <c r="E1464" s="148"/>
      <c r="F1464" s="148"/>
      <c r="G1464" s="148"/>
      <c r="H1464" s="148"/>
      <c r="I1464" s="148"/>
      <c r="J1464" s="148"/>
      <c r="K1464" s="148"/>
      <c r="L1464" s="148"/>
      <c r="M1464" s="148"/>
      <c r="N1464" s="148"/>
      <c r="O1464" s="148"/>
      <c r="P1464" s="148"/>
      <c r="Q1464" s="148"/>
      <c r="R1464" s="148"/>
      <c r="S1464" s="148"/>
      <c r="T1464" s="148"/>
      <c r="U1464" s="148"/>
    </row>
    <row r="1465">
      <c r="A1465" s="145"/>
      <c r="B1465" s="146"/>
      <c r="C1465" s="147"/>
      <c r="D1465" s="148"/>
      <c r="E1465" s="148"/>
      <c r="F1465" s="148"/>
      <c r="G1465" s="148"/>
      <c r="H1465" s="148"/>
      <c r="I1465" s="148"/>
      <c r="J1465" s="148"/>
      <c r="K1465" s="148"/>
      <c r="L1465" s="148"/>
      <c r="M1465" s="148"/>
      <c r="N1465" s="148"/>
      <c r="O1465" s="148"/>
      <c r="P1465" s="148"/>
      <c r="Q1465" s="148"/>
      <c r="R1465" s="148"/>
      <c r="S1465" s="148"/>
      <c r="T1465" s="148"/>
      <c r="U1465" s="148"/>
    </row>
    <row r="1466">
      <c r="A1466" s="145"/>
      <c r="B1466" s="146"/>
      <c r="C1466" s="147"/>
      <c r="D1466" s="148"/>
      <c r="E1466" s="148"/>
      <c r="F1466" s="148"/>
      <c r="G1466" s="148"/>
      <c r="H1466" s="148"/>
      <c r="I1466" s="148"/>
      <c r="J1466" s="148"/>
      <c r="K1466" s="148"/>
      <c r="L1466" s="148"/>
      <c r="M1466" s="148"/>
      <c r="N1466" s="148"/>
      <c r="O1466" s="148"/>
      <c r="P1466" s="148"/>
      <c r="Q1466" s="148"/>
      <c r="R1466" s="148"/>
      <c r="S1466" s="148"/>
      <c r="T1466" s="148"/>
      <c r="U1466" s="148"/>
    </row>
    <row r="1467">
      <c r="A1467" s="145"/>
      <c r="B1467" s="146"/>
      <c r="C1467" s="147"/>
      <c r="D1467" s="148"/>
      <c r="E1467" s="148"/>
      <c r="F1467" s="148"/>
      <c r="G1467" s="148"/>
      <c r="H1467" s="148"/>
      <c r="I1467" s="148"/>
      <c r="J1467" s="148"/>
      <c r="K1467" s="148"/>
      <c r="L1467" s="148"/>
      <c r="M1467" s="148"/>
      <c r="N1467" s="148"/>
      <c r="O1467" s="148"/>
      <c r="P1467" s="148"/>
      <c r="Q1467" s="148"/>
      <c r="R1467" s="148"/>
      <c r="S1467" s="148"/>
      <c r="T1467" s="148"/>
      <c r="U1467" s="148"/>
    </row>
    <row r="1468">
      <c r="A1468" s="145"/>
      <c r="B1468" s="146"/>
      <c r="C1468" s="147"/>
      <c r="D1468" s="148"/>
      <c r="E1468" s="148"/>
      <c r="F1468" s="148"/>
      <c r="G1468" s="148"/>
      <c r="H1468" s="148"/>
      <c r="I1468" s="148"/>
      <c r="J1468" s="148"/>
      <c r="K1468" s="148"/>
      <c r="L1468" s="148"/>
      <c r="M1468" s="148"/>
      <c r="N1468" s="148"/>
      <c r="O1468" s="148"/>
      <c r="P1468" s="148"/>
      <c r="Q1468" s="148"/>
      <c r="R1468" s="148"/>
      <c r="S1468" s="148"/>
      <c r="T1468" s="148"/>
      <c r="U1468" s="148"/>
    </row>
    <row r="1469">
      <c r="A1469" s="145"/>
      <c r="B1469" s="146"/>
      <c r="C1469" s="147"/>
      <c r="D1469" s="148"/>
      <c r="E1469" s="148"/>
      <c r="F1469" s="148"/>
      <c r="G1469" s="148"/>
      <c r="H1469" s="148"/>
      <c r="I1469" s="148"/>
      <c r="J1469" s="148"/>
      <c r="K1469" s="148"/>
      <c r="L1469" s="148"/>
      <c r="M1469" s="148"/>
      <c r="N1469" s="148"/>
      <c r="O1469" s="148"/>
      <c r="P1469" s="148"/>
      <c r="Q1469" s="148"/>
      <c r="R1469" s="148"/>
      <c r="S1469" s="148"/>
      <c r="T1469" s="148"/>
      <c r="U1469" s="148"/>
    </row>
    <row r="1470">
      <c r="A1470" s="145"/>
      <c r="B1470" s="146"/>
      <c r="C1470" s="147"/>
      <c r="D1470" s="148"/>
      <c r="E1470" s="148"/>
      <c r="F1470" s="148"/>
      <c r="G1470" s="148"/>
      <c r="H1470" s="148"/>
      <c r="I1470" s="148"/>
      <c r="J1470" s="148"/>
      <c r="K1470" s="148"/>
      <c r="L1470" s="148"/>
      <c r="M1470" s="148"/>
      <c r="N1470" s="148"/>
      <c r="O1470" s="148"/>
      <c r="P1470" s="148"/>
      <c r="Q1470" s="148"/>
      <c r="R1470" s="148"/>
      <c r="S1470" s="148"/>
      <c r="T1470" s="148"/>
      <c r="U1470" s="148"/>
    </row>
    <row r="1471">
      <c r="A1471" s="145"/>
      <c r="B1471" s="146"/>
      <c r="C1471" s="147"/>
      <c r="D1471" s="148"/>
      <c r="E1471" s="148"/>
      <c r="F1471" s="148"/>
      <c r="G1471" s="148"/>
      <c r="H1471" s="148"/>
      <c r="I1471" s="148"/>
      <c r="J1471" s="148"/>
      <c r="K1471" s="148"/>
      <c r="L1471" s="148"/>
      <c r="M1471" s="148"/>
      <c r="N1471" s="148"/>
      <c r="O1471" s="148"/>
      <c r="P1471" s="148"/>
      <c r="Q1471" s="148"/>
      <c r="R1471" s="148"/>
      <c r="S1471" s="148"/>
      <c r="T1471" s="148"/>
      <c r="U1471" s="148"/>
    </row>
    <row r="1472">
      <c r="A1472" s="145"/>
      <c r="B1472" s="146"/>
      <c r="C1472" s="147"/>
      <c r="D1472" s="148"/>
      <c r="E1472" s="148"/>
      <c r="F1472" s="148"/>
      <c r="G1472" s="148"/>
      <c r="H1472" s="148"/>
      <c r="I1472" s="148"/>
      <c r="J1472" s="148"/>
      <c r="K1472" s="148"/>
      <c r="L1472" s="148"/>
      <c r="M1472" s="148"/>
      <c r="N1472" s="148"/>
      <c r="O1472" s="148"/>
      <c r="P1472" s="148"/>
      <c r="Q1472" s="148"/>
      <c r="R1472" s="148"/>
      <c r="S1472" s="148"/>
      <c r="T1472" s="148"/>
      <c r="U1472" s="148"/>
    </row>
    <row r="1473">
      <c r="A1473" s="145"/>
      <c r="B1473" s="146"/>
      <c r="C1473" s="147"/>
      <c r="D1473" s="148"/>
      <c r="E1473" s="148"/>
      <c r="F1473" s="148"/>
      <c r="G1473" s="148"/>
      <c r="H1473" s="148"/>
      <c r="I1473" s="148"/>
      <c r="J1473" s="148"/>
      <c r="K1473" s="148"/>
      <c r="L1473" s="148"/>
      <c r="M1473" s="148"/>
      <c r="N1473" s="148"/>
      <c r="O1473" s="148"/>
      <c r="P1473" s="148"/>
      <c r="Q1473" s="148"/>
      <c r="R1473" s="148"/>
      <c r="S1473" s="148"/>
      <c r="T1473" s="148"/>
      <c r="U1473" s="148"/>
    </row>
    <row r="1474">
      <c r="A1474" s="145"/>
      <c r="B1474" s="146"/>
      <c r="C1474" s="147"/>
      <c r="D1474" s="148"/>
      <c r="E1474" s="148"/>
      <c r="F1474" s="148"/>
      <c r="G1474" s="148"/>
      <c r="H1474" s="148"/>
      <c r="I1474" s="148"/>
      <c r="J1474" s="148"/>
      <c r="K1474" s="148"/>
      <c r="L1474" s="148"/>
      <c r="M1474" s="148"/>
      <c r="N1474" s="148"/>
      <c r="O1474" s="148"/>
      <c r="P1474" s="148"/>
      <c r="Q1474" s="148"/>
      <c r="R1474" s="148"/>
      <c r="S1474" s="148"/>
      <c r="T1474" s="148"/>
      <c r="U1474" s="148"/>
    </row>
    <row r="1475">
      <c r="A1475" s="145"/>
      <c r="B1475" s="146"/>
      <c r="C1475" s="147"/>
      <c r="D1475" s="148"/>
      <c r="E1475" s="148"/>
      <c r="F1475" s="148"/>
      <c r="G1475" s="148"/>
      <c r="H1475" s="148"/>
      <c r="I1475" s="148"/>
      <c r="J1475" s="148"/>
      <c r="K1475" s="148"/>
      <c r="L1475" s="148"/>
      <c r="M1475" s="148"/>
      <c r="N1475" s="148"/>
      <c r="O1475" s="148"/>
      <c r="P1475" s="148"/>
      <c r="Q1475" s="148"/>
      <c r="R1475" s="148"/>
      <c r="S1475" s="148"/>
      <c r="T1475" s="148"/>
      <c r="U1475" s="148"/>
    </row>
    <row r="1476">
      <c r="A1476" s="145"/>
      <c r="B1476" s="146"/>
      <c r="C1476" s="147"/>
      <c r="D1476" s="148"/>
      <c r="E1476" s="148"/>
      <c r="F1476" s="148"/>
      <c r="G1476" s="148"/>
      <c r="H1476" s="148"/>
      <c r="I1476" s="148"/>
      <c r="J1476" s="148"/>
      <c r="K1476" s="148"/>
      <c r="L1476" s="148"/>
      <c r="M1476" s="148"/>
      <c r="N1476" s="148"/>
      <c r="O1476" s="148"/>
      <c r="P1476" s="148"/>
      <c r="Q1476" s="148"/>
      <c r="R1476" s="148"/>
      <c r="S1476" s="148"/>
      <c r="T1476" s="148"/>
      <c r="U1476" s="148"/>
    </row>
    <row r="1477">
      <c r="A1477" s="145"/>
      <c r="B1477" s="146"/>
      <c r="C1477" s="147"/>
      <c r="D1477" s="148"/>
      <c r="E1477" s="148"/>
      <c r="F1477" s="148"/>
      <c r="G1477" s="148"/>
      <c r="H1477" s="148"/>
      <c r="I1477" s="148"/>
      <c r="J1477" s="148"/>
      <c r="K1477" s="148"/>
      <c r="L1477" s="148"/>
      <c r="M1477" s="148"/>
      <c r="N1477" s="148"/>
      <c r="O1477" s="148"/>
      <c r="P1477" s="148"/>
      <c r="Q1477" s="148"/>
      <c r="R1477" s="148"/>
      <c r="S1477" s="148"/>
      <c r="T1477" s="148"/>
      <c r="U1477" s="148"/>
    </row>
    <row r="1478">
      <c r="A1478" s="145"/>
      <c r="B1478" s="146"/>
      <c r="C1478" s="147"/>
      <c r="D1478" s="148"/>
      <c r="E1478" s="148"/>
      <c r="F1478" s="148"/>
      <c r="G1478" s="148"/>
      <c r="H1478" s="148"/>
      <c r="I1478" s="148"/>
      <c r="J1478" s="148"/>
      <c r="K1478" s="148"/>
      <c r="L1478" s="148"/>
      <c r="M1478" s="148"/>
      <c r="N1478" s="148"/>
      <c r="O1478" s="148"/>
      <c r="P1478" s="148"/>
      <c r="Q1478" s="148"/>
      <c r="R1478" s="148"/>
      <c r="S1478" s="148"/>
      <c r="T1478" s="148"/>
      <c r="U1478" s="148"/>
    </row>
    <row r="1479">
      <c r="A1479" s="145"/>
      <c r="B1479" s="146"/>
      <c r="C1479" s="147"/>
      <c r="D1479" s="148"/>
      <c r="E1479" s="148"/>
      <c r="F1479" s="148"/>
      <c r="G1479" s="148"/>
      <c r="H1479" s="148"/>
      <c r="I1479" s="148"/>
      <c r="J1479" s="148"/>
      <c r="K1479" s="148"/>
      <c r="L1479" s="148"/>
      <c r="M1479" s="148"/>
      <c r="N1479" s="148"/>
      <c r="O1479" s="148"/>
      <c r="P1479" s="148"/>
      <c r="Q1479" s="148"/>
      <c r="R1479" s="148"/>
      <c r="S1479" s="148"/>
      <c r="T1479" s="148"/>
      <c r="U1479" s="148"/>
    </row>
    <row r="1480">
      <c r="A1480" s="145"/>
      <c r="B1480" s="146"/>
      <c r="C1480" s="147"/>
      <c r="D1480" s="148"/>
      <c r="E1480" s="148"/>
      <c r="F1480" s="148"/>
      <c r="G1480" s="148"/>
      <c r="H1480" s="148"/>
      <c r="I1480" s="148"/>
      <c r="J1480" s="148"/>
      <c r="K1480" s="148"/>
      <c r="L1480" s="148"/>
      <c r="M1480" s="148"/>
      <c r="N1480" s="148"/>
      <c r="O1480" s="148"/>
      <c r="P1480" s="148"/>
      <c r="Q1480" s="148"/>
      <c r="R1480" s="148"/>
      <c r="S1480" s="148"/>
      <c r="T1480" s="148"/>
      <c r="U1480" s="148"/>
    </row>
    <row r="1481">
      <c r="A1481" s="145"/>
      <c r="B1481" s="146"/>
      <c r="C1481" s="147"/>
      <c r="D1481" s="148"/>
      <c r="E1481" s="148"/>
      <c r="F1481" s="148"/>
      <c r="G1481" s="148"/>
      <c r="H1481" s="148"/>
      <c r="I1481" s="148"/>
      <c r="J1481" s="148"/>
      <c r="K1481" s="148"/>
      <c r="L1481" s="148"/>
      <c r="M1481" s="148"/>
      <c r="N1481" s="148"/>
      <c r="O1481" s="148"/>
      <c r="P1481" s="148"/>
      <c r="Q1481" s="148"/>
      <c r="R1481" s="148"/>
      <c r="S1481" s="148"/>
      <c r="T1481" s="148"/>
      <c r="U1481" s="148"/>
    </row>
    <row r="1482">
      <c r="A1482" s="145"/>
      <c r="B1482" s="146"/>
      <c r="C1482" s="147"/>
      <c r="D1482" s="148"/>
      <c r="E1482" s="148"/>
      <c r="F1482" s="148"/>
      <c r="G1482" s="148"/>
      <c r="H1482" s="148"/>
      <c r="I1482" s="148"/>
      <c r="J1482" s="148"/>
      <c r="K1482" s="148"/>
      <c r="L1482" s="148"/>
      <c r="M1482" s="148"/>
      <c r="N1482" s="148"/>
      <c r="O1482" s="148"/>
      <c r="P1482" s="148"/>
      <c r="Q1482" s="148"/>
      <c r="R1482" s="148"/>
      <c r="S1482" s="148"/>
      <c r="T1482" s="148"/>
      <c r="U1482" s="148"/>
    </row>
    <row r="1483">
      <c r="A1483" s="145"/>
      <c r="B1483" s="146"/>
      <c r="C1483" s="147"/>
      <c r="D1483" s="148"/>
      <c r="E1483" s="148"/>
      <c r="F1483" s="148"/>
      <c r="G1483" s="148"/>
      <c r="H1483" s="148"/>
      <c r="I1483" s="148"/>
      <c r="J1483" s="148"/>
      <c r="K1483" s="148"/>
      <c r="L1483" s="148"/>
      <c r="M1483" s="148"/>
      <c r="N1483" s="148"/>
      <c r="O1483" s="148"/>
      <c r="P1483" s="148"/>
      <c r="Q1483" s="148"/>
      <c r="R1483" s="148"/>
      <c r="S1483" s="148"/>
      <c r="T1483" s="148"/>
      <c r="U1483" s="148"/>
    </row>
    <row r="1484">
      <c r="A1484" s="145"/>
      <c r="B1484" s="146"/>
      <c r="C1484" s="147"/>
      <c r="D1484" s="148"/>
      <c r="E1484" s="148"/>
      <c r="F1484" s="148"/>
      <c r="G1484" s="148"/>
      <c r="H1484" s="148"/>
      <c r="I1484" s="148"/>
      <c r="J1484" s="148"/>
      <c r="K1484" s="148"/>
      <c r="L1484" s="148"/>
      <c r="M1484" s="148"/>
      <c r="N1484" s="148"/>
      <c r="O1484" s="148"/>
      <c r="P1484" s="148"/>
      <c r="Q1484" s="148"/>
      <c r="R1484" s="148"/>
      <c r="S1484" s="148"/>
      <c r="T1484" s="148"/>
      <c r="U1484" s="148"/>
    </row>
    <row r="1485">
      <c r="A1485" s="145"/>
      <c r="B1485" s="146"/>
      <c r="C1485" s="147"/>
      <c r="D1485" s="148"/>
      <c r="E1485" s="148"/>
      <c r="F1485" s="148"/>
      <c r="G1485" s="148"/>
      <c r="H1485" s="148"/>
      <c r="I1485" s="148"/>
      <c r="J1485" s="148"/>
      <c r="K1485" s="148"/>
      <c r="L1485" s="148"/>
      <c r="M1485" s="148"/>
      <c r="N1485" s="148"/>
      <c r="O1485" s="148"/>
      <c r="P1485" s="148"/>
      <c r="Q1485" s="148"/>
      <c r="R1485" s="148"/>
      <c r="S1485" s="148"/>
      <c r="T1485" s="148"/>
      <c r="U1485" s="148"/>
    </row>
    <row r="1486">
      <c r="A1486" s="145"/>
      <c r="B1486" s="146"/>
      <c r="C1486" s="147"/>
      <c r="D1486" s="148"/>
      <c r="E1486" s="148"/>
      <c r="F1486" s="148"/>
      <c r="G1486" s="148"/>
      <c r="H1486" s="148"/>
      <c r="I1486" s="148"/>
      <c r="J1486" s="148"/>
      <c r="K1486" s="148"/>
      <c r="L1486" s="148"/>
      <c r="M1486" s="148"/>
      <c r="N1486" s="148"/>
      <c r="O1486" s="148"/>
      <c r="P1486" s="148"/>
      <c r="Q1486" s="148"/>
      <c r="R1486" s="148"/>
      <c r="S1486" s="148"/>
      <c r="T1486" s="148"/>
      <c r="U1486" s="148"/>
    </row>
    <row r="1487">
      <c r="A1487" s="145"/>
      <c r="B1487" s="146"/>
      <c r="C1487" s="147"/>
      <c r="D1487" s="148"/>
      <c r="E1487" s="148"/>
      <c r="F1487" s="148"/>
      <c r="G1487" s="148"/>
      <c r="H1487" s="148"/>
      <c r="I1487" s="148"/>
      <c r="J1487" s="148"/>
      <c r="K1487" s="148"/>
      <c r="L1487" s="148"/>
      <c r="M1487" s="148"/>
      <c r="N1487" s="148"/>
      <c r="O1487" s="148"/>
      <c r="P1487" s="148"/>
      <c r="Q1487" s="148"/>
      <c r="R1487" s="148"/>
      <c r="S1487" s="148"/>
      <c r="T1487" s="148"/>
      <c r="U1487" s="148"/>
    </row>
    <row r="1488">
      <c r="A1488" s="145"/>
      <c r="B1488" s="146"/>
      <c r="C1488" s="147"/>
      <c r="D1488" s="148"/>
      <c r="E1488" s="148"/>
      <c r="F1488" s="148"/>
      <c r="G1488" s="148"/>
      <c r="H1488" s="148"/>
      <c r="I1488" s="148"/>
      <c r="J1488" s="148"/>
      <c r="K1488" s="148"/>
      <c r="L1488" s="148"/>
      <c r="M1488" s="148"/>
      <c r="N1488" s="148"/>
      <c r="O1488" s="148"/>
      <c r="P1488" s="148"/>
      <c r="Q1488" s="148"/>
      <c r="R1488" s="148"/>
      <c r="S1488" s="148"/>
      <c r="T1488" s="148"/>
      <c r="U1488" s="148"/>
    </row>
    <row r="1489">
      <c r="A1489" s="145"/>
      <c r="B1489" s="146"/>
      <c r="C1489" s="147"/>
      <c r="D1489" s="148"/>
      <c r="E1489" s="148"/>
      <c r="F1489" s="148"/>
      <c r="G1489" s="148"/>
      <c r="H1489" s="148"/>
      <c r="I1489" s="148"/>
      <c r="J1489" s="148"/>
      <c r="K1489" s="148"/>
      <c r="L1489" s="148"/>
      <c r="M1489" s="148"/>
      <c r="N1489" s="148"/>
      <c r="O1489" s="148"/>
      <c r="P1489" s="148"/>
      <c r="Q1489" s="148"/>
      <c r="R1489" s="148"/>
      <c r="S1489" s="148"/>
      <c r="T1489" s="148"/>
      <c r="U1489" s="148"/>
    </row>
    <row r="1490">
      <c r="A1490" s="145"/>
      <c r="B1490" s="146"/>
      <c r="C1490" s="147"/>
      <c r="D1490" s="148"/>
      <c r="E1490" s="148"/>
      <c r="F1490" s="148"/>
      <c r="G1490" s="148"/>
      <c r="H1490" s="148"/>
      <c r="I1490" s="148"/>
      <c r="J1490" s="148"/>
      <c r="K1490" s="148"/>
      <c r="L1490" s="148"/>
      <c r="M1490" s="148"/>
      <c r="N1490" s="148"/>
      <c r="O1490" s="148"/>
      <c r="P1490" s="148"/>
      <c r="Q1490" s="148"/>
      <c r="R1490" s="148"/>
      <c r="S1490" s="148"/>
      <c r="T1490" s="148"/>
      <c r="U1490" s="148"/>
    </row>
    <row r="1491">
      <c r="A1491" s="145"/>
      <c r="B1491" s="146"/>
      <c r="C1491" s="147"/>
      <c r="D1491" s="148"/>
      <c r="E1491" s="148"/>
      <c r="F1491" s="148"/>
      <c r="G1491" s="148"/>
      <c r="H1491" s="148"/>
      <c r="I1491" s="148"/>
      <c r="J1491" s="148"/>
      <c r="K1491" s="148"/>
      <c r="L1491" s="148"/>
      <c r="M1491" s="148"/>
      <c r="N1491" s="148"/>
      <c r="O1491" s="148"/>
      <c r="P1491" s="148"/>
      <c r="Q1491" s="148"/>
      <c r="R1491" s="148"/>
      <c r="S1491" s="148"/>
      <c r="T1491" s="148"/>
      <c r="U1491" s="148"/>
    </row>
    <row r="1492">
      <c r="A1492" s="145"/>
      <c r="B1492" s="146"/>
      <c r="C1492" s="147"/>
      <c r="D1492" s="148"/>
      <c r="E1492" s="148"/>
      <c r="F1492" s="148"/>
      <c r="G1492" s="148"/>
      <c r="H1492" s="148"/>
      <c r="I1492" s="148"/>
      <c r="J1492" s="148"/>
      <c r="K1492" s="148"/>
      <c r="L1492" s="148"/>
      <c r="M1492" s="148"/>
      <c r="N1492" s="148"/>
      <c r="O1492" s="148"/>
      <c r="P1492" s="148"/>
      <c r="Q1492" s="148"/>
      <c r="R1492" s="148"/>
      <c r="S1492" s="148"/>
      <c r="T1492" s="148"/>
      <c r="U1492" s="148"/>
    </row>
    <row r="1493">
      <c r="A1493" s="145"/>
      <c r="B1493" s="146"/>
      <c r="C1493" s="147"/>
      <c r="D1493" s="148"/>
      <c r="E1493" s="148"/>
      <c r="F1493" s="148"/>
      <c r="G1493" s="148"/>
      <c r="H1493" s="148"/>
      <c r="I1493" s="148"/>
      <c r="J1493" s="148"/>
      <c r="K1493" s="148"/>
      <c r="L1493" s="148"/>
      <c r="M1493" s="148"/>
      <c r="N1493" s="148"/>
      <c r="O1493" s="148"/>
      <c r="P1493" s="148"/>
      <c r="Q1493" s="148"/>
      <c r="R1493" s="148"/>
      <c r="S1493" s="148"/>
      <c r="T1493" s="148"/>
      <c r="U1493" s="148"/>
    </row>
    <row r="1494">
      <c r="A1494" s="145"/>
      <c r="B1494" s="146"/>
      <c r="C1494" s="147"/>
      <c r="D1494" s="148"/>
      <c r="E1494" s="148"/>
      <c r="F1494" s="148"/>
      <c r="G1494" s="148"/>
      <c r="H1494" s="148"/>
      <c r="I1494" s="148"/>
      <c r="J1494" s="148"/>
      <c r="K1494" s="148"/>
      <c r="L1494" s="148"/>
      <c r="M1494" s="148"/>
      <c r="N1494" s="148"/>
      <c r="O1494" s="148"/>
      <c r="P1494" s="148"/>
      <c r="Q1494" s="148"/>
      <c r="R1494" s="148"/>
      <c r="S1494" s="148"/>
      <c r="T1494" s="148"/>
      <c r="U1494" s="148"/>
    </row>
    <row r="1495">
      <c r="A1495" s="145"/>
      <c r="B1495" s="146"/>
      <c r="C1495" s="147"/>
      <c r="D1495" s="148"/>
      <c r="E1495" s="148"/>
      <c r="F1495" s="148"/>
      <c r="G1495" s="148"/>
      <c r="H1495" s="148"/>
      <c r="I1495" s="148"/>
      <c r="J1495" s="148"/>
      <c r="K1495" s="148"/>
      <c r="L1495" s="148"/>
      <c r="M1495" s="148"/>
      <c r="N1495" s="148"/>
      <c r="O1495" s="148"/>
      <c r="P1495" s="148"/>
      <c r="Q1495" s="148"/>
      <c r="R1495" s="148"/>
      <c r="S1495" s="148"/>
      <c r="T1495" s="148"/>
      <c r="U1495" s="148"/>
    </row>
    <row r="1496">
      <c r="A1496" s="145"/>
      <c r="B1496" s="146"/>
      <c r="C1496" s="147"/>
      <c r="D1496" s="148"/>
      <c r="E1496" s="148"/>
      <c r="F1496" s="148"/>
      <c r="G1496" s="148"/>
      <c r="H1496" s="148"/>
      <c r="I1496" s="148"/>
      <c r="J1496" s="148"/>
      <c r="K1496" s="148"/>
      <c r="L1496" s="148"/>
      <c r="M1496" s="148"/>
      <c r="N1496" s="148"/>
      <c r="O1496" s="148"/>
      <c r="P1496" s="148"/>
      <c r="Q1496" s="148"/>
      <c r="R1496" s="148"/>
      <c r="S1496" s="148"/>
      <c r="T1496" s="148"/>
      <c r="U1496" s="148"/>
    </row>
    <row r="1497">
      <c r="A1497" s="145"/>
      <c r="B1497" s="146"/>
      <c r="C1497" s="147"/>
      <c r="D1497" s="148"/>
      <c r="E1497" s="148"/>
      <c r="F1497" s="148"/>
      <c r="G1497" s="148"/>
      <c r="H1497" s="148"/>
      <c r="I1497" s="148"/>
      <c r="J1497" s="148"/>
      <c r="K1497" s="148"/>
      <c r="L1497" s="148"/>
      <c r="M1497" s="148"/>
      <c r="N1497" s="148"/>
      <c r="O1497" s="148"/>
      <c r="P1497" s="148"/>
      <c r="Q1497" s="148"/>
      <c r="R1497" s="148"/>
      <c r="S1497" s="148"/>
      <c r="T1497" s="148"/>
      <c r="U1497" s="148"/>
    </row>
    <row r="1498">
      <c r="A1498" s="145"/>
      <c r="B1498" s="146"/>
      <c r="C1498" s="147"/>
      <c r="D1498" s="148"/>
      <c r="E1498" s="148"/>
      <c r="F1498" s="148"/>
      <c r="G1498" s="148"/>
      <c r="H1498" s="148"/>
      <c r="I1498" s="148"/>
      <c r="J1498" s="148"/>
      <c r="K1498" s="148"/>
      <c r="L1498" s="148"/>
      <c r="M1498" s="148"/>
      <c r="N1498" s="148"/>
      <c r="O1498" s="148"/>
      <c r="P1498" s="148"/>
      <c r="Q1498" s="148"/>
      <c r="R1498" s="148"/>
      <c r="S1498" s="148"/>
      <c r="T1498" s="148"/>
      <c r="U1498" s="148"/>
    </row>
    <row r="1499">
      <c r="A1499" s="145"/>
      <c r="B1499" s="146"/>
      <c r="C1499" s="147"/>
      <c r="D1499" s="148"/>
      <c r="E1499" s="148"/>
      <c r="F1499" s="148"/>
      <c r="G1499" s="148"/>
      <c r="H1499" s="148"/>
      <c r="I1499" s="148"/>
      <c r="J1499" s="148"/>
      <c r="K1499" s="148"/>
      <c r="L1499" s="148"/>
      <c r="M1499" s="148"/>
      <c r="N1499" s="148"/>
      <c r="O1499" s="148"/>
      <c r="P1499" s="148"/>
      <c r="Q1499" s="148"/>
      <c r="R1499" s="148"/>
      <c r="S1499" s="148"/>
      <c r="T1499" s="148"/>
      <c r="U1499" s="148"/>
    </row>
    <row r="1500">
      <c r="A1500" s="145"/>
      <c r="B1500" s="146"/>
      <c r="C1500" s="147"/>
      <c r="D1500" s="148"/>
      <c r="E1500" s="148"/>
      <c r="F1500" s="148"/>
      <c r="G1500" s="148"/>
      <c r="H1500" s="148"/>
      <c r="I1500" s="148"/>
      <c r="J1500" s="148"/>
      <c r="K1500" s="148"/>
      <c r="L1500" s="148"/>
      <c r="M1500" s="148"/>
      <c r="N1500" s="148"/>
      <c r="O1500" s="148"/>
      <c r="P1500" s="148"/>
      <c r="Q1500" s="148"/>
      <c r="R1500" s="148"/>
      <c r="S1500" s="148"/>
      <c r="T1500" s="148"/>
      <c r="U1500" s="148"/>
    </row>
    <row r="1501">
      <c r="A1501" s="145"/>
      <c r="B1501" s="146"/>
      <c r="C1501" s="147"/>
      <c r="D1501" s="148"/>
      <c r="E1501" s="148"/>
      <c r="F1501" s="148"/>
      <c r="G1501" s="148"/>
      <c r="H1501" s="148"/>
      <c r="I1501" s="148"/>
      <c r="J1501" s="148"/>
      <c r="K1501" s="148"/>
      <c r="L1501" s="148"/>
      <c r="M1501" s="148"/>
      <c r="N1501" s="148"/>
      <c r="O1501" s="148"/>
      <c r="P1501" s="148"/>
      <c r="Q1501" s="148"/>
      <c r="R1501" s="148"/>
      <c r="S1501" s="148"/>
      <c r="T1501" s="148"/>
      <c r="U1501" s="148"/>
    </row>
    <row r="1502">
      <c r="A1502" s="145"/>
      <c r="B1502" s="146"/>
      <c r="C1502" s="147"/>
      <c r="D1502" s="148"/>
      <c r="E1502" s="148"/>
      <c r="F1502" s="148"/>
      <c r="G1502" s="148"/>
      <c r="H1502" s="148"/>
      <c r="I1502" s="148"/>
      <c r="J1502" s="148"/>
      <c r="K1502" s="148"/>
      <c r="L1502" s="148"/>
      <c r="M1502" s="148"/>
      <c r="N1502" s="148"/>
      <c r="O1502" s="148"/>
      <c r="P1502" s="148"/>
      <c r="Q1502" s="148"/>
      <c r="R1502" s="148"/>
      <c r="S1502" s="148"/>
      <c r="T1502" s="148"/>
      <c r="U1502" s="148"/>
    </row>
    <row r="1503">
      <c r="A1503" s="145"/>
      <c r="B1503" s="146"/>
      <c r="C1503" s="147"/>
      <c r="D1503" s="148"/>
      <c r="E1503" s="148"/>
      <c r="F1503" s="148"/>
      <c r="G1503" s="148"/>
      <c r="H1503" s="148"/>
      <c r="I1503" s="148"/>
      <c r="J1503" s="148"/>
      <c r="K1503" s="148"/>
      <c r="L1503" s="148"/>
      <c r="M1503" s="148"/>
      <c r="N1503" s="148"/>
      <c r="O1503" s="148"/>
      <c r="P1503" s="148"/>
      <c r="Q1503" s="148"/>
      <c r="R1503" s="148"/>
      <c r="S1503" s="148"/>
      <c r="T1503" s="148"/>
      <c r="U1503" s="148"/>
    </row>
    <row r="1504">
      <c r="A1504" s="145"/>
      <c r="B1504" s="146"/>
      <c r="C1504" s="147"/>
      <c r="D1504" s="148"/>
      <c r="E1504" s="148"/>
      <c r="F1504" s="148"/>
      <c r="G1504" s="148"/>
      <c r="H1504" s="148"/>
      <c r="I1504" s="148"/>
      <c r="J1504" s="148"/>
      <c r="K1504" s="148"/>
      <c r="L1504" s="148"/>
      <c r="M1504" s="148"/>
      <c r="N1504" s="148"/>
      <c r="O1504" s="148"/>
      <c r="P1504" s="148"/>
      <c r="Q1504" s="148"/>
      <c r="R1504" s="148"/>
      <c r="S1504" s="148"/>
      <c r="T1504" s="148"/>
      <c r="U1504" s="148"/>
    </row>
    <row r="1505">
      <c r="A1505" s="145"/>
      <c r="B1505" s="146"/>
      <c r="C1505" s="147"/>
      <c r="D1505" s="148"/>
      <c r="E1505" s="148"/>
      <c r="F1505" s="148"/>
      <c r="G1505" s="148"/>
      <c r="H1505" s="148"/>
      <c r="I1505" s="148"/>
      <c r="J1505" s="148"/>
      <c r="K1505" s="148"/>
      <c r="L1505" s="148"/>
      <c r="M1505" s="148"/>
      <c r="N1505" s="148"/>
      <c r="O1505" s="148"/>
      <c r="P1505" s="148"/>
      <c r="Q1505" s="148"/>
      <c r="R1505" s="148"/>
      <c r="S1505" s="148"/>
      <c r="T1505" s="148"/>
      <c r="U1505" s="148"/>
    </row>
    <row r="1506">
      <c r="A1506" s="145"/>
      <c r="B1506" s="146"/>
      <c r="C1506" s="147"/>
      <c r="D1506" s="148"/>
      <c r="E1506" s="148"/>
      <c r="F1506" s="148"/>
      <c r="G1506" s="148"/>
      <c r="H1506" s="148"/>
      <c r="I1506" s="148"/>
      <c r="J1506" s="148"/>
      <c r="K1506" s="148"/>
      <c r="L1506" s="148"/>
      <c r="M1506" s="148"/>
      <c r="N1506" s="148"/>
      <c r="O1506" s="148"/>
      <c r="P1506" s="148"/>
      <c r="Q1506" s="148"/>
      <c r="R1506" s="148"/>
      <c r="S1506" s="148"/>
      <c r="T1506" s="148"/>
      <c r="U1506" s="148"/>
    </row>
    <row r="1507">
      <c r="A1507" s="145"/>
      <c r="B1507" s="146"/>
      <c r="C1507" s="147"/>
      <c r="D1507" s="148"/>
      <c r="E1507" s="148"/>
      <c r="F1507" s="148"/>
      <c r="G1507" s="148"/>
      <c r="H1507" s="148"/>
      <c r="I1507" s="148"/>
      <c r="J1507" s="148"/>
      <c r="K1507" s="148"/>
      <c r="L1507" s="148"/>
      <c r="M1507" s="148"/>
      <c r="N1507" s="148"/>
      <c r="O1507" s="148"/>
      <c r="P1507" s="148"/>
      <c r="Q1507" s="148"/>
      <c r="R1507" s="148"/>
      <c r="S1507" s="148"/>
      <c r="T1507" s="148"/>
      <c r="U1507" s="148"/>
    </row>
    <row r="1508">
      <c r="A1508" s="145"/>
      <c r="B1508" s="146"/>
      <c r="C1508" s="147"/>
      <c r="D1508" s="148"/>
      <c r="E1508" s="148"/>
      <c r="F1508" s="148"/>
      <c r="G1508" s="148"/>
      <c r="H1508" s="148"/>
      <c r="I1508" s="148"/>
      <c r="J1508" s="148"/>
      <c r="K1508" s="148"/>
      <c r="L1508" s="148"/>
      <c r="M1508" s="148"/>
      <c r="N1508" s="148"/>
      <c r="O1508" s="148"/>
      <c r="P1508" s="148"/>
      <c r="Q1508" s="148"/>
      <c r="R1508" s="148"/>
      <c r="S1508" s="148"/>
      <c r="T1508" s="148"/>
      <c r="U1508" s="148"/>
    </row>
    <row r="1509">
      <c r="A1509" s="145"/>
      <c r="B1509" s="146"/>
      <c r="C1509" s="147"/>
      <c r="D1509" s="148"/>
      <c r="E1509" s="148"/>
      <c r="F1509" s="148"/>
      <c r="G1509" s="148"/>
      <c r="H1509" s="148"/>
      <c r="I1509" s="148"/>
      <c r="J1509" s="148"/>
      <c r="K1509" s="148"/>
      <c r="L1509" s="148"/>
      <c r="M1509" s="148"/>
      <c r="N1509" s="148"/>
      <c r="O1509" s="148"/>
      <c r="P1509" s="148"/>
      <c r="Q1509" s="148"/>
      <c r="R1509" s="148"/>
      <c r="S1509" s="148"/>
      <c r="T1509" s="148"/>
      <c r="U1509" s="148"/>
    </row>
    <row r="1510">
      <c r="A1510" s="145"/>
      <c r="B1510" s="146"/>
      <c r="C1510" s="147"/>
      <c r="D1510" s="148"/>
      <c r="E1510" s="148"/>
      <c r="F1510" s="148"/>
      <c r="G1510" s="148"/>
      <c r="H1510" s="148"/>
      <c r="I1510" s="148"/>
      <c r="J1510" s="148"/>
      <c r="K1510" s="148"/>
      <c r="L1510" s="148"/>
      <c r="M1510" s="148"/>
      <c r="N1510" s="148"/>
      <c r="O1510" s="148"/>
      <c r="P1510" s="148"/>
      <c r="Q1510" s="148"/>
      <c r="R1510" s="148"/>
      <c r="S1510" s="148"/>
      <c r="T1510" s="148"/>
      <c r="U1510" s="148"/>
    </row>
    <row r="1511">
      <c r="A1511" s="145"/>
      <c r="B1511" s="146"/>
      <c r="C1511" s="147"/>
      <c r="D1511" s="148"/>
      <c r="E1511" s="148"/>
      <c r="F1511" s="148"/>
      <c r="G1511" s="148"/>
      <c r="H1511" s="148"/>
      <c r="I1511" s="148"/>
      <c r="J1511" s="148"/>
      <c r="K1511" s="148"/>
      <c r="L1511" s="148"/>
      <c r="M1511" s="148"/>
      <c r="N1511" s="148"/>
      <c r="O1511" s="148"/>
      <c r="P1511" s="148"/>
      <c r="Q1511" s="148"/>
      <c r="R1511" s="148"/>
      <c r="S1511" s="148"/>
      <c r="T1511" s="148"/>
      <c r="U1511" s="148"/>
    </row>
    <row r="1512">
      <c r="A1512" s="145"/>
      <c r="B1512" s="146"/>
      <c r="C1512" s="147"/>
      <c r="D1512" s="148"/>
      <c r="E1512" s="148"/>
      <c r="F1512" s="148"/>
      <c r="G1512" s="148"/>
      <c r="H1512" s="148"/>
      <c r="I1512" s="148"/>
      <c r="J1512" s="148"/>
      <c r="K1512" s="148"/>
      <c r="L1512" s="148"/>
      <c r="M1512" s="148"/>
      <c r="N1512" s="148"/>
      <c r="O1512" s="148"/>
      <c r="P1512" s="148"/>
      <c r="Q1512" s="148"/>
      <c r="R1512" s="148"/>
      <c r="S1512" s="148"/>
      <c r="T1512" s="148"/>
      <c r="U1512" s="148"/>
    </row>
    <row r="1513">
      <c r="A1513" s="145"/>
      <c r="B1513" s="146"/>
      <c r="C1513" s="147"/>
      <c r="D1513" s="148"/>
      <c r="E1513" s="148"/>
      <c r="F1513" s="148"/>
      <c r="G1513" s="148"/>
      <c r="H1513" s="148"/>
      <c r="I1513" s="148"/>
      <c r="J1513" s="148"/>
      <c r="K1513" s="148"/>
      <c r="L1513" s="148"/>
      <c r="M1513" s="148"/>
      <c r="N1513" s="148"/>
      <c r="O1513" s="148"/>
      <c r="P1513" s="148"/>
      <c r="Q1513" s="148"/>
      <c r="R1513" s="148"/>
      <c r="S1513" s="148"/>
      <c r="T1513" s="148"/>
      <c r="U1513" s="148"/>
    </row>
    <row r="1514">
      <c r="A1514" s="145"/>
      <c r="B1514" s="146"/>
      <c r="C1514" s="147"/>
      <c r="D1514" s="148"/>
      <c r="E1514" s="148"/>
      <c r="F1514" s="148"/>
      <c r="G1514" s="148"/>
      <c r="H1514" s="148"/>
      <c r="I1514" s="148"/>
      <c r="J1514" s="148"/>
      <c r="K1514" s="148"/>
      <c r="L1514" s="148"/>
      <c r="M1514" s="148"/>
      <c r="N1514" s="148"/>
      <c r="O1514" s="148"/>
      <c r="P1514" s="148"/>
      <c r="Q1514" s="148"/>
      <c r="R1514" s="148"/>
      <c r="S1514" s="148"/>
      <c r="T1514" s="148"/>
      <c r="U1514" s="148"/>
    </row>
    <row r="1515">
      <c r="A1515" s="145"/>
      <c r="B1515" s="146"/>
      <c r="C1515" s="147"/>
      <c r="D1515" s="148"/>
      <c r="E1515" s="148"/>
      <c r="F1515" s="148"/>
      <c r="G1515" s="148"/>
      <c r="H1515" s="148"/>
      <c r="I1515" s="148"/>
      <c r="J1515" s="148"/>
      <c r="K1515" s="148"/>
      <c r="L1515" s="148"/>
      <c r="M1515" s="148"/>
      <c r="N1515" s="148"/>
      <c r="O1515" s="148"/>
      <c r="P1515" s="148"/>
      <c r="Q1515" s="148"/>
      <c r="R1515" s="148"/>
      <c r="S1515" s="148"/>
      <c r="T1515" s="148"/>
      <c r="U1515" s="148"/>
    </row>
    <row r="1516">
      <c r="A1516" s="145"/>
      <c r="B1516" s="146"/>
      <c r="C1516" s="147"/>
      <c r="D1516" s="148"/>
      <c r="E1516" s="148"/>
      <c r="F1516" s="148"/>
      <c r="G1516" s="148"/>
      <c r="H1516" s="148"/>
      <c r="I1516" s="148"/>
      <c r="J1516" s="148"/>
      <c r="K1516" s="148"/>
      <c r="L1516" s="148"/>
      <c r="M1516" s="148"/>
      <c r="N1516" s="148"/>
      <c r="O1516" s="148"/>
      <c r="P1516" s="148"/>
      <c r="Q1516" s="148"/>
      <c r="R1516" s="148"/>
      <c r="S1516" s="148"/>
      <c r="T1516" s="148"/>
      <c r="U1516" s="148"/>
    </row>
    <row r="1517">
      <c r="A1517" s="145"/>
      <c r="B1517" s="146"/>
      <c r="C1517" s="147"/>
      <c r="D1517" s="148"/>
      <c r="E1517" s="148"/>
      <c r="F1517" s="148"/>
      <c r="G1517" s="148"/>
      <c r="H1517" s="148"/>
      <c r="I1517" s="148"/>
      <c r="J1517" s="148"/>
      <c r="K1517" s="148"/>
      <c r="L1517" s="148"/>
      <c r="M1517" s="148"/>
      <c r="N1517" s="148"/>
      <c r="O1517" s="148"/>
      <c r="P1517" s="148"/>
      <c r="Q1517" s="148"/>
      <c r="R1517" s="148"/>
      <c r="S1517" s="148"/>
      <c r="T1517" s="148"/>
      <c r="U1517" s="148"/>
    </row>
    <row r="1518">
      <c r="A1518" s="145"/>
      <c r="B1518" s="146"/>
      <c r="C1518" s="147"/>
      <c r="D1518" s="148"/>
      <c r="E1518" s="148"/>
      <c r="F1518" s="148"/>
      <c r="G1518" s="148"/>
      <c r="H1518" s="148"/>
      <c r="I1518" s="148"/>
      <c r="J1518" s="148"/>
      <c r="K1518" s="148"/>
      <c r="L1518" s="148"/>
      <c r="M1518" s="148"/>
      <c r="N1518" s="148"/>
      <c r="O1518" s="148"/>
      <c r="P1518" s="148"/>
      <c r="Q1518" s="148"/>
      <c r="R1518" s="148"/>
      <c r="S1518" s="148"/>
      <c r="T1518" s="148"/>
      <c r="U1518" s="148"/>
    </row>
    <row r="1519">
      <c r="A1519" s="145"/>
      <c r="B1519" s="146"/>
      <c r="C1519" s="147"/>
      <c r="D1519" s="148"/>
      <c r="E1519" s="148"/>
      <c r="F1519" s="148"/>
      <c r="G1519" s="148"/>
      <c r="H1519" s="148"/>
      <c r="I1519" s="148"/>
      <c r="J1519" s="148"/>
      <c r="K1519" s="148"/>
      <c r="L1519" s="148"/>
      <c r="M1519" s="148"/>
      <c r="N1519" s="148"/>
      <c r="O1519" s="148"/>
      <c r="P1519" s="148"/>
      <c r="Q1519" s="148"/>
      <c r="R1519" s="148"/>
      <c r="S1519" s="148"/>
      <c r="T1519" s="148"/>
      <c r="U1519" s="148"/>
    </row>
    <row r="1520">
      <c r="A1520" s="145"/>
      <c r="B1520" s="146"/>
      <c r="C1520" s="147"/>
      <c r="D1520" s="148"/>
      <c r="E1520" s="148"/>
      <c r="F1520" s="148"/>
      <c r="G1520" s="148"/>
      <c r="H1520" s="148"/>
      <c r="I1520" s="148"/>
      <c r="J1520" s="148"/>
      <c r="K1520" s="148"/>
      <c r="L1520" s="148"/>
      <c r="M1520" s="148"/>
      <c r="N1520" s="148"/>
      <c r="O1520" s="148"/>
      <c r="P1520" s="148"/>
      <c r="Q1520" s="148"/>
      <c r="R1520" s="148"/>
      <c r="S1520" s="148"/>
      <c r="T1520" s="148"/>
      <c r="U1520" s="148"/>
    </row>
    <row r="1521">
      <c r="A1521" s="145"/>
      <c r="B1521" s="146"/>
      <c r="C1521" s="147"/>
      <c r="D1521" s="148"/>
      <c r="E1521" s="148"/>
      <c r="F1521" s="148"/>
      <c r="G1521" s="148"/>
      <c r="H1521" s="148"/>
      <c r="I1521" s="148"/>
      <c r="J1521" s="148"/>
      <c r="K1521" s="148"/>
      <c r="L1521" s="148"/>
      <c r="M1521" s="148"/>
      <c r="N1521" s="148"/>
      <c r="O1521" s="148"/>
      <c r="P1521" s="148"/>
      <c r="Q1521" s="148"/>
      <c r="R1521" s="148"/>
      <c r="S1521" s="148"/>
      <c r="T1521" s="148"/>
      <c r="U1521" s="148"/>
    </row>
    <row r="1522">
      <c r="A1522" s="145"/>
      <c r="B1522" s="146"/>
      <c r="C1522" s="147"/>
      <c r="D1522" s="148"/>
      <c r="E1522" s="148"/>
      <c r="F1522" s="148"/>
      <c r="G1522" s="148"/>
      <c r="H1522" s="148"/>
      <c r="I1522" s="148"/>
      <c r="J1522" s="148"/>
      <c r="K1522" s="148"/>
      <c r="L1522" s="148"/>
      <c r="M1522" s="148"/>
      <c r="N1522" s="148"/>
      <c r="O1522" s="148"/>
      <c r="P1522" s="148"/>
      <c r="Q1522" s="148"/>
      <c r="R1522" s="148"/>
      <c r="S1522" s="148"/>
      <c r="T1522" s="148"/>
      <c r="U1522" s="148"/>
    </row>
    <row r="1523">
      <c r="A1523" s="145"/>
      <c r="B1523" s="146"/>
      <c r="C1523" s="147"/>
      <c r="D1523" s="148"/>
      <c r="E1523" s="148"/>
      <c r="F1523" s="148"/>
      <c r="G1523" s="148"/>
      <c r="H1523" s="148"/>
      <c r="I1523" s="148"/>
      <c r="J1523" s="148"/>
      <c r="K1523" s="148"/>
      <c r="L1523" s="148"/>
      <c r="M1523" s="148"/>
      <c r="N1523" s="148"/>
      <c r="O1523" s="148"/>
      <c r="P1523" s="148"/>
      <c r="Q1523" s="148"/>
      <c r="R1523" s="148"/>
      <c r="S1523" s="148"/>
      <c r="T1523" s="148"/>
      <c r="U1523" s="148"/>
    </row>
    <row r="1524">
      <c r="A1524" s="145"/>
      <c r="B1524" s="146"/>
      <c r="C1524" s="147"/>
      <c r="D1524" s="148"/>
      <c r="E1524" s="148"/>
      <c r="F1524" s="148"/>
      <c r="G1524" s="148"/>
      <c r="H1524" s="148"/>
      <c r="I1524" s="148"/>
      <c r="J1524" s="148"/>
      <c r="K1524" s="148"/>
      <c r="L1524" s="148"/>
      <c r="M1524" s="148"/>
      <c r="N1524" s="148"/>
      <c r="O1524" s="148"/>
      <c r="P1524" s="148"/>
      <c r="Q1524" s="148"/>
      <c r="R1524" s="148"/>
      <c r="S1524" s="148"/>
      <c r="T1524" s="148"/>
      <c r="U1524" s="148"/>
    </row>
    <row r="1525">
      <c r="A1525" s="145"/>
      <c r="B1525" s="146"/>
      <c r="C1525" s="147"/>
      <c r="D1525" s="148"/>
      <c r="E1525" s="148"/>
      <c r="F1525" s="148"/>
      <c r="G1525" s="148"/>
      <c r="H1525" s="148"/>
      <c r="I1525" s="148"/>
      <c r="J1525" s="148"/>
      <c r="K1525" s="148"/>
      <c r="L1525" s="148"/>
      <c r="M1525" s="148"/>
      <c r="N1525" s="148"/>
      <c r="O1525" s="148"/>
      <c r="P1525" s="148"/>
      <c r="Q1525" s="148"/>
      <c r="R1525" s="148"/>
      <c r="S1525" s="148"/>
      <c r="T1525" s="148"/>
      <c r="U1525" s="148"/>
    </row>
    <row r="1526">
      <c r="A1526" s="145"/>
      <c r="B1526" s="146"/>
      <c r="C1526" s="147"/>
      <c r="D1526" s="148"/>
      <c r="E1526" s="148"/>
      <c r="F1526" s="148"/>
      <c r="G1526" s="148"/>
      <c r="H1526" s="148"/>
      <c r="I1526" s="148"/>
      <c r="J1526" s="148"/>
      <c r="K1526" s="148"/>
      <c r="L1526" s="148"/>
      <c r="M1526" s="148"/>
      <c r="N1526" s="148"/>
      <c r="O1526" s="148"/>
      <c r="P1526" s="148"/>
      <c r="Q1526" s="148"/>
      <c r="R1526" s="148"/>
      <c r="S1526" s="148"/>
      <c r="T1526" s="148"/>
      <c r="U1526" s="148"/>
    </row>
    <row r="1527">
      <c r="A1527" s="145"/>
      <c r="B1527" s="146"/>
      <c r="C1527" s="147"/>
      <c r="D1527" s="148"/>
      <c r="E1527" s="148"/>
      <c r="F1527" s="148"/>
      <c r="G1527" s="148"/>
      <c r="H1527" s="148"/>
      <c r="I1527" s="148"/>
      <c r="J1527" s="148"/>
      <c r="K1527" s="148"/>
      <c r="L1527" s="148"/>
      <c r="M1527" s="148"/>
      <c r="N1527" s="148"/>
      <c r="O1527" s="148"/>
      <c r="P1527" s="148"/>
      <c r="Q1527" s="148"/>
      <c r="R1527" s="148"/>
      <c r="S1527" s="148"/>
      <c r="T1527" s="148"/>
      <c r="U1527" s="148"/>
    </row>
    <row r="1528">
      <c r="A1528" s="145"/>
      <c r="B1528" s="146"/>
      <c r="C1528" s="147"/>
      <c r="D1528" s="148"/>
      <c r="E1528" s="148"/>
      <c r="F1528" s="148"/>
      <c r="G1528" s="148"/>
      <c r="H1528" s="148"/>
      <c r="I1528" s="148"/>
      <c r="J1528" s="148"/>
      <c r="K1528" s="148"/>
      <c r="L1528" s="148"/>
      <c r="M1528" s="148"/>
      <c r="N1528" s="148"/>
      <c r="O1528" s="148"/>
      <c r="P1528" s="148"/>
      <c r="Q1528" s="148"/>
      <c r="R1528" s="148"/>
      <c r="S1528" s="148"/>
      <c r="T1528" s="148"/>
      <c r="U1528" s="148"/>
    </row>
    <row r="1529">
      <c r="A1529" s="145"/>
      <c r="B1529" s="146"/>
      <c r="C1529" s="147"/>
      <c r="D1529" s="148"/>
      <c r="E1529" s="148"/>
      <c r="F1529" s="148"/>
      <c r="G1529" s="148"/>
      <c r="H1529" s="148"/>
      <c r="I1529" s="148"/>
      <c r="J1529" s="148"/>
      <c r="K1529" s="148"/>
      <c r="L1529" s="148"/>
      <c r="M1529" s="148"/>
      <c r="N1529" s="148"/>
      <c r="O1529" s="148"/>
      <c r="P1529" s="148"/>
      <c r="Q1529" s="148"/>
      <c r="R1529" s="148"/>
      <c r="S1529" s="148"/>
      <c r="T1529" s="148"/>
      <c r="U1529" s="148"/>
    </row>
    <row r="1530">
      <c r="A1530" s="145"/>
      <c r="B1530" s="146"/>
      <c r="C1530" s="147"/>
      <c r="D1530" s="148"/>
      <c r="E1530" s="148"/>
      <c r="F1530" s="148"/>
      <c r="G1530" s="148"/>
      <c r="H1530" s="148"/>
      <c r="I1530" s="148"/>
      <c r="J1530" s="148"/>
      <c r="K1530" s="148"/>
      <c r="L1530" s="148"/>
      <c r="M1530" s="148"/>
      <c r="N1530" s="148"/>
      <c r="O1530" s="148"/>
      <c r="P1530" s="148"/>
      <c r="Q1530" s="148"/>
      <c r="R1530" s="148"/>
      <c r="S1530" s="148"/>
      <c r="T1530" s="148"/>
      <c r="U1530" s="148"/>
    </row>
    <row r="1531">
      <c r="A1531" s="145"/>
      <c r="B1531" s="146"/>
      <c r="C1531" s="147"/>
      <c r="D1531" s="148"/>
      <c r="E1531" s="148"/>
      <c r="F1531" s="148"/>
      <c r="G1531" s="148"/>
      <c r="H1531" s="148"/>
      <c r="I1531" s="148"/>
      <c r="J1531" s="148"/>
      <c r="K1531" s="148"/>
      <c r="L1531" s="148"/>
      <c r="M1531" s="148"/>
      <c r="N1531" s="148"/>
      <c r="O1531" s="148"/>
      <c r="P1531" s="148"/>
      <c r="Q1531" s="148"/>
      <c r="R1531" s="148"/>
      <c r="S1531" s="148"/>
      <c r="T1531" s="148"/>
      <c r="U1531" s="148"/>
    </row>
    <row r="1532">
      <c r="A1532" s="145"/>
      <c r="B1532" s="146"/>
      <c r="C1532" s="147"/>
      <c r="D1532" s="148"/>
      <c r="E1532" s="148"/>
      <c r="F1532" s="148"/>
      <c r="G1532" s="148"/>
      <c r="H1532" s="148"/>
      <c r="I1532" s="148"/>
      <c r="J1532" s="148"/>
      <c r="K1532" s="148"/>
      <c r="L1532" s="148"/>
      <c r="M1532" s="148"/>
      <c r="N1532" s="148"/>
      <c r="O1532" s="148"/>
      <c r="P1532" s="148"/>
      <c r="Q1532" s="148"/>
      <c r="R1532" s="148"/>
      <c r="S1532" s="148"/>
      <c r="T1532" s="148"/>
      <c r="U1532" s="148"/>
    </row>
    <row r="1533">
      <c r="A1533" s="145"/>
      <c r="B1533" s="146"/>
      <c r="C1533" s="147"/>
      <c r="D1533" s="148"/>
      <c r="E1533" s="148"/>
      <c r="F1533" s="148"/>
      <c r="G1533" s="148"/>
      <c r="H1533" s="148"/>
      <c r="I1533" s="148"/>
      <c r="J1533" s="148"/>
      <c r="K1533" s="148"/>
      <c r="L1533" s="148"/>
      <c r="M1533" s="148"/>
      <c r="N1533" s="148"/>
      <c r="O1533" s="148"/>
      <c r="P1533" s="148"/>
      <c r="Q1533" s="148"/>
      <c r="R1533" s="148"/>
      <c r="S1533" s="148"/>
      <c r="T1533" s="148"/>
      <c r="U1533" s="148"/>
    </row>
    <row r="1534">
      <c r="A1534" s="145"/>
      <c r="B1534" s="146"/>
      <c r="C1534" s="147"/>
      <c r="D1534" s="148"/>
      <c r="E1534" s="148"/>
      <c r="F1534" s="148"/>
      <c r="G1534" s="148"/>
      <c r="H1534" s="148"/>
      <c r="I1534" s="148"/>
      <c r="J1534" s="148"/>
      <c r="K1534" s="148"/>
      <c r="L1534" s="148"/>
      <c r="M1534" s="148"/>
      <c r="N1534" s="148"/>
      <c r="O1534" s="148"/>
      <c r="P1534" s="148"/>
      <c r="Q1534" s="148"/>
      <c r="R1534" s="148"/>
      <c r="S1534" s="148"/>
      <c r="T1534" s="148"/>
      <c r="U1534" s="148"/>
    </row>
    <row r="1535">
      <c r="A1535" s="145"/>
      <c r="B1535" s="146"/>
      <c r="C1535" s="147"/>
      <c r="D1535" s="148"/>
      <c r="E1535" s="148"/>
      <c r="F1535" s="148"/>
      <c r="G1535" s="148"/>
      <c r="H1535" s="148"/>
      <c r="I1535" s="148"/>
      <c r="J1535" s="148"/>
      <c r="K1535" s="148"/>
      <c r="L1535" s="148"/>
      <c r="M1535" s="148"/>
      <c r="N1535" s="148"/>
      <c r="O1535" s="148"/>
      <c r="P1535" s="148"/>
      <c r="Q1535" s="148"/>
      <c r="R1535" s="148"/>
      <c r="S1535" s="148"/>
      <c r="T1535" s="148"/>
      <c r="U1535" s="148"/>
    </row>
    <row r="1536">
      <c r="A1536" s="145"/>
      <c r="B1536" s="146"/>
      <c r="C1536" s="147"/>
      <c r="D1536" s="148"/>
      <c r="E1536" s="148"/>
      <c r="F1536" s="148"/>
      <c r="G1536" s="148"/>
      <c r="H1536" s="148"/>
      <c r="I1536" s="148"/>
      <c r="J1536" s="148"/>
      <c r="K1536" s="148"/>
      <c r="L1536" s="148"/>
      <c r="M1536" s="148"/>
      <c r="N1536" s="148"/>
      <c r="O1536" s="148"/>
      <c r="P1536" s="148"/>
      <c r="Q1536" s="148"/>
      <c r="R1536" s="148"/>
      <c r="S1536" s="148"/>
      <c r="T1536" s="148"/>
      <c r="U1536" s="148"/>
    </row>
    <row r="1537">
      <c r="A1537" s="145"/>
      <c r="B1537" s="146"/>
      <c r="C1537" s="147"/>
      <c r="D1537" s="148"/>
      <c r="E1537" s="148"/>
      <c r="F1537" s="148"/>
      <c r="G1537" s="148"/>
      <c r="H1537" s="148"/>
      <c r="I1537" s="148"/>
      <c r="J1537" s="148"/>
      <c r="K1537" s="148"/>
      <c r="L1537" s="148"/>
      <c r="M1537" s="148"/>
      <c r="N1537" s="148"/>
      <c r="O1537" s="148"/>
      <c r="P1537" s="148"/>
      <c r="Q1537" s="148"/>
      <c r="R1537" s="148"/>
      <c r="S1537" s="148"/>
      <c r="T1537" s="148"/>
      <c r="U1537" s="148"/>
    </row>
    <row r="1538">
      <c r="A1538" s="145"/>
      <c r="B1538" s="146"/>
      <c r="C1538" s="147"/>
      <c r="D1538" s="148"/>
      <c r="E1538" s="148"/>
      <c r="F1538" s="148"/>
      <c r="G1538" s="148"/>
      <c r="H1538" s="148"/>
      <c r="I1538" s="148"/>
      <c r="J1538" s="148"/>
      <c r="K1538" s="148"/>
      <c r="L1538" s="148"/>
      <c r="M1538" s="148"/>
      <c r="N1538" s="148"/>
      <c r="O1538" s="148"/>
      <c r="P1538" s="148"/>
      <c r="Q1538" s="148"/>
      <c r="R1538" s="148"/>
      <c r="S1538" s="148"/>
      <c r="T1538" s="148"/>
      <c r="U1538" s="148"/>
    </row>
    <row r="1539">
      <c r="A1539" s="145"/>
      <c r="B1539" s="146"/>
      <c r="C1539" s="147"/>
      <c r="D1539" s="148"/>
      <c r="E1539" s="148"/>
      <c r="F1539" s="148"/>
      <c r="G1539" s="148"/>
      <c r="H1539" s="148"/>
      <c r="I1539" s="148"/>
      <c r="J1539" s="148"/>
      <c r="K1539" s="148"/>
      <c r="L1539" s="148"/>
      <c r="M1539" s="148"/>
      <c r="N1539" s="148"/>
      <c r="O1539" s="148"/>
      <c r="P1539" s="148"/>
      <c r="Q1539" s="148"/>
      <c r="R1539" s="148"/>
      <c r="S1539" s="148"/>
      <c r="T1539" s="148"/>
      <c r="U1539" s="148"/>
    </row>
    <row r="1540">
      <c r="A1540" s="145"/>
      <c r="B1540" s="146"/>
      <c r="C1540" s="147"/>
      <c r="D1540" s="148"/>
      <c r="E1540" s="148"/>
      <c r="F1540" s="148"/>
      <c r="G1540" s="148"/>
      <c r="H1540" s="148"/>
      <c r="I1540" s="148"/>
      <c r="J1540" s="148"/>
      <c r="K1540" s="148"/>
      <c r="L1540" s="148"/>
      <c r="M1540" s="148"/>
      <c r="N1540" s="148"/>
      <c r="O1540" s="148"/>
      <c r="P1540" s="148"/>
      <c r="Q1540" s="148"/>
      <c r="R1540" s="148"/>
      <c r="S1540" s="148"/>
      <c r="T1540" s="148"/>
      <c r="U1540" s="148"/>
    </row>
    <row r="1541">
      <c r="A1541" s="145"/>
      <c r="B1541" s="146"/>
      <c r="C1541" s="147"/>
      <c r="D1541" s="148"/>
      <c r="E1541" s="148"/>
      <c r="F1541" s="148"/>
      <c r="G1541" s="148"/>
      <c r="H1541" s="148"/>
      <c r="I1541" s="148"/>
      <c r="J1541" s="148"/>
      <c r="K1541" s="148"/>
      <c r="L1541" s="148"/>
      <c r="M1541" s="148"/>
      <c r="N1541" s="148"/>
      <c r="O1541" s="148"/>
      <c r="P1541" s="148"/>
      <c r="Q1541" s="148"/>
      <c r="R1541" s="148"/>
      <c r="S1541" s="148"/>
      <c r="T1541" s="148"/>
      <c r="U1541" s="148"/>
    </row>
    <row r="1542">
      <c r="A1542" s="145"/>
      <c r="B1542" s="146"/>
      <c r="C1542" s="147"/>
      <c r="D1542" s="148"/>
      <c r="E1542" s="148"/>
      <c r="F1542" s="148"/>
      <c r="G1542" s="148"/>
      <c r="H1542" s="148"/>
      <c r="I1542" s="148"/>
      <c r="J1542" s="148"/>
      <c r="K1542" s="148"/>
      <c r="L1542" s="148"/>
      <c r="M1542" s="148"/>
      <c r="N1542" s="148"/>
      <c r="O1542" s="148"/>
      <c r="P1542" s="148"/>
      <c r="Q1542" s="148"/>
      <c r="R1542" s="148"/>
      <c r="S1542" s="148"/>
      <c r="T1542" s="148"/>
      <c r="U1542" s="148"/>
    </row>
    <row r="1543">
      <c r="A1543" s="145"/>
      <c r="B1543" s="146"/>
      <c r="C1543" s="147"/>
      <c r="D1543" s="148"/>
      <c r="E1543" s="148"/>
      <c r="F1543" s="148"/>
      <c r="G1543" s="148"/>
      <c r="H1543" s="148"/>
      <c r="I1543" s="148"/>
      <c r="J1543" s="148"/>
      <c r="K1543" s="148"/>
      <c r="L1543" s="148"/>
      <c r="M1543" s="148"/>
      <c r="N1543" s="148"/>
      <c r="O1543" s="148"/>
      <c r="P1543" s="148"/>
      <c r="Q1543" s="148"/>
      <c r="R1543" s="148"/>
      <c r="S1543" s="148"/>
      <c r="T1543" s="148"/>
      <c r="U1543" s="148"/>
    </row>
    <row r="1544">
      <c r="A1544" s="145"/>
      <c r="B1544" s="146"/>
      <c r="C1544" s="147"/>
      <c r="D1544" s="148"/>
      <c r="E1544" s="148"/>
      <c r="F1544" s="148"/>
      <c r="G1544" s="148"/>
      <c r="H1544" s="148"/>
      <c r="I1544" s="148"/>
      <c r="J1544" s="148"/>
      <c r="K1544" s="148"/>
      <c r="L1544" s="148"/>
      <c r="M1544" s="148"/>
      <c r="N1544" s="148"/>
      <c r="O1544" s="148"/>
      <c r="P1544" s="148"/>
      <c r="Q1544" s="148"/>
      <c r="R1544" s="148"/>
      <c r="S1544" s="148"/>
      <c r="T1544" s="148"/>
      <c r="U1544" s="148"/>
    </row>
    <row r="1545">
      <c r="A1545" s="145"/>
      <c r="B1545" s="146"/>
      <c r="C1545" s="147"/>
      <c r="D1545" s="148"/>
      <c r="E1545" s="148"/>
      <c r="F1545" s="148"/>
      <c r="G1545" s="148"/>
      <c r="H1545" s="148"/>
      <c r="I1545" s="148"/>
      <c r="J1545" s="148"/>
      <c r="K1545" s="148"/>
      <c r="L1545" s="148"/>
      <c r="M1545" s="148"/>
      <c r="N1545" s="148"/>
      <c r="O1545" s="148"/>
      <c r="P1545" s="148"/>
      <c r="Q1545" s="148"/>
      <c r="R1545" s="148"/>
      <c r="S1545" s="148"/>
      <c r="T1545" s="148"/>
      <c r="U1545" s="148"/>
    </row>
    <row r="1546">
      <c r="A1546" s="145"/>
      <c r="B1546" s="146"/>
      <c r="C1546" s="147"/>
      <c r="D1546" s="148"/>
      <c r="E1546" s="148"/>
      <c r="F1546" s="148"/>
      <c r="G1546" s="148"/>
      <c r="H1546" s="148"/>
      <c r="I1546" s="148"/>
      <c r="J1546" s="148"/>
      <c r="K1546" s="148"/>
      <c r="L1546" s="148"/>
      <c r="M1546" s="148"/>
      <c r="N1546" s="148"/>
      <c r="O1546" s="148"/>
      <c r="P1546" s="148"/>
      <c r="Q1546" s="148"/>
      <c r="R1546" s="148"/>
      <c r="S1546" s="148"/>
      <c r="T1546" s="148"/>
      <c r="U1546" s="148"/>
    </row>
    <row r="1547">
      <c r="A1547" s="145"/>
      <c r="B1547" s="146"/>
      <c r="C1547" s="147"/>
      <c r="D1547" s="148"/>
      <c r="E1547" s="148"/>
      <c r="F1547" s="148"/>
      <c r="G1547" s="148"/>
      <c r="H1547" s="148"/>
      <c r="I1547" s="148"/>
      <c r="J1547" s="148"/>
      <c r="K1547" s="148"/>
      <c r="L1547" s="148"/>
      <c r="M1547" s="148"/>
      <c r="N1547" s="148"/>
      <c r="O1547" s="148"/>
      <c r="P1547" s="148"/>
      <c r="Q1547" s="148"/>
      <c r="R1547" s="148"/>
      <c r="S1547" s="148"/>
      <c r="T1547" s="148"/>
      <c r="U1547" s="148"/>
    </row>
    <row r="1548">
      <c r="A1548" s="145"/>
      <c r="B1548" s="146"/>
      <c r="C1548" s="147"/>
      <c r="D1548" s="148"/>
      <c r="E1548" s="148"/>
      <c r="F1548" s="148"/>
      <c r="G1548" s="148"/>
      <c r="H1548" s="148"/>
      <c r="I1548" s="148"/>
      <c r="J1548" s="148"/>
      <c r="K1548" s="148"/>
      <c r="L1548" s="148"/>
      <c r="M1548" s="148"/>
      <c r="N1548" s="148"/>
      <c r="O1548" s="148"/>
      <c r="P1548" s="148"/>
      <c r="Q1548" s="148"/>
      <c r="R1548" s="148"/>
      <c r="S1548" s="148"/>
      <c r="T1548" s="148"/>
      <c r="U1548" s="148"/>
    </row>
    <row r="1549">
      <c r="A1549" s="145"/>
      <c r="B1549" s="146"/>
      <c r="C1549" s="147"/>
      <c r="D1549" s="148"/>
      <c r="E1549" s="148"/>
      <c r="F1549" s="148"/>
      <c r="G1549" s="148"/>
      <c r="H1549" s="148"/>
      <c r="I1549" s="148"/>
      <c r="J1549" s="148"/>
      <c r="K1549" s="148"/>
      <c r="L1549" s="148"/>
      <c r="M1549" s="148"/>
      <c r="N1549" s="148"/>
      <c r="O1549" s="148"/>
      <c r="P1549" s="148"/>
      <c r="Q1549" s="148"/>
      <c r="R1549" s="148"/>
      <c r="S1549" s="148"/>
      <c r="T1549" s="148"/>
      <c r="U1549" s="148"/>
    </row>
    <row r="1550">
      <c r="A1550" s="145"/>
      <c r="B1550" s="146"/>
      <c r="C1550" s="147"/>
      <c r="D1550" s="148"/>
      <c r="E1550" s="148"/>
      <c r="F1550" s="148"/>
      <c r="G1550" s="148"/>
      <c r="H1550" s="148"/>
      <c r="I1550" s="148"/>
      <c r="J1550" s="148"/>
      <c r="K1550" s="148"/>
      <c r="L1550" s="148"/>
      <c r="M1550" s="148"/>
      <c r="N1550" s="148"/>
      <c r="O1550" s="148"/>
      <c r="P1550" s="148"/>
      <c r="Q1550" s="148"/>
      <c r="R1550" s="148"/>
      <c r="S1550" s="148"/>
      <c r="T1550" s="148"/>
      <c r="U1550" s="148"/>
    </row>
    <row r="1551">
      <c r="A1551" s="145"/>
      <c r="B1551" s="146"/>
      <c r="C1551" s="147"/>
      <c r="D1551" s="148"/>
      <c r="E1551" s="148"/>
      <c r="F1551" s="148"/>
      <c r="G1551" s="148"/>
      <c r="H1551" s="148"/>
      <c r="I1551" s="148"/>
      <c r="J1551" s="148"/>
      <c r="K1551" s="148"/>
      <c r="L1551" s="148"/>
      <c r="M1551" s="148"/>
      <c r="N1551" s="148"/>
      <c r="O1551" s="148"/>
      <c r="P1551" s="148"/>
      <c r="Q1551" s="148"/>
      <c r="R1551" s="148"/>
      <c r="S1551" s="148"/>
      <c r="T1551" s="148"/>
      <c r="U1551" s="148"/>
    </row>
    <row r="1552">
      <c r="A1552" s="145"/>
      <c r="B1552" s="146"/>
      <c r="C1552" s="147"/>
      <c r="D1552" s="148"/>
      <c r="E1552" s="148"/>
      <c r="F1552" s="148"/>
      <c r="G1552" s="148"/>
      <c r="H1552" s="148"/>
      <c r="I1552" s="148"/>
      <c r="J1552" s="148"/>
      <c r="K1552" s="148"/>
      <c r="L1552" s="148"/>
      <c r="M1552" s="148"/>
      <c r="N1552" s="148"/>
      <c r="O1552" s="148"/>
      <c r="P1552" s="148"/>
      <c r="Q1552" s="148"/>
      <c r="R1552" s="148"/>
      <c r="S1552" s="148"/>
      <c r="T1552" s="148"/>
      <c r="U1552" s="148"/>
    </row>
    <row r="1553">
      <c r="A1553" s="145"/>
      <c r="B1553" s="146"/>
      <c r="C1553" s="147"/>
      <c r="D1553" s="148"/>
      <c r="E1553" s="148"/>
      <c r="F1553" s="148"/>
      <c r="G1553" s="148"/>
      <c r="H1553" s="148"/>
      <c r="I1553" s="148"/>
      <c r="J1553" s="148"/>
      <c r="K1553" s="148"/>
      <c r="L1553" s="148"/>
      <c r="M1553" s="148"/>
      <c r="N1553" s="148"/>
      <c r="O1553" s="148"/>
      <c r="P1553" s="148"/>
      <c r="Q1553" s="148"/>
      <c r="R1553" s="148"/>
      <c r="S1553" s="148"/>
      <c r="T1553" s="148"/>
      <c r="U1553" s="148"/>
    </row>
    <row r="1554">
      <c r="A1554" s="145"/>
      <c r="B1554" s="146"/>
      <c r="C1554" s="147"/>
      <c r="D1554" s="148"/>
      <c r="E1554" s="148"/>
      <c r="F1554" s="148"/>
      <c r="G1554" s="148"/>
      <c r="H1554" s="148"/>
      <c r="I1554" s="148"/>
      <c r="J1554" s="148"/>
      <c r="K1554" s="148"/>
      <c r="L1554" s="148"/>
      <c r="M1554" s="148"/>
      <c r="N1554" s="148"/>
      <c r="O1554" s="148"/>
      <c r="P1554" s="148"/>
      <c r="Q1554" s="148"/>
      <c r="R1554" s="148"/>
      <c r="S1554" s="148"/>
      <c r="T1554" s="148"/>
      <c r="U1554" s="148"/>
    </row>
    <row r="1555">
      <c r="A1555" s="145"/>
      <c r="B1555" s="146"/>
      <c r="C1555" s="147"/>
      <c r="D1555" s="148"/>
      <c r="E1555" s="148"/>
      <c r="F1555" s="148"/>
      <c r="G1555" s="148"/>
      <c r="H1555" s="148"/>
      <c r="I1555" s="148"/>
      <c r="J1555" s="148"/>
      <c r="K1555" s="148"/>
      <c r="L1555" s="148"/>
      <c r="M1555" s="148"/>
      <c r="N1555" s="148"/>
      <c r="O1555" s="148"/>
      <c r="P1555" s="148"/>
      <c r="Q1555" s="148"/>
      <c r="R1555" s="148"/>
      <c r="S1555" s="148"/>
      <c r="T1555" s="148"/>
      <c r="U1555" s="148"/>
    </row>
    <row r="1556">
      <c r="A1556" s="145"/>
      <c r="B1556" s="146"/>
      <c r="C1556" s="147"/>
      <c r="D1556" s="148"/>
      <c r="E1556" s="148"/>
      <c r="F1556" s="148"/>
      <c r="G1556" s="148"/>
      <c r="H1556" s="148"/>
      <c r="I1556" s="148"/>
      <c r="J1556" s="148"/>
      <c r="K1556" s="148"/>
      <c r="L1556" s="148"/>
      <c r="M1556" s="148"/>
      <c r="N1556" s="148"/>
      <c r="O1556" s="148"/>
      <c r="P1556" s="148"/>
      <c r="Q1556" s="148"/>
      <c r="R1556" s="148"/>
      <c r="S1556" s="148"/>
      <c r="T1556" s="148"/>
      <c r="U1556" s="148"/>
    </row>
    <row r="1557">
      <c r="A1557" s="145"/>
      <c r="B1557" s="146"/>
      <c r="C1557" s="147"/>
      <c r="D1557" s="148"/>
      <c r="E1557" s="148"/>
      <c r="F1557" s="148"/>
      <c r="G1557" s="148"/>
      <c r="H1557" s="148"/>
      <c r="I1557" s="148"/>
      <c r="J1557" s="148"/>
      <c r="K1557" s="148"/>
      <c r="L1557" s="148"/>
      <c r="M1557" s="148"/>
      <c r="N1557" s="148"/>
      <c r="O1557" s="148"/>
      <c r="P1557" s="148"/>
      <c r="Q1557" s="148"/>
      <c r="R1557" s="148"/>
      <c r="S1557" s="148"/>
      <c r="T1557" s="148"/>
      <c r="U1557" s="148"/>
    </row>
    <row r="1558">
      <c r="A1558" s="145"/>
      <c r="B1558" s="146"/>
      <c r="C1558" s="147"/>
      <c r="D1558" s="148"/>
      <c r="E1558" s="148"/>
      <c r="F1558" s="148"/>
      <c r="G1558" s="148"/>
      <c r="H1558" s="148"/>
      <c r="I1558" s="148"/>
      <c r="J1558" s="148"/>
      <c r="K1558" s="148"/>
      <c r="L1558" s="148"/>
      <c r="M1558" s="148"/>
      <c r="N1558" s="148"/>
      <c r="O1558" s="148"/>
      <c r="P1558" s="148"/>
      <c r="Q1558" s="148"/>
      <c r="R1558" s="148"/>
      <c r="S1558" s="148"/>
      <c r="T1558" s="148"/>
      <c r="U1558" s="148"/>
    </row>
    <row r="1559">
      <c r="A1559" s="145"/>
      <c r="B1559" s="146"/>
      <c r="C1559" s="147"/>
      <c r="D1559" s="148"/>
      <c r="E1559" s="148"/>
      <c r="F1559" s="148"/>
      <c r="G1559" s="148"/>
      <c r="H1559" s="148"/>
      <c r="I1559" s="148"/>
      <c r="J1559" s="148"/>
      <c r="K1559" s="148"/>
      <c r="L1559" s="148"/>
      <c r="M1559" s="148"/>
      <c r="N1559" s="148"/>
      <c r="O1559" s="148"/>
      <c r="P1559" s="148"/>
      <c r="Q1559" s="148"/>
      <c r="R1559" s="148"/>
      <c r="S1559" s="148"/>
      <c r="T1559" s="148"/>
      <c r="U1559" s="148"/>
    </row>
    <row r="1560">
      <c r="A1560" s="145"/>
      <c r="B1560" s="146"/>
      <c r="C1560" s="147"/>
      <c r="D1560" s="148"/>
      <c r="E1560" s="148"/>
      <c r="F1560" s="148"/>
      <c r="G1560" s="148"/>
      <c r="H1560" s="148"/>
      <c r="I1560" s="148"/>
      <c r="J1560" s="148"/>
      <c r="K1560" s="148"/>
      <c r="L1560" s="148"/>
      <c r="M1560" s="148"/>
      <c r="N1560" s="148"/>
      <c r="O1560" s="148"/>
      <c r="P1560" s="148"/>
      <c r="Q1560" s="148"/>
      <c r="R1560" s="148"/>
      <c r="S1560" s="148"/>
      <c r="T1560" s="148"/>
      <c r="U1560" s="148"/>
    </row>
    <row r="1561">
      <c r="A1561" s="145"/>
      <c r="B1561" s="146"/>
      <c r="C1561" s="147"/>
      <c r="D1561" s="148"/>
      <c r="E1561" s="148"/>
      <c r="F1561" s="148"/>
      <c r="G1561" s="148"/>
      <c r="H1561" s="148"/>
      <c r="I1561" s="148"/>
      <c r="J1561" s="148"/>
      <c r="K1561" s="148"/>
      <c r="L1561" s="148"/>
      <c r="M1561" s="148"/>
      <c r="N1561" s="148"/>
      <c r="O1561" s="148"/>
      <c r="P1561" s="148"/>
      <c r="Q1561" s="148"/>
      <c r="R1561" s="148"/>
      <c r="S1561" s="148"/>
      <c r="T1561" s="148"/>
      <c r="U1561" s="148"/>
    </row>
    <row r="1562">
      <c r="A1562" s="145"/>
      <c r="B1562" s="146"/>
      <c r="C1562" s="147"/>
      <c r="D1562" s="148"/>
      <c r="E1562" s="148"/>
      <c r="F1562" s="148"/>
      <c r="G1562" s="148"/>
      <c r="H1562" s="148"/>
      <c r="I1562" s="148"/>
      <c r="J1562" s="148"/>
      <c r="K1562" s="148"/>
      <c r="L1562" s="148"/>
      <c r="M1562" s="148"/>
      <c r="N1562" s="148"/>
      <c r="O1562" s="148"/>
      <c r="P1562" s="148"/>
      <c r="Q1562" s="148"/>
      <c r="R1562" s="148"/>
      <c r="S1562" s="148"/>
      <c r="T1562" s="148"/>
      <c r="U1562" s="148"/>
    </row>
    <row r="1563">
      <c r="A1563" s="145"/>
      <c r="B1563" s="146"/>
      <c r="C1563" s="147"/>
      <c r="D1563" s="148"/>
      <c r="E1563" s="148"/>
      <c r="F1563" s="148"/>
      <c r="G1563" s="148"/>
      <c r="H1563" s="148"/>
      <c r="I1563" s="148"/>
      <c r="J1563" s="148"/>
      <c r="K1563" s="148"/>
      <c r="L1563" s="148"/>
      <c r="M1563" s="148"/>
      <c r="N1563" s="148"/>
      <c r="O1563" s="148"/>
      <c r="P1563" s="148"/>
      <c r="Q1563" s="148"/>
      <c r="R1563" s="148"/>
      <c r="S1563" s="148"/>
      <c r="T1563" s="148"/>
      <c r="U1563" s="148"/>
    </row>
    <row r="1564">
      <c r="A1564" s="145"/>
      <c r="B1564" s="146"/>
      <c r="C1564" s="147"/>
      <c r="D1564" s="148"/>
      <c r="E1564" s="148"/>
      <c r="F1564" s="148"/>
      <c r="G1564" s="148"/>
      <c r="H1564" s="148"/>
      <c r="I1564" s="148"/>
      <c r="J1564" s="148"/>
      <c r="K1564" s="148"/>
      <c r="L1564" s="148"/>
      <c r="M1564" s="148"/>
      <c r="N1564" s="148"/>
      <c r="O1564" s="148"/>
      <c r="P1564" s="148"/>
      <c r="Q1564" s="148"/>
      <c r="R1564" s="148"/>
      <c r="S1564" s="148"/>
      <c r="T1564" s="148"/>
      <c r="U1564" s="148"/>
    </row>
    <row r="1565">
      <c r="A1565" s="145"/>
      <c r="B1565" s="146"/>
      <c r="C1565" s="147"/>
      <c r="D1565" s="148"/>
      <c r="E1565" s="148"/>
      <c r="F1565" s="148"/>
      <c r="G1565" s="148"/>
      <c r="H1565" s="148"/>
      <c r="I1565" s="148"/>
      <c r="J1565" s="148"/>
      <c r="K1565" s="148"/>
      <c r="L1565" s="148"/>
      <c r="M1565" s="148"/>
      <c r="N1565" s="148"/>
      <c r="O1565" s="148"/>
      <c r="P1565" s="148"/>
      <c r="Q1565" s="148"/>
      <c r="R1565" s="148"/>
      <c r="S1565" s="148"/>
      <c r="T1565" s="148"/>
      <c r="U1565" s="148"/>
    </row>
    <row r="1566">
      <c r="A1566" s="145"/>
      <c r="B1566" s="146"/>
      <c r="C1566" s="147"/>
      <c r="D1566" s="148"/>
      <c r="E1566" s="148"/>
      <c r="F1566" s="148"/>
      <c r="G1566" s="148"/>
      <c r="H1566" s="148"/>
      <c r="I1566" s="148"/>
      <c r="J1566" s="148"/>
      <c r="K1566" s="148"/>
      <c r="L1566" s="148"/>
      <c r="M1566" s="148"/>
      <c r="N1566" s="148"/>
      <c r="O1566" s="148"/>
      <c r="P1566" s="148"/>
      <c r="Q1566" s="148"/>
      <c r="R1566" s="148"/>
      <c r="S1566" s="148"/>
      <c r="T1566" s="148"/>
      <c r="U1566" s="148"/>
    </row>
    <row r="1567">
      <c r="A1567" s="145"/>
      <c r="B1567" s="146"/>
      <c r="C1567" s="147"/>
      <c r="D1567" s="148"/>
      <c r="E1567" s="148"/>
      <c r="F1567" s="148"/>
      <c r="G1567" s="148"/>
      <c r="H1567" s="148"/>
      <c r="I1567" s="148"/>
      <c r="J1567" s="148"/>
      <c r="K1567" s="148"/>
      <c r="L1567" s="148"/>
      <c r="M1567" s="148"/>
      <c r="N1567" s="148"/>
      <c r="O1567" s="148"/>
      <c r="P1567" s="148"/>
      <c r="Q1567" s="148"/>
      <c r="R1567" s="148"/>
      <c r="S1567" s="148"/>
      <c r="T1567" s="148"/>
      <c r="U1567" s="148"/>
    </row>
    <row r="1568">
      <c r="A1568" s="145"/>
      <c r="B1568" s="146"/>
      <c r="C1568" s="147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</row>
    <row r="1569">
      <c r="A1569" s="145"/>
      <c r="B1569" s="146"/>
      <c r="C1569" s="147"/>
      <c r="D1569" s="148"/>
      <c r="E1569" s="148"/>
      <c r="F1569" s="148"/>
      <c r="G1569" s="148"/>
      <c r="H1569" s="148"/>
      <c r="I1569" s="148"/>
      <c r="J1569" s="148"/>
      <c r="K1569" s="148"/>
      <c r="L1569" s="148"/>
      <c r="M1569" s="148"/>
      <c r="N1569" s="148"/>
      <c r="O1569" s="148"/>
      <c r="P1569" s="148"/>
      <c r="Q1569" s="148"/>
      <c r="R1569" s="148"/>
      <c r="S1569" s="148"/>
      <c r="T1569" s="148"/>
      <c r="U1569" s="148"/>
    </row>
    <row r="1570">
      <c r="A1570" s="145"/>
      <c r="B1570" s="146"/>
      <c r="C1570" s="147"/>
      <c r="D1570" s="148"/>
      <c r="E1570" s="148"/>
      <c r="F1570" s="148"/>
      <c r="G1570" s="148"/>
      <c r="H1570" s="148"/>
      <c r="I1570" s="148"/>
      <c r="J1570" s="148"/>
      <c r="K1570" s="148"/>
      <c r="L1570" s="148"/>
      <c r="M1570" s="148"/>
      <c r="N1570" s="148"/>
      <c r="O1570" s="148"/>
      <c r="P1570" s="148"/>
      <c r="Q1570" s="148"/>
      <c r="R1570" s="148"/>
      <c r="S1570" s="148"/>
      <c r="T1570" s="148"/>
      <c r="U1570" s="148"/>
    </row>
    <row r="1571">
      <c r="A1571" s="145"/>
      <c r="B1571" s="146"/>
      <c r="C1571" s="147"/>
      <c r="D1571" s="148"/>
      <c r="E1571" s="148"/>
      <c r="F1571" s="148"/>
      <c r="G1571" s="148"/>
      <c r="H1571" s="148"/>
      <c r="I1571" s="148"/>
      <c r="J1571" s="148"/>
      <c r="K1571" s="148"/>
      <c r="L1571" s="148"/>
      <c r="M1571" s="148"/>
      <c r="N1571" s="148"/>
      <c r="O1571" s="148"/>
      <c r="P1571" s="148"/>
      <c r="Q1571" s="148"/>
      <c r="R1571" s="148"/>
      <c r="S1571" s="148"/>
      <c r="T1571" s="148"/>
      <c r="U1571" s="148"/>
    </row>
    <row r="1572">
      <c r="A1572" s="145"/>
      <c r="B1572" s="146"/>
      <c r="C1572" s="147"/>
      <c r="D1572" s="148"/>
      <c r="E1572" s="148"/>
      <c r="F1572" s="148"/>
      <c r="G1572" s="148"/>
      <c r="H1572" s="148"/>
      <c r="I1572" s="148"/>
      <c r="J1572" s="148"/>
      <c r="K1572" s="148"/>
      <c r="L1572" s="148"/>
      <c r="M1572" s="148"/>
      <c r="N1572" s="148"/>
      <c r="O1572" s="148"/>
      <c r="P1572" s="148"/>
      <c r="Q1572" s="148"/>
      <c r="R1572" s="148"/>
      <c r="S1572" s="148"/>
      <c r="T1572" s="148"/>
      <c r="U1572" s="148"/>
    </row>
    <row r="1573">
      <c r="A1573" s="145"/>
      <c r="B1573" s="146"/>
      <c r="C1573" s="147"/>
      <c r="D1573" s="148"/>
      <c r="E1573" s="148"/>
      <c r="F1573" s="148"/>
      <c r="G1573" s="148"/>
      <c r="H1573" s="148"/>
      <c r="I1573" s="148"/>
      <c r="J1573" s="148"/>
      <c r="K1573" s="148"/>
      <c r="L1573" s="148"/>
      <c r="M1573" s="148"/>
      <c r="N1573" s="148"/>
      <c r="O1573" s="148"/>
      <c r="P1573" s="148"/>
      <c r="Q1573" s="148"/>
      <c r="R1573" s="148"/>
      <c r="S1573" s="148"/>
      <c r="T1573" s="148"/>
      <c r="U1573" s="148"/>
    </row>
    <row r="1574">
      <c r="A1574" s="145"/>
      <c r="B1574" s="146"/>
      <c r="C1574" s="147"/>
      <c r="D1574" s="148"/>
      <c r="E1574" s="148"/>
      <c r="F1574" s="148"/>
      <c r="G1574" s="148"/>
      <c r="H1574" s="148"/>
      <c r="I1574" s="148"/>
      <c r="J1574" s="148"/>
      <c r="K1574" s="148"/>
      <c r="L1574" s="148"/>
      <c r="M1574" s="148"/>
      <c r="N1574" s="148"/>
      <c r="O1574" s="148"/>
      <c r="P1574" s="148"/>
      <c r="Q1574" s="148"/>
      <c r="R1574" s="148"/>
      <c r="S1574" s="148"/>
      <c r="T1574" s="148"/>
      <c r="U1574" s="148"/>
    </row>
    <row r="1575">
      <c r="A1575" s="145"/>
      <c r="B1575" s="146"/>
      <c r="C1575" s="147"/>
      <c r="D1575" s="148"/>
      <c r="E1575" s="148"/>
      <c r="F1575" s="148"/>
      <c r="G1575" s="148"/>
      <c r="H1575" s="148"/>
      <c r="I1575" s="148"/>
      <c r="J1575" s="148"/>
      <c r="K1575" s="148"/>
      <c r="L1575" s="148"/>
      <c r="M1575" s="148"/>
      <c r="N1575" s="148"/>
      <c r="O1575" s="148"/>
      <c r="P1575" s="148"/>
      <c r="Q1575" s="148"/>
      <c r="R1575" s="148"/>
      <c r="S1575" s="148"/>
      <c r="T1575" s="148"/>
      <c r="U1575" s="148"/>
    </row>
    <row r="1576">
      <c r="A1576" s="145"/>
      <c r="B1576" s="146"/>
      <c r="C1576" s="147"/>
      <c r="D1576" s="148"/>
      <c r="E1576" s="148"/>
      <c r="F1576" s="148"/>
      <c r="G1576" s="148"/>
      <c r="H1576" s="148"/>
      <c r="I1576" s="148"/>
      <c r="J1576" s="148"/>
      <c r="K1576" s="148"/>
      <c r="L1576" s="148"/>
      <c r="M1576" s="148"/>
      <c r="N1576" s="148"/>
      <c r="O1576" s="148"/>
      <c r="P1576" s="148"/>
      <c r="Q1576" s="148"/>
      <c r="R1576" s="148"/>
      <c r="S1576" s="148"/>
      <c r="T1576" s="148"/>
      <c r="U1576" s="148"/>
    </row>
    <row r="1577">
      <c r="A1577" s="145"/>
      <c r="B1577" s="146"/>
      <c r="C1577" s="147"/>
      <c r="D1577" s="148"/>
      <c r="E1577" s="148"/>
      <c r="F1577" s="148"/>
      <c r="G1577" s="148"/>
      <c r="H1577" s="148"/>
      <c r="I1577" s="148"/>
      <c r="J1577" s="148"/>
      <c r="K1577" s="148"/>
      <c r="L1577" s="148"/>
      <c r="M1577" s="148"/>
      <c r="N1577" s="148"/>
      <c r="O1577" s="148"/>
      <c r="P1577" s="148"/>
      <c r="Q1577" s="148"/>
      <c r="R1577" s="148"/>
      <c r="S1577" s="148"/>
      <c r="T1577" s="148"/>
      <c r="U1577" s="148"/>
    </row>
    <row r="1578">
      <c r="A1578" s="145"/>
      <c r="B1578" s="146"/>
      <c r="C1578" s="147"/>
      <c r="D1578" s="148"/>
      <c r="E1578" s="148"/>
      <c r="F1578" s="148"/>
      <c r="G1578" s="148"/>
      <c r="H1578" s="148"/>
      <c r="I1578" s="148"/>
      <c r="J1578" s="148"/>
      <c r="K1578" s="148"/>
      <c r="L1578" s="148"/>
      <c r="M1578" s="148"/>
      <c r="N1578" s="148"/>
      <c r="O1578" s="148"/>
      <c r="P1578" s="148"/>
      <c r="Q1578" s="148"/>
      <c r="R1578" s="148"/>
      <c r="S1578" s="148"/>
      <c r="T1578" s="148"/>
      <c r="U1578" s="148"/>
    </row>
    <row r="1579">
      <c r="A1579" s="145"/>
      <c r="B1579" s="146"/>
      <c r="C1579" s="147"/>
      <c r="D1579" s="148"/>
      <c r="E1579" s="148"/>
      <c r="F1579" s="148"/>
      <c r="G1579" s="148"/>
      <c r="H1579" s="148"/>
      <c r="I1579" s="148"/>
      <c r="J1579" s="148"/>
      <c r="K1579" s="148"/>
      <c r="L1579" s="148"/>
      <c r="M1579" s="148"/>
      <c r="N1579" s="148"/>
      <c r="O1579" s="148"/>
      <c r="P1579" s="148"/>
      <c r="Q1579" s="148"/>
      <c r="R1579" s="148"/>
      <c r="S1579" s="148"/>
      <c r="T1579" s="148"/>
      <c r="U1579" s="148"/>
    </row>
    <row r="1580">
      <c r="A1580" s="145"/>
      <c r="B1580" s="146"/>
      <c r="C1580" s="147"/>
      <c r="D1580" s="148"/>
      <c r="E1580" s="148"/>
      <c r="F1580" s="148"/>
      <c r="G1580" s="148"/>
      <c r="H1580" s="148"/>
      <c r="I1580" s="148"/>
      <c r="J1580" s="148"/>
      <c r="K1580" s="148"/>
      <c r="L1580" s="148"/>
      <c r="M1580" s="148"/>
      <c r="N1580" s="148"/>
      <c r="O1580" s="148"/>
      <c r="P1580" s="148"/>
      <c r="Q1580" s="148"/>
      <c r="R1580" s="148"/>
      <c r="S1580" s="148"/>
      <c r="T1580" s="148"/>
      <c r="U1580" s="148"/>
    </row>
    <row r="1581">
      <c r="A1581" s="145"/>
      <c r="B1581" s="146"/>
      <c r="C1581" s="147"/>
      <c r="D1581" s="148"/>
      <c r="E1581" s="148"/>
      <c r="F1581" s="148"/>
      <c r="G1581" s="148"/>
      <c r="H1581" s="148"/>
      <c r="I1581" s="148"/>
      <c r="J1581" s="148"/>
      <c r="K1581" s="148"/>
      <c r="L1581" s="148"/>
      <c r="M1581" s="148"/>
      <c r="N1581" s="148"/>
      <c r="O1581" s="148"/>
      <c r="P1581" s="148"/>
      <c r="Q1581" s="148"/>
      <c r="R1581" s="148"/>
      <c r="S1581" s="148"/>
      <c r="T1581" s="148"/>
      <c r="U1581" s="148"/>
    </row>
    <row r="1582">
      <c r="A1582" s="145"/>
      <c r="B1582" s="146"/>
      <c r="C1582" s="147"/>
      <c r="D1582" s="148"/>
      <c r="E1582" s="148"/>
      <c r="F1582" s="148"/>
      <c r="G1582" s="148"/>
      <c r="H1582" s="148"/>
      <c r="I1582" s="148"/>
      <c r="J1582" s="148"/>
      <c r="K1582" s="148"/>
      <c r="L1582" s="148"/>
      <c r="M1582" s="148"/>
      <c r="N1582" s="148"/>
      <c r="O1582" s="148"/>
      <c r="P1582" s="148"/>
      <c r="Q1582" s="148"/>
      <c r="R1582" s="148"/>
      <c r="S1582" s="148"/>
      <c r="T1582" s="148"/>
      <c r="U1582" s="148"/>
    </row>
    <row r="1583">
      <c r="A1583" s="145"/>
      <c r="B1583" s="146"/>
      <c r="C1583" s="147"/>
      <c r="D1583" s="148"/>
      <c r="E1583" s="148"/>
      <c r="F1583" s="148"/>
      <c r="G1583" s="148"/>
      <c r="H1583" s="148"/>
      <c r="I1583" s="148"/>
      <c r="J1583" s="148"/>
      <c r="K1583" s="148"/>
      <c r="L1583" s="148"/>
      <c r="M1583" s="148"/>
      <c r="N1583" s="148"/>
      <c r="O1583" s="148"/>
      <c r="P1583" s="148"/>
      <c r="Q1583" s="148"/>
      <c r="R1583" s="148"/>
      <c r="S1583" s="148"/>
      <c r="T1583" s="148"/>
      <c r="U1583" s="148"/>
    </row>
    <row r="1584">
      <c r="A1584" s="145"/>
      <c r="B1584" s="146"/>
      <c r="C1584" s="147"/>
      <c r="D1584" s="148"/>
      <c r="E1584" s="148"/>
      <c r="F1584" s="148"/>
      <c r="G1584" s="148"/>
      <c r="H1584" s="148"/>
      <c r="I1584" s="148"/>
      <c r="J1584" s="148"/>
      <c r="K1584" s="148"/>
      <c r="L1584" s="148"/>
      <c r="M1584" s="148"/>
      <c r="N1584" s="148"/>
      <c r="O1584" s="148"/>
      <c r="P1584" s="148"/>
      <c r="Q1584" s="148"/>
      <c r="R1584" s="148"/>
      <c r="S1584" s="148"/>
      <c r="T1584" s="148"/>
      <c r="U1584" s="148"/>
    </row>
    <row r="1585">
      <c r="A1585" s="145"/>
      <c r="B1585" s="146"/>
      <c r="C1585" s="147"/>
      <c r="D1585" s="148"/>
      <c r="E1585" s="148"/>
      <c r="F1585" s="148"/>
      <c r="G1585" s="148"/>
      <c r="H1585" s="148"/>
      <c r="I1585" s="148"/>
      <c r="J1585" s="148"/>
      <c r="K1585" s="148"/>
      <c r="L1585" s="148"/>
      <c r="M1585" s="148"/>
      <c r="N1585" s="148"/>
      <c r="O1585" s="148"/>
      <c r="P1585" s="148"/>
      <c r="Q1585" s="148"/>
      <c r="R1585" s="148"/>
      <c r="S1585" s="148"/>
      <c r="T1585" s="148"/>
      <c r="U1585" s="148"/>
    </row>
    <row r="1586">
      <c r="A1586" s="145"/>
      <c r="B1586" s="146"/>
      <c r="C1586" s="147"/>
      <c r="D1586" s="148"/>
      <c r="E1586" s="148"/>
      <c r="F1586" s="148"/>
      <c r="G1586" s="148"/>
      <c r="H1586" s="148"/>
      <c r="I1586" s="148"/>
      <c r="J1586" s="148"/>
      <c r="K1586" s="148"/>
      <c r="L1586" s="148"/>
      <c r="M1586" s="148"/>
      <c r="N1586" s="148"/>
      <c r="O1586" s="148"/>
      <c r="P1586" s="148"/>
      <c r="Q1586" s="148"/>
      <c r="R1586" s="148"/>
      <c r="S1586" s="148"/>
      <c r="T1586" s="148"/>
      <c r="U1586" s="148"/>
    </row>
    <row r="1587">
      <c r="A1587" s="145"/>
      <c r="B1587" s="146"/>
      <c r="C1587" s="147"/>
      <c r="D1587" s="148"/>
      <c r="E1587" s="148"/>
      <c r="F1587" s="148"/>
      <c r="G1587" s="148"/>
      <c r="H1587" s="148"/>
      <c r="I1587" s="148"/>
      <c r="J1587" s="148"/>
      <c r="K1587" s="148"/>
      <c r="L1587" s="148"/>
      <c r="M1587" s="148"/>
      <c r="N1587" s="148"/>
      <c r="O1587" s="148"/>
      <c r="P1587" s="148"/>
      <c r="Q1587" s="148"/>
      <c r="R1587" s="148"/>
      <c r="S1587" s="148"/>
      <c r="T1587" s="148"/>
      <c r="U1587" s="148"/>
    </row>
    <row r="1588">
      <c r="A1588" s="145"/>
      <c r="B1588" s="146"/>
      <c r="C1588" s="147"/>
      <c r="D1588" s="148"/>
      <c r="E1588" s="148"/>
      <c r="F1588" s="148"/>
      <c r="G1588" s="148"/>
      <c r="H1588" s="148"/>
      <c r="I1588" s="148"/>
      <c r="J1588" s="148"/>
      <c r="K1588" s="148"/>
      <c r="L1588" s="148"/>
      <c r="M1588" s="148"/>
      <c r="N1588" s="148"/>
      <c r="O1588" s="148"/>
      <c r="P1588" s="148"/>
      <c r="Q1588" s="148"/>
      <c r="R1588" s="148"/>
      <c r="S1588" s="148"/>
      <c r="T1588" s="148"/>
      <c r="U1588" s="148"/>
    </row>
    <row r="1589">
      <c r="A1589" s="145"/>
      <c r="B1589" s="146"/>
      <c r="C1589" s="147"/>
      <c r="D1589" s="148"/>
      <c r="E1589" s="148"/>
      <c r="F1589" s="148"/>
      <c r="G1589" s="148"/>
      <c r="H1589" s="148"/>
      <c r="I1589" s="148"/>
      <c r="J1589" s="148"/>
      <c r="K1589" s="148"/>
      <c r="L1589" s="148"/>
      <c r="M1589" s="148"/>
      <c r="N1589" s="148"/>
      <c r="O1589" s="148"/>
      <c r="P1589" s="148"/>
      <c r="Q1589" s="148"/>
      <c r="R1589" s="148"/>
      <c r="S1589" s="148"/>
      <c r="T1589" s="148"/>
      <c r="U1589" s="148"/>
    </row>
    <row r="1590">
      <c r="A1590" s="145"/>
      <c r="B1590" s="146"/>
      <c r="C1590" s="147"/>
      <c r="D1590" s="148"/>
      <c r="E1590" s="148"/>
      <c r="F1590" s="148"/>
      <c r="G1590" s="148"/>
      <c r="H1590" s="148"/>
      <c r="I1590" s="148"/>
      <c r="J1590" s="148"/>
      <c r="K1590" s="148"/>
      <c r="L1590" s="148"/>
      <c r="M1590" s="148"/>
      <c r="N1590" s="148"/>
      <c r="O1590" s="148"/>
      <c r="P1590" s="148"/>
      <c r="Q1590" s="148"/>
      <c r="R1590" s="148"/>
      <c r="S1590" s="148"/>
      <c r="T1590" s="148"/>
      <c r="U1590" s="148"/>
    </row>
    <row r="1591">
      <c r="A1591" s="145"/>
      <c r="B1591" s="146"/>
      <c r="C1591" s="147"/>
      <c r="D1591" s="148"/>
      <c r="E1591" s="148"/>
      <c r="F1591" s="148"/>
      <c r="G1591" s="148"/>
      <c r="H1591" s="148"/>
      <c r="I1591" s="148"/>
      <c r="J1591" s="148"/>
      <c r="K1591" s="148"/>
      <c r="L1591" s="148"/>
      <c r="M1591" s="148"/>
      <c r="N1591" s="148"/>
      <c r="O1591" s="148"/>
      <c r="P1591" s="148"/>
      <c r="Q1591" s="148"/>
      <c r="R1591" s="148"/>
      <c r="S1591" s="148"/>
      <c r="T1591" s="148"/>
      <c r="U1591" s="148"/>
    </row>
    <row r="1592">
      <c r="A1592" s="145"/>
      <c r="B1592" s="146"/>
      <c r="C1592" s="147"/>
      <c r="D1592" s="148"/>
      <c r="E1592" s="148"/>
      <c r="F1592" s="148"/>
      <c r="G1592" s="148"/>
      <c r="H1592" s="148"/>
      <c r="I1592" s="148"/>
      <c r="J1592" s="148"/>
      <c r="K1592" s="148"/>
      <c r="L1592" s="148"/>
      <c r="M1592" s="148"/>
      <c r="N1592" s="148"/>
      <c r="O1592" s="148"/>
      <c r="P1592" s="148"/>
      <c r="Q1592" s="148"/>
      <c r="R1592" s="148"/>
      <c r="S1592" s="148"/>
      <c r="T1592" s="148"/>
      <c r="U1592" s="148"/>
    </row>
    <row r="1593">
      <c r="A1593" s="145"/>
      <c r="B1593" s="146"/>
      <c r="C1593" s="147"/>
      <c r="D1593" s="148"/>
      <c r="E1593" s="148"/>
      <c r="F1593" s="148"/>
      <c r="G1593" s="148"/>
      <c r="H1593" s="148"/>
      <c r="I1593" s="148"/>
      <c r="J1593" s="148"/>
      <c r="K1593" s="148"/>
      <c r="L1593" s="148"/>
      <c r="M1593" s="148"/>
      <c r="N1593" s="148"/>
      <c r="O1593" s="148"/>
      <c r="P1593" s="148"/>
      <c r="Q1593" s="148"/>
      <c r="R1593" s="148"/>
      <c r="S1593" s="148"/>
      <c r="T1593" s="148"/>
      <c r="U1593" s="148"/>
    </row>
    <row r="1594">
      <c r="A1594" s="145"/>
      <c r="B1594" s="146"/>
      <c r="C1594" s="147"/>
      <c r="D1594" s="148"/>
      <c r="E1594" s="148"/>
      <c r="F1594" s="148"/>
      <c r="G1594" s="148"/>
      <c r="H1594" s="148"/>
      <c r="I1594" s="148"/>
      <c r="J1594" s="148"/>
      <c r="K1594" s="148"/>
      <c r="L1594" s="148"/>
      <c r="M1594" s="148"/>
      <c r="N1594" s="148"/>
      <c r="O1594" s="148"/>
      <c r="P1594" s="148"/>
      <c r="Q1594" s="148"/>
      <c r="R1594" s="148"/>
      <c r="S1594" s="148"/>
      <c r="T1594" s="148"/>
      <c r="U1594" s="148"/>
    </row>
    <row r="1595">
      <c r="A1595" s="145"/>
      <c r="B1595" s="146"/>
      <c r="C1595" s="147"/>
      <c r="D1595" s="148"/>
      <c r="E1595" s="148"/>
      <c r="F1595" s="148"/>
      <c r="G1595" s="148"/>
      <c r="H1595" s="148"/>
      <c r="I1595" s="148"/>
      <c r="J1595" s="148"/>
      <c r="K1595" s="148"/>
      <c r="L1595" s="148"/>
      <c r="M1595" s="148"/>
      <c r="N1595" s="148"/>
      <c r="O1595" s="148"/>
      <c r="P1595" s="148"/>
      <c r="Q1595" s="148"/>
      <c r="R1595" s="148"/>
      <c r="S1595" s="148"/>
      <c r="T1595" s="148"/>
      <c r="U1595" s="148"/>
    </row>
    <row r="1596">
      <c r="A1596" s="145"/>
      <c r="B1596" s="146"/>
      <c r="C1596" s="147"/>
      <c r="D1596" s="148"/>
      <c r="E1596" s="148"/>
      <c r="F1596" s="148"/>
      <c r="G1596" s="148"/>
      <c r="H1596" s="148"/>
      <c r="I1596" s="148"/>
      <c r="J1596" s="148"/>
      <c r="K1596" s="148"/>
      <c r="L1596" s="148"/>
      <c r="M1596" s="148"/>
      <c r="N1596" s="148"/>
      <c r="O1596" s="148"/>
      <c r="P1596" s="148"/>
      <c r="Q1596" s="148"/>
      <c r="R1596" s="148"/>
      <c r="S1596" s="148"/>
      <c r="T1596" s="148"/>
      <c r="U1596" s="148"/>
    </row>
    <row r="1597">
      <c r="A1597" s="145"/>
      <c r="B1597" s="146"/>
      <c r="C1597" s="147"/>
      <c r="D1597" s="148"/>
      <c r="E1597" s="148"/>
      <c r="F1597" s="148"/>
      <c r="G1597" s="148"/>
      <c r="H1597" s="148"/>
      <c r="I1597" s="148"/>
      <c r="J1597" s="148"/>
      <c r="K1597" s="148"/>
      <c r="L1597" s="148"/>
      <c r="M1597" s="148"/>
      <c r="N1597" s="148"/>
      <c r="O1597" s="148"/>
      <c r="P1597" s="148"/>
      <c r="Q1597" s="148"/>
      <c r="R1597" s="148"/>
      <c r="S1597" s="148"/>
      <c r="T1597" s="148"/>
      <c r="U1597" s="148"/>
    </row>
    <row r="1598">
      <c r="A1598" s="145"/>
      <c r="B1598" s="146"/>
      <c r="C1598" s="147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</row>
    <row r="1599">
      <c r="A1599" s="145"/>
      <c r="B1599" s="146"/>
      <c r="C1599" s="147"/>
      <c r="D1599" s="148"/>
      <c r="E1599" s="148"/>
      <c r="F1599" s="148"/>
      <c r="G1599" s="148"/>
      <c r="H1599" s="148"/>
      <c r="I1599" s="148"/>
      <c r="J1599" s="148"/>
      <c r="K1599" s="148"/>
      <c r="L1599" s="148"/>
      <c r="M1599" s="148"/>
      <c r="N1599" s="148"/>
      <c r="O1599" s="148"/>
      <c r="P1599" s="148"/>
      <c r="Q1599" s="148"/>
      <c r="R1599" s="148"/>
      <c r="S1599" s="148"/>
      <c r="T1599" s="148"/>
      <c r="U1599" s="148"/>
    </row>
    <row r="1600">
      <c r="A1600" s="145"/>
      <c r="B1600" s="146"/>
      <c r="C1600" s="147"/>
      <c r="D1600" s="148"/>
      <c r="E1600" s="148"/>
      <c r="F1600" s="148"/>
      <c r="G1600" s="148"/>
      <c r="H1600" s="148"/>
      <c r="I1600" s="148"/>
      <c r="J1600" s="148"/>
      <c r="K1600" s="148"/>
      <c r="L1600" s="148"/>
      <c r="M1600" s="148"/>
      <c r="N1600" s="148"/>
      <c r="O1600" s="148"/>
      <c r="P1600" s="148"/>
      <c r="Q1600" s="148"/>
      <c r="R1600" s="148"/>
      <c r="S1600" s="148"/>
      <c r="T1600" s="148"/>
      <c r="U1600" s="148"/>
    </row>
    <row r="1601">
      <c r="A1601" s="145"/>
      <c r="B1601" s="146"/>
      <c r="C1601" s="147"/>
      <c r="D1601" s="148"/>
      <c r="E1601" s="148"/>
      <c r="F1601" s="148"/>
      <c r="G1601" s="148"/>
      <c r="H1601" s="148"/>
      <c r="I1601" s="148"/>
      <c r="J1601" s="148"/>
      <c r="K1601" s="148"/>
      <c r="L1601" s="148"/>
      <c r="M1601" s="148"/>
      <c r="N1601" s="148"/>
      <c r="O1601" s="148"/>
      <c r="P1601" s="148"/>
      <c r="Q1601" s="148"/>
      <c r="R1601" s="148"/>
      <c r="S1601" s="148"/>
      <c r="T1601" s="148"/>
      <c r="U1601" s="148"/>
    </row>
    <row r="1602">
      <c r="A1602" s="145"/>
      <c r="B1602" s="146"/>
      <c r="C1602" s="147"/>
      <c r="D1602" s="148"/>
      <c r="E1602" s="148"/>
      <c r="F1602" s="148"/>
      <c r="G1602" s="148"/>
      <c r="H1602" s="148"/>
      <c r="I1602" s="148"/>
      <c r="J1602" s="148"/>
      <c r="K1602" s="148"/>
      <c r="L1602" s="148"/>
      <c r="M1602" s="148"/>
      <c r="N1602" s="148"/>
      <c r="O1602" s="148"/>
      <c r="P1602" s="148"/>
      <c r="Q1602" s="148"/>
      <c r="R1602" s="148"/>
      <c r="S1602" s="148"/>
      <c r="T1602" s="148"/>
      <c r="U1602" s="148"/>
    </row>
    <row r="1603">
      <c r="A1603" s="145"/>
      <c r="B1603" s="146"/>
      <c r="C1603" s="147"/>
      <c r="D1603" s="148"/>
      <c r="E1603" s="148"/>
      <c r="F1603" s="148"/>
      <c r="G1603" s="148"/>
      <c r="H1603" s="148"/>
      <c r="I1603" s="148"/>
      <c r="J1603" s="148"/>
      <c r="K1603" s="148"/>
      <c r="L1603" s="148"/>
      <c r="M1603" s="148"/>
      <c r="N1603" s="148"/>
      <c r="O1603" s="148"/>
      <c r="P1603" s="148"/>
      <c r="Q1603" s="148"/>
      <c r="R1603" s="148"/>
      <c r="S1603" s="148"/>
      <c r="T1603" s="148"/>
      <c r="U1603" s="148"/>
    </row>
    <row r="1604">
      <c r="A1604" s="145"/>
      <c r="B1604" s="146"/>
      <c r="C1604" s="147"/>
      <c r="D1604" s="148"/>
      <c r="E1604" s="148"/>
      <c r="F1604" s="148"/>
      <c r="G1604" s="148"/>
      <c r="H1604" s="148"/>
      <c r="I1604" s="148"/>
      <c r="J1604" s="148"/>
      <c r="K1604" s="148"/>
      <c r="L1604" s="148"/>
      <c r="M1604" s="148"/>
      <c r="N1604" s="148"/>
      <c r="O1604" s="148"/>
      <c r="P1604" s="148"/>
      <c r="Q1604" s="148"/>
      <c r="R1604" s="148"/>
      <c r="S1604" s="148"/>
      <c r="T1604" s="148"/>
      <c r="U1604" s="148"/>
    </row>
    <row r="1605">
      <c r="A1605" s="145"/>
      <c r="B1605" s="146"/>
      <c r="C1605" s="147"/>
      <c r="D1605" s="148"/>
      <c r="E1605" s="148"/>
      <c r="F1605" s="148"/>
      <c r="G1605" s="148"/>
      <c r="H1605" s="148"/>
      <c r="I1605" s="148"/>
      <c r="J1605" s="148"/>
      <c r="K1605" s="148"/>
      <c r="L1605" s="148"/>
      <c r="M1605" s="148"/>
      <c r="N1605" s="148"/>
      <c r="O1605" s="148"/>
      <c r="P1605" s="148"/>
      <c r="Q1605" s="148"/>
      <c r="R1605" s="148"/>
      <c r="S1605" s="148"/>
      <c r="T1605" s="148"/>
      <c r="U1605" s="148"/>
    </row>
    <row r="1606">
      <c r="A1606" s="145"/>
      <c r="B1606" s="146"/>
      <c r="C1606" s="147"/>
      <c r="D1606" s="148"/>
      <c r="E1606" s="148"/>
      <c r="F1606" s="148"/>
      <c r="G1606" s="148"/>
      <c r="H1606" s="148"/>
      <c r="I1606" s="148"/>
      <c r="J1606" s="148"/>
      <c r="K1606" s="148"/>
      <c r="L1606" s="148"/>
      <c r="M1606" s="148"/>
      <c r="N1606" s="148"/>
      <c r="O1606" s="148"/>
      <c r="P1606" s="148"/>
      <c r="Q1606" s="148"/>
      <c r="R1606" s="148"/>
      <c r="S1606" s="148"/>
      <c r="T1606" s="148"/>
      <c r="U1606" s="148"/>
    </row>
    <row r="1607">
      <c r="A1607" s="145"/>
      <c r="B1607" s="146"/>
      <c r="C1607" s="147"/>
      <c r="D1607" s="148"/>
      <c r="E1607" s="148"/>
      <c r="F1607" s="148"/>
      <c r="G1607" s="148"/>
      <c r="H1607" s="148"/>
      <c r="I1607" s="148"/>
      <c r="J1607" s="148"/>
      <c r="K1607" s="148"/>
      <c r="L1607" s="148"/>
      <c r="M1607" s="148"/>
      <c r="N1607" s="148"/>
      <c r="O1607" s="148"/>
      <c r="P1607" s="148"/>
      <c r="Q1607" s="148"/>
      <c r="R1607" s="148"/>
      <c r="S1607" s="148"/>
      <c r="T1607" s="148"/>
      <c r="U1607" s="148"/>
    </row>
    <row r="1608">
      <c r="A1608" s="145"/>
      <c r="B1608" s="146"/>
      <c r="C1608" s="147"/>
      <c r="D1608" s="148"/>
      <c r="E1608" s="148"/>
      <c r="F1608" s="148"/>
      <c r="G1608" s="148"/>
      <c r="H1608" s="148"/>
      <c r="I1608" s="148"/>
      <c r="J1608" s="148"/>
      <c r="K1608" s="148"/>
      <c r="L1608" s="148"/>
      <c r="M1608" s="148"/>
      <c r="N1608" s="148"/>
      <c r="O1608" s="148"/>
      <c r="P1608" s="148"/>
      <c r="Q1608" s="148"/>
      <c r="R1608" s="148"/>
      <c r="S1608" s="148"/>
      <c r="T1608" s="148"/>
      <c r="U1608" s="148"/>
    </row>
    <row r="1609">
      <c r="A1609" s="145"/>
      <c r="B1609" s="146"/>
      <c r="C1609" s="147"/>
      <c r="D1609" s="148"/>
      <c r="E1609" s="148"/>
      <c r="F1609" s="148"/>
      <c r="G1609" s="148"/>
      <c r="H1609" s="148"/>
      <c r="I1609" s="148"/>
      <c r="J1609" s="148"/>
      <c r="K1609" s="148"/>
      <c r="L1609" s="148"/>
      <c r="M1609" s="148"/>
      <c r="N1609" s="148"/>
      <c r="O1609" s="148"/>
      <c r="P1609" s="148"/>
      <c r="Q1609" s="148"/>
      <c r="R1609" s="148"/>
      <c r="S1609" s="148"/>
      <c r="T1609" s="148"/>
      <c r="U1609" s="148"/>
    </row>
    <row r="1610">
      <c r="A1610" s="145"/>
      <c r="B1610" s="146"/>
      <c r="C1610" s="147"/>
      <c r="D1610" s="148"/>
      <c r="E1610" s="148"/>
      <c r="F1610" s="148"/>
      <c r="G1610" s="148"/>
      <c r="H1610" s="148"/>
      <c r="I1610" s="148"/>
      <c r="J1610" s="148"/>
      <c r="K1610" s="148"/>
      <c r="L1610" s="148"/>
      <c r="M1610" s="148"/>
      <c r="N1610" s="148"/>
      <c r="O1610" s="148"/>
      <c r="P1610" s="148"/>
      <c r="Q1610" s="148"/>
      <c r="R1610" s="148"/>
      <c r="S1610" s="148"/>
      <c r="T1610" s="148"/>
      <c r="U1610" s="148"/>
    </row>
    <row r="1611">
      <c r="A1611" s="145"/>
      <c r="B1611" s="146"/>
      <c r="C1611" s="147"/>
      <c r="D1611" s="148"/>
      <c r="E1611" s="148"/>
      <c r="F1611" s="148"/>
      <c r="G1611" s="148"/>
      <c r="H1611" s="148"/>
      <c r="I1611" s="148"/>
      <c r="J1611" s="148"/>
      <c r="K1611" s="148"/>
      <c r="L1611" s="148"/>
      <c r="M1611" s="148"/>
      <c r="N1611" s="148"/>
      <c r="O1611" s="148"/>
      <c r="P1611" s="148"/>
      <c r="Q1611" s="148"/>
      <c r="R1611" s="148"/>
      <c r="S1611" s="148"/>
      <c r="T1611" s="148"/>
      <c r="U1611" s="148"/>
    </row>
    <row r="1612">
      <c r="A1612" s="145"/>
      <c r="B1612" s="146"/>
      <c r="C1612" s="147"/>
      <c r="D1612" s="148"/>
      <c r="E1612" s="148"/>
      <c r="F1612" s="148"/>
      <c r="G1612" s="148"/>
      <c r="H1612" s="148"/>
      <c r="I1612" s="148"/>
      <c r="J1612" s="148"/>
      <c r="K1612" s="148"/>
      <c r="L1612" s="148"/>
      <c r="M1612" s="148"/>
      <c r="N1612" s="148"/>
      <c r="O1612" s="148"/>
      <c r="P1612" s="148"/>
      <c r="Q1612" s="148"/>
      <c r="R1612" s="148"/>
      <c r="S1612" s="148"/>
      <c r="T1612" s="148"/>
      <c r="U1612" s="148"/>
    </row>
    <row r="1613">
      <c r="A1613" s="145"/>
      <c r="B1613" s="146"/>
      <c r="C1613" s="147"/>
      <c r="D1613" s="148"/>
      <c r="E1613" s="148"/>
      <c r="F1613" s="148"/>
      <c r="G1613" s="148"/>
      <c r="H1613" s="148"/>
      <c r="I1613" s="148"/>
      <c r="J1613" s="148"/>
      <c r="K1613" s="148"/>
      <c r="L1613" s="148"/>
      <c r="M1613" s="148"/>
      <c r="N1613" s="148"/>
      <c r="O1613" s="148"/>
      <c r="P1613" s="148"/>
      <c r="Q1613" s="148"/>
      <c r="R1613" s="148"/>
      <c r="S1613" s="148"/>
      <c r="T1613" s="148"/>
      <c r="U1613" s="148"/>
    </row>
    <row r="1614">
      <c r="A1614" s="145"/>
      <c r="B1614" s="146"/>
      <c r="C1614" s="147"/>
      <c r="D1614" s="148"/>
      <c r="E1614" s="148"/>
      <c r="F1614" s="148"/>
      <c r="G1614" s="148"/>
      <c r="H1614" s="148"/>
      <c r="I1614" s="148"/>
      <c r="J1614" s="148"/>
      <c r="K1614" s="148"/>
      <c r="L1614" s="148"/>
      <c r="M1614" s="148"/>
      <c r="N1614" s="148"/>
      <c r="O1614" s="148"/>
      <c r="P1614" s="148"/>
      <c r="Q1614" s="148"/>
      <c r="R1614" s="148"/>
      <c r="S1614" s="148"/>
      <c r="T1614" s="148"/>
      <c r="U1614" s="148"/>
    </row>
    <row r="1615">
      <c r="A1615" s="145"/>
      <c r="B1615" s="146"/>
      <c r="C1615" s="147"/>
      <c r="D1615" s="148"/>
      <c r="E1615" s="148"/>
      <c r="F1615" s="148"/>
      <c r="G1615" s="148"/>
      <c r="H1615" s="148"/>
      <c r="I1615" s="148"/>
      <c r="J1615" s="148"/>
      <c r="K1615" s="148"/>
      <c r="L1615" s="148"/>
      <c r="M1615" s="148"/>
      <c r="N1615" s="148"/>
      <c r="O1615" s="148"/>
      <c r="P1615" s="148"/>
      <c r="Q1615" s="148"/>
      <c r="R1615" s="148"/>
      <c r="S1615" s="148"/>
      <c r="T1615" s="148"/>
      <c r="U1615" s="148"/>
    </row>
    <row r="1616">
      <c r="A1616" s="145"/>
      <c r="B1616" s="146"/>
      <c r="C1616" s="147"/>
      <c r="D1616" s="148"/>
      <c r="E1616" s="148"/>
      <c r="F1616" s="148"/>
      <c r="G1616" s="148"/>
      <c r="H1616" s="148"/>
      <c r="I1616" s="148"/>
      <c r="J1616" s="148"/>
      <c r="K1616" s="148"/>
      <c r="L1616" s="148"/>
      <c r="M1616" s="148"/>
      <c r="N1616" s="148"/>
      <c r="O1616" s="148"/>
      <c r="P1616" s="148"/>
      <c r="Q1616" s="148"/>
      <c r="R1616" s="148"/>
      <c r="S1616" s="148"/>
      <c r="T1616" s="148"/>
      <c r="U1616" s="148"/>
    </row>
    <row r="1617">
      <c r="A1617" s="145"/>
      <c r="B1617" s="146"/>
      <c r="C1617" s="147"/>
      <c r="D1617" s="148"/>
      <c r="E1617" s="148"/>
      <c r="F1617" s="148"/>
      <c r="G1617" s="148"/>
      <c r="H1617" s="148"/>
      <c r="I1617" s="148"/>
      <c r="J1617" s="148"/>
      <c r="K1617" s="148"/>
      <c r="L1617" s="148"/>
      <c r="M1617" s="148"/>
      <c r="N1617" s="148"/>
      <c r="O1617" s="148"/>
      <c r="P1617" s="148"/>
      <c r="Q1617" s="148"/>
      <c r="R1617" s="148"/>
      <c r="S1617" s="148"/>
      <c r="T1617" s="148"/>
      <c r="U1617" s="148"/>
    </row>
    <row r="1618">
      <c r="A1618" s="145"/>
      <c r="B1618" s="146"/>
      <c r="C1618" s="147"/>
      <c r="D1618" s="148"/>
      <c r="E1618" s="148"/>
      <c r="F1618" s="148"/>
      <c r="G1618" s="148"/>
      <c r="H1618" s="148"/>
      <c r="I1618" s="148"/>
      <c r="J1618" s="148"/>
      <c r="K1618" s="148"/>
      <c r="L1618" s="148"/>
      <c r="M1618" s="148"/>
      <c r="N1618" s="148"/>
      <c r="O1618" s="148"/>
      <c r="P1618" s="148"/>
      <c r="Q1618" s="148"/>
      <c r="R1618" s="148"/>
      <c r="S1618" s="148"/>
      <c r="T1618" s="148"/>
      <c r="U1618" s="148"/>
    </row>
    <row r="1619">
      <c r="A1619" s="145"/>
      <c r="B1619" s="146"/>
      <c r="C1619" s="147"/>
      <c r="D1619" s="148"/>
      <c r="E1619" s="148"/>
      <c r="F1619" s="148"/>
      <c r="G1619" s="148"/>
      <c r="H1619" s="148"/>
      <c r="I1619" s="148"/>
      <c r="J1619" s="148"/>
      <c r="K1619" s="148"/>
      <c r="L1619" s="148"/>
      <c r="M1619" s="148"/>
      <c r="N1619" s="148"/>
      <c r="O1619" s="148"/>
      <c r="P1619" s="148"/>
      <c r="Q1619" s="148"/>
      <c r="R1619" s="148"/>
      <c r="S1619" s="148"/>
      <c r="T1619" s="148"/>
      <c r="U1619" s="148"/>
    </row>
    <row r="1620">
      <c r="A1620" s="145"/>
      <c r="B1620" s="146"/>
      <c r="C1620" s="147"/>
      <c r="D1620" s="148"/>
      <c r="E1620" s="148"/>
      <c r="F1620" s="148"/>
      <c r="G1620" s="148"/>
      <c r="H1620" s="148"/>
      <c r="I1620" s="148"/>
      <c r="J1620" s="148"/>
      <c r="K1620" s="148"/>
      <c r="L1620" s="148"/>
      <c r="M1620" s="148"/>
      <c r="N1620" s="148"/>
      <c r="O1620" s="148"/>
      <c r="P1620" s="148"/>
      <c r="Q1620" s="148"/>
      <c r="R1620" s="148"/>
      <c r="S1620" s="148"/>
      <c r="T1620" s="148"/>
      <c r="U1620" s="148"/>
    </row>
    <row r="1621">
      <c r="A1621" s="145"/>
      <c r="B1621" s="146"/>
      <c r="C1621" s="147"/>
      <c r="D1621" s="148"/>
      <c r="E1621" s="148"/>
      <c r="F1621" s="148"/>
      <c r="G1621" s="148"/>
      <c r="H1621" s="148"/>
      <c r="I1621" s="148"/>
      <c r="J1621" s="148"/>
      <c r="K1621" s="148"/>
      <c r="L1621" s="148"/>
      <c r="M1621" s="148"/>
      <c r="N1621" s="148"/>
      <c r="O1621" s="148"/>
      <c r="P1621" s="148"/>
      <c r="Q1621" s="148"/>
      <c r="R1621" s="148"/>
      <c r="S1621" s="148"/>
      <c r="T1621" s="148"/>
      <c r="U1621" s="148"/>
    </row>
    <row r="1622">
      <c r="A1622" s="145"/>
      <c r="B1622" s="146"/>
      <c r="C1622" s="147"/>
      <c r="D1622" s="148"/>
      <c r="E1622" s="148"/>
      <c r="F1622" s="148"/>
      <c r="G1622" s="148"/>
      <c r="H1622" s="148"/>
      <c r="I1622" s="148"/>
      <c r="J1622" s="148"/>
      <c r="K1622" s="148"/>
      <c r="L1622" s="148"/>
      <c r="M1622" s="148"/>
      <c r="N1622" s="148"/>
      <c r="O1622" s="148"/>
      <c r="P1622" s="148"/>
      <c r="Q1622" s="148"/>
      <c r="R1622" s="148"/>
      <c r="S1622" s="148"/>
      <c r="T1622" s="148"/>
      <c r="U1622" s="148"/>
    </row>
    <row r="1623">
      <c r="A1623" s="145"/>
      <c r="B1623" s="146"/>
      <c r="C1623" s="147"/>
      <c r="D1623" s="148"/>
      <c r="E1623" s="148"/>
      <c r="F1623" s="148"/>
      <c r="G1623" s="148"/>
      <c r="H1623" s="148"/>
      <c r="I1623" s="148"/>
      <c r="J1623" s="148"/>
      <c r="K1623" s="148"/>
      <c r="L1623" s="148"/>
      <c r="M1623" s="148"/>
      <c r="N1623" s="148"/>
      <c r="O1623" s="148"/>
      <c r="P1623" s="148"/>
      <c r="Q1623" s="148"/>
      <c r="R1623" s="148"/>
      <c r="S1623" s="148"/>
      <c r="T1623" s="148"/>
      <c r="U1623" s="148"/>
    </row>
    <row r="1624">
      <c r="A1624" s="145"/>
      <c r="B1624" s="146"/>
      <c r="C1624" s="147"/>
      <c r="D1624" s="148"/>
      <c r="E1624" s="148"/>
      <c r="F1624" s="148"/>
      <c r="G1624" s="148"/>
      <c r="H1624" s="148"/>
      <c r="I1624" s="148"/>
      <c r="J1624" s="148"/>
      <c r="K1624" s="148"/>
      <c r="L1624" s="148"/>
      <c r="M1624" s="148"/>
      <c r="N1624" s="148"/>
      <c r="O1624" s="148"/>
      <c r="P1624" s="148"/>
      <c r="Q1624" s="148"/>
      <c r="R1624" s="148"/>
      <c r="S1624" s="148"/>
      <c r="T1624" s="148"/>
      <c r="U1624" s="148"/>
    </row>
    <row r="1625">
      <c r="A1625" s="145"/>
      <c r="B1625" s="146"/>
      <c r="C1625" s="147"/>
      <c r="D1625" s="148"/>
      <c r="E1625" s="148"/>
      <c r="F1625" s="148"/>
      <c r="G1625" s="148"/>
      <c r="H1625" s="148"/>
      <c r="I1625" s="148"/>
      <c r="J1625" s="148"/>
      <c r="K1625" s="148"/>
      <c r="L1625" s="148"/>
      <c r="M1625" s="148"/>
      <c r="N1625" s="148"/>
      <c r="O1625" s="148"/>
      <c r="P1625" s="148"/>
      <c r="Q1625" s="148"/>
      <c r="R1625" s="148"/>
      <c r="S1625" s="148"/>
      <c r="T1625" s="148"/>
      <c r="U1625" s="148"/>
    </row>
    <row r="1626">
      <c r="A1626" s="145"/>
      <c r="B1626" s="146"/>
      <c r="C1626" s="147"/>
      <c r="D1626" s="148"/>
      <c r="E1626" s="148"/>
      <c r="F1626" s="148"/>
      <c r="G1626" s="148"/>
      <c r="H1626" s="148"/>
      <c r="I1626" s="148"/>
      <c r="J1626" s="148"/>
      <c r="K1626" s="148"/>
      <c r="L1626" s="148"/>
      <c r="M1626" s="148"/>
      <c r="N1626" s="148"/>
      <c r="O1626" s="148"/>
      <c r="P1626" s="148"/>
      <c r="Q1626" s="148"/>
      <c r="R1626" s="148"/>
      <c r="S1626" s="148"/>
      <c r="T1626" s="148"/>
      <c r="U1626" s="148"/>
    </row>
    <row r="1627">
      <c r="A1627" s="145"/>
      <c r="B1627" s="146"/>
      <c r="C1627" s="147"/>
      <c r="D1627" s="148"/>
      <c r="E1627" s="148"/>
      <c r="F1627" s="148"/>
      <c r="G1627" s="148"/>
      <c r="H1627" s="148"/>
      <c r="I1627" s="148"/>
      <c r="J1627" s="148"/>
      <c r="K1627" s="148"/>
      <c r="L1627" s="148"/>
      <c r="M1627" s="148"/>
      <c r="N1627" s="148"/>
      <c r="O1627" s="148"/>
      <c r="P1627" s="148"/>
      <c r="Q1627" s="148"/>
      <c r="R1627" s="148"/>
      <c r="S1627" s="148"/>
      <c r="T1627" s="148"/>
      <c r="U1627" s="148"/>
    </row>
    <row r="1628">
      <c r="A1628" s="145"/>
      <c r="B1628" s="146"/>
      <c r="C1628" s="147"/>
      <c r="D1628" s="148"/>
      <c r="E1628" s="148"/>
      <c r="F1628" s="148"/>
      <c r="G1628" s="148"/>
      <c r="H1628" s="148"/>
      <c r="I1628" s="148"/>
      <c r="J1628" s="148"/>
      <c r="K1628" s="148"/>
      <c r="L1628" s="148"/>
      <c r="M1628" s="148"/>
      <c r="N1628" s="148"/>
      <c r="O1628" s="148"/>
      <c r="P1628" s="148"/>
      <c r="Q1628" s="148"/>
      <c r="R1628" s="148"/>
      <c r="S1628" s="148"/>
      <c r="T1628" s="148"/>
      <c r="U1628" s="148"/>
    </row>
    <row r="1629">
      <c r="A1629" s="145"/>
      <c r="B1629" s="146"/>
      <c r="C1629" s="147"/>
      <c r="D1629" s="148"/>
      <c r="E1629" s="148"/>
      <c r="F1629" s="148"/>
      <c r="G1629" s="148"/>
      <c r="H1629" s="148"/>
      <c r="I1629" s="148"/>
      <c r="J1629" s="148"/>
      <c r="K1629" s="148"/>
      <c r="L1629" s="148"/>
      <c r="M1629" s="148"/>
      <c r="N1629" s="148"/>
      <c r="O1629" s="148"/>
      <c r="P1629" s="148"/>
      <c r="Q1629" s="148"/>
      <c r="R1629" s="148"/>
      <c r="S1629" s="148"/>
      <c r="T1629" s="148"/>
      <c r="U1629" s="148"/>
    </row>
    <row r="1630">
      <c r="A1630" s="145"/>
      <c r="B1630" s="146"/>
      <c r="C1630" s="147"/>
      <c r="D1630" s="148"/>
      <c r="E1630" s="148"/>
      <c r="F1630" s="148"/>
      <c r="G1630" s="148"/>
      <c r="H1630" s="148"/>
      <c r="I1630" s="148"/>
      <c r="J1630" s="148"/>
      <c r="K1630" s="148"/>
      <c r="L1630" s="148"/>
      <c r="M1630" s="148"/>
      <c r="N1630" s="148"/>
      <c r="O1630" s="148"/>
      <c r="P1630" s="148"/>
      <c r="Q1630" s="148"/>
      <c r="R1630" s="148"/>
      <c r="S1630" s="148"/>
      <c r="T1630" s="148"/>
      <c r="U1630" s="148"/>
    </row>
    <row r="1631">
      <c r="A1631" s="145"/>
      <c r="B1631" s="146"/>
      <c r="C1631" s="147"/>
      <c r="D1631" s="148"/>
      <c r="E1631" s="148"/>
      <c r="F1631" s="148"/>
      <c r="G1631" s="148"/>
      <c r="H1631" s="148"/>
      <c r="I1631" s="148"/>
      <c r="J1631" s="148"/>
      <c r="K1631" s="148"/>
      <c r="L1631" s="148"/>
      <c r="M1631" s="148"/>
      <c r="N1631" s="148"/>
      <c r="O1631" s="148"/>
      <c r="P1631" s="148"/>
      <c r="Q1631" s="148"/>
      <c r="R1631" s="148"/>
      <c r="S1631" s="148"/>
      <c r="T1631" s="148"/>
      <c r="U1631" s="148"/>
    </row>
    <row r="1632">
      <c r="A1632" s="145"/>
      <c r="B1632" s="146"/>
      <c r="C1632" s="147"/>
      <c r="D1632" s="148"/>
      <c r="E1632" s="148"/>
      <c r="F1632" s="148"/>
      <c r="G1632" s="148"/>
      <c r="H1632" s="148"/>
      <c r="I1632" s="148"/>
      <c r="J1632" s="148"/>
      <c r="K1632" s="148"/>
      <c r="L1632" s="148"/>
      <c r="M1632" s="148"/>
      <c r="N1632" s="148"/>
      <c r="O1632" s="148"/>
      <c r="P1632" s="148"/>
      <c r="Q1632" s="148"/>
      <c r="R1632" s="148"/>
      <c r="S1632" s="148"/>
      <c r="T1632" s="148"/>
      <c r="U1632" s="148"/>
    </row>
    <row r="1633">
      <c r="A1633" s="145"/>
      <c r="B1633" s="146"/>
      <c r="C1633" s="147"/>
      <c r="D1633" s="148"/>
      <c r="E1633" s="148"/>
      <c r="F1633" s="148"/>
      <c r="G1633" s="148"/>
      <c r="H1633" s="148"/>
      <c r="I1633" s="148"/>
      <c r="J1633" s="148"/>
      <c r="K1633" s="148"/>
      <c r="L1633" s="148"/>
      <c r="M1633" s="148"/>
      <c r="N1633" s="148"/>
      <c r="O1633" s="148"/>
      <c r="P1633" s="148"/>
      <c r="Q1633" s="148"/>
      <c r="R1633" s="148"/>
      <c r="S1633" s="148"/>
      <c r="T1633" s="148"/>
      <c r="U1633" s="148"/>
    </row>
    <row r="1634">
      <c r="A1634" s="145"/>
      <c r="B1634" s="146"/>
      <c r="C1634" s="147"/>
      <c r="D1634" s="148"/>
      <c r="E1634" s="148"/>
      <c r="F1634" s="148"/>
      <c r="G1634" s="148"/>
      <c r="H1634" s="148"/>
      <c r="I1634" s="148"/>
      <c r="J1634" s="148"/>
      <c r="K1634" s="148"/>
      <c r="L1634" s="148"/>
      <c r="M1634" s="148"/>
      <c r="N1634" s="148"/>
      <c r="O1634" s="148"/>
      <c r="P1634" s="148"/>
      <c r="Q1634" s="148"/>
      <c r="R1634" s="148"/>
      <c r="S1634" s="148"/>
      <c r="T1634" s="148"/>
      <c r="U1634" s="148"/>
    </row>
    <row r="1635">
      <c r="A1635" s="145"/>
      <c r="B1635" s="146"/>
      <c r="C1635" s="147"/>
      <c r="D1635" s="148"/>
      <c r="E1635" s="148"/>
      <c r="F1635" s="148"/>
      <c r="G1635" s="148"/>
      <c r="H1635" s="148"/>
      <c r="I1635" s="148"/>
      <c r="J1635" s="148"/>
      <c r="K1635" s="148"/>
      <c r="L1635" s="148"/>
      <c r="M1635" s="148"/>
      <c r="N1635" s="148"/>
      <c r="O1635" s="148"/>
      <c r="P1635" s="148"/>
      <c r="Q1635" s="148"/>
      <c r="R1635" s="148"/>
      <c r="S1635" s="148"/>
      <c r="T1635" s="148"/>
      <c r="U1635" s="148"/>
    </row>
    <row r="1636">
      <c r="A1636" s="145"/>
      <c r="B1636" s="146"/>
      <c r="C1636" s="147"/>
      <c r="D1636" s="148"/>
      <c r="E1636" s="148"/>
      <c r="F1636" s="148"/>
      <c r="G1636" s="148"/>
      <c r="H1636" s="148"/>
      <c r="I1636" s="148"/>
      <c r="J1636" s="148"/>
      <c r="K1636" s="148"/>
      <c r="L1636" s="148"/>
      <c r="M1636" s="148"/>
      <c r="N1636" s="148"/>
      <c r="O1636" s="148"/>
      <c r="P1636" s="148"/>
      <c r="Q1636" s="148"/>
      <c r="R1636" s="148"/>
      <c r="S1636" s="148"/>
      <c r="T1636" s="148"/>
      <c r="U1636" s="148"/>
    </row>
    <row r="1637">
      <c r="A1637" s="145"/>
      <c r="B1637" s="146"/>
      <c r="C1637" s="147"/>
      <c r="D1637" s="148"/>
      <c r="E1637" s="148"/>
      <c r="F1637" s="148"/>
      <c r="G1637" s="148"/>
      <c r="H1637" s="148"/>
      <c r="I1637" s="148"/>
      <c r="J1637" s="148"/>
      <c r="K1637" s="148"/>
      <c r="L1637" s="148"/>
      <c r="M1637" s="148"/>
      <c r="N1637" s="148"/>
      <c r="O1637" s="148"/>
      <c r="P1637" s="148"/>
      <c r="Q1637" s="148"/>
      <c r="R1637" s="148"/>
      <c r="S1637" s="148"/>
      <c r="T1637" s="148"/>
      <c r="U1637" s="148"/>
    </row>
    <row r="1638">
      <c r="A1638" s="145"/>
      <c r="B1638" s="146"/>
      <c r="C1638" s="147"/>
      <c r="D1638" s="148"/>
      <c r="E1638" s="148"/>
      <c r="F1638" s="148"/>
      <c r="G1638" s="148"/>
      <c r="H1638" s="148"/>
      <c r="I1638" s="148"/>
      <c r="J1638" s="148"/>
      <c r="K1638" s="148"/>
      <c r="L1638" s="148"/>
      <c r="M1638" s="148"/>
      <c r="N1638" s="148"/>
      <c r="O1638" s="148"/>
      <c r="P1638" s="148"/>
      <c r="Q1638" s="148"/>
      <c r="R1638" s="148"/>
      <c r="S1638" s="148"/>
      <c r="T1638" s="148"/>
      <c r="U1638" s="148"/>
    </row>
    <row r="1639">
      <c r="A1639" s="145"/>
      <c r="B1639" s="146"/>
      <c r="C1639" s="147"/>
      <c r="D1639" s="148"/>
      <c r="E1639" s="148"/>
      <c r="F1639" s="148"/>
      <c r="G1639" s="148"/>
      <c r="H1639" s="148"/>
      <c r="I1639" s="148"/>
      <c r="J1639" s="148"/>
      <c r="K1639" s="148"/>
      <c r="L1639" s="148"/>
      <c r="M1639" s="148"/>
      <c r="N1639" s="148"/>
      <c r="O1639" s="148"/>
      <c r="P1639" s="148"/>
      <c r="Q1639" s="148"/>
      <c r="R1639" s="148"/>
      <c r="S1639" s="148"/>
      <c r="T1639" s="148"/>
      <c r="U1639" s="148"/>
    </row>
    <row r="1640">
      <c r="A1640" s="145"/>
      <c r="B1640" s="146"/>
      <c r="C1640" s="147"/>
      <c r="D1640" s="148"/>
      <c r="E1640" s="148"/>
      <c r="F1640" s="148"/>
      <c r="G1640" s="148"/>
      <c r="H1640" s="148"/>
      <c r="I1640" s="148"/>
      <c r="J1640" s="148"/>
      <c r="K1640" s="148"/>
      <c r="L1640" s="148"/>
      <c r="M1640" s="148"/>
      <c r="N1640" s="148"/>
      <c r="O1640" s="148"/>
      <c r="P1640" s="148"/>
      <c r="Q1640" s="148"/>
      <c r="R1640" s="148"/>
      <c r="S1640" s="148"/>
      <c r="T1640" s="148"/>
      <c r="U1640" s="148"/>
    </row>
    <row r="1641">
      <c r="A1641" s="145"/>
      <c r="B1641" s="146"/>
      <c r="C1641" s="147"/>
      <c r="D1641" s="148"/>
      <c r="E1641" s="148"/>
      <c r="F1641" s="148"/>
      <c r="G1641" s="148"/>
      <c r="H1641" s="148"/>
      <c r="I1641" s="148"/>
      <c r="J1641" s="148"/>
      <c r="K1641" s="148"/>
      <c r="L1641" s="148"/>
      <c r="M1641" s="148"/>
      <c r="N1641" s="148"/>
      <c r="O1641" s="148"/>
      <c r="P1641" s="148"/>
      <c r="Q1641" s="148"/>
      <c r="R1641" s="148"/>
      <c r="S1641" s="148"/>
      <c r="T1641" s="148"/>
      <c r="U1641" s="148"/>
    </row>
    <row r="1642">
      <c r="A1642" s="145"/>
      <c r="B1642" s="146"/>
      <c r="C1642" s="147"/>
      <c r="D1642" s="148"/>
      <c r="E1642" s="148"/>
      <c r="F1642" s="148"/>
      <c r="G1642" s="148"/>
      <c r="H1642" s="148"/>
      <c r="I1642" s="148"/>
      <c r="J1642" s="148"/>
      <c r="K1642" s="148"/>
      <c r="L1642" s="148"/>
      <c r="M1642" s="148"/>
      <c r="N1642" s="148"/>
      <c r="O1642" s="148"/>
      <c r="P1642" s="148"/>
      <c r="Q1642" s="148"/>
      <c r="R1642" s="148"/>
      <c r="S1642" s="148"/>
      <c r="T1642" s="148"/>
      <c r="U1642" s="148"/>
    </row>
    <row r="1643">
      <c r="A1643" s="145"/>
      <c r="B1643" s="146"/>
      <c r="C1643" s="147"/>
      <c r="D1643" s="148"/>
      <c r="E1643" s="148"/>
      <c r="F1643" s="148"/>
      <c r="G1643" s="148"/>
      <c r="H1643" s="148"/>
      <c r="I1643" s="148"/>
      <c r="J1643" s="148"/>
      <c r="K1643" s="148"/>
      <c r="L1643" s="148"/>
      <c r="M1643" s="148"/>
      <c r="N1643" s="148"/>
      <c r="O1643" s="148"/>
      <c r="P1643" s="148"/>
      <c r="Q1643" s="148"/>
      <c r="R1643" s="148"/>
      <c r="S1643" s="148"/>
      <c r="T1643" s="148"/>
      <c r="U1643" s="148"/>
    </row>
    <row r="1644">
      <c r="A1644" s="150"/>
      <c r="B1644" s="146"/>
      <c r="C1644" s="147"/>
      <c r="D1644" s="148"/>
      <c r="E1644" s="148"/>
      <c r="F1644" s="148"/>
      <c r="G1644" s="148"/>
      <c r="H1644" s="148"/>
      <c r="I1644" s="148"/>
      <c r="J1644" s="148"/>
      <c r="K1644" s="148"/>
      <c r="L1644" s="148"/>
      <c r="M1644" s="148"/>
      <c r="N1644" s="148"/>
      <c r="O1644" s="148"/>
      <c r="P1644" s="148"/>
      <c r="Q1644" s="148"/>
      <c r="R1644" s="148"/>
      <c r="S1644" s="148"/>
      <c r="T1644" s="148"/>
      <c r="U1644" s="148"/>
    </row>
    <row r="1645">
      <c r="A1645" s="150"/>
      <c r="B1645" s="146"/>
      <c r="C1645" s="147"/>
      <c r="D1645" s="148"/>
      <c r="E1645" s="148"/>
      <c r="F1645" s="148"/>
      <c r="G1645" s="148"/>
      <c r="H1645" s="148"/>
      <c r="I1645" s="148"/>
      <c r="J1645" s="148"/>
      <c r="K1645" s="148"/>
      <c r="L1645" s="148"/>
      <c r="M1645" s="148"/>
      <c r="N1645" s="148"/>
      <c r="O1645" s="148"/>
      <c r="P1645" s="148"/>
      <c r="Q1645" s="148"/>
      <c r="R1645" s="148"/>
      <c r="S1645" s="148"/>
      <c r="T1645" s="148"/>
      <c r="U1645" s="148"/>
    </row>
    <row r="1646">
      <c r="A1646" s="150"/>
      <c r="B1646" s="146"/>
      <c r="C1646" s="147"/>
      <c r="D1646" s="148"/>
      <c r="E1646" s="148"/>
      <c r="F1646" s="148"/>
      <c r="G1646" s="148"/>
      <c r="H1646" s="148"/>
      <c r="I1646" s="148"/>
      <c r="J1646" s="148"/>
      <c r="K1646" s="148"/>
      <c r="L1646" s="148"/>
      <c r="M1646" s="148"/>
      <c r="N1646" s="148"/>
      <c r="O1646" s="148"/>
      <c r="P1646" s="148"/>
      <c r="Q1646" s="148"/>
      <c r="R1646" s="148"/>
      <c r="S1646" s="148"/>
      <c r="T1646" s="148"/>
      <c r="U1646" s="148"/>
    </row>
    <row r="1647">
      <c r="A1647" s="150"/>
      <c r="B1647" s="146"/>
      <c r="C1647" s="147"/>
      <c r="D1647" s="148"/>
      <c r="E1647" s="148"/>
      <c r="F1647" s="148"/>
      <c r="G1647" s="148"/>
      <c r="H1647" s="148"/>
      <c r="I1647" s="148"/>
      <c r="J1647" s="148"/>
      <c r="K1647" s="148"/>
      <c r="L1647" s="148"/>
      <c r="M1647" s="148"/>
      <c r="N1647" s="148"/>
      <c r="O1647" s="148"/>
      <c r="P1647" s="148"/>
      <c r="Q1647" s="148"/>
      <c r="R1647" s="148"/>
      <c r="S1647" s="148"/>
      <c r="T1647" s="148"/>
      <c r="U1647" s="148"/>
    </row>
    <row r="1648">
      <c r="A1648" s="150"/>
      <c r="B1648" s="146"/>
      <c r="C1648" s="147"/>
      <c r="D1648" s="148"/>
      <c r="E1648" s="148"/>
      <c r="F1648" s="148"/>
      <c r="G1648" s="148"/>
      <c r="H1648" s="148"/>
      <c r="I1648" s="148"/>
      <c r="J1648" s="148"/>
      <c r="K1648" s="148"/>
      <c r="L1648" s="148"/>
      <c r="M1648" s="148"/>
      <c r="N1648" s="148"/>
      <c r="O1648" s="148"/>
      <c r="P1648" s="148"/>
      <c r="Q1648" s="148"/>
      <c r="R1648" s="148"/>
      <c r="S1648" s="148"/>
      <c r="T1648" s="148"/>
      <c r="U1648" s="148"/>
    </row>
    <row r="1649">
      <c r="A1649" s="150"/>
      <c r="B1649" s="146"/>
      <c r="C1649" s="147"/>
      <c r="D1649" s="148"/>
      <c r="E1649" s="148"/>
      <c r="F1649" s="148"/>
      <c r="G1649" s="148"/>
      <c r="H1649" s="148"/>
      <c r="I1649" s="148"/>
      <c r="J1649" s="148"/>
      <c r="K1649" s="148"/>
      <c r="L1649" s="148"/>
      <c r="M1649" s="148"/>
      <c r="N1649" s="148"/>
      <c r="O1649" s="148"/>
      <c r="P1649" s="148"/>
      <c r="Q1649" s="148"/>
      <c r="R1649" s="148"/>
      <c r="S1649" s="148"/>
      <c r="T1649" s="148"/>
      <c r="U1649" s="148"/>
    </row>
    <row r="1650">
      <c r="A1650" s="150"/>
      <c r="B1650" s="146"/>
      <c r="C1650" s="147"/>
      <c r="D1650" s="148"/>
      <c r="E1650" s="148"/>
      <c r="F1650" s="148"/>
      <c r="G1650" s="148"/>
      <c r="H1650" s="148"/>
      <c r="I1650" s="148"/>
      <c r="J1650" s="148"/>
      <c r="K1650" s="148"/>
      <c r="L1650" s="148"/>
      <c r="M1650" s="148"/>
      <c r="N1650" s="148"/>
      <c r="O1650" s="148"/>
      <c r="P1650" s="148"/>
      <c r="Q1650" s="148"/>
      <c r="R1650" s="148"/>
      <c r="S1650" s="148"/>
      <c r="T1650" s="148"/>
      <c r="U1650" s="148"/>
    </row>
    <row r="1651">
      <c r="A1651" s="145"/>
      <c r="B1651" s="146"/>
      <c r="C1651" s="147"/>
      <c r="D1651" s="148"/>
      <c r="E1651" s="148"/>
      <c r="F1651" s="148"/>
      <c r="G1651" s="148"/>
      <c r="H1651" s="148"/>
      <c r="I1651" s="148"/>
      <c r="J1651" s="148"/>
      <c r="K1651" s="148"/>
      <c r="L1651" s="148"/>
      <c r="M1651" s="148"/>
      <c r="N1651" s="148"/>
      <c r="O1651" s="148"/>
      <c r="P1651" s="148"/>
      <c r="Q1651" s="148"/>
      <c r="R1651" s="148"/>
      <c r="S1651" s="148"/>
      <c r="T1651" s="148"/>
      <c r="U1651" s="148"/>
    </row>
    <row r="1652">
      <c r="A1652" s="145"/>
      <c r="B1652" s="146"/>
      <c r="C1652" s="147"/>
      <c r="D1652" s="148"/>
      <c r="E1652" s="148"/>
      <c r="F1652" s="148"/>
      <c r="G1652" s="148"/>
      <c r="H1652" s="148"/>
      <c r="I1652" s="148"/>
      <c r="J1652" s="148"/>
      <c r="K1652" s="148"/>
      <c r="L1652" s="148"/>
      <c r="M1652" s="148"/>
      <c r="N1652" s="148"/>
      <c r="O1652" s="148"/>
      <c r="P1652" s="148"/>
      <c r="Q1652" s="148"/>
      <c r="R1652" s="148"/>
      <c r="S1652" s="148"/>
      <c r="T1652" s="148"/>
      <c r="U1652" s="148"/>
    </row>
    <row r="1653">
      <c r="A1653" s="145"/>
      <c r="B1653" s="146"/>
      <c r="C1653" s="147"/>
      <c r="D1653" s="148"/>
      <c r="E1653" s="148"/>
      <c r="F1653" s="148"/>
      <c r="G1653" s="148"/>
      <c r="H1653" s="148"/>
      <c r="I1653" s="148"/>
      <c r="J1653" s="148"/>
      <c r="K1653" s="148"/>
      <c r="L1653" s="148"/>
      <c r="M1653" s="148"/>
      <c r="N1653" s="148"/>
      <c r="O1653" s="148"/>
      <c r="P1653" s="148"/>
      <c r="Q1653" s="148"/>
      <c r="R1653" s="148"/>
      <c r="S1653" s="148"/>
      <c r="T1653" s="148"/>
      <c r="U1653" s="148"/>
    </row>
    <row r="1654">
      <c r="A1654" s="145"/>
      <c r="B1654" s="146"/>
      <c r="C1654" s="147"/>
      <c r="D1654" s="148"/>
      <c r="E1654" s="148"/>
      <c r="F1654" s="148"/>
      <c r="G1654" s="148"/>
      <c r="H1654" s="148"/>
      <c r="I1654" s="148"/>
      <c r="J1654" s="148"/>
      <c r="K1654" s="148"/>
      <c r="L1654" s="148"/>
      <c r="M1654" s="148"/>
      <c r="N1654" s="148"/>
      <c r="O1654" s="148"/>
      <c r="P1654" s="148"/>
      <c r="Q1654" s="148"/>
      <c r="R1654" s="148"/>
      <c r="S1654" s="148"/>
      <c r="T1654" s="148"/>
      <c r="U1654" s="148"/>
    </row>
    <row r="1655">
      <c r="A1655" s="145"/>
      <c r="B1655" s="146"/>
      <c r="C1655" s="147"/>
      <c r="D1655" s="148"/>
      <c r="E1655" s="148"/>
      <c r="F1655" s="148"/>
      <c r="G1655" s="148"/>
      <c r="H1655" s="148"/>
      <c r="I1655" s="148"/>
      <c r="J1655" s="148"/>
      <c r="K1655" s="148"/>
      <c r="L1655" s="148"/>
      <c r="M1655" s="148"/>
      <c r="N1655" s="148"/>
      <c r="O1655" s="148"/>
      <c r="P1655" s="148"/>
      <c r="Q1655" s="148"/>
      <c r="R1655" s="148"/>
      <c r="S1655" s="148"/>
      <c r="T1655" s="148"/>
      <c r="U1655" s="148"/>
    </row>
    <row r="1656">
      <c r="A1656" s="145"/>
      <c r="B1656" s="146"/>
      <c r="C1656" s="147"/>
      <c r="D1656" s="148"/>
      <c r="E1656" s="148"/>
      <c r="F1656" s="148"/>
      <c r="G1656" s="148"/>
      <c r="H1656" s="148"/>
      <c r="I1656" s="148"/>
      <c r="J1656" s="148"/>
      <c r="K1656" s="148"/>
      <c r="L1656" s="148"/>
      <c r="M1656" s="148"/>
      <c r="N1656" s="148"/>
      <c r="O1656" s="148"/>
      <c r="P1656" s="148"/>
      <c r="Q1656" s="148"/>
      <c r="R1656" s="148"/>
      <c r="S1656" s="148"/>
      <c r="T1656" s="148"/>
      <c r="U1656" s="148"/>
    </row>
    <row r="1657">
      <c r="A1657" s="145"/>
      <c r="B1657" s="146"/>
      <c r="C1657" s="147"/>
      <c r="D1657" s="148"/>
      <c r="E1657" s="148"/>
      <c r="F1657" s="148"/>
      <c r="G1657" s="148"/>
      <c r="H1657" s="148"/>
      <c r="I1657" s="148"/>
      <c r="J1657" s="148"/>
      <c r="K1657" s="148"/>
      <c r="L1657" s="148"/>
      <c r="M1657" s="148"/>
      <c r="N1657" s="148"/>
      <c r="O1657" s="148"/>
      <c r="P1657" s="148"/>
      <c r="Q1657" s="148"/>
      <c r="R1657" s="148"/>
      <c r="S1657" s="148"/>
      <c r="T1657" s="148"/>
      <c r="U1657" s="148"/>
    </row>
    <row r="1658">
      <c r="A1658" s="145"/>
      <c r="B1658" s="146"/>
      <c r="C1658" s="147"/>
      <c r="D1658" s="148"/>
      <c r="E1658" s="148"/>
      <c r="F1658" s="148"/>
      <c r="G1658" s="148"/>
      <c r="H1658" s="148"/>
      <c r="I1658" s="148"/>
      <c r="J1658" s="148"/>
      <c r="K1658" s="148"/>
      <c r="L1658" s="148"/>
      <c r="M1658" s="148"/>
      <c r="N1658" s="148"/>
      <c r="O1658" s="148"/>
      <c r="P1658" s="148"/>
      <c r="Q1658" s="148"/>
      <c r="R1658" s="148"/>
      <c r="S1658" s="148"/>
      <c r="T1658" s="148"/>
      <c r="U1658" s="148"/>
    </row>
    <row r="1659">
      <c r="A1659" s="145"/>
      <c r="B1659" s="146"/>
      <c r="C1659" s="147"/>
      <c r="D1659" s="148"/>
      <c r="E1659" s="148"/>
      <c r="F1659" s="148"/>
      <c r="G1659" s="148"/>
      <c r="H1659" s="148"/>
      <c r="I1659" s="148"/>
      <c r="J1659" s="148"/>
      <c r="K1659" s="148"/>
      <c r="L1659" s="148"/>
      <c r="M1659" s="148"/>
      <c r="N1659" s="148"/>
      <c r="O1659" s="148"/>
      <c r="P1659" s="148"/>
      <c r="Q1659" s="148"/>
      <c r="R1659" s="148"/>
      <c r="S1659" s="148"/>
      <c r="T1659" s="148"/>
      <c r="U1659" s="148"/>
    </row>
    <row r="1660">
      <c r="A1660" s="145"/>
      <c r="B1660" s="146"/>
      <c r="C1660" s="147"/>
      <c r="D1660" s="148"/>
      <c r="E1660" s="148"/>
      <c r="F1660" s="148"/>
      <c r="G1660" s="148"/>
      <c r="H1660" s="148"/>
      <c r="I1660" s="148"/>
      <c r="J1660" s="148"/>
      <c r="K1660" s="148"/>
      <c r="L1660" s="148"/>
      <c r="M1660" s="148"/>
      <c r="N1660" s="148"/>
      <c r="O1660" s="148"/>
      <c r="P1660" s="148"/>
      <c r="Q1660" s="148"/>
      <c r="R1660" s="148"/>
      <c r="S1660" s="148"/>
      <c r="T1660" s="148"/>
      <c r="U1660" s="148"/>
    </row>
    <row r="1661">
      <c r="A1661" s="145"/>
      <c r="B1661" s="146"/>
      <c r="C1661" s="147"/>
      <c r="D1661" s="148"/>
      <c r="E1661" s="148"/>
      <c r="F1661" s="148"/>
      <c r="G1661" s="148"/>
      <c r="H1661" s="148"/>
      <c r="I1661" s="148"/>
      <c r="J1661" s="148"/>
      <c r="K1661" s="148"/>
      <c r="L1661" s="148"/>
      <c r="M1661" s="148"/>
      <c r="N1661" s="148"/>
      <c r="O1661" s="148"/>
      <c r="P1661" s="148"/>
      <c r="Q1661" s="148"/>
      <c r="R1661" s="148"/>
      <c r="S1661" s="148"/>
      <c r="T1661" s="148"/>
      <c r="U1661" s="148"/>
    </row>
    <row r="1662">
      <c r="A1662" s="145"/>
      <c r="B1662" s="146"/>
      <c r="C1662" s="147"/>
      <c r="D1662" s="148"/>
      <c r="E1662" s="148"/>
      <c r="F1662" s="148"/>
      <c r="G1662" s="148"/>
      <c r="H1662" s="148"/>
      <c r="I1662" s="148"/>
      <c r="J1662" s="148"/>
      <c r="K1662" s="148"/>
      <c r="L1662" s="148"/>
      <c r="M1662" s="148"/>
      <c r="N1662" s="148"/>
      <c r="O1662" s="148"/>
      <c r="P1662" s="148"/>
      <c r="Q1662" s="148"/>
      <c r="R1662" s="148"/>
      <c r="S1662" s="148"/>
      <c r="T1662" s="148"/>
      <c r="U1662" s="148"/>
    </row>
    <row r="1663">
      <c r="A1663" s="145"/>
      <c r="B1663" s="146"/>
      <c r="C1663" s="147"/>
      <c r="D1663" s="148"/>
      <c r="E1663" s="148"/>
      <c r="F1663" s="148"/>
      <c r="G1663" s="148"/>
      <c r="H1663" s="148"/>
      <c r="I1663" s="148"/>
      <c r="J1663" s="148"/>
      <c r="K1663" s="148"/>
      <c r="L1663" s="148"/>
      <c r="M1663" s="148"/>
      <c r="N1663" s="148"/>
      <c r="O1663" s="148"/>
      <c r="P1663" s="148"/>
      <c r="Q1663" s="148"/>
      <c r="R1663" s="148"/>
      <c r="S1663" s="148"/>
      <c r="T1663" s="148"/>
      <c r="U1663" s="148"/>
    </row>
    <row r="1664">
      <c r="A1664" s="145"/>
      <c r="B1664" s="146"/>
      <c r="C1664" s="147"/>
      <c r="D1664" s="148"/>
      <c r="E1664" s="148"/>
      <c r="F1664" s="148"/>
      <c r="G1664" s="148"/>
      <c r="H1664" s="148"/>
      <c r="I1664" s="148"/>
      <c r="J1664" s="148"/>
      <c r="K1664" s="148"/>
      <c r="L1664" s="148"/>
      <c r="M1664" s="148"/>
      <c r="N1664" s="148"/>
      <c r="O1664" s="148"/>
      <c r="P1664" s="148"/>
      <c r="Q1664" s="148"/>
      <c r="R1664" s="148"/>
      <c r="S1664" s="148"/>
      <c r="T1664" s="148"/>
      <c r="U1664" s="148"/>
    </row>
    <row r="1665">
      <c r="A1665" s="145"/>
      <c r="B1665" s="146"/>
      <c r="C1665" s="147"/>
      <c r="D1665" s="148"/>
      <c r="E1665" s="148"/>
      <c r="F1665" s="148"/>
      <c r="G1665" s="148"/>
      <c r="H1665" s="148"/>
      <c r="I1665" s="148"/>
      <c r="J1665" s="148"/>
      <c r="K1665" s="148"/>
      <c r="L1665" s="148"/>
      <c r="M1665" s="148"/>
      <c r="N1665" s="148"/>
      <c r="O1665" s="148"/>
      <c r="P1665" s="148"/>
      <c r="Q1665" s="148"/>
      <c r="R1665" s="148"/>
      <c r="S1665" s="148"/>
      <c r="T1665" s="148"/>
      <c r="U1665" s="148"/>
    </row>
    <row r="1666">
      <c r="A1666" s="145"/>
      <c r="B1666" s="146"/>
      <c r="C1666" s="147"/>
      <c r="D1666" s="148"/>
      <c r="E1666" s="148"/>
      <c r="F1666" s="148"/>
      <c r="G1666" s="148"/>
      <c r="H1666" s="148"/>
      <c r="I1666" s="148"/>
      <c r="J1666" s="148"/>
      <c r="K1666" s="148"/>
      <c r="L1666" s="148"/>
      <c r="M1666" s="148"/>
      <c r="N1666" s="148"/>
      <c r="O1666" s="148"/>
      <c r="P1666" s="148"/>
      <c r="Q1666" s="148"/>
      <c r="R1666" s="148"/>
      <c r="S1666" s="148"/>
      <c r="T1666" s="148"/>
      <c r="U1666" s="148"/>
    </row>
    <row r="1667">
      <c r="A1667" s="145"/>
      <c r="B1667" s="146"/>
      <c r="C1667" s="147"/>
      <c r="D1667" s="148"/>
      <c r="E1667" s="148"/>
      <c r="F1667" s="148"/>
      <c r="G1667" s="148"/>
      <c r="H1667" s="148"/>
      <c r="I1667" s="148"/>
      <c r="J1667" s="148"/>
      <c r="K1667" s="148"/>
      <c r="L1667" s="148"/>
      <c r="M1667" s="148"/>
      <c r="N1667" s="148"/>
      <c r="O1667" s="148"/>
      <c r="P1667" s="148"/>
      <c r="Q1667" s="148"/>
      <c r="R1667" s="148"/>
      <c r="S1667" s="148"/>
      <c r="T1667" s="148"/>
      <c r="U1667" s="148"/>
    </row>
    <row r="1668">
      <c r="A1668" s="145"/>
      <c r="B1668" s="146"/>
      <c r="C1668" s="147"/>
      <c r="D1668" s="148"/>
      <c r="E1668" s="148"/>
      <c r="F1668" s="148"/>
      <c r="G1668" s="148"/>
      <c r="H1668" s="148"/>
      <c r="I1668" s="148"/>
      <c r="J1668" s="148"/>
      <c r="K1668" s="148"/>
      <c r="L1668" s="148"/>
      <c r="M1668" s="148"/>
      <c r="N1668" s="148"/>
      <c r="O1668" s="148"/>
      <c r="P1668" s="148"/>
      <c r="Q1668" s="148"/>
      <c r="R1668" s="148"/>
      <c r="S1668" s="148"/>
      <c r="T1668" s="148"/>
      <c r="U1668" s="148"/>
    </row>
    <row r="1669">
      <c r="A1669" s="145"/>
      <c r="B1669" s="146"/>
      <c r="C1669" s="147"/>
      <c r="D1669" s="148"/>
      <c r="E1669" s="148"/>
      <c r="F1669" s="148"/>
      <c r="G1669" s="148"/>
      <c r="H1669" s="148"/>
      <c r="I1669" s="148"/>
      <c r="J1669" s="148"/>
      <c r="K1669" s="148"/>
      <c r="L1669" s="148"/>
      <c r="M1669" s="148"/>
      <c r="N1669" s="148"/>
      <c r="O1669" s="148"/>
      <c r="P1669" s="148"/>
      <c r="Q1669" s="148"/>
      <c r="R1669" s="148"/>
      <c r="S1669" s="148"/>
      <c r="T1669" s="148"/>
      <c r="U1669" s="148"/>
    </row>
    <row r="1670">
      <c r="A1670" s="145"/>
      <c r="B1670" s="146"/>
      <c r="C1670" s="147"/>
      <c r="D1670" s="148"/>
      <c r="E1670" s="148"/>
      <c r="F1670" s="148"/>
      <c r="G1670" s="148"/>
      <c r="H1670" s="148"/>
      <c r="I1670" s="148"/>
      <c r="J1670" s="148"/>
      <c r="K1670" s="148"/>
      <c r="L1670" s="148"/>
      <c r="M1670" s="148"/>
      <c r="N1670" s="148"/>
      <c r="O1670" s="148"/>
      <c r="P1670" s="148"/>
      <c r="Q1670" s="148"/>
      <c r="R1670" s="148"/>
      <c r="S1670" s="148"/>
      <c r="T1670" s="148"/>
      <c r="U1670" s="148"/>
    </row>
    <row r="1671">
      <c r="A1671" s="145"/>
      <c r="B1671" s="146"/>
      <c r="C1671" s="147"/>
      <c r="D1671" s="148"/>
      <c r="E1671" s="148"/>
      <c r="F1671" s="148"/>
      <c r="G1671" s="148"/>
      <c r="H1671" s="148"/>
      <c r="I1671" s="148"/>
      <c r="J1671" s="148"/>
      <c r="K1671" s="148"/>
      <c r="L1671" s="148"/>
      <c r="M1671" s="148"/>
      <c r="N1671" s="148"/>
      <c r="O1671" s="148"/>
      <c r="P1671" s="148"/>
      <c r="Q1671" s="148"/>
      <c r="R1671" s="148"/>
      <c r="S1671" s="148"/>
      <c r="T1671" s="148"/>
      <c r="U1671" s="148"/>
    </row>
    <row r="1672">
      <c r="A1672" s="145"/>
      <c r="B1672" s="146"/>
      <c r="C1672" s="147"/>
      <c r="D1672" s="148"/>
      <c r="E1672" s="148"/>
      <c r="F1672" s="148"/>
      <c r="G1672" s="148"/>
      <c r="H1672" s="148"/>
      <c r="I1672" s="148"/>
      <c r="J1672" s="148"/>
      <c r="K1672" s="148"/>
      <c r="L1672" s="148"/>
      <c r="M1672" s="148"/>
      <c r="N1672" s="148"/>
      <c r="O1672" s="148"/>
      <c r="P1672" s="148"/>
      <c r="Q1672" s="148"/>
      <c r="R1672" s="148"/>
      <c r="S1672" s="148"/>
      <c r="T1672" s="148"/>
      <c r="U1672" s="148"/>
    </row>
    <row r="1673">
      <c r="A1673" s="145"/>
      <c r="B1673" s="146"/>
      <c r="C1673" s="147"/>
      <c r="D1673" s="148"/>
      <c r="E1673" s="148"/>
      <c r="F1673" s="148"/>
      <c r="G1673" s="148"/>
      <c r="H1673" s="148"/>
      <c r="I1673" s="148"/>
      <c r="J1673" s="148"/>
      <c r="K1673" s="148"/>
      <c r="L1673" s="148"/>
      <c r="M1673" s="148"/>
      <c r="N1673" s="148"/>
      <c r="O1673" s="148"/>
      <c r="P1673" s="148"/>
      <c r="Q1673" s="148"/>
      <c r="R1673" s="148"/>
      <c r="S1673" s="148"/>
      <c r="T1673" s="148"/>
      <c r="U1673" s="148"/>
    </row>
    <row r="1674">
      <c r="A1674" s="145"/>
      <c r="B1674" s="146"/>
      <c r="C1674" s="147"/>
      <c r="D1674" s="148"/>
      <c r="E1674" s="148"/>
      <c r="F1674" s="148"/>
      <c r="G1674" s="148"/>
      <c r="H1674" s="148"/>
      <c r="I1674" s="148"/>
      <c r="J1674" s="148"/>
      <c r="K1674" s="148"/>
      <c r="L1674" s="148"/>
      <c r="M1674" s="148"/>
      <c r="N1674" s="148"/>
      <c r="O1674" s="148"/>
      <c r="P1674" s="148"/>
      <c r="Q1674" s="148"/>
      <c r="R1674" s="148"/>
      <c r="S1674" s="148"/>
      <c r="T1674" s="148"/>
      <c r="U1674" s="148"/>
    </row>
    <row r="1675">
      <c r="A1675" s="145"/>
      <c r="B1675" s="146"/>
      <c r="C1675" s="147"/>
      <c r="D1675" s="148"/>
      <c r="E1675" s="148"/>
      <c r="F1675" s="148"/>
      <c r="G1675" s="148"/>
      <c r="H1675" s="148"/>
      <c r="I1675" s="148"/>
      <c r="J1675" s="148"/>
      <c r="K1675" s="148"/>
      <c r="L1675" s="148"/>
      <c r="M1675" s="148"/>
      <c r="N1675" s="148"/>
      <c r="O1675" s="148"/>
      <c r="P1675" s="148"/>
      <c r="Q1675" s="148"/>
      <c r="R1675" s="148"/>
      <c r="S1675" s="148"/>
      <c r="T1675" s="148"/>
      <c r="U1675" s="148"/>
    </row>
    <row r="1676">
      <c r="A1676" s="145"/>
      <c r="B1676" s="146"/>
      <c r="C1676" s="147"/>
      <c r="D1676" s="148"/>
      <c r="E1676" s="148"/>
      <c r="F1676" s="148"/>
      <c r="G1676" s="148"/>
      <c r="H1676" s="148"/>
      <c r="I1676" s="148"/>
      <c r="J1676" s="148"/>
      <c r="K1676" s="148"/>
      <c r="L1676" s="148"/>
      <c r="M1676" s="148"/>
      <c r="N1676" s="148"/>
      <c r="O1676" s="148"/>
      <c r="P1676" s="148"/>
      <c r="Q1676" s="148"/>
      <c r="R1676" s="148"/>
      <c r="S1676" s="148"/>
      <c r="T1676" s="148"/>
      <c r="U1676" s="148"/>
    </row>
    <row r="1677">
      <c r="A1677" s="145"/>
      <c r="B1677" s="146"/>
      <c r="C1677" s="147"/>
      <c r="D1677" s="148"/>
      <c r="E1677" s="148"/>
      <c r="F1677" s="148"/>
      <c r="G1677" s="148"/>
      <c r="H1677" s="148"/>
      <c r="I1677" s="148"/>
      <c r="J1677" s="148"/>
      <c r="K1677" s="148"/>
      <c r="L1677" s="148"/>
      <c r="M1677" s="148"/>
      <c r="N1677" s="148"/>
      <c r="O1677" s="148"/>
      <c r="P1677" s="148"/>
      <c r="Q1677" s="148"/>
      <c r="R1677" s="148"/>
      <c r="S1677" s="148"/>
      <c r="T1677" s="148"/>
      <c r="U1677" s="148"/>
    </row>
    <row r="1678">
      <c r="A1678" s="145"/>
      <c r="B1678" s="146"/>
      <c r="C1678" s="147"/>
      <c r="D1678" s="148"/>
      <c r="E1678" s="148"/>
      <c r="F1678" s="148"/>
      <c r="G1678" s="148"/>
      <c r="H1678" s="148"/>
      <c r="I1678" s="148"/>
      <c r="J1678" s="148"/>
      <c r="K1678" s="148"/>
      <c r="L1678" s="148"/>
      <c r="M1678" s="148"/>
      <c r="N1678" s="148"/>
      <c r="O1678" s="148"/>
      <c r="P1678" s="148"/>
      <c r="Q1678" s="148"/>
      <c r="R1678" s="148"/>
      <c r="S1678" s="148"/>
      <c r="T1678" s="148"/>
      <c r="U1678" s="148"/>
    </row>
    <row r="1679">
      <c r="A1679" s="145"/>
      <c r="B1679" s="146"/>
      <c r="C1679" s="147"/>
      <c r="D1679" s="148"/>
      <c r="E1679" s="148"/>
      <c r="F1679" s="148"/>
      <c r="G1679" s="148"/>
      <c r="H1679" s="148"/>
      <c r="I1679" s="148"/>
      <c r="J1679" s="148"/>
      <c r="K1679" s="148"/>
      <c r="L1679" s="148"/>
      <c r="M1679" s="148"/>
      <c r="N1679" s="148"/>
      <c r="O1679" s="148"/>
      <c r="P1679" s="148"/>
      <c r="Q1679" s="148"/>
      <c r="R1679" s="148"/>
      <c r="S1679" s="148"/>
      <c r="T1679" s="148"/>
      <c r="U1679" s="148"/>
    </row>
    <row r="1680">
      <c r="A1680" s="145"/>
      <c r="B1680" s="146"/>
      <c r="C1680" s="147"/>
      <c r="D1680" s="148"/>
      <c r="E1680" s="148"/>
      <c r="F1680" s="148"/>
      <c r="G1680" s="148"/>
      <c r="H1680" s="148"/>
      <c r="I1680" s="148"/>
      <c r="J1680" s="148"/>
      <c r="K1680" s="148"/>
      <c r="L1680" s="148"/>
      <c r="M1680" s="148"/>
      <c r="N1680" s="148"/>
      <c r="O1680" s="148"/>
      <c r="P1680" s="148"/>
      <c r="Q1680" s="148"/>
      <c r="R1680" s="148"/>
      <c r="S1680" s="148"/>
      <c r="T1680" s="148"/>
      <c r="U1680" s="148"/>
    </row>
    <row r="1681">
      <c r="A1681" s="145"/>
      <c r="B1681" s="146"/>
      <c r="C1681" s="147"/>
      <c r="D1681" s="148"/>
      <c r="E1681" s="148"/>
      <c r="F1681" s="148"/>
      <c r="G1681" s="148"/>
      <c r="H1681" s="148"/>
      <c r="I1681" s="148"/>
      <c r="J1681" s="148"/>
      <c r="K1681" s="148"/>
      <c r="L1681" s="148"/>
      <c r="M1681" s="148"/>
      <c r="N1681" s="148"/>
      <c r="O1681" s="148"/>
      <c r="P1681" s="148"/>
      <c r="Q1681" s="148"/>
      <c r="R1681" s="148"/>
      <c r="S1681" s="148"/>
      <c r="T1681" s="148"/>
      <c r="U1681" s="148"/>
    </row>
    <row r="1682">
      <c r="A1682" s="145"/>
      <c r="B1682" s="146"/>
      <c r="C1682" s="147"/>
      <c r="D1682" s="148"/>
      <c r="E1682" s="148"/>
      <c r="F1682" s="148"/>
      <c r="G1682" s="148"/>
      <c r="H1682" s="148"/>
      <c r="I1682" s="148"/>
      <c r="J1682" s="148"/>
      <c r="K1682" s="148"/>
      <c r="L1682" s="148"/>
      <c r="M1682" s="148"/>
      <c r="N1682" s="148"/>
      <c r="O1682" s="148"/>
      <c r="P1682" s="148"/>
      <c r="Q1682" s="148"/>
      <c r="R1682" s="148"/>
      <c r="S1682" s="148"/>
      <c r="T1682" s="148"/>
      <c r="U1682" s="148"/>
    </row>
    <row r="1683">
      <c r="A1683" s="145"/>
      <c r="B1683" s="146"/>
      <c r="C1683" s="147"/>
      <c r="D1683" s="148"/>
      <c r="E1683" s="148"/>
      <c r="F1683" s="148"/>
      <c r="G1683" s="148"/>
      <c r="H1683" s="148"/>
      <c r="I1683" s="148"/>
      <c r="J1683" s="148"/>
      <c r="K1683" s="148"/>
      <c r="L1683" s="148"/>
      <c r="M1683" s="148"/>
      <c r="N1683" s="148"/>
      <c r="O1683" s="148"/>
      <c r="P1683" s="148"/>
      <c r="Q1683" s="148"/>
      <c r="R1683" s="148"/>
      <c r="S1683" s="148"/>
      <c r="T1683" s="148"/>
      <c r="U1683" s="148"/>
    </row>
    <row r="1684">
      <c r="A1684" s="145"/>
      <c r="B1684" s="146"/>
      <c r="C1684" s="147"/>
      <c r="D1684" s="148"/>
      <c r="E1684" s="148"/>
      <c r="F1684" s="148"/>
      <c r="G1684" s="148"/>
      <c r="H1684" s="148"/>
      <c r="I1684" s="148"/>
      <c r="J1684" s="148"/>
      <c r="K1684" s="148"/>
      <c r="L1684" s="148"/>
      <c r="M1684" s="148"/>
      <c r="N1684" s="148"/>
      <c r="O1684" s="148"/>
      <c r="P1684" s="148"/>
      <c r="Q1684" s="148"/>
      <c r="R1684" s="148"/>
      <c r="S1684" s="148"/>
      <c r="T1684" s="148"/>
      <c r="U1684" s="148"/>
    </row>
    <row r="1685">
      <c r="A1685" s="145"/>
      <c r="B1685" s="146"/>
      <c r="C1685" s="147"/>
      <c r="D1685" s="148"/>
      <c r="E1685" s="148"/>
      <c r="F1685" s="148"/>
      <c r="G1685" s="148"/>
      <c r="H1685" s="148"/>
      <c r="I1685" s="148"/>
      <c r="J1685" s="148"/>
      <c r="K1685" s="148"/>
      <c r="L1685" s="148"/>
      <c r="M1685" s="148"/>
      <c r="N1685" s="148"/>
      <c r="O1685" s="148"/>
      <c r="P1685" s="148"/>
      <c r="Q1685" s="148"/>
      <c r="R1685" s="148"/>
      <c r="S1685" s="148"/>
      <c r="T1685" s="148"/>
      <c r="U1685" s="148"/>
    </row>
    <row r="1686">
      <c r="A1686" s="145"/>
      <c r="B1686" s="146"/>
      <c r="C1686" s="147"/>
      <c r="D1686" s="148"/>
      <c r="E1686" s="148"/>
      <c r="F1686" s="148"/>
      <c r="G1686" s="148"/>
      <c r="H1686" s="148"/>
      <c r="I1686" s="148"/>
      <c r="J1686" s="148"/>
      <c r="K1686" s="148"/>
      <c r="L1686" s="148"/>
      <c r="M1686" s="148"/>
      <c r="N1686" s="148"/>
      <c r="O1686" s="148"/>
      <c r="P1686" s="148"/>
      <c r="Q1686" s="148"/>
      <c r="R1686" s="148"/>
      <c r="S1686" s="148"/>
      <c r="T1686" s="148"/>
      <c r="U1686" s="148"/>
    </row>
    <row r="1687">
      <c r="A1687" s="145"/>
      <c r="B1687" s="146"/>
      <c r="C1687" s="147"/>
      <c r="D1687" s="148"/>
      <c r="E1687" s="148"/>
      <c r="F1687" s="148"/>
      <c r="G1687" s="148"/>
      <c r="H1687" s="148"/>
      <c r="I1687" s="148"/>
      <c r="J1687" s="148"/>
      <c r="K1687" s="148"/>
      <c r="L1687" s="148"/>
      <c r="M1687" s="148"/>
      <c r="N1687" s="148"/>
      <c r="O1687" s="148"/>
      <c r="P1687" s="148"/>
      <c r="Q1687" s="148"/>
      <c r="R1687" s="148"/>
      <c r="S1687" s="148"/>
      <c r="T1687" s="148"/>
      <c r="U1687" s="148"/>
    </row>
    <row r="1688">
      <c r="A1688" s="145"/>
      <c r="B1688" s="146"/>
      <c r="C1688" s="147"/>
      <c r="D1688" s="148"/>
      <c r="E1688" s="148"/>
      <c r="F1688" s="148"/>
      <c r="G1688" s="148"/>
      <c r="H1688" s="148"/>
      <c r="I1688" s="148"/>
      <c r="J1688" s="148"/>
      <c r="K1688" s="148"/>
      <c r="L1688" s="148"/>
      <c r="M1688" s="148"/>
      <c r="N1688" s="148"/>
      <c r="O1688" s="148"/>
      <c r="P1688" s="148"/>
      <c r="Q1688" s="148"/>
      <c r="R1688" s="148"/>
      <c r="S1688" s="148"/>
      <c r="T1688" s="148"/>
      <c r="U1688" s="148"/>
    </row>
    <row r="1689">
      <c r="A1689" s="145"/>
      <c r="B1689" s="146"/>
      <c r="C1689" s="147"/>
      <c r="D1689" s="148"/>
      <c r="E1689" s="148"/>
      <c r="F1689" s="148"/>
      <c r="G1689" s="148"/>
      <c r="H1689" s="148"/>
      <c r="I1689" s="148"/>
      <c r="J1689" s="148"/>
      <c r="K1689" s="148"/>
      <c r="L1689" s="148"/>
      <c r="M1689" s="148"/>
      <c r="N1689" s="148"/>
      <c r="O1689" s="148"/>
      <c r="P1689" s="148"/>
      <c r="Q1689" s="148"/>
      <c r="R1689" s="148"/>
      <c r="S1689" s="148"/>
      <c r="T1689" s="148"/>
      <c r="U1689" s="148"/>
    </row>
    <row r="1690">
      <c r="A1690" s="145"/>
      <c r="B1690" s="146"/>
      <c r="C1690" s="147"/>
      <c r="D1690" s="148"/>
      <c r="E1690" s="148"/>
      <c r="F1690" s="148"/>
      <c r="G1690" s="148"/>
      <c r="H1690" s="148"/>
      <c r="I1690" s="148"/>
      <c r="J1690" s="148"/>
      <c r="K1690" s="148"/>
      <c r="L1690" s="148"/>
      <c r="M1690" s="148"/>
      <c r="N1690" s="148"/>
      <c r="O1690" s="148"/>
      <c r="P1690" s="148"/>
      <c r="Q1690" s="148"/>
      <c r="R1690" s="148"/>
      <c r="S1690" s="148"/>
      <c r="T1690" s="148"/>
      <c r="U1690" s="148"/>
    </row>
    <row r="1691">
      <c r="A1691" s="145"/>
      <c r="B1691" s="146"/>
      <c r="C1691" s="147"/>
      <c r="D1691" s="148"/>
      <c r="E1691" s="148"/>
      <c r="F1691" s="148"/>
      <c r="G1691" s="148"/>
      <c r="H1691" s="148"/>
      <c r="I1691" s="148"/>
      <c r="J1691" s="148"/>
      <c r="K1691" s="148"/>
      <c r="L1691" s="148"/>
      <c r="M1691" s="148"/>
      <c r="N1691" s="148"/>
      <c r="O1691" s="148"/>
      <c r="P1691" s="148"/>
      <c r="Q1691" s="148"/>
      <c r="R1691" s="148"/>
      <c r="S1691" s="148"/>
      <c r="T1691" s="148"/>
      <c r="U1691" s="148"/>
    </row>
    <row r="1692">
      <c r="A1692" s="145"/>
      <c r="B1692" s="146"/>
      <c r="C1692" s="147"/>
      <c r="D1692" s="148"/>
      <c r="E1692" s="148"/>
      <c r="F1692" s="148"/>
      <c r="G1692" s="148"/>
      <c r="H1692" s="148"/>
      <c r="I1692" s="148"/>
      <c r="J1692" s="148"/>
      <c r="K1692" s="148"/>
      <c r="L1692" s="148"/>
      <c r="M1692" s="148"/>
      <c r="N1692" s="148"/>
      <c r="O1692" s="148"/>
      <c r="P1692" s="148"/>
      <c r="Q1692" s="148"/>
      <c r="R1692" s="148"/>
      <c r="S1692" s="148"/>
      <c r="T1692" s="148"/>
      <c r="U1692" s="148"/>
    </row>
    <row r="1693">
      <c r="A1693" s="145"/>
      <c r="B1693" s="146"/>
      <c r="C1693" s="147"/>
      <c r="D1693" s="148"/>
      <c r="E1693" s="148"/>
      <c r="F1693" s="148"/>
      <c r="G1693" s="148"/>
      <c r="H1693" s="148"/>
      <c r="I1693" s="148"/>
      <c r="J1693" s="148"/>
      <c r="K1693" s="148"/>
      <c r="L1693" s="148"/>
      <c r="M1693" s="148"/>
      <c r="N1693" s="148"/>
      <c r="O1693" s="148"/>
      <c r="P1693" s="148"/>
      <c r="Q1693" s="148"/>
      <c r="R1693" s="148"/>
      <c r="S1693" s="148"/>
      <c r="T1693" s="148"/>
      <c r="U1693" s="148"/>
    </row>
    <row r="1694">
      <c r="A1694" s="145"/>
      <c r="B1694" s="146"/>
      <c r="C1694" s="147"/>
      <c r="D1694" s="148"/>
      <c r="E1694" s="148"/>
      <c r="F1694" s="148"/>
      <c r="G1694" s="148"/>
      <c r="H1694" s="148"/>
      <c r="I1694" s="148"/>
      <c r="J1694" s="148"/>
      <c r="K1694" s="148"/>
      <c r="L1694" s="148"/>
      <c r="M1694" s="148"/>
      <c r="N1694" s="148"/>
      <c r="O1694" s="148"/>
      <c r="P1694" s="148"/>
      <c r="Q1694" s="148"/>
      <c r="R1694" s="148"/>
      <c r="S1694" s="148"/>
      <c r="T1694" s="148"/>
      <c r="U1694" s="148"/>
    </row>
    <row r="1695">
      <c r="A1695" s="145"/>
      <c r="B1695" s="146"/>
      <c r="C1695" s="147"/>
      <c r="D1695" s="148"/>
      <c r="E1695" s="148"/>
      <c r="F1695" s="148"/>
      <c r="G1695" s="148"/>
      <c r="H1695" s="148"/>
      <c r="I1695" s="148"/>
      <c r="J1695" s="148"/>
      <c r="K1695" s="148"/>
      <c r="L1695" s="148"/>
      <c r="M1695" s="148"/>
      <c r="N1695" s="148"/>
      <c r="O1695" s="148"/>
      <c r="P1695" s="148"/>
      <c r="Q1695" s="148"/>
      <c r="R1695" s="148"/>
      <c r="S1695" s="148"/>
      <c r="T1695" s="148"/>
      <c r="U1695" s="148"/>
    </row>
    <row r="1696">
      <c r="A1696" s="145"/>
      <c r="B1696" s="146"/>
      <c r="C1696" s="147"/>
      <c r="D1696" s="148"/>
      <c r="E1696" s="148"/>
      <c r="F1696" s="148"/>
      <c r="G1696" s="148"/>
      <c r="H1696" s="148"/>
      <c r="I1696" s="148"/>
      <c r="J1696" s="148"/>
      <c r="K1696" s="148"/>
      <c r="L1696" s="148"/>
      <c r="M1696" s="148"/>
      <c r="N1696" s="148"/>
      <c r="O1696" s="148"/>
      <c r="P1696" s="148"/>
      <c r="Q1696" s="148"/>
      <c r="R1696" s="148"/>
      <c r="S1696" s="148"/>
      <c r="T1696" s="148"/>
      <c r="U1696" s="148"/>
    </row>
    <row r="1697">
      <c r="A1697" s="145"/>
      <c r="B1697" s="146"/>
      <c r="C1697" s="147"/>
      <c r="D1697" s="148"/>
      <c r="E1697" s="148"/>
      <c r="F1697" s="148"/>
      <c r="G1697" s="148"/>
      <c r="H1697" s="148"/>
      <c r="I1697" s="148"/>
      <c r="J1697" s="148"/>
      <c r="K1697" s="148"/>
      <c r="L1697" s="148"/>
      <c r="M1697" s="148"/>
      <c r="N1697" s="148"/>
      <c r="O1697" s="148"/>
      <c r="P1697" s="148"/>
      <c r="Q1697" s="148"/>
      <c r="R1697" s="148"/>
      <c r="S1697" s="148"/>
      <c r="T1697" s="148"/>
      <c r="U1697" s="148"/>
    </row>
    <row r="1698">
      <c r="A1698" s="145"/>
      <c r="B1698" s="146"/>
      <c r="C1698" s="147"/>
      <c r="D1698" s="148"/>
      <c r="E1698" s="148"/>
      <c r="F1698" s="148"/>
      <c r="G1698" s="148"/>
      <c r="H1698" s="148"/>
      <c r="I1698" s="148"/>
      <c r="J1698" s="148"/>
      <c r="K1698" s="148"/>
      <c r="L1698" s="148"/>
      <c r="M1698" s="148"/>
      <c r="N1698" s="148"/>
      <c r="O1698" s="148"/>
      <c r="P1698" s="148"/>
      <c r="Q1698" s="148"/>
      <c r="R1698" s="148"/>
      <c r="S1698" s="148"/>
      <c r="T1698" s="148"/>
      <c r="U1698" s="148"/>
    </row>
    <row r="1699">
      <c r="A1699" s="145"/>
      <c r="B1699" s="146"/>
      <c r="C1699" s="147"/>
      <c r="D1699" s="148"/>
      <c r="E1699" s="148"/>
      <c r="F1699" s="148"/>
      <c r="G1699" s="148"/>
      <c r="H1699" s="148"/>
      <c r="I1699" s="148"/>
      <c r="J1699" s="148"/>
      <c r="K1699" s="148"/>
      <c r="L1699" s="148"/>
      <c r="M1699" s="148"/>
      <c r="N1699" s="148"/>
      <c r="O1699" s="148"/>
      <c r="P1699" s="148"/>
      <c r="Q1699" s="148"/>
      <c r="R1699" s="148"/>
      <c r="S1699" s="148"/>
      <c r="T1699" s="148"/>
      <c r="U1699" s="148"/>
    </row>
    <row r="1700">
      <c r="A1700" s="145"/>
      <c r="B1700" s="146"/>
      <c r="C1700" s="147"/>
      <c r="D1700" s="148"/>
      <c r="E1700" s="148"/>
      <c r="F1700" s="148"/>
      <c r="G1700" s="148"/>
      <c r="H1700" s="148"/>
      <c r="I1700" s="148"/>
      <c r="J1700" s="148"/>
      <c r="K1700" s="148"/>
      <c r="L1700" s="148"/>
      <c r="M1700" s="148"/>
      <c r="N1700" s="148"/>
      <c r="O1700" s="148"/>
      <c r="P1700" s="148"/>
      <c r="Q1700" s="148"/>
      <c r="R1700" s="148"/>
      <c r="S1700" s="148"/>
      <c r="T1700" s="148"/>
      <c r="U1700" s="148"/>
    </row>
    <row r="1701">
      <c r="A1701" s="145"/>
      <c r="B1701" s="146"/>
      <c r="C1701" s="147"/>
      <c r="D1701" s="148"/>
      <c r="E1701" s="148"/>
      <c r="F1701" s="148"/>
      <c r="G1701" s="148"/>
      <c r="H1701" s="148"/>
      <c r="I1701" s="148"/>
      <c r="J1701" s="148"/>
      <c r="K1701" s="148"/>
      <c r="L1701" s="148"/>
      <c r="M1701" s="148"/>
      <c r="N1701" s="148"/>
      <c r="O1701" s="148"/>
      <c r="P1701" s="148"/>
      <c r="Q1701" s="148"/>
      <c r="R1701" s="148"/>
      <c r="S1701" s="148"/>
      <c r="T1701" s="148"/>
      <c r="U1701" s="148"/>
    </row>
    <row r="1702">
      <c r="A1702" s="145"/>
      <c r="B1702" s="146"/>
      <c r="C1702" s="147"/>
      <c r="D1702" s="148"/>
      <c r="E1702" s="148"/>
      <c r="F1702" s="148"/>
      <c r="G1702" s="148"/>
      <c r="H1702" s="148"/>
      <c r="I1702" s="148"/>
      <c r="J1702" s="148"/>
      <c r="K1702" s="148"/>
      <c r="L1702" s="148"/>
      <c r="M1702" s="148"/>
      <c r="N1702" s="148"/>
      <c r="O1702" s="148"/>
      <c r="P1702" s="148"/>
      <c r="Q1702" s="148"/>
      <c r="R1702" s="148"/>
      <c r="S1702" s="148"/>
      <c r="T1702" s="148"/>
      <c r="U1702" s="148"/>
    </row>
    <row r="1703">
      <c r="A1703" s="145"/>
      <c r="B1703" s="146"/>
      <c r="C1703" s="147"/>
      <c r="D1703" s="148"/>
      <c r="E1703" s="148"/>
      <c r="F1703" s="148"/>
      <c r="G1703" s="148"/>
      <c r="H1703" s="148"/>
      <c r="I1703" s="148"/>
      <c r="J1703" s="148"/>
      <c r="K1703" s="148"/>
      <c r="L1703" s="148"/>
      <c r="M1703" s="148"/>
      <c r="N1703" s="148"/>
      <c r="O1703" s="148"/>
      <c r="P1703" s="148"/>
      <c r="Q1703" s="148"/>
      <c r="R1703" s="148"/>
      <c r="S1703" s="148"/>
      <c r="T1703" s="148"/>
      <c r="U1703" s="148"/>
    </row>
    <row r="1704">
      <c r="A1704" s="145"/>
      <c r="B1704" s="146"/>
      <c r="C1704" s="147"/>
      <c r="D1704" s="148"/>
      <c r="E1704" s="148"/>
      <c r="F1704" s="148"/>
      <c r="G1704" s="148"/>
      <c r="H1704" s="148"/>
      <c r="I1704" s="148"/>
      <c r="J1704" s="148"/>
      <c r="K1704" s="148"/>
      <c r="L1704" s="148"/>
      <c r="M1704" s="148"/>
      <c r="N1704" s="148"/>
      <c r="O1704" s="148"/>
      <c r="P1704" s="148"/>
      <c r="Q1704" s="148"/>
      <c r="R1704" s="148"/>
      <c r="S1704" s="148"/>
      <c r="T1704" s="148"/>
      <c r="U1704" s="148"/>
    </row>
    <row r="1705">
      <c r="A1705" s="145"/>
      <c r="B1705" s="146"/>
      <c r="C1705" s="147"/>
      <c r="D1705" s="148"/>
      <c r="E1705" s="148"/>
      <c r="F1705" s="148"/>
      <c r="G1705" s="148"/>
      <c r="H1705" s="148"/>
      <c r="I1705" s="148"/>
      <c r="J1705" s="148"/>
      <c r="K1705" s="148"/>
      <c r="L1705" s="148"/>
      <c r="M1705" s="148"/>
      <c r="N1705" s="148"/>
      <c r="O1705" s="148"/>
      <c r="P1705" s="148"/>
      <c r="Q1705" s="148"/>
      <c r="R1705" s="148"/>
      <c r="S1705" s="148"/>
      <c r="T1705" s="148"/>
      <c r="U1705" s="148"/>
    </row>
    <row r="1706">
      <c r="A1706" s="145"/>
      <c r="B1706" s="146"/>
      <c r="C1706" s="147"/>
      <c r="D1706" s="148"/>
      <c r="E1706" s="148"/>
      <c r="F1706" s="148"/>
      <c r="G1706" s="148"/>
      <c r="H1706" s="148"/>
      <c r="I1706" s="148"/>
      <c r="J1706" s="148"/>
      <c r="K1706" s="148"/>
      <c r="L1706" s="148"/>
      <c r="M1706" s="148"/>
      <c r="N1706" s="148"/>
      <c r="O1706" s="148"/>
      <c r="P1706" s="148"/>
      <c r="Q1706" s="148"/>
      <c r="R1706" s="148"/>
      <c r="S1706" s="148"/>
      <c r="T1706" s="148"/>
      <c r="U1706" s="148"/>
    </row>
    <row r="1707">
      <c r="A1707" s="145"/>
      <c r="B1707" s="146"/>
      <c r="C1707" s="147"/>
      <c r="D1707" s="148"/>
      <c r="E1707" s="148"/>
      <c r="F1707" s="148"/>
      <c r="G1707" s="148"/>
      <c r="H1707" s="148"/>
      <c r="I1707" s="148"/>
      <c r="J1707" s="148"/>
      <c r="K1707" s="148"/>
      <c r="L1707" s="148"/>
      <c r="M1707" s="148"/>
      <c r="N1707" s="148"/>
      <c r="O1707" s="148"/>
      <c r="P1707" s="148"/>
      <c r="Q1707" s="148"/>
      <c r="R1707" s="148"/>
      <c r="S1707" s="148"/>
      <c r="T1707" s="148"/>
      <c r="U1707" s="148"/>
    </row>
    <row r="1708">
      <c r="A1708" s="145"/>
      <c r="B1708" s="146"/>
      <c r="C1708" s="147"/>
      <c r="D1708" s="148"/>
      <c r="E1708" s="148"/>
      <c r="F1708" s="148"/>
      <c r="G1708" s="148"/>
      <c r="H1708" s="148"/>
      <c r="I1708" s="148"/>
      <c r="J1708" s="148"/>
      <c r="K1708" s="148"/>
      <c r="L1708" s="148"/>
      <c r="M1708" s="148"/>
      <c r="N1708" s="148"/>
      <c r="O1708" s="148"/>
      <c r="P1708" s="148"/>
      <c r="Q1708" s="148"/>
      <c r="R1708" s="148"/>
      <c r="S1708" s="148"/>
      <c r="T1708" s="148"/>
      <c r="U1708" s="148"/>
    </row>
    <row r="1709">
      <c r="A1709" s="145"/>
      <c r="B1709" s="146"/>
      <c r="C1709" s="147"/>
      <c r="D1709" s="148"/>
      <c r="E1709" s="148"/>
      <c r="F1709" s="148"/>
      <c r="G1709" s="148"/>
      <c r="H1709" s="148"/>
      <c r="I1709" s="148"/>
      <c r="J1709" s="148"/>
      <c r="K1709" s="148"/>
      <c r="L1709" s="148"/>
      <c r="M1709" s="148"/>
      <c r="N1709" s="148"/>
      <c r="O1709" s="148"/>
      <c r="P1709" s="148"/>
      <c r="Q1709" s="148"/>
      <c r="R1709" s="148"/>
      <c r="S1709" s="148"/>
      <c r="T1709" s="148"/>
      <c r="U1709" s="148"/>
    </row>
    <row r="1710">
      <c r="A1710" s="145"/>
      <c r="B1710" s="146"/>
      <c r="C1710" s="147"/>
      <c r="D1710" s="148"/>
      <c r="E1710" s="148"/>
      <c r="F1710" s="148"/>
      <c r="G1710" s="148"/>
      <c r="H1710" s="148"/>
      <c r="I1710" s="148"/>
      <c r="J1710" s="148"/>
      <c r="K1710" s="148"/>
      <c r="L1710" s="148"/>
      <c r="M1710" s="148"/>
      <c r="N1710" s="148"/>
      <c r="O1710" s="148"/>
      <c r="P1710" s="148"/>
      <c r="Q1710" s="148"/>
      <c r="R1710" s="148"/>
      <c r="S1710" s="148"/>
      <c r="T1710" s="148"/>
      <c r="U1710" s="148"/>
    </row>
    <row r="1711">
      <c r="A1711" s="145"/>
      <c r="B1711" s="146"/>
      <c r="C1711" s="147"/>
      <c r="D1711" s="148"/>
      <c r="E1711" s="148"/>
      <c r="F1711" s="148"/>
      <c r="G1711" s="148"/>
      <c r="H1711" s="148"/>
      <c r="I1711" s="148"/>
      <c r="J1711" s="148"/>
      <c r="K1711" s="148"/>
      <c r="L1711" s="148"/>
      <c r="M1711" s="148"/>
      <c r="N1711" s="148"/>
      <c r="O1711" s="148"/>
      <c r="P1711" s="148"/>
      <c r="Q1711" s="148"/>
      <c r="R1711" s="148"/>
      <c r="S1711" s="148"/>
      <c r="T1711" s="148"/>
      <c r="U1711" s="148"/>
    </row>
    <row r="1712">
      <c r="A1712" s="145"/>
      <c r="B1712" s="146"/>
      <c r="C1712" s="147"/>
      <c r="D1712" s="148"/>
      <c r="E1712" s="148"/>
      <c r="F1712" s="148"/>
      <c r="G1712" s="148"/>
      <c r="H1712" s="148"/>
      <c r="I1712" s="148"/>
      <c r="J1712" s="148"/>
      <c r="K1712" s="148"/>
      <c r="L1712" s="148"/>
      <c r="M1712" s="148"/>
      <c r="N1712" s="148"/>
      <c r="O1712" s="148"/>
      <c r="P1712" s="148"/>
      <c r="Q1712" s="148"/>
      <c r="R1712" s="148"/>
      <c r="S1712" s="148"/>
      <c r="T1712" s="148"/>
      <c r="U1712" s="148"/>
    </row>
    <row r="1713">
      <c r="A1713" s="145"/>
      <c r="B1713" s="146"/>
      <c r="C1713" s="147"/>
      <c r="D1713" s="148"/>
      <c r="E1713" s="148"/>
      <c r="F1713" s="148"/>
      <c r="G1713" s="148"/>
      <c r="H1713" s="148"/>
      <c r="I1713" s="148"/>
      <c r="J1713" s="148"/>
      <c r="K1713" s="148"/>
      <c r="L1713" s="148"/>
      <c r="M1713" s="148"/>
      <c r="N1713" s="148"/>
      <c r="O1713" s="148"/>
      <c r="P1713" s="148"/>
      <c r="Q1713" s="148"/>
      <c r="R1713" s="148"/>
      <c r="S1713" s="148"/>
      <c r="T1713" s="148"/>
      <c r="U1713" s="148"/>
    </row>
    <row r="1714">
      <c r="A1714" s="145"/>
      <c r="B1714" s="146"/>
      <c r="C1714" s="147"/>
      <c r="D1714" s="148"/>
      <c r="E1714" s="148"/>
      <c r="F1714" s="148"/>
      <c r="G1714" s="148"/>
      <c r="H1714" s="148"/>
      <c r="I1714" s="148"/>
      <c r="J1714" s="148"/>
      <c r="K1714" s="148"/>
      <c r="L1714" s="148"/>
      <c r="M1714" s="148"/>
      <c r="N1714" s="148"/>
      <c r="O1714" s="148"/>
      <c r="P1714" s="148"/>
      <c r="Q1714" s="148"/>
      <c r="R1714" s="148"/>
      <c r="S1714" s="148"/>
      <c r="T1714" s="148"/>
      <c r="U1714" s="148"/>
    </row>
    <row r="1715">
      <c r="A1715" s="145"/>
      <c r="B1715" s="146"/>
      <c r="C1715" s="147"/>
      <c r="D1715" s="148"/>
      <c r="E1715" s="148"/>
      <c r="F1715" s="148"/>
      <c r="G1715" s="148"/>
      <c r="H1715" s="148"/>
      <c r="I1715" s="148"/>
      <c r="J1715" s="148"/>
      <c r="K1715" s="148"/>
      <c r="L1715" s="148"/>
      <c r="M1715" s="148"/>
      <c r="N1715" s="148"/>
      <c r="O1715" s="148"/>
      <c r="P1715" s="148"/>
      <c r="Q1715" s="148"/>
      <c r="R1715" s="148"/>
      <c r="S1715" s="148"/>
      <c r="T1715" s="148"/>
      <c r="U1715" s="148"/>
    </row>
    <row r="1716">
      <c r="A1716" s="145"/>
      <c r="B1716" s="146"/>
      <c r="C1716" s="147"/>
      <c r="D1716" s="148"/>
      <c r="E1716" s="148"/>
      <c r="F1716" s="148"/>
      <c r="G1716" s="148"/>
      <c r="H1716" s="148"/>
      <c r="I1716" s="148"/>
      <c r="J1716" s="148"/>
      <c r="K1716" s="148"/>
      <c r="L1716" s="148"/>
      <c r="M1716" s="148"/>
      <c r="N1716" s="148"/>
      <c r="O1716" s="148"/>
      <c r="P1716" s="148"/>
      <c r="Q1716" s="148"/>
      <c r="R1716" s="148"/>
      <c r="S1716" s="148"/>
      <c r="T1716" s="148"/>
      <c r="U1716" s="148"/>
    </row>
    <row r="1717">
      <c r="A1717" s="145"/>
      <c r="B1717" s="146"/>
      <c r="C1717" s="147"/>
      <c r="D1717" s="148"/>
      <c r="E1717" s="148"/>
      <c r="F1717" s="148"/>
      <c r="G1717" s="148"/>
      <c r="H1717" s="148"/>
      <c r="I1717" s="148"/>
      <c r="J1717" s="148"/>
      <c r="K1717" s="148"/>
      <c r="L1717" s="148"/>
      <c r="M1717" s="148"/>
      <c r="N1717" s="148"/>
      <c r="O1717" s="148"/>
      <c r="P1717" s="148"/>
      <c r="Q1717" s="148"/>
      <c r="R1717" s="148"/>
      <c r="S1717" s="148"/>
      <c r="T1717" s="148"/>
      <c r="U1717" s="148"/>
    </row>
    <row r="1718">
      <c r="A1718" s="145"/>
      <c r="B1718" s="146"/>
      <c r="C1718" s="147"/>
      <c r="D1718" s="148"/>
      <c r="E1718" s="148"/>
      <c r="F1718" s="148"/>
      <c r="G1718" s="148"/>
      <c r="H1718" s="148"/>
      <c r="I1718" s="148"/>
      <c r="J1718" s="148"/>
      <c r="K1718" s="148"/>
      <c r="L1718" s="148"/>
      <c r="M1718" s="148"/>
      <c r="N1718" s="148"/>
      <c r="O1718" s="148"/>
      <c r="P1718" s="148"/>
      <c r="Q1718" s="148"/>
      <c r="R1718" s="148"/>
      <c r="S1718" s="148"/>
      <c r="T1718" s="148"/>
      <c r="U1718" s="148"/>
    </row>
    <row r="1719">
      <c r="A1719" s="145"/>
      <c r="B1719" s="146"/>
      <c r="C1719" s="147"/>
      <c r="D1719" s="148"/>
      <c r="E1719" s="148"/>
      <c r="F1719" s="148"/>
      <c r="G1719" s="148"/>
      <c r="H1719" s="148"/>
      <c r="I1719" s="148"/>
      <c r="J1719" s="148"/>
      <c r="K1719" s="148"/>
      <c r="L1719" s="148"/>
      <c r="M1719" s="148"/>
      <c r="N1719" s="148"/>
      <c r="O1719" s="148"/>
      <c r="P1719" s="148"/>
      <c r="Q1719" s="148"/>
      <c r="R1719" s="148"/>
      <c r="S1719" s="148"/>
      <c r="T1719" s="148"/>
      <c r="U1719" s="148"/>
    </row>
    <row r="1720">
      <c r="A1720" s="145"/>
      <c r="B1720" s="146"/>
      <c r="C1720" s="147"/>
      <c r="D1720" s="148"/>
      <c r="E1720" s="148"/>
      <c r="F1720" s="148"/>
      <c r="G1720" s="148"/>
      <c r="H1720" s="148"/>
      <c r="I1720" s="148"/>
      <c r="J1720" s="148"/>
      <c r="K1720" s="148"/>
      <c r="L1720" s="148"/>
      <c r="M1720" s="148"/>
      <c r="N1720" s="148"/>
      <c r="O1720" s="148"/>
      <c r="P1720" s="148"/>
      <c r="Q1720" s="148"/>
      <c r="R1720" s="148"/>
      <c r="S1720" s="148"/>
      <c r="T1720" s="148"/>
      <c r="U1720" s="148"/>
    </row>
    <row r="1721">
      <c r="A1721" s="145"/>
      <c r="B1721" s="146"/>
      <c r="C1721" s="147"/>
      <c r="D1721" s="148"/>
      <c r="E1721" s="148"/>
      <c r="F1721" s="148"/>
      <c r="G1721" s="148"/>
      <c r="H1721" s="148"/>
      <c r="I1721" s="148"/>
      <c r="J1721" s="148"/>
      <c r="K1721" s="148"/>
      <c r="L1721" s="148"/>
      <c r="M1721" s="148"/>
      <c r="N1721" s="148"/>
      <c r="O1721" s="148"/>
      <c r="P1721" s="148"/>
      <c r="Q1721" s="148"/>
      <c r="R1721" s="148"/>
      <c r="S1721" s="148"/>
      <c r="T1721" s="148"/>
      <c r="U1721" s="148"/>
    </row>
    <row r="1722">
      <c r="A1722" s="145"/>
      <c r="B1722" s="146"/>
      <c r="C1722" s="147"/>
      <c r="D1722" s="148"/>
      <c r="E1722" s="148"/>
      <c r="F1722" s="148"/>
      <c r="G1722" s="148"/>
      <c r="H1722" s="148"/>
      <c r="I1722" s="148"/>
      <c r="J1722" s="148"/>
      <c r="K1722" s="148"/>
      <c r="L1722" s="148"/>
      <c r="M1722" s="148"/>
      <c r="N1722" s="148"/>
      <c r="O1722" s="148"/>
      <c r="P1722" s="148"/>
      <c r="Q1722" s="148"/>
      <c r="R1722" s="148"/>
      <c r="S1722" s="148"/>
      <c r="T1722" s="148"/>
      <c r="U1722" s="148"/>
    </row>
    <row r="1723">
      <c r="A1723" s="145"/>
      <c r="B1723" s="146"/>
      <c r="C1723" s="147"/>
      <c r="D1723" s="148"/>
      <c r="E1723" s="148"/>
      <c r="F1723" s="148"/>
      <c r="G1723" s="148"/>
      <c r="H1723" s="148"/>
      <c r="I1723" s="148"/>
      <c r="J1723" s="148"/>
      <c r="K1723" s="148"/>
      <c r="L1723" s="148"/>
      <c r="M1723" s="148"/>
      <c r="N1723" s="148"/>
      <c r="O1723" s="148"/>
      <c r="P1723" s="148"/>
      <c r="Q1723" s="148"/>
      <c r="R1723" s="148"/>
      <c r="S1723" s="148"/>
      <c r="T1723" s="148"/>
      <c r="U1723" s="148"/>
    </row>
    <row r="1724">
      <c r="A1724" s="145"/>
      <c r="B1724" s="146"/>
      <c r="C1724" s="147"/>
      <c r="D1724" s="148"/>
      <c r="E1724" s="148"/>
      <c r="F1724" s="148"/>
      <c r="G1724" s="148"/>
      <c r="H1724" s="148"/>
      <c r="I1724" s="148"/>
      <c r="J1724" s="148"/>
      <c r="K1724" s="148"/>
      <c r="L1724" s="148"/>
      <c r="M1724" s="148"/>
      <c r="N1724" s="148"/>
      <c r="O1724" s="148"/>
      <c r="P1724" s="148"/>
      <c r="Q1724" s="148"/>
      <c r="R1724" s="148"/>
      <c r="S1724" s="148"/>
      <c r="T1724" s="148"/>
      <c r="U1724" s="148"/>
    </row>
    <row r="1725">
      <c r="A1725" s="145"/>
      <c r="B1725" s="146"/>
      <c r="C1725" s="147"/>
      <c r="D1725" s="148"/>
      <c r="E1725" s="148"/>
      <c r="F1725" s="148"/>
      <c r="G1725" s="148"/>
      <c r="H1725" s="148"/>
      <c r="I1725" s="148"/>
      <c r="J1725" s="148"/>
      <c r="K1725" s="148"/>
      <c r="L1725" s="148"/>
      <c r="M1725" s="148"/>
      <c r="N1725" s="148"/>
      <c r="O1725" s="148"/>
      <c r="P1725" s="148"/>
      <c r="Q1725" s="148"/>
      <c r="R1725" s="148"/>
      <c r="S1725" s="148"/>
      <c r="T1725" s="148"/>
      <c r="U1725" s="148"/>
    </row>
    <row r="1726">
      <c r="A1726" s="145"/>
      <c r="B1726" s="146"/>
      <c r="C1726" s="147"/>
      <c r="D1726" s="148"/>
      <c r="E1726" s="148"/>
      <c r="F1726" s="148"/>
      <c r="G1726" s="148"/>
      <c r="H1726" s="148"/>
      <c r="I1726" s="148"/>
      <c r="J1726" s="148"/>
      <c r="K1726" s="148"/>
      <c r="L1726" s="148"/>
      <c r="M1726" s="148"/>
      <c r="N1726" s="148"/>
      <c r="O1726" s="148"/>
      <c r="P1726" s="148"/>
      <c r="Q1726" s="148"/>
      <c r="R1726" s="148"/>
      <c r="S1726" s="148"/>
      <c r="T1726" s="148"/>
      <c r="U1726" s="148"/>
    </row>
    <row r="1727">
      <c r="A1727" s="145"/>
      <c r="B1727" s="146"/>
      <c r="C1727" s="147"/>
      <c r="D1727" s="148"/>
      <c r="E1727" s="148"/>
      <c r="F1727" s="148"/>
      <c r="G1727" s="148"/>
      <c r="H1727" s="148"/>
      <c r="I1727" s="148"/>
      <c r="J1727" s="148"/>
      <c r="K1727" s="148"/>
      <c r="L1727" s="148"/>
      <c r="M1727" s="148"/>
      <c r="N1727" s="148"/>
      <c r="O1727" s="148"/>
      <c r="P1727" s="148"/>
      <c r="Q1727" s="148"/>
      <c r="R1727" s="148"/>
      <c r="S1727" s="148"/>
      <c r="T1727" s="148"/>
      <c r="U1727" s="148"/>
    </row>
    <row r="1728">
      <c r="A1728" s="145"/>
      <c r="B1728" s="146"/>
      <c r="C1728" s="147"/>
      <c r="D1728" s="148"/>
      <c r="E1728" s="148"/>
      <c r="F1728" s="148"/>
      <c r="G1728" s="148"/>
      <c r="H1728" s="148"/>
      <c r="I1728" s="148"/>
      <c r="J1728" s="148"/>
      <c r="K1728" s="148"/>
      <c r="L1728" s="148"/>
      <c r="M1728" s="148"/>
      <c r="N1728" s="148"/>
      <c r="O1728" s="148"/>
      <c r="P1728" s="148"/>
      <c r="Q1728" s="148"/>
      <c r="R1728" s="148"/>
      <c r="S1728" s="148"/>
      <c r="T1728" s="148"/>
      <c r="U1728" s="148"/>
    </row>
    <row r="1729">
      <c r="A1729" s="145"/>
      <c r="B1729" s="146"/>
      <c r="C1729" s="147"/>
      <c r="D1729" s="148"/>
      <c r="E1729" s="148"/>
      <c r="F1729" s="148"/>
      <c r="G1729" s="148"/>
      <c r="H1729" s="148"/>
      <c r="I1729" s="148"/>
      <c r="J1729" s="148"/>
      <c r="K1729" s="148"/>
      <c r="L1729" s="148"/>
      <c r="M1729" s="148"/>
      <c r="N1729" s="148"/>
      <c r="O1729" s="148"/>
      <c r="P1729" s="148"/>
      <c r="Q1729" s="148"/>
      <c r="R1729" s="148"/>
      <c r="S1729" s="148"/>
      <c r="T1729" s="148"/>
      <c r="U1729" s="148"/>
    </row>
    <row r="1730">
      <c r="A1730" s="145"/>
      <c r="B1730" s="146"/>
      <c r="C1730" s="147"/>
      <c r="D1730" s="148"/>
      <c r="E1730" s="148"/>
      <c r="F1730" s="148"/>
      <c r="G1730" s="148"/>
      <c r="H1730" s="148"/>
      <c r="I1730" s="148"/>
      <c r="J1730" s="148"/>
      <c r="K1730" s="148"/>
      <c r="L1730" s="148"/>
      <c r="M1730" s="148"/>
      <c r="N1730" s="148"/>
      <c r="O1730" s="148"/>
      <c r="P1730" s="148"/>
      <c r="Q1730" s="148"/>
      <c r="R1730" s="148"/>
      <c r="S1730" s="148"/>
      <c r="T1730" s="148"/>
      <c r="U1730" s="148"/>
    </row>
    <row r="1731">
      <c r="A1731" s="145"/>
      <c r="B1731" s="146"/>
      <c r="C1731" s="147"/>
      <c r="D1731" s="148"/>
      <c r="E1731" s="148"/>
      <c r="F1731" s="148"/>
      <c r="G1731" s="148"/>
      <c r="H1731" s="148"/>
      <c r="I1731" s="148"/>
      <c r="J1731" s="148"/>
      <c r="K1731" s="148"/>
      <c r="L1731" s="148"/>
      <c r="M1731" s="148"/>
      <c r="N1731" s="148"/>
      <c r="O1731" s="148"/>
      <c r="P1731" s="148"/>
      <c r="Q1731" s="148"/>
      <c r="R1731" s="148"/>
      <c r="S1731" s="148"/>
      <c r="T1731" s="148"/>
      <c r="U1731" s="148"/>
    </row>
    <row r="1732">
      <c r="A1732" s="145"/>
      <c r="B1732" s="146"/>
      <c r="C1732" s="147"/>
      <c r="D1732" s="148"/>
      <c r="E1732" s="148"/>
      <c r="F1732" s="148"/>
      <c r="G1732" s="148"/>
      <c r="H1732" s="148"/>
      <c r="I1732" s="148"/>
      <c r="J1732" s="148"/>
      <c r="K1732" s="148"/>
      <c r="L1732" s="148"/>
      <c r="M1732" s="148"/>
      <c r="N1732" s="148"/>
      <c r="O1732" s="148"/>
      <c r="P1732" s="148"/>
      <c r="Q1732" s="148"/>
      <c r="R1732" s="148"/>
      <c r="S1732" s="148"/>
      <c r="T1732" s="148"/>
      <c r="U1732" s="148"/>
    </row>
    <row r="1733">
      <c r="A1733" s="145"/>
      <c r="B1733" s="146"/>
      <c r="C1733" s="147"/>
      <c r="D1733" s="148"/>
      <c r="E1733" s="148"/>
      <c r="F1733" s="148"/>
      <c r="G1733" s="148"/>
      <c r="H1733" s="148"/>
      <c r="I1733" s="148"/>
      <c r="J1733" s="148"/>
      <c r="K1733" s="148"/>
      <c r="L1733" s="148"/>
      <c r="M1733" s="148"/>
      <c r="N1733" s="148"/>
      <c r="O1733" s="148"/>
      <c r="P1733" s="148"/>
      <c r="Q1733" s="148"/>
      <c r="R1733" s="148"/>
      <c r="S1733" s="148"/>
      <c r="T1733" s="148"/>
      <c r="U1733" s="148"/>
    </row>
    <row r="1734">
      <c r="A1734" s="145"/>
      <c r="B1734" s="146"/>
      <c r="C1734" s="147"/>
      <c r="D1734" s="148"/>
      <c r="E1734" s="148"/>
      <c r="F1734" s="148"/>
      <c r="G1734" s="148"/>
      <c r="H1734" s="148"/>
      <c r="I1734" s="148"/>
      <c r="J1734" s="148"/>
      <c r="K1734" s="148"/>
      <c r="L1734" s="148"/>
      <c r="M1734" s="148"/>
      <c r="N1734" s="148"/>
      <c r="O1734" s="148"/>
      <c r="P1734" s="148"/>
      <c r="Q1734" s="148"/>
      <c r="R1734" s="148"/>
      <c r="S1734" s="148"/>
      <c r="T1734" s="148"/>
      <c r="U1734" s="148"/>
    </row>
    <row r="1735">
      <c r="A1735" s="145"/>
      <c r="B1735" s="146"/>
      <c r="C1735" s="147"/>
      <c r="D1735" s="148"/>
      <c r="E1735" s="148"/>
      <c r="F1735" s="148"/>
      <c r="G1735" s="148"/>
      <c r="H1735" s="148"/>
      <c r="I1735" s="148"/>
      <c r="J1735" s="148"/>
      <c r="K1735" s="148"/>
      <c r="L1735" s="148"/>
      <c r="M1735" s="148"/>
      <c r="N1735" s="148"/>
      <c r="O1735" s="148"/>
      <c r="P1735" s="148"/>
      <c r="Q1735" s="148"/>
      <c r="R1735" s="148"/>
      <c r="S1735" s="148"/>
      <c r="T1735" s="148"/>
      <c r="U1735" s="148"/>
    </row>
    <row r="1736">
      <c r="A1736" s="145"/>
      <c r="B1736" s="146"/>
      <c r="C1736" s="147"/>
      <c r="D1736" s="148"/>
      <c r="E1736" s="148"/>
      <c r="F1736" s="148"/>
      <c r="G1736" s="148"/>
      <c r="H1736" s="148"/>
      <c r="I1736" s="148"/>
      <c r="J1736" s="148"/>
      <c r="K1736" s="148"/>
      <c r="L1736" s="148"/>
      <c r="M1736" s="148"/>
      <c r="N1736" s="148"/>
      <c r="O1736" s="148"/>
      <c r="P1736" s="148"/>
      <c r="Q1736" s="148"/>
      <c r="R1736" s="148"/>
      <c r="S1736" s="148"/>
      <c r="T1736" s="148"/>
      <c r="U1736" s="148"/>
    </row>
    <row r="1737">
      <c r="A1737" s="145"/>
      <c r="B1737" s="146"/>
      <c r="C1737" s="147"/>
      <c r="D1737" s="148"/>
      <c r="E1737" s="148"/>
      <c r="F1737" s="148"/>
      <c r="G1737" s="148"/>
      <c r="H1737" s="148"/>
      <c r="I1737" s="148"/>
      <c r="J1737" s="148"/>
      <c r="K1737" s="148"/>
      <c r="L1737" s="148"/>
      <c r="M1737" s="148"/>
      <c r="N1737" s="148"/>
      <c r="O1737" s="148"/>
      <c r="P1737" s="148"/>
      <c r="Q1737" s="148"/>
      <c r="R1737" s="148"/>
      <c r="S1737" s="148"/>
      <c r="T1737" s="148"/>
      <c r="U1737" s="148"/>
    </row>
    <row r="1738">
      <c r="A1738" s="145"/>
      <c r="B1738" s="146"/>
      <c r="C1738" s="147"/>
      <c r="D1738" s="148"/>
      <c r="E1738" s="148"/>
      <c r="F1738" s="148"/>
      <c r="G1738" s="148"/>
      <c r="H1738" s="148"/>
      <c r="I1738" s="148"/>
      <c r="J1738" s="148"/>
      <c r="K1738" s="148"/>
      <c r="L1738" s="148"/>
      <c r="M1738" s="148"/>
      <c r="N1738" s="148"/>
      <c r="O1738" s="148"/>
      <c r="P1738" s="148"/>
      <c r="Q1738" s="148"/>
      <c r="R1738" s="148"/>
      <c r="S1738" s="148"/>
      <c r="T1738" s="148"/>
      <c r="U1738" s="148"/>
    </row>
    <row r="1739">
      <c r="A1739" s="145"/>
      <c r="B1739" s="146"/>
      <c r="C1739" s="147"/>
      <c r="D1739" s="148"/>
      <c r="E1739" s="148"/>
      <c r="F1739" s="148"/>
      <c r="G1739" s="148"/>
      <c r="H1739" s="148"/>
      <c r="I1739" s="148"/>
      <c r="J1739" s="148"/>
      <c r="K1739" s="148"/>
      <c r="L1739" s="148"/>
      <c r="M1739" s="148"/>
      <c r="N1739" s="148"/>
      <c r="O1739" s="148"/>
      <c r="P1739" s="148"/>
      <c r="Q1739" s="148"/>
      <c r="R1739" s="148"/>
      <c r="S1739" s="148"/>
      <c r="T1739" s="148"/>
      <c r="U1739" s="148"/>
    </row>
    <row r="1740">
      <c r="A1740" s="145"/>
      <c r="B1740" s="146"/>
      <c r="C1740" s="147"/>
      <c r="D1740" s="148"/>
      <c r="E1740" s="148"/>
      <c r="F1740" s="148"/>
      <c r="G1740" s="148"/>
      <c r="H1740" s="148"/>
      <c r="I1740" s="148"/>
      <c r="J1740" s="148"/>
      <c r="K1740" s="148"/>
      <c r="L1740" s="148"/>
      <c r="M1740" s="148"/>
      <c r="N1740" s="148"/>
      <c r="O1740" s="148"/>
      <c r="P1740" s="148"/>
      <c r="Q1740" s="148"/>
      <c r="R1740" s="148"/>
      <c r="S1740" s="148"/>
      <c r="T1740" s="148"/>
      <c r="U1740" s="148"/>
    </row>
    <row r="1741">
      <c r="A1741" s="145"/>
      <c r="B1741" s="146"/>
      <c r="C1741" s="147"/>
      <c r="D1741" s="148"/>
      <c r="E1741" s="148"/>
      <c r="F1741" s="148"/>
      <c r="G1741" s="148"/>
      <c r="H1741" s="148"/>
      <c r="I1741" s="148"/>
      <c r="J1741" s="148"/>
      <c r="K1741" s="148"/>
      <c r="L1741" s="148"/>
      <c r="M1741" s="148"/>
      <c r="N1741" s="148"/>
      <c r="O1741" s="148"/>
      <c r="P1741" s="148"/>
      <c r="Q1741" s="148"/>
      <c r="R1741" s="148"/>
      <c r="S1741" s="148"/>
      <c r="T1741" s="148"/>
      <c r="U1741" s="148"/>
    </row>
    <row r="1742">
      <c r="A1742" s="145"/>
      <c r="B1742" s="146"/>
      <c r="C1742" s="147"/>
      <c r="D1742" s="148"/>
      <c r="E1742" s="148"/>
      <c r="F1742" s="148"/>
      <c r="G1742" s="148"/>
      <c r="H1742" s="148"/>
      <c r="I1742" s="148"/>
      <c r="J1742" s="148"/>
      <c r="K1742" s="148"/>
      <c r="L1742" s="148"/>
      <c r="M1742" s="148"/>
      <c r="N1742" s="148"/>
      <c r="O1742" s="148"/>
      <c r="P1742" s="148"/>
      <c r="Q1742" s="148"/>
      <c r="R1742" s="148"/>
      <c r="S1742" s="148"/>
      <c r="T1742" s="148"/>
      <c r="U1742" s="148"/>
    </row>
    <row r="1743">
      <c r="A1743" s="145"/>
      <c r="B1743" s="146"/>
      <c r="C1743" s="147"/>
      <c r="D1743" s="148"/>
      <c r="E1743" s="148"/>
      <c r="F1743" s="148"/>
      <c r="G1743" s="148"/>
      <c r="H1743" s="148"/>
      <c r="I1743" s="148"/>
      <c r="J1743" s="148"/>
      <c r="K1743" s="148"/>
      <c r="L1743" s="148"/>
      <c r="M1743" s="148"/>
      <c r="N1743" s="148"/>
      <c r="O1743" s="148"/>
      <c r="P1743" s="148"/>
      <c r="Q1743" s="148"/>
      <c r="R1743" s="148"/>
      <c r="S1743" s="148"/>
      <c r="T1743" s="148"/>
      <c r="U1743" s="148"/>
    </row>
    <row r="1744">
      <c r="A1744" s="145"/>
      <c r="B1744" s="146"/>
      <c r="C1744" s="147"/>
      <c r="D1744" s="148"/>
      <c r="E1744" s="148"/>
      <c r="F1744" s="148"/>
      <c r="G1744" s="148"/>
      <c r="H1744" s="148"/>
      <c r="I1744" s="148"/>
      <c r="J1744" s="148"/>
      <c r="K1744" s="148"/>
      <c r="L1744" s="148"/>
      <c r="M1744" s="148"/>
      <c r="N1744" s="148"/>
      <c r="O1744" s="148"/>
      <c r="P1744" s="148"/>
      <c r="Q1744" s="148"/>
      <c r="R1744" s="148"/>
      <c r="S1744" s="148"/>
      <c r="T1744" s="148"/>
      <c r="U1744" s="148"/>
    </row>
    <row r="1745">
      <c r="A1745" s="145"/>
      <c r="B1745" s="146"/>
      <c r="C1745" s="147"/>
      <c r="D1745" s="148"/>
      <c r="E1745" s="148"/>
      <c r="F1745" s="148"/>
      <c r="G1745" s="148"/>
      <c r="H1745" s="148"/>
      <c r="I1745" s="148"/>
      <c r="J1745" s="148"/>
      <c r="K1745" s="148"/>
      <c r="L1745" s="148"/>
      <c r="M1745" s="148"/>
      <c r="N1745" s="148"/>
      <c r="O1745" s="148"/>
      <c r="P1745" s="148"/>
      <c r="Q1745" s="148"/>
      <c r="R1745" s="148"/>
      <c r="S1745" s="148"/>
      <c r="T1745" s="148"/>
      <c r="U1745" s="148"/>
    </row>
    <row r="1746">
      <c r="A1746" s="145"/>
      <c r="B1746" s="146"/>
      <c r="C1746" s="147"/>
      <c r="D1746" s="148"/>
      <c r="E1746" s="148"/>
      <c r="F1746" s="148"/>
      <c r="G1746" s="148"/>
      <c r="H1746" s="148"/>
      <c r="I1746" s="148"/>
      <c r="J1746" s="148"/>
      <c r="K1746" s="148"/>
      <c r="L1746" s="148"/>
      <c r="M1746" s="148"/>
      <c r="N1746" s="148"/>
      <c r="O1746" s="148"/>
      <c r="P1746" s="148"/>
      <c r="Q1746" s="148"/>
      <c r="R1746" s="148"/>
      <c r="S1746" s="148"/>
      <c r="T1746" s="148"/>
      <c r="U1746" s="148"/>
    </row>
    <row r="1747">
      <c r="A1747" s="145"/>
      <c r="B1747" s="146"/>
      <c r="C1747" s="147"/>
      <c r="D1747" s="148"/>
      <c r="E1747" s="148"/>
      <c r="F1747" s="148"/>
      <c r="G1747" s="148"/>
      <c r="H1747" s="148"/>
      <c r="I1747" s="148"/>
      <c r="J1747" s="148"/>
      <c r="K1747" s="148"/>
      <c r="L1747" s="148"/>
      <c r="M1747" s="148"/>
      <c r="N1747" s="148"/>
      <c r="O1747" s="148"/>
      <c r="P1747" s="148"/>
      <c r="Q1747" s="148"/>
      <c r="R1747" s="148"/>
      <c r="S1747" s="148"/>
      <c r="T1747" s="148"/>
      <c r="U1747" s="148"/>
    </row>
    <row r="1748">
      <c r="A1748" s="145"/>
      <c r="B1748" s="146"/>
      <c r="C1748" s="147"/>
      <c r="D1748" s="148"/>
      <c r="E1748" s="148"/>
      <c r="F1748" s="148"/>
      <c r="G1748" s="148"/>
      <c r="H1748" s="148"/>
      <c r="I1748" s="148"/>
      <c r="J1748" s="148"/>
      <c r="K1748" s="148"/>
      <c r="L1748" s="148"/>
      <c r="M1748" s="148"/>
      <c r="N1748" s="148"/>
      <c r="O1748" s="148"/>
      <c r="P1748" s="148"/>
      <c r="Q1748" s="148"/>
      <c r="R1748" s="148"/>
      <c r="S1748" s="148"/>
      <c r="T1748" s="148"/>
      <c r="U1748" s="148"/>
    </row>
    <row r="1749">
      <c r="A1749" s="145"/>
      <c r="B1749" s="146"/>
      <c r="C1749" s="147"/>
      <c r="D1749" s="148"/>
      <c r="E1749" s="148"/>
      <c r="F1749" s="148"/>
      <c r="G1749" s="148"/>
      <c r="H1749" s="148"/>
      <c r="I1749" s="148"/>
      <c r="J1749" s="148"/>
      <c r="K1749" s="148"/>
      <c r="L1749" s="148"/>
      <c r="M1749" s="148"/>
      <c r="N1749" s="148"/>
      <c r="O1749" s="148"/>
      <c r="P1749" s="148"/>
      <c r="Q1749" s="148"/>
      <c r="R1749" s="148"/>
      <c r="S1749" s="148"/>
      <c r="T1749" s="148"/>
      <c r="U1749" s="148"/>
    </row>
    <row r="1750">
      <c r="A1750" s="145"/>
      <c r="B1750" s="146"/>
      <c r="C1750" s="147"/>
      <c r="D1750" s="148"/>
      <c r="E1750" s="148"/>
      <c r="F1750" s="148"/>
      <c r="G1750" s="148"/>
      <c r="H1750" s="148"/>
      <c r="I1750" s="148"/>
      <c r="J1750" s="148"/>
      <c r="K1750" s="148"/>
      <c r="L1750" s="148"/>
      <c r="M1750" s="148"/>
      <c r="N1750" s="148"/>
      <c r="O1750" s="148"/>
      <c r="P1750" s="148"/>
      <c r="Q1750" s="148"/>
      <c r="R1750" s="148"/>
      <c r="S1750" s="148"/>
      <c r="T1750" s="148"/>
      <c r="U1750" s="148"/>
    </row>
    <row r="1751">
      <c r="A1751" s="145"/>
      <c r="B1751" s="146"/>
      <c r="C1751" s="147"/>
      <c r="D1751" s="148"/>
      <c r="E1751" s="148"/>
      <c r="F1751" s="148"/>
      <c r="G1751" s="148"/>
      <c r="H1751" s="148"/>
      <c r="I1751" s="148"/>
      <c r="J1751" s="148"/>
      <c r="K1751" s="148"/>
      <c r="L1751" s="148"/>
      <c r="M1751" s="148"/>
      <c r="N1751" s="148"/>
      <c r="O1751" s="148"/>
      <c r="P1751" s="148"/>
      <c r="Q1751" s="148"/>
      <c r="R1751" s="148"/>
      <c r="S1751" s="148"/>
      <c r="T1751" s="148"/>
      <c r="U1751" s="148"/>
    </row>
    <row r="1752">
      <c r="A1752" s="145"/>
      <c r="B1752" s="146"/>
      <c r="C1752" s="147"/>
      <c r="D1752" s="148"/>
      <c r="E1752" s="148"/>
      <c r="F1752" s="148"/>
      <c r="G1752" s="148"/>
      <c r="H1752" s="148"/>
      <c r="I1752" s="148"/>
      <c r="J1752" s="148"/>
      <c r="K1752" s="148"/>
      <c r="L1752" s="148"/>
      <c r="M1752" s="148"/>
      <c r="N1752" s="148"/>
      <c r="O1752" s="148"/>
      <c r="P1752" s="148"/>
      <c r="Q1752" s="148"/>
      <c r="R1752" s="148"/>
      <c r="S1752" s="148"/>
      <c r="T1752" s="148"/>
      <c r="U1752" s="148"/>
    </row>
    <row r="1753">
      <c r="A1753" s="145"/>
      <c r="B1753" s="146"/>
      <c r="C1753" s="147"/>
      <c r="D1753" s="148"/>
      <c r="E1753" s="148"/>
      <c r="F1753" s="148"/>
      <c r="G1753" s="148"/>
      <c r="H1753" s="148"/>
      <c r="I1753" s="148"/>
      <c r="J1753" s="148"/>
      <c r="K1753" s="148"/>
      <c r="L1753" s="148"/>
      <c r="M1753" s="148"/>
      <c r="N1753" s="148"/>
      <c r="O1753" s="148"/>
      <c r="P1753" s="148"/>
      <c r="Q1753" s="148"/>
      <c r="R1753" s="148"/>
      <c r="S1753" s="148"/>
      <c r="T1753" s="148"/>
      <c r="U1753" s="148"/>
    </row>
    <row r="1754">
      <c r="A1754" s="145"/>
      <c r="B1754" s="146"/>
      <c r="C1754" s="147"/>
      <c r="D1754" s="148"/>
      <c r="E1754" s="148"/>
      <c r="F1754" s="148"/>
      <c r="G1754" s="148"/>
      <c r="H1754" s="148"/>
      <c r="I1754" s="148"/>
      <c r="J1754" s="148"/>
      <c r="K1754" s="148"/>
      <c r="L1754" s="148"/>
      <c r="M1754" s="148"/>
      <c r="N1754" s="148"/>
      <c r="O1754" s="148"/>
      <c r="P1754" s="148"/>
      <c r="Q1754" s="148"/>
      <c r="R1754" s="148"/>
      <c r="S1754" s="148"/>
      <c r="T1754" s="148"/>
      <c r="U1754" s="148"/>
    </row>
    <row r="1755">
      <c r="A1755" s="145"/>
      <c r="B1755" s="146"/>
      <c r="C1755" s="147"/>
      <c r="D1755" s="148"/>
      <c r="E1755" s="148"/>
      <c r="F1755" s="148"/>
      <c r="G1755" s="148"/>
      <c r="H1755" s="148"/>
      <c r="I1755" s="148"/>
      <c r="J1755" s="148"/>
      <c r="K1755" s="148"/>
      <c r="L1755" s="148"/>
      <c r="M1755" s="148"/>
      <c r="N1755" s="148"/>
      <c r="O1755" s="148"/>
      <c r="P1755" s="148"/>
      <c r="Q1755" s="148"/>
      <c r="R1755" s="148"/>
      <c r="S1755" s="148"/>
      <c r="T1755" s="148"/>
      <c r="U1755" s="148"/>
    </row>
    <row r="1756">
      <c r="A1756" s="145"/>
      <c r="B1756" s="146"/>
      <c r="C1756" s="147"/>
      <c r="D1756" s="148"/>
      <c r="E1756" s="148"/>
      <c r="F1756" s="148"/>
      <c r="G1756" s="148"/>
      <c r="H1756" s="148"/>
      <c r="I1756" s="148"/>
      <c r="J1756" s="148"/>
      <c r="K1756" s="148"/>
      <c r="L1756" s="148"/>
      <c r="M1756" s="148"/>
      <c r="N1756" s="148"/>
      <c r="O1756" s="148"/>
      <c r="P1756" s="148"/>
      <c r="Q1756" s="148"/>
      <c r="R1756" s="148"/>
      <c r="S1756" s="148"/>
      <c r="T1756" s="148"/>
      <c r="U1756" s="148"/>
    </row>
    <row r="1757">
      <c r="A1757" s="145"/>
      <c r="B1757" s="146"/>
      <c r="C1757" s="147"/>
      <c r="D1757" s="148"/>
      <c r="E1757" s="148"/>
      <c r="F1757" s="148"/>
      <c r="G1757" s="148"/>
      <c r="H1757" s="148"/>
      <c r="I1757" s="148"/>
      <c r="J1757" s="148"/>
      <c r="K1757" s="148"/>
      <c r="L1757" s="148"/>
      <c r="M1757" s="148"/>
      <c r="N1757" s="148"/>
      <c r="O1757" s="148"/>
      <c r="P1757" s="148"/>
      <c r="Q1757" s="148"/>
      <c r="R1757" s="148"/>
      <c r="S1757" s="148"/>
      <c r="T1757" s="148"/>
      <c r="U1757" s="148"/>
    </row>
    <row r="1758">
      <c r="A1758" s="145"/>
      <c r="B1758" s="146"/>
      <c r="C1758" s="147"/>
      <c r="D1758" s="148"/>
      <c r="E1758" s="148"/>
      <c r="F1758" s="148"/>
      <c r="G1758" s="148"/>
      <c r="H1758" s="148"/>
      <c r="I1758" s="148"/>
      <c r="J1758" s="148"/>
      <c r="K1758" s="148"/>
      <c r="L1758" s="148"/>
      <c r="M1758" s="148"/>
      <c r="N1758" s="148"/>
      <c r="O1758" s="148"/>
      <c r="P1758" s="148"/>
      <c r="Q1758" s="148"/>
      <c r="R1758" s="148"/>
      <c r="S1758" s="148"/>
      <c r="T1758" s="148"/>
      <c r="U1758" s="148"/>
    </row>
    <row r="1759">
      <c r="A1759" s="145"/>
      <c r="B1759" s="146"/>
      <c r="C1759" s="147"/>
      <c r="D1759" s="148"/>
      <c r="E1759" s="148"/>
      <c r="F1759" s="148"/>
      <c r="G1759" s="148"/>
      <c r="H1759" s="148"/>
      <c r="I1759" s="148"/>
      <c r="J1759" s="148"/>
      <c r="K1759" s="148"/>
      <c r="L1759" s="148"/>
      <c r="M1759" s="148"/>
      <c r="N1759" s="148"/>
      <c r="O1759" s="148"/>
      <c r="P1759" s="148"/>
      <c r="Q1759" s="148"/>
      <c r="R1759" s="148"/>
      <c r="S1759" s="148"/>
      <c r="T1759" s="148"/>
      <c r="U1759" s="148"/>
    </row>
    <row r="1760">
      <c r="A1760" s="145"/>
      <c r="B1760" s="146"/>
      <c r="C1760" s="147"/>
      <c r="D1760" s="148"/>
      <c r="E1760" s="148"/>
      <c r="F1760" s="148"/>
      <c r="G1760" s="148"/>
      <c r="H1760" s="148"/>
      <c r="I1760" s="148"/>
      <c r="J1760" s="148"/>
      <c r="K1760" s="148"/>
      <c r="L1760" s="148"/>
      <c r="M1760" s="148"/>
      <c r="N1760" s="148"/>
      <c r="O1760" s="148"/>
      <c r="P1760" s="148"/>
      <c r="Q1760" s="148"/>
      <c r="R1760" s="148"/>
      <c r="S1760" s="148"/>
      <c r="T1760" s="148"/>
      <c r="U1760" s="148"/>
    </row>
    <row r="1761">
      <c r="A1761" s="145"/>
      <c r="B1761" s="146"/>
      <c r="C1761" s="147"/>
      <c r="D1761" s="148"/>
      <c r="E1761" s="148"/>
      <c r="F1761" s="148"/>
      <c r="G1761" s="148"/>
      <c r="H1761" s="148"/>
      <c r="I1761" s="148"/>
      <c r="J1761" s="148"/>
      <c r="K1761" s="148"/>
      <c r="L1761" s="148"/>
      <c r="M1761" s="148"/>
      <c r="N1761" s="148"/>
      <c r="O1761" s="148"/>
      <c r="P1761" s="148"/>
      <c r="Q1761" s="148"/>
      <c r="R1761" s="148"/>
      <c r="S1761" s="148"/>
      <c r="T1761" s="148"/>
      <c r="U1761" s="148"/>
    </row>
    <row r="1762">
      <c r="A1762" s="145"/>
      <c r="B1762" s="146"/>
      <c r="C1762" s="147"/>
      <c r="D1762" s="148"/>
      <c r="E1762" s="148"/>
      <c r="F1762" s="148"/>
      <c r="G1762" s="148"/>
      <c r="H1762" s="148"/>
      <c r="I1762" s="148"/>
      <c r="J1762" s="148"/>
      <c r="K1762" s="148"/>
      <c r="L1762" s="148"/>
      <c r="M1762" s="148"/>
      <c r="N1762" s="148"/>
      <c r="O1762" s="148"/>
      <c r="P1762" s="148"/>
      <c r="Q1762" s="148"/>
      <c r="R1762" s="148"/>
      <c r="S1762" s="148"/>
      <c r="T1762" s="148"/>
      <c r="U1762" s="148"/>
    </row>
    <row r="1763">
      <c r="A1763" s="145"/>
      <c r="B1763" s="146"/>
      <c r="C1763" s="147"/>
      <c r="D1763" s="148"/>
      <c r="E1763" s="148"/>
      <c r="F1763" s="148"/>
      <c r="G1763" s="148"/>
      <c r="H1763" s="148"/>
      <c r="I1763" s="148"/>
      <c r="J1763" s="148"/>
      <c r="K1763" s="148"/>
      <c r="L1763" s="148"/>
      <c r="M1763" s="148"/>
      <c r="N1763" s="148"/>
      <c r="O1763" s="148"/>
      <c r="P1763" s="148"/>
      <c r="Q1763" s="148"/>
      <c r="R1763" s="148"/>
      <c r="S1763" s="148"/>
      <c r="T1763" s="148"/>
      <c r="U1763" s="148"/>
    </row>
    <row r="1764">
      <c r="A1764" s="145"/>
      <c r="B1764" s="146"/>
      <c r="C1764" s="147"/>
      <c r="D1764" s="148"/>
      <c r="E1764" s="148"/>
      <c r="F1764" s="148"/>
      <c r="G1764" s="148"/>
      <c r="H1764" s="148"/>
      <c r="I1764" s="148"/>
      <c r="J1764" s="148"/>
      <c r="K1764" s="148"/>
      <c r="L1764" s="148"/>
      <c r="M1764" s="148"/>
      <c r="N1764" s="148"/>
      <c r="O1764" s="148"/>
      <c r="P1764" s="148"/>
      <c r="Q1764" s="148"/>
      <c r="R1764" s="148"/>
      <c r="S1764" s="148"/>
      <c r="T1764" s="148"/>
      <c r="U1764" s="148"/>
    </row>
    <row r="1765">
      <c r="A1765" s="145"/>
      <c r="B1765" s="146"/>
      <c r="C1765" s="147"/>
      <c r="D1765" s="148"/>
      <c r="E1765" s="148"/>
      <c r="F1765" s="148"/>
      <c r="G1765" s="148"/>
      <c r="H1765" s="148"/>
      <c r="I1765" s="148"/>
      <c r="J1765" s="148"/>
      <c r="K1765" s="148"/>
      <c r="L1765" s="148"/>
      <c r="M1765" s="148"/>
      <c r="N1765" s="148"/>
      <c r="O1765" s="148"/>
      <c r="P1765" s="148"/>
      <c r="Q1765" s="148"/>
      <c r="R1765" s="148"/>
      <c r="S1765" s="148"/>
      <c r="T1765" s="148"/>
      <c r="U1765" s="148"/>
    </row>
    <row r="1766">
      <c r="A1766" s="145"/>
      <c r="B1766" s="146"/>
      <c r="C1766" s="147"/>
      <c r="D1766" s="148"/>
      <c r="E1766" s="148"/>
      <c r="F1766" s="148"/>
      <c r="G1766" s="148"/>
      <c r="H1766" s="148"/>
      <c r="I1766" s="148"/>
      <c r="J1766" s="148"/>
      <c r="K1766" s="148"/>
      <c r="L1766" s="148"/>
      <c r="M1766" s="148"/>
      <c r="N1766" s="148"/>
      <c r="O1766" s="148"/>
      <c r="P1766" s="148"/>
      <c r="Q1766" s="148"/>
      <c r="R1766" s="148"/>
      <c r="S1766" s="148"/>
      <c r="T1766" s="148"/>
      <c r="U1766" s="148"/>
    </row>
    <row r="1767">
      <c r="A1767" s="145"/>
      <c r="B1767" s="146"/>
      <c r="C1767" s="147"/>
      <c r="D1767" s="148"/>
      <c r="E1767" s="148"/>
      <c r="F1767" s="148"/>
      <c r="G1767" s="148"/>
      <c r="H1767" s="148"/>
      <c r="I1767" s="148"/>
      <c r="J1767" s="148"/>
      <c r="K1767" s="148"/>
      <c r="L1767" s="148"/>
      <c r="M1767" s="148"/>
      <c r="N1767" s="148"/>
      <c r="O1767" s="148"/>
      <c r="P1767" s="148"/>
      <c r="Q1767" s="148"/>
      <c r="R1767" s="148"/>
      <c r="S1767" s="148"/>
      <c r="T1767" s="148"/>
      <c r="U1767" s="148"/>
    </row>
    <row r="1768">
      <c r="A1768" s="145"/>
      <c r="B1768" s="146"/>
      <c r="C1768" s="147"/>
      <c r="D1768" s="148"/>
      <c r="E1768" s="148"/>
      <c r="F1768" s="148"/>
      <c r="G1768" s="148"/>
      <c r="H1768" s="148"/>
      <c r="I1768" s="148"/>
      <c r="J1768" s="148"/>
      <c r="K1768" s="148"/>
      <c r="L1768" s="148"/>
      <c r="M1768" s="148"/>
      <c r="N1768" s="148"/>
      <c r="O1768" s="148"/>
      <c r="P1768" s="148"/>
      <c r="Q1768" s="148"/>
      <c r="R1768" s="148"/>
      <c r="S1768" s="148"/>
      <c r="T1768" s="148"/>
      <c r="U1768" s="148"/>
    </row>
    <row r="1769">
      <c r="A1769" s="145"/>
      <c r="B1769" s="146"/>
      <c r="C1769" s="147"/>
      <c r="D1769" s="148"/>
      <c r="E1769" s="148"/>
      <c r="F1769" s="148"/>
      <c r="G1769" s="148"/>
      <c r="H1769" s="148"/>
      <c r="I1769" s="148"/>
      <c r="J1769" s="148"/>
      <c r="K1769" s="148"/>
      <c r="L1769" s="148"/>
      <c r="M1769" s="148"/>
      <c r="N1769" s="148"/>
      <c r="O1769" s="148"/>
      <c r="P1769" s="148"/>
      <c r="Q1769" s="148"/>
      <c r="R1769" s="148"/>
      <c r="S1769" s="148"/>
      <c r="T1769" s="148"/>
      <c r="U1769" s="148"/>
    </row>
    <row r="1770">
      <c r="A1770" s="145"/>
      <c r="B1770" s="146"/>
      <c r="C1770" s="147"/>
      <c r="D1770" s="148"/>
      <c r="E1770" s="148"/>
      <c r="F1770" s="148"/>
      <c r="G1770" s="148"/>
      <c r="H1770" s="148"/>
      <c r="I1770" s="148"/>
      <c r="J1770" s="148"/>
      <c r="K1770" s="148"/>
      <c r="L1770" s="148"/>
      <c r="M1770" s="148"/>
      <c r="N1770" s="148"/>
      <c r="O1770" s="148"/>
      <c r="P1770" s="148"/>
      <c r="Q1770" s="148"/>
      <c r="R1770" s="148"/>
      <c r="S1770" s="148"/>
      <c r="T1770" s="148"/>
      <c r="U1770" s="148"/>
    </row>
    <row r="1771">
      <c r="A1771" s="145"/>
      <c r="B1771" s="146"/>
      <c r="C1771" s="147"/>
      <c r="D1771" s="148"/>
      <c r="E1771" s="148"/>
      <c r="F1771" s="148"/>
      <c r="G1771" s="148"/>
      <c r="H1771" s="148"/>
      <c r="I1771" s="148"/>
      <c r="J1771" s="148"/>
      <c r="K1771" s="148"/>
      <c r="L1771" s="148"/>
      <c r="M1771" s="148"/>
      <c r="N1771" s="148"/>
      <c r="O1771" s="148"/>
      <c r="P1771" s="148"/>
      <c r="Q1771" s="148"/>
      <c r="R1771" s="148"/>
      <c r="S1771" s="148"/>
      <c r="T1771" s="148"/>
      <c r="U1771" s="148"/>
    </row>
    <row r="1772">
      <c r="A1772" s="145"/>
      <c r="B1772" s="146"/>
      <c r="C1772" s="147"/>
      <c r="D1772" s="148"/>
      <c r="E1772" s="148"/>
      <c r="F1772" s="148"/>
      <c r="G1772" s="148"/>
      <c r="H1772" s="148"/>
      <c r="I1772" s="148"/>
      <c r="J1772" s="148"/>
      <c r="K1772" s="148"/>
      <c r="L1772" s="148"/>
      <c r="M1772" s="148"/>
      <c r="N1772" s="148"/>
      <c r="O1772" s="148"/>
      <c r="P1772" s="148"/>
      <c r="Q1772" s="148"/>
      <c r="R1772" s="148"/>
      <c r="S1772" s="148"/>
      <c r="T1772" s="148"/>
      <c r="U1772" s="148"/>
    </row>
    <row r="1773">
      <c r="A1773" s="145"/>
      <c r="B1773" s="146"/>
      <c r="C1773" s="147"/>
      <c r="D1773" s="148"/>
      <c r="E1773" s="148"/>
      <c r="F1773" s="148"/>
      <c r="G1773" s="148"/>
      <c r="H1773" s="148"/>
      <c r="I1773" s="148"/>
      <c r="J1773" s="148"/>
      <c r="K1773" s="148"/>
      <c r="L1773" s="148"/>
      <c r="M1773" s="148"/>
      <c r="N1773" s="148"/>
      <c r="O1773" s="148"/>
      <c r="P1773" s="148"/>
      <c r="Q1773" s="148"/>
      <c r="R1773" s="148"/>
      <c r="S1773" s="148"/>
      <c r="T1773" s="148"/>
      <c r="U1773" s="148"/>
    </row>
    <row r="1774">
      <c r="A1774" s="145"/>
      <c r="B1774" s="146"/>
      <c r="C1774" s="147"/>
      <c r="D1774" s="148"/>
      <c r="E1774" s="148"/>
      <c r="F1774" s="148"/>
      <c r="G1774" s="148"/>
      <c r="H1774" s="148"/>
      <c r="I1774" s="148"/>
      <c r="J1774" s="148"/>
      <c r="K1774" s="148"/>
      <c r="L1774" s="148"/>
      <c r="M1774" s="148"/>
      <c r="N1774" s="148"/>
      <c r="O1774" s="148"/>
      <c r="P1774" s="148"/>
      <c r="Q1774" s="148"/>
      <c r="R1774" s="148"/>
      <c r="S1774" s="148"/>
      <c r="T1774" s="148"/>
      <c r="U1774" s="148"/>
    </row>
    <row r="1775">
      <c r="A1775" s="145"/>
      <c r="B1775" s="146"/>
      <c r="C1775" s="147"/>
      <c r="D1775" s="148"/>
      <c r="E1775" s="148"/>
      <c r="F1775" s="148"/>
      <c r="G1775" s="148"/>
      <c r="H1775" s="148"/>
      <c r="I1775" s="148"/>
      <c r="J1775" s="148"/>
      <c r="K1775" s="148"/>
      <c r="L1775" s="148"/>
      <c r="M1775" s="148"/>
      <c r="N1775" s="148"/>
      <c r="O1775" s="148"/>
      <c r="P1775" s="148"/>
      <c r="Q1775" s="148"/>
      <c r="R1775" s="148"/>
      <c r="S1775" s="148"/>
      <c r="T1775" s="148"/>
      <c r="U1775" s="148"/>
    </row>
    <row r="1776">
      <c r="A1776" s="145"/>
      <c r="B1776" s="146"/>
      <c r="C1776" s="147"/>
      <c r="D1776" s="148"/>
      <c r="E1776" s="148"/>
      <c r="F1776" s="148"/>
      <c r="G1776" s="148"/>
      <c r="H1776" s="148"/>
      <c r="I1776" s="148"/>
      <c r="J1776" s="148"/>
      <c r="K1776" s="148"/>
      <c r="L1776" s="148"/>
      <c r="M1776" s="148"/>
      <c r="N1776" s="148"/>
      <c r="O1776" s="148"/>
      <c r="P1776" s="148"/>
      <c r="Q1776" s="148"/>
      <c r="R1776" s="148"/>
      <c r="S1776" s="148"/>
      <c r="T1776" s="148"/>
      <c r="U1776" s="148"/>
    </row>
    <row r="1777">
      <c r="A1777" s="145"/>
      <c r="B1777" s="146"/>
      <c r="C1777" s="147"/>
      <c r="D1777" s="148"/>
      <c r="E1777" s="148"/>
      <c r="F1777" s="148"/>
      <c r="G1777" s="148"/>
      <c r="H1777" s="148"/>
      <c r="I1777" s="148"/>
      <c r="J1777" s="148"/>
      <c r="K1777" s="148"/>
      <c r="L1777" s="148"/>
      <c r="M1777" s="148"/>
      <c r="N1777" s="148"/>
      <c r="O1777" s="148"/>
      <c r="P1777" s="148"/>
      <c r="Q1777" s="148"/>
      <c r="R1777" s="148"/>
      <c r="S1777" s="148"/>
      <c r="T1777" s="148"/>
      <c r="U1777" s="148"/>
    </row>
    <row r="1778">
      <c r="A1778" s="145"/>
      <c r="B1778" s="146"/>
      <c r="C1778" s="147"/>
      <c r="D1778" s="148"/>
      <c r="E1778" s="148"/>
      <c r="F1778" s="148"/>
      <c r="G1778" s="148"/>
      <c r="H1778" s="148"/>
      <c r="I1778" s="148"/>
      <c r="J1778" s="148"/>
      <c r="K1778" s="148"/>
      <c r="L1778" s="148"/>
      <c r="M1778" s="148"/>
      <c r="N1778" s="148"/>
      <c r="O1778" s="148"/>
      <c r="P1778" s="148"/>
      <c r="Q1778" s="148"/>
      <c r="R1778" s="148"/>
      <c r="S1778" s="148"/>
      <c r="T1778" s="148"/>
      <c r="U1778" s="148"/>
    </row>
    <row r="1779">
      <c r="A1779" s="145"/>
      <c r="B1779" s="146"/>
      <c r="C1779" s="147"/>
      <c r="D1779" s="148"/>
      <c r="E1779" s="148"/>
      <c r="F1779" s="148"/>
      <c r="G1779" s="148"/>
      <c r="H1779" s="148"/>
      <c r="I1779" s="148"/>
      <c r="J1779" s="148"/>
      <c r="K1779" s="148"/>
      <c r="L1779" s="148"/>
      <c r="M1779" s="148"/>
      <c r="N1779" s="148"/>
      <c r="O1779" s="148"/>
      <c r="P1779" s="148"/>
      <c r="Q1779" s="148"/>
      <c r="R1779" s="148"/>
      <c r="S1779" s="148"/>
      <c r="T1779" s="148"/>
      <c r="U1779" s="148"/>
    </row>
    <row r="1780">
      <c r="A1780" s="145"/>
      <c r="B1780" s="146"/>
      <c r="C1780" s="147"/>
      <c r="D1780" s="148"/>
      <c r="E1780" s="148"/>
      <c r="F1780" s="148"/>
      <c r="G1780" s="148"/>
      <c r="H1780" s="148"/>
      <c r="I1780" s="148"/>
      <c r="J1780" s="148"/>
      <c r="K1780" s="148"/>
      <c r="L1780" s="148"/>
      <c r="M1780" s="148"/>
      <c r="N1780" s="148"/>
      <c r="O1780" s="148"/>
      <c r="P1780" s="148"/>
      <c r="Q1780" s="148"/>
      <c r="R1780" s="148"/>
      <c r="S1780" s="148"/>
      <c r="T1780" s="148"/>
      <c r="U1780" s="148"/>
    </row>
    <row r="1781">
      <c r="A1781" s="145"/>
      <c r="B1781" s="146"/>
      <c r="C1781" s="147"/>
      <c r="D1781" s="148"/>
      <c r="E1781" s="148"/>
      <c r="F1781" s="148"/>
      <c r="G1781" s="148"/>
      <c r="H1781" s="148"/>
      <c r="I1781" s="148"/>
      <c r="J1781" s="148"/>
      <c r="K1781" s="148"/>
      <c r="L1781" s="148"/>
      <c r="M1781" s="148"/>
      <c r="N1781" s="148"/>
      <c r="O1781" s="148"/>
      <c r="P1781" s="148"/>
      <c r="Q1781" s="148"/>
      <c r="R1781" s="148"/>
      <c r="S1781" s="148"/>
      <c r="T1781" s="148"/>
      <c r="U1781" s="148"/>
    </row>
    <row r="1782">
      <c r="A1782" s="145"/>
      <c r="B1782" s="146"/>
      <c r="C1782" s="147"/>
      <c r="D1782" s="148"/>
      <c r="E1782" s="148"/>
      <c r="F1782" s="148"/>
      <c r="G1782" s="148"/>
      <c r="H1782" s="148"/>
      <c r="I1782" s="148"/>
      <c r="J1782" s="148"/>
      <c r="K1782" s="148"/>
      <c r="L1782" s="148"/>
      <c r="M1782" s="148"/>
      <c r="N1782" s="148"/>
      <c r="O1782" s="148"/>
      <c r="P1782" s="148"/>
      <c r="Q1782" s="148"/>
      <c r="R1782" s="148"/>
      <c r="S1782" s="148"/>
      <c r="T1782" s="148"/>
      <c r="U1782" s="148"/>
    </row>
    <row r="1783">
      <c r="A1783" s="145"/>
      <c r="B1783" s="146"/>
      <c r="C1783" s="147"/>
      <c r="D1783" s="148"/>
      <c r="E1783" s="148"/>
      <c r="F1783" s="148"/>
      <c r="G1783" s="148"/>
      <c r="H1783" s="148"/>
      <c r="I1783" s="148"/>
      <c r="J1783" s="148"/>
      <c r="K1783" s="148"/>
      <c r="L1783" s="148"/>
      <c r="M1783" s="148"/>
      <c r="N1783" s="148"/>
      <c r="O1783" s="148"/>
      <c r="P1783" s="148"/>
      <c r="Q1783" s="148"/>
      <c r="R1783" s="148"/>
      <c r="S1783" s="148"/>
      <c r="T1783" s="148"/>
      <c r="U1783" s="148"/>
    </row>
    <row r="1784">
      <c r="A1784" s="145"/>
      <c r="B1784" s="146"/>
      <c r="C1784" s="147"/>
      <c r="D1784" s="148"/>
      <c r="E1784" s="148"/>
      <c r="F1784" s="148"/>
      <c r="G1784" s="148"/>
      <c r="H1784" s="148"/>
      <c r="I1784" s="148"/>
      <c r="J1784" s="148"/>
      <c r="K1784" s="148"/>
      <c r="L1784" s="148"/>
      <c r="M1784" s="148"/>
      <c r="N1784" s="148"/>
      <c r="O1784" s="148"/>
      <c r="P1784" s="148"/>
      <c r="Q1784" s="148"/>
      <c r="R1784" s="148"/>
      <c r="S1784" s="148"/>
      <c r="T1784" s="148"/>
      <c r="U1784" s="148"/>
    </row>
    <row r="1785">
      <c r="A1785" s="145"/>
      <c r="B1785" s="146"/>
      <c r="C1785" s="147"/>
      <c r="D1785" s="148"/>
      <c r="E1785" s="148"/>
      <c r="F1785" s="148"/>
      <c r="G1785" s="148"/>
      <c r="H1785" s="148"/>
      <c r="I1785" s="148"/>
      <c r="J1785" s="148"/>
      <c r="K1785" s="148"/>
      <c r="L1785" s="148"/>
      <c r="M1785" s="148"/>
      <c r="N1785" s="148"/>
      <c r="O1785" s="148"/>
      <c r="P1785" s="148"/>
      <c r="Q1785" s="148"/>
      <c r="R1785" s="148"/>
      <c r="S1785" s="148"/>
      <c r="T1785" s="148"/>
      <c r="U1785" s="148"/>
    </row>
    <row r="1786">
      <c r="A1786" s="145"/>
      <c r="B1786" s="146"/>
      <c r="C1786" s="147"/>
      <c r="D1786" s="148"/>
      <c r="E1786" s="148"/>
      <c r="F1786" s="148"/>
      <c r="G1786" s="148"/>
      <c r="H1786" s="148"/>
      <c r="I1786" s="148"/>
      <c r="J1786" s="148"/>
      <c r="K1786" s="148"/>
      <c r="L1786" s="148"/>
      <c r="M1786" s="148"/>
      <c r="N1786" s="148"/>
      <c r="O1786" s="148"/>
      <c r="P1786" s="148"/>
      <c r="Q1786" s="148"/>
      <c r="R1786" s="148"/>
      <c r="S1786" s="148"/>
      <c r="T1786" s="148"/>
      <c r="U1786" s="148"/>
    </row>
    <row r="1787">
      <c r="A1787" s="145"/>
      <c r="B1787" s="146"/>
      <c r="C1787" s="147"/>
      <c r="D1787" s="148"/>
      <c r="E1787" s="148"/>
      <c r="F1787" s="148"/>
      <c r="G1787" s="148"/>
      <c r="H1787" s="148"/>
      <c r="I1787" s="148"/>
      <c r="J1787" s="148"/>
      <c r="K1787" s="148"/>
      <c r="L1787" s="148"/>
      <c r="M1787" s="148"/>
      <c r="N1787" s="148"/>
      <c r="O1787" s="148"/>
      <c r="P1787" s="148"/>
      <c r="Q1787" s="148"/>
      <c r="R1787" s="148"/>
      <c r="S1787" s="148"/>
      <c r="T1787" s="148"/>
      <c r="U1787" s="148"/>
    </row>
    <row r="1788">
      <c r="A1788" s="145"/>
      <c r="B1788" s="146"/>
      <c r="C1788" s="147"/>
      <c r="D1788" s="148"/>
      <c r="E1788" s="148"/>
      <c r="F1788" s="148"/>
      <c r="G1788" s="148"/>
      <c r="H1788" s="148"/>
      <c r="I1788" s="148"/>
      <c r="J1788" s="148"/>
      <c r="K1788" s="148"/>
      <c r="L1788" s="148"/>
      <c r="M1788" s="148"/>
      <c r="N1788" s="148"/>
      <c r="O1788" s="148"/>
      <c r="P1788" s="148"/>
      <c r="Q1788" s="148"/>
      <c r="R1788" s="148"/>
      <c r="S1788" s="148"/>
      <c r="T1788" s="148"/>
      <c r="U1788" s="148"/>
    </row>
    <row r="1789">
      <c r="A1789" s="145"/>
      <c r="B1789" s="146"/>
      <c r="C1789" s="147"/>
      <c r="D1789" s="148"/>
      <c r="E1789" s="148"/>
      <c r="F1789" s="148"/>
      <c r="G1789" s="148"/>
      <c r="H1789" s="148"/>
      <c r="I1789" s="148"/>
      <c r="J1789" s="148"/>
      <c r="K1789" s="148"/>
      <c r="L1789" s="148"/>
      <c r="M1789" s="148"/>
      <c r="N1789" s="148"/>
      <c r="O1789" s="148"/>
      <c r="P1789" s="148"/>
      <c r="Q1789" s="148"/>
      <c r="R1789" s="148"/>
      <c r="S1789" s="148"/>
      <c r="T1789" s="148"/>
      <c r="U1789" s="148"/>
    </row>
    <row r="1790">
      <c r="A1790" s="145"/>
      <c r="B1790" s="146"/>
      <c r="C1790" s="147"/>
      <c r="D1790" s="148"/>
      <c r="E1790" s="148"/>
      <c r="F1790" s="148"/>
      <c r="G1790" s="148"/>
      <c r="H1790" s="148"/>
      <c r="I1790" s="148"/>
      <c r="J1790" s="148"/>
      <c r="K1790" s="148"/>
      <c r="L1790" s="148"/>
      <c r="M1790" s="148"/>
      <c r="N1790" s="148"/>
      <c r="O1790" s="148"/>
      <c r="P1790" s="148"/>
      <c r="Q1790" s="148"/>
      <c r="R1790" s="148"/>
      <c r="S1790" s="148"/>
      <c r="T1790" s="148"/>
      <c r="U1790" s="148"/>
    </row>
    <row r="1791">
      <c r="A1791" s="145"/>
      <c r="B1791" s="146"/>
      <c r="C1791" s="147"/>
      <c r="D1791" s="148"/>
      <c r="E1791" s="148"/>
      <c r="F1791" s="148"/>
      <c r="G1791" s="148"/>
      <c r="H1791" s="148"/>
      <c r="I1791" s="148"/>
      <c r="J1791" s="148"/>
      <c r="K1791" s="148"/>
      <c r="L1791" s="148"/>
      <c r="M1791" s="148"/>
      <c r="N1791" s="148"/>
      <c r="O1791" s="148"/>
      <c r="P1791" s="148"/>
      <c r="Q1791" s="148"/>
      <c r="R1791" s="148"/>
      <c r="S1791" s="148"/>
      <c r="T1791" s="148"/>
      <c r="U1791" s="148"/>
    </row>
    <row r="1792">
      <c r="A1792" s="145"/>
      <c r="B1792" s="146"/>
      <c r="C1792" s="147"/>
      <c r="D1792" s="148"/>
      <c r="E1792" s="148"/>
      <c r="F1792" s="148"/>
      <c r="G1792" s="148"/>
      <c r="H1792" s="148"/>
      <c r="I1792" s="148"/>
      <c r="J1792" s="148"/>
      <c r="K1792" s="148"/>
      <c r="L1792" s="148"/>
      <c r="M1792" s="148"/>
      <c r="N1792" s="148"/>
      <c r="O1792" s="148"/>
      <c r="P1792" s="148"/>
      <c r="Q1792" s="148"/>
      <c r="R1792" s="148"/>
      <c r="S1792" s="148"/>
      <c r="T1792" s="148"/>
      <c r="U1792" s="148"/>
    </row>
    <row r="1793">
      <c r="A1793" s="145"/>
      <c r="B1793" s="146"/>
      <c r="C1793" s="147"/>
      <c r="D1793" s="148"/>
      <c r="E1793" s="148"/>
      <c r="F1793" s="148"/>
      <c r="G1793" s="148"/>
      <c r="H1793" s="148"/>
      <c r="I1793" s="148"/>
      <c r="J1793" s="148"/>
      <c r="K1793" s="148"/>
      <c r="L1793" s="148"/>
      <c r="M1793" s="148"/>
      <c r="N1793" s="148"/>
      <c r="O1793" s="148"/>
      <c r="P1793" s="148"/>
      <c r="Q1793" s="148"/>
      <c r="R1793" s="148"/>
      <c r="S1793" s="148"/>
      <c r="T1793" s="148"/>
      <c r="U1793" s="148"/>
    </row>
    <row r="1794">
      <c r="A1794" s="145"/>
      <c r="B1794" s="146"/>
      <c r="C1794" s="147"/>
      <c r="D1794" s="148"/>
      <c r="E1794" s="148"/>
      <c r="F1794" s="148"/>
      <c r="G1794" s="148"/>
      <c r="H1794" s="148"/>
      <c r="I1794" s="148"/>
      <c r="J1794" s="148"/>
      <c r="K1794" s="148"/>
      <c r="L1794" s="148"/>
      <c r="M1794" s="148"/>
      <c r="N1794" s="148"/>
      <c r="O1794" s="148"/>
      <c r="P1794" s="148"/>
      <c r="Q1794" s="148"/>
      <c r="R1794" s="148"/>
      <c r="S1794" s="148"/>
      <c r="T1794" s="148"/>
      <c r="U1794" s="148"/>
    </row>
    <row r="1795">
      <c r="A1795" s="145"/>
      <c r="B1795" s="146"/>
      <c r="C1795" s="147"/>
      <c r="D1795" s="148"/>
      <c r="E1795" s="148"/>
      <c r="F1795" s="148"/>
      <c r="G1795" s="148"/>
      <c r="H1795" s="148"/>
      <c r="I1795" s="148"/>
      <c r="J1795" s="148"/>
      <c r="K1795" s="148"/>
      <c r="L1795" s="148"/>
      <c r="M1795" s="148"/>
      <c r="N1795" s="148"/>
      <c r="O1795" s="148"/>
      <c r="P1795" s="148"/>
      <c r="Q1795" s="148"/>
      <c r="R1795" s="148"/>
      <c r="S1795" s="148"/>
      <c r="T1795" s="148"/>
      <c r="U1795" s="148"/>
    </row>
    <row r="1796">
      <c r="A1796" s="145"/>
      <c r="B1796" s="146"/>
      <c r="C1796" s="147"/>
      <c r="D1796" s="148"/>
      <c r="E1796" s="148"/>
      <c r="F1796" s="148"/>
      <c r="G1796" s="148"/>
      <c r="H1796" s="148"/>
      <c r="I1796" s="148"/>
      <c r="J1796" s="148"/>
      <c r="K1796" s="148"/>
      <c r="L1796" s="148"/>
      <c r="M1796" s="148"/>
      <c r="N1796" s="148"/>
      <c r="O1796" s="148"/>
      <c r="P1796" s="148"/>
      <c r="Q1796" s="148"/>
      <c r="R1796" s="148"/>
      <c r="S1796" s="148"/>
      <c r="T1796" s="148"/>
      <c r="U1796" s="148"/>
    </row>
    <row r="1797">
      <c r="A1797" s="145"/>
      <c r="B1797" s="146"/>
      <c r="C1797" s="147"/>
      <c r="D1797" s="148"/>
      <c r="E1797" s="148"/>
      <c r="F1797" s="148"/>
      <c r="G1797" s="148"/>
      <c r="H1797" s="148"/>
      <c r="I1797" s="148"/>
      <c r="J1797" s="148"/>
      <c r="K1797" s="148"/>
      <c r="L1797" s="148"/>
      <c r="M1797" s="148"/>
      <c r="N1797" s="148"/>
      <c r="O1797" s="148"/>
      <c r="P1797" s="148"/>
      <c r="Q1797" s="148"/>
      <c r="R1797" s="148"/>
      <c r="S1797" s="148"/>
      <c r="T1797" s="148"/>
      <c r="U1797" s="148"/>
    </row>
    <row r="1798">
      <c r="A1798" s="145"/>
      <c r="B1798" s="146"/>
      <c r="C1798" s="147"/>
      <c r="D1798" s="148"/>
      <c r="E1798" s="148"/>
      <c r="F1798" s="148"/>
      <c r="G1798" s="148"/>
      <c r="H1798" s="148"/>
      <c r="I1798" s="148"/>
      <c r="J1798" s="148"/>
      <c r="K1798" s="148"/>
      <c r="L1798" s="148"/>
      <c r="M1798" s="148"/>
      <c r="N1798" s="148"/>
      <c r="O1798" s="148"/>
      <c r="P1798" s="148"/>
      <c r="Q1798" s="148"/>
      <c r="R1798" s="148"/>
      <c r="S1798" s="148"/>
      <c r="T1798" s="148"/>
      <c r="U1798" s="148"/>
    </row>
    <row r="1799">
      <c r="A1799" s="145"/>
      <c r="B1799" s="146"/>
      <c r="C1799" s="147"/>
      <c r="D1799" s="148"/>
      <c r="E1799" s="148"/>
      <c r="F1799" s="148"/>
      <c r="G1799" s="148"/>
      <c r="H1799" s="148"/>
      <c r="I1799" s="148"/>
      <c r="J1799" s="148"/>
      <c r="K1799" s="148"/>
      <c r="L1799" s="148"/>
      <c r="M1799" s="148"/>
      <c r="N1799" s="148"/>
      <c r="O1799" s="148"/>
      <c r="P1799" s="148"/>
      <c r="Q1799" s="148"/>
      <c r="R1799" s="148"/>
      <c r="S1799" s="148"/>
      <c r="T1799" s="148"/>
      <c r="U1799" s="148"/>
    </row>
    <row r="1800">
      <c r="A1800" s="145"/>
      <c r="B1800" s="146"/>
      <c r="C1800" s="147"/>
      <c r="D1800" s="148"/>
      <c r="E1800" s="148"/>
      <c r="F1800" s="148"/>
      <c r="G1800" s="148"/>
      <c r="H1800" s="148"/>
      <c r="I1800" s="148"/>
      <c r="J1800" s="148"/>
      <c r="K1800" s="148"/>
      <c r="L1800" s="148"/>
      <c r="M1800" s="148"/>
      <c r="N1800" s="148"/>
      <c r="O1800" s="148"/>
      <c r="P1800" s="148"/>
      <c r="Q1800" s="148"/>
      <c r="R1800" s="148"/>
      <c r="S1800" s="148"/>
      <c r="T1800" s="148"/>
      <c r="U1800" s="148"/>
    </row>
    <row r="1801">
      <c r="A1801" s="145"/>
      <c r="B1801" s="146"/>
      <c r="C1801" s="147"/>
      <c r="D1801" s="148"/>
      <c r="E1801" s="148"/>
      <c r="F1801" s="148"/>
      <c r="G1801" s="148"/>
      <c r="H1801" s="148"/>
      <c r="I1801" s="148"/>
      <c r="J1801" s="148"/>
      <c r="K1801" s="148"/>
      <c r="L1801" s="148"/>
      <c r="M1801" s="148"/>
      <c r="N1801" s="148"/>
      <c r="O1801" s="148"/>
      <c r="P1801" s="148"/>
      <c r="Q1801" s="148"/>
      <c r="R1801" s="148"/>
      <c r="S1801" s="148"/>
      <c r="T1801" s="148"/>
      <c r="U1801" s="148"/>
    </row>
    <row r="1802">
      <c r="A1802" s="145"/>
      <c r="B1802" s="146"/>
      <c r="C1802" s="147"/>
      <c r="D1802" s="148"/>
      <c r="E1802" s="148"/>
      <c r="F1802" s="148"/>
      <c r="G1802" s="148"/>
      <c r="H1802" s="148"/>
      <c r="I1802" s="148"/>
      <c r="J1802" s="148"/>
      <c r="K1802" s="148"/>
      <c r="L1802" s="148"/>
      <c r="M1802" s="148"/>
      <c r="N1802" s="148"/>
      <c r="O1802" s="148"/>
      <c r="P1802" s="148"/>
      <c r="Q1802" s="148"/>
      <c r="R1802" s="148"/>
      <c r="S1802" s="148"/>
      <c r="T1802" s="148"/>
      <c r="U1802" s="148"/>
    </row>
    <row r="1803">
      <c r="A1803" s="145"/>
      <c r="B1803" s="146"/>
      <c r="C1803" s="147"/>
      <c r="D1803" s="148"/>
      <c r="E1803" s="148"/>
      <c r="F1803" s="148"/>
      <c r="G1803" s="148"/>
      <c r="H1803" s="148"/>
      <c r="I1803" s="148"/>
      <c r="J1803" s="148"/>
      <c r="K1803" s="148"/>
      <c r="L1803" s="148"/>
      <c r="M1803" s="148"/>
      <c r="N1803" s="148"/>
      <c r="O1803" s="148"/>
      <c r="P1803" s="148"/>
      <c r="Q1803" s="148"/>
      <c r="R1803" s="148"/>
      <c r="S1803" s="148"/>
      <c r="T1803" s="148"/>
      <c r="U1803" s="148"/>
    </row>
    <row r="1804">
      <c r="A1804" s="145"/>
      <c r="B1804" s="146"/>
      <c r="C1804" s="147"/>
      <c r="D1804" s="148"/>
      <c r="E1804" s="148"/>
      <c r="F1804" s="148"/>
      <c r="G1804" s="148"/>
      <c r="H1804" s="148"/>
      <c r="I1804" s="148"/>
      <c r="J1804" s="148"/>
      <c r="K1804" s="148"/>
      <c r="L1804" s="148"/>
      <c r="M1804" s="148"/>
      <c r="N1804" s="148"/>
      <c r="O1804" s="148"/>
      <c r="P1804" s="148"/>
      <c r="Q1804" s="148"/>
      <c r="R1804" s="148"/>
      <c r="S1804" s="148"/>
      <c r="T1804" s="148"/>
      <c r="U1804" s="148"/>
    </row>
    <row r="1805">
      <c r="A1805" s="145"/>
      <c r="B1805" s="146"/>
      <c r="C1805" s="147"/>
      <c r="D1805" s="148"/>
      <c r="E1805" s="148"/>
      <c r="F1805" s="148"/>
      <c r="G1805" s="148"/>
      <c r="H1805" s="148"/>
      <c r="I1805" s="148"/>
      <c r="J1805" s="148"/>
      <c r="K1805" s="148"/>
      <c r="L1805" s="148"/>
      <c r="M1805" s="148"/>
      <c r="N1805" s="148"/>
      <c r="O1805" s="148"/>
      <c r="P1805" s="148"/>
      <c r="Q1805" s="148"/>
      <c r="R1805" s="148"/>
      <c r="S1805" s="148"/>
      <c r="T1805" s="148"/>
      <c r="U1805" s="148"/>
    </row>
    <row r="1806">
      <c r="A1806" s="145"/>
      <c r="B1806" s="146"/>
      <c r="C1806" s="147"/>
      <c r="D1806" s="148"/>
      <c r="E1806" s="148"/>
      <c r="F1806" s="148"/>
      <c r="G1806" s="148"/>
      <c r="H1806" s="148"/>
      <c r="I1806" s="148"/>
      <c r="J1806" s="148"/>
      <c r="K1806" s="148"/>
      <c r="L1806" s="148"/>
      <c r="M1806" s="148"/>
      <c r="N1806" s="148"/>
      <c r="O1806" s="148"/>
      <c r="P1806" s="148"/>
      <c r="Q1806" s="148"/>
      <c r="R1806" s="148"/>
      <c r="S1806" s="148"/>
      <c r="T1806" s="148"/>
      <c r="U1806" s="148"/>
    </row>
    <row r="1807">
      <c r="A1807" s="145"/>
      <c r="B1807" s="146"/>
      <c r="C1807" s="147"/>
      <c r="D1807" s="148"/>
      <c r="E1807" s="148"/>
      <c r="F1807" s="148"/>
      <c r="G1807" s="148"/>
      <c r="H1807" s="148"/>
      <c r="I1807" s="148"/>
      <c r="J1807" s="148"/>
      <c r="K1807" s="148"/>
      <c r="L1807" s="148"/>
      <c r="M1807" s="148"/>
      <c r="N1807" s="148"/>
      <c r="O1807" s="148"/>
      <c r="P1807" s="148"/>
      <c r="Q1807" s="148"/>
      <c r="R1807" s="148"/>
      <c r="S1807" s="148"/>
      <c r="T1807" s="148"/>
      <c r="U1807" s="148"/>
    </row>
    <row r="1808">
      <c r="A1808" s="145"/>
      <c r="B1808" s="146"/>
      <c r="C1808" s="147"/>
      <c r="D1808" s="148"/>
      <c r="E1808" s="148"/>
      <c r="F1808" s="148"/>
      <c r="G1808" s="148"/>
      <c r="H1808" s="148"/>
      <c r="I1808" s="148"/>
      <c r="J1808" s="148"/>
      <c r="K1808" s="148"/>
      <c r="L1808" s="148"/>
      <c r="M1808" s="148"/>
      <c r="N1808" s="148"/>
      <c r="O1808" s="148"/>
      <c r="P1808" s="148"/>
      <c r="Q1808" s="148"/>
      <c r="R1808" s="148"/>
      <c r="S1808" s="148"/>
      <c r="T1808" s="148"/>
      <c r="U1808" s="148"/>
    </row>
    <row r="1809">
      <c r="A1809" s="145"/>
      <c r="B1809" s="146"/>
      <c r="C1809" s="147"/>
      <c r="D1809" s="148"/>
      <c r="E1809" s="148"/>
      <c r="F1809" s="148"/>
      <c r="G1809" s="148"/>
      <c r="H1809" s="148"/>
      <c r="I1809" s="148"/>
      <c r="J1809" s="148"/>
      <c r="K1809" s="148"/>
      <c r="L1809" s="148"/>
      <c r="M1809" s="148"/>
      <c r="N1809" s="148"/>
      <c r="O1809" s="148"/>
      <c r="P1809" s="148"/>
      <c r="Q1809" s="148"/>
      <c r="R1809" s="148"/>
      <c r="S1809" s="148"/>
      <c r="T1809" s="148"/>
      <c r="U1809" s="148"/>
    </row>
    <row r="1810">
      <c r="A1810" s="145"/>
      <c r="B1810" s="146"/>
      <c r="C1810" s="147"/>
      <c r="D1810" s="148"/>
      <c r="E1810" s="148"/>
      <c r="F1810" s="148"/>
      <c r="G1810" s="148"/>
      <c r="H1810" s="148"/>
      <c r="I1810" s="148"/>
      <c r="J1810" s="148"/>
      <c r="K1810" s="148"/>
      <c r="L1810" s="148"/>
      <c r="M1810" s="148"/>
      <c r="N1810" s="148"/>
      <c r="O1810" s="148"/>
      <c r="P1810" s="148"/>
      <c r="Q1810" s="148"/>
      <c r="R1810" s="148"/>
      <c r="S1810" s="148"/>
      <c r="T1810" s="148"/>
      <c r="U1810" s="148"/>
    </row>
    <row r="1811">
      <c r="A1811" s="145"/>
      <c r="B1811" s="146"/>
      <c r="C1811" s="147"/>
      <c r="D1811" s="148"/>
      <c r="E1811" s="148"/>
      <c r="F1811" s="148"/>
      <c r="G1811" s="148"/>
      <c r="H1811" s="148"/>
      <c r="I1811" s="148"/>
      <c r="J1811" s="148"/>
      <c r="K1811" s="148"/>
      <c r="L1811" s="148"/>
      <c r="M1811" s="148"/>
      <c r="N1811" s="148"/>
      <c r="O1811" s="148"/>
      <c r="P1811" s="148"/>
      <c r="Q1811" s="148"/>
      <c r="R1811" s="148"/>
      <c r="S1811" s="148"/>
      <c r="T1811" s="148"/>
      <c r="U1811" s="148"/>
    </row>
    <row r="1812">
      <c r="A1812" s="145"/>
      <c r="B1812" s="146"/>
      <c r="C1812" s="147"/>
      <c r="D1812" s="148"/>
      <c r="E1812" s="148"/>
      <c r="F1812" s="148"/>
      <c r="G1812" s="148"/>
      <c r="H1812" s="148"/>
      <c r="I1812" s="148"/>
      <c r="J1812" s="148"/>
      <c r="K1812" s="148"/>
      <c r="L1812" s="148"/>
      <c r="M1812" s="148"/>
      <c r="N1812" s="148"/>
      <c r="O1812" s="148"/>
      <c r="P1812" s="148"/>
      <c r="Q1812" s="148"/>
      <c r="R1812" s="148"/>
      <c r="S1812" s="148"/>
      <c r="T1812" s="148"/>
      <c r="U1812" s="148"/>
    </row>
    <row r="1813">
      <c r="A1813" s="145"/>
      <c r="B1813" s="146"/>
      <c r="C1813" s="147"/>
      <c r="D1813" s="148"/>
      <c r="E1813" s="148"/>
      <c r="F1813" s="148"/>
      <c r="G1813" s="148"/>
      <c r="H1813" s="148"/>
      <c r="I1813" s="148"/>
      <c r="J1813" s="148"/>
      <c r="K1813" s="148"/>
      <c r="L1813" s="148"/>
      <c r="M1813" s="148"/>
      <c r="N1813" s="148"/>
      <c r="O1813" s="148"/>
      <c r="P1813" s="148"/>
      <c r="Q1813" s="148"/>
      <c r="R1813" s="148"/>
      <c r="S1813" s="148"/>
      <c r="T1813" s="148"/>
      <c r="U1813" s="148"/>
    </row>
    <row r="1814">
      <c r="A1814" s="145"/>
      <c r="B1814" s="146"/>
      <c r="C1814" s="147"/>
      <c r="D1814" s="148"/>
      <c r="E1814" s="148"/>
      <c r="F1814" s="148"/>
      <c r="G1814" s="148"/>
      <c r="H1814" s="148"/>
      <c r="I1814" s="148"/>
      <c r="J1814" s="148"/>
      <c r="K1814" s="148"/>
      <c r="L1814" s="148"/>
      <c r="M1814" s="148"/>
      <c r="N1814" s="148"/>
      <c r="O1814" s="148"/>
      <c r="P1814" s="148"/>
      <c r="Q1814" s="148"/>
      <c r="R1814" s="148"/>
      <c r="S1814" s="148"/>
      <c r="T1814" s="148"/>
      <c r="U1814" s="148"/>
    </row>
    <row r="1815">
      <c r="A1815" s="145"/>
      <c r="B1815" s="146"/>
      <c r="C1815" s="147"/>
      <c r="D1815" s="148"/>
      <c r="E1815" s="148"/>
      <c r="F1815" s="148"/>
      <c r="G1815" s="148"/>
      <c r="H1815" s="148"/>
      <c r="I1815" s="148"/>
      <c r="J1815" s="148"/>
      <c r="K1815" s="148"/>
      <c r="L1815" s="148"/>
      <c r="M1815" s="148"/>
      <c r="N1815" s="148"/>
      <c r="O1815" s="148"/>
      <c r="P1815" s="148"/>
      <c r="Q1815" s="148"/>
      <c r="R1815" s="148"/>
      <c r="S1815" s="148"/>
      <c r="T1815" s="148"/>
      <c r="U1815" s="148"/>
    </row>
    <row r="1816">
      <c r="A1816" s="145"/>
      <c r="B1816" s="146"/>
      <c r="C1816" s="147"/>
      <c r="D1816" s="148"/>
      <c r="E1816" s="148"/>
      <c r="F1816" s="148"/>
      <c r="G1816" s="148"/>
      <c r="H1816" s="148"/>
      <c r="I1816" s="148"/>
      <c r="J1816" s="148"/>
      <c r="K1816" s="148"/>
      <c r="L1816" s="148"/>
      <c r="M1816" s="148"/>
      <c r="N1816" s="148"/>
      <c r="O1816" s="148"/>
      <c r="P1816" s="148"/>
      <c r="Q1816" s="148"/>
      <c r="R1816" s="148"/>
      <c r="S1816" s="148"/>
      <c r="T1816" s="148"/>
      <c r="U1816" s="148"/>
    </row>
    <row r="1817">
      <c r="A1817" s="145"/>
      <c r="B1817" s="146"/>
      <c r="C1817" s="147"/>
      <c r="D1817" s="148"/>
      <c r="E1817" s="148"/>
      <c r="F1817" s="148"/>
      <c r="G1817" s="148"/>
      <c r="H1817" s="148"/>
      <c r="I1817" s="148"/>
      <c r="J1817" s="148"/>
      <c r="K1817" s="148"/>
      <c r="L1817" s="148"/>
      <c r="M1817" s="148"/>
      <c r="N1817" s="148"/>
      <c r="O1817" s="148"/>
      <c r="P1817" s="148"/>
      <c r="Q1817" s="148"/>
      <c r="R1817" s="148"/>
      <c r="S1817" s="148"/>
      <c r="T1817" s="148"/>
      <c r="U1817" s="148"/>
    </row>
    <row r="1818">
      <c r="A1818" s="145"/>
      <c r="B1818" s="146"/>
      <c r="C1818" s="147"/>
      <c r="D1818" s="148"/>
      <c r="E1818" s="148"/>
      <c r="F1818" s="148"/>
      <c r="G1818" s="148"/>
      <c r="H1818" s="148"/>
      <c r="I1818" s="148"/>
      <c r="J1818" s="148"/>
      <c r="K1818" s="148"/>
      <c r="L1818" s="148"/>
      <c r="M1818" s="148"/>
      <c r="N1818" s="148"/>
      <c r="O1818" s="148"/>
      <c r="P1818" s="148"/>
      <c r="Q1818" s="148"/>
      <c r="R1818" s="148"/>
      <c r="S1818" s="148"/>
      <c r="T1818" s="148"/>
      <c r="U1818" s="148"/>
    </row>
    <row r="1819">
      <c r="A1819" s="145"/>
      <c r="B1819" s="146"/>
      <c r="C1819" s="147"/>
      <c r="D1819" s="148"/>
      <c r="E1819" s="148"/>
      <c r="F1819" s="148"/>
      <c r="G1819" s="148"/>
      <c r="H1819" s="148"/>
      <c r="I1819" s="148"/>
      <c r="J1819" s="148"/>
      <c r="K1819" s="148"/>
      <c r="L1819" s="148"/>
      <c r="M1819" s="148"/>
      <c r="N1819" s="148"/>
      <c r="O1819" s="148"/>
      <c r="P1819" s="148"/>
      <c r="Q1819" s="148"/>
      <c r="R1819" s="148"/>
      <c r="S1819" s="148"/>
      <c r="T1819" s="148"/>
      <c r="U1819" s="148"/>
    </row>
    <row r="1820">
      <c r="A1820" s="145"/>
      <c r="B1820" s="146"/>
      <c r="C1820" s="147"/>
      <c r="D1820" s="148"/>
      <c r="E1820" s="148"/>
      <c r="F1820" s="148"/>
      <c r="G1820" s="148"/>
      <c r="H1820" s="148"/>
      <c r="I1820" s="148"/>
      <c r="J1820" s="148"/>
      <c r="K1820" s="148"/>
      <c r="L1820" s="148"/>
      <c r="M1820" s="148"/>
      <c r="N1820" s="148"/>
      <c r="O1820" s="148"/>
      <c r="P1820" s="148"/>
      <c r="Q1820" s="148"/>
      <c r="R1820" s="148"/>
      <c r="S1820" s="148"/>
      <c r="T1820" s="148"/>
      <c r="U1820" s="148"/>
    </row>
    <row r="1821">
      <c r="A1821" s="145"/>
      <c r="B1821" s="146"/>
      <c r="C1821" s="147"/>
      <c r="D1821" s="148"/>
      <c r="E1821" s="148"/>
      <c r="F1821" s="148"/>
      <c r="G1821" s="148"/>
      <c r="H1821" s="148"/>
      <c r="I1821" s="148"/>
      <c r="J1821" s="148"/>
      <c r="K1821" s="148"/>
      <c r="L1821" s="148"/>
      <c r="M1821" s="148"/>
      <c r="N1821" s="148"/>
      <c r="O1821" s="148"/>
      <c r="P1821" s="148"/>
      <c r="Q1821" s="148"/>
      <c r="R1821" s="148"/>
      <c r="S1821" s="148"/>
      <c r="T1821" s="148"/>
      <c r="U1821" s="148"/>
    </row>
    <row r="1822">
      <c r="A1822" s="145"/>
      <c r="B1822" s="146"/>
      <c r="C1822" s="147"/>
      <c r="D1822" s="148"/>
      <c r="E1822" s="148"/>
      <c r="F1822" s="148"/>
      <c r="G1822" s="148"/>
      <c r="H1822" s="148"/>
      <c r="I1822" s="148"/>
      <c r="J1822" s="148"/>
      <c r="K1822" s="148"/>
      <c r="L1822" s="148"/>
      <c r="M1822" s="148"/>
      <c r="N1822" s="148"/>
      <c r="O1822" s="148"/>
      <c r="P1822" s="148"/>
      <c r="Q1822" s="148"/>
      <c r="R1822" s="148"/>
      <c r="S1822" s="148"/>
      <c r="T1822" s="148"/>
      <c r="U1822" s="148"/>
    </row>
    <row r="1823">
      <c r="A1823" s="145"/>
      <c r="B1823" s="146"/>
      <c r="C1823" s="147"/>
      <c r="D1823" s="148"/>
      <c r="E1823" s="148"/>
      <c r="F1823" s="148"/>
      <c r="G1823" s="148"/>
      <c r="H1823" s="148"/>
      <c r="I1823" s="148"/>
      <c r="J1823" s="148"/>
      <c r="K1823" s="148"/>
      <c r="L1823" s="148"/>
      <c r="M1823" s="148"/>
      <c r="N1823" s="148"/>
      <c r="O1823" s="148"/>
      <c r="P1823" s="148"/>
      <c r="Q1823" s="148"/>
      <c r="R1823" s="148"/>
      <c r="S1823" s="148"/>
      <c r="T1823" s="148"/>
      <c r="U1823" s="148"/>
    </row>
    <row r="1824">
      <c r="A1824" s="145"/>
      <c r="B1824" s="146"/>
      <c r="C1824" s="147"/>
      <c r="D1824" s="148"/>
      <c r="E1824" s="148"/>
      <c r="F1824" s="148"/>
      <c r="G1824" s="148"/>
      <c r="H1824" s="148"/>
      <c r="I1824" s="148"/>
      <c r="J1824" s="148"/>
      <c r="K1824" s="148"/>
      <c r="L1824" s="148"/>
      <c r="M1824" s="148"/>
      <c r="N1824" s="148"/>
      <c r="O1824" s="148"/>
      <c r="P1824" s="148"/>
      <c r="Q1824" s="148"/>
      <c r="R1824" s="148"/>
      <c r="S1824" s="148"/>
      <c r="T1824" s="148"/>
      <c r="U1824" s="148"/>
    </row>
    <row r="1825">
      <c r="A1825" s="145"/>
      <c r="B1825" s="146"/>
      <c r="C1825" s="147"/>
      <c r="D1825" s="148"/>
      <c r="E1825" s="148"/>
      <c r="F1825" s="148"/>
      <c r="G1825" s="148"/>
      <c r="H1825" s="148"/>
      <c r="I1825" s="148"/>
      <c r="J1825" s="148"/>
      <c r="K1825" s="148"/>
      <c r="L1825" s="148"/>
      <c r="M1825" s="148"/>
      <c r="N1825" s="148"/>
      <c r="O1825" s="148"/>
      <c r="P1825" s="148"/>
      <c r="Q1825" s="148"/>
      <c r="R1825" s="148"/>
      <c r="S1825" s="148"/>
      <c r="T1825" s="148"/>
      <c r="U1825" s="148"/>
    </row>
    <row r="1826">
      <c r="A1826" s="145"/>
      <c r="B1826" s="146"/>
      <c r="C1826" s="147"/>
      <c r="D1826" s="148"/>
      <c r="E1826" s="148"/>
      <c r="F1826" s="148"/>
      <c r="G1826" s="148"/>
      <c r="H1826" s="148"/>
      <c r="I1826" s="148"/>
      <c r="J1826" s="148"/>
      <c r="K1826" s="148"/>
      <c r="L1826" s="148"/>
      <c r="M1826" s="148"/>
      <c r="N1826" s="148"/>
      <c r="O1826" s="148"/>
      <c r="P1826" s="148"/>
      <c r="Q1826" s="148"/>
      <c r="R1826" s="148"/>
      <c r="S1826" s="148"/>
      <c r="T1826" s="148"/>
      <c r="U1826" s="148"/>
    </row>
    <row r="1827">
      <c r="A1827" s="145"/>
      <c r="B1827" s="146"/>
      <c r="C1827" s="147"/>
      <c r="D1827" s="148"/>
      <c r="E1827" s="148"/>
      <c r="F1827" s="148"/>
      <c r="G1827" s="148"/>
      <c r="H1827" s="148"/>
      <c r="I1827" s="148"/>
      <c r="J1827" s="148"/>
      <c r="K1827" s="148"/>
      <c r="L1827" s="148"/>
      <c r="M1827" s="148"/>
      <c r="N1827" s="148"/>
      <c r="O1827" s="148"/>
      <c r="P1827" s="148"/>
      <c r="Q1827" s="148"/>
      <c r="R1827" s="148"/>
      <c r="S1827" s="148"/>
      <c r="T1827" s="148"/>
      <c r="U1827" s="148"/>
    </row>
    <row r="1828">
      <c r="A1828" s="145"/>
      <c r="B1828" s="146"/>
      <c r="C1828" s="147"/>
      <c r="D1828" s="148"/>
      <c r="E1828" s="148"/>
      <c r="F1828" s="148"/>
      <c r="G1828" s="148"/>
      <c r="H1828" s="148"/>
      <c r="I1828" s="148"/>
      <c r="J1828" s="148"/>
      <c r="K1828" s="148"/>
      <c r="L1828" s="148"/>
      <c r="M1828" s="148"/>
      <c r="N1828" s="148"/>
      <c r="O1828" s="148"/>
      <c r="P1828" s="148"/>
      <c r="Q1828" s="148"/>
      <c r="R1828" s="148"/>
      <c r="S1828" s="148"/>
      <c r="T1828" s="148"/>
      <c r="U1828" s="148"/>
    </row>
    <row r="1829">
      <c r="A1829" s="145"/>
      <c r="B1829" s="146"/>
      <c r="C1829" s="147"/>
      <c r="D1829" s="148"/>
      <c r="E1829" s="148"/>
      <c r="F1829" s="148"/>
      <c r="G1829" s="148"/>
      <c r="H1829" s="148"/>
      <c r="I1829" s="148"/>
      <c r="J1829" s="148"/>
      <c r="K1829" s="148"/>
      <c r="L1829" s="148"/>
      <c r="M1829" s="148"/>
      <c r="N1829" s="148"/>
      <c r="O1829" s="148"/>
      <c r="P1829" s="148"/>
      <c r="Q1829" s="148"/>
      <c r="R1829" s="148"/>
      <c r="S1829" s="148"/>
      <c r="T1829" s="148"/>
      <c r="U1829" s="148"/>
    </row>
    <row r="1830">
      <c r="A1830" s="145"/>
      <c r="B1830" s="146"/>
      <c r="C1830" s="147"/>
      <c r="D1830" s="148"/>
      <c r="E1830" s="148"/>
      <c r="F1830" s="148"/>
      <c r="G1830" s="148"/>
      <c r="H1830" s="148"/>
      <c r="I1830" s="148"/>
      <c r="J1830" s="148"/>
      <c r="K1830" s="148"/>
      <c r="L1830" s="148"/>
      <c r="M1830" s="148"/>
      <c r="N1830" s="148"/>
      <c r="O1830" s="148"/>
      <c r="P1830" s="148"/>
      <c r="Q1830" s="148"/>
      <c r="R1830" s="148"/>
      <c r="S1830" s="148"/>
      <c r="T1830" s="148"/>
      <c r="U1830" s="148"/>
    </row>
    <row r="1831">
      <c r="A1831" s="145"/>
      <c r="B1831" s="146"/>
      <c r="C1831" s="147"/>
      <c r="D1831" s="148"/>
      <c r="E1831" s="148"/>
      <c r="F1831" s="148"/>
      <c r="G1831" s="148"/>
      <c r="H1831" s="148"/>
      <c r="I1831" s="148"/>
      <c r="J1831" s="148"/>
      <c r="K1831" s="148"/>
      <c r="L1831" s="148"/>
      <c r="M1831" s="148"/>
      <c r="N1831" s="148"/>
      <c r="O1831" s="148"/>
      <c r="P1831" s="148"/>
      <c r="Q1831" s="148"/>
      <c r="R1831" s="148"/>
      <c r="S1831" s="148"/>
      <c r="T1831" s="148"/>
      <c r="U1831" s="148"/>
    </row>
    <row r="1832">
      <c r="A1832" s="145"/>
      <c r="B1832" s="146"/>
      <c r="C1832" s="147"/>
      <c r="D1832" s="148"/>
      <c r="E1832" s="148"/>
      <c r="F1832" s="148"/>
      <c r="G1832" s="148"/>
      <c r="H1832" s="148"/>
      <c r="I1832" s="148"/>
      <c r="J1832" s="148"/>
      <c r="K1832" s="148"/>
      <c r="L1832" s="148"/>
      <c r="M1832" s="148"/>
      <c r="N1832" s="148"/>
      <c r="O1832" s="148"/>
      <c r="P1832" s="148"/>
      <c r="Q1832" s="148"/>
      <c r="R1832" s="148"/>
      <c r="S1832" s="148"/>
      <c r="T1832" s="148"/>
      <c r="U1832" s="148"/>
    </row>
    <row r="1833">
      <c r="A1833" s="145"/>
      <c r="B1833" s="146"/>
      <c r="C1833" s="147"/>
      <c r="D1833" s="148"/>
      <c r="E1833" s="148"/>
      <c r="F1833" s="148"/>
      <c r="G1833" s="148"/>
      <c r="H1833" s="148"/>
      <c r="I1833" s="148"/>
      <c r="J1833" s="148"/>
      <c r="K1833" s="148"/>
      <c r="L1833" s="148"/>
      <c r="M1833" s="148"/>
      <c r="N1833" s="148"/>
      <c r="O1833" s="148"/>
      <c r="P1833" s="148"/>
      <c r="Q1833" s="148"/>
      <c r="R1833" s="148"/>
      <c r="S1833" s="148"/>
      <c r="T1833" s="148"/>
      <c r="U1833" s="148"/>
    </row>
    <row r="1834">
      <c r="A1834" s="145"/>
      <c r="B1834" s="146"/>
      <c r="C1834" s="147"/>
      <c r="D1834" s="148"/>
      <c r="E1834" s="148"/>
      <c r="F1834" s="148"/>
      <c r="G1834" s="148"/>
      <c r="H1834" s="148"/>
      <c r="I1834" s="148"/>
      <c r="J1834" s="148"/>
      <c r="K1834" s="148"/>
      <c r="L1834" s="148"/>
      <c r="M1834" s="148"/>
      <c r="N1834" s="148"/>
      <c r="O1834" s="148"/>
      <c r="P1834" s="148"/>
      <c r="Q1834" s="148"/>
      <c r="R1834" s="148"/>
      <c r="S1834" s="148"/>
      <c r="T1834" s="148"/>
      <c r="U1834" s="148"/>
    </row>
    <row r="1835">
      <c r="A1835" s="145"/>
      <c r="B1835" s="146"/>
      <c r="C1835" s="147"/>
      <c r="D1835" s="148"/>
      <c r="E1835" s="148"/>
      <c r="F1835" s="148"/>
      <c r="G1835" s="148"/>
      <c r="H1835" s="148"/>
      <c r="I1835" s="148"/>
      <c r="J1835" s="148"/>
      <c r="K1835" s="148"/>
      <c r="L1835" s="148"/>
      <c r="M1835" s="148"/>
      <c r="N1835" s="148"/>
      <c r="O1835" s="148"/>
      <c r="P1835" s="148"/>
      <c r="Q1835" s="148"/>
      <c r="R1835" s="148"/>
      <c r="S1835" s="148"/>
      <c r="T1835" s="148"/>
      <c r="U1835" s="148"/>
    </row>
    <row r="1836">
      <c r="A1836" s="145"/>
      <c r="B1836" s="146"/>
      <c r="C1836" s="147"/>
      <c r="D1836" s="148"/>
      <c r="E1836" s="148"/>
      <c r="F1836" s="148"/>
      <c r="G1836" s="148"/>
      <c r="H1836" s="148"/>
      <c r="I1836" s="148"/>
      <c r="J1836" s="148"/>
      <c r="K1836" s="148"/>
      <c r="L1836" s="148"/>
      <c r="M1836" s="148"/>
      <c r="N1836" s="148"/>
      <c r="O1836" s="148"/>
      <c r="P1836" s="148"/>
      <c r="Q1836" s="148"/>
      <c r="R1836" s="148"/>
      <c r="S1836" s="148"/>
      <c r="T1836" s="148"/>
      <c r="U1836" s="148"/>
    </row>
    <row r="1837">
      <c r="A1837" s="145"/>
      <c r="B1837" s="146"/>
      <c r="C1837" s="147"/>
      <c r="D1837" s="148"/>
      <c r="E1837" s="148"/>
      <c r="F1837" s="148"/>
      <c r="G1837" s="148"/>
      <c r="H1837" s="148"/>
      <c r="I1837" s="148"/>
      <c r="J1837" s="148"/>
      <c r="K1837" s="148"/>
      <c r="L1837" s="148"/>
      <c r="M1837" s="148"/>
      <c r="N1837" s="148"/>
      <c r="O1837" s="148"/>
      <c r="P1837" s="148"/>
      <c r="Q1837" s="148"/>
      <c r="R1837" s="148"/>
      <c r="S1837" s="148"/>
      <c r="T1837" s="148"/>
      <c r="U1837" s="148"/>
    </row>
    <row r="1838">
      <c r="A1838" s="145"/>
      <c r="B1838" s="146"/>
      <c r="C1838" s="147"/>
      <c r="D1838" s="148"/>
      <c r="E1838" s="148"/>
      <c r="F1838" s="148"/>
      <c r="G1838" s="148"/>
      <c r="H1838" s="148"/>
      <c r="I1838" s="148"/>
      <c r="J1838" s="148"/>
      <c r="K1838" s="148"/>
      <c r="L1838" s="148"/>
      <c r="M1838" s="148"/>
      <c r="N1838" s="148"/>
      <c r="O1838" s="148"/>
      <c r="P1838" s="148"/>
      <c r="Q1838" s="148"/>
      <c r="R1838" s="148"/>
      <c r="S1838" s="148"/>
      <c r="T1838" s="148"/>
      <c r="U1838" s="148"/>
    </row>
    <row r="1839">
      <c r="A1839" s="145"/>
      <c r="B1839" s="146"/>
      <c r="C1839" s="147"/>
      <c r="D1839" s="148"/>
      <c r="E1839" s="148"/>
      <c r="F1839" s="148"/>
      <c r="G1839" s="148"/>
      <c r="H1839" s="148"/>
      <c r="I1839" s="148"/>
      <c r="J1839" s="148"/>
      <c r="K1839" s="148"/>
      <c r="L1839" s="148"/>
      <c r="M1839" s="148"/>
      <c r="N1839" s="148"/>
      <c r="O1839" s="148"/>
      <c r="P1839" s="148"/>
      <c r="Q1839" s="148"/>
      <c r="R1839" s="148"/>
      <c r="S1839" s="148"/>
      <c r="T1839" s="148"/>
      <c r="U1839" s="148"/>
    </row>
    <row r="1840">
      <c r="A1840" s="145"/>
      <c r="B1840" s="146"/>
      <c r="C1840" s="147"/>
      <c r="D1840" s="148"/>
      <c r="E1840" s="148"/>
      <c r="F1840" s="148"/>
      <c r="G1840" s="148"/>
      <c r="H1840" s="148"/>
      <c r="I1840" s="148"/>
      <c r="J1840" s="148"/>
      <c r="K1840" s="148"/>
      <c r="L1840" s="148"/>
      <c r="M1840" s="148"/>
      <c r="N1840" s="148"/>
      <c r="O1840" s="148"/>
      <c r="P1840" s="148"/>
      <c r="Q1840" s="148"/>
      <c r="R1840" s="148"/>
      <c r="S1840" s="148"/>
      <c r="T1840" s="148"/>
      <c r="U1840" s="148"/>
    </row>
    <row r="1841">
      <c r="A1841" s="145"/>
      <c r="B1841" s="146"/>
      <c r="C1841" s="147"/>
      <c r="D1841" s="148"/>
      <c r="E1841" s="148"/>
      <c r="F1841" s="148"/>
      <c r="G1841" s="148"/>
      <c r="H1841" s="148"/>
      <c r="I1841" s="148"/>
      <c r="J1841" s="148"/>
      <c r="K1841" s="148"/>
      <c r="L1841" s="148"/>
      <c r="M1841" s="148"/>
      <c r="N1841" s="148"/>
      <c r="O1841" s="148"/>
      <c r="P1841" s="148"/>
      <c r="Q1841" s="148"/>
      <c r="R1841" s="148"/>
      <c r="S1841" s="148"/>
      <c r="T1841" s="148"/>
      <c r="U1841" s="148"/>
    </row>
    <row r="1842">
      <c r="A1842" s="145"/>
      <c r="B1842" s="146"/>
      <c r="C1842" s="147"/>
      <c r="D1842" s="148"/>
      <c r="E1842" s="148"/>
      <c r="F1842" s="148"/>
      <c r="G1842" s="148"/>
      <c r="H1842" s="148"/>
      <c r="I1842" s="148"/>
      <c r="J1842" s="148"/>
      <c r="K1842" s="148"/>
      <c r="L1842" s="148"/>
      <c r="M1842" s="148"/>
      <c r="N1842" s="148"/>
      <c r="O1842" s="148"/>
      <c r="P1842" s="148"/>
      <c r="Q1842" s="148"/>
      <c r="R1842" s="148"/>
      <c r="S1842" s="148"/>
      <c r="T1842" s="148"/>
      <c r="U1842" s="148"/>
    </row>
    <row r="1843">
      <c r="A1843" s="145"/>
      <c r="B1843" s="146"/>
      <c r="C1843" s="147"/>
      <c r="D1843" s="148"/>
      <c r="E1843" s="148"/>
      <c r="F1843" s="148"/>
      <c r="G1843" s="148"/>
      <c r="H1843" s="148"/>
      <c r="I1843" s="148"/>
      <c r="J1843" s="148"/>
      <c r="K1843" s="148"/>
      <c r="L1843" s="148"/>
      <c r="M1843" s="148"/>
      <c r="N1843" s="148"/>
      <c r="O1843" s="148"/>
      <c r="P1843" s="148"/>
      <c r="Q1843" s="148"/>
      <c r="R1843" s="148"/>
      <c r="S1843" s="148"/>
      <c r="T1843" s="148"/>
      <c r="U1843" s="148"/>
    </row>
    <row r="1844">
      <c r="A1844" s="145"/>
      <c r="B1844" s="146"/>
      <c r="C1844" s="147"/>
      <c r="D1844" s="148"/>
      <c r="E1844" s="148"/>
      <c r="F1844" s="148"/>
      <c r="G1844" s="148"/>
      <c r="H1844" s="148"/>
      <c r="I1844" s="148"/>
      <c r="J1844" s="148"/>
      <c r="K1844" s="148"/>
      <c r="L1844" s="148"/>
      <c r="M1844" s="148"/>
      <c r="N1844" s="148"/>
      <c r="O1844" s="148"/>
      <c r="P1844" s="148"/>
      <c r="Q1844" s="148"/>
      <c r="R1844" s="148"/>
      <c r="S1844" s="148"/>
      <c r="T1844" s="148"/>
      <c r="U1844" s="148"/>
    </row>
    <row r="1845">
      <c r="A1845" s="145"/>
      <c r="B1845" s="146"/>
      <c r="C1845" s="147"/>
      <c r="D1845" s="148"/>
      <c r="E1845" s="148"/>
      <c r="F1845" s="148"/>
      <c r="G1845" s="148"/>
      <c r="H1845" s="148"/>
      <c r="I1845" s="148"/>
      <c r="J1845" s="148"/>
      <c r="K1845" s="148"/>
      <c r="L1845" s="148"/>
      <c r="M1845" s="148"/>
      <c r="N1845" s="148"/>
      <c r="O1845" s="148"/>
      <c r="P1845" s="148"/>
      <c r="Q1845" s="148"/>
      <c r="R1845" s="148"/>
      <c r="S1845" s="148"/>
      <c r="T1845" s="148"/>
      <c r="U1845" s="148"/>
    </row>
    <row r="1846">
      <c r="A1846" s="145"/>
      <c r="B1846" s="146"/>
      <c r="C1846" s="147"/>
      <c r="D1846" s="148"/>
      <c r="E1846" s="148"/>
      <c r="F1846" s="148"/>
      <c r="G1846" s="148"/>
      <c r="H1846" s="148"/>
      <c r="I1846" s="148"/>
      <c r="J1846" s="148"/>
      <c r="K1846" s="148"/>
      <c r="L1846" s="148"/>
      <c r="M1846" s="148"/>
      <c r="N1846" s="148"/>
      <c r="O1846" s="148"/>
      <c r="P1846" s="148"/>
      <c r="Q1846" s="148"/>
      <c r="R1846" s="148"/>
      <c r="S1846" s="148"/>
      <c r="T1846" s="148"/>
      <c r="U1846" s="148"/>
    </row>
    <row r="1847">
      <c r="A1847" s="145"/>
      <c r="B1847" s="146"/>
      <c r="C1847" s="147"/>
      <c r="D1847" s="148"/>
      <c r="E1847" s="148"/>
      <c r="F1847" s="148"/>
      <c r="G1847" s="148"/>
      <c r="H1847" s="148"/>
      <c r="I1847" s="148"/>
      <c r="J1847" s="148"/>
      <c r="K1847" s="148"/>
      <c r="L1847" s="148"/>
      <c r="M1847" s="148"/>
      <c r="N1847" s="148"/>
      <c r="O1847" s="148"/>
      <c r="P1847" s="148"/>
      <c r="Q1847" s="148"/>
      <c r="R1847" s="148"/>
      <c r="S1847" s="148"/>
      <c r="T1847" s="148"/>
      <c r="U1847" s="148"/>
    </row>
    <row r="1848">
      <c r="A1848" s="145"/>
      <c r="B1848" s="146"/>
      <c r="C1848" s="147"/>
      <c r="D1848" s="148"/>
      <c r="E1848" s="148"/>
      <c r="F1848" s="148"/>
      <c r="G1848" s="148"/>
      <c r="H1848" s="148"/>
      <c r="I1848" s="148"/>
      <c r="J1848" s="148"/>
      <c r="K1848" s="148"/>
      <c r="L1848" s="148"/>
      <c r="M1848" s="148"/>
      <c r="N1848" s="148"/>
      <c r="O1848" s="148"/>
      <c r="P1848" s="148"/>
      <c r="Q1848" s="148"/>
      <c r="R1848" s="148"/>
      <c r="S1848" s="148"/>
      <c r="T1848" s="148"/>
      <c r="U1848" s="148"/>
    </row>
    <row r="1849">
      <c r="A1849" s="145"/>
      <c r="B1849" s="146"/>
      <c r="C1849" s="147"/>
      <c r="D1849" s="148"/>
      <c r="E1849" s="148"/>
      <c r="F1849" s="148"/>
      <c r="G1849" s="148"/>
      <c r="H1849" s="148"/>
      <c r="I1849" s="148"/>
      <c r="J1849" s="148"/>
      <c r="K1849" s="148"/>
      <c r="L1849" s="148"/>
      <c r="M1849" s="148"/>
      <c r="N1849" s="148"/>
      <c r="O1849" s="148"/>
      <c r="P1849" s="148"/>
      <c r="Q1849" s="148"/>
      <c r="R1849" s="148"/>
      <c r="S1849" s="148"/>
      <c r="T1849" s="148"/>
      <c r="U1849" s="148"/>
    </row>
    <row r="1850">
      <c r="A1850" s="145"/>
      <c r="B1850" s="146"/>
      <c r="C1850" s="147"/>
      <c r="D1850" s="148"/>
      <c r="E1850" s="148"/>
      <c r="F1850" s="148"/>
      <c r="G1850" s="148"/>
      <c r="H1850" s="148"/>
      <c r="I1850" s="148"/>
      <c r="J1850" s="148"/>
      <c r="K1850" s="148"/>
      <c r="L1850" s="148"/>
      <c r="M1850" s="148"/>
      <c r="N1850" s="148"/>
      <c r="O1850" s="148"/>
      <c r="P1850" s="148"/>
      <c r="Q1850" s="148"/>
      <c r="R1850" s="148"/>
      <c r="S1850" s="148"/>
      <c r="T1850" s="148"/>
      <c r="U1850" s="148"/>
    </row>
    <row r="1851">
      <c r="A1851" s="145"/>
      <c r="B1851" s="146"/>
      <c r="C1851" s="147"/>
      <c r="D1851" s="148"/>
      <c r="E1851" s="148"/>
      <c r="F1851" s="148"/>
      <c r="G1851" s="148"/>
      <c r="H1851" s="148"/>
      <c r="I1851" s="148"/>
      <c r="J1851" s="148"/>
      <c r="K1851" s="148"/>
      <c r="L1851" s="148"/>
      <c r="M1851" s="148"/>
      <c r="N1851" s="148"/>
      <c r="O1851" s="148"/>
      <c r="P1851" s="148"/>
      <c r="Q1851" s="148"/>
      <c r="R1851" s="148"/>
      <c r="S1851" s="148"/>
      <c r="T1851" s="148"/>
      <c r="U1851" s="148"/>
    </row>
    <row r="1852">
      <c r="A1852" s="145"/>
      <c r="B1852" s="146"/>
      <c r="C1852" s="147"/>
      <c r="D1852" s="148"/>
      <c r="E1852" s="148"/>
      <c r="F1852" s="148"/>
      <c r="G1852" s="148"/>
      <c r="H1852" s="148"/>
      <c r="I1852" s="148"/>
      <c r="J1852" s="148"/>
      <c r="K1852" s="148"/>
      <c r="L1852" s="148"/>
      <c r="M1852" s="148"/>
      <c r="N1852" s="148"/>
      <c r="O1852" s="148"/>
      <c r="P1852" s="148"/>
      <c r="Q1852" s="148"/>
      <c r="R1852" s="148"/>
      <c r="S1852" s="148"/>
      <c r="T1852" s="148"/>
      <c r="U1852" s="148"/>
    </row>
    <row r="1853">
      <c r="A1853" s="145"/>
      <c r="B1853" s="146"/>
      <c r="C1853" s="147"/>
      <c r="D1853" s="148"/>
      <c r="E1853" s="148"/>
      <c r="F1853" s="148"/>
      <c r="G1853" s="148"/>
      <c r="H1853" s="148"/>
      <c r="I1853" s="148"/>
      <c r="J1853" s="148"/>
      <c r="K1853" s="148"/>
      <c r="L1853" s="148"/>
      <c r="M1853" s="148"/>
      <c r="N1853" s="148"/>
      <c r="O1853" s="148"/>
      <c r="P1853" s="148"/>
      <c r="Q1853" s="148"/>
      <c r="R1853" s="148"/>
      <c r="S1853" s="148"/>
      <c r="T1853" s="148"/>
      <c r="U1853" s="148"/>
    </row>
    <row r="1854">
      <c r="A1854" s="145"/>
      <c r="B1854" s="146"/>
      <c r="C1854" s="147"/>
      <c r="D1854" s="148"/>
      <c r="E1854" s="148"/>
      <c r="F1854" s="148"/>
      <c r="G1854" s="148"/>
      <c r="H1854" s="148"/>
      <c r="I1854" s="148"/>
      <c r="J1854" s="148"/>
      <c r="K1854" s="148"/>
      <c r="L1854" s="148"/>
      <c r="M1854" s="148"/>
      <c r="N1854" s="148"/>
      <c r="O1854" s="148"/>
      <c r="P1854" s="148"/>
      <c r="Q1854" s="148"/>
      <c r="R1854" s="148"/>
      <c r="S1854" s="148"/>
      <c r="T1854" s="148"/>
      <c r="U1854" s="148"/>
    </row>
    <row r="1855">
      <c r="A1855" s="145"/>
      <c r="B1855" s="146"/>
      <c r="C1855" s="147"/>
      <c r="D1855" s="148"/>
      <c r="E1855" s="148"/>
      <c r="F1855" s="148"/>
      <c r="G1855" s="148"/>
      <c r="H1855" s="148"/>
      <c r="I1855" s="148"/>
      <c r="J1855" s="148"/>
      <c r="K1855" s="148"/>
      <c r="L1855" s="148"/>
      <c r="M1855" s="148"/>
      <c r="N1855" s="148"/>
      <c r="O1855" s="148"/>
      <c r="P1855" s="148"/>
      <c r="Q1855" s="148"/>
      <c r="R1855" s="148"/>
      <c r="S1855" s="148"/>
      <c r="T1855" s="148"/>
      <c r="U1855" s="148"/>
    </row>
    <row r="1856">
      <c r="A1856" s="145"/>
      <c r="B1856" s="146"/>
      <c r="C1856" s="147"/>
      <c r="D1856" s="148"/>
      <c r="E1856" s="148"/>
      <c r="F1856" s="148"/>
      <c r="G1856" s="148"/>
      <c r="H1856" s="148"/>
      <c r="I1856" s="148"/>
      <c r="J1856" s="148"/>
      <c r="K1856" s="148"/>
      <c r="L1856" s="148"/>
      <c r="M1856" s="148"/>
      <c r="N1856" s="148"/>
      <c r="O1856" s="148"/>
      <c r="P1856" s="148"/>
      <c r="Q1856" s="148"/>
      <c r="R1856" s="148"/>
      <c r="S1856" s="148"/>
      <c r="T1856" s="148"/>
      <c r="U1856" s="148"/>
    </row>
    <row r="1857">
      <c r="A1857" s="145"/>
      <c r="B1857" s="146"/>
      <c r="C1857" s="147"/>
      <c r="D1857" s="148"/>
      <c r="E1857" s="148"/>
      <c r="F1857" s="148"/>
      <c r="G1857" s="148"/>
      <c r="H1857" s="148"/>
      <c r="I1857" s="148"/>
      <c r="J1857" s="148"/>
      <c r="K1857" s="148"/>
      <c r="L1857" s="148"/>
      <c r="M1857" s="148"/>
      <c r="N1857" s="148"/>
      <c r="O1857" s="148"/>
      <c r="P1857" s="148"/>
      <c r="Q1857" s="148"/>
      <c r="R1857" s="148"/>
      <c r="S1857" s="148"/>
      <c r="T1857" s="148"/>
      <c r="U1857" s="148"/>
    </row>
    <row r="1858">
      <c r="A1858" s="145"/>
      <c r="B1858" s="146"/>
      <c r="C1858" s="147"/>
      <c r="D1858" s="148"/>
      <c r="E1858" s="148"/>
      <c r="F1858" s="148"/>
      <c r="G1858" s="148"/>
      <c r="H1858" s="148"/>
      <c r="I1858" s="148"/>
      <c r="J1858" s="148"/>
      <c r="K1858" s="148"/>
      <c r="L1858" s="148"/>
      <c r="M1858" s="148"/>
      <c r="N1858" s="148"/>
      <c r="O1858" s="148"/>
      <c r="P1858" s="148"/>
      <c r="Q1858" s="148"/>
      <c r="R1858" s="148"/>
      <c r="S1858" s="148"/>
      <c r="T1858" s="148"/>
      <c r="U1858" s="148"/>
    </row>
    <row r="1859">
      <c r="A1859" s="145"/>
      <c r="B1859" s="146"/>
      <c r="C1859" s="147"/>
      <c r="D1859" s="148"/>
      <c r="E1859" s="148"/>
      <c r="F1859" s="148"/>
      <c r="G1859" s="148"/>
      <c r="H1859" s="148"/>
      <c r="I1859" s="148"/>
      <c r="J1859" s="148"/>
      <c r="K1859" s="148"/>
      <c r="L1859" s="148"/>
      <c r="M1859" s="148"/>
      <c r="N1859" s="148"/>
      <c r="O1859" s="148"/>
      <c r="P1859" s="148"/>
      <c r="Q1859" s="148"/>
      <c r="R1859" s="148"/>
      <c r="S1859" s="148"/>
      <c r="T1859" s="148"/>
      <c r="U1859" s="148"/>
    </row>
    <row r="1860">
      <c r="A1860" s="145"/>
      <c r="B1860" s="146"/>
      <c r="C1860" s="147"/>
      <c r="D1860" s="148"/>
      <c r="E1860" s="148"/>
      <c r="F1860" s="148"/>
      <c r="G1860" s="148"/>
      <c r="H1860" s="148"/>
      <c r="I1860" s="148"/>
      <c r="J1860" s="148"/>
      <c r="K1860" s="148"/>
      <c r="L1860" s="148"/>
      <c r="M1860" s="148"/>
      <c r="N1860" s="148"/>
      <c r="O1860" s="148"/>
      <c r="P1860" s="148"/>
      <c r="Q1860" s="148"/>
      <c r="R1860" s="148"/>
      <c r="S1860" s="148"/>
      <c r="T1860" s="148"/>
      <c r="U1860" s="148"/>
    </row>
    <row r="1861">
      <c r="A1861" s="145"/>
      <c r="B1861" s="146"/>
      <c r="C1861" s="147"/>
      <c r="D1861" s="148"/>
      <c r="E1861" s="148"/>
      <c r="F1861" s="148"/>
      <c r="G1861" s="148"/>
      <c r="H1861" s="148"/>
      <c r="I1861" s="148"/>
      <c r="J1861" s="148"/>
      <c r="K1861" s="148"/>
      <c r="L1861" s="148"/>
      <c r="M1861" s="148"/>
      <c r="N1861" s="148"/>
      <c r="O1861" s="148"/>
      <c r="P1861" s="148"/>
      <c r="Q1861" s="148"/>
      <c r="R1861" s="148"/>
      <c r="S1861" s="148"/>
      <c r="T1861" s="148"/>
      <c r="U1861" s="148"/>
    </row>
    <row r="1862">
      <c r="A1862" s="145"/>
      <c r="B1862" s="146"/>
      <c r="C1862" s="147"/>
      <c r="D1862" s="148"/>
      <c r="E1862" s="148"/>
      <c r="F1862" s="148"/>
      <c r="G1862" s="148"/>
      <c r="H1862" s="148"/>
      <c r="I1862" s="148"/>
      <c r="J1862" s="148"/>
      <c r="K1862" s="148"/>
      <c r="L1862" s="148"/>
      <c r="M1862" s="148"/>
      <c r="N1862" s="148"/>
      <c r="O1862" s="148"/>
      <c r="P1862" s="148"/>
      <c r="Q1862" s="148"/>
      <c r="R1862" s="148"/>
      <c r="S1862" s="148"/>
      <c r="T1862" s="148"/>
      <c r="U1862" s="148"/>
    </row>
    <row r="1863">
      <c r="A1863" s="145"/>
      <c r="B1863" s="146"/>
      <c r="C1863" s="147"/>
      <c r="D1863" s="148"/>
      <c r="E1863" s="148"/>
      <c r="F1863" s="148"/>
      <c r="G1863" s="148"/>
      <c r="H1863" s="148"/>
      <c r="I1863" s="148"/>
      <c r="J1863" s="148"/>
      <c r="K1863" s="148"/>
      <c r="L1863" s="148"/>
      <c r="M1863" s="148"/>
      <c r="N1863" s="148"/>
      <c r="O1863" s="148"/>
      <c r="P1863" s="148"/>
      <c r="Q1863" s="148"/>
      <c r="R1863" s="148"/>
      <c r="S1863" s="148"/>
      <c r="T1863" s="148"/>
      <c r="U1863" s="148"/>
    </row>
    <row r="1864">
      <c r="A1864" s="145"/>
      <c r="B1864" s="146"/>
      <c r="C1864" s="147"/>
      <c r="D1864" s="148"/>
      <c r="E1864" s="148"/>
      <c r="F1864" s="148"/>
      <c r="G1864" s="148"/>
      <c r="H1864" s="148"/>
      <c r="I1864" s="148"/>
      <c r="J1864" s="148"/>
      <c r="K1864" s="148"/>
      <c r="L1864" s="148"/>
      <c r="M1864" s="148"/>
      <c r="N1864" s="148"/>
      <c r="O1864" s="148"/>
      <c r="P1864" s="148"/>
      <c r="Q1864" s="148"/>
      <c r="R1864" s="148"/>
      <c r="S1864" s="148"/>
      <c r="T1864" s="148"/>
      <c r="U1864" s="148"/>
    </row>
    <row r="1865">
      <c r="A1865" s="145"/>
      <c r="B1865" s="146"/>
      <c r="C1865" s="147"/>
      <c r="D1865" s="148"/>
      <c r="E1865" s="148"/>
      <c r="F1865" s="148"/>
      <c r="G1865" s="148"/>
      <c r="H1865" s="148"/>
      <c r="I1865" s="148"/>
      <c r="J1865" s="148"/>
      <c r="K1865" s="148"/>
      <c r="L1865" s="148"/>
      <c r="M1865" s="148"/>
      <c r="N1865" s="148"/>
      <c r="O1865" s="148"/>
      <c r="P1865" s="148"/>
      <c r="Q1865" s="148"/>
      <c r="R1865" s="148"/>
      <c r="S1865" s="148"/>
      <c r="T1865" s="148"/>
      <c r="U1865" s="148"/>
    </row>
    <row r="1866">
      <c r="A1866" s="145"/>
      <c r="B1866" s="146"/>
      <c r="C1866" s="147"/>
      <c r="D1866" s="148"/>
      <c r="E1866" s="148"/>
      <c r="F1866" s="148"/>
      <c r="G1866" s="148"/>
      <c r="H1866" s="148"/>
      <c r="I1866" s="148"/>
      <c r="J1866" s="148"/>
      <c r="K1866" s="148"/>
      <c r="L1866" s="148"/>
      <c r="M1866" s="148"/>
      <c r="N1866" s="148"/>
      <c r="O1866" s="148"/>
      <c r="P1866" s="148"/>
      <c r="Q1866" s="148"/>
      <c r="R1866" s="148"/>
      <c r="S1866" s="148"/>
      <c r="T1866" s="148"/>
      <c r="U1866" s="148"/>
    </row>
    <row r="1867">
      <c r="A1867" s="145"/>
      <c r="B1867" s="146"/>
      <c r="C1867" s="147"/>
      <c r="D1867" s="148"/>
      <c r="E1867" s="148"/>
      <c r="F1867" s="148"/>
      <c r="G1867" s="148"/>
      <c r="H1867" s="148"/>
      <c r="I1867" s="148"/>
      <c r="J1867" s="148"/>
      <c r="K1867" s="148"/>
      <c r="L1867" s="148"/>
      <c r="M1867" s="148"/>
      <c r="N1867" s="148"/>
      <c r="O1867" s="148"/>
      <c r="P1867" s="148"/>
      <c r="Q1867" s="148"/>
      <c r="R1867" s="148"/>
      <c r="S1867" s="148"/>
      <c r="T1867" s="148"/>
      <c r="U1867" s="148"/>
    </row>
    <row r="1868">
      <c r="A1868" s="145"/>
      <c r="B1868" s="146"/>
      <c r="C1868" s="147"/>
      <c r="D1868" s="148"/>
      <c r="E1868" s="148"/>
      <c r="F1868" s="148"/>
      <c r="G1868" s="148"/>
      <c r="H1868" s="148"/>
      <c r="I1868" s="148"/>
      <c r="J1868" s="148"/>
      <c r="K1868" s="148"/>
      <c r="L1868" s="148"/>
      <c r="M1868" s="148"/>
      <c r="N1868" s="148"/>
      <c r="O1868" s="148"/>
      <c r="P1868" s="148"/>
      <c r="Q1868" s="148"/>
      <c r="R1868" s="148"/>
      <c r="S1868" s="148"/>
      <c r="T1868" s="148"/>
      <c r="U1868" s="148"/>
    </row>
    <row r="1869">
      <c r="A1869" s="145"/>
      <c r="B1869" s="146"/>
      <c r="C1869" s="147"/>
      <c r="D1869" s="148"/>
      <c r="E1869" s="148"/>
      <c r="F1869" s="148"/>
      <c r="G1869" s="148"/>
      <c r="H1869" s="148"/>
      <c r="I1869" s="148"/>
      <c r="J1869" s="148"/>
      <c r="K1869" s="148"/>
      <c r="L1869" s="148"/>
      <c r="M1869" s="148"/>
      <c r="N1869" s="148"/>
      <c r="O1869" s="148"/>
      <c r="P1869" s="148"/>
      <c r="Q1869" s="148"/>
      <c r="R1869" s="148"/>
      <c r="S1869" s="148"/>
      <c r="T1869" s="148"/>
      <c r="U1869" s="148"/>
    </row>
    <row r="1870">
      <c r="A1870" s="145"/>
      <c r="B1870" s="146"/>
      <c r="C1870" s="147"/>
      <c r="D1870" s="148"/>
      <c r="E1870" s="148"/>
      <c r="F1870" s="148"/>
      <c r="G1870" s="148"/>
      <c r="H1870" s="148"/>
      <c r="I1870" s="148"/>
      <c r="J1870" s="148"/>
      <c r="K1870" s="148"/>
      <c r="L1870" s="148"/>
      <c r="M1870" s="148"/>
      <c r="N1870" s="148"/>
      <c r="O1870" s="148"/>
      <c r="P1870" s="148"/>
      <c r="Q1870" s="148"/>
      <c r="R1870" s="148"/>
      <c r="S1870" s="148"/>
      <c r="T1870" s="148"/>
      <c r="U1870" s="148"/>
    </row>
    <row r="1871">
      <c r="A1871" s="145"/>
      <c r="B1871" s="146"/>
      <c r="C1871" s="147"/>
      <c r="D1871" s="148"/>
      <c r="E1871" s="148"/>
      <c r="F1871" s="148"/>
      <c r="G1871" s="148"/>
      <c r="H1871" s="148"/>
      <c r="I1871" s="148"/>
      <c r="J1871" s="148"/>
      <c r="K1871" s="148"/>
      <c r="L1871" s="148"/>
      <c r="M1871" s="148"/>
      <c r="N1871" s="148"/>
      <c r="O1871" s="148"/>
      <c r="P1871" s="148"/>
      <c r="Q1871" s="148"/>
      <c r="R1871" s="148"/>
      <c r="S1871" s="148"/>
      <c r="T1871" s="148"/>
      <c r="U1871" s="148"/>
    </row>
    <row r="1872">
      <c r="A1872" s="145"/>
      <c r="B1872" s="146"/>
      <c r="C1872" s="147"/>
      <c r="D1872" s="148"/>
      <c r="E1872" s="148"/>
      <c r="F1872" s="148"/>
      <c r="G1872" s="148"/>
      <c r="H1872" s="148"/>
      <c r="I1872" s="148"/>
      <c r="J1872" s="148"/>
      <c r="K1872" s="148"/>
      <c r="L1872" s="148"/>
      <c r="M1872" s="148"/>
      <c r="N1872" s="148"/>
      <c r="O1872" s="148"/>
      <c r="P1872" s="148"/>
      <c r="Q1872" s="148"/>
      <c r="R1872" s="148"/>
      <c r="S1872" s="148"/>
      <c r="T1872" s="148"/>
      <c r="U1872" s="148"/>
    </row>
    <row r="1873">
      <c r="A1873" s="145"/>
      <c r="B1873" s="146"/>
      <c r="C1873" s="147"/>
      <c r="D1873" s="148"/>
      <c r="E1873" s="148"/>
      <c r="F1873" s="148"/>
      <c r="G1873" s="148"/>
      <c r="H1873" s="148"/>
      <c r="I1873" s="148"/>
      <c r="J1873" s="148"/>
      <c r="K1873" s="148"/>
      <c r="L1873" s="148"/>
      <c r="M1873" s="148"/>
      <c r="N1873" s="148"/>
      <c r="O1873" s="148"/>
      <c r="P1873" s="148"/>
      <c r="Q1873" s="148"/>
      <c r="R1873" s="148"/>
      <c r="S1873" s="148"/>
      <c r="T1873" s="148"/>
      <c r="U1873" s="148"/>
    </row>
    <row r="1874">
      <c r="A1874" s="145"/>
      <c r="B1874" s="146"/>
      <c r="C1874" s="147"/>
      <c r="D1874" s="148"/>
      <c r="E1874" s="148"/>
      <c r="F1874" s="148"/>
      <c r="G1874" s="148"/>
      <c r="H1874" s="148"/>
      <c r="I1874" s="148"/>
      <c r="J1874" s="148"/>
      <c r="K1874" s="148"/>
      <c r="L1874" s="148"/>
      <c r="M1874" s="148"/>
      <c r="N1874" s="148"/>
      <c r="O1874" s="148"/>
      <c r="P1874" s="148"/>
      <c r="Q1874" s="148"/>
      <c r="R1874" s="148"/>
      <c r="S1874" s="148"/>
      <c r="T1874" s="148"/>
      <c r="U1874" s="148"/>
    </row>
    <row r="1875">
      <c r="A1875" s="145"/>
      <c r="B1875" s="146"/>
      <c r="C1875" s="147"/>
      <c r="D1875" s="148"/>
      <c r="E1875" s="148"/>
      <c r="F1875" s="148"/>
      <c r="G1875" s="148"/>
      <c r="H1875" s="148"/>
      <c r="I1875" s="148"/>
      <c r="J1875" s="148"/>
      <c r="K1875" s="148"/>
      <c r="L1875" s="148"/>
      <c r="M1875" s="148"/>
      <c r="N1875" s="148"/>
      <c r="O1875" s="148"/>
      <c r="P1875" s="148"/>
      <c r="Q1875" s="148"/>
      <c r="R1875" s="148"/>
      <c r="S1875" s="148"/>
      <c r="T1875" s="148"/>
      <c r="U1875" s="148"/>
    </row>
    <row r="1876">
      <c r="A1876" s="145"/>
      <c r="B1876" s="146"/>
      <c r="C1876" s="147"/>
      <c r="D1876" s="148"/>
      <c r="E1876" s="148"/>
      <c r="F1876" s="148"/>
      <c r="G1876" s="148"/>
      <c r="H1876" s="148"/>
      <c r="I1876" s="148"/>
      <c r="J1876" s="148"/>
      <c r="K1876" s="148"/>
      <c r="L1876" s="148"/>
      <c r="M1876" s="148"/>
      <c r="N1876" s="148"/>
      <c r="O1876" s="148"/>
      <c r="P1876" s="148"/>
      <c r="Q1876" s="148"/>
      <c r="R1876" s="148"/>
      <c r="S1876" s="148"/>
      <c r="T1876" s="148"/>
      <c r="U1876" s="148"/>
    </row>
    <row r="1877">
      <c r="A1877" s="145"/>
      <c r="B1877" s="146"/>
      <c r="C1877" s="147"/>
      <c r="D1877" s="148"/>
      <c r="E1877" s="148"/>
      <c r="F1877" s="148"/>
      <c r="G1877" s="148"/>
      <c r="H1877" s="148"/>
      <c r="I1877" s="148"/>
      <c r="J1877" s="148"/>
      <c r="K1877" s="148"/>
      <c r="L1877" s="148"/>
      <c r="M1877" s="148"/>
      <c r="N1877" s="148"/>
      <c r="O1877" s="148"/>
      <c r="P1877" s="148"/>
      <c r="Q1877" s="148"/>
      <c r="R1877" s="148"/>
      <c r="S1877" s="148"/>
      <c r="T1877" s="148"/>
      <c r="U1877" s="148"/>
    </row>
    <row r="1878">
      <c r="A1878" s="145"/>
      <c r="B1878" s="146"/>
      <c r="C1878" s="147"/>
      <c r="D1878" s="148"/>
      <c r="E1878" s="148"/>
      <c r="F1878" s="148"/>
      <c r="G1878" s="148"/>
      <c r="H1878" s="148"/>
      <c r="I1878" s="148"/>
      <c r="J1878" s="148"/>
      <c r="K1878" s="148"/>
      <c r="L1878" s="148"/>
      <c r="M1878" s="148"/>
      <c r="N1878" s="148"/>
      <c r="O1878" s="148"/>
      <c r="P1878" s="148"/>
      <c r="Q1878" s="148"/>
      <c r="R1878" s="148"/>
      <c r="S1878" s="148"/>
      <c r="T1878" s="148"/>
      <c r="U1878" s="148"/>
    </row>
    <row r="1879">
      <c r="A1879" s="145"/>
      <c r="B1879" s="146"/>
      <c r="C1879" s="147"/>
      <c r="D1879" s="148"/>
      <c r="E1879" s="148"/>
      <c r="F1879" s="148"/>
      <c r="G1879" s="148"/>
      <c r="H1879" s="148"/>
      <c r="I1879" s="148"/>
      <c r="J1879" s="148"/>
      <c r="K1879" s="148"/>
      <c r="L1879" s="148"/>
      <c r="M1879" s="148"/>
      <c r="N1879" s="148"/>
      <c r="O1879" s="148"/>
      <c r="P1879" s="148"/>
      <c r="Q1879" s="148"/>
      <c r="R1879" s="148"/>
      <c r="S1879" s="148"/>
      <c r="T1879" s="148"/>
      <c r="U1879" s="148"/>
    </row>
    <row r="1880">
      <c r="A1880" s="145"/>
      <c r="B1880" s="146"/>
      <c r="C1880" s="147"/>
      <c r="D1880" s="148"/>
      <c r="E1880" s="148"/>
      <c r="F1880" s="148"/>
      <c r="G1880" s="148"/>
      <c r="H1880" s="148"/>
      <c r="I1880" s="148"/>
      <c r="J1880" s="148"/>
      <c r="K1880" s="148"/>
      <c r="L1880" s="148"/>
      <c r="M1880" s="148"/>
      <c r="N1880" s="148"/>
      <c r="O1880" s="148"/>
      <c r="P1880" s="148"/>
      <c r="Q1880" s="148"/>
      <c r="R1880" s="148"/>
      <c r="S1880" s="148"/>
      <c r="T1880" s="148"/>
      <c r="U1880" s="148"/>
    </row>
    <row r="1881">
      <c r="A1881" s="145"/>
      <c r="B1881" s="146"/>
      <c r="C1881" s="147"/>
      <c r="D1881" s="148"/>
      <c r="E1881" s="148"/>
      <c r="F1881" s="148"/>
      <c r="G1881" s="148"/>
      <c r="H1881" s="148"/>
      <c r="I1881" s="148"/>
      <c r="J1881" s="148"/>
      <c r="K1881" s="148"/>
      <c r="L1881" s="148"/>
      <c r="M1881" s="148"/>
      <c r="N1881" s="148"/>
      <c r="O1881" s="148"/>
      <c r="P1881" s="148"/>
      <c r="Q1881" s="148"/>
      <c r="R1881" s="148"/>
      <c r="S1881" s="148"/>
      <c r="T1881" s="148"/>
      <c r="U1881" s="148"/>
    </row>
    <row r="1882">
      <c r="A1882" s="145"/>
      <c r="B1882" s="146"/>
      <c r="C1882" s="147"/>
      <c r="D1882" s="148"/>
      <c r="E1882" s="148"/>
      <c r="F1882" s="148"/>
      <c r="G1882" s="148"/>
      <c r="H1882" s="148"/>
      <c r="I1882" s="148"/>
      <c r="J1882" s="148"/>
      <c r="K1882" s="148"/>
      <c r="L1882" s="148"/>
      <c r="M1882" s="148"/>
      <c r="N1882" s="148"/>
      <c r="O1882" s="148"/>
      <c r="P1882" s="148"/>
      <c r="Q1882" s="148"/>
      <c r="R1882" s="148"/>
      <c r="S1882" s="148"/>
      <c r="T1882" s="148"/>
      <c r="U1882" s="148"/>
    </row>
    <row r="1883">
      <c r="A1883" s="145"/>
      <c r="B1883" s="146"/>
      <c r="C1883" s="147"/>
      <c r="D1883" s="148"/>
      <c r="E1883" s="148"/>
      <c r="F1883" s="148"/>
      <c r="G1883" s="148"/>
      <c r="H1883" s="148"/>
      <c r="I1883" s="148"/>
      <c r="J1883" s="148"/>
      <c r="K1883" s="148"/>
      <c r="L1883" s="148"/>
      <c r="M1883" s="148"/>
      <c r="N1883" s="148"/>
      <c r="O1883" s="148"/>
      <c r="P1883" s="148"/>
      <c r="Q1883" s="148"/>
      <c r="R1883" s="148"/>
      <c r="S1883" s="148"/>
      <c r="T1883" s="148"/>
      <c r="U1883" s="148"/>
    </row>
    <row r="1884">
      <c r="A1884" s="145"/>
      <c r="B1884" s="146"/>
      <c r="C1884" s="147"/>
      <c r="D1884" s="148"/>
      <c r="E1884" s="148"/>
      <c r="F1884" s="148"/>
      <c r="G1884" s="148"/>
      <c r="H1884" s="148"/>
      <c r="I1884" s="148"/>
      <c r="J1884" s="148"/>
      <c r="K1884" s="148"/>
      <c r="L1884" s="148"/>
      <c r="M1884" s="148"/>
      <c r="N1884" s="148"/>
      <c r="O1884" s="148"/>
      <c r="P1884" s="148"/>
      <c r="Q1884" s="148"/>
      <c r="R1884" s="148"/>
      <c r="S1884" s="148"/>
      <c r="T1884" s="148"/>
      <c r="U1884" s="148"/>
    </row>
    <row r="1885">
      <c r="A1885" s="145"/>
      <c r="B1885" s="146"/>
      <c r="C1885" s="147"/>
      <c r="D1885" s="148"/>
      <c r="E1885" s="148"/>
      <c r="F1885" s="148"/>
      <c r="G1885" s="148"/>
      <c r="H1885" s="148"/>
      <c r="I1885" s="148"/>
      <c r="J1885" s="148"/>
      <c r="K1885" s="148"/>
      <c r="L1885" s="148"/>
      <c r="M1885" s="148"/>
      <c r="N1885" s="148"/>
      <c r="O1885" s="148"/>
      <c r="P1885" s="148"/>
      <c r="Q1885" s="148"/>
      <c r="R1885" s="148"/>
      <c r="S1885" s="148"/>
      <c r="T1885" s="148"/>
      <c r="U1885" s="148"/>
    </row>
    <row r="1886">
      <c r="A1886" s="145"/>
      <c r="B1886" s="146"/>
      <c r="C1886" s="147"/>
      <c r="D1886" s="148"/>
      <c r="E1886" s="148"/>
      <c r="F1886" s="148"/>
      <c r="G1886" s="148"/>
      <c r="H1886" s="148"/>
      <c r="I1886" s="148"/>
      <c r="J1886" s="148"/>
      <c r="K1886" s="148"/>
      <c r="L1886" s="148"/>
      <c r="M1886" s="148"/>
      <c r="N1886" s="148"/>
      <c r="O1886" s="148"/>
      <c r="P1886" s="148"/>
      <c r="Q1886" s="148"/>
      <c r="R1886" s="148"/>
      <c r="S1886" s="148"/>
      <c r="T1886" s="148"/>
      <c r="U1886" s="148"/>
    </row>
    <row r="1887">
      <c r="A1887" s="145"/>
      <c r="B1887" s="146"/>
      <c r="C1887" s="147"/>
      <c r="D1887" s="148"/>
      <c r="E1887" s="148"/>
      <c r="F1887" s="148"/>
      <c r="G1887" s="148"/>
      <c r="H1887" s="148"/>
      <c r="I1887" s="148"/>
      <c r="J1887" s="148"/>
      <c r="K1887" s="148"/>
      <c r="L1887" s="148"/>
      <c r="M1887" s="148"/>
      <c r="N1887" s="148"/>
      <c r="O1887" s="148"/>
      <c r="P1887" s="148"/>
      <c r="Q1887" s="148"/>
      <c r="R1887" s="148"/>
      <c r="S1887" s="148"/>
      <c r="T1887" s="148"/>
      <c r="U1887" s="148"/>
    </row>
    <row r="1888">
      <c r="A1888" s="145"/>
      <c r="B1888" s="146"/>
      <c r="C1888" s="147"/>
      <c r="D1888" s="148"/>
      <c r="E1888" s="148"/>
      <c r="F1888" s="148"/>
      <c r="G1888" s="148"/>
      <c r="H1888" s="148"/>
      <c r="I1888" s="148"/>
      <c r="J1888" s="148"/>
      <c r="K1888" s="148"/>
      <c r="L1888" s="148"/>
      <c r="M1888" s="148"/>
      <c r="N1888" s="148"/>
      <c r="O1888" s="148"/>
      <c r="P1888" s="148"/>
      <c r="Q1888" s="148"/>
      <c r="R1888" s="148"/>
      <c r="S1888" s="148"/>
      <c r="T1888" s="148"/>
      <c r="U1888" s="148"/>
    </row>
    <row r="1889">
      <c r="A1889" s="145"/>
      <c r="B1889" s="146"/>
      <c r="C1889" s="147"/>
      <c r="D1889" s="148"/>
      <c r="E1889" s="148"/>
      <c r="F1889" s="148"/>
      <c r="G1889" s="148"/>
      <c r="H1889" s="148"/>
      <c r="I1889" s="148"/>
      <c r="J1889" s="148"/>
      <c r="K1889" s="148"/>
      <c r="L1889" s="148"/>
      <c r="M1889" s="148"/>
      <c r="N1889" s="148"/>
      <c r="O1889" s="148"/>
      <c r="P1889" s="148"/>
      <c r="Q1889" s="148"/>
      <c r="R1889" s="148"/>
      <c r="S1889" s="148"/>
      <c r="T1889" s="148"/>
      <c r="U1889" s="148"/>
    </row>
    <row r="1890">
      <c r="A1890" s="145"/>
      <c r="B1890" s="146"/>
      <c r="C1890" s="147"/>
      <c r="D1890" s="148"/>
      <c r="E1890" s="148"/>
      <c r="F1890" s="148"/>
      <c r="G1890" s="148"/>
      <c r="H1890" s="148"/>
      <c r="I1890" s="148"/>
      <c r="J1890" s="148"/>
      <c r="K1890" s="148"/>
      <c r="L1890" s="148"/>
      <c r="M1890" s="148"/>
      <c r="N1890" s="148"/>
      <c r="O1890" s="148"/>
      <c r="P1890" s="148"/>
      <c r="Q1890" s="148"/>
      <c r="R1890" s="148"/>
      <c r="S1890" s="148"/>
      <c r="T1890" s="148"/>
      <c r="U1890" s="148"/>
    </row>
    <row r="1891">
      <c r="A1891" s="145"/>
      <c r="B1891" s="146"/>
      <c r="C1891" s="147"/>
      <c r="D1891" s="148"/>
      <c r="E1891" s="148"/>
      <c r="F1891" s="148"/>
      <c r="G1891" s="148"/>
      <c r="H1891" s="148"/>
      <c r="I1891" s="148"/>
      <c r="J1891" s="148"/>
      <c r="K1891" s="148"/>
      <c r="L1891" s="148"/>
      <c r="M1891" s="148"/>
      <c r="N1891" s="148"/>
      <c r="O1891" s="148"/>
      <c r="P1891" s="148"/>
      <c r="Q1891" s="148"/>
      <c r="R1891" s="148"/>
      <c r="S1891" s="148"/>
      <c r="T1891" s="148"/>
      <c r="U1891" s="148"/>
    </row>
    <row r="1892">
      <c r="A1892" s="145"/>
      <c r="B1892" s="146"/>
      <c r="C1892" s="147"/>
      <c r="D1892" s="148"/>
      <c r="E1892" s="148"/>
      <c r="F1892" s="148"/>
      <c r="G1892" s="148"/>
      <c r="H1892" s="148"/>
      <c r="I1892" s="148"/>
      <c r="J1892" s="148"/>
      <c r="K1892" s="148"/>
      <c r="L1892" s="148"/>
      <c r="M1892" s="148"/>
      <c r="N1892" s="148"/>
      <c r="O1892" s="148"/>
      <c r="P1892" s="148"/>
      <c r="Q1892" s="148"/>
      <c r="R1892" s="148"/>
      <c r="S1892" s="148"/>
      <c r="T1892" s="148"/>
      <c r="U1892" s="148"/>
    </row>
    <row r="1893">
      <c r="A1893" s="145"/>
      <c r="B1893" s="146"/>
      <c r="C1893" s="147"/>
      <c r="D1893" s="148"/>
      <c r="E1893" s="148"/>
      <c r="F1893" s="148"/>
      <c r="G1893" s="148"/>
      <c r="H1893" s="148"/>
      <c r="I1893" s="148"/>
      <c r="J1893" s="148"/>
      <c r="K1893" s="148"/>
      <c r="L1893" s="148"/>
      <c r="M1893" s="148"/>
      <c r="N1893" s="148"/>
      <c r="O1893" s="148"/>
      <c r="P1893" s="148"/>
      <c r="Q1893" s="148"/>
      <c r="R1893" s="148"/>
      <c r="S1893" s="148"/>
      <c r="T1893" s="148"/>
      <c r="U1893" s="148"/>
    </row>
    <row r="1894">
      <c r="A1894" s="145"/>
      <c r="B1894" s="146"/>
      <c r="C1894" s="147"/>
      <c r="D1894" s="148"/>
      <c r="E1894" s="148"/>
      <c r="F1894" s="148"/>
      <c r="G1894" s="148"/>
      <c r="H1894" s="148"/>
      <c r="I1894" s="148"/>
      <c r="J1894" s="148"/>
      <c r="K1894" s="148"/>
      <c r="L1894" s="148"/>
      <c r="M1894" s="148"/>
      <c r="N1894" s="148"/>
      <c r="O1894" s="148"/>
      <c r="P1894" s="148"/>
      <c r="Q1894" s="148"/>
      <c r="R1894" s="148"/>
      <c r="S1894" s="148"/>
      <c r="T1894" s="148"/>
      <c r="U1894" s="148"/>
    </row>
    <row r="1895">
      <c r="A1895" s="145"/>
      <c r="B1895" s="146"/>
      <c r="C1895" s="147"/>
      <c r="D1895" s="148"/>
      <c r="E1895" s="148"/>
      <c r="F1895" s="148"/>
      <c r="G1895" s="148"/>
      <c r="H1895" s="148"/>
      <c r="I1895" s="148"/>
      <c r="J1895" s="148"/>
      <c r="K1895" s="148"/>
      <c r="L1895" s="148"/>
      <c r="M1895" s="148"/>
      <c r="N1895" s="148"/>
      <c r="O1895" s="148"/>
      <c r="P1895" s="148"/>
      <c r="Q1895" s="148"/>
      <c r="R1895" s="148"/>
      <c r="S1895" s="148"/>
      <c r="T1895" s="148"/>
      <c r="U1895" s="148"/>
    </row>
    <row r="1896">
      <c r="A1896" s="145"/>
      <c r="B1896" s="146"/>
      <c r="C1896" s="147"/>
      <c r="D1896" s="148"/>
      <c r="E1896" s="148"/>
      <c r="F1896" s="148"/>
      <c r="G1896" s="148"/>
      <c r="H1896" s="148"/>
      <c r="I1896" s="148"/>
      <c r="J1896" s="148"/>
      <c r="K1896" s="148"/>
      <c r="L1896" s="148"/>
      <c r="M1896" s="148"/>
      <c r="N1896" s="148"/>
      <c r="O1896" s="148"/>
      <c r="P1896" s="148"/>
      <c r="Q1896" s="148"/>
      <c r="R1896" s="148"/>
      <c r="S1896" s="148"/>
      <c r="T1896" s="148"/>
      <c r="U1896" s="148"/>
    </row>
    <row r="1897">
      <c r="A1897" s="145"/>
      <c r="B1897" s="146"/>
      <c r="C1897" s="147"/>
      <c r="D1897" s="148"/>
      <c r="E1897" s="148"/>
      <c r="F1897" s="148"/>
      <c r="G1897" s="148"/>
      <c r="H1897" s="148"/>
      <c r="I1897" s="148"/>
      <c r="J1897" s="148"/>
      <c r="K1897" s="148"/>
      <c r="L1897" s="148"/>
      <c r="M1897" s="148"/>
      <c r="N1897" s="148"/>
      <c r="O1897" s="148"/>
      <c r="P1897" s="148"/>
      <c r="Q1897" s="148"/>
      <c r="R1897" s="148"/>
      <c r="S1897" s="148"/>
      <c r="T1897" s="148"/>
      <c r="U1897" s="148"/>
    </row>
    <row r="1898">
      <c r="A1898" s="145"/>
      <c r="B1898" s="146"/>
      <c r="C1898" s="147"/>
      <c r="D1898" s="148"/>
      <c r="E1898" s="148"/>
      <c r="F1898" s="148"/>
      <c r="G1898" s="148"/>
      <c r="H1898" s="148"/>
      <c r="I1898" s="148"/>
      <c r="J1898" s="148"/>
      <c r="K1898" s="148"/>
      <c r="L1898" s="148"/>
      <c r="M1898" s="148"/>
      <c r="N1898" s="148"/>
      <c r="O1898" s="148"/>
      <c r="P1898" s="148"/>
      <c r="Q1898" s="148"/>
      <c r="R1898" s="148"/>
      <c r="S1898" s="148"/>
      <c r="T1898" s="148"/>
      <c r="U1898" s="148"/>
    </row>
    <row r="1899">
      <c r="A1899" s="145"/>
      <c r="B1899" s="146"/>
      <c r="C1899" s="147"/>
      <c r="D1899" s="148"/>
      <c r="E1899" s="148"/>
      <c r="F1899" s="148"/>
      <c r="G1899" s="148"/>
      <c r="H1899" s="148"/>
      <c r="I1899" s="148"/>
      <c r="J1899" s="148"/>
      <c r="K1899" s="148"/>
      <c r="L1899" s="148"/>
      <c r="M1899" s="148"/>
      <c r="N1899" s="148"/>
      <c r="O1899" s="148"/>
      <c r="P1899" s="148"/>
      <c r="Q1899" s="148"/>
      <c r="R1899" s="148"/>
      <c r="S1899" s="148"/>
      <c r="T1899" s="148"/>
      <c r="U1899" s="148"/>
    </row>
    <row r="1900">
      <c r="A1900" s="145"/>
      <c r="B1900" s="146"/>
      <c r="C1900" s="147"/>
      <c r="D1900" s="148"/>
      <c r="E1900" s="148"/>
      <c r="F1900" s="148"/>
      <c r="G1900" s="148"/>
      <c r="H1900" s="148"/>
      <c r="I1900" s="148"/>
      <c r="J1900" s="148"/>
      <c r="K1900" s="148"/>
      <c r="L1900" s="148"/>
      <c r="M1900" s="148"/>
      <c r="N1900" s="148"/>
      <c r="O1900" s="148"/>
      <c r="P1900" s="148"/>
      <c r="Q1900" s="148"/>
      <c r="R1900" s="148"/>
      <c r="S1900" s="148"/>
      <c r="T1900" s="148"/>
      <c r="U1900" s="148"/>
    </row>
    <row r="1901">
      <c r="A1901" s="145"/>
      <c r="B1901" s="146"/>
      <c r="C1901" s="147"/>
      <c r="D1901" s="148"/>
      <c r="E1901" s="148"/>
      <c r="F1901" s="148"/>
      <c r="G1901" s="148"/>
      <c r="H1901" s="148"/>
      <c r="I1901" s="148"/>
      <c r="J1901" s="148"/>
      <c r="K1901" s="148"/>
      <c r="L1901" s="148"/>
      <c r="M1901" s="148"/>
      <c r="N1901" s="148"/>
      <c r="O1901" s="148"/>
      <c r="P1901" s="148"/>
      <c r="Q1901" s="148"/>
      <c r="R1901" s="148"/>
      <c r="S1901" s="148"/>
      <c r="T1901" s="148"/>
      <c r="U1901" s="148"/>
    </row>
    <row r="1902">
      <c r="A1902" s="145"/>
      <c r="B1902" s="146"/>
      <c r="C1902" s="147"/>
      <c r="D1902" s="148"/>
      <c r="E1902" s="148"/>
      <c r="F1902" s="148"/>
      <c r="G1902" s="148"/>
      <c r="H1902" s="148"/>
      <c r="I1902" s="148"/>
      <c r="J1902" s="148"/>
      <c r="K1902" s="148"/>
      <c r="L1902" s="148"/>
      <c r="M1902" s="148"/>
      <c r="N1902" s="148"/>
      <c r="O1902" s="148"/>
      <c r="P1902" s="148"/>
      <c r="Q1902" s="148"/>
      <c r="R1902" s="148"/>
      <c r="S1902" s="148"/>
      <c r="T1902" s="148"/>
      <c r="U1902" s="148"/>
    </row>
    <row r="1903">
      <c r="A1903" s="145"/>
      <c r="B1903" s="146"/>
      <c r="C1903" s="147"/>
      <c r="D1903" s="148"/>
      <c r="E1903" s="148"/>
      <c r="F1903" s="148"/>
      <c r="G1903" s="148"/>
      <c r="H1903" s="148"/>
      <c r="I1903" s="148"/>
      <c r="J1903" s="148"/>
      <c r="K1903" s="148"/>
      <c r="L1903" s="148"/>
      <c r="M1903" s="148"/>
      <c r="N1903" s="148"/>
      <c r="O1903" s="148"/>
      <c r="P1903" s="148"/>
      <c r="Q1903" s="148"/>
      <c r="R1903" s="148"/>
      <c r="S1903" s="148"/>
      <c r="T1903" s="148"/>
      <c r="U1903" s="148"/>
    </row>
    <row r="1904">
      <c r="A1904" s="145"/>
      <c r="B1904" s="146"/>
      <c r="C1904" s="147"/>
      <c r="D1904" s="148"/>
      <c r="E1904" s="148"/>
      <c r="F1904" s="148"/>
      <c r="G1904" s="148"/>
      <c r="H1904" s="148"/>
      <c r="I1904" s="148"/>
      <c r="J1904" s="148"/>
      <c r="K1904" s="148"/>
      <c r="L1904" s="148"/>
      <c r="M1904" s="148"/>
      <c r="N1904" s="148"/>
      <c r="O1904" s="148"/>
      <c r="P1904" s="148"/>
      <c r="Q1904" s="148"/>
      <c r="R1904" s="148"/>
      <c r="S1904" s="148"/>
      <c r="T1904" s="148"/>
      <c r="U1904" s="148"/>
    </row>
    <row r="1905">
      <c r="A1905" s="145"/>
      <c r="B1905" s="146"/>
      <c r="C1905" s="147"/>
      <c r="D1905" s="148"/>
      <c r="E1905" s="148"/>
      <c r="F1905" s="148"/>
      <c r="G1905" s="148"/>
      <c r="H1905" s="148"/>
      <c r="I1905" s="148"/>
      <c r="J1905" s="148"/>
      <c r="K1905" s="148"/>
      <c r="L1905" s="148"/>
      <c r="M1905" s="148"/>
      <c r="N1905" s="148"/>
      <c r="O1905" s="148"/>
      <c r="P1905" s="148"/>
      <c r="Q1905" s="148"/>
      <c r="R1905" s="148"/>
      <c r="S1905" s="148"/>
      <c r="T1905" s="148"/>
      <c r="U1905" s="148"/>
    </row>
    <row r="1906">
      <c r="A1906" s="145"/>
      <c r="B1906" s="146"/>
      <c r="C1906" s="147"/>
      <c r="D1906" s="148"/>
      <c r="E1906" s="148"/>
      <c r="F1906" s="148"/>
      <c r="G1906" s="148"/>
      <c r="H1906" s="148"/>
      <c r="I1906" s="148"/>
      <c r="J1906" s="148"/>
      <c r="K1906" s="148"/>
      <c r="L1906" s="148"/>
      <c r="M1906" s="148"/>
      <c r="N1906" s="148"/>
      <c r="O1906" s="148"/>
      <c r="P1906" s="148"/>
      <c r="Q1906" s="148"/>
      <c r="R1906" s="148"/>
      <c r="S1906" s="148"/>
      <c r="T1906" s="148"/>
      <c r="U1906" s="148"/>
    </row>
    <row r="1907">
      <c r="A1907" s="145"/>
      <c r="B1907" s="146"/>
      <c r="C1907" s="147"/>
      <c r="D1907" s="148"/>
      <c r="E1907" s="148"/>
      <c r="F1907" s="148"/>
      <c r="G1907" s="148"/>
      <c r="H1907" s="148"/>
      <c r="I1907" s="148"/>
      <c r="J1907" s="148"/>
      <c r="K1907" s="148"/>
      <c r="L1907" s="148"/>
      <c r="M1907" s="148"/>
      <c r="N1907" s="148"/>
      <c r="O1907" s="148"/>
      <c r="P1907" s="148"/>
      <c r="Q1907" s="148"/>
      <c r="R1907" s="148"/>
      <c r="S1907" s="148"/>
      <c r="T1907" s="148"/>
      <c r="U1907" s="148"/>
    </row>
    <row r="1908">
      <c r="A1908" s="145"/>
      <c r="B1908" s="146"/>
      <c r="C1908" s="147"/>
      <c r="D1908" s="148"/>
      <c r="E1908" s="148"/>
      <c r="F1908" s="148"/>
      <c r="G1908" s="148"/>
      <c r="H1908" s="148"/>
      <c r="I1908" s="148"/>
      <c r="J1908" s="148"/>
      <c r="K1908" s="148"/>
      <c r="L1908" s="148"/>
      <c r="M1908" s="148"/>
      <c r="N1908" s="148"/>
      <c r="O1908" s="148"/>
      <c r="P1908" s="148"/>
      <c r="Q1908" s="148"/>
      <c r="R1908" s="148"/>
      <c r="S1908" s="148"/>
      <c r="T1908" s="148"/>
      <c r="U1908" s="148"/>
    </row>
    <row r="1909">
      <c r="A1909" s="145"/>
      <c r="B1909" s="146"/>
      <c r="C1909" s="147"/>
      <c r="D1909" s="148"/>
      <c r="E1909" s="148"/>
      <c r="F1909" s="148"/>
      <c r="G1909" s="148"/>
      <c r="H1909" s="148"/>
      <c r="I1909" s="148"/>
      <c r="J1909" s="148"/>
      <c r="K1909" s="148"/>
      <c r="L1909" s="148"/>
      <c r="M1909" s="148"/>
      <c r="N1909" s="148"/>
      <c r="O1909" s="148"/>
      <c r="P1909" s="148"/>
      <c r="Q1909" s="148"/>
      <c r="R1909" s="148"/>
      <c r="S1909" s="148"/>
      <c r="T1909" s="148"/>
      <c r="U1909" s="148"/>
    </row>
    <row r="1910">
      <c r="A1910" s="145"/>
      <c r="B1910" s="146"/>
      <c r="C1910" s="147"/>
      <c r="D1910" s="148"/>
      <c r="E1910" s="148"/>
      <c r="F1910" s="148"/>
      <c r="G1910" s="148"/>
      <c r="H1910" s="148"/>
      <c r="I1910" s="148"/>
      <c r="J1910" s="148"/>
      <c r="K1910" s="148"/>
      <c r="L1910" s="148"/>
      <c r="M1910" s="148"/>
      <c r="N1910" s="148"/>
      <c r="O1910" s="148"/>
      <c r="P1910" s="148"/>
      <c r="Q1910" s="148"/>
      <c r="R1910" s="148"/>
      <c r="S1910" s="148"/>
      <c r="T1910" s="148"/>
      <c r="U1910" s="148"/>
    </row>
    <row r="1911">
      <c r="A1911" s="145"/>
      <c r="B1911" s="146"/>
      <c r="C1911" s="147"/>
      <c r="D1911" s="148"/>
      <c r="E1911" s="148"/>
      <c r="F1911" s="148"/>
      <c r="G1911" s="148"/>
      <c r="H1911" s="148"/>
      <c r="I1911" s="148"/>
      <c r="J1911" s="148"/>
      <c r="K1911" s="148"/>
      <c r="L1911" s="148"/>
      <c r="M1911" s="148"/>
      <c r="N1911" s="148"/>
      <c r="O1911" s="148"/>
      <c r="P1911" s="148"/>
      <c r="Q1911" s="148"/>
      <c r="R1911" s="148"/>
      <c r="S1911" s="148"/>
      <c r="T1911" s="148"/>
      <c r="U1911" s="148"/>
    </row>
    <row r="1912">
      <c r="A1912" s="145"/>
      <c r="B1912" s="146"/>
      <c r="C1912" s="147"/>
      <c r="D1912" s="148"/>
      <c r="E1912" s="148"/>
      <c r="F1912" s="148"/>
      <c r="G1912" s="148"/>
      <c r="H1912" s="148"/>
      <c r="I1912" s="148"/>
      <c r="J1912" s="148"/>
      <c r="K1912" s="148"/>
      <c r="L1912" s="148"/>
      <c r="M1912" s="148"/>
      <c r="N1912" s="148"/>
      <c r="O1912" s="148"/>
      <c r="P1912" s="148"/>
      <c r="Q1912" s="148"/>
      <c r="R1912" s="148"/>
      <c r="S1912" s="148"/>
      <c r="T1912" s="148"/>
      <c r="U1912" s="148"/>
    </row>
    <row r="1913">
      <c r="A1913" s="145"/>
      <c r="B1913" s="146"/>
      <c r="C1913" s="147"/>
      <c r="D1913" s="148"/>
      <c r="E1913" s="148"/>
      <c r="F1913" s="148"/>
      <c r="G1913" s="148"/>
      <c r="H1913" s="148"/>
      <c r="I1913" s="148"/>
      <c r="J1913" s="148"/>
      <c r="K1913" s="148"/>
      <c r="L1913" s="148"/>
      <c r="M1913" s="148"/>
      <c r="N1913" s="148"/>
      <c r="O1913" s="148"/>
      <c r="P1913" s="148"/>
      <c r="Q1913" s="148"/>
      <c r="R1913" s="148"/>
      <c r="S1913" s="148"/>
      <c r="T1913" s="148"/>
      <c r="U1913" s="148"/>
    </row>
    <row r="1914">
      <c r="A1914" s="145"/>
      <c r="B1914" s="146"/>
      <c r="C1914" s="147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</row>
    <row r="1915">
      <c r="A1915" s="145"/>
      <c r="B1915" s="146"/>
      <c r="C1915" s="147"/>
      <c r="D1915" s="148"/>
      <c r="E1915" s="148"/>
      <c r="F1915" s="148"/>
      <c r="G1915" s="148"/>
      <c r="H1915" s="148"/>
      <c r="I1915" s="148"/>
      <c r="J1915" s="148"/>
      <c r="K1915" s="148"/>
      <c r="L1915" s="148"/>
      <c r="M1915" s="148"/>
      <c r="N1915" s="148"/>
      <c r="O1915" s="148"/>
      <c r="P1915" s="148"/>
      <c r="Q1915" s="148"/>
      <c r="R1915" s="148"/>
      <c r="S1915" s="148"/>
      <c r="T1915" s="148"/>
      <c r="U1915" s="148"/>
    </row>
    <row r="1916">
      <c r="A1916" s="145"/>
      <c r="B1916" s="146"/>
      <c r="C1916" s="147"/>
      <c r="D1916" s="148"/>
      <c r="E1916" s="148"/>
      <c r="F1916" s="148"/>
      <c r="G1916" s="148"/>
      <c r="H1916" s="148"/>
      <c r="I1916" s="148"/>
      <c r="J1916" s="148"/>
      <c r="K1916" s="148"/>
      <c r="L1916" s="148"/>
      <c r="M1916" s="148"/>
      <c r="N1916" s="148"/>
      <c r="O1916" s="148"/>
      <c r="P1916" s="148"/>
      <c r="Q1916" s="148"/>
      <c r="R1916" s="148"/>
      <c r="S1916" s="148"/>
      <c r="T1916" s="148"/>
      <c r="U1916" s="148"/>
    </row>
    <row r="1917">
      <c r="A1917" s="145"/>
      <c r="B1917" s="146"/>
      <c r="C1917" s="147"/>
      <c r="D1917" s="148"/>
      <c r="E1917" s="148"/>
      <c r="F1917" s="148"/>
      <c r="G1917" s="148"/>
      <c r="H1917" s="148"/>
      <c r="I1917" s="148"/>
      <c r="J1917" s="148"/>
      <c r="K1917" s="148"/>
      <c r="L1917" s="148"/>
      <c r="M1917" s="148"/>
      <c r="N1917" s="148"/>
      <c r="O1917" s="148"/>
      <c r="P1917" s="148"/>
      <c r="Q1917" s="148"/>
      <c r="R1917" s="148"/>
      <c r="S1917" s="148"/>
      <c r="T1917" s="148"/>
      <c r="U1917" s="148"/>
    </row>
    <row r="1918">
      <c r="A1918" s="145"/>
      <c r="B1918" s="146"/>
      <c r="C1918" s="147"/>
      <c r="D1918" s="148"/>
      <c r="E1918" s="148"/>
      <c r="F1918" s="148"/>
      <c r="G1918" s="148"/>
      <c r="H1918" s="148"/>
      <c r="I1918" s="148"/>
      <c r="J1918" s="148"/>
      <c r="K1918" s="148"/>
      <c r="L1918" s="148"/>
      <c r="M1918" s="148"/>
      <c r="N1918" s="148"/>
      <c r="O1918" s="148"/>
      <c r="P1918" s="148"/>
      <c r="Q1918" s="148"/>
      <c r="R1918" s="148"/>
      <c r="S1918" s="148"/>
      <c r="T1918" s="148"/>
      <c r="U1918" s="148"/>
    </row>
    <row r="1919">
      <c r="A1919" s="145"/>
      <c r="B1919" s="146"/>
      <c r="C1919" s="147"/>
      <c r="D1919" s="148"/>
      <c r="E1919" s="148"/>
      <c r="F1919" s="148"/>
      <c r="G1919" s="148"/>
      <c r="H1919" s="148"/>
      <c r="I1919" s="148"/>
      <c r="J1919" s="148"/>
      <c r="K1919" s="148"/>
      <c r="L1919" s="148"/>
      <c r="M1919" s="148"/>
      <c r="N1919" s="148"/>
      <c r="O1919" s="148"/>
      <c r="P1919" s="148"/>
      <c r="Q1919" s="148"/>
      <c r="R1919" s="148"/>
      <c r="S1919" s="148"/>
      <c r="T1919" s="148"/>
      <c r="U1919" s="148"/>
    </row>
    <row r="1920">
      <c r="A1920" s="145"/>
      <c r="B1920" s="146"/>
      <c r="C1920" s="147"/>
      <c r="D1920" s="148"/>
      <c r="E1920" s="148"/>
      <c r="F1920" s="148"/>
      <c r="G1920" s="148"/>
      <c r="H1920" s="148"/>
      <c r="I1920" s="148"/>
      <c r="J1920" s="148"/>
      <c r="K1920" s="148"/>
      <c r="L1920" s="148"/>
      <c r="M1920" s="148"/>
      <c r="N1920" s="148"/>
      <c r="O1920" s="148"/>
      <c r="P1920" s="148"/>
      <c r="Q1920" s="148"/>
      <c r="R1920" s="148"/>
      <c r="S1920" s="148"/>
      <c r="T1920" s="148"/>
      <c r="U1920" s="148"/>
    </row>
    <row r="1921">
      <c r="A1921" s="145"/>
      <c r="B1921" s="146"/>
      <c r="C1921" s="147"/>
      <c r="D1921" s="148"/>
      <c r="E1921" s="148"/>
      <c r="F1921" s="148"/>
      <c r="G1921" s="148"/>
      <c r="H1921" s="148"/>
      <c r="I1921" s="148"/>
      <c r="J1921" s="148"/>
      <c r="K1921" s="148"/>
      <c r="L1921" s="148"/>
      <c r="M1921" s="148"/>
      <c r="N1921" s="148"/>
      <c r="O1921" s="148"/>
      <c r="P1921" s="148"/>
      <c r="Q1921" s="148"/>
      <c r="R1921" s="148"/>
      <c r="S1921" s="148"/>
      <c r="T1921" s="148"/>
      <c r="U1921" s="148"/>
    </row>
    <row r="1922">
      <c r="A1922" s="145"/>
      <c r="B1922" s="146"/>
      <c r="C1922" s="147"/>
      <c r="D1922" s="148"/>
      <c r="E1922" s="148"/>
      <c r="F1922" s="148"/>
      <c r="G1922" s="148"/>
      <c r="H1922" s="148"/>
      <c r="I1922" s="148"/>
      <c r="J1922" s="148"/>
      <c r="K1922" s="148"/>
      <c r="L1922" s="148"/>
      <c r="M1922" s="148"/>
      <c r="N1922" s="148"/>
      <c r="O1922" s="148"/>
      <c r="P1922" s="148"/>
      <c r="Q1922" s="148"/>
      <c r="R1922" s="148"/>
      <c r="S1922" s="148"/>
      <c r="T1922" s="148"/>
      <c r="U1922" s="148"/>
    </row>
    <row r="1923">
      <c r="A1923" s="145"/>
      <c r="B1923" s="146"/>
      <c r="C1923" s="147"/>
      <c r="D1923" s="148"/>
      <c r="E1923" s="148"/>
      <c r="F1923" s="148"/>
      <c r="G1923" s="148"/>
      <c r="H1923" s="148"/>
      <c r="I1923" s="148"/>
      <c r="J1923" s="148"/>
      <c r="K1923" s="148"/>
      <c r="L1923" s="148"/>
      <c r="M1923" s="148"/>
      <c r="N1923" s="148"/>
      <c r="O1923" s="148"/>
      <c r="P1923" s="148"/>
      <c r="Q1923" s="148"/>
      <c r="R1923" s="148"/>
      <c r="S1923" s="148"/>
      <c r="T1923" s="148"/>
      <c r="U1923" s="148"/>
    </row>
    <row r="1924">
      <c r="A1924" s="145"/>
      <c r="B1924" s="146"/>
      <c r="C1924" s="147"/>
      <c r="D1924" s="148"/>
      <c r="E1924" s="148"/>
      <c r="F1924" s="148"/>
      <c r="G1924" s="148"/>
      <c r="H1924" s="148"/>
      <c r="I1924" s="148"/>
      <c r="J1924" s="148"/>
      <c r="K1924" s="148"/>
      <c r="L1924" s="148"/>
      <c r="M1924" s="148"/>
      <c r="N1924" s="148"/>
      <c r="O1924" s="148"/>
      <c r="P1924" s="148"/>
      <c r="Q1924" s="148"/>
      <c r="R1924" s="148"/>
      <c r="S1924" s="148"/>
      <c r="T1924" s="148"/>
      <c r="U1924" s="148"/>
    </row>
    <row r="1925">
      <c r="A1925" s="145"/>
      <c r="B1925" s="146"/>
      <c r="C1925" s="147"/>
      <c r="D1925" s="148"/>
      <c r="E1925" s="148"/>
      <c r="F1925" s="148"/>
      <c r="G1925" s="148"/>
      <c r="H1925" s="148"/>
      <c r="I1925" s="148"/>
      <c r="J1925" s="148"/>
      <c r="K1925" s="148"/>
      <c r="L1925" s="148"/>
      <c r="M1925" s="148"/>
      <c r="N1925" s="148"/>
      <c r="O1925" s="148"/>
      <c r="P1925" s="148"/>
      <c r="Q1925" s="148"/>
      <c r="R1925" s="148"/>
      <c r="S1925" s="148"/>
      <c r="T1925" s="148"/>
      <c r="U1925" s="148"/>
    </row>
    <row r="1926">
      <c r="A1926" s="145"/>
      <c r="B1926" s="146"/>
      <c r="C1926" s="147"/>
      <c r="D1926" s="148"/>
      <c r="E1926" s="148"/>
      <c r="F1926" s="148"/>
      <c r="G1926" s="148"/>
      <c r="H1926" s="148"/>
      <c r="I1926" s="148"/>
      <c r="J1926" s="148"/>
      <c r="K1926" s="148"/>
      <c r="L1926" s="148"/>
      <c r="M1926" s="148"/>
      <c r="N1926" s="148"/>
      <c r="O1926" s="148"/>
      <c r="P1926" s="148"/>
      <c r="Q1926" s="148"/>
      <c r="R1926" s="148"/>
      <c r="S1926" s="148"/>
      <c r="T1926" s="148"/>
      <c r="U1926" s="148"/>
    </row>
    <row r="1927">
      <c r="A1927" s="145"/>
      <c r="B1927" s="146"/>
      <c r="C1927" s="147"/>
      <c r="D1927" s="148"/>
      <c r="E1927" s="148"/>
      <c r="F1927" s="148"/>
      <c r="G1927" s="148"/>
      <c r="H1927" s="148"/>
      <c r="I1927" s="148"/>
      <c r="J1927" s="148"/>
      <c r="K1927" s="148"/>
      <c r="L1927" s="148"/>
      <c r="M1927" s="148"/>
      <c r="N1927" s="148"/>
      <c r="O1927" s="148"/>
      <c r="P1927" s="148"/>
      <c r="Q1927" s="148"/>
      <c r="R1927" s="148"/>
      <c r="S1927" s="148"/>
      <c r="T1927" s="148"/>
      <c r="U1927" s="148"/>
    </row>
  </sheetData>
  <mergeCells count="28">
    <mergeCell ref="D1:L1"/>
    <mergeCell ref="M1:U1"/>
    <mergeCell ref="M246:U246"/>
    <mergeCell ref="M197:U197"/>
    <mergeCell ref="D246:L246"/>
    <mergeCell ref="D197:L197"/>
    <mergeCell ref="B1:B2"/>
    <mergeCell ref="B49:B50"/>
    <mergeCell ref="D49:L49"/>
    <mergeCell ref="C49:C50"/>
    <mergeCell ref="D100:L100"/>
    <mergeCell ref="A100:A101"/>
    <mergeCell ref="M148:U148"/>
    <mergeCell ref="M100:U100"/>
    <mergeCell ref="A1:A2"/>
    <mergeCell ref="M49:U49"/>
    <mergeCell ref="D148:L148"/>
    <mergeCell ref="C100:C101"/>
    <mergeCell ref="B148:B149"/>
    <mergeCell ref="B100:B101"/>
    <mergeCell ref="C1:C2"/>
    <mergeCell ref="B246:B247"/>
    <mergeCell ref="B197:B198"/>
    <mergeCell ref="A246:A247"/>
    <mergeCell ref="A197:A198"/>
    <mergeCell ref="C148:C149"/>
    <mergeCell ref="C246:C247"/>
    <mergeCell ref="C197:C198"/>
  </mergeCells>
  <hyperlinks>
    <hyperlink r:id="rId1" location="'1'!A1" ref="B3"/>
    <hyperlink r:id="rId2" location="'2'!A1" ref="B4"/>
    <hyperlink r:id="rId3" location="'3.'!A1" ref="B5"/>
    <hyperlink r:id="rId4" location="'4..'!A1" ref="B6"/>
    <hyperlink r:id="rId5" location="'5..'!A1" ref="B7"/>
    <hyperlink r:id="rId6" location="'6..'!A1" ref="B8"/>
    <hyperlink r:id="rId7" location="'7..'!A1" ref="B9"/>
    <hyperlink r:id="rId8" location="'8..'!A1" ref="B10"/>
    <hyperlink r:id="rId9" location="'9..'!A1" ref="B11"/>
    <hyperlink r:id="rId10" location="'10..'!A1" ref="B12"/>
    <hyperlink r:id="rId11" location="'11..'!A1" ref="B13"/>
    <hyperlink r:id="rId12" location="'12..'!A1" ref="B14"/>
    <hyperlink r:id="rId13" location="'13..'!A1" ref="B15"/>
    <hyperlink r:id="rId14" location="'13A.'!A1" ref="B16"/>
    <hyperlink r:id="rId15" location="'14..'!A1" ref="B17"/>
    <hyperlink r:id="rId16" location="'15..'!A1" ref="B18"/>
    <hyperlink r:id="rId17" location="'16..'!A1" ref="B19"/>
    <hyperlink r:id="rId18" location="'17..'!A1" ref="B20"/>
    <hyperlink r:id="rId19" location="'18..'!A1" ref="B21"/>
    <hyperlink r:id="rId20" location="'19..'!A1" ref="B22"/>
    <hyperlink r:id="rId21" location="'20..'!A1" ref="B23"/>
    <hyperlink r:id="rId22" location="'21..'!A1" ref="B24"/>
    <hyperlink r:id="rId23" location="'22..'!A1" ref="B25"/>
    <hyperlink r:id="rId24" location="'23..'!A1" ref="B26"/>
    <hyperlink r:id="rId25" location="'24..'!A1" ref="B27"/>
    <hyperlink r:id="rId26" location="'24A..'!A1" ref="B28"/>
    <hyperlink r:id="rId27" location="'25..'!A1" ref="B29"/>
    <hyperlink r:id="rId28" location="'26..'!A1" ref="B30"/>
    <hyperlink r:id="rId29" location="'27..'!A1" ref="B31"/>
    <hyperlink r:id="rId30" location="'28..'!A1" ref="B32"/>
    <hyperlink r:id="rId31" location="'29..'!A1" ref="B33"/>
    <hyperlink r:id="rId32" location="'30..'!A1" ref="B34"/>
    <hyperlink r:id="rId33" location="'31..'!A1" ref="B35"/>
    <hyperlink r:id="rId34" location="'32..'!A1" ref="B36"/>
    <hyperlink r:id="rId35" location="'33..'!A1" ref="B37"/>
    <hyperlink r:id="rId36" location="'34..'!A1" ref="B38"/>
    <hyperlink r:id="rId37" location="'35..'!A1" ref="B39"/>
    <hyperlink r:id="rId38" location="'36..'!A1" ref="B40"/>
    <hyperlink r:id="rId39" location="'37..'!A1" ref="B41"/>
    <hyperlink r:id="rId40" location="'38..'!A1" ref="B42"/>
    <hyperlink r:id="rId41" location="'39..'!A1" ref="B43"/>
    <hyperlink r:id="rId42" location="'40..'!A1" ref="B44"/>
    <hyperlink r:id="rId43" location="'41..'!A1" ref="B45"/>
    <hyperlink r:id="rId44" location="GGGG!A1" ref="B46"/>
    <hyperlink r:id="rId45" location="'43..'!A1" ref="B47"/>
    <hyperlink r:id="rId46" location="'44..'!A1" ref="B48"/>
    <hyperlink r:id="rId47" location="'45..'!A1" ref="B51"/>
    <hyperlink r:id="rId48" location="'46..'!A1" ref="B52"/>
    <hyperlink r:id="rId49" location="'47..'!A1" ref="B53"/>
    <hyperlink r:id="rId50" location="'48..'!A1" ref="B54"/>
    <hyperlink r:id="rId51" location="'49..'!A1" ref="B55"/>
    <hyperlink r:id="rId52" location="'50..'!A1" ref="B56"/>
    <hyperlink r:id="rId53" location="'51..'!A1" ref="B57"/>
    <hyperlink r:id="rId54" location="'52..'!A1" ref="B58"/>
    <hyperlink r:id="rId55" location="'53..'!A1" ref="B59"/>
    <hyperlink r:id="rId56" location="'54..'!A1" ref="B60"/>
    <hyperlink r:id="rId57" location="'55..'!A1" ref="B61"/>
    <hyperlink r:id="rId58" location="'56..'!A1" ref="B62"/>
    <hyperlink r:id="rId59" location="'57..'!A1" ref="B63"/>
    <hyperlink r:id="rId60" location="'58..'!A1" ref="B64"/>
    <hyperlink r:id="rId61" location="'59..'!A1" ref="B65"/>
    <hyperlink r:id="rId62" location="'60..'!A1" ref="B66"/>
    <hyperlink r:id="rId63" location="'61..'!A1" ref="B67"/>
    <hyperlink r:id="rId64" location="'62..'!A1" ref="B68"/>
    <hyperlink r:id="rId65" location="'63..'!A1" ref="B69"/>
    <hyperlink r:id="rId66" location="'64..'!A1" ref="B70"/>
    <hyperlink r:id="rId67" location="'65..'!A1" ref="B71"/>
    <hyperlink r:id="rId68" location="'66..'!A1" ref="B72"/>
    <hyperlink r:id="rId69" location="'67..'!A1" ref="B73"/>
    <hyperlink r:id="rId70" location="'68..'!A1" ref="B74"/>
    <hyperlink r:id="rId71" location="'69..'!A1" ref="B75"/>
    <hyperlink r:id="rId72" location="'70..'!A1" ref="B76"/>
    <hyperlink r:id="rId73" location="'71..'!A1" ref="B77"/>
    <hyperlink r:id="rId74" location="'72..'!A1" ref="B78"/>
    <hyperlink r:id="rId75" location="'73..'!A1" ref="B79"/>
    <hyperlink r:id="rId76" location="'74..'!A1" ref="B80"/>
    <hyperlink r:id="rId77" location="'75..'!A1" ref="B81"/>
    <hyperlink r:id="rId78" location="'76..'!A1" ref="B82"/>
    <hyperlink r:id="rId79" location="'76A..'!A1" ref="B83"/>
    <hyperlink r:id="rId80" location="'77..'!A1" ref="B84"/>
    <hyperlink r:id="rId81" location="'78..'!A1" ref="B85"/>
    <hyperlink r:id="rId82" location="'79..'!A1" ref="B86"/>
    <hyperlink r:id="rId83" location="'80..'!A1" ref="B87"/>
    <hyperlink r:id="rId84" location="'81..'!A1" ref="B88"/>
    <hyperlink r:id="rId85" location="'82..'!A1" ref="B89"/>
    <hyperlink r:id="rId86" location="'83..'!A1" ref="B90"/>
    <hyperlink r:id="rId87" location="'84..'!A1" ref="B91"/>
    <hyperlink r:id="rId88" location="'85..'!A1" ref="B92"/>
    <hyperlink r:id="rId89" location="'85A.'!A1" ref="B93"/>
    <hyperlink r:id="rId90" location="'86..'!A1" ref="B94"/>
    <hyperlink r:id="rId91" location="'87..'!A1" ref="B95"/>
    <hyperlink r:id="rId92" location="'87A..'!A1" ref="B96"/>
    <hyperlink r:id="rId93" location="'88..'!A1" ref="B97"/>
    <hyperlink r:id="rId94" location="'88A..'!A1" ref="B98"/>
    <hyperlink r:id="rId95" location="'89..'!A1" ref="B99"/>
    <hyperlink r:id="rId96" location="'90..'!A1" ref="B102"/>
    <hyperlink r:id="rId97" location="'91..'!A1" ref="B103"/>
    <hyperlink r:id="rId98" location="'91A..'!A1" ref="B104"/>
    <hyperlink r:id="rId99" location="'92..'!A1" ref="B105"/>
    <hyperlink r:id="rId100" location="'93..'!A1" ref="B106"/>
    <hyperlink r:id="rId101" location="'94..'!A1" ref="B107"/>
    <hyperlink r:id="rId102" location="'95..'!A1" ref="B108"/>
    <hyperlink r:id="rId103" location="'96..'!A1" ref="B109"/>
    <hyperlink r:id="rId104" location="'97..'!A1" ref="B110"/>
    <hyperlink r:id="rId105" location="'98..'!A1" ref="B111"/>
    <hyperlink r:id="rId106" location="'99..'!A1" ref="B112"/>
    <hyperlink r:id="rId107" location="'100..'!A1" ref="B113"/>
    <hyperlink r:id="rId108" location="'101..'!A1" ref="B114"/>
    <hyperlink r:id="rId109" location="'102..'!A1" ref="B115"/>
    <hyperlink r:id="rId110" location="'103..'!A1" ref="B116"/>
    <hyperlink r:id="rId111" location="'104..'!A1" ref="B117"/>
    <hyperlink r:id="rId112" location="'105..'!A1" ref="B118"/>
    <hyperlink r:id="rId113" location="'106..'!A1" ref="B119"/>
    <hyperlink r:id="rId114" location="'107..'!A1" ref="B120"/>
    <hyperlink r:id="rId115" location="'108..'!A1" ref="B121"/>
    <hyperlink r:id="rId116" location="'109..'!A1" ref="B122"/>
    <hyperlink r:id="rId117" location="'110..'!A1" ref="B123"/>
    <hyperlink r:id="rId118" location="'111..'!A1" ref="B124"/>
    <hyperlink r:id="rId119" location="'112..'!A1" ref="B125"/>
    <hyperlink r:id="rId120" location="'113..'!A1" ref="B126"/>
    <hyperlink r:id="rId121" location="'114..'!A1" ref="B127"/>
    <hyperlink r:id="rId122" location="'115..'!A1" ref="B128"/>
    <hyperlink r:id="rId123" location="'116..'!A1" ref="B129"/>
    <hyperlink r:id="rId124" location="'117..'!A1" ref="B130"/>
    <hyperlink r:id="rId125" location="'118..'!A1" ref="B131"/>
    <hyperlink r:id="rId126" location="'119..'!A1" ref="B132"/>
    <hyperlink r:id="rId127" location="'120..'!A1" ref="B133"/>
    <hyperlink r:id="rId128" location="'121..'!A1" ref="B134"/>
    <hyperlink r:id="rId129" location="'122..'!A1" ref="B135"/>
    <hyperlink r:id="rId130" location="'123..'!A1" ref="B136"/>
    <hyperlink r:id="rId131" location="'124..'!A1" ref="B137"/>
    <hyperlink r:id="rId132" location="'125..'!A1" ref="B138"/>
    <hyperlink r:id="rId133" location="'126..'!A1" ref="B139"/>
    <hyperlink r:id="rId134" location="'127..'!A1" ref="B140"/>
    <hyperlink r:id="rId135" location="'128..'!A1" ref="B141"/>
    <hyperlink r:id="rId136" location="'129..'!A1" ref="B142"/>
    <hyperlink r:id="rId137" location="'130..'!A1" ref="B143"/>
    <hyperlink r:id="rId138" location="'131..'!A1" ref="B144"/>
    <hyperlink r:id="rId139" location="'132..'!A1" ref="B145"/>
    <hyperlink r:id="rId140" location="'133..'!A1" ref="B146"/>
    <hyperlink r:id="rId141" location="'134..'!A1" ref="B150"/>
    <hyperlink r:id="rId142" location="'135..'!A1" ref="B151"/>
    <hyperlink r:id="rId143" location="'136..'!A1" ref="B152"/>
    <hyperlink r:id="rId144" location="'137..'!A1" ref="B153"/>
    <hyperlink r:id="rId145" location="'138..'!A1" ref="B154"/>
    <hyperlink r:id="rId146" location="'139..'!A1" ref="B155"/>
    <hyperlink r:id="rId147" location="'140..'!A1" ref="B156"/>
    <hyperlink r:id="rId148" location="'141..'!A1" ref="B157"/>
    <hyperlink r:id="rId149" location="'142..'!A1" ref="B158"/>
    <hyperlink r:id="rId150" location="'143..'!A1" ref="B159"/>
    <hyperlink r:id="rId151" location="'144..'!A1" ref="B160"/>
    <hyperlink r:id="rId152" location="'145..'!A1" ref="B161"/>
    <hyperlink r:id="rId153" location="'146..'!A1" ref="B162"/>
    <hyperlink r:id="rId154" location="'147..'!A1" ref="B163"/>
    <hyperlink r:id="rId155" location="'148..'!A1" ref="B164"/>
    <hyperlink r:id="rId156" location="'149..'!A1" ref="B165"/>
    <hyperlink r:id="rId157" location="'150..'!A1" ref="B166"/>
    <hyperlink r:id="rId158" location="'151..'!A1" ref="B167"/>
    <hyperlink r:id="rId159" location="'152..'!A1" ref="B168"/>
    <hyperlink r:id="rId160" location="'153..'!A1" ref="B169"/>
    <hyperlink r:id="rId161" location="'154..'!A1" ref="B170"/>
    <hyperlink r:id="rId162" location="'155..'!A1" ref="B171"/>
    <hyperlink r:id="rId163" location="'156..'!A1" ref="B172"/>
    <hyperlink r:id="rId164" location="'157..'!A1" ref="B173"/>
    <hyperlink r:id="rId165" location="'158..'!A1" ref="B174"/>
    <hyperlink r:id="rId166" location="'159..'!A1" ref="B175"/>
    <hyperlink r:id="rId167" location="'160..'!A1" ref="B176"/>
    <hyperlink r:id="rId168" location="'161..'!A1" ref="B177"/>
    <hyperlink r:id="rId169" location="'162.'!A1" ref="B178"/>
    <hyperlink r:id="rId170" location="'163..'!A1" ref="B179"/>
    <hyperlink r:id="rId171" location="'164..'!A1" ref="B180"/>
    <hyperlink r:id="rId172" location="'165..'!A1" ref="B181"/>
    <hyperlink r:id="rId173" location="'166..'!A1" ref="B182"/>
    <hyperlink r:id="rId174" location="'167..'!A1" ref="B183"/>
    <hyperlink r:id="rId175" location="'168..'!A1" ref="B184"/>
    <hyperlink r:id="rId176" location="'169..'!A1" ref="B185"/>
    <hyperlink r:id="rId177" location="'170..'!A1" ref="B186"/>
    <hyperlink r:id="rId178" location="'171..'!A1" ref="B187"/>
    <hyperlink r:id="rId179" location="'172..'!A1" ref="B188"/>
    <hyperlink r:id="rId180" location="'173..'!A1" ref="B189"/>
    <hyperlink r:id="rId181" location="'174..'!A1" ref="B190"/>
    <hyperlink r:id="rId182" location="'175..'!A1" ref="B191"/>
    <hyperlink r:id="rId183" location="'176..'!A1" ref="B192"/>
    <hyperlink r:id="rId184" location="'177..'!A1" ref="B193"/>
    <hyperlink r:id="rId185" location="'178..'!A1" ref="B194"/>
    <hyperlink r:id="rId186" location="'179..'!A1" ref="B195"/>
    <hyperlink r:id="rId187" location="'180..'!A1" ref="B199"/>
    <hyperlink r:id="rId188" location="'181..'!A1" ref="B200"/>
    <hyperlink r:id="rId189" location="'182..'!A1" ref="B201"/>
    <hyperlink r:id="rId190" location="'183..'!A1" ref="B202"/>
    <hyperlink r:id="rId191" location="'184..'!A1" ref="B203"/>
    <hyperlink r:id="rId192" location="'185..'!A1" ref="B204"/>
    <hyperlink r:id="rId193" location="'186..'!A1" ref="B205"/>
    <hyperlink r:id="rId194" location="'187..'!A1" ref="B206"/>
    <hyperlink r:id="rId195" location="'188..'!A1" ref="B207"/>
    <hyperlink r:id="rId196" location="'189..'!A1" ref="B208"/>
    <hyperlink r:id="rId197" location="'190..'!A1" ref="B209"/>
    <hyperlink r:id="rId198" location="'191..'!A1" ref="B210"/>
    <hyperlink r:id="rId199" location="'192..'!A1" ref="B211"/>
    <hyperlink r:id="rId200" location="'193..'!A1" ref="B212"/>
    <hyperlink r:id="rId201" location="'194..'!A1" ref="B213"/>
    <hyperlink r:id="rId202" location="'195..'!A1" ref="B214"/>
    <hyperlink r:id="rId203" location="'196..'!A1" ref="B215"/>
    <hyperlink r:id="rId204" location="'197..'!A1" ref="B216"/>
    <hyperlink r:id="rId205" location="'198..'!A1" ref="B217"/>
    <hyperlink r:id="rId206" location="'199..'!A1" ref="B218"/>
    <hyperlink r:id="rId207" location="'200..'!A1" ref="B219"/>
    <hyperlink r:id="rId208" location="'201..'!A1" ref="B220"/>
    <hyperlink r:id="rId209" location="'202..'!A1" ref="B221"/>
    <hyperlink r:id="rId210" location="'203..'!A1" ref="B222"/>
    <hyperlink r:id="rId211" location="'204..'!A1" ref="B223"/>
    <hyperlink r:id="rId212" location="'205..'!A1" ref="B224"/>
    <hyperlink r:id="rId213" location="'206..'!A1" ref="B225"/>
    <hyperlink r:id="rId214" location="'207..'!A1" ref="B226"/>
    <hyperlink r:id="rId215" location="'208..'!A1" ref="B227"/>
    <hyperlink r:id="rId216" location="'209..'!A1" ref="B228"/>
    <hyperlink r:id="rId217" location="'210..'!A1" ref="B229"/>
    <hyperlink r:id="rId218" location="'211..'!A1" ref="B230"/>
    <hyperlink r:id="rId219" location="'212..'!A1" ref="B231"/>
    <hyperlink r:id="rId220" location="'214..'!A1" ref="B232"/>
    <hyperlink r:id="rId221" location="'214..'!A1" ref="B233"/>
    <hyperlink r:id="rId222" location="'215..'!A1" ref="B234"/>
    <hyperlink r:id="rId223" location="'216..'!A1" ref="B235"/>
    <hyperlink r:id="rId224" location="'217..'!A1" ref="B236"/>
    <hyperlink r:id="rId225" location="'218..'!A1" ref="B237"/>
    <hyperlink r:id="rId226" location="'219..'!A1" ref="B238"/>
    <hyperlink r:id="rId227" location="'220..'!A1" ref="B239"/>
    <hyperlink r:id="rId228" location="'221..'!A1" ref="B240"/>
    <hyperlink r:id="rId229" location="'222..'!A1" ref="B241"/>
    <hyperlink r:id="rId230" location="'223..'!A1" ref="B242"/>
    <hyperlink r:id="rId231" location="'224..'!A1" ref="B243"/>
    <hyperlink r:id="rId232" location="'225..'!A1" ref="B244"/>
    <hyperlink r:id="rId233" location="'226..'!A1" ref="B245"/>
    <hyperlink r:id="rId234" location="'227..'!A1" ref="B248"/>
    <hyperlink r:id="rId235" location="'228..'!A1" ref="B249"/>
    <hyperlink r:id="rId236" location="'229..'!A1" ref="B250"/>
    <hyperlink r:id="rId237" location="'230..'!A1" ref="B251"/>
    <hyperlink r:id="rId238" location="'231..'!A1" ref="B252"/>
    <hyperlink r:id="rId239" location="'232..'!A1" ref="B253"/>
    <hyperlink r:id="rId240" location="'233..'!A1" ref="B254"/>
    <hyperlink r:id="rId241" location="'234..'!A1" ref="B255"/>
    <hyperlink r:id="rId242" location="'235..'!A1" ref="B256"/>
    <hyperlink r:id="rId243" location="'236..'!A1" ref="B257"/>
    <hyperlink r:id="rId244" location="'237..'!A1" ref="B258"/>
    <hyperlink r:id="rId245" location="'238..'!A1" ref="B259"/>
    <hyperlink r:id="rId246" location="'239..'!A1" ref="B260"/>
    <hyperlink r:id="rId247" location="'240..'!A1" ref="B261"/>
    <hyperlink r:id="rId248" location="'241..'!A1" ref="B262"/>
    <hyperlink r:id="rId249" location="'242..'!A1" ref="B263"/>
    <hyperlink r:id="rId250" location="'243..'!A1" ref="B264"/>
    <hyperlink r:id="rId251" location="'244..'!A1" ref="B265"/>
    <hyperlink r:id="rId252" location="'245..'!A1" ref="B266"/>
    <hyperlink r:id="rId253" location="'246.'!A1" ref="B267"/>
    <hyperlink r:id="rId254" location="'247.'!A1" ref="B268"/>
    <hyperlink r:id="rId255" location="'248..'!A1" ref="B269"/>
  </hyperlinks>
  <drawing r:id="rId25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53.57"/>
    <col customWidth="1" min="3" max="4" width="18.14"/>
    <col customWidth="1" min="5" max="6" width="10.29"/>
    <col customWidth="1" min="7" max="7" width="4.86"/>
    <col customWidth="1" min="8" max="12" width="4.29"/>
    <col customWidth="1" min="13" max="13" width="4.71"/>
    <col customWidth="1" min="14" max="14" width="6.0"/>
    <col customWidth="1" min="15" max="15" width="7.71"/>
    <col customWidth="1" min="16" max="16" width="8.0"/>
    <col customWidth="1" min="17" max="17" width="6.71"/>
    <col customWidth="1" min="18" max="18" width="6.29"/>
    <col customWidth="1" min="19" max="19" width="5.86"/>
    <col customWidth="1" min="20" max="20" width="6.29"/>
    <col customWidth="1" min="21" max="21" width="6.57"/>
    <col customWidth="1" min="22" max="22" width="7.86"/>
    <col customWidth="1" min="23" max="23" width="6.0"/>
  </cols>
  <sheetData>
    <row r="1">
      <c r="A1" s="4"/>
      <c r="B1" s="9" t="s">
        <v>0</v>
      </c>
      <c r="C1" s="11" t="s">
        <v>5</v>
      </c>
      <c r="D1" s="11" t="s">
        <v>8</v>
      </c>
      <c r="E1" s="13" t="s">
        <v>9</v>
      </c>
      <c r="F1" s="13" t="s">
        <v>12</v>
      </c>
      <c r="G1" s="13" t="s">
        <v>13</v>
      </c>
      <c r="H1" s="13" t="s">
        <v>14</v>
      </c>
      <c r="I1" s="13" t="s">
        <v>15</v>
      </c>
      <c r="J1" s="13" t="s">
        <v>16</v>
      </c>
      <c r="K1" s="13" t="s">
        <v>17</v>
      </c>
      <c r="L1" s="13" t="s">
        <v>18</v>
      </c>
      <c r="M1" s="13" t="s">
        <v>19</v>
      </c>
      <c r="N1" s="13" t="s">
        <v>20</v>
      </c>
      <c r="O1" s="13" t="s">
        <v>21</v>
      </c>
      <c r="P1" s="13" t="s">
        <v>13</v>
      </c>
      <c r="Q1" s="13" t="s">
        <v>14</v>
      </c>
      <c r="R1" s="13" t="s">
        <v>15</v>
      </c>
      <c r="S1" s="13" t="s">
        <v>16</v>
      </c>
      <c r="T1" s="13" t="s">
        <v>17</v>
      </c>
      <c r="U1" s="13" t="s">
        <v>18</v>
      </c>
      <c r="V1" s="13" t="s">
        <v>19</v>
      </c>
      <c r="W1" s="13" t="s">
        <v>20</v>
      </c>
    </row>
    <row r="2">
      <c r="A2" s="15">
        <v>1.0</v>
      </c>
      <c r="B2" s="25" t="s">
        <v>24</v>
      </c>
      <c r="C2" s="27"/>
      <c r="D2" s="27" t="s">
        <v>29</v>
      </c>
      <c r="E2" s="33" t="s">
        <v>32</v>
      </c>
      <c r="F2" s="29">
        <v>40.0</v>
      </c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</row>
    <row r="3">
      <c r="A3" s="15"/>
      <c r="B3" s="25" t="s">
        <v>24</v>
      </c>
      <c r="C3" s="27"/>
      <c r="D3" s="27" t="s">
        <v>29</v>
      </c>
      <c r="E3" s="29" t="s">
        <v>51</v>
      </c>
      <c r="F3" s="29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</row>
    <row r="4">
      <c r="A4" s="15">
        <v>2.0</v>
      </c>
      <c r="B4" s="25" t="s">
        <v>34</v>
      </c>
      <c r="C4" s="27"/>
      <c r="D4" s="27" t="s">
        <v>29</v>
      </c>
      <c r="E4" s="29"/>
      <c r="F4" s="29">
        <v>30.0</v>
      </c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</row>
    <row r="5">
      <c r="A5" s="15">
        <v>3.0</v>
      </c>
      <c r="B5" s="25" t="s">
        <v>44</v>
      </c>
      <c r="C5" s="27"/>
      <c r="D5" s="27" t="s">
        <v>29</v>
      </c>
      <c r="E5" s="29"/>
      <c r="F5" s="29">
        <v>35.0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36"/>
      <c r="R5" s="36"/>
      <c r="S5" s="36"/>
      <c r="T5" s="36"/>
      <c r="U5" s="36"/>
      <c r="V5" s="36"/>
      <c r="W5" s="30"/>
    </row>
    <row r="6">
      <c r="A6" s="37">
        <v>4.0</v>
      </c>
      <c r="B6" s="25" t="s">
        <v>61</v>
      </c>
      <c r="C6" s="43"/>
      <c r="D6" s="43" t="s">
        <v>67</v>
      </c>
      <c r="E6" s="29"/>
      <c r="F6" s="29">
        <v>800.0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</row>
    <row r="7">
      <c r="A7" s="37">
        <v>5.0</v>
      </c>
      <c r="B7" s="25" t="s">
        <v>71</v>
      </c>
      <c r="C7" s="43"/>
      <c r="D7" s="43" t="s">
        <v>67</v>
      </c>
      <c r="E7" s="29"/>
      <c r="F7" s="29">
        <v>545.0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</row>
    <row r="8">
      <c r="A8" s="37">
        <v>6.0</v>
      </c>
      <c r="B8" s="25" t="s">
        <v>76</v>
      </c>
      <c r="C8" s="43"/>
      <c r="D8" s="43" t="s">
        <v>67</v>
      </c>
      <c r="E8" s="29"/>
      <c r="F8" s="29">
        <v>360.0</v>
      </c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</row>
    <row r="9">
      <c r="A9" s="15">
        <v>7.0</v>
      </c>
      <c r="B9" s="25" t="s">
        <v>84</v>
      </c>
      <c r="C9" s="43"/>
      <c r="D9" s="43" t="s">
        <v>89</v>
      </c>
      <c r="E9" s="29"/>
      <c r="F9" s="29">
        <v>160.0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</row>
    <row r="10">
      <c r="A10" s="15">
        <v>8.0</v>
      </c>
      <c r="B10" s="25" t="s">
        <v>92</v>
      </c>
      <c r="C10" s="43"/>
      <c r="D10" s="43" t="s">
        <v>97</v>
      </c>
      <c r="E10" s="29"/>
      <c r="F10" s="29">
        <v>30.0</v>
      </c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</row>
    <row r="11">
      <c r="A11" s="15">
        <v>9.0</v>
      </c>
      <c r="B11" s="25" t="s">
        <v>98</v>
      </c>
      <c r="C11" s="43"/>
      <c r="D11" s="43" t="s">
        <v>97</v>
      </c>
      <c r="E11" s="29"/>
      <c r="F11" s="29">
        <v>115.0</v>
      </c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</row>
    <row r="12">
      <c r="A12" s="15">
        <v>10.0</v>
      </c>
      <c r="B12" s="25" t="s">
        <v>105</v>
      </c>
      <c r="C12" s="43"/>
      <c r="D12" s="43" t="s">
        <v>97</v>
      </c>
      <c r="E12" s="29"/>
      <c r="F12" s="29">
        <v>880.0</v>
      </c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</row>
    <row r="13">
      <c r="A13" s="15">
        <v>11.0</v>
      </c>
      <c r="B13" s="25" t="s">
        <v>109</v>
      </c>
      <c r="C13" s="27"/>
      <c r="D13" s="27" t="s">
        <v>97</v>
      </c>
      <c r="E13" s="29"/>
      <c r="F13" s="29">
        <v>205.0</v>
      </c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</row>
    <row r="14">
      <c r="A14" s="15">
        <v>12.0</v>
      </c>
      <c r="B14" s="25" t="s">
        <v>114</v>
      </c>
      <c r="C14" s="43"/>
      <c r="D14" s="43" t="s">
        <v>97</v>
      </c>
      <c r="E14" s="29"/>
      <c r="F14" s="29">
        <v>257.0</v>
      </c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</row>
    <row r="15">
      <c r="A15" s="15">
        <v>13.0</v>
      </c>
      <c r="B15" s="25" t="s">
        <v>115</v>
      </c>
      <c r="C15" s="43"/>
      <c r="D15" s="43" t="s">
        <v>97</v>
      </c>
      <c r="E15" s="29"/>
      <c r="F15" s="29">
        <v>80.0</v>
      </c>
      <c r="G15" s="36"/>
      <c r="H15" s="36"/>
      <c r="I15" s="36"/>
      <c r="J15" s="36"/>
      <c r="K15" s="36"/>
      <c r="L15" s="36"/>
      <c r="M15" s="36"/>
      <c r="N15" s="36"/>
      <c r="O15" s="37">
        <v>0.0</v>
      </c>
      <c r="P15" s="36"/>
      <c r="Q15" s="36"/>
      <c r="R15" s="36"/>
      <c r="S15" s="36"/>
      <c r="T15" s="36"/>
      <c r="U15" s="36"/>
      <c r="V15" s="36"/>
      <c r="W15" s="36"/>
    </row>
    <row r="16">
      <c r="A16" s="15" t="s">
        <v>116</v>
      </c>
      <c r="B16" s="25" t="s">
        <v>117</v>
      </c>
      <c r="C16" s="43"/>
      <c r="D16" s="43" t="s">
        <v>97</v>
      </c>
      <c r="E16" s="29"/>
      <c r="F16" s="29">
        <v>256.0</v>
      </c>
      <c r="G16" s="36"/>
      <c r="H16" s="36"/>
      <c r="I16" s="36"/>
      <c r="J16" s="36"/>
      <c r="K16" s="36"/>
      <c r="L16" s="36"/>
      <c r="M16" s="36"/>
      <c r="N16" s="36"/>
      <c r="O16" s="37">
        <v>1520.0</v>
      </c>
      <c r="P16" s="36"/>
      <c r="Q16" s="36"/>
      <c r="R16" s="36"/>
      <c r="S16" s="36"/>
      <c r="T16" s="36"/>
      <c r="U16" s="36"/>
      <c r="V16" s="36"/>
      <c r="W16" s="36"/>
    </row>
    <row r="17">
      <c r="A17" s="15">
        <v>14.0</v>
      </c>
      <c r="B17" s="25" t="s">
        <v>118</v>
      </c>
      <c r="C17" s="43"/>
      <c r="D17" s="43" t="s">
        <v>119</v>
      </c>
      <c r="E17" s="29"/>
      <c r="F17" s="29">
        <v>226.0</v>
      </c>
      <c r="G17" s="30"/>
      <c r="H17" s="30"/>
      <c r="I17" s="36"/>
      <c r="J17" s="30"/>
      <c r="K17" s="30"/>
      <c r="L17" s="30"/>
      <c r="M17" s="30"/>
      <c r="N17" s="30"/>
      <c r="O17" s="30"/>
      <c r="P17" s="30"/>
      <c r="Q17" s="36"/>
      <c r="R17" s="37">
        <v>570.0</v>
      </c>
      <c r="S17" s="37">
        <v>700.0</v>
      </c>
      <c r="T17" s="37">
        <v>2100.0</v>
      </c>
      <c r="U17" s="37">
        <v>1560.0</v>
      </c>
      <c r="V17" s="37">
        <v>460.0</v>
      </c>
      <c r="W17" s="30"/>
    </row>
    <row r="18">
      <c r="A18" s="15">
        <v>15.0</v>
      </c>
      <c r="B18" s="25" t="s">
        <v>120</v>
      </c>
      <c r="C18" s="43"/>
      <c r="D18" s="43" t="s">
        <v>119</v>
      </c>
      <c r="E18" s="29"/>
      <c r="F18" s="29">
        <v>20.0</v>
      </c>
      <c r="G18" s="30"/>
      <c r="H18" s="30"/>
      <c r="I18" s="36"/>
      <c r="J18" s="30"/>
      <c r="K18" s="30"/>
      <c r="L18" s="30"/>
      <c r="M18" s="30"/>
      <c r="N18" s="30"/>
      <c r="O18" s="30"/>
      <c r="P18" s="30"/>
      <c r="Q18" s="37">
        <v>1700.0</v>
      </c>
      <c r="R18" s="36"/>
      <c r="S18" s="37">
        <v>1200.0</v>
      </c>
      <c r="T18" s="36"/>
      <c r="U18" s="37">
        <v>1250.0</v>
      </c>
      <c r="V18" s="36"/>
      <c r="W18" s="30"/>
    </row>
    <row r="19">
      <c r="A19" s="15">
        <v>16.0</v>
      </c>
      <c r="B19" s="25" t="s">
        <v>121</v>
      </c>
      <c r="C19" s="43"/>
      <c r="D19" s="43" t="s">
        <v>119</v>
      </c>
      <c r="E19" s="29"/>
      <c r="F19" s="29">
        <v>1306.0</v>
      </c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</row>
    <row r="20">
      <c r="A20" s="15">
        <v>17.0</v>
      </c>
      <c r="B20" s="25" t="s">
        <v>122</v>
      </c>
      <c r="C20" s="43"/>
      <c r="D20" s="43" t="s">
        <v>119</v>
      </c>
      <c r="E20" s="29"/>
      <c r="F20" s="29">
        <v>80.0</v>
      </c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</row>
    <row r="21">
      <c r="A21" s="15">
        <v>18.0</v>
      </c>
      <c r="B21" s="25" t="s">
        <v>123</v>
      </c>
      <c r="C21" s="43"/>
      <c r="D21" s="43" t="s">
        <v>119</v>
      </c>
      <c r="E21" s="29"/>
      <c r="F21" s="29">
        <v>410.0</v>
      </c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</row>
    <row r="22">
      <c r="A22" s="15">
        <v>19.0</v>
      </c>
      <c r="B22" s="25" t="s">
        <v>124</v>
      </c>
      <c r="C22" s="43"/>
      <c r="D22" s="43" t="s">
        <v>125</v>
      </c>
      <c r="E22" s="29"/>
      <c r="F22" s="29">
        <v>15.0</v>
      </c>
      <c r="G22" s="36"/>
      <c r="H22" s="36"/>
      <c r="I22" s="36"/>
      <c r="J22" s="36"/>
      <c r="K22" s="36"/>
      <c r="L22" s="30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</row>
    <row r="23">
      <c r="A23" s="15">
        <v>20.0</v>
      </c>
      <c r="B23" s="25" t="s">
        <v>126</v>
      </c>
      <c r="C23" s="43"/>
      <c r="D23" s="43" t="s">
        <v>125</v>
      </c>
      <c r="E23" s="29"/>
      <c r="F23" s="29">
        <v>40.0</v>
      </c>
      <c r="G23" s="36"/>
      <c r="H23" s="36"/>
      <c r="I23" s="36"/>
      <c r="J23" s="36"/>
      <c r="K23" s="36"/>
      <c r="L23" s="30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</row>
    <row r="24">
      <c r="A24" s="37">
        <v>21.0</v>
      </c>
      <c r="B24" s="25" t="s">
        <v>127</v>
      </c>
      <c r="C24" s="43"/>
      <c r="D24" s="43" t="s">
        <v>125</v>
      </c>
      <c r="E24" s="57"/>
      <c r="F24" s="57">
        <v>154.0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9"/>
      <c r="R24" s="58"/>
      <c r="S24" s="58"/>
      <c r="T24" s="58"/>
      <c r="U24" s="59"/>
      <c r="V24" s="58"/>
      <c r="W24" s="58"/>
    </row>
    <row r="25">
      <c r="A25" s="15">
        <v>22.0</v>
      </c>
      <c r="B25" s="25" t="s">
        <v>128</v>
      </c>
      <c r="C25" s="43"/>
      <c r="D25" s="43" t="s">
        <v>129</v>
      </c>
      <c r="E25" s="29"/>
      <c r="F25" s="29">
        <v>100.0</v>
      </c>
      <c r="G25" s="36"/>
      <c r="H25" s="36"/>
      <c r="I25" s="36"/>
      <c r="J25" s="36"/>
      <c r="K25" s="36"/>
      <c r="L25" s="30"/>
      <c r="M25" s="36"/>
      <c r="N25" s="36"/>
      <c r="O25" s="36"/>
      <c r="P25" s="36"/>
      <c r="Q25" s="36"/>
      <c r="R25" s="60"/>
      <c r="S25" s="36"/>
      <c r="T25" s="36"/>
      <c r="U25" s="36"/>
      <c r="V25" s="36"/>
      <c r="W25" s="36"/>
    </row>
    <row r="26">
      <c r="A26" s="15">
        <v>23.0</v>
      </c>
      <c r="B26" s="25" t="s">
        <v>130</v>
      </c>
      <c r="C26" s="43"/>
      <c r="D26" s="43" t="s">
        <v>129</v>
      </c>
      <c r="E26" s="29"/>
      <c r="F26" s="29">
        <v>330.0</v>
      </c>
      <c r="G26" s="36"/>
      <c r="H26" s="36"/>
      <c r="I26" s="36"/>
      <c r="J26" s="36"/>
      <c r="K26" s="36"/>
      <c r="L26" s="30"/>
      <c r="M26" s="36"/>
      <c r="N26" s="36"/>
      <c r="O26" s="36"/>
      <c r="P26" s="36"/>
      <c r="Q26" s="61"/>
      <c r="R26" s="62"/>
      <c r="S26" s="36"/>
      <c r="T26" s="36"/>
      <c r="U26" s="36"/>
      <c r="V26" s="36"/>
      <c r="W26" s="36"/>
    </row>
    <row r="27">
      <c r="A27" s="15">
        <v>24.0</v>
      </c>
      <c r="B27" s="25" t="s">
        <v>131</v>
      </c>
      <c r="C27" s="43"/>
      <c r="D27" s="43" t="s">
        <v>129</v>
      </c>
      <c r="E27" s="29"/>
      <c r="F27" s="29">
        <v>27.0</v>
      </c>
      <c r="G27" s="36"/>
      <c r="H27" s="36"/>
      <c r="I27" s="36"/>
      <c r="J27" s="36"/>
      <c r="K27" s="36"/>
      <c r="L27" s="30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</row>
    <row r="28">
      <c r="A28" s="15" t="s">
        <v>132</v>
      </c>
      <c r="B28" s="25" t="s">
        <v>133</v>
      </c>
      <c r="C28" s="43"/>
      <c r="D28" s="43" t="s">
        <v>129</v>
      </c>
      <c r="E28" s="29"/>
      <c r="F28" s="29">
        <v>60.0</v>
      </c>
      <c r="G28" s="36"/>
      <c r="H28" s="36"/>
      <c r="I28" s="36"/>
      <c r="J28" s="36"/>
      <c r="K28" s="36"/>
      <c r="L28" s="30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</row>
    <row r="29">
      <c r="A29" s="63">
        <v>25.0</v>
      </c>
      <c r="B29" s="25" t="s">
        <v>134</v>
      </c>
      <c r="C29" s="43"/>
      <c r="D29" s="43" t="s">
        <v>129</v>
      </c>
      <c r="E29" s="61"/>
      <c r="F29" s="61"/>
      <c r="G29" s="58"/>
      <c r="H29" s="58"/>
      <c r="I29" s="63">
        <v>30.0</v>
      </c>
      <c r="J29" s="63">
        <v>35.0</v>
      </c>
      <c r="K29" s="63">
        <v>15.0</v>
      </c>
      <c r="L29" s="58"/>
      <c r="M29" s="58"/>
      <c r="N29" s="58"/>
      <c r="O29" s="58"/>
      <c r="P29" s="58"/>
      <c r="Q29" s="58"/>
      <c r="R29" s="63">
        <v>20.0</v>
      </c>
      <c r="S29" s="63">
        <v>120.0</v>
      </c>
      <c r="T29" s="63">
        <v>170.0</v>
      </c>
      <c r="U29" s="58"/>
      <c r="V29" s="58"/>
      <c r="W29" s="58"/>
    </row>
    <row r="30">
      <c r="A30" s="15">
        <v>26.0</v>
      </c>
      <c r="B30" s="25" t="s">
        <v>135</v>
      </c>
      <c r="C30" s="43"/>
      <c r="D30" s="43" t="s">
        <v>136</v>
      </c>
      <c r="E30" s="29"/>
      <c r="F30" s="29">
        <v>230.0</v>
      </c>
      <c r="G30" s="36"/>
      <c r="H30" s="36"/>
      <c r="I30" s="36"/>
      <c r="J30" s="36"/>
      <c r="K30" s="36"/>
      <c r="L30" s="30"/>
      <c r="M30" s="36"/>
      <c r="N30" s="36"/>
      <c r="O30" s="37">
        <v>0.0</v>
      </c>
      <c r="P30" s="36"/>
      <c r="Q30" s="36"/>
      <c r="R30" s="36"/>
      <c r="S30" s="36"/>
      <c r="T30" s="36"/>
      <c r="U30" s="36"/>
      <c r="V30" s="36"/>
      <c r="W30" s="36"/>
    </row>
    <row r="31">
      <c r="A31" s="15">
        <v>27.0</v>
      </c>
      <c r="B31" s="25" t="s">
        <v>137</v>
      </c>
      <c r="C31" s="43"/>
      <c r="D31" s="43" t="s">
        <v>136</v>
      </c>
      <c r="E31" s="64"/>
      <c r="F31" s="64">
        <v>0.0</v>
      </c>
      <c r="G31" s="36"/>
      <c r="H31" s="36"/>
      <c r="I31" s="36"/>
      <c r="J31" s="36"/>
      <c r="K31" s="36"/>
      <c r="L31" s="30"/>
      <c r="M31" s="36"/>
      <c r="N31" s="36"/>
      <c r="O31" s="37">
        <v>2000.0</v>
      </c>
      <c r="P31" s="36"/>
      <c r="Q31" s="36"/>
      <c r="R31" s="36"/>
      <c r="S31" s="36"/>
      <c r="T31" s="36"/>
      <c r="U31" s="36"/>
      <c r="V31" s="36"/>
      <c r="W31" s="36"/>
    </row>
    <row r="32">
      <c r="A32" s="15">
        <v>28.0</v>
      </c>
      <c r="B32" s="25" t="s">
        <v>138</v>
      </c>
      <c r="C32" s="43"/>
      <c r="D32" s="43" t="s">
        <v>139</v>
      </c>
      <c r="E32" s="65"/>
      <c r="F32" s="65">
        <v>355.0</v>
      </c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</row>
    <row r="33">
      <c r="A33" s="15">
        <v>29.0</v>
      </c>
      <c r="B33" s="25" t="s">
        <v>140</v>
      </c>
      <c r="C33" s="43"/>
      <c r="D33" s="43" t="s">
        <v>141</v>
      </c>
      <c r="E33" s="29"/>
      <c r="F33" s="29">
        <v>95.0</v>
      </c>
      <c r="G33" s="36"/>
      <c r="H33" s="36"/>
      <c r="I33" s="36"/>
      <c r="J33" s="36"/>
      <c r="K33" s="36"/>
      <c r="L33" s="30"/>
      <c r="M33" s="36"/>
      <c r="N33" s="36"/>
      <c r="O33" s="36"/>
      <c r="P33" s="36"/>
      <c r="Q33" s="36"/>
      <c r="R33" s="37">
        <v>1450.0</v>
      </c>
      <c r="S33" s="37">
        <v>1300.0</v>
      </c>
      <c r="T33" s="37">
        <v>2170.0</v>
      </c>
      <c r="U33" s="37">
        <v>1800.0</v>
      </c>
      <c r="V33" s="36"/>
      <c r="W33" s="36"/>
    </row>
    <row r="34">
      <c r="A34" s="15">
        <v>30.0</v>
      </c>
      <c r="B34" s="25" t="s">
        <v>142</v>
      </c>
      <c r="C34" s="43"/>
      <c r="D34" s="43" t="s">
        <v>141</v>
      </c>
      <c r="E34" s="29"/>
      <c r="F34" s="29">
        <v>0.0</v>
      </c>
      <c r="G34" s="36"/>
      <c r="H34" s="36"/>
      <c r="I34" s="36"/>
      <c r="J34" s="36"/>
      <c r="K34" s="36"/>
      <c r="L34" s="30"/>
      <c r="M34" s="36"/>
      <c r="N34" s="36"/>
      <c r="O34" s="36"/>
      <c r="P34" s="36"/>
      <c r="Q34" s="36"/>
      <c r="R34" s="37">
        <v>200.0</v>
      </c>
      <c r="S34" s="37">
        <v>300.0</v>
      </c>
      <c r="T34" s="37">
        <v>200.0</v>
      </c>
      <c r="U34" s="37">
        <v>150.0</v>
      </c>
      <c r="V34" s="36"/>
      <c r="W34" s="36"/>
    </row>
    <row r="35">
      <c r="A35" s="15">
        <v>31.0</v>
      </c>
      <c r="B35" s="25" t="s">
        <v>143</v>
      </c>
      <c r="C35" s="43"/>
      <c r="D35" s="43" t="s">
        <v>141</v>
      </c>
      <c r="E35" s="29"/>
      <c r="F35" s="29">
        <v>380.0</v>
      </c>
      <c r="G35" s="36"/>
      <c r="H35" s="36"/>
      <c r="I35" s="36"/>
      <c r="J35" s="36"/>
      <c r="K35" s="36"/>
      <c r="L35" s="30"/>
      <c r="M35" s="36"/>
      <c r="N35" s="36"/>
      <c r="O35" s="36"/>
      <c r="P35" s="36"/>
      <c r="Q35" s="36"/>
      <c r="R35" s="37">
        <v>0.0</v>
      </c>
      <c r="S35" s="37">
        <v>1500.0</v>
      </c>
      <c r="T35" s="37">
        <v>399.0</v>
      </c>
      <c r="U35" s="36"/>
      <c r="V35" s="36"/>
      <c r="W35" s="36"/>
    </row>
    <row r="36">
      <c r="A36" s="15">
        <v>32.0</v>
      </c>
      <c r="B36" s="25" t="s">
        <v>144</v>
      </c>
      <c r="C36" s="43"/>
      <c r="D36" s="43" t="s">
        <v>141</v>
      </c>
      <c r="E36" s="29"/>
      <c r="F36" s="29">
        <v>130.0</v>
      </c>
      <c r="G36" s="36"/>
      <c r="H36" s="36"/>
      <c r="I36" s="36"/>
      <c r="J36" s="36"/>
      <c r="K36" s="36"/>
      <c r="L36" s="30"/>
      <c r="M36" s="36"/>
      <c r="N36" s="36"/>
      <c r="O36" s="36"/>
      <c r="P36" s="36"/>
      <c r="Q36" s="37">
        <v>1680.0</v>
      </c>
      <c r="R36" s="37">
        <v>2400.0</v>
      </c>
      <c r="S36" s="37">
        <v>2500.0</v>
      </c>
      <c r="T36" s="37">
        <v>0.0</v>
      </c>
      <c r="U36" s="37">
        <v>147.0</v>
      </c>
      <c r="V36" s="36"/>
      <c r="W36" s="36"/>
    </row>
    <row r="37">
      <c r="A37" s="15">
        <v>33.0</v>
      </c>
      <c r="B37" s="25" t="s">
        <v>145</v>
      </c>
      <c r="C37" s="43"/>
      <c r="D37" s="43" t="s">
        <v>141</v>
      </c>
      <c r="E37" s="29"/>
      <c r="F37" s="29">
        <v>44.0</v>
      </c>
      <c r="G37" s="36"/>
      <c r="H37" s="36"/>
      <c r="I37" s="36"/>
      <c r="J37" s="36"/>
      <c r="K37" s="37" t="s">
        <v>146</v>
      </c>
      <c r="L37" s="30"/>
      <c r="M37" s="36"/>
      <c r="N37" s="36"/>
      <c r="O37" s="36"/>
      <c r="P37" s="36"/>
      <c r="Q37" s="37">
        <v>950.0</v>
      </c>
      <c r="R37" s="37">
        <v>0.0</v>
      </c>
      <c r="S37" s="37">
        <v>0.0</v>
      </c>
      <c r="T37" s="37">
        <v>1100.0</v>
      </c>
      <c r="U37" s="37">
        <v>0.0</v>
      </c>
      <c r="V37" s="36"/>
      <c r="W37" s="36"/>
    </row>
    <row r="38">
      <c r="A38" s="15">
        <v>34.0</v>
      </c>
      <c r="B38" s="25" t="s">
        <v>147</v>
      </c>
      <c r="C38" s="43"/>
      <c r="D38" s="43" t="s">
        <v>141</v>
      </c>
      <c r="E38" s="29"/>
      <c r="F38" s="29">
        <v>795.0</v>
      </c>
      <c r="G38" s="36"/>
      <c r="H38" s="36"/>
      <c r="I38" s="36"/>
      <c r="J38" s="36"/>
      <c r="K38" s="36"/>
      <c r="L38" s="30"/>
      <c r="M38" s="36"/>
      <c r="N38" s="36"/>
      <c r="O38" s="36"/>
      <c r="P38" s="36"/>
      <c r="Q38" s="36"/>
      <c r="R38" s="37">
        <v>900.0</v>
      </c>
      <c r="S38" s="37">
        <v>100.0</v>
      </c>
      <c r="T38" s="37">
        <v>1600.0</v>
      </c>
      <c r="U38" s="37">
        <v>1900.0</v>
      </c>
      <c r="V38" s="36"/>
      <c r="W38" s="36"/>
    </row>
    <row r="39">
      <c r="A39" s="15">
        <v>35.0</v>
      </c>
      <c r="B39" s="25" t="s">
        <v>148</v>
      </c>
      <c r="C39" s="43"/>
      <c r="D39" s="43" t="s">
        <v>141</v>
      </c>
      <c r="E39" s="29"/>
      <c r="F39" s="29">
        <v>18.0</v>
      </c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7">
        <v>1000.0</v>
      </c>
      <c r="S39" s="37">
        <v>200.0</v>
      </c>
      <c r="T39" s="37">
        <v>300.0</v>
      </c>
      <c r="U39" s="37">
        <v>400.0</v>
      </c>
      <c r="V39" s="37">
        <v>400.0</v>
      </c>
      <c r="W39" s="36"/>
    </row>
    <row r="40">
      <c r="A40" s="63">
        <v>36.0</v>
      </c>
      <c r="B40" s="25" t="s">
        <v>149</v>
      </c>
      <c r="C40" s="43"/>
      <c r="D40" s="43" t="s">
        <v>141</v>
      </c>
      <c r="E40" s="29"/>
      <c r="F40" s="29">
        <v>5.0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63">
        <v>373.0</v>
      </c>
      <c r="R40" s="63">
        <v>518.0</v>
      </c>
      <c r="S40" s="63">
        <v>348.0</v>
      </c>
      <c r="T40" s="63">
        <v>1448.0</v>
      </c>
      <c r="U40" s="63">
        <v>1647.0</v>
      </c>
      <c r="V40" s="58"/>
      <c r="W40" s="58"/>
    </row>
    <row r="41">
      <c r="A41" s="15">
        <v>37.0</v>
      </c>
      <c r="B41" s="25" t="s">
        <v>150</v>
      </c>
      <c r="C41" s="43"/>
      <c r="D41" s="43" t="s">
        <v>151</v>
      </c>
      <c r="E41" s="61"/>
      <c r="F41" s="61"/>
      <c r="G41" s="36"/>
      <c r="H41" s="36"/>
      <c r="I41" s="36"/>
      <c r="J41" s="36"/>
      <c r="K41" s="36"/>
      <c r="L41" s="36"/>
      <c r="M41" s="36"/>
      <c r="N41" s="36"/>
      <c r="O41" s="37">
        <v>1700.0</v>
      </c>
      <c r="P41" s="36"/>
      <c r="Q41" s="36"/>
      <c r="R41" s="36"/>
      <c r="S41" s="36"/>
      <c r="T41" s="36"/>
      <c r="U41" s="36"/>
      <c r="V41" s="36"/>
      <c r="W41" s="36"/>
    </row>
    <row r="42">
      <c r="A42" s="15">
        <v>38.0</v>
      </c>
      <c r="B42" s="25" t="s">
        <v>152</v>
      </c>
      <c r="C42" s="43"/>
      <c r="D42" s="43" t="s">
        <v>151</v>
      </c>
      <c r="E42" s="29"/>
      <c r="F42" s="29">
        <v>132.0</v>
      </c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</row>
    <row r="43">
      <c r="A43" s="15">
        <v>39.0</v>
      </c>
      <c r="B43" s="25" t="s">
        <v>153</v>
      </c>
      <c r="C43" s="43"/>
      <c r="D43" s="43" t="s">
        <v>151</v>
      </c>
      <c r="E43" s="61"/>
      <c r="F43" s="61"/>
      <c r="G43" s="36"/>
      <c r="H43" s="36"/>
      <c r="I43" s="36"/>
      <c r="J43" s="36"/>
      <c r="K43" s="36"/>
      <c r="L43" s="36"/>
      <c r="M43" s="36"/>
      <c r="N43" s="36"/>
      <c r="O43" s="37">
        <v>1500.0</v>
      </c>
      <c r="P43" s="36"/>
      <c r="Q43" s="36"/>
      <c r="R43" s="36"/>
      <c r="S43" s="36"/>
      <c r="T43" s="36"/>
      <c r="U43" s="36"/>
      <c r="V43" s="36"/>
      <c r="W43" s="36"/>
    </row>
    <row r="44">
      <c r="A44" s="15">
        <v>40.0</v>
      </c>
      <c r="B44" s="25" t="s">
        <v>154</v>
      </c>
      <c r="C44" s="43"/>
      <c r="D44" s="43" t="s">
        <v>155</v>
      </c>
      <c r="E44" s="29"/>
      <c r="F44" s="29">
        <v>170.0</v>
      </c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</row>
    <row r="45">
      <c r="A45" s="15">
        <v>41.0</v>
      </c>
      <c r="B45" s="25" t="s">
        <v>156</v>
      </c>
      <c r="C45" s="43"/>
      <c r="D45" s="43" t="s">
        <v>155</v>
      </c>
      <c r="E45" s="29"/>
      <c r="F45" s="29">
        <v>4.0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</row>
    <row r="46">
      <c r="A46" s="15">
        <v>42.0</v>
      </c>
      <c r="B46" s="25" t="s">
        <v>157</v>
      </c>
      <c r="C46" s="43"/>
      <c r="D46" s="43" t="s">
        <v>158</v>
      </c>
      <c r="E46" s="29"/>
      <c r="F46" s="29">
        <v>58.0</v>
      </c>
      <c r="G46" s="36"/>
      <c r="H46" s="36"/>
      <c r="I46" s="36"/>
      <c r="J46" s="36"/>
      <c r="K46" s="36"/>
      <c r="L46" s="36"/>
      <c r="M46" s="36"/>
      <c r="N46" s="36"/>
      <c r="O46" s="37">
        <v>150.0</v>
      </c>
      <c r="P46" s="36"/>
      <c r="Q46" s="36"/>
      <c r="R46" s="36"/>
      <c r="S46" s="36"/>
      <c r="T46" s="36"/>
      <c r="U46" s="36"/>
      <c r="V46" s="36"/>
      <c r="W46" s="36"/>
    </row>
    <row r="47">
      <c r="A47" s="15">
        <v>43.0</v>
      </c>
      <c r="B47" s="25" t="s">
        <v>159</v>
      </c>
      <c r="C47" s="43"/>
      <c r="D47" s="43" t="s">
        <v>158</v>
      </c>
      <c r="E47" s="29"/>
      <c r="F47" s="29">
        <v>258.0</v>
      </c>
      <c r="G47" s="36"/>
      <c r="H47" s="36"/>
      <c r="I47" s="36"/>
      <c r="J47" s="36"/>
      <c r="K47" s="36"/>
      <c r="L47" s="36"/>
      <c r="M47" s="36"/>
      <c r="N47" s="36"/>
      <c r="O47" s="37">
        <v>300.0</v>
      </c>
      <c r="P47" s="36"/>
      <c r="Q47" s="36"/>
      <c r="R47" s="36"/>
      <c r="S47" s="36"/>
      <c r="T47" s="36"/>
      <c r="U47" s="36"/>
      <c r="V47" s="36"/>
      <c r="W47" s="36"/>
    </row>
    <row r="48">
      <c r="A48" s="15">
        <v>44.0</v>
      </c>
      <c r="B48" s="25" t="s">
        <v>160</v>
      </c>
      <c r="C48" s="43"/>
      <c r="D48" s="43" t="s">
        <v>158</v>
      </c>
      <c r="E48" s="61"/>
      <c r="F48" s="61"/>
      <c r="G48" s="36"/>
      <c r="H48" s="36"/>
      <c r="I48" s="36"/>
      <c r="J48" s="36"/>
      <c r="K48" s="36"/>
      <c r="L48" s="36"/>
      <c r="M48" s="36"/>
      <c r="N48" s="36"/>
      <c r="O48" s="37">
        <v>200.0</v>
      </c>
      <c r="P48" s="36"/>
      <c r="Q48" s="36"/>
      <c r="R48" s="36"/>
      <c r="S48" s="36"/>
      <c r="T48" s="36"/>
      <c r="U48" s="36"/>
      <c r="V48" s="36"/>
      <c r="W48" s="36"/>
    </row>
    <row r="49">
      <c r="A49" s="67"/>
      <c r="B49" s="68"/>
      <c r="C49" s="69"/>
      <c r="D49" s="70"/>
      <c r="E49" s="71"/>
      <c r="F49" s="71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</row>
    <row r="50">
      <c r="A50" s="67"/>
      <c r="B50" s="68"/>
      <c r="C50" s="69"/>
      <c r="D50" s="70"/>
      <c r="E50" s="71"/>
      <c r="F50" s="71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</row>
    <row r="51">
      <c r="A51" s="66"/>
      <c r="B51" s="68" t="s">
        <v>2</v>
      </c>
      <c r="C51" s="69"/>
      <c r="D51" s="70" t="s">
        <v>3</v>
      </c>
      <c r="E51" s="75"/>
      <c r="F51" s="72" t="s">
        <v>4</v>
      </c>
      <c r="G51" s="7"/>
      <c r="H51" s="7"/>
      <c r="I51" s="7"/>
      <c r="J51" s="7"/>
      <c r="K51" s="7"/>
      <c r="L51" s="7"/>
      <c r="M51" s="7"/>
      <c r="N51" s="10"/>
      <c r="O51" s="72" t="s">
        <v>7</v>
      </c>
      <c r="P51" s="7"/>
      <c r="Q51" s="7"/>
      <c r="R51" s="7"/>
      <c r="S51" s="7"/>
      <c r="T51" s="7"/>
      <c r="U51" s="7"/>
      <c r="V51" s="7"/>
      <c r="W51" s="10"/>
    </row>
    <row r="52">
      <c r="A52" s="74"/>
      <c r="B52" s="76"/>
      <c r="C52" s="69"/>
      <c r="D52" s="77"/>
      <c r="E52" s="75"/>
      <c r="F52" s="75" t="s">
        <v>21</v>
      </c>
      <c r="G52" s="75" t="s">
        <v>13</v>
      </c>
      <c r="H52" s="75" t="s">
        <v>14</v>
      </c>
      <c r="I52" s="75" t="s">
        <v>15</v>
      </c>
      <c r="J52" s="75" t="s">
        <v>16</v>
      </c>
      <c r="K52" s="75" t="s">
        <v>17</v>
      </c>
      <c r="L52" s="75" t="s">
        <v>18</v>
      </c>
      <c r="M52" s="75" t="s">
        <v>19</v>
      </c>
      <c r="N52" s="75" t="s">
        <v>20</v>
      </c>
      <c r="O52" s="75" t="s">
        <v>21</v>
      </c>
      <c r="P52" s="75" t="s">
        <v>161</v>
      </c>
      <c r="Q52" s="75" t="s">
        <v>162</v>
      </c>
      <c r="R52" s="75" t="s">
        <v>163</v>
      </c>
      <c r="S52" s="75" t="s">
        <v>164</v>
      </c>
      <c r="T52" s="75" t="s">
        <v>165</v>
      </c>
      <c r="U52" s="75" t="s">
        <v>166</v>
      </c>
      <c r="V52" s="75" t="s">
        <v>167</v>
      </c>
      <c r="W52" s="75" t="s">
        <v>20</v>
      </c>
    </row>
    <row r="53">
      <c r="A53" s="15">
        <v>45.0</v>
      </c>
      <c r="B53" s="25" t="s">
        <v>168</v>
      </c>
      <c r="C53" s="43"/>
      <c r="D53" s="43" t="s">
        <v>169</v>
      </c>
      <c r="E53" s="29"/>
      <c r="F53" s="29">
        <v>130.0</v>
      </c>
      <c r="G53" s="36"/>
      <c r="H53" s="36"/>
      <c r="I53" s="36"/>
      <c r="J53" s="36"/>
      <c r="K53" s="36"/>
      <c r="L53" s="36"/>
      <c r="M53" s="36"/>
      <c r="N53" s="36"/>
      <c r="O53" s="37">
        <v>894.0</v>
      </c>
      <c r="P53" s="36"/>
      <c r="Q53" s="36"/>
      <c r="R53" s="36"/>
      <c r="S53" s="36"/>
      <c r="T53" s="36"/>
      <c r="U53" s="36"/>
      <c r="V53" s="36"/>
      <c r="W53" s="36"/>
    </row>
    <row r="54">
      <c r="A54" s="15">
        <v>46.0</v>
      </c>
      <c r="B54" s="25" t="s">
        <v>170</v>
      </c>
      <c r="C54" s="43"/>
      <c r="D54" s="43" t="s">
        <v>169</v>
      </c>
      <c r="E54" s="29"/>
      <c r="F54" s="29">
        <v>130.0</v>
      </c>
      <c r="G54" s="36"/>
      <c r="H54" s="36"/>
      <c r="I54" s="36"/>
      <c r="J54" s="36"/>
      <c r="K54" s="36"/>
      <c r="L54" s="36"/>
      <c r="M54" s="36"/>
      <c r="N54" s="36"/>
      <c r="O54" s="37">
        <v>250.0</v>
      </c>
      <c r="P54" s="36"/>
      <c r="Q54" s="36"/>
      <c r="R54" s="36"/>
      <c r="S54" s="36"/>
      <c r="T54" s="36"/>
      <c r="U54" s="36"/>
      <c r="V54" s="36"/>
      <c r="W54" s="36"/>
    </row>
    <row r="55">
      <c r="A55" s="15">
        <v>47.0</v>
      </c>
      <c r="B55" s="25" t="s">
        <v>171</v>
      </c>
      <c r="C55" s="43"/>
      <c r="D55" s="43" t="s">
        <v>169</v>
      </c>
      <c r="E55" s="61"/>
      <c r="F55" s="61"/>
      <c r="G55" s="36"/>
      <c r="H55" s="36"/>
      <c r="I55" s="37">
        <v>249.0</v>
      </c>
      <c r="J55" s="37">
        <v>65.0</v>
      </c>
      <c r="K55" s="37">
        <v>150.0</v>
      </c>
      <c r="L55" s="37">
        <v>142.0</v>
      </c>
      <c r="M55" s="36"/>
      <c r="N55" s="36"/>
      <c r="O55" s="36"/>
      <c r="P55" s="36"/>
      <c r="Q55" s="36"/>
      <c r="R55" s="37">
        <v>0.0</v>
      </c>
      <c r="S55" s="37">
        <v>0.0</v>
      </c>
      <c r="T55" s="37">
        <v>77.0</v>
      </c>
      <c r="U55" s="37">
        <v>70.0</v>
      </c>
      <c r="V55" s="36"/>
      <c r="W55" s="36"/>
    </row>
    <row r="56">
      <c r="A56" s="15">
        <v>48.0</v>
      </c>
      <c r="B56" s="25" t="s">
        <v>172</v>
      </c>
      <c r="C56" s="43"/>
      <c r="D56" s="43" t="s">
        <v>169</v>
      </c>
      <c r="E56" s="29"/>
      <c r="F56" s="29">
        <v>29.0</v>
      </c>
      <c r="G56" s="36"/>
      <c r="H56" s="36"/>
      <c r="I56" s="36"/>
      <c r="J56" s="36"/>
      <c r="K56" s="36"/>
      <c r="L56" s="36"/>
      <c r="M56" s="36"/>
      <c r="N56" s="36"/>
      <c r="O56" s="37">
        <v>0.0</v>
      </c>
      <c r="P56" s="36"/>
      <c r="Q56" s="36"/>
      <c r="R56" s="36"/>
      <c r="S56" s="36"/>
      <c r="T56" s="36"/>
      <c r="U56" s="36"/>
      <c r="V56" s="36"/>
      <c r="W56" s="36"/>
    </row>
    <row r="57">
      <c r="A57" s="15">
        <v>49.0</v>
      </c>
      <c r="B57" s="25" t="s">
        <v>173</v>
      </c>
      <c r="C57" s="43"/>
      <c r="D57" s="43" t="s">
        <v>169</v>
      </c>
      <c r="E57" s="29"/>
      <c r="F57" s="29">
        <v>150.0</v>
      </c>
      <c r="G57" s="36"/>
      <c r="H57" s="36"/>
      <c r="I57" s="36"/>
      <c r="J57" s="36"/>
      <c r="K57" s="36"/>
      <c r="L57" s="36"/>
      <c r="M57" s="36"/>
      <c r="N57" s="36"/>
      <c r="O57" s="37">
        <v>1600.0</v>
      </c>
      <c r="P57" s="36"/>
      <c r="Q57" s="36"/>
      <c r="R57" s="36"/>
      <c r="S57" s="36"/>
      <c r="T57" s="36"/>
      <c r="U57" s="36"/>
      <c r="V57" s="36"/>
      <c r="W57" s="36"/>
    </row>
    <row r="58">
      <c r="A58" s="37">
        <v>50.0</v>
      </c>
      <c r="B58" s="25" t="s">
        <v>174</v>
      </c>
      <c r="C58" s="43"/>
      <c r="D58" s="43" t="s">
        <v>169</v>
      </c>
      <c r="E58" s="29"/>
      <c r="F58" s="29">
        <v>74.0</v>
      </c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7">
        <v>653.0</v>
      </c>
      <c r="U58" s="37">
        <v>1186.0</v>
      </c>
      <c r="V58" s="36"/>
      <c r="W58" s="36"/>
    </row>
    <row r="59">
      <c r="A59" s="63">
        <v>51.0</v>
      </c>
      <c r="B59" s="25" t="s">
        <v>175</v>
      </c>
      <c r="C59" s="43"/>
      <c r="D59" s="43" t="s">
        <v>169</v>
      </c>
      <c r="E59" s="61"/>
      <c r="F59" s="61"/>
      <c r="G59" s="58"/>
      <c r="H59" s="58"/>
      <c r="I59" s="63">
        <v>255.0</v>
      </c>
      <c r="J59" s="63">
        <v>59.0</v>
      </c>
      <c r="K59" s="63">
        <v>30.0</v>
      </c>
      <c r="L59" s="63">
        <v>45.0</v>
      </c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</row>
    <row r="60">
      <c r="A60" s="15">
        <v>52.0</v>
      </c>
      <c r="B60" s="25" t="s">
        <v>176</v>
      </c>
      <c r="C60" s="43"/>
      <c r="D60" s="43" t="s">
        <v>177</v>
      </c>
      <c r="E60" s="29"/>
      <c r="F60" s="29">
        <v>205.0</v>
      </c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</row>
    <row r="61">
      <c r="A61" s="15">
        <v>53.0</v>
      </c>
      <c r="B61" s="25" t="s">
        <v>178</v>
      </c>
      <c r="C61" s="43"/>
      <c r="D61" s="43" t="s">
        <v>177</v>
      </c>
      <c r="E61" s="29"/>
      <c r="F61" s="29">
        <v>339.0</v>
      </c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</row>
    <row r="62">
      <c r="A62" s="15">
        <v>54.0</v>
      </c>
      <c r="B62" s="25" t="s">
        <v>179</v>
      </c>
      <c r="C62" s="43"/>
      <c r="D62" s="43" t="s">
        <v>177</v>
      </c>
      <c r="E62" s="61"/>
      <c r="F62" s="61"/>
      <c r="G62" s="36"/>
      <c r="H62" s="36"/>
      <c r="I62" s="36"/>
      <c r="J62" s="36"/>
      <c r="K62" s="36"/>
      <c r="L62" s="36"/>
      <c r="M62" s="36"/>
      <c r="N62" s="36"/>
      <c r="O62" s="37">
        <v>600.0</v>
      </c>
      <c r="P62" s="36"/>
      <c r="Q62" s="36"/>
      <c r="R62" s="36"/>
      <c r="S62" s="36"/>
      <c r="T62" s="36"/>
      <c r="U62" s="36"/>
      <c r="V62" s="36"/>
      <c r="W62" s="36"/>
    </row>
    <row r="63">
      <c r="A63" s="15">
        <v>55.0</v>
      </c>
      <c r="B63" s="25" t="s">
        <v>180</v>
      </c>
      <c r="C63" s="43"/>
      <c r="D63" s="43" t="s">
        <v>177</v>
      </c>
      <c r="E63" s="29"/>
      <c r="F63" s="29">
        <v>350.0</v>
      </c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</row>
    <row r="64">
      <c r="A64" s="15">
        <v>56.0</v>
      </c>
      <c r="B64" s="25" t="s">
        <v>181</v>
      </c>
      <c r="C64" s="43"/>
      <c r="D64" s="43" t="s">
        <v>182</v>
      </c>
      <c r="E64" s="29"/>
      <c r="F64" s="29">
        <v>50.0</v>
      </c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>
      <c r="A65" s="37">
        <v>57.0</v>
      </c>
      <c r="B65" s="25" t="s">
        <v>183</v>
      </c>
      <c r="C65" s="43"/>
      <c r="D65" s="43" t="s">
        <v>182</v>
      </c>
      <c r="E65" s="29"/>
      <c r="F65" s="29">
        <v>76.0</v>
      </c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</row>
    <row r="66">
      <c r="A66" s="15">
        <v>58.0</v>
      </c>
      <c r="B66" s="25" t="s">
        <v>184</v>
      </c>
      <c r="C66" s="43"/>
      <c r="D66" s="43" t="s">
        <v>182</v>
      </c>
      <c r="E66" s="29"/>
      <c r="F66" s="29">
        <v>136.0</v>
      </c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</row>
    <row r="67">
      <c r="A67" s="37">
        <v>59.0</v>
      </c>
      <c r="B67" s="25" t="s">
        <v>185</v>
      </c>
      <c r="C67" s="43"/>
      <c r="D67" s="43" t="s">
        <v>182</v>
      </c>
      <c r="E67" s="29"/>
      <c r="F67" s="29">
        <v>110.0</v>
      </c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</row>
    <row r="68">
      <c r="A68" s="37">
        <v>60.0</v>
      </c>
      <c r="B68" s="25" t="s">
        <v>186</v>
      </c>
      <c r="C68" s="43"/>
      <c r="D68" s="43" t="s">
        <v>187</v>
      </c>
      <c r="E68" s="29"/>
      <c r="F68" s="29">
        <v>125.0</v>
      </c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</row>
    <row r="69">
      <c r="A69" s="37">
        <v>61.0</v>
      </c>
      <c r="B69" s="25" t="s">
        <v>188</v>
      </c>
      <c r="C69" s="43"/>
      <c r="D69" s="43" t="s">
        <v>187</v>
      </c>
      <c r="E69" s="29"/>
      <c r="F69" s="29">
        <v>559.0</v>
      </c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</row>
    <row r="70">
      <c r="A70" s="37">
        <v>62.0</v>
      </c>
      <c r="B70" s="25" t="s">
        <v>189</v>
      </c>
      <c r="C70" s="43"/>
      <c r="D70" s="43" t="s">
        <v>187</v>
      </c>
      <c r="E70" s="29"/>
      <c r="F70" s="29">
        <v>580.0</v>
      </c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</row>
    <row r="71">
      <c r="A71" s="37">
        <v>63.0</v>
      </c>
      <c r="B71" s="25" t="s">
        <v>190</v>
      </c>
      <c r="C71" s="43"/>
      <c r="D71" s="43" t="s">
        <v>187</v>
      </c>
      <c r="E71" s="29"/>
      <c r="F71" s="29">
        <v>510.0</v>
      </c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</row>
    <row r="72">
      <c r="A72" s="63">
        <v>64.0</v>
      </c>
      <c r="B72" s="25" t="s">
        <v>191</v>
      </c>
      <c r="C72" s="43"/>
      <c r="D72" s="43" t="s">
        <v>187</v>
      </c>
      <c r="E72" s="29"/>
      <c r="F72" s="29">
        <v>0.0</v>
      </c>
      <c r="G72" s="58"/>
      <c r="H72" s="58"/>
      <c r="I72" s="58"/>
      <c r="J72" s="58"/>
      <c r="K72" s="58"/>
      <c r="L72" s="58"/>
      <c r="M72" s="58"/>
      <c r="N72" s="58"/>
      <c r="O72" s="63">
        <v>0.0</v>
      </c>
      <c r="P72" s="58"/>
      <c r="Q72" s="58"/>
      <c r="R72" s="58"/>
      <c r="S72" s="58"/>
      <c r="T72" s="58"/>
      <c r="U72" s="58"/>
      <c r="V72" s="58"/>
      <c r="W72" s="58"/>
    </row>
    <row r="73">
      <c r="A73" s="63">
        <v>65.0</v>
      </c>
      <c r="B73" s="25" t="s">
        <v>192</v>
      </c>
      <c r="C73" s="43"/>
      <c r="D73" s="43" t="s">
        <v>187</v>
      </c>
      <c r="E73" s="29"/>
      <c r="F73" s="29">
        <v>0.0</v>
      </c>
      <c r="G73" s="58"/>
      <c r="H73" s="58"/>
      <c r="I73" s="58"/>
      <c r="J73" s="58"/>
      <c r="K73" s="58"/>
      <c r="L73" s="58"/>
      <c r="M73" s="58"/>
      <c r="N73" s="58"/>
      <c r="O73" s="63">
        <v>0.0</v>
      </c>
      <c r="P73" s="58"/>
      <c r="Q73" s="58"/>
      <c r="R73" s="58"/>
      <c r="S73" s="58"/>
      <c r="T73" s="58"/>
      <c r="U73" s="58"/>
      <c r="V73" s="58"/>
      <c r="W73" s="58"/>
    </row>
    <row r="74">
      <c r="A74" s="15">
        <v>66.0</v>
      </c>
      <c r="B74" s="25" t="s">
        <v>193</v>
      </c>
      <c r="C74" s="43"/>
      <c r="D74" s="43" t="s">
        <v>194</v>
      </c>
      <c r="E74" s="29"/>
      <c r="F74" s="29">
        <v>195.0</v>
      </c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</row>
    <row r="75">
      <c r="A75" s="37">
        <v>67.0</v>
      </c>
      <c r="B75" s="25" t="s">
        <v>195</v>
      </c>
      <c r="C75" s="43"/>
      <c r="D75" s="43" t="s">
        <v>194</v>
      </c>
      <c r="E75" s="29"/>
      <c r="F75" s="29">
        <v>0.0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</row>
    <row r="76">
      <c r="A76" s="15">
        <v>68.0</v>
      </c>
      <c r="B76" s="25" t="s">
        <v>196</v>
      </c>
      <c r="C76" s="43"/>
      <c r="D76" s="43" t="s">
        <v>194</v>
      </c>
      <c r="E76" s="29"/>
      <c r="F76" s="29">
        <v>200.0</v>
      </c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</row>
    <row r="77">
      <c r="A77" s="37">
        <v>69.0</v>
      </c>
      <c r="B77" s="25" t="s">
        <v>197</v>
      </c>
      <c r="C77" s="43"/>
      <c r="D77" s="43" t="s">
        <v>194</v>
      </c>
      <c r="E77" s="29"/>
      <c r="F77" s="29">
        <v>155.0</v>
      </c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</row>
    <row r="78">
      <c r="A78" s="15">
        <v>70.0</v>
      </c>
      <c r="B78" s="25" t="s">
        <v>198</v>
      </c>
      <c r="C78" s="43"/>
      <c r="D78" s="43" t="s">
        <v>194</v>
      </c>
      <c r="E78" s="29"/>
      <c r="F78" s="29">
        <v>115.0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</row>
    <row r="79">
      <c r="A79" s="37">
        <v>71.0</v>
      </c>
      <c r="B79" s="25" t="s">
        <v>199</v>
      </c>
      <c r="C79" s="43"/>
      <c r="D79" s="43" t="s">
        <v>194</v>
      </c>
      <c r="E79" s="61"/>
      <c r="F79" s="61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</row>
    <row r="80">
      <c r="A80" s="15">
        <v>72.0</v>
      </c>
      <c r="B80" s="25" t="s">
        <v>200</v>
      </c>
      <c r="C80" s="43"/>
      <c r="D80" s="43" t="s">
        <v>194</v>
      </c>
      <c r="E80" s="29"/>
      <c r="F80" s="29">
        <v>23.0</v>
      </c>
      <c r="G80" s="36"/>
      <c r="H80" s="36"/>
      <c r="I80" s="36"/>
      <c r="J80" s="36"/>
      <c r="K80" s="36"/>
      <c r="L80" s="36"/>
      <c r="M80" s="36"/>
      <c r="N80" s="36"/>
      <c r="O80" s="37">
        <v>54.0</v>
      </c>
      <c r="P80" s="36"/>
      <c r="Q80" s="36"/>
      <c r="R80" s="36"/>
      <c r="S80" s="36"/>
      <c r="T80" s="36"/>
      <c r="U80" s="36"/>
      <c r="V80" s="36"/>
      <c r="W80" s="36"/>
    </row>
    <row r="81">
      <c r="A81" s="37">
        <v>73.0</v>
      </c>
      <c r="B81" s="25" t="s">
        <v>201</v>
      </c>
      <c r="C81" s="43"/>
      <c r="D81" s="43" t="s">
        <v>194</v>
      </c>
      <c r="E81" s="29"/>
      <c r="F81" s="29">
        <v>41.0</v>
      </c>
      <c r="G81" s="36"/>
      <c r="H81" s="36"/>
      <c r="I81" s="36"/>
      <c r="J81" s="36"/>
      <c r="K81" s="36"/>
      <c r="L81" s="36"/>
      <c r="M81" s="36"/>
      <c r="N81" s="36"/>
      <c r="O81" s="37">
        <v>678.0</v>
      </c>
      <c r="P81" s="36"/>
      <c r="Q81" s="36"/>
      <c r="R81" s="36"/>
      <c r="S81" s="36"/>
      <c r="T81" s="36"/>
      <c r="U81" s="36"/>
      <c r="V81" s="36"/>
      <c r="W81" s="36"/>
    </row>
    <row r="82">
      <c r="A82" s="37">
        <v>74.0</v>
      </c>
      <c r="B82" s="25" t="s">
        <v>202</v>
      </c>
      <c r="C82" s="78"/>
      <c r="D82" s="78" t="s">
        <v>194</v>
      </c>
      <c r="E82" s="29"/>
      <c r="F82" s="29">
        <v>220.0</v>
      </c>
      <c r="G82" s="36"/>
      <c r="H82" s="36"/>
      <c r="I82" s="36"/>
      <c r="J82" s="36"/>
      <c r="K82" s="36"/>
      <c r="L82" s="36"/>
      <c r="M82" s="36"/>
      <c r="N82" s="36"/>
      <c r="O82" s="37">
        <v>450.0</v>
      </c>
      <c r="P82" s="36"/>
      <c r="Q82" s="36"/>
      <c r="R82" s="36"/>
      <c r="S82" s="36"/>
      <c r="T82" s="36"/>
      <c r="U82" s="36"/>
      <c r="V82" s="36"/>
      <c r="W82" s="36"/>
    </row>
    <row r="83">
      <c r="A83" s="15">
        <v>75.0</v>
      </c>
      <c r="B83" s="25" t="s">
        <v>203</v>
      </c>
      <c r="C83" s="78"/>
      <c r="D83" s="78" t="s">
        <v>194</v>
      </c>
      <c r="E83" s="29"/>
      <c r="F83" s="29">
        <v>60.0</v>
      </c>
      <c r="G83" s="36"/>
      <c r="H83" s="36"/>
      <c r="I83" s="36"/>
      <c r="J83" s="36"/>
      <c r="K83" s="36"/>
      <c r="L83" s="36"/>
      <c r="M83" s="36"/>
      <c r="N83" s="36"/>
      <c r="O83" s="37">
        <v>1950.0</v>
      </c>
      <c r="P83" s="36"/>
      <c r="Q83" s="36"/>
      <c r="R83" s="36"/>
      <c r="S83" s="36"/>
      <c r="T83" s="36"/>
      <c r="U83" s="36"/>
      <c r="V83" s="36"/>
      <c r="W83" s="36"/>
    </row>
    <row r="84">
      <c r="A84" s="15">
        <v>76.0</v>
      </c>
      <c r="B84" s="25" t="s">
        <v>204</v>
      </c>
      <c r="C84" s="43"/>
      <c r="D84" s="43" t="s">
        <v>205</v>
      </c>
      <c r="E84" s="61"/>
      <c r="F84" s="61"/>
      <c r="G84" s="36"/>
      <c r="H84" s="36"/>
      <c r="I84" s="37">
        <v>20.0</v>
      </c>
      <c r="J84" s="37">
        <v>25.0</v>
      </c>
      <c r="K84" s="37">
        <v>25.0</v>
      </c>
      <c r="L84" s="36"/>
      <c r="M84" s="36"/>
      <c r="N84" s="36"/>
      <c r="O84" s="36"/>
      <c r="P84" s="36"/>
      <c r="Q84" s="36"/>
      <c r="R84" s="37">
        <v>80.0</v>
      </c>
      <c r="S84" s="37">
        <v>20.0</v>
      </c>
      <c r="T84" s="37">
        <v>40.0</v>
      </c>
      <c r="U84" s="36"/>
      <c r="V84" s="36"/>
      <c r="W84" s="36"/>
    </row>
    <row r="85">
      <c r="A85" s="15" t="s">
        <v>206</v>
      </c>
      <c r="B85" s="25" t="s">
        <v>207</v>
      </c>
      <c r="C85" s="43"/>
      <c r="D85" s="43" t="s">
        <v>205</v>
      </c>
      <c r="E85" s="61"/>
      <c r="F85" s="61"/>
      <c r="G85" s="36"/>
      <c r="H85" s="36"/>
      <c r="I85" s="37">
        <v>425.0</v>
      </c>
      <c r="J85" s="37">
        <v>880.0</v>
      </c>
      <c r="K85" s="37">
        <v>335.0</v>
      </c>
      <c r="L85" s="36"/>
      <c r="M85" s="36"/>
      <c r="N85" s="36"/>
      <c r="O85" s="36"/>
      <c r="P85" s="36"/>
      <c r="Q85" s="36"/>
      <c r="R85" s="37">
        <v>3600.0</v>
      </c>
      <c r="S85" s="37">
        <v>7800.0</v>
      </c>
      <c r="T85" s="37">
        <v>2900.0</v>
      </c>
      <c r="U85" s="36"/>
      <c r="V85" s="36"/>
      <c r="W85" s="36"/>
    </row>
    <row r="86">
      <c r="A86" s="37">
        <v>77.0</v>
      </c>
      <c r="B86" s="25" t="s">
        <v>208</v>
      </c>
      <c r="C86" s="43"/>
      <c r="D86" s="43" t="s">
        <v>205</v>
      </c>
      <c r="E86" s="57"/>
      <c r="F86" s="57">
        <v>62.0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9"/>
      <c r="R86" s="58"/>
      <c r="S86" s="58"/>
      <c r="T86" s="58"/>
      <c r="U86" s="59"/>
      <c r="V86" s="58"/>
      <c r="W86" s="58"/>
    </row>
    <row r="87">
      <c r="A87" s="37">
        <v>78.0</v>
      </c>
      <c r="B87" s="25" t="s">
        <v>209</v>
      </c>
      <c r="C87" s="43"/>
      <c r="D87" s="43" t="s">
        <v>210</v>
      </c>
      <c r="E87" s="29"/>
      <c r="F87" s="29">
        <v>200.0</v>
      </c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</row>
    <row r="88">
      <c r="A88" s="15">
        <v>79.0</v>
      </c>
      <c r="B88" s="25" t="s">
        <v>211</v>
      </c>
      <c r="C88" s="43"/>
      <c r="D88" s="43" t="s">
        <v>210</v>
      </c>
      <c r="E88" s="29"/>
      <c r="F88" s="29">
        <v>17.0</v>
      </c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</row>
    <row r="89">
      <c r="A89" s="37">
        <v>80.0</v>
      </c>
      <c r="B89" s="25" t="s">
        <v>212</v>
      </c>
      <c r="C89" s="43"/>
      <c r="D89" s="43" t="s">
        <v>213</v>
      </c>
      <c r="E89" s="29"/>
      <c r="F89" s="29">
        <v>65.0</v>
      </c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</row>
    <row r="90">
      <c r="A90" s="15">
        <v>81.0</v>
      </c>
      <c r="B90" s="25" t="s">
        <v>214</v>
      </c>
      <c r="C90" s="43"/>
      <c r="D90" s="43" t="s">
        <v>213</v>
      </c>
      <c r="E90" s="29"/>
      <c r="F90" s="29">
        <v>75.0</v>
      </c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</row>
    <row r="91">
      <c r="A91" s="37">
        <v>82.0</v>
      </c>
      <c r="B91" s="25" t="s">
        <v>215</v>
      </c>
      <c r="C91" s="43"/>
      <c r="D91" s="43" t="s">
        <v>213</v>
      </c>
      <c r="E91" s="29"/>
      <c r="F91" s="29">
        <v>40.0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</row>
    <row r="92">
      <c r="A92" s="15">
        <v>83.0</v>
      </c>
      <c r="B92" s="25" t="s">
        <v>216</v>
      </c>
      <c r="C92" s="79"/>
      <c r="D92" s="79" t="s">
        <v>217</v>
      </c>
      <c r="E92" s="29"/>
      <c r="F92" s="29">
        <v>39.0</v>
      </c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7">
        <v>893.0</v>
      </c>
      <c r="T92" s="37">
        <v>400.0</v>
      </c>
      <c r="U92" s="37">
        <v>1336.0</v>
      </c>
      <c r="V92" s="37">
        <v>348.0</v>
      </c>
      <c r="W92" s="36"/>
    </row>
    <row r="93">
      <c r="A93" s="37">
        <v>84.0</v>
      </c>
      <c r="B93" s="25" t="s">
        <v>218</v>
      </c>
      <c r="C93" s="79"/>
      <c r="D93" s="79" t="s">
        <v>217</v>
      </c>
      <c r="E93" s="29"/>
      <c r="F93" s="29">
        <v>248.0</v>
      </c>
      <c r="G93" s="36"/>
      <c r="H93" s="36"/>
      <c r="I93" s="36"/>
      <c r="J93" s="36"/>
      <c r="K93" s="36"/>
      <c r="L93" s="36"/>
      <c r="M93" s="36"/>
      <c r="N93" s="36"/>
      <c r="O93" s="37">
        <v>406.0</v>
      </c>
      <c r="P93" s="36"/>
      <c r="Q93" s="36"/>
      <c r="R93" s="36"/>
      <c r="S93" s="36"/>
      <c r="T93" s="36"/>
      <c r="U93" s="37">
        <v>0.0</v>
      </c>
      <c r="V93" s="36"/>
      <c r="W93" s="36"/>
    </row>
    <row r="94">
      <c r="A94" s="15">
        <v>85.0</v>
      </c>
      <c r="B94" s="25" t="s">
        <v>220</v>
      </c>
      <c r="C94" s="43"/>
      <c r="D94" s="43" t="s">
        <v>221</v>
      </c>
      <c r="E94" s="29"/>
      <c r="F94" s="29">
        <v>60.0</v>
      </c>
      <c r="G94" s="36"/>
      <c r="H94" s="81"/>
      <c r="I94" s="81"/>
      <c r="J94" s="81"/>
      <c r="K94" s="81"/>
      <c r="L94" s="81"/>
      <c r="M94" s="81"/>
      <c r="N94" s="36"/>
      <c r="O94" s="37">
        <v>0.0</v>
      </c>
      <c r="P94" s="36"/>
      <c r="Q94" s="36"/>
      <c r="R94" s="36"/>
      <c r="S94" s="36"/>
      <c r="T94" s="36"/>
      <c r="U94" s="36"/>
      <c r="V94" s="36"/>
      <c r="W94" s="36"/>
    </row>
    <row r="95">
      <c r="A95" s="15" t="s">
        <v>223</v>
      </c>
      <c r="B95" s="25" t="s">
        <v>224</v>
      </c>
      <c r="C95" s="43"/>
      <c r="D95" s="43" t="s">
        <v>221</v>
      </c>
      <c r="E95" s="29"/>
      <c r="F95" s="29">
        <v>140.0</v>
      </c>
      <c r="G95" s="36"/>
      <c r="H95" s="81"/>
      <c r="I95" s="81"/>
      <c r="J95" s="81"/>
      <c r="K95" s="81"/>
      <c r="L95" s="81"/>
      <c r="M95" s="81"/>
      <c r="N95" s="36"/>
      <c r="O95" s="37">
        <v>0.0</v>
      </c>
      <c r="P95" s="36"/>
      <c r="Q95" s="36"/>
      <c r="R95" s="36"/>
      <c r="S95" s="36"/>
      <c r="T95" s="36"/>
      <c r="U95" s="36"/>
      <c r="V95" s="36"/>
      <c r="W95" s="36"/>
    </row>
    <row r="96">
      <c r="A96" s="37">
        <v>86.0</v>
      </c>
      <c r="B96" s="25" t="s">
        <v>234</v>
      </c>
      <c r="C96" s="43"/>
      <c r="D96" s="43" t="s">
        <v>221</v>
      </c>
      <c r="E96" s="29"/>
      <c r="F96" s="29">
        <v>285.0</v>
      </c>
      <c r="G96" s="36"/>
      <c r="H96" s="36"/>
      <c r="I96" s="36"/>
      <c r="J96" s="36"/>
      <c r="K96" s="36"/>
      <c r="L96" s="36"/>
      <c r="M96" s="36"/>
      <c r="N96" s="36"/>
      <c r="O96" s="37">
        <v>0.0</v>
      </c>
      <c r="P96" s="36"/>
      <c r="Q96" s="36"/>
      <c r="R96" s="36"/>
      <c r="S96" s="36"/>
      <c r="T96" s="36"/>
      <c r="U96" s="36"/>
      <c r="V96" s="36"/>
      <c r="W96" s="36"/>
    </row>
    <row r="97">
      <c r="A97" s="37">
        <v>87.0</v>
      </c>
      <c r="B97" s="25" t="s">
        <v>239</v>
      </c>
      <c r="C97" s="43"/>
      <c r="D97" s="43" t="s">
        <v>221</v>
      </c>
      <c r="E97" s="29"/>
      <c r="F97" s="29">
        <v>160.0</v>
      </c>
      <c r="G97" s="36"/>
      <c r="H97" s="36"/>
      <c r="I97" s="36"/>
      <c r="J97" s="36"/>
      <c r="K97" s="36"/>
      <c r="L97" s="36"/>
      <c r="M97" s="36"/>
      <c r="N97" s="36"/>
      <c r="O97" s="37">
        <v>0.0</v>
      </c>
      <c r="P97" s="36"/>
      <c r="Q97" s="36"/>
      <c r="R97" s="36"/>
      <c r="S97" s="36"/>
      <c r="T97" s="36"/>
      <c r="U97" s="36"/>
      <c r="V97" s="36"/>
      <c r="W97" s="36"/>
    </row>
    <row r="98">
      <c r="A98" s="37" t="s">
        <v>243</v>
      </c>
      <c r="B98" s="25" t="s">
        <v>244</v>
      </c>
      <c r="C98" s="43"/>
      <c r="D98" s="43" t="s">
        <v>221</v>
      </c>
      <c r="E98" s="29"/>
      <c r="F98" s="29">
        <v>275.0</v>
      </c>
      <c r="G98" s="36"/>
      <c r="H98" s="36"/>
      <c r="I98" s="36"/>
      <c r="J98" s="36"/>
      <c r="K98" s="36"/>
      <c r="L98" s="36"/>
      <c r="M98" s="36"/>
      <c r="N98" s="36"/>
      <c r="O98" s="37">
        <v>2720.0</v>
      </c>
      <c r="P98" s="36"/>
      <c r="Q98" s="36"/>
      <c r="R98" s="36"/>
      <c r="S98" s="36"/>
      <c r="T98" s="36"/>
      <c r="U98" s="36"/>
      <c r="V98" s="36"/>
      <c r="W98" s="36"/>
    </row>
    <row r="99">
      <c r="A99" s="15">
        <v>88.0</v>
      </c>
      <c r="B99" s="25" t="s">
        <v>249</v>
      </c>
      <c r="C99" s="43"/>
      <c r="D99" s="43" t="s">
        <v>221</v>
      </c>
      <c r="E99" s="29"/>
      <c r="F99" s="29">
        <v>80.0</v>
      </c>
      <c r="G99" s="37">
        <v>0.0</v>
      </c>
      <c r="H99" s="36"/>
      <c r="I99" s="37">
        <v>0.0</v>
      </c>
      <c r="J99" s="37">
        <v>0.0</v>
      </c>
      <c r="K99" s="37">
        <v>0.0</v>
      </c>
      <c r="L99" s="37">
        <v>0.0</v>
      </c>
      <c r="M99" s="36"/>
      <c r="N99" s="37">
        <v>0.0</v>
      </c>
      <c r="O99" s="36"/>
      <c r="P99" s="37">
        <v>0.0</v>
      </c>
      <c r="Q99" s="36"/>
      <c r="R99" s="37">
        <v>0.0</v>
      </c>
      <c r="S99" s="37">
        <v>0.0</v>
      </c>
      <c r="T99" s="37">
        <v>0.0</v>
      </c>
      <c r="U99" s="37">
        <v>0.0</v>
      </c>
      <c r="V99" s="37">
        <v>0.0</v>
      </c>
      <c r="W99" s="37">
        <v>0.0</v>
      </c>
    </row>
    <row r="100">
      <c r="A100" s="15" t="s">
        <v>253</v>
      </c>
      <c r="B100" s="25" t="s">
        <v>255</v>
      </c>
      <c r="C100" s="43"/>
      <c r="D100" s="43" t="s">
        <v>221</v>
      </c>
      <c r="E100" s="29"/>
      <c r="F100" s="29">
        <v>115.0</v>
      </c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</row>
    <row r="101">
      <c r="A101" s="37">
        <v>89.0</v>
      </c>
      <c r="B101" s="25" t="s">
        <v>259</v>
      </c>
      <c r="C101" s="43"/>
      <c r="D101" s="43" t="s">
        <v>262</v>
      </c>
      <c r="E101" s="29"/>
      <c r="F101" s="29">
        <v>95.0</v>
      </c>
      <c r="G101" s="36"/>
      <c r="H101" s="36"/>
      <c r="I101" s="36"/>
      <c r="J101" s="36"/>
      <c r="K101" s="36"/>
      <c r="L101" s="36"/>
      <c r="M101" s="36"/>
      <c r="N101" s="36"/>
      <c r="O101" s="37">
        <v>40.0</v>
      </c>
      <c r="P101" s="36"/>
      <c r="Q101" s="36"/>
      <c r="R101" s="36"/>
      <c r="S101" s="36"/>
      <c r="T101" s="36"/>
      <c r="U101" s="36"/>
      <c r="V101" s="36"/>
      <c r="W101" s="36"/>
    </row>
    <row r="102">
      <c r="A102" s="66"/>
      <c r="B102" s="68" t="s">
        <v>2</v>
      </c>
      <c r="C102" s="69"/>
      <c r="D102" s="70" t="s">
        <v>3</v>
      </c>
      <c r="E102" s="93"/>
      <c r="F102" s="95" t="s">
        <v>4</v>
      </c>
      <c r="G102" s="7"/>
      <c r="H102" s="7"/>
      <c r="I102" s="7"/>
      <c r="J102" s="7"/>
      <c r="K102" s="7"/>
      <c r="L102" s="7"/>
      <c r="M102" s="7"/>
      <c r="N102" s="10"/>
      <c r="O102" s="72" t="s">
        <v>7</v>
      </c>
      <c r="P102" s="7"/>
      <c r="Q102" s="7"/>
      <c r="R102" s="7"/>
      <c r="S102" s="7"/>
      <c r="T102" s="7"/>
      <c r="U102" s="7"/>
      <c r="V102" s="7"/>
      <c r="W102" s="10"/>
    </row>
    <row r="103">
      <c r="A103" s="23"/>
      <c r="B103" s="23"/>
      <c r="C103" s="69"/>
      <c r="D103" s="23"/>
      <c r="E103" s="75"/>
      <c r="F103" s="75" t="s">
        <v>21</v>
      </c>
      <c r="G103" s="75" t="s">
        <v>13</v>
      </c>
      <c r="H103" s="75" t="s">
        <v>14</v>
      </c>
      <c r="I103" s="75" t="s">
        <v>15</v>
      </c>
      <c r="J103" s="75" t="s">
        <v>16</v>
      </c>
      <c r="K103" s="75" t="s">
        <v>17</v>
      </c>
      <c r="L103" s="75" t="s">
        <v>18</v>
      </c>
      <c r="M103" s="75" t="s">
        <v>19</v>
      </c>
      <c r="N103" s="75" t="s">
        <v>20</v>
      </c>
      <c r="O103" s="75" t="s">
        <v>21</v>
      </c>
      <c r="P103" s="75" t="s">
        <v>161</v>
      </c>
      <c r="Q103" s="75" t="s">
        <v>162</v>
      </c>
      <c r="R103" s="75" t="s">
        <v>163</v>
      </c>
      <c r="S103" s="75" t="s">
        <v>164</v>
      </c>
      <c r="T103" s="75" t="s">
        <v>165</v>
      </c>
      <c r="U103" s="75" t="s">
        <v>166</v>
      </c>
      <c r="V103" s="75" t="s">
        <v>167</v>
      </c>
      <c r="W103" s="75" t="s">
        <v>20</v>
      </c>
    </row>
    <row r="104">
      <c r="A104" s="15">
        <v>90.0</v>
      </c>
      <c r="B104" s="25" t="s">
        <v>269</v>
      </c>
      <c r="C104" s="43"/>
      <c r="D104" s="43" t="s">
        <v>262</v>
      </c>
      <c r="E104" s="29"/>
      <c r="F104" s="29">
        <v>0.0</v>
      </c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</row>
    <row r="105">
      <c r="A105" s="15">
        <v>91.0</v>
      </c>
      <c r="B105" s="25" t="s">
        <v>272</v>
      </c>
      <c r="C105" s="43"/>
      <c r="D105" s="43" t="s">
        <v>262</v>
      </c>
      <c r="E105" s="29"/>
      <c r="F105" s="29">
        <v>38.0</v>
      </c>
      <c r="G105" s="36"/>
      <c r="H105" s="36"/>
      <c r="I105" s="36"/>
      <c r="J105" s="36"/>
      <c r="K105" s="36"/>
      <c r="L105" s="36"/>
      <c r="M105" s="36"/>
      <c r="N105" s="36"/>
      <c r="O105" s="37">
        <v>670.0</v>
      </c>
      <c r="P105" s="36"/>
      <c r="Q105" s="36"/>
      <c r="R105" s="36"/>
      <c r="S105" s="36"/>
      <c r="T105" s="36"/>
      <c r="U105" s="36"/>
      <c r="V105" s="36"/>
      <c r="W105" s="36"/>
    </row>
    <row r="106">
      <c r="A106" s="15" t="s">
        <v>276</v>
      </c>
      <c r="B106" s="25" t="s">
        <v>277</v>
      </c>
      <c r="C106" s="43"/>
      <c r="D106" s="43" t="s">
        <v>262</v>
      </c>
      <c r="E106" s="29"/>
      <c r="F106" s="29">
        <v>145.0</v>
      </c>
      <c r="G106" s="36"/>
      <c r="H106" s="36"/>
      <c r="I106" s="36"/>
      <c r="J106" s="36"/>
      <c r="K106" s="36"/>
      <c r="L106" s="36"/>
      <c r="M106" s="36"/>
      <c r="N106" s="36"/>
      <c r="O106" s="37">
        <v>3254.0</v>
      </c>
      <c r="P106" s="36"/>
      <c r="Q106" s="36"/>
      <c r="R106" s="36"/>
      <c r="S106" s="36"/>
      <c r="T106" s="36"/>
      <c r="U106" s="36"/>
      <c r="V106" s="36"/>
      <c r="W106" s="36"/>
    </row>
    <row r="107">
      <c r="A107" s="15">
        <v>92.0</v>
      </c>
      <c r="B107" s="25" t="s">
        <v>282</v>
      </c>
      <c r="C107" s="43"/>
      <c r="D107" s="43" t="s">
        <v>283</v>
      </c>
      <c r="E107" s="29"/>
      <c r="F107" s="29">
        <v>0.0</v>
      </c>
      <c r="G107" s="36"/>
      <c r="H107" s="36"/>
      <c r="I107" s="37">
        <v>21.0</v>
      </c>
      <c r="J107" s="37">
        <v>100.0</v>
      </c>
      <c r="K107" s="37">
        <v>57.0</v>
      </c>
      <c r="L107" s="37">
        <v>0.0</v>
      </c>
      <c r="M107" s="36"/>
      <c r="N107" s="36"/>
      <c r="O107" s="36"/>
      <c r="P107" s="36"/>
      <c r="Q107" s="37">
        <v>1500.0</v>
      </c>
      <c r="R107" s="37">
        <v>200.0</v>
      </c>
      <c r="S107" s="37">
        <v>1900.0</v>
      </c>
      <c r="T107" s="37">
        <v>750.0</v>
      </c>
      <c r="U107" s="37">
        <v>900.0</v>
      </c>
      <c r="V107" s="36"/>
      <c r="W107" s="36"/>
    </row>
    <row r="108">
      <c r="A108" s="37">
        <v>93.0</v>
      </c>
      <c r="B108" s="25" t="s">
        <v>284</v>
      </c>
      <c r="C108" s="43"/>
      <c r="D108" s="43" t="s">
        <v>288</v>
      </c>
      <c r="E108" s="29"/>
      <c r="F108" s="29">
        <v>68.0</v>
      </c>
      <c r="G108" s="30"/>
      <c r="H108" s="30"/>
      <c r="I108" s="30"/>
      <c r="J108" s="30"/>
      <c r="K108" s="30"/>
      <c r="L108" s="30"/>
      <c r="M108" s="30"/>
      <c r="N108" s="30"/>
      <c r="O108" s="37">
        <v>150.0</v>
      </c>
      <c r="P108" s="36"/>
      <c r="Q108" s="36"/>
      <c r="R108" s="36"/>
      <c r="S108" s="36"/>
      <c r="T108" s="36"/>
      <c r="U108" s="36"/>
      <c r="V108" s="36"/>
      <c r="W108" s="36"/>
    </row>
    <row r="109">
      <c r="A109" s="37">
        <v>94.0</v>
      </c>
      <c r="B109" s="25" t="s">
        <v>291</v>
      </c>
      <c r="C109" s="43"/>
      <c r="D109" s="43" t="s">
        <v>288</v>
      </c>
      <c r="E109" s="29"/>
      <c r="F109" s="29">
        <v>251.0</v>
      </c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</row>
    <row r="110">
      <c r="A110" s="37">
        <v>95.0</v>
      </c>
      <c r="B110" s="25" t="s">
        <v>294</v>
      </c>
      <c r="C110" s="43"/>
      <c r="D110" s="43" t="s">
        <v>288</v>
      </c>
      <c r="E110" s="61"/>
      <c r="F110" s="61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</row>
    <row r="111">
      <c r="A111" s="37">
        <v>96.0</v>
      </c>
      <c r="B111" s="25" t="s">
        <v>296</v>
      </c>
      <c r="C111" s="43"/>
      <c r="D111" s="43" t="s">
        <v>288</v>
      </c>
      <c r="E111" s="29"/>
      <c r="F111" s="29">
        <v>250.0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7">
        <v>1210.0</v>
      </c>
      <c r="R111" s="37">
        <v>290.0</v>
      </c>
      <c r="S111" s="37">
        <v>0.0</v>
      </c>
      <c r="T111" s="37">
        <v>110.0</v>
      </c>
      <c r="U111" s="37">
        <v>230.0</v>
      </c>
      <c r="V111" s="36"/>
      <c r="W111" s="36"/>
    </row>
    <row r="112">
      <c r="A112" s="37">
        <v>97.0</v>
      </c>
      <c r="B112" s="25" t="s">
        <v>297</v>
      </c>
      <c r="C112" s="43"/>
      <c r="D112" s="43" t="s">
        <v>288</v>
      </c>
      <c r="E112" s="29"/>
      <c r="F112" s="29">
        <v>23.0</v>
      </c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</row>
    <row r="113">
      <c r="A113" s="37">
        <v>98.0</v>
      </c>
      <c r="B113" s="25" t="s">
        <v>298</v>
      </c>
      <c r="C113" s="43"/>
      <c r="D113" s="43" t="s">
        <v>288</v>
      </c>
      <c r="E113" s="29"/>
      <c r="F113" s="29">
        <v>48.0</v>
      </c>
      <c r="G113" s="36"/>
      <c r="H113" s="36"/>
      <c r="I113" s="36"/>
      <c r="J113" s="36"/>
      <c r="K113" s="36"/>
      <c r="L113" s="36"/>
      <c r="M113" s="36"/>
      <c r="N113" s="36"/>
      <c r="O113" s="37">
        <v>180.0</v>
      </c>
      <c r="P113" s="36"/>
      <c r="Q113" s="36"/>
      <c r="R113" s="36"/>
      <c r="S113" s="36"/>
      <c r="T113" s="36"/>
      <c r="U113" s="36"/>
      <c r="V113" s="36"/>
      <c r="W113" s="36"/>
    </row>
    <row r="114">
      <c r="A114" s="37">
        <v>99.0</v>
      </c>
      <c r="B114" s="25" t="s">
        <v>299</v>
      </c>
      <c r="C114" s="43"/>
      <c r="D114" s="43" t="s">
        <v>288</v>
      </c>
      <c r="E114" s="33"/>
      <c r="F114" s="33">
        <v>212.0</v>
      </c>
      <c r="G114" s="36"/>
      <c r="H114" s="36"/>
      <c r="I114" s="36"/>
      <c r="J114" s="36"/>
      <c r="K114" s="36"/>
      <c r="L114" s="36"/>
      <c r="M114" s="36"/>
      <c r="N114" s="36"/>
      <c r="O114" s="37">
        <v>0.0</v>
      </c>
      <c r="P114" s="36"/>
      <c r="Q114" s="36"/>
      <c r="R114" s="36"/>
      <c r="S114" s="36"/>
      <c r="T114" s="36"/>
      <c r="U114" s="36"/>
      <c r="V114" s="36"/>
      <c r="W114" s="36"/>
    </row>
    <row r="115">
      <c r="A115" s="37">
        <v>100.0</v>
      </c>
      <c r="B115" s="25" t="s">
        <v>300</v>
      </c>
      <c r="C115" s="43"/>
      <c r="D115" s="43" t="s">
        <v>288</v>
      </c>
      <c r="E115" s="29"/>
      <c r="F115" s="29">
        <v>207.0</v>
      </c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</row>
    <row r="116">
      <c r="A116" s="37">
        <v>101.0</v>
      </c>
      <c r="B116" s="25" t="s">
        <v>301</v>
      </c>
      <c r="C116" s="43"/>
      <c r="D116" s="43" t="s">
        <v>288</v>
      </c>
      <c r="E116" s="29"/>
      <c r="F116" s="29">
        <v>529.0</v>
      </c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</row>
    <row r="117">
      <c r="A117" s="37">
        <v>102.0</v>
      </c>
      <c r="B117" s="25" t="s">
        <v>302</v>
      </c>
      <c r="C117" s="43"/>
      <c r="D117" s="43" t="s">
        <v>288</v>
      </c>
      <c r="E117" s="29"/>
      <c r="F117" s="29">
        <v>53.0</v>
      </c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</row>
    <row r="118">
      <c r="A118" s="37">
        <v>103.0</v>
      </c>
      <c r="B118" s="25" t="s">
        <v>303</v>
      </c>
      <c r="C118" s="43"/>
      <c r="D118" s="43" t="s">
        <v>288</v>
      </c>
      <c r="E118" s="29"/>
      <c r="F118" s="29">
        <v>31.0</v>
      </c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>
      <c r="A119" s="37">
        <v>104.0</v>
      </c>
      <c r="B119" s="25" t="s">
        <v>304</v>
      </c>
      <c r="C119" s="43"/>
      <c r="D119" s="43" t="s">
        <v>288</v>
      </c>
      <c r="E119" s="29"/>
      <c r="F119" s="29">
        <v>777.0</v>
      </c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7">
        <v>480.0</v>
      </c>
      <c r="R119" s="37">
        <v>3500.0</v>
      </c>
      <c r="S119" s="37">
        <v>3200.0</v>
      </c>
      <c r="T119" s="37">
        <v>380.0</v>
      </c>
      <c r="U119" s="37">
        <v>1200.0</v>
      </c>
      <c r="V119" s="36"/>
      <c r="W119" s="36"/>
    </row>
    <row r="120">
      <c r="A120" s="37">
        <v>105.0</v>
      </c>
      <c r="B120" s="25" t="s">
        <v>305</v>
      </c>
      <c r="C120" s="43"/>
      <c r="D120" s="43" t="s">
        <v>288</v>
      </c>
      <c r="E120" s="29"/>
      <c r="F120" s="29">
        <v>1859.0</v>
      </c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7">
        <v>630.0</v>
      </c>
      <c r="R120" s="37">
        <v>10180.0</v>
      </c>
      <c r="S120" s="37">
        <v>4710.0</v>
      </c>
      <c r="T120" s="37">
        <v>9600.0</v>
      </c>
      <c r="U120" s="37">
        <v>6270.0</v>
      </c>
      <c r="V120" s="36"/>
      <c r="W120" s="36"/>
    </row>
    <row r="121">
      <c r="A121" s="37">
        <v>106.0</v>
      </c>
      <c r="B121" s="25" t="s">
        <v>306</v>
      </c>
      <c r="C121" s="43"/>
      <c r="D121" s="43" t="s">
        <v>288</v>
      </c>
      <c r="E121" s="29"/>
      <c r="F121" s="29">
        <v>95.0</v>
      </c>
      <c r="G121" s="36"/>
      <c r="H121" s="36"/>
      <c r="I121" s="36"/>
      <c r="J121" s="36"/>
      <c r="K121" s="36"/>
      <c r="L121" s="36"/>
      <c r="M121" s="36"/>
      <c r="N121" s="36"/>
      <c r="O121" s="37">
        <v>3268.0</v>
      </c>
      <c r="P121" s="36"/>
      <c r="Q121" s="36"/>
      <c r="R121" s="36"/>
      <c r="S121" s="36"/>
      <c r="T121" s="36"/>
      <c r="U121" s="36"/>
      <c r="V121" s="36"/>
      <c r="W121" s="36"/>
    </row>
    <row r="122">
      <c r="A122" s="37">
        <v>107.0</v>
      </c>
      <c r="B122" s="25" t="s">
        <v>307</v>
      </c>
      <c r="C122" s="43"/>
      <c r="D122" s="43" t="s">
        <v>288</v>
      </c>
      <c r="E122" s="29"/>
      <c r="F122" s="29">
        <v>110.0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7">
        <v>100.0</v>
      </c>
      <c r="R122" s="37">
        <v>1120.0</v>
      </c>
      <c r="S122" s="37">
        <v>0.0</v>
      </c>
      <c r="T122" s="37">
        <v>1400.0</v>
      </c>
      <c r="U122" s="37">
        <v>270.0</v>
      </c>
      <c r="V122" s="37">
        <v>450.0</v>
      </c>
      <c r="W122" s="36"/>
    </row>
    <row r="123">
      <c r="A123" s="37">
        <v>108.0</v>
      </c>
      <c r="B123" s="25" t="s">
        <v>308</v>
      </c>
      <c r="C123" s="43"/>
      <c r="D123" s="43" t="s">
        <v>288</v>
      </c>
      <c r="E123" s="29"/>
      <c r="F123" s="29">
        <v>20.0</v>
      </c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81"/>
      <c r="S123" s="81"/>
      <c r="T123" s="81"/>
      <c r="U123" s="81"/>
      <c r="V123" s="36"/>
      <c r="W123" s="36"/>
    </row>
    <row r="124">
      <c r="A124" s="37">
        <v>109.0</v>
      </c>
      <c r="B124" s="25" t="s">
        <v>309</v>
      </c>
      <c r="C124" s="43"/>
      <c r="D124" s="43" t="s">
        <v>288</v>
      </c>
      <c r="E124" s="61"/>
      <c r="F124" s="61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7">
        <v>700.0</v>
      </c>
      <c r="S124" s="37">
        <v>800.0</v>
      </c>
      <c r="T124" s="36"/>
      <c r="U124" s="36"/>
      <c r="V124" s="36"/>
      <c r="W124" s="36"/>
    </row>
    <row r="125">
      <c r="A125" s="37">
        <v>110.0</v>
      </c>
      <c r="B125" s="25" t="s">
        <v>310</v>
      </c>
      <c r="C125" s="43"/>
      <c r="D125" s="43" t="s">
        <v>288</v>
      </c>
      <c r="E125" s="29"/>
      <c r="F125" s="29">
        <v>577.0</v>
      </c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</row>
    <row r="126">
      <c r="A126" s="37">
        <v>111.0</v>
      </c>
      <c r="B126" s="25" t="s">
        <v>311</v>
      </c>
      <c r="C126" s="43"/>
      <c r="D126" s="43" t="s">
        <v>288</v>
      </c>
      <c r="E126" s="61"/>
      <c r="F126" s="61"/>
      <c r="G126" s="36"/>
      <c r="H126" s="36"/>
      <c r="I126" s="36"/>
      <c r="J126" s="36"/>
      <c r="K126" s="36"/>
      <c r="L126" s="36"/>
      <c r="M126" s="36"/>
      <c r="N126" s="36"/>
      <c r="O126" s="37">
        <v>50.0</v>
      </c>
      <c r="P126" s="36"/>
      <c r="Q126" s="36"/>
      <c r="R126" s="36"/>
      <c r="S126" s="36"/>
      <c r="T126" s="36"/>
      <c r="U126" s="36"/>
      <c r="V126" s="36"/>
      <c r="W126" s="36"/>
    </row>
    <row r="127">
      <c r="A127" s="37">
        <v>112.0</v>
      </c>
      <c r="B127" s="25" t="s">
        <v>312</v>
      </c>
      <c r="C127" s="43"/>
      <c r="D127" s="43" t="s">
        <v>288</v>
      </c>
      <c r="E127" s="61"/>
      <c r="F127" s="61"/>
      <c r="G127" s="36"/>
      <c r="H127" s="36"/>
      <c r="I127" s="36"/>
      <c r="J127" s="36"/>
      <c r="K127" s="36"/>
      <c r="L127" s="36"/>
      <c r="M127" s="36"/>
      <c r="N127" s="36"/>
      <c r="O127" s="37">
        <v>0.0</v>
      </c>
      <c r="P127" s="36"/>
      <c r="Q127" s="36"/>
      <c r="R127" s="36"/>
      <c r="S127" s="36"/>
      <c r="T127" s="36"/>
      <c r="U127" s="36"/>
      <c r="V127" s="36"/>
      <c r="W127" s="36"/>
    </row>
    <row r="128">
      <c r="A128" s="37">
        <v>113.0</v>
      </c>
      <c r="B128" s="25" t="s">
        <v>313</v>
      </c>
      <c r="C128" s="43"/>
      <c r="D128" s="43" t="s">
        <v>288</v>
      </c>
      <c r="E128" s="29"/>
      <c r="F128" s="29">
        <v>212.0</v>
      </c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</row>
    <row r="129">
      <c r="A129" s="37">
        <v>114.0</v>
      </c>
      <c r="B129" s="25" t="s">
        <v>314</v>
      </c>
      <c r="C129" s="43"/>
      <c r="D129" s="43" t="s">
        <v>288</v>
      </c>
      <c r="E129" s="29"/>
      <c r="F129" s="29">
        <v>0.0</v>
      </c>
      <c r="G129" s="36"/>
      <c r="H129" s="36"/>
      <c r="I129" s="36"/>
      <c r="J129" s="36"/>
      <c r="K129" s="36"/>
      <c r="L129" s="36"/>
      <c r="M129" s="36"/>
      <c r="N129" s="36"/>
      <c r="O129" s="37">
        <v>50.0</v>
      </c>
      <c r="P129" s="36"/>
      <c r="Q129" s="36"/>
      <c r="R129" s="36"/>
      <c r="S129" s="36"/>
      <c r="T129" s="36"/>
      <c r="U129" s="36"/>
      <c r="V129" s="36"/>
      <c r="W129" s="36"/>
    </row>
    <row r="130">
      <c r="A130" s="37">
        <v>115.0</v>
      </c>
      <c r="B130" s="25" t="s">
        <v>315</v>
      </c>
      <c r="C130" s="43"/>
      <c r="D130" s="43" t="s">
        <v>288</v>
      </c>
      <c r="E130" s="29"/>
      <c r="F130" s="29">
        <v>461.0</v>
      </c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</row>
    <row r="131">
      <c r="A131" s="37">
        <v>116.0</v>
      </c>
      <c r="B131" s="25" t="s">
        <v>316</v>
      </c>
      <c r="C131" s="43"/>
      <c r="D131" s="43" t="s">
        <v>288</v>
      </c>
      <c r="E131" s="29"/>
      <c r="F131" s="29">
        <v>0.0</v>
      </c>
      <c r="G131" s="30"/>
      <c r="H131" s="30"/>
      <c r="I131" s="30"/>
      <c r="J131" s="30"/>
      <c r="K131" s="30"/>
      <c r="L131" s="30"/>
      <c r="M131" s="30"/>
      <c r="N131" s="30"/>
      <c r="O131" s="36"/>
      <c r="P131" s="36"/>
      <c r="Q131" s="37">
        <v>470.0</v>
      </c>
      <c r="R131" s="37">
        <v>180.0</v>
      </c>
      <c r="S131" s="37">
        <v>160.0</v>
      </c>
      <c r="T131" s="37">
        <v>1610.0</v>
      </c>
      <c r="U131" s="37">
        <v>2380.0</v>
      </c>
      <c r="V131" s="36"/>
      <c r="W131" s="36"/>
    </row>
    <row r="132">
      <c r="A132" s="37">
        <v>117.0</v>
      </c>
      <c r="B132" s="25" t="s">
        <v>317</v>
      </c>
      <c r="C132" s="43"/>
      <c r="D132" s="43" t="s">
        <v>318</v>
      </c>
      <c r="E132" s="29"/>
      <c r="F132" s="29">
        <v>45.0</v>
      </c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</row>
    <row r="133">
      <c r="A133" s="37">
        <v>118.0</v>
      </c>
      <c r="B133" s="25" t="s">
        <v>319</v>
      </c>
      <c r="C133" s="43"/>
      <c r="D133" s="43" t="s">
        <v>318</v>
      </c>
      <c r="E133" s="29"/>
      <c r="F133" s="29">
        <v>135.0</v>
      </c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</row>
    <row r="134">
      <c r="A134" s="37">
        <v>119.0</v>
      </c>
      <c r="B134" s="25" t="s">
        <v>320</v>
      </c>
      <c r="C134" s="101"/>
      <c r="D134" s="101" t="s">
        <v>321</v>
      </c>
      <c r="E134" s="29"/>
      <c r="F134" s="29">
        <v>0.0</v>
      </c>
      <c r="G134" s="36"/>
      <c r="H134" s="36"/>
      <c r="I134" s="36"/>
      <c r="J134" s="36"/>
      <c r="K134" s="36"/>
      <c r="L134" s="36"/>
      <c r="M134" s="36"/>
      <c r="N134" s="36"/>
      <c r="O134" s="37">
        <v>242.0</v>
      </c>
      <c r="P134" s="36"/>
      <c r="Q134" s="36"/>
      <c r="R134" s="36"/>
      <c r="S134" s="36"/>
      <c r="T134" s="36"/>
      <c r="U134" s="36"/>
      <c r="V134" s="36"/>
      <c r="W134" s="36"/>
    </row>
    <row r="135">
      <c r="A135" s="37">
        <v>120.0</v>
      </c>
      <c r="B135" s="25" t="s">
        <v>322</v>
      </c>
      <c r="C135" s="43"/>
      <c r="D135" s="43" t="s">
        <v>322</v>
      </c>
      <c r="E135" s="29"/>
      <c r="F135" s="29">
        <v>85.0</v>
      </c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7">
        <v>140.0</v>
      </c>
      <c r="S135" s="37">
        <v>130.0</v>
      </c>
      <c r="T135" s="37">
        <v>120.0</v>
      </c>
      <c r="U135" s="36"/>
      <c r="V135" s="36"/>
      <c r="W135" s="36"/>
    </row>
    <row r="136">
      <c r="A136" s="63">
        <v>121.0</v>
      </c>
      <c r="B136" s="25" t="s">
        <v>323</v>
      </c>
      <c r="C136" s="43"/>
      <c r="D136" s="43" t="s">
        <v>324</v>
      </c>
      <c r="E136" s="33"/>
      <c r="F136" s="33">
        <v>0.0</v>
      </c>
      <c r="G136" s="58"/>
      <c r="H136" s="63">
        <v>0.0</v>
      </c>
      <c r="I136" s="63">
        <v>0.0</v>
      </c>
      <c r="J136" s="63">
        <v>0.0</v>
      </c>
      <c r="K136" s="63">
        <v>15.0</v>
      </c>
      <c r="L136" s="63">
        <v>0.0</v>
      </c>
      <c r="M136" s="63">
        <v>0.0</v>
      </c>
      <c r="N136" s="63">
        <v>0.0</v>
      </c>
      <c r="O136" s="63">
        <v>0.0</v>
      </c>
      <c r="P136" s="58"/>
      <c r="Q136" s="58"/>
      <c r="R136" s="58"/>
      <c r="S136" s="58"/>
      <c r="T136" s="58"/>
      <c r="U136" s="58"/>
      <c r="V136" s="58"/>
      <c r="W136" s="58"/>
    </row>
    <row r="137">
      <c r="A137" s="37">
        <v>122.0</v>
      </c>
      <c r="B137" s="25" t="s">
        <v>325</v>
      </c>
      <c r="C137" s="43"/>
      <c r="D137" s="43" t="s">
        <v>326</v>
      </c>
      <c r="E137" s="29"/>
      <c r="F137" s="29">
        <v>110.0</v>
      </c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</row>
    <row r="138">
      <c r="A138" s="37">
        <v>123.0</v>
      </c>
      <c r="B138" s="25" t="s">
        <v>327</v>
      </c>
      <c r="C138" s="43"/>
      <c r="D138" s="43" t="s">
        <v>326</v>
      </c>
      <c r="E138" s="29"/>
      <c r="F138" s="29">
        <v>200.0</v>
      </c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</row>
    <row r="139">
      <c r="A139" s="37">
        <v>124.0</v>
      </c>
      <c r="B139" s="25" t="s">
        <v>328</v>
      </c>
      <c r="C139" s="43"/>
      <c r="D139" s="43" t="s">
        <v>326</v>
      </c>
      <c r="E139" s="29"/>
      <c r="F139" s="29">
        <v>99.0</v>
      </c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</row>
    <row r="140">
      <c r="A140" s="37">
        <v>125.0</v>
      </c>
      <c r="B140" s="25" t="s">
        <v>329</v>
      </c>
      <c r="C140" s="43"/>
      <c r="D140" s="43" t="s">
        <v>330</v>
      </c>
      <c r="E140" s="29"/>
      <c r="F140" s="29">
        <v>50.0</v>
      </c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</row>
    <row r="141">
      <c r="A141" s="37">
        <v>126.0</v>
      </c>
      <c r="B141" s="25" t="s">
        <v>331</v>
      </c>
      <c r="C141" s="43"/>
      <c r="D141" s="43" t="s">
        <v>330</v>
      </c>
      <c r="E141" s="29"/>
      <c r="F141" s="29">
        <v>53.0</v>
      </c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</row>
    <row r="142">
      <c r="A142" s="63">
        <v>127.0</v>
      </c>
      <c r="B142" s="25" t="s">
        <v>332</v>
      </c>
      <c r="C142" s="43"/>
      <c r="D142" s="43" t="s">
        <v>330</v>
      </c>
      <c r="E142" s="29"/>
      <c r="F142" s="29">
        <v>115.0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</row>
    <row r="143">
      <c r="A143" s="37">
        <v>128.0</v>
      </c>
      <c r="B143" s="25" t="s">
        <v>333</v>
      </c>
      <c r="C143" s="43"/>
      <c r="D143" s="43" t="s">
        <v>334</v>
      </c>
      <c r="E143" s="29"/>
      <c r="F143" s="29">
        <v>580.0</v>
      </c>
      <c r="G143" s="36"/>
      <c r="H143" s="36"/>
      <c r="I143" s="36"/>
      <c r="J143" s="36"/>
      <c r="K143" s="36"/>
      <c r="L143" s="36"/>
      <c r="M143" s="36"/>
      <c r="N143" s="36"/>
      <c r="O143" s="37">
        <v>0.0</v>
      </c>
      <c r="P143" s="36"/>
      <c r="Q143" s="36"/>
      <c r="R143" s="36"/>
      <c r="S143" s="36"/>
      <c r="T143" s="36"/>
      <c r="U143" s="36"/>
      <c r="V143" s="36"/>
      <c r="W143" s="36"/>
    </row>
    <row r="144">
      <c r="A144" s="37">
        <v>129.0</v>
      </c>
      <c r="B144" s="25" t="s">
        <v>335</v>
      </c>
      <c r="C144" s="43"/>
      <c r="D144" s="43" t="s">
        <v>334</v>
      </c>
      <c r="E144" s="29"/>
      <c r="F144" s="29">
        <v>100.0</v>
      </c>
      <c r="G144" s="36"/>
      <c r="H144" s="36"/>
      <c r="I144" s="36"/>
      <c r="J144" s="36"/>
      <c r="K144" s="36"/>
      <c r="L144" s="36"/>
      <c r="M144" s="36"/>
      <c r="N144" s="36"/>
      <c r="O144" s="37">
        <v>700.0</v>
      </c>
      <c r="P144" s="36"/>
      <c r="Q144" s="36"/>
      <c r="R144" s="36"/>
      <c r="S144" s="36"/>
      <c r="T144" s="36"/>
      <c r="U144" s="36"/>
      <c r="V144" s="36"/>
      <c r="W144" s="36"/>
    </row>
    <row r="145">
      <c r="A145" s="37">
        <v>130.0</v>
      </c>
      <c r="B145" s="25" t="s">
        <v>336</v>
      </c>
      <c r="C145" s="43"/>
      <c r="D145" s="43" t="s">
        <v>337</v>
      </c>
      <c r="E145" s="29"/>
      <c r="F145" s="29">
        <v>210.0</v>
      </c>
      <c r="G145" s="36"/>
      <c r="H145" s="36"/>
      <c r="I145" s="36"/>
      <c r="J145" s="36"/>
      <c r="K145" s="36"/>
      <c r="L145" s="36"/>
      <c r="M145" s="36"/>
      <c r="N145" s="36"/>
      <c r="O145" s="37">
        <v>1020.0</v>
      </c>
      <c r="P145" s="36"/>
      <c r="Q145" s="36"/>
      <c r="R145" s="36"/>
      <c r="S145" s="36"/>
      <c r="T145" s="36"/>
      <c r="U145" s="36"/>
      <c r="V145" s="36"/>
      <c r="W145" s="36"/>
    </row>
    <row r="146">
      <c r="A146" s="37">
        <v>131.0</v>
      </c>
      <c r="B146" s="25" t="s">
        <v>338</v>
      </c>
      <c r="C146" s="43"/>
      <c r="D146" s="43" t="s">
        <v>337</v>
      </c>
      <c r="E146" s="29"/>
      <c r="F146" s="29">
        <v>115.0</v>
      </c>
      <c r="G146" s="36"/>
      <c r="H146" s="36"/>
      <c r="I146" s="36"/>
      <c r="J146" s="36"/>
      <c r="K146" s="36"/>
      <c r="L146" s="36"/>
      <c r="M146" s="36"/>
      <c r="N146" s="36"/>
      <c r="O146" s="37">
        <v>2200.0</v>
      </c>
      <c r="P146" s="36"/>
      <c r="Q146" s="36"/>
      <c r="R146" s="36"/>
      <c r="S146" s="36"/>
      <c r="T146" s="36"/>
      <c r="U146" s="36"/>
      <c r="V146" s="36"/>
      <c r="W146" s="36"/>
    </row>
    <row r="147">
      <c r="A147" s="37">
        <v>132.0</v>
      </c>
      <c r="B147" s="25" t="s">
        <v>339</v>
      </c>
      <c r="C147" s="43"/>
      <c r="D147" s="43" t="s">
        <v>337</v>
      </c>
      <c r="E147" s="29"/>
      <c r="F147" s="29">
        <v>100.0</v>
      </c>
      <c r="G147" s="36"/>
      <c r="H147" s="36"/>
      <c r="I147" s="36"/>
      <c r="J147" s="36"/>
      <c r="K147" s="36"/>
      <c r="L147" s="36"/>
      <c r="M147" s="36"/>
      <c r="N147" s="36"/>
      <c r="O147" s="37">
        <v>390.0</v>
      </c>
      <c r="P147" s="36"/>
      <c r="Q147" s="36"/>
      <c r="R147" s="36"/>
      <c r="S147" s="36"/>
      <c r="T147" s="36"/>
      <c r="U147" s="36"/>
      <c r="V147" s="36"/>
      <c r="W147" s="36"/>
    </row>
    <row r="148">
      <c r="A148" s="37">
        <v>133.0</v>
      </c>
      <c r="B148" s="25" t="s">
        <v>340</v>
      </c>
      <c r="C148" s="43"/>
      <c r="D148" s="43" t="s">
        <v>337</v>
      </c>
      <c r="E148" s="29"/>
      <c r="F148" s="29">
        <v>105.0</v>
      </c>
      <c r="G148" s="36"/>
      <c r="H148" s="36"/>
      <c r="I148" s="36"/>
      <c r="J148" s="36"/>
      <c r="K148" s="36"/>
      <c r="L148" s="36"/>
      <c r="M148" s="36"/>
      <c r="N148" s="36"/>
      <c r="O148" s="37">
        <v>800.0</v>
      </c>
      <c r="P148" s="36"/>
      <c r="Q148" s="36"/>
      <c r="R148" s="36"/>
      <c r="S148" s="36"/>
      <c r="T148" s="36"/>
      <c r="U148" s="36"/>
      <c r="V148" s="36"/>
      <c r="W148" s="36"/>
    </row>
    <row r="149">
      <c r="A149" s="102"/>
      <c r="B149" s="103"/>
      <c r="C149" s="104"/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  <c r="W149" s="105"/>
    </row>
    <row r="150">
      <c r="A150" s="106"/>
      <c r="B150" s="107" t="s">
        <v>2</v>
      </c>
      <c r="C150" s="69"/>
      <c r="D150" s="70" t="s">
        <v>3</v>
      </c>
      <c r="E150" s="93"/>
      <c r="F150" s="95" t="s">
        <v>4</v>
      </c>
      <c r="G150" s="7"/>
      <c r="H150" s="7"/>
      <c r="I150" s="7"/>
      <c r="J150" s="7"/>
      <c r="K150" s="7"/>
      <c r="L150" s="7"/>
      <c r="M150" s="7"/>
      <c r="N150" s="10"/>
      <c r="O150" s="95" t="s">
        <v>7</v>
      </c>
      <c r="P150" s="7"/>
      <c r="Q150" s="7"/>
      <c r="R150" s="7"/>
      <c r="S150" s="7"/>
      <c r="T150" s="7"/>
      <c r="U150" s="7"/>
      <c r="V150" s="7"/>
      <c r="W150" s="10"/>
    </row>
    <row r="151">
      <c r="A151" s="74"/>
      <c r="B151" s="23"/>
      <c r="C151" s="69"/>
      <c r="D151" s="23"/>
      <c r="E151" s="75"/>
      <c r="F151" s="75" t="s">
        <v>21</v>
      </c>
      <c r="G151" s="75" t="s">
        <v>13</v>
      </c>
      <c r="H151" s="75" t="s">
        <v>14</v>
      </c>
      <c r="I151" s="75" t="s">
        <v>15</v>
      </c>
      <c r="J151" s="75" t="s">
        <v>16</v>
      </c>
      <c r="K151" s="75" t="s">
        <v>17</v>
      </c>
      <c r="L151" s="75" t="s">
        <v>18</v>
      </c>
      <c r="M151" s="75" t="s">
        <v>19</v>
      </c>
      <c r="N151" s="75" t="s">
        <v>20</v>
      </c>
      <c r="O151" s="75" t="s">
        <v>21</v>
      </c>
      <c r="P151" s="75" t="s">
        <v>161</v>
      </c>
      <c r="Q151" s="75" t="s">
        <v>162</v>
      </c>
      <c r="R151" s="75" t="s">
        <v>163</v>
      </c>
      <c r="S151" s="75" t="s">
        <v>164</v>
      </c>
      <c r="T151" s="75" t="s">
        <v>165</v>
      </c>
      <c r="U151" s="75" t="s">
        <v>166</v>
      </c>
      <c r="V151" s="75" t="s">
        <v>167</v>
      </c>
      <c r="W151" s="75" t="s">
        <v>20</v>
      </c>
    </row>
    <row r="152">
      <c r="A152" s="63">
        <v>134.0</v>
      </c>
      <c r="B152" s="25" t="s">
        <v>341</v>
      </c>
      <c r="C152" s="43"/>
      <c r="D152" s="43" t="s">
        <v>337</v>
      </c>
      <c r="E152" s="37"/>
      <c r="F152" s="37">
        <v>215.0</v>
      </c>
      <c r="G152" s="58"/>
      <c r="H152" s="58"/>
      <c r="I152" s="58"/>
      <c r="J152" s="58"/>
      <c r="K152" s="58"/>
      <c r="L152" s="58"/>
      <c r="M152" s="58"/>
      <c r="N152" s="58"/>
      <c r="O152" s="63">
        <v>2235.0</v>
      </c>
      <c r="P152" s="58"/>
      <c r="Q152" s="58"/>
      <c r="R152" s="58"/>
      <c r="S152" s="58"/>
      <c r="T152" s="58"/>
      <c r="U152" s="58"/>
      <c r="V152" s="58"/>
      <c r="W152" s="58"/>
    </row>
    <row r="153">
      <c r="A153" s="37">
        <v>135.0</v>
      </c>
      <c r="B153" s="25" t="s">
        <v>342</v>
      </c>
      <c r="C153" s="43"/>
      <c r="D153" s="43" t="s">
        <v>343</v>
      </c>
      <c r="E153" s="37"/>
      <c r="F153" s="37">
        <v>80.0</v>
      </c>
      <c r="G153" s="36"/>
      <c r="H153" s="36"/>
      <c r="I153" s="36"/>
      <c r="J153" s="36"/>
      <c r="K153" s="36"/>
      <c r="L153" s="36"/>
      <c r="M153" s="36"/>
      <c r="N153" s="36"/>
      <c r="O153" s="37">
        <v>500.0</v>
      </c>
      <c r="P153" s="36"/>
      <c r="Q153" s="36"/>
      <c r="R153" s="36"/>
      <c r="S153" s="36"/>
      <c r="T153" s="36"/>
      <c r="U153" s="36"/>
      <c r="V153" s="36"/>
      <c r="W153" s="36"/>
    </row>
    <row r="154">
      <c r="A154" s="37">
        <v>136.0</v>
      </c>
      <c r="B154" s="25" t="s">
        <v>344</v>
      </c>
      <c r="C154" s="101"/>
      <c r="D154" s="101" t="s">
        <v>345</v>
      </c>
      <c r="E154" s="37"/>
      <c r="F154" s="37">
        <v>30.0</v>
      </c>
      <c r="G154" s="36"/>
      <c r="H154" s="36"/>
      <c r="I154" s="36"/>
      <c r="J154" s="36"/>
      <c r="K154" s="36"/>
      <c r="L154" s="36"/>
      <c r="M154" s="36"/>
      <c r="N154" s="36"/>
      <c r="O154" s="37">
        <v>0.0</v>
      </c>
      <c r="P154" s="36"/>
      <c r="Q154" s="36"/>
      <c r="R154" s="36"/>
      <c r="S154" s="36"/>
      <c r="T154" s="36"/>
      <c r="U154" s="36"/>
      <c r="V154" s="36"/>
      <c r="W154" s="36"/>
    </row>
    <row r="155">
      <c r="A155" s="37">
        <v>137.0</v>
      </c>
      <c r="B155" s="25" t="s">
        <v>346</v>
      </c>
      <c r="C155" s="108"/>
      <c r="D155" s="108"/>
      <c r="E155" s="37"/>
      <c r="F155" s="37">
        <v>150.0</v>
      </c>
      <c r="G155" s="36"/>
      <c r="H155" s="36"/>
      <c r="I155" s="36"/>
      <c r="J155" s="36"/>
      <c r="K155" s="36"/>
      <c r="L155" s="36"/>
      <c r="M155" s="36"/>
      <c r="N155" s="36"/>
      <c r="O155" s="37">
        <v>1700.0</v>
      </c>
      <c r="P155" s="36"/>
      <c r="Q155" s="36"/>
      <c r="R155" s="36"/>
      <c r="S155" s="36"/>
      <c r="T155" s="36"/>
      <c r="U155" s="36"/>
      <c r="V155" s="36"/>
      <c r="W155" s="36"/>
    </row>
    <row r="156">
      <c r="A156" s="37">
        <v>138.0</v>
      </c>
      <c r="B156" s="25" t="s">
        <v>347</v>
      </c>
      <c r="C156" s="108"/>
      <c r="D156" s="108"/>
      <c r="E156" s="37"/>
      <c r="F156" s="37">
        <v>0.0</v>
      </c>
      <c r="G156" s="36"/>
      <c r="H156" s="36"/>
      <c r="I156" s="36"/>
      <c r="J156" s="36"/>
      <c r="K156" s="36"/>
      <c r="L156" s="36"/>
      <c r="M156" s="36"/>
      <c r="N156" s="36"/>
      <c r="O156" s="37">
        <v>750.0</v>
      </c>
      <c r="P156" s="36"/>
      <c r="Q156" s="36"/>
      <c r="R156" s="36"/>
      <c r="S156" s="36"/>
      <c r="T156" s="36"/>
      <c r="U156" s="36"/>
      <c r="V156" s="36"/>
      <c r="W156" s="36"/>
    </row>
    <row r="157">
      <c r="A157" s="37">
        <v>139.0</v>
      </c>
      <c r="B157" s="25" t="s">
        <v>348</v>
      </c>
      <c r="C157" s="43"/>
      <c r="D157" s="43" t="s">
        <v>349</v>
      </c>
      <c r="E157" s="37"/>
      <c r="F157" s="37">
        <v>31.0</v>
      </c>
      <c r="G157" s="36"/>
      <c r="H157" s="36"/>
      <c r="I157" s="36"/>
      <c r="J157" s="36"/>
      <c r="K157" s="36"/>
      <c r="L157" s="36"/>
      <c r="M157" s="36"/>
      <c r="N157" s="36"/>
      <c r="O157" s="37">
        <v>0.0</v>
      </c>
      <c r="P157" s="36"/>
      <c r="Q157" s="36"/>
      <c r="R157" s="36"/>
      <c r="S157" s="36"/>
      <c r="T157" s="36"/>
      <c r="U157" s="36"/>
      <c r="V157" s="36"/>
      <c r="W157" s="36"/>
    </row>
    <row r="158">
      <c r="A158" s="37">
        <v>140.0</v>
      </c>
      <c r="B158" s="25" t="s">
        <v>350</v>
      </c>
      <c r="C158" s="43"/>
      <c r="D158" s="43" t="s">
        <v>349</v>
      </c>
      <c r="E158" s="37"/>
      <c r="F158" s="37">
        <v>795.0</v>
      </c>
      <c r="G158" s="36"/>
      <c r="H158" s="36"/>
      <c r="I158" s="36"/>
      <c r="J158" s="36"/>
      <c r="K158" s="36"/>
      <c r="L158" s="36"/>
      <c r="M158" s="36"/>
      <c r="N158" s="36"/>
      <c r="O158" s="37">
        <v>7440.0</v>
      </c>
      <c r="P158" s="36"/>
      <c r="Q158" s="36"/>
      <c r="R158" s="36"/>
      <c r="S158" s="36"/>
      <c r="T158" s="36"/>
      <c r="U158" s="36"/>
      <c r="V158" s="36"/>
      <c r="W158" s="36"/>
    </row>
    <row r="159">
      <c r="A159" s="37">
        <v>141.0</v>
      </c>
      <c r="B159" s="109" t="s">
        <v>351</v>
      </c>
      <c r="C159" s="104"/>
      <c r="D159" s="108"/>
      <c r="E159" s="37"/>
      <c r="F159" s="37">
        <v>120.0</v>
      </c>
      <c r="G159" s="36"/>
      <c r="H159" s="36"/>
      <c r="I159" s="36"/>
      <c r="J159" s="36"/>
      <c r="K159" s="36"/>
      <c r="L159" s="36"/>
      <c r="M159" s="36"/>
      <c r="N159" s="36"/>
      <c r="O159" s="37">
        <v>400.0</v>
      </c>
      <c r="P159" s="36"/>
      <c r="Q159" s="36"/>
      <c r="R159" s="36"/>
      <c r="S159" s="36"/>
      <c r="T159" s="36"/>
      <c r="U159" s="36"/>
      <c r="V159" s="36"/>
      <c r="W159" s="36"/>
    </row>
    <row r="160">
      <c r="A160" s="37">
        <v>142.0</v>
      </c>
      <c r="B160" s="109" t="s">
        <v>352</v>
      </c>
      <c r="C160" s="104"/>
      <c r="D160" s="108"/>
      <c r="E160" s="37"/>
      <c r="F160" s="37">
        <v>155.0</v>
      </c>
      <c r="G160" s="36"/>
      <c r="H160" s="36"/>
      <c r="I160" s="36"/>
      <c r="J160" s="36"/>
      <c r="K160" s="36"/>
      <c r="L160" s="36"/>
      <c r="M160" s="36"/>
      <c r="N160" s="36"/>
      <c r="O160" s="37">
        <v>480.0</v>
      </c>
      <c r="P160" s="36"/>
      <c r="Q160" s="36"/>
      <c r="R160" s="36"/>
      <c r="S160" s="36"/>
      <c r="T160" s="36"/>
      <c r="U160" s="36"/>
      <c r="V160" s="36"/>
      <c r="W160" s="36"/>
    </row>
    <row r="161">
      <c r="A161" s="37">
        <v>143.0</v>
      </c>
      <c r="B161" s="109" t="s">
        <v>353</v>
      </c>
      <c r="C161" s="104"/>
      <c r="D161" s="108"/>
      <c r="E161" s="37"/>
      <c r="F161" s="37">
        <v>128.0</v>
      </c>
      <c r="G161" s="36"/>
      <c r="H161" s="36"/>
      <c r="I161" s="36"/>
      <c r="J161" s="36"/>
      <c r="K161" s="36"/>
      <c r="L161" s="36"/>
      <c r="M161" s="36"/>
      <c r="N161" s="36"/>
      <c r="O161" s="37">
        <v>70.0</v>
      </c>
      <c r="P161" s="36"/>
      <c r="Q161" s="36"/>
      <c r="R161" s="36"/>
      <c r="S161" s="36"/>
      <c r="T161" s="36"/>
      <c r="U161" s="36"/>
      <c r="V161" s="36"/>
      <c r="W161" s="36"/>
    </row>
    <row r="162">
      <c r="A162" s="37">
        <v>144.0</v>
      </c>
      <c r="B162" s="109" t="s">
        <v>354</v>
      </c>
      <c r="C162" s="104"/>
      <c r="D162" s="108"/>
      <c r="E162" s="37"/>
      <c r="F162" s="37">
        <v>270.0</v>
      </c>
      <c r="G162" s="36"/>
      <c r="H162" s="36"/>
      <c r="I162" s="36"/>
      <c r="J162" s="36"/>
      <c r="K162" s="36"/>
      <c r="L162" s="36"/>
      <c r="M162" s="36"/>
      <c r="N162" s="36"/>
      <c r="O162" s="37">
        <v>380.0</v>
      </c>
      <c r="P162" s="36"/>
      <c r="Q162" s="36"/>
      <c r="R162" s="36"/>
      <c r="S162" s="36"/>
      <c r="T162" s="36"/>
      <c r="U162" s="36"/>
      <c r="V162" s="36"/>
      <c r="W162" s="36"/>
    </row>
    <row r="163">
      <c r="A163" s="37">
        <v>145.0</v>
      </c>
      <c r="B163" s="109" t="s">
        <v>355</v>
      </c>
      <c r="C163" s="104"/>
      <c r="D163" s="108"/>
      <c r="E163" s="37"/>
      <c r="F163" s="37">
        <v>241.0</v>
      </c>
      <c r="G163" s="36"/>
      <c r="H163" s="36"/>
      <c r="I163" s="36"/>
      <c r="J163" s="36"/>
      <c r="K163" s="36"/>
      <c r="L163" s="36"/>
      <c r="M163" s="36"/>
      <c r="N163" s="36"/>
      <c r="O163" s="37">
        <v>580.0</v>
      </c>
      <c r="P163" s="36"/>
      <c r="Q163" s="36"/>
      <c r="R163" s="36"/>
      <c r="S163" s="36"/>
      <c r="T163" s="36"/>
      <c r="U163" s="36"/>
      <c r="V163" s="36"/>
      <c r="W163" s="36"/>
    </row>
    <row r="164">
      <c r="A164" s="37">
        <v>146.0</v>
      </c>
      <c r="B164" s="109" t="s">
        <v>356</v>
      </c>
      <c r="C164" s="104"/>
      <c r="D164" s="108"/>
      <c r="E164" s="37"/>
      <c r="F164" s="37">
        <v>70.0</v>
      </c>
      <c r="G164" s="36"/>
      <c r="H164" s="36"/>
      <c r="I164" s="36"/>
      <c r="J164" s="36"/>
      <c r="K164" s="36"/>
      <c r="L164" s="36"/>
      <c r="M164" s="36"/>
      <c r="N164" s="36"/>
      <c r="O164" s="37">
        <v>1600.0</v>
      </c>
      <c r="P164" s="36"/>
      <c r="Q164" s="36"/>
      <c r="R164" s="36"/>
      <c r="S164" s="36"/>
      <c r="T164" s="36"/>
      <c r="U164" s="36"/>
      <c r="V164" s="36"/>
      <c r="W164" s="36"/>
    </row>
    <row r="165">
      <c r="A165" s="37">
        <v>147.0</v>
      </c>
      <c r="B165" s="109" t="s">
        <v>357</v>
      </c>
      <c r="C165" s="104"/>
      <c r="D165" s="108"/>
      <c r="E165" s="37"/>
      <c r="F165" s="37">
        <v>0.0</v>
      </c>
      <c r="G165" s="36"/>
      <c r="H165" s="36"/>
      <c r="I165" s="36"/>
      <c r="J165" s="36"/>
      <c r="K165" s="36"/>
      <c r="L165" s="36"/>
      <c r="M165" s="36"/>
      <c r="N165" s="36"/>
      <c r="O165" s="37">
        <v>200.0</v>
      </c>
      <c r="P165" s="36"/>
      <c r="Q165" s="36"/>
      <c r="R165" s="36"/>
      <c r="S165" s="36"/>
      <c r="T165" s="36"/>
      <c r="U165" s="36"/>
      <c r="V165" s="36"/>
      <c r="W165" s="36"/>
    </row>
    <row r="166">
      <c r="A166" s="37">
        <v>148.0</v>
      </c>
      <c r="B166" s="109" t="s">
        <v>358</v>
      </c>
      <c r="C166" s="104"/>
      <c r="D166" s="108"/>
      <c r="E166" s="37"/>
      <c r="F166" s="37">
        <v>150.0</v>
      </c>
      <c r="G166" s="36"/>
      <c r="H166" s="36"/>
      <c r="I166" s="36"/>
      <c r="J166" s="36"/>
      <c r="K166" s="36"/>
      <c r="L166" s="36"/>
      <c r="M166" s="36"/>
      <c r="N166" s="36"/>
      <c r="O166" s="37">
        <v>232.0</v>
      </c>
      <c r="P166" s="36"/>
      <c r="Q166" s="36"/>
      <c r="R166" s="36"/>
      <c r="S166" s="36"/>
      <c r="T166" s="36"/>
      <c r="U166" s="36"/>
      <c r="V166" s="36"/>
      <c r="W166" s="36"/>
    </row>
    <row r="167">
      <c r="A167" s="37">
        <v>149.0</v>
      </c>
      <c r="B167" s="109" t="s">
        <v>359</v>
      </c>
      <c r="C167" s="104"/>
      <c r="D167" s="108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7">
        <v>1200.0</v>
      </c>
      <c r="P167" s="36"/>
      <c r="Q167" s="36"/>
      <c r="R167" s="36"/>
      <c r="S167" s="36"/>
      <c r="T167" s="36"/>
      <c r="U167" s="36"/>
      <c r="V167" s="36"/>
      <c r="W167" s="36"/>
    </row>
    <row r="168">
      <c r="A168" s="37">
        <v>150.0</v>
      </c>
      <c r="B168" s="109" t="s">
        <v>360</v>
      </c>
      <c r="C168" s="104"/>
      <c r="D168" s="108"/>
      <c r="E168" s="37"/>
      <c r="F168" s="37">
        <v>5.0</v>
      </c>
      <c r="G168" s="36"/>
      <c r="H168" s="36"/>
      <c r="I168" s="36"/>
      <c r="J168" s="36"/>
      <c r="K168" s="36"/>
      <c r="L168" s="36"/>
      <c r="M168" s="36"/>
      <c r="N168" s="36"/>
      <c r="O168" s="110">
        <v>450.0</v>
      </c>
      <c r="P168" s="36"/>
      <c r="Q168" s="36"/>
      <c r="R168" s="36"/>
      <c r="S168" s="36"/>
      <c r="T168" s="36"/>
      <c r="U168" s="36"/>
      <c r="V168" s="36"/>
      <c r="W168" s="36"/>
    </row>
    <row r="169">
      <c r="A169" s="37">
        <v>151.0</v>
      </c>
      <c r="B169" s="109" t="s">
        <v>361</v>
      </c>
      <c r="C169" s="112"/>
      <c r="D169" s="43" t="s">
        <v>362</v>
      </c>
      <c r="E169" s="37"/>
      <c r="F169" s="37">
        <v>0.0</v>
      </c>
      <c r="G169" s="36"/>
      <c r="H169" s="36"/>
      <c r="I169" s="36"/>
      <c r="J169" s="36"/>
      <c r="K169" s="36"/>
      <c r="L169" s="36"/>
      <c r="M169" s="36"/>
      <c r="N169" s="36"/>
      <c r="O169" s="110">
        <v>0.0</v>
      </c>
      <c r="P169" s="36"/>
      <c r="Q169" s="36"/>
      <c r="R169" s="36"/>
      <c r="S169" s="36"/>
      <c r="T169" s="36"/>
      <c r="U169" s="36"/>
      <c r="V169" s="36"/>
      <c r="W169" s="36"/>
    </row>
    <row r="170">
      <c r="A170" s="111">
        <v>152.0</v>
      </c>
      <c r="B170" s="109" t="s">
        <v>363</v>
      </c>
      <c r="C170" s="112"/>
      <c r="D170" s="43" t="s">
        <v>362</v>
      </c>
      <c r="E170" s="37"/>
      <c r="F170" s="37">
        <v>511.0</v>
      </c>
      <c r="G170" s="36"/>
      <c r="H170" s="36"/>
      <c r="I170" s="36"/>
      <c r="J170" s="36"/>
      <c r="K170" s="36"/>
      <c r="L170" s="36"/>
      <c r="M170" s="36"/>
      <c r="N170" s="36"/>
      <c r="O170" s="37">
        <v>2683.0</v>
      </c>
      <c r="P170" s="36"/>
      <c r="Q170" s="36"/>
      <c r="R170" s="36"/>
      <c r="S170" s="36"/>
      <c r="T170" s="36"/>
      <c r="U170" s="36"/>
      <c r="V170" s="36"/>
      <c r="W170" s="36"/>
    </row>
    <row r="171">
      <c r="A171" s="111">
        <v>153.0</v>
      </c>
      <c r="B171" s="109" t="s">
        <v>364</v>
      </c>
      <c r="C171" s="104"/>
      <c r="D171" s="108"/>
      <c r="E171" s="37"/>
      <c r="F171" s="37">
        <v>105.0</v>
      </c>
      <c r="G171" s="36"/>
      <c r="H171" s="36"/>
      <c r="I171" s="36"/>
      <c r="J171" s="36"/>
      <c r="K171" s="36"/>
      <c r="L171" s="36"/>
      <c r="M171" s="36"/>
      <c r="N171" s="36"/>
      <c r="O171" s="37">
        <v>480.0</v>
      </c>
      <c r="P171" s="36"/>
      <c r="Q171" s="36"/>
      <c r="R171" s="36"/>
      <c r="S171" s="36"/>
      <c r="T171" s="36"/>
      <c r="U171" s="36"/>
      <c r="V171" s="36"/>
      <c r="W171" s="36"/>
    </row>
    <row r="172">
      <c r="A172" s="37">
        <v>154.0</v>
      </c>
      <c r="B172" s="109" t="s">
        <v>365</v>
      </c>
      <c r="C172" s="104"/>
      <c r="D172" s="108"/>
      <c r="E172" s="37"/>
      <c r="F172" s="37">
        <v>25.0</v>
      </c>
      <c r="G172" s="36"/>
      <c r="H172" s="36"/>
      <c r="I172" s="36"/>
      <c r="J172" s="36"/>
      <c r="K172" s="36"/>
      <c r="L172" s="36"/>
      <c r="M172" s="36"/>
      <c r="N172" s="36"/>
      <c r="O172" s="110">
        <v>30.0</v>
      </c>
      <c r="P172" s="36"/>
      <c r="Q172" s="36"/>
      <c r="R172" s="36"/>
      <c r="S172" s="36"/>
      <c r="T172" s="36"/>
      <c r="U172" s="36"/>
      <c r="V172" s="36"/>
      <c r="W172" s="36"/>
    </row>
    <row r="173">
      <c r="A173" s="37">
        <v>155.0</v>
      </c>
      <c r="B173" s="109" t="s">
        <v>366</v>
      </c>
      <c r="C173" s="104"/>
      <c r="D173" s="108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7">
        <v>1100.0</v>
      </c>
      <c r="P173" s="36"/>
      <c r="Q173" s="36"/>
      <c r="R173" s="81"/>
      <c r="S173" s="81"/>
      <c r="T173" s="81"/>
      <c r="U173" s="81"/>
      <c r="V173" s="81"/>
      <c r="W173" s="36"/>
    </row>
    <row r="174">
      <c r="A174" s="37">
        <v>156.0</v>
      </c>
      <c r="B174" s="109" t="s">
        <v>367</v>
      </c>
      <c r="C174" s="104"/>
      <c r="D174" s="108"/>
      <c r="E174" s="37"/>
      <c r="F174" s="37">
        <v>293.0</v>
      </c>
      <c r="G174" s="36"/>
      <c r="H174" s="36"/>
      <c r="I174" s="36"/>
      <c r="J174" s="36"/>
      <c r="K174" s="36"/>
      <c r="L174" s="36"/>
      <c r="M174" s="36"/>
      <c r="N174" s="36"/>
      <c r="O174" s="37">
        <v>2330.0</v>
      </c>
      <c r="P174" s="36"/>
      <c r="Q174" s="36"/>
      <c r="R174" s="36"/>
      <c r="S174" s="36"/>
      <c r="T174" s="36"/>
      <c r="U174" s="36"/>
      <c r="V174" s="36"/>
      <c r="W174" s="36"/>
    </row>
    <row r="175">
      <c r="A175" s="37">
        <v>157.0</v>
      </c>
      <c r="B175" s="109" t="s">
        <v>368</v>
      </c>
      <c r="C175" s="104"/>
      <c r="D175" s="108"/>
      <c r="E175" s="37"/>
      <c r="F175" s="37">
        <v>270.0</v>
      </c>
      <c r="G175" s="36"/>
      <c r="H175" s="36"/>
      <c r="I175" s="36"/>
      <c r="J175" s="36"/>
      <c r="K175" s="36"/>
      <c r="L175" s="36"/>
      <c r="M175" s="36"/>
      <c r="N175" s="36"/>
      <c r="O175" s="37">
        <v>4040.0</v>
      </c>
      <c r="P175" s="36"/>
      <c r="Q175" s="36"/>
      <c r="R175" s="81"/>
      <c r="S175" s="81"/>
      <c r="T175" s="81"/>
      <c r="U175" s="81"/>
      <c r="V175" s="81"/>
      <c r="W175" s="36"/>
    </row>
    <row r="176">
      <c r="A176" s="37">
        <v>158.0</v>
      </c>
      <c r="B176" s="109" t="s">
        <v>369</v>
      </c>
      <c r="C176" s="104"/>
      <c r="D176" s="108"/>
      <c r="E176" s="37"/>
      <c r="F176" s="37">
        <v>0.0</v>
      </c>
      <c r="G176" s="36"/>
      <c r="H176" s="36"/>
      <c r="I176" s="36"/>
      <c r="J176" s="36"/>
      <c r="K176" s="36"/>
      <c r="L176" s="36"/>
      <c r="M176" s="36"/>
      <c r="N176" s="36"/>
      <c r="O176" s="37">
        <v>0.0</v>
      </c>
      <c r="P176" s="36"/>
      <c r="Q176" s="36"/>
      <c r="R176" s="81"/>
      <c r="S176" s="81"/>
      <c r="T176" s="81"/>
      <c r="U176" s="81"/>
      <c r="V176" s="81"/>
      <c r="W176" s="36"/>
    </row>
    <row r="177">
      <c r="A177" s="37">
        <v>159.0</v>
      </c>
      <c r="B177" s="109" t="s">
        <v>370</v>
      </c>
      <c r="C177" s="104"/>
      <c r="D177" s="108"/>
      <c r="E177" s="37"/>
      <c r="F177" s="37">
        <v>10.0</v>
      </c>
      <c r="G177" s="36"/>
      <c r="H177" s="36"/>
      <c r="I177" s="36"/>
      <c r="J177" s="36"/>
      <c r="K177" s="36"/>
      <c r="L177" s="36"/>
      <c r="M177" s="36"/>
      <c r="N177" s="36"/>
      <c r="O177" s="37">
        <v>250.0</v>
      </c>
      <c r="P177" s="36"/>
      <c r="Q177" s="36"/>
      <c r="R177" s="36"/>
      <c r="S177" s="36"/>
      <c r="T177" s="36"/>
      <c r="U177" s="36"/>
      <c r="V177" s="36"/>
      <c r="W177" s="36"/>
    </row>
    <row r="178">
      <c r="A178" s="37">
        <v>160.0</v>
      </c>
      <c r="B178" s="109" t="s">
        <v>371</v>
      </c>
      <c r="C178" s="112"/>
      <c r="D178" s="43" t="s">
        <v>372</v>
      </c>
      <c r="E178" s="37"/>
      <c r="F178" s="37">
        <v>160.0</v>
      </c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</row>
    <row r="179">
      <c r="A179" s="37">
        <v>161.0</v>
      </c>
      <c r="B179" s="109" t="s">
        <v>373</v>
      </c>
      <c r="C179" s="112"/>
      <c r="D179" s="43" t="s">
        <v>374</v>
      </c>
      <c r="E179" s="37"/>
      <c r="F179" s="37">
        <v>60.0</v>
      </c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</row>
    <row r="180">
      <c r="A180" s="15">
        <v>162.0</v>
      </c>
      <c r="B180" s="109" t="s">
        <v>375</v>
      </c>
      <c r="C180" s="112"/>
      <c r="D180" s="43" t="s">
        <v>376</v>
      </c>
      <c r="E180" s="37"/>
      <c r="F180" s="37">
        <v>10.0</v>
      </c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7">
        <v>20.0</v>
      </c>
      <c r="T180" s="37">
        <v>20.0</v>
      </c>
      <c r="U180" s="37">
        <v>567.0</v>
      </c>
      <c r="V180" s="37">
        <v>885.0</v>
      </c>
      <c r="W180" s="36"/>
    </row>
    <row r="181">
      <c r="A181" s="63">
        <v>163.0</v>
      </c>
      <c r="B181" s="109" t="s">
        <v>377</v>
      </c>
      <c r="C181" s="112"/>
      <c r="D181" s="43" t="s">
        <v>378</v>
      </c>
      <c r="E181" s="36"/>
      <c r="F181" s="36"/>
      <c r="G181" s="58"/>
      <c r="H181" s="58"/>
      <c r="I181" s="58"/>
      <c r="J181" s="63">
        <v>18.0</v>
      </c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</row>
    <row r="182">
      <c r="A182" s="63">
        <v>164.0</v>
      </c>
      <c r="B182" s="109" t="s">
        <v>379</v>
      </c>
      <c r="C182" s="112"/>
      <c r="D182" s="43" t="s">
        <v>378</v>
      </c>
      <c r="E182" s="36"/>
      <c r="F182" s="36"/>
      <c r="G182" s="58"/>
      <c r="H182" s="58"/>
      <c r="I182" s="58"/>
      <c r="J182" s="63">
        <v>20.0</v>
      </c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</row>
    <row r="183">
      <c r="A183" s="63">
        <v>165.0</v>
      </c>
      <c r="B183" s="109" t="s">
        <v>380</v>
      </c>
      <c r="C183" s="112"/>
      <c r="D183" s="43" t="s">
        <v>378</v>
      </c>
      <c r="E183" s="36"/>
      <c r="F183" s="36"/>
      <c r="G183" s="58"/>
      <c r="H183" s="58"/>
      <c r="I183" s="58"/>
      <c r="J183" s="63">
        <v>10.0</v>
      </c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</row>
    <row r="184">
      <c r="A184" s="37">
        <v>166.0</v>
      </c>
      <c r="B184" s="109" t="s">
        <v>381</v>
      </c>
      <c r="C184" s="112"/>
      <c r="D184" s="43" t="s">
        <v>382</v>
      </c>
      <c r="E184" s="37"/>
      <c r="F184" s="37">
        <v>46.0</v>
      </c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7">
        <v>400.0</v>
      </c>
      <c r="S184" s="37">
        <v>0.0</v>
      </c>
      <c r="T184" s="37">
        <v>0.0</v>
      </c>
      <c r="U184" s="37">
        <v>0.0</v>
      </c>
      <c r="V184" s="37">
        <v>0.0</v>
      </c>
      <c r="W184" s="63">
        <v>400.0</v>
      </c>
    </row>
    <row r="185">
      <c r="A185" s="37">
        <v>167.0</v>
      </c>
      <c r="B185" s="109" t="s">
        <v>383</v>
      </c>
      <c r="C185" s="112"/>
      <c r="D185" s="43" t="s">
        <v>382</v>
      </c>
      <c r="E185" s="37"/>
      <c r="F185" s="37">
        <v>228.0</v>
      </c>
      <c r="G185" s="36"/>
      <c r="H185" s="36"/>
      <c r="I185" s="36"/>
      <c r="J185" s="36"/>
      <c r="K185" s="36"/>
      <c r="L185" s="36"/>
      <c r="M185" s="36"/>
      <c r="N185" s="36"/>
      <c r="O185" s="37">
        <v>896.0</v>
      </c>
      <c r="P185" s="36"/>
      <c r="Q185" s="36"/>
      <c r="R185" s="36"/>
      <c r="S185" s="36"/>
      <c r="T185" s="36"/>
      <c r="U185" s="36"/>
      <c r="V185" s="36"/>
      <c r="W185" s="36"/>
    </row>
    <row r="186">
      <c r="A186" s="37">
        <v>168.0</v>
      </c>
      <c r="B186" s="25" t="s">
        <v>266</v>
      </c>
      <c r="C186" s="113"/>
      <c r="D186" s="113" t="s">
        <v>236</v>
      </c>
      <c r="E186" s="37"/>
      <c r="F186" s="37">
        <v>232.0</v>
      </c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110">
        <v>2680.0</v>
      </c>
      <c r="S186" s="110">
        <v>4800.0</v>
      </c>
      <c r="T186" s="110">
        <v>3970.0</v>
      </c>
      <c r="U186" s="110">
        <v>3900.0</v>
      </c>
      <c r="V186" s="81"/>
      <c r="W186" s="81"/>
    </row>
    <row r="187">
      <c r="A187" s="37">
        <v>169.0</v>
      </c>
      <c r="B187" s="25" t="s">
        <v>270</v>
      </c>
      <c r="C187" s="114"/>
      <c r="D187" s="114" t="s">
        <v>236</v>
      </c>
      <c r="E187" s="37"/>
      <c r="F187" s="37">
        <v>4488.0</v>
      </c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110">
        <v>1000.0</v>
      </c>
      <c r="R187" s="110">
        <v>2740.0</v>
      </c>
      <c r="S187" s="110">
        <v>2000.0</v>
      </c>
      <c r="T187" s="110">
        <v>23557.0</v>
      </c>
      <c r="U187" s="110">
        <v>1040.0</v>
      </c>
      <c r="V187" s="81"/>
      <c r="W187" s="81"/>
    </row>
    <row r="188">
      <c r="A188" s="37">
        <v>170.0</v>
      </c>
      <c r="B188" s="25" t="s">
        <v>271</v>
      </c>
      <c r="C188" s="114"/>
      <c r="D188" s="114" t="s">
        <v>236</v>
      </c>
      <c r="E188" s="37"/>
      <c r="F188" s="37">
        <v>17.0</v>
      </c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110">
        <v>1430.0</v>
      </c>
      <c r="R188" s="110">
        <v>1690.0</v>
      </c>
      <c r="S188" s="110">
        <v>2800.0</v>
      </c>
      <c r="T188" s="110">
        <v>1126.0</v>
      </c>
      <c r="U188" s="110">
        <v>1050.0</v>
      </c>
      <c r="V188" s="81"/>
      <c r="W188" s="81"/>
    </row>
    <row r="189">
      <c r="A189" s="37">
        <v>171.0</v>
      </c>
      <c r="B189" s="25" t="s">
        <v>267</v>
      </c>
      <c r="C189" s="114"/>
      <c r="D189" s="114" t="s">
        <v>236</v>
      </c>
      <c r="E189" s="37"/>
      <c r="F189" s="37">
        <v>1505.0</v>
      </c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</row>
    <row r="190">
      <c r="A190" s="37">
        <v>172.0</v>
      </c>
      <c r="B190" s="25" t="s">
        <v>237</v>
      </c>
      <c r="C190" s="114"/>
      <c r="D190" s="114" t="s">
        <v>236</v>
      </c>
      <c r="E190" s="37"/>
      <c r="F190" s="37">
        <v>2461.0</v>
      </c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</row>
    <row r="191">
      <c r="A191" s="37">
        <v>173.0</v>
      </c>
      <c r="B191" s="25" t="s">
        <v>273</v>
      </c>
      <c r="C191" s="114"/>
      <c r="D191" s="114" t="s">
        <v>236</v>
      </c>
      <c r="E191" s="37"/>
      <c r="F191" s="37">
        <v>130.0</v>
      </c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</row>
    <row r="192">
      <c r="A192" s="37">
        <v>174.0</v>
      </c>
      <c r="B192" s="25" t="s">
        <v>260</v>
      </c>
      <c r="C192" s="114"/>
      <c r="D192" s="114" t="s">
        <v>236</v>
      </c>
      <c r="E192" s="110"/>
      <c r="F192" s="110">
        <v>244.0</v>
      </c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</row>
    <row r="193">
      <c r="A193" s="37">
        <v>175.0</v>
      </c>
      <c r="B193" s="25" t="s">
        <v>254</v>
      </c>
      <c r="C193" s="114"/>
      <c r="D193" s="114" t="s">
        <v>236</v>
      </c>
      <c r="E193" s="37"/>
      <c r="F193" s="37">
        <v>169.0</v>
      </c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</row>
    <row r="194">
      <c r="A194" s="37">
        <v>176.0</v>
      </c>
      <c r="B194" s="25" t="s">
        <v>274</v>
      </c>
      <c r="C194" s="114"/>
      <c r="D194" s="114" t="s">
        <v>236</v>
      </c>
      <c r="E194" s="37"/>
      <c r="F194" s="37">
        <v>896.0</v>
      </c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110">
        <v>1910.0</v>
      </c>
      <c r="R194" s="110">
        <v>2300.0</v>
      </c>
      <c r="S194" s="110">
        <v>3060.0</v>
      </c>
      <c r="T194" s="110">
        <v>3540.0</v>
      </c>
      <c r="U194" s="110">
        <v>1330.0</v>
      </c>
      <c r="V194" s="81"/>
      <c r="W194" s="81"/>
    </row>
    <row r="195">
      <c r="A195" s="63">
        <v>177.0</v>
      </c>
      <c r="B195" s="25" t="s">
        <v>384</v>
      </c>
      <c r="C195" s="43"/>
      <c r="D195" s="43" t="s">
        <v>385</v>
      </c>
      <c r="E195" s="37"/>
      <c r="F195" s="37">
        <v>120.0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</row>
    <row r="196">
      <c r="A196" s="63">
        <v>178.0</v>
      </c>
      <c r="B196" s="25" t="s">
        <v>386</v>
      </c>
      <c r="C196" s="43"/>
      <c r="D196" s="43" t="s">
        <v>385</v>
      </c>
      <c r="E196" s="37"/>
      <c r="F196" s="37">
        <v>64.0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</row>
    <row r="197">
      <c r="A197" s="63">
        <v>179.0</v>
      </c>
      <c r="B197" s="25" t="s">
        <v>387</v>
      </c>
      <c r="C197" s="43"/>
      <c r="D197" s="43" t="s">
        <v>385</v>
      </c>
      <c r="E197" s="63"/>
      <c r="F197" s="63">
        <v>200.0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</row>
    <row r="198">
      <c r="A198" s="102"/>
      <c r="B198" s="103"/>
      <c r="C198" s="104"/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</row>
    <row r="199">
      <c r="A199" s="115"/>
      <c r="B199" s="107" t="s">
        <v>2</v>
      </c>
      <c r="C199" s="120"/>
      <c r="D199" s="116" t="s">
        <v>3</v>
      </c>
      <c r="E199" s="121"/>
      <c r="F199" s="117" t="s">
        <v>4</v>
      </c>
      <c r="G199" s="7"/>
      <c r="H199" s="7"/>
      <c r="I199" s="7"/>
      <c r="J199" s="7"/>
      <c r="K199" s="7"/>
      <c r="L199" s="7"/>
      <c r="M199" s="7"/>
      <c r="N199" s="10"/>
      <c r="O199" s="118" t="s">
        <v>7</v>
      </c>
      <c r="P199" s="7"/>
      <c r="Q199" s="7"/>
      <c r="R199" s="7"/>
      <c r="S199" s="7"/>
      <c r="T199" s="7"/>
      <c r="U199" s="7"/>
      <c r="V199" s="7"/>
      <c r="W199" s="10"/>
    </row>
    <row r="200">
      <c r="A200" s="23"/>
      <c r="B200" s="23"/>
      <c r="C200" s="120"/>
      <c r="D200" s="23"/>
      <c r="E200" s="119"/>
      <c r="F200" s="119" t="s">
        <v>21</v>
      </c>
      <c r="G200" s="110" t="s">
        <v>13</v>
      </c>
      <c r="H200" s="119" t="s">
        <v>14</v>
      </c>
      <c r="I200" s="119" t="s">
        <v>15</v>
      </c>
      <c r="J200" s="119" t="s">
        <v>16</v>
      </c>
      <c r="K200" s="119" t="s">
        <v>17</v>
      </c>
      <c r="L200" s="119" t="s">
        <v>18</v>
      </c>
      <c r="M200" s="119" t="s">
        <v>19</v>
      </c>
      <c r="N200" s="119" t="s">
        <v>20</v>
      </c>
      <c r="O200" s="119" t="s">
        <v>21</v>
      </c>
      <c r="P200" s="119" t="s">
        <v>13</v>
      </c>
      <c r="Q200" s="119" t="s">
        <v>14</v>
      </c>
      <c r="R200" s="119" t="s">
        <v>15</v>
      </c>
      <c r="S200" s="119" t="s">
        <v>16</v>
      </c>
      <c r="T200" s="119" t="s">
        <v>17</v>
      </c>
      <c r="U200" s="119" t="s">
        <v>18</v>
      </c>
      <c r="V200" s="119" t="s">
        <v>19</v>
      </c>
      <c r="W200" s="119" t="s">
        <v>20</v>
      </c>
    </row>
    <row r="201">
      <c r="A201" s="37">
        <v>180.0</v>
      </c>
      <c r="B201" s="25" t="s">
        <v>388</v>
      </c>
      <c r="C201" s="43"/>
      <c r="D201" s="43" t="s">
        <v>385</v>
      </c>
      <c r="E201" s="37"/>
      <c r="F201" s="37">
        <v>135.0</v>
      </c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</row>
    <row r="202">
      <c r="A202" s="37">
        <v>181.0</v>
      </c>
      <c r="B202" s="25" t="s">
        <v>389</v>
      </c>
      <c r="C202" s="114"/>
      <c r="D202" s="114" t="s">
        <v>390</v>
      </c>
      <c r="E202" s="37"/>
      <c r="F202" s="37">
        <v>65.0</v>
      </c>
      <c r="G202" s="81"/>
      <c r="H202" s="81"/>
      <c r="I202" s="81"/>
      <c r="J202" s="81"/>
      <c r="K202" s="81"/>
      <c r="L202" s="81"/>
      <c r="M202" s="81"/>
      <c r="N202" s="81"/>
      <c r="O202" s="110">
        <v>0.0</v>
      </c>
      <c r="P202" s="81"/>
      <c r="Q202" s="81"/>
      <c r="R202" s="81"/>
      <c r="S202" s="81"/>
      <c r="T202" s="81"/>
      <c r="U202" s="81"/>
      <c r="V202" s="81"/>
      <c r="W202" s="81"/>
    </row>
    <row r="203">
      <c r="A203" s="37">
        <v>182.0</v>
      </c>
      <c r="B203" s="25" t="s">
        <v>391</v>
      </c>
      <c r="C203" s="27"/>
      <c r="D203" s="27" t="s">
        <v>390</v>
      </c>
      <c r="E203" s="81"/>
      <c r="F203" s="81"/>
      <c r="G203" s="36"/>
      <c r="H203" s="36"/>
      <c r="I203" s="37">
        <v>15.0</v>
      </c>
      <c r="J203" s="37">
        <v>290.0</v>
      </c>
      <c r="K203" s="37">
        <v>0.0</v>
      </c>
      <c r="L203" s="36"/>
      <c r="M203" s="36"/>
      <c r="N203" s="36"/>
      <c r="O203" s="81"/>
      <c r="P203" s="36"/>
      <c r="Q203" s="81"/>
      <c r="R203" s="110">
        <v>400.0</v>
      </c>
      <c r="S203" s="81"/>
      <c r="T203" s="110">
        <v>300.0</v>
      </c>
      <c r="U203" s="110">
        <v>1300.0</v>
      </c>
      <c r="V203" s="81"/>
      <c r="W203" s="81"/>
    </row>
    <row r="204">
      <c r="A204" s="37">
        <v>183.0</v>
      </c>
      <c r="B204" s="25" t="s">
        <v>392</v>
      </c>
      <c r="C204" s="27"/>
      <c r="D204" s="27" t="s">
        <v>390</v>
      </c>
      <c r="E204" s="81"/>
      <c r="F204" s="81"/>
      <c r="G204" s="36"/>
      <c r="H204" s="81"/>
      <c r="I204" s="110">
        <v>84.0</v>
      </c>
      <c r="J204" s="110">
        <v>0.0</v>
      </c>
      <c r="K204" s="110">
        <v>0.0</v>
      </c>
      <c r="L204" s="81"/>
      <c r="M204" s="81"/>
      <c r="N204" s="36"/>
      <c r="O204" s="81"/>
      <c r="P204" s="36"/>
      <c r="Q204" s="81"/>
      <c r="R204" s="110">
        <v>900.0</v>
      </c>
      <c r="S204" s="110">
        <v>0.0</v>
      </c>
      <c r="T204" s="81"/>
      <c r="U204" s="81"/>
      <c r="V204" s="81"/>
      <c r="W204" s="81"/>
    </row>
    <row r="205">
      <c r="A205" s="37">
        <v>184.0</v>
      </c>
      <c r="B205" s="25" t="s">
        <v>393</v>
      </c>
      <c r="C205" s="27"/>
      <c r="D205" s="27" t="s">
        <v>390</v>
      </c>
      <c r="E205" s="81"/>
      <c r="F205" s="81"/>
      <c r="G205" s="36"/>
      <c r="H205" s="81"/>
      <c r="I205" s="81"/>
      <c r="J205" s="81"/>
      <c r="K205" s="81"/>
      <c r="L205" s="81"/>
      <c r="M205" s="81"/>
      <c r="N205" s="36"/>
      <c r="O205" s="81"/>
      <c r="P205" s="36"/>
      <c r="Q205" s="81"/>
      <c r="R205" s="81"/>
      <c r="S205" s="110">
        <v>3100.0</v>
      </c>
      <c r="T205" s="81"/>
      <c r="U205" s="81"/>
      <c r="V205" s="81"/>
      <c r="W205" s="81"/>
    </row>
    <row r="206">
      <c r="A206" s="37">
        <v>185.0</v>
      </c>
      <c r="B206" s="25" t="s">
        <v>394</v>
      </c>
      <c r="C206" s="27"/>
      <c r="D206" s="27" t="s">
        <v>390</v>
      </c>
      <c r="E206" s="81"/>
      <c r="F206" s="81"/>
      <c r="G206" s="36"/>
      <c r="H206" s="81"/>
      <c r="I206" s="81"/>
      <c r="J206" s="81"/>
      <c r="K206" s="81"/>
      <c r="L206" s="81"/>
      <c r="M206" s="81"/>
      <c r="N206" s="36"/>
      <c r="O206" s="81"/>
      <c r="P206" s="36"/>
      <c r="Q206" s="81"/>
      <c r="R206" s="81"/>
      <c r="S206" s="110">
        <v>1330.0</v>
      </c>
      <c r="T206" s="110">
        <v>1330.0</v>
      </c>
      <c r="U206" s="110">
        <v>2500.0</v>
      </c>
      <c r="V206" s="81"/>
      <c r="W206" s="81"/>
    </row>
    <row r="207">
      <c r="A207" s="37">
        <v>186.0</v>
      </c>
      <c r="B207" s="25" t="s">
        <v>395</v>
      </c>
      <c r="C207" s="27"/>
      <c r="D207" s="27" t="s">
        <v>390</v>
      </c>
      <c r="E207" s="81"/>
      <c r="F207" s="81"/>
      <c r="G207" s="36"/>
      <c r="H207" s="81"/>
      <c r="I207" s="81"/>
      <c r="J207" s="81"/>
      <c r="K207" s="81"/>
      <c r="L207" s="81"/>
      <c r="M207" s="81"/>
      <c r="N207" s="110">
        <v>930.0</v>
      </c>
      <c r="O207" s="81"/>
      <c r="P207" s="36"/>
      <c r="Q207" s="81"/>
      <c r="R207" s="81"/>
      <c r="S207" s="81"/>
      <c r="T207" s="81"/>
      <c r="U207" s="110">
        <v>250.0</v>
      </c>
      <c r="V207" s="110">
        <v>0.0</v>
      </c>
      <c r="W207" s="110">
        <v>5800.0</v>
      </c>
    </row>
    <row r="208">
      <c r="A208" s="37">
        <v>187.0</v>
      </c>
      <c r="B208" s="25" t="s">
        <v>396</v>
      </c>
      <c r="C208" s="27"/>
      <c r="D208" s="27" t="s">
        <v>390</v>
      </c>
      <c r="E208" s="37"/>
      <c r="F208" s="37">
        <v>150.0</v>
      </c>
      <c r="G208" s="36"/>
      <c r="H208" s="81"/>
      <c r="I208" s="81"/>
      <c r="J208" s="81"/>
      <c r="K208" s="81"/>
      <c r="L208" s="81"/>
      <c r="M208" s="81"/>
      <c r="N208" s="36"/>
      <c r="O208" s="37">
        <v>550.0</v>
      </c>
      <c r="P208" s="36"/>
      <c r="Q208" s="81"/>
      <c r="R208" s="81"/>
      <c r="S208" s="81"/>
      <c r="T208" s="81"/>
      <c r="U208" s="81"/>
      <c r="V208" s="81"/>
      <c r="W208" s="81"/>
    </row>
    <row r="209">
      <c r="A209" s="37">
        <v>188.0</v>
      </c>
      <c r="B209" s="25" t="s">
        <v>397</v>
      </c>
      <c r="C209" s="27"/>
      <c r="D209" s="27" t="s">
        <v>390</v>
      </c>
      <c r="E209" s="37"/>
      <c r="F209" s="37">
        <v>0.0</v>
      </c>
      <c r="G209" s="36"/>
      <c r="H209" s="81"/>
      <c r="I209" s="81"/>
      <c r="J209" s="81"/>
      <c r="K209" s="81"/>
      <c r="L209" s="81"/>
      <c r="M209" s="81"/>
      <c r="N209" s="36"/>
      <c r="O209" s="37">
        <v>0.0</v>
      </c>
      <c r="P209" s="36"/>
      <c r="Q209" s="81"/>
      <c r="R209" s="81"/>
      <c r="S209" s="81"/>
      <c r="T209" s="81"/>
      <c r="U209" s="81"/>
      <c r="V209" s="81"/>
      <c r="W209" s="81"/>
    </row>
    <row r="210">
      <c r="A210" s="37">
        <v>189.0</v>
      </c>
      <c r="B210" s="25" t="s">
        <v>398</v>
      </c>
      <c r="C210" s="27"/>
      <c r="D210" s="27" t="s">
        <v>390</v>
      </c>
      <c r="E210" s="110"/>
      <c r="F210" s="110">
        <v>152.0</v>
      </c>
      <c r="G210" s="36"/>
      <c r="H210" s="81"/>
      <c r="I210" s="81"/>
      <c r="J210" s="81"/>
      <c r="K210" s="81"/>
      <c r="L210" s="81"/>
      <c r="M210" s="81"/>
      <c r="N210" s="36"/>
      <c r="O210" s="81"/>
      <c r="P210" s="36"/>
      <c r="Q210" s="81"/>
      <c r="R210" s="81"/>
      <c r="S210" s="81"/>
      <c r="T210" s="81"/>
      <c r="U210" s="81"/>
      <c r="V210" s="81"/>
      <c r="W210" s="81"/>
    </row>
    <row r="211">
      <c r="A211" s="37">
        <v>190.0</v>
      </c>
      <c r="B211" s="25" t="s">
        <v>399</v>
      </c>
      <c r="C211" s="43"/>
      <c r="D211" s="43" t="s">
        <v>390</v>
      </c>
      <c r="E211" s="110"/>
      <c r="F211" s="110">
        <v>96.0</v>
      </c>
      <c r="G211" s="36"/>
      <c r="H211" s="81"/>
      <c r="I211" s="81"/>
      <c r="J211" s="81"/>
      <c r="K211" s="81"/>
      <c r="L211" s="81"/>
      <c r="M211" s="81"/>
      <c r="N211" s="36"/>
      <c r="O211" s="37">
        <v>640.0</v>
      </c>
      <c r="P211" s="36"/>
      <c r="Q211" s="81"/>
      <c r="R211" s="81"/>
      <c r="S211" s="81"/>
      <c r="T211" s="81"/>
      <c r="U211" s="81"/>
      <c r="V211" s="81"/>
      <c r="W211" s="81"/>
    </row>
    <row r="212">
      <c r="A212" s="37">
        <v>191.0</v>
      </c>
      <c r="B212" s="25" t="s">
        <v>400</v>
      </c>
      <c r="C212" s="27"/>
      <c r="D212" s="27" t="s">
        <v>390</v>
      </c>
      <c r="E212" s="110"/>
      <c r="F212" s="110">
        <v>55.0</v>
      </c>
      <c r="G212" s="36"/>
      <c r="H212" s="81"/>
      <c r="I212" s="81"/>
      <c r="J212" s="81"/>
      <c r="K212" s="81"/>
      <c r="L212" s="81"/>
      <c r="M212" s="81"/>
      <c r="N212" s="36"/>
      <c r="O212" s="37">
        <v>400.0</v>
      </c>
      <c r="P212" s="36"/>
      <c r="Q212" s="81"/>
      <c r="R212" s="81"/>
      <c r="S212" s="81"/>
      <c r="T212" s="81"/>
      <c r="U212" s="81"/>
      <c r="V212" s="81"/>
      <c r="W212" s="81"/>
    </row>
    <row r="213">
      <c r="A213" s="37">
        <v>192.0</v>
      </c>
      <c r="B213" s="25" t="s">
        <v>401</v>
      </c>
      <c r="C213" s="27"/>
      <c r="D213" s="27" t="s">
        <v>390</v>
      </c>
      <c r="E213" s="81"/>
      <c r="F213" s="81"/>
      <c r="G213" s="36"/>
      <c r="H213" s="36"/>
      <c r="I213" s="36"/>
      <c r="J213" s="36"/>
      <c r="K213" s="36"/>
      <c r="L213" s="36"/>
      <c r="M213" s="36"/>
      <c r="N213" s="36"/>
      <c r="O213" s="81"/>
      <c r="P213" s="36"/>
      <c r="Q213" s="110">
        <v>2500.0</v>
      </c>
      <c r="R213" s="110">
        <v>3000.0</v>
      </c>
      <c r="S213" s="110">
        <v>900.0</v>
      </c>
      <c r="T213" s="81"/>
      <c r="U213" s="81"/>
      <c r="V213" s="81"/>
      <c r="W213" s="81"/>
    </row>
    <row r="214">
      <c r="A214" s="37">
        <v>193.0</v>
      </c>
      <c r="B214" s="25" t="s">
        <v>402</v>
      </c>
      <c r="C214" s="27"/>
      <c r="D214" s="27" t="s">
        <v>390</v>
      </c>
      <c r="E214" s="81"/>
      <c r="F214" s="81"/>
      <c r="G214" s="36"/>
      <c r="H214" s="81"/>
      <c r="I214" s="81"/>
      <c r="J214" s="110">
        <v>160.0</v>
      </c>
      <c r="K214" s="81"/>
      <c r="L214" s="110">
        <v>10.0</v>
      </c>
      <c r="M214" s="81"/>
      <c r="N214" s="36"/>
      <c r="O214" s="36"/>
      <c r="P214" s="36"/>
      <c r="Q214" s="36"/>
      <c r="R214" s="37">
        <v>300.0</v>
      </c>
      <c r="S214" s="37">
        <v>200.0</v>
      </c>
      <c r="T214" s="36"/>
      <c r="U214" s="37">
        <v>100.0</v>
      </c>
      <c r="V214" s="36"/>
      <c r="W214" s="81"/>
    </row>
    <row r="215">
      <c r="A215" s="37">
        <v>194.0</v>
      </c>
      <c r="B215" s="25" t="s">
        <v>403</v>
      </c>
      <c r="C215" s="27"/>
      <c r="D215" s="27" t="s">
        <v>390</v>
      </c>
      <c r="E215" s="81"/>
      <c r="F215" s="81"/>
      <c r="G215" s="36"/>
      <c r="H215" s="81"/>
      <c r="I215" s="81"/>
      <c r="J215" s="110">
        <v>0.0</v>
      </c>
      <c r="K215" s="110">
        <v>230.0</v>
      </c>
      <c r="L215" s="110">
        <v>0.0</v>
      </c>
      <c r="M215" s="81"/>
      <c r="N215" s="36"/>
      <c r="O215" s="81"/>
      <c r="P215" s="36"/>
      <c r="Q215" s="81"/>
      <c r="R215" s="81"/>
      <c r="S215" s="81"/>
      <c r="T215" s="110">
        <v>170.0</v>
      </c>
      <c r="U215" s="110">
        <v>0.0</v>
      </c>
      <c r="V215" s="81"/>
      <c r="W215" s="81"/>
    </row>
    <row r="216">
      <c r="A216" s="37">
        <v>195.0</v>
      </c>
      <c r="B216" s="25" t="s">
        <v>404</v>
      </c>
      <c r="C216" s="27"/>
      <c r="D216" s="27" t="s">
        <v>390</v>
      </c>
      <c r="E216" s="81"/>
      <c r="F216" s="81"/>
      <c r="G216" s="36"/>
      <c r="H216" s="81"/>
      <c r="I216" s="81"/>
      <c r="J216" s="81"/>
      <c r="K216" s="81"/>
      <c r="L216" s="81"/>
      <c r="M216" s="81"/>
      <c r="N216" s="36"/>
      <c r="O216" s="81"/>
      <c r="P216" s="36"/>
      <c r="Q216" s="81"/>
      <c r="R216" s="81"/>
      <c r="S216" s="81"/>
      <c r="T216" s="110">
        <v>650.0</v>
      </c>
      <c r="U216" s="110">
        <v>550.0</v>
      </c>
      <c r="V216" s="81"/>
      <c r="W216" s="81"/>
    </row>
    <row r="217">
      <c r="A217" s="37">
        <v>196.0</v>
      </c>
      <c r="B217" s="25" t="s">
        <v>405</v>
      </c>
      <c r="C217" s="27"/>
      <c r="D217" s="27" t="s">
        <v>390</v>
      </c>
      <c r="E217" s="110"/>
      <c r="F217" s="110">
        <v>15.0</v>
      </c>
      <c r="G217" s="36"/>
      <c r="H217" s="81"/>
      <c r="I217" s="81"/>
      <c r="J217" s="81"/>
      <c r="K217" s="81"/>
      <c r="L217" s="81"/>
      <c r="M217" s="81"/>
      <c r="N217" s="36"/>
      <c r="O217" s="37">
        <v>364.0</v>
      </c>
      <c r="P217" s="36"/>
      <c r="Q217" s="81"/>
      <c r="R217" s="81"/>
      <c r="S217" s="81"/>
      <c r="T217" s="81"/>
      <c r="U217" s="81"/>
      <c r="V217" s="81"/>
      <c r="W217" s="81"/>
    </row>
    <row r="218">
      <c r="A218" s="37">
        <v>197.0</v>
      </c>
      <c r="B218" s="25" t="s">
        <v>406</v>
      </c>
      <c r="C218" s="27"/>
      <c r="D218" s="27" t="s">
        <v>390</v>
      </c>
      <c r="E218" s="81"/>
      <c r="F218" s="81"/>
      <c r="G218" s="36"/>
      <c r="H218" s="81"/>
      <c r="I218" s="81"/>
      <c r="J218" s="81"/>
      <c r="K218" s="81"/>
      <c r="L218" s="81"/>
      <c r="M218" s="81"/>
      <c r="N218" s="36"/>
      <c r="O218" s="81"/>
      <c r="P218" s="36"/>
      <c r="Q218" s="81"/>
      <c r="R218" s="81"/>
      <c r="S218" s="110">
        <v>400.0</v>
      </c>
      <c r="T218" s="110">
        <v>450.0</v>
      </c>
      <c r="U218" s="110">
        <v>590.0</v>
      </c>
      <c r="V218" s="81"/>
      <c r="W218" s="81"/>
    </row>
    <row r="219">
      <c r="A219" s="37">
        <v>198.0</v>
      </c>
      <c r="B219" s="25" t="s">
        <v>407</v>
      </c>
      <c r="C219" s="27"/>
      <c r="D219" s="27" t="s">
        <v>390</v>
      </c>
      <c r="E219" s="81"/>
      <c r="F219" s="81"/>
      <c r="G219" s="36"/>
      <c r="H219" s="81"/>
      <c r="I219" s="110">
        <v>0.0</v>
      </c>
      <c r="J219" s="110">
        <v>250.0</v>
      </c>
      <c r="K219" s="81"/>
      <c r="L219" s="81"/>
      <c r="M219" s="81"/>
      <c r="N219" s="36"/>
      <c r="O219" s="81"/>
      <c r="P219" s="36"/>
      <c r="Q219" s="81"/>
      <c r="R219" s="110">
        <v>0.0</v>
      </c>
      <c r="S219" s="110">
        <v>0.0</v>
      </c>
      <c r="T219" s="110">
        <v>0.0</v>
      </c>
      <c r="U219" s="110">
        <v>4550.0</v>
      </c>
      <c r="V219" s="81"/>
      <c r="W219" s="81"/>
    </row>
    <row r="220">
      <c r="A220" s="37">
        <v>199.0</v>
      </c>
      <c r="B220" s="25" t="s">
        <v>408</v>
      </c>
      <c r="C220" s="27"/>
      <c r="D220" s="27" t="s">
        <v>390</v>
      </c>
      <c r="E220" s="81"/>
      <c r="F220" s="81"/>
      <c r="G220" s="36"/>
      <c r="H220" s="81"/>
      <c r="I220" s="81"/>
      <c r="J220" s="110">
        <v>12.0</v>
      </c>
      <c r="K220" s="110">
        <v>50.0</v>
      </c>
      <c r="L220" s="110">
        <v>34.0</v>
      </c>
      <c r="M220" s="81"/>
      <c r="N220" s="36"/>
      <c r="O220" s="81"/>
      <c r="P220" s="36"/>
      <c r="Q220" s="81"/>
      <c r="R220" s="81"/>
      <c r="S220" s="81"/>
      <c r="T220" s="81"/>
      <c r="U220" s="81"/>
      <c r="V220" s="81"/>
      <c r="W220" s="81"/>
    </row>
    <row r="221">
      <c r="A221" s="37">
        <v>200.0</v>
      </c>
      <c r="B221" s="25" t="s">
        <v>409</v>
      </c>
      <c r="C221" s="27"/>
      <c r="D221" s="27" t="s">
        <v>390</v>
      </c>
      <c r="E221" s="110"/>
      <c r="F221" s="110">
        <v>150.0</v>
      </c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81"/>
      <c r="S221" s="36"/>
      <c r="T221" s="36"/>
      <c r="U221" s="36"/>
      <c r="V221" s="36"/>
      <c r="W221" s="36"/>
    </row>
    <row r="222">
      <c r="A222" s="37">
        <v>201.0</v>
      </c>
      <c r="B222" s="25" t="s">
        <v>410</v>
      </c>
      <c r="C222" s="27"/>
      <c r="D222" s="27" t="s">
        <v>390</v>
      </c>
      <c r="E222" s="110"/>
      <c r="F222" s="110">
        <v>110.0</v>
      </c>
      <c r="G222" s="36"/>
      <c r="H222" s="36"/>
      <c r="I222" s="36"/>
      <c r="J222" s="36"/>
      <c r="K222" s="36"/>
      <c r="L222" s="36"/>
      <c r="M222" s="36"/>
      <c r="N222" s="36"/>
      <c r="O222" s="37">
        <v>580.0</v>
      </c>
      <c r="P222" s="36"/>
      <c r="Q222" s="36"/>
      <c r="R222" s="81"/>
      <c r="S222" s="36"/>
      <c r="T222" s="36"/>
      <c r="U222" s="36"/>
      <c r="V222" s="36"/>
      <c r="W222" s="36"/>
    </row>
    <row r="223">
      <c r="A223" s="37">
        <v>202.0</v>
      </c>
      <c r="B223" s="25" t="s">
        <v>411</v>
      </c>
      <c r="C223" s="27"/>
      <c r="D223" s="27" t="s">
        <v>390</v>
      </c>
      <c r="E223" s="110"/>
      <c r="F223" s="110">
        <v>0.0</v>
      </c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81"/>
      <c r="R223" s="110">
        <v>781.0</v>
      </c>
      <c r="S223" s="110">
        <v>544.0</v>
      </c>
      <c r="T223" s="110">
        <v>240.0</v>
      </c>
      <c r="U223" s="110">
        <v>132.0</v>
      </c>
      <c r="V223" s="81"/>
      <c r="W223" s="36"/>
    </row>
    <row r="224">
      <c r="A224" s="37">
        <v>203.0</v>
      </c>
      <c r="B224" s="25" t="s">
        <v>412</v>
      </c>
      <c r="C224" s="27"/>
      <c r="D224" s="27" t="s">
        <v>390</v>
      </c>
      <c r="E224" s="81"/>
      <c r="F224" s="81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81"/>
      <c r="R224" s="110">
        <v>2200.0</v>
      </c>
      <c r="S224" s="110">
        <v>4800.0</v>
      </c>
      <c r="T224" s="110">
        <v>1900.0</v>
      </c>
      <c r="U224" s="110">
        <v>1900.0</v>
      </c>
      <c r="V224" s="81"/>
      <c r="W224" s="36"/>
    </row>
    <row r="225">
      <c r="A225" s="37">
        <v>204.0</v>
      </c>
      <c r="B225" s="25" t="s">
        <v>413</v>
      </c>
      <c r="C225" s="27"/>
      <c r="D225" s="27" t="s">
        <v>390</v>
      </c>
      <c r="E225" s="81"/>
      <c r="F225" s="81"/>
      <c r="G225" s="36"/>
      <c r="H225" s="36"/>
      <c r="I225" s="37">
        <v>134.0</v>
      </c>
      <c r="J225" s="37">
        <v>97.0</v>
      </c>
      <c r="K225" s="37">
        <v>140.0</v>
      </c>
      <c r="L225" s="36"/>
      <c r="M225" s="36"/>
      <c r="N225" s="36"/>
      <c r="O225" s="36"/>
      <c r="P225" s="36"/>
      <c r="Q225" s="81"/>
      <c r="R225" s="110">
        <v>3500.0</v>
      </c>
      <c r="S225" s="110">
        <v>1800.0</v>
      </c>
      <c r="T225" s="110">
        <v>2000.0</v>
      </c>
      <c r="U225" s="81"/>
      <c r="V225" s="36"/>
      <c r="W225" s="36"/>
    </row>
    <row r="226">
      <c r="A226" s="37">
        <v>205.0</v>
      </c>
      <c r="B226" s="25" t="s">
        <v>414</v>
      </c>
      <c r="C226" s="27"/>
      <c r="D226" s="27" t="s">
        <v>390</v>
      </c>
      <c r="E226" s="81"/>
      <c r="F226" s="81"/>
      <c r="G226" s="36"/>
      <c r="H226" s="37">
        <v>176.0</v>
      </c>
      <c r="I226" s="37">
        <v>25.0</v>
      </c>
      <c r="J226" s="37">
        <v>311.0</v>
      </c>
      <c r="K226" s="37">
        <v>200.0</v>
      </c>
      <c r="L226" s="36"/>
      <c r="M226" s="36"/>
      <c r="N226" s="36"/>
      <c r="O226" s="36"/>
      <c r="P226" s="36"/>
      <c r="Q226" s="110">
        <v>750.0</v>
      </c>
      <c r="R226" s="110">
        <v>1360.0</v>
      </c>
      <c r="S226" s="110">
        <v>1600.0</v>
      </c>
      <c r="T226" s="110">
        <v>1800.0</v>
      </c>
      <c r="U226" s="110">
        <v>0.0</v>
      </c>
      <c r="V226" s="36"/>
      <c r="W226" s="36"/>
    </row>
    <row r="227">
      <c r="A227" s="37">
        <v>206.0</v>
      </c>
      <c r="B227" s="25" t="s">
        <v>415</v>
      </c>
      <c r="C227" s="27"/>
      <c r="D227" s="27" t="s">
        <v>390</v>
      </c>
      <c r="E227" s="37"/>
      <c r="F227" s="37">
        <v>300.0</v>
      </c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7">
        <v>1500.0</v>
      </c>
      <c r="R227" s="37">
        <v>900.0</v>
      </c>
      <c r="S227" s="37">
        <v>500.0</v>
      </c>
      <c r="T227" s="37">
        <v>900.0</v>
      </c>
      <c r="U227" s="37">
        <v>3500.0</v>
      </c>
      <c r="V227" s="36"/>
      <c r="W227" s="36"/>
    </row>
    <row r="228">
      <c r="A228" s="37">
        <v>207.0</v>
      </c>
      <c r="B228" s="25" t="s">
        <v>416</v>
      </c>
      <c r="C228" s="27"/>
      <c r="D228" s="27" t="s">
        <v>390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81"/>
      <c r="R228" s="110">
        <v>300.0</v>
      </c>
      <c r="S228" s="110">
        <v>800.0</v>
      </c>
      <c r="T228" s="110">
        <v>600.0</v>
      </c>
      <c r="U228" s="110">
        <v>800.0</v>
      </c>
      <c r="V228" s="81"/>
      <c r="W228" s="36"/>
    </row>
    <row r="229">
      <c r="A229" s="37">
        <v>208.0</v>
      </c>
      <c r="B229" s="25" t="s">
        <v>417</v>
      </c>
      <c r="C229" s="27"/>
      <c r="D229" s="27" t="s">
        <v>390</v>
      </c>
      <c r="E229" s="37"/>
      <c r="F229" s="37">
        <v>80.0</v>
      </c>
      <c r="G229" s="36"/>
      <c r="H229" s="37">
        <v>30.0</v>
      </c>
      <c r="I229" s="37">
        <v>0.0</v>
      </c>
      <c r="J229" s="37">
        <v>5.0</v>
      </c>
      <c r="K229" s="37">
        <v>50.0</v>
      </c>
      <c r="L229" s="37">
        <v>350.0</v>
      </c>
      <c r="M229" s="36"/>
      <c r="N229" s="36"/>
      <c r="O229" s="36"/>
      <c r="P229" s="36"/>
      <c r="Q229" s="37">
        <v>1100.0</v>
      </c>
      <c r="R229" s="37">
        <v>400.0</v>
      </c>
      <c r="S229" s="37">
        <v>700.0</v>
      </c>
      <c r="T229" s="37">
        <v>0.0</v>
      </c>
      <c r="U229" s="37">
        <v>3600.0</v>
      </c>
      <c r="V229" s="36"/>
      <c r="W229" s="36"/>
    </row>
    <row r="230">
      <c r="A230" s="37">
        <v>209.0</v>
      </c>
      <c r="B230" s="25" t="s">
        <v>418</v>
      </c>
      <c r="C230" s="27"/>
      <c r="D230" s="27" t="s">
        <v>390</v>
      </c>
      <c r="E230" s="36"/>
      <c r="F230" s="36"/>
      <c r="G230" s="36"/>
      <c r="H230" s="36"/>
      <c r="I230" s="36"/>
      <c r="J230" s="37">
        <v>70.0</v>
      </c>
      <c r="K230" s="36"/>
      <c r="L230" s="36"/>
      <c r="M230" s="36"/>
      <c r="N230" s="36"/>
      <c r="O230" s="36"/>
      <c r="P230" s="36"/>
      <c r="Q230" s="36"/>
      <c r="R230" s="37">
        <v>470.0</v>
      </c>
      <c r="S230" s="37">
        <v>2000.0</v>
      </c>
      <c r="T230" s="37">
        <v>600.0</v>
      </c>
      <c r="U230" s="36"/>
      <c r="V230" s="36"/>
      <c r="W230" s="36"/>
    </row>
    <row r="231">
      <c r="A231" s="37">
        <v>210.0</v>
      </c>
      <c r="B231" s="25" t="s">
        <v>419</v>
      </c>
      <c r="C231" s="27"/>
      <c r="D231" s="27" t="s">
        <v>390</v>
      </c>
      <c r="E231" s="81"/>
      <c r="F231" s="81"/>
      <c r="G231" s="36"/>
      <c r="H231" s="36"/>
      <c r="I231" s="36"/>
      <c r="J231" s="36"/>
      <c r="K231" s="37">
        <v>0.0</v>
      </c>
      <c r="L231" s="36"/>
      <c r="M231" s="36"/>
      <c r="N231" s="36"/>
      <c r="O231" s="36"/>
      <c r="P231" s="36"/>
      <c r="Q231" s="81"/>
      <c r="R231" s="81"/>
      <c r="S231" s="81"/>
      <c r="T231" s="110">
        <v>1080.0</v>
      </c>
      <c r="U231" s="81"/>
      <c r="V231" s="81"/>
      <c r="W231" s="36"/>
    </row>
    <row r="232">
      <c r="A232" s="37">
        <v>211.0</v>
      </c>
      <c r="B232" s="25" t="s">
        <v>420</v>
      </c>
      <c r="C232" s="27"/>
      <c r="D232" s="27" t="s">
        <v>390</v>
      </c>
      <c r="E232" s="81"/>
      <c r="F232" s="81"/>
      <c r="G232" s="58"/>
      <c r="H232" s="58"/>
      <c r="I232" s="63">
        <v>430.0</v>
      </c>
      <c r="J232" s="63">
        <v>0.0</v>
      </c>
      <c r="K232" s="63">
        <v>284.0</v>
      </c>
      <c r="L232" s="58"/>
      <c r="M232" s="58"/>
      <c r="N232" s="58"/>
      <c r="O232" s="58"/>
      <c r="P232" s="58"/>
      <c r="Q232" s="59"/>
      <c r="R232" s="63">
        <v>4380.0</v>
      </c>
      <c r="S232" s="63">
        <v>700.0</v>
      </c>
      <c r="T232" s="63">
        <v>2400.0</v>
      </c>
      <c r="U232" s="59"/>
      <c r="V232" s="58"/>
      <c r="W232" s="58"/>
    </row>
    <row r="233">
      <c r="A233" s="37">
        <v>212.0</v>
      </c>
      <c r="B233" s="25" t="s">
        <v>421</v>
      </c>
      <c r="C233" s="27"/>
      <c r="D233" s="27" t="s">
        <v>390</v>
      </c>
      <c r="E233" s="81"/>
      <c r="F233" s="81"/>
      <c r="G233" s="58"/>
      <c r="H233" s="58"/>
      <c r="I233" s="58"/>
      <c r="J233" s="63">
        <v>180.0</v>
      </c>
      <c r="K233" s="58"/>
      <c r="L233" s="63">
        <v>34.0</v>
      </c>
      <c r="M233" s="63">
        <v>0.0</v>
      </c>
      <c r="N233" s="58"/>
      <c r="O233" s="58"/>
      <c r="P233" s="58"/>
      <c r="Q233" s="59"/>
      <c r="R233" s="59"/>
      <c r="S233" s="59"/>
      <c r="T233" s="59"/>
      <c r="U233" s="122">
        <v>0.0</v>
      </c>
      <c r="V233" s="122">
        <v>1488.0</v>
      </c>
      <c r="W233" s="58"/>
    </row>
    <row r="234">
      <c r="A234" s="37">
        <v>213.0</v>
      </c>
      <c r="B234" s="25" t="s">
        <v>422</v>
      </c>
      <c r="C234" s="27"/>
      <c r="D234" s="27" t="s">
        <v>390</v>
      </c>
      <c r="E234" s="81"/>
      <c r="F234" s="81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9"/>
      <c r="R234" s="122">
        <v>500.0</v>
      </c>
      <c r="S234" s="122">
        <v>900.0</v>
      </c>
      <c r="T234" s="122">
        <v>0.0</v>
      </c>
      <c r="U234" s="122">
        <v>300.0</v>
      </c>
      <c r="V234" s="59"/>
      <c r="W234" s="58"/>
    </row>
    <row r="235">
      <c r="A235" s="37">
        <v>214.0</v>
      </c>
      <c r="B235" s="25" t="s">
        <v>423</v>
      </c>
      <c r="C235" s="123"/>
      <c r="D235" s="123" t="s">
        <v>390</v>
      </c>
      <c r="E235" s="57"/>
      <c r="F235" s="110">
        <v>110.0</v>
      </c>
      <c r="G235" s="124"/>
      <c r="H235" s="124"/>
      <c r="I235" s="124"/>
      <c r="J235" s="58"/>
      <c r="K235" s="58"/>
      <c r="L235" s="58"/>
      <c r="M235" s="58"/>
      <c r="N235" s="58"/>
      <c r="O235" s="124"/>
      <c r="P235" s="124"/>
      <c r="Q235" s="125"/>
      <c r="R235" s="124"/>
      <c r="S235" s="124"/>
      <c r="T235" s="124"/>
      <c r="U235" s="125"/>
      <c r="V235" s="124"/>
      <c r="W235" s="124"/>
    </row>
    <row r="236">
      <c r="A236" s="37">
        <v>215.0</v>
      </c>
      <c r="B236" s="25" t="s">
        <v>424</v>
      </c>
      <c r="C236" s="43"/>
      <c r="D236" s="43" t="s">
        <v>390</v>
      </c>
      <c r="E236" s="81"/>
      <c r="F236" s="81"/>
      <c r="G236" s="58"/>
      <c r="H236" s="58"/>
      <c r="I236" s="58"/>
      <c r="J236" s="58"/>
      <c r="K236" s="58"/>
      <c r="L236" s="58"/>
      <c r="M236" s="58"/>
      <c r="N236" s="58"/>
      <c r="O236" s="63">
        <v>800.0</v>
      </c>
      <c r="P236" s="58"/>
      <c r="Q236" s="59"/>
      <c r="R236" s="58"/>
      <c r="S236" s="58"/>
      <c r="T236" s="58"/>
      <c r="U236" s="59"/>
      <c r="V236" s="58"/>
      <c r="W236" s="58"/>
    </row>
    <row r="237">
      <c r="A237" s="37">
        <v>216.0</v>
      </c>
      <c r="B237" s="25" t="s">
        <v>425</v>
      </c>
      <c r="C237" s="43"/>
      <c r="D237" s="43" t="s">
        <v>390</v>
      </c>
      <c r="E237" s="110"/>
      <c r="F237" s="110">
        <v>70.0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9"/>
      <c r="S237" s="58"/>
      <c r="T237" s="58"/>
      <c r="U237" s="58"/>
      <c r="V237" s="58"/>
      <c r="W237" s="58"/>
    </row>
    <row r="238">
      <c r="A238" s="37">
        <v>217.0</v>
      </c>
      <c r="B238" s="25" t="s">
        <v>426</v>
      </c>
      <c r="C238" s="43"/>
      <c r="D238" s="43" t="s">
        <v>390</v>
      </c>
      <c r="E238" s="110"/>
      <c r="F238" s="110">
        <v>14.0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9"/>
      <c r="S238" s="58"/>
      <c r="T238" s="58"/>
      <c r="U238" s="58"/>
      <c r="V238" s="58"/>
      <c r="W238" s="58"/>
    </row>
    <row r="239">
      <c r="A239" s="37">
        <v>218.0</v>
      </c>
      <c r="B239" s="25" t="s">
        <v>427</v>
      </c>
      <c r="C239" s="43"/>
      <c r="D239" s="43" t="s">
        <v>390</v>
      </c>
      <c r="E239" s="110"/>
      <c r="F239" s="110">
        <v>83.0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9"/>
      <c r="R239" s="58"/>
      <c r="S239" s="58"/>
      <c r="T239" s="58"/>
      <c r="U239" s="59"/>
      <c r="V239" s="58"/>
      <c r="W239" s="58"/>
    </row>
    <row r="240">
      <c r="A240" s="37">
        <v>219.0</v>
      </c>
      <c r="B240" s="25" t="s">
        <v>428</v>
      </c>
      <c r="C240" s="43"/>
      <c r="D240" s="43" t="s">
        <v>429</v>
      </c>
      <c r="E240" s="81"/>
      <c r="F240" s="81"/>
      <c r="G240" s="58"/>
      <c r="H240" s="63">
        <v>313.0</v>
      </c>
      <c r="I240" s="63">
        <v>357.0</v>
      </c>
      <c r="J240" s="63">
        <v>298.0</v>
      </c>
      <c r="K240" s="63">
        <v>110.0</v>
      </c>
      <c r="L240" s="63">
        <v>377.0</v>
      </c>
      <c r="M240" s="63">
        <v>294.0</v>
      </c>
      <c r="N240" s="58"/>
      <c r="O240" s="58"/>
      <c r="P240" s="58"/>
      <c r="Q240" s="59"/>
      <c r="R240" s="58"/>
      <c r="S240" s="58"/>
      <c r="T240" s="58"/>
      <c r="U240" s="59"/>
      <c r="V240" s="58"/>
      <c r="W240" s="58"/>
    </row>
    <row r="241">
      <c r="A241" s="37">
        <v>220.0</v>
      </c>
      <c r="B241" s="25" t="s">
        <v>430</v>
      </c>
      <c r="C241" s="43"/>
      <c r="D241" s="43" t="s">
        <v>429</v>
      </c>
      <c r="E241" s="110"/>
      <c r="F241" s="110">
        <v>90.0</v>
      </c>
      <c r="G241" s="58"/>
      <c r="H241" s="58"/>
      <c r="I241" s="58"/>
      <c r="J241" s="58"/>
      <c r="K241" s="58"/>
      <c r="L241" s="58"/>
      <c r="M241" s="58"/>
      <c r="N241" s="58"/>
      <c r="O241" s="63">
        <v>50.0</v>
      </c>
      <c r="P241" s="58"/>
      <c r="Q241" s="59"/>
      <c r="R241" s="58"/>
      <c r="S241" s="58"/>
      <c r="T241" s="58"/>
      <c r="U241" s="59"/>
      <c r="V241" s="58"/>
      <c r="W241" s="58"/>
    </row>
    <row r="242">
      <c r="A242" s="37">
        <v>221.0</v>
      </c>
      <c r="B242" s="25" t="s">
        <v>431</v>
      </c>
      <c r="C242" s="43"/>
      <c r="D242" s="43" t="s">
        <v>429</v>
      </c>
      <c r="E242" s="110"/>
      <c r="F242" s="110">
        <v>50.0</v>
      </c>
      <c r="G242" s="58"/>
      <c r="H242" s="58"/>
      <c r="I242" s="58"/>
      <c r="J242" s="58"/>
      <c r="K242" s="58"/>
      <c r="L242" s="58"/>
      <c r="M242" s="58"/>
      <c r="N242" s="58"/>
      <c r="O242" s="63">
        <v>0.0</v>
      </c>
      <c r="P242" s="58"/>
      <c r="Q242" s="59"/>
      <c r="R242" s="58"/>
      <c r="S242" s="58"/>
      <c r="T242" s="58"/>
      <c r="U242" s="59"/>
      <c r="V242" s="58"/>
      <c r="W242" s="58"/>
    </row>
    <row r="243">
      <c r="A243" s="37">
        <v>222.0</v>
      </c>
      <c r="B243" s="25" t="s">
        <v>432</v>
      </c>
      <c r="C243" s="126"/>
      <c r="D243" s="126" t="s">
        <v>429</v>
      </c>
      <c r="E243" s="132"/>
      <c r="F243" s="110">
        <v>170.0</v>
      </c>
      <c r="G243" s="127"/>
      <c r="H243" s="127"/>
      <c r="I243" s="58"/>
      <c r="J243" s="58"/>
      <c r="K243" s="58"/>
      <c r="L243" s="58"/>
      <c r="M243" s="58"/>
      <c r="N243" s="58"/>
      <c r="O243" s="128">
        <v>4500.0</v>
      </c>
      <c r="P243" s="127"/>
      <c r="Q243" s="129"/>
      <c r="R243" s="127"/>
      <c r="S243" s="127"/>
      <c r="T243" s="127"/>
      <c r="U243" s="129"/>
      <c r="V243" s="127"/>
      <c r="W243" s="127"/>
    </row>
    <row r="244">
      <c r="A244" s="63">
        <v>223.0</v>
      </c>
      <c r="B244" s="25" t="s">
        <v>433</v>
      </c>
      <c r="C244" s="43"/>
      <c r="D244" s="43" t="s">
        <v>429</v>
      </c>
      <c r="E244" s="130"/>
      <c r="F244" s="130"/>
      <c r="G244" s="130"/>
      <c r="H244" s="130"/>
      <c r="I244" s="131">
        <v>43.0</v>
      </c>
      <c r="J244" s="131">
        <v>30.0</v>
      </c>
      <c r="K244" s="131">
        <v>37.0</v>
      </c>
      <c r="L244" s="131">
        <v>37.0</v>
      </c>
      <c r="M244" s="131">
        <v>220.0</v>
      </c>
      <c r="N244" s="131">
        <v>240.0</v>
      </c>
      <c r="O244" s="130"/>
      <c r="P244" s="130"/>
      <c r="Q244" s="130"/>
      <c r="R244" s="131">
        <v>100.0</v>
      </c>
      <c r="S244" s="131">
        <v>360.0</v>
      </c>
      <c r="T244" s="131">
        <v>200.0</v>
      </c>
      <c r="U244" s="131">
        <v>0.0</v>
      </c>
      <c r="V244" s="131">
        <v>1280.0</v>
      </c>
      <c r="W244" s="131">
        <v>1350.0</v>
      </c>
    </row>
    <row r="245">
      <c r="A245" s="63">
        <v>224.0</v>
      </c>
      <c r="B245" s="25" t="s">
        <v>434</v>
      </c>
      <c r="C245" s="43"/>
      <c r="D245" s="43" t="s">
        <v>429</v>
      </c>
      <c r="E245" s="130"/>
      <c r="F245" s="130"/>
      <c r="G245" s="130"/>
      <c r="H245" s="130"/>
      <c r="I245" s="131">
        <v>48.0</v>
      </c>
      <c r="J245" s="131">
        <v>57.0</v>
      </c>
      <c r="K245" s="131">
        <v>36.0</v>
      </c>
      <c r="L245" s="131">
        <v>34.0</v>
      </c>
      <c r="M245" s="131">
        <v>168.0</v>
      </c>
      <c r="N245" s="131">
        <v>200.0</v>
      </c>
      <c r="O245" s="130"/>
      <c r="P245" s="130"/>
      <c r="Q245" s="130"/>
      <c r="R245" s="131">
        <v>60.0</v>
      </c>
      <c r="S245" s="131">
        <v>100.0</v>
      </c>
      <c r="T245" s="131">
        <v>0.0</v>
      </c>
      <c r="U245" s="131">
        <v>180.0</v>
      </c>
      <c r="V245" s="131">
        <v>700.0</v>
      </c>
      <c r="W245" s="131">
        <v>1000.0</v>
      </c>
    </row>
    <row r="246">
      <c r="A246" s="63">
        <v>225.0</v>
      </c>
      <c r="B246" s="25" t="s">
        <v>435</v>
      </c>
      <c r="C246" s="43"/>
      <c r="D246" s="43" t="s">
        <v>429</v>
      </c>
      <c r="E246" s="131"/>
      <c r="F246" s="131">
        <v>130.0</v>
      </c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</row>
    <row r="247">
      <c r="A247" s="63">
        <v>226.0</v>
      </c>
      <c r="B247" s="25" t="s">
        <v>436</v>
      </c>
      <c r="C247" s="43"/>
      <c r="D247" s="43" t="s">
        <v>429</v>
      </c>
      <c r="E247" s="131"/>
      <c r="F247" s="131">
        <v>0.0</v>
      </c>
      <c r="G247" s="130"/>
      <c r="H247" s="130"/>
      <c r="I247" s="130"/>
      <c r="J247" s="130"/>
      <c r="K247" s="130"/>
      <c r="L247" s="130"/>
      <c r="M247" s="130"/>
      <c r="N247" s="130"/>
      <c r="O247" s="131">
        <v>0.0</v>
      </c>
      <c r="P247" s="130"/>
      <c r="Q247" s="130"/>
      <c r="R247" s="130"/>
      <c r="S247" s="130"/>
      <c r="T247" s="130"/>
      <c r="U247" s="130"/>
      <c r="V247" s="130"/>
      <c r="W247" s="130"/>
    </row>
    <row r="248">
      <c r="A248" s="133"/>
      <c r="B248" s="107" t="s">
        <v>2</v>
      </c>
      <c r="C248" s="120"/>
      <c r="D248" s="116" t="s">
        <v>3</v>
      </c>
      <c r="E248" s="121"/>
      <c r="F248" s="117" t="s">
        <v>4</v>
      </c>
      <c r="G248" s="7"/>
      <c r="H248" s="7"/>
      <c r="I248" s="7"/>
      <c r="J248" s="7"/>
      <c r="K248" s="7"/>
      <c r="L248" s="7"/>
      <c r="M248" s="7"/>
      <c r="N248" s="10"/>
      <c r="O248" s="118" t="s">
        <v>7</v>
      </c>
      <c r="P248" s="7"/>
      <c r="Q248" s="7"/>
      <c r="R248" s="7"/>
      <c r="S248" s="7"/>
      <c r="T248" s="7"/>
      <c r="U248" s="7"/>
      <c r="V248" s="7"/>
      <c r="W248" s="10"/>
    </row>
    <row r="249">
      <c r="A249" s="23"/>
      <c r="B249" s="23"/>
      <c r="C249" s="120"/>
      <c r="D249" s="23"/>
      <c r="E249" s="119"/>
      <c r="F249" s="119" t="s">
        <v>21</v>
      </c>
      <c r="G249" s="119" t="s">
        <v>13</v>
      </c>
      <c r="H249" s="119" t="s">
        <v>14</v>
      </c>
      <c r="I249" s="119" t="s">
        <v>15</v>
      </c>
      <c r="J249" s="119" t="s">
        <v>16</v>
      </c>
      <c r="K249" s="119" t="s">
        <v>17</v>
      </c>
      <c r="L249" s="119" t="s">
        <v>18</v>
      </c>
      <c r="M249" s="119" t="s">
        <v>19</v>
      </c>
      <c r="N249" s="119" t="s">
        <v>20</v>
      </c>
      <c r="O249" s="119" t="s">
        <v>21</v>
      </c>
      <c r="P249" s="119" t="s">
        <v>13</v>
      </c>
      <c r="Q249" s="119" t="s">
        <v>14</v>
      </c>
      <c r="R249" s="119" t="s">
        <v>15</v>
      </c>
      <c r="S249" s="119" t="s">
        <v>16</v>
      </c>
      <c r="T249" s="119" t="s">
        <v>17</v>
      </c>
      <c r="U249" s="119" t="s">
        <v>18</v>
      </c>
      <c r="V249" s="119" t="s">
        <v>19</v>
      </c>
      <c r="W249" s="119" t="s">
        <v>20</v>
      </c>
    </row>
    <row r="250">
      <c r="A250" s="63">
        <v>227.0</v>
      </c>
      <c r="B250" s="25" t="s">
        <v>437</v>
      </c>
      <c r="C250" s="43"/>
      <c r="D250" s="43" t="s">
        <v>429</v>
      </c>
      <c r="E250" s="33"/>
      <c r="F250" s="33">
        <v>0.0</v>
      </c>
      <c r="G250" s="130"/>
      <c r="H250" s="130"/>
      <c r="I250" s="130"/>
      <c r="J250" s="130"/>
      <c r="K250" s="130"/>
      <c r="L250" s="130"/>
      <c r="M250" s="130"/>
      <c r="N250" s="130"/>
      <c r="O250" s="63">
        <v>130.0</v>
      </c>
      <c r="P250" s="130"/>
      <c r="Q250" s="130"/>
      <c r="R250" s="130"/>
      <c r="S250" s="130"/>
      <c r="T250" s="130"/>
      <c r="U250" s="130"/>
      <c r="V250" s="130"/>
      <c r="W250" s="130"/>
    </row>
    <row r="251">
      <c r="A251" s="37">
        <v>228.0</v>
      </c>
      <c r="B251" s="25" t="s">
        <v>438</v>
      </c>
      <c r="C251" s="43"/>
      <c r="D251" s="43" t="s">
        <v>439</v>
      </c>
      <c r="E251" s="57"/>
      <c r="F251" s="57">
        <v>1087.0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9"/>
      <c r="R251" s="63">
        <v>2750.0</v>
      </c>
      <c r="S251" s="63">
        <v>8750.0</v>
      </c>
      <c r="T251" s="63">
        <v>1250.0</v>
      </c>
      <c r="U251" s="122">
        <v>0.0</v>
      </c>
      <c r="V251" s="58"/>
      <c r="W251" s="58"/>
    </row>
    <row r="252">
      <c r="A252" s="37">
        <v>229.0</v>
      </c>
      <c r="B252" s="25" t="s">
        <v>440</v>
      </c>
      <c r="C252" s="123"/>
      <c r="D252" s="123" t="s">
        <v>439</v>
      </c>
      <c r="E252" s="57"/>
      <c r="F252" s="57">
        <v>160.0</v>
      </c>
      <c r="G252" s="124"/>
      <c r="H252" s="124"/>
      <c r="I252" s="58"/>
      <c r="J252" s="58"/>
      <c r="K252" s="58"/>
      <c r="L252" s="58"/>
      <c r="M252" s="58"/>
      <c r="N252" s="58"/>
      <c r="O252" s="33">
        <v>0.0</v>
      </c>
      <c r="P252" s="124"/>
      <c r="Q252" s="125"/>
      <c r="R252" s="33">
        <v>70.0</v>
      </c>
      <c r="S252" s="33">
        <v>0.0</v>
      </c>
      <c r="T252" s="33">
        <v>100.0</v>
      </c>
      <c r="U252" s="125"/>
      <c r="V252" s="124"/>
      <c r="W252" s="124"/>
    </row>
    <row r="253">
      <c r="A253" s="63">
        <v>230.0</v>
      </c>
      <c r="B253" s="25" t="s">
        <v>441</v>
      </c>
      <c r="C253" s="43"/>
      <c r="D253" s="43" t="s">
        <v>439</v>
      </c>
      <c r="E253" s="29"/>
      <c r="F253" s="29">
        <v>24.0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63">
        <v>0.0</v>
      </c>
      <c r="S253" s="63">
        <v>100.0</v>
      </c>
      <c r="T253" s="63">
        <v>0.0</v>
      </c>
      <c r="U253" s="63">
        <v>0.0</v>
      </c>
      <c r="V253" s="58"/>
      <c r="W253" s="58"/>
    </row>
    <row r="254">
      <c r="A254" s="63">
        <v>231.0</v>
      </c>
      <c r="B254" s="25" t="s">
        <v>442</v>
      </c>
      <c r="C254" s="43"/>
      <c r="D254" s="43" t="s">
        <v>439</v>
      </c>
      <c r="E254" s="29"/>
      <c r="F254" s="29">
        <v>40.0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63">
        <v>0.0</v>
      </c>
      <c r="S254" s="63">
        <v>0.0</v>
      </c>
      <c r="T254" s="63">
        <v>70.0</v>
      </c>
      <c r="U254" s="63">
        <v>0.0</v>
      </c>
      <c r="V254" s="58"/>
      <c r="W254" s="58"/>
    </row>
    <row r="255">
      <c r="A255" s="63">
        <v>232.0</v>
      </c>
      <c r="B255" s="25" t="s">
        <v>443</v>
      </c>
      <c r="C255" s="43"/>
      <c r="D255" s="43" t="s">
        <v>439</v>
      </c>
      <c r="E255" s="29"/>
      <c r="F255" s="29">
        <v>56.0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</row>
    <row r="256">
      <c r="A256" s="63">
        <v>233.0</v>
      </c>
      <c r="B256" s="25" t="s">
        <v>444</v>
      </c>
      <c r="C256" s="43"/>
      <c r="D256" s="43" t="s">
        <v>439</v>
      </c>
      <c r="E256" s="29"/>
      <c r="F256" s="29">
        <v>10.0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</row>
    <row r="257">
      <c r="A257" s="37">
        <v>234.0</v>
      </c>
      <c r="B257" s="25" t="s">
        <v>445</v>
      </c>
      <c r="C257" s="43"/>
      <c r="D257" s="43" t="s">
        <v>445</v>
      </c>
      <c r="E257" s="61"/>
      <c r="F257" s="61"/>
      <c r="G257" s="36"/>
      <c r="H257" s="36"/>
      <c r="I257" s="37">
        <v>0.0</v>
      </c>
      <c r="J257" s="37">
        <v>49.0</v>
      </c>
      <c r="K257" s="37">
        <v>10.0</v>
      </c>
      <c r="L257" s="36"/>
      <c r="M257" s="36"/>
      <c r="N257" s="36"/>
      <c r="O257" s="36"/>
      <c r="P257" s="36"/>
      <c r="Q257" s="36"/>
      <c r="R257" s="37">
        <v>600.0</v>
      </c>
      <c r="S257" s="37">
        <v>0.0</v>
      </c>
      <c r="T257" s="37">
        <v>510.0</v>
      </c>
      <c r="U257" s="36"/>
      <c r="V257" s="36"/>
      <c r="W257" s="36"/>
    </row>
    <row r="258">
      <c r="A258" s="15">
        <v>235.0</v>
      </c>
      <c r="B258" s="25" t="s">
        <v>446</v>
      </c>
      <c r="C258" s="43"/>
      <c r="D258" s="43" t="s">
        <v>447</v>
      </c>
      <c r="E258" s="29"/>
      <c r="F258" s="29">
        <v>70.0</v>
      </c>
      <c r="G258" s="134"/>
      <c r="H258" s="134"/>
      <c r="I258" s="134"/>
      <c r="J258" s="134"/>
      <c r="K258" s="134"/>
      <c r="L258" s="135"/>
      <c r="M258" s="134"/>
      <c r="N258" s="134"/>
      <c r="O258" s="37">
        <v>3960.0</v>
      </c>
      <c r="P258" s="134"/>
      <c r="Q258" s="134"/>
      <c r="R258" s="134"/>
      <c r="S258" s="134"/>
      <c r="T258" s="134"/>
      <c r="U258" s="134"/>
      <c r="V258" s="134"/>
      <c r="W258" s="134"/>
    </row>
    <row r="259">
      <c r="A259" s="63">
        <v>236.0</v>
      </c>
      <c r="B259" s="25" t="s">
        <v>448</v>
      </c>
      <c r="C259" s="123"/>
      <c r="D259" s="123" t="s">
        <v>449</v>
      </c>
      <c r="E259" s="29"/>
      <c r="F259" s="29">
        <v>19.0</v>
      </c>
      <c r="G259" s="136"/>
      <c r="H259" s="136"/>
      <c r="I259" s="137"/>
      <c r="J259" s="137"/>
      <c r="K259" s="137"/>
      <c r="L259" s="137"/>
      <c r="M259" s="137"/>
      <c r="N259" s="137"/>
      <c r="O259" s="138"/>
      <c r="P259" s="136"/>
      <c r="Q259" s="136"/>
      <c r="R259" s="136"/>
      <c r="S259" s="136"/>
      <c r="T259" s="136"/>
      <c r="U259" s="136"/>
      <c r="V259" s="136"/>
      <c r="W259" s="136"/>
    </row>
    <row r="260">
      <c r="A260" s="63">
        <v>237.0</v>
      </c>
      <c r="B260" s="25" t="s">
        <v>450</v>
      </c>
      <c r="C260" s="43"/>
      <c r="D260" s="43" t="s">
        <v>451</v>
      </c>
      <c r="E260" s="139"/>
      <c r="F260" s="139"/>
      <c r="G260" s="63">
        <v>17.0</v>
      </c>
      <c r="H260" s="63">
        <v>10.0</v>
      </c>
      <c r="I260" s="63">
        <v>13.0</v>
      </c>
      <c r="J260" s="63">
        <v>22.0</v>
      </c>
      <c r="K260" s="140"/>
      <c r="L260" s="140"/>
      <c r="M260" s="140"/>
      <c r="N260" s="140"/>
      <c r="O260" s="140"/>
      <c r="P260" s="63">
        <v>0.0</v>
      </c>
      <c r="Q260" s="63">
        <v>0.0</v>
      </c>
      <c r="R260" s="63">
        <v>0.0</v>
      </c>
      <c r="S260" s="63">
        <v>0.0</v>
      </c>
      <c r="T260" s="140"/>
      <c r="U260" s="140"/>
      <c r="V260" s="140"/>
      <c r="W260" s="140"/>
    </row>
    <row r="261">
      <c r="A261" s="63">
        <v>238.0</v>
      </c>
      <c r="B261" s="25" t="s">
        <v>452</v>
      </c>
      <c r="C261" s="43"/>
      <c r="D261" s="43" t="s">
        <v>451</v>
      </c>
      <c r="E261" s="139"/>
      <c r="F261" s="139"/>
      <c r="G261" s="140"/>
      <c r="H261" s="63">
        <v>50.0</v>
      </c>
      <c r="I261" s="63">
        <v>33.0</v>
      </c>
      <c r="J261" s="63">
        <v>47.0</v>
      </c>
      <c r="K261" s="63">
        <v>90.0</v>
      </c>
      <c r="L261" s="140"/>
      <c r="M261" s="140"/>
      <c r="N261" s="140"/>
      <c r="O261" s="140"/>
      <c r="P261" s="140"/>
      <c r="Q261" s="63">
        <v>0.0</v>
      </c>
      <c r="R261" s="63">
        <v>0.0</v>
      </c>
      <c r="S261" s="63">
        <v>0.0</v>
      </c>
      <c r="T261" s="63">
        <v>0.0</v>
      </c>
      <c r="U261" s="140"/>
      <c r="V261" s="140"/>
      <c r="W261" s="140"/>
    </row>
    <row r="262">
      <c r="A262" s="63">
        <v>239.0</v>
      </c>
      <c r="B262" s="25" t="s">
        <v>453</v>
      </c>
      <c r="C262" s="43"/>
      <c r="D262" s="43" t="s">
        <v>454</v>
      </c>
      <c r="E262" s="29"/>
      <c r="F262" s="29">
        <v>50.0</v>
      </c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63">
        <v>100.0</v>
      </c>
      <c r="S262" s="63">
        <v>180.0</v>
      </c>
      <c r="T262" s="63">
        <v>30.0</v>
      </c>
      <c r="U262" s="63">
        <v>200.0</v>
      </c>
      <c r="V262" s="63">
        <v>170.0</v>
      </c>
      <c r="W262" s="140"/>
    </row>
    <row r="263">
      <c r="A263" s="63">
        <v>240.0</v>
      </c>
      <c r="B263" s="25" t="s">
        <v>455</v>
      </c>
      <c r="C263" s="126"/>
      <c r="D263" s="126" t="s">
        <v>456</v>
      </c>
      <c r="E263" s="142"/>
      <c r="F263" s="29">
        <v>60.0</v>
      </c>
      <c r="G263" s="141"/>
      <c r="H263" s="141"/>
      <c r="I263" s="141"/>
      <c r="J263" s="141"/>
      <c r="K263" s="141"/>
      <c r="L263" s="141"/>
      <c r="M263" s="141"/>
      <c r="N263" s="141"/>
      <c r="O263" s="128">
        <v>200.0</v>
      </c>
      <c r="P263" s="141"/>
      <c r="Q263" s="141"/>
      <c r="R263" s="128">
        <v>0.0</v>
      </c>
      <c r="S263" s="128">
        <v>0.0</v>
      </c>
      <c r="T263" s="128">
        <v>0.0</v>
      </c>
      <c r="U263" s="141"/>
      <c r="V263" s="141"/>
      <c r="W263" s="141"/>
    </row>
    <row r="264">
      <c r="A264" s="63">
        <v>241.0</v>
      </c>
      <c r="B264" s="25" t="s">
        <v>457</v>
      </c>
      <c r="C264" s="43"/>
      <c r="D264" s="43" t="s">
        <v>458</v>
      </c>
      <c r="E264" s="29"/>
      <c r="F264" s="29">
        <v>36.0</v>
      </c>
      <c r="G264" s="140"/>
      <c r="H264" s="140"/>
      <c r="I264" s="140"/>
      <c r="J264" s="140"/>
      <c r="K264" s="140"/>
      <c r="L264" s="140"/>
      <c r="M264" s="140"/>
      <c r="N264" s="140"/>
      <c r="O264" s="63">
        <v>200.0</v>
      </c>
      <c r="P264" s="140"/>
      <c r="Q264" s="140"/>
      <c r="R264" s="140"/>
      <c r="S264" s="140"/>
      <c r="T264" s="140"/>
      <c r="U264" s="140"/>
      <c r="V264" s="140"/>
      <c r="W264" s="140"/>
    </row>
    <row r="265">
      <c r="A265" s="37">
        <v>242.0</v>
      </c>
      <c r="B265" s="25" t="s">
        <v>459</v>
      </c>
      <c r="C265" s="27"/>
      <c r="D265" s="27" t="s">
        <v>411</v>
      </c>
      <c r="E265" s="143"/>
      <c r="F265" s="143"/>
      <c r="G265" s="134"/>
      <c r="H265" s="110">
        <v>0.0</v>
      </c>
      <c r="I265" s="110">
        <v>218.0</v>
      </c>
      <c r="J265" s="110">
        <v>370.0</v>
      </c>
      <c r="K265" s="110">
        <v>300.0</v>
      </c>
      <c r="L265" s="110">
        <v>0.0</v>
      </c>
      <c r="M265" s="110">
        <v>0.0</v>
      </c>
      <c r="N265" s="134"/>
      <c r="O265" s="144"/>
      <c r="P265" s="134"/>
      <c r="Q265" s="110">
        <v>0.0</v>
      </c>
      <c r="R265" s="110">
        <v>2140.0</v>
      </c>
      <c r="S265" s="110">
        <v>3687.0</v>
      </c>
      <c r="T265" s="110">
        <v>2940.0</v>
      </c>
      <c r="U265" s="110">
        <v>0.0</v>
      </c>
      <c r="V265" s="110">
        <v>0.0</v>
      </c>
      <c r="W265" s="110">
        <v>0.0</v>
      </c>
    </row>
    <row r="266">
      <c r="A266" s="37">
        <v>243.0</v>
      </c>
      <c r="B266" s="25" t="s">
        <v>460</v>
      </c>
      <c r="C266" s="43"/>
      <c r="D266" s="43" t="s">
        <v>461</v>
      </c>
      <c r="E266" s="29"/>
      <c r="F266" s="29">
        <v>10.0</v>
      </c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</row>
    <row r="267">
      <c r="A267" s="37">
        <v>244.0</v>
      </c>
      <c r="B267" s="25" t="s">
        <v>462</v>
      </c>
      <c r="C267" s="43"/>
      <c r="D267" s="43" t="s">
        <v>463</v>
      </c>
      <c r="E267" s="29"/>
      <c r="F267" s="29">
        <v>90.0</v>
      </c>
      <c r="G267" s="134"/>
      <c r="H267" s="134"/>
      <c r="I267" s="134"/>
      <c r="J267" s="134"/>
      <c r="K267" s="134"/>
      <c r="L267" s="134"/>
      <c r="M267" s="134"/>
      <c r="N267" s="134"/>
      <c r="O267" s="37">
        <v>380.0</v>
      </c>
      <c r="P267" s="134"/>
      <c r="Q267" s="134"/>
      <c r="R267" s="134"/>
      <c r="S267" s="134"/>
      <c r="T267" s="134"/>
      <c r="U267" s="134"/>
      <c r="V267" s="134"/>
      <c r="W267" s="134"/>
    </row>
    <row r="268">
      <c r="A268" s="37">
        <v>245.0</v>
      </c>
      <c r="B268" s="25" t="s">
        <v>464</v>
      </c>
      <c r="C268" s="43"/>
      <c r="D268" s="43" t="s">
        <v>465</v>
      </c>
      <c r="E268" s="29"/>
      <c r="F268" s="29">
        <v>94.0</v>
      </c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</row>
    <row r="269">
      <c r="A269" s="15">
        <v>246.0</v>
      </c>
      <c r="B269" s="25" t="s">
        <v>466</v>
      </c>
      <c r="C269" s="43"/>
      <c r="D269" s="43" t="s">
        <v>467</v>
      </c>
      <c r="E269" s="29"/>
      <c r="F269" s="29">
        <v>0.0</v>
      </c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4"/>
      <c r="R269" s="37">
        <v>410.0</v>
      </c>
      <c r="S269" s="37">
        <v>220.0</v>
      </c>
      <c r="T269" s="37">
        <v>150.0</v>
      </c>
      <c r="U269" s="134"/>
      <c r="V269" s="134"/>
      <c r="W269" s="135"/>
    </row>
    <row r="270">
      <c r="A270" s="15">
        <v>247.0</v>
      </c>
      <c r="B270" s="25" t="s">
        <v>468</v>
      </c>
      <c r="C270" s="43"/>
      <c r="D270" s="43" t="s">
        <v>469</v>
      </c>
      <c r="E270" s="29"/>
      <c r="F270" s="29">
        <v>0.0</v>
      </c>
      <c r="G270" s="134"/>
      <c r="H270" s="134"/>
      <c r="I270" s="134"/>
      <c r="J270" s="134"/>
      <c r="K270" s="134"/>
      <c r="L270" s="135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</row>
    <row r="271">
      <c r="A271" s="37">
        <v>248.0</v>
      </c>
      <c r="B271" s="25" t="s">
        <v>470</v>
      </c>
      <c r="C271" s="43"/>
      <c r="D271" s="43" t="s">
        <v>471</v>
      </c>
      <c r="E271" s="29"/>
      <c r="F271" s="29">
        <v>40.0</v>
      </c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</row>
    <row r="272">
      <c r="A272" s="145"/>
      <c r="B272" s="146"/>
      <c r="C272" s="147"/>
      <c r="D272" s="147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</row>
    <row r="273">
      <c r="A273" s="145"/>
      <c r="B273" s="146"/>
      <c r="C273" s="147"/>
      <c r="D273" s="147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</row>
    <row r="274">
      <c r="A274" s="145"/>
      <c r="B274" s="146"/>
      <c r="C274" s="147"/>
      <c r="D274" s="147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</row>
    <row r="275">
      <c r="A275" s="145"/>
      <c r="B275" s="146"/>
      <c r="C275" s="147"/>
      <c r="D275" s="147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</row>
    <row r="276">
      <c r="A276" s="145"/>
      <c r="B276" s="146"/>
      <c r="C276" s="147"/>
      <c r="D276" s="147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</row>
    <row r="277">
      <c r="A277" s="145"/>
      <c r="B277" s="146"/>
      <c r="C277" s="147"/>
      <c r="D277" s="147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</row>
    <row r="278">
      <c r="A278" s="145"/>
      <c r="B278" s="146"/>
      <c r="C278" s="147"/>
      <c r="D278" s="147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</row>
    <row r="279">
      <c r="A279" s="145"/>
      <c r="B279" s="146"/>
      <c r="C279" s="147"/>
      <c r="D279" s="147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</row>
    <row r="280">
      <c r="A280" s="145"/>
      <c r="B280" s="146"/>
      <c r="C280" s="147"/>
      <c r="D280" s="147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</row>
    <row r="281">
      <c r="A281" s="145"/>
      <c r="B281" s="146"/>
      <c r="C281" s="147"/>
      <c r="D281" s="147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</row>
    <row r="282">
      <c r="A282" s="145"/>
      <c r="B282" s="146"/>
      <c r="C282" s="147"/>
      <c r="D282" s="147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</row>
    <row r="283">
      <c r="A283" s="145"/>
      <c r="B283" s="146"/>
      <c r="C283" s="147"/>
      <c r="D283" s="147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</row>
    <row r="284">
      <c r="A284" s="145"/>
      <c r="B284" s="146"/>
      <c r="C284" s="147"/>
      <c r="D284" s="147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</row>
    <row r="285">
      <c r="A285" s="145"/>
      <c r="B285" s="146"/>
      <c r="C285" s="147"/>
      <c r="D285" s="147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</row>
    <row r="286">
      <c r="A286" s="145"/>
      <c r="B286" s="146"/>
      <c r="C286" s="147"/>
      <c r="D286" s="147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</row>
    <row r="287">
      <c r="A287" s="145"/>
      <c r="B287" s="146"/>
      <c r="C287" s="147"/>
      <c r="D287" s="147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</row>
    <row r="288">
      <c r="A288" s="145"/>
      <c r="B288" s="146"/>
      <c r="C288" s="147"/>
      <c r="D288" s="147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</row>
    <row r="289">
      <c r="A289" s="145"/>
      <c r="B289" s="146"/>
      <c r="C289" s="147"/>
      <c r="D289" s="147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</row>
    <row r="290">
      <c r="A290" s="145"/>
      <c r="B290" s="146"/>
      <c r="C290" s="147"/>
      <c r="D290" s="147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</row>
    <row r="291">
      <c r="A291" s="145"/>
      <c r="B291" s="146"/>
      <c r="C291" s="147"/>
      <c r="D291" s="147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</row>
    <row r="292">
      <c r="A292" s="145"/>
      <c r="B292" s="146"/>
      <c r="C292" s="147"/>
      <c r="D292" s="147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</row>
    <row r="293">
      <c r="A293" s="145"/>
      <c r="B293" s="146"/>
      <c r="C293" s="147"/>
      <c r="D293" s="147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</row>
    <row r="294">
      <c r="A294" s="145"/>
      <c r="B294" s="146"/>
      <c r="C294" s="147"/>
      <c r="D294" s="147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</row>
    <row r="295">
      <c r="A295" s="145"/>
      <c r="B295" s="146"/>
      <c r="C295" s="147"/>
      <c r="D295" s="147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</row>
    <row r="296">
      <c r="A296" s="145"/>
      <c r="B296" s="146"/>
      <c r="C296" s="147"/>
      <c r="D296" s="147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</row>
    <row r="297">
      <c r="A297" s="145"/>
      <c r="B297" s="146"/>
      <c r="C297" s="147"/>
      <c r="D297" s="147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</row>
    <row r="298">
      <c r="A298" s="145"/>
      <c r="B298" s="146"/>
      <c r="C298" s="147"/>
      <c r="D298" s="147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</row>
    <row r="299">
      <c r="A299" s="145"/>
      <c r="B299" s="146"/>
      <c r="C299" s="147"/>
      <c r="D299" s="147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</row>
    <row r="300">
      <c r="A300" s="145"/>
      <c r="B300" s="146"/>
      <c r="C300" s="147"/>
      <c r="D300" s="147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</row>
    <row r="301">
      <c r="A301" s="145"/>
      <c r="B301" s="146"/>
      <c r="C301" s="147"/>
      <c r="D301" s="147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</row>
    <row r="302">
      <c r="A302" s="145"/>
      <c r="B302" s="146"/>
      <c r="C302" s="147"/>
      <c r="D302" s="147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</row>
    <row r="303">
      <c r="A303" s="145"/>
      <c r="B303" s="146"/>
      <c r="C303" s="147"/>
      <c r="D303" s="147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</row>
    <row r="304">
      <c r="A304" s="145"/>
      <c r="B304" s="146"/>
      <c r="C304" s="147"/>
      <c r="D304" s="147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</row>
    <row r="305">
      <c r="A305" s="145"/>
      <c r="B305" s="146"/>
      <c r="C305" s="147"/>
      <c r="D305" s="147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</row>
    <row r="306">
      <c r="A306" s="145"/>
      <c r="B306" s="146"/>
      <c r="C306" s="147"/>
      <c r="D306" s="147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</row>
    <row r="307">
      <c r="A307" s="145"/>
      <c r="B307" s="146"/>
      <c r="C307" s="147"/>
      <c r="D307" s="147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</row>
    <row r="308">
      <c r="A308" s="145"/>
      <c r="B308" s="146"/>
      <c r="C308" s="147"/>
      <c r="D308" s="147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</row>
    <row r="309">
      <c r="A309" s="145"/>
      <c r="B309" s="146"/>
      <c r="C309" s="147"/>
      <c r="D309" s="147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</row>
    <row r="310">
      <c r="A310" s="145"/>
      <c r="B310" s="146"/>
      <c r="C310" s="147"/>
      <c r="D310" s="147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</row>
    <row r="311">
      <c r="A311" s="145"/>
      <c r="B311" s="146"/>
      <c r="C311" s="147"/>
      <c r="D311" s="147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</row>
    <row r="312">
      <c r="A312" s="145"/>
      <c r="B312" s="146"/>
      <c r="C312" s="147"/>
      <c r="D312" s="147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</row>
    <row r="313">
      <c r="A313" s="145"/>
      <c r="B313" s="146"/>
      <c r="C313" s="147"/>
      <c r="D313" s="147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</row>
    <row r="314">
      <c r="A314" s="145"/>
      <c r="B314" s="146"/>
      <c r="C314" s="147"/>
      <c r="D314" s="147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</row>
    <row r="315">
      <c r="A315" s="145"/>
      <c r="B315" s="146"/>
      <c r="C315" s="147"/>
      <c r="D315" s="147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</row>
    <row r="316">
      <c r="A316" s="145"/>
      <c r="B316" s="146"/>
      <c r="C316" s="147"/>
      <c r="D316" s="147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</row>
    <row r="317">
      <c r="A317" s="145"/>
      <c r="B317" s="146"/>
      <c r="C317" s="147"/>
      <c r="D317" s="147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</row>
    <row r="318">
      <c r="A318" s="145"/>
      <c r="B318" s="146"/>
      <c r="C318" s="147"/>
      <c r="D318" s="147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</row>
    <row r="319">
      <c r="A319" s="145"/>
      <c r="B319" s="146"/>
      <c r="C319" s="147"/>
      <c r="D319" s="147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</row>
    <row r="320">
      <c r="A320" s="145"/>
      <c r="B320" s="146"/>
      <c r="C320" s="147"/>
      <c r="D320" s="147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</row>
    <row r="321">
      <c r="A321" s="145"/>
      <c r="B321" s="146"/>
      <c r="C321" s="147"/>
      <c r="D321" s="147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</row>
    <row r="322">
      <c r="A322" s="145"/>
      <c r="B322" s="146"/>
      <c r="C322" s="147"/>
      <c r="D322" s="147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</row>
    <row r="323">
      <c r="A323" s="145"/>
      <c r="B323" s="146"/>
      <c r="C323" s="147"/>
      <c r="D323" s="147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</row>
    <row r="324">
      <c r="A324" s="145"/>
      <c r="B324" s="146"/>
      <c r="C324" s="147"/>
      <c r="D324" s="147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</row>
    <row r="325">
      <c r="A325" s="145"/>
      <c r="B325" s="146"/>
      <c r="C325" s="147"/>
      <c r="D325" s="147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</row>
    <row r="326">
      <c r="A326" s="145"/>
      <c r="B326" s="146"/>
      <c r="C326" s="147"/>
      <c r="D326" s="147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</row>
    <row r="327">
      <c r="A327" s="145"/>
      <c r="B327" s="146"/>
      <c r="C327" s="147"/>
      <c r="D327" s="147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</row>
    <row r="328">
      <c r="A328" s="145"/>
      <c r="B328" s="146"/>
      <c r="C328" s="147"/>
      <c r="D328" s="147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</row>
    <row r="329">
      <c r="A329" s="145"/>
      <c r="B329" s="146"/>
      <c r="C329" s="147"/>
      <c r="D329" s="147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</row>
    <row r="330">
      <c r="A330" s="145"/>
      <c r="B330" s="146"/>
      <c r="C330" s="147"/>
      <c r="D330" s="147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</row>
    <row r="331">
      <c r="A331" s="145"/>
      <c r="B331" s="146"/>
      <c r="C331" s="147"/>
      <c r="D331" s="147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</row>
    <row r="332">
      <c r="A332" s="145"/>
      <c r="B332" s="146"/>
      <c r="C332" s="147"/>
      <c r="D332" s="147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</row>
    <row r="333">
      <c r="A333" s="145"/>
      <c r="B333" s="146"/>
      <c r="C333" s="147"/>
      <c r="D333" s="147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</row>
    <row r="334">
      <c r="A334" s="145"/>
      <c r="B334" s="146"/>
      <c r="C334" s="147"/>
      <c r="D334" s="147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</row>
    <row r="335">
      <c r="A335" s="145"/>
      <c r="B335" s="146"/>
      <c r="C335" s="147"/>
      <c r="D335" s="147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</row>
    <row r="336">
      <c r="A336" s="145"/>
      <c r="B336" s="146"/>
      <c r="C336" s="147"/>
      <c r="D336" s="147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</row>
    <row r="337">
      <c r="A337" s="145"/>
      <c r="B337" s="146"/>
      <c r="C337" s="147"/>
      <c r="D337" s="147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</row>
    <row r="338">
      <c r="A338" s="145"/>
      <c r="B338" s="146"/>
      <c r="C338" s="147"/>
      <c r="D338" s="147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</row>
    <row r="339">
      <c r="A339" s="145"/>
      <c r="B339" s="146"/>
      <c r="C339" s="147"/>
      <c r="D339" s="147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</row>
    <row r="340">
      <c r="A340" s="145"/>
      <c r="B340" s="146"/>
      <c r="C340" s="147"/>
      <c r="D340" s="147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</row>
    <row r="341">
      <c r="A341" s="145"/>
      <c r="B341" s="146"/>
      <c r="C341" s="147"/>
      <c r="D341" s="147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</row>
    <row r="342">
      <c r="A342" s="145"/>
      <c r="B342" s="146"/>
      <c r="C342" s="147"/>
      <c r="D342" s="147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</row>
    <row r="343">
      <c r="A343" s="145"/>
      <c r="B343" s="146"/>
      <c r="C343" s="147"/>
      <c r="D343" s="147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</row>
    <row r="344">
      <c r="A344" s="145"/>
      <c r="B344" s="146"/>
      <c r="C344" s="147"/>
      <c r="D344" s="147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</row>
    <row r="345">
      <c r="A345" s="145"/>
      <c r="B345" s="146"/>
      <c r="C345" s="147"/>
      <c r="D345" s="147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</row>
    <row r="346">
      <c r="A346" s="145"/>
      <c r="B346" s="146"/>
      <c r="C346" s="147"/>
      <c r="D346" s="147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</row>
    <row r="347">
      <c r="A347" s="145"/>
      <c r="B347" s="146"/>
      <c r="C347" s="147"/>
      <c r="D347" s="147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</row>
    <row r="348">
      <c r="A348" s="145"/>
      <c r="B348" s="146"/>
      <c r="C348" s="147"/>
      <c r="D348" s="147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</row>
    <row r="349">
      <c r="A349" s="145"/>
      <c r="B349" s="146"/>
      <c r="C349" s="147"/>
      <c r="D349" s="147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</row>
    <row r="350">
      <c r="A350" s="145"/>
      <c r="B350" s="146"/>
      <c r="C350" s="147"/>
      <c r="D350" s="147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</row>
    <row r="351">
      <c r="A351" s="145"/>
      <c r="B351" s="146"/>
      <c r="C351" s="147"/>
      <c r="D351" s="147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</row>
    <row r="352">
      <c r="A352" s="145"/>
      <c r="B352" s="146"/>
      <c r="C352" s="147"/>
      <c r="D352" s="147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</row>
    <row r="353">
      <c r="A353" s="145"/>
      <c r="B353" s="146"/>
      <c r="C353" s="147"/>
      <c r="D353" s="147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</row>
    <row r="354">
      <c r="A354" s="145"/>
      <c r="B354" s="146"/>
      <c r="C354" s="147"/>
      <c r="D354" s="147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</row>
    <row r="355">
      <c r="A355" s="145"/>
      <c r="B355" s="146"/>
      <c r="C355" s="147"/>
      <c r="D355" s="147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</row>
    <row r="356">
      <c r="A356" s="145"/>
      <c r="B356" s="146"/>
      <c r="C356" s="147"/>
      <c r="D356" s="147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</row>
    <row r="357">
      <c r="A357" s="145"/>
      <c r="B357" s="146"/>
      <c r="C357" s="147"/>
      <c r="D357" s="147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</row>
    <row r="358">
      <c r="A358" s="145"/>
      <c r="B358" s="146"/>
      <c r="C358" s="147"/>
      <c r="D358" s="147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</row>
    <row r="359">
      <c r="A359" s="145"/>
      <c r="B359" s="146"/>
      <c r="C359" s="147"/>
      <c r="D359" s="147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</row>
    <row r="360">
      <c r="A360" s="145"/>
      <c r="B360" s="146"/>
      <c r="C360" s="147"/>
      <c r="D360" s="147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</row>
    <row r="361">
      <c r="A361" s="145"/>
      <c r="B361" s="146"/>
      <c r="C361" s="147"/>
      <c r="D361" s="147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</row>
    <row r="362">
      <c r="A362" s="145"/>
      <c r="B362" s="146"/>
      <c r="C362" s="147"/>
      <c r="D362" s="147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</row>
    <row r="363">
      <c r="A363" s="145"/>
      <c r="B363" s="146"/>
      <c r="C363" s="147"/>
      <c r="D363" s="147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</row>
    <row r="364">
      <c r="A364" s="145"/>
      <c r="B364" s="146"/>
      <c r="C364" s="147"/>
      <c r="D364" s="147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</row>
    <row r="365">
      <c r="A365" s="145"/>
      <c r="B365" s="146"/>
      <c r="C365" s="147"/>
      <c r="D365" s="147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</row>
    <row r="366">
      <c r="A366" s="145"/>
      <c r="B366" s="146"/>
      <c r="C366" s="147"/>
      <c r="D366" s="147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</row>
    <row r="367">
      <c r="A367" s="145"/>
      <c r="B367" s="146"/>
      <c r="C367" s="147"/>
      <c r="D367" s="147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</row>
    <row r="368">
      <c r="A368" s="145"/>
      <c r="B368" s="146"/>
      <c r="C368" s="147"/>
      <c r="D368" s="147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</row>
    <row r="369">
      <c r="A369" s="145"/>
      <c r="B369" s="146"/>
      <c r="C369" s="147"/>
      <c r="D369" s="147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</row>
    <row r="370">
      <c r="A370" s="145"/>
      <c r="B370" s="146"/>
      <c r="C370" s="147"/>
      <c r="D370" s="147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</row>
    <row r="371">
      <c r="A371" s="145"/>
      <c r="B371" s="146"/>
      <c r="C371" s="147"/>
      <c r="D371" s="147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</row>
    <row r="372">
      <c r="A372" s="145"/>
      <c r="B372" s="146"/>
      <c r="C372" s="147"/>
      <c r="D372" s="147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</row>
    <row r="373">
      <c r="A373" s="145"/>
      <c r="B373" s="146"/>
      <c r="C373" s="147"/>
      <c r="D373" s="147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</row>
    <row r="374">
      <c r="A374" s="145"/>
      <c r="B374" s="146"/>
      <c r="C374" s="147"/>
      <c r="D374" s="147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</row>
    <row r="375">
      <c r="A375" s="145"/>
      <c r="B375" s="146"/>
      <c r="C375" s="147"/>
      <c r="D375" s="147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</row>
    <row r="376">
      <c r="A376" s="145"/>
      <c r="B376" s="146"/>
      <c r="C376" s="147"/>
      <c r="D376" s="147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</row>
    <row r="377">
      <c r="A377" s="145"/>
      <c r="B377" s="146"/>
      <c r="C377" s="147"/>
      <c r="D377" s="147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</row>
    <row r="378">
      <c r="A378" s="145"/>
      <c r="B378" s="146"/>
      <c r="C378" s="147"/>
      <c r="D378" s="147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</row>
    <row r="379">
      <c r="A379" s="145"/>
      <c r="B379" s="146"/>
      <c r="C379" s="147"/>
      <c r="D379" s="147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</row>
    <row r="380">
      <c r="A380" s="145"/>
      <c r="B380" s="146"/>
      <c r="C380" s="147"/>
      <c r="D380" s="147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</row>
    <row r="381">
      <c r="A381" s="145"/>
      <c r="B381" s="146"/>
      <c r="C381" s="147"/>
      <c r="D381" s="147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</row>
    <row r="382">
      <c r="A382" s="145"/>
      <c r="B382" s="146"/>
      <c r="C382" s="147"/>
      <c r="D382" s="147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</row>
    <row r="383">
      <c r="A383" s="145"/>
      <c r="B383" s="146"/>
      <c r="C383" s="147"/>
      <c r="D383" s="147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</row>
    <row r="384">
      <c r="A384" s="145"/>
      <c r="B384" s="146"/>
      <c r="C384" s="147"/>
      <c r="D384" s="147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</row>
    <row r="385">
      <c r="A385" s="145"/>
      <c r="B385" s="146"/>
      <c r="C385" s="147"/>
      <c r="D385" s="147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</row>
    <row r="386">
      <c r="A386" s="145"/>
      <c r="B386" s="146"/>
      <c r="C386" s="147"/>
      <c r="D386" s="147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</row>
    <row r="387">
      <c r="A387" s="145"/>
      <c r="B387" s="146"/>
      <c r="C387" s="147"/>
      <c r="D387" s="147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</row>
    <row r="388">
      <c r="A388" s="145"/>
      <c r="B388" s="146"/>
      <c r="C388" s="147"/>
      <c r="D388" s="147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</row>
    <row r="389">
      <c r="A389" s="145"/>
      <c r="B389" s="146"/>
      <c r="C389" s="147"/>
      <c r="D389" s="147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</row>
    <row r="390">
      <c r="A390" s="145"/>
      <c r="B390" s="146"/>
      <c r="C390" s="147"/>
      <c r="D390" s="147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</row>
    <row r="391">
      <c r="A391" s="145"/>
      <c r="B391" s="146"/>
      <c r="C391" s="147"/>
      <c r="D391" s="147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</row>
    <row r="392">
      <c r="A392" s="145"/>
      <c r="B392" s="146"/>
      <c r="C392" s="147"/>
      <c r="D392" s="147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</row>
    <row r="393">
      <c r="A393" s="145"/>
      <c r="B393" s="146"/>
      <c r="C393" s="147"/>
      <c r="D393" s="147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</row>
    <row r="394">
      <c r="A394" s="145"/>
      <c r="B394" s="146"/>
      <c r="C394" s="147"/>
      <c r="D394" s="147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</row>
    <row r="395">
      <c r="A395" s="145"/>
      <c r="B395" s="146"/>
      <c r="C395" s="147"/>
      <c r="D395" s="147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</row>
    <row r="396">
      <c r="A396" s="145"/>
      <c r="B396" s="146"/>
      <c r="C396" s="147"/>
      <c r="D396" s="147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</row>
    <row r="397">
      <c r="A397" s="145"/>
      <c r="B397" s="146"/>
      <c r="C397" s="147"/>
      <c r="D397" s="147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</row>
    <row r="398">
      <c r="A398" s="150"/>
      <c r="B398" s="146"/>
      <c r="C398" s="147"/>
      <c r="D398" s="147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</row>
    <row r="399">
      <c r="A399" s="150"/>
      <c r="B399" s="146"/>
      <c r="C399" s="147"/>
      <c r="D399" s="147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</row>
    <row r="400">
      <c r="A400" s="150"/>
      <c r="B400" s="146"/>
      <c r="C400" s="147"/>
      <c r="D400" s="147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</row>
    <row r="401">
      <c r="A401" s="150"/>
      <c r="B401" s="146"/>
      <c r="C401" s="147"/>
      <c r="D401" s="147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</row>
    <row r="402">
      <c r="A402" s="150"/>
      <c r="B402" s="146"/>
      <c r="C402" s="147"/>
      <c r="D402" s="147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</row>
    <row r="403">
      <c r="A403" s="150"/>
      <c r="B403" s="146"/>
      <c r="C403" s="147"/>
      <c r="D403" s="147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</row>
    <row r="404">
      <c r="A404" s="150"/>
      <c r="B404" s="146"/>
      <c r="C404" s="147"/>
      <c r="D404" s="147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</row>
    <row r="405">
      <c r="A405" s="145"/>
      <c r="B405" s="146"/>
      <c r="C405" s="147"/>
      <c r="D405" s="147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</row>
    <row r="406">
      <c r="A406" s="145"/>
      <c r="B406" s="146"/>
      <c r="C406" s="147"/>
      <c r="D406" s="147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</row>
    <row r="407">
      <c r="A407" s="145"/>
      <c r="B407" s="146"/>
      <c r="C407" s="147"/>
      <c r="D407" s="147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</row>
    <row r="408">
      <c r="A408" s="145"/>
      <c r="B408" s="146"/>
      <c r="C408" s="147"/>
      <c r="D408" s="147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</row>
    <row r="409">
      <c r="A409" s="145"/>
      <c r="B409" s="146"/>
      <c r="C409" s="147"/>
      <c r="D409" s="147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</row>
    <row r="410">
      <c r="A410" s="145"/>
      <c r="B410" s="146"/>
      <c r="C410" s="147"/>
      <c r="D410" s="147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</row>
    <row r="411">
      <c r="A411" s="145"/>
      <c r="B411" s="146"/>
      <c r="C411" s="147"/>
      <c r="D411" s="147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</row>
    <row r="412">
      <c r="A412" s="145"/>
      <c r="B412" s="146"/>
      <c r="C412" s="147"/>
      <c r="D412" s="147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</row>
    <row r="413">
      <c r="A413" s="145"/>
      <c r="B413" s="146"/>
      <c r="C413" s="147"/>
      <c r="D413" s="147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</row>
    <row r="414">
      <c r="A414" s="145"/>
      <c r="B414" s="146"/>
      <c r="C414" s="147"/>
      <c r="D414" s="147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</row>
    <row r="415">
      <c r="A415" s="145"/>
      <c r="B415" s="146"/>
      <c r="C415" s="147"/>
      <c r="D415" s="147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</row>
    <row r="416">
      <c r="A416" s="145"/>
      <c r="B416" s="146"/>
      <c r="C416" s="147"/>
      <c r="D416" s="147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</row>
    <row r="417">
      <c r="A417" s="145"/>
      <c r="B417" s="146"/>
      <c r="C417" s="147"/>
      <c r="D417" s="147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</row>
    <row r="418">
      <c r="A418" s="145"/>
      <c r="B418" s="146"/>
      <c r="C418" s="147"/>
      <c r="D418" s="147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</row>
    <row r="419">
      <c r="A419" s="145"/>
      <c r="B419" s="146"/>
      <c r="C419" s="147"/>
      <c r="D419" s="147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</row>
    <row r="420">
      <c r="A420" s="145"/>
      <c r="B420" s="146"/>
      <c r="C420" s="147"/>
      <c r="D420" s="147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</row>
    <row r="421">
      <c r="A421" s="145"/>
      <c r="B421" s="146"/>
      <c r="C421" s="147"/>
      <c r="D421" s="147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</row>
    <row r="422">
      <c r="A422" s="145"/>
      <c r="B422" s="146"/>
      <c r="C422" s="147"/>
      <c r="D422" s="147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</row>
    <row r="423">
      <c r="A423" s="145"/>
      <c r="B423" s="146"/>
      <c r="C423" s="147"/>
      <c r="D423" s="147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</row>
    <row r="424">
      <c r="A424" s="145"/>
      <c r="B424" s="146"/>
      <c r="C424" s="147"/>
      <c r="D424" s="147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</row>
    <row r="425">
      <c r="A425" s="145"/>
      <c r="B425" s="146"/>
      <c r="C425" s="147"/>
      <c r="D425" s="147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</row>
    <row r="426">
      <c r="A426" s="145"/>
      <c r="B426" s="146"/>
      <c r="C426" s="147"/>
      <c r="D426" s="147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</row>
    <row r="427">
      <c r="A427" s="145"/>
      <c r="B427" s="146"/>
      <c r="C427" s="147"/>
      <c r="D427" s="147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</row>
    <row r="428">
      <c r="A428" s="145"/>
      <c r="B428" s="146"/>
      <c r="C428" s="147"/>
      <c r="D428" s="147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</row>
    <row r="429">
      <c r="A429" s="145"/>
      <c r="B429" s="146"/>
      <c r="C429" s="147"/>
      <c r="D429" s="147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</row>
    <row r="430">
      <c r="A430" s="145"/>
      <c r="B430" s="146"/>
      <c r="C430" s="147"/>
      <c r="D430" s="147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</row>
    <row r="431">
      <c r="A431" s="145"/>
      <c r="B431" s="146"/>
      <c r="C431" s="147"/>
      <c r="D431" s="147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</row>
    <row r="432">
      <c r="A432" s="145"/>
      <c r="B432" s="146"/>
      <c r="C432" s="147"/>
      <c r="D432" s="147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</row>
    <row r="433">
      <c r="A433" s="145"/>
      <c r="B433" s="146"/>
      <c r="C433" s="147"/>
      <c r="D433" s="147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</row>
    <row r="434">
      <c r="A434" s="145"/>
      <c r="B434" s="146"/>
      <c r="C434" s="147"/>
      <c r="D434" s="147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</row>
    <row r="435">
      <c r="A435" s="145"/>
      <c r="B435" s="146"/>
      <c r="C435" s="147"/>
      <c r="D435" s="147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</row>
    <row r="436">
      <c r="A436" s="145"/>
      <c r="B436" s="146"/>
      <c r="C436" s="147"/>
      <c r="D436" s="147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</row>
    <row r="437">
      <c r="A437" s="145"/>
      <c r="B437" s="146"/>
      <c r="C437" s="147"/>
      <c r="D437" s="147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</row>
    <row r="438">
      <c r="A438" s="145"/>
      <c r="B438" s="146"/>
      <c r="C438" s="147"/>
      <c r="D438" s="147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</row>
    <row r="439">
      <c r="A439" s="145"/>
      <c r="B439" s="146"/>
      <c r="C439" s="147"/>
      <c r="D439" s="147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</row>
    <row r="440">
      <c r="A440" s="145"/>
      <c r="B440" s="146"/>
      <c r="C440" s="147"/>
      <c r="D440" s="147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</row>
    <row r="441">
      <c r="A441" s="145"/>
      <c r="B441" s="146"/>
      <c r="C441" s="147"/>
      <c r="D441" s="147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</row>
    <row r="442">
      <c r="A442" s="145"/>
      <c r="B442" s="146"/>
      <c r="C442" s="147"/>
      <c r="D442" s="147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</row>
    <row r="443">
      <c r="A443" s="145"/>
      <c r="B443" s="146"/>
      <c r="C443" s="147"/>
      <c r="D443" s="147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</row>
    <row r="444">
      <c r="A444" s="145"/>
      <c r="B444" s="146"/>
      <c r="C444" s="147"/>
      <c r="D444" s="147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</row>
    <row r="445">
      <c r="A445" s="145"/>
      <c r="B445" s="146"/>
      <c r="C445" s="147"/>
      <c r="D445" s="147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</row>
    <row r="446">
      <c r="A446" s="145"/>
      <c r="B446" s="146"/>
      <c r="C446" s="147"/>
      <c r="D446" s="147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</row>
    <row r="447">
      <c r="A447" s="145"/>
      <c r="B447" s="146"/>
      <c r="C447" s="147"/>
      <c r="D447" s="147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</row>
    <row r="448">
      <c r="A448" s="145"/>
      <c r="B448" s="146"/>
      <c r="C448" s="147"/>
      <c r="D448" s="147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</row>
    <row r="449">
      <c r="A449" s="145"/>
      <c r="B449" s="146"/>
      <c r="C449" s="147"/>
      <c r="D449" s="147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</row>
    <row r="450">
      <c r="A450" s="145"/>
      <c r="B450" s="146"/>
      <c r="C450" s="147"/>
      <c r="D450" s="147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</row>
    <row r="451">
      <c r="A451" s="145"/>
      <c r="B451" s="146"/>
      <c r="C451" s="147"/>
      <c r="D451" s="147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</row>
    <row r="452">
      <c r="A452" s="145"/>
      <c r="B452" s="146"/>
      <c r="C452" s="147"/>
      <c r="D452" s="147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</row>
    <row r="453">
      <c r="A453" s="145"/>
      <c r="B453" s="146"/>
      <c r="C453" s="147"/>
      <c r="D453" s="147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</row>
    <row r="454">
      <c r="A454" s="145"/>
      <c r="B454" s="146"/>
      <c r="C454" s="147"/>
      <c r="D454" s="147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</row>
    <row r="455">
      <c r="A455" s="145"/>
      <c r="B455" s="146"/>
      <c r="C455" s="147"/>
      <c r="D455" s="147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</row>
    <row r="456">
      <c r="A456" s="145"/>
      <c r="B456" s="146"/>
      <c r="C456" s="147"/>
      <c r="D456" s="147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</row>
    <row r="457">
      <c r="A457" s="145"/>
      <c r="B457" s="146"/>
      <c r="C457" s="147"/>
      <c r="D457" s="147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</row>
    <row r="458">
      <c r="A458" s="145"/>
      <c r="B458" s="146"/>
      <c r="C458" s="147"/>
      <c r="D458" s="147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</row>
    <row r="459">
      <c r="A459" s="145"/>
      <c r="B459" s="146"/>
      <c r="C459" s="147"/>
      <c r="D459" s="147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</row>
    <row r="460">
      <c r="A460" s="145"/>
      <c r="B460" s="146"/>
      <c r="C460" s="147"/>
      <c r="D460" s="147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</row>
    <row r="461">
      <c r="A461" s="145"/>
      <c r="B461" s="146"/>
      <c r="C461" s="147"/>
      <c r="D461" s="147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</row>
    <row r="462">
      <c r="A462" s="145"/>
      <c r="B462" s="146"/>
      <c r="C462" s="147"/>
      <c r="D462" s="147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</row>
    <row r="463">
      <c r="A463" s="145"/>
      <c r="B463" s="146"/>
      <c r="C463" s="147"/>
      <c r="D463" s="147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</row>
    <row r="464">
      <c r="A464" s="145"/>
      <c r="B464" s="146"/>
      <c r="C464" s="147"/>
      <c r="D464" s="147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</row>
    <row r="465">
      <c r="A465" s="145"/>
      <c r="B465" s="146"/>
      <c r="C465" s="147"/>
      <c r="D465" s="147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</row>
    <row r="466">
      <c r="A466" s="145"/>
      <c r="B466" s="146"/>
      <c r="C466" s="147"/>
      <c r="D466" s="147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</row>
    <row r="467">
      <c r="A467" s="145"/>
      <c r="B467" s="146"/>
      <c r="C467" s="147"/>
      <c r="D467" s="147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</row>
    <row r="468">
      <c r="A468" s="145"/>
      <c r="B468" s="146"/>
      <c r="C468" s="147"/>
      <c r="D468" s="147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</row>
    <row r="469">
      <c r="A469" s="145"/>
      <c r="B469" s="146"/>
      <c r="C469" s="147"/>
      <c r="D469" s="147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</row>
    <row r="470">
      <c r="A470" s="145"/>
      <c r="B470" s="146"/>
      <c r="C470" s="147"/>
      <c r="D470" s="147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</row>
    <row r="471">
      <c r="A471" s="145"/>
      <c r="B471" s="146"/>
      <c r="C471" s="147"/>
      <c r="D471" s="147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</row>
    <row r="472">
      <c r="A472" s="145"/>
      <c r="B472" s="146"/>
      <c r="C472" s="147"/>
      <c r="D472" s="147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</row>
    <row r="473">
      <c r="A473" s="145"/>
      <c r="B473" s="146"/>
      <c r="C473" s="147"/>
      <c r="D473" s="147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</row>
    <row r="474">
      <c r="A474" s="145"/>
      <c r="B474" s="146"/>
      <c r="C474" s="147"/>
      <c r="D474" s="147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</row>
    <row r="475">
      <c r="A475" s="145"/>
      <c r="B475" s="146"/>
      <c r="C475" s="147"/>
      <c r="D475" s="147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</row>
    <row r="476">
      <c r="A476" s="145"/>
      <c r="B476" s="146"/>
      <c r="C476" s="147"/>
      <c r="D476" s="147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</row>
    <row r="477">
      <c r="A477" s="145"/>
      <c r="B477" s="146"/>
      <c r="C477" s="147"/>
      <c r="D477" s="147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</row>
    <row r="478">
      <c r="A478" s="145"/>
      <c r="B478" s="146"/>
      <c r="C478" s="147"/>
      <c r="D478" s="147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</row>
    <row r="479">
      <c r="A479" s="145"/>
      <c r="B479" s="146"/>
      <c r="C479" s="147"/>
      <c r="D479" s="147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</row>
    <row r="480">
      <c r="A480" s="145"/>
      <c r="B480" s="146"/>
      <c r="C480" s="147"/>
      <c r="D480" s="147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</row>
    <row r="481">
      <c r="A481" s="145"/>
      <c r="B481" s="146"/>
      <c r="C481" s="147"/>
      <c r="D481" s="147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</row>
    <row r="482">
      <c r="A482" s="145"/>
      <c r="B482" s="146"/>
      <c r="C482" s="147"/>
      <c r="D482" s="147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</row>
    <row r="483">
      <c r="A483" s="145"/>
      <c r="B483" s="146"/>
      <c r="C483" s="147"/>
      <c r="D483" s="147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</row>
    <row r="484">
      <c r="A484" s="145"/>
      <c r="B484" s="146"/>
      <c r="C484" s="147"/>
      <c r="D484" s="147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</row>
    <row r="485">
      <c r="A485" s="145"/>
      <c r="B485" s="146"/>
      <c r="C485" s="147"/>
      <c r="D485" s="147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</row>
    <row r="486">
      <c r="A486" s="145"/>
      <c r="B486" s="146"/>
      <c r="C486" s="147"/>
      <c r="D486" s="147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</row>
    <row r="487">
      <c r="A487" s="145"/>
      <c r="B487" s="146"/>
      <c r="C487" s="147"/>
      <c r="D487" s="147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</row>
    <row r="488">
      <c r="A488" s="145"/>
      <c r="B488" s="146"/>
      <c r="C488" s="147"/>
      <c r="D488" s="147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</row>
    <row r="489">
      <c r="A489" s="145"/>
      <c r="B489" s="146"/>
      <c r="C489" s="147"/>
      <c r="D489" s="147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</row>
    <row r="490">
      <c r="A490" s="145"/>
      <c r="B490" s="146"/>
      <c r="C490" s="147"/>
      <c r="D490" s="147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</row>
    <row r="491">
      <c r="A491" s="145"/>
      <c r="B491" s="146"/>
      <c r="C491" s="147"/>
      <c r="D491" s="147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</row>
    <row r="492">
      <c r="A492" s="145"/>
      <c r="B492" s="146"/>
      <c r="C492" s="147"/>
      <c r="D492" s="147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</row>
    <row r="493">
      <c r="A493" s="145"/>
      <c r="B493" s="146"/>
      <c r="C493" s="147"/>
      <c r="D493" s="147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</row>
    <row r="494">
      <c r="A494" s="145"/>
      <c r="B494" s="146"/>
      <c r="C494" s="147"/>
      <c r="D494" s="147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</row>
    <row r="495">
      <c r="A495" s="145"/>
      <c r="B495" s="146"/>
      <c r="C495" s="147"/>
      <c r="D495" s="147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</row>
    <row r="496">
      <c r="A496" s="145"/>
      <c r="B496" s="146"/>
      <c r="C496" s="147"/>
      <c r="D496" s="147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</row>
    <row r="497">
      <c r="A497" s="145"/>
      <c r="B497" s="146"/>
      <c r="C497" s="147"/>
      <c r="D497" s="147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</row>
    <row r="498">
      <c r="A498" s="145"/>
      <c r="B498" s="146"/>
      <c r="C498" s="147"/>
      <c r="D498" s="147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</row>
    <row r="499">
      <c r="A499" s="145"/>
      <c r="B499" s="146"/>
      <c r="C499" s="147"/>
      <c r="D499" s="147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</row>
    <row r="500">
      <c r="A500" s="145"/>
      <c r="B500" s="146"/>
      <c r="C500" s="147"/>
      <c r="D500" s="147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</row>
    <row r="501">
      <c r="A501" s="145"/>
      <c r="B501" s="146"/>
      <c r="C501" s="147"/>
      <c r="D501" s="147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</row>
    <row r="502">
      <c r="A502" s="145"/>
      <c r="B502" s="146"/>
      <c r="C502" s="147"/>
      <c r="D502" s="147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</row>
    <row r="503">
      <c r="A503" s="145"/>
      <c r="B503" s="146"/>
      <c r="C503" s="147"/>
      <c r="D503" s="147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</row>
    <row r="504">
      <c r="A504" s="145"/>
      <c r="B504" s="146"/>
      <c r="C504" s="147"/>
      <c r="D504" s="147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</row>
    <row r="505">
      <c r="A505" s="145"/>
      <c r="B505" s="146"/>
      <c r="C505" s="147"/>
      <c r="D505" s="147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</row>
    <row r="506">
      <c r="A506" s="145"/>
      <c r="B506" s="146"/>
      <c r="C506" s="147"/>
      <c r="D506" s="147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</row>
    <row r="507">
      <c r="A507" s="145"/>
      <c r="B507" s="146"/>
      <c r="C507" s="147"/>
      <c r="D507" s="147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</row>
    <row r="508">
      <c r="A508" s="145"/>
      <c r="B508" s="146"/>
      <c r="C508" s="147"/>
      <c r="D508" s="147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</row>
    <row r="509">
      <c r="A509" s="145"/>
      <c r="B509" s="146"/>
      <c r="C509" s="147"/>
      <c r="D509" s="147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</row>
    <row r="510">
      <c r="A510" s="145"/>
      <c r="B510" s="146"/>
      <c r="C510" s="147"/>
      <c r="D510" s="147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</row>
    <row r="511">
      <c r="A511" s="145"/>
      <c r="B511" s="146"/>
      <c r="C511" s="147"/>
      <c r="D511" s="147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</row>
    <row r="512">
      <c r="A512" s="145"/>
      <c r="B512" s="146"/>
      <c r="C512" s="147"/>
      <c r="D512" s="147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</row>
    <row r="513">
      <c r="A513" s="145"/>
      <c r="B513" s="146"/>
      <c r="C513" s="147"/>
      <c r="D513" s="147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</row>
    <row r="514">
      <c r="A514" s="145"/>
      <c r="B514" s="146"/>
      <c r="C514" s="147"/>
      <c r="D514" s="147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</row>
    <row r="515">
      <c r="A515" s="145"/>
      <c r="B515" s="146"/>
      <c r="C515" s="147"/>
      <c r="D515" s="147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</row>
    <row r="516">
      <c r="A516" s="145"/>
      <c r="B516" s="146"/>
      <c r="C516" s="147"/>
      <c r="D516" s="147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</row>
    <row r="517">
      <c r="A517" s="145"/>
      <c r="B517" s="146"/>
      <c r="C517" s="147"/>
      <c r="D517" s="147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</row>
    <row r="518">
      <c r="A518" s="145"/>
      <c r="B518" s="146"/>
      <c r="C518" s="147"/>
      <c r="D518" s="147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</row>
    <row r="519">
      <c r="A519" s="145"/>
      <c r="B519" s="146"/>
      <c r="C519" s="147"/>
      <c r="D519" s="147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</row>
    <row r="520">
      <c r="A520" s="145"/>
      <c r="B520" s="146"/>
      <c r="C520" s="147"/>
      <c r="D520" s="147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</row>
    <row r="521">
      <c r="A521" s="145"/>
      <c r="B521" s="146"/>
      <c r="C521" s="147"/>
      <c r="D521" s="147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</row>
    <row r="522">
      <c r="A522" s="145"/>
      <c r="B522" s="146"/>
      <c r="C522" s="147"/>
      <c r="D522" s="147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</row>
    <row r="523">
      <c r="A523" s="145"/>
      <c r="B523" s="146"/>
      <c r="C523" s="147"/>
      <c r="D523" s="147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</row>
    <row r="524">
      <c r="A524" s="145"/>
      <c r="B524" s="146"/>
      <c r="C524" s="147"/>
      <c r="D524" s="147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</row>
    <row r="525">
      <c r="A525" s="145"/>
      <c r="B525" s="146"/>
      <c r="C525" s="147"/>
      <c r="D525" s="147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</row>
    <row r="526">
      <c r="A526" s="145"/>
      <c r="B526" s="146"/>
      <c r="C526" s="147"/>
      <c r="D526" s="147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</row>
    <row r="527">
      <c r="A527" s="145"/>
      <c r="B527" s="146"/>
      <c r="C527" s="147"/>
      <c r="D527" s="147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</row>
    <row r="528">
      <c r="A528" s="145"/>
      <c r="B528" s="146"/>
      <c r="C528" s="147"/>
      <c r="D528" s="147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</row>
    <row r="529">
      <c r="A529" s="145"/>
      <c r="B529" s="146"/>
      <c r="C529" s="147"/>
      <c r="D529" s="147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</row>
    <row r="530">
      <c r="A530" s="145"/>
      <c r="B530" s="146"/>
      <c r="C530" s="147"/>
      <c r="D530" s="147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</row>
    <row r="531">
      <c r="A531" s="145"/>
      <c r="B531" s="146"/>
      <c r="C531" s="147"/>
      <c r="D531" s="147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</row>
    <row r="532">
      <c r="A532" s="145"/>
      <c r="B532" s="146"/>
      <c r="C532" s="147"/>
      <c r="D532" s="147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</row>
    <row r="533">
      <c r="A533" s="145"/>
      <c r="B533" s="146"/>
      <c r="C533" s="147"/>
      <c r="D533" s="147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</row>
    <row r="534">
      <c r="A534" s="145"/>
      <c r="B534" s="146"/>
      <c r="C534" s="147"/>
      <c r="D534" s="147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</row>
    <row r="535">
      <c r="A535" s="145"/>
      <c r="B535" s="146"/>
      <c r="C535" s="147"/>
      <c r="D535" s="147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</row>
    <row r="536">
      <c r="A536" s="145"/>
      <c r="B536" s="146"/>
      <c r="C536" s="147"/>
      <c r="D536" s="147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</row>
    <row r="537">
      <c r="A537" s="145"/>
      <c r="B537" s="146"/>
      <c r="C537" s="147"/>
      <c r="D537" s="147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</row>
    <row r="538">
      <c r="A538" s="145"/>
      <c r="B538" s="146"/>
      <c r="C538" s="147"/>
      <c r="D538" s="147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</row>
    <row r="539">
      <c r="A539" s="145"/>
      <c r="B539" s="146"/>
      <c r="C539" s="147"/>
      <c r="D539" s="147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</row>
    <row r="540">
      <c r="A540" s="145"/>
      <c r="B540" s="146"/>
      <c r="C540" s="147"/>
      <c r="D540" s="147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</row>
    <row r="541">
      <c r="A541" s="145"/>
      <c r="B541" s="146"/>
      <c r="C541" s="147"/>
      <c r="D541" s="147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</row>
    <row r="542">
      <c r="A542" s="145"/>
      <c r="B542" s="146"/>
      <c r="C542" s="147"/>
      <c r="D542" s="147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</row>
    <row r="543">
      <c r="A543" s="145"/>
      <c r="B543" s="146"/>
      <c r="C543" s="147"/>
      <c r="D543" s="147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</row>
    <row r="544">
      <c r="A544" s="145"/>
      <c r="B544" s="146"/>
      <c r="C544" s="147"/>
      <c r="D544" s="147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</row>
    <row r="545">
      <c r="A545" s="145"/>
      <c r="B545" s="146"/>
      <c r="C545" s="147"/>
      <c r="D545" s="147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</row>
    <row r="546">
      <c r="A546" s="145"/>
      <c r="B546" s="146"/>
      <c r="C546" s="147"/>
      <c r="D546" s="147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</row>
    <row r="547">
      <c r="A547" s="145"/>
      <c r="B547" s="146"/>
      <c r="C547" s="147"/>
      <c r="D547" s="147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</row>
    <row r="548">
      <c r="A548" s="145"/>
      <c r="B548" s="146"/>
      <c r="C548" s="147"/>
      <c r="D548" s="147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</row>
    <row r="549">
      <c r="A549" s="145"/>
      <c r="B549" s="146"/>
      <c r="C549" s="147"/>
      <c r="D549" s="147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</row>
    <row r="550">
      <c r="A550" s="145"/>
      <c r="B550" s="146"/>
      <c r="C550" s="147"/>
      <c r="D550" s="147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</row>
    <row r="551">
      <c r="A551" s="145"/>
      <c r="B551" s="146"/>
      <c r="C551" s="147"/>
      <c r="D551" s="147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</row>
    <row r="552">
      <c r="A552" s="145"/>
      <c r="B552" s="146"/>
      <c r="C552" s="147"/>
      <c r="D552" s="147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</row>
    <row r="553">
      <c r="A553" s="145"/>
      <c r="B553" s="146"/>
      <c r="C553" s="147"/>
      <c r="D553" s="147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</row>
    <row r="554">
      <c r="A554" s="145"/>
      <c r="B554" s="146"/>
      <c r="C554" s="147"/>
      <c r="D554" s="147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</row>
    <row r="555">
      <c r="A555" s="145"/>
      <c r="B555" s="146"/>
      <c r="C555" s="147"/>
      <c r="D555" s="147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</row>
    <row r="556">
      <c r="A556" s="145"/>
      <c r="B556" s="146"/>
      <c r="C556" s="147"/>
      <c r="D556" s="147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</row>
    <row r="557">
      <c r="A557" s="145"/>
      <c r="B557" s="146"/>
      <c r="C557" s="147"/>
      <c r="D557" s="147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</row>
    <row r="558">
      <c r="A558" s="145"/>
      <c r="B558" s="146"/>
      <c r="C558" s="147"/>
      <c r="D558" s="147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</row>
    <row r="559">
      <c r="A559" s="145"/>
      <c r="B559" s="146"/>
      <c r="C559" s="147"/>
      <c r="D559" s="147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</row>
    <row r="560">
      <c r="A560" s="145"/>
      <c r="B560" s="146"/>
      <c r="C560" s="147"/>
      <c r="D560" s="147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</row>
    <row r="561">
      <c r="A561" s="145"/>
      <c r="B561" s="146"/>
      <c r="C561" s="147"/>
      <c r="D561" s="147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</row>
    <row r="562">
      <c r="A562" s="145"/>
      <c r="B562" s="146"/>
      <c r="C562" s="147"/>
      <c r="D562" s="147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</row>
    <row r="563">
      <c r="A563" s="145"/>
      <c r="B563" s="146"/>
      <c r="C563" s="147"/>
      <c r="D563" s="147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</row>
    <row r="564">
      <c r="A564" s="145"/>
      <c r="B564" s="146"/>
      <c r="C564" s="147"/>
      <c r="D564" s="147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</row>
    <row r="565">
      <c r="A565" s="145"/>
      <c r="B565" s="146"/>
      <c r="C565" s="147"/>
      <c r="D565" s="147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</row>
    <row r="566">
      <c r="A566" s="145"/>
      <c r="B566" s="146"/>
      <c r="C566" s="147"/>
      <c r="D566" s="147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</row>
    <row r="567">
      <c r="A567" s="145"/>
      <c r="B567" s="146"/>
      <c r="C567" s="147"/>
      <c r="D567" s="147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</row>
    <row r="568">
      <c r="A568" s="145"/>
      <c r="B568" s="146"/>
      <c r="C568" s="147"/>
      <c r="D568" s="147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</row>
    <row r="569">
      <c r="A569" s="145"/>
      <c r="B569" s="146"/>
      <c r="C569" s="147"/>
      <c r="D569" s="147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</row>
    <row r="570">
      <c r="A570" s="145"/>
      <c r="B570" s="146"/>
      <c r="C570" s="147"/>
      <c r="D570" s="147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</row>
    <row r="571">
      <c r="A571" s="145"/>
      <c r="B571" s="146"/>
      <c r="C571" s="147"/>
      <c r="D571" s="147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</row>
    <row r="572">
      <c r="A572" s="145"/>
      <c r="B572" s="146"/>
      <c r="C572" s="147"/>
      <c r="D572" s="147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</row>
    <row r="573">
      <c r="A573" s="145"/>
      <c r="B573" s="146"/>
      <c r="C573" s="147"/>
      <c r="D573" s="147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</row>
    <row r="574">
      <c r="A574" s="145"/>
      <c r="B574" s="146"/>
      <c r="C574" s="147"/>
      <c r="D574" s="147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</row>
    <row r="575">
      <c r="A575" s="145"/>
      <c r="B575" s="146"/>
      <c r="C575" s="147"/>
      <c r="D575" s="147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</row>
    <row r="576">
      <c r="A576" s="145"/>
      <c r="B576" s="146"/>
      <c r="C576" s="147"/>
      <c r="D576" s="147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</row>
    <row r="577">
      <c r="A577" s="145"/>
      <c r="B577" s="146"/>
      <c r="C577" s="147"/>
      <c r="D577" s="147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</row>
    <row r="578">
      <c r="A578" s="145"/>
      <c r="B578" s="146"/>
      <c r="C578" s="147"/>
      <c r="D578" s="147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</row>
    <row r="579">
      <c r="A579" s="145"/>
      <c r="B579" s="146"/>
      <c r="C579" s="147"/>
      <c r="D579" s="147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</row>
    <row r="580">
      <c r="A580" s="145"/>
      <c r="B580" s="146"/>
      <c r="C580" s="147"/>
      <c r="D580" s="147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</row>
    <row r="581">
      <c r="A581" s="145"/>
      <c r="B581" s="146"/>
      <c r="C581" s="147"/>
      <c r="D581" s="147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</row>
    <row r="582">
      <c r="A582" s="145"/>
      <c r="B582" s="146"/>
      <c r="C582" s="147"/>
      <c r="D582" s="147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</row>
    <row r="583">
      <c r="A583" s="145"/>
      <c r="B583" s="146"/>
      <c r="C583" s="147"/>
      <c r="D583" s="147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</row>
    <row r="584">
      <c r="A584" s="145"/>
      <c r="B584" s="146"/>
      <c r="C584" s="147"/>
      <c r="D584" s="147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</row>
    <row r="585">
      <c r="A585" s="145"/>
      <c r="B585" s="146"/>
      <c r="C585" s="147"/>
      <c r="D585" s="147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</row>
    <row r="586">
      <c r="A586" s="145"/>
      <c r="B586" s="146"/>
      <c r="C586" s="147"/>
      <c r="D586" s="147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</row>
    <row r="587">
      <c r="A587" s="145"/>
      <c r="B587" s="146"/>
      <c r="C587" s="147"/>
      <c r="D587" s="147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</row>
    <row r="588">
      <c r="A588" s="145"/>
      <c r="B588" s="146"/>
      <c r="C588" s="147"/>
      <c r="D588" s="147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</row>
    <row r="589">
      <c r="A589" s="145"/>
      <c r="B589" s="146"/>
      <c r="C589" s="147"/>
      <c r="D589" s="147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</row>
    <row r="590">
      <c r="A590" s="145"/>
      <c r="B590" s="146"/>
      <c r="C590" s="147"/>
      <c r="D590" s="147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</row>
    <row r="591">
      <c r="A591" s="145"/>
      <c r="B591" s="146"/>
      <c r="C591" s="147"/>
      <c r="D591" s="147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</row>
    <row r="592">
      <c r="A592" s="145"/>
      <c r="B592" s="146"/>
      <c r="C592" s="147"/>
      <c r="D592" s="147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</row>
    <row r="593">
      <c r="A593" s="145"/>
      <c r="B593" s="146"/>
      <c r="C593" s="147"/>
      <c r="D593" s="147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</row>
    <row r="594">
      <c r="A594" s="145"/>
      <c r="B594" s="146"/>
      <c r="C594" s="147"/>
      <c r="D594" s="147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</row>
    <row r="595">
      <c r="A595" s="145"/>
      <c r="B595" s="146"/>
      <c r="C595" s="147"/>
      <c r="D595" s="147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</row>
    <row r="596">
      <c r="A596" s="145"/>
      <c r="B596" s="146"/>
      <c r="C596" s="147"/>
      <c r="D596" s="147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</row>
    <row r="597">
      <c r="A597" s="145"/>
      <c r="B597" s="146"/>
      <c r="C597" s="147"/>
      <c r="D597" s="147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</row>
    <row r="598">
      <c r="A598" s="145"/>
      <c r="B598" s="146"/>
      <c r="C598" s="147"/>
      <c r="D598" s="147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</row>
    <row r="599">
      <c r="A599" s="145"/>
      <c r="B599" s="146"/>
      <c r="C599" s="147"/>
      <c r="D599" s="147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</row>
    <row r="600">
      <c r="A600" s="145"/>
      <c r="B600" s="146"/>
      <c r="C600" s="147"/>
      <c r="D600" s="147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</row>
    <row r="601">
      <c r="A601" s="145"/>
      <c r="B601" s="146"/>
      <c r="C601" s="147"/>
      <c r="D601" s="147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</row>
    <row r="602">
      <c r="A602" s="145"/>
      <c r="B602" s="146"/>
      <c r="C602" s="147"/>
      <c r="D602" s="147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</row>
    <row r="603">
      <c r="A603" s="145"/>
      <c r="B603" s="146"/>
      <c r="C603" s="147"/>
      <c r="D603" s="147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</row>
    <row r="604">
      <c r="A604" s="145"/>
      <c r="B604" s="146"/>
      <c r="C604" s="147"/>
      <c r="D604" s="147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</row>
    <row r="605">
      <c r="A605" s="145"/>
      <c r="B605" s="146"/>
      <c r="C605" s="147"/>
      <c r="D605" s="147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</row>
    <row r="606">
      <c r="A606" s="145"/>
      <c r="B606" s="146"/>
      <c r="C606" s="147"/>
      <c r="D606" s="147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</row>
    <row r="607">
      <c r="A607" s="145"/>
      <c r="B607" s="146"/>
      <c r="C607" s="147"/>
      <c r="D607" s="147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</row>
    <row r="608">
      <c r="A608" s="145"/>
      <c r="B608" s="146"/>
      <c r="C608" s="147"/>
      <c r="D608" s="147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</row>
    <row r="609">
      <c r="A609" s="145"/>
      <c r="B609" s="146"/>
      <c r="C609" s="147"/>
      <c r="D609" s="147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</row>
    <row r="610">
      <c r="A610" s="145"/>
      <c r="B610" s="146"/>
      <c r="C610" s="147"/>
      <c r="D610" s="147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</row>
    <row r="611">
      <c r="A611" s="145"/>
      <c r="B611" s="146"/>
      <c r="C611" s="147"/>
      <c r="D611" s="147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</row>
    <row r="612">
      <c r="A612" s="145"/>
      <c r="B612" s="146"/>
      <c r="C612" s="147"/>
      <c r="D612" s="147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</row>
    <row r="613">
      <c r="A613" s="145"/>
      <c r="B613" s="146"/>
      <c r="C613" s="147"/>
      <c r="D613" s="147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</row>
    <row r="614">
      <c r="A614" s="145"/>
      <c r="B614" s="146"/>
      <c r="C614" s="147"/>
      <c r="D614" s="147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</row>
    <row r="615">
      <c r="A615" s="145"/>
      <c r="B615" s="146"/>
      <c r="C615" s="147"/>
      <c r="D615" s="147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</row>
    <row r="616">
      <c r="A616" s="145"/>
      <c r="B616" s="146"/>
      <c r="C616" s="147"/>
      <c r="D616" s="147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</row>
    <row r="617">
      <c r="A617" s="145"/>
      <c r="B617" s="146"/>
      <c r="C617" s="147"/>
      <c r="D617" s="147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</row>
    <row r="618">
      <c r="A618" s="145"/>
      <c r="B618" s="146"/>
      <c r="C618" s="147"/>
      <c r="D618" s="147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</row>
    <row r="619">
      <c r="A619" s="145"/>
      <c r="B619" s="146"/>
      <c r="C619" s="147"/>
      <c r="D619" s="147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</row>
    <row r="620">
      <c r="A620" s="145"/>
      <c r="B620" s="146"/>
      <c r="C620" s="147"/>
      <c r="D620" s="147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</row>
    <row r="621">
      <c r="A621" s="145"/>
      <c r="B621" s="146"/>
      <c r="C621" s="147"/>
      <c r="D621" s="147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</row>
    <row r="622">
      <c r="A622" s="145"/>
      <c r="B622" s="146"/>
      <c r="C622" s="147"/>
      <c r="D622" s="147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</row>
    <row r="623">
      <c r="A623" s="145"/>
      <c r="B623" s="146"/>
      <c r="C623" s="147"/>
      <c r="D623" s="147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</row>
    <row r="624">
      <c r="A624" s="145"/>
      <c r="B624" s="146"/>
      <c r="C624" s="147"/>
      <c r="D624" s="147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</row>
    <row r="625">
      <c r="A625" s="145"/>
      <c r="B625" s="146"/>
      <c r="C625" s="147"/>
      <c r="D625" s="147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</row>
    <row r="626">
      <c r="A626" s="145"/>
      <c r="B626" s="146"/>
      <c r="C626" s="147"/>
      <c r="D626" s="147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</row>
    <row r="627">
      <c r="A627" s="145"/>
      <c r="B627" s="146"/>
      <c r="C627" s="147"/>
      <c r="D627" s="147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</row>
    <row r="628">
      <c r="A628" s="145"/>
      <c r="B628" s="146"/>
      <c r="C628" s="147"/>
      <c r="D628" s="147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</row>
    <row r="629">
      <c r="A629" s="145"/>
      <c r="B629" s="146"/>
      <c r="C629" s="147"/>
      <c r="D629" s="147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</row>
    <row r="630">
      <c r="A630" s="145"/>
      <c r="B630" s="146"/>
      <c r="C630" s="147"/>
      <c r="D630" s="147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</row>
    <row r="631">
      <c r="A631" s="145"/>
      <c r="B631" s="146"/>
      <c r="C631" s="147"/>
      <c r="D631" s="147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</row>
    <row r="632">
      <c r="A632" s="145"/>
      <c r="B632" s="146"/>
      <c r="C632" s="147"/>
      <c r="D632" s="147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</row>
    <row r="633">
      <c r="A633" s="145"/>
      <c r="B633" s="146"/>
      <c r="C633" s="147"/>
      <c r="D633" s="147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</row>
    <row r="634">
      <c r="A634" s="145"/>
      <c r="B634" s="146"/>
      <c r="C634" s="147"/>
      <c r="D634" s="147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</row>
    <row r="635">
      <c r="A635" s="145"/>
      <c r="B635" s="146"/>
      <c r="C635" s="147"/>
      <c r="D635" s="147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</row>
    <row r="636">
      <c r="A636" s="145"/>
      <c r="B636" s="146"/>
      <c r="C636" s="147"/>
      <c r="D636" s="147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</row>
    <row r="637">
      <c r="A637" s="145"/>
      <c r="B637" s="146"/>
      <c r="C637" s="147"/>
      <c r="D637" s="147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</row>
    <row r="638">
      <c r="A638" s="145"/>
      <c r="B638" s="146"/>
      <c r="C638" s="147"/>
      <c r="D638" s="147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</row>
    <row r="639">
      <c r="A639" s="145"/>
      <c r="B639" s="146"/>
      <c r="C639" s="147"/>
      <c r="D639" s="147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</row>
    <row r="640">
      <c r="A640" s="145"/>
      <c r="B640" s="146"/>
      <c r="C640" s="147"/>
      <c r="D640" s="147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</row>
    <row r="641">
      <c r="A641" s="145"/>
      <c r="B641" s="146"/>
      <c r="C641" s="147"/>
      <c r="D641" s="147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</row>
    <row r="642">
      <c r="A642" s="145"/>
      <c r="B642" s="146"/>
      <c r="C642" s="147"/>
      <c r="D642" s="147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</row>
    <row r="643">
      <c r="A643" s="145"/>
      <c r="B643" s="146"/>
      <c r="C643" s="147"/>
      <c r="D643" s="147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</row>
    <row r="644">
      <c r="A644" s="145"/>
      <c r="B644" s="146"/>
      <c r="C644" s="147"/>
      <c r="D644" s="147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</row>
    <row r="645">
      <c r="A645" s="145"/>
      <c r="B645" s="146"/>
      <c r="C645" s="147"/>
      <c r="D645" s="147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</row>
    <row r="646">
      <c r="A646" s="145"/>
      <c r="B646" s="146"/>
      <c r="C646" s="147"/>
      <c r="D646" s="147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</row>
    <row r="647">
      <c r="A647" s="145"/>
      <c r="B647" s="146"/>
      <c r="C647" s="147"/>
      <c r="D647" s="147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</row>
    <row r="648">
      <c r="A648" s="145"/>
      <c r="B648" s="146"/>
      <c r="C648" s="147"/>
      <c r="D648" s="147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</row>
    <row r="649">
      <c r="A649" s="145"/>
      <c r="B649" s="146"/>
      <c r="C649" s="147"/>
      <c r="D649" s="147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</row>
    <row r="650">
      <c r="A650" s="145"/>
      <c r="B650" s="146"/>
      <c r="C650" s="147"/>
      <c r="D650" s="147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</row>
    <row r="651">
      <c r="A651" s="145"/>
      <c r="B651" s="146"/>
      <c r="C651" s="147"/>
      <c r="D651" s="147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</row>
    <row r="652">
      <c r="A652" s="145"/>
      <c r="B652" s="146"/>
      <c r="C652" s="147"/>
      <c r="D652" s="147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</row>
    <row r="653">
      <c r="A653" s="145"/>
      <c r="B653" s="146"/>
      <c r="C653" s="147"/>
      <c r="D653" s="147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</row>
    <row r="654">
      <c r="A654" s="145"/>
      <c r="B654" s="146"/>
      <c r="C654" s="147"/>
      <c r="D654" s="147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</row>
    <row r="655">
      <c r="A655" s="145"/>
      <c r="B655" s="146"/>
      <c r="C655" s="147"/>
      <c r="D655" s="147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</row>
    <row r="656">
      <c r="A656" s="145"/>
      <c r="B656" s="146"/>
      <c r="C656" s="147"/>
      <c r="D656" s="147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</row>
    <row r="657">
      <c r="A657" s="145"/>
      <c r="B657" s="146"/>
      <c r="C657" s="147"/>
      <c r="D657" s="147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</row>
    <row r="658">
      <c r="A658" s="145"/>
      <c r="B658" s="146"/>
      <c r="C658" s="147"/>
      <c r="D658" s="147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</row>
    <row r="659">
      <c r="A659" s="145"/>
      <c r="B659" s="146"/>
      <c r="C659" s="147"/>
      <c r="D659" s="147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</row>
    <row r="660">
      <c r="A660" s="145"/>
      <c r="B660" s="146"/>
      <c r="C660" s="147"/>
      <c r="D660" s="147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</row>
    <row r="661">
      <c r="A661" s="145"/>
      <c r="B661" s="146"/>
      <c r="C661" s="147"/>
      <c r="D661" s="147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</row>
    <row r="662">
      <c r="A662" s="145"/>
      <c r="B662" s="146"/>
      <c r="C662" s="147"/>
      <c r="D662" s="147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</row>
    <row r="663">
      <c r="A663" s="145"/>
      <c r="B663" s="146"/>
      <c r="C663" s="147"/>
      <c r="D663" s="147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</row>
    <row r="664">
      <c r="A664" s="145"/>
      <c r="B664" s="146"/>
      <c r="C664" s="147"/>
      <c r="D664" s="147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</row>
    <row r="665">
      <c r="A665" s="145"/>
      <c r="B665" s="146"/>
      <c r="C665" s="147"/>
      <c r="D665" s="147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</row>
    <row r="666">
      <c r="A666" s="145"/>
      <c r="B666" s="146"/>
      <c r="C666" s="147"/>
      <c r="D666" s="147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</row>
    <row r="667">
      <c r="A667" s="145"/>
      <c r="B667" s="146"/>
      <c r="C667" s="147"/>
      <c r="D667" s="147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</row>
    <row r="668">
      <c r="A668" s="145"/>
      <c r="B668" s="146"/>
      <c r="C668" s="147"/>
      <c r="D668" s="147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</row>
    <row r="669">
      <c r="A669" s="145"/>
      <c r="B669" s="146"/>
      <c r="C669" s="147"/>
      <c r="D669" s="147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</row>
    <row r="670">
      <c r="A670" s="145"/>
      <c r="B670" s="146"/>
      <c r="C670" s="147"/>
      <c r="D670" s="147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</row>
    <row r="671">
      <c r="A671" s="145"/>
      <c r="B671" s="146"/>
      <c r="C671" s="147"/>
      <c r="D671" s="147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</row>
    <row r="672">
      <c r="A672" s="145"/>
      <c r="B672" s="146"/>
      <c r="C672" s="147"/>
      <c r="D672" s="147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</row>
    <row r="673">
      <c r="A673" s="145"/>
      <c r="B673" s="146"/>
      <c r="C673" s="147"/>
      <c r="D673" s="147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</row>
    <row r="674">
      <c r="A674" s="145"/>
      <c r="B674" s="146"/>
      <c r="C674" s="147"/>
      <c r="D674" s="147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</row>
    <row r="675">
      <c r="A675" s="145"/>
      <c r="B675" s="146"/>
      <c r="C675" s="147"/>
      <c r="D675" s="147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</row>
    <row r="676">
      <c r="A676" s="145"/>
      <c r="B676" s="146"/>
      <c r="C676" s="147"/>
      <c r="D676" s="147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</row>
    <row r="677">
      <c r="A677" s="145"/>
      <c r="B677" s="146"/>
      <c r="C677" s="147"/>
      <c r="D677" s="147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</row>
    <row r="678">
      <c r="A678" s="145"/>
      <c r="B678" s="146"/>
      <c r="C678" s="147"/>
      <c r="D678" s="147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</row>
    <row r="679">
      <c r="A679" s="145"/>
      <c r="B679" s="146"/>
      <c r="C679" s="147"/>
      <c r="D679" s="147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</row>
    <row r="680">
      <c r="A680" s="145"/>
      <c r="B680" s="146"/>
      <c r="C680" s="147"/>
      <c r="D680" s="147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</row>
    <row r="681">
      <c r="A681" s="145"/>
      <c r="B681" s="146"/>
      <c r="C681" s="147"/>
      <c r="D681" s="147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</row>
    <row r="682">
      <c r="A682" s="145"/>
      <c r="B682" s="146"/>
      <c r="C682" s="147"/>
      <c r="D682" s="147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</row>
    <row r="683">
      <c r="A683" s="145"/>
      <c r="B683" s="146"/>
      <c r="C683" s="147"/>
      <c r="D683" s="147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</row>
    <row r="684">
      <c r="A684" s="145"/>
      <c r="B684" s="146"/>
      <c r="C684" s="147"/>
      <c r="D684" s="147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</row>
    <row r="685">
      <c r="A685" s="145"/>
      <c r="B685" s="146"/>
      <c r="C685" s="147"/>
      <c r="D685" s="147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</row>
    <row r="686">
      <c r="A686" s="145"/>
      <c r="B686" s="146"/>
      <c r="C686" s="147"/>
      <c r="D686" s="147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</row>
    <row r="687">
      <c r="A687" s="145"/>
      <c r="B687" s="146"/>
      <c r="C687" s="147"/>
      <c r="D687" s="147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</row>
    <row r="688">
      <c r="A688" s="145"/>
      <c r="B688" s="146"/>
      <c r="C688" s="147"/>
      <c r="D688" s="147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</row>
    <row r="689">
      <c r="A689" s="145"/>
      <c r="B689" s="146"/>
      <c r="C689" s="147"/>
      <c r="D689" s="147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</row>
    <row r="690">
      <c r="A690" s="145"/>
      <c r="B690" s="146"/>
      <c r="C690" s="147"/>
      <c r="D690" s="147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</row>
    <row r="691">
      <c r="A691" s="145"/>
      <c r="B691" s="146"/>
      <c r="C691" s="147"/>
      <c r="D691" s="147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</row>
    <row r="692">
      <c r="A692" s="145"/>
      <c r="B692" s="146"/>
      <c r="C692" s="147"/>
      <c r="D692" s="147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</row>
    <row r="693">
      <c r="A693" s="145"/>
      <c r="B693" s="146"/>
      <c r="C693" s="147"/>
      <c r="D693" s="147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</row>
    <row r="694">
      <c r="A694" s="145"/>
      <c r="B694" s="146"/>
      <c r="C694" s="147"/>
      <c r="D694" s="147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</row>
    <row r="695">
      <c r="A695" s="145"/>
      <c r="B695" s="146"/>
      <c r="C695" s="147"/>
      <c r="D695" s="147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</row>
    <row r="696">
      <c r="A696" s="145"/>
      <c r="B696" s="146"/>
      <c r="C696" s="147"/>
      <c r="D696" s="147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</row>
    <row r="697">
      <c r="A697" s="145"/>
      <c r="B697" s="146"/>
      <c r="C697" s="147"/>
      <c r="D697" s="147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</row>
    <row r="698">
      <c r="A698" s="145"/>
      <c r="B698" s="146"/>
      <c r="C698" s="147"/>
      <c r="D698" s="147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</row>
    <row r="699">
      <c r="A699" s="145"/>
      <c r="B699" s="146"/>
      <c r="C699" s="147"/>
      <c r="D699" s="147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</row>
    <row r="700">
      <c r="A700" s="145"/>
      <c r="B700" s="146"/>
      <c r="C700" s="147"/>
      <c r="D700" s="147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</row>
    <row r="701">
      <c r="A701" s="145"/>
      <c r="B701" s="146"/>
      <c r="C701" s="147"/>
      <c r="D701" s="147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</row>
    <row r="702">
      <c r="A702" s="145"/>
      <c r="B702" s="146"/>
      <c r="C702" s="147"/>
      <c r="D702" s="147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</row>
    <row r="703">
      <c r="A703" s="145"/>
      <c r="B703" s="146"/>
      <c r="C703" s="147"/>
      <c r="D703" s="147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</row>
    <row r="704">
      <c r="A704" s="145"/>
      <c r="B704" s="146"/>
      <c r="C704" s="147"/>
      <c r="D704" s="147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</row>
    <row r="705">
      <c r="A705" s="145"/>
      <c r="B705" s="146"/>
      <c r="C705" s="147"/>
      <c r="D705" s="147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</row>
    <row r="706">
      <c r="A706" s="145"/>
      <c r="B706" s="146"/>
      <c r="C706" s="147"/>
      <c r="D706" s="147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</row>
    <row r="707">
      <c r="A707" s="145"/>
      <c r="B707" s="146"/>
      <c r="C707" s="147"/>
      <c r="D707" s="147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</row>
    <row r="708">
      <c r="A708" s="145"/>
      <c r="B708" s="146"/>
      <c r="C708" s="147"/>
      <c r="D708" s="147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</row>
    <row r="709">
      <c r="A709" s="145"/>
      <c r="B709" s="146"/>
      <c r="C709" s="147"/>
      <c r="D709" s="147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</row>
    <row r="710">
      <c r="A710" s="145"/>
      <c r="B710" s="146"/>
      <c r="C710" s="147"/>
      <c r="D710" s="147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</row>
    <row r="711">
      <c r="A711" s="145"/>
      <c r="B711" s="146"/>
      <c r="C711" s="147"/>
      <c r="D711" s="147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</row>
    <row r="712">
      <c r="A712" s="145"/>
      <c r="B712" s="146"/>
      <c r="C712" s="147"/>
      <c r="D712" s="147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</row>
    <row r="713">
      <c r="A713" s="145"/>
      <c r="B713" s="146"/>
      <c r="C713" s="147"/>
      <c r="D713" s="147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</row>
    <row r="714">
      <c r="A714" s="145"/>
      <c r="B714" s="146"/>
      <c r="C714" s="147"/>
      <c r="D714" s="147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</row>
    <row r="715">
      <c r="A715" s="145"/>
      <c r="B715" s="146"/>
      <c r="C715" s="147"/>
      <c r="D715" s="147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</row>
    <row r="716">
      <c r="A716" s="145"/>
      <c r="B716" s="146"/>
      <c r="C716" s="147"/>
      <c r="D716" s="147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</row>
    <row r="717">
      <c r="A717" s="145"/>
      <c r="B717" s="146"/>
      <c r="C717" s="147"/>
      <c r="D717" s="147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</row>
    <row r="718">
      <c r="A718" s="145"/>
      <c r="B718" s="146"/>
      <c r="C718" s="147"/>
      <c r="D718" s="147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</row>
    <row r="719">
      <c r="A719" s="145"/>
      <c r="B719" s="146"/>
      <c r="C719" s="147"/>
      <c r="D719" s="147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</row>
    <row r="720">
      <c r="A720" s="145"/>
      <c r="B720" s="146"/>
      <c r="C720" s="147"/>
      <c r="D720" s="147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</row>
    <row r="721">
      <c r="A721" s="145"/>
      <c r="B721" s="146"/>
      <c r="C721" s="147"/>
      <c r="D721" s="147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</row>
    <row r="722">
      <c r="A722" s="145"/>
      <c r="B722" s="146"/>
      <c r="C722" s="147"/>
      <c r="D722" s="147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</row>
    <row r="723">
      <c r="A723" s="145"/>
      <c r="B723" s="146"/>
      <c r="C723" s="147"/>
      <c r="D723" s="147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</row>
    <row r="724">
      <c r="A724" s="145"/>
      <c r="B724" s="146"/>
      <c r="C724" s="147"/>
      <c r="D724" s="147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</row>
    <row r="725">
      <c r="A725" s="145"/>
      <c r="B725" s="146"/>
      <c r="C725" s="147"/>
      <c r="D725" s="147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</row>
    <row r="726">
      <c r="A726" s="145"/>
      <c r="B726" s="146"/>
      <c r="C726" s="147"/>
      <c r="D726" s="147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</row>
    <row r="727">
      <c r="A727" s="145"/>
      <c r="B727" s="146"/>
      <c r="C727" s="147"/>
      <c r="D727" s="147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</row>
    <row r="728">
      <c r="A728" s="145"/>
      <c r="B728" s="146"/>
      <c r="C728" s="147"/>
      <c r="D728" s="147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</row>
    <row r="729">
      <c r="A729" s="145"/>
      <c r="B729" s="146"/>
      <c r="C729" s="147"/>
      <c r="D729" s="147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</row>
    <row r="730">
      <c r="A730" s="145"/>
      <c r="B730" s="146"/>
      <c r="C730" s="147"/>
      <c r="D730" s="147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</row>
    <row r="731">
      <c r="A731" s="145"/>
      <c r="B731" s="146"/>
      <c r="C731" s="147"/>
      <c r="D731" s="147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</row>
    <row r="732">
      <c r="A732" s="145"/>
      <c r="B732" s="146"/>
      <c r="C732" s="147"/>
      <c r="D732" s="147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</row>
    <row r="733">
      <c r="A733" s="145"/>
      <c r="B733" s="146"/>
      <c r="C733" s="147"/>
      <c r="D733" s="147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</row>
    <row r="734">
      <c r="A734" s="145"/>
      <c r="B734" s="146"/>
      <c r="C734" s="147"/>
      <c r="D734" s="147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</row>
    <row r="735">
      <c r="A735" s="145"/>
      <c r="B735" s="146"/>
      <c r="C735" s="147"/>
      <c r="D735" s="147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</row>
    <row r="736">
      <c r="A736" s="145"/>
      <c r="B736" s="146"/>
      <c r="C736" s="147"/>
      <c r="D736" s="147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</row>
    <row r="737">
      <c r="A737" s="145"/>
      <c r="B737" s="146"/>
      <c r="C737" s="147"/>
      <c r="D737" s="147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</row>
    <row r="738">
      <c r="A738" s="145"/>
      <c r="B738" s="146"/>
      <c r="C738" s="147"/>
      <c r="D738" s="147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</row>
    <row r="739">
      <c r="A739" s="145"/>
      <c r="B739" s="146"/>
      <c r="C739" s="147"/>
      <c r="D739" s="147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</row>
    <row r="740">
      <c r="A740" s="145"/>
      <c r="B740" s="146"/>
      <c r="C740" s="147"/>
      <c r="D740" s="147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</row>
    <row r="741">
      <c r="A741" s="145"/>
      <c r="B741" s="146"/>
      <c r="C741" s="147"/>
      <c r="D741" s="147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</row>
    <row r="742">
      <c r="A742" s="145"/>
      <c r="B742" s="146"/>
      <c r="C742" s="147"/>
      <c r="D742" s="147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</row>
    <row r="743">
      <c r="A743" s="145"/>
      <c r="B743" s="146"/>
      <c r="C743" s="147"/>
      <c r="D743" s="147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</row>
    <row r="744">
      <c r="A744" s="145"/>
      <c r="B744" s="146"/>
      <c r="C744" s="147"/>
      <c r="D744" s="147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</row>
    <row r="745">
      <c r="A745" s="145"/>
      <c r="B745" s="146"/>
      <c r="C745" s="147"/>
      <c r="D745" s="147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</row>
    <row r="746">
      <c r="A746" s="145"/>
      <c r="B746" s="146"/>
      <c r="C746" s="147"/>
      <c r="D746" s="147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</row>
    <row r="747">
      <c r="A747" s="145"/>
      <c r="B747" s="146"/>
      <c r="C747" s="147"/>
      <c r="D747" s="147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</row>
    <row r="748">
      <c r="A748" s="145"/>
      <c r="B748" s="146"/>
      <c r="C748" s="147"/>
      <c r="D748" s="147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</row>
    <row r="749">
      <c r="A749" s="145"/>
      <c r="B749" s="146"/>
      <c r="C749" s="147"/>
      <c r="D749" s="147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</row>
    <row r="750">
      <c r="A750" s="145"/>
      <c r="B750" s="146"/>
      <c r="C750" s="147"/>
      <c r="D750" s="147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</row>
    <row r="751">
      <c r="A751" s="145"/>
      <c r="B751" s="146"/>
      <c r="C751" s="147"/>
      <c r="D751" s="147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</row>
    <row r="752">
      <c r="A752" s="145"/>
      <c r="B752" s="146"/>
      <c r="C752" s="147"/>
      <c r="D752" s="147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</row>
    <row r="753">
      <c r="A753" s="145"/>
      <c r="B753" s="146"/>
      <c r="C753" s="147"/>
      <c r="D753" s="147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</row>
    <row r="754">
      <c r="A754" s="145"/>
      <c r="B754" s="146"/>
      <c r="C754" s="147"/>
      <c r="D754" s="147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</row>
    <row r="755">
      <c r="A755" s="145"/>
      <c r="B755" s="146"/>
      <c r="C755" s="147"/>
      <c r="D755" s="147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</row>
    <row r="756">
      <c r="A756" s="145"/>
      <c r="B756" s="146"/>
      <c r="C756" s="147"/>
      <c r="D756" s="147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</row>
    <row r="757">
      <c r="A757" s="145"/>
      <c r="B757" s="146"/>
      <c r="C757" s="147"/>
      <c r="D757" s="147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</row>
    <row r="758">
      <c r="A758" s="145"/>
      <c r="B758" s="146"/>
      <c r="C758" s="147"/>
      <c r="D758" s="147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</row>
    <row r="759">
      <c r="A759" s="145"/>
      <c r="B759" s="146"/>
      <c r="C759" s="147"/>
      <c r="D759" s="147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</row>
    <row r="760">
      <c r="A760" s="145"/>
      <c r="B760" s="146"/>
      <c r="C760" s="147"/>
      <c r="D760" s="147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</row>
    <row r="761">
      <c r="A761" s="145"/>
      <c r="B761" s="146"/>
      <c r="C761" s="147"/>
      <c r="D761" s="147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</row>
    <row r="762">
      <c r="A762" s="145"/>
      <c r="B762" s="146"/>
      <c r="C762" s="147"/>
      <c r="D762" s="147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</row>
    <row r="763">
      <c r="A763" s="145"/>
      <c r="B763" s="146"/>
      <c r="C763" s="147"/>
      <c r="D763" s="147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</row>
    <row r="764">
      <c r="A764" s="145"/>
      <c r="B764" s="146"/>
      <c r="C764" s="147"/>
      <c r="D764" s="147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</row>
    <row r="765">
      <c r="A765" s="145"/>
      <c r="B765" s="146"/>
      <c r="C765" s="147"/>
      <c r="D765" s="147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</row>
    <row r="766">
      <c r="A766" s="145"/>
      <c r="B766" s="146"/>
      <c r="C766" s="147"/>
      <c r="D766" s="147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</row>
    <row r="767">
      <c r="A767" s="145"/>
      <c r="B767" s="146"/>
      <c r="C767" s="147"/>
      <c r="D767" s="147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</row>
    <row r="768">
      <c r="A768" s="145"/>
      <c r="B768" s="146"/>
      <c r="C768" s="147"/>
      <c r="D768" s="147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</row>
    <row r="769">
      <c r="A769" s="145"/>
      <c r="B769" s="146"/>
      <c r="C769" s="147"/>
      <c r="D769" s="147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</row>
    <row r="770">
      <c r="A770" s="145"/>
      <c r="B770" s="146"/>
      <c r="C770" s="147"/>
      <c r="D770" s="147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</row>
    <row r="771">
      <c r="A771" s="145"/>
      <c r="B771" s="146"/>
      <c r="C771" s="147"/>
      <c r="D771" s="147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</row>
    <row r="772">
      <c r="A772" s="145"/>
      <c r="B772" s="146"/>
      <c r="C772" s="147"/>
      <c r="D772" s="147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</row>
    <row r="773">
      <c r="A773" s="145"/>
      <c r="B773" s="146"/>
      <c r="C773" s="147"/>
      <c r="D773" s="147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</row>
    <row r="774">
      <c r="A774" s="145"/>
      <c r="B774" s="146"/>
      <c r="C774" s="147"/>
      <c r="D774" s="147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</row>
    <row r="775">
      <c r="A775" s="145"/>
      <c r="B775" s="146"/>
      <c r="C775" s="147"/>
      <c r="D775" s="147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</row>
    <row r="776">
      <c r="A776" s="145"/>
      <c r="B776" s="146"/>
      <c r="C776" s="147"/>
      <c r="D776" s="147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</row>
    <row r="777">
      <c r="A777" s="145"/>
      <c r="B777" s="146"/>
      <c r="C777" s="147"/>
      <c r="D777" s="147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</row>
    <row r="778">
      <c r="A778" s="145"/>
      <c r="B778" s="146"/>
      <c r="C778" s="147"/>
      <c r="D778" s="147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</row>
    <row r="779">
      <c r="A779" s="145"/>
      <c r="B779" s="146"/>
      <c r="C779" s="147"/>
      <c r="D779" s="147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</row>
    <row r="780">
      <c r="A780" s="145"/>
      <c r="B780" s="146"/>
      <c r="C780" s="147"/>
      <c r="D780" s="147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</row>
    <row r="781">
      <c r="A781" s="145"/>
      <c r="B781" s="146"/>
      <c r="C781" s="147"/>
      <c r="D781" s="147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</row>
    <row r="782">
      <c r="A782" s="145"/>
      <c r="B782" s="146"/>
      <c r="C782" s="147"/>
      <c r="D782" s="147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</row>
    <row r="783">
      <c r="A783" s="145"/>
      <c r="B783" s="146"/>
      <c r="C783" s="147"/>
      <c r="D783" s="147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</row>
    <row r="784">
      <c r="A784" s="145"/>
      <c r="B784" s="146"/>
      <c r="C784" s="147"/>
      <c r="D784" s="147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</row>
    <row r="785">
      <c r="A785" s="145"/>
      <c r="B785" s="146"/>
      <c r="C785" s="147"/>
      <c r="D785" s="147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</row>
    <row r="786">
      <c r="A786" s="145"/>
      <c r="B786" s="146"/>
      <c r="C786" s="147"/>
      <c r="D786" s="147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</row>
    <row r="787">
      <c r="A787" s="145"/>
      <c r="B787" s="146"/>
      <c r="C787" s="147"/>
      <c r="D787" s="147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</row>
    <row r="788">
      <c r="A788" s="145"/>
      <c r="B788" s="146"/>
      <c r="C788" s="147"/>
      <c r="D788" s="147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</row>
    <row r="789">
      <c r="A789" s="145"/>
      <c r="B789" s="146"/>
      <c r="C789" s="147"/>
      <c r="D789" s="147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</row>
    <row r="790">
      <c r="A790" s="145"/>
      <c r="B790" s="146"/>
      <c r="C790" s="147"/>
      <c r="D790" s="147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</row>
    <row r="791">
      <c r="A791" s="145"/>
      <c r="B791" s="146"/>
      <c r="C791" s="147"/>
      <c r="D791" s="147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</row>
    <row r="792">
      <c r="A792" s="145"/>
      <c r="B792" s="146"/>
      <c r="C792" s="147"/>
      <c r="D792" s="147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</row>
    <row r="793">
      <c r="A793" s="145"/>
      <c r="B793" s="146"/>
      <c r="C793" s="147"/>
      <c r="D793" s="147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</row>
    <row r="794">
      <c r="A794" s="145"/>
      <c r="B794" s="146"/>
      <c r="C794" s="147"/>
      <c r="D794" s="147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</row>
    <row r="795">
      <c r="A795" s="145"/>
      <c r="B795" s="146"/>
      <c r="C795" s="147"/>
      <c r="D795" s="147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</row>
    <row r="796">
      <c r="A796" s="145"/>
      <c r="B796" s="146"/>
      <c r="C796" s="147"/>
      <c r="D796" s="147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</row>
    <row r="797">
      <c r="A797" s="145"/>
      <c r="B797" s="146"/>
      <c r="C797" s="147"/>
      <c r="D797" s="147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</row>
    <row r="798">
      <c r="A798" s="145"/>
      <c r="B798" s="146"/>
      <c r="C798" s="147"/>
      <c r="D798" s="147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</row>
    <row r="799">
      <c r="A799" s="145"/>
      <c r="B799" s="146"/>
      <c r="C799" s="147"/>
      <c r="D799" s="147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</row>
    <row r="800">
      <c r="A800" s="145"/>
      <c r="B800" s="146"/>
      <c r="C800" s="147"/>
      <c r="D800" s="147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</row>
    <row r="801">
      <c r="A801" s="145"/>
      <c r="B801" s="146"/>
      <c r="C801" s="147"/>
      <c r="D801" s="147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</row>
    <row r="802">
      <c r="A802" s="145"/>
      <c r="B802" s="146"/>
      <c r="C802" s="147"/>
      <c r="D802" s="147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</row>
    <row r="803">
      <c r="A803" s="145"/>
      <c r="B803" s="146"/>
      <c r="C803" s="147"/>
      <c r="D803" s="147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</row>
    <row r="804">
      <c r="A804" s="145"/>
      <c r="B804" s="146"/>
      <c r="C804" s="147"/>
      <c r="D804" s="147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</row>
    <row r="805">
      <c r="A805" s="145"/>
      <c r="B805" s="146"/>
      <c r="C805" s="147"/>
      <c r="D805" s="147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</row>
    <row r="806">
      <c r="A806" s="145"/>
      <c r="B806" s="146"/>
      <c r="C806" s="147"/>
      <c r="D806" s="147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</row>
    <row r="807">
      <c r="A807" s="145"/>
      <c r="B807" s="146"/>
      <c r="C807" s="147"/>
      <c r="D807" s="147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</row>
    <row r="808">
      <c r="A808" s="145"/>
      <c r="B808" s="146"/>
      <c r="C808" s="147"/>
      <c r="D808" s="147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</row>
    <row r="809">
      <c r="A809" s="145"/>
      <c r="B809" s="146"/>
      <c r="C809" s="147"/>
      <c r="D809" s="147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</row>
    <row r="810">
      <c r="A810" s="145"/>
      <c r="B810" s="146"/>
      <c r="C810" s="147"/>
      <c r="D810" s="147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</row>
    <row r="811">
      <c r="A811" s="145"/>
      <c r="B811" s="146"/>
      <c r="C811" s="147"/>
      <c r="D811" s="147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</row>
    <row r="812">
      <c r="A812" s="145"/>
      <c r="B812" s="146"/>
      <c r="C812" s="147"/>
      <c r="D812" s="147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</row>
    <row r="813">
      <c r="A813" s="145"/>
      <c r="B813" s="146"/>
      <c r="C813" s="147"/>
      <c r="D813" s="147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</row>
    <row r="814">
      <c r="A814" s="145"/>
      <c r="B814" s="146"/>
      <c r="C814" s="147"/>
      <c r="D814" s="147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</row>
    <row r="815">
      <c r="A815" s="145"/>
      <c r="B815" s="146"/>
      <c r="C815" s="147"/>
      <c r="D815" s="147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</row>
    <row r="816">
      <c r="A816" s="145"/>
      <c r="B816" s="146"/>
      <c r="C816" s="147"/>
      <c r="D816" s="147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</row>
    <row r="817">
      <c r="A817" s="145"/>
      <c r="B817" s="146"/>
      <c r="C817" s="147"/>
      <c r="D817" s="147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</row>
    <row r="818">
      <c r="A818" s="145"/>
      <c r="B818" s="146"/>
      <c r="C818" s="147"/>
      <c r="D818" s="147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</row>
    <row r="819">
      <c r="A819" s="145"/>
      <c r="B819" s="146"/>
      <c r="C819" s="147"/>
      <c r="D819" s="147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</row>
    <row r="820">
      <c r="A820" s="145"/>
      <c r="B820" s="146"/>
      <c r="C820" s="147"/>
      <c r="D820" s="147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</row>
    <row r="821">
      <c r="A821" s="145"/>
      <c r="B821" s="146"/>
      <c r="C821" s="147"/>
      <c r="D821" s="147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</row>
    <row r="822">
      <c r="A822" s="145"/>
      <c r="B822" s="146"/>
      <c r="C822" s="147"/>
      <c r="D822" s="147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</row>
    <row r="823">
      <c r="A823" s="145"/>
      <c r="B823" s="146"/>
      <c r="C823" s="147"/>
      <c r="D823" s="147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</row>
    <row r="824">
      <c r="A824" s="145"/>
      <c r="B824" s="146"/>
      <c r="C824" s="147"/>
      <c r="D824" s="147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</row>
    <row r="825">
      <c r="A825" s="145"/>
      <c r="B825" s="146"/>
      <c r="C825" s="147"/>
      <c r="D825" s="147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</row>
    <row r="826">
      <c r="A826" s="145"/>
      <c r="B826" s="146"/>
      <c r="C826" s="147"/>
      <c r="D826" s="147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</row>
    <row r="827">
      <c r="A827" s="145"/>
      <c r="B827" s="146"/>
      <c r="C827" s="147"/>
      <c r="D827" s="147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</row>
    <row r="828">
      <c r="A828" s="145"/>
      <c r="B828" s="146"/>
      <c r="C828" s="147"/>
      <c r="D828" s="147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</row>
    <row r="829">
      <c r="A829" s="145"/>
      <c r="B829" s="146"/>
      <c r="C829" s="147"/>
      <c r="D829" s="147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</row>
    <row r="830">
      <c r="A830" s="145"/>
      <c r="B830" s="146"/>
      <c r="C830" s="147"/>
      <c r="D830" s="147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</row>
    <row r="831">
      <c r="A831" s="145"/>
      <c r="B831" s="146"/>
      <c r="C831" s="147"/>
      <c r="D831" s="147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</row>
    <row r="832">
      <c r="A832" s="145"/>
      <c r="B832" s="146"/>
      <c r="C832" s="147"/>
      <c r="D832" s="147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</row>
    <row r="833">
      <c r="A833" s="145"/>
      <c r="B833" s="146"/>
      <c r="C833" s="147"/>
      <c r="D833" s="147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</row>
    <row r="834">
      <c r="A834" s="145"/>
      <c r="B834" s="146"/>
      <c r="C834" s="147"/>
      <c r="D834" s="147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</row>
    <row r="835">
      <c r="A835" s="145"/>
      <c r="B835" s="146"/>
      <c r="C835" s="147"/>
      <c r="D835" s="147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</row>
    <row r="836">
      <c r="A836" s="145"/>
      <c r="B836" s="146"/>
      <c r="C836" s="147"/>
      <c r="D836" s="147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</row>
    <row r="837">
      <c r="A837" s="145"/>
      <c r="B837" s="146"/>
      <c r="C837" s="147"/>
      <c r="D837" s="147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</row>
    <row r="838">
      <c r="A838" s="145"/>
      <c r="B838" s="146"/>
      <c r="C838" s="147"/>
      <c r="D838" s="147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</row>
    <row r="839">
      <c r="A839" s="145"/>
      <c r="B839" s="146"/>
      <c r="C839" s="147"/>
      <c r="D839" s="147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</row>
    <row r="840">
      <c r="A840" s="145"/>
      <c r="B840" s="146"/>
      <c r="C840" s="147"/>
      <c r="D840" s="147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</row>
    <row r="841">
      <c r="A841" s="145"/>
      <c r="B841" s="146"/>
      <c r="C841" s="147"/>
      <c r="D841" s="147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</row>
    <row r="842">
      <c r="A842" s="145"/>
      <c r="B842" s="146"/>
      <c r="C842" s="147"/>
      <c r="D842" s="147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</row>
    <row r="843">
      <c r="A843" s="145"/>
      <c r="B843" s="146"/>
      <c r="C843" s="147"/>
      <c r="D843" s="147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</row>
    <row r="844">
      <c r="A844" s="145"/>
      <c r="B844" s="146"/>
      <c r="C844" s="147"/>
      <c r="D844" s="147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</row>
    <row r="845">
      <c r="A845" s="145"/>
      <c r="B845" s="146"/>
      <c r="C845" s="147"/>
      <c r="D845" s="147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</row>
    <row r="846">
      <c r="A846" s="145"/>
      <c r="B846" s="146"/>
      <c r="C846" s="147"/>
      <c r="D846" s="147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</row>
    <row r="847">
      <c r="A847" s="145"/>
      <c r="B847" s="146"/>
      <c r="C847" s="147"/>
      <c r="D847" s="147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</row>
    <row r="848">
      <c r="A848" s="145"/>
      <c r="B848" s="146"/>
      <c r="C848" s="147"/>
      <c r="D848" s="147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</row>
    <row r="849">
      <c r="A849" s="145"/>
      <c r="B849" s="146"/>
      <c r="C849" s="147"/>
      <c r="D849" s="147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</row>
    <row r="850">
      <c r="A850" s="145"/>
      <c r="B850" s="146"/>
      <c r="C850" s="147"/>
      <c r="D850" s="147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</row>
    <row r="851">
      <c r="A851" s="145"/>
      <c r="B851" s="146"/>
      <c r="C851" s="147"/>
      <c r="D851" s="147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</row>
    <row r="852">
      <c r="A852" s="145"/>
      <c r="B852" s="146"/>
      <c r="C852" s="147"/>
      <c r="D852" s="147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</row>
    <row r="853">
      <c r="A853" s="145"/>
      <c r="B853" s="146"/>
      <c r="C853" s="147"/>
      <c r="D853" s="147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</row>
    <row r="854">
      <c r="A854" s="145"/>
      <c r="B854" s="146"/>
      <c r="C854" s="147"/>
      <c r="D854" s="147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</row>
    <row r="855">
      <c r="A855" s="145"/>
      <c r="B855" s="146"/>
      <c r="C855" s="147"/>
      <c r="D855" s="147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</row>
    <row r="856">
      <c r="A856" s="145"/>
      <c r="B856" s="146"/>
      <c r="C856" s="147"/>
      <c r="D856" s="147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</row>
    <row r="857">
      <c r="A857" s="145"/>
      <c r="B857" s="146"/>
      <c r="C857" s="147"/>
      <c r="D857" s="147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</row>
    <row r="858">
      <c r="A858" s="145"/>
      <c r="B858" s="146"/>
      <c r="C858" s="147"/>
      <c r="D858" s="147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</row>
    <row r="859">
      <c r="A859" s="145"/>
      <c r="B859" s="146"/>
      <c r="C859" s="147"/>
      <c r="D859" s="147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</row>
    <row r="860">
      <c r="A860" s="145"/>
      <c r="B860" s="146"/>
      <c r="C860" s="147"/>
      <c r="D860" s="147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</row>
    <row r="861">
      <c r="A861" s="145"/>
      <c r="B861" s="146"/>
      <c r="C861" s="147"/>
      <c r="D861" s="147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</row>
    <row r="862">
      <c r="A862" s="145"/>
      <c r="B862" s="146"/>
      <c r="C862" s="147"/>
      <c r="D862" s="147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</row>
    <row r="863">
      <c r="A863" s="145"/>
      <c r="B863" s="146"/>
      <c r="C863" s="147"/>
      <c r="D863" s="147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</row>
    <row r="864">
      <c r="A864" s="145"/>
      <c r="B864" s="146"/>
      <c r="C864" s="147"/>
      <c r="D864" s="147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</row>
    <row r="865">
      <c r="A865" s="145"/>
      <c r="B865" s="146"/>
      <c r="C865" s="147"/>
      <c r="D865" s="147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</row>
    <row r="866">
      <c r="A866" s="145"/>
      <c r="B866" s="146"/>
      <c r="C866" s="147"/>
      <c r="D866" s="147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</row>
    <row r="867">
      <c r="A867" s="145"/>
      <c r="B867" s="146"/>
      <c r="C867" s="147"/>
      <c r="D867" s="147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</row>
    <row r="868">
      <c r="A868" s="145"/>
      <c r="B868" s="146"/>
      <c r="C868" s="147"/>
      <c r="D868" s="147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</row>
    <row r="869">
      <c r="A869" s="145"/>
      <c r="B869" s="146"/>
      <c r="C869" s="147"/>
      <c r="D869" s="147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</row>
    <row r="870">
      <c r="A870" s="145"/>
      <c r="B870" s="146"/>
      <c r="C870" s="147"/>
      <c r="D870" s="147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</row>
    <row r="871">
      <c r="A871" s="145"/>
      <c r="B871" s="146"/>
      <c r="C871" s="147"/>
      <c r="D871" s="147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</row>
    <row r="872">
      <c r="A872" s="145"/>
      <c r="B872" s="146"/>
      <c r="C872" s="147"/>
      <c r="D872" s="147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</row>
    <row r="873">
      <c r="A873" s="145"/>
      <c r="B873" s="146"/>
      <c r="C873" s="147"/>
      <c r="D873" s="147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</row>
    <row r="874">
      <c r="A874" s="145"/>
      <c r="B874" s="146"/>
      <c r="C874" s="147"/>
      <c r="D874" s="147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</row>
    <row r="875">
      <c r="A875" s="145"/>
      <c r="B875" s="146"/>
      <c r="C875" s="147"/>
      <c r="D875" s="147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</row>
    <row r="876">
      <c r="A876" s="145"/>
      <c r="B876" s="146"/>
      <c r="C876" s="147"/>
      <c r="D876" s="147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</row>
    <row r="877">
      <c r="A877" s="145"/>
      <c r="B877" s="146"/>
      <c r="C877" s="147"/>
      <c r="D877" s="147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</row>
    <row r="878">
      <c r="A878" s="145"/>
      <c r="B878" s="146"/>
      <c r="C878" s="147"/>
      <c r="D878" s="147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</row>
    <row r="879">
      <c r="A879" s="145"/>
      <c r="B879" s="146"/>
      <c r="C879" s="147"/>
      <c r="D879" s="147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</row>
    <row r="880">
      <c r="A880" s="145"/>
      <c r="B880" s="146"/>
      <c r="C880" s="147"/>
      <c r="D880" s="147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</row>
    <row r="881">
      <c r="A881" s="145"/>
      <c r="B881" s="146"/>
      <c r="C881" s="147"/>
      <c r="D881" s="147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</row>
    <row r="882">
      <c r="A882" s="145"/>
      <c r="B882" s="146"/>
      <c r="C882" s="147"/>
      <c r="D882" s="147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</row>
    <row r="883">
      <c r="A883" s="145"/>
      <c r="B883" s="146"/>
      <c r="C883" s="147"/>
      <c r="D883" s="147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</row>
    <row r="884">
      <c r="A884" s="145"/>
      <c r="B884" s="146"/>
      <c r="C884" s="147"/>
      <c r="D884" s="147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</row>
    <row r="885">
      <c r="A885" s="145"/>
      <c r="B885" s="146"/>
      <c r="C885" s="147"/>
      <c r="D885" s="147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</row>
    <row r="886">
      <c r="A886" s="145"/>
      <c r="B886" s="146"/>
      <c r="C886" s="147"/>
      <c r="D886" s="147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</row>
    <row r="887">
      <c r="A887" s="145"/>
      <c r="B887" s="146"/>
      <c r="C887" s="147"/>
      <c r="D887" s="147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</row>
    <row r="888">
      <c r="A888" s="145"/>
      <c r="B888" s="146"/>
      <c r="C888" s="147"/>
      <c r="D888" s="147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</row>
    <row r="889">
      <c r="A889" s="145"/>
      <c r="B889" s="146"/>
      <c r="C889" s="147"/>
      <c r="D889" s="147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</row>
    <row r="890">
      <c r="A890" s="145"/>
      <c r="B890" s="146"/>
      <c r="C890" s="147"/>
      <c r="D890" s="147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</row>
    <row r="891">
      <c r="A891" s="145"/>
      <c r="B891" s="146"/>
      <c r="C891" s="147"/>
      <c r="D891" s="147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</row>
    <row r="892">
      <c r="A892" s="145"/>
      <c r="B892" s="146"/>
      <c r="C892" s="147"/>
      <c r="D892" s="147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</row>
    <row r="893">
      <c r="A893" s="145"/>
      <c r="B893" s="146"/>
      <c r="C893" s="147"/>
      <c r="D893" s="147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</row>
    <row r="894">
      <c r="A894" s="145"/>
      <c r="B894" s="146"/>
      <c r="C894" s="147"/>
      <c r="D894" s="147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</row>
    <row r="895">
      <c r="A895" s="145"/>
      <c r="B895" s="146"/>
      <c r="C895" s="147"/>
      <c r="D895" s="147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</row>
    <row r="896">
      <c r="A896" s="145"/>
      <c r="B896" s="146"/>
      <c r="C896" s="147"/>
      <c r="D896" s="147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</row>
    <row r="897">
      <c r="A897" s="145"/>
      <c r="B897" s="146"/>
      <c r="C897" s="147"/>
      <c r="D897" s="147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</row>
    <row r="898">
      <c r="A898" s="145"/>
      <c r="B898" s="146"/>
      <c r="C898" s="147"/>
      <c r="D898" s="147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</row>
    <row r="899">
      <c r="A899" s="145"/>
      <c r="B899" s="146"/>
      <c r="C899" s="147"/>
      <c r="D899" s="147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</row>
    <row r="900">
      <c r="A900" s="145"/>
      <c r="B900" s="146"/>
      <c r="C900" s="147"/>
      <c r="D900" s="147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</row>
    <row r="901">
      <c r="A901" s="145"/>
      <c r="B901" s="146"/>
      <c r="C901" s="147"/>
      <c r="D901" s="147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</row>
    <row r="902">
      <c r="A902" s="145"/>
      <c r="B902" s="146"/>
      <c r="C902" s="147"/>
      <c r="D902" s="147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</row>
    <row r="903">
      <c r="A903" s="145"/>
      <c r="B903" s="146"/>
      <c r="C903" s="147"/>
      <c r="D903" s="147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</row>
    <row r="904">
      <c r="A904" s="145"/>
      <c r="B904" s="146"/>
      <c r="C904" s="147"/>
      <c r="D904" s="147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</row>
    <row r="905">
      <c r="A905" s="145"/>
      <c r="B905" s="146"/>
      <c r="C905" s="147"/>
      <c r="D905" s="147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</row>
    <row r="906">
      <c r="A906" s="145"/>
      <c r="B906" s="146"/>
      <c r="C906" s="147"/>
      <c r="D906" s="147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</row>
    <row r="907">
      <c r="A907" s="145"/>
      <c r="B907" s="146"/>
      <c r="C907" s="147"/>
      <c r="D907" s="147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</row>
    <row r="908">
      <c r="A908" s="145"/>
      <c r="B908" s="146"/>
      <c r="C908" s="147"/>
      <c r="D908" s="147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</row>
    <row r="909">
      <c r="A909" s="145"/>
      <c r="B909" s="146"/>
      <c r="C909" s="147"/>
      <c r="D909" s="147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</row>
    <row r="910">
      <c r="A910" s="145"/>
      <c r="B910" s="146"/>
      <c r="C910" s="147"/>
      <c r="D910" s="147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</row>
    <row r="911">
      <c r="A911" s="145"/>
      <c r="B911" s="146"/>
      <c r="C911" s="147"/>
      <c r="D911" s="147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</row>
    <row r="912">
      <c r="A912" s="145"/>
      <c r="B912" s="146"/>
      <c r="C912" s="147"/>
      <c r="D912" s="147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</row>
    <row r="913">
      <c r="A913" s="145"/>
      <c r="B913" s="146"/>
      <c r="C913" s="147"/>
      <c r="D913" s="147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</row>
    <row r="914">
      <c r="A914" s="145"/>
      <c r="B914" s="146"/>
      <c r="C914" s="147"/>
      <c r="D914" s="147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</row>
    <row r="915">
      <c r="A915" s="145"/>
      <c r="B915" s="146"/>
      <c r="C915" s="147"/>
      <c r="D915" s="147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</row>
    <row r="916">
      <c r="A916" s="145"/>
      <c r="B916" s="146"/>
      <c r="C916" s="147"/>
      <c r="D916" s="147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</row>
    <row r="917">
      <c r="A917" s="145"/>
      <c r="B917" s="146"/>
      <c r="C917" s="147"/>
      <c r="D917" s="147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</row>
    <row r="918">
      <c r="A918" s="145"/>
      <c r="B918" s="146"/>
      <c r="C918" s="147"/>
      <c r="D918" s="147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</row>
    <row r="919">
      <c r="A919" s="145"/>
      <c r="B919" s="146"/>
      <c r="C919" s="147"/>
      <c r="D919" s="147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</row>
    <row r="920">
      <c r="A920" s="145"/>
      <c r="B920" s="146"/>
      <c r="C920" s="147"/>
      <c r="D920" s="147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</row>
    <row r="921">
      <c r="A921" s="145"/>
      <c r="B921" s="146"/>
      <c r="C921" s="147"/>
      <c r="D921" s="147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</row>
    <row r="922">
      <c r="A922" s="145"/>
      <c r="B922" s="146"/>
      <c r="C922" s="147"/>
      <c r="D922" s="147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</row>
    <row r="923">
      <c r="A923" s="145"/>
      <c r="B923" s="146"/>
      <c r="C923" s="147"/>
      <c r="D923" s="147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</row>
    <row r="924">
      <c r="A924" s="145"/>
      <c r="B924" s="146"/>
      <c r="C924" s="147"/>
      <c r="D924" s="147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</row>
    <row r="925">
      <c r="A925" s="145"/>
      <c r="B925" s="146"/>
      <c r="C925" s="147"/>
      <c r="D925" s="147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</row>
    <row r="926">
      <c r="A926" s="145"/>
      <c r="B926" s="146"/>
      <c r="C926" s="147"/>
      <c r="D926" s="147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</row>
    <row r="927">
      <c r="A927" s="145"/>
      <c r="B927" s="146"/>
      <c r="C927" s="147"/>
      <c r="D927" s="147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</row>
    <row r="928">
      <c r="A928" s="145"/>
      <c r="B928" s="146"/>
      <c r="C928" s="147"/>
      <c r="D928" s="147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</row>
    <row r="929">
      <c r="A929" s="145"/>
      <c r="B929" s="146"/>
      <c r="C929" s="147"/>
      <c r="D929" s="147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</row>
    <row r="930">
      <c r="A930" s="145"/>
      <c r="B930" s="146"/>
      <c r="C930" s="147"/>
      <c r="D930" s="147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</row>
    <row r="931">
      <c r="A931" s="145"/>
      <c r="B931" s="146"/>
      <c r="C931" s="147"/>
      <c r="D931" s="147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</row>
    <row r="932">
      <c r="A932" s="145"/>
      <c r="B932" s="146"/>
      <c r="C932" s="147"/>
      <c r="D932" s="147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</row>
    <row r="933">
      <c r="A933" s="145"/>
      <c r="B933" s="146"/>
      <c r="C933" s="147"/>
      <c r="D933" s="147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</row>
    <row r="934">
      <c r="A934" s="145"/>
      <c r="B934" s="146"/>
      <c r="C934" s="147"/>
      <c r="D934" s="147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</row>
    <row r="935">
      <c r="A935" s="145"/>
      <c r="B935" s="146"/>
      <c r="C935" s="147"/>
      <c r="D935" s="147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</row>
    <row r="936">
      <c r="A936" s="145"/>
      <c r="B936" s="146"/>
      <c r="C936" s="147"/>
      <c r="D936" s="147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</row>
    <row r="937">
      <c r="A937" s="145"/>
      <c r="B937" s="146"/>
      <c r="C937" s="147"/>
      <c r="D937" s="147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</row>
    <row r="938">
      <c r="A938" s="145"/>
      <c r="B938" s="146"/>
      <c r="C938" s="147"/>
      <c r="D938" s="147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</row>
    <row r="939">
      <c r="A939" s="145"/>
      <c r="B939" s="146"/>
      <c r="C939" s="147"/>
      <c r="D939" s="147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</row>
    <row r="940">
      <c r="A940" s="145"/>
      <c r="B940" s="146"/>
      <c r="C940" s="147"/>
      <c r="D940" s="147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</row>
    <row r="941">
      <c r="A941" s="145"/>
      <c r="B941" s="146"/>
      <c r="C941" s="147"/>
      <c r="D941" s="147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</row>
    <row r="942">
      <c r="A942" s="145"/>
      <c r="B942" s="146"/>
      <c r="C942" s="147"/>
      <c r="D942" s="147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</row>
    <row r="943">
      <c r="A943" s="145"/>
      <c r="B943" s="146"/>
      <c r="C943" s="147"/>
      <c r="D943" s="147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</row>
    <row r="944">
      <c r="A944" s="145"/>
      <c r="B944" s="146"/>
      <c r="C944" s="147"/>
      <c r="D944" s="147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</row>
    <row r="945">
      <c r="A945" s="145"/>
      <c r="B945" s="146"/>
      <c r="C945" s="147"/>
      <c r="D945" s="147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</row>
    <row r="946">
      <c r="A946" s="145"/>
      <c r="B946" s="146"/>
      <c r="C946" s="147"/>
      <c r="D946" s="147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</row>
    <row r="947">
      <c r="A947" s="145"/>
      <c r="B947" s="146"/>
      <c r="C947" s="147"/>
      <c r="D947" s="147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</row>
    <row r="948">
      <c r="A948" s="145"/>
      <c r="B948" s="146"/>
      <c r="C948" s="147"/>
      <c r="D948" s="147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</row>
    <row r="949">
      <c r="A949" s="145"/>
      <c r="B949" s="146"/>
      <c r="C949" s="147"/>
      <c r="D949" s="147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</row>
    <row r="950">
      <c r="A950" s="145"/>
      <c r="B950" s="146"/>
      <c r="C950" s="147"/>
      <c r="D950" s="147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</row>
    <row r="951">
      <c r="A951" s="145"/>
      <c r="B951" s="146"/>
      <c r="C951" s="147"/>
      <c r="D951" s="147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</row>
    <row r="952">
      <c r="A952" s="145"/>
      <c r="B952" s="146"/>
      <c r="C952" s="147"/>
      <c r="D952" s="147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</row>
    <row r="953">
      <c r="A953" s="145"/>
      <c r="B953" s="146"/>
      <c r="C953" s="147"/>
      <c r="D953" s="147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</row>
    <row r="954">
      <c r="A954" s="145"/>
      <c r="B954" s="146"/>
      <c r="C954" s="147"/>
      <c r="D954" s="147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</row>
    <row r="955">
      <c r="A955" s="145"/>
      <c r="B955" s="146"/>
      <c r="C955" s="147"/>
      <c r="D955" s="147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</row>
    <row r="956">
      <c r="A956" s="145"/>
      <c r="B956" s="146"/>
      <c r="C956" s="147"/>
      <c r="D956" s="147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</row>
    <row r="957">
      <c r="A957" s="145"/>
      <c r="B957" s="146"/>
      <c r="C957" s="147"/>
      <c r="D957" s="147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</row>
    <row r="958">
      <c r="A958" s="145"/>
      <c r="B958" s="146"/>
      <c r="C958" s="147"/>
      <c r="D958" s="147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</row>
    <row r="959">
      <c r="A959" s="145"/>
      <c r="B959" s="146"/>
      <c r="C959" s="147"/>
      <c r="D959" s="147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</row>
    <row r="960">
      <c r="A960" s="145"/>
      <c r="B960" s="146"/>
      <c r="C960" s="147"/>
      <c r="D960" s="147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</row>
    <row r="961">
      <c r="A961" s="145"/>
      <c r="B961" s="146"/>
      <c r="C961" s="147"/>
      <c r="D961" s="147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</row>
    <row r="962">
      <c r="A962" s="145"/>
      <c r="B962" s="146"/>
      <c r="C962" s="147"/>
      <c r="D962" s="147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</row>
    <row r="963">
      <c r="A963" s="145"/>
      <c r="B963" s="146"/>
      <c r="C963" s="147"/>
      <c r="D963" s="147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</row>
    <row r="964">
      <c r="A964" s="145"/>
      <c r="B964" s="146"/>
      <c r="C964" s="147"/>
      <c r="D964" s="147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</row>
    <row r="965">
      <c r="A965" s="145"/>
      <c r="B965" s="146"/>
      <c r="C965" s="147"/>
      <c r="D965" s="147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</row>
    <row r="966">
      <c r="A966" s="145"/>
      <c r="B966" s="146"/>
      <c r="C966" s="147"/>
      <c r="D966" s="147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</row>
    <row r="967">
      <c r="A967" s="145"/>
      <c r="B967" s="146"/>
      <c r="C967" s="147"/>
      <c r="D967" s="147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</row>
    <row r="968">
      <c r="A968" s="145"/>
      <c r="B968" s="146"/>
      <c r="C968" s="147"/>
      <c r="D968" s="147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</row>
    <row r="969">
      <c r="A969" s="145"/>
      <c r="B969" s="146"/>
      <c r="C969" s="147"/>
      <c r="D969" s="147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</row>
    <row r="970">
      <c r="A970" s="145"/>
      <c r="B970" s="146"/>
      <c r="C970" s="147"/>
      <c r="D970" s="147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</row>
    <row r="971">
      <c r="A971" s="145"/>
      <c r="B971" s="146"/>
      <c r="C971" s="147"/>
      <c r="D971" s="147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</row>
    <row r="972">
      <c r="A972" s="145"/>
      <c r="B972" s="146"/>
      <c r="C972" s="147"/>
      <c r="D972" s="147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</row>
    <row r="973">
      <c r="A973" s="145"/>
      <c r="B973" s="146"/>
      <c r="C973" s="147"/>
      <c r="D973" s="147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</row>
    <row r="974">
      <c r="A974" s="145"/>
      <c r="B974" s="146"/>
      <c r="C974" s="147"/>
      <c r="D974" s="147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</row>
    <row r="975">
      <c r="A975" s="145"/>
      <c r="B975" s="146"/>
      <c r="C975" s="147"/>
      <c r="D975" s="147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</row>
    <row r="976">
      <c r="A976" s="145"/>
      <c r="B976" s="146"/>
      <c r="C976" s="147"/>
      <c r="D976" s="147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</row>
    <row r="977">
      <c r="A977" s="145"/>
      <c r="B977" s="146"/>
      <c r="C977" s="147"/>
      <c r="D977" s="147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</row>
    <row r="978">
      <c r="A978" s="145"/>
      <c r="B978" s="146"/>
      <c r="C978" s="147"/>
      <c r="D978" s="147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</row>
    <row r="979">
      <c r="A979" s="145"/>
      <c r="B979" s="146"/>
      <c r="C979" s="147"/>
      <c r="D979" s="147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</row>
    <row r="980">
      <c r="A980" s="145"/>
      <c r="B980" s="146"/>
      <c r="C980" s="147"/>
      <c r="D980" s="147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</row>
    <row r="981">
      <c r="A981" s="145"/>
      <c r="B981" s="146"/>
      <c r="C981" s="147"/>
      <c r="D981" s="147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</row>
    <row r="982">
      <c r="A982" s="145"/>
      <c r="B982" s="146"/>
      <c r="C982" s="147"/>
      <c r="D982" s="147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</row>
    <row r="983">
      <c r="A983" s="145"/>
      <c r="B983" s="146"/>
      <c r="C983" s="147"/>
      <c r="D983" s="147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</row>
    <row r="984">
      <c r="A984" s="145"/>
      <c r="B984" s="146"/>
      <c r="C984" s="147"/>
      <c r="D984" s="147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</row>
    <row r="985">
      <c r="A985" s="145"/>
      <c r="B985" s="146"/>
      <c r="C985" s="147"/>
      <c r="D985" s="147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</row>
    <row r="986">
      <c r="A986" s="145"/>
      <c r="B986" s="146"/>
      <c r="C986" s="147"/>
      <c r="D986" s="147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</row>
    <row r="987">
      <c r="A987" s="145"/>
      <c r="B987" s="146"/>
      <c r="C987" s="147"/>
      <c r="D987" s="147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</row>
    <row r="988">
      <c r="A988" s="145"/>
      <c r="B988" s="146"/>
      <c r="C988" s="147"/>
      <c r="D988" s="147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</row>
    <row r="989">
      <c r="A989" s="145"/>
      <c r="B989" s="146"/>
      <c r="C989" s="147"/>
      <c r="D989" s="147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</row>
    <row r="990">
      <c r="A990" s="145"/>
      <c r="B990" s="146"/>
      <c r="C990" s="147"/>
      <c r="D990" s="147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</row>
    <row r="991">
      <c r="A991" s="145"/>
      <c r="B991" s="146"/>
      <c r="C991" s="147"/>
      <c r="D991" s="147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</row>
    <row r="992">
      <c r="A992" s="145"/>
      <c r="B992" s="146"/>
      <c r="C992" s="147"/>
      <c r="D992" s="147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</row>
    <row r="993">
      <c r="A993" s="145"/>
      <c r="B993" s="146"/>
      <c r="C993" s="147"/>
      <c r="D993" s="147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</row>
    <row r="994">
      <c r="A994" s="145"/>
      <c r="B994" s="146"/>
      <c r="C994" s="147"/>
      <c r="D994" s="147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</row>
    <row r="995">
      <c r="A995" s="145"/>
      <c r="B995" s="146"/>
      <c r="C995" s="147"/>
      <c r="D995" s="147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</row>
    <row r="996">
      <c r="A996" s="145"/>
      <c r="B996" s="146"/>
      <c r="C996" s="147"/>
      <c r="D996" s="147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</row>
    <row r="997">
      <c r="A997" s="145"/>
      <c r="B997" s="146"/>
      <c r="C997" s="147"/>
      <c r="D997" s="147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</row>
    <row r="998">
      <c r="A998" s="145"/>
      <c r="B998" s="146"/>
      <c r="C998" s="147"/>
      <c r="D998" s="147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</row>
    <row r="999">
      <c r="A999" s="145"/>
      <c r="B999" s="146"/>
      <c r="C999" s="147"/>
      <c r="D999" s="147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</row>
    <row r="1000">
      <c r="A1000" s="145"/>
      <c r="B1000" s="146"/>
      <c r="C1000" s="147"/>
      <c r="D1000" s="147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</row>
    <row r="1001">
      <c r="A1001" s="145"/>
      <c r="B1001" s="146"/>
      <c r="C1001" s="147"/>
      <c r="D1001" s="147"/>
      <c r="E1001" s="148"/>
      <c r="F1001" s="148"/>
      <c r="G1001" s="148"/>
      <c r="H1001" s="148"/>
      <c r="I1001" s="148"/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  <c r="V1001" s="148"/>
      <c r="W1001" s="148"/>
    </row>
    <row r="1002">
      <c r="A1002" s="145"/>
      <c r="B1002" s="146"/>
      <c r="C1002" s="147"/>
      <c r="D1002" s="147"/>
      <c r="E1002" s="148"/>
      <c r="F1002" s="148"/>
      <c r="G1002" s="148"/>
      <c r="H1002" s="148"/>
      <c r="I1002" s="148"/>
      <c r="J1002" s="148"/>
      <c r="K1002" s="148"/>
      <c r="L1002" s="148"/>
      <c r="M1002" s="148"/>
      <c r="N1002" s="148"/>
      <c r="O1002" s="148"/>
      <c r="P1002" s="148"/>
      <c r="Q1002" s="148"/>
      <c r="R1002" s="148"/>
      <c r="S1002" s="148"/>
      <c r="T1002" s="148"/>
      <c r="U1002" s="148"/>
      <c r="V1002" s="148"/>
      <c r="W1002" s="148"/>
    </row>
    <row r="1003">
      <c r="A1003" s="145"/>
      <c r="B1003" s="146"/>
      <c r="C1003" s="147"/>
      <c r="D1003" s="147"/>
      <c r="E1003" s="148"/>
      <c r="F1003" s="148"/>
      <c r="G1003" s="148"/>
      <c r="H1003" s="148"/>
      <c r="I1003" s="148"/>
      <c r="J1003" s="148"/>
      <c r="K1003" s="148"/>
      <c r="L1003" s="148"/>
      <c r="M1003" s="148"/>
      <c r="N1003" s="148"/>
      <c r="O1003" s="148"/>
      <c r="P1003" s="148"/>
      <c r="Q1003" s="148"/>
      <c r="R1003" s="148"/>
      <c r="S1003" s="148"/>
      <c r="T1003" s="148"/>
      <c r="U1003" s="148"/>
      <c r="V1003" s="148"/>
      <c r="W1003" s="148"/>
    </row>
    <row r="1004">
      <c r="A1004" s="145"/>
      <c r="B1004" s="146"/>
      <c r="C1004" s="147"/>
      <c r="D1004" s="147"/>
      <c r="E1004" s="148"/>
      <c r="F1004" s="148"/>
      <c r="G1004" s="148"/>
      <c r="H1004" s="148"/>
      <c r="I1004" s="148"/>
      <c r="J1004" s="148"/>
      <c r="K1004" s="148"/>
      <c r="L1004" s="148"/>
      <c r="M1004" s="148"/>
      <c r="N1004" s="148"/>
      <c r="O1004" s="148"/>
      <c r="P1004" s="148"/>
      <c r="Q1004" s="148"/>
      <c r="R1004" s="148"/>
      <c r="S1004" s="148"/>
      <c r="T1004" s="148"/>
      <c r="U1004" s="148"/>
      <c r="V1004" s="148"/>
      <c r="W1004" s="148"/>
    </row>
    <row r="1005">
      <c r="A1005" s="145"/>
      <c r="B1005" s="146"/>
      <c r="C1005" s="147"/>
      <c r="D1005" s="147"/>
      <c r="E1005" s="148"/>
      <c r="F1005" s="148"/>
      <c r="G1005" s="148"/>
      <c r="H1005" s="148"/>
      <c r="I1005" s="148"/>
      <c r="J1005" s="148"/>
      <c r="K1005" s="148"/>
      <c r="L1005" s="148"/>
      <c r="M1005" s="148"/>
      <c r="N1005" s="148"/>
      <c r="O1005" s="148"/>
      <c r="P1005" s="148"/>
      <c r="Q1005" s="148"/>
      <c r="R1005" s="148"/>
      <c r="S1005" s="148"/>
      <c r="T1005" s="148"/>
      <c r="U1005" s="148"/>
      <c r="V1005" s="148"/>
      <c r="W1005" s="148"/>
    </row>
    <row r="1006">
      <c r="A1006" s="145"/>
      <c r="B1006" s="146"/>
      <c r="C1006" s="147"/>
      <c r="D1006" s="147"/>
      <c r="E1006" s="148"/>
      <c r="F1006" s="148"/>
      <c r="G1006" s="148"/>
      <c r="H1006" s="148"/>
      <c r="I1006" s="148"/>
      <c r="J1006" s="148"/>
      <c r="K1006" s="148"/>
      <c r="L1006" s="148"/>
      <c r="M1006" s="148"/>
      <c r="N1006" s="148"/>
      <c r="O1006" s="148"/>
      <c r="P1006" s="148"/>
      <c r="Q1006" s="148"/>
      <c r="R1006" s="148"/>
      <c r="S1006" s="148"/>
      <c r="T1006" s="148"/>
      <c r="U1006" s="148"/>
      <c r="V1006" s="148"/>
      <c r="W1006" s="148"/>
    </row>
    <row r="1007">
      <c r="A1007" s="145"/>
      <c r="B1007" s="146"/>
      <c r="C1007" s="147"/>
      <c r="D1007" s="147"/>
      <c r="E1007" s="148"/>
      <c r="F1007" s="148"/>
      <c r="G1007" s="148"/>
      <c r="H1007" s="148"/>
      <c r="I1007" s="148"/>
      <c r="J1007" s="148"/>
      <c r="K1007" s="148"/>
      <c r="L1007" s="148"/>
      <c r="M1007" s="148"/>
      <c r="N1007" s="148"/>
      <c r="O1007" s="148"/>
      <c r="P1007" s="148"/>
      <c r="Q1007" s="148"/>
      <c r="R1007" s="148"/>
      <c r="S1007" s="148"/>
      <c r="T1007" s="148"/>
      <c r="U1007" s="148"/>
      <c r="V1007" s="148"/>
      <c r="W1007" s="148"/>
    </row>
    <row r="1008">
      <c r="A1008" s="145"/>
      <c r="B1008" s="146"/>
      <c r="C1008" s="147"/>
      <c r="D1008" s="147"/>
      <c r="E1008" s="148"/>
      <c r="F1008" s="148"/>
      <c r="G1008" s="148"/>
      <c r="H1008" s="148"/>
      <c r="I1008" s="148"/>
      <c r="J1008" s="148"/>
      <c r="K1008" s="148"/>
      <c r="L1008" s="148"/>
      <c r="M1008" s="148"/>
      <c r="N1008" s="148"/>
      <c r="O1008" s="148"/>
      <c r="P1008" s="148"/>
      <c r="Q1008" s="148"/>
      <c r="R1008" s="148"/>
      <c r="S1008" s="148"/>
      <c r="T1008" s="148"/>
      <c r="U1008" s="148"/>
      <c r="V1008" s="148"/>
      <c r="W1008" s="148"/>
    </row>
    <row r="1009">
      <c r="A1009" s="145"/>
      <c r="B1009" s="146"/>
      <c r="C1009" s="147"/>
      <c r="D1009" s="147"/>
      <c r="E1009" s="148"/>
      <c r="F1009" s="148"/>
      <c r="G1009" s="148"/>
      <c r="H1009" s="148"/>
      <c r="I1009" s="148"/>
      <c r="J1009" s="148"/>
      <c r="K1009" s="148"/>
      <c r="L1009" s="148"/>
      <c r="M1009" s="148"/>
      <c r="N1009" s="148"/>
      <c r="O1009" s="148"/>
      <c r="P1009" s="148"/>
      <c r="Q1009" s="148"/>
      <c r="R1009" s="148"/>
      <c r="S1009" s="148"/>
      <c r="T1009" s="148"/>
      <c r="U1009" s="148"/>
      <c r="V1009" s="148"/>
      <c r="W1009" s="148"/>
    </row>
    <row r="1010">
      <c r="A1010" s="145"/>
      <c r="B1010" s="146"/>
      <c r="C1010" s="147"/>
      <c r="D1010" s="147"/>
      <c r="E1010" s="148"/>
      <c r="F1010" s="148"/>
      <c r="G1010" s="148"/>
      <c r="H1010" s="148"/>
      <c r="I1010" s="148"/>
      <c r="J1010" s="148"/>
      <c r="K1010" s="148"/>
      <c r="L1010" s="148"/>
      <c r="M1010" s="148"/>
      <c r="N1010" s="148"/>
      <c r="O1010" s="148"/>
      <c r="P1010" s="148"/>
      <c r="Q1010" s="148"/>
      <c r="R1010" s="148"/>
      <c r="S1010" s="148"/>
      <c r="T1010" s="148"/>
      <c r="U1010" s="148"/>
      <c r="V1010" s="148"/>
      <c r="W1010" s="148"/>
    </row>
    <row r="1011">
      <c r="A1011" s="145"/>
      <c r="B1011" s="146"/>
      <c r="C1011" s="147"/>
      <c r="D1011" s="147"/>
      <c r="E1011" s="148"/>
      <c r="F1011" s="148"/>
      <c r="G1011" s="148"/>
      <c r="H1011" s="148"/>
      <c r="I1011" s="148"/>
      <c r="J1011" s="148"/>
      <c r="K1011" s="148"/>
      <c r="L1011" s="148"/>
      <c r="M1011" s="148"/>
      <c r="N1011" s="148"/>
      <c r="O1011" s="148"/>
      <c r="P1011" s="148"/>
      <c r="Q1011" s="148"/>
      <c r="R1011" s="148"/>
      <c r="S1011" s="148"/>
      <c r="T1011" s="148"/>
      <c r="U1011" s="148"/>
      <c r="V1011" s="148"/>
      <c r="W1011" s="148"/>
    </row>
    <row r="1012">
      <c r="A1012" s="145"/>
      <c r="B1012" s="146"/>
      <c r="C1012" s="147"/>
      <c r="D1012" s="147"/>
      <c r="E1012" s="148"/>
      <c r="F1012" s="148"/>
      <c r="G1012" s="148"/>
      <c r="H1012" s="148"/>
      <c r="I1012" s="148"/>
      <c r="J1012" s="148"/>
      <c r="K1012" s="148"/>
      <c r="L1012" s="148"/>
      <c r="M1012" s="148"/>
      <c r="N1012" s="148"/>
      <c r="O1012" s="148"/>
      <c r="P1012" s="148"/>
      <c r="Q1012" s="148"/>
      <c r="R1012" s="148"/>
      <c r="S1012" s="148"/>
      <c r="T1012" s="148"/>
      <c r="U1012" s="148"/>
      <c r="V1012" s="148"/>
      <c r="W1012" s="148"/>
    </row>
    <row r="1013">
      <c r="A1013" s="145"/>
      <c r="B1013" s="146"/>
      <c r="C1013" s="147"/>
      <c r="D1013" s="147"/>
      <c r="E1013" s="148"/>
      <c r="F1013" s="148"/>
      <c r="G1013" s="148"/>
      <c r="H1013" s="148"/>
      <c r="I1013" s="148"/>
      <c r="J1013" s="148"/>
      <c r="K1013" s="148"/>
      <c r="L1013" s="148"/>
      <c r="M1013" s="148"/>
      <c r="N1013" s="148"/>
      <c r="O1013" s="148"/>
      <c r="P1013" s="148"/>
      <c r="Q1013" s="148"/>
      <c r="R1013" s="148"/>
      <c r="S1013" s="148"/>
      <c r="T1013" s="148"/>
      <c r="U1013" s="148"/>
      <c r="V1013" s="148"/>
      <c r="W1013" s="148"/>
    </row>
    <row r="1014">
      <c r="A1014" s="145"/>
      <c r="B1014" s="146"/>
      <c r="C1014" s="147"/>
      <c r="D1014" s="147"/>
      <c r="E1014" s="148"/>
      <c r="F1014" s="148"/>
      <c r="G1014" s="148"/>
      <c r="H1014" s="148"/>
      <c r="I1014" s="148"/>
      <c r="J1014" s="148"/>
      <c r="K1014" s="148"/>
      <c r="L1014" s="148"/>
      <c r="M1014" s="148"/>
      <c r="N1014" s="148"/>
      <c r="O1014" s="148"/>
      <c r="P1014" s="148"/>
      <c r="Q1014" s="148"/>
      <c r="R1014" s="148"/>
      <c r="S1014" s="148"/>
      <c r="T1014" s="148"/>
      <c r="U1014" s="148"/>
      <c r="V1014" s="148"/>
      <c r="W1014" s="148"/>
    </row>
    <row r="1015">
      <c r="A1015" s="145"/>
      <c r="B1015" s="146"/>
      <c r="C1015" s="147"/>
      <c r="D1015" s="147"/>
      <c r="E1015" s="148"/>
      <c r="F1015" s="148"/>
      <c r="G1015" s="148"/>
      <c r="H1015" s="148"/>
      <c r="I1015" s="148"/>
      <c r="J1015" s="148"/>
      <c r="K1015" s="148"/>
      <c r="L1015" s="148"/>
      <c r="M1015" s="148"/>
      <c r="N1015" s="148"/>
      <c r="O1015" s="148"/>
      <c r="P1015" s="148"/>
      <c r="Q1015" s="148"/>
      <c r="R1015" s="148"/>
      <c r="S1015" s="148"/>
      <c r="T1015" s="148"/>
      <c r="U1015" s="148"/>
      <c r="V1015" s="148"/>
      <c r="W1015" s="148"/>
    </row>
    <row r="1016">
      <c r="A1016" s="145"/>
      <c r="B1016" s="146"/>
      <c r="C1016" s="147"/>
      <c r="D1016" s="147"/>
      <c r="E1016" s="148"/>
      <c r="F1016" s="148"/>
      <c r="G1016" s="148"/>
      <c r="H1016" s="148"/>
      <c r="I1016" s="148"/>
      <c r="J1016" s="148"/>
      <c r="K1016" s="148"/>
      <c r="L1016" s="148"/>
      <c r="M1016" s="148"/>
      <c r="N1016" s="148"/>
      <c r="O1016" s="148"/>
      <c r="P1016" s="148"/>
      <c r="Q1016" s="148"/>
      <c r="R1016" s="148"/>
      <c r="S1016" s="148"/>
      <c r="T1016" s="148"/>
      <c r="U1016" s="148"/>
      <c r="V1016" s="148"/>
      <c r="W1016" s="148"/>
    </row>
    <row r="1017">
      <c r="A1017" s="145"/>
      <c r="B1017" s="146"/>
      <c r="C1017" s="147"/>
      <c r="D1017" s="147"/>
      <c r="E1017" s="148"/>
      <c r="F1017" s="148"/>
      <c r="G1017" s="148"/>
      <c r="H1017" s="148"/>
      <c r="I1017" s="148"/>
      <c r="J1017" s="148"/>
      <c r="K1017" s="148"/>
      <c r="L1017" s="148"/>
      <c r="M1017" s="148"/>
      <c r="N1017" s="148"/>
      <c r="O1017" s="148"/>
      <c r="P1017" s="148"/>
      <c r="Q1017" s="148"/>
      <c r="R1017" s="148"/>
      <c r="S1017" s="148"/>
      <c r="T1017" s="148"/>
      <c r="U1017" s="148"/>
      <c r="V1017" s="148"/>
      <c r="W1017" s="148"/>
    </row>
    <row r="1018">
      <c r="A1018" s="145"/>
      <c r="B1018" s="146"/>
      <c r="C1018" s="147"/>
      <c r="D1018" s="147"/>
      <c r="E1018" s="148"/>
      <c r="F1018" s="148"/>
      <c r="G1018" s="148"/>
      <c r="H1018" s="148"/>
      <c r="I1018" s="148"/>
      <c r="J1018" s="148"/>
      <c r="K1018" s="148"/>
      <c r="L1018" s="148"/>
      <c r="M1018" s="148"/>
      <c r="N1018" s="148"/>
      <c r="O1018" s="148"/>
      <c r="P1018" s="148"/>
      <c r="Q1018" s="148"/>
      <c r="R1018" s="148"/>
      <c r="S1018" s="148"/>
      <c r="T1018" s="148"/>
      <c r="U1018" s="148"/>
      <c r="V1018" s="148"/>
      <c r="W1018" s="148"/>
    </row>
    <row r="1019">
      <c r="A1019" s="145"/>
      <c r="B1019" s="146"/>
      <c r="C1019" s="147"/>
      <c r="D1019" s="147"/>
      <c r="E1019" s="148"/>
      <c r="F1019" s="148"/>
      <c r="G1019" s="148"/>
      <c r="H1019" s="148"/>
      <c r="I1019" s="148"/>
      <c r="J1019" s="148"/>
      <c r="K1019" s="148"/>
      <c r="L1019" s="148"/>
      <c r="M1019" s="148"/>
      <c r="N1019" s="148"/>
      <c r="O1019" s="148"/>
      <c r="P1019" s="148"/>
      <c r="Q1019" s="148"/>
      <c r="R1019" s="148"/>
      <c r="S1019" s="148"/>
      <c r="T1019" s="148"/>
      <c r="U1019" s="148"/>
      <c r="V1019" s="148"/>
      <c r="W1019" s="148"/>
    </row>
    <row r="1020">
      <c r="A1020" s="145"/>
      <c r="B1020" s="146"/>
      <c r="C1020" s="147"/>
      <c r="D1020" s="147"/>
      <c r="E1020" s="148"/>
      <c r="F1020" s="148"/>
      <c r="G1020" s="148"/>
      <c r="H1020" s="148"/>
      <c r="I1020" s="148"/>
      <c r="J1020" s="148"/>
      <c r="K1020" s="148"/>
      <c r="L1020" s="148"/>
      <c r="M1020" s="148"/>
      <c r="N1020" s="148"/>
      <c r="O1020" s="148"/>
      <c r="P1020" s="148"/>
      <c r="Q1020" s="148"/>
      <c r="R1020" s="148"/>
      <c r="S1020" s="148"/>
      <c r="T1020" s="148"/>
      <c r="U1020" s="148"/>
      <c r="V1020" s="148"/>
      <c r="W1020" s="148"/>
    </row>
    <row r="1021">
      <c r="A1021" s="145"/>
      <c r="B1021" s="146"/>
      <c r="C1021" s="147"/>
      <c r="D1021" s="147"/>
      <c r="E1021" s="148"/>
      <c r="F1021" s="148"/>
      <c r="G1021" s="148"/>
      <c r="H1021" s="148"/>
      <c r="I1021" s="148"/>
      <c r="J1021" s="148"/>
      <c r="K1021" s="148"/>
      <c r="L1021" s="148"/>
      <c r="M1021" s="148"/>
      <c r="N1021" s="148"/>
      <c r="O1021" s="148"/>
      <c r="P1021" s="148"/>
      <c r="Q1021" s="148"/>
      <c r="R1021" s="148"/>
      <c r="S1021" s="148"/>
      <c r="T1021" s="148"/>
      <c r="U1021" s="148"/>
      <c r="V1021" s="148"/>
      <c r="W1021" s="148"/>
    </row>
    <row r="1022">
      <c r="A1022" s="145"/>
      <c r="B1022" s="146"/>
      <c r="C1022" s="147"/>
      <c r="D1022" s="147"/>
      <c r="E1022" s="148"/>
      <c r="F1022" s="148"/>
      <c r="G1022" s="148"/>
      <c r="H1022" s="148"/>
      <c r="I1022" s="148"/>
      <c r="J1022" s="148"/>
      <c r="K1022" s="148"/>
      <c r="L1022" s="148"/>
      <c r="M1022" s="148"/>
      <c r="N1022" s="148"/>
      <c r="O1022" s="148"/>
      <c r="P1022" s="148"/>
      <c r="Q1022" s="148"/>
      <c r="R1022" s="148"/>
      <c r="S1022" s="148"/>
      <c r="T1022" s="148"/>
      <c r="U1022" s="148"/>
      <c r="V1022" s="148"/>
      <c r="W1022" s="148"/>
    </row>
    <row r="1023">
      <c r="A1023" s="145"/>
      <c r="B1023" s="146"/>
      <c r="C1023" s="147"/>
      <c r="D1023" s="147"/>
      <c r="E1023" s="148"/>
      <c r="F1023" s="148"/>
      <c r="G1023" s="148"/>
      <c r="H1023" s="148"/>
      <c r="I1023" s="148"/>
      <c r="J1023" s="148"/>
      <c r="K1023" s="148"/>
      <c r="L1023" s="148"/>
      <c r="M1023" s="148"/>
      <c r="N1023" s="148"/>
      <c r="O1023" s="148"/>
      <c r="P1023" s="148"/>
      <c r="Q1023" s="148"/>
      <c r="R1023" s="148"/>
      <c r="S1023" s="148"/>
      <c r="T1023" s="148"/>
      <c r="U1023" s="148"/>
      <c r="V1023" s="148"/>
      <c r="W1023" s="148"/>
    </row>
    <row r="1024">
      <c r="A1024" s="145"/>
      <c r="B1024" s="146"/>
      <c r="C1024" s="147"/>
      <c r="D1024" s="147"/>
      <c r="E1024" s="148"/>
      <c r="F1024" s="148"/>
      <c r="G1024" s="148"/>
      <c r="H1024" s="148"/>
      <c r="I1024" s="148"/>
      <c r="J1024" s="148"/>
      <c r="K1024" s="148"/>
      <c r="L1024" s="148"/>
      <c r="M1024" s="148"/>
      <c r="N1024" s="148"/>
      <c r="O1024" s="148"/>
      <c r="P1024" s="148"/>
      <c r="Q1024" s="148"/>
      <c r="R1024" s="148"/>
      <c r="S1024" s="148"/>
      <c r="T1024" s="148"/>
      <c r="U1024" s="148"/>
      <c r="V1024" s="148"/>
      <c r="W1024" s="148"/>
    </row>
    <row r="1025">
      <c r="A1025" s="145"/>
      <c r="B1025" s="146"/>
      <c r="C1025" s="147"/>
      <c r="D1025" s="147"/>
      <c r="E1025" s="148"/>
      <c r="F1025" s="148"/>
      <c r="G1025" s="148"/>
      <c r="H1025" s="148"/>
      <c r="I1025" s="148"/>
      <c r="J1025" s="148"/>
      <c r="K1025" s="148"/>
      <c r="L1025" s="148"/>
      <c r="M1025" s="148"/>
      <c r="N1025" s="148"/>
      <c r="O1025" s="148"/>
      <c r="P1025" s="148"/>
      <c r="Q1025" s="148"/>
      <c r="R1025" s="148"/>
      <c r="S1025" s="148"/>
      <c r="T1025" s="148"/>
      <c r="U1025" s="148"/>
      <c r="V1025" s="148"/>
      <c r="W1025" s="148"/>
    </row>
    <row r="1026">
      <c r="A1026" s="145"/>
      <c r="B1026" s="146"/>
      <c r="C1026" s="147"/>
      <c r="D1026" s="147"/>
      <c r="E1026" s="148"/>
      <c r="F1026" s="148"/>
      <c r="G1026" s="148"/>
      <c r="H1026" s="148"/>
      <c r="I1026" s="148"/>
      <c r="J1026" s="148"/>
      <c r="K1026" s="148"/>
      <c r="L1026" s="148"/>
      <c r="M1026" s="148"/>
      <c r="N1026" s="148"/>
      <c r="O1026" s="148"/>
      <c r="P1026" s="148"/>
      <c r="Q1026" s="148"/>
      <c r="R1026" s="148"/>
      <c r="S1026" s="148"/>
      <c r="T1026" s="148"/>
      <c r="U1026" s="148"/>
      <c r="V1026" s="148"/>
      <c r="W1026" s="148"/>
    </row>
    <row r="1027">
      <c r="A1027" s="145"/>
      <c r="B1027" s="146"/>
      <c r="C1027" s="147"/>
      <c r="D1027" s="147"/>
      <c r="E1027" s="148"/>
      <c r="F1027" s="148"/>
      <c r="G1027" s="148"/>
      <c r="H1027" s="148"/>
      <c r="I1027" s="148"/>
      <c r="J1027" s="148"/>
      <c r="K1027" s="148"/>
      <c r="L1027" s="148"/>
      <c r="M1027" s="148"/>
      <c r="N1027" s="148"/>
      <c r="O1027" s="148"/>
      <c r="P1027" s="148"/>
      <c r="Q1027" s="148"/>
      <c r="R1027" s="148"/>
      <c r="S1027" s="148"/>
      <c r="T1027" s="148"/>
      <c r="U1027" s="148"/>
      <c r="V1027" s="148"/>
      <c r="W1027" s="148"/>
    </row>
    <row r="1028">
      <c r="A1028" s="145"/>
      <c r="B1028" s="146"/>
      <c r="C1028" s="147"/>
      <c r="D1028" s="147"/>
      <c r="E1028" s="148"/>
      <c r="F1028" s="148"/>
      <c r="G1028" s="148"/>
      <c r="H1028" s="148"/>
      <c r="I1028" s="148"/>
      <c r="J1028" s="148"/>
      <c r="K1028" s="148"/>
      <c r="L1028" s="148"/>
      <c r="M1028" s="148"/>
      <c r="N1028" s="148"/>
      <c r="O1028" s="148"/>
      <c r="P1028" s="148"/>
      <c r="Q1028" s="148"/>
      <c r="R1028" s="148"/>
      <c r="S1028" s="148"/>
      <c r="T1028" s="148"/>
      <c r="U1028" s="148"/>
      <c r="V1028" s="148"/>
      <c r="W1028" s="148"/>
    </row>
    <row r="1029">
      <c r="A1029" s="145"/>
      <c r="B1029" s="146"/>
      <c r="C1029" s="147"/>
      <c r="D1029" s="147"/>
      <c r="E1029" s="148"/>
      <c r="F1029" s="148"/>
      <c r="G1029" s="148"/>
      <c r="H1029" s="148"/>
      <c r="I1029" s="148"/>
      <c r="J1029" s="148"/>
      <c r="K1029" s="148"/>
      <c r="L1029" s="148"/>
      <c r="M1029" s="148"/>
      <c r="N1029" s="148"/>
      <c r="O1029" s="148"/>
      <c r="P1029" s="148"/>
      <c r="Q1029" s="148"/>
      <c r="R1029" s="148"/>
      <c r="S1029" s="148"/>
      <c r="T1029" s="148"/>
      <c r="U1029" s="148"/>
      <c r="V1029" s="148"/>
      <c r="W1029" s="148"/>
    </row>
    <row r="1030">
      <c r="A1030" s="145"/>
      <c r="B1030" s="146"/>
      <c r="C1030" s="147"/>
      <c r="D1030" s="147"/>
      <c r="E1030" s="148"/>
      <c r="F1030" s="148"/>
      <c r="G1030" s="148"/>
      <c r="H1030" s="148"/>
      <c r="I1030" s="148"/>
      <c r="J1030" s="148"/>
      <c r="K1030" s="148"/>
      <c r="L1030" s="148"/>
      <c r="M1030" s="148"/>
      <c r="N1030" s="148"/>
      <c r="O1030" s="148"/>
      <c r="P1030" s="148"/>
      <c r="Q1030" s="148"/>
      <c r="R1030" s="148"/>
      <c r="S1030" s="148"/>
      <c r="T1030" s="148"/>
      <c r="U1030" s="148"/>
      <c r="V1030" s="148"/>
      <c r="W1030" s="148"/>
    </row>
    <row r="1031">
      <c r="A1031" s="145"/>
      <c r="B1031" s="146"/>
      <c r="C1031" s="147"/>
      <c r="D1031" s="147"/>
      <c r="E1031" s="148"/>
      <c r="F1031" s="148"/>
      <c r="G1031" s="148"/>
      <c r="H1031" s="148"/>
      <c r="I1031" s="148"/>
      <c r="J1031" s="148"/>
      <c r="K1031" s="148"/>
      <c r="L1031" s="148"/>
      <c r="M1031" s="148"/>
      <c r="N1031" s="148"/>
      <c r="O1031" s="148"/>
      <c r="P1031" s="148"/>
      <c r="Q1031" s="148"/>
      <c r="R1031" s="148"/>
      <c r="S1031" s="148"/>
      <c r="T1031" s="148"/>
      <c r="U1031" s="148"/>
      <c r="V1031" s="148"/>
      <c r="W1031" s="148"/>
    </row>
    <row r="1032">
      <c r="A1032" s="145"/>
      <c r="B1032" s="146"/>
      <c r="C1032" s="147"/>
      <c r="D1032" s="147"/>
      <c r="E1032" s="148"/>
      <c r="F1032" s="148"/>
      <c r="G1032" s="148"/>
      <c r="H1032" s="148"/>
      <c r="I1032" s="148"/>
      <c r="J1032" s="148"/>
      <c r="K1032" s="148"/>
      <c r="L1032" s="148"/>
      <c r="M1032" s="148"/>
      <c r="N1032" s="148"/>
      <c r="O1032" s="148"/>
      <c r="P1032" s="148"/>
      <c r="Q1032" s="148"/>
      <c r="R1032" s="148"/>
      <c r="S1032" s="148"/>
      <c r="T1032" s="148"/>
      <c r="U1032" s="148"/>
      <c r="V1032" s="148"/>
      <c r="W1032" s="148"/>
    </row>
    <row r="1033">
      <c r="A1033" s="145"/>
      <c r="B1033" s="146"/>
      <c r="C1033" s="147"/>
      <c r="D1033" s="147"/>
      <c r="E1033" s="148"/>
      <c r="F1033" s="148"/>
      <c r="G1033" s="148"/>
      <c r="H1033" s="148"/>
      <c r="I1033" s="148"/>
      <c r="J1033" s="148"/>
      <c r="K1033" s="148"/>
      <c r="L1033" s="148"/>
      <c r="M1033" s="148"/>
      <c r="N1033" s="148"/>
      <c r="O1033" s="148"/>
      <c r="P1033" s="148"/>
      <c r="Q1033" s="148"/>
      <c r="R1033" s="148"/>
      <c r="S1033" s="148"/>
      <c r="T1033" s="148"/>
      <c r="U1033" s="148"/>
      <c r="V1033" s="148"/>
      <c r="W1033" s="148"/>
    </row>
    <row r="1034">
      <c r="A1034" s="145"/>
      <c r="B1034" s="146"/>
      <c r="C1034" s="147"/>
      <c r="D1034" s="147"/>
      <c r="E1034" s="148"/>
      <c r="F1034" s="148"/>
      <c r="G1034" s="148"/>
      <c r="H1034" s="148"/>
      <c r="I1034" s="148"/>
      <c r="J1034" s="148"/>
      <c r="K1034" s="148"/>
      <c r="L1034" s="148"/>
      <c r="M1034" s="148"/>
      <c r="N1034" s="148"/>
      <c r="O1034" s="148"/>
      <c r="P1034" s="148"/>
      <c r="Q1034" s="148"/>
      <c r="R1034" s="148"/>
      <c r="S1034" s="148"/>
      <c r="T1034" s="148"/>
      <c r="U1034" s="148"/>
      <c r="V1034" s="148"/>
      <c r="W1034" s="148"/>
    </row>
    <row r="1035">
      <c r="A1035" s="145"/>
      <c r="B1035" s="146"/>
      <c r="C1035" s="147"/>
      <c r="D1035" s="147"/>
      <c r="E1035" s="148"/>
      <c r="F1035" s="148"/>
      <c r="G1035" s="148"/>
      <c r="H1035" s="148"/>
      <c r="I1035" s="148"/>
      <c r="J1035" s="148"/>
      <c r="K1035" s="148"/>
      <c r="L1035" s="148"/>
      <c r="M1035" s="148"/>
      <c r="N1035" s="148"/>
      <c r="O1035" s="148"/>
      <c r="P1035" s="148"/>
      <c r="Q1035" s="148"/>
      <c r="R1035" s="148"/>
      <c r="S1035" s="148"/>
      <c r="T1035" s="148"/>
      <c r="U1035" s="148"/>
      <c r="V1035" s="148"/>
      <c r="W1035" s="148"/>
    </row>
    <row r="1036">
      <c r="A1036" s="145"/>
      <c r="B1036" s="146"/>
      <c r="C1036" s="147"/>
      <c r="D1036" s="147"/>
      <c r="E1036" s="148"/>
      <c r="F1036" s="148"/>
      <c r="G1036" s="148"/>
      <c r="H1036" s="148"/>
      <c r="I1036" s="148"/>
      <c r="J1036" s="148"/>
      <c r="K1036" s="148"/>
      <c r="L1036" s="148"/>
      <c r="M1036" s="148"/>
      <c r="N1036" s="148"/>
      <c r="O1036" s="148"/>
      <c r="P1036" s="148"/>
      <c r="Q1036" s="148"/>
      <c r="R1036" s="148"/>
      <c r="S1036" s="148"/>
      <c r="T1036" s="148"/>
      <c r="U1036" s="148"/>
      <c r="V1036" s="148"/>
      <c r="W1036" s="148"/>
    </row>
    <row r="1037">
      <c r="A1037" s="145"/>
      <c r="B1037" s="146"/>
      <c r="C1037" s="147"/>
      <c r="D1037" s="147"/>
      <c r="E1037" s="148"/>
      <c r="F1037" s="148"/>
      <c r="G1037" s="148"/>
      <c r="H1037" s="148"/>
      <c r="I1037" s="148"/>
      <c r="J1037" s="148"/>
      <c r="K1037" s="148"/>
      <c r="L1037" s="148"/>
      <c r="M1037" s="148"/>
      <c r="N1037" s="148"/>
      <c r="O1037" s="148"/>
      <c r="P1037" s="148"/>
      <c r="Q1037" s="148"/>
      <c r="R1037" s="148"/>
      <c r="S1037" s="148"/>
      <c r="T1037" s="148"/>
      <c r="U1037" s="148"/>
      <c r="V1037" s="148"/>
      <c r="W1037" s="148"/>
    </row>
    <row r="1038">
      <c r="A1038" s="145"/>
      <c r="B1038" s="146"/>
      <c r="C1038" s="147"/>
      <c r="D1038" s="147"/>
      <c r="E1038" s="148"/>
      <c r="F1038" s="148"/>
      <c r="G1038" s="148"/>
      <c r="H1038" s="148"/>
      <c r="I1038" s="148"/>
      <c r="J1038" s="148"/>
      <c r="K1038" s="148"/>
      <c r="L1038" s="148"/>
      <c r="M1038" s="148"/>
      <c r="N1038" s="148"/>
      <c r="O1038" s="148"/>
      <c r="P1038" s="148"/>
      <c r="Q1038" s="148"/>
      <c r="R1038" s="148"/>
      <c r="S1038" s="148"/>
      <c r="T1038" s="148"/>
      <c r="U1038" s="148"/>
      <c r="V1038" s="148"/>
      <c r="W1038" s="148"/>
    </row>
    <row r="1039">
      <c r="A1039" s="145"/>
      <c r="B1039" s="146"/>
      <c r="C1039" s="147"/>
      <c r="D1039" s="147"/>
      <c r="E1039" s="148"/>
      <c r="F1039" s="148"/>
      <c r="G1039" s="148"/>
      <c r="H1039" s="148"/>
      <c r="I1039" s="148"/>
      <c r="J1039" s="148"/>
      <c r="K1039" s="148"/>
      <c r="L1039" s="148"/>
      <c r="M1039" s="148"/>
      <c r="N1039" s="148"/>
      <c r="O1039" s="148"/>
      <c r="P1039" s="148"/>
      <c r="Q1039" s="148"/>
      <c r="R1039" s="148"/>
      <c r="S1039" s="148"/>
      <c r="T1039" s="148"/>
      <c r="U1039" s="148"/>
      <c r="V1039" s="148"/>
      <c r="W1039" s="148"/>
    </row>
    <row r="1040">
      <c r="A1040" s="145"/>
      <c r="B1040" s="146"/>
      <c r="C1040" s="147"/>
      <c r="D1040" s="147"/>
      <c r="E1040" s="148"/>
      <c r="F1040" s="148"/>
      <c r="G1040" s="148"/>
      <c r="H1040" s="148"/>
      <c r="I1040" s="148"/>
      <c r="J1040" s="148"/>
      <c r="K1040" s="148"/>
      <c r="L1040" s="148"/>
      <c r="M1040" s="148"/>
      <c r="N1040" s="148"/>
      <c r="O1040" s="148"/>
      <c r="P1040" s="148"/>
      <c r="Q1040" s="148"/>
      <c r="R1040" s="148"/>
      <c r="S1040" s="148"/>
      <c r="T1040" s="148"/>
      <c r="U1040" s="148"/>
      <c r="V1040" s="148"/>
      <c r="W1040" s="148"/>
    </row>
    <row r="1041">
      <c r="A1041" s="145"/>
      <c r="B1041" s="146"/>
      <c r="C1041" s="147"/>
      <c r="D1041" s="147"/>
      <c r="E1041" s="148"/>
      <c r="F1041" s="148"/>
      <c r="G1041" s="148"/>
      <c r="H1041" s="148"/>
      <c r="I1041" s="148"/>
      <c r="J1041" s="148"/>
      <c r="K1041" s="148"/>
      <c r="L1041" s="148"/>
      <c r="M1041" s="148"/>
      <c r="N1041" s="148"/>
      <c r="O1041" s="148"/>
      <c r="P1041" s="148"/>
      <c r="Q1041" s="148"/>
      <c r="R1041" s="148"/>
      <c r="S1041" s="148"/>
      <c r="T1041" s="148"/>
      <c r="U1041" s="148"/>
      <c r="V1041" s="148"/>
      <c r="W1041" s="148"/>
    </row>
    <row r="1042">
      <c r="A1042" s="145"/>
      <c r="B1042" s="146"/>
      <c r="C1042" s="147"/>
      <c r="D1042" s="147"/>
      <c r="E1042" s="148"/>
      <c r="F1042" s="148"/>
      <c r="G1042" s="148"/>
      <c r="H1042" s="148"/>
      <c r="I1042" s="148"/>
      <c r="J1042" s="148"/>
      <c r="K1042" s="148"/>
      <c r="L1042" s="148"/>
      <c r="M1042" s="148"/>
      <c r="N1042" s="148"/>
      <c r="O1042" s="148"/>
      <c r="P1042" s="148"/>
      <c r="Q1042" s="148"/>
      <c r="R1042" s="148"/>
      <c r="S1042" s="148"/>
      <c r="T1042" s="148"/>
      <c r="U1042" s="148"/>
      <c r="V1042" s="148"/>
      <c r="W1042" s="148"/>
    </row>
    <row r="1043">
      <c r="A1043" s="145"/>
      <c r="B1043" s="146"/>
      <c r="C1043" s="147"/>
      <c r="D1043" s="147"/>
      <c r="E1043" s="148"/>
      <c r="F1043" s="148"/>
      <c r="G1043" s="148"/>
      <c r="H1043" s="148"/>
      <c r="I1043" s="148"/>
      <c r="J1043" s="148"/>
      <c r="K1043" s="148"/>
      <c r="L1043" s="148"/>
      <c r="M1043" s="148"/>
      <c r="N1043" s="148"/>
      <c r="O1043" s="148"/>
      <c r="P1043" s="148"/>
      <c r="Q1043" s="148"/>
      <c r="R1043" s="148"/>
      <c r="S1043" s="148"/>
      <c r="T1043" s="148"/>
      <c r="U1043" s="148"/>
      <c r="V1043" s="148"/>
      <c r="W1043" s="148"/>
    </row>
    <row r="1044">
      <c r="A1044" s="145"/>
      <c r="B1044" s="146"/>
      <c r="C1044" s="147"/>
      <c r="D1044" s="147"/>
      <c r="E1044" s="148"/>
      <c r="F1044" s="148"/>
      <c r="G1044" s="148"/>
      <c r="H1044" s="148"/>
      <c r="I1044" s="148"/>
      <c r="J1044" s="148"/>
      <c r="K1044" s="148"/>
      <c r="L1044" s="148"/>
      <c r="M1044" s="148"/>
      <c r="N1044" s="148"/>
      <c r="O1044" s="148"/>
      <c r="P1044" s="148"/>
      <c r="Q1044" s="148"/>
      <c r="R1044" s="148"/>
      <c r="S1044" s="148"/>
      <c r="T1044" s="148"/>
      <c r="U1044" s="148"/>
      <c r="V1044" s="148"/>
      <c r="W1044" s="148"/>
    </row>
    <row r="1045">
      <c r="A1045" s="145"/>
      <c r="B1045" s="146"/>
      <c r="C1045" s="147"/>
      <c r="D1045" s="147"/>
      <c r="E1045" s="148"/>
      <c r="F1045" s="148"/>
      <c r="G1045" s="148"/>
      <c r="H1045" s="148"/>
      <c r="I1045" s="148"/>
      <c r="J1045" s="148"/>
      <c r="K1045" s="148"/>
      <c r="L1045" s="148"/>
      <c r="M1045" s="148"/>
      <c r="N1045" s="148"/>
      <c r="O1045" s="148"/>
      <c r="P1045" s="148"/>
      <c r="Q1045" s="148"/>
      <c r="R1045" s="148"/>
      <c r="S1045" s="148"/>
      <c r="T1045" s="148"/>
      <c r="U1045" s="148"/>
      <c r="V1045" s="148"/>
      <c r="W1045" s="148"/>
    </row>
    <row r="1046">
      <c r="A1046" s="145"/>
      <c r="B1046" s="146"/>
      <c r="C1046" s="147"/>
      <c r="D1046" s="147"/>
      <c r="E1046" s="148"/>
      <c r="F1046" s="148"/>
      <c r="G1046" s="148"/>
      <c r="H1046" s="148"/>
      <c r="I1046" s="148"/>
      <c r="J1046" s="148"/>
      <c r="K1046" s="148"/>
      <c r="L1046" s="148"/>
      <c r="M1046" s="148"/>
      <c r="N1046" s="148"/>
      <c r="O1046" s="148"/>
      <c r="P1046" s="148"/>
      <c r="Q1046" s="148"/>
      <c r="R1046" s="148"/>
      <c r="S1046" s="148"/>
      <c r="T1046" s="148"/>
      <c r="U1046" s="148"/>
      <c r="V1046" s="148"/>
      <c r="W1046" s="148"/>
    </row>
    <row r="1047">
      <c r="A1047" s="145"/>
      <c r="B1047" s="146"/>
      <c r="C1047" s="147"/>
      <c r="D1047" s="147"/>
      <c r="E1047" s="148"/>
      <c r="F1047" s="148"/>
      <c r="G1047" s="148"/>
      <c r="H1047" s="148"/>
      <c r="I1047" s="148"/>
      <c r="J1047" s="148"/>
      <c r="K1047" s="148"/>
      <c r="L1047" s="148"/>
      <c r="M1047" s="148"/>
      <c r="N1047" s="148"/>
      <c r="O1047" s="148"/>
      <c r="P1047" s="148"/>
      <c r="Q1047" s="148"/>
      <c r="R1047" s="148"/>
      <c r="S1047" s="148"/>
      <c r="T1047" s="148"/>
      <c r="U1047" s="148"/>
      <c r="V1047" s="148"/>
      <c r="W1047" s="148"/>
    </row>
    <row r="1048">
      <c r="A1048" s="145"/>
      <c r="B1048" s="146"/>
      <c r="C1048" s="147"/>
      <c r="D1048" s="147"/>
      <c r="E1048" s="148"/>
      <c r="F1048" s="148"/>
      <c r="G1048" s="148"/>
      <c r="H1048" s="148"/>
      <c r="I1048" s="148"/>
      <c r="J1048" s="148"/>
      <c r="K1048" s="148"/>
      <c r="L1048" s="148"/>
      <c r="M1048" s="148"/>
      <c r="N1048" s="148"/>
      <c r="O1048" s="148"/>
      <c r="P1048" s="148"/>
      <c r="Q1048" s="148"/>
      <c r="R1048" s="148"/>
      <c r="S1048" s="148"/>
      <c r="T1048" s="148"/>
      <c r="U1048" s="148"/>
      <c r="V1048" s="148"/>
      <c r="W1048" s="148"/>
    </row>
    <row r="1049">
      <c r="A1049" s="145"/>
      <c r="B1049" s="146"/>
      <c r="C1049" s="147"/>
      <c r="D1049" s="147"/>
      <c r="E1049" s="148"/>
      <c r="F1049" s="148"/>
      <c r="G1049" s="148"/>
      <c r="H1049" s="148"/>
      <c r="I1049" s="148"/>
      <c r="J1049" s="148"/>
      <c r="K1049" s="148"/>
      <c r="L1049" s="148"/>
      <c r="M1049" s="148"/>
      <c r="N1049" s="148"/>
      <c r="O1049" s="148"/>
      <c r="P1049" s="148"/>
      <c r="Q1049" s="148"/>
      <c r="R1049" s="148"/>
      <c r="S1049" s="148"/>
      <c r="T1049" s="148"/>
      <c r="U1049" s="148"/>
      <c r="V1049" s="148"/>
      <c r="W1049" s="148"/>
    </row>
    <row r="1050">
      <c r="A1050" s="145"/>
      <c r="B1050" s="146"/>
      <c r="C1050" s="147"/>
      <c r="D1050" s="147"/>
      <c r="E1050" s="148"/>
      <c r="F1050" s="148"/>
      <c r="G1050" s="148"/>
      <c r="H1050" s="148"/>
      <c r="I1050" s="148"/>
      <c r="J1050" s="148"/>
      <c r="K1050" s="148"/>
      <c r="L1050" s="148"/>
      <c r="M1050" s="148"/>
      <c r="N1050" s="148"/>
      <c r="O1050" s="148"/>
      <c r="P1050" s="148"/>
      <c r="Q1050" s="148"/>
      <c r="R1050" s="148"/>
      <c r="S1050" s="148"/>
      <c r="T1050" s="148"/>
      <c r="U1050" s="148"/>
      <c r="V1050" s="148"/>
      <c r="W1050" s="148"/>
    </row>
    <row r="1051">
      <c r="A1051" s="145"/>
      <c r="B1051" s="146"/>
      <c r="C1051" s="147"/>
      <c r="D1051" s="147"/>
      <c r="E1051" s="148"/>
      <c r="F1051" s="148"/>
      <c r="G1051" s="148"/>
      <c r="H1051" s="148"/>
      <c r="I1051" s="148"/>
      <c r="J1051" s="148"/>
      <c r="K1051" s="148"/>
      <c r="L1051" s="148"/>
      <c r="M1051" s="148"/>
      <c r="N1051" s="148"/>
      <c r="O1051" s="148"/>
      <c r="P1051" s="148"/>
      <c r="Q1051" s="148"/>
      <c r="R1051" s="148"/>
      <c r="S1051" s="148"/>
      <c r="T1051" s="148"/>
      <c r="U1051" s="148"/>
      <c r="V1051" s="148"/>
      <c r="W1051" s="148"/>
    </row>
    <row r="1052">
      <c r="A1052" s="145"/>
      <c r="B1052" s="146"/>
      <c r="C1052" s="147"/>
      <c r="D1052" s="147"/>
      <c r="E1052" s="148"/>
      <c r="F1052" s="148"/>
      <c r="G1052" s="148"/>
      <c r="H1052" s="148"/>
      <c r="I1052" s="148"/>
      <c r="J1052" s="148"/>
      <c r="K1052" s="148"/>
      <c r="L1052" s="148"/>
      <c r="M1052" s="148"/>
      <c r="N1052" s="148"/>
      <c r="O1052" s="148"/>
      <c r="P1052" s="148"/>
      <c r="Q1052" s="148"/>
      <c r="R1052" s="148"/>
      <c r="S1052" s="148"/>
      <c r="T1052" s="148"/>
      <c r="U1052" s="148"/>
      <c r="V1052" s="148"/>
      <c r="W1052" s="148"/>
    </row>
    <row r="1053">
      <c r="A1053" s="145"/>
      <c r="B1053" s="146"/>
      <c r="C1053" s="147"/>
      <c r="D1053" s="147"/>
      <c r="E1053" s="148"/>
      <c r="F1053" s="148"/>
      <c r="G1053" s="148"/>
      <c r="H1053" s="148"/>
      <c r="I1053" s="148"/>
      <c r="J1053" s="148"/>
      <c r="K1053" s="148"/>
      <c r="L1053" s="148"/>
      <c r="M1053" s="148"/>
      <c r="N1053" s="148"/>
      <c r="O1053" s="148"/>
      <c r="P1053" s="148"/>
      <c r="Q1053" s="148"/>
      <c r="R1053" s="148"/>
      <c r="S1053" s="148"/>
      <c r="T1053" s="148"/>
      <c r="U1053" s="148"/>
      <c r="V1053" s="148"/>
      <c r="W1053" s="148"/>
    </row>
    <row r="1054">
      <c r="A1054" s="145"/>
      <c r="B1054" s="146"/>
      <c r="C1054" s="147"/>
      <c r="D1054" s="147"/>
      <c r="E1054" s="148"/>
      <c r="F1054" s="148"/>
      <c r="G1054" s="148"/>
      <c r="H1054" s="148"/>
      <c r="I1054" s="148"/>
      <c r="J1054" s="148"/>
      <c r="K1054" s="148"/>
      <c r="L1054" s="148"/>
      <c r="M1054" s="148"/>
      <c r="N1054" s="148"/>
      <c r="O1054" s="148"/>
      <c r="P1054" s="148"/>
      <c r="Q1054" s="148"/>
      <c r="R1054" s="148"/>
      <c r="S1054" s="148"/>
      <c r="T1054" s="148"/>
      <c r="U1054" s="148"/>
      <c r="V1054" s="148"/>
      <c r="W1054" s="148"/>
    </row>
    <row r="1055">
      <c r="A1055" s="145"/>
      <c r="B1055" s="146"/>
      <c r="C1055" s="147"/>
      <c r="D1055" s="147"/>
      <c r="E1055" s="148"/>
      <c r="F1055" s="148"/>
      <c r="G1055" s="148"/>
      <c r="H1055" s="148"/>
      <c r="I1055" s="148"/>
      <c r="J1055" s="148"/>
      <c r="K1055" s="148"/>
      <c r="L1055" s="148"/>
      <c r="M1055" s="148"/>
      <c r="N1055" s="148"/>
      <c r="O1055" s="148"/>
      <c r="P1055" s="148"/>
      <c r="Q1055" s="148"/>
      <c r="R1055" s="148"/>
      <c r="S1055" s="148"/>
      <c r="T1055" s="148"/>
      <c r="U1055" s="148"/>
      <c r="V1055" s="148"/>
      <c r="W1055" s="148"/>
    </row>
    <row r="1056">
      <c r="A1056" s="145"/>
      <c r="B1056" s="146"/>
      <c r="C1056" s="147"/>
      <c r="D1056" s="147"/>
      <c r="E1056" s="148"/>
      <c r="F1056" s="148"/>
      <c r="G1056" s="148"/>
      <c r="H1056" s="148"/>
      <c r="I1056" s="148"/>
      <c r="J1056" s="148"/>
      <c r="K1056" s="148"/>
      <c r="L1056" s="148"/>
      <c r="M1056" s="148"/>
      <c r="N1056" s="148"/>
      <c r="O1056" s="148"/>
      <c r="P1056" s="148"/>
      <c r="Q1056" s="148"/>
      <c r="R1056" s="148"/>
      <c r="S1056" s="148"/>
      <c r="T1056" s="148"/>
      <c r="U1056" s="148"/>
      <c r="V1056" s="148"/>
      <c r="W1056" s="148"/>
    </row>
    <row r="1057">
      <c r="A1057" s="145"/>
      <c r="B1057" s="146"/>
      <c r="C1057" s="147"/>
      <c r="D1057" s="147"/>
      <c r="E1057" s="148"/>
      <c r="F1057" s="148"/>
      <c r="G1057" s="148"/>
      <c r="H1057" s="148"/>
      <c r="I1057" s="148"/>
      <c r="J1057" s="148"/>
      <c r="K1057" s="148"/>
      <c r="L1057" s="148"/>
      <c r="M1057" s="148"/>
      <c r="N1057" s="148"/>
      <c r="O1057" s="148"/>
      <c r="P1057" s="148"/>
      <c r="Q1057" s="148"/>
      <c r="R1057" s="148"/>
      <c r="S1057" s="148"/>
      <c r="T1057" s="148"/>
      <c r="U1057" s="148"/>
      <c r="V1057" s="148"/>
      <c r="W1057" s="148"/>
    </row>
    <row r="1058">
      <c r="A1058" s="145"/>
      <c r="B1058" s="146"/>
      <c r="C1058" s="147"/>
      <c r="D1058" s="147"/>
      <c r="E1058" s="148"/>
      <c r="F1058" s="148"/>
      <c r="G1058" s="148"/>
      <c r="H1058" s="148"/>
      <c r="I1058" s="148"/>
      <c r="J1058" s="148"/>
      <c r="K1058" s="148"/>
      <c r="L1058" s="148"/>
      <c r="M1058" s="148"/>
      <c r="N1058" s="148"/>
      <c r="O1058" s="148"/>
      <c r="P1058" s="148"/>
      <c r="Q1058" s="148"/>
      <c r="R1058" s="148"/>
      <c r="S1058" s="148"/>
      <c r="T1058" s="148"/>
      <c r="U1058" s="148"/>
      <c r="V1058" s="148"/>
      <c r="W1058" s="148"/>
    </row>
    <row r="1059">
      <c r="A1059" s="145"/>
      <c r="B1059" s="146"/>
      <c r="C1059" s="147"/>
      <c r="D1059" s="147"/>
      <c r="E1059" s="148"/>
      <c r="F1059" s="148"/>
      <c r="G1059" s="148"/>
      <c r="H1059" s="148"/>
      <c r="I1059" s="148"/>
      <c r="J1059" s="148"/>
      <c r="K1059" s="148"/>
      <c r="L1059" s="148"/>
      <c r="M1059" s="148"/>
      <c r="N1059" s="148"/>
      <c r="O1059" s="148"/>
      <c r="P1059" s="148"/>
      <c r="Q1059" s="148"/>
      <c r="R1059" s="148"/>
      <c r="S1059" s="148"/>
      <c r="T1059" s="148"/>
      <c r="U1059" s="148"/>
      <c r="V1059" s="148"/>
      <c r="W1059" s="148"/>
    </row>
    <row r="1060">
      <c r="A1060" s="145"/>
      <c r="B1060" s="146"/>
      <c r="C1060" s="147"/>
      <c r="D1060" s="147"/>
      <c r="E1060" s="148"/>
      <c r="F1060" s="148"/>
      <c r="G1060" s="148"/>
      <c r="H1060" s="148"/>
      <c r="I1060" s="148"/>
      <c r="J1060" s="148"/>
      <c r="K1060" s="148"/>
      <c r="L1060" s="148"/>
      <c r="M1060" s="148"/>
      <c r="N1060" s="148"/>
      <c r="O1060" s="148"/>
      <c r="P1060" s="148"/>
      <c r="Q1060" s="148"/>
      <c r="R1060" s="148"/>
      <c r="S1060" s="148"/>
      <c r="T1060" s="148"/>
      <c r="U1060" s="148"/>
      <c r="V1060" s="148"/>
      <c r="W1060" s="148"/>
    </row>
    <row r="1061">
      <c r="A1061" s="145"/>
      <c r="B1061" s="146"/>
      <c r="C1061" s="147"/>
      <c r="D1061" s="147"/>
      <c r="E1061" s="148"/>
      <c r="F1061" s="148"/>
      <c r="G1061" s="148"/>
      <c r="H1061" s="148"/>
      <c r="I1061" s="148"/>
      <c r="J1061" s="148"/>
      <c r="K1061" s="148"/>
      <c r="L1061" s="148"/>
      <c r="M1061" s="148"/>
      <c r="N1061" s="148"/>
      <c r="O1061" s="148"/>
      <c r="P1061" s="148"/>
      <c r="Q1061" s="148"/>
      <c r="R1061" s="148"/>
      <c r="S1061" s="148"/>
      <c r="T1061" s="148"/>
      <c r="U1061" s="148"/>
      <c r="V1061" s="148"/>
      <c r="W1061" s="148"/>
    </row>
    <row r="1062">
      <c r="A1062" s="145"/>
      <c r="B1062" s="146"/>
      <c r="C1062" s="147"/>
      <c r="D1062" s="147"/>
      <c r="E1062" s="148"/>
      <c r="F1062" s="148"/>
      <c r="G1062" s="148"/>
      <c r="H1062" s="148"/>
      <c r="I1062" s="148"/>
      <c r="J1062" s="148"/>
      <c r="K1062" s="148"/>
      <c r="L1062" s="148"/>
      <c r="M1062" s="148"/>
      <c r="N1062" s="148"/>
      <c r="O1062" s="148"/>
      <c r="P1062" s="148"/>
      <c r="Q1062" s="148"/>
      <c r="R1062" s="148"/>
      <c r="S1062" s="148"/>
      <c r="T1062" s="148"/>
      <c r="U1062" s="148"/>
      <c r="V1062" s="148"/>
      <c r="W1062" s="148"/>
    </row>
    <row r="1063">
      <c r="A1063" s="145"/>
      <c r="B1063" s="146"/>
      <c r="C1063" s="147"/>
      <c r="D1063" s="147"/>
      <c r="E1063" s="148"/>
      <c r="F1063" s="148"/>
      <c r="G1063" s="148"/>
      <c r="H1063" s="148"/>
      <c r="I1063" s="148"/>
      <c r="J1063" s="148"/>
      <c r="K1063" s="148"/>
      <c r="L1063" s="148"/>
      <c r="M1063" s="148"/>
      <c r="N1063" s="148"/>
      <c r="O1063" s="148"/>
      <c r="P1063" s="148"/>
      <c r="Q1063" s="148"/>
      <c r="R1063" s="148"/>
      <c r="S1063" s="148"/>
      <c r="T1063" s="148"/>
      <c r="U1063" s="148"/>
      <c r="V1063" s="148"/>
      <c r="W1063" s="148"/>
    </row>
    <row r="1064">
      <c r="A1064" s="145"/>
      <c r="B1064" s="146"/>
      <c r="C1064" s="147"/>
      <c r="D1064" s="147"/>
      <c r="E1064" s="148"/>
      <c r="F1064" s="148"/>
      <c r="G1064" s="148"/>
      <c r="H1064" s="148"/>
      <c r="I1064" s="148"/>
      <c r="J1064" s="148"/>
      <c r="K1064" s="148"/>
      <c r="L1064" s="148"/>
      <c r="M1064" s="148"/>
      <c r="N1064" s="148"/>
      <c r="O1064" s="148"/>
      <c r="P1064" s="148"/>
      <c r="Q1064" s="148"/>
      <c r="R1064" s="148"/>
      <c r="S1064" s="148"/>
      <c r="T1064" s="148"/>
      <c r="U1064" s="148"/>
      <c r="V1064" s="148"/>
      <c r="W1064" s="148"/>
    </row>
    <row r="1065">
      <c r="A1065" s="145"/>
      <c r="B1065" s="146"/>
      <c r="C1065" s="147"/>
      <c r="D1065" s="147"/>
      <c r="E1065" s="148"/>
      <c r="F1065" s="148"/>
      <c r="G1065" s="148"/>
      <c r="H1065" s="148"/>
      <c r="I1065" s="148"/>
      <c r="J1065" s="148"/>
      <c r="K1065" s="148"/>
      <c r="L1065" s="148"/>
      <c r="M1065" s="148"/>
      <c r="N1065" s="148"/>
      <c r="O1065" s="148"/>
      <c r="P1065" s="148"/>
      <c r="Q1065" s="148"/>
      <c r="R1065" s="148"/>
      <c r="S1065" s="148"/>
      <c r="T1065" s="148"/>
      <c r="U1065" s="148"/>
      <c r="V1065" s="148"/>
      <c r="W1065" s="148"/>
    </row>
    <row r="1066">
      <c r="A1066" s="145"/>
      <c r="B1066" s="146"/>
      <c r="C1066" s="147"/>
      <c r="D1066" s="147"/>
      <c r="E1066" s="148"/>
      <c r="F1066" s="148"/>
      <c r="G1066" s="148"/>
      <c r="H1066" s="148"/>
      <c r="I1066" s="148"/>
      <c r="J1066" s="148"/>
      <c r="K1066" s="148"/>
      <c r="L1066" s="148"/>
      <c r="M1066" s="148"/>
      <c r="N1066" s="148"/>
      <c r="O1066" s="148"/>
      <c r="P1066" s="148"/>
      <c r="Q1066" s="148"/>
      <c r="R1066" s="148"/>
      <c r="S1066" s="148"/>
      <c r="T1066" s="148"/>
      <c r="U1066" s="148"/>
      <c r="V1066" s="148"/>
      <c r="W1066" s="148"/>
    </row>
    <row r="1067">
      <c r="A1067" s="145"/>
      <c r="B1067" s="146"/>
      <c r="C1067" s="147"/>
      <c r="D1067" s="147"/>
      <c r="E1067" s="148"/>
      <c r="F1067" s="148"/>
      <c r="G1067" s="148"/>
      <c r="H1067" s="148"/>
      <c r="I1067" s="148"/>
      <c r="J1067" s="148"/>
      <c r="K1067" s="148"/>
      <c r="L1067" s="148"/>
      <c r="M1067" s="148"/>
      <c r="N1067" s="148"/>
      <c r="O1067" s="148"/>
      <c r="P1067" s="148"/>
      <c r="Q1067" s="148"/>
      <c r="R1067" s="148"/>
      <c r="S1067" s="148"/>
      <c r="T1067" s="148"/>
      <c r="U1067" s="148"/>
      <c r="V1067" s="148"/>
      <c r="W1067" s="148"/>
    </row>
    <row r="1068">
      <c r="A1068" s="145"/>
      <c r="B1068" s="146"/>
      <c r="C1068" s="147"/>
      <c r="D1068" s="147"/>
      <c r="E1068" s="148"/>
      <c r="F1068" s="148"/>
      <c r="G1068" s="148"/>
      <c r="H1068" s="148"/>
      <c r="I1068" s="148"/>
      <c r="J1068" s="148"/>
      <c r="K1068" s="148"/>
      <c r="L1068" s="148"/>
      <c r="M1068" s="148"/>
      <c r="N1068" s="148"/>
      <c r="O1068" s="148"/>
      <c r="P1068" s="148"/>
      <c r="Q1068" s="148"/>
      <c r="R1068" s="148"/>
      <c r="S1068" s="148"/>
      <c r="T1068" s="148"/>
      <c r="U1068" s="148"/>
      <c r="V1068" s="148"/>
      <c r="W1068" s="148"/>
    </row>
    <row r="1069">
      <c r="A1069" s="145"/>
      <c r="B1069" s="146"/>
      <c r="C1069" s="147"/>
      <c r="D1069" s="147"/>
      <c r="E1069" s="148"/>
      <c r="F1069" s="148"/>
      <c r="G1069" s="148"/>
      <c r="H1069" s="148"/>
      <c r="I1069" s="148"/>
      <c r="J1069" s="148"/>
      <c r="K1069" s="148"/>
      <c r="L1069" s="148"/>
      <c r="M1069" s="148"/>
      <c r="N1069" s="148"/>
      <c r="O1069" s="148"/>
      <c r="P1069" s="148"/>
      <c r="Q1069" s="148"/>
      <c r="R1069" s="148"/>
      <c r="S1069" s="148"/>
      <c r="T1069" s="148"/>
      <c r="U1069" s="148"/>
      <c r="V1069" s="148"/>
      <c r="W1069" s="148"/>
    </row>
    <row r="1070">
      <c r="A1070" s="145"/>
      <c r="B1070" s="146"/>
      <c r="C1070" s="147"/>
      <c r="D1070" s="147"/>
      <c r="E1070" s="148"/>
      <c r="F1070" s="148"/>
      <c r="G1070" s="148"/>
      <c r="H1070" s="148"/>
      <c r="I1070" s="148"/>
      <c r="J1070" s="148"/>
      <c r="K1070" s="148"/>
      <c r="L1070" s="148"/>
      <c r="M1070" s="148"/>
      <c r="N1070" s="148"/>
      <c r="O1070" s="148"/>
      <c r="P1070" s="148"/>
      <c r="Q1070" s="148"/>
      <c r="R1070" s="148"/>
      <c r="S1070" s="148"/>
      <c r="T1070" s="148"/>
      <c r="U1070" s="148"/>
      <c r="V1070" s="148"/>
      <c r="W1070" s="148"/>
    </row>
    <row r="1071">
      <c r="A1071" s="145"/>
      <c r="B1071" s="146"/>
      <c r="C1071" s="147"/>
      <c r="D1071" s="147"/>
      <c r="E1071" s="148"/>
      <c r="F1071" s="148"/>
      <c r="G1071" s="148"/>
      <c r="H1071" s="148"/>
      <c r="I1071" s="148"/>
      <c r="J1071" s="148"/>
      <c r="K1071" s="148"/>
      <c r="L1071" s="148"/>
      <c r="M1071" s="148"/>
      <c r="N1071" s="148"/>
      <c r="O1071" s="148"/>
      <c r="P1071" s="148"/>
      <c r="Q1071" s="148"/>
      <c r="R1071" s="148"/>
      <c r="S1071" s="148"/>
      <c r="T1071" s="148"/>
      <c r="U1071" s="148"/>
      <c r="V1071" s="148"/>
      <c r="W1071" s="148"/>
    </row>
    <row r="1072">
      <c r="A1072" s="145"/>
      <c r="B1072" s="146"/>
      <c r="C1072" s="147"/>
      <c r="D1072" s="147"/>
      <c r="E1072" s="148"/>
      <c r="F1072" s="148"/>
      <c r="G1072" s="148"/>
      <c r="H1072" s="148"/>
      <c r="I1072" s="148"/>
      <c r="J1072" s="148"/>
      <c r="K1072" s="148"/>
      <c r="L1072" s="148"/>
      <c r="M1072" s="148"/>
      <c r="N1072" s="148"/>
      <c r="O1072" s="148"/>
      <c r="P1072" s="148"/>
      <c r="Q1072" s="148"/>
      <c r="R1072" s="148"/>
      <c r="S1072" s="148"/>
      <c r="T1072" s="148"/>
      <c r="U1072" s="148"/>
      <c r="V1072" s="148"/>
      <c r="W1072" s="148"/>
    </row>
    <row r="1073">
      <c r="A1073" s="145"/>
      <c r="B1073" s="146"/>
      <c r="C1073" s="147"/>
      <c r="D1073" s="147"/>
      <c r="E1073" s="148"/>
      <c r="F1073" s="148"/>
      <c r="G1073" s="148"/>
      <c r="H1073" s="148"/>
      <c r="I1073" s="148"/>
      <c r="J1073" s="148"/>
      <c r="K1073" s="148"/>
      <c r="L1073" s="148"/>
      <c r="M1073" s="148"/>
      <c r="N1073" s="148"/>
      <c r="O1073" s="148"/>
      <c r="P1073" s="148"/>
      <c r="Q1073" s="148"/>
      <c r="R1073" s="148"/>
      <c r="S1073" s="148"/>
      <c r="T1073" s="148"/>
      <c r="U1073" s="148"/>
      <c r="V1073" s="148"/>
      <c r="W1073" s="148"/>
    </row>
    <row r="1074">
      <c r="A1074" s="145"/>
      <c r="B1074" s="146"/>
      <c r="C1074" s="147"/>
      <c r="D1074" s="147"/>
      <c r="E1074" s="148"/>
      <c r="F1074" s="148"/>
      <c r="G1074" s="148"/>
      <c r="H1074" s="148"/>
      <c r="I1074" s="148"/>
      <c r="J1074" s="148"/>
      <c r="K1074" s="148"/>
      <c r="L1074" s="148"/>
      <c r="M1074" s="148"/>
      <c r="N1074" s="148"/>
      <c r="O1074" s="148"/>
      <c r="P1074" s="148"/>
      <c r="Q1074" s="148"/>
      <c r="R1074" s="148"/>
      <c r="S1074" s="148"/>
      <c r="T1074" s="148"/>
      <c r="U1074" s="148"/>
      <c r="V1074" s="148"/>
      <c r="W1074" s="148"/>
    </row>
    <row r="1075">
      <c r="A1075" s="145"/>
      <c r="B1075" s="146"/>
      <c r="C1075" s="147"/>
      <c r="D1075" s="147"/>
      <c r="E1075" s="148"/>
      <c r="F1075" s="148"/>
      <c r="G1075" s="148"/>
      <c r="H1075" s="148"/>
      <c r="I1075" s="148"/>
      <c r="J1075" s="148"/>
      <c r="K1075" s="148"/>
      <c r="L1075" s="148"/>
      <c r="M1075" s="148"/>
      <c r="N1075" s="148"/>
      <c r="O1075" s="148"/>
      <c r="P1075" s="148"/>
      <c r="Q1075" s="148"/>
      <c r="R1075" s="148"/>
      <c r="S1075" s="148"/>
      <c r="T1075" s="148"/>
      <c r="U1075" s="148"/>
      <c r="V1075" s="148"/>
      <c r="W1075" s="148"/>
    </row>
    <row r="1076">
      <c r="A1076" s="145"/>
      <c r="B1076" s="146"/>
      <c r="C1076" s="147"/>
      <c r="D1076" s="147"/>
      <c r="E1076" s="148"/>
      <c r="F1076" s="148"/>
      <c r="G1076" s="148"/>
      <c r="H1076" s="148"/>
      <c r="I1076" s="148"/>
      <c r="J1076" s="148"/>
      <c r="K1076" s="148"/>
      <c r="L1076" s="148"/>
      <c r="M1076" s="148"/>
      <c r="N1076" s="148"/>
      <c r="O1076" s="148"/>
      <c r="P1076" s="148"/>
      <c r="Q1076" s="148"/>
      <c r="R1076" s="148"/>
      <c r="S1076" s="148"/>
      <c r="T1076" s="148"/>
      <c r="U1076" s="148"/>
      <c r="V1076" s="148"/>
      <c r="W1076" s="148"/>
    </row>
    <row r="1077">
      <c r="A1077" s="145"/>
      <c r="B1077" s="146"/>
      <c r="C1077" s="147"/>
      <c r="D1077" s="147"/>
      <c r="E1077" s="148"/>
      <c r="F1077" s="148"/>
      <c r="G1077" s="148"/>
      <c r="H1077" s="148"/>
      <c r="I1077" s="148"/>
      <c r="J1077" s="148"/>
      <c r="K1077" s="148"/>
      <c r="L1077" s="148"/>
      <c r="M1077" s="148"/>
      <c r="N1077" s="148"/>
      <c r="O1077" s="148"/>
      <c r="P1077" s="148"/>
      <c r="Q1077" s="148"/>
      <c r="R1077" s="148"/>
      <c r="S1077" s="148"/>
      <c r="T1077" s="148"/>
      <c r="U1077" s="148"/>
      <c r="V1077" s="148"/>
      <c r="W1077" s="148"/>
    </row>
    <row r="1078">
      <c r="A1078" s="145"/>
      <c r="B1078" s="146"/>
      <c r="C1078" s="147"/>
      <c r="D1078" s="147"/>
      <c r="E1078" s="148"/>
      <c r="F1078" s="148"/>
      <c r="G1078" s="148"/>
      <c r="H1078" s="148"/>
      <c r="I1078" s="148"/>
      <c r="J1078" s="148"/>
      <c r="K1078" s="148"/>
      <c r="L1078" s="148"/>
      <c r="M1078" s="148"/>
      <c r="N1078" s="148"/>
      <c r="O1078" s="148"/>
      <c r="P1078" s="148"/>
      <c r="Q1078" s="148"/>
      <c r="R1078" s="148"/>
      <c r="S1078" s="148"/>
      <c r="T1078" s="148"/>
      <c r="U1078" s="148"/>
      <c r="V1078" s="148"/>
      <c r="W1078" s="148"/>
    </row>
    <row r="1079">
      <c r="A1079" s="145"/>
      <c r="B1079" s="146"/>
      <c r="C1079" s="147"/>
      <c r="D1079" s="147"/>
      <c r="E1079" s="148"/>
      <c r="F1079" s="148"/>
      <c r="G1079" s="148"/>
      <c r="H1079" s="148"/>
      <c r="I1079" s="148"/>
      <c r="J1079" s="148"/>
      <c r="K1079" s="148"/>
      <c r="L1079" s="148"/>
      <c r="M1079" s="148"/>
      <c r="N1079" s="148"/>
      <c r="O1079" s="148"/>
      <c r="P1079" s="148"/>
      <c r="Q1079" s="148"/>
      <c r="R1079" s="148"/>
      <c r="S1079" s="148"/>
      <c r="T1079" s="148"/>
      <c r="U1079" s="148"/>
      <c r="V1079" s="148"/>
      <c r="W1079" s="148"/>
    </row>
    <row r="1080">
      <c r="A1080" s="145"/>
      <c r="B1080" s="146"/>
      <c r="C1080" s="147"/>
      <c r="D1080" s="147"/>
      <c r="E1080" s="148"/>
      <c r="F1080" s="148"/>
      <c r="G1080" s="148"/>
      <c r="H1080" s="148"/>
      <c r="I1080" s="148"/>
      <c r="J1080" s="148"/>
      <c r="K1080" s="148"/>
      <c r="L1080" s="148"/>
      <c r="M1080" s="148"/>
      <c r="N1080" s="148"/>
      <c r="O1080" s="148"/>
      <c r="P1080" s="148"/>
      <c r="Q1080" s="148"/>
      <c r="R1080" s="148"/>
      <c r="S1080" s="148"/>
      <c r="T1080" s="148"/>
      <c r="U1080" s="148"/>
      <c r="V1080" s="148"/>
      <c r="W1080" s="148"/>
    </row>
    <row r="1081">
      <c r="A1081" s="145"/>
      <c r="B1081" s="146"/>
      <c r="C1081" s="147"/>
      <c r="D1081" s="147"/>
      <c r="E1081" s="148"/>
      <c r="F1081" s="148"/>
      <c r="G1081" s="148"/>
      <c r="H1081" s="148"/>
      <c r="I1081" s="148"/>
      <c r="J1081" s="148"/>
      <c r="K1081" s="148"/>
      <c r="L1081" s="148"/>
      <c r="M1081" s="148"/>
      <c r="N1081" s="148"/>
      <c r="O1081" s="148"/>
      <c r="P1081" s="148"/>
      <c r="Q1081" s="148"/>
      <c r="R1081" s="148"/>
      <c r="S1081" s="148"/>
      <c r="T1081" s="148"/>
      <c r="U1081" s="148"/>
      <c r="V1081" s="148"/>
      <c r="W1081" s="148"/>
    </row>
    <row r="1082">
      <c r="A1082" s="145"/>
      <c r="B1082" s="146"/>
      <c r="C1082" s="147"/>
      <c r="D1082" s="147"/>
      <c r="E1082" s="148"/>
      <c r="F1082" s="148"/>
      <c r="G1082" s="148"/>
      <c r="H1082" s="148"/>
      <c r="I1082" s="148"/>
      <c r="J1082" s="148"/>
      <c r="K1082" s="148"/>
      <c r="L1082" s="148"/>
      <c r="M1082" s="148"/>
      <c r="N1082" s="148"/>
      <c r="O1082" s="148"/>
      <c r="P1082" s="148"/>
      <c r="Q1082" s="148"/>
      <c r="R1082" s="148"/>
      <c r="S1082" s="148"/>
      <c r="T1082" s="148"/>
      <c r="U1082" s="148"/>
      <c r="V1082" s="148"/>
      <c r="W1082" s="148"/>
    </row>
    <row r="1083">
      <c r="A1083" s="145"/>
      <c r="B1083" s="146"/>
      <c r="C1083" s="147"/>
      <c r="D1083" s="147"/>
      <c r="E1083" s="148"/>
      <c r="F1083" s="148"/>
      <c r="G1083" s="148"/>
      <c r="H1083" s="148"/>
      <c r="I1083" s="148"/>
      <c r="J1083" s="148"/>
      <c r="K1083" s="148"/>
      <c r="L1083" s="148"/>
      <c r="M1083" s="148"/>
      <c r="N1083" s="148"/>
      <c r="O1083" s="148"/>
      <c r="P1083" s="148"/>
      <c r="Q1083" s="148"/>
      <c r="R1083" s="148"/>
      <c r="S1083" s="148"/>
      <c r="T1083" s="148"/>
      <c r="U1083" s="148"/>
      <c r="V1083" s="148"/>
      <c r="W1083" s="148"/>
    </row>
    <row r="1084">
      <c r="A1084" s="145"/>
      <c r="B1084" s="146"/>
      <c r="C1084" s="147"/>
      <c r="D1084" s="147"/>
      <c r="E1084" s="148"/>
      <c r="F1084" s="148"/>
      <c r="G1084" s="148"/>
      <c r="H1084" s="148"/>
      <c r="I1084" s="148"/>
      <c r="J1084" s="148"/>
      <c r="K1084" s="148"/>
      <c r="L1084" s="148"/>
      <c r="M1084" s="148"/>
      <c r="N1084" s="148"/>
      <c r="O1084" s="148"/>
      <c r="P1084" s="148"/>
      <c r="Q1084" s="148"/>
      <c r="R1084" s="148"/>
      <c r="S1084" s="148"/>
      <c r="T1084" s="148"/>
      <c r="U1084" s="148"/>
      <c r="V1084" s="148"/>
      <c r="W1084" s="148"/>
    </row>
    <row r="1085">
      <c r="A1085" s="145"/>
      <c r="B1085" s="146"/>
      <c r="C1085" s="147"/>
      <c r="D1085" s="147"/>
      <c r="E1085" s="148"/>
      <c r="F1085" s="148"/>
      <c r="G1085" s="148"/>
      <c r="H1085" s="148"/>
      <c r="I1085" s="148"/>
      <c r="J1085" s="148"/>
      <c r="K1085" s="148"/>
      <c r="L1085" s="148"/>
      <c r="M1085" s="148"/>
      <c r="N1085" s="148"/>
      <c r="O1085" s="148"/>
      <c r="P1085" s="148"/>
      <c r="Q1085" s="148"/>
      <c r="R1085" s="148"/>
      <c r="S1085" s="148"/>
      <c r="T1085" s="148"/>
      <c r="U1085" s="148"/>
      <c r="V1085" s="148"/>
      <c r="W1085" s="148"/>
    </row>
    <row r="1086">
      <c r="A1086" s="145"/>
      <c r="B1086" s="146"/>
      <c r="C1086" s="147"/>
      <c r="D1086" s="147"/>
      <c r="E1086" s="148"/>
      <c r="F1086" s="148"/>
      <c r="G1086" s="148"/>
      <c r="H1086" s="148"/>
      <c r="I1086" s="148"/>
      <c r="J1086" s="148"/>
      <c r="K1086" s="148"/>
      <c r="L1086" s="148"/>
      <c r="M1086" s="148"/>
      <c r="N1086" s="148"/>
      <c r="O1086" s="148"/>
      <c r="P1086" s="148"/>
      <c r="Q1086" s="148"/>
      <c r="R1086" s="148"/>
      <c r="S1086" s="148"/>
      <c r="T1086" s="148"/>
      <c r="U1086" s="148"/>
      <c r="V1086" s="148"/>
      <c r="W1086" s="148"/>
    </row>
    <row r="1087">
      <c r="A1087" s="145"/>
      <c r="B1087" s="146"/>
      <c r="C1087" s="147"/>
      <c r="D1087" s="147"/>
      <c r="E1087" s="148"/>
      <c r="F1087" s="148"/>
      <c r="G1087" s="148"/>
      <c r="H1087" s="148"/>
      <c r="I1087" s="148"/>
      <c r="J1087" s="148"/>
      <c r="K1087" s="148"/>
      <c r="L1087" s="148"/>
      <c r="M1087" s="148"/>
      <c r="N1087" s="148"/>
      <c r="O1087" s="148"/>
      <c r="P1087" s="148"/>
      <c r="Q1087" s="148"/>
      <c r="R1087" s="148"/>
      <c r="S1087" s="148"/>
      <c r="T1087" s="148"/>
      <c r="U1087" s="148"/>
      <c r="V1087" s="148"/>
      <c r="W1087" s="148"/>
    </row>
    <row r="1088">
      <c r="A1088" s="145"/>
      <c r="B1088" s="146"/>
      <c r="C1088" s="147"/>
      <c r="D1088" s="147"/>
      <c r="E1088" s="148"/>
      <c r="F1088" s="148"/>
      <c r="G1088" s="148"/>
      <c r="H1088" s="148"/>
      <c r="I1088" s="148"/>
      <c r="J1088" s="148"/>
      <c r="K1088" s="148"/>
      <c r="L1088" s="148"/>
      <c r="M1088" s="148"/>
      <c r="N1088" s="148"/>
      <c r="O1088" s="148"/>
      <c r="P1088" s="148"/>
      <c r="Q1088" s="148"/>
      <c r="R1088" s="148"/>
      <c r="S1088" s="148"/>
      <c r="T1088" s="148"/>
      <c r="U1088" s="148"/>
      <c r="V1088" s="148"/>
      <c r="W1088" s="148"/>
    </row>
    <row r="1089">
      <c r="A1089" s="145"/>
      <c r="B1089" s="146"/>
      <c r="C1089" s="147"/>
      <c r="D1089" s="147"/>
      <c r="E1089" s="148"/>
      <c r="F1089" s="148"/>
      <c r="G1089" s="148"/>
      <c r="H1089" s="148"/>
      <c r="I1089" s="148"/>
      <c r="J1089" s="148"/>
      <c r="K1089" s="148"/>
      <c r="L1089" s="148"/>
      <c r="M1089" s="148"/>
      <c r="N1089" s="148"/>
      <c r="O1089" s="148"/>
      <c r="P1089" s="148"/>
      <c r="Q1089" s="148"/>
      <c r="R1089" s="148"/>
      <c r="S1089" s="148"/>
      <c r="T1089" s="148"/>
      <c r="U1089" s="148"/>
      <c r="V1089" s="148"/>
      <c r="W1089" s="148"/>
    </row>
    <row r="1090">
      <c r="A1090" s="145"/>
      <c r="B1090" s="146"/>
      <c r="C1090" s="147"/>
      <c r="D1090" s="147"/>
      <c r="E1090" s="148"/>
      <c r="F1090" s="148"/>
      <c r="G1090" s="148"/>
      <c r="H1090" s="148"/>
      <c r="I1090" s="148"/>
      <c r="J1090" s="148"/>
      <c r="K1090" s="148"/>
      <c r="L1090" s="148"/>
      <c r="M1090" s="148"/>
      <c r="N1090" s="148"/>
      <c r="O1090" s="148"/>
      <c r="P1090" s="148"/>
      <c r="Q1090" s="148"/>
      <c r="R1090" s="148"/>
      <c r="S1090" s="148"/>
      <c r="T1090" s="148"/>
      <c r="U1090" s="148"/>
      <c r="V1090" s="148"/>
      <c r="W1090" s="148"/>
    </row>
    <row r="1091">
      <c r="A1091" s="145"/>
      <c r="B1091" s="146"/>
      <c r="C1091" s="147"/>
      <c r="D1091" s="147"/>
      <c r="E1091" s="148"/>
      <c r="F1091" s="148"/>
      <c r="G1091" s="148"/>
      <c r="H1091" s="148"/>
      <c r="I1091" s="148"/>
      <c r="J1091" s="148"/>
      <c r="K1091" s="148"/>
      <c r="L1091" s="148"/>
      <c r="M1091" s="148"/>
      <c r="N1091" s="148"/>
      <c r="O1091" s="148"/>
      <c r="P1091" s="148"/>
      <c r="Q1091" s="148"/>
      <c r="R1091" s="148"/>
      <c r="S1091" s="148"/>
      <c r="T1091" s="148"/>
      <c r="U1091" s="148"/>
      <c r="V1091" s="148"/>
      <c r="W1091" s="148"/>
    </row>
    <row r="1092">
      <c r="A1092" s="145"/>
      <c r="B1092" s="146"/>
      <c r="C1092" s="147"/>
      <c r="D1092" s="147"/>
      <c r="E1092" s="148"/>
      <c r="F1092" s="148"/>
      <c r="G1092" s="148"/>
      <c r="H1092" s="148"/>
      <c r="I1092" s="148"/>
      <c r="J1092" s="148"/>
      <c r="K1092" s="148"/>
      <c r="L1092" s="148"/>
      <c r="M1092" s="148"/>
      <c r="N1092" s="148"/>
      <c r="O1092" s="148"/>
      <c r="P1092" s="148"/>
      <c r="Q1092" s="148"/>
      <c r="R1092" s="148"/>
      <c r="S1092" s="148"/>
      <c r="T1092" s="148"/>
      <c r="U1092" s="148"/>
      <c r="V1092" s="148"/>
      <c r="W1092" s="148"/>
    </row>
    <row r="1093">
      <c r="A1093" s="145"/>
      <c r="B1093" s="146"/>
      <c r="C1093" s="147"/>
      <c r="D1093" s="147"/>
      <c r="E1093" s="148"/>
      <c r="F1093" s="148"/>
      <c r="G1093" s="148"/>
      <c r="H1093" s="148"/>
      <c r="I1093" s="148"/>
      <c r="J1093" s="148"/>
      <c r="K1093" s="148"/>
      <c r="L1093" s="148"/>
      <c r="M1093" s="148"/>
      <c r="N1093" s="148"/>
      <c r="O1093" s="148"/>
      <c r="P1093" s="148"/>
      <c r="Q1093" s="148"/>
      <c r="R1093" s="148"/>
      <c r="S1093" s="148"/>
      <c r="T1093" s="148"/>
      <c r="U1093" s="148"/>
      <c r="V1093" s="148"/>
      <c r="W1093" s="148"/>
    </row>
    <row r="1094">
      <c r="A1094" s="145"/>
      <c r="B1094" s="146"/>
      <c r="C1094" s="147"/>
      <c r="D1094" s="147"/>
      <c r="E1094" s="148"/>
      <c r="F1094" s="148"/>
      <c r="G1094" s="148"/>
      <c r="H1094" s="148"/>
      <c r="I1094" s="148"/>
      <c r="J1094" s="148"/>
      <c r="K1094" s="148"/>
      <c r="L1094" s="148"/>
      <c r="M1094" s="148"/>
      <c r="N1094" s="148"/>
      <c r="O1094" s="148"/>
      <c r="P1094" s="148"/>
      <c r="Q1094" s="148"/>
      <c r="R1094" s="148"/>
      <c r="S1094" s="148"/>
      <c r="T1094" s="148"/>
      <c r="U1094" s="148"/>
      <c r="V1094" s="148"/>
      <c r="W1094" s="148"/>
    </row>
    <row r="1095">
      <c r="A1095" s="145"/>
      <c r="B1095" s="146"/>
      <c r="C1095" s="147"/>
      <c r="D1095" s="147"/>
      <c r="E1095" s="148"/>
      <c r="F1095" s="148"/>
      <c r="G1095" s="148"/>
      <c r="H1095" s="148"/>
      <c r="I1095" s="148"/>
      <c r="J1095" s="148"/>
      <c r="K1095" s="148"/>
      <c r="L1095" s="148"/>
      <c r="M1095" s="148"/>
      <c r="N1095" s="148"/>
      <c r="O1095" s="148"/>
      <c r="P1095" s="148"/>
      <c r="Q1095" s="148"/>
      <c r="R1095" s="148"/>
      <c r="S1095" s="148"/>
      <c r="T1095" s="148"/>
      <c r="U1095" s="148"/>
      <c r="V1095" s="148"/>
      <c r="W1095" s="148"/>
    </row>
    <row r="1096">
      <c r="A1096" s="145"/>
      <c r="B1096" s="146"/>
      <c r="C1096" s="147"/>
      <c r="D1096" s="147"/>
      <c r="E1096" s="148"/>
      <c r="F1096" s="148"/>
      <c r="G1096" s="148"/>
      <c r="H1096" s="148"/>
      <c r="I1096" s="148"/>
      <c r="J1096" s="148"/>
      <c r="K1096" s="148"/>
      <c r="L1096" s="148"/>
      <c r="M1096" s="148"/>
      <c r="N1096" s="148"/>
      <c r="O1096" s="148"/>
      <c r="P1096" s="148"/>
      <c r="Q1096" s="148"/>
      <c r="R1096" s="148"/>
      <c r="S1096" s="148"/>
      <c r="T1096" s="148"/>
      <c r="U1096" s="148"/>
      <c r="V1096" s="148"/>
      <c r="W1096" s="148"/>
    </row>
    <row r="1097">
      <c r="A1097" s="145"/>
      <c r="B1097" s="146"/>
      <c r="C1097" s="147"/>
      <c r="D1097" s="147"/>
      <c r="E1097" s="148"/>
      <c r="F1097" s="148"/>
      <c r="G1097" s="148"/>
      <c r="H1097" s="148"/>
      <c r="I1097" s="148"/>
      <c r="J1097" s="148"/>
      <c r="K1097" s="148"/>
      <c r="L1097" s="148"/>
      <c r="M1097" s="148"/>
      <c r="N1097" s="148"/>
      <c r="O1097" s="148"/>
      <c r="P1097" s="148"/>
      <c r="Q1097" s="148"/>
      <c r="R1097" s="148"/>
      <c r="S1097" s="148"/>
      <c r="T1097" s="148"/>
      <c r="U1097" s="148"/>
      <c r="V1097" s="148"/>
      <c r="W1097" s="148"/>
    </row>
    <row r="1098">
      <c r="A1098" s="145"/>
      <c r="B1098" s="146"/>
      <c r="C1098" s="147"/>
      <c r="D1098" s="147"/>
      <c r="E1098" s="148"/>
      <c r="F1098" s="148"/>
      <c r="G1098" s="148"/>
      <c r="H1098" s="148"/>
      <c r="I1098" s="148"/>
      <c r="J1098" s="148"/>
      <c r="K1098" s="148"/>
      <c r="L1098" s="148"/>
      <c r="M1098" s="148"/>
      <c r="N1098" s="148"/>
      <c r="O1098" s="148"/>
      <c r="P1098" s="148"/>
      <c r="Q1098" s="148"/>
      <c r="R1098" s="148"/>
      <c r="S1098" s="148"/>
      <c r="T1098" s="148"/>
      <c r="U1098" s="148"/>
      <c r="V1098" s="148"/>
      <c r="W1098" s="148"/>
    </row>
    <row r="1099">
      <c r="A1099" s="145"/>
      <c r="B1099" s="146"/>
      <c r="C1099" s="147"/>
      <c r="D1099" s="147"/>
      <c r="E1099" s="148"/>
      <c r="F1099" s="148"/>
      <c r="G1099" s="148"/>
      <c r="H1099" s="148"/>
      <c r="I1099" s="148"/>
      <c r="J1099" s="148"/>
      <c r="K1099" s="148"/>
      <c r="L1099" s="148"/>
      <c r="M1099" s="148"/>
      <c r="N1099" s="148"/>
      <c r="O1099" s="148"/>
      <c r="P1099" s="148"/>
      <c r="Q1099" s="148"/>
      <c r="R1099" s="148"/>
      <c r="S1099" s="148"/>
      <c r="T1099" s="148"/>
      <c r="U1099" s="148"/>
      <c r="V1099" s="148"/>
      <c r="W1099" s="148"/>
    </row>
    <row r="1100">
      <c r="A1100" s="145"/>
      <c r="B1100" s="146"/>
      <c r="C1100" s="147"/>
      <c r="D1100" s="147"/>
      <c r="E1100" s="148"/>
      <c r="F1100" s="148"/>
      <c r="G1100" s="148"/>
      <c r="H1100" s="148"/>
      <c r="I1100" s="148"/>
      <c r="J1100" s="148"/>
      <c r="K1100" s="148"/>
      <c r="L1100" s="148"/>
      <c r="M1100" s="148"/>
      <c r="N1100" s="148"/>
      <c r="O1100" s="148"/>
      <c r="P1100" s="148"/>
      <c r="Q1100" s="148"/>
      <c r="R1100" s="148"/>
      <c r="S1100" s="148"/>
      <c r="T1100" s="148"/>
      <c r="U1100" s="148"/>
      <c r="V1100" s="148"/>
      <c r="W1100" s="148"/>
    </row>
    <row r="1101">
      <c r="A1101" s="145"/>
      <c r="B1101" s="146"/>
      <c r="C1101" s="147"/>
      <c r="D1101" s="147"/>
      <c r="E1101" s="148"/>
      <c r="F1101" s="148"/>
      <c r="G1101" s="148"/>
      <c r="H1101" s="148"/>
      <c r="I1101" s="148"/>
      <c r="J1101" s="148"/>
      <c r="K1101" s="148"/>
      <c r="L1101" s="148"/>
      <c r="M1101" s="148"/>
      <c r="N1101" s="148"/>
      <c r="O1101" s="148"/>
      <c r="P1101" s="148"/>
      <c r="Q1101" s="148"/>
      <c r="R1101" s="148"/>
      <c r="S1101" s="148"/>
      <c r="T1101" s="148"/>
      <c r="U1101" s="148"/>
      <c r="V1101" s="148"/>
      <c r="W1101" s="148"/>
    </row>
    <row r="1102">
      <c r="A1102" s="145"/>
      <c r="B1102" s="146"/>
      <c r="C1102" s="147"/>
      <c r="D1102" s="147"/>
      <c r="E1102" s="148"/>
      <c r="F1102" s="148"/>
      <c r="G1102" s="148"/>
      <c r="H1102" s="148"/>
      <c r="I1102" s="148"/>
      <c r="J1102" s="148"/>
      <c r="K1102" s="148"/>
      <c r="L1102" s="148"/>
      <c r="M1102" s="148"/>
      <c r="N1102" s="148"/>
      <c r="O1102" s="148"/>
      <c r="P1102" s="148"/>
      <c r="Q1102" s="148"/>
      <c r="R1102" s="148"/>
      <c r="S1102" s="148"/>
      <c r="T1102" s="148"/>
      <c r="U1102" s="148"/>
      <c r="V1102" s="148"/>
      <c r="W1102" s="148"/>
    </row>
    <row r="1103">
      <c r="A1103" s="145"/>
      <c r="B1103" s="146"/>
      <c r="C1103" s="147"/>
      <c r="D1103" s="147"/>
      <c r="E1103" s="148"/>
      <c r="F1103" s="148"/>
      <c r="G1103" s="148"/>
      <c r="H1103" s="148"/>
      <c r="I1103" s="148"/>
      <c r="J1103" s="148"/>
      <c r="K1103" s="148"/>
      <c r="L1103" s="148"/>
      <c r="M1103" s="148"/>
      <c r="N1103" s="148"/>
      <c r="O1103" s="148"/>
      <c r="P1103" s="148"/>
      <c r="Q1103" s="148"/>
      <c r="R1103" s="148"/>
      <c r="S1103" s="148"/>
      <c r="T1103" s="148"/>
      <c r="U1103" s="148"/>
      <c r="V1103" s="148"/>
      <c r="W1103" s="148"/>
    </row>
    <row r="1104">
      <c r="A1104" s="145"/>
      <c r="B1104" s="146"/>
      <c r="C1104" s="147"/>
      <c r="D1104" s="147"/>
      <c r="E1104" s="148"/>
      <c r="F1104" s="148"/>
      <c r="G1104" s="148"/>
      <c r="H1104" s="148"/>
      <c r="I1104" s="148"/>
      <c r="J1104" s="148"/>
      <c r="K1104" s="148"/>
      <c r="L1104" s="148"/>
      <c r="M1104" s="148"/>
      <c r="N1104" s="148"/>
      <c r="O1104" s="148"/>
      <c r="P1104" s="148"/>
      <c r="Q1104" s="148"/>
      <c r="R1104" s="148"/>
      <c r="S1104" s="148"/>
      <c r="T1104" s="148"/>
      <c r="U1104" s="148"/>
      <c r="V1104" s="148"/>
      <c r="W1104" s="148"/>
    </row>
    <row r="1105">
      <c r="A1105" s="145"/>
      <c r="B1105" s="146"/>
      <c r="C1105" s="147"/>
      <c r="D1105" s="147"/>
      <c r="E1105" s="148"/>
      <c r="F1105" s="148"/>
      <c r="G1105" s="148"/>
      <c r="H1105" s="148"/>
      <c r="I1105" s="148"/>
      <c r="J1105" s="148"/>
      <c r="K1105" s="148"/>
      <c r="L1105" s="148"/>
      <c r="M1105" s="148"/>
      <c r="N1105" s="148"/>
      <c r="O1105" s="148"/>
      <c r="P1105" s="148"/>
      <c r="Q1105" s="148"/>
      <c r="R1105" s="148"/>
      <c r="S1105" s="148"/>
      <c r="T1105" s="148"/>
      <c r="U1105" s="148"/>
      <c r="V1105" s="148"/>
      <c r="W1105" s="148"/>
    </row>
    <row r="1106">
      <c r="A1106" s="145"/>
      <c r="B1106" s="146"/>
      <c r="C1106" s="147"/>
      <c r="D1106" s="147"/>
      <c r="E1106" s="148"/>
      <c r="F1106" s="148"/>
      <c r="G1106" s="148"/>
      <c r="H1106" s="148"/>
      <c r="I1106" s="148"/>
      <c r="J1106" s="148"/>
      <c r="K1106" s="148"/>
      <c r="L1106" s="148"/>
      <c r="M1106" s="148"/>
      <c r="N1106" s="148"/>
      <c r="O1106" s="148"/>
      <c r="P1106" s="148"/>
      <c r="Q1106" s="148"/>
      <c r="R1106" s="148"/>
      <c r="S1106" s="148"/>
      <c r="T1106" s="148"/>
      <c r="U1106" s="148"/>
      <c r="V1106" s="148"/>
      <c r="W1106" s="148"/>
    </row>
    <row r="1107">
      <c r="A1107" s="145"/>
      <c r="B1107" s="146"/>
      <c r="C1107" s="147"/>
      <c r="D1107" s="147"/>
      <c r="E1107" s="148"/>
      <c r="F1107" s="148"/>
      <c r="G1107" s="148"/>
      <c r="H1107" s="148"/>
      <c r="I1107" s="148"/>
      <c r="J1107" s="148"/>
      <c r="K1107" s="148"/>
      <c r="L1107" s="148"/>
      <c r="M1107" s="148"/>
      <c r="N1107" s="148"/>
      <c r="O1107" s="148"/>
      <c r="P1107" s="148"/>
      <c r="Q1107" s="148"/>
      <c r="R1107" s="148"/>
      <c r="S1107" s="148"/>
      <c r="T1107" s="148"/>
      <c r="U1107" s="148"/>
      <c r="V1107" s="148"/>
      <c r="W1107" s="148"/>
    </row>
    <row r="1108">
      <c r="A1108" s="145"/>
      <c r="B1108" s="146"/>
      <c r="C1108" s="147"/>
      <c r="D1108" s="147"/>
      <c r="E1108" s="148"/>
      <c r="F1108" s="148"/>
      <c r="G1108" s="148"/>
      <c r="H1108" s="148"/>
      <c r="I1108" s="148"/>
      <c r="J1108" s="148"/>
      <c r="K1108" s="148"/>
      <c r="L1108" s="148"/>
      <c r="M1108" s="148"/>
      <c r="N1108" s="148"/>
      <c r="O1108" s="148"/>
      <c r="P1108" s="148"/>
      <c r="Q1108" s="148"/>
      <c r="R1108" s="148"/>
      <c r="S1108" s="148"/>
      <c r="T1108" s="148"/>
      <c r="U1108" s="148"/>
      <c r="V1108" s="148"/>
      <c r="W1108" s="148"/>
    </row>
    <row r="1109">
      <c r="A1109" s="145"/>
      <c r="B1109" s="146"/>
      <c r="C1109" s="147"/>
      <c r="D1109" s="147"/>
      <c r="E1109" s="148"/>
      <c r="F1109" s="148"/>
      <c r="G1109" s="148"/>
      <c r="H1109" s="148"/>
      <c r="I1109" s="148"/>
      <c r="J1109" s="148"/>
      <c r="K1109" s="148"/>
      <c r="L1109" s="148"/>
      <c r="M1109" s="148"/>
      <c r="N1109" s="148"/>
      <c r="O1109" s="148"/>
      <c r="P1109" s="148"/>
      <c r="Q1109" s="148"/>
      <c r="R1109" s="148"/>
      <c r="S1109" s="148"/>
      <c r="T1109" s="148"/>
      <c r="U1109" s="148"/>
      <c r="V1109" s="148"/>
      <c r="W1109" s="148"/>
    </row>
    <row r="1110">
      <c r="A1110" s="145"/>
      <c r="B1110" s="146"/>
      <c r="C1110" s="147"/>
      <c r="D1110" s="147"/>
      <c r="E1110" s="148"/>
      <c r="F1110" s="148"/>
      <c r="G1110" s="148"/>
      <c r="H1110" s="148"/>
      <c r="I1110" s="148"/>
      <c r="J1110" s="148"/>
      <c r="K1110" s="148"/>
      <c r="L1110" s="148"/>
      <c r="M1110" s="148"/>
      <c r="N1110" s="148"/>
      <c r="O1110" s="148"/>
      <c r="P1110" s="148"/>
      <c r="Q1110" s="148"/>
      <c r="R1110" s="148"/>
      <c r="S1110" s="148"/>
      <c r="T1110" s="148"/>
      <c r="U1110" s="148"/>
      <c r="V1110" s="148"/>
      <c r="W1110" s="148"/>
    </row>
    <row r="1111">
      <c r="A1111" s="145"/>
      <c r="B1111" s="146"/>
      <c r="C1111" s="147"/>
      <c r="D1111" s="147"/>
      <c r="E1111" s="148"/>
      <c r="F1111" s="148"/>
      <c r="G1111" s="148"/>
      <c r="H1111" s="148"/>
      <c r="I1111" s="148"/>
      <c r="J1111" s="148"/>
      <c r="K1111" s="148"/>
      <c r="L1111" s="148"/>
      <c r="M1111" s="148"/>
      <c r="N1111" s="148"/>
      <c r="O1111" s="148"/>
      <c r="P1111" s="148"/>
      <c r="Q1111" s="148"/>
      <c r="R1111" s="148"/>
      <c r="S1111" s="148"/>
      <c r="T1111" s="148"/>
      <c r="U1111" s="148"/>
      <c r="V1111" s="148"/>
      <c r="W1111" s="148"/>
    </row>
    <row r="1112">
      <c r="A1112" s="145"/>
      <c r="B1112" s="146"/>
      <c r="C1112" s="147"/>
      <c r="D1112" s="147"/>
      <c r="E1112" s="148"/>
      <c r="F1112" s="148"/>
      <c r="G1112" s="148"/>
      <c r="H1112" s="148"/>
      <c r="I1112" s="148"/>
      <c r="J1112" s="148"/>
      <c r="K1112" s="148"/>
      <c r="L1112" s="148"/>
      <c r="M1112" s="148"/>
      <c r="N1112" s="148"/>
      <c r="O1112" s="148"/>
      <c r="P1112" s="148"/>
      <c r="Q1112" s="148"/>
      <c r="R1112" s="148"/>
      <c r="S1112" s="148"/>
      <c r="T1112" s="148"/>
      <c r="U1112" s="148"/>
      <c r="V1112" s="148"/>
      <c r="W1112" s="148"/>
    </row>
    <row r="1113">
      <c r="A1113" s="145"/>
      <c r="B1113" s="146"/>
      <c r="C1113" s="147"/>
      <c r="D1113" s="147"/>
      <c r="E1113" s="148"/>
      <c r="F1113" s="148"/>
      <c r="G1113" s="148"/>
      <c r="H1113" s="148"/>
      <c r="I1113" s="148"/>
      <c r="J1113" s="148"/>
      <c r="K1113" s="148"/>
      <c r="L1113" s="148"/>
      <c r="M1113" s="148"/>
      <c r="N1113" s="148"/>
      <c r="O1113" s="148"/>
      <c r="P1113" s="148"/>
      <c r="Q1113" s="148"/>
      <c r="R1113" s="148"/>
      <c r="S1113" s="148"/>
      <c r="T1113" s="148"/>
      <c r="U1113" s="148"/>
      <c r="V1113" s="148"/>
      <c r="W1113" s="148"/>
    </row>
    <row r="1114">
      <c r="A1114" s="145"/>
      <c r="B1114" s="146"/>
      <c r="C1114" s="147"/>
      <c r="D1114" s="147"/>
      <c r="E1114" s="148"/>
      <c r="F1114" s="148"/>
      <c r="G1114" s="148"/>
      <c r="H1114" s="148"/>
      <c r="I1114" s="148"/>
      <c r="J1114" s="148"/>
      <c r="K1114" s="148"/>
      <c r="L1114" s="148"/>
      <c r="M1114" s="148"/>
      <c r="N1114" s="148"/>
      <c r="O1114" s="148"/>
      <c r="P1114" s="148"/>
      <c r="Q1114" s="148"/>
      <c r="R1114" s="148"/>
      <c r="S1114" s="148"/>
      <c r="T1114" s="148"/>
      <c r="U1114" s="148"/>
      <c r="V1114" s="148"/>
      <c r="W1114" s="148"/>
    </row>
    <row r="1115">
      <c r="A1115" s="145"/>
      <c r="B1115" s="146"/>
      <c r="C1115" s="147"/>
      <c r="D1115" s="147"/>
      <c r="E1115" s="148"/>
      <c r="F1115" s="148"/>
      <c r="G1115" s="148"/>
      <c r="H1115" s="148"/>
      <c r="I1115" s="148"/>
      <c r="J1115" s="148"/>
      <c r="K1115" s="148"/>
      <c r="L1115" s="148"/>
      <c r="M1115" s="148"/>
      <c r="N1115" s="148"/>
      <c r="O1115" s="148"/>
      <c r="P1115" s="148"/>
      <c r="Q1115" s="148"/>
      <c r="R1115" s="148"/>
      <c r="S1115" s="148"/>
      <c r="T1115" s="148"/>
      <c r="U1115" s="148"/>
      <c r="V1115" s="148"/>
      <c r="W1115" s="148"/>
    </row>
    <row r="1116">
      <c r="A1116" s="145"/>
      <c r="B1116" s="146"/>
      <c r="C1116" s="147"/>
      <c r="D1116" s="147"/>
      <c r="E1116" s="148"/>
      <c r="F1116" s="148"/>
      <c r="G1116" s="148"/>
      <c r="H1116" s="148"/>
      <c r="I1116" s="148"/>
      <c r="J1116" s="148"/>
      <c r="K1116" s="148"/>
      <c r="L1116" s="148"/>
      <c r="M1116" s="148"/>
      <c r="N1116" s="148"/>
      <c r="O1116" s="148"/>
      <c r="P1116" s="148"/>
      <c r="Q1116" s="148"/>
      <c r="R1116" s="148"/>
      <c r="S1116" s="148"/>
      <c r="T1116" s="148"/>
      <c r="U1116" s="148"/>
      <c r="V1116" s="148"/>
      <c r="W1116" s="148"/>
    </row>
    <row r="1117">
      <c r="A1117" s="145"/>
      <c r="B1117" s="146"/>
      <c r="C1117" s="147"/>
      <c r="D1117" s="147"/>
      <c r="E1117" s="148"/>
      <c r="F1117" s="148"/>
      <c r="G1117" s="148"/>
      <c r="H1117" s="148"/>
      <c r="I1117" s="148"/>
      <c r="J1117" s="148"/>
      <c r="K1117" s="148"/>
      <c r="L1117" s="148"/>
      <c r="M1117" s="148"/>
      <c r="N1117" s="148"/>
      <c r="O1117" s="148"/>
      <c r="P1117" s="148"/>
      <c r="Q1117" s="148"/>
      <c r="R1117" s="148"/>
      <c r="S1117" s="148"/>
      <c r="T1117" s="148"/>
      <c r="U1117" s="148"/>
      <c r="V1117" s="148"/>
      <c r="W1117" s="148"/>
    </row>
    <row r="1118">
      <c r="A1118" s="145"/>
      <c r="B1118" s="146"/>
      <c r="C1118" s="147"/>
      <c r="D1118" s="147"/>
      <c r="E1118" s="148"/>
      <c r="F1118" s="148"/>
      <c r="G1118" s="148"/>
      <c r="H1118" s="148"/>
      <c r="I1118" s="148"/>
      <c r="J1118" s="148"/>
      <c r="K1118" s="148"/>
      <c r="L1118" s="148"/>
      <c r="M1118" s="148"/>
      <c r="N1118" s="148"/>
      <c r="O1118" s="148"/>
      <c r="P1118" s="148"/>
      <c r="Q1118" s="148"/>
      <c r="R1118" s="148"/>
      <c r="S1118" s="148"/>
      <c r="T1118" s="148"/>
      <c r="U1118" s="148"/>
      <c r="V1118" s="148"/>
      <c r="W1118" s="148"/>
    </row>
    <row r="1119">
      <c r="A1119" s="145"/>
      <c r="B1119" s="146"/>
      <c r="C1119" s="147"/>
      <c r="D1119" s="147"/>
      <c r="E1119" s="148"/>
      <c r="F1119" s="148"/>
      <c r="G1119" s="148"/>
      <c r="H1119" s="148"/>
      <c r="I1119" s="148"/>
      <c r="J1119" s="148"/>
      <c r="K1119" s="148"/>
      <c r="L1119" s="148"/>
      <c r="M1119" s="148"/>
      <c r="N1119" s="148"/>
      <c r="O1119" s="148"/>
      <c r="P1119" s="148"/>
      <c r="Q1119" s="148"/>
      <c r="R1119" s="148"/>
      <c r="S1119" s="148"/>
      <c r="T1119" s="148"/>
      <c r="U1119" s="148"/>
      <c r="V1119" s="148"/>
      <c r="W1119" s="148"/>
    </row>
    <row r="1120">
      <c r="A1120" s="145"/>
      <c r="B1120" s="146"/>
      <c r="C1120" s="147"/>
      <c r="D1120" s="147"/>
      <c r="E1120" s="148"/>
      <c r="F1120" s="148"/>
      <c r="G1120" s="148"/>
      <c r="H1120" s="148"/>
      <c r="I1120" s="148"/>
      <c r="J1120" s="148"/>
      <c r="K1120" s="148"/>
      <c r="L1120" s="148"/>
      <c r="M1120" s="148"/>
      <c r="N1120" s="148"/>
      <c r="O1120" s="148"/>
      <c r="P1120" s="148"/>
      <c r="Q1120" s="148"/>
      <c r="R1120" s="148"/>
      <c r="S1120" s="148"/>
      <c r="T1120" s="148"/>
      <c r="U1120" s="148"/>
      <c r="V1120" s="148"/>
      <c r="W1120" s="148"/>
    </row>
    <row r="1121">
      <c r="A1121" s="145"/>
      <c r="B1121" s="146"/>
      <c r="C1121" s="147"/>
      <c r="D1121" s="147"/>
      <c r="E1121" s="148"/>
      <c r="F1121" s="148"/>
      <c r="G1121" s="148"/>
      <c r="H1121" s="148"/>
      <c r="I1121" s="148"/>
      <c r="J1121" s="148"/>
      <c r="K1121" s="148"/>
      <c r="L1121" s="148"/>
      <c r="M1121" s="148"/>
      <c r="N1121" s="148"/>
      <c r="O1121" s="148"/>
      <c r="P1121" s="148"/>
      <c r="Q1121" s="148"/>
      <c r="R1121" s="148"/>
      <c r="S1121" s="148"/>
      <c r="T1121" s="148"/>
      <c r="U1121" s="148"/>
      <c r="V1121" s="148"/>
      <c r="W1121" s="148"/>
    </row>
    <row r="1122">
      <c r="A1122" s="145"/>
      <c r="B1122" s="146"/>
      <c r="C1122" s="147"/>
      <c r="D1122" s="147"/>
      <c r="E1122" s="148"/>
      <c r="F1122" s="148"/>
      <c r="G1122" s="148"/>
      <c r="H1122" s="148"/>
      <c r="I1122" s="148"/>
      <c r="J1122" s="148"/>
      <c r="K1122" s="148"/>
      <c r="L1122" s="148"/>
      <c r="M1122" s="148"/>
      <c r="N1122" s="148"/>
      <c r="O1122" s="148"/>
      <c r="P1122" s="148"/>
      <c r="Q1122" s="148"/>
      <c r="R1122" s="148"/>
      <c r="S1122" s="148"/>
      <c r="T1122" s="148"/>
      <c r="U1122" s="148"/>
      <c r="V1122" s="148"/>
      <c r="W1122" s="148"/>
    </row>
    <row r="1123">
      <c r="A1123" s="145"/>
      <c r="B1123" s="146"/>
      <c r="C1123" s="147"/>
      <c r="D1123" s="147"/>
      <c r="E1123" s="148"/>
      <c r="F1123" s="148"/>
      <c r="G1123" s="148"/>
      <c r="H1123" s="148"/>
      <c r="I1123" s="148"/>
      <c r="J1123" s="148"/>
      <c r="K1123" s="148"/>
      <c r="L1123" s="148"/>
      <c r="M1123" s="148"/>
      <c r="N1123" s="148"/>
      <c r="O1123" s="148"/>
      <c r="P1123" s="148"/>
      <c r="Q1123" s="148"/>
      <c r="R1123" s="148"/>
      <c r="S1123" s="148"/>
      <c r="T1123" s="148"/>
      <c r="U1123" s="148"/>
      <c r="V1123" s="148"/>
      <c r="W1123" s="148"/>
    </row>
    <row r="1124">
      <c r="A1124" s="145"/>
      <c r="B1124" s="146"/>
      <c r="C1124" s="147"/>
      <c r="D1124" s="147"/>
      <c r="E1124" s="148"/>
      <c r="F1124" s="148"/>
      <c r="G1124" s="148"/>
      <c r="H1124" s="148"/>
      <c r="I1124" s="148"/>
      <c r="J1124" s="148"/>
      <c r="K1124" s="148"/>
      <c r="L1124" s="148"/>
      <c r="M1124" s="148"/>
      <c r="N1124" s="148"/>
      <c r="O1124" s="148"/>
      <c r="P1124" s="148"/>
      <c r="Q1124" s="148"/>
      <c r="R1124" s="148"/>
      <c r="S1124" s="148"/>
      <c r="T1124" s="148"/>
      <c r="U1124" s="148"/>
      <c r="V1124" s="148"/>
      <c r="W1124" s="148"/>
    </row>
    <row r="1125">
      <c r="A1125" s="145"/>
      <c r="B1125" s="146"/>
      <c r="C1125" s="147"/>
      <c r="D1125" s="147"/>
      <c r="E1125" s="148"/>
      <c r="F1125" s="148"/>
      <c r="G1125" s="148"/>
      <c r="H1125" s="148"/>
      <c r="I1125" s="148"/>
      <c r="J1125" s="148"/>
      <c r="K1125" s="148"/>
      <c r="L1125" s="148"/>
      <c r="M1125" s="148"/>
      <c r="N1125" s="148"/>
      <c r="O1125" s="148"/>
      <c r="P1125" s="148"/>
      <c r="Q1125" s="148"/>
      <c r="R1125" s="148"/>
      <c r="S1125" s="148"/>
      <c r="T1125" s="148"/>
      <c r="U1125" s="148"/>
      <c r="V1125" s="148"/>
      <c r="W1125" s="148"/>
    </row>
    <row r="1126">
      <c r="A1126" s="145"/>
      <c r="B1126" s="146"/>
      <c r="C1126" s="147"/>
      <c r="D1126" s="147"/>
      <c r="E1126" s="148"/>
      <c r="F1126" s="148"/>
      <c r="G1126" s="148"/>
      <c r="H1126" s="148"/>
      <c r="I1126" s="148"/>
      <c r="J1126" s="148"/>
      <c r="K1126" s="148"/>
      <c r="L1126" s="148"/>
      <c r="M1126" s="148"/>
      <c r="N1126" s="148"/>
      <c r="O1126" s="148"/>
      <c r="P1126" s="148"/>
      <c r="Q1126" s="148"/>
      <c r="R1126" s="148"/>
      <c r="S1126" s="148"/>
      <c r="T1126" s="148"/>
      <c r="U1126" s="148"/>
      <c r="V1126" s="148"/>
      <c r="W1126" s="148"/>
    </row>
    <row r="1127">
      <c r="A1127" s="145"/>
      <c r="B1127" s="146"/>
      <c r="C1127" s="147"/>
      <c r="D1127" s="147"/>
      <c r="E1127" s="148"/>
      <c r="F1127" s="148"/>
      <c r="G1127" s="148"/>
      <c r="H1127" s="148"/>
      <c r="I1127" s="148"/>
      <c r="J1127" s="148"/>
      <c r="K1127" s="148"/>
      <c r="L1127" s="148"/>
      <c r="M1127" s="148"/>
      <c r="N1127" s="148"/>
      <c r="O1127" s="148"/>
      <c r="P1127" s="148"/>
      <c r="Q1127" s="148"/>
      <c r="R1127" s="148"/>
      <c r="S1127" s="148"/>
      <c r="T1127" s="148"/>
      <c r="U1127" s="148"/>
      <c r="V1127" s="148"/>
      <c r="W1127" s="148"/>
    </row>
    <row r="1128">
      <c r="A1128" s="145"/>
      <c r="B1128" s="146"/>
      <c r="C1128" s="147"/>
      <c r="D1128" s="147"/>
      <c r="E1128" s="148"/>
      <c r="F1128" s="148"/>
      <c r="G1128" s="148"/>
      <c r="H1128" s="148"/>
      <c r="I1128" s="148"/>
      <c r="J1128" s="148"/>
      <c r="K1128" s="148"/>
      <c r="L1128" s="148"/>
      <c r="M1128" s="148"/>
      <c r="N1128" s="148"/>
      <c r="O1128" s="148"/>
      <c r="P1128" s="148"/>
      <c r="Q1128" s="148"/>
      <c r="R1128" s="148"/>
      <c r="S1128" s="148"/>
      <c r="T1128" s="148"/>
      <c r="U1128" s="148"/>
      <c r="V1128" s="148"/>
      <c r="W1128" s="148"/>
    </row>
    <row r="1129">
      <c r="A1129" s="145"/>
      <c r="B1129" s="146"/>
      <c r="C1129" s="147"/>
      <c r="D1129" s="147"/>
      <c r="E1129" s="148"/>
      <c r="F1129" s="148"/>
      <c r="G1129" s="148"/>
      <c r="H1129" s="148"/>
      <c r="I1129" s="148"/>
      <c r="J1129" s="148"/>
      <c r="K1129" s="148"/>
      <c r="L1129" s="148"/>
      <c r="M1129" s="148"/>
      <c r="N1129" s="148"/>
      <c r="O1129" s="148"/>
      <c r="P1129" s="148"/>
      <c r="Q1129" s="148"/>
      <c r="R1129" s="148"/>
      <c r="S1129" s="148"/>
      <c r="T1129" s="148"/>
      <c r="U1129" s="148"/>
      <c r="V1129" s="148"/>
      <c r="W1129" s="148"/>
    </row>
    <row r="1130">
      <c r="A1130" s="145"/>
      <c r="B1130" s="146"/>
      <c r="C1130" s="147"/>
      <c r="D1130" s="147"/>
      <c r="E1130" s="148"/>
      <c r="F1130" s="148"/>
      <c r="G1130" s="148"/>
      <c r="H1130" s="148"/>
      <c r="I1130" s="148"/>
      <c r="J1130" s="148"/>
      <c r="K1130" s="148"/>
      <c r="L1130" s="148"/>
      <c r="M1130" s="148"/>
      <c r="N1130" s="148"/>
      <c r="O1130" s="148"/>
      <c r="P1130" s="148"/>
      <c r="Q1130" s="148"/>
      <c r="R1130" s="148"/>
      <c r="S1130" s="148"/>
      <c r="T1130" s="148"/>
      <c r="U1130" s="148"/>
      <c r="V1130" s="148"/>
      <c r="W1130" s="148"/>
    </row>
    <row r="1131">
      <c r="A1131" s="145"/>
      <c r="B1131" s="146"/>
      <c r="C1131" s="147"/>
      <c r="D1131" s="147"/>
      <c r="E1131" s="148"/>
      <c r="F1131" s="148"/>
      <c r="G1131" s="148"/>
      <c r="H1131" s="148"/>
      <c r="I1131" s="148"/>
      <c r="J1131" s="148"/>
      <c r="K1131" s="148"/>
      <c r="L1131" s="148"/>
      <c r="M1131" s="148"/>
      <c r="N1131" s="148"/>
      <c r="O1131" s="148"/>
      <c r="P1131" s="148"/>
      <c r="Q1131" s="148"/>
      <c r="R1131" s="148"/>
      <c r="S1131" s="148"/>
      <c r="T1131" s="148"/>
      <c r="U1131" s="148"/>
      <c r="V1131" s="148"/>
      <c r="W1131" s="148"/>
    </row>
    <row r="1132">
      <c r="A1132" s="145"/>
      <c r="B1132" s="146"/>
      <c r="C1132" s="147"/>
      <c r="D1132" s="147"/>
      <c r="E1132" s="148"/>
      <c r="F1132" s="148"/>
      <c r="G1132" s="148"/>
      <c r="H1132" s="148"/>
      <c r="I1132" s="148"/>
      <c r="J1132" s="148"/>
      <c r="K1132" s="148"/>
      <c r="L1132" s="148"/>
      <c r="M1132" s="148"/>
      <c r="N1132" s="148"/>
      <c r="O1132" s="148"/>
      <c r="P1132" s="148"/>
      <c r="Q1132" s="148"/>
      <c r="R1132" s="148"/>
      <c r="S1132" s="148"/>
      <c r="T1132" s="148"/>
      <c r="U1132" s="148"/>
      <c r="V1132" s="148"/>
      <c r="W1132" s="148"/>
    </row>
    <row r="1133">
      <c r="A1133" s="145"/>
      <c r="B1133" s="146"/>
      <c r="C1133" s="147"/>
      <c r="D1133" s="147"/>
      <c r="E1133" s="148"/>
      <c r="F1133" s="148"/>
      <c r="G1133" s="148"/>
      <c r="H1133" s="148"/>
      <c r="I1133" s="148"/>
      <c r="J1133" s="148"/>
      <c r="K1133" s="148"/>
      <c r="L1133" s="148"/>
      <c r="M1133" s="148"/>
      <c r="N1133" s="148"/>
      <c r="O1133" s="148"/>
      <c r="P1133" s="148"/>
      <c r="Q1133" s="148"/>
      <c r="R1133" s="148"/>
      <c r="S1133" s="148"/>
      <c r="T1133" s="148"/>
      <c r="U1133" s="148"/>
      <c r="V1133" s="148"/>
      <c r="W1133" s="148"/>
    </row>
    <row r="1134">
      <c r="A1134" s="145"/>
      <c r="B1134" s="146"/>
      <c r="C1134" s="147"/>
      <c r="D1134" s="147"/>
      <c r="E1134" s="148"/>
      <c r="F1134" s="148"/>
      <c r="G1134" s="148"/>
      <c r="H1134" s="148"/>
      <c r="I1134" s="148"/>
      <c r="J1134" s="148"/>
      <c r="K1134" s="148"/>
      <c r="L1134" s="148"/>
      <c r="M1134" s="148"/>
      <c r="N1134" s="148"/>
      <c r="O1134" s="148"/>
      <c r="P1134" s="148"/>
      <c r="Q1134" s="148"/>
      <c r="R1134" s="148"/>
      <c r="S1134" s="148"/>
      <c r="T1134" s="148"/>
      <c r="U1134" s="148"/>
      <c r="V1134" s="148"/>
      <c r="W1134" s="148"/>
    </row>
    <row r="1135">
      <c r="A1135" s="145"/>
      <c r="B1135" s="146"/>
      <c r="C1135" s="147"/>
      <c r="D1135" s="147"/>
      <c r="E1135" s="148"/>
      <c r="F1135" s="148"/>
      <c r="G1135" s="148"/>
      <c r="H1135" s="148"/>
      <c r="I1135" s="148"/>
      <c r="J1135" s="148"/>
      <c r="K1135" s="148"/>
      <c r="L1135" s="148"/>
      <c r="M1135" s="148"/>
      <c r="N1135" s="148"/>
      <c r="O1135" s="148"/>
      <c r="P1135" s="148"/>
      <c r="Q1135" s="148"/>
      <c r="R1135" s="148"/>
      <c r="S1135" s="148"/>
      <c r="T1135" s="148"/>
      <c r="U1135" s="148"/>
      <c r="V1135" s="148"/>
      <c r="W1135" s="148"/>
    </row>
    <row r="1136">
      <c r="A1136" s="145"/>
      <c r="B1136" s="146"/>
      <c r="C1136" s="147"/>
      <c r="D1136" s="147"/>
      <c r="E1136" s="148"/>
      <c r="F1136" s="148"/>
      <c r="G1136" s="148"/>
      <c r="H1136" s="148"/>
      <c r="I1136" s="148"/>
      <c r="J1136" s="148"/>
      <c r="K1136" s="148"/>
      <c r="L1136" s="148"/>
      <c r="M1136" s="148"/>
      <c r="N1136" s="148"/>
      <c r="O1136" s="148"/>
      <c r="P1136" s="148"/>
      <c r="Q1136" s="148"/>
      <c r="R1136" s="148"/>
      <c r="S1136" s="148"/>
      <c r="T1136" s="148"/>
      <c r="U1136" s="148"/>
      <c r="V1136" s="148"/>
      <c r="W1136" s="148"/>
    </row>
    <row r="1137">
      <c r="A1137" s="145"/>
      <c r="B1137" s="146"/>
      <c r="C1137" s="147"/>
      <c r="D1137" s="147"/>
      <c r="E1137" s="148"/>
      <c r="F1137" s="148"/>
      <c r="G1137" s="148"/>
      <c r="H1137" s="148"/>
      <c r="I1137" s="148"/>
      <c r="J1137" s="148"/>
      <c r="K1137" s="148"/>
      <c r="L1137" s="148"/>
      <c r="M1137" s="148"/>
      <c r="N1137" s="148"/>
      <c r="O1137" s="148"/>
      <c r="P1137" s="148"/>
      <c r="Q1137" s="148"/>
      <c r="R1137" s="148"/>
      <c r="S1137" s="148"/>
      <c r="T1137" s="148"/>
      <c r="U1137" s="148"/>
      <c r="V1137" s="148"/>
      <c r="W1137" s="148"/>
    </row>
    <row r="1138">
      <c r="A1138" s="145"/>
      <c r="B1138" s="146"/>
      <c r="C1138" s="147"/>
      <c r="D1138" s="147"/>
      <c r="E1138" s="148"/>
      <c r="F1138" s="148"/>
      <c r="G1138" s="148"/>
      <c r="H1138" s="148"/>
      <c r="I1138" s="148"/>
      <c r="J1138" s="148"/>
      <c r="K1138" s="148"/>
      <c r="L1138" s="148"/>
      <c r="M1138" s="148"/>
      <c r="N1138" s="148"/>
      <c r="O1138" s="148"/>
      <c r="P1138" s="148"/>
      <c r="Q1138" s="148"/>
      <c r="R1138" s="148"/>
      <c r="S1138" s="148"/>
      <c r="T1138" s="148"/>
      <c r="U1138" s="148"/>
      <c r="V1138" s="148"/>
      <c r="W1138" s="148"/>
    </row>
    <row r="1139">
      <c r="A1139" s="145"/>
      <c r="B1139" s="146"/>
      <c r="C1139" s="147"/>
      <c r="D1139" s="147"/>
      <c r="E1139" s="148"/>
      <c r="F1139" s="148"/>
      <c r="G1139" s="148"/>
      <c r="H1139" s="148"/>
      <c r="I1139" s="148"/>
      <c r="J1139" s="148"/>
      <c r="K1139" s="148"/>
      <c r="L1139" s="148"/>
      <c r="M1139" s="148"/>
      <c r="N1139" s="148"/>
      <c r="O1139" s="148"/>
      <c r="P1139" s="148"/>
      <c r="Q1139" s="148"/>
      <c r="R1139" s="148"/>
      <c r="S1139" s="148"/>
      <c r="T1139" s="148"/>
      <c r="U1139" s="148"/>
      <c r="V1139" s="148"/>
      <c r="W1139" s="148"/>
    </row>
    <row r="1140">
      <c r="A1140" s="145"/>
      <c r="B1140" s="146"/>
      <c r="C1140" s="147"/>
      <c r="D1140" s="147"/>
      <c r="E1140" s="148"/>
      <c r="F1140" s="148"/>
      <c r="G1140" s="148"/>
      <c r="H1140" s="148"/>
      <c r="I1140" s="148"/>
      <c r="J1140" s="148"/>
      <c r="K1140" s="148"/>
      <c r="L1140" s="148"/>
      <c r="M1140" s="148"/>
      <c r="N1140" s="148"/>
      <c r="O1140" s="148"/>
      <c r="P1140" s="148"/>
      <c r="Q1140" s="148"/>
      <c r="R1140" s="148"/>
      <c r="S1140" s="148"/>
      <c r="T1140" s="148"/>
      <c r="U1140" s="148"/>
      <c r="V1140" s="148"/>
      <c r="W1140" s="148"/>
    </row>
    <row r="1141">
      <c r="A1141" s="145"/>
      <c r="B1141" s="146"/>
      <c r="C1141" s="147"/>
      <c r="D1141" s="147"/>
      <c r="E1141" s="148"/>
      <c r="F1141" s="148"/>
      <c r="G1141" s="148"/>
      <c r="H1141" s="148"/>
      <c r="I1141" s="148"/>
      <c r="J1141" s="148"/>
      <c r="K1141" s="148"/>
      <c r="L1141" s="148"/>
      <c r="M1141" s="148"/>
      <c r="N1141" s="148"/>
      <c r="O1141" s="148"/>
      <c r="P1141" s="148"/>
      <c r="Q1141" s="148"/>
      <c r="R1141" s="148"/>
      <c r="S1141" s="148"/>
      <c r="T1141" s="148"/>
      <c r="U1141" s="148"/>
      <c r="V1141" s="148"/>
      <c r="W1141" s="148"/>
    </row>
    <row r="1142">
      <c r="A1142" s="145"/>
      <c r="B1142" s="146"/>
      <c r="C1142" s="147"/>
      <c r="D1142" s="147"/>
      <c r="E1142" s="148"/>
      <c r="F1142" s="148"/>
      <c r="G1142" s="148"/>
      <c r="H1142" s="148"/>
      <c r="I1142" s="148"/>
      <c r="J1142" s="148"/>
      <c r="K1142" s="148"/>
      <c r="L1142" s="148"/>
      <c r="M1142" s="148"/>
      <c r="N1142" s="148"/>
      <c r="O1142" s="148"/>
      <c r="P1142" s="148"/>
      <c r="Q1142" s="148"/>
      <c r="R1142" s="148"/>
      <c r="S1142" s="148"/>
      <c r="T1142" s="148"/>
      <c r="U1142" s="148"/>
      <c r="V1142" s="148"/>
      <c r="W1142" s="148"/>
    </row>
    <row r="1143">
      <c r="A1143" s="145"/>
      <c r="B1143" s="146"/>
      <c r="C1143" s="147"/>
      <c r="D1143" s="147"/>
      <c r="E1143" s="148"/>
      <c r="F1143" s="148"/>
      <c r="G1143" s="148"/>
      <c r="H1143" s="148"/>
      <c r="I1143" s="148"/>
      <c r="J1143" s="148"/>
      <c r="K1143" s="148"/>
      <c r="L1143" s="148"/>
      <c r="M1143" s="148"/>
      <c r="N1143" s="148"/>
      <c r="O1143" s="148"/>
      <c r="P1143" s="148"/>
      <c r="Q1143" s="148"/>
      <c r="R1143" s="148"/>
      <c r="S1143" s="148"/>
      <c r="T1143" s="148"/>
      <c r="U1143" s="148"/>
      <c r="V1143" s="148"/>
      <c r="W1143" s="148"/>
    </row>
    <row r="1144">
      <c r="A1144" s="145"/>
      <c r="B1144" s="146"/>
      <c r="C1144" s="147"/>
      <c r="D1144" s="147"/>
      <c r="E1144" s="148"/>
      <c r="F1144" s="148"/>
      <c r="G1144" s="148"/>
      <c r="H1144" s="148"/>
      <c r="I1144" s="148"/>
      <c r="J1144" s="148"/>
      <c r="K1144" s="148"/>
      <c r="L1144" s="148"/>
      <c r="M1144" s="148"/>
      <c r="N1144" s="148"/>
      <c r="O1144" s="148"/>
      <c r="P1144" s="148"/>
      <c r="Q1144" s="148"/>
      <c r="R1144" s="148"/>
      <c r="S1144" s="148"/>
      <c r="T1144" s="148"/>
      <c r="U1144" s="148"/>
      <c r="V1144" s="148"/>
      <c r="W1144" s="148"/>
    </row>
    <row r="1145">
      <c r="A1145" s="145"/>
      <c r="B1145" s="146"/>
      <c r="C1145" s="147"/>
      <c r="D1145" s="147"/>
      <c r="E1145" s="148"/>
      <c r="F1145" s="148"/>
      <c r="G1145" s="148"/>
      <c r="H1145" s="148"/>
      <c r="I1145" s="148"/>
      <c r="J1145" s="148"/>
      <c r="K1145" s="148"/>
      <c r="L1145" s="148"/>
      <c r="M1145" s="148"/>
      <c r="N1145" s="148"/>
      <c r="O1145" s="148"/>
      <c r="P1145" s="148"/>
      <c r="Q1145" s="148"/>
      <c r="R1145" s="148"/>
      <c r="S1145" s="148"/>
      <c r="T1145" s="148"/>
      <c r="U1145" s="148"/>
      <c r="V1145" s="148"/>
      <c r="W1145" s="148"/>
    </row>
    <row r="1146">
      <c r="A1146" s="145"/>
      <c r="B1146" s="146"/>
      <c r="C1146" s="147"/>
      <c r="D1146" s="147"/>
      <c r="E1146" s="148"/>
      <c r="F1146" s="148"/>
      <c r="G1146" s="148"/>
      <c r="H1146" s="148"/>
      <c r="I1146" s="148"/>
      <c r="J1146" s="148"/>
      <c r="K1146" s="148"/>
      <c r="L1146" s="148"/>
      <c r="M1146" s="148"/>
      <c r="N1146" s="148"/>
      <c r="O1146" s="148"/>
      <c r="P1146" s="148"/>
      <c r="Q1146" s="148"/>
      <c r="R1146" s="148"/>
      <c r="S1146" s="148"/>
      <c r="T1146" s="148"/>
      <c r="U1146" s="148"/>
      <c r="V1146" s="148"/>
      <c r="W1146" s="148"/>
    </row>
    <row r="1147">
      <c r="A1147" s="145"/>
      <c r="B1147" s="146"/>
      <c r="C1147" s="147"/>
      <c r="D1147" s="147"/>
      <c r="E1147" s="148"/>
      <c r="F1147" s="148"/>
      <c r="G1147" s="148"/>
      <c r="H1147" s="148"/>
      <c r="I1147" s="148"/>
      <c r="J1147" s="148"/>
      <c r="K1147" s="148"/>
      <c r="L1147" s="148"/>
      <c r="M1147" s="148"/>
      <c r="N1147" s="148"/>
      <c r="O1147" s="148"/>
      <c r="P1147" s="148"/>
      <c r="Q1147" s="148"/>
      <c r="R1147" s="148"/>
      <c r="S1147" s="148"/>
      <c r="T1147" s="148"/>
      <c r="U1147" s="148"/>
      <c r="V1147" s="148"/>
      <c r="W1147" s="148"/>
    </row>
    <row r="1148">
      <c r="A1148" s="145"/>
      <c r="B1148" s="146"/>
      <c r="C1148" s="147"/>
      <c r="D1148" s="147"/>
      <c r="E1148" s="148"/>
      <c r="F1148" s="148"/>
      <c r="G1148" s="148"/>
      <c r="H1148" s="148"/>
      <c r="I1148" s="148"/>
      <c r="J1148" s="148"/>
      <c r="K1148" s="148"/>
      <c r="L1148" s="148"/>
      <c r="M1148" s="148"/>
      <c r="N1148" s="148"/>
      <c r="O1148" s="148"/>
      <c r="P1148" s="148"/>
      <c r="Q1148" s="148"/>
      <c r="R1148" s="148"/>
      <c r="S1148" s="148"/>
      <c r="T1148" s="148"/>
      <c r="U1148" s="148"/>
      <c r="V1148" s="148"/>
      <c r="W1148" s="148"/>
    </row>
    <row r="1149">
      <c r="A1149" s="145"/>
      <c r="B1149" s="146"/>
      <c r="C1149" s="147"/>
      <c r="D1149" s="147"/>
      <c r="E1149" s="148"/>
      <c r="F1149" s="148"/>
      <c r="G1149" s="148"/>
      <c r="H1149" s="148"/>
      <c r="I1149" s="148"/>
      <c r="J1149" s="148"/>
      <c r="K1149" s="148"/>
      <c r="L1149" s="148"/>
      <c r="M1149" s="148"/>
      <c r="N1149" s="148"/>
      <c r="O1149" s="148"/>
      <c r="P1149" s="148"/>
      <c r="Q1149" s="148"/>
      <c r="R1149" s="148"/>
      <c r="S1149" s="148"/>
      <c r="T1149" s="148"/>
      <c r="U1149" s="148"/>
      <c r="V1149" s="148"/>
      <c r="W1149" s="148"/>
    </row>
    <row r="1150">
      <c r="A1150" s="145"/>
      <c r="B1150" s="146"/>
      <c r="C1150" s="147"/>
      <c r="D1150" s="147"/>
      <c r="E1150" s="148"/>
      <c r="F1150" s="148"/>
      <c r="G1150" s="148"/>
      <c r="H1150" s="148"/>
      <c r="I1150" s="148"/>
      <c r="J1150" s="148"/>
      <c r="K1150" s="148"/>
      <c r="L1150" s="148"/>
      <c r="M1150" s="148"/>
      <c r="N1150" s="148"/>
      <c r="O1150" s="148"/>
      <c r="P1150" s="148"/>
      <c r="Q1150" s="148"/>
      <c r="R1150" s="148"/>
      <c r="S1150" s="148"/>
      <c r="T1150" s="148"/>
      <c r="U1150" s="148"/>
      <c r="V1150" s="148"/>
      <c r="W1150" s="148"/>
    </row>
    <row r="1151">
      <c r="A1151" s="145"/>
      <c r="B1151" s="146"/>
      <c r="C1151" s="147"/>
      <c r="D1151" s="147"/>
      <c r="E1151" s="148"/>
      <c r="F1151" s="148"/>
      <c r="G1151" s="148"/>
      <c r="H1151" s="148"/>
      <c r="I1151" s="148"/>
      <c r="J1151" s="148"/>
      <c r="K1151" s="148"/>
      <c r="L1151" s="148"/>
      <c r="M1151" s="148"/>
      <c r="N1151" s="148"/>
      <c r="O1151" s="148"/>
      <c r="P1151" s="148"/>
      <c r="Q1151" s="148"/>
      <c r="R1151" s="148"/>
      <c r="S1151" s="148"/>
      <c r="T1151" s="148"/>
      <c r="U1151" s="148"/>
      <c r="V1151" s="148"/>
      <c r="W1151" s="148"/>
    </row>
    <row r="1152">
      <c r="A1152" s="145"/>
      <c r="B1152" s="146"/>
      <c r="C1152" s="147"/>
      <c r="D1152" s="147"/>
      <c r="E1152" s="148"/>
      <c r="F1152" s="148"/>
      <c r="G1152" s="148"/>
      <c r="H1152" s="148"/>
      <c r="I1152" s="148"/>
      <c r="J1152" s="148"/>
      <c r="K1152" s="148"/>
      <c r="L1152" s="148"/>
      <c r="M1152" s="148"/>
      <c r="N1152" s="148"/>
      <c r="O1152" s="148"/>
      <c r="P1152" s="148"/>
      <c r="Q1152" s="148"/>
      <c r="R1152" s="148"/>
      <c r="S1152" s="148"/>
      <c r="T1152" s="148"/>
      <c r="U1152" s="148"/>
      <c r="V1152" s="148"/>
      <c r="W1152" s="148"/>
    </row>
    <row r="1153">
      <c r="A1153" s="145"/>
      <c r="B1153" s="146"/>
      <c r="C1153" s="147"/>
      <c r="D1153" s="147"/>
      <c r="E1153" s="148"/>
      <c r="F1153" s="148"/>
      <c r="G1153" s="148"/>
      <c r="H1153" s="148"/>
      <c r="I1153" s="148"/>
      <c r="J1153" s="148"/>
      <c r="K1153" s="148"/>
      <c r="L1153" s="148"/>
      <c r="M1153" s="148"/>
      <c r="N1153" s="148"/>
      <c r="O1153" s="148"/>
      <c r="P1153" s="148"/>
      <c r="Q1153" s="148"/>
      <c r="R1153" s="148"/>
      <c r="S1153" s="148"/>
      <c r="T1153" s="148"/>
      <c r="U1153" s="148"/>
      <c r="V1153" s="148"/>
      <c r="W1153" s="148"/>
    </row>
    <row r="1154">
      <c r="A1154" s="145"/>
      <c r="B1154" s="146"/>
      <c r="C1154" s="147"/>
      <c r="D1154" s="147"/>
      <c r="E1154" s="148"/>
      <c r="F1154" s="148"/>
      <c r="G1154" s="148"/>
      <c r="H1154" s="148"/>
      <c r="I1154" s="148"/>
      <c r="J1154" s="148"/>
      <c r="K1154" s="148"/>
      <c r="L1154" s="148"/>
      <c r="M1154" s="148"/>
      <c r="N1154" s="148"/>
      <c r="O1154" s="148"/>
      <c r="P1154" s="148"/>
      <c r="Q1154" s="148"/>
      <c r="R1154" s="148"/>
      <c r="S1154" s="148"/>
      <c r="T1154" s="148"/>
      <c r="U1154" s="148"/>
      <c r="V1154" s="148"/>
      <c r="W1154" s="148"/>
    </row>
    <row r="1155">
      <c r="A1155" s="145"/>
      <c r="B1155" s="146"/>
      <c r="C1155" s="147"/>
      <c r="D1155" s="147"/>
      <c r="E1155" s="148"/>
      <c r="F1155" s="148"/>
      <c r="G1155" s="148"/>
      <c r="H1155" s="148"/>
      <c r="I1155" s="148"/>
      <c r="J1155" s="148"/>
      <c r="K1155" s="148"/>
      <c r="L1155" s="148"/>
      <c r="M1155" s="148"/>
      <c r="N1155" s="148"/>
      <c r="O1155" s="148"/>
      <c r="P1155" s="148"/>
      <c r="Q1155" s="148"/>
      <c r="R1155" s="148"/>
      <c r="S1155" s="148"/>
      <c r="T1155" s="148"/>
      <c r="U1155" s="148"/>
      <c r="V1155" s="148"/>
      <c r="W1155" s="148"/>
    </row>
    <row r="1156">
      <c r="A1156" s="145"/>
      <c r="B1156" s="146"/>
      <c r="C1156" s="147"/>
      <c r="D1156" s="147"/>
      <c r="E1156" s="148"/>
      <c r="F1156" s="148"/>
      <c r="G1156" s="148"/>
      <c r="H1156" s="148"/>
      <c r="I1156" s="148"/>
      <c r="J1156" s="148"/>
      <c r="K1156" s="148"/>
      <c r="L1156" s="148"/>
      <c r="M1156" s="148"/>
      <c r="N1156" s="148"/>
      <c r="O1156" s="148"/>
      <c r="P1156" s="148"/>
      <c r="Q1156" s="148"/>
      <c r="R1156" s="148"/>
      <c r="S1156" s="148"/>
      <c r="T1156" s="148"/>
      <c r="U1156" s="148"/>
      <c r="V1156" s="148"/>
      <c r="W1156" s="148"/>
    </row>
    <row r="1157">
      <c r="A1157" s="145"/>
      <c r="B1157" s="146"/>
      <c r="C1157" s="147"/>
      <c r="D1157" s="147"/>
      <c r="E1157" s="148"/>
      <c r="F1157" s="148"/>
      <c r="G1157" s="148"/>
      <c r="H1157" s="148"/>
      <c r="I1157" s="148"/>
      <c r="J1157" s="148"/>
      <c r="K1157" s="148"/>
      <c r="L1157" s="148"/>
      <c r="M1157" s="148"/>
      <c r="N1157" s="148"/>
      <c r="O1157" s="148"/>
      <c r="P1157" s="148"/>
      <c r="Q1157" s="148"/>
      <c r="R1157" s="148"/>
      <c r="S1157" s="148"/>
      <c r="T1157" s="148"/>
      <c r="U1157" s="148"/>
      <c r="V1157" s="148"/>
      <c r="W1157" s="148"/>
    </row>
    <row r="1158">
      <c r="A1158" s="145"/>
      <c r="B1158" s="146"/>
      <c r="C1158" s="147"/>
      <c r="D1158" s="147"/>
      <c r="E1158" s="148"/>
      <c r="F1158" s="148"/>
      <c r="G1158" s="148"/>
      <c r="H1158" s="148"/>
      <c r="I1158" s="148"/>
      <c r="J1158" s="148"/>
      <c r="K1158" s="148"/>
      <c r="L1158" s="148"/>
      <c r="M1158" s="148"/>
      <c r="N1158" s="148"/>
      <c r="O1158" s="148"/>
      <c r="P1158" s="148"/>
      <c r="Q1158" s="148"/>
      <c r="R1158" s="148"/>
      <c r="S1158" s="148"/>
      <c r="T1158" s="148"/>
      <c r="U1158" s="148"/>
      <c r="V1158" s="148"/>
      <c r="W1158" s="148"/>
    </row>
    <row r="1159">
      <c r="A1159" s="145"/>
      <c r="B1159" s="146"/>
      <c r="C1159" s="147"/>
      <c r="D1159" s="147"/>
      <c r="E1159" s="148"/>
      <c r="F1159" s="148"/>
      <c r="G1159" s="148"/>
      <c r="H1159" s="148"/>
      <c r="I1159" s="148"/>
      <c r="J1159" s="148"/>
      <c r="K1159" s="148"/>
      <c r="L1159" s="148"/>
      <c r="M1159" s="148"/>
      <c r="N1159" s="148"/>
      <c r="O1159" s="148"/>
      <c r="P1159" s="148"/>
      <c r="Q1159" s="148"/>
      <c r="R1159" s="148"/>
      <c r="S1159" s="148"/>
      <c r="T1159" s="148"/>
      <c r="U1159" s="148"/>
      <c r="V1159" s="148"/>
      <c r="W1159" s="148"/>
    </row>
    <row r="1160">
      <c r="A1160" s="145"/>
      <c r="B1160" s="146"/>
      <c r="C1160" s="147"/>
      <c r="D1160" s="147"/>
      <c r="E1160" s="148"/>
      <c r="F1160" s="148"/>
      <c r="G1160" s="148"/>
      <c r="H1160" s="148"/>
      <c r="I1160" s="148"/>
      <c r="J1160" s="148"/>
      <c r="K1160" s="148"/>
      <c r="L1160" s="148"/>
      <c r="M1160" s="148"/>
      <c r="N1160" s="148"/>
      <c r="O1160" s="148"/>
      <c r="P1160" s="148"/>
      <c r="Q1160" s="148"/>
      <c r="R1160" s="148"/>
      <c r="S1160" s="148"/>
      <c r="T1160" s="148"/>
      <c r="U1160" s="148"/>
      <c r="V1160" s="148"/>
      <c r="W1160" s="148"/>
    </row>
    <row r="1161">
      <c r="A1161" s="145"/>
      <c r="B1161" s="146"/>
      <c r="C1161" s="147"/>
      <c r="D1161" s="147"/>
      <c r="E1161" s="148"/>
      <c r="F1161" s="148"/>
      <c r="G1161" s="148"/>
      <c r="H1161" s="148"/>
      <c r="I1161" s="148"/>
      <c r="J1161" s="148"/>
      <c r="K1161" s="148"/>
      <c r="L1161" s="148"/>
      <c r="M1161" s="148"/>
      <c r="N1161" s="148"/>
      <c r="O1161" s="148"/>
      <c r="P1161" s="148"/>
      <c r="Q1161" s="148"/>
      <c r="R1161" s="148"/>
      <c r="S1161" s="148"/>
      <c r="T1161" s="148"/>
      <c r="U1161" s="148"/>
      <c r="V1161" s="148"/>
      <c r="W1161" s="148"/>
    </row>
    <row r="1162">
      <c r="A1162" s="145"/>
      <c r="B1162" s="146"/>
      <c r="C1162" s="147"/>
      <c r="D1162" s="147"/>
      <c r="E1162" s="148"/>
      <c r="F1162" s="148"/>
      <c r="G1162" s="148"/>
      <c r="H1162" s="148"/>
      <c r="I1162" s="148"/>
      <c r="J1162" s="148"/>
      <c r="K1162" s="148"/>
      <c r="L1162" s="148"/>
      <c r="M1162" s="148"/>
      <c r="N1162" s="148"/>
      <c r="O1162" s="148"/>
      <c r="P1162" s="148"/>
      <c r="Q1162" s="148"/>
      <c r="R1162" s="148"/>
      <c r="S1162" s="148"/>
      <c r="T1162" s="148"/>
      <c r="U1162" s="148"/>
      <c r="V1162" s="148"/>
      <c r="W1162" s="148"/>
    </row>
    <row r="1163">
      <c r="A1163" s="145"/>
      <c r="B1163" s="146"/>
      <c r="C1163" s="147"/>
      <c r="D1163" s="147"/>
      <c r="E1163" s="148"/>
      <c r="F1163" s="148"/>
      <c r="G1163" s="148"/>
      <c r="H1163" s="148"/>
      <c r="I1163" s="148"/>
      <c r="J1163" s="148"/>
      <c r="K1163" s="148"/>
      <c r="L1163" s="148"/>
      <c r="M1163" s="148"/>
      <c r="N1163" s="148"/>
      <c r="O1163" s="148"/>
      <c r="P1163" s="148"/>
      <c r="Q1163" s="148"/>
      <c r="R1163" s="148"/>
      <c r="S1163" s="148"/>
      <c r="T1163" s="148"/>
      <c r="U1163" s="148"/>
      <c r="V1163" s="148"/>
      <c r="W1163" s="148"/>
    </row>
    <row r="1164">
      <c r="A1164" s="145"/>
      <c r="B1164" s="146"/>
      <c r="C1164" s="147"/>
      <c r="D1164" s="147"/>
      <c r="E1164" s="148"/>
      <c r="F1164" s="148"/>
      <c r="G1164" s="148"/>
      <c r="H1164" s="148"/>
      <c r="I1164" s="148"/>
      <c r="J1164" s="148"/>
      <c r="K1164" s="148"/>
      <c r="L1164" s="148"/>
      <c r="M1164" s="148"/>
      <c r="N1164" s="148"/>
      <c r="O1164" s="148"/>
      <c r="P1164" s="148"/>
      <c r="Q1164" s="148"/>
      <c r="R1164" s="148"/>
      <c r="S1164" s="148"/>
      <c r="T1164" s="148"/>
      <c r="U1164" s="148"/>
      <c r="V1164" s="148"/>
      <c r="W1164" s="148"/>
    </row>
    <row r="1165">
      <c r="A1165" s="145"/>
      <c r="B1165" s="146"/>
      <c r="C1165" s="147"/>
      <c r="D1165" s="147"/>
      <c r="E1165" s="148"/>
      <c r="F1165" s="148"/>
      <c r="G1165" s="148"/>
      <c r="H1165" s="148"/>
      <c r="I1165" s="148"/>
      <c r="J1165" s="148"/>
      <c r="K1165" s="148"/>
      <c r="L1165" s="148"/>
      <c r="M1165" s="148"/>
      <c r="N1165" s="148"/>
      <c r="O1165" s="148"/>
      <c r="P1165" s="148"/>
      <c r="Q1165" s="148"/>
      <c r="R1165" s="148"/>
      <c r="S1165" s="148"/>
      <c r="T1165" s="148"/>
      <c r="U1165" s="148"/>
      <c r="V1165" s="148"/>
      <c r="W1165" s="148"/>
    </row>
    <row r="1166">
      <c r="A1166" s="145"/>
      <c r="B1166" s="146"/>
      <c r="C1166" s="147"/>
      <c r="D1166" s="147"/>
      <c r="E1166" s="148"/>
      <c r="F1166" s="148"/>
      <c r="G1166" s="148"/>
      <c r="H1166" s="148"/>
      <c r="I1166" s="148"/>
      <c r="J1166" s="148"/>
      <c r="K1166" s="148"/>
      <c r="L1166" s="148"/>
      <c r="M1166" s="148"/>
      <c r="N1166" s="148"/>
      <c r="O1166" s="148"/>
      <c r="P1166" s="148"/>
      <c r="Q1166" s="148"/>
      <c r="R1166" s="148"/>
      <c r="S1166" s="148"/>
      <c r="T1166" s="148"/>
      <c r="U1166" s="148"/>
      <c r="V1166" s="148"/>
      <c r="W1166" s="148"/>
    </row>
    <row r="1167">
      <c r="A1167" s="145"/>
      <c r="B1167" s="146"/>
      <c r="C1167" s="147"/>
      <c r="D1167" s="147"/>
      <c r="E1167" s="148"/>
      <c r="F1167" s="148"/>
      <c r="G1167" s="148"/>
      <c r="H1167" s="148"/>
      <c r="I1167" s="148"/>
      <c r="J1167" s="148"/>
      <c r="K1167" s="148"/>
      <c r="L1167" s="148"/>
      <c r="M1167" s="148"/>
      <c r="N1167" s="148"/>
      <c r="O1167" s="148"/>
      <c r="P1167" s="148"/>
      <c r="Q1167" s="148"/>
      <c r="R1167" s="148"/>
      <c r="S1167" s="148"/>
      <c r="T1167" s="148"/>
      <c r="U1167" s="148"/>
      <c r="V1167" s="148"/>
      <c r="W1167" s="148"/>
    </row>
    <row r="1168">
      <c r="A1168" s="145"/>
      <c r="B1168" s="146"/>
      <c r="C1168" s="147"/>
      <c r="D1168" s="147"/>
      <c r="E1168" s="148"/>
      <c r="F1168" s="148"/>
      <c r="G1168" s="148"/>
      <c r="H1168" s="148"/>
      <c r="I1168" s="148"/>
      <c r="J1168" s="148"/>
      <c r="K1168" s="148"/>
      <c r="L1168" s="148"/>
      <c r="M1168" s="148"/>
      <c r="N1168" s="148"/>
      <c r="O1168" s="148"/>
      <c r="P1168" s="148"/>
      <c r="Q1168" s="148"/>
      <c r="R1168" s="148"/>
      <c r="S1168" s="148"/>
      <c r="T1168" s="148"/>
      <c r="U1168" s="148"/>
      <c r="V1168" s="148"/>
      <c r="W1168" s="148"/>
    </row>
    <row r="1169">
      <c r="A1169" s="145"/>
      <c r="B1169" s="146"/>
      <c r="C1169" s="147"/>
      <c r="D1169" s="147"/>
      <c r="E1169" s="148"/>
      <c r="F1169" s="148"/>
      <c r="G1169" s="148"/>
      <c r="H1169" s="148"/>
      <c r="I1169" s="148"/>
      <c r="J1169" s="148"/>
      <c r="K1169" s="148"/>
      <c r="L1169" s="148"/>
      <c r="M1169" s="148"/>
      <c r="N1169" s="148"/>
      <c r="O1169" s="148"/>
      <c r="P1169" s="148"/>
      <c r="Q1169" s="148"/>
      <c r="R1169" s="148"/>
      <c r="S1169" s="148"/>
      <c r="T1169" s="148"/>
      <c r="U1169" s="148"/>
      <c r="V1169" s="148"/>
      <c r="W1169" s="148"/>
    </row>
    <row r="1170">
      <c r="A1170" s="145"/>
      <c r="B1170" s="146"/>
      <c r="C1170" s="147"/>
      <c r="D1170" s="147"/>
      <c r="E1170" s="148"/>
      <c r="F1170" s="148"/>
      <c r="G1170" s="148"/>
      <c r="H1170" s="148"/>
      <c r="I1170" s="148"/>
      <c r="J1170" s="148"/>
      <c r="K1170" s="148"/>
      <c r="L1170" s="148"/>
      <c r="M1170" s="148"/>
      <c r="N1170" s="148"/>
      <c r="O1170" s="148"/>
      <c r="P1170" s="148"/>
      <c r="Q1170" s="148"/>
      <c r="R1170" s="148"/>
      <c r="S1170" s="148"/>
      <c r="T1170" s="148"/>
      <c r="U1170" s="148"/>
      <c r="V1170" s="148"/>
      <c r="W1170" s="148"/>
    </row>
    <row r="1171">
      <c r="A1171" s="145"/>
      <c r="B1171" s="146"/>
      <c r="C1171" s="147"/>
      <c r="D1171" s="147"/>
      <c r="E1171" s="148"/>
      <c r="F1171" s="148"/>
      <c r="G1171" s="148"/>
      <c r="H1171" s="148"/>
      <c r="I1171" s="148"/>
      <c r="J1171" s="148"/>
      <c r="K1171" s="148"/>
      <c r="L1171" s="148"/>
      <c r="M1171" s="148"/>
      <c r="N1171" s="148"/>
      <c r="O1171" s="148"/>
      <c r="P1171" s="148"/>
      <c r="Q1171" s="148"/>
      <c r="R1171" s="148"/>
      <c r="S1171" s="148"/>
      <c r="T1171" s="148"/>
      <c r="U1171" s="148"/>
      <c r="V1171" s="148"/>
      <c r="W1171" s="148"/>
    </row>
    <row r="1172">
      <c r="A1172" s="145"/>
      <c r="B1172" s="146"/>
      <c r="C1172" s="147"/>
      <c r="D1172" s="147"/>
      <c r="E1172" s="148"/>
      <c r="F1172" s="148"/>
      <c r="G1172" s="148"/>
      <c r="H1172" s="148"/>
      <c r="I1172" s="148"/>
      <c r="J1172" s="148"/>
      <c r="K1172" s="148"/>
      <c r="L1172" s="148"/>
      <c r="M1172" s="148"/>
      <c r="N1172" s="148"/>
      <c r="O1172" s="148"/>
      <c r="P1172" s="148"/>
      <c r="Q1172" s="148"/>
      <c r="R1172" s="148"/>
      <c r="S1172" s="148"/>
      <c r="T1172" s="148"/>
      <c r="U1172" s="148"/>
      <c r="V1172" s="148"/>
      <c r="W1172" s="148"/>
    </row>
    <row r="1173">
      <c r="A1173" s="145"/>
      <c r="B1173" s="146"/>
      <c r="C1173" s="147"/>
      <c r="D1173" s="147"/>
      <c r="E1173" s="148"/>
      <c r="F1173" s="148"/>
      <c r="G1173" s="148"/>
      <c r="H1173" s="148"/>
      <c r="I1173" s="148"/>
      <c r="J1173" s="148"/>
      <c r="K1173" s="148"/>
      <c r="L1173" s="148"/>
      <c r="M1173" s="148"/>
      <c r="N1173" s="148"/>
      <c r="O1173" s="148"/>
      <c r="P1173" s="148"/>
      <c r="Q1173" s="148"/>
      <c r="R1173" s="148"/>
      <c r="S1173" s="148"/>
      <c r="T1173" s="148"/>
      <c r="U1173" s="148"/>
      <c r="V1173" s="148"/>
      <c r="W1173" s="148"/>
    </row>
    <row r="1174">
      <c r="A1174" s="145"/>
      <c r="B1174" s="146"/>
      <c r="C1174" s="147"/>
      <c r="D1174" s="147"/>
      <c r="E1174" s="148"/>
      <c r="F1174" s="148"/>
      <c r="G1174" s="148"/>
      <c r="H1174" s="148"/>
      <c r="I1174" s="148"/>
      <c r="J1174" s="148"/>
      <c r="K1174" s="148"/>
      <c r="L1174" s="148"/>
      <c r="M1174" s="148"/>
      <c r="N1174" s="148"/>
      <c r="O1174" s="148"/>
      <c r="P1174" s="148"/>
      <c r="Q1174" s="148"/>
      <c r="R1174" s="148"/>
      <c r="S1174" s="148"/>
      <c r="T1174" s="148"/>
      <c r="U1174" s="148"/>
      <c r="V1174" s="148"/>
      <c r="W1174" s="148"/>
    </row>
    <row r="1175">
      <c r="A1175" s="145"/>
      <c r="B1175" s="146"/>
      <c r="C1175" s="147"/>
      <c r="D1175" s="147"/>
      <c r="E1175" s="148"/>
      <c r="F1175" s="148"/>
      <c r="G1175" s="148"/>
      <c r="H1175" s="148"/>
      <c r="I1175" s="148"/>
      <c r="J1175" s="148"/>
      <c r="K1175" s="148"/>
      <c r="L1175" s="148"/>
      <c r="M1175" s="148"/>
      <c r="N1175" s="148"/>
      <c r="O1175" s="148"/>
      <c r="P1175" s="148"/>
      <c r="Q1175" s="148"/>
      <c r="R1175" s="148"/>
      <c r="S1175" s="148"/>
      <c r="T1175" s="148"/>
      <c r="U1175" s="148"/>
      <c r="V1175" s="148"/>
      <c r="W1175" s="148"/>
    </row>
    <row r="1176">
      <c r="A1176" s="145"/>
      <c r="B1176" s="146"/>
      <c r="C1176" s="147"/>
      <c r="D1176" s="147"/>
      <c r="E1176" s="148"/>
      <c r="F1176" s="148"/>
      <c r="G1176" s="148"/>
      <c r="H1176" s="148"/>
      <c r="I1176" s="148"/>
      <c r="J1176" s="148"/>
      <c r="K1176" s="148"/>
      <c r="L1176" s="148"/>
      <c r="M1176" s="148"/>
      <c r="N1176" s="148"/>
      <c r="O1176" s="148"/>
      <c r="P1176" s="148"/>
      <c r="Q1176" s="148"/>
      <c r="R1176" s="148"/>
      <c r="S1176" s="148"/>
      <c r="T1176" s="148"/>
      <c r="U1176" s="148"/>
      <c r="V1176" s="148"/>
      <c r="W1176" s="148"/>
    </row>
    <row r="1177">
      <c r="A1177" s="145"/>
      <c r="B1177" s="146"/>
      <c r="C1177" s="147"/>
      <c r="D1177" s="147"/>
      <c r="E1177" s="148"/>
      <c r="F1177" s="148"/>
      <c r="G1177" s="148"/>
      <c r="H1177" s="148"/>
      <c r="I1177" s="148"/>
      <c r="J1177" s="148"/>
      <c r="K1177" s="148"/>
      <c r="L1177" s="148"/>
      <c r="M1177" s="148"/>
      <c r="N1177" s="148"/>
      <c r="O1177" s="148"/>
      <c r="P1177" s="148"/>
      <c r="Q1177" s="148"/>
      <c r="R1177" s="148"/>
      <c r="S1177" s="148"/>
      <c r="T1177" s="148"/>
      <c r="U1177" s="148"/>
      <c r="V1177" s="148"/>
      <c r="W1177" s="148"/>
    </row>
    <row r="1178">
      <c r="A1178" s="145"/>
      <c r="B1178" s="146"/>
      <c r="C1178" s="147"/>
      <c r="D1178" s="147"/>
      <c r="E1178" s="148"/>
      <c r="F1178" s="148"/>
      <c r="G1178" s="148"/>
      <c r="H1178" s="148"/>
      <c r="I1178" s="148"/>
      <c r="J1178" s="148"/>
      <c r="K1178" s="148"/>
      <c r="L1178" s="148"/>
      <c r="M1178" s="148"/>
      <c r="N1178" s="148"/>
      <c r="O1178" s="148"/>
      <c r="P1178" s="148"/>
      <c r="Q1178" s="148"/>
      <c r="R1178" s="148"/>
      <c r="S1178" s="148"/>
      <c r="T1178" s="148"/>
      <c r="U1178" s="148"/>
      <c r="V1178" s="148"/>
      <c r="W1178" s="148"/>
    </row>
    <row r="1179">
      <c r="A1179" s="145"/>
      <c r="B1179" s="146"/>
      <c r="C1179" s="147"/>
      <c r="D1179" s="147"/>
      <c r="E1179" s="148"/>
      <c r="F1179" s="148"/>
      <c r="G1179" s="148"/>
      <c r="H1179" s="148"/>
      <c r="I1179" s="148"/>
      <c r="J1179" s="148"/>
      <c r="K1179" s="148"/>
      <c r="L1179" s="148"/>
      <c r="M1179" s="148"/>
      <c r="N1179" s="148"/>
      <c r="O1179" s="148"/>
      <c r="P1179" s="148"/>
      <c r="Q1179" s="148"/>
      <c r="R1179" s="148"/>
      <c r="S1179" s="148"/>
      <c r="T1179" s="148"/>
      <c r="U1179" s="148"/>
      <c r="V1179" s="148"/>
      <c r="W1179" s="148"/>
    </row>
    <row r="1180">
      <c r="A1180" s="145"/>
      <c r="B1180" s="146"/>
      <c r="C1180" s="147"/>
      <c r="D1180" s="147"/>
      <c r="E1180" s="148"/>
      <c r="F1180" s="148"/>
      <c r="G1180" s="148"/>
      <c r="H1180" s="148"/>
      <c r="I1180" s="148"/>
      <c r="J1180" s="148"/>
      <c r="K1180" s="148"/>
      <c r="L1180" s="148"/>
      <c r="M1180" s="148"/>
      <c r="N1180" s="148"/>
      <c r="O1180" s="148"/>
      <c r="P1180" s="148"/>
      <c r="Q1180" s="148"/>
      <c r="R1180" s="148"/>
      <c r="S1180" s="148"/>
      <c r="T1180" s="148"/>
      <c r="U1180" s="148"/>
      <c r="V1180" s="148"/>
      <c r="W1180" s="148"/>
    </row>
    <row r="1181">
      <c r="A1181" s="145"/>
      <c r="B1181" s="146"/>
      <c r="C1181" s="147"/>
      <c r="D1181" s="147"/>
      <c r="E1181" s="148"/>
      <c r="F1181" s="148"/>
      <c r="G1181" s="148"/>
      <c r="H1181" s="148"/>
      <c r="I1181" s="148"/>
      <c r="J1181" s="148"/>
      <c r="K1181" s="148"/>
      <c r="L1181" s="148"/>
      <c r="M1181" s="148"/>
      <c r="N1181" s="148"/>
      <c r="O1181" s="148"/>
      <c r="P1181" s="148"/>
      <c r="Q1181" s="148"/>
      <c r="R1181" s="148"/>
      <c r="S1181" s="148"/>
      <c r="T1181" s="148"/>
      <c r="U1181" s="148"/>
      <c r="V1181" s="148"/>
      <c r="W1181" s="148"/>
    </row>
    <row r="1182">
      <c r="A1182" s="145"/>
      <c r="B1182" s="146"/>
      <c r="C1182" s="147"/>
      <c r="D1182" s="147"/>
      <c r="E1182" s="148"/>
      <c r="F1182" s="148"/>
      <c r="G1182" s="148"/>
      <c r="H1182" s="148"/>
      <c r="I1182" s="148"/>
      <c r="J1182" s="148"/>
      <c r="K1182" s="148"/>
      <c r="L1182" s="148"/>
      <c r="M1182" s="148"/>
      <c r="N1182" s="148"/>
      <c r="O1182" s="148"/>
      <c r="P1182" s="148"/>
      <c r="Q1182" s="148"/>
      <c r="R1182" s="148"/>
      <c r="S1182" s="148"/>
      <c r="T1182" s="148"/>
      <c r="U1182" s="148"/>
      <c r="V1182" s="148"/>
      <c r="W1182" s="148"/>
    </row>
    <row r="1183">
      <c r="A1183" s="145"/>
      <c r="B1183" s="146"/>
      <c r="C1183" s="147"/>
      <c r="D1183" s="147"/>
      <c r="E1183" s="148"/>
      <c r="F1183" s="148"/>
      <c r="G1183" s="148"/>
      <c r="H1183" s="148"/>
      <c r="I1183" s="148"/>
      <c r="J1183" s="148"/>
      <c r="K1183" s="148"/>
      <c r="L1183" s="148"/>
      <c r="M1183" s="148"/>
      <c r="N1183" s="148"/>
      <c r="O1183" s="148"/>
      <c r="P1183" s="148"/>
      <c r="Q1183" s="148"/>
      <c r="R1183" s="148"/>
      <c r="S1183" s="148"/>
      <c r="T1183" s="148"/>
      <c r="U1183" s="148"/>
      <c r="V1183" s="148"/>
      <c r="W1183" s="148"/>
    </row>
    <row r="1184">
      <c r="A1184" s="145"/>
      <c r="B1184" s="146"/>
      <c r="C1184" s="147"/>
      <c r="D1184" s="147"/>
      <c r="E1184" s="148"/>
      <c r="F1184" s="148"/>
      <c r="G1184" s="148"/>
      <c r="H1184" s="148"/>
      <c r="I1184" s="148"/>
      <c r="J1184" s="148"/>
      <c r="K1184" s="148"/>
      <c r="L1184" s="148"/>
      <c r="M1184" s="148"/>
      <c r="N1184" s="148"/>
      <c r="O1184" s="148"/>
      <c r="P1184" s="148"/>
      <c r="Q1184" s="148"/>
      <c r="R1184" s="148"/>
      <c r="S1184" s="148"/>
      <c r="T1184" s="148"/>
      <c r="U1184" s="148"/>
      <c r="V1184" s="148"/>
      <c r="W1184" s="148"/>
    </row>
    <row r="1185">
      <c r="A1185" s="145"/>
      <c r="B1185" s="146"/>
      <c r="C1185" s="147"/>
      <c r="D1185" s="147"/>
      <c r="E1185" s="148"/>
      <c r="F1185" s="148"/>
      <c r="G1185" s="148"/>
      <c r="H1185" s="148"/>
      <c r="I1185" s="148"/>
      <c r="J1185" s="148"/>
      <c r="K1185" s="148"/>
      <c r="L1185" s="148"/>
      <c r="M1185" s="148"/>
      <c r="N1185" s="148"/>
      <c r="O1185" s="148"/>
      <c r="P1185" s="148"/>
      <c r="Q1185" s="148"/>
      <c r="R1185" s="148"/>
      <c r="S1185" s="148"/>
      <c r="T1185" s="148"/>
      <c r="U1185" s="148"/>
      <c r="V1185" s="148"/>
      <c r="W1185" s="148"/>
    </row>
    <row r="1186">
      <c r="A1186" s="145"/>
      <c r="B1186" s="146"/>
      <c r="C1186" s="147"/>
      <c r="D1186" s="147"/>
      <c r="E1186" s="148"/>
      <c r="F1186" s="148"/>
      <c r="G1186" s="148"/>
      <c r="H1186" s="148"/>
      <c r="I1186" s="148"/>
      <c r="J1186" s="148"/>
      <c r="K1186" s="148"/>
      <c r="L1186" s="148"/>
      <c r="M1186" s="148"/>
      <c r="N1186" s="148"/>
      <c r="O1186" s="148"/>
      <c r="P1186" s="148"/>
      <c r="Q1186" s="148"/>
      <c r="R1186" s="148"/>
      <c r="S1186" s="148"/>
      <c r="T1186" s="148"/>
      <c r="U1186" s="148"/>
      <c r="V1186" s="148"/>
      <c r="W1186" s="148"/>
    </row>
    <row r="1187">
      <c r="A1187" s="145"/>
      <c r="B1187" s="146"/>
      <c r="C1187" s="147"/>
      <c r="D1187" s="147"/>
      <c r="E1187" s="148"/>
      <c r="F1187" s="148"/>
      <c r="G1187" s="148"/>
      <c r="H1187" s="148"/>
      <c r="I1187" s="148"/>
      <c r="J1187" s="148"/>
      <c r="K1187" s="148"/>
      <c r="L1187" s="148"/>
      <c r="M1187" s="148"/>
      <c r="N1187" s="148"/>
      <c r="O1187" s="148"/>
      <c r="P1187" s="148"/>
      <c r="Q1187" s="148"/>
      <c r="R1187" s="148"/>
      <c r="S1187" s="148"/>
      <c r="T1187" s="148"/>
      <c r="U1187" s="148"/>
      <c r="V1187" s="148"/>
      <c r="W1187" s="148"/>
    </row>
    <row r="1188">
      <c r="A1188" s="145"/>
      <c r="B1188" s="146"/>
      <c r="C1188" s="147"/>
      <c r="D1188" s="147"/>
      <c r="E1188" s="148"/>
      <c r="F1188" s="148"/>
      <c r="G1188" s="148"/>
      <c r="H1188" s="148"/>
      <c r="I1188" s="148"/>
      <c r="J1188" s="148"/>
      <c r="K1188" s="148"/>
      <c r="L1188" s="148"/>
      <c r="M1188" s="148"/>
      <c r="N1188" s="148"/>
      <c r="O1188" s="148"/>
      <c r="P1188" s="148"/>
      <c r="Q1188" s="148"/>
      <c r="R1188" s="148"/>
      <c r="S1188" s="148"/>
      <c r="T1188" s="148"/>
      <c r="U1188" s="148"/>
      <c r="V1188" s="148"/>
      <c r="W1188" s="148"/>
    </row>
    <row r="1189">
      <c r="A1189" s="145"/>
      <c r="B1189" s="146"/>
      <c r="C1189" s="147"/>
      <c r="D1189" s="147"/>
      <c r="E1189" s="148"/>
      <c r="F1189" s="148"/>
      <c r="G1189" s="148"/>
      <c r="H1189" s="148"/>
      <c r="I1189" s="148"/>
      <c r="J1189" s="148"/>
      <c r="K1189" s="148"/>
      <c r="L1189" s="148"/>
      <c r="M1189" s="148"/>
      <c r="N1189" s="148"/>
      <c r="O1189" s="148"/>
      <c r="P1189" s="148"/>
      <c r="Q1189" s="148"/>
      <c r="R1189" s="148"/>
      <c r="S1189" s="148"/>
      <c r="T1189" s="148"/>
      <c r="U1189" s="148"/>
      <c r="V1189" s="148"/>
      <c r="W1189" s="148"/>
    </row>
    <row r="1190">
      <c r="A1190" s="145"/>
      <c r="B1190" s="146"/>
      <c r="C1190" s="147"/>
      <c r="D1190" s="147"/>
      <c r="E1190" s="148"/>
      <c r="F1190" s="148"/>
      <c r="G1190" s="148"/>
      <c r="H1190" s="148"/>
      <c r="I1190" s="148"/>
      <c r="J1190" s="148"/>
      <c r="K1190" s="148"/>
      <c r="L1190" s="148"/>
      <c r="M1190" s="148"/>
      <c r="N1190" s="148"/>
      <c r="O1190" s="148"/>
      <c r="P1190" s="148"/>
      <c r="Q1190" s="148"/>
      <c r="R1190" s="148"/>
      <c r="S1190" s="148"/>
      <c r="T1190" s="148"/>
      <c r="U1190" s="148"/>
      <c r="V1190" s="148"/>
      <c r="W1190" s="148"/>
    </row>
    <row r="1191">
      <c r="A1191" s="145"/>
      <c r="B1191" s="146"/>
      <c r="C1191" s="147"/>
      <c r="D1191" s="147"/>
      <c r="E1191" s="148"/>
      <c r="F1191" s="148"/>
      <c r="G1191" s="148"/>
      <c r="H1191" s="148"/>
      <c r="I1191" s="148"/>
      <c r="J1191" s="148"/>
      <c r="K1191" s="148"/>
      <c r="L1191" s="148"/>
      <c r="M1191" s="148"/>
      <c r="N1191" s="148"/>
      <c r="O1191" s="148"/>
      <c r="P1191" s="148"/>
      <c r="Q1191" s="148"/>
      <c r="R1191" s="148"/>
      <c r="S1191" s="148"/>
      <c r="T1191" s="148"/>
      <c r="U1191" s="148"/>
      <c r="V1191" s="148"/>
      <c r="W1191" s="148"/>
    </row>
    <row r="1192">
      <c r="A1192" s="145"/>
      <c r="B1192" s="146"/>
      <c r="C1192" s="147"/>
      <c r="D1192" s="147"/>
      <c r="E1192" s="148"/>
      <c r="F1192" s="148"/>
      <c r="G1192" s="148"/>
      <c r="H1192" s="148"/>
      <c r="I1192" s="148"/>
      <c r="J1192" s="148"/>
      <c r="K1192" s="148"/>
      <c r="L1192" s="148"/>
      <c r="M1192" s="148"/>
      <c r="N1192" s="148"/>
      <c r="O1192" s="148"/>
      <c r="P1192" s="148"/>
      <c r="Q1192" s="148"/>
      <c r="R1192" s="148"/>
      <c r="S1192" s="148"/>
      <c r="T1192" s="148"/>
      <c r="U1192" s="148"/>
      <c r="V1192" s="148"/>
      <c r="W1192" s="148"/>
    </row>
    <row r="1193">
      <c r="A1193" s="145"/>
      <c r="B1193" s="146"/>
      <c r="C1193" s="147"/>
      <c r="D1193" s="147"/>
      <c r="E1193" s="148"/>
      <c r="F1193" s="148"/>
      <c r="G1193" s="148"/>
      <c r="H1193" s="148"/>
      <c r="I1193" s="148"/>
      <c r="J1193" s="148"/>
      <c r="K1193" s="148"/>
      <c r="L1193" s="148"/>
      <c r="M1193" s="148"/>
      <c r="N1193" s="148"/>
      <c r="O1193" s="148"/>
      <c r="P1193" s="148"/>
      <c r="Q1193" s="148"/>
      <c r="R1193" s="148"/>
      <c r="S1193" s="148"/>
      <c r="T1193" s="148"/>
      <c r="U1193" s="148"/>
      <c r="V1193" s="148"/>
      <c r="W1193" s="148"/>
    </row>
    <row r="1194">
      <c r="A1194" s="145"/>
      <c r="B1194" s="146"/>
      <c r="C1194" s="147"/>
      <c r="D1194" s="147"/>
      <c r="E1194" s="148"/>
      <c r="F1194" s="148"/>
      <c r="G1194" s="148"/>
      <c r="H1194" s="148"/>
      <c r="I1194" s="148"/>
      <c r="J1194" s="148"/>
      <c r="K1194" s="148"/>
      <c r="L1194" s="148"/>
      <c r="M1194" s="148"/>
      <c r="N1194" s="148"/>
      <c r="O1194" s="148"/>
      <c r="P1194" s="148"/>
      <c r="Q1194" s="148"/>
      <c r="R1194" s="148"/>
      <c r="S1194" s="148"/>
      <c r="T1194" s="148"/>
      <c r="U1194" s="148"/>
      <c r="V1194" s="148"/>
      <c r="W1194" s="148"/>
    </row>
    <row r="1195">
      <c r="A1195" s="145"/>
      <c r="B1195" s="146"/>
      <c r="C1195" s="147"/>
      <c r="D1195" s="147"/>
      <c r="E1195" s="148"/>
      <c r="F1195" s="148"/>
      <c r="G1195" s="148"/>
      <c r="H1195" s="148"/>
      <c r="I1195" s="148"/>
      <c r="J1195" s="148"/>
      <c r="K1195" s="148"/>
      <c r="L1195" s="148"/>
      <c r="M1195" s="148"/>
      <c r="N1195" s="148"/>
      <c r="O1195" s="148"/>
      <c r="P1195" s="148"/>
      <c r="Q1195" s="148"/>
      <c r="R1195" s="148"/>
      <c r="S1195" s="148"/>
      <c r="T1195" s="148"/>
      <c r="U1195" s="148"/>
      <c r="V1195" s="148"/>
      <c r="W1195" s="148"/>
    </row>
    <row r="1196">
      <c r="A1196" s="145"/>
      <c r="B1196" s="146"/>
      <c r="C1196" s="147"/>
      <c r="D1196" s="147"/>
      <c r="E1196" s="148"/>
      <c r="F1196" s="148"/>
      <c r="G1196" s="148"/>
      <c r="H1196" s="148"/>
      <c r="I1196" s="148"/>
      <c r="J1196" s="148"/>
      <c r="K1196" s="148"/>
      <c r="L1196" s="148"/>
      <c r="M1196" s="148"/>
      <c r="N1196" s="148"/>
      <c r="O1196" s="148"/>
      <c r="P1196" s="148"/>
      <c r="Q1196" s="148"/>
      <c r="R1196" s="148"/>
      <c r="S1196" s="148"/>
      <c r="T1196" s="148"/>
      <c r="U1196" s="148"/>
      <c r="V1196" s="148"/>
      <c r="W1196" s="148"/>
    </row>
    <row r="1197">
      <c r="A1197" s="145"/>
      <c r="B1197" s="146"/>
      <c r="C1197" s="147"/>
      <c r="D1197" s="147"/>
      <c r="E1197" s="148"/>
      <c r="F1197" s="148"/>
      <c r="G1197" s="148"/>
      <c r="H1197" s="148"/>
      <c r="I1197" s="148"/>
      <c r="J1197" s="148"/>
      <c r="K1197" s="148"/>
      <c r="L1197" s="148"/>
      <c r="M1197" s="148"/>
      <c r="N1197" s="148"/>
      <c r="O1197" s="148"/>
      <c r="P1197" s="148"/>
      <c r="Q1197" s="148"/>
      <c r="R1197" s="148"/>
      <c r="S1197" s="148"/>
      <c r="T1197" s="148"/>
      <c r="U1197" s="148"/>
      <c r="V1197" s="148"/>
      <c r="W1197" s="148"/>
    </row>
    <row r="1198">
      <c r="A1198" s="145"/>
      <c r="B1198" s="146"/>
      <c r="C1198" s="147"/>
      <c r="D1198" s="147"/>
      <c r="E1198" s="148"/>
      <c r="F1198" s="148"/>
      <c r="G1198" s="148"/>
      <c r="H1198" s="148"/>
      <c r="I1198" s="148"/>
      <c r="J1198" s="148"/>
      <c r="K1198" s="148"/>
      <c r="L1198" s="148"/>
      <c r="M1198" s="148"/>
      <c r="N1198" s="148"/>
      <c r="O1198" s="148"/>
      <c r="P1198" s="148"/>
      <c r="Q1198" s="148"/>
      <c r="R1198" s="148"/>
      <c r="S1198" s="148"/>
      <c r="T1198" s="148"/>
      <c r="U1198" s="148"/>
      <c r="V1198" s="148"/>
      <c r="W1198" s="148"/>
    </row>
    <row r="1199">
      <c r="A1199" s="145"/>
      <c r="B1199" s="146"/>
      <c r="C1199" s="147"/>
      <c r="D1199" s="147"/>
      <c r="E1199" s="148"/>
      <c r="F1199" s="148"/>
      <c r="G1199" s="148"/>
      <c r="H1199" s="148"/>
      <c r="I1199" s="148"/>
      <c r="J1199" s="148"/>
      <c r="K1199" s="148"/>
      <c r="L1199" s="148"/>
      <c r="M1199" s="148"/>
      <c r="N1199" s="148"/>
      <c r="O1199" s="148"/>
      <c r="P1199" s="148"/>
      <c r="Q1199" s="148"/>
      <c r="R1199" s="148"/>
      <c r="S1199" s="148"/>
      <c r="T1199" s="148"/>
      <c r="U1199" s="148"/>
      <c r="V1199" s="148"/>
      <c r="W1199" s="148"/>
    </row>
    <row r="1200">
      <c r="A1200" s="145"/>
      <c r="B1200" s="146"/>
      <c r="C1200" s="147"/>
      <c r="D1200" s="147"/>
      <c r="E1200" s="148"/>
      <c r="F1200" s="148"/>
      <c r="G1200" s="148"/>
      <c r="H1200" s="148"/>
      <c r="I1200" s="148"/>
      <c r="J1200" s="148"/>
      <c r="K1200" s="148"/>
      <c r="L1200" s="148"/>
      <c r="M1200" s="148"/>
      <c r="N1200" s="148"/>
      <c r="O1200" s="148"/>
      <c r="P1200" s="148"/>
      <c r="Q1200" s="148"/>
      <c r="R1200" s="148"/>
      <c r="S1200" s="148"/>
      <c r="T1200" s="148"/>
      <c r="U1200" s="148"/>
      <c r="V1200" s="148"/>
      <c r="W1200" s="148"/>
    </row>
    <row r="1201">
      <c r="A1201" s="145"/>
      <c r="B1201" s="146"/>
      <c r="C1201" s="147"/>
      <c r="D1201" s="147"/>
      <c r="E1201" s="148"/>
      <c r="F1201" s="148"/>
      <c r="G1201" s="148"/>
      <c r="H1201" s="148"/>
      <c r="I1201" s="148"/>
      <c r="J1201" s="148"/>
      <c r="K1201" s="148"/>
      <c r="L1201" s="148"/>
      <c r="M1201" s="148"/>
      <c r="N1201" s="148"/>
      <c r="O1201" s="148"/>
      <c r="P1201" s="148"/>
      <c r="Q1201" s="148"/>
      <c r="R1201" s="148"/>
      <c r="S1201" s="148"/>
      <c r="T1201" s="148"/>
      <c r="U1201" s="148"/>
      <c r="V1201" s="148"/>
      <c r="W1201" s="148"/>
    </row>
    <row r="1202">
      <c r="A1202" s="145"/>
      <c r="B1202" s="146"/>
      <c r="C1202" s="147"/>
      <c r="D1202" s="147"/>
      <c r="E1202" s="148"/>
      <c r="F1202" s="148"/>
      <c r="G1202" s="148"/>
      <c r="H1202" s="148"/>
      <c r="I1202" s="148"/>
      <c r="J1202" s="148"/>
      <c r="K1202" s="148"/>
      <c r="L1202" s="148"/>
      <c r="M1202" s="148"/>
      <c r="N1202" s="148"/>
      <c r="O1202" s="148"/>
      <c r="P1202" s="148"/>
      <c r="Q1202" s="148"/>
      <c r="R1202" s="148"/>
      <c r="S1202" s="148"/>
      <c r="T1202" s="148"/>
      <c r="U1202" s="148"/>
      <c r="V1202" s="148"/>
      <c r="W1202" s="148"/>
    </row>
    <row r="1203">
      <c r="A1203" s="145"/>
      <c r="B1203" s="146"/>
      <c r="C1203" s="147"/>
      <c r="D1203" s="147"/>
      <c r="E1203" s="148"/>
      <c r="F1203" s="148"/>
      <c r="G1203" s="148"/>
      <c r="H1203" s="148"/>
      <c r="I1203" s="148"/>
      <c r="J1203" s="148"/>
      <c r="K1203" s="148"/>
      <c r="L1203" s="148"/>
      <c r="M1203" s="148"/>
      <c r="N1203" s="148"/>
      <c r="O1203" s="148"/>
      <c r="P1203" s="148"/>
      <c r="Q1203" s="148"/>
      <c r="R1203" s="148"/>
      <c r="S1203" s="148"/>
      <c r="T1203" s="148"/>
      <c r="U1203" s="148"/>
      <c r="V1203" s="148"/>
      <c r="W1203" s="148"/>
    </row>
    <row r="1204">
      <c r="A1204" s="145"/>
      <c r="B1204" s="146"/>
      <c r="C1204" s="147"/>
      <c r="D1204" s="147"/>
      <c r="E1204" s="148"/>
      <c r="F1204" s="148"/>
      <c r="G1204" s="148"/>
      <c r="H1204" s="148"/>
      <c r="I1204" s="148"/>
      <c r="J1204" s="148"/>
      <c r="K1204" s="148"/>
      <c r="L1204" s="148"/>
      <c r="M1204" s="148"/>
      <c r="N1204" s="148"/>
      <c r="O1204" s="148"/>
      <c r="P1204" s="148"/>
      <c r="Q1204" s="148"/>
      <c r="R1204" s="148"/>
      <c r="S1204" s="148"/>
      <c r="T1204" s="148"/>
      <c r="U1204" s="148"/>
      <c r="V1204" s="148"/>
      <c r="W1204" s="148"/>
    </row>
    <row r="1205">
      <c r="A1205" s="145"/>
      <c r="B1205" s="146"/>
      <c r="C1205" s="147"/>
      <c r="D1205" s="147"/>
      <c r="E1205" s="148"/>
      <c r="F1205" s="148"/>
      <c r="G1205" s="148"/>
      <c r="H1205" s="148"/>
      <c r="I1205" s="148"/>
      <c r="J1205" s="148"/>
      <c r="K1205" s="148"/>
      <c r="L1205" s="148"/>
      <c r="M1205" s="148"/>
      <c r="N1205" s="148"/>
      <c r="O1205" s="148"/>
      <c r="P1205" s="148"/>
      <c r="Q1205" s="148"/>
      <c r="R1205" s="148"/>
      <c r="S1205" s="148"/>
      <c r="T1205" s="148"/>
      <c r="U1205" s="148"/>
      <c r="V1205" s="148"/>
      <c r="W1205" s="148"/>
    </row>
    <row r="1206">
      <c r="A1206" s="145"/>
      <c r="B1206" s="146"/>
      <c r="C1206" s="147"/>
      <c r="D1206" s="147"/>
      <c r="E1206" s="148"/>
      <c r="F1206" s="148"/>
      <c r="G1206" s="148"/>
      <c r="H1206" s="148"/>
      <c r="I1206" s="148"/>
      <c r="J1206" s="148"/>
      <c r="K1206" s="148"/>
      <c r="L1206" s="148"/>
      <c r="M1206" s="148"/>
      <c r="N1206" s="148"/>
      <c r="O1206" s="148"/>
      <c r="P1206" s="148"/>
      <c r="Q1206" s="148"/>
      <c r="R1206" s="148"/>
      <c r="S1206" s="148"/>
      <c r="T1206" s="148"/>
      <c r="U1206" s="148"/>
      <c r="V1206" s="148"/>
      <c r="W1206" s="148"/>
    </row>
    <row r="1207">
      <c r="A1207" s="145"/>
      <c r="B1207" s="146"/>
      <c r="C1207" s="147"/>
      <c r="D1207" s="147"/>
      <c r="E1207" s="148"/>
      <c r="F1207" s="148"/>
      <c r="G1207" s="148"/>
      <c r="H1207" s="148"/>
      <c r="I1207" s="148"/>
      <c r="J1207" s="148"/>
      <c r="K1207" s="148"/>
      <c r="L1207" s="148"/>
      <c r="M1207" s="148"/>
      <c r="N1207" s="148"/>
      <c r="O1207" s="148"/>
      <c r="P1207" s="148"/>
      <c r="Q1207" s="148"/>
      <c r="R1207" s="148"/>
      <c r="S1207" s="148"/>
      <c r="T1207" s="148"/>
      <c r="U1207" s="148"/>
      <c r="V1207" s="148"/>
      <c r="W1207" s="148"/>
    </row>
    <row r="1208">
      <c r="A1208" s="145"/>
      <c r="B1208" s="146"/>
      <c r="C1208" s="147"/>
      <c r="D1208" s="147"/>
      <c r="E1208" s="148"/>
      <c r="F1208" s="148"/>
      <c r="G1208" s="148"/>
      <c r="H1208" s="148"/>
      <c r="I1208" s="148"/>
      <c r="J1208" s="148"/>
      <c r="K1208" s="148"/>
      <c r="L1208" s="148"/>
      <c r="M1208" s="148"/>
      <c r="N1208" s="148"/>
      <c r="O1208" s="148"/>
      <c r="P1208" s="148"/>
      <c r="Q1208" s="148"/>
      <c r="R1208" s="148"/>
      <c r="S1208" s="148"/>
      <c r="T1208" s="148"/>
      <c r="U1208" s="148"/>
      <c r="V1208" s="148"/>
      <c r="W1208" s="148"/>
    </row>
    <row r="1209">
      <c r="A1209" s="145"/>
      <c r="B1209" s="146"/>
      <c r="C1209" s="147"/>
      <c r="D1209" s="147"/>
      <c r="E1209" s="148"/>
      <c r="F1209" s="148"/>
      <c r="G1209" s="148"/>
      <c r="H1209" s="148"/>
      <c r="I1209" s="148"/>
      <c r="J1209" s="148"/>
      <c r="K1209" s="148"/>
      <c r="L1209" s="148"/>
      <c r="M1209" s="148"/>
      <c r="N1209" s="148"/>
      <c r="O1209" s="148"/>
      <c r="P1209" s="148"/>
      <c r="Q1209" s="148"/>
      <c r="R1209" s="148"/>
      <c r="S1209" s="148"/>
      <c r="T1209" s="148"/>
      <c r="U1209" s="148"/>
      <c r="V1209" s="148"/>
      <c r="W1209" s="148"/>
    </row>
    <row r="1210">
      <c r="A1210" s="145"/>
      <c r="B1210" s="146"/>
      <c r="C1210" s="147"/>
      <c r="D1210" s="147"/>
      <c r="E1210" s="148"/>
      <c r="F1210" s="148"/>
      <c r="G1210" s="148"/>
      <c r="H1210" s="148"/>
      <c r="I1210" s="148"/>
      <c r="J1210" s="148"/>
      <c r="K1210" s="148"/>
      <c r="L1210" s="148"/>
      <c r="M1210" s="148"/>
      <c r="N1210" s="148"/>
      <c r="O1210" s="148"/>
      <c r="P1210" s="148"/>
      <c r="Q1210" s="148"/>
      <c r="R1210" s="148"/>
      <c r="S1210" s="148"/>
      <c r="T1210" s="148"/>
      <c r="U1210" s="148"/>
      <c r="V1210" s="148"/>
      <c r="W1210" s="148"/>
    </row>
    <row r="1211">
      <c r="A1211" s="145"/>
      <c r="B1211" s="146"/>
      <c r="C1211" s="147"/>
      <c r="D1211" s="147"/>
      <c r="E1211" s="148"/>
      <c r="F1211" s="148"/>
      <c r="G1211" s="148"/>
      <c r="H1211" s="148"/>
      <c r="I1211" s="148"/>
      <c r="J1211" s="148"/>
      <c r="K1211" s="148"/>
      <c r="L1211" s="148"/>
      <c r="M1211" s="148"/>
      <c r="N1211" s="148"/>
      <c r="O1211" s="148"/>
      <c r="P1211" s="148"/>
      <c r="Q1211" s="148"/>
      <c r="R1211" s="148"/>
      <c r="S1211" s="148"/>
      <c r="T1211" s="148"/>
      <c r="U1211" s="148"/>
      <c r="V1211" s="148"/>
      <c r="W1211" s="148"/>
    </row>
    <row r="1212">
      <c r="A1212" s="145"/>
      <c r="B1212" s="146"/>
      <c r="C1212" s="147"/>
      <c r="D1212" s="147"/>
      <c r="E1212" s="148"/>
      <c r="F1212" s="148"/>
      <c r="G1212" s="148"/>
      <c r="H1212" s="148"/>
      <c r="I1212" s="148"/>
      <c r="J1212" s="148"/>
      <c r="K1212" s="148"/>
      <c r="L1212" s="148"/>
      <c r="M1212" s="148"/>
      <c r="N1212" s="148"/>
      <c r="O1212" s="148"/>
      <c r="P1212" s="148"/>
      <c r="Q1212" s="148"/>
      <c r="R1212" s="148"/>
      <c r="S1212" s="148"/>
      <c r="T1212" s="148"/>
      <c r="U1212" s="148"/>
      <c r="V1212" s="148"/>
      <c r="W1212" s="148"/>
    </row>
    <row r="1213">
      <c r="A1213" s="145"/>
      <c r="B1213" s="146"/>
      <c r="C1213" s="147"/>
      <c r="D1213" s="147"/>
      <c r="E1213" s="148"/>
      <c r="F1213" s="148"/>
      <c r="G1213" s="148"/>
      <c r="H1213" s="148"/>
      <c r="I1213" s="148"/>
      <c r="J1213" s="148"/>
      <c r="K1213" s="148"/>
      <c r="L1213" s="148"/>
      <c r="M1213" s="148"/>
      <c r="N1213" s="148"/>
      <c r="O1213" s="148"/>
      <c r="P1213" s="148"/>
      <c r="Q1213" s="148"/>
      <c r="R1213" s="148"/>
      <c r="S1213" s="148"/>
      <c r="T1213" s="148"/>
      <c r="U1213" s="148"/>
      <c r="V1213" s="148"/>
      <c r="W1213" s="148"/>
    </row>
    <row r="1214">
      <c r="A1214" s="145"/>
      <c r="B1214" s="146"/>
      <c r="C1214" s="147"/>
      <c r="D1214" s="147"/>
      <c r="E1214" s="148"/>
      <c r="F1214" s="148"/>
      <c r="G1214" s="148"/>
      <c r="H1214" s="148"/>
      <c r="I1214" s="148"/>
      <c r="J1214" s="148"/>
      <c r="K1214" s="148"/>
      <c r="L1214" s="148"/>
      <c r="M1214" s="148"/>
      <c r="N1214" s="148"/>
      <c r="O1214" s="148"/>
      <c r="P1214" s="148"/>
      <c r="Q1214" s="148"/>
      <c r="R1214" s="148"/>
      <c r="S1214" s="148"/>
      <c r="T1214" s="148"/>
      <c r="U1214" s="148"/>
      <c r="V1214" s="148"/>
      <c r="W1214" s="148"/>
    </row>
    <row r="1215">
      <c r="A1215" s="145"/>
      <c r="B1215" s="146"/>
      <c r="C1215" s="147"/>
      <c r="D1215" s="147"/>
      <c r="E1215" s="148"/>
      <c r="F1215" s="148"/>
      <c r="G1215" s="148"/>
      <c r="H1215" s="148"/>
      <c r="I1215" s="148"/>
      <c r="J1215" s="148"/>
      <c r="K1215" s="148"/>
      <c r="L1215" s="148"/>
      <c r="M1215" s="148"/>
      <c r="N1215" s="148"/>
      <c r="O1215" s="148"/>
      <c r="P1215" s="148"/>
      <c r="Q1215" s="148"/>
      <c r="R1215" s="148"/>
      <c r="S1215" s="148"/>
      <c r="T1215" s="148"/>
      <c r="U1215" s="148"/>
      <c r="V1215" s="148"/>
      <c r="W1215" s="148"/>
    </row>
    <row r="1216">
      <c r="A1216" s="145"/>
      <c r="B1216" s="146"/>
      <c r="C1216" s="147"/>
      <c r="D1216" s="147"/>
      <c r="E1216" s="148"/>
      <c r="F1216" s="148"/>
      <c r="G1216" s="148"/>
      <c r="H1216" s="148"/>
      <c r="I1216" s="148"/>
      <c r="J1216" s="148"/>
      <c r="K1216" s="148"/>
      <c r="L1216" s="148"/>
      <c r="M1216" s="148"/>
      <c r="N1216" s="148"/>
      <c r="O1216" s="148"/>
      <c r="P1216" s="148"/>
      <c r="Q1216" s="148"/>
      <c r="R1216" s="148"/>
      <c r="S1216" s="148"/>
      <c r="T1216" s="148"/>
      <c r="U1216" s="148"/>
      <c r="V1216" s="148"/>
      <c r="W1216" s="148"/>
    </row>
    <row r="1217">
      <c r="A1217" s="145"/>
      <c r="B1217" s="146"/>
      <c r="C1217" s="147"/>
      <c r="D1217" s="147"/>
      <c r="E1217" s="148"/>
      <c r="F1217" s="148"/>
      <c r="G1217" s="148"/>
      <c r="H1217" s="148"/>
      <c r="I1217" s="148"/>
      <c r="J1217" s="148"/>
      <c r="K1217" s="148"/>
      <c r="L1217" s="148"/>
      <c r="M1217" s="148"/>
      <c r="N1217" s="148"/>
      <c r="O1217" s="148"/>
      <c r="P1217" s="148"/>
      <c r="Q1217" s="148"/>
      <c r="R1217" s="148"/>
      <c r="S1217" s="148"/>
      <c r="T1217" s="148"/>
      <c r="U1217" s="148"/>
      <c r="V1217" s="148"/>
      <c r="W1217" s="148"/>
    </row>
    <row r="1218">
      <c r="A1218" s="145"/>
      <c r="B1218" s="146"/>
      <c r="C1218" s="147"/>
      <c r="D1218" s="147"/>
      <c r="E1218" s="148"/>
      <c r="F1218" s="148"/>
      <c r="G1218" s="148"/>
      <c r="H1218" s="148"/>
      <c r="I1218" s="148"/>
      <c r="J1218" s="148"/>
      <c r="K1218" s="148"/>
      <c r="L1218" s="148"/>
      <c r="M1218" s="148"/>
      <c r="N1218" s="148"/>
      <c r="O1218" s="148"/>
      <c r="P1218" s="148"/>
      <c r="Q1218" s="148"/>
      <c r="R1218" s="148"/>
      <c r="S1218" s="148"/>
      <c r="T1218" s="148"/>
      <c r="U1218" s="148"/>
      <c r="V1218" s="148"/>
      <c r="W1218" s="148"/>
    </row>
    <row r="1219">
      <c r="A1219" s="145"/>
      <c r="B1219" s="146"/>
      <c r="C1219" s="147"/>
      <c r="D1219" s="147"/>
      <c r="E1219" s="148"/>
      <c r="F1219" s="148"/>
      <c r="G1219" s="148"/>
      <c r="H1219" s="148"/>
      <c r="I1219" s="148"/>
      <c r="J1219" s="148"/>
      <c r="K1219" s="148"/>
      <c r="L1219" s="148"/>
      <c r="M1219" s="148"/>
      <c r="N1219" s="148"/>
      <c r="O1219" s="148"/>
      <c r="P1219" s="148"/>
      <c r="Q1219" s="148"/>
      <c r="R1219" s="148"/>
      <c r="S1219" s="148"/>
      <c r="T1219" s="148"/>
      <c r="U1219" s="148"/>
      <c r="V1219" s="148"/>
      <c r="W1219" s="148"/>
    </row>
    <row r="1220">
      <c r="A1220" s="145"/>
      <c r="B1220" s="146"/>
      <c r="C1220" s="147"/>
      <c r="D1220" s="147"/>
      <c r="E1220" s="148"/>
      <c r="F1220" s="148"/>
      <c r="G1220" s="148"/>
      <c r="H1220" s="148"/>
      <c r="I1220" s="148"/>
      <c r="J1220" s="148"/>
      <c r="K1220" s="148"/>
      <c r="L1220" s="148"/>
      <c r="M1220" s="148"/>
      <c r="N1220" s="148"/>
      <c r="O1220" s="148"/>
      <c r="P1220" s="148"/>
      <c r="Q1220" s="148"/>
      <c r="R1220" s="148"/>
      <c r="S1220" s="148"/>
      <c r="T1220" s="148"/>
      <c r="U1220" s="148"/>
      <c r="V1220" s="148"/>
      <c r="W1220" s="148"/>
    </row>
    <row r="1221">
      <c r="A1221" s="145"/>
      <c r="B1221" s="146"/>
      <c r="C1221" s="147"/>
      <c r="D1221" s="147"/>
      <c r="E1221" s="148"/>
      <c r="F1221" s="148"/>
      <c r="G1221" s="148"/>
      <c r="H1221" s="148"/>
      <c r="I1221" s="148"/>
      <c r="J1221" s="148"/>
      <c r="K1221" s="148"/>
      <c r="L1221" s="148"/>
      <c r="M1221" s="148"/>
      <c r="N1221" s="148"/>
      <c r="O1221" s="148"/>
      <c r="P1221" s="148"/>
      <c r="Q1221" s="148"/>
      <c r="R1221" s="148"/>
      <c r="S1221" s="148"/>
      <c r="T1221" s="148"/>
      <c r="U1221" s="148"/>
      <c r="V1221" s="148"/>
      <c r="W1221" s="148"/>
    </row>
    <row r="1222">
      <c r="A1222" s="145"/>
      <c r="B1222" s="146"/>
      <c r="C1222" s="147"/>
      <c r="D1222" s="147"/>
      <c r="E1222" s="148"/>
      <c r="F1222" s="148"/>
      <c r="G1222" s="148"/>
      <c r="H1222" s="148"/>
      <c r="I1222" s="148"/>
      <c r="J1222" s="148"/>
      <c r="K1222" s="148"/>
      <c r="L1222" s="148"/>
      <c r="M1222" s="148"/>
      <c r="N1222" s="148"/>
      <c r="O1222" s="148"/>
      <c r="P1222" s="148"/>
      <c r="Q1222" s="148"/>
      <c r="R1222" s="148"/>
      <c r="S1222" s="148"/>
      <c r="T1222" s="148"/>
      <c r="U1222" s="148"/>
      <c r="V1222" s="148"/>
      <c r="W1222" s="148"/>
    </row>
    <row r="1223">
      <c r="A1223" s="145"/>
      <c r="B1223" s="146"/>
      <c r="C1223" s="147"/>
      <c r="D1223" s="147"/>
      <c r="E1223" s="148"/>
      <c r="F1223" s="148"/>
      <c r="G1223" s="148"/>
      <c r="H1223" s="148"/>
      <c r="I1223" s="148"/>
      <c r="J1223" s="148"/>
      <c r="K1223" s="148"/>
      <c r="L1223" s="148"/>
      <c r="M1223" s="148"/>
      <c r="N1223" s="148"/>
      <c r="O1223" s="148"/>
      <c r="P1223" s="148"/>
      <c r="Q1223" s="148"/>
      <c r="R1223" s="148"/>
      <c r="S1223" s="148"/>
      <c r="T1223" s="148"/>
      <c r="U1223" s="148"/>
      <c r="V1223" s="148"/>
      <c r="W1223" s="148"/>
    </row>
    <row r="1224">
      <c r="A1224" s="145"/>
      <c r="B1224" s="146"/>
      <c r="C1224" s="147"/>
      <c r="D1224" s="147"/>
      <c r="E1224" s="148"/>
      <c r="F1224" s="148"/>
      <c r="G1224" s="148"/>
      <c r="H1224" s="148"/>
      <c r="I1224" s="148"/>
      <c r="J1224" s="148"/>
      <c r="K1224" s="148"/>
      <c r="L1224" s="148"/>
      <c r="M1224" s="148"/>
      <c r="N1224" s="148"/>
      <c r="O1224" s="148"/>
      <c r="P1224" s="148"/>
      <c r="Q1224" s="148"/>
      <c r="R1224" s="148"/>
      <c r="S1224" s="148"/>
      <c r="T1224" s="148"/>
      <c r="U1224" s="148"/>
      <c r="V1224" s="148"/>
      <c r="W1224" s="148"/>
    </row>
    <row r="1225">
      <c r="A1225" s="145"/>
      <c r="B1225" s="146"/>
      <c r="C1225" s="147"/>
      <c r="D1225" s="147"/>
      <c r="E1225" s="148"/>
      <c r="F1225" s="148"/>
      <c r="G1225" s="148"/>
      <c r="H1225" s="148"/>
      <c r="I1225" s="148"/>
      <c r="J1225" s="148"/>
      <c r="K1225" s="148"/>
      <c r="L1225" s="148"/>
      <c r="M1225" s="148"/>
      <c r="N1225" s="148"/>
      <c r="O1225" s="148"/>
      <c r="P1225" s="148"/>
      <c r="Q1225" s="148"/>
      <c r="R1225" s="148"/>
      <c r="S1225" s="148"/>
      <c r="T1225" s="148"/>
      <c r="U1225" s="148"/>
      <c r="V1225" s="148"/>
      <c r="W1225" s="148"/>
    </row>
    <row r="1226">
      <c r="A1226" s="145"/>
      <c r="B1226" s="146"/>
      <c r="C1226" s="147"/>
      <c r="D1226" s="147"/>
      <c r="E1226" s="148"/>
      <c r="F1226" s="148"/>
      <c r="G1226" s="148"/>
      <c r="H1226" s="148"/>
      <c r="I1226" s="148"/>
      <c r="J1226" s="148"/>
      <c r="K1226" s="148"/>
      <c r="L1226" s="148"/>
      <c r="M1226" s="148"/>
      <c r="N1226" s="148"/>
      <c r="O1226" s="148"/>
      <c r="P1226" s="148"/>
      <c r="Q1226" s="148"/>
      <c r="R1226" s="148"/>
      <c r="S1226" s="148"/>
      <c r="T1226" s="148"/>
      <c r="U1226" s="148"/>
      <c r="V1226" s="148"/>
      <c r="W1226" s="148"/>
    </row>
    <row r="1227">
      <c r="A1227" s="145"/>
      <c r="B1227" s="146"/>
      <c r="C1227" s="147"/>
      <c r="D1227" s="147"/>
      <c r="E1227" s="148"/>
      <c r="F1227" s="148"/>
      <c r="G1227" s="148"/>
      <c r="H1227" s="148"/>
      <c r="I1227" s="148"/>
      <c r="J1227" s="148"/>
      <c r="K1227" s="148"/>
      <c r="L1227" s="148"/>
      <c r="M1227" s="148"/>
      <c r="N1227" s="148"/>
      <c r="O1227" s="148"/>
      <c r="P1227" s="148"/>
      <c r="Q1227" s="148"/>
      <c r="R1227" s="148"/>
      <c r="S1227" s="148"/>
      <c r="T1227" s="148"/>
      <c r="U1227" s="148"/>
      <c r="V1227" s="148"/>
      <c r="W1227" s="148"/>
    </row>
    <row r="1228">
      <c r="A1228" s="145"/>
      <c r="B1228" s="146"/>
      <c r="C1228" s="147"/>
      <c r="D1228" s="147"/>
      <c r="E1228" s="148"/>
      <c r="F1228" s="148"/>
      <c r="G1228" s="148"/>
      <c r="H1228" s="148"/>
      <c r="I1228" s="148"/>
      <c r="J1228" s="148"/>
      <c r="K1228" s="148"/>
      <c r="L1228" s="148"/>
      <c r="M1228" s="148"/>
      <c r="N1228" s="148"/>
      <c r="O1228" s="148"/>
      <c r="P1228" s="148"/>
      <c r="Q1228" s="148"/>
      <c r="R1228" s="148"/>
      <c r="S1228" s="148"/>
      <c r="T1228" s="148"/>
      <c r="U1228" s="148"/>
      <c r="V1228" s="148"/>
      <c r="W1228" s="148"/>
    </row>
    <row r="1229">
      <c r="A1229" s="145"/>
      <c r="B1229" s="146"/>
      <c r="C1229" s="147"/>
      <c r="D1229" s="147"/>
      <c r="E1229" s="148"/>
      <c r="F1229" s="148"/>
      <c r="G1229" s="148"/>
      <c r="H1229" s="148"/>
      <c r="I1229" s="148"/>
      <c r="J1229" s="148"/>
      <c r="K1229" s="148"/>
      <c r="L1229" s="148"/>
      <c r="M1229" s="148"/>
      <c r="N1229" s="148"/>
      <c r="O1229" s="148"/>
      <c r="P1229" s="148"/>
      <c r="Q1229" s="148"/>
      <c r="R1229" s="148"/>
      <c r="S1229" s="148"/>
      <c r="T1229" s="148"/>
      <c r="U1229" s="148"/>
      <c r="V1229" s="148"/>
      <c r="W1229" s="148"/>
    </row>
    <row r="1230">
      <c r="A1230" s="145"/>
      <c r="B1230" s="146"/>
      <c r="C1230" s="147"/>
      <c r="D1230" s="147"/>
      <c r="E1230" s="148"/>
      <c r="F1230" s="148"/>
      <c r="G1230" s="148"/>
      <c r="H1230" s="148"/>
      <c r="I1230" s="148"/>
      <c r="J1230" s="148"/>
      <c r="K1230" s="148"/>
      <c r="L1230" s="148"/>
      <c r="M1230" s="148"/>
      <c r="N1230" s="148"/>
      <c r="O1230" s="148"/>
      <c r="P1230" s="148"/>
      <c r="Q1230" s="148"/>
      <c r="R1230" s="148"/>
      <c r="S1230" s="148"/>
      <c r="T1230" s="148"/>
      <c r="U1230" s="148"/>
      <c r="V1230" s="148"/>
      <c r="W1230" s="148"/>
    </row>
    <row r="1231">
      <c r="A1231" s="145"/>
      <c r="B1231" s="146"/>
      <c r="C1231" s="147"/>
      <c r="D1231" s="147"/>
      <c r="E1231" s="148"/>
      <c r="F1231" s="148"/>
      <c r="G1231" s="148"/>
      <c r="H1231" s="148"/>
      <c r="I1231" s="148"/>
      <c r="J1231" s="148"/>
      <c r="K1231" s="148"/>
      <c r="L1231" s="148"/>
      <c r="M1231" s="148"/>
      <c r="N1231" s="148"/>
      <c r="O1231" s="148"/>
      <c r="P1231" s="148"/>
      <c r="Q1231" s="148"/>
      <c r="R1231" s="148"/>
      <c r="S1231" s="148"/>
      <c r="T1231" s="148"/>
      <c r="U1231" s="148"/>
      <c r="V1231" s="148"/>
      <c r="W1231" s="148"/>
    </row>
    <row r="1232">
      <c r="A1232" s="145"/>
      <c r="B1232" s="146"/>
      <c r="C1232" s="147"/>
      <c r="D1232" s="147"/>
      <c r="E1232" s="148"/>
      <c r="F1232" s="148"/>
      <c r="G1232" s="148"/>
      <c r="H1232" s="148"/>
      <c r="I1232" s="148"/>
      <c r="J1232" s="148"/>
      <c r="K1232" s="148"/>
      <c r="L1232" s="148"/>
      <c r="M1232" s="148"/>
      <c r="N1232" s="148"/>
      <c r="O1232" s="148"/>
      <c r="P1232" s="148"/>
      <c r="Q1232" s="148"/>
      <c r="R1232" s="148"/>
      <c r="S1232" s="148"/>
      <c r="T1232" s="148"/>
      <c r="U1232" s="148"/>
      <c r="V1232" s="148"/>
      <c r="W1232" s="148"/>
    </row>
    <row r="1233">
      <c r="A1233" s="145"/>
      <c r="B1233" s="146"/>
      <c r="C1233" s="147"/>
      <c r="D1233" s="147"/>
      <c r="E1233" s="148"/>
      <c r="F1233" s="148"/>
      <c r="G1233" s="148"/>
      <c r="H1233" s="148"/>
      <c r="I1233" s="148"/>
      <c r="J1233" s="148"/>
      <c r="K1233" s="148"/>
      <c r="L1233" s="148"/>
      <c r="M1233" s="148"/>
      <c r="N1233" s="148"/>
      <c r="O1233" s="148"/>
      <c r="P1233" s="148"/>
      <c r="Q1233" s="148"/>
      <c r="R1233" s="148"/>
      <c r="S1233" s="148"/>
      <c r="T1233" s="148"/>
      <c r="U1233" s="148"/>
      <c r="V1233" s="148"/>
      <c r="W1233" s="148"/>
    </row>
    <row r="1234">
      <c r="A1234" s="145"/>
      <c r="B1234" s="146"/>
      <c r="C1234" s="147"/>
      <c r="D1234" s="147"/>
      <c r="E1234" s="148"/>
      <c r="F1234" s="148"/>
      <c r="G1234" s="148"/>
      <c r="H1234" s="148"/>
      <c r="I1234" s="148"/>
      <c r="J1234" s="148"/>
      <c r="K1234" s="148"/>
      <c r="L1234" s="148"/>
      <c r="M1234" s="148"/>
      <c r="N1234" s="148"/>
      <c r="O1234" s="148"/>
      <c r="P1234" s="148"/>
      <c r="Q1234" s="148"/>
      <c r="R1234" s="148"/>
      <c r="S1234" s="148"/>
      <c r="T1234" s="148"/>
      <c r="U1234" s="148"/>
      <c r="V1234" s="148"/>
      <c r="W1234" s="148"/>
    </row>
    <row r="1235">
      <c r="A1235" s="145"/>
      <c r="B1235" s="146"/>
      <c r="C1235" s="147"/>
      <c r="D1235" s="147"/>
      <c r="E1235" s="148"/>
      <c r="F1235" s="148"/>
      <c r="G1235" s="148"/>
      <c r="H1235" s="148"/>
      <c r="I1235" s="148"/>
      <c r="J1235" s="148"/>
      <c r="K1235" s="148"/>
      <c r="L1235" s="148"/>
      <c r="M1235" s="148"/>
      <c r="N1235" s="148"/>
      <c r="O1235" s="148"/>
      <c r="P1235" s="148"/>
      <c r="Q1235" s="148"/>
      <c r="R1235" s="148"/>
      <c r="S1235" s="148"/>
      <c r="T1235" s="148"/>
      <c r="U1235" s="148"/>
      <c r="V1235" s="148"/>
      <c r="W1235" s="148"/>
    </row>
    <row r="1236">
      <c r="A1236" s="145"/>
      <c r="B1236" s="146"/>
      <c r="C1236" s="147"/>
      <c r="D1236" s="147"/>
      <c r="E1236" s="148"/>
      <c r="F1236" s="148"/>
      <c r="G1236" s="148"/>
      <c r="H1236" s="148"/>
      <c r="I1236" s="148"/>
      <c r="J1236" s="148"/>
      <c r="K1236" s="148"/>
      <c r="L1236" s="148"/>
      <c r="M1236" s="148"/>
      <c r="N1236" s="148"/>
      <c r="O1236" s="148"/>
      <c r="P1236" s="148"/>
      <c r="Q1236" s="148"/>
      <c r="R1236" s="148"/>
      <c r="S1236" s="148"/>
      <c r="T1236" s="148"/>
      <c r="U1236" s="148"/>
      <c r="V1236" s="148"/>
      <c r="W1236" s="148"/>
    </row>
    <row r="1237">
      <c r="A1237" s="145"/>
      <c r="B1237" s="146"/>
      <c r="C1237" s="147"/>
      <c r="D1237" s="147"/>
      <c r="E1237" s="148"/>
      <c r="F1237" s="148"/>
      <c r="G1237" s="148"/>
      <c r="H1237" s="148"/>
      <c r="I1237" s="148"/>
      <c r="J1237" s="148"/>
      <c r="K1237" s="148"/>
      <c r="L1237" s="148"/>
      <c r="M1237" s="148"/>
      <c r="N1237" s="148"/>
      <c r="O1237" s="148"/>
      <c r="P1237" s="148"/>
      <c r="Q1237" s="148"/>
      <c r="R1237" s="148"/>
      <c r="S1237" s="148"/>
      <c r="T1237" s="148"/>
      <c r="U1237" s="148"/>
      <c r="V1237" s="148"/>
      <c r="W1237" s="148"/>
    </row>
    <row r="1238">
      <c r="A1238" s="145"/>
      <c r="B1238" s="146"/>
      <c r="C1238" s="147"/>
      <c r="D1238" s="147"/>
      <c r="E1238" s="148"/>
      <c r="F1238" s="148"/>
      <c r="G1238" s="148"/>
      <c r="H1238" s="148"/>
      <c r="I1238" s="148"/>
      <c r="J1238" s="148"/>
      <c r="K1238" s="148"/>
      <c r="L1238" s="148"/>
      <c r="M1238" s="148"/>
      <c r="N1238" s="148"/>
      <c r="O1238" s="148"/>
      <c r="P1238" s="148"/>
      <c r="Q1238" s="148"/>
      <c r="R1238" s="148"/>
      <c r="S1238" s="148"/>
      <c r="T1238" s="148"/>
      <c r="U1238" s="148"/>
      <c r="V1238" s="148"/>
      <c r="W1238" s="148"/>
    </row>
    <row r="1239">
      <c r="A1239" s="145"/>
      <c r="B1239" s="146"/>
      <c r="C1239" s="147"/>
      <c r="D1239" s="147"/>
      <c r="E1239" s="148"/>
      <c r="F1239" s="148"/>
      <c r="G1239" s="148"/>
      <c r="H1239" s="148"/>
      <c r="I1239" s="148"/>
      <c r="J1239" s="148"/>
      <c r="K1239" s="148"/>
      <c r="L1239" s="148"/>
      <c r="M1239" s="148"/>
      <c r="N1239" s="148"/>
      <c r="O1239" s="148"/>
      <c r="P1239" s="148"/>
      <c r="Q1239" s="148"/>
      <c r="R1239" s="148"/>
      <c r="S1239" s="148"/>
      <c r="T1239" s="148"/>
      <c r="U1239" s="148"/>
      <c r="V1239" s="148"/>
      <c r="W1239" s="148"/>
    </row>
    <row r="1240">
      <c r="A1240" s="145"/>
      <c r="B1240" s="146"/>
      <c r="C1240" s="147"/>
      <c r="D1240" s="147"/>
      <c r="E1240" s="148"/>
      <c r="F1240" s="148"/>
      <c r="G1240" s="148"/>
      <c r="H1240" s="148"/>
      <c r="I1240" s="148"/>
      <c r="J1240" s="148"/>
      <c r="K1240" s="148"/>
      <c r="L1240" s="148"/>
      <c r="M1240" s="148"/>
      <c r="N1240" s="148"/>
      <c r="O1240" s="148"/>
      <c r="P1240" s="148"/>
      <c r="Q1240" s="148"/>
      <c r="R1240" s="148"/>
      <c r="S1240" s="148"/>
      <c r="T1240" s="148"/>
      <c r="U1240" s="148"/>
      <c r="V1240" s="148"/>
      <c r="W1240" s="148"/>
    </row>
    <row r="1241">
      <c r="A1241" s="145"/>
      <c r="B1241" s="146"/>
      <c r="C1241" s="147"/>
      <c r="D1241" s="147"/>
      <c r="E1241" s="148"/>
      <c r="F1241" s="148"/>
      <c r="G1241" s="148"/>
      <c r="H1241" s="148"/>
      <c r="I1241" s="148"/>
      <c r="J1241" s="148"/>
      <c r="K1241" s="148"/>
      <c r="L1241" s="148"/>
      <c r="M1241" s="148"/>
      <c r="N1241" s="148"/>
      <c r="O1241" s="148"/>
      <c r="P1241" s="148"/>
      <c r="Q1241" s="148"/>
      <c r="R1241" s="148"/>
      <c r="S1241" s="148"/>
      <c r="T1241" s="148"/>
      <c r="U1241" s="148"/>
      <c r="V1241" s="148"/>
      <c r="W1241" s="148"/>
    </row>
    <row r="1242">
      <c r="A1242" s="145"/>
      <c r="B1242" s="146"/>
      <c r="C1242" s="147"/>
      <c r="D1242" s="147"/>
      <c r="E1242" s="148"/>
      <c r="F1242" s="148"/>
      <c r="G1242" s="148"/>
      <c r="H1242" s="148"/>
      <c r="I1242" s="148"/>
      <c r="J1242" s="148"/>
      <c r="K1242" s="148"/>
      <c r="L1242" s="148"/>
      <c r="M1242" s="148"/>
      <c r="N1242" s="148"/>
      <c r="O1242" s="148"/>
      <c r="P1242" s="148"/>
      <c r="Q1242" s="148"/>
      <c r="R1242" s="148"/>
      <c r="S1242" s="148"/>
      <c r="T1242" s="148"/>
      <c r="U1242" s="148"/>
      <c r="V1242" s="148"/>
      <c r="W1242" s="148"/>
    </row>
    <row r="1243">
      <c r="A1243" s="145"/>
      <c r="B1243" s="146"/>
      <c r="C1243" s="147"/>
      <c r="D1243" s="147"/>
      <c r="E1243" s="148"/>
      <c r="F1243" s="148"/>
      <c r="G1243" s="148"/>
      <c r="H1243" s="148"/>
      <c r="I1243" s="148"/>
      <c r="J1243" s="148"/>
      <c r="K1243" s="148"/>
      <c r="L1243" s="148"/>
      <c r="M1243" s="148"/>
      <c r="N1243" s="148"/>
      <c r="O1243" s="148"/>
      <c r="P1243" s="148"/>
      <c r="Q1243" s="148"/>
      <c r="R1243" s="148"/>
      <c r="S1243" s="148"/>
      <c r="T1243" s="148"/>
      <c r="U1243" s="148"/>
      <c r="V1243" s="148"/>
      <c r="W1243" s="148"/>
    </row>
    <row r="1244">
      <c r="A1244" s="145"/>
      <c r="B1244" s="146"/>
      <c r="C1244" s="147"/>
      <c r="D1244" s="147"/>
      <c r="E1244" s="148"/>
      <c r="F1244" s="148"/>
      <c r="G1244" s="148"/>
      <c r="H1244" s="148"/>
      <c r="I1244" s="148"/>
      <c r="J1244" s="148"/>
      <c r="K1244" s="148"/>
      <c r="L1244" s="148"/>
      <c r="M1244" s="148"/>
      <c r="N1244" s="148"/>
      <c r="O1244" s="148"/>
      <c r="P1244" s="148"/>
      <c r="Q1244" s="148"/>
      <c r="R1244" s="148"/>
      <c r="S1244" s="148"/>
      <c r="T1244" s="148"/>
      <c r="U1244" s="148"/>
      <c r="V1244" s="148"/>
      <c r="W1244" s="148"/>
    </row>
    <row r="1245">
      <c r="A1245" s="145"/>
      <c r="B1245" s="146"/>
      <c r="C1245" s="147"/>
      <c r="D1245" s="147"/>
      <c r="E1245" s="148"/>
      <c r="F1245" s="148"/>
      <c r="G1245" s="148"/>
      <c r="H1245" s="148"/>
      <c r="I1245" s="148"/>
      <c r="J1245" s="148"/>
      <c r="K1245" s="148"/>
      <c r="L1245" s="148"/>
      <c r="M1245" s="148"/>
      <c r="N1245" s="148"/>
      <c r="O1245" s="148"/>
      <c r="P1245" s="148"/>
      <c r="Q1245" s="148"/>
      <c r="R1245" s="148"/>
      <c r="S1245" s="148"/>
      <c r="T1245" s="148"/>
      <c r="U1245" s="148"/>
      <c r="V1245" s="148"/>
      <c r="W1245" s="148"/>
    </row>
    <row r="1246">
      <c r="A1246" s="145"/>
      <c r="B1246" s="146"/>
      <c r="C1246" s="147"/>
      <c r="D1246" s="147"/>
      <c r="E1246" s="148"/>
      <c r="F1246" s="148"/>
      <c r="G1246" s="148"/>
      <c r="H1246" s="148"/>
      <c r="I1246" s="148"/>
      <c r="J1246" s="148"/>
      <c r="K1246" s="148"/>
      <c r="L1246" s="148"/>
      <c r="M1246" s="148"/>
      <c r="N1246" s="148"/>
      <c r="O1246" s="148"/>
      <c r="P1246" s="148"/>
      <c r="Q1246" s="148"/>
      <c r="R1246" s="148"/>
      <c r="S1246" s="148"/>
      <c r="T1246" s="148"/>
      <c r="U1246" s="148"/>
      <c r="V1246" s="148"/>
      <c r="W1246" s="148"/>
    </row>
    <row r="1247">
      <c r="A1247" s="145"/>
      <c r="B1247" s="146"/>
      <c r="C1247" s="147"/>
      <c r="D1247" s="147"/>
      <c r="E1247" s="148"/>
      <c r="F1247" s="148"/>
      <c r="G1247" s="148"/>
      <c r="H1247" s="148"/>
      <c r="I1247" s="148"/>
      <c r="J1247" s="148"/>
      <c r="K1247" s="148"/>
      <c r="L1247" s="148"/>
      <c r="M1247" s="148"/>
      <c r="N1247" s="148"/>
      <c r="O1247" s="148"/>
      <c r="P1247" s="148"/>
      <c r="Q1247" s="148"/>
      <c r="R1247" s="148"/>
      <c r="S1247" s="148"/>
      <c r="T1247" s="148"/>
      <c r="U1247" s="148"/>
      <c r="V1247" s="148"/>
      <c r="W1247" s="148"/>
    </row>
    <row r="1248">
      <c r="A1248" s="145"/>
      <c r="B1248" s="146"/>
      <c r="C1248" s="147"/>
      <c r="D1248" s="147"/>
      <c r="E1248" s="148"/>
      <c r="F1248" s="148"/>
      <c r="G1248" s="148"/>
      <c r="H1248" s="148"/>
      <c r="I1248" s="148"/>
      <c r="J1248" s="148"/>
      <c r="K1248" s="148"/>
      <c r="L1248" s="148"/>
      <c r="M1248" s="148"/>
      <c r="N1248" s="148"/>
      <c r="O1248" s="148"/>
      <c r="P1248" s="148"/>
      <c r="Q1248" s="148"/>
      <c r="R1248" s="148"/>
      <c r="S1248" s="148"/>
      <c r="T1248" s="148"/>
      <c r="U1248" s="148"/>
      <c r="V1248" s="148"/>
      <c r="W1248" s="148"/>
    </row>
    <row r="1249">
      <c r="A1249" s="145"/>
      <c r="B1249" s="146"/>
      <c r="C1249" s="147"/>
      <c r="D1249" s="147"/>
      <c r="E1249" s="148"/>
      <c r="F1249" s="148"/>
      <c r="G1249" s="148"/>
      <c r="H1249" s="148"/>
      <c r="I1249" s="148"/>
      <c r="J1249" s="148"/>
      <c r="K1249" s="148"/>
      <c r="L1249" s="148"/>
      <c r="M1249" s="148"/>
      <c r="N1249" s="148"/>
      <c r="O1249" s="148"/>
      <c r="P1249" s="148"/>
      <c r="Q1249" s="148"/>
      <c r="R1249" s="148"/>
      <c r="S1249" s="148"/>
      <c r="T1249" s="148"/>
      <c r="U1249" s="148"/>
      <c r="V1249" s="148"/>
      <c r="W1249" s="148"/>
    </row>
    <row r="1250">
      <c r="A1250" s="145"/>
      <c r="B1250" s="146"/>
      <c r="C1250" s="147"/>
      <c r="D1250" s="147"/>
      <c r="E1250" s="148"/>
      <c r="F1250" s="148"/>
      <c r="G1250" s="148"/>
      <c r="H1250" s="148"/>
      <c r="I1250" s="148"/>
      <c r="J1250" s="148"/>
      <c r="K1250" s="148"/>
      <c r="L1250" s="148"/>
      <c r="M1250" s="148"/>
      <c r="N1250" s="148"/>
      <c r="O1250" s="148"/>
      <c r="P1250" s="148"/>
      <c r="Q1250" s="148"/>
      <c r="R1250" s="148"/>
      <c r="S1250" s="148"/>
      <c r="T1250" s="148"/>
      <c r="U1250" s="148"/>
      <c r="V1250" s="148"/>
      <c r="W1250" s="148"/>
    </row>
    <row r="1251">
      <c r="A1251" s="145"/>
      <c r="B1251" s="146"/>
      <c r="C1251" s="147"/>
      <c r="D1251" s="147"/>
      <c r="E1251" s="148"/>
      <c r="F1251" s="148"/>
      <c r="G1251" s="148"/>
      <c r="H1251" s="148"/>
      <c r="I1251" s="148"/>
      <c r="J1251" s="148"/>
      <c r="K1251" s="148"/>
      <c r="L1251" s="148"/>
      <c r="M1251" s="148"/>
      <c r="N1251" s="148"/>
      <c r="O1251" s="148"/>
      <c r="P1251" s="148"/>
      <c r="Q1251" s="148"/>
      <c r="R1251" s="148"/>
      <c r="S1251" s="148"/>
      <c r="T1251" s="148"/>
      <c r="U1251" s="148"/>
      <c r="V1251" s="148"/>
      <c r="W1251" s="148"/>
    </row>
    <row r="1252">
      <c r="A1252" s="145"/>
      <c r="B1252" s="146"/>
      <c r="C1252" s="147"/>
      <c r="D1252" s="147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</row>
    <row r="1253">
      <c r="A1253" s="145"/>
      <c r="B1253" s="146"/>
      <c r="C1253" s="147"/>
      <c r="D1253" s="147"/>
      <c r="E1253" s="148"/>
      <c r="F1253" s="148"/>
      <c r="G1253" s="148"/>
      <c r="H1253" s="148"/>
      <c r="I1253" s="148"/>
      <c r="J1253" s="148"/>
      <c r="K1253" s="148"/>
      <c r="L1253" s="148"/>
      <c r="M1253" s="148"/>
      <c r="N1253" s="148"/>
      <c r="O1253" s="148"/>
      <c r="P1253" s="148"/>
      <c r="Q1253" s="148"/>
      <c r="R1253" s="148"/>
      <c r="S1253" s="148"/>
      <c r="T1253" s="148"/>
      <c r="U1253" s="148"/>
      <c r="V1253" s="148"/>
      <c r="W1253" s="148"/>
    </row>
    <row r="1254">
      <c r="A1254" s="145"/>
      <c r="B1254" s="146"/>
      <c r="C1254" s="147"/>
      <c r="D1254" s="147"/>
      <c r="E1254" s="148"/>
      <c r="F1254" s="148"/>
      <c r="G1254" s="148"/>
      <c r="H1254" s="148"/>
      <c r="I1254" s="148"/>
      <c r="J1254" s="148"/>
      <c r="K1254" s="148"/>
      <c r="L1254" s="148"/>
      <c r="M1254" s="148"/>
      <c r="N1254" s="148"/>
      <c r="O1254" s="148"/>
      <c r="P1254" s="148"/>
      <c r="Q1254" s="148"/>
      <c r="R1254" s="148"/>
      <c r="S1254" s="148"/>
      <c r="T1254" s="148"/>
      <c r="U1254" s="148"/>
      <c r="V1254" s="148"/>
      <c r="W1254" s="148"/>
    </row>
    <row r="1255">
      <c r="A1255" s="145"/>
      <c r="B1255" s="146"/>
      <c r="C1255" s="147"/>
      <c r="D1255" s="147"/>
      <c r="E1255" s="148"/>
      <c r="F1255" s="148"/>
      <c r="G1255" s="148"/>
      <c r="H1255" s="148"/>
      <c r="I1255" s="148"/>
      <c r="J1255" s="148"/>
      <c r="K1255" s="148"/>
      <c r="L1255" s="148"/>
      <c r="M1255" s="148"/>
      <c r="N1255" s="148"/>
      <c r="O1255" s="148"/>
      <c r="P1255" s="148"/>
      <c r="Q1255" s="148"/>
      <c r="R1255" s="148"/>
      <c r="S1255" s="148"/>
      <c r="T1255" s="148"/>
      <c r="U1255" s="148"/>
      <c r="V1255" s="148"/>
      <c r="W1255" s="148"/>
    </row>
    <row r="1256">
      <c r="A1256" s="145"/>
      <c r="B1256" s="146"/>
      <c r="C1256" s="147"/>
      <c r="D1256" s="147"/>
      <c r="E1256" s="148"/>
      <c r="F1256" s="148"/>
      <c r="G1256" s="148"/>
      <c r="H1256" s="148"/>
      <c r="I1256" s="148"/>
      <c r="J1256" s="148"/>
      <c r="K1256" s="148"/>
      <c r="L1256" s="148"/>
      <c r="M1256" s="148"/>
      <c r="N1256" s="148"/>
      <c r="O1256" s="148"/>
      <c r="P1256" s="148"/>
      <c r="Q1256" s="148"/>
      <c r="R1256" s="148"/>
      <c r="S1256" s="148"/>
      <c r="T1256" s="148"/>
      <c r="U1256" s="148"/>
      <c r="V1256" s="148"/>
      <c r="W1256" s="148"/>
    </row>
    <row r="1257">
      <c r="A1257" s="145"/>
      <c r="B1257" s="146"/>
      <c r="C1257" s="147"/>
      <c r="D1257" s="147"/>
      <c r="E1257" s="148"/>
      <c r="F1257" s="148"/>
      <c r="G1257" s="148"/>
      <c r="H1257" s="148"/>
      <c r="I1257" s="148"/>
      <c r="J1257" s="148"/>
      <c r="K1257" s="148"/>
      <c r="L1257" s="148"/>
      <c r="M1257" s="148"/>
      <c r="N1257" s="148"/>
      <c r="O1257" s="148"/>
      <c r="P1257" s="148"/>
      <c r="Q1257" s="148"/>
      <c r="R1257" s="148"/>
      <c r="S1257" s="148"/>
      <c r="T1257" s="148"/>
      <c r="U1257" s="148"/>
      <c r="V1257" s="148"/>
      <c r="W1257" s="148"/>
    </row>
    <row r="1258">
      <c r="A1258" s="145"/>
      <c r="B1258" s="146"/>
      <c r="C1258" s="147"/>
      <c r="D1258" s="147"/>
      <c r="E1258" s="148"/>
      <c r="F1258" s="148"/>
      <c r="G1258" s="148"/>
      <c r="H1258" s="148"/>
      <c r="I1258" s="148"/>
      <c r="J1258" s="148"/>
      <c r="K1258" s="148"/>
      <c r="L1258" s="148"/>
      <c r="M1258" s="148"/>
      <c r="N1258" s="148"/>
      <c r="O1258" s="148"/>
      <c r="P1258" s="148"/>
      <c r="Q1258" s="148"/>
      <c r="R1258" s="148"/>
      <c r="S1258" s="148"/>
      <c r="T1258" s="148"/>
      <c r="U1258" s="148"/>
      <c r="V1258" s="148"/>
      <c r="W1258" s="148"/>
    </row>
    <row r="1259">
      <c r="A1259" s="145"/>
      <c r="B1259" s="146"/>
      <c r="C1259" s="147"/>
      <c r="D1259" s="147"/>
      <c r="E1259" s="148"/>
      <c r="F1259" s="148"/>
      <c r="G1259" s="148"/>
      <c r="H1259" s="148"/>
      <c r="I1259" s="148"/>
      <c r="J1259" s="148"/>
      <c r="K1259" s="148"/>
      <c r="L1259" s="148"/>
      <c r="M1259" s="148"/>
      <c r="N1259" s="148"/>
      <c r="O1259" s="148"/>
      <c r="P1259" s="148"/>
      <c r="Q1259" s="148"/>
      <c r="R1259" s="148"/>
      <c r="S1259" s="148"/>
      <c r="T1259" s="148"/>
      <c r="U1259" s="148"/>
      <c r="V1259" s="148"/>
      <c r="W1259" s="148"/>
    </row>
    <row r="1260">
      <c r="A1260" s="145"/>
      <c r="B1260" s="146"/>
      <c r="C1260" s="147"/>
      <c r="D1260" s="147"/>
      <c r="E1260" s="148"/>
      <c r="F1260" s="148"/>
      <c r="G1260" s="148"/>
      <c r="H1260" s="148"/>
      <c r="I1260" s="148"/>
      <c r="J1260" s="148"/>
      <c r="K1260" s="148"/>
      <c r="L1260" s="148"/>
      <c r="M1260" s="148"/>
      <c r="N1260" s="148"/>
      <c r="O1260" s="148"/>
      <c r="P1260" s="148"/>
      <c r="Q1260" s="148"/>
      <c r="R1260" s="148"/>
      <c r="S1260" s="148"/>
      <c r="T1260" s="148"/>
      <c r="U1260" s="148"/>
      <c r="V1260" s="148"/>
      <c r="W1260" s="148"/>
    </row>
    <row r="1261">
      <c r="A1261" s="145"/>
      <c r="B1261" s="146"/>
      <c r="C1261" s="147"/>
      <c r="D1261" s="147"/>
      <c r="E1261" s="148"/>
      <c r="F1261" s="148"/>
      <c r="G1261" s="148"/>
      <c r="H1261" s="148"/>
      <c r="I1261" s="148"/>
      <c r="J1261" s="148"/>
      <c r="K1261" s="148"/>
      <c r="L1261" s="148"/>
      <c r="M1261" s="148"/>
      <c r="N1261" s="148"/>
      <c r="O1261" s="148"/>
      <c r="P1261" s="148"/>
      <c r="Q1261" s="148"/>
      <c r="R1261" s="148"/>
      <c r="S1261" s="148"/>
      <c r="T1261" s="148"/>
      <c r="U1261" s="148"/>
      <c r="V1261" s="148"/>
      <c r="W1261" s="148"/>
    </row>
    <row r="1262">
      <c r="A1262" s="145"/>
      <c r="B1262" s="146"/>
      <c r="C1262" s="147"/>
      <c r="D1262" s="147"/>
      <c r="E1262" s="148"/>
      <c r="F1262" s="148"/>
      <c r="G1262" s="148"/>
      <c r="H1262" s="148"/>
      <c r="I1262" s="148"/>
      <c r="J1262" s="148"/>
      <c r="K1262" s="148"/>
      <c r="L1262" s="148"/>
      <c r="M1262" s="148"/>
      <c r="N1262" s="148"/>
      <c r="O1262" s="148"/>
      <c r="P1262" s="148"/>
      <c r="Q1262" s="148"/>
      <c r="R1262" s="148"/>
      <c r="S1262" s="148"/>
      <c r="T1262" s="148"/>
      <c r="U1262" s="148"/>
      <c r="V1262" s="148"/>
      <c r="W1262" s="148"/>
    </row>
    <row r="1263">
      <c r="A1263" s="145"/>
      <c r="B1263" s="146"/>
      <c r="C1263" s="147"/>
      <c r="D1263" s="147"/>
      <c r="E1263" s="148"/>
      <c r="F1263" s="148"/>
      <c r="G1263" s="148"/>
      <c r="H1263" s="148"/>
      <c r="I1263" s="148"/>
      <c r="J1263" s="148"/>
      <c r="K1263" s="148"/>
      <c r="L1263" s="148"/>
      <c r="M1263" s="148"/>
      <c r="N1263" s="148"/>
      <c r="O1263" s="148"/>
      <c r="P1263" s="148"/>
      <c r="Q1263" s="148"/>
      <c r="R1263" s="148"/>
      <c r="S1263" s="148"/>
      <c r="T1263" s="148"/>
      <c r="U1263" s="148"/>
      <c r="V1263" s="148"/>
      <c r="W1263" s="148"/>
    </row>
    <row r="1264">
      <c r="A1264" s="145"/>
      <c r="B1264" s="146"/>
      <c r="C1264" s="147"/>
      <c r="D1264" s="147"/>
      <c r="E1264" s="148"/>
      <c r="F1264" s="148"/>
      <c r="G1264" s="148"/>
      <c r="H1264" s="148"/>
      <c r="I1264" s="148"/>
      <c r="J1264" s="148"/>
      <c r="K1264" s="148"/>
      <c r="L1264" s="148"/>
      <c r="M1264" s="148"/>
      <c r="N1264" s="148"/>
      <c r="O1264" s="148"/>
      <c r="P1264" s="148"/>
      <c r="Q1264" s="148"/>
      <c r="R1264" s="148"/>
      <c r="S1264" s="148"/>
      <c r="T1264" s="148"/>
      <c r="U1264" s="148"/>
      <c r="V1264" s="148"/>
      <c r="W1264" s="148"/>
    </row>
    <row r="1265">
      <c r="A1265" s="145"/>
      <c r="B1265" s="146"/>
      <c r="C1265" s="147"/>
      <c r="D1265" s="147"/>
      <c r="E1265" s="148"/>
      <c r="F1265" s="148"/>
      <c r="G1265" s="148"/>
      <c r="H1265" s="148"/>
      <c r="I1265" s="148"/>
      <c r="J1265" s="148"/>
      <c r="K1265" s="148"/>
      <c r="L1265" s="148"/>
      <c r="M1265" s="148"/>
      <c r="N1265" s="148"/>
      <c r="O1265" s="148"/>
      <c r="P1265" s="148"/>
      <c r="Q1265" s="148"/>
      <c r="R1265" s="148"/>
      <c r="S1265" s="148"/>
      <c r="T1265" s="148"/>
      <c r="U1265" s="148"/>
      <c r="V1265" s="148"/>
      <c r="W1265" s="148"/>
    </row>
    <row r="1266">
      <c r="A1266" s="145"/>
      <c r="B1266" s="146"/>
      <c r="C1266" s="147"/>
      <c r="D1266" s="147"/>
      <c r="E1266" s="148"/>
      <c r="F1266" s="148"/>
      <c r="G1266" s="148"/>
      <c r="H1266" s="148"/>
      <c r="I1266" s="148"/>
      <c r="J1266" s="148"/>
      <c r="K1266" s="148"/>
      <c r="L1266" s="148"/>
      <c r="M1266" s="148"/>
      <c r="N1266" s="148"/>
      <c r="O1266" s="148"/>
      <c r="P1266" s="148"/>
      <c r="Q1266" s="148"/>
      <c r="R1266" s="148"/>
      <c r="S1266" s="148"/>
      <c r="T1266" s="148"/>
      <c r="U1266" s="148"/>
      <c r="V1266" s="148"/>
      <c r="W1266" s="148"/>
    </row>
    <row r="1267">
      <c r="A1267" s="145"/>
      <c r="B1267" s="146"/>
      <c r="C1267" s="147"/>
      <c r="D1267" s="147"/>
      <c r="E1267" s="148"/>
      <c r="F1267" s="148"/>
      <c r="G1267" s="148"/>
      <c r="H1267" s="148"/>
      <c r="I1267" s="148"/>
      <c r="J1267" s="148"/>
      <c r="K1267" s="148"/>
      <c r="L1267" s="148"/>
      <c r="M1267" s="148"/>
      <c r="N1267" s="148"/>
      <c r="O1267" s="148"/>
      <c r="P1267" s="148"/>
      <c r="Q1267" s="148"/>
      <c r="R1267" s="148"/>
      <c r="S1267" s="148"/>
      <c r="T1267" s="148"/>
      <c r="U1267" s="148"/>
      <c r="V1267" s="148"/>
      <c r="W1267" s="148"/>
    </row>
    <row r="1268">
      <c r="A1268" s="145"/>
      <c r="B1268" s="146"/>
      <c r="C1268" s="147"/>
      <c r="D1268" s="147"/>
      <c r="E1268" s="148"/>
      <c r="F1268" s="148"/>
      <c r="G1268" s="148"/>
      <c r="H1268" s="148"/>
      <c r="I1268" s="148"/>
      <c r="J1268" s="148"/>
      <c r="K1268" s="148"/>
      <c r="L1268" s="148"/>
      <c r="M1268" s="148"/>
      <c r="N1268" s="148"/>
      <c r="O1268" s="148"/>
      <c r="P1268" s="148"/>
      <c r="Q1268" s="148"/>
      <c r="R1268" s="148"/>
      <c r="S1268" s="148"/>
      <c r="T1268" s="148"/>
      <c r="U1268" s="148"/>
      <c r="V1268" s="148"/>
      <c r="W1268" s="148"/>
    </row>
    <row r="1269">
      <c r="A1269" s="145"/>
      <c r="B1269" s="146"/>
      <c r="C1269" s="147"/>
      <c r="D1269" s="147"/>
      <c r="E1269" s="148"/>
      <c r="F1269" s="148"/>
      <c r="G1269" s="148"/>
      <c r="H1269" s="148"/>
      <c r="I1269" s="148"/>
      <c r="J1269" s="148"/>
      <c r="K1269" s="148"/>
      <c r="L1269" s="148"/>
      <c r="M1269" s="148"/>
      <c r="N1269" s="148"/>
      <c r="O1269" s="148"/>
      <c r="P1269" s="148"/>
      <c r="Q1269" s="148"/>
      <c r="R1269" s="148"/>
      <c r="S1269" s="148"/>
      <c r="T1269" s="148"/>
      <c r="U1269" s="148"/>
      <c r="V1269" s="148"/>
      <c r="W1269" s="148"/>
    </row>
    <row r="1270">
      <c r="A1270" s="145"/>
      <c r="B1270" s="146"/>
      <c r="C1270" s="147"/>
      <c r="D1270" s="147"/>
      <c r="E1270" s="148"/>
      <c r="F1270" s="148"/>
      <c r="G1270" s="148"/>
      <c r="H1270" s="148"/>
      <c r="I1270" s="148"/>
      <c r="J1270" s="148"/>
      <c r="K1270" s="148"/>
      <c r="L1270" s="148"/>
      <c r="M1270" s="148"/>
      <c r="N1270" s="148"/>
      <c r="O1270" s="148"/>
      <c r="P1270" s="148"/>
      <c r="Q1270" s="148"/>
      <c r="R1270" s="148"/>
      <c r="S1270" s="148"/>
      <c r="T1270" s="148"/>
      <c r="U1270" s="148"/>
      <c r="V1270" s="148"/>
      <c r="W1270" s="148"/>
    </row>
    <row r="1271">
      <c r="A1271" s="145"/>
      <c r="B1271" s="146"/>
      <c r="C1271" s="147"/>
      <c r="D1271" s="147"/>
      <c r="E1271" s="148"/>
      <c r="F1271" s="148"/>
      <c r="G1271" s="148"/>
      <c r="H1271" s="148"/>
      <c r="I1271" s="148"/>
      <c r="J1271" s="148"/>
      <c r="K1271" s="148"/>
      <c r="L1271" s="148"/>
      <c r="M1271" s="148"/>
      <c r="N1271" s="148"/>
      <c r="O1271" s="148"/>
      <c r="P1271" s="148"/>
      <c r="Q1271" s="148"/>
      <c r="R1271" s="148"/>
      <c r="S1271" s="148"/>
      <c r="T1271" s="148"/>
      <c r="U1271" s="148"/>
      <c r="V1271" s="148"/>
      <c r="W1271" s="148"/>
    </row>
    <row r="1272">
      <c r="A1272" s="145"/>
      <c r="B1272" s="146"/>
      <c r="C1272" s="147"/>
      <c r="D1272" s="147"/>
      <c r="E1272" s="148"/>
      <c r="F1272" s="148"/>
      <c r="G1272" s="148"/>
      <c r="H1272" s="148"/>
      <c r="I1272" s="148"/>
      <c r="J1272" s="148"/>
      <c r="K1272" s="148"/>
      <c r="L1272" s="148"/>
      <c r="M1272" s="148"/>
      <c r="N1272" s="148"/>
      <c r="O1272" s="148"/>
      <c r="P1272" s="148"/>
      <c r="Q1272" s="148"/>
      <c r="R1272" s="148"/>
      <c r="S1272" s="148"/>
      <c r="T1272" s="148"/>
      <c r="U1272" s="148"/>
      <c r="V1272" s="148"/>
      <c r="W1272" s="148"/>
    </row>
    <row r="1273">
      <c r="A1273" s="145"/>
      <c r="B1273" s="146"/>
      <c r="C1273" s="147"/>
      <c r="D1273" s="147"/>
      <c r="E1273" s="148"/>
      <c r="F1273" s="148"/>
      <c r="G1273" s="148"/>
      <c r="H1273" s="148"/>
      <c r="I1273" s="148"/>
      <c r="J1273" s="148"/>
      <c r="K1273" s="148"/>
      <c r="L1273" s="148"/>
      <c r="M1273" s="148"/>
      <c r="N1273" s="148"/>
      <c r="O1273" s="148"/>
      <c r="P1273" s="148"/>
      <c r="Q1273" s="148"/>
      <c r="R1273" s="148"/>
      <c r="S1273" s="148"/>
      <c r="T1273" s="148"/>
      <c r="U1273" s="148"/>
      <c r="V1273" s="148"/>
      <c r="W1273" s="148"/>
    </row>
    <row r="1274">
      <c r="A1274" s="145"/>
      <c r="B1274" s="146"/>
      <c r="C1274" s="147"/>
      <c r="D1274" s="147"/>
      <c r="E1274" s="148"/>
      <c r="F1274" s="148"/>
      <c r="G1274" s="148"/>
      <c r="H1274" s="148"/>
      <c r="I1274" s="148"/>
      <c r="J1274" s="148"/>
      <c r="K1274" s="148"/>
      <c r="L1274" s="148"/>
      <c r="M1274" s="148"/>
      <c r="N1274" s="148"/>
      <c r="O1274" s="148"/>
      <c r="P1274" s="148"/>
      <c r="Q1274" s="148"/>
      <c r="R1274" s="148"/>
      <c r="S1274" s="148"/>
      <c r="T1274" s="148"/>
      <c r="U1274" s="148"/>
      <c r="V1274" s="148"/>
      <c r="W1274" s="148"/>
    </row>
    <row r="1275">
      <c r="A1275" s="145"/>
      <c r="B1275" s="146"/>
      <c r="C1275" s="147"/>
      <c r="D1275" s="147"/>
      <c r="E1275" s="148"/>
      <c r="F1275" s="148"/>
      <c r="G1275" s="148"/>
      <c r="H1275" s="148"/>
      <c r="I1275" s="148"/>
      <c r="J1275" s="148"/>
      <c r="K1275" s="148"/>
      <c r="L1275" s="148"/>
      <c r="M1275" s="148"/>
      <c r="N1275" s="148"/>
      <c r="O1275" s="148"/>
      <c r="P1275" s="148"/>
      <c r="Q1275" s="148"/>
      <c r="R1275" s="148"/>
      <c r="S1275" s="148"/>
      <c r="T1275" s="148"/>
      <c r="U1275" s="148"/>
      <c r="V1275" s="148"/>
      <c r="W1275" s="148"/>
    </row>
    <row r="1276">
      <c r="A1276" s="145"/>
      <c r="B1276" s="146"/>
      <c r="C1276" s="147"/>
      <c r="D1276" s="147"/>
      <c r="E1276" s="148"/>
      <c r="F1276" s="148"/>
      <c r="G1276" s="148"/>
      <c r="H1276" s="148"/>
      <c r="I1276" s="148"/>
      <c r="J1276" s="148"/>
      <c r="K1276" s="148"/>
      <c r="L1276" s="148"/>
      <c r="M1276" s="148"/>
      <c r="N1276" s="148"/>
      <c r="O1276" s="148"/>
      <c r="P1276" s="148"/>
      <c r="Q1276" s="148"/>
      <c r="R1276" s="148"/>
      <c r="S1276" s="148"/>
      <c r="T1276" s="148"/>
      <c r="U1276" s="148"/>
      <c r="V1276" s="148"/>
      <c r="W1276" s="148"/>
    </row>
    <row r="1277">
      <c r="A1277" s="145"/>
      <c r="B1277" s="146"/>
      <c r="C1277" s="147"/>
      <c r="D1277" s="147"/>
      <c r="E1277" s="148"/>
      <c r="F1277" s="148"/>
      <c r="G1277" s="148"/>
      <c r="H1277" s="148"/>
      <c r="I1277" s="148"/>
      <c r="J1277" s="148"/>
      <c r="K1277" s="148"/>
      <c r="L1277" s="148"/>
      <c r="M1277" s="148"/>
      <c r="N1277" s="148"/>
      <c r="O1277" s="148"/>
      <c r="P1277" s="148"/>
      <c r="Q1277" s="148"/>
      <c r="R1277" s="148"/>
      <c r="S1277" s="148"/>
      <c r="T1277" s="148"/>
      <c r="U1277" s="148"/>
      <c r="V1277" s="148"/>
      <c r="W1277" s="148"/>
    </row>
    <row r="1278">
      <c r="A1278" s="145"/>
      <c r="B1278" s="146"/>
      <c r="C1278" s="147"/>
      <c r="D1278" s="147"/>
      <c r="E1278" s="148"/>
      <c r="F1278" s="148"/>
      <c r="G1278" s="148"/>
      <c r="H1278" s="148"/>
      <c r="I1278" s="148"/>
      <c r="J1278" s="148"/>
      <c r="K1278" s="148"/>
      <c r="L1278" s="148"/>
      <c r="M1278" s="148"/>
      <c r="N1278" s="148"/>
      <c r="O1278" s="148"/>
      <c r="P1278" s="148"/>
      <c r="Q1278" s="148"/>
      <c r="R1278" s="148"/>
      <c r="S1278" s="148"/>
      <c r="T1278" s="148"/>
      <c r="U1278" s="148"/>
      <c r="V1278" s="148"/>
      <c r="W1278" s="148"/>
    </row>
    <row r="1279">
      <c r="A1279" s="145"/>
      <c r="B1279" s="146"/>
      <c r="C1279" s="147"/>
      <c r="D1279" s="147"/>
      <c r="E1279" s="148"/>
      <c r="F1279" s="148"/>
      <c r="G1279" s="148"/>
      <c r="H1279" s="148"/>
      <c r="I1279" s="148"/>
      <c r="J1279" s="148"/>
      <c r="K1279" s="148"/>
      <c r="L1279" s="148"/>
      <c r="M1279" s="148"/>
      <c r="N1279" s="148"/>
      <c r="O1279" s="148"/>
      <c r="P1279" s="148"/>
      <c r="Q1279" s="148"/>
      <c r="R1279" s="148"/>
      <c r="S1279" s="148"/>
      <c r="T1279" s="148"/>
      <c r="U1279" s="148"/>
      <c r="V1279" s="148"/>
      <c r="W1279" s="148"/>
    </row>
    <row r="1280">
      <c r="A1280" s="145"/>
      <c r="B1280" s="146"/>
      <c r="C1280" s="147"/>
      <c r="D1280" s="147"/>
      <c r="E1280" s="148"/>
      <c r="F1280" s="148"/>
      <c r="G1280" s="148"/>
      <c r="H1280" s="148"/>
      <c r="I1280" s="148"/>
      <c r="J1280" s="148"/>
      <c r="K1280" s="148"/>
      <c r="L1280" s="148"/>
      <c r="M1280" s="148"/>
      <c r="N1280" s="148"/>
      <c r="O1280" s="148"/>
      <c r="P1280" s="148"/>
      <c r="Q1280" s="148"/>
      <c r="R1280" s="148"/>
      <c r="S1280" s="148"/>
      <c r="T1280" s="148"/>
      <c r="U1280" s="148"/>
      <c r="V1280" s="148"/>
      <c r="W1280" s="148"/>
    </row>
    <row r="1281">
      <c r="A1281" s="145"/>
      <c r="B1281" s="146"/>
      <c r="C1281" s="147"/>
      <c r="D1281" s="147"/>
      <c r="E1281" s="148"/>
      <c r="F1281" s="148"/>
      <c r="G1281" s="148"/>
      <c r="H1281" s="148"/>
      <c r="I1281" s="148"/>
      <c r="J1281" s="148"/>
      <c r="K1281" s="148"/>
      <c r="L1281" s="148"/>
      <c r="M1281" s="148"/>
      <c r="N1281" s="148"/>
      <c r="O1281" s="148"/>
      <c r="P1281" s="148"/>
      <c r="Q1281" s="148"/>
      <c r="R1281" s="148"/>
      <c r="S1281" s="148"/>
      <c r="T1281" s="148"/>
      <c r="U1281" s="148"/>
      <c r="V1281" s="148"/>
      <c r="W1281" s="148"/>
    </row>
    <row r="1282">
      <c r="A1282" s="145"/>
      <c r="B1282" s="146"/>
      <c r="C1282" s="147"/>
      <c r="D1282" s="147"/>
      <c r="E1282" s="148"/>
      <c r="F1282" s="148"/>
      <c r="G1282" s="148"/>
      <c r="H1282" s="148"/>
      <c r="I1282" s="148"/>
      <c r="J1282" s="148"/>
      <c r="K1282" s="148"/>
      <c r="L1282" s="148"/>
      <c r="M1282" s="148"/>
      <c r="N1282" s="148"/>
      <c r="O1282" s="148"/>
      <c r="P1282" s="148"/>
      <c r="Q1282" s="148"/>
      <c r="R1282" s="148"/>
      <c r="S1282" s="148"/>
      <c r="T1282" s="148"/>
      <c r="U1282" s="148"/>
      <c r="V1282" s="148"/>
      <c r="W1282" s="148"/>
    </row>
    <row r="1283">
      <c r="A1283" s="145"/>
      <c r="B1283" s="146"/>
      <c r="C1283" s="147"/>
      <c r="D1283" s="147"/>
      <c r="E1283" s="148"/>
      <c r="F1283" s="148"/>
      <c r="G1283" s="148"/>
      <c r="H1283" s="148"/>
      <c r="I1283" s="148"/>
      <c r="J1283" s="148"/>
      <c r="K1283" s="148"/>
      <c r="L1283" s="148"/>
      <c r="M1283" s="148"/>
      <c r="N1283" s="148"/>
      <c r="O1283" s="148"/>
      <c r="P1283" s="148"/>
      <c r="Q1283" s="148"/>
      <c r="R1283" s="148"/>
      <c r="S1283" s="148"/>
      <c r="T1283" s="148"/>
      <c r="U1283" s="148"/>
      <c r="V1283" s="148"/>
      <c r="W1283" s="148"/>
    </row>
    <row r="1284">
      <c r="A1284" s="145"/>
      <c r="B1284" s="146"/>
      <c r="C1284" s="147"/>
      <c r="D1284" s="147"/>
      <c r="E1284" s="148"/>
      <c r="F1284" s="148"/>
      <c r="G1284" s="148"/>
      <c r="H1284" s="148"/>
      <c r="I1284" s="148"/>
      <c r="J1284" s="148"/>
      <c r="K1284" s="148"/>
      <c r="L1284" s="148"/>
      <c r="M1284" s="148"/>
      <c r="N1284" s="148"/>
      <c r="O1284" s="148"/>
      <c r="P1284" s="148"/>
      <c r="Q1284" s="148"/>
      <c r="R1284" s="148"/>
      <c r="S1284" s="148"/>
      <c r="T1284" s="148"/>
      <c r="U1284" s="148"/>
      <c r="V1284" s="148"/>
      <c r="W1284" s="148"/>
    </row>
    <row r="1285">
      <c r="A1285" s="145"/>
      <c r="B1285" s="146"/>
      <c r="C1285" s="147"/>
      <c r="D1285" s="147"/>
      <c r="E1285" s="148"/>
      <c r="F1285" s="148"/>
      <c r="G1285" s="148"/>
      <c r="H1285" s="148"/>
      <c r="I1285" s="148"/>
      <c r="J1285" s="148"/>
      <c r="K1285" s="148"/>
      <c r="L1285" s="148"/>
      <c r="M1285" s="148"/>
      <c r="N1285" s="148"/>
      <c r="O1285" s="148"/>
      <c r="P1285" s="148"/>
      <c r="Q1285" s="148"/>
      <c r="R1285" s="148"/>
      <c r="S1285" s="148"/>
      <c r="T1285" s="148"/>
      <c r="U1285" s="148"/>
      <c r="V1285" s="148"/>
      <c r="W1285" s="148"/>
    </row>
    <row r="1286">
      <c r="A1286" s="145"/>
      <c r="B1286" s="146"/>
      <c r="C1286" s="147"/>
      <c r="D1286" s="147"/>
      <c r="E1286" s="148"/>
      <c r="F1286" s="148"/>
      <c r="G1286" s="148"/>
      <c r="H1286" s="148"/>
      <c r="I1286" s="148"/>
      <c r="J1286" s="148"/>
      <c r="K1286" s="148"/>
      <c r="L1286" s="148"/>
      <c r="M1286" s="148"/>
      <c r="N1286" s="148"/>
      <c r="O1286" s="148"/>
      <c r="P1286" s="148"/>
      <c r="Q1286" s="148"/>
      <c r="R1286" s="148"/>
      <c r="S1286" s="148"/>
      <c r="T1286" s="148"/>
      <c r="U1286" s="148"/>
      <c r="V1286" s="148"/>
      <c r="W1286" s="148"/>
    </row>
    <row r="1287">
      <c r="A1287" s="145"/>
      <c r="B1287" s="146"/>
      <c r="C1287" s="147"/>
      <c r="D1287" s="147"/>
      <c r="E1287" s="148"/>
      <c r="F1287" s="148"/>
      <c r="G1287" s="148"/>
      <c r="H1287" s="148"/>
      <c r="I1287" s="148"/>
      <c r="J1287" s="148"/>
      <c r="K1287" s="148"/>
      <c r="L1287" s="148"/>
      <c r="M1287" s="148"/>
      <c r="N1287" s="148"/>
      <c r="O1287" s="148"/>
      <c r="P1287" s="148"/>
      <c r="Q1287" s="148"/>
      <c r="R1287" s="148"/>
      <c r="S1287" s="148"/>
      <c r="T1287" s="148"/>
      <c r="U1287" s="148"/>
      <c r="V1287" s="148"/>
      <c r="W1287" s="148"/>
    </row>
    <row r="1288">
      <c r="A1288" s="145"/>
      <c r="B1288" s="146"/>
      <c r="C1288" s="147"/>
      <c r="D1288" s="147"/>
      <c r="E1288" s="148"/>
      <c r="F1288" s="148"/>
      <c r="G1288" s="148"/>
      <c r="H1288" s="148"/>
      <c r="I1288" s="148"/>
      <c r="J1288" s="148"/>
      <c r="K1288" s="148"/>
      <c r="L1288" s="148"/>
      <c r="M1288" s="148"/>
      <c r="N1288" s="148"/>
      <c r="O1288" s="148"/>
      <c r="P1288" s="148"/>
      <c r="Q1288" s="148"/>
      <c r="R1288" s="148"/>
      <c r="S1288" s="148"/>
      <c r="T1288" s="148"/>
      <c r="U1288" s="148"/>
      <c r="V1288" s="148"/>
      <c r="W1288" s="148"/>
    </row>
    <row r="1289">
      <c r="A1289" s="145"/>
      <c r="B1289" s="146"/>
      <c r="C1289" s="147"/>
      <c r="D1289" s="147"/>
      <c r="E1289" s="148"/>
      <c r="F1289" s="148"/>
      <c r="G1289" s="148"/>
      <c r="H1289" s="148"/>
      <c r="I1289" s="148"/>
      <c r="J1289" s="148"/>
      <c r="K1289" s="148"/>
      <c r="L1289" s="148"/>
      <c r="M1289" s="148"/>
      <c r="N1289" s="148"/>
      <c r="O1289" s="148"/>
      <c r="P1289" s="148"/>
      <c r="Q1289" s="148"/>
      <c r="R1289" s="148"/>
      <c r="S1289" s="148"/>
      <c r="T1289" s="148"/>
      <c r="U1289" s="148"/>
      <c r="V1289" s="148"/>
      <c r="W1289" s="148"/>
    </row>
    <row r="1290">
      <c r="A1290" s="145"/>
      <c r="B1290" s="146"/>
      <c r="C1290" s="147"/>
      <c r="D1290" s="147"/>
      <c r="E1290" s="148"/>
      <c r="F1290" s="148"/>
      <c r="G1290" s="148"/>
      <c r="H1290" s="148"/>
      <c r="I1290" s="148"/>
      <c r="J1290" s="148"/>
      <c r="K1290" s="148"/>
      <c r="L1290" s="148"/>
      <c r="M1290" s="148"/>
      <c r="N1290" s="148"/>
      <c r="O1290" s="148"/>
      <c r="P1290" s="148"/>
      <c r="Q1290" s="148"/>
      <c r="R1290" s="148"/>
      <c r="S1290" s="148"/>
      <c r="T1290" s="148"/>
      <c r="U1290" s="148"/>
      <c r="V1290" s="148"/>
      <c r="W1290" s="148"/>
    </row>
    <row r="1291">
      <c r="A1291" s="145"/>
      <c r="B1291" s="146"/>
      <c r="C1291" s="147"/>
      <c r="D1291" s="147"/>
      <c r="E1291" s="148"/>
      <c r="F1291" s="148"/>
      <c r="G1291" s="148"/>
      <c r="H1291" s="148"/>
      <c r="I1291" s="148"/>
      <c r="J1291" s="148"/>
      <c r="K1291" s="148"/>
      <c r="L1291" s="148"/>
      <c r="M1291" s="148"/>
      <c r="N1291" s="148"/>
      <c r="O1291" s="148"/>
      <c r="P1291" s="148"/>
      <c r="Q1291" s="148"/>
      <c r="R1291" s="148"/>
      <c r="S1291" s="148"/>
      <c r="T1291" s="148"/>
      <c r="U1291" s="148"/>
      <c r="V1291" s="148"/>
      <c r="W1291" s="148"/>
    </row>
    <row r="1292">
      <c r="A1292" s="145"/>
      <c r="B1292" s="146"/>
      <c r="C1292" s="147"/>
      <c r="D1292" s="147"/>
      <c r="E1292" s="148"/>
      <c r="F1292" s="148"/>
      <c r="G1292" s="148"/>
      <c r="H1292" s="148"/>
      <c r="I1292" s="148"/>
      <c r="J1292" s="148"/>
      <c r="K1292" s="148"/>
      <c r="L1292" s="148"/>
      <c r="M1292" s="148"/>
      <c r="N1292" s="148"/>
      <c r="O1292" s="148"/>
      <c r="P1292" s="148"/>
      <c r="Q1292" s="148"/>
      <c r="R1292" s="148"/>
      <c r="S1292" s="148"/>
      <c r="T1292" s="148"/>
      <c r="U1292" s="148"/>
      <c r="V1292" s="148"/>
      <c r="W1292" s="148"/>
    </row>
    <row r="1293">
      <c r="A1293" s="145"/>
      <c r="B1293" s="146"/>
      <c r="C1293" s="147"/>
      <c r="D1293" s="147"/>
      <c r="E1293" s="148"/>
      <c r="F1293" s="148"/>
      <c r="G1293" s="148"/>
      <c r="H1293" s="148"/>
      <c r="I1293" s="148"/>
      <c r="J1293" s="148"/>
      <c r="K1293" s="148"/>
      <c r="L1293" s="148"/>
      <c r="M1293" s="148"/>
      <c r="N1293" s="148"/>
      <c r="O1293" s="148"/>
      <c r="P1293" s="148"/>
      <c r="Q1293" s="148"/>
      <c r="R1293" s="148"/>
      <c r="S1293" s="148"/>
      <c r="T1293" s="148"/>
      <c r="U1293" s="148"/>
      <c r="V1293" s="148"/>
      <c r="W1293" s="148"/>
    </row>
    <row r="1294">
      <c r="A1294" s="145"/>
      <c r="B1294" s="146"/>
      <c r="C1294" s="147"/>
      <c r="D1294" s="147"/>
      <c r="E1294" s="148"/>
      <c r="F1294" s="148"/>
      <c r="G1294" s="148"/>
      <c r="H1294" s="148"/>
      <c r="I1294" s="148"/>
      <c r="J1294" s="148"/>
      <c r="K1294" s="148"/>
      <c r="L1294" s="148"/>
      <c r="M1294" s="148"/>
      <c r="N1294" s="148"/>
      <c r="O1294" s="148"/>
      <c r="P1294" s="148"/>
      <c r="Q1294" s="148"/>
      <c r="R1294" s="148"/>
      <c r="S1294" s="148"/>
      <c r="T1294" s="148"/>
      <c r="U1294" s="148"/>
      <c r="V1294" s="148"/>
      <c r="W1294" s="148"/>
    </row>
    <row r="1295">
      <c r="A1295" s="145"/>
      <c r="B1295" s="146"/>
      <c r="C1295" s="147"/>
      <c r="D1295" s="147"/>
      <c r="E1295" s="148"/>
      <c r="F1295" s="148"/>
      <c r="G1295" s="148"/>
      <c r="H1295" s="148"/>
      <c r="I1295" s="148"/>
      <c r="J1295" s="148"/>
      <c r="K1295" s="148"/>
      <c r="L1295" s="148"/>
      <c r="M1295" s="148"/>
      <c r="N1295" s="148"/>
      <c r="O1295" s="148"/>
      <c r="P1295" s="148"/>
      <c r="Q1295" s="148"/>
      <c r="R1295" s="148"/>
      <c r="S1295" s="148"/>
      <c r="T1295" s="148"/>
      <c r="U1295" s="148"/>
      <c r="V1295" s="148"/>
      <c r="W1295" s="148"/>
    </row>
    <row r="1296">
      <c r="A1296" s="145"/>
      <c r="B1296" s="146"/>
      <c r="C1296" s="147"/>
      <c r="D1296" s="147"/>
      <c r="E1296" s="148"/>
      <c r="F1296" s="148"/>
      <c r="G1296" s="148"/>
      <c r="H1296" s="148"/>
      <c r="I1296" s="148"/>
      <c r="J1296" s="148"/>
      <c r="K1296" s="148"/>
      <c r="L1296" s="148"/>
      <c r="M1296" s="148"/>
      <c r="N1296" s="148"/>
      <c r="O1296" s="148"/>
      <c r="P1296" s="148"/>
      <c r="Q1296" s="148"/>
      <c r="R1296" s="148"/>
      <c r="S1296" s="148"/>
      <c r="T1296" s="148"/>
      <c r="U1296" s="148"/>
      <c r="V1296" s="148"/>
      <c r="W1296" s="148"/>
    </row>
    <row r="1297">
      <c r="A1297" s="145"/>
      <c r="B1297" s="146"/>
      <c r="C1297" s="147"/>
      <c r="D1297" s="147"/>
      <c r="E1297" s="148"/>
      <c r="F1297" s="148"/>
      <c r="G1297" s="148"/>
      <c r="H1297" s="148"/>
      <c r="I1297" s="148"/>
      <c r="J1297" s="148"/>
      <c r="K1297" s="148"/>
      <c r="L1297" s="148"/>
      <c r="M1297" s="148"/>
      <c r="N1297" s="148"/>
      <c r="O1297" s="148"/>
      <c r="P1297" s="148"/>
      <c r="Q1297" s="148"/>
      <c r="R1297" s="148"/>
      <c r="S1297" s="148"/>
      <c r="T1297" s="148"/>
      <c r="U1297" s="148"/>
      <c r="V1297" s="148"/>
      <c r="W1297" s="148"/>
    </row>
    <row r="1298">
      <c r="A1298" s="145"/>
      <c r="B1298" s="146"/>
      <c r="C1298" s="147"/>
      <c r="D1298" s="147"/>
      <c r="E1298" s="148"/>
      <c r="F1298" s="148"/>
      <c r="G1298" s="148"/>
      <c r="H1298" s="148"/>
      <c r="I1298" s="148"/>
      <c r="J1298" s="148"/>
      <c r="K1298" s="148"/>
      <c r="L1298" s="148"/>
      <c r="M1298" s="148"/>
      <c r="N1298" s="148"/>
      <c r="O1298" s="148"/>
      <c r="P1298" s="148"/>
      <c r="Q1298" s="148"/>
      <c r="R1298" s="148"/>
      <c r="S1298" s="148"/>
      <c r="T1298" s="148"/>
      <c r="U1298" s="148"/>
      <c r="V1298" s="148"/>
      <c r="W1298" s="148"/>
    </row>
    <row r="1299">
      <c r="A1299" s="145"/>
      <c r="B1299" s="146"/>
      <c r="C1299" s="147"/>
      <c r="D1299" s="147"/>
      <c r="E1299" s="148"/>
      <c r="F1299" s="148"/>
      <c r="G1299" s="148"/>
      <c r="H1299" s="148"/>
      <c r="I1299" s="148"/>
      <c r="J1299" s="148"/>
      <c r="K1299" s="148"/>
      <c r="L1299" s="148"/>
      <c r="M1299" s="148"/>
      <c r="N1299" s="148"/>
      <c r="O1299" s="148"/>
      <c r="P1299" s="148"/>
      <c r="Q1299" s="148"/>
      <c r="R1299" s="148"/>
      <c r="S1299" s="148"/>
      <c r="T1299" s="148"/>
      <c r="U1299" s="148"/>
      <c r="V1299" s="148"/>
      <c r="W1299" s="148"/>
    </row>
    <row r="1300">
      <c r="A1300" s="145"/>
      <c r="B1300" s="146"/>
      <c r="C1300" s="147"/>
      <c r="D1300" s="147"/>
      <c r="E1300" s="148"/>
      <c r="F1300" s="148"/>
      <c r="G1300" s="148"/>
      <c r="H1300" s="148"/>
      <c r="I1300" s="148"/>
      <c r="J1300" s="148"/>
      <c r="K1300" s="148"/>
      <c r="L1300" s="148"/>
      <c r="M1300" s="148"/>
      <c r="N1300" s="148"/>
      <c r="O1300" s="148"/>
      <c r="P1300" s="148"/>
      <c r="Q1300" s="148"/>
      <c r="R1300" s="148"/>
      <c r="S1300" s="148"/>
      <c r="T1300" s="148"/>
      <c r="U1300" s="148"/>
      <c r="V1300" s="148"/>
      <c r="W1300" s="148"/>
    </row>
    <row r="1301">
      <c r="A1301" s="145"/>
      <c r="B1301" s="146"/>
      <c r="C1301" s="147"/>
      <c r="D1301" s="147"/>
      <c r="E1301" s="148"/>
      <c r="F1301" s="148"/>
      <c r="G1301" s="148"/>
      <c r="H1301" s="148"/>
      <c r="I1301" s="148"/>
      <c r="J1301" s="148"/>
      <c r="K1301" s="148"/>
      <c r="L1301" s="148"/>
      <c r="M1301" s="148"/>
      <c r="N1301" s="148"/>
      <c r="O1301" s="148"/>
      <c r="P1301" s="148"/>
      <c r="Q1301" s="148"/>
      <c r="R1301" s="148"/>
      <c r="S1301" s="148"/>
      <c r="T1301" s="148"/>
      <c r="U1301" s="148"/>
      <c r="V1301" s="148"/>
      <c r="W1301" s="148"/>
    </row>
    <row r="1302">
      <c r="A1302" s="145"/>
      <c r="B1302" s="146"/>
      <c r="C1302" s="147"/>
      <c r="D1302" s="147"/>
      <c r="E1302" s="148"/>
      <c r="F1302" s="148"/>
      <c r="G1302" s="148"/>
      <c r="H1302" s="148"/>
      <c r="I1302" s="148"/>
      <c r="J1302" s="148"/>
      <c r="K1302" s="148"/>
      <c r="L1302" s="148"/>
      <c r="M1302" s="148"/>
      <c r="N1302" s="148"/>
      <c r="O1302" s="148"/>
      <c r="P1302" s="148"/>
      <c r="Q1302" s="148"/>
      <c r="R1302" s="148"/>
      <c r="S1302" s="148"/>
      <c r="T1302" s="148"/>
      <c r="U1302" s="148"/>
      <c r="V1302" s="148"/>
      <c r="W1302" s="148"/>
    </row>
    <row r="1303">
      <c r="A1303" s="145"/>
      <c r="B1303" s="146"/>
      <c r="C1303" s="147"/>
      <c r="D1303" s="147"/>
      <c r="E1303" s="148"/>
      <c r="F1303" s="148"/>
      <c r="G1303" s="148"/>
      <c r="H1303" s="148"/>
      <c r="I1303" s="148"/>
      <c r="J1303" s="148"/>
      <c r="K1303" s="148"/>
      <c r="L1303" s="148"/>
      <c r="M1303" s="148"/>
      <c r="N1303" s="148"/>
      <c r="O1303" s="148"/>
      <c r="P1303" s="148"/>
      <c r="Q1303" s="148"/>
      <c r="R1303" s="148"/>
      <c r="S1303" s="148"/>
      <c r="T1303" s="148"/>
      <c r="U1303" s="148"/>
      <c r="V1303" s="148"/>
      <c r="W1303" s="148"/>
    </row>
    <row r="1304">
      <c r="A1304" s="145"/>
      <c r="B1304" s="146"/>
      <c r="C1304" s="147"/>
      <c r="D1304" s="147"/>
      <c r="E1304" s="148"/>
      <c r="F1304" s="148"/>
      <c r="G1304" s="148"/>
      <c r="H1304" s="148"/>
      <c r="I1304" s="148"/>
      <c r="J1304" s="148"/>
      <c r="K1304" s="148"/>
      <c r="L1304" s="148"/>
      <c r="M1304" s="148"/>
      <c r="N1304" s="148"/>
      <c r="O1304" s="148"/>
      <c r="P1304" s="148"/>
      <c r="Q1304" s="148"/>
      <c r="R1304" s="148"/>
      <c r="S1304" s="148"/>
      <c r="T1304" s="148"/>
      <c r="U1304" s="148"/>
      <c r="V1304" s="148"/>
      <c r="W1304" s="148"/>
    </row>
    <row r="1305">
      <c r="A1305" s="145"/>
      <c r="B1305" s="146"/>
      <c r="C1305" s="147"/>
      <c r="D1305" s="147"/>
      <c r="E1305" s="148"/>
      <c r="F1305" s="148"/>
      <c r="G1305" s="148"/>
      <c r="H1305" s="148"/>
      <c r="I1305" s="148"/>
      <c r="J1305" s="148"/>
      <c r="K1305" s="148"/>
      <c r="L1305" s="148"/>
      <c r="M1305" s="148"/>
      <c r="N1305" s="148"/>
      <c r="O1305" s="148"/>
      <c r="P1305" s="148"/>
      <c r="Q1305" s="148"/>
      <c r="R1305" s="148"/>
      <c r="S1305" s="148"/>
      <c r="T1305" s="148"/>
      <c r="U1305" s="148"/>
      <c r="V1305" s="148"/>
      <c r="W1305" s="148"/>
    </row>
    <row r="1306">
      <c r="A1306" s="145"/>
      <c r="B1306" s="146"/>
      <c r="C1306" s="147"/>
      <c r="D1306" s="147"/>
      <c r="E1306" s="148"/>
      <c r="F1306" s="148"/>
      <c r="G1306" s="148"/>
      <c r="H1306" s="148"/>
      <c r="I1306" s="148"/>
      <c r="J1306" s="148"/>
      <c r="K1306" s="148"/>
      <c r="L1306" s="148"/>
      <c r="M1306" s="148"/>
      <c r="N1306" s="148"/>
      <c r="O1306" s="148"/>
      <c r="P1306" s="148"/>
      <c r="Q1306" s="148"/>
      <c r="R1306" s="148"/>
      <c r="S1306" s="148"/>
      <c r="T1306" s="148"/>
      <c r="U1306" s="148"/>
      <c r="V1306" s="148"/>
      <c r="W1306" s="148"/>
    </row>
    <row r="1307">
      <c r="A1307" s="145"/>
      <c r="B1307" s="146"/>
      <c r="C1307" s="147"/>
      <c r="D1307" s="147"/>
      <c r="E1307" s="148"/>
      <c r="F1307" s="148"/>
      <c r="G1307" s="148"/>
      <c r="H1307" s="148"/>
      <c r="I1307" s="148"/>
      <c r="J1307" s="148"/>
      <c r="K1307" s="148"/>
      <c r="L1307" s="148"/>
      <c r="M1307" s="148"/>
      <c r="N1307" s="148"/>
      <c r="O1307" s="148"/>
      <c r="P1307" s="148"/>
      <c r="Q1307" s="148"/>
      <c r="R1307" s="148"/>
      <c r="S1307" s="148"/>
      <c r="T1307" s="148"/>
      <c r="U1307" s="148"/>
      <c r="V1307" s="148"/>
      <c r="W1307" s="148"/>
    </row>
    <row r="1308">
      <c r="A1308" s="145"/>
      <c r="B1308" s="146"/>
      <c r="C1308" s="147"/>
      <c r="D1308" s="147"/>
      <c r="E1308" s="148"/>
      <c r="F1308" s="148"/>
      <c r="G1308" s="148"/>
      <c r="H1308" s="148"/>
      <c r="I1308" s="148"/>
      <c r="J1308" s="148"/>
      <c r="K1308" s="148"/>
      <c r="L1308" s="148"/>
      <c r="M1308" s="148"/>
      <c r="N1308" s="148"/>
      <c r="O1308" s="148"/>
      <c r="P1308" s="148"/>
      <c r="Q1308" s="148"/>
      <c r="R1308" s="148"/>
      <c r="S1308" s="148"/>
      <c r="T1308" s="148"/>
      <c r="U1308" s="148"/>
      <c r="V1308" s="148"/>
      <c r="W1308" s="148"/>
    </row>
    <row r="1309">
      <c r="A1309" s="145"/>
      <c r="B1309" s="146"/>
      <c r="C1309" s="147"/>
      <c r="D1309" s="147"/>
      <c r="E1309" s="148"/>
      <c r="F1309" s="148"/>
      <c r="G1309" s="148"/>
      <c r="H1309" s="148"/>
      <c r="I1309" s="148"/>
      <c r="J1309" s="148"/>
      <c r="K1309" s="148"/>
      <c r="L1309" s="148"/>
      <c r="M1309" s="148"/>
      <c r="N1309" s="148"/>
      <c r="O1309" s="148"/>
      <c r="P1309" s="148"/>
      <c r="Q1309" s="148"/>
      <c r="R1309" s="148"/>
      <c r="S1309" s="148"/>
      <c r="T1309" s="148"/>
      <c r="U1309" s="148"/>
      <c r="V1309" s="148"/>
      <c r="W1309" s="148"/>
    </row>
    <row r="1310">
      <c r="A1310" s="145"/>
      <c r="B1310" s="146"/>
      <c r="C1310" s="147"/>
      <c r="D1310" s="147"/>
      <c r="E1310" s="148"/>
      <c r="F1310" s="148"/>
      <c r="G1310" s="148"/>
      <c r="H1310" s="148"/>
      <c r="I1310" s="148"/>
      <c r="J1310" s="148"/>
      <c r="K1310" s="148"/>
      <c r="L1310" s="148"/>
      <c r="M1310" s="148"/>
      <c r="N1310" s="148"/>
      <c r="O1310" s="148"/>
      <c r="P1310" s="148"/>
      <c r="Q1310" s="148"/>
      <c r="R1310" s="148"/>
      <c r="S1310" s="148"/>
      <c r="T1310" s="148"/>
      <c r="U1310" s="148"/>
      <c r="V1310" s="148"/>
      <c r="W1310" s="148"/>
    </row>
    <row r="1311">
      <c r="A1311" s="145"/>
      <c r="B1311" s="146"/>
      <c r="C1311" s="147"/>
      <c r="D1311" s="147"/>
      <c r="E1311" s="148"/>
      <c r="F1311" s="148"/>
      <c r="G1311" s="148"/>
      <c r="H1311" s="148"/>
      <c r="I1311" s="148"/>
      <c r="J1311" s="148"/>
      <c r="K1311" s="148"/>
      <c r="L1311" s="148"/>
      <c r="M1311" s="148"/>
      <c r="N1311" s="148"/>
      <c r="O1311" s="148"/>
      <c r="P1311" s="148"/>
      <c r="Q1311" s="148"/>
      <c r="R1311" s="148"/>
      <c r="S1311" s="148"/>
      <c r="T1311" s="148"/>
      <c r="U1311" s="148"/>
      <c r="V1311" s="148"/>
      <c r="W1311" s="148"/>
    </row>
    <row r="1312">
      <c r="A1312" s="145"/>
      <c r="B1312" s="146"/>
      <c r="C1312" s="147"/>
      <c r="D1312" s="147"/>
      <c r="E1312" s="148"/>
      <c r="F1312" s="148"/>
      <c r="G1312" s="148"/>
      <c r="H1312" s="148"/>
      <c r="I1312" s="148"/>
      <c r="J1312" s="148"/>
      <c r="K1312" s="148"/>
      <c r="L1312" s="148"/>
      <c r="M1312" s="148"/>
      <c r="N1312" s="148"/>
      <c r="O1312" s="148"/>
      <c r="P1312" s="148"/>
      <c r="Q1312" s="148"/>
      <c r="R1312" s="148"/>
      <c r="S1312" s="148"/>
      <c r="T1312" s="148"/>
      <c r="U1312" s="148"/>
      <c r="V1312" s="148"/>
      <c r="W1312" s="148"/>
    </row>
    <row r="1313">
      <c r="A1313" s="145"/>
      <c r="B1313" s="146"/>
      <c r="C1313" s="147"/>
      <c r="D1313" s="147"/>
      <c r="E1313" s="148"/>
      <c r="F1313" s="148"/>
      <c r="G1313" s="148"/>
      <c r="H1313" s="148"/>
      <c r="I1313" s="148"/>
      <c r="J1313" s="148"/>
      <c r="K1313" s="148"/>
      <c r="L1313" s="148"/>
      <c r="M1313" s="148"/>
      <c r="N1313" s="148"/>
      <c r="O1313" s="148"/>
      <c r="P1313" s="148"/>
      <c r="Q1313" s="148"/>
      <c r="R1313" s="148"/>
      <c r="S1313" s="148"/>
      <c r="T1313" s="148"/>
      <c r="U1313" s="148"/>
      <c r="V1313" s="148"/>
      <c r="W1313" s="148"/>
    </row>
    <row r="1314">
      <c r="A1314" s="145"/>
      <c r="B1314" s="146"/>
      <c r="C1314" s="147"/>
      <c r="D1314" s="147"/>
      <c r="E1314" s="148"/>
      <c r="F1314" s="148"/>
      <c r="G1314" s="148"/>
      <c r="H1314" s="148"/>
      <c r="I1314" s="148"/>
      <c r="J1314" s="148"/>
      <c r="K1314" s="148"/>
      <c r="L1314" s="148"/>
      <c r="M1314" s="148"/>
      <c r="N1314" s="148"/>
      <c r="O1314" s="148"/>
      <c r="P1314" s="148"/>
      <c r="Q1314" s="148"/>
      <c r="R1314" s="148"/>
      <c r="S1314" s="148"/>
      <c r="T1314" s="148"/>
      <c r="U1314" s="148"/>
      <c r="V1314" s="148"/>
      <c r="W1314" s="148"/>
    </row>
    <row r="1315">
      <c r="A1315" s="145"/>
      <c r="B1315" s="146"/>
      <c r="C1315" s="147"/>
      <c r="D1315" s="147"/>
      <c r="E1315" s="148"/>
      <c r="F1315" s="148"/>
      <c r="G1315" s="148"/>
      <c r="H1315" s="148"/>
      <c r="I1315" s="148"/>
      <c r="J1315" s="148"/>
      <c r="K1315" s="148"/>
      <c r="L1315" s="148"/>
      <c r="M1315" s="148"/>
      <c r="N1315" s="148"/>
      <c r="O1315" s="148"/>
      <c r="P1315" s="148"/>
      <c r="Q1315" s="148"/>
      <c r="R1315" s="148"/>
      <c r="S1315" s="148"/>
      <c r="T1315" s="148"/>
      <c r="U1315" s="148"/>
      <c r="V1315" s="148"/>
      <c r="W1315" s="148"/>
    </row>
    <row r="1316">
      <c r="A1316" s="145"/>
      <c r="B1316" s="146"/>
      <c r="C1316" s="147"/>
      <c r="D1316" s="147"/>
      <c r="E1316" s="148"/>
      <c r="F1316" s="148"/>
      <c r="G1316" s="148"/>
      <c r="H1316" s="148"/>
      <c r="I1316" s="148"/>
      <c r="J1316" s="148"/>
      <c r="K1316" s="148"/>
      <c r="L1316" s="148"/>
      <c r="M1316" s="148"/>
      <c r="N1316" s="148"/>
      <c r="O1316" s="148"/>
      <c r="P1316" s="148"/>
      <c r="Q1316" s="148"/>
      <c r="R1316" s="148"/>
      <c r="S1316" s="148"/>
      <c r="T1316" s="148"/>
      <c r="U1316" s="148"/>
      <c r="V1316" s="148"/>
      <c r="W1316" s="148"/>
    </row>
    <row r="1317">
      <c r="A1317" s="145"/>
      <c r="B1317" s="146"/>
      <c r="C1317" s="147"/>
      <c r="D1317" s="147"/>
      <c r="E1317" s="148"/>
      <c r="F1317" s="148"/>
      <c r="G1317" s="148"/>
      <c r="H1317" s="148"/>
      <c r="I1317" s="148"/>
      <c r="J1317" s="148"/>
      <c r="K1317" s="148"/>
      <c r="L1317" s="148"/>
      <c r="M1317" s="148"/>
      <c r="N1317" s="148"/>
      <c r="O1317" s="148"/>
      <c r="P1317" s="148"/>
      <c r="Q1317" s="148"/>
      <c r="R1317" s="148"/>
      <c r="S1317" s="148"/>
      <c r="T1317" s="148"/>
      <c r="U1317" s="148"/>
      <c r="V1317" s="148"/>
      <c r="W1317" s="148"/>
    </row>
    <row r="1318">
      <c r="A1318" s="145"/>
      <c r="B1318" s="146"/>
      <c r="C1318" s="147"/>
      <c r="D1318" s="147"/>
      <c r="E1318" s="148"/>
      <c r="F1318" s="148"/>
      <c r="G1318" s="148"/>
      <c r="H1318" s="148"/>
      <c r="I1318" s="148"/>
      <c r="J1318" s="148"/>
      <c r="K1318" s="148"/>
      <c r="L1318" s="148"/>
      <c r="M1318" s="148"/>
      <c r="N1318" s="148"/>
      <c r="O1318" s="148"/>
      <c r="P1318" s="148"/>
      <c r="Q1318" s="148"/>
      <c r="R1318" s="148"/>
      <c r="S1318" s="148"/>
      <c r="T1318" s="148"/>
      <c r="U1318" s="148"/>
      <c r="V1318" s="148"/>
      <c r="W1318" s="148"/>
    </row>
    <row r="1319">
      <c r="A1319" s="145"/>
      <c r="B1319" s="146"/>
      <c r="C1319" s="147"/>
      <c r="D1319" s="147"/>
      <c r="E1319" s="148"/>
      <c r="F1319" s="148"/>
      <c r="G1319" s="148"/>
      <c r="H1319" s="148"/>
      <c r="I1319" s="148"/>
      <c r="J1319" s="148"/>
      <c r="K1319" s="148"/>
      <c r="L1319" s="148"/>
      <c r="M1319" s="148"/>
      <c r="N1319" s="148"/>
      <c r="O1319" s="148"/>
      <c r="P1319" s="148"/>
      <c r="Q1319" s="148"/>
      <c r="R1319" s="148"/>
      <c r="S1319" s="148"/>
      <c r="T1319" s="148"/>
      <c r="U1319" s="148"/>
      <c r="V1319" s="148"/>
      <c r="W1319" s="148"/>
    </row>
    <row r="1320">
      <c r="A1320" s="145"/>
      <c r="B1320" s="146"/>
      <c r="C1320" s="147"/>
      <c r="D1320" s="147"/>
      <c r="E1320" s="148"/>
      <c r="F1320" s="148"/>
      <c r="G1320" s="148"/>
      <c r="H1320" s="148"/>
      <c r="I1320" s="148"/>
      <c r="J1320" s="148"/>
      <c r="K1320" s="148"/>
      <c r="L1320" s="148"/>
      <c r="M1320" s="148"/>
      <c r="N1320" s="148"/>
      <c r="O1320" s="148"/>
      <c r="P1320" s="148"/>
      <c r="Q1320" s="148"/>
      <c r="R1320" s="148"/>
      <c r="S1320" s="148"/>
      <c r="T1320" s="148"/>
      <c r="U1320" s="148"/>
      <c r="V1320" s="148"/>
      <c r="W1320" s="148"/>
    </row>
    <row r="1321">
      <c r="A1321" s="145"/>
      <c r="B1321" s="146"/>
      <c r="C1321" s="147"/>
      <c r="D1321" s="147"/>
      <c r="E1321" s="148"/>
      <c r="F1321" s="148"/>
      <c r="G1321" s="148"/>
      <c r="H1321" s="148"/>
      <c r="I1321" s="148"/>
      <c r="J1321" s="148"/>
      <c r="K1321" s="148"/>
      <c r="L1321" s="148"/>
      <c r="M1321" s="148"/>
      <c r="N1321" s="148"/>
      <c r="O1321" s="148"/>
      <c r="P1321" s="148"/>
      <c r="Q1321" s="148"/>
      <c r="R1321" s="148"/>
      <c r="S1321" s="148"/>
      <c r="T1321" s="148"/>
      <c r="U1321" s="148"/>
      <c r="V1321" s="148"/>
      <c r="W1321" s="148"/>
    </row>
    <row r="1322">
      <c r="A1322" s="145"/>
      <c r="B1322" s="146"/>
      <c r="C1322" s="147"/>
      <c r="D1322" s="147"/>
      <c r="E1322" s="148"/>
      <c r="F1322" s="148"/>
      <c r="G1322" s="148"/>
      <c r="H1322" s="148"/>
      <c r="I1322" s="148"/>
      <c r="J1322" s="148"/>
      <c r="K1322" s="148"/>
      <c r="L1322" s="148"/>
      <c r="M1322" s="148"/>
      <c r="N1322" s="148"/>
      <c r="O1322" s="148"/>
      <c r="P1322" s="148"/>
      <c r="Q1322" s="148"/>
      <c r="R1322" s="148"/>
      <c r="S1322" s="148"/>
      <c r="T1322" s="148"/>
      <c r="U1322" s="148"/>
      <c r="V1322" s="148"/>
      <c r="W1322" s="148"/>
    </row>
    <row r="1323">
      <c r="A1323" s="145"/>
      <c r="B1323" s="146"/>
      <c r="C1323" s="147"/>
      <c r="D1323" s="147"/>
      <c r="E1323" s="148"/>
      <c r="F1323" s="148"/>
      <c r="G1323" s="148"/>
      <c r="H1323" s="148"/>
      <c r="I1323" s="148"/>
      <c r="J1323" s="148"/>
      <c r="K1323" s="148"/>
      <c r="L1323" s="148"/>
      <c r="M1323" s="148"/>
      <c r="N1323" s="148"/>
      <c r="O1323" s="148"/>
      <c r="P1323" s="148"/>
      <c r="Q1323" s="148"/>
      <c r="R1323" s="148"/>
      <c r="S1323" s="148"/>
      <c r="T1323" s="148"/>
      <c r="U1323" s="148"/>
      <c r="V1323" s="148"/>
      <c r="W1323" s="148"/>
    </row>
    <row r="1324">
      <c r="A1324" s="145"/>
      <c r="B1324" s="146"/>
      <c r="C1324" s="147"/>
      <c r="D1324" s="147"/>
      <c r="E1324" s="148"/>
      <c r="F1324" s="148"/>
      <c r="G1324" s="148"/>
      <c r="H1324" s="148"/>
      <c r="I1324" s="148"/>
      <c r="J1324" s="148"/>
      <c r="K1324" s="148"/>
      <c r="L1324" s="148"/>
      <c r="M1324" s="148"/>
      <c r="N1324" s="148"/>
      <c r="O1324" s="148"/>
      <c r="P1324" s="148"/>
      <c r="Q1324" s="148"/>
      <c r="R1324" s="148"/>
      <c r="S1324" s="148"/>
      <c r="T1324" s="148"/>
      <c r="U1324" s="148"/>
      <c r="V1324" s="148"/>
      <c r="W1324" s="148"/>
    </row>
    <row r="1325">
      <c r="A1325" s="194"/>
      <c r="B1325" s="146"/>
      <c r="C1325" s="147"/>
      <c r="D1325" s="147"/>
      <c r="E1325" s="148"/>
      <c r="F1325" s="148"/>
      <c r="G1325" s="148"/>
      <c r="H1325" s="148"/>
      <c r="I1325" s="148"/>
      <c r="J1325" s="148"/>
      <c r="K1325" s="148"/>
      <c r="L1325" s="148"/>
      <c r="M1325" s="148"/>
      <c r="N1325" s="148"/>
      <c r="O1325" s="148"/>
      <c r="P1325" s="148"/>
      <c r="Q1325" s="148"/>
      <c r="R1325" s="148"/>
      <c r="S1325" s="148"/>
      <c r="T1325" s="148"/>
      <c r="U1325" s="148"/>
      <c r="V1325" s="148"/>
      <c r="W1325" s="148"/>
    </row>
    <row r="1326">
      <c r="A1326" s="194"/>
      <c r="B1326" s="146"/>
      <c r="C1326" s="147"/>
      <c r="D1326" s="147"/>
      <c r="E1326" s="148"/>
      <c r="F1326" s="148"/>
      <c r="G1326" s="148"/>
      <c r="H1326" s="148"/>
      <c r="I1326" s="148"/>
      <c r="J1326" s="148"/>
      <c r="K1326" s="148"/>
      <c r="L1326" s="148"/>
      <c r="M1326" s="148"/>
      <c r="N1326" s="148"/>
      <c r="O1326" s="148"/>
      <c r="P1326" s="148"/>
      <c r="Q1326" s="148"/>
      <c r="R1326" s="148"/>
      <c r="S1326" s="148"/>
      <c r="T1326" s="148"/>
      <c r="U1326" s="148"/>
      <c r="V1326" s="148"/>
      <c r="W1326" s="148"/>
    </row>
    <row r="1327">
      <c r="A1327" s="194"/>
      <c r="B1327" s="146"/>
      <c r="C1327" s="147"/>
      <c r="D1327" s="147"/>
      <c r="E1327" s="148"/>
      <c r="F1327" s="148"/>
      <c r="G1327" s="148"/>
      <c r="H1327" s="148"/>
      <c r="I1327" s="148"/>
      <c r="J1327" s="148"/>
      <c r="K1327" s="148"/>
      <c r="L1327" s="148"/>
      <c r="M1327" s="148"/>
      <c r="N1327" s="148"/>
      <c r="O1327" s="148"/>
      <c r="P1327" s="148"/>
      <c r="Q1327" s="148"/>
      <c r="R1327" s="148"/>
      <c r="S1327" s="148"/>
      <c r="T1327" s="148"/>
      <c r="U1327" s="148"/>
      <c r="V1327" s="148"/>
      <c r="W1327" s="148"/>
    </row>
    <row r="1328">
      <c r="A1328" s="194"/>
      <c r="B1328" s="146"/>
      <c r="C1328" s="147"/>
      <c r="D1328" s="147"/>
      <c r="E1328" s="148"/>
      <c r="F1328" s="148"/>
      <c r="G1328" s="148"/>
      <c r="H1328" s="148"/>
      <c r="I1328" s="148"/>
      <c r="J1328" s="148"/>
      <c r="K1328" s="148"/>
      <c r="L1328" s="148"/>
      <c r="M1328" s="148"/>
      <c r="N1328" s="148"/>
      <c r="O1328" s="148"/>
      <c r="P1328" s="148"/>
      <c r="Q1328" s="148"/>
      <c r="R1328" s="148"/>
      <c r="S1328" s="148"/>
      <c r="T1328" s="148"/>
      <c r="U1328" s="148"/>
      <c r="V1328" s="148"/>
      <c r="W1328" s="148"/>
    </row>
    <row r="1329">
      <c r="A1329" s="194"/>
      <c r="B1329" s="146"/>
      <c r="C1329" s="147"/>
      <c r="D1329" s="147"/>
      <c r="E1329" s="148"/>
      <c r="F1329" s="148"/>
      <c r="G1329" s="148"/>
      <c r="H1329" s="148"/>
      <c r="I1329" s="148"/>
      <c r="J1329" s="148"/>
      <c r="K1329" s="148"/>
      <c r="L1329" s="148"/>
      <c r="M1329" s="148"/>
      <c r="N1329" s="148"/>
      <c r="O1329" s="148"/>
      <c r="P1329" s="148"/>
      <c r="Q1329" s="148"/>
      <c r="R1329" s="148"/>
      <c r="S1329" s="148"/>
      <c r="T1329" s="148"/>
      <c r="U1329" s="148"/>
      <c r="V1329" s="148"/>
      <c r="W1329" s="148"/>
    </row>
    <row r="1330">
      <c r="A1330" s="194"/>
      <c r="B1330" s="146"/>
      <c r="C1330" s="147"/>
      <c r="D1330" s="147"/>
      <c r="E1330" s="148"/>
      <c r="F1330" s="148"/>
      <c r="G1330" s="148"/>
      <c r="H1330" s="148"/>
      <c r="I1330" s="148"/>
      <c r="J1330" s="148"/>
      <c r="K1330" s="148"/>
      <c r="L1330" s="148"/>
      <c r="M1330" s="148"/>
      <c r="N1330" s="148"/>
      <c r="O1330" s="148"/>
      <c r="P1330" s="148"/>
      <c r="Q1330" s="148"/>
      <c r="R1330" s="148"/>
      <c r="S1330" s="148"/>
      <c r="T1330" s="148"/>
      <c r="U1330" s="148"/>
      <c r="V1330" s="148"/>
      <c r="W1330" s="148"/>
    </row>
    <row r="1331">
      <c r="A1331" s="194"/>
      <c r="B1331" s="146"/>
      <c r="C1331" s="147"/>
      <c r="D1331" s="147"/>
      <c r="E1331" s="148"/>
      <c r="F1331" s="148"/>
      <c r="G1331" s="148"/>
      <c r="H1331" s="148"/>
      <c r="I1331" s="148"/>
      <c r="J1331" s="148"/>
      <c r="K1331" s="148"/>
      <c r="L1331" s="148"/>
      <c r="M1331" s="148"/>
      <c r="N1331" s="148"/>
      <c r="O1331" s="148"/>
      <c r="P1331" s="148"/>
      <c r="Q1331" s="148"/>
      <c r="R1331" s="148"/>
      <c r="S1331" s="148"/>
      <c r="T1331" s="148"/>
      <c r="U1331" s="148"/>
      <c r="V1331" s="148"/>
      <c r="W1331" s="148"/>
    </row>
    <row r="1332">
      <c r="A1332" s="194"/>
      <c r="B1332" s="146"/>
      <c r="C1332" s="147"/>
      <c r="D1332" s="147"/>
      <c r="E1332" s="148"/>
      <c r="F1332" s="148"/>
      <c r="G1332" s="148"/>
      <c r="H1332" s="148"/>
      <c r="I1332" s="148"/>
      <c r="J1332" s="148"/>
      <c r="K1332" s="148"/>
      <c r="L1332" s="148"/>
      <c r="M1332" s="148"/>
      <c r="N1332" s="148"/>
      <c r="O1332" s="148"/>
      <c r="P1332" s="148"/>
      <c r="Q1332" s="148"/>
      <c r="R1332" s="148"/>
      <c r="S1332" s="148"/>
      <c r="T1332" s="148"/>
      <c r="U1332" s="148"/>
      <c r="V1332" s="148"/>
      <c r="W1332" s="148"/>
    </row>
    <row r="1333">
      <c r="A1333" s="194"/>
      <c r="B1333" s="146"/>
      <c r="C1333" s="147"/>
      <c r="D1333" s="147"/>
      <c r="E1333" s="148"/>
      <c r="F1333" s="148"/>
      <c r="G1333" s="148"/>
      <c r="H1333" s="148"/>
      <c r="I1333" s="148"/>
      <c r="J1333" s="148"/>
      <c r="K1333" s="148"/>
      <c r="L1333" s="148"/>
      <c r="M1333" s="148"/>
      <c r="N1333" s="148"/>
      <c r="O1333" s="148"/>
      <c r="P1333" s="148"/>
      <c r="Q1333" s="148"/>
      <c r="R1333" s="148"/>
      <c r="S1333" s="148"/>
      <c r="T1333" s="148"/>
      <c r="U1333" s="148"/>
      <c r="V1333" s="148"/>
      <c r="W1333" s="148"/>
    </row>
    <row r="1334">
      <c r="A1334" s="194"/>
      <c r="B1334" s="146"/>
      <c r="C1334" s="147"/>
      <c r="D1334" s="147"/>
      <c r="E1334" s="148"/>
      <c r="F1334" s="148"/>
      <c r="G1334" s="148"/>
      <c r="H1334" s="148"/>
      <c r="I1334" s="148"/>
      <c r="J1334" s="148"/>
      <c r="K1334" s="148"/>
      <c r="L1334" s="148"/>
      <c r="M1334" s="148"/>
      <c r="N1334" s="148"/>
      <c r="O1334" s="148"/>
      <c r="P1334" s="148"/>
      <c r="Q1334" s="148"/>
      <c r="R1334" s="148"/>
      <c r="S1334" s="148"/>
      <c r="T1334" s="148"/>
      <c r="U1334" s="148"/>
      <c r="V1334" s="148"/>
      <c r="W1334" s="148"/>
    </row>
    <row r="1335">
      <c r="A1335" s="194"/>
      <c r="B1335" s="146"/>
      <c r="C1335" s="147"/>
      <c r="D1335" s="147"/>
      <c r="E1335" s="148"/>
      <c r="F1335" s="148"/>
      <c r="G1335" s="148"/>
      <c r="H1335" s="148"/>
      <c r="I1335" s="148"/>
      <c r="J1335" s="148"/>
      <c r="K1335" s="148"/>
      <c r="L1335" s="148"/>
      <c r="M1335" s="148"/>
      <c r="N1335" s="148"/>
      <c r="O1335" s="148"/>
      <c r="P1335" s="148"/>
      <c r="Q1335" s="148"/>
      <c r="R1335" s="148"/>
      <c r="S1335" s="148"/>
      <c r="T1335" s="148"/>
      <c r="U1335" s="148"/>
      <c r="V1335" s="148"/>
      <c r="W1335" s="148"/>
    </row>
    <row r="1336">
      <c r="A1336" s="194"/>
      <c r="B1336" s="146"/>
      <c r="C1336" s="147"/>
      <c r="D1336" s="147"/>
      <c r="E1336" s="148"/>
      <c r="F1336" s="148"/>
      <c r="G1336" s="148"/>
      <c r="H1336" s="148"/>
      <c r="I1336" s="148"/>
      <c r="J1336" s="148"/>
      <c r="K1336" s="148"/>
      <c r="L1336" s="148"/>
      <c r="M1336" s="148"/>
      <c r="N1336" s="148"/>
      <c r="O1336" s="148"/>
      <c r="P1336" s="148"/>
      <c r="Q1336" s="148"/>
      <c r="R1336" s="148"/>
      <c r="S1336" s="148"/>
      <c r="T1336" s="148"/>
      <c r="U1336" s="148"/>
      <c r="V1336" s="148"/>
      <c r="W1336" s="148"/>
    </row>
    <row r="1337">
      <c r="A1337" s="194"/>
      <c r="B1337" s="146"/>
      <c r="C1337" s="147"/>
      <c r="D1337" s="147"/>
      <c r="E1337" s="148"/>
      <c r="F1337" s="148"/>
      <c r="G1337" s="148"/>
      <c r="H1337" s="148"/>
      <c r="I1337" s="148"/>
      <c r="J1337" s="148"/>
      <c r="K1337" s="148"/>
      <c r="L1337" s="148"/>
      <c r="M1337" s="148"/>
      <c r="N1337" s="148"/>
      <c r="O1337" s="148"/>
      <c r="P1337" s="148"/>
      <c r="Q1337" s="148"/>
      <c r="R1337" s="148"/>
      <c r="S1337" s="148"/>
      <c r="T1337" s="148"/>
      <c r="U1337" s="148"/>
      <c r="V1337" s="148"/>
      <c r="W1337" s="148"/>
    </row>
    <row r="1338">
      <c r="A1338" s="194"/>
      <c r="B1338" s="146"/>
      <c r="C1338" s="147"/>
      <c r="D1338" s="147"/>
      <c r="E1338" s="148"/>
      <c r="F1338" s="148"/>
      <c r="G1338" s="148"/>
      <c r="H1338" s="148"/>
      <c r="I1338" s="148"/>
      <c r="J1338" s="148"/>
      <c r="K1338" s="148"/>
      <c r="L1338" s="148"/>
      <c r="M1338" s="148"/>
      <c r="N1338" s="148"/>
      <c r="O1338" s="148"/>
      <c r="P1338" s="148"/>
      <c r="Q1338" s="148"/>
      <c r="R1338" s="148"/>
      <c r="S1338" s="148"/>
      <c r="T1338" s="148"/>
      <c r="U1338" s="148"/>
      <c r="V1338" s="148"/>
      <c r="W1338" s="148"/>
    </row>
    <row r="1339">
      <c r="A1339" s="194"/>
      <c r="B1339" s="146"/>
      <c r="C1339" s="147"/>
      <c r="D1339" s="147"/>
      <c r="E1339" s="148"/>
      <c r="F1339" s="148"/>
      <c r="G1339" s="148"/>
      <c r="H1339" s="148"/>
      <c r="I1339" s="148"/>
      <c r="J1339" s="148"/>
      <c r="K1339" s="148"/>
      <c r="L1339" s="148"/>
      <c r="M1339" s="148"/>
      <c r="N1339" s="148"/>
      <c r="O1339" s="148"/>
      <c r="P1339" s="148"/>
      <c r="Q1339" s="148"/>
      <c r="R1339" s="148"/>
      <c r="S1339" s="148"/>
      <c r="T1339" s="148"/>
      <c r="U1339" s="148"/>
      <c r="V1339" s="148"/>
      <c r="W1339" s="148"/>
    </row>
    <row r="1340">
      <c r="A1340" s="194"/>
      <c r="B1340" s="146"/>
      <c r="C1340" s="147"/>
      <c r="D1340" s="147"/>
      <c r="E1340" s="148"/>
      <c r="F1340" s="148"/>
      <c r="G1340" s="148"/>
      <c r="H1340" s="148"/>
      <c r="I1340" s="148"/>
      <c r="J1340" s="148"/>
      <c r="K1340" s="148"/>
      <c r="L1340" s="148"/>
      <c r="M1340" s="148"/>
      <c r="N1340" s="148"/>
      <c r="O1340" s="148"/>
      <c r="P1340" s="148"/>
      <c r="Q1340" s="148"/>
      <c r="R1340" s="148"/>
      <c r="S1340" s="148"/>
      <c r="T1340" s="148"/>
      <c r="U1340" s="148"/>
      <c r="V1340" s="148"/>
      <c r="W1340" s="148"/>
    </row>
    <row r="1341">
      <c r="A1341" s="194"/>
      <c r="B1341" s="146"/>
      <c r="C1341" s="147"/>
      <c r="D1341" s="147"/>
      <c r="E1341" s="148"/>
      <c r="F1341" s="148"/>
      <c r="G1341" s="148"/>
      <c r="H1341" s="148"/>
      <c r="I1341" s="148"/>
      <c r="J1341" s="148"/>
      <c r="K1341" s="148"/>
      <c r="L1341" s="148"/>
      <c r="M1341" s="148"/>
      <c r="N1341" s="148"/>
      <c r="O1341" s="148"/>
      <c r="P1341" s="148"/>
      <c r="Q1341" s="148"/>
      <c r="R1341" s="148"/>
      <c r="S1341" s="148"/>
      <c r="T1341" s="148"/>
      <c r="U1341" s="148"/>
      <c r="V1341" s="148"/>
      <c r="W1341" s="148"/>
    </row>
    <row r="1342">
      <c r="A1342" s="194"/>
      <c r="B1342" s="146"/>
      <c r="C1342" s="147"/>
      <c r="D1342" s="147"/>
      <c r="E1342" s="148"/>
      <c r="F1342" s="148"/>
      <c r="G1342" s="148"/>
      <c r="H1342" s="148"/>
      <c r="I1342" s="148"/>
      <c r="J1342" s="148"/>
      <c r="K1342" s="148"/>
      <c r="L1342" s="148"/>
      <c r="M1342" s="148"/>
      <c r="N1342" s="148"/>
      <c r="O1342" s="148"/>
      <c r="P1342" s="148"/>
      <c r="Q1342" s="148"/>
      <c r="R1342" s="148"/>
      <c r="S1342" s="148"/>
      <c r="T1342" s="148"/>
      <c r="U1342" s="148"/>
      <c r="V1342" s="148"/>
      <c r="W1342" s="148"/>
    </row>
    <row r="1343">
      <c r="A1343" s="194"/>
      <c r="B1343" s="146"/>
      <c r="C1343" s="147"/>
      <c r="D1343" s="147"/>
      <c r="E1343" s="148"/>
      <c r="F1343" s="148"/>
      <c r="G1343" s="148"/>
      <c r="H1343" s="148"/>
      <c r="I1343" s="148"/>
      <c r="J1343" s="148"/>
      <c r="K1343" s="148"/>
      <c r="L1343" s="148"/>
      <c r="M1343" s="148"/>
      <c r="N1343" s="148"/>
      <c r="O1343" s="148"/>
      <c r="P1343" s="148"/>
      <c r="Q1343" s="148"/>
      <c r="R1343" s="148"/>
      <c r="S1343" s="148"/>
      <c r="T1343" s="148"/>
      <c r="U1343" s="148"/>
      <c r="V1343" s="148"/>
      <c r="W1343" s="148"/>
    </row>
    <row r="1344">
      <c r="A1344" s="194"/>
      <c r="B1344" s="146"/>
      <c r="C1344" s="147"/>
      <c r="D1344" s="147"/>
      <c r="E1344" s="148"/>
      <c r="F1344" s="148"/>
      <c r="G1344" s="148"/>
      <c r="H1344" s="148"/>
      <c r="I1344" s="148"/>
      <c r="J1344" s="148"/>
      <c r="K1344" s="148"/>
      <c r="L1344" s="148"/>
      <c r="M1344" s="148"/>
      <c r="N1344" s="148"/>
      <c r="O1344" s="148"/>
      <c r="P1344" s="148"/>
      <c r="Q1344" s="148"/>
      <c r="R1344" s="148"/>
      <c r="S1344" s="148"/>
      <c r="T1344" s="148"/>
      <c r="U1344" s="148"/>
      <c r="V1344" s="148"/>
      <c r="W1344" s="148"/>
    </row>
    <row r="1345">
      <c r="A1345" s="194"/>
      <c r="B1345" s="146"/>
      <c r="C1345" s="147"/>
      <c r="D1345" s="147"/>
      <c r="E1345" s="148"/>
      <c r="F1345" s="148"/>
      <c r="G1345" s="148"/>
      <c r="H1345" s="148"/>
      <c r="I1345" s="148"/>
      <c r="J1345" s="148"/>
      <c r="K1345" s="148"/>
      <c r="L1345" s="148"/>
      <c r="M1345" s="148"/>
      <c r="N1345" s="148"/>
      <c r="O1345" s="148"/>
      <c r="P1345" s="148"/>
      <c r="Q1345" s="148"/>
      <c r="R1345" s="148"/>
      <c r="S1345" s="148"/>
      <c r="T1345" s="148"/>
      <c r="U1345" s="148"/>
      <c r="V1345" s="148"/>
      <c r="W1345" s="148"/>
    </row>
    <row r="1346">
      <c r="A1346" s="194"/>
      <c r="B1346" s="146"/>
      <c r="C1346" s="147"/>
      <c r="D1346" s="147"/>
      <c r="E1346" s="148"/>
      <c r="F1346" s="148"/>
      <c r="G1346" s="148"/>
      <c r="H1346" s="148"/>
      <c r="I1346" s="148"/>
      <c r="J1346" s="148"/>
      <c r="K1346" s="148"/>
      <c r="L1346" s="148"/>
      <c r="M1346" s="148"/>
      <c r="N1346" s="148"/>
      <c r="O1346" s="148"/>
      <c r="P1346" s="148"/>
      <c r="Q1346" s="148"/>
      <c r="R1346" s="148"/>
      <c r="S1346" s="148"/>
      <c r="T1346" s="148"/>
      <c r="U1346" s="148"/>
      <c r="V1346" s="148"/>
      <c r="W1346" s="148"/>
    </row>
    <row r="1347">
      <c r="A1347" s="194"/>
      <c r="B1347" s="146"/>
      <c r="C1347" s="147"/>
      <c r="D1347" s="147"/>
      <c r="E1347" s="148"/>
      <c r="F1347" s="148"/>
      <c r="G1347" s="148"/>
      <c r="H1347" s="148"/>
      <c r="I1347" s="148"/>
      <c r="J1347" s="148"/>
      <c r="K1347" s="148"/>
      <c r="L1347" s="148"/>
      <c r="M1347" s="148"/>
      <c r="N1347" s="148"/>
      <c r="O1347" s="148"/>
      <c r="P1347" s="148"/>
      <c r="Q1347" s="148"/>
      <c r="R1347" s="148"/>
      <c r="S1347" s="148"/>
      <c r="T1347" s="148"/>
      <c r="U1347" s="148"/>
      <c r="V1347" s="148"/>
      <c r="W1347" s="148"/>
    </row>
    <row r="1348">
      <c r="A1348" s="194"/>
      <c r="B1348" s="146"/>
      <c r="C1348" s="147"/>
      <c r="D1348" s="147"/>
      <c r="E1348" s="148"/>
      <c r="F1348" s="148"/>
      <c r="G1348" s="148"/>
      <c r="H1348" s="148"/>
      <c r="I1348" s="148"/>
      <c r="J1348" s="148"/>
      <c r="K1348" s="148"/>
      <c r="L1348" s="148"/>
      <c r="M1348" s="148"/>
      <c r="N1348" s="148"/>
      <c r="O1348" s="148"/>
      <c r="P1348" s="148"/>
      <c r="Q1348" s="148"/>
      <c r="R1348" s="148"/>
      <c r="S1348" s="148"/>
      <c r="T1348" s="148"/>
      <c r="U1348" s="148"/>
      <c r="V1348" s="148"/>
      <c r="W1348" s="148"/>
    </row>
    <row r="1349">
      <c r="A1349" s="194"/>
      <c r="B1349" s="146"/>
      <c r="C1349" s="147"/>
      <c r="D1349" s="147"/>
      <c r="E1349" s="148"/>
      <c r="F1349" s="148"/>
      <c r="G1349" s="148"/>
      <c r="H1349" s="148"/>
      <c r="I1349" s="148"/>
      <c r="J1349" s="148"/>
      <c r="K1349" s="148"/>
      <c r="L1349" s="148"/>
      <c r="M1349" s="148"/>
      <c r="N1349" s="148"/>
      <c r="O1349" s="148"/>
      <c r="P1349" s="148"/>
      <c r="Q1349" s="148"/>
      <c r="R1349" s="148"/>
      <c r="S1349" s="148"/>
      <c r="T1349" s="148"/>
      <c r="U1349" s="148"/>
      <c r="V1349" s="148"/>
      <c r="W1349" s="148"/>
    </row>
    <row r="1350">
      <c r="A1350" s="194"/>
      <c r="B1350" s="146"/>
      <c r="C1350" s="147"/>
      <c r="D1350" s="147"/>
      <c r="E1350" s="148"/>
      <c r="F1350" s="148"/>
      <c r="G1350" s="148"/>
      <c r="H1350" s="148"/>
      <c r="I1350" s="148"/>
      <c r="J1350" s="148"/>
      <c r="K1350" s="148"/>
      <c r="L1350" s="148"/>
      <c r="M1350" s="148"/>
      <c r="N1350" s="148"/>
      <c r="O1350" s="148"/>
      <c r="P1350" s="148"/>
      <c r="Q1350" s="148"/>
      <c r="R1350" s="148"/>
      <c r="S1350" s="148"/>
      <c r="T1350" s="148"/>
      <c r="U1350" s="148"/>
      <c r="V1350" s="148"/>
      <c r="W1350" s="148"/>
    </row>
    <row r="1351">
      <c r="A1351" s="194"/>
      <c r="B1351" s="146"/>
      <c r="C1351" s="147"/>
      <c r="D1351" s="147"/>
      <c r="E1351" s="148"/>
      <c r="F1351" s="148"/>
      <c r="G1351" s="148"/>
      <c r="H1351" s="148"/>
      <c r="I1351" s="148"/>
      <c r="J1351" s="148"/>
      <c r="K1351" s="148"/>
      <c r="L1351" s="148"/>
      <c r="M1351" s="148"/>
      <c r="N1351" s="148"/>
      <c r="O1351" s="148"/>
      <c r="P1351" s="148"/>
      <c r="Q1351" s="148"/>
      <c r="R1351" s="148"/>
      <c r="S1351" s="148"/>
      <c r="T1351" s="148"/>
      <c r="U1351" s="148"/>
      <c r="V1351" s="148"/>
      <c r="W1351" s="148"/>
    </row>
    <row r="1352">
      <c r="A1352" s="194"/>
      <c r="B1352" s="146"/>
      <c r="C1352" s="147"/>
      <c r="D1352" s="147"/>
      <c r="E1352" s="148"/>
      <c r="F1352" s="148"/>
      <c r="G1352" s="148"/>
      <c r="H1352" s="148"/>
      <c r="I1352" s="148"/>
      <c r="J1352" s="148"/>
      <c r="K1352" s="148"/>
      <c r="L1352" s="148"/>
      <c r="M1352" s="148"/>
      <c r="N1352" s="148"/>
      <c r="O1352" s="148"/>
      <c r="P1352" s="148"/>
      <c r="Q1352" s="148"/>
      <c r="R1352" s="148"/>
      <c r="S1352" s="148"/>
      <c r="T1352" s="148"/>
      <c r="U1352" s="148"/>
      <c r="V1352" s="148"/>
      <c r="W1352" s="148"/>
    </row>
    <row r="1353">
      <c r="A1353" s="194"/>
      <c r="B1353" s="146"/>
      <c r="C1353" s="147"/>
      <c r="D1353" s="147"/>
      <c r="E1353" s="148"/>
      <c r="F1353" s="148"/>
      <c r="G1353" s="148"/>
      <c r="H1353" s="148"/>
      <c r="I1353" s="148"/>
      <c r="J1353" s="148"/>
      <c r="K1353" s="148"/>
      <c r="L1353" s="148"/>
      <c r="M1353" s="148"/>
      <c r="N1353" s="148"/>
      <c r="O1353" s="148"/>
      <c r="P1353" s="148"/>
      <c r="Q1353" s="148"/>
      <c r="R1353" s="148"/>
      <c r="S1353" s="148"/>
      <c r="T1353" s="148"/>
      <c r="U1353" s="148"/>
      <c r="V1353" s="148"/>
      <c r="W1353" s="148"/>
    </row>
    <row r="1354">
      <c r="A1354" s="194"/>
      <c r="B1354" s="146"/>
      <c r="C1354" s="147"/>
      <c r="D1354" s="147"/>
      <c r="E1354" s="148"/>
      <c r="F1354" s="148"/>
      <c r="G1354" s="148"/>
      <c r="H1354" s="148"/>
      <c r="I1354" s="148"/>
      <c r="J1354" s="148"/>
      <c r="K1354" s="148"/>
      <c r="L1354" s="148"/>
      <c r="M1354" s="148"/>
      <c r="N1354" s="148"/>
      <c r="O1354" s="148"/>
      <c r="P1354" s="148"/>
      <c r="Q1354" s="148"/>
      <c r="R1354" s="148"/>
      <c r="S1354" s="148"/>
      <c r="T1354" s="148"/>
      <c r="U1354" s="148"/>
      <c r="V1354" s="148"/>
      <c r="W1354" s="148"/>
    </row>
    <row r="1355">
      <c r="A1355" s="194"/>
      <c r="B1355" s="146"/>
      <c r="C1355" s="147"/>
      <c r="D1355" s="147"/>
      <c r="E1355" s="148"/>
      <c r="F1355" s="148"/>
      <c r="G1355" s="148"/>
      <c r="H1355" s="148"/>
      <c r="I1355" s="148"/>
      <c r="J1355" s="148"/>
      <c r="K1355" s="148"/>
      <c r="L1355" s="148"/>
      <c r="M1355" s="148"/>
      <c r="N1355" s="148"/>
      <c r="O1355" s="148"/>
      <c r="P1355" s="148"/>
      <c r="Q1355" s="148"/>
      <c r="R1355" s="148"/>
      <c r="S1355" s="148"/>
      <c r="T1355" s="148"/>
      <c r="U1355" s="148"/>
      <c r="V1355" s="148"/>
      <c r="W1355" s="148"/>
    </row>
    <row r="1356">
      <c r="A1356" s="194"/>
      <c r="B1356" s="146"/>
      <c r="C1356" s="147"/>
      <c r="D1356" s="147"/>
      <c r="E1356" s="148"/>
      <c r="F1356" s="148"/>
      <c r="G1356" s="148"/>
      <c r="H1356" s="148"/>
      <c r="I1356" s="148"/>
      <c r="J1356" s="148"/>
      <c r="K1356" s="148"/>
      <c r="L1356" s="148"/>
      <c r="M1356" s="148"/>
      <c r="N1356" s="148"/>
      <c r="O1356" s="148"/>
      <c r="P1356" s="148"/>
      <c r="Q1356" s="148"/>
      <c r="R1356" s="148"/>
      <c r="S1356" s="148"/>
      <c r="T1356" s="148"/>
      <c r="U1356" s="148"/>
      <c r="V1356" s="148"/>
      <c r="W1356" s="148"/>
    </row>
    <row r="1357">
      <c r="A1357" s="145"/>
      <c r="B1357" s="146"/>
      <c r="C1357" s="147"/>
      <c r="D1357" s="147"/>
      <c r="E1357" s="148"/>
      <c r="F1357" s="148"/>
      <c r="G1357" s="148"/>
      <c r="H1357" s="148"/>
      <c r="I1357" s="148"/>
      <c r="J1357" s="148"/>
      <c r="K1357" s="148"/>
      <c r="L1357" s="148"/>
      <c r="M1357" s="148"/>
      <c r="N1357" s="148"/>
      <c r="O1357" s="148"/>
      <c r="P1357" s="148"/>
      <c r="Q1357" s="148"/>
      <c r="R1357" s="148"/>
      <c r="S1357" s="148"/>
      <c r="T1357" s="148"/>
      <c r="U1357" s="148"/>
      <c r="V1357" s="148"/>
      <c r="W1357" s="148"/>
    </row>
    <row r="1358">
      <c r="A1358" s="145"/>
      <c r="B1358" s="146"/>
      <c r="C1358" s="147"/>
      <c r="D1358" s="147"/>
      <c r="E1358" s="148"/>
      <c r="F1358" s="148"/>
      <c r="G1358" s="148"/>
      <c r="H1358" s="148"/>
      <c r="I1358" s="148"/>
      <c r="J1358" s="148"/>
      <c r="K1358" s="148"/>
      <c r="L1358" s="148"/>
      <c r="M1358" s="148"/>
      <c r="N1358" s="148"/>
      <c r="O1358" s="148"/>
      <c r="P1358" s="148"/>
      <c r="Q1358" s="148"/>
      <c r="R1358" s="148"/>
      <c r="S1358" s="148"/>
      <c r="T1358" s="148"/>
      <c r="U1358" s="148"/>
      <c r="V1358" s="148"/>
      <c r="W1358" s="148"/>
    </row>
    <row r="1359">
      <c r="A1359" s="145"/>
      <c r="B1359" s="146"/>
      <c r="C1359" s="147"/>
      <c r="D1359" s="147"/>
      <c r="E1359" s="148"/>
      <c r="F1359" s="148"/>
      <c r="G1359" s="148"/>
      <c r="H1359" s="148"/>
      <c r="I1359" s="148"/>
      <c r="J1359" s="148"/>
      <c r="K1359" s="148"/>
      <c r="L1359" s="148"/>
      <c r="M1359" s="148"/>
      <c r="N1359" s="148"/>
      <c r="O1359" s="148"/>
      <c r="P1359" s="148"/>
      <c r="Q1359" s="148"/>
      <c r="R1359" s="148"/>
      <c r="S1359" s="148"/>
      <c r="T1359" s="148"/>
      <c r="U1359" s="148"/>
      <c r="V1359" s="148"/>
      <c r="W1359" s="148"/>
    </row>
    <row r="1360">
      <c r="A1360" s="145"/>
      <c r="B1360" s="146"/>
      <c r="C1360" s="147"/>
      <c r="D1360" s="147"/>
      <c r="E1360" s="148"/>
      <c r="F1360" s="148"/>
      <c r="G1360" s="148"/>
      <c r="H1360" s="148"/>
      <c r="I1360" s="148"/>
      <c r="J1360" s="148"/>
      <c r="K1360" s="148"/>
      <c r="L1360" s="148"/>
      <c r="M1360" s="148"/>
      <c r="N1360" s="148"/>
      <c r="O1360" s="148"/>
      <c r="P1360" s="148"/>
      <c r="Q1360" s="148"/>
      <c r="R1360" s="148"/>
      <c r="S1360" s="148"/>
      <c r="T1360" s="148"/>
      <c r="U1360" s="148"/>
      <c r="V1360" s="148"/>
      <c r="W1360" s="148"/>
    </row>
    <row r="1361">
      <c r="A1361" s="145"/>
      <c r="B1361" s="146"/>
      <c r="C1361" s="147"/>
      <c r="D1361" s="147"/>
      <c r="E1361" s="148"/>
      <c r="F1361" s="148"/>
      <c r="G1361" s="148"/>
      <c r="H1361" s="148"/>
      <c r="I1361" s="148"/>
      <c r="J1361" s="148"/>
      <c r="K1361" s="148"/>
      <c r="L1361" s="148"/>
      <c r="M1361" s="148"/>
      <c r="N1361" s="148"/>
      <c r="O1361" s="148"/>
      <c r="P1361" s="148"/>
      <c r="Q1361" s="148"/>
      <c r="R1361" s="148"/>
      <c r="S1361" s="148"/>
      <c r="T1361" s="148"/>
      <c r="U1361" s="148"/>
      <c r="V1361" s="148"/>
      <c r="W1361" s="148"/>
    </row>
    <row r="1362">
      <c r="A1362" s="145"/>
      <c r="B1362" s="146"/>
      <c r="C1362" s="147"/>
      <c r="D1362" s="147"/>
      <c r="E1362" s="148"/>
      <c r="F1362" s="148"/>
      <c r="G1362" s="148"/>
      <c r="H1362" s="148"/>
      <c r="I1362" s="148"/>
      <c r="J1362" s="148"/>
      <c r="K1362" s="148"/>
      <c r="L1362" s="148"/>
      <c r="M1362" s="148"/>
      <c r="N1362" s="148"/>
      <c r="O1362" s="148"/>
      <c r="P1362" s="148"/>
      <c r="Q1362" s="148"/>
      <c r="R1362" s="148"/>
      <c r="S1362" s="148"/>
      <c r="T1362" s="148"/>
      <c r="U1362" s="148"/>
      <c r="V1362" s="148"/>
      <c r="W1362" s="148"/>
    </row>
    <row r="1363">
      <c r="A1363" s="145"/>
      <c r="B1363" s="146"/>
      <c r="C1363" s="147"/>
      <c r="D1363" s="147"/>
      <c r="E1363" s="148"/>
      <c r="F1363" s="148"/>
      <c r="G1363" s="148"/>
      <c r="H1363" s="148"/>
      <c r="I1363" s="148"/>
      <c r="J1363" s="148"/>
      <c r="K1363" s="148"/>
      <c r="L1363" s="148"/>
      <c r="M1363" s="148"/>
      <c r="N1363" s="148"/>
      <c r="O1363" s="148"/>
      <c r="P1363" s="148"/>
      <c r="Q1363" s="148"/>
      <c r="R1363" s="148"/>
      <c r="S1363" s="148"/>
      <c r="T1363" s="148"/>
      <c r="U1363" s="148"/>
      <c r="V1363" s="148"/>
      <c r="W1363" s="148"/>
    </row>
    <row r="1364">
      <c r="A1364" s="145"/>
      <c r="B1364" s="146"/>
      <c r="C1364" s="147"/>
      <c r="D1364" s="147"/>
      <c r="E1364" s="148"/>
      <c r="F1364" s="148"/>
      <c r="G1364" s="148"/>
      <c r="H1364" s="148"/>
      <c r="I1364" s="148"/>
      <c r="J1364" s="148"/>
      <c r="K1364" s="148"/>
      <c r="L1364" s="148"/>
      <c r="M1364" s="148"/>
      <c r="N1364" s="148"/>
      <c r="O1364" s="148"/>
      <c r="P1364" s="148"/>
      <c r="Q1364" s="148"/>
      <c r="R1364" s="148"/>
      <c r="S1364" s="148"/>
      <c r="T1364" s="148"/>
      <c r="U1364" s="148"/>
      <c r="V1364" s="148"/>
      <c r="W1364" s="148"/>
    </row>
    <row r="1365">
      <c r="A1365" s="145"/>
      <c r="B1365" s="146"/>
      <c r="C1365" s="147"/>
      <c r="D1365" s="147"/>
      <c r="E1365" s="148"/>
      <c r="F1365" s="148"/>
      <c r="G1365" s="148"/>
      <c r="H1365" s="148"/>
      <c r="I1365" s="148"/>
      <c r="J1365" s="148"/>
      <c r="K1365" s="148"/>
      <c r="L1365" s="148"/>
      <c r="M1365" s="148"/>
      <c r="N1365" s="148"/>
      <c r="O1365" s="148"/>
      <c r="P1365" s="148"/>
      <c r="Q1365" s="148"/>
      <c r="R1365" s="148"/>
      <c r="S1365" s="148"/>
      <c r="T1365" s="148"/>
      <c r="U1365" s="148"/>
      <c r="V1365" s="148"/>
      <c r="W1365" s="148"/>
    </row>
    <row r="1366">
      <c r="A1366" s="145"/>
      <c r="B1366" s="146"/>
      <c r="C1366" s="147"/>
      <c r="D1366" s="147"/>
      <c r="E1366" s="148"/>
      <c r="F1366" s="148"/>
      <c r="G1366" s="148"/>
      <c r="H1366" s="148"/>
      <c r="I1366" s="148"/>
      <c r="J1366" s="148"/>
      <c r="K1366" s="148"/>
      <c r="L1366" s="148"/>
      <c r="M1366" s="148"/>
      <c r="N1366" s="148"/>
      <c r="O1366" s="148"/>
      <c r="P1366" s="148"/>
      <c r="Q1366" s="148"/>
      <c r="R1366" s="148"/>
      <c r="S1366" s="148"/>
      <c r="T1366" s="148"/>
      <c r="U1366" s="148"/>
      <c r="V1366" s="148"/>
      <c r="W1366" s="148"/>
    </row>
    <row r="1367">
      <c r="A1367" s="145"/>
      <c r="B1367" s="146"/>
      <c r="C1367" s="147"/>
      <c r="D1367" s="147"/>
      <c r="E1367" s="148"/>
      <c r="F1367" s="148"/>
      <c r="G1367" s="148"/>
      <c r="H1367" s="148"/>
      <c r="I1367" s="148"/>
      <c r="J1367" s="148"/>
      <c r="K1367" s="148"/>
      <c r="L1367" s="148"/>
      <c r="M1367" s="148"/>
      <c r="N1367" s="148"/>
      <c r="O1367" s="148"/>
      <c r="P1367" s="148"/>
      <c r="Q1367" s="148"/>
      <c r="R1367" s="148"/>
      <c r="S1367" s="148"/>
      <c r="T1367" s="148"/>
      <c r="U1367" s="148"/>
      <c r="V1367" s="148"/>
      <c r="W1367" s="148"/>
    </row>
    <row r="1368">
      <c r="A1368" s="145"/>
      <c r="B1368" s="146"/>
      <c r="C1368" s="147"/>
      <c r="D1368" s="147"/>
      <c r="E1368" s="148"/>
      <c r="F1368" s="148"/>
      <c r="G1368" s="148"/>
      <c r="H1368" s="148"/>
      <c r="I1368" s="148"/>
      <c r="J1368" s="148"/>
      <c r="K1368" s="148"/>
      <c r="L1368" s="148"/>
      <c r="M1368" s="148"/>
      <c r="N1368" s="148"/>
      <c r="O1368" s="148"/>
      <c r="P1368" s="148"/>
      <c r="Q1368" s="148"/>
      <c r="R1368" s="148"/>
      <c r="S1368" s="148"/>
      <c r="T1368" s="148"/>
      <c r="U1368" s="148"/>
      <c r="V1368" s="148"/>
      <c r="W1368" s="148"/>
    </row>
    <row r="1369">
      <c r="A1369" s="145"/>
      <c r="B1369" s="146"/>
      <c r="C1369" s="147"/>
      <c r="D1369" s="147"/>
      <c r="E1369" s="148"/>
      <c r="F1369" s="148"/>
      <c r="G1369" s="148"/>
      <c r="H1369" s="148"/>
      <c r="I1369" s="148"/>
      <c r="J1369" s="148"/>
      <c r="K1369" s="148"/>
      <c r="L1369" s="148"/>
      <c r="M1369" s="148"/>
      <c r="N1369" s="148"/>
      <c r="O1369" s="148"/>
      <c r="P1369" s="148"/>
      <c r="Q1369" s="148"/>
      <c r="R1369" s="148"/>
      <c r="S1369" s="148"/>
      <c r="T1369" s="148"/>
      <c r="U1369" s="148"/>
      <c r="V1369" s="148"/>
      <c r="W1369" s="148"/>
    </row>
    <row r="1370">
      <c r="A1370" s="145"/>
      <c r="B1370" s="146"/>
      <c r="C1370" s="147"/>
      <c r="D1370" s="147"/>
      <c r="E1370" s="148"/>
      <c r="F1370" s="148"/>
      <c r="G1370" s="148"/>
      <c r="H1370" s="148"/>
      <c r="I1370" s="148"/>
      <c r="J1370" s="148"/>
      <c r="K1370" s="148"/>
      <c r="L1370" s="148"/>
      <c r="M1370" s="148"/>
      <c r="N1370" s="148"/>
      <c r="O1370" s="148"/>
      <c r="P1370" s="148"/>
      <c r="Q1370" s="148"/>
      <c r="R1370" s="148"/>
      <c r="S1370" s="148"/>
      <c r="T1370" s="148"/>
      <c r="U1370" s="148"/>
      <c r="V1370" s="148"/>
      <c r="W1370" s="148"/>
    </row>
    <row r="1371">
      <c r="A1371" s="145"/>
      <c r="B1371" s="146"/>
      <c r="C1371" s="147"/>
      <c r="D1371" s="147"/>
      <c r="E1371" s="148"/>
      <c r="F1371" s="148"/>
      <c r="G1371" s="148"/>
      <c r="H1371" s="148"/>
      <c r="I1371" s="148"/>
      <c r="J1371" s="148"/>
      <c r="K1371" s="148"/>
      <c r="L1371" s="148"/>
      <c r="M1371" s="148"/>
      <c r="N1371" s="148"/>
      <c r="O1371" s="148"/>
      <c r="P1371" s="148"/>
      <c r="Q1371" s="148"/>
      <c r="R1371" s="148"/>
      <c r="S1371" s="148"/>
      <c r="T1371" s="148"/>
      <c r="U1371" s="148"/>
      <c r="V1371" s="148"/>
      <c r="W1371" s="148"/>
    </row>
    <row r="1372">
      <c r="A1372" s="145"/>
      <c r="B1372" s="146"/>
      <c r="C1372" s="147"/>
      <c r="D1372" s="147"/>
      <c r="E1372" s="148"/>
      <c r="F1372" s="148"/>
      <c r="G1372" s="148"/>
      <c r="H1372" s="148"/>
      <c r="I1372" s="148"/>
      <c r="J1372" s="148"/>
      <c r="K1372" s="148"/>
      <c r="L1372" s="148"/>
      <c r="M1372" s="148"/>
      <c r="N1372" s="148"/>
      <c r="O1372" s="148"/>
      <c r="P1372" s="148"/>
      <c r="Q1372" s="148"/>
      <c r="R1372" s="148"/>
      <c r="S1372" s="148"/>
      <c r="T1372" s="148"/>
      <c r="U1372" s="148"/>
      <c r="V1372" s="148"/>
      <c r="W1372" s="148"/>
    </row>
    <row r="1373">
      <c r="A1373" s="145"/>
      <c r="B1373" s="146"/>
      <c r="C1373" s="147"/>
      <c r="D1373" s="147"/>
      <c r="E1373" s="148"/>
      <c r="F1373" s="148"/>
      <c r="G1373" s="148"/>
      <c r="H1373" s="148"/>
      <c r="I1373" s="148"/>
      <c r="J1373" s="148"/>
      <c r="K1373" s="148"/>
      <c r="L1373" s="148"/>
      <c r="M1373" s="148"/>
      <c r="N1373" s="148"/>
      <c r="O1373" s="148"/>
      <c r="P1373" s="148"/>
      <c r="Q1373" s="148"/>
      <c r="R1373" s="148"/>
      <c r="S1373" s="148"/>
      <c r="T1373" s="148"/>
      <c r="U1373" s="148"/>
      <c r="V1373" s="148"/>
      <c r="W1373" s="148"/>
    </row>
    <row r="1374">
      <c r="A1374" s="145"/>
      <c r="B1374" s="146"/>
      <c r="C1374" s="147"/>
      <c r="D1374" s="147"/>
      <c r="E1374" s="148"/>
      <c r="F1374" s="148"/>
      <c r="G1374" s="148"/>
      <c r="H1374" s="148"/>
      <c r="I1374" s="148"/>
      <c r="J1374" s="148"/>
      <c r="K1374" s="148"/>
      <c r="L1374" s="148"/>
      <c r="M1374" s="148"/>
      <c r="N1374" s="148"/>
      <c r="O1374" s="148"/>
      <c r="P1374" s="148"/>
      <c r="Q1374" s="148"/>
      <c r="R1374" s="148"/>
      <c r="S1374" s="148"/>
      <c r="T1374" s="148"/>
      <c r="U1374" s="148"/>
      <c r="V1374" s="148"/>
      <c r="W1374" s="148"/>
    </row>
    <row r="1375">
      <c r="A1375" s="145"/>
      <c r="B1375" s="146"/>
      <c r="C1375" s="147"/>
      <c r="D1375" s="147"/>
      <c r="E1375" s="148"/>
      <c r="F1375" s="148"/>
      <c r="G1375" s="148"/>
      <c r="H1375" s="148"/>
      <c r="I1375" s="148"/>
      <c r="J1375" s="148"/>
      <c r="K1375" s="148"/>
      <c r="L1375" s="148"/>
      <c r="M1375" s="148"/>
      <c r="N1375" s="148"/>
      <c r="O1375" s="148"/>
      <c r="P1375" s="148"/>
      <c r="Q1375" s="148"/>
      <c r="R1375" s="148"/>
      <c r="S1375" s="148"/>
      <c r="T1375" s="148"/>
      <c r="U1375" s="148"/>
      <c r="V1375" s="148"/>
      <c r="W1375" s="148"/>
    </row>
    <row r="1376">
      <c r="A1376" s="145"/>
      <c r="B1376" s="146"/>
      <c r="C1376" s="147"/>
      <c r="D1376" s="147"/>
      <c r="E1376" s="148"/>
      <c r="F1376" s="148"/>
      <c r="G1376" s="148"/>
      <c r="H1376" s="148"/>
      <c r="I1376" s="148"/>
      <c r="J1376" s="148"/>
      <c r="K1376" s="148"/>
      <c r="L1376" s="148"/>
      <c r="M1376" s="148"/>
      <c r="N1376" s="148"/>
      <c r="O1376" s="148"/>
      <c r="P1376" s="148"/>
      <c r="Q1376" s="148"/>
      <c r="R1376" s="148"/>
      <c r="S1376" s="148"/>
      <c r="T1376" s="148"/>
      <c r="U1376" s="148"/>
      <c r="V1376" s="148"/>
      <c r="W1376" s="148"/>
    </row>
    <row r="1377">
      <c r="A1377" s="145"/>
      <c r="B1377" s="146"/>
      <c r="C1377" s="147"/>
      <c r="D1377" s="147"/>
      <c r="E1377" s="148"/>
      <c r="F1377" s="148"/>
      <c r="G1377" s="148"/>
      <c r="H1377" s="148"/>
      <c r="I1377" s="148"/>
      <c r="J1377" s="148"/>
      <c r="K1377" s="148"/>
      <c r="L1377" s="148"/>
      <c r="M1377" s="148"/>
      <c r="N1377" s="148"/>
      <c r="O1377" s="148"/>
      <c r="P1377" s="148"/>
      <c r="Q1377" s="148"/>
      <c r="R1377" s="148"/>
      <c r="S1377" s="148"/>
      <c r="T1377" s="148"/>
      <c r="U1377" s="148"/>
      <c r="V1377" s="148"/>
      <c r="W1377" s="148"/>
    </row>
    <row r="1378">
      <c r="A1378" s="145"/>
      <c r="B1378" s="146"/>
      <c r="C1378" s="147"/>
      <c r="D1378" s="147"/>
      <c r="E1378" s="148"/>
      <c r="F1378" s="148"/>
      <c r="G1378" s="148"/>
      <c r="H1378" s="148"/>
      <c r="I1378" s="148"/>
      <c r="J1378" s="148"/>
      <c r="K1378" s="148"/>
      <c r="L1378" s="148"/>
      <c r="M1378" s="148"/>
      <c r="N1378" s="148"/>
      <c r="O1378" s="148"/>
      <c r="P1378" s="148"/>
      <c r="Q1378" s="148"/>
      <c r="R1378" s="148"/>
      <c r="S1378" s="148"/>
      <c r="T1378" s="148"/>
      <c r="U1378" s="148"/>
      <c r="V1378" s="148"/>
      <c r="W1378" s="148"/>
    </row>
    <row r="1379">
      <c r="A1379" s="145"/>
      <c r="B1379" s="146"/>
      <c r="C1379" s="147"/>
      <c r="D1379" s="147"/>
      <c r="E1379" s="148"/>
      <c r="F1379" s="148"/>
      <c r="G1379" s="148"/>
      <c r="H1379" s="148"/>
      <c r="I1379" s="148"/>
      <c r="J1379" s="148"/>
      <c r="K1379" s="148"/>
      <c r="L1379" s="148"/>
      <c r="M1379" s="148"/>
      <c r="N1379" s="148"/>
      <c r="O1379" s="148"/>
      <c r="P1379" s="148"/>
      <c r="Q1379" s="148"/>
      <c r="R1379" s="148"/>
      <c r="S1379" s="148"/>
      <c r="T1379" s="148"/>
      <c r="U1379" s="148"/>
      <c r="V1379" s="148"/>
      <c r="W1379" s="148"/>
    </row>
    <row r="1380">
      <c r="A1380" s="145"/>
      <c r="B1380" s="146"/>
      <c r="C1380" s="147"/>
      <c r="D1380" s="147"/>
      <c r="E1380" s="148"/>
      <c r="F1380" s="148"/>
      <c r="G1380" s="148"/>
      <c r="H1380" s="148"/>
      <c r="I1380" s="148"/>
      <c r="J1380" s="148"/>
      <c r="K1380" s="148"/>
      <c r="L1380" s="148"/>
      <c r="M1380" s="148"/>
      <c r="N1380" s="148"/>
      <c r="O1380" s="148"/>
      <c r="P1380" s="148"/>
      <c r="Q1380" s="148"/>
      <c r="R1380" s="148"/>
      <c r="S1380" s="148"/>
      <c r="T1380" s="148"/>
      <c r="U1380" s="148"/>
      <c r="V1380" s="148"/>
      <c r="W1380" s="148"/>
    </row>
    <row r="1381">
      <c r="A1381" s="145"/>
      <c r="B1381" s="146"/>
      <c r="C1381" s="147"/>
      <c r="D1381" s="147"/>
      <c r="E1381" s="148"/>
      <c r="F1381" s="148"/>
      <c r="G1381" s="148"/>
      <c r="H1381" s="148"/>
      <c r="I1381" s="148"/>
      <c r="J1381" s="148"/>
      <c r="K1381" s="148"/>
      <c r="L1381" s="148"/>
      <c r="M1381" s="148"/>
      <c r="N1381" s="148"/>
      <c r="O1381" s="148"/>
      <c r="P1381" s="148"/>
      <c r="Q1381" s="148"/>
      <c r="R1381" s="148"/>
      <c r="S1381" s="148"/>
      <c r="T1381" s="148"/>
      <c r="U1381" s="148"/>
      <c r="V1381" s="148"/>
      <c r="W1381" s="148"/>
    </row>
    <row r="1382">
      <c r="A1382" s="145"/>
      <c r="B1382" s="146"/>
      <c r="C1382" s="147"/>
      <c r="D1382" s="147"/>
      <c r="E1382" s="148"/>
      <c r="F1382" s="148"/>
      <c r="G1382" s="148"/>
      <c r="H1382" s="148"/>
      <c r="I1382" s="148"/>
      <c r="J1382" s="148"/>
      <c r="K1382" s="148"/>
      <c r="L1382" s="148"/>
      <c r="M1382" s="148"/>
      <c r="N1382" s="148"/>
      <c r="O1382" s="148"/>
      <c r="P1382" s="148"/>
      <c r="Q1382" s="148"/>
      <c r="R1382" s="148"/>
      <c r="S1382" s="148"/>
      <c r="T1382" s="148"/>
      <c r="U1382" s="148"/>
      <c r="V1382" s="148"/>
      <c r="W1382" s="148"/>
    </row>
    <row r="1383">
      <c r="A1383" s="145"/>
      <c r="B1383" s="146"/>
      <c r="C1383" s="147"/>
      <c r="D1383" s="147"/>
      <c r="E1383" s="148"/>
      <c r="F1383" s="148"/>
      <c r="G1383" s="148"/>
      <c r="H1383" s="148"/>
      <c r="I1383" s="148"/>
      <c r="J1383" s="148"/>
      <c r="K1383" s="148"/>
      <c r="L1383" s="148"/>
      <c r="M1383" s="148"/>
      <c r="N1383" s="148"/>
      <c r="O1383" s="148"/>
      <c r="P1383" s="148"/>
      <c r="Q1383" s="148"/>
      <c r="R1383" s="148"/>
      <c r="S1383" s="148"/>
      <c r="T1383" s="148"/>
      <c r="U1383" s="148"/>
      <c r="V1383" s="148"/>
      <c r="W1383" s="148"/>
    </row>
    <row r="1384">
      <c r="A1384" s="145"/>
      <c r="B1384" s="146"/>
      <c r="C1384" s="147"/>
      <c r="D1384" s="147"/>
      <c r="E1384" s="148"/>
      <c r="F1384" s="148"/>
      <c r="G1384" s="148"/>
      <c r="H1384" s="148"/>
      <c r="I1384" s="148"/>
      <c r="J1384" s="148"/>
      <c r="K1384" s="148"/>
      <c r="L1384" s="148"/>
      <c r="M1384" s="148"/>
      <c r="N1384" s="148"/>
      <c r="O1384" s="148"/>
      <c r="P1384" s="148"/>
      <c r="Q1384" s="148"/>
      <c r="R1384" s="148"/>
      <c r="S1384" s="148"/>
      <c r="T1384" s="148"/>
      <c r="U1384" s="148"/>
      <c r="V1384" s="148"/>
      <c r="W1384" s="148"/>
    </row>
    <row r="1385">
      <c r="A1385" s="145"/>
      <c r="B1385" s="146"/>
      <c r="C1385" s="147"/>
      <c r="D1385" s="147"/>
      <c r="E1385" s="148"/>
      <c r="F1385" s="148"/>
      <c r="G1385" s="148"/>
      <c r="H1385" s="148"/>
      <c r="I1385" s="148"/>
      <c r="J1385" s="148"/>
      <c r="K1385" s="148"/>
      <c r="L1385" s="148"/>
      <c r="M1385" s="148"/>
      <c r="N1385" s="148"/>
      <c r="O1385" s="148"/>
      <c r="P1385" s="148"/>
      <c r="Q1385" s="148"/>
      <c r="R1385" s="148"/>
      <c r="S1385" s="148"/>
      <c r="T1385" s="148"/>
      <c r="U1385" s="148"/>
      <c r="V1385" s="148"/>
      <c r="W1385" s="148"/>
    </row>
    <row r="1386">
      <c r="A1386" s="145"/>
      <c r="B1386" s="146"/>
      <c r="C1386" s="147"/>
      <c r="D1386" s="147"/>
      <c r="E1386" s="148"/>
      <c r="F1386" s="148"/>
      <c r="G1386" s="148"/>
      <c r="H1386" s="148"/>
      <c r="I1386" s="148"/>
      <c r="J1386" s="148"/>
      <c r="K1386" s="148"/>
      <c r="L1386" s="148"/>
      <c r="M1386" s="148"/>
      <c r="N1386" s="148"/>
      <c r="O1386" s="148"/>
      <c r="P1386" s="148"/>
      <c r="Q1386" s="148"/>
      <c r="R1386" s="148"/>
      <c r="S1386" s="148"/>
      <c r="T1386" s="148"/>
      <c r="U1386" s="148"/>
      <c r="V1386" s="148"/>
      <c r="W1386" s="148"/>
    </row>
    <row r="1387">
      <c r="A1387" s="145"/>
      <c r="B1387" s="146"/>
      <c r="C1387" s="147"/>
      <c r="D1387" s="147"/>
      <c r="E1387" s="148"/>
      <c r="F1387" s="148"/>
      <c r="G1387" s="148"/>
      <c r="H1387" s="148"/>
      <c r="I1387" s="148"/>
      <c r="J1387" s="148"/>
      <c r="K1387" s="148"/>
      <c r="L1387" s="148"/>
      <c r="M1387" s="148"/>
      <c r="N1387" s="148"/>
      <c r="O1387" s="148"/>
      <c r="P1387" s="148"/>
      <c r="Q1387" s="148"/>
      <c r="R1387" s="148"/>
      <c r="S1387" s="148"/>
      <c r="T1387" s="148"/>
      <c r="U1387" s="148"/>
      <c r="V1387" s="148"/>
      <c r="W1387" s="148"/>
    </row>
    <row r="1388">
      <c r="A1388" s="145"/>
      <c r="B1388" s="146"/>
      <c r="C1388" s="147"/>
      <c r="D1388" s="147"/>
      <c r="E1388" s="148"/>
      <c r="F1388" s="148"/>
      <c r="G1388" s="148"/>
      <c r="H1388" s="148"/>
      <c r="I1388" s="148"/>
      <c r="J1388" s="148"/>
      <c r="K1388" s="148"/>
      <c r="L1388" s="148"/>
      <c r="M1388" s="148"/>
      <c r="N1388" s="148"/>
      <c r="O1388" s="148"/>
      <c r="P1388" s="148"/>
      <c r="Q1388" s="148"/>
      <c r="R1388" s="148"/>
      <c r="S1388" s="148"/>
      <c r="T1388" s="148"/>
      <c r="U1388" s="148"/>
      <c r="V1388" s="148"/>
      <c r="W1388" s="148"/>
    </row>
    <row r="1389">
      <c r="A1389" s="145"/>
      <c r="B1389" s="146"/>
      <c r="C1389" s="147"/>
      <c r="D1389" s="147"/>
      <c r="E1389" s="148"/>
      <c r="F1389" s="148"/>
      <c r="G1389" s="148"/>
      <c r="H1389" s="148"/>
      <c r="I1389" s="148"/>
      <c r="J1389" s="148"/>
      <c r="K1389" s="148"/>
      <c r="L1389" s="148"/>
      <c r="M1389" s="148"/>
      <c r="N1389" s="148"/>
      <c r="O1389" s="148"/>
      <c r="P1389" s="148"/>
      <c r="Q1389" s="148"/>
      <c r="R1389" s="148"/>
      <c r="S1389" s="148"/>
      <c r="T1389" s="148"/>
      <c r="U1389" s="148"/>
      <c r="V1389" s="148"/>
      <c r="W1389" s="148"/>
    </row>
    <row r="1390">
      <c r="A1390" s="145"/>
      <c r="B1390" s="146"/>
      <c r="C1390" s="147"/>
      <c r="D1390" s="147"/>
      <c r="E1390" s="148"/>
      <c r="F1390" s="148"/>
      <c r="G1390" s="148"/>
      <c r="H1390" s="148"/>
      <c r="I1390" s="148"/>
      <c r="J1390" s="148"/>
      <c r="K1390" s="148"/>
      <c r="L1390" s="148"/>
      <c r="M1390" s="148"/>
      <c r="N1390" s="148"/>
      <c r="O1390" s="148"/>
      <c r="P1390" s="148"/>
      <c r="Q1390" s="148"/>
      <c r="R1390" s="148"/>
      <c r="S1390" s="148"/>
      <c r="T1390" s="148"/>
      <c r="U1390" s="148"/>
      <c r="V1390" s="148"/>
      <c r="W1390" s="148"/>
    </row>
    <row r="1391">
      <c r="A1391" s="145"/>
      <c r="B1391" s="146"/>
      <c r="C1391" s="147"/>
      <c r="D1391" s="147"/>
      <c r="E1391" s="148"/>
      <c r="F1391" s="148"/>
      <c r="G1391" s="148"/>
      <c r="H1391" s="148"/>
      <c r="I1391" s="148"/>
      <c r="J1391" s="148"/>
      <c r="K1391" s="148"/>
      <c r="L1391" s="148"/>
      <c r="M1391" s="148"/>
      <c r="N1391" s="148"/>
      <c r="O1391" s="148"/>
      <c r="P1391" s="148"/>
      <c r="Q1391" s="148"/>
      <c r="R1391" s="148"/>
      <c r="S1391" s="148"/>
      <c r="T1391" s="148"/>
      <c r="U1391" s="148"/>
      <c r="V1391" s="148"/>
      <c r="W1391" s="148"/>
    </row>
    <row r="1392">
      <c r="A1392" s="145"/>
      <c r="B1392" s="146"/>
      <c r="C1392" s="147"/>
      <c r="D1392" s="147"/>
      <c r="E1392" s="148"/>
      <c r="F1392" s="148"/>
      <c r="G1392" s="148"/>
      <c r="H1392" s="148"/>
      <c r="I1392" s="148"/>
      <c r="J1392" s="148"/>
      <c r="K1392" s="148"/>
      <c r="L1392" s="148"/>
      <c r="M1392" s="148"/>
      <c r="N1392" s="148"/>
      <c r="O1392" s="148"/>
      <c r="P1392" s="148"/>
      <c r="Q1392" s="148"/>
      <c r="R1392" s="148"/>
      <c r="S1392" s="148"/>
      <c r="T1392" s="148"/>
      <c r="U1392" s="148"/>
      <c r="V1392" s="148"/>
      <c r="W1392" s="148"/>
    </row>
    <row r="1393">
      <c r="A1393" s="145"/>
      <c r="B1393" s="146"/>
      <c r="C1393" s="147"/>
      <c r="D1393" s="147"/>
      <c r="E1393" s="148"/>
      <c r="F1393" s="148"/>
      <c r="G1393" s="148"/>
      <c r="H1393" s="148"/>
      <c r="I1393" s="148"/>
      <c r="J1393" s="148"/>
      <c r="K1393" s="148"/>
      <c r="L1393" s="148"/>
      <c r="M1393" s="148"/>
      <c r="N1393" s="148"/>
      <c r="O1393" s="148"/>
      <c r="P1393" s="148"/>
      <c r="Q1393" s="148"/>
      <c r="R1393" s="148"/>
      <c r="S1393" s="148"/>
      <c r="T1393" s="148"/>
      <c r="U1393" s="148"/>
      <c r="V1393" s="148"/>
      <c r="W1393" s="148"/>
    </row>
    <row r="1394">
      <c r="A1394" s="145"/>
      <c r="B1394" s="146"/>
      <c r="C1394" s="147"/>
      <c r="D1394" s="147"/>
      <c r="E1394" s="148"/>
      <c r="F1394" s="148"/>
      <c r="G1394" s="148"/>
      <c r="H1394" s="148"/>
      <c r="I1394" s="148"/>
      <c r="J1394" s="148"/>
      <c r="K1394" s="148"/>
      <c r="L1394" s="148"/>
      <c r="M1394" s="148"/>
      <c r="N1394" s="148"/>
      <c r="O1394" s="148"/>
      <c r="P1394" s="148"/>
      <c r="Q1394" s="148"/>
      <c r="R1394" s="148"/>
      <c r="S1394" s="148"/>
      <c r="T1394" s="148"/>
      <c r="U1394" s="148"/>
      <c r="V1394" s="148"/>
      <c r="W1394" s="148"/>
    </row>
    <row r="1395">
      <c r="A1395" s="145"/>
      <c r="B1395" s="146"/>
      <c r="C1395" s="147"/>
      <c r="D1395" s="147"/>
      <c r="E1395" s="148"/>
      <c r="F1395" s="148"/>
      <c r="G1395" s="148"/>
      <c r="H1395" s="148"/>
      <c r="I1395" s="148"/>
      <c r="J1395" s="148"/>
      <c r="K1395" s="148"/>
      <c r="L1395" s="148"/>
      <c r="M1395" s="148"/>
      <c r="N1395" s="148"/>
      <c r="O1395" s="148"/>
      <c r="P1395" s="148"/>
      <c r="Q1395" s="148"/>
      <c r="R1395" s="148"/>
      <c r="S1395" s="148"/>
      <c r="T1395" s="148"/>
      <c r="U1395" s="148"/>
      <c r="V1395" s="148"/>
      <c r="W1395" s="148"/>
    </row>
    <row r="1396">
      <c r="A1396" s="145"/>
      <c r="B1396" s="146"/>
      <c r="C1396" s="147"/>
      <c r="D1396" s="147"/>
      <c r="E1396" s="148"/>
      <c r="F1396" s="148"/>
      <c r="G1396" s="148"/>
      <c r="H1396" s="148"/>
      <c r="I1396" s="148"/>
      <c r="J1396" s="148"/>
      <c r="K1396" s="148"/>
      <c r="L1396" s="148"/>
      <c r="M1396" s="148"/>
      <c r="N1396" s="148"/>
      <c r="O1396" s="148"/>
      <c r="P1396" s="148"/>
      <c r="Q1396" s="148"/>
      <c r="R1396" s="148"/>
      <c r="S1396" s="148"/>
      <c r="T1396" s="148"/>
      <c r="U1396" s="148"/>
      <c r="V1396" s="148"/>
      <c r="W1396" s="148"/>
    </row>
    <row r="1397">
      <c r="A1397" s="145"/>
      <c r="B1397" s="146"/>
      <c r="C1397" s="147"/>
      <c r="D1397" s="147"/>
      <c r="E1397" s="148"/>
      <c r="F1397" s="148"/>
      <c r="G1397" s="148"/>
      <c r="H1397" s="148"/>
      <c r="I1397" s="148"/>
      <c r="J1397" s="148"/>
      <c r="K1397" s="148"/>
      <c r="L1397" s="148"/>
      <c r="M1397" s="148"/>
      <c r="N1397" s="148"/>
      <c r="O1397" s="148"/>
      <c r="P1397" s="148"/>
      <c r="Q1397" s="148"/>
      <c r="R1397" s="148"/>
      <c r="S1397" s="148"/>
      <c r="T1397" s="148"/>
      <c r="U1397" s="148"/>
      <c r="V1397" s="148"/>
      <c r="W1397" s="148"/>
    </row>
    <row r="1398">
      <c r="A1398" s="145"/>
      <c r="B1398" s="146"/>
      <c r="C1398" s="147"/>
      <c r="D1398" s="147"/>
      <c r="E1398" s="148"/>
      <c r="F1398" s="148"/>
      <c r="G1398" s="148"/>
      <c r="H1398" s="148"/>
      <c r="I1398" s="148"/>
      <c r="J1398" s="148"/>
      <c r="K1398" s="148"/>
      <c r="L1398" s="148"/>
      <c r="M1398" s="148"/>
      <c r="N1398" s="148"/>
      <c r="O1398" s="148"/>
      <c r="P1398" s="148"/>
      <c r="Q1398" s="148"/>
      <c r="R1398" s="148"/>
      <c r="S1398" s="148"/>
      <c r="T1398" s="148"/>
      <c r="U1398" s="148"/>
      <c r="V1398" s="148"/>
      <c r="W1398" s="148"/>
    </row>
    <row r="1399">
      <c r="A1399" s="145"/>
      <c r="B1399" s="146"/>
      <c r="C1399" s="147"/>
      <c r="D1399" s="147"/>
      <c r="E1399" s="148"/>
      <c r="F1399" s="148"/>
      <c r="G1399" s="148"/>
      <c r="H1399" s="148"/>
      <c r="I1399" s="148"/>
      <c r="J1399" s="148"/>
      <c r="K1399" s="148"/>
      <c r="L1399" s="148"/>
      <c r="M1399" s="148"/>
      <c r="N1399" s="148"/>
      <c r="O1399" s="148"/>
      <c r="P1399" s="148"/>
      <c r="Q1399" s="148"/>
      <c r="R1399" s="148"/>
      <c r="S1399" s="148"/>
      <c r="T1399" s="148"/>
      <c r="U1399" s="148"/>
      <c r="V1399" s="148"/>
      <c r="W1399" s="148"/>
    </row>
    <row r="1400">
      <c r="A1400" s="145"/>
      <c r="B1400" s="146"/>
      <c r="C1400" s="147"/>
      <c r="D1400" s="147"/>
      <c r="E1400" s="148"/>
      <c r="F1400" s="148"/>
      <c r="G1400" s="148"/>
      <c r="H1400" s="148"/>
      <c r="I1400" s="148"/>
      <c r="J1400" s="148"/>
      <c r="K1400" s="148"/>
      <c r="L1400" s="148"/>
      <c r="M1400" s="148"/>
      <c r="N1400" s="148"/>
      <c r="O1400" s="148"/>
      <c r="P1400" s="148"/>
      <c r="Q1400" s="148"/>
      <c r="R1400" s="148"/>
      <c r="S1400" s="148"/>
      <c r="T1400" s="148"/>
      <c r="U1400" s="148"/>
      <c r="V1400" s="148"/>
      <c r="W1400" s="148"/>
    </row>
    <row r="1401">
      <c r="A1401" s="145"/>
      <c r="B1401" s="146"/>
      <c r="C1401" s="147"/>
      <c r="D1401" s="147"/>
      <c r="E1401" s="148"/>
      <c r="F1401" s="148"/>
      <c r="G1401" s="148"/>
      <c r="H1401" s="148"/>
      <c r="I1401" s="148"/>
      <c r="J1401" s="148"/>
      <c r="K1401" s="148"/>
      <c r="L1401" s="148"/>
      <c r="M1401" s="148"/>
      <c r="N1401" s="148"/>
      <c r="O1401" s="148"/>
      <c r="P1401" s="148"/>
      <c r="Q1401" s="148"/>
      <c r="R1401" s="148"/>
      <c r="S1401" s="148"/>
      <c r="T1401" s="148"/>
      <c r="U1401" s="148"/>
      <c r="V1401" s="148"/>
      <c r="W1401" s="148"/>
    </row>
    <row r="1402">
      <c r="A1402" s="145"/>
      <c r="B1402" s="146"/>
      <c r="C1402" s="147"/>
      <c r="D1402" s="147"/>
      <c r="E1402" s="148"/>
      <c r="F1402" s="148"/>
      <c r="G1402" s="148"/>
      <c r="H1402" s="148"/>
      <c r="I1402" s="148"/>
      <c r="J1402" s="148"/>
      <c r="K1402" s="148"/>
      <c r="L1402" s="148"/>
      <c r="M1402" s="148"/>
      <c r="N1402" s="148"/>
      <c r="O1402" s="148"/>
      <c r="P1402" s="148"/>
      <c r="Q1402" s="148"/>
      <c r="R1402" s="148"/>
      <c r="S1402" s="148"/>
      <c r="T1402" s="148"/>
      <c r="U1402" s="148"/>
      <c r="V1402" s="148"/>
      <c r="W1402" s="148"/>
    </row>
    <row r="1403">
      <c r="A1403" s="145"/>
      <c r="B1403" s="146"/>
      <c r="C1403" s="147"/>
      <c r="D1403" s="147"/>
      <c r="E1403" s="148"/>
      <c r="F1403" s="148"/>
      <c r="G1403" s="148"/>
      <c r="H1403" s="148"/>
      <c r="I1403" s="148"/>
      <c r="J1403" s="148"/>
      <c r="K1403" s="148"/>
      <c r="L1403" s="148"/>
      <c r="M1403" s="148"/>
      <c r="N1403" s="148"/>
      <c r="O1403" s="148"/>
      <c r="P1403" s="148"/>
      <c r="Q1403" s="148"/>
      <c r="R1403" s="148"/>
      <c r="S1403" s="148"/>
      <c r="T1403" s="148"/>
      <c r="U1403" s="148"/>
      <c r="V1403" s="148"/>
      <c r="W1403" s="148"/>
    </row>
    <row r="1404">
      <c r="A1404" s="145"/>
      <c r="B1404" s="146"/>
      <c r="C1404" s="147"/>
      <c r="D1404" s="147"/>
      <c r="E1404" s="148"/>
      <c r="F1404" s="148"/>
      <c r="G1404" s="148"/>
      <c r="H1404" s="148"/>
      <c r="I1404" s="148"/>
      <c r="J1404" s="148"/>
      <c r="K1404" s="148"/>
      <c r="L1404" s="148"/>
      <c r="M1404" s="148"/>
      <c r="N1404" s="148"/>
      <c r="O1404" s="148"/>
      <c r="P1404" s="148"/>
      <c r="Q1404" s="148"/>
      <c r="R1404" s="148"/>
      <c r="S1404" s="148"/>
      <c r="T1404" s="148"/>
      <c r="U1404" s="148"/>
      <c r="V1404" s="148"/>
      <c r="W1404" s="148"/>
    </row>
    <row r="1405">
      <c r="A1405" s="145"/>
      <c r="B1405" s="146"/>
      <c r="C1405" s="147"/>
      <c r="D1405" s="147"/>
      <c r="E1405" s="148"/>
      <c r="F1405" s="148"/>
      <c r="G1405" s="148"/>
      <c r="H1405" s="148"/>
      <c r="I1405" s="148"/>
      <c r="J1405" s="148"/>
      <c r="K1405" s="148"/>
      <c r="L1405" s="148"/>
      <c r="M1405" s="148"/>
      <c r="N1405" s="148"/>
      <c r="O1405" s="148"/>
      <c r="P1405" s="148"/>
      <c r="Q1405" s="148"/>
      <c r="R1405" s="148"/>
      <c r="S1405" s="148"/>
      <c r="T1405" s="148"/>
      <c r="U1405" s="148"/>
      <c r="V1405" s="148"/>
      <c r="W1405" s="148"/>
    </row>
    <row r="1406">
      <c r="A1406" s="145"/>
      <c r="B1406" s="146"/>
      <c r="C1406" s="147"/>
      <c r="D1406" s="147"/>
      <c r="E1406" s="148"/>
      <c r="F1406" s="148"/>
      <c r="G1406" s="148"/>
      <c r="H1406" s="148"/>
      <c r="I1406" s="148"/>
      <c r="J1406" s="148"/>
      <c r="K1406" s="148"/>
      <c r="L1406" s="148"/>
      <c r="M1406" s="148"/>
      <c r="N1406" s="148"/>
      <c r="O1406" s="148"/>
      <c r="P1406" s="148"/>
      <c r="Q1406" s="148"/>
      <c r="R1406" s="148"/>
      <c r="S1406" s="148"/>
      <c r="T1406" s="148"/>
      <c r="U1406" s="148"/>
      <c r="V1406" s="148"/>
      <c r="W1406" s="148"/>
    </row>
    <row r="1407">
      <c r="A1407" s="145"/>
      <c r="B1407" s="146"/>
      <c r="C1407" s="147"/>
      <c r="D1407" s="147"/>
      <c r="E1407" s="148"/>
      <c r="F1407" s="148"/>
      <c r="G1407" s="148"/>
      <c r="H1407" s="148"/>
      <c r="I1407" s="148"/>
      <c r="J1407" s="148"/>
      <c r="K1407" s="148"/>
      <c r="L1407" s="148"/>
      <c r="M1407" s="148"/>
      <c r="N1407" s="148"/>
      <c r="O1407" s="148"/>
      <c r="P1407" s="148"/>
      <c r="Q1407" s="148"/>
      <c r="R1407" s="148"/>
      <c r="S1407" s="148"/>
      <c r="T1407" s="148"/>
      <c r="U1407" s="148"/>
      <c r="V1407" s="148"/>
      <c r="W1407" s="148"/>
    </row>
    <row r="1408">
      <c r="A1408" s="145"/>
      <c r="B1408" s="146"/>
      <c r="C1408" s="147"/>
      <c r="D1408" s="147"/>
      <c r="E1408" s="148"/>
      <c r="F1408" s="148"/>
      <c r="G1408" s="148"/>
      <c r="H1408" s="148"/>
      <c r="I1408" s="148"/>
      <c r="J1408" s="148"/>
      <c r="K1408" s="148"/>
      <c r="L1408" s="148"/>
      <c r="M1408" s="148"/>
      <c r="N1408" s="148"/>
      <c r="O1408" s="148"/>
      <c r="P1408" s="148"/>
      <c r="Q1408" s="148"/>
      <c r="R1408" s="148"/>
      <c r="S1408" s="148"/>
      <c r="T1408" s="148"/>
      <c r="U1408" s="148"/>
      <c r="V1408" s="148"/>
      <c r="W1408" s="148"/>
    </row>
    <row r="1409">
      <c r="A1409" s="145"/>
      <c r="B1409" s="146"/>
      <c r="C1409" s="147"/>
      <c r="D1409" s="147"/>
      <c r="E1409" s="148"/>
      <c r="F1409" s="148"/>
      <c r="G1409" s="148"/>
      <c r="H1409" s="148"/>
      <c r="I1409" s="148"/>
      <c r="J1409" s="148"/>
      <c r="K1409" s="148"/>
      <c r="L1409" s="148"/>
      <c r="M1409" s="148"/>
      <c r="N1409" s="148"/>
      <c r="O1409" s="148"/>
      <c r="P1409" s="148"/>
      <c r="Q1409" s="148"/>
      <c r="R1409" s="148"/>
      <c r="S1409" s="148"/>
      <c r="T1409" s="148"/>
      <c r="U1409" s="148"/>
      <c r="V1409" s="148"/>
      <c r="W1409" s="148"/>
    </row>
    <row r="1410">
      <c r="A1410" s="145"/>
      <c r="B1410" s="146"/>
      <c r="C1410" s="147"/>
      <c r="D1410" s="147"/>
      <c r="E1410" s="148"/>
      <c r="F1410" s="148"/>
      <c r="G1410" s="148"/>
      <c r="H1410" s="148"/>
      <c r="I1410" s="148"/>
      <c r="J1410" s="148"/>
      <c r="K1410" s="148"/>
      <c r="L1410" s="148"/>
      <c r="M1410" s="148"/>
      <c r="N1410" s="148"/>
      <c r="O1410" s="148"/>
      <c r="P1410" s="148"/>
      <c r="Q1410" s="148"/>
      <c r="R1410" s="148"/>
      <c r="S1410" s="148"/>
      <c r="T1410" s="148"/>
      <c r="U1410" s="148"/>
      <c r="V1410" s="148"/>
      <c r="W1410" s="148"/>
    </row>
    <row r="1411">
      <c r="A1411" s="145"/>
      <c r="B1411" s="146"/>
      <c r="C1411" s="147"/>
      <c r="D1411" s="147"/>
      <c r="E1411" s="148"/>
      <c r="F1411" s="148"/>
      <c r="G1411" s="148"/>
      <c r="H1411" s="148"/>
      <c r="I1411" s="148"/>
      <c r="J1411" s="148"/>
      <c r="K1411" s="148"/>
      <c r="L1411" s="148"/>
      <c r="M1411" s="148"/>
      <c r="N1411" s="148"/>
      <c r="O1411" s="148"/>
      <c r="P1411" s="148"/>
      <c r="Q1411" s="148"/>
      <c r="R1411" s="148"/>
      <c r="S1411" s="148"/>
      <c r="T1411" s="148"/>
      <c r="U1411" s="148"/>
      <c r="V1411" s="148"/>
      <c r="W1411" s="148"/>
    </row>
    <row r="1412">
      <c r="A1412" s="145"/>
      <c r="B1412" s="146"/>
      <c r="C1412" s="147"/>
      <c r="D1412" s="147"/>
      <c r="E1412" s="148"/>
      <c r="F1412" s="148"/>
      <c r="G1412" s="148"/>
      <c r="H1412" s="148"/>
      <c r="I1412" s="148"/>
      <c r="J1412" s="148"/>
      <c r="K1412" s="148"/>
      <c r="L1412" s="148"/>
      <c r="M1412" s="148"/>
      <c r="N1412" s="148"/>
      <c r="O1412" s="148"/>
      <c r="P1412" s="148"/>
      <c r="Q1412" s="148"/>
      <c r="R1412" s="148"/>
      <c r="S1412" s="148"/>
      <c r="T1412" s="148"/>
      <c r="U1412" s="148"/>
      <c r="V1412" s="148"/>
      <c r="W1412" s="148"/>
    </row>
    <row r="1413">
      <c r="A1413" s="145"/>
      <c r="B1413" s="146"/>
      <c r="C1413" s="147"/>
      <c r="D1413" s="147"/>
      <c r="E1413" s="148"/>
      <c r="F1413" s="148"/>
      <c r="G1413" s="148"/>
      <c r="H1413" s="148"/>
      <c r="I1413" s="148"/>
      <c r="J1413" s="148"/>
      <c r="K1413" s="148"/>
      <c r="L1413" s="148"/>
      <c r="M1413" s="148"/>
      <c r="N1413" s="148"/>
      <c r="O1413" s="148"/>
      <c r="P1413" s="148"/>
      <c r="Q1413" s="148"/>
      <c r="R1413" s="148"/>
      <c r="S1413" s="148"/>
      <c r="T1413" s="148"/>
      <c r="U1413" s="148"/>
      <c r="V1413" s="148"/>
      <c r="W1413" s="148"/>
    </row>
    <row r="1414">
      <c r="A1414" s="145"/>
      <c r="B1414" s="146"/>
      <c r="C1414" s="147"/>
      <c r="D1414" s="147"/>
      <c r="E1414" s="148"/>
      <c r="F1414" s="148"/>
      <c r="G1414" s="148"/>
      <c r="H1414" s="148"/>
      <c r="I1414" s="148"/>
      <c r="J1414" s="148"/>
      <c r="K1414" s="148"/>
      <c r="L1414" s="148"/>
      <c r="M1414" s="148"/>
      <c r="N1414" s="148"/>
      <c r="O1414" s="148"/>
      <c r="P1414" s="148"/>
      <c r="Q1414" s="148"/>
      <c r="R1414" s="148"/>
      <c r="S1414" s="148"/>
      <c r="T1414" s="148"/>
      <c r="U1414" s="148"/>
      <c r="V1414" s="148"/>
      <c r="W1414" s="148"/>
    </row>
    <row r="1415">
      <c r="A1415" s="145"/>
      <c r="B1415" s="146"/>
      <c r="C1415" s="147"/>
      <c r="D1415" s="147"/>
      <c r="E1415" s="148"/>
      <c r="F1415" s="148"/>
      <c r="G1415" s="148"/>
      <c r="H1415" s="148"/>
      <c r="I1415" s="148"/>
      <c r="J1415" s="148"/>
      <c r="K1415" s="148"/>
      <c r="L1415" s="148"/>
      <c r="M1415" s="148"/>
      <c r="N1415" s="148"/>
      <c r="O1415" s="148"/>
      <c r="P1415" s="148"/>
      <c r="Q1415" s="148"/>
      <c r="R1415" s="148"/>
      <c r="S1415" s="148"/>
      <c r="T1415" s="148"/>
      <c r="U1415" s="148"/>
      <c r="V1415" s="148"/>
      <c r="W1415" s="148"/>
    </row>
    <row r="1416">
      <c r="A1416" s="145"/>
      <c r="B1416" s="146"/>
      <c r="C1416" s="147"/>
      <c r="D1416" s="147"/>
      <c r="E1416" s="148"/>
      <c r="F1416" s="148"/>
      <c r="G1416" s="148"/>
      <c r="H1416" s="148"/>
      <c r="I1416" s="148"/>
      <c r="J1416" s="148"/>
      <c r="K1416" s="148"/>
      <c r="L1416" s="148"/>
      <c r="M1416" s="148"/>
      <c r="N1416" s="148"/>
      <c r="O1416" s="148"/>
      <c r="P1416" s="148"/>
      <c r="Q1416" s="148"/>
      <c r="R1416" s="148"/>
      <c r="S1416" s="148"/>
      <c r="T1416" s="148"/>
      <c r="U1416" s="148"/>
      <c r="V1416" s="148"/>
      <c r="W1416" s="148"/>
    </row>
    <row r="1417">
      <c r="A1417" s="145"/>
      <c r="B1417" s="146"/>
      <c r="C1417" s="147"/>
      <c r="D1417" s="147"/>
      <c r="E1417" s="148"/>
      <c r="F1417" s="148"/>
      <c r="G1417" s="148"/>
      <c r="H1417" s="148"/>
      <c r="I1417" s="148"/>
      <c r="J1417" s="148"/>
      <c r="K1417" s="148"/>
      <c r="L1417" s="148"/>
      <c r="M1417" s="148"/>
      <c r="N1417" s="148"/>
      <c r="O1417" s="148"/>
      <c r="P1417" s="148"/>
      <c r="Q1417" s="148"/>
      <c r="R1417" s="148"/>
      <c r="S1417" s="148"/>
      <c r="T1417" s="148"/>
      <c r="U1417" s="148"/>
      <c r="V1417" s="148"/>
      <c r="W1417" s="148"/>
    </row>
    <row r="1418">
      <c r="A1418" s="145"/>
      <c r="B1418" s="146"/>
      <c r="C1418" s="147"/>
      <c r="D1418" s="147"/>
      <c r="E1418" s="148"/>
      <c r="F1418" s="148"/>
      <c r="G1418" s="148"/>
      <c r="H1418" s="148"/>
      <c r="I1418" s="148"/>
      <c r="J1418" s="148"/>
      <c r="K1418" s="148"/>
      <c r="L1418" s="148"/>
      <c r="M1418" s="148"/>
      <c r="N1418" s="148"/>
      <c r="O1418" s="148"/>
      <c r="P1418" s="148"/>
      <c r="Q1418" s="148"/>
      <c r="R1418" s="148"/>
      <c r="S1418" s="148"/>
      <c r="T1418" s="148"/>
      <c r="U1418" s="148"/>
      <c r="V1418" s="148"/>
      <c r="W1418" s="148"/>
    </row>
    <row r="1419">
      <c r="A1419" s="145"/>
      <c r="B1419" s="146"/>
      <c r="C1419" s="147"/>
      <c r="D1419" s="147"/>
      <c r="E1419" s="148"/>
      <c r="F1419" s="148"/>
      <c r="G1419" s="148"/>
      <c r="H1419" s="148"/>
      <c r="I1419" s="148"/>
      <c r="J1419" s="148"/>
      <c r="K1419" s="148"/>
      <c r="L1419" s="148"/>
      <c r="M1419" s="148"/>
      <c r="N1419" s="148"/>
      <c r="O1419" s="148"/>
      <c r="P1419" s="148"/>
      <c r="Q1419" s="148"/>
      <c r="R1419" s="148"/>
      <c r="S1419" s="148"/>
      <c r="T1419" s="148"/>
      <c r="U1419" s="148"/>
      <c r="V1419" s="148"/>
      <c r="W1419" s="148"/>
    </row>
    <row r="1420">
      <c r="A1420" s="145"/>
      <c r="B1420" s="146"/>
      <c r="C1420" s="147"/>
      <c r="D1420" s="147"/>
      <c r="E1420" s="148"/>
      <c r="F1420" s="148"/>
      <c r="G1420" s="148"/>
      <c r="H1420" s="148"/>
      <c r="I1420" s="148"/>
      <c r="J1420" s="148"/>
      <c r="K1420" s="148"/>
      <c r="L1420" s="148"/>
      <c r="M1420" s="148"/>
      <c r="N1420" s="148"/>
      <c r="O1420" s="148"/>
      <c r="P1420" s="148"/>
      <c r="Q1420" s="148"/>
      <c r="R1420" s="148"/>
      <c r="S1420" s="148"/>
      <c r="T1420" s="148"/>
      <c r="U1420" s="148"/>
      <c r="V1420" s="148"/>
      <c r="W1420" s="148"/>
    </row>
    <row r="1421">
      <c r="A1421" s="145"/>
      <c r="B1421" s="146"/>
      <c r="C1421" s="147"/>
      <c r="D1421" s="147"/>
      <c r="E1421" s="148"/>
      <c r="F1421" s="148"/>
      <c r="G1421" s="148"/>
      <c r="H1421" s="148"/>
      <c r="I1421" s="148"/>
      <c r="J1421" s="148"/>
      <c r="K1421" s="148"/>
      <c r="L1421" s="148"/>
      <c r="M1421" s="148"/>
      <c r="N1421" s="148"/>
      <c r="O1421" s="148"/>
      <c r="P1421" s="148"/>
      <c r="Q1421" s="148"/>
      <c r="R1421" s="148"/>
      <c r="S1421" s="148"/>
      <c r="T1421" s="148"/>
      <c r="U1421" s="148"/>
      <c r="V1421" s="148"/>
      <c r="W1421" s="148"/>
    </row>
    <row r="1422">
      <c r="A1422" s="145"/>
      <c r="B1422" s="146"/>
      <c r="C1422" s="147"/>
      <c r="D1422" s="147"/>
      <c r="E1422" s="148"/>
      <c r="F1422" s="148"/>
      <c r="G1422" s="148"/>
      <c r="H1422" s="148"/>
      <c r="I1422" s="148"/>
      <c r="J1422" s="148"/>
      <c r="K1422" s="148"/>
      <c r="L1422" s="148"/>
      <c r="M1422" s="148"/>
      <c r="N1422" s="148"/>
      <c r="O1422" s="148"/>
      <c r="P1422" s="148"/>
      <c r="Q1422" s="148"/>
      <c r="R1422" s="148"/>
      <c r="S1422" s="148"/>
      <c r="T1422" s="148"/>
      <c r="U1422" s="148"/>
      <c r="V1422" s="148"/>
      <c r="W1422" s="148"/>
    </row>
    <row r="1423">
      <c r="A1423" s="145"/>
      <c r="B1423" s="146"/>
      <c r="C1423" s="147"/>
      <c r="D1423" s="147"/>
      <c r="E1423" s="148"/>
      <c r="F1423" s="148"/>
      <c r="G1423" s="148"/>
      <c r="H1423" s="148"/>
      <c r="I1423" s="148"/>
      <c r="J1423" s="148"/>
      <c r="K1423" s="148"/>
      <c r="L1423" s="148"/>
      <c r="M1423" s="148"/>
      <c r="N1423" s="148"/>
      <c r="O1423" s="148"/>
      <c r="P1423" s="148"/>
      <c r="Q1423" s="148"/>
      <c r="R1423" s="148"/>
      <c r="S1423" s="148"/>
      <c r="T1423" s="148"/>
      <c r="U1423" s="148"/>
      <c r="V1423" s="148"/>
      <c r="W1423" s="148"/>
    </row>
    <row r="1424">
      <c r="A1424" s="145"/>
      <c r="B1424" s="146"/>
      <c r="C1424" s="147"/>
      <c r="D1424" s="147"/>
      <c r="E1424" s="148"/>
      <c r="F1424" s="148"/>
      <c r="G1424" s="148"/>
      <c r="H1424" s="148"/>
      <c r="I1424" s="148"/>
      <c r="J1424" s="148"/>
      <c r="K1424" s="148"/>
      <c r="L1424" s="148"/>
      <c r="M1424" s="148"/>
      <c r="N1424" s="148"/>
      <c r="O1424" s="148"/>
      <c r="P1424" s="148"/>
      <c r="Q1424" s="148"/>
      <c r="R1424" s="148"/>
      <c r="S1424" s="148"/>
      <c r="T1424" s="148"/>
      <c r="U1424" s="148"/>
      <c r="V1424" s="148"/>
      <c r="W1424" s="148"/>
    </row>
    <row r="1425">
      <c r="A1425" s="145"/>
      <c r="B1425" s="146"/>
      <c r="C1425" s="147"/>
      <c r="D1425" s="147"/>
      <c r="E1425" s="148"/>
      <c r="F1425" s="148"/>
      <c r="G1425" s="148"/>
      <c r="H1425" s="148"/>
      <c r="I1425" s="148"/>
      <c r="J1425" s="148"/>
      <c r="K1425" s="148"/>
      <c r="L1425" s="148"/>
      <c r="M1425" s="148"/>
      <c r="N1425" s="148"/>
      <c r="O1425" s="148"/>
      <c r="P1425" s="148"/>
      <c r="Q1425" s="148"/>
      <c r="R1425" s="148"/>
      <c r="S1425" s="148"/>
      <c r="T1425" s="148"/>
      <c r="U1425" s="148"/>
      <c r="V1425" s="148"/>
      <c r="W1425" s="148"/>
    </row>
    <row r="1426">
      <c r="A1426" s="145"/>
      <c r="B1426" s="146"/>
      <c r="C1426" s="147"/>
      <c r="D1426" s="147"/>
      <c r="E1426" s="148"/>
      <c r="F1426" s="148"/>
      <c r="G1426" s="148"/>
      <c r="H1426" s="148"/>
      <c r="I1426" s="148"/>
      <c r="J1426" s="148"/>
      <c r="K1426" s="148"/>
      <c r="L1426" s="148"/>
      <c r="M1426" s="148"/>
      <c r="N1426" s="148"/>
      <c r="O1426" s="148"/>
      <c r="P1426" s="148"/>
      <c r="Q1426" s="148"/>
      <c r="R1426" s="148"/>
      <c r="S1426" s="148"/>
      <c r="T1426" s="148"/>
      <c r="U1426" s="148"/>
      <c r="V1426" s="148"/>
      <c r="W1426" s="148"/>
    </row>
    <row r="1427">
      <c r="A1427" s="145"/>
      <c r="B1427" s="146"/>
      <c r="C1427" s="147"/>
      <c r="D1427" s="147"/>
      <c r="E1427" s="148"/>
      <c r="F1427" s="148"/>
      <c r="G1427" s="148"/>
      <c r="H1427" s="148"/>
      <c r="I1427" s="148"/>
      <c r="J1427" s="148"/>
      <c r="K1427" s="148"/>
      <c r="L1427" s="148"/>
      <c r="M1427" s="148"/>
      <c r="N1427" s="148"/>
      <c r="O1427" s="148"/>
      <c r="P1427" s="148"/>
      <c r="Q1427" s="148"/>
      <c r="R1427" s="148"/>
      <c r="S1427" s="148"/>
      <c r="T1427" s="148"/>
      <c r="U1427" s="148"/>
      <c r="V1427" s="148"/>
      <c r="W1427" s="148"/>
    </row>
    <row r="1428">
      <c r="A1428" s="145"/>
      <c r="B1428" s="146"/>
      <c r="C1428" s="147"/>
      <c r="D1428" s="147"/>
      <c r="E1428" s="148"/>
      <c r="F1428" s="148"/>
      <c r="G1428" s="148"/>
      <c r="H1428" s="148"/>
      <c r="I1428" s="148"/>
      <c r="J1428" s="148"/>
      <c r="K1428" s="148"/>
      <c r="L1428" s="148"/>
      <c r="M1428" s="148"/>
      <c r="N1428" s="148"/>
      <c r="O1428" s="148"/>
      <c r="P1428" s="148"/>
      <c r="Q1428" s="148"/>
      <c r="R1428" s="148"/>
      <c r="S1428" s="148"/>
      <c r="T1428" s="148"/>
      <c r="U1428" s="148"/>
      <c r="V1428" s="148"/>
      <c r="W1428" s="148"/>
    </row>
    <row r="1429">
      <c r="A1429" s="145"/>
      <c r="B1429" s="146"/>
      <c r="C1429" s="147"/>
      <c r="D1429" s="147"/>
      <c r="E1429" s="148"/>
      <c r="F1429" s="148"/>
      <c r="G1429" s="148"/>
      <c r="H1429" s="148"/>
      <c r="I1429" s="148"/>
      <c r="J1429" s="148"/>
      <c r="K1429" s="148"/>
      <c r="L1429" s="148"/>
      <c r="M1429" s="148"/>
      <c r="N1429" s="148"/>
      <c r="O1429" s="148"/>
      <c r="P1429" s="148"/>
      <c r="Q1429" s="148"/>
      <c r="R1429" s="148"/>
      <c r="S1429" s="148"/>
      <c r="T1429" s="148"/>
      <c r="U1429" s="148"/>
      <c r="V1429" s="148"/>
      <c r="W1429" s="148"/>
    </row>
    <row r="1430">
      <c r="A1430" s="145"/>
      <c r="B1430" s="146"/>
      <c r="C1430" s="147"/>
      <c r="D1430" s="147"/>
      <c r="E1430" s="148"/>
      <c r="F1430" s="148"/>
      <c r="G1430" s="148"/>
      <c r="H1430" s="148"/>
      <c r="I1430" s="148"/>
      <c r="J1430" s="148"/>
      <c r="K1430" s="148"/>
      <c r="L1430" s="148"/>
      <c r="M1430" s="148"/>
      <c r="N1430" s="148"/>
      <c r="O1430" s="148"/>
      <c r="P1430" s="148"/>
      <c r="Q1430" s="148"/>
      <c r="R1430" s="148"/>
      <c r="S1430" s="148"/>
      <c r="T1430" s="148"/>
      <c r="U1430" s="148"/>
      <c r="V1430" s="148"/>
      <c r="W1430" s="148"/>
    </row>
    <row r="1431">
      <c r="A1431" s="145"/>
      <c r="B1431" s="146"/>
      <c r="C1431" s="147"/>
      <c r="D1431" s="147"/>
      <c r="E1431" s="148"/>
      <c r="F1431" s="148"/>
      <c r="G1431" s="148"/>
      <c r="H1431" s="148"/>
      <c r="I1431" s="148"/>
      <c r="J1431" s="148"/>
      <c r="K1431" s="148"/>
      <c r="L1431" s="148"/>
      <c r="M1431" s="148"/>
      <c r="N1431" s="148"/>
      <c r="O1431" s="148"/>
      <c r="P1431" s="148"/>
      <c r="Q1431" s="148"/>
      <c r="R1431" s="148"/>
      <c r="S1431" s="148"/>
      <c r="T1431" s="148"/>
      <c r="U1431" s="148"/>
      <c r="V1431" s="148"/>
      <c r="W1431" s="148"/>
    </row>
    <row r="1432">
      <c r="A1432" s="145"/>
      <c r="B1432" s="146"/>
      <c r="C1432" s="147"/>
      <c r="D1432" s="147"/>
      <c r="E1432" s="148"/>
      <c r="F1432" s="148"/>
      <c r="G1432" s="148"/>
      <c r="H1432" s="148"/>
      <c r="I1432" s="148"/>
      <c r="J1432" s="148"/>
      <c r="K1432" s="148"/>
      <c r="L1432" s="148"/>
      <c r="M1432" s="148"/>
      <c r="N1432" s="148"/>
      <c r="O1432" s="148"/>
      <c r="P1432" s="148"/>
      <c r="Q1432" s="148"/>
      <c r="R1432" s="148"/>
      <c r="S1432" s="148"/>
      <c r="T1432" s="148"/>
      <c r="U1432" s="148"/>
      <c r="V1432" s="148"/>
      <c r="W1432" s="148"/>
    </row>
    <row r="1433">
      <c r="A1433" s="145"/>
      <c r="B1433" s="146"/>
      <c r="C1433" s="147"/>
      <c r="D1433" s="147"/>
      <c r="E1433" s="148"/>
      <c r="F1433" s="148"/>
      <c r="G1433" s="148"/>
      <c r="H1433" s="148"/>
      <c r="I1433" s="148"/>
      <c r="J1433" s="148"/>
      <c r="K1433" s="148"/>
      <c r="L1433" s="148"/>
      <c r="M1433" s="148"/>
      <c r="N1433" s="148"/>
      <c r="O1433" s="148"/>
      <c r="P1433" s="148"/>
      <c r="Q1433" s="148"/>
      <c r="R1433" s="148"/>
      <c r="S1433" s="148"/>
      <c r="T1433" s="148"/>
      <c r="U1433" s="148"/>
      <c r="V1433" s="148"/>
      <c r="W1433" s="148"/>
    </row>
    <row r="1434">
      <c r="A1434" s="145"/>
      <c r="B1434" s="146"/>
      <c r="C1434" s="147"/>
      <c r="D1434" s="147"/>
      <c r="E1434" s="148"/>
      <c r="F1434" s="148"/>
      <c r="G1434" s="148"/>
      <c r="H1434" s="148"/>
      <c r="I1434" s="148"/>
      <c r="J1434" s="148"/>
      <c r="K1434" s="148"/>
      <c r="L1434" s="148"/>
      <c r="M1434" s="148"/>
      <c r="N1434" s="148"/>
      <c r="O1434" s="148"/>
      <c r="P1434" s="148"/>
      <c r="Q1434" s="148"/>
      <c r="R1434" s="148"/>
      <c r="S1434" s="148"/>
      <c r="T1434" s="148"/>
      <c r="U1434" s="148"/>
      <c r="V1434" s="148"/>
      <c r="W1434" s="148"/>
    </row>
    <row r="1435">
      <c r="A1435" s="145"/>
      <c r="B1435" s="146"/>
      <c r="C1435" s="147"/>
      <c r="D1435" s="147"/>
      <c r="E1435" s="148"/>
      <c r="F1435" s="148"/>
      <c r="G1435" s="148"/>
      <c r="H1435" s="148"/>
      <c r="I1435" s="148"/>
      <c r="J1435" s="148"/>
      <c r="K1435" s="148"/>
      <c r="L1435" s="148"/>
      <c r="M1435" s="148"/>
      <c r="N1435" s="148"/>
      <c r="O1435" s="148"/>
      <c r="P1435" s="148"/>
      <c r="Q1435" s="148"/>
      <c r="R1435" s="148"/>
      <c r="S1435" s="148"/>
      <c r="T1435" s="148"/>
      <c r="U1435" s="148"/>
      <c r="V1435" s="148"/>
      <c r="W1435" s="148"/>
    </row>
    <row r="1436">
      <c r="A1436" s="145"/>
      <c r="B1436" s="146"/>
      <c r="C1436" s="147"/>
      <c r="D1436" s="147"/>
      <c r="E1436" s="148"/>
      <c r="F1436" s="148"/>
      <c r="G1436" s="148"/>
      <c r="H1436" s="148"/>
      <c r="I1436" s="148"/>
      <c r="J1436" s="148"/>
      <c r="K1436" s="148"/>
      <c r="L1436" s="148"/>
      <c r="M1436" s="148"/>
      <c r="N1436" s="148"/>
      <c r="O1436" s="148"/>
      <c r="P1436" s="148"/>
      <c r="Q1436" s="148"/>
      <c r="R1436" s="148"/>
      <c r="S1436" s="148"/>
      <c r="T1436" s="148"/>
      <c r="U1436" s="148"/>
      <c r="V1436" s="148"/>
      <c r="W1436" s="148"/>
    </row>
    <row r="1437">
      <c r="A1437" s="145"/>
      <c r="B1437" s="146"/>
      <c r="C1437" s="147"/>
      <c r="D1437" s="147"/>
      <c r="E1437" s="148"/>
      <c r="F1437" s="148"/>
      <c r="G1437" s="148"/>
      <c r="H1437" s="148"/>
      <c r="I1437" s="148"/>
      <c r="J1437" s="148"/>
      <c r="K1437" s="148"/>
      <c r="L1437" s="148"/>
      <c r="M1437" s="148"/>
      <c r="N1437" s="148"/>
      <c r="O1437" s="148"/>
      <c r="P1437" s="148"/>
      <c r="Q1437" s="148"/>
      <c r="R1437" s="148"/>
      <c r="S1437" s="148"/>
      <c r="T1437" s="148"/>
      <c r="U1437" s="148"/>
      <c r="V1437" s="148"/>
      <c r="W1437" s="148"/>
    </row>
    <row r="1438">
      <c r="A1438" s="145"/>
      <c r="B1438" s="146"/>
      <c r="C1438" s="147"/>
      <c r="D1438" s="147"/>
      <c r="E1438" s="148"/>
      <c r="F1438" s="148"/>
      <c r="G1438" s="148"/>
      <c r="H1438" s="148"/>
      <c r="I1438" s="148"/>
      <c r="J1438" s="148"/>
      <c r="K1438" s="148"/>
      <c r="L1438" s="148"/>
      <c r="M1438" s="148"/>
      <c r="N1438" s="148"/>
      <c r="O1438" s="148"/>
      <c r="P1438" s="148"/>
      <c r="Q1438" s="148"/>
      <c r="R1438" s="148"/>
      <c r="S1438" s="148"/>
      <c r="T1438" s="148"/>
      <c r="U1438" s="148"/>
      <c r="V1438" s="148"/>
      <c r="W1438" s="148"/>
    </row>
    <row r="1439">
      <c r="A1439" s="145"/>
      <c r="B1439" s="146"/>
      <c r="C1439" s="147"/>
      <c r="D1439" s="147"/>
      <c r="E1439" s="148"/>
      <c r="F1439" s="148"/>
      <c r="G1439" s="148"/>
      <c r="H1439" s="148"/>
      <c r="I1439" s="148"/>
      <c r="J1439" s="148"/>
      <c r="K1439" s="148"/>
      <c r="L1439" s="148"/>
      <c r="M1439" s="148"/>
      <c r="N1439" s="148"/>
      <c r="O1439" s="148"/>
      <c r="P1439" s="148"/>
      <c r="Q1439" s="148"/>
      <c r="R1439" s="148"/>
      <c r="S1439" s="148"/>
      <c r="T1439" s="148"/>
      <c r="U1439" s="148"/>
      <c r="V1439" s="148"/>
      <c r="W1439" s="148"/>
    </row>
    <row r="1440">
      <c r="A1440" s="145"/>
      <c r="B1440" s="146"/>
      <c r="C1440" s="147"/>
      <c r="D1440" s="147"/>
      <c r="E1440" s="148"/>
      <c r="F1440" s="148"/>
      <c r="G1440" s="148"/>
      <c r="H1440" s="148"/>
      <c r="I1440" s="148"/>
      <c r="J1440" s="148"/>
      <c r="K1440" s="148"/>
      <c r="L1440" s="148"/>
      <c r="M1440" s="148"/>
      <c r="N1440" s="148"/>
      <c r="O1440" s="148"/>
      <c r="P1440" s="148"/>
      <c r="Q1440" s="148"/>
      <c r="R1440" s="148"/>
      <c r="S1440" s="148"/>
      <c r="T1440" s="148"/>
      <c r="U1440" s="148"/>
      <c r="V1440" s="148"/>
      <c r="W1440" s="148"/>
    </row>
    <row r="1441">
      <c r="A1441" s="145"/>
      <c r="B1441" s="146"/>
      <c r="C1441" s="147"/>
      <c r="D1441" s="147"/>
      <c r="E1441" s="148"/>
      <c r="F1441" s="148"/>
      <c r="G1441" s="148"/>
      <c r="H1441" s="148"/>
      <c r="I1441" s="148"/>
      <c r="J1441" s="148"/>
      <c r="K1441" s="148"/>
      <c r="L1441" s="148"/>
      <c r="M1441" s="148"/>
      <c r="N1441" s="148"/>
      <c r="O1441" s="148"/>
      <c r="P1441" s="148"/>
      <c r="Q1441" s="148"/>
      <c r="R1441" s="148"/>
      <c r="S1441" s="148"/>
      <c r="T1441" s="148"/>
      <c r="U1441" s="148"/>
      <c r="V1441" s="148"/>
      <c r="W1441" s="148"/>
    </row>
    <row r="1442">
      <c r="A1442" s="145"/>
      <c r="B1442" s="146"/>
      <c r="C1442" s="147"/>
      <c r="D1442" s="147"/>
      <c r="E1442" s="148"/>
      <c r="F1442" s="148"/>
      <c r="G1442" s="148"/>
      <c r="H1442" s="148"/>
      <c r="I1442" s="148"/>
      <c r="J1442" s="148"/>
      <c r="K1442" s="148"/>
      <c r="L1442" s="148"/>
      <c r="M1442" s="148"/>
      <c r="N1442" s="148"/>
      <c r="O1442" s="148"/>
      <c r="P1442" s="148"/>
      <c r="Q1442" s="148"/>
      <c r="R1442" s="148"/>
      <c r="S1442" s="148"/>
      <c r="T1442" s="148"/>
      <c r="U1442" s="148"/>
      <c r="V1442" s="148"/>
      <c r="W1442" s="148"/>
    </row>
    <row r="1443">
      <c r="A1443" s="145"/>
      <c r="B1443" s="146"/>
      <c r="C1443" s="147"/>
      <c r="D1443" s="147"/>
      <c r="E1443" s="148"/>
      <c r="F1443" s="148"/>
      <c r="G1443" s="148"/>
      <c r="H1443" s="148"/>
      <c r="I1443" s="148"/>
      <c r="J1443" s="148"/>
      <c r="K1443" s="148"/>
      <c r="L1443" s="148"/>
      <c r="M1443" s="148"/>
      <c r="N1443" s="148"/>
      <c r="O1443" s="148"/>
      <c r="P1443" s="148"/>
      <c r="Q1443" s="148"/>
      <c r="R1443" s="148"/>
      <c r="S1443" s="148"/>
      <c r="T1443" s="148"/>
      <c r="U1443" s="148"/>
      <c r="V1443" s="148"/>
      <c r="W1443" s="148"/>
    </row>
    <row r="1444">
      <c r="A1444" s="145"/>
      <c r="B1444" s="146"/>
      <c r="C1444" s="147"/>
      <c r="D1444" s="147"/>
      <c r="E1444" s="148"/>
      <c r="F1444" s="148"/>
      <c r="G1444" s="148"/>
      <c r="H1444" s="148"/>
      <c r="I1444" s="148"/>
      <c r="J1444" s="148"/>
      <c r="K1444" s="148"/>
      <c r="L1444" s="148"/>
      <c r="M1444" s="148"/>
      <c r="N1444" s="148"/>
      <c r="O1444" s="148"/>
      <c r="P1444" s="148"/>
      <c r="Q1444" s="148"/>
      <c r="R1444" s="148"/>
      <c r="S1444" s="148"/>
      <c r="T1444" s="148"/>
      <c r="U1444" s="148"/>
      <c r="V1444" s="148"/>
      <c r="W1444" s="148"/>
    </row>
    <row r="1445">
      <c r="A1445" s="145"/>
      <c r="B1445" s="146"/>
      <c r="C1445" s="147"/>
      <c r="D1445" s="147"/>
      <c r="E1445" s="148"/>
      <c r="F1445" s="148"/>
      <c r="G1445" s="148"/>
      <c r="H1445" s="148"/>
      <c r="I1445" s="148"/>
      <c r="J1445" s="148"/>
      <c r="K1445" s="148"/>
      <c r="L1445" s="148"/>
      <c r="M1445" s="148"/>
      <c r="N1445" s="148"/>
      <c r="O1445" s="148"/>
      <c r="P1445" s="148"/>
      <c r="Q1445" s="148"/>
      <c r="R1445" s="148"/>
      <c r="S1445" s="148"/>
      <c r="T1445" s="148"/>
      <c r="U1445" s="148"/>
      <c r="V1445" s="148"/>
      <c r="W1445" s="148"/>
    </row>
    <row r="1446">
      <c r="A1446" s="145"/>
      <c r="B1446" s="146"/>
      <c r="C1446" s="147"/>
      <c r="D1446" s="147"/>
      <c r="E1446" s="148"/>
      <c r="F1446" s="148"/>
      <c r="G1446" s="148"/>
      <c r="H1446" s="148"/>
      <c r="I1446" s="148"/>
      <c r="J1446" s="148"/>
      <c r="K1446" s="148"/>
      <c r="L1446" s="148"/>
      <c r="M1446" s="148"/>
      <c r="N1446" s="148"/>
      <c r="O1446" s="148"/>
      <c r="P1446" s="148"/>
      <c r="Q1446" s="148"/>
      <c r="R1446" s="148"/>
      <c r="S1446" s="148"/>
      <c r="T1446" s="148"/>
      <c r="U1446" s="148"/>
      <c r="V1446" s="148"/>
      <c r="W1446" s="148"/>
    </row>
    <row r="1447">
      <c r="A1447" s="145"/>
      <c r="B1447" s="146"/>
      <c r="C1447" s="147"/>
      <c r="D1447" s="147"/>
      <c r="E1447" s="148"/>
      <c r="F1447" s="148"/>
      <c r="G1447" s="148"/>
      <c r="H1447" s="148"/>
      <c r="I1447" s="148"/>
      <c r="J1447" s="148"/>
      <c r="K1447" s="148"/>
      <c r="L1447" s="148"/>
      <c r="M1447" s="148"/>
      <c r="N1447" s="148"/>
      <c r="O1447" s="148"/>
      <c r="P1447" s="148"/>
      <c r="Q1447" s="148"/>
      <c r="R1447" s="148"/>
      <c r="S1447" s="148"/>
      <c r="T1447" s="148"/>
      <c r="U1447" s="148"/>
      <c r="V1447" s="148"/>
      <c r="W1447" s="148"/>
    </row>
    <row r="1448">
      <c r="A1448" s="145"/>
      <c r="B1448" s="146"/>
      <c r="C1448" s="147"/>
      <c r="D1448" s="147"/>
      <c r="E1448" s="148"/>
      <c r="F1448" s="148"/>
      <c r="G1448" s="148"/>
      <c r="H1448" s="148"/>
      <c r="I1448" s="148"/>
      <c r="J1448" s="148"/>
      <c r="K1448" s="148"/>
      <c r="L1448" s="148"/>
      <c r="M1448" s="148"/>
      <c r="N1448" s="148"/>
      <c r="O1448" s="148"/>
      <c r="P1448" s="148"/>
      <c r="Q1448" s="148"/>
      <c r="R1448" s="148"/>
      <c r="S1448" s="148"/>
      <c r="T1448" s="148"/>
      <c r="U1448" s="148"/>
      <c r="V1448" s="148"/>
      <c r="W1448" s="148"/>
    </row>
    <row r="1449">
      <c r="A1449" s="145"/>
      <c r="B1449" s="146"/>
      <c r="C1449" s="147"/>
      <c r="D1449" s="147"/>
      <c r="E1449" s="148"/>
      <c r="F1449" s="148"/>
      <c r="G1449" s="148"/>
      <c r="H1449" s="148"/>
      <c r="I1449" s="148"/>
      <c r="J1449" s="148"/>
      <c r="K1449" s="148"/>
      <c r="L1449" s="148"/>
      <c r="M1449" s="148"/>
      <c r="N1449" s="148"/>
      <c r="O1449" s="148"/>
      <c r="P1449" s="148"/>
      <c r="Q1449" s="148"/>
      <c r="R1449" s="148"/>
      <c r="S1449" s="148"/>
      <c r="T1449" s="148"/>
      <c r="U1449" s="148"/>
      <c r="V1449" s="148"/>
      <c r="W1449" s="148"/>
    </row>
    <row r="1450">
      <c r="A1450" s="145"/>
      <c r="B1450" s="146"/>
      <c r="C1450" s="147"/>
      <c r="D1450" s="147"/>
      <c r="E1450" s="148"/>
      <c r="F1450" s="148"/>
      <c r="G1450" s="148"/>
      <c r="H1450" s="148"/>
      <c r="I1450" s="148"/>
      <c r="J1450" s="148"/>
      <c r="K1450" s="148"/>
      <c r="L1450" s="148"/>
      <c r="M1450" s="148"/>
      <c r="N1450" s="148"/>
      <c r="O1450" s="148"/>
      <c r="P1450" s="148"/>
      <c r="Q1450" s="148"/>
      <c r="R1450" s="148"/>
      <c r="S1450" s="148"/>
      <c r="T1450" s="148"/>
      <c r="U1450" s="148"/>
      <c r="V1450" s="148"/>
      <c r="W1450" s="148"/>
    </row>
    <row r="1451">
      <c r="A1451" s="145"/>
      <c r="B1451" s="146"/>
      <c r="C1451" s="147"/>
      <c r="D1451" s="147"/>
      <c r="E1451" s="148"/>
      <c r="F1451" s="148"/>
      <c r="G1451" s="148"/>
      <c r="H1451" s="148"/>
      <c r="I1451" s="148"/>
      <c r="J1451" s="148"/>
      <c r="K1451" s="148"/>
      <c r="L1451" s="148"/>
      <c r="M1451" s="148"/>
      <c r="N1451" s="148"/>
      <c r="O1451" s="148"/>
      <c r="P1451" s="148"/>
      <c r="Q1451" s="148"/>
      <c r="R1451" s="148"/>
      <c r="S1451" s="148"/>
      <c r="T1451" s="148"/>
      <c r="U1451" s="148"/>
      <c r="V1451" s="148"/>
      <c r="W1451" s="148"/>
    </row>
    <row r="1452">
      <c r="A1452" s="145"/>
      <c r="B1452" s="146"/>
      <c r="C1452" s="147"/>
      <c r="D1452" s="147"/>
      <c r="E1452" s="148"/>
      <c r="F1452" s="148"/>
      <c r="G1452" s="148"/>
      <c r="H1452" s="148"/>
      <c r="I1452" s="148"/>
      <c r="J1452" s="148"/>
      <c r="K1452" s="148"/>
      <c r="L1452" s="148"/>
      <c r="M1452" s="148"/>
      <c r="N1452" s="148"/>
      <c r="O1452" s="148"/>
      <c r="P1452" s="148"/>
      <c r="Q1452" s="148"/>
      <c r="R1452" s="148"/>
      <c r="S1452" s="148"/>
      <c r="T1452" s="148"/>
      <c r="U1452" s="148"/>
      <c r="V1452" s="148"/>
      <c r="W1452" s="148"/>
    </row>
    <row r="1453">
      <c r="A1453" s="145"/>
      <c r="B1453" s="146"/>
      <c r="C1453" s="147"/>
      <c r="D1453" s="147"/>
      <c r="E1453" s="148"/>
      <c r="F1453" s="148"/>
      <c r="G1453" s="148"/>
      <c r="H1453" s="148"/>
      <c r="I1453" s="148"/>
      <c r="J1453" s="148"/>
      <c r="K1453" s="148"/>
      <c r="L1453" s="148"/>
      <c r="M1453" s="148"/>
      <c r="N1453" s="148"/>
      <c r="O1453" s="148"/>
      <c r="P1453" s="148"/>
      <c r="Q1453" s="148"/>
      <c r="R1453" s="148"/>
      <c r="S1453" s="148"/>
      <c r="T1453" s="148"/>
      <c r="U1453" s="148"/>
      <c r="V1453" s="148"/>
      <c r="W1453" s="148"/>
    </row>
    <row r="1454">
      <c r="A1454" s="145"/>
      <c r="B1454" s="146"/>
      <c r="C1454" s="147"/>
      <c r="D1454" s="147"/>
      <c r="E1454" s="148"/>
      <c r="F1454" s="148"/>
      <c r="G1454" s="148"/>
      <c r="H1454" s="148"/>
      <c r="I1454" s="148"/>
      <c r="J1454" s="148"/>
      <c r="K1454" s="148"/>
      <c r="L1454" s="148"/>
      <c r="M1454" s="148"/>
      <c r="N1454" s="148"/>
      <c r="O1454" s="148"/>
      <c r="P1454" s="148"/>
      <c r="Q1454" s="148"/>
      <c r="R1454" s="148"/>
      <c r="S1454" s="148"/>
      <c r="T1454" s="148"/>
      <c r="U1454" s="148"/>
      <c r="V1454" s="148"/>
      <c r="W1454" s="148"/>
    </row>
    <row r="1455">
      <c r="A1455" s="145"/>
      <c r="B1455" s="146"/>
      <c r="C1455" s="147"/>
      <c r="D1455" s="147"/>
      <c r="E1455" s="148"/>
      <c r="F1455" s="148"/>
      <c r="G1455" s="148"/>
      <c r="H1455" s="148"/>
      <c r="I1455" s="148"/>
      <c r="J1455" s="148"/>
      <c r="K1455" s="148"/>
      <c r="L1455" s="148"/>
      <c r="M1455" s="148"/>
      <c r="N1455" s="148"/>
      <c r="O1455" s="148"/>
      <c r="P1455" s="148"/>
      <c r="Q1455" s="148"/>
      <c r="R1455" s="148"/>
      <c r="S1455" s="148"/>
      <c r="T1455" s="148"/>
      <c r="U1455" s="148"/>
      <c r="V1455" s="148"/>
      <c r="W1455" s="148"/>
    </row>
    <row r="1456">
      <c r="A1456" s="145"/>
      <c r="B1456" s="146"/>
      <c r="C1456" s="147"/>
      <c r="D1456" s="147"/>
      <c r="E1456" s="148"/>
      <c r="F1456" s="148"/>
      <c r="G1456" s="148"/>
      <c r="H1456" s="148"/>
      <c r="I1456" s="148"/>
      <c r="J1456" s="148"/>
      <c r="K1456" s="148"/>
      <c r="L1456" s="148"/>
      <c r="M1456" s="148"/>
      <c r="N1456" s="148"/>
      <c r="O1456" s="148"/>
      <c r="P1456" s="148"/>
      <c r="Q1456" s="148"/>
      <c r="R1456" s="148"/>
      <c r="S1456" s="148"/>
      <c r="T1456" s="148"/>
      <c r="U1456" s="148"/>
      <c r="V1456" s="148"/>
      <c r="W1456" s="148"/>
    </row>
    <row r="1457">
      <c r="A1457" s="145"/>
      <c r="B1457" s="146"/>
      <c r="C1457" s="147"/>
      <c r="D1457" s="147"/>
      <c r="E1457" s="148"/>
      <c r="F1457" s="148"/>
      <c r="G1457" s="148"/>
      <c r="H1457" s="148"/>
      <c r="I1457" s="148"/>
      <c r="J1457" s="148"/>
      <c r="K1457" s="148"/>
      <c r="L1457" s="148"/>
      <c r="M1457" s="148"/>
      <c r="N1457" s="148"/>
      <c r="O1457" s="148"/>
      <c r="P1457" s="148"/>
      <c r="Q1457" s="148"/>
      <c r="R1457" s="148"/>
      <c r="S1457" s="148"/>
      <c r="T1457" s="148"/>
      <c r="U1457" s="148"/>
      <c r="V1457" s="148"/>
      <c r="W1457" s="148"/>
    </row>
    <row r="1458">
      <c r="A1458" s="145"/>
      <c r="B1458" s="146"/>
      <c r="C1458" s="147"/>
      <c r="D1458" s="147"/>
      <c r="E1458" s="148"/>
      <c r="F1458" s="148"/>
      <c r="G1458" s="148"/>
      <c r="H1458" s="148"/>
      <c r="I1458" s="148"/>
      <c r="J1458" s="148"/>
      <c r="K1458" s="148"/>
      <c r="L1458" s="148"/>
      <c r="M1458" s="148"/>
      <c r="N1458" s="148"/>
      <c r="O1458" s="148"/>
      <c r="P1458" s="148"/>
      <c r="Q1458" s="148"/>
      <c r="R1458" s="148"/>
      <c r="S1458" s="148"/>
      <c r="T1458" s="148"/>
      <c r="U1458" s="148"/>
      <c r="V1458" s="148"/>
      <c r="W1458" s="148"/>
    </row>
    <row r="1459">
      <c r="A1459" s="145"/>
      <c r="B1459" s="146"/>
      <c r="C1459" s="147"/>
      <c r="D1459" s="147"/>
      <c r="E1459" s="148"/>
      <c r="F1459" s="148"/>
      <c r="G1459" s="148"/>
      <c r="H1459" s="148"/>
      <c r="I1459" s="148"/>
      <c r="J1459" s="148"/>
      <c r="K1459" s="148"/>
      <c r="L1459" s="148"/>
      <c r="M1459" s="148"/>
      <c r="N1459" s="148"/>
      <c r="O1459" s="148"/>
      <c r="P1459" s="148"/>
      <c r="Q1459" s="148"/>
      <c r="R1459" s="148"/>
      <c r="S1459" s="148"/>
      <c r="T1459" s="148"/>
      <c r="U1459" s="148"/>
      <c r="V1459" s="148"/>
      <c r="W1459" s="148"/>
    </row>
    <row r="1460">
      <c r="A1460" s="145"/>
      <c r="B1460" s="146"/>
      <c r="C1460" s="147"/>
      <c r="D1460" s="147"/>
      <c r="E1460" s="148"/>
      <c r="F1460" s="148"/>
      <c r="G1460" s="148"/>
      <c r="H1460" s="148"/>
      <c r="I1460" s="148"/>
      <c r="J1460" s="148"/>
      <c r="K1460" s="148"/>
      <c r="L1460" s="148"/>
      <c r="M1460" s="148"/>
      <c r="N1460" s="148"/>
      <c r="O1460" s="148"/>
      <c r="P1460" s="148"/>
      <c r="Q1460" s="148"/>
      <c r="R1460" s="148"/>
      <c r="S1460" s="148"/>
      <c r="T1460" s="148"/>
      <c r="U1460" s="148"/>
      <c r="V1460" s="148"/>
      <c r="W1460" s="148"/>
    </row>
    <row r="1461">
      <c r="A1461" s="145"/>
      <c r="B1461" s="146"/>
      <c r="C1461" s="147"/>
      <c r="D1461" s="147"/>
      <c r="E1461" s="148"/>
      <c r="F1461" s="148"/>
      <c r="G1461" s="148"/>
      <c r="H1461" s="148"/>
      <c r="I1461" s="148"/>
      <c r="J1461" s="148"/>
      <c r="K1461" s="148"/>
      <c r="L1461" s="148"/>
      <c r="M1461" s="148"/>
      <c r="N1461" s="148"/>
      <c r="O1461" s="148"/>
      <c r="P1461" s="148"/>
      <c r="Q1461" s="148"/>
      <c r="R1461" s="148"/>
      <c r="S1461" s="148"/>
      <c r="T1461" s="148"/>
      <c r="U1461" s="148"/>
      <c r="V1461" s="148"/>
      <c r="W1461" s="148"/>
    </row>
    <row r="1462">
      <c r="A1462" s="145"/>
      <c r="B1462" s="146"/>
      <c r="C1462" s="147"/>
      <c r="D1462" s="147"/>
      <c r="E1462" s="148"/>
      <c r="F1462" s="148"/>
      <c r="G1462" s="148"/>
      <c r="H1462" s="148"/>
      <c r="I1462" s="148"/>
      <c r="J1462" s="148"/>
      <c r="K1462" s="148"/>
      <c r="L1462" s="148"/>
      <c r="M1462" s="148"/>
      <c r="N1462" s="148"/>
      <c r="O1462" s="148"/>
      <c r="P1462" s="148"/>
      <c r="Q1462" s="148"/>
      <c r="R1462" s="148"/>
      <c r="S1462" s="148"/>
      <c r="T1462" s="148"/>
      <c r="U1462" s="148"/>
      <c r="V1462" s="148"/>
      <c r="W1462" s="148"/>
    </row>
    <row r="1463">
      <c r="A1463" s="145"/>
      <c r="B1463" s="146"/>
      <c r="C1463" s="147"/>
      <c r="D1463" s="147"/>
      <c r="E1463" s="148"/>
      <c r="F1463" s="148"/>
      <c r="G1463" s="148"/>
      <c r="H1463" s="148"/>
      <c r="I1463" s="148"/>
      <c r="J1463" s="148"/>
      <c r="K1463" s="148"/>
      <c r="L1463" s="148"/>
      <c r="M1463" s="148"/>
      <c r="N1463" s="148"/>
      <c r="O1463" s="148"/>
      <c r="P1463" s="148"/>
      <c r="Q1463" s="148"/>
      <c r="R1463" s="148"/>
      <c r="S1463" s="148"/>
      <c r="T1463" s="148"/>
      <c r="U1463" s="148"/>
      <c r="V1463" s="148"/>
      <c r="W1463" s="148"/>
    </row>
    <row r="1464">
      <c r="A1464" s="145"/>
      <c r="B1464" s="146"/>
      <c r="C1464" s="147"/>
      <c r="D1464" s="147"/>
      <c r="E1464" s="148"/>
      <c r="F1464" s="148"/>
      <c r="G1464" s="148"/>
      <c r="H1464" s="148"/>
      <c r="I1464" s="148"/>
      <c r="J1464" s="148"/>
      <c r="K1464" s="148"/>
      <c r="L1464" s="148"/>
      <c r="M1464" s="148"/>
      <c r="N1464" s="148"/>
      <c r="O1464" s="148"/>
      <c r="P1464" s="148"/>
      <c r="Q1464" s="148"/>
      <c r="R1464" s="148"/>
      <c r="S1464" s="148"/>
      <c r="T1464" s="148"/>
      <c r="U1464" s="148"/>
      <c r="V1464" s="148"/>
      <c r="W1464" s="148"/>
    </row>
    <row r="1465">
      <c r="A1465" s="145"/>
      <c r="B1465" s="146"/>
      <c r="C1465" s="147"/>
      <c r="D1465" s="147"/>
      <c r="E1465" s="148"/>
      <c r="F1465" s="148"/>
      <c r="G1465" s="148"/>
      <c r="H1465" s="148"/>
      <c r="I1465" s="148"/>
      <c r="J1465" s="148"/>
      <c r="K1465" s="148"/>
      <c r="L1465" s="148"/>
      <c r="M1465" s="148"/>
      <c r="N1465" s="148"/>
      <c r="O1465" s="148"/>
      <c r="P1465" s="148"/>
      <c r="Q1465" s="148"/>
      <c r="R1465" s="148"/>
      <c r="S1465" s="148"/>
      <c r="T1465" s="148"/>
      <c r="U1465" s="148"/>
      <c r="V1465" s="148"/>
      <c r="W1465" s="148"/>
    </row>
    <row r="1466">
      <c r="A1466" s="145"/>
      <c r="B1466" s="146"/>
      <c r="C1466" s="147"/>
      <c r="D1466" s="147"/>
      <c r="E1466" s="148"/>
      <c r="F1466" s="148"/>
      <c r="G1466" s="148"/>
      <c r="H1466" s="148"/>
      <c r="I1466" s="148"/>
      <c r="J1466" s="148"/>
      <c r="K1466" s="148"/>
      <c r="L1466" s="148"/>
      <c r="M1466" s="148"/>
      <c r="N1466" s="148"/>
      <c r="O1466" s="148"/>
      <c r="P1466" s="148"/>
      <c r="Q1466" s="148"/>
      <c r="R1466" s="148"/>
      <c r="S1466" s="148"/>
      <c r="T1466" s="148"/>
      <c r="U1466" s="148"/>
      <c r="V1466" s="148"/>
      <c r="W1466" s="148"/>
    </row>
    <row r="1467">
      <c r="A1467" s="145"/>
      <c r="B1467" s="146"/>
      <c r="C1467" s="147"/>
      <c r="D1467" s="147"/>
      <c r="E1467" s="148"/>
      <c r="F1467" s="148"/>
      <c r="G1467" s="148"/>
      <c r="H1467" s="148"/>
      <c r="I1467" s="148"/>
      <c r="J1467" s="148"/>
      <c r="K1467" s="148"/>
      <c r="L1467" s="148"/>
      <c r="M1467" s="148"/>
      <c r="N1467" s="148"/>
      <c r="O1467" s="148"/>
      <c r="P1467" s="148"/>
      <c r="Q1467" s="148"/>
      <c r="R1467" s="148"/>
      <c r="S1467" s="148"/>
      <c r="T1467" s="148"/>
      <c r="U1467" s="148"/>
      <c r="V1467" s="148"/>
      <c r="W1467" s="148"/>
    </row>
    <row r="1468">
      <c r="A1468" s="145"/>
      <c r="B1468" s="146"/>
      <c r="C1468" s="147"/>
      <c r="D1468" s="147"/>
      <c r="E1468" s="148"/>
      <c r="F1468" s="148"/>
      <c r="G1468" s="148"/>
      <c r="H1468" s="148"/>
      <c r="I1468" s="148"/>
      <c r="J1468" s="148"/>
      <c r="K1468" s="148"/>
      <c r="L1468" s="148"/>
      <c r="M1468" s="148"/>
      <c r="N1468" s="148"/>
      <c r="O1468" s="148"/>
      <c r="P1468" s="148"/>
      <c r="Q1468" s="148"/>
      <c r="R1468" s="148"/>
      <c r="S1468" s="148"/>
      <c r="T1468" s="148"/>
      <c r="U1468" s="148"/>
      <c r="V1468" s="148"/>
      <c r="W1468" s="148"/>
    </row>
    <row r="1469">
      <c r="A1469" s="145"/>
      <c r="B1469" s="146"/>
      <c r="C1469" s="147"/>
      <c r="D1469" s="147"/>
      <c r="E1469" s="148"/>
      <c r="F1469" s="148"/>
      <c r="G1469" s="148"/>
      <c r="H1469" s="148"/>
      <c r="I1469" s="148"/>
      <c r="J1469" s="148"/>
      <c r="K1469" s="148"/>
      <c r="L1469" s="148"/>
      <c r="M1469" s="148"/>
      <c r="N1469" s="148"/>
      <c r="O1469" s="148"/>
      <c r="P1469" s="148"/>
      <c r="Q1469" s="148"/>
      <c r="R1469" s="148"/>
      <c r="S1469" s="148"/>
      <c r="T1469" s="148"/>
      <c r="U1469" s="148"/>
      <c r="V1469" s="148"/>
      <c r="W1469" s="148"/>
    </row>
    <row r="1470">
      <c r="A1470" s="145"/>
      <c r="B1470" s="146"/>
      <c r="C1470" s="147"/>
      <c r="D1470" s="147"/>
      <c r="E1470" s="148"/>
      <c r="F1470" s="148"/>
      <c r="G1470" s="148"/>
      <c r="H1470" s="148"/>
      <c r="I1470" s="148"/>
      <c r="J1470" s="148"/>
      <c r="K1470" s="148"/>
      <c r="L1470" s="148"/>
      <c r="M1470" s="148"/>
      <c r="N1470" s="148"/>
      <c r="O1470" s="148"/>
      <c r="P1470" s="148"/>
      <c r="Q1470" s="148"/>
      <c r="R1470" s="148"/>
      <c r="S1470" s="148"/>
      <c r="T1470" s="148"/>
      <c r="U1470" s="148"/>
      <c r="V1470" s="148"/>
      <c r="W1470" s="148"/>
    </row>
    <row r="1471">
      <c r="A1471" s="145"/>
      <c r="B1471" s="146"/>
      <c r="C1471" s="147"/>
      <c r="D1471" s="147"/>
      <c r="E1471" s="148"/>
      <c r="F1471" s="148"/>
      <c r="G1471" s="148"/>
      <c r="H1471" s="148"/>
      <c r="I1471" s="148"/>
      <c r="J1471" s="148"/>
      <c r="K1471" s="148"/>
      <c r="L1471" s="148"/>
      <c r="M1471" s="148"/>
      <c r="N1471" s="148"/>
      <c r="O1471" s="148"/>
      <c r="P1471" s="148"/>
      <c r="Q1471" s="148"/>
      <c r="R1471" s="148"/>
      <c r="S1471" s="148"/>
      <c r="T1471" s="148"/>
      <c r="U1471" s="148"/>
      <c r="V1471" s="148"/>
      <c r="W1471" s="148"/>
    </row>
    <row r="1472">
      <c r="A1472" s="145"/>
      <c r="B1472" s="146"/>
      <c r="C1472" s="147"/>
      <c r="D1472" s="147"/>
      <c r="E1472" s="148"/>
      <c r="F1472" s="148"/>
      <c r="G1472" s="148"/>
      <c r="H1472" s="148"/>
      <c r="I1472" s="148"/>
      <c r="J1472" s="148"/>
      <c r="K1472" s="148"/>
      <c r="L1472" s="148"/>
      <c r="M1472" s="148"/>
      <c r="N1472" s="148"/>
      <c r="O1472" s="148"/>
      <c r="P1472" s="148"/>
      <c r="Q1472" s="148"/>
      <c r="R1472" s="148"/>
      <c r="S1472" s="148"/>
      <c r="T1472" s="148"/>
      <c r="U1472" s="148"/>
      <c r="V1472" s="148"/>
      <c r="W1472" s="148"/>
    </row>
    <row r="1473">
      <c r="A1473" s="145"/>
      <c r="B1473" s="146"/>
      <c r="C1473" s="147"/>
      <c r="D1473" s="147"/>
      <c r="E1473" s="148"/>
      <c r="F1473" s="148"/>
      <c r="G1473" s="148"/>
      <c r="H1473" s="148"/>
      <c r="I1473" s="148"/>
      <c r="J1473" s="148"/>
      <c r="K1473" s="148"/>
      <c r="L1473" s="148"/>
      <c r="M1473" s="148"/>
      <c r="N1473" s="148"/>
      <c r="O1473" s="148"/>
      <c r="P1473" s="148"/>
      <c r="Q1473" s="148"/>
      <c r="R1473" s="148"/>
      <c r="S1473" s="148"/>
      <c r="T1473" s="148"/>
      <c r="U1473" s="148"/>
      <c r="V1473" s="148"/>
      <c r="W1473" s="148"/>
    </row>
    <row r="1474">
      <c r="A1474" s="145"/>
      <c r="B1474" s="146"/>
      <c r="C1474" s="147"/>
      <c r="D1474" s="147"/>
      <c r="E1474" s="148"/>
      <c r="F1474" s="148"/>
      <c r="G1474" s="148"/>
      <c r="H1474" s="148"/>
      <c r="I1474" s="148"/>
      <c r="J1474" s="148"/>
      <c r="K1474" s="148"/>
      <c r="L1474" s="148"/>
      <c r="M1474" s="148"/>
      <c r="N1474" s="148"/>
      <c r="O1474" s="148"/>
      <c r="P1474" s="148"/>
      <c r="Q1474" s="148"/>
      <c r="R1474" s="148"/>
      <c r="S1474" s="148"/>
      <c r="T1474" s="148"/>
      <c r="U1474" s="148"/>
      <c r="V1474" s="148"/>
      <c r="W1474" s="148"/>
    </row>
    <row r="1475">
      <c r="A1475" s="145"/>
      <c r="B1475" s="146"/>
      <c r="C1475" s="147"/>
      <c r="D1475" s="147"/>
      <c r="E1475" s="148"/>
      <c r="F1475" s="148"/>
      <c r="G1475" s="148"/>
      <c r="H1475" s="148"/>
      <c r="I1475" s="148"/>
      <c r="J1475" s="148"/>
      <c r="K1475" s="148"/>
      <c r="L1475" s="148"/>
      <c r="M1475" s="148"/>
      <c r="N1475" s="148"/>
      <c r="O1475" s="148"/>
      <c r="P1475" s="148"/>
      <c r="Q1475" s="148"/>
      <c r="R1475" s="148"/>
      <c r="S1475" s="148"/>
      <c r="T1475" s="148"/>
      <c r="U1475" s="148"/>
      <c r="V1475" s="148"/>
      <c r="W1475" s="148"/>
    </row>
    <row r="1476">
      <c r="A1476" s="145"/>
      <c r="B1476" s="146"/>
      <c r="C1476" s="147"/>
      <c r="D1476" s="147"/>
      <c r="E1476" s="148"/>
      <c r="F1476" s="148"/>
      <c r="G1476" s="148"/>
      <c r="H1476" s="148"/>
      <c r="I1476" s="148"/>
      <c r="J1476" s="148"/>
      <c r="K1476" s="148"/>
      <c r="L1476" s="148"/>
      <c r="M1476" s="148"/>
      <c r="N1476" s="148"/>
      <c r="O1476" s="148"/>
      <c r="P1476" s="148"/>
      <c r="Q1476" s="148"/>
      <c r="R1476" s="148"/>
      <c r="S1476" s="148"/>
      <c r="T1476" s="148"/>
      <c r="U1476" s="148"/>
      <c r="V1476" s="148"/>
      <c r="W1476" s="148"/>
    </row>
    <row r="1477">
      <c r="A1477" s="145"/>
      <c r="B1477" s="146"/>
      <c r="C1477" s="147"/>
      <c r="D1477" s="147"/>
      <c r="E1477" s="148"/>
      <c r="F1477" s="148"/>
      <c r="G1477" s="148"/>
      <c r="H1477" s="148"/>
      <c r="I1477" s="148"/>
      <c r="J1477" s="148"/>
      <c r="K1477" s="148"/>
      <c r="L1477" s="148"/>
      <c r="M1477" s="148"/>
      <c r="N1477" s="148"/>
      <c r="O1477" s="148"/>
      <c r="P1477" s="148"/>
      <c r="Q1477" s="148"/>
      <c r="R1477" s="148"/>
      <c r="S1477" s="148"/>
      <c r="T1477" s="148"/>
      <c r="U1477" s="148"/>
      <c r="V1477" s="148"/>
      <c r="W1477" s="148"/>
    </row>
    <row r="1478">
      <c r="A1478" s="145"/>
      <c r="B1478" s="146"/>
      <c r="C1478" s="147"/>
      <c r="D1478" s="147"/>
      <c r="E1478" s="148"/>
      <c r="F1478" s="148"/>
      <c r="G1478" s="148"/>
      <c r="H1478" s="148"/>
      <c r="I1478" s="148"/>
      <c r="J1478" s="148"/>
      <c r="K1478" s="148"/>
      <c r="L1478" s="148"/>
      <c r="M1478" s="148"/>
      <c r="N1478" s="148"/>
      <c r="O1478" s="148"/>
      <c r="P1478" s="148"/>
      <c r="Q1478" s="148"/>
      <c r="R1478" s="148"/>
      <c r="S1478" s="148"/>
      <c r="T1478" s="148"/>
      <c r="U1478" s="148"/>
      <c r="V1478" s="148"/>
      <c r="W1478" s="148"/>
    </row>
    <row r="1479">
      <c r="A1479" s="145"/>
      <c r="B1479" s="146"/>
      <c r="C1479" s="147"/>
      <c r="D1479" s="147"/>
      <c r="E1479" s="148"/>
      <c r="F1479" s="148"/>
      <c r="G1479" s="148"/>
      <c r="H1479" s="148"/>
      <c r="I1479" s="148"/>
      <c r="J1479" s="148"/>
      <c r="K1479" s="148"/>
      <c r="L1479" s="148"/>
      <c r="M1479" s="148"/>
      <c r="N1479" s="148"/>
      <c r="O1479" s="148"/>
      <c r="P1479" s="148"/>
      <c r="Q1479" s="148"/>
      <c r="R1479" s="148"/>
      <c r="S1479" s="148"/>
      <c r="T1479" s="148"/>
      <c r="U1479" s="148"/>
      <c r="V1479" s="148"/>
      <c r="W1479" s="148"/>
    </row>
    <row r="1480">
      <c r="A1480" s="145"/>
      <c r="B1480" s="146"/>
      <c r="C1480" s="147"/>
      <c r="D1480" s="147"/>
      <c r="E1480" s="148"/>
      <c r="F1480" s="148"/>
      <c r="G1480" s="148"/>
      <c r="H1480" s="148"/>
      <c r="I1480" s="148"/>
      <c r="J1480" s="148"/>
      <c r="K1480" s="148"/>
      <c r="L1480" s="148"/>
      <c r="M1480" s="148"/>
      <c r="N1480" s="148"/>
      <c r="O1480" s="148"/>
      <c r="P1480" s="148"/>
      <c r="Q1480" s="148"/>
      <c r="R1480" s="148"/>
      <c r="S1480" s="148"/>
      <c r="T1480" s="148"/>
      <c r="U1480" s="148"/>
      <c r="V1480" s="148"/>
      <c r="W1480" s="148"/>
    </row>
    <row r="1481">
      <c r="A1481" s="145"/>
      <c r="B1481" s="146"/>
      <c r="C1481" s="147"/>
      <c r="D1481" s="147"/>
      <c r="E1481" s="148"/>
      <c r="F1481" s="148"/>
      <c r="G1481" s="148"/>
      <c r="H1481" s="148"/>
      <c r="I1481" s="148"/>
      <c r="J1481" s="148"/>
      <c r="K1481" s="148"/>
      <c r="L1481" s="148"/>
      <c r="M1481" s="148"/>
      <c r="N1481" s="148"/>
      <c r="O1481" s="148"/>
      <c r="P1481" s="148"/>
      <c r="Q1481" s="148"/>
      <c r="R1481" s="148"/>
      <c r="S1481" s="148"/>
      <c r="T1481" s="148"/>
      <c r="U1481" s="148"/>
      <c r="V1481" s="148"/>
      <c r="W1481" s="148"/>
    </row>
    <row r="1482">
      <c r="A1482" s="145"/>
      <c r="B1482" s="146"/>
      <c r="C1482" s="147"/>
      <c r="D1482" s="147"/>
      <c r="E1482" s="148"/>
      <c r="F1482" s="148"/>
      <c r="G1482" s="148"/>
      <c r="H1482" s="148"/>
      <c r="I1482" s="148"/>
      <c r="J1482" s="148"/>
      <c r="K1482" s="148"/>
      <c r="L1482" s="148"/>
      <c r="M1482" s="148"/>
      <c r="N1482" s="148"/>
      <c r="O1482" s="148"/>
      <c r="P1482" s="148"/>
      <c r="Q1482" s="148"/>
      <c r="R1482" s="148"/>
      <c r="S1482" s="148"/>
      <c r="T1482" s="148"/>
      <c r="U1482" s="148"/>
      <c r="V1482" s="148"/>
      <c r="W1482" s="148"/>
    </row>
    <row r="1483">
      <c r="A1483" s="145"/>
      <c r="B1483" s="146"/>
      <c r="C1483" s="147"/>
      <c r="D1483" s="147"/>
      <c r="E1483" s="148"/>
      <c r="F1483" s="148"/>
      <c r="G1483" s="148"/>
      <c r="H1483" s="148"/>
      <c r="I1483" s="148"/>
      <c r="J1483" s="148"/>
      <c r="K1483" s="148"/>
      <c r="L1483" s="148"/>
      <c r="M1483" s="148"/>
      <c r="N1483" s="148"/>
      <c r="O1483" s="148"/>
      <c r="P1483" s="148"/>
      <c r="Q1483" s="148"/>
      <c r="R1483" s="148"/>
      <c r="S1483" s="148"/>
      <c r="T1483" s="148"/>
      <c r="U1483" s="148"/>
      <c r="V1483" s="148"/>
      <c r="W1483" s="148"/>
    </row>
    <row r="1484">
      <c r="A1484" s="145"/>
      <c r="B1484" s="146"/>
      <c r="C1484" s="147"/>
      <c r="D1484" s="147"/>
      <c r="E1484" s="148"/>
      <c r="F1484" s="148"/>
      <c r="G1484" s="148"/>
      <c r="H1484" s="148"/>
      <c r="I1484" s="148"/>
      <c r="J1484" s="148"/>
      <c r="K1484" s="148"/>
      <c r="L1484" s="148"/>
      <c r="M1484" s="148"/>
      <c r="N1484" s="148"/>
      <c r="O1484" s="148"/>
      <c r="P1484" s="148"/>
      <c r="Q1484" s="148"/>
      <c r="R1484" s="148"/>
      <c r="S1484" s="148"/>
      <c r="T1484" s="148"/>
      <c r="U1484" s="148"/>
      <c r="V1484" s="148"/>
      <c r="W1484" s="148"/>
    </row>
    <row r="1485">
      <c r="A1485" s="145"/>
      <c r="B1485" s="146"/>
      <c r="C1485" s="147"/>
      <c r="D1485" s="147"/>
      <c r="E1485" s="148"/>
      <c r="F1485" s="148"/>
      <c r="G1485" s="148"/>
      <c r="H1485" s="148"/>
      <c r="I1485" s="148"/>
      <c r="J1485" s="148"/>
      <c r="K1485" s="148"/>
      <c r="L1485" s="148"/>
      <c r="M1485" s="148"/>
      <c r="N1485" s="148"/>
      <c r="O1485" s="148"/>
      <c r="P1485" s="148"/>
      <c r="Q1485" s="148"/>
      <c r="R1485" s="148"/>
      <c r="S1485" s="148"/>
      <c r="T1485" s="148"/>
      <c r="U1485" s="148"/>
      <c r="V1485" s="148"/>
      <c r="W1485" s="148"/>
    </row>
    <row r="1486">
      <c r="A1486" s="145"/>
      <c r="B1486" s="146"/>
      <c r="C1486" s="147"/>
      <c r="D1486" s="147"/>
      <c r="E1486" s="148"/>
      <c r="F1486" s="148"/>
      <c r="G1486" s="148"/>
      <c r="H1486" s="148"/>
      <c r="I1486" s="148"/>
      <c r="J1486" s="148"/>
      <c r="K1486" s="148"/>
      <c r="L1486" s="148"/>
      <c r="M1486" s="148"/>
      <c r="N1486" s="148"/>
      <c r="O1486" s="148"/>
      <c r="P1486" s="148"/>
      <c r="Q1486" s="148"/>
      <c r="R1486" s="148"/>
      <c r="S1486" s="148"/>
      <c r="T1486" s="148"/>
      <c r="U1486" s="148"/>
      <c r="V1486" s="148"/>
      <c r="W1486" s="148"/>
    </row>
    <row r="1487">
      <c r="A1487" s="145"/>
      <c r="B1487" s="146"/>
      <c r="C1487" s="147"/>
      <c r="D1487" s="147"/>
      <c r="E1487" s="148"/>
      <c r="F1487" s="148"/>
      <c r="G1487" s="148"/>
      <c r="H1487" s="148"/>
      <c r="I1487" s="148"/>
      <c r="J1487" s="148"/>
      <c r="K1487" s="148"/>
      <c r="L1487" s="148"/>
      <c r="M1487" s="148"/>
      <c r="N1487" s="148"/>
      <c r="O1487" s="148"/>
      <c r="P1487" s="148"/>
      <c r="Q1487" s="148"/>
      <c r="R1487" s="148"/>
      <c r="S1487" s="148"/>
      <c r="T1487" s="148"/>
      <c r="U1487" s="148"/>
      <c r="V1487" s="148"/>
      <c r="W1487" s="148"/>
    </row>
    <row r="1488">
      <c r="A1488" s="145"/>
      <c r="B1488" s="146"/>
      <c r="C1488" s="147"/>
      <c r="D1488" s="147"/>
      <c r="E1488" s="148"/>
      <c r="F1488" s="148"/>
      <c r="G1488" s="148"/>
      <c r="H1488" s="148"/>
      <c r="I1488" s="148"/>
      <c r="J1488" s="148"/>
      <c r="K1488" s="148"/>
      <c r="L1488" s="148"/>
      <c r="M1488" s="148"/>
      <c r="N1488" s="148"/>
      <c r="O1488" s="148"/>
      <c r="P1488" s="148"/>
      <c r="Q1488" s="148"/>
      <c r="R1488" s="148"/>
      <c r="S1488" s="148"/>
      <c r="T1488" s="148"/>
      <c r="U1488" s="148"/>
      <c r="V1488" s="148"/>
      <c r="W1488" s="148"/>
    </row>
    <row r="1489">
      <c r="A1489" s="145"/>
      <c r="B1489" s="146"/>
      <c r="C1489" s="147"/>
      <c r="D1489" s="147"/>
      <c r="E1489" s="148"/>
      <c r="F1489" s="148"/>
      <c r="G1489" s="148"/>
      <c r="H1489" s="148"/>
      <c r="I1489" s="148"/>
      <c r="J1489" s="148"/>
      <c r="K1489" s="148"/>
      <c r="L1489" s="148"/>
      <c r="M1489" s="148"/>
      <c r="N1489" s="148"/>
      <c r="O1489" s="148"/>
      <c r="P1489" s="148"/>
      <c r="Q1489" s="148"/>
      <c r="R1489" s="148"/>
      <c r="S1489" s="148"/>
      <c r="T1489" s="148"/>
      <c r="U1489" s="148"/>
      <c r="V1489" s="148"/>
      <c r="W1489" s="148"/>
    </row>
    <row r="1490">
      <c r="A1490" s="145"/>
      <c r="B1490" s="146"/>
      <c r="C1490" s="147"/>
      <c r="D1490" s="147"/>
      <c r="E1490" s="148"/>
      <c r="F1490" s="148"/>
      <c r="G1490" s="148"/>
      <c r="H1490" s="148"/>
      <c r="I1490" s="148"/>
      <c r="J1490" s="148"/>
      <c r="K1490" s="148"/>
      <c r="L1490" s="148"/>
      <c r="M1490" s="148"/>
      <c r="N1490" s="148"/>
      <c r="O1490" s="148"/>
      <c r="P1490" s="148"/>
      <c r="Q1490" s="148"/>
      <c r="R1490" s="148"/>
      <c r="S1490" s="148"/>
      <c r="T1490" s="148"/>
      <c r="U1490" s="148"/>
      <c r="V1490" s="148"/>
      <c r="W1490" s="148"/>
    </row>
    <row r="1491">
      <c r="A1491" s="145"/>
      <c r="B1491" s="146"/>
      <c r="C1491" s="147"/>
      <c r="D1491" s="147"/>
      <c r="E1491" s="148"/>
      <c r="F1491" s="148"/>
      <c r="G1491" s="148"/>
      <c r="H1491" s="148"/>
      <c r="I1491" s="148"/>
      <c r="J1491" s="148"/>
      <c r="K1491" s="148"/>
      <c r="L1491" s="148"/>
      <c r="M1491" s="148"/>
      <c r="N1491" s="148"/>
      <c r="O1491" s="148"/>
      <c r="P1491" s="148"/>
      <c r="Q1491" s="148"/>
      <c r="R1491" s="148"/>
      <c r="S1491" s="148"/>
      <c r="T1491" s="148"/>
      <c r="U1491" s="148"/>
      <c r="V1491" s="148"/>
      <c r="W1491" s="148"/>
    </row>
    <row r="1492">
      <c r="A1492" s="145"/>
      <c r="B1492" s="146"/>
      <c r="C1492" s="147"/>
      <c r="D1492" s="147"/>
      <c r="E1492" s="148"/>
      <c r="F1492" s="148"/>
      <c r="G1492" s="148"/>
      <c r="H1492" s="148"/>
      <c r="I1492" s="148"/>
      <c r="J1492" s="148"/>
      <c r="K1492" s="148"/>
      <c r="L1492" s="148"/>
      <c r="M1492" s="148"/>
      <c r="N1492" s="148"/>
      <c r="O1492" s="148"/>
      <c r="P1492" s="148"/>
      <c r="Q1492" s="148"/>
      <c r="R1492" s="148"/>
      <c r="S1492" s="148"/>
      <c r="T1492" s="148"/>
      <c r="U1492" s="148"/>
      <c r="V1492" s="148"/>
      <c r="W1492" s="148"/>
    </row>
    <row r="1493">
      <c r="A1493" s="145"/>
      <c r="B1493" s="146"/>
      <c r="C1493" s="147"/>
      <c r="D1493" s="147"/>
      <c r="E1493" s="148"/>
      <c r="F1493" s="148"/>
      <c r="G1493" s="148"/>
      <c r="H1493" s="148"/>
      <c r="I1493" s="148"/>
      <c r="J1493" s="148"/>
      <c r="K1493" s="148"/>
      <c r="L1493" s="148"/>
      <c r="M1493" s="148"/>
      <c r="N1493" s="148"/>
      <c r="O1493" s="148"/>
      <c r="P1493" s="148"/>
      <c r="Q1493" s="148"/>
      <c r="R1493" s="148"/>
      <c r="S1493" s="148"/>
      <c r="T1493" s="148"/>
      <c r="U1493" s="148"/>
      <c r="V1493" s="148"/>
      <c r="W1493" s="148"/>
    </row>
    <row r="1494">
      <c r="A1494" s="145"/>
      <c r="B1494" s="146"/>
      <c r="C1494" s="147"/>
      <c r="D1494" s="147"/>
      <c r="E1494" s="148"/>
      <c r="F1494" s="148"/>
      <c r="G1494" s="148"/>
      <c r="H1494" s="148"/>
      <c r="I1494" s="148"/>
      <c r="J1494" s="148"/>
      <c r="K1494" s="148"/>
      <c r="L1494" s="148"/>
      <c r="M1494" s="148"/>
      <c r="N1494" s="148"/>
      <c r="O1494" s="148"/>
      <c r="P1494" s="148"/>
      <c r="Q1494" s="148"/>
      <c r="R1494" s="148"/>
      <c r="S1494" s="148"/>
      <c r="T1494" s="148"/>
      <c r="U1494" s="148"/>
      <c r="V1494" s="148"/>
      <c r="W1494" s="148"/>
    </row>
    <row r="1495">
      <c r="A1495" s="145"/>
      <c r="B1495" s="146"/>
      <c r="C1495" s="147"/>
      <c r="D1495" s="147"/>
      <c r="E1495" s="148"/>
      <c r="F1495" s="148"/>
      <c r="G1495" s="148"/>
      <c r="H1495" s="148"/>
      <c r="I1495" s="148"/>
      <c r="J1495" s="148"/>
      <c r="K1495" s="148"/>
      <c r="L1495" s="148"/>
      <c r="M1495" s="148"/>
      <c r="N1495" s="148"/>
      <c r="O1495" s="148"/>
      <c r="P1495" s="148"/>
      <c r="Q1495" s="148"/>
      <c r="R1495" s="148"/>
      <c r="S1495" s="148"/>
      <c r="T1495" s="148"/>
      <c r="U1495" s="148"/>
      <c r="V1495" s="148"/>
      <c r="W1495" s="148"/>
    </row>
    <row r="1496">
      <c r="A1496" s="145"/>
      <c r="B1496" s="146"/>
      <c r="C1496" s="147"/>
      <c r="D1496" s="147"/>
      <c r="E1496" s="148"/>
      <c r="F1496" s="148"/>
      <c r="G1496" s="148"/>
      <c r="H1496" s="148"/>
      <c r="I1496" s="148"/>
      <c r="J1496" s="148"/>
      <c r="K1496" s="148"/>
      <c r="L1496" s="148"/>
      <c r="M1496" s="148"/>
      <c r="N1496" s="148"/>
      <c r="O1496" s="148"/>
      <c r="P1496" s="148"/>
      <c r="Q1496" s="148"/>
      <c r="R1496" s="148"/>
      <c r="S1496" s="148"/>
      <c r="T1496" s="148"/>
      <c r="U1496" s="148"/>
      <c r="V1496" s="148"/>
      <c r="W1496" s="148"/>
    </row>
    <row r="1497">
      <c r="A1497" s="145"/>
      <c r="B1497" s="146"/>
      <c r="C1497" s="147"/>
      <c r="D1497" s="147"/>
      <c r="E1497" s="148"/>
      <c r="F1497" s="148"/>
      <c r="G1497" s="148"/>
      <c r="H1497" s="148"/>
      <c r="I1497" s="148"/>
      <c r="J1497" s="148"/>
      <c r="K1497" s="148"/>
      <c r="L1497" s="148"/>
      <c r="M1497" s="148"/>
      <c r="N1497" s="148"/>
      <c r="O1497" s="148"/>
      <c r="P1497" s="148"/>
      <c r="Q1497" s="148"/>
      <c r="R1497" s="148"/>
      <c r="S1497" s="148"/>
      <c r="T1497" s="148"/>
      <c r="U1497" s="148"/>
      <c r="V1497" s="148"/>
      <c r="W1497" s="148"/>
    </row>
    <row r="1498">
      <c r="A1498" s="145"/>
      <c r="B1498" s="146"/>
      <c r="C1498" s="147"/>
      <c r="D1498" s="147"/>
      <c r="E1498" s="148"/>
      <c r="F1498" s="148"/>
      <c r="G1498" s="148"/>
      <c r="H1498" s="148"/>
      <c r="I1498" s="148"/>
      <c r="J1498" s="148"/>
      <c r="K1498" s="148"/>
      <c r="L1498" s="148"/>
      <c r="M1498" s="148"/>
      <c r="N1498" s="148"/>
      <c r="O1498" s="148"/>
      <c r="P1498" s="148"/>
      <c r="Q1498" s="148"/>
      <c r="R1498" s="148"/>
      <c r="S1498" s="148"/>
      <c r="T1498" s="148"/>
      <c r="U1498" s="148"/>
      <c r="V1498" s="148"/>
      <c r="W1498" s="148"/>
    </row>
    <row r="1499">
      <c r="A1499" s="145"/>
      <c r="B1499" s="146"/>
      <c r="C1499" s="147"/>
      <c r="D1499" s="147"/>
      <c r="E1499" s="148"/>
      <c r="F1499" s="148"/>
      <c r="G1499" s="148"/>
      <c r="H1499" s="148"/>
      <c r="I1499" s="148"/>
      <c r="J1499" s="148"/>
      <c r="K1499" s="148"/>
      <c r="L1499" s="148"/>
      <c r="M1499" s="148"/>
      <c r="N1499" s="148"/>
      <c r="O1499" s="148"/>
      <c r="P1499" s="148"/>
      <c r="Q1499" s="148"/>
      <c r="R1499" s="148"/>
      <c r="S1499" s="148"/>
      <c r="T1499" s="148"/>
      <c r="U1499" s="148"/>
      <c r="V1499" s="148"/>
      <c r="W1499" s="148"/>
    </row>
    <row r="1500">
      <c r="A1500" s="145"/>
      <c r="B1500" s="146"/>
      <c r="C1500" s="147"/>
      <c r="D1500" s="147"/>
      <c r="E1500" s="148"/>
      <c r="F1500" s="148"/>
      <c r="G1500" s="148"/>
      <c r="H1500" s="148"/>
      <c r="I1500" s="148"/>
      <c r="J1500" s="148"/>
      <c r="K1500" s="148"/>
      <c r="L1500" s="148"/>
      <c r="M1500" s="148"/>
      <c r="N1500" s="148"/>
      <c r="O1500" s="148"/>
      <c r="P1500" s="148"/>
      <c r="Q1500" s="148"/>
      <c r="R1500" s="148"/>
      <c r="S1500" s="148"/>
      <c r="T1500" s="148"/>
      <c r="U1500" s="148"/>
      <c r="V1500" s="148"/>
      <c r="W1500" s="148"/>
    </row>
    <row r="1501">
      <c r="A1501" s="145"/>
      <c r="B1501" s="146"/>
      <c r="C1501" s="147"/>
      <c r="D1501" s="147"/>
      <c r="E1501" s="148"/>
      <c r="F1501" s="148"/>
      <c r="G1501" s="148"/>
      <c r="H1501" s="148"/>
      <c r="I1501" s="148"/>
      <c r="J1501" s="148"/>
      <c r="K1501" s="148"/>
      <c r="L1501" s="148"/>
      <c r="M1501" s="148"/>
      <c r="N1501" s="148"/>
      <c r="O1501" s="148"/>
      <c r="P1501" s="148"/>
      <c r="Q1501" s="148"/>
      <c r="R1501" s="148"/>
      <c r="S1501" s="148"/>
      <c r="T1501" s="148"/>
      <c r="U1501" s="148"/>
      <c r="V1501" s="148"/>
      <c r="W1501" s="148"/>
    </row>
    <row r="1502">
      <c r="A1502" s="145"/>
      <c r="B1502" s="146"/>
      <c r="C1502" s="147"/>
      <c r="D1502" s="147"/>
      <c r="E1502" s="148"/>
      <c r="F1502" s="148"/>
      <c r="G1502" s="148"/>
      <c r="H1502" s="148"/>
      <c r="I1502" s="148"/>
      <c r="J1502" s="148"/>
      <c r="K1502" s="148"/>
      <c r="L1502" s="148"/>
      <c r="M1502" s="148"/>
      <c r="N1502" s="148"/>
      <c r="O1502" s="148"/>
      <c r="P1502" s="148"/>
      <c r="Q1502" s="148"/>
      <c r="R1502" s="148"/>
      <c r="S1502" s="148"/>
      <c r="T1502" s="148"/>
      <c r="U1502" s="148"/>
      <c r="V1502" s="148"/>
      <c r="W1502" s="148"/>
    </row>
    <row r="1503">
      <c r="A1503" s="145"/>
      <c r="B1503" s="146"/>
      <c r="C1503" s="147"/>
      <c r="D1503" s="147"/>
      <c r="E1503" s="148"/>
      <c r="F1503" s="148"/>
      <c r="G1503" s="148"/>
      <c r="H1503" s="148"/>
      <c r="I1503" s="148"/>
      <c r="J1503" s="148"/>
      <c r="K1503" s="148"/>
      <c r="L1503" s="148"/>
      <c r="M1503" s="148"/>
      <c r="N1503" s="148"/>
      <c r="O1503" s="148"/>
      <c r="P1503" s="148"/>
      <c r="Q1503" s="148"/>
      <c r="R1503" s="148"/>
      <c r="S1503" s="148"/>
      <c r="T1503" s="148"/>
      <c r="U1503" s="148"/>
      <c r="V1503" s="148"/>
      <c r="W1503" s="148"/>
    </row>
    <row r="1504">
      <c r="A1504" s="145"/>
      <c r="B1504" s="146"/>
      <c r="C1504" s="147"/>
      <c r="D1504" s="147"/>
      <c r="E1504" s="148"/>
      <c r="F1504" s="148"/>
      <c r="G1504" s="148"/>
      <c r="H1504" s="148"/>
      <c r="I1504" s="148"/>
      <c r="J1504" s="148"/>
      <c r="K1504" s="148"/>
      <c r="L1504" s="148"/>
      <c r="M1504" s="148"/>
      <c r="N1504" s="148"/>
      <c r="O1504" s="148"/>
      <c r="P1504" s="148"/>
      <c r="Q1504" s="148"/>
      <c r="R1504" s="148"/>
      <c r="S1504" s="148"/>
      <c r="T1504" s="148"/>
      <c r="U1504" s="148"/>
      <c r="V1504" s="148"/>
      <c r="W1504" s="148"/>
    </row>
    <row r="1505">
      <c r="A1505" s="145"/>
      <c r="B1505" s="146"/>
      <c r="C1505" s="147"/>
      <c r="D1505" s="147"/>
      <c r="E1505" s="148"/>
      <c r="F1505" s="148"/>
      <c r="G1505" s="148"/>
      <c r="H1505" s="148"/>
      <c r="I1505" s="148"/>
      <c r="J1505" s="148"/>
      <c r="K1505" s="148"/>
      <c r="L1505" s="148"/>
      <c r="M1505" s="148"/>
      <c r="N1505" s="148"/>
      <c r="O1505" s="148"/>
      <c r="P1505" s="148"/>
      <c r="Q1505" s="148"/>
      <c r="R1505" s="148"/>
      <c r="S1505" s="148"/>
      <c r="T1505" s="148"/>
      <c r="U1505" s="148"/>
      <c r="V1505" s="148"/>
      <c r="W1505" s="148"/>
    </row>
    <row r="1506">
      <c r="A1506" s="145"/>
      <c r="B1506" s="146"/>
      <c r="C1506" s="147"/>
      <c r="D1506" s="147"/>
      <c r="E1506" s="148"/>
      <c r="F1506" s="148"/>
      <c r="G1506" s="148"/>
      <c r="H1506" s="148"/>
      <c r="I1506" s="148"/>
      <c r="J1506" s="148"/>
      <c r="K1506" s="148"/>
      <c r="L1506" s="148"/>
      <c r="M1506" s="148"/>
      <c r="N1506" s="148"/>
      <c r="O1506" s="148"/>
      <c r="P1506" s="148"/>
      <c r="Q1506" s="148"/>
      <c r="R1506" s="148"/>
      <c r="S1506" s="148"/>
      <c r="T1506" s="148"/>
      <c r="U1506" s="148"/>
      <c r="V1506" s="148"/>
      <c r="W1506" s="148"/>
    </row>
    <row r="1507">
      <c r="A1507" s="145"/>
      <c r="B1507" s="146"/>
      <c r="C1507" s="147"/>
      <c r="D1507" s="147"/>
      <c r="E1507" s="148"/>
      <c r="F1507" s="148"/>
      <c r="G1507" s="148"/>
      <c r="H1507" s="148"/>
      <c r="I1507" s="148"/>
      <c r="J1507" s="148"/>
      <c r="K1507" s="148"/>
      <c r="L1507" s="148"/>
      <c r="M1507" s="148"/>
      <c r="N1507" s="148"/>
      <c r="O1507" s="148"/>
      <c r="P1507" s="148"/>
      <c r="Q1507" s="148"/>
      <c r="R1507" s="148"/>
      <c r="S1507" s="148"/>
      <c r="T1507" s="148"/>
      <c r="U1507" s="148"/>
      <c r="V1507" s="148"/>
      <c r="W1507" s="148"/>
    </row>
    <row r="1508">
      <c r="A1508" s="145"/>
      <c r="B1508" s="146"/>
      <c r="C1508" s="147"/>
      <c r="D1508" s="147"/>
      <c r="E1508" s="148"/>
      <c r="F1508" s="148"/>
      <c r="G1508" s="148"/>
      <c r="H1508" s="148"/>
      <c r="I1508" s="148"/>
      <c r="J1508" s="148"/>
      <c r="K1508" s="148"/>
      <c r="L1508" s="148"/>
      <c r="M1508" s="148"/>
      <c r="N1508" s="148"/>
      <c r="O1508" s="148"/>
      <c r="P1508" s="148"/>
      <c r="Q1508" s="148"/>
      <c r="R1508" s="148"/>
      <c r="S1508" s="148"/>
      <c r="T1508" s="148"/>
      <c r="U1508" s="148"/>
      <c r="V1508" s="148"/>
      <c r="W1508" s="148"/>
    </row>
    <row r="1509">
      <c r="A1509" s="145"/>
      <c r="B1509" s="146"/>
      <c r="C1509" s="147"/>
      <c r="D1509" s="147"/>
      <c r="E1509" s="148"/>
      <c r="F1509" s="148"/>
      <c r="G1509" s="148"/>
      <c r="H1509" s="148"/>
      <c r="I1509" s="148"/>
      <c r="J1509" s="148"/>
      <c r="K1509" s="148"/>
      <c r="L1509" s="148"/>
      <c r="M1509" s="148"/>
      <c r="N1509" s="148"/>
      <c r="O1509" s="148"/>
      <c r="P1509" s="148"/>
      <c r="Q1509" s="148"/>
      <c r="R1509" s="148"/>
      <c r="S1509" s="148"/>
      <c r="T1509" s="148"/>
      <c r="U1509" s="148"/>
      <c r="V1509" s="148"/>
      <c r="W1509" s="148"/>
    </row>
    <row r="1510">
      <c r="A1510" s="145"/>
      <c r="B1510" s="146"/>
      <c r="C1510" s="147"/>
      <c r="D1510" s="147"/>
      <c r="E1510" s="148"/>
      <c r="F1510" s="148"/>
      <c r="G1510" s="148"/>
      <c r="H1510" s="148"/>
      <c r="I1510" s="148"/>
      <c r="J1510" s="148"/>
      <c r="K1510" s="148"/>
      <c r="L1510" s="148"/>
      <c r="M1510" s="148"/>
      <c r="N1510" s="148"/>
      <c r="O1510" s="148"/>
      <c r="P1510" s="148"/>
      <c r="Q1510" s="148"/>
      <c r="R1510" s="148"/>
      <c r="S1510" s="148"/>
      <c r="T1510" s="148"/>
      <c r="U1510" s="148"/>
      <c r="V1510" s="148"/>
      <c r="W1510" s="148"/>
    </row>
    <row r="1511">
      <c r="A1511" s="145"/>
      <c r="B1511" s="146"/>
      <c r="C1511" s="147"/>
      <c r="D1511" s="147"/>
      <c r="E1511" s="148"/>
      <c r="F1511" s="148"/>
      <c r="G1511" s="148"/>
      <c r="H1511" s="148"/>
      <c r="I1511" s="148"/>
      <c r="J1511" s="148"/>
      <c r="K1511" s="148"/>
      <c r="L1511" s="148"/>
      <c r="M1511" s="148"/>
      <c r="N1511" s="148"/>
      <c r="O1511" s="148"/>
      <c r="P1511" s="148"/>
      <c r="Q1511" s="148"/>
      <c r="R1511" s="148"/>
      <c r="S1511" s="148"/>
      <c r="T1511" s="148"/>
      <c r="U1511" s="148"/>
      <c r="V1511" s="148"/>
      <c r="W1511" s="148"/>
    </row>
    <row r="1512">
      <c r="A1512" s="145"/>
      <c r="B1512" s="146"/>
      <c r="C1512" s="147"/>
      <c r="D1512" s="147"/>
      <c r="E1512" s="148"/>
      <c r="F1512" s="148"/>
      <c r="G1512" s="148"/>
      <c r="H1512" s="148"/>
      <c r="I1512" s="148"/>
      <c r="J1512" s="148"/>
      <c r="K1512" s="148"/>
      <c r="L1512" s="148"/>
      <c r="M1512" s="148"/>
      <c r="N1512" s="148"/>
      <c r="O1512" s="148"/>
      <c r="P1512" s="148"/>
      <c r="Q1512" s="148"/>
      <c r="R1512" s="148"/>
      <c r="S1512" s="148"/>
      <c r="T1512" s="148"/>
      <c r="U1512" s="148"/>
      <c r="V1512" s="148"/>
      <c r="W1512" s="148"/>
    </row>
    <row r="1513">
      <c r="A1513" s="145"/>
      <c r="B1513" s="146"/>
      <c r="C1513" s="147"/>
      <c r="D1513" s="147"/>
      <c r="E1513" s="148"/>
      <c r="F1513" s="148"/>
      <c r="G1513" s="148"/>
      <c r="H1513" s="148"/>
      <c r="I1513" s="148"/>
      <c r="J1513" s="148"/>
      <c r="K1513" s="148"/>
      <c r="L1513" s="148"/>
      <c r="M1513" s="148"/>
      <c r="N1513" s="148"/>
      <c r="O1513" s="148"/>
      <c r="P1513" s="148"/>
      <c r="Q1513" s="148"/>
      <c r="R1513" s="148"/>
      <c r="S1513" s="148"/>
      <c r="T1513" s="148"/>
      <c r="U1513" s="148"/>
      <c r="V1513" s="148"/>
      <c r="W1513" s="148"/>
    </row>
    <row r="1514">
      <c r="A1514" s="145"/>
      <c r="B1514" s="146"/>
      <c r="C1514" s="147"/>
      <c r="D1514" s="147"/>
      <c r="E1514" s="148"/>
      <c r="F1514" s="148"/>
      <c r="G1514" s="148"/>
      <c r="H1514" s="148"/>
      <c r="I1514" s="148"/>
      <c r="J1514" s="148"/>
      <c r="K1514" s="148"/>
      <c r="L1514" s="148"/>
      <c r="M1514" s="148"/>
      <c r="N1514" s="148"/>
      <c r="O1514" s="148"/>
      <c r="P1514" s="148"/>
      <c r="Q1514" s="148"/>
      <c r="R1514" s="148"/>
      <c r="S1514" s="148"/>
      <c r="T1514" s="148"/>
      <c r="U1514" s="148"/>
      <c r="V1514" s="148"/>
      <c r="W1514" s="148"/>
    </row>
    <row r="1515">
      <c r="A1515" s="145"/>
      <c r="B1515" s="146"/>
      <c r="C1515" s="147"/>
      <c r="D1515" s="147"/>
      <c r="E1515" s="148"/>
      <c r="F1515" s="148"/>
      <c r="G1515" s="148"/>
      <c r="H1515" s="148"/>
      <c r="I1515" s="148"/>
      <c r="J1515" s="148"/>
      <c r="K1515" s="148"/>
      <c r="L1515" s="148"/>
      <c r="M1515" s="148"/>
      <c r="N1515" s="148"/>
      <c r="O1515" s="148"/>
      <c r="P1515" s="148"/>
      <c r="Q1515" s="148"/>
      <c r="R1515" s="148"/>
      <c r="S1515" s="148"/>
      <c r="T1515" s="148"/>
      <c r="U1515" s="148"/>
      <c r="V1515" s="148"/>
      <c r="W1515" s="148"/>
    </row>
    <row r="1516">
      <c r="A1516" s="145"/>
      <c r="B1516" s="146"/>
      <c r="C1516" s="147"/>
      <c r="D1516" s="147"/>
      <c r="E1516" s="148"/>
      <c r="F1516" s="148"/>
      <c r="G1516" s="148"/>
      <c r="H1516" s="148"/>
      <c r="I1516" s="148"/>
      <c r="J1516" s="148"/>
      <c r="K1516" s="148"/>
      <c r="L1516" s="148"/>
      <c r="M1516" s="148"/>
      <c r="N1516" s="148"/>
      <c r="O1516" s="148"/>
      <c r="P1516" s="148"/>
      <c r="Q1516" s="148"/>
      <c r="R1516" s="148"/>
      <c r="S1516" s="148"/>
      <c r="T1516" s="148"/>
      <c r="U1516" s="148"/>
      <c r="V1516" s="148"/>
      <c r="W1516" s="148"/>
    </row>
    <row r="1517">
      <c r="A1517" s="145"/>
      <c r="B1517" s="146"/>
      <c r="C1517" s="147"/>
      <c r="D1517" s="147"/>
      <c r="E1517" s="148"/>
      <c r="F1517" s="148"/>
      <c r="G1517" s="148"/>
      <c r="H1517" s="148"/>
      <c r="I1517" s="148"/>
      <c r="J1517" s="148"/>
      <c r="K1517" s="148"/>
      <c r="L1517" s="148"/>
      <c r="M1517" s="148"/>
      <c r="N1517" s="148"/>
      <c r="O1517" s="148"/>
      <c r="P1517" s="148"/>
      <c r="Q1517" s="148"/>
      <c r="R1517" s="148"/>
      <c r="S1517" s="148"/>
      <c r="T1517" s="148"/>
      <c r="U1517" s="148"/>
      <c r="V1517" s="148"/>
      <c r="W1517" s="148"/>
    </row>
    <row r="1518">
      <c r="A1518" s="145"/>
      <c r="B1518" s="146"/>
      <c r="C1518" s="147"/>
      <c r="D1518" s="147"/>
      <c r="E1518" s="148"/>
      <c r="F1518" s="148"/>
      <c r="G1518" s="148"/>
      <c r="H1518" s="148"/>
      <c r="I1518" s="148"/>
      <c r="J1518" s="148"/>
      <c r="K1518" s="148"/>
      <c r="L1518" s="148"/>
      <c r="M1518" s="148"/>
      <c r="N1518" s="148"/>
      <c r="O1518" s="148"/>
      <c r="P1518" s="148"/>
      <c r="Q1518" s="148"/>
      <c r="R1518" s="148"/>
      <c r="S1518" s="148"/>
      <c r="T1518" s="148"/>
      <c r="U1518" s="148"/>
      <c r="V1518" s="148"/>
      <c r="W1518" s="148"/>
    </row>
    <row r="1519">
      <c r="A1519" s="145"/>
      <c r="B1519" s="146"/>
      <c r="C1519" s="147"/>
      <c r="D1519" s="147"/>
      <c r="E1519" s="148"/>
      <c r="F1519" s="148"/>
      <c r="G1519" s="148"/>
      <c r="H1519" s="148"/>
      <c r="I1519" s="148"/>
      <c r="J1519" s="148"/>
      <c r="K1519" s="148"/>
      <c r="L1519" s="148"/>
      <c r="M1519" s="148"/>
      <c r="N1519" s="148"/>
      <c r="O1519" s="148"/>
      <c r="P1519" s="148"/>
      <c r="Q1519" s="148"/>
      <c r="R1519" s="148"/>
      <c r="S1519" s="148"/>
      <c r="T1519" s="148"/>
      <c r="U1519" s="148"/>
      <c r="V1519" s="148"/>
      <c r="W1519" s="148"/>
    </row>
    <row r="1520">
      <c r="A1520" s="145"/>
      <c r="B1520" s="146"/>
      <c r="C1520" s="147"/>
      <c r="D1520" s="147"/>
      <c r="E1520" s="148"/>
      <c r="F1520" s="148"/>
      <c r="G1520" s="148"/>
      <c r="H1520" s="148"/>
      <c r="I1520" s="148"/>
      <c r="J1520" s="148"/>
      <c r="K1520" s="148"/>
      <c r="L1520" s="148"/>
      <c r="M1520" s="148"/>
      <c r="N1520" s="148"/>
      <c r="O1520" s="148"/>
      <c r="P1520" s="148"/>
      <c r="Q1520" s="148"/>
      <c r="R1520" s="148"/>
      <c r="S1520" s="148"/>
      <c r="T1520" s="148"/>
      <c r="U1520" s="148"/>
      <c r="V1520" s="148"/>
      <c r="W1520" s="148"/>
    </row>
    <row r="1521">
      <c r="A1521" s="145"/>
      <c r="B1521" s="146"/>
      <c r="C1521" s="147"/>
      <c r="D1521" s="147"/>
      <c r="E1521" s="148"/>
      <c r="F1521" s="148"/>
      <c r="G1521" s="148"/>
      <c r="H1521" s="148"/>
      <c r="I1521" s="148"/>
      <c r="J1521" s="148"/>
      <c r="K1521" s="148"/>
      <c r="L1521" s="148"/>
      <c r="M1521" s="148"/>
      <c r="N1521" s="148"/>
      <c r="O1521" s="148"/>
      <c r="P1521" s="148"/>
      <c r="Q1521" s="148"/>
      <c r="R1521" s="148"/>
      <c r="S1521" s="148"/>
      <c r="T1521" s="148"/>
      <c r="U1521" s="148"/>
      <c r="V1521" s="148"/>
      <c r="W1521" s="148"/>
    </row>
    <row r="1522">
      <c r="A1522" s="145"/>
      <c r="B1522" s="146"/>
      <c r="C1522" s="147"/>
      <c r="D1522" s="147"/>
      <c r="E1522" s="148"/>
      <c r="F1522" s="148"/>
      <c r="G1522" s="148"/>
      <c r="H1522" s="148"/>
      <c r="I1522" s="148"/>
      <c r="J1522" s="148"/>
      <c r="K1522" s="148"/>
      <c r="L1522" s="148"/>
      <c r="M1522" s="148"/>
      <c r="N1522" s="148"/>
      <c r="O1522" s="148"/>
      <c r="P1522" s="148"/>
      <c r="Q1522" s="148"/>
      <c r="R1522" s="148"/>
      <c r="S1522" s="148"/>
      <c r="T1522" s="148"/>
      <c r="U1522" s="148"/>
      <c r="V1522" s="148"/>
      <c r="W1522" s="148"/>
    </row>
    <row r="1523">
      <c r="A1523" s="145"/>
      <c r="B1523" s="146"/>
      <c r="C1523" s="147"/>
      <c r="D1523" s="147"/>
      <c r="E1523" s="148"/>
      <c r="F1523" s="148"/>
      <c r="G1523" s="148"/>
      <c r="H1523" s="148"/>
      <c r="I1523" s="148"/>
      <c r="J1523" s="148"/>
      <c r="K1523" s="148"/>
      <c r="L1523" s="148"/>
      <c r="M1523" s="148"/>
      <c r="N1523" s="148"/>
      <c r="O1523" s="148"/>
      <c r="P1523" s="148"/>
      <c r="Q1523" s="148"/>
      <c r="R1523" s="148"/>
      <c r="S1523" s="148"/>
      <c r="T1523" s="148"/>
      <c r="U1523" s="148"/>
      <c r="V1523" s="148"/>
      <c r="W1523" s="148"/>
    </row>
    <row r="1524">
      <c r="A1524" s="145"/>
      <c r="B1524" s="146"/>
      <c r="C1524" s="147"/>
      <c r="D1524" s="147"/>
      <c r="E1524" s="148"/>
      <c r="F1524" s="148"/>
      <c r="G1524" s="148"/>
      <c r="H1524" s="148"/>
      <c r="I1524" s="148"/>
      <c r="J1524" s="148"/>
      <c r="K1524" s="148"/>
      <c r="L1524" s="148"/>
      <c r="M1524" s="148"/>
      <c r="N1524" s="148"/>
      <c r="O1524" s="148"/>
      <c r="P1524" s="148"/>
      <c r="Q1524" s="148"/>
      <c r="R1524" s="148"/>
      <c r="S1524" s="148"/>
      <c r="T1524" s="148"/>
      <c r="U1524" s="148"/>
      <c r="V1524" s="148"/>
      <c r="W1524" s="148"/>
    </row>
    <row r="1525">
      <c r="A1525" s="145"/>
      <c r="B1525" s="146"/>
      <c r="C1525" s="147"/>
      <c r="D1525" s="147"/>
      <c r="E1525" s="148"/>
      <c r="F1525" s="148"/>
      <c r="G1525" s="148"/>
      <c r="H1525" s="148"/>
      <c r="I1525" s="148"/>
      <c r="J1525" s="148"/>
      <c r="K1525" s="148"/>
      <c r="L1525" s="148"/>
      <c r="M1525" s="148"/>
      <c r="N1525" s="148"/>
      <c r="O1525" s="148"/>
      <c r="P1525" s="148"/>
      <c r="Q1525" s="148"/>
      <c r="R1525" s="148"/>
      <c r="S1525" s="148"/>
      <c r="T1525" s="148"/>
      <c r="U1525" s="148"/>
      <c r="V1525" s="148"/>
      <c r="W1525" s="148"/>
    </row>
    <row r="1526">
      <c r="A1526" s="145"/>
      <c r="B1526" s="146"/>
      <c r="C1526" s="147"/>
      <c r="D1526" s="147"/>
      <c r="E1526" s="148"/>
      <c r="F1526" s="148"/>
      <c r="G1526" s="148"/>
      <c r="H1526" s="148"/>
      <c r="I1526" s="148"/>
      <c r="J1526" s="148"/>
      <c r="K1526" s="148"/>
      <c r="L1526" s="148"/>
      <c r="M1526" s="148"/>
      <c r="N1526" s="148"/>
      <c r="O1526" s="148"/>
      <c r="P1526" s="148"/>
      <c r="Q1526" s="148"/>
      <c r="R1526" s="148"/>
      <c r="S1526" s="148"/>
      <c r="T1526" s="148"/>
      <c r="U1526" s="148"/>
      <c r="V1526" s="148"/>
      <c r="W1526" s="148"/>
    </row>
    <row r="1527">
      <c r="A1527" s="145"/>
      <c r="B1527" s="146"/>
      <c r="C1527" s="147"/>
      <c r="D1527" s="147"/>
      <c r="E1527" s="148"/>
      <c r="F1527" s="148"/>
      <c r="G1527" s="148"/>
      <c r="H1527" s="148"/>
      <c r="I1527" s="148"/>
      <c r="J1527" s="148"/>
      <c r="K1527" s="148"/>
      <c r="L1527" s="148"/>
      <c r="M1527" s="148"/>
      <c r="N1527" s="148"/>
      <c r="O1527" s="148"/>
      <c r="P1527" s="148"/>
      <c r="Q1527" s="148"/>
      <c r="R1527" s="148"/>
      <c r="S1527" s="148"/>
      <c r="T1527" s="148"/>
      <c r="U1527" s="148"/>
      <c r="V1527" s="148"/>
      <c r="W1527" s="148"/>
    </row>
    <row r="1528">
      <c r="A1528" s="145"/>
      <c r="B1528" s="146"/>
      <c r="C1528" s="147"/>
      <c r="D1528" s="147"/>
      <c r="E1528" s="148"/>
      <c r="F1528" s="148"/>
      <c r="G1528" s="148"/>
      <c r="H1528" s="148"/>
      <c r="I1528" s="148"/>
      <c r="J1528" s="148"/>
      <c r="K1528" s="148"/>
      <c r="L1528" s="148"/>
      <c r="M1528" s="148"/>
      <c r="N1528" s="148"/>
      <c r="O1528" s="148"/>
      <c r="P1528" s="148"/>
      <c r="Q1528" s="148"/>
      <c r="R1528" s="148"/>
      <c r="S1528" s="148"/>
      <c r="T1528" s="148"/>
      <c r="U1528" s="148"/>
      <c r="V1528" s="148"/>
      <c r="W1528" s="148"/>
    </row>
    <row r="1529">
      <c r="A1529" s="145"/>
      <c r="B1529" s="146"/>
      <c r="C1529" s="147"/>
      <c r="D1529" s="147"/>
      <c r="E1529" s="148"/>
      <c r="F1529" s="148"/>
      <c r="G1529" s="148"/>
      <c r="H1529" s="148"/>
      <c r="I1529" s="148"/>
      <c r="J1529" s="148"/>
      <c r="K1529" s="148"/>
      <c r="L1529" s="148"/>
      <c r="M1529" s="148"/>
      <c r="N1529" s="148"/>
      <c r="O1529" s="148"/>
      <c r="P1529" s="148"/>
      <c r="Q1529" s="148"/>
      <c r="R1529" s="148"/>
      <c r="S1529" s="148"/>
      <c r="T1529" s="148"/>
      <c r="U1529" s="148"/>
      <c r="V1529" s="148"/>
      <c r="W1529" s="148"/>
    </row>
    <row r="1530">
      <c r="A1530" s="145"/>
      <c r="B1530" s="146"/>
      <c r="C1530" s="147"/>
      <c r="D1530" s="147"/>
      <c r="E1530" s="148"/>
      <c r="F1530" s="148"/>
      <c r="G1530" s="148"/>
      <c r="H1530" s="148"/>
      <c r="I1530" s="148"/>
      <c r="J1530" s="148"/>
      <c r="K1530" s="148"/>
      <c r="L1530" s="148"/>
      <c r="M1530" s="148"/>
      <c r="N1530" s="148"/>
      <c r="O1530" s="148"/>
      <c r="P1530" s="148"/>
      <c r="Q1530" s="148"/>
      <c r="R1530" s="148"/>
      <c r="S1530" s="148"/>
      <c r="T1530" s="148"/>
      <c r="U1530" s="148"/>
      <c r="V1530" s="148"/>
      <c r="W1530" s="148"/>
    </row>
    <row r="1531">
      <c r="A1531" s="145"/>
      <c r="B1531" s="146"/>
      <c r="C1531" s="147"/>
      <c r="D1531" s="147"/>
      <c r="E1531" s="148"/>
      <c r="F1531" s="148"/>
      <c r="G1531" s="148"/>
      <c r="H1531" s="148"/>
      <c r="I1531" s="148"/>
      <c r="J1531" s="148"/>
      <c r="K1531" s="148"/>
      <c r="L1531" s="148"/>
      <c r="M1531" s="148"/>
      <c r="N1531" s="148"/>
      <c r="O1531" s="148"/>
      <c r="P1531" s="148"/>
      <c r="Q1531" s="148"/>
      <c r="R1531" s="148"/>
      <c r="S1531" s="148"/>
      <c r="T1531" s="148"/>
      <c r="U1531" s="148"/>
      <c r="V1531" s="148"/>
      <c r="W1531" s="148"/>
    </row>
    <row r="1532">
      <c r="A1532" s="145"/>
      <c r="B1532" s="146"/>
      <c r="C1532" s="147"/>
      <c r="D1532" s="147"/>
      <c r="E1532" s="148"/>
      <c r="F1532" s="148"/>
      <c r="G1532" s="148"/>
      <c r="H1532" s="148"/>
      <c r="I1532" s="148"/>
      <c r="J1532" s="148"/>
      <c r="K1532" s="148"/>
      <c r="L1532" s="148"/>
      <c r="M1532" s="148"/>
      <c r="N1532" s="148"/>
      <c r="O1532" s="148"/>
      <c r="P1532" s="148"/>
      <c r="Q1532" s="148"/>
      <c r="R1532" s="148"/>
      <c r="S1532" s="148"/>
      <c r="T1532" s="148"/>
      <c r="U1532" s="148"/>
      <c r="V1532" s="148"/>
      <c r="W1532" s="148"/>
    </row>
    <row r="1533">
      <c r="A1533" s="145"/>
      <c r="B1533" s="146"/>
      <c r="C1533" s="147"/>
      <c r="D1533" s="147"/>
      <c r="E1533" s="148"/>
      <c r="F1533" s="148"/>
      <c r="G1533" s="148"/>
      <c r="H1533" s="148"/>
      <c r="I1533" s="148"/>
      <c r="J1533" s="148"/>
      <c r="K1533" s="148"/>
      <c r="L1533" s="148"/>
      <c r="M1533" s="148"/>
      <c r="N1533" s="148"/>
      <c r="O1533" s="148"/>
      <c r="P1533" s="148"/>
      <c r="Q1533" s="148"/>
      <c r="R1533" s="148"/>
      <c r="S1533" s="148"/>
      <c r="T1533" s="148"/>
      <c r="U1533" s="148"/>
      <c r="V1533" s="148"/>
      <c r="W1533" s="148"/>
    </row>
    <row r="1534">
      <c r="A1534" s="145"/>
      <c r="B1534" s="146"/>
      <c r="C1534" s="147"/>
      <c r="D1534" s="147"/>
      <c r="E1534" s="148"/>
      <c r="F1534" s="148"/>
      <c r="G1534" s="148"/>
      <c r="H1534" s="148"/>
      <c r="I1534" s="148"/>
      <c r="J1534" s="148"/>
      <c r="K1534" s="148"/>
      <c r="L1534" s="148"/>
      <c r="M1534" s="148"/>
      <c r="N1534" s="148"/>
      <c r="O1534" s="148"/>
      <c r="P1534" s="148"/>
      <c r="Q1534" s="148"/>
      <c r="R1534" s="148"/>
      <c r="S1534" s="148"/>
      <c r="T1534" s="148"/>
      <c r="U1534" s="148"/>
      <c r="V1534" s="148"/>
      <c r="W1534" s="148"/>
    </row>
    <row r="1535">
      <c r="A1535" s="145"/>
      <c r="B1535" s="146"/>
      <c r="C1535" s="147"/>
      <c r="D1535" s="147"/>
      <c r="E1535" s="148"/>
      <c r="F1535" s="148"/>
      <c r="G1535" s="148"/>
      <c r="H1535" s="148"/>
      <c r="I1535" s="148"/>
      <c r="J1535" s="148"/>
      <c r="K1535" s="148"/>
      <c r="L1535" s="148"/>
      <c r="M1535" s="148"/>
      <c r="N1535" s="148"/>
      <c r="O1535" s="148"/>
      <c r="P1535" s="148"/>
      <c r="Q1535" s="148"/>
      <c r="R1535" s="148"/>
      <c r="S1535" s="148"/>
      <c r="T1535" s="148"/>
      <c r="U1535" s="148"/>
      <c r="V1535" s="148"/>
      <c r="W1535" s="148"/>
    </row>
    <row r="1536">
      <c r="A1536" s="145"/>
      <c r="B1536" s="146"/>
      <c r="C1536" s="147"/>
      <c r="D1536" s="147"/>
      <c r="E1536" s="148"/>
      <c r="F1536" s="148"/>
      <c r="G1536" s="148"/>
      <c r="H1536" s="148"/>
      <c r="I1536" s="148"/>
      <c r="J1536" s="148"/>
      <c r="K1536" s="148"/>
      <c r="L1536" s="148"/>
      <c r="M1536" s="148"/>
      <c r="N1536" s="148"/>
      <c r="O1536" s="148"/>
      <c r="P1536" s="148"/>
      <c r="Q1536" s="148"/>
      <c r="R1536" s="148"/>
      <c r="S1536" s="148"/>
      <c r="T1536" s="148"/>
      <c r="U1536" s="148"/>
      <c r="V1536" s="148"/>
      <c r="W1536" s="148"/>
    </row>
    <row r="1537">
      <c r="A1537" s="145"/>
      <c r="B1537" s="146"/>
      <c r="C1537" s="147"/>
      <c r="D1537" s="147"/>
      <c r="E1537" s="148"/>
      <c r="F1537" s="148"/>
      <c r="G1537" s="148"/>
      <c r="H1537" s="148"/>
      <c r="I1537" s="148"/>
      <c r="J1537" s="148"/>
      <c r="K1537" s="148"/>
      <c r="L1537" s="148"/>
      <c r="M1537" s="148"/>
      <c r="N1537" s="148"/>
      <c r="O1537" s="148"/>
      <c r="P1537" s="148"/>
      <c r="Q1537" s="148"/>
      <c r="R1537" s="148"/>
      <c r="S1537" s="148"/>
      <c r="T1537" s="148"/>
      <c r="U1537" s="148"/>
      <c r="V1537" s="148"/>
      <c r="W1537" s="148"/>
    </row>
    <row r="1538">
      <c r="A1538" s="145"/>
      <c r="B1538" s="146"/>
      <c r="C1538" s="147"/>
      <c r="D1538" s="147"/>
      <c r="E1538" s="148"/>
      <c r="F1538" s="148"/>
      <c r="G1538" s="148"/>
      <c r="H1538" s="148"/>
      <c r="I1538" s="148"/>
      <c r="J1538" s="148"/>
      <c r="K1538" s="148"/>
      <c r="L1538" s="148"/>
      <c r="M1538" s="148"/>
      <c r="N1538" s="148"/>
      <c r="O1538" s="148"/>
      <c r="P1538" s="148"/>
      <c r="Q1538" s="148"/>
      <c r="R1538" s="148"/>
      <c r="S1538" s="148"/>
      <c r="T1538" s="148"/>
      <c r="U1538" s="148"/>
      <c r="V1538" s="148"/>
      <c r="W1538" s="148"/>
    </row>
    <row r="1539">
      <c r="A1539" s="145"/>
      <c r="B1539" s="146"/>
      <c r="C1539" s="147"/>
      <c r="D1539" s="147"/>
      <c r="E1539" s="148"/>
      <c r="F1539" s="148"/>
      <c r="G1539" s="148"/>
      <c r="H1539" s="148"/>
      <c r="I1539" s="148"/>
      <c r="J1539" s="148"/>
      <c r="K1539" s="148"/>
      <c r="L1539" s="148"/>
      <c r="M1539" s="148"/>
      <c r="N1539" s="148"/>
      <c r="O1539" s="148"/>
      <c r="P1539" s="148"/>
      <c r="Q1539" s="148"/>
      <c r="R1539" s="148"/>
      <c r="S1539" s="148"/>
      <c r="T1539" s="148"/>
      <c r="U1539" s="148"/>
      <c r="V1539" s="148"/>
      <c r="W1539" s="148"/>
    </row>
    <row r="1540">
      <c r="A1540" s="145"/>
      <c r="B1540" s="146"/>
      <c r="C1540" s="147"/>
      <c r="D1540" s="147"/>
      <c r="E1540" s="148"/>
      <c r="F1540" s="148"/>
      <c r="G1540" s="148"/>
      <c r="H1540" s="148"/>
      <c r="I1540" s="148"/>
      <c r="J1540" s="148"/>
      <c r="K1540" s="148"/>
      <c r="L1540" s="148"/>
      <c r="M1540" s="148"/>
      <c r="N1540" s="148"/>
      <c r="O1540" s="148"/>
      <c r="P1540" s="148"/>
      <c r="Q1540" s="148"/>
      <c r="R1540" s="148"/>
      <c r="S1540" s="148"/>
      <c r="T1540" s="148"/>
      <c r="U1540" s="148"/>
      <c r="V1540" s="148"/>
      <c r="W1540" s="148"/>
    </row>
    <row r="1541">
      <c r="A1541" s="145"/>
      <c r="B1541" s="146"/>
      <c r="C1541" s="147"/>
      <c r="D1541" s="147"/>
      <c r="E1541" s="148"/>
      <c r="F1541" s="148"/>
      <c r="G1541" s="148"/>
      <c r="H1541" s="148"/>
      <c r="I1541" s="148"/>
      <c r="J1541" s="148"/>
      <c r="K1541" s="148"/>
      <c r="L1541" s="148"/>
      <c r="M1541" s="148"/>
      <c r="N1541" s="148"/>
      <c r="O1541" s="148"/>
      <c r="P1541" s="148"/>
      <c r="Q1541" s="148"/>
      <c r="R1541" s="148"/>
      <c r="S1541" s="148"/>
      <c r="T1541" s="148"/>
      <c r="U1541" s="148"/>
      <c r="V1541" s="148"/>
      <c r="W1541" s="148"/>
    </row>
    <row r="1542">
      <c r="A1542" s="145"/>
      <c r="B1542" s="146"/>
      <c r="C1542" s="147"/>
      <c r="D1542" s="147"/>
      <c r="E1542" s="148"/>
      <c r="F1542" s="148"/>
      <c r="G1542" s="148"/>
      <c r="H1542" s="148"/>
      <c r="I1542" s="148"/>
      <c r="J1542" s="148"/>
      <c r="K1542" s="148"/>
      <c r="L1542" s="148"/>
      <c r="M1542" s="148"/>
      <c r="N1542" s="148"/>
      <c r="O1542" s="148"/>
      <c r="P1542" s="148"/>
      <c r="Q1542" s="148"/>
      <c r="R1542" s="148"/>
      <c r="S1542" s="148"/>
      <c r="T1542" s="148"/>
      <c r="U1542" s="148"/>
      <c r="V1542" s="148"/>
      <c r="W1542" s="148"/>
    </row>
    <row r="1543">
      <c r="A1543" s="145"/>
      <c r="B1543" s="146"/>
      <c r="C1543" s="147"/>
      <c r="D1543" s="147"/>
      <c r="E1543" s="148"/>
      <c r="F1543" s="148"/>
      <c r="G1543" s="148"/>
      <c r="H1543" s="148"/>
      <c r="I1543" s="148"/>
      <c r="J1543" s="148"/>
      <c r="K1543" s="148"/>
      <c r="L1543" s="148"/>
      <c r="M1543" s="148"/>
      <c r="N1543" s="148"/>
      <c r="O1543" s="148"/>
      <c r="P1543" s="148"/>
      <c r="Q1543" s="148"/>
      <c r="R1543" s="148"/>
      <c r="S1543" s="148"/>
      <c r="T1543" s="148"/>
      <c r="U1543" s="148"/>
      <c r="V1543" s="148"/>
      <c r="W1543" s="148"/>
    </row>
    <row r="1544">
      <c r="A1544" s="145"/>
      <c r="B1544" s="146"/>
      <c r="C1544" s="147"/>
      <c r="D1544" s="147"/>
      <c r="E1544" s="148"/>
      <c r="F1544" s="148"/>
      <c r="G1544" s="148"/>
      <c r="H1544" s="148"/>
      <c r="I1544" s="148"/>
      <c r="J1544" s="148"/>
      <c r="K1544" s="148"/>
      <c r="L1544" s="148"/>
      <c r="M1544" s="148"/>
      <c r="N1544" s="148"/>
      <c r="O1544" s="148"/>
      <c r="P1544" s="148"/>
      <c r="Q1544" s="148"/>
      <c r="R1544" s="148"/>
      <c r="S1544" s="148"/>
      <c r="T1544" s="148"/>
      <c r="U1544" s="148"/>
      <c r="V1544" s="148"/>
      <c r="W1544" s="148"/>
    </row>
    <row r="1545">
      <c r="A1545" s="145"/>
      <c r="B1545" s="146"/>
      <c r="C1545" s="147"/>
      <c r="D1545" s="147"/>
      <c r="E1545" s="148"/>
      <c r="F1545" s="148"/>
      <c r="G1545" s="148"/>
      <c r="H1545" s="148"/>
      <c r="I1545" s="148"/>
      <c r="J1545" s="148"/>
      <c r="K1545" s="148"/>
      <c r="L1545" s="148"/>
      <c r="M1545" s="148"/>
      <c r="N1545" s="148"/>
      <c r="O1545" s="148"/>
      <c r="P1545" s="148"/>
      <c r="Q1545" s="148"/>
      <c r="R1545" s="148"/>
      <c r="S1545" s="148"/>
      <c r="T1545" s="148"/>
      <c r="U1545" s="148"/>
      <c r="V1545" s="148"/>
      <c r="W1545" s="148"/>
    </row>
    <row r="1546">
      <c r="A1546" s="145"/>
      <c r="B1546" s="146"/>
      <c r="C1546" s="147"/>
      <c r="D1546" s="147"/>
      <c r="E1546" s="148"/>
      <c r="F1546" s="148"/>
      <c r="G1546" s="148"/>
      <c r="H1546" s="148"/>
      <c r="I1546" s="148"/>
      <c r="J1546" s="148"/>
      <c r="K1546" s="148"/>
      <c r="L1546" s="148"/>
      <c r="M1546" s="148"/>
      <c r="N1546" s="148"/>
      <c r="O1546" s="148"/>
      <c r="P1546" s="148"/>
      <c r="Q1546" s="148"/>
      <c r="R1546" s="148"/>
      <c r="S1546" s="148"/>
      <c r="T1546" s="148"/>
      <c r="U1546" s="148"/>
      <c r="V1546" s="148"/>
      <c r="W1546" s="148"/>
    </row>
    <row r="1547">
      <c r="A1547" s="145"/>
      <c r="B1547" s="146"/>
      <c r="C1547" s="147"/>
      <c r="D1547" s="147"/>
      <c r="E1547" s="148"/>
      <c r="F1547" s="148"/>
      <c r="G1547" s="148"/>
      <c r="H1547" s="148"/>
      <c r="I1547" s="148"/>
      <c r="J1547" s="148"/>
      <c r="K1547" s="148"/>
      <c r="L1547" s="148"/>
      <c r="M1547" s="148"/>
      <c r="N1547" s="148"/>
      <c r="O1547" s="148"/>
      <c r="P1547" s="148"/>
      <c r="Q1547" s="148"/>
      <c r="R1547" s="148"/>
      <c r="S1547" s="148"/>
      <c r="T1547" s="148"/>
      <c r="U1547" s="148"/>
      <c r="V1547" s="148"/>
      <c r="W1547" s="148"/>
    </row>
    <row r="1548">
      <c r="A1548" s="145"/>
      <c r="B1548" s="146"/>
      <c r="C1548" s="147"/>
      <c r="D1548" s="147"/>
      <c r="E1548" s="148"/>
      <c r="F1548" s="148"/>
      <c r="G1548" s="148"/>
      <c r="H1548" s="148"/>
      <c r="I1548" s="148"/>
      <c r="J1548" s="148"/>
      <c r="K1548" s="148"/>
      <c r="L1548" s="148"/>
      <c r="M1548" s="148"/>
      <c r="N1548" s="148"/>
      <c r="O1548" s="148"/>
      <c r="P1548" s="148"/>
      <c r="Q1548" s="148"/>
      <c r="R1548" s="148"/>
      <c r="S1548" s="148"/>
      <c r="T1548" s="148"/>
      <c r="U1548" s="148"/>
      <c r="V1548" s="148"/>
      <c r="W1548" s="148"/>
    </row>
    <row r="1549">
      <c r="A1549" s="145"/>
      <c r="B1549" s="146"/>
      <c r="C1549" s="147"/>
      <c r="D1549" s="147"/>
      <c r="E1549" s="148"/>
      <c r="F1549" s="148"/>
      <c r="G1549" s="148"/>
      <c r="H1549" s="148"/>
      <c r="I1549" s="148"/>
      <c r="J1549" s="148"/>
      <c r="K1549" s="148"/>
      <c r="L1549" s="148"/>
      <c r="M1549" s="148"/>
      <c r="N1549" s="148"/>
      <c r="O1549" s="148"/>
      <c r="P1549" s="148"/>
      <c r="Q1549" s="148"/>
      <c r="R1549" s="148"/>
      <c r="S1549" s="148"/>
      <c r="T1549" s="148"/>
      <c r="U1549" s="148"/>
      <c r="V1549" s="148"/>
      <c r="W1549" s="148"/>
    </row>
    <row r="1550">
      <c r="A1550" s="145"/>
      <c r="B1550" s="146"/>
      <c r="C1550" s="147"/>
      <c r="D1550" s="147"/>
      <c r="E1550" s="148"/>
      <c r="F1550" s="148"/>
      <c r="G1550" s="148"/>
      <c r="H1550" s="148"/>
      <c r="I1550" s="148"/>
      <c r="J1550" s="148"/>
      <c r="K1550" s="148"/>
      <c r="L1550" s="148"/>
      <c r="M1550" s="148"/>
      <c r="N1550" s="148"/>
      <c r="O1550" s="148"/>
      <c r="P1550" s="148"/>
      <c r="Q1550" s="148"/>
      <c r="R1550" s="148"/>
      <c r="S1550" s="148"/>
      <c r="T1550" s="148"/>
      <c r="U1550" s="148"/>
      <c r="V1550" s="148"/>
      <c r="W1550" s="148"/>
    </row>
    <row r="1551">
      <c r="A1551" s="145"/>
      <c r="B1551" s="146"/>
      <c r="C1551" s="147"/>
      <c r="D1551" s="147"/>
      <c r="E1551" s="148"/>
      <c r="F1551" s="148"/>
      <c r="G1551" s="148"/>
      <c r="H1551" s="148"/>
      <c r="I1551" s="148"/>
      <c r="J1551" s="148"/>
      <c r="K1551" s="148"/>
      <c r="L1551" s="148"/>
      <c r="M1551" s="148"/>
      <c r="N1551" s="148"/>
      <c r="O1551" s="148"/>
      <c r="P1551" s="148"/>
      <c r="Q1551" s="148"/>
      <c r="R1551" s="148"/>
      <c r="S1551" s="148"/>
      <c r="T1551" s="148"/>
      <c r="U1551" s="148"/>
      <c r="V1551" s="148"/>
      <c r="W1551" s="148"/>
    </row>
    <row r="1552">
      <c r="A1552" s="145"/>
      <c r="B1552" s="146"/>
      <c r="C1552" s="147"/>
      <c r="D1552" s="147"/>
      <c r="E1552" s="148"/>
      <c r="F1552" s="148"/>
      <c r="G1552" s="148"/>
      <c r="H1552" s="148"/>
      <c r="I1552" s="148"/>
      <c r="J1552" s="148"/>
      <c r="K1552" s="148"/>
      <c r="L1552" s="148"/>
      <c r="M1552" s="148"/>
      <c r="N1552" s="148"/>
      <c r="O1552" s="148"/>
      <c r="P1552" s="148"/>
      <c r="Q1552" s="148"/>
      <c r="R1552" s="148"/>
      <c r="S1552" s="148"/>
      <c r="T1552" s="148"/>
      <c r="U1552" s="148"/>
      <c r="V1552" s="148"/>
      <c r="W1552" s="148"/>
    </row>
    <row r="1553">
      <c r="A1553" s="145"/>
      <c r="B1553" s="146"/>
      <c r="C1553" s="147"/>
      <c r="D1553" s="147"/>
      <c r="E1553" s="148"/>
      <c r="F1553" s="148"/>
      <c r="G1553" s="148"/>
      <c r="H1553" s="148"/>
      <c r="I1553" s="148"/>
      <c r="J1553" s="148"/>
      <c r="K1553" s="148"/>
      <c r="L1553" s="148"/>
      <c r="M1553" s="148"/>
      <c r="N1553" s="148"/>
      <c r="O1553" s="148"/>
      <c r="P1553" s="148"/>
      <c r="Q1553" s="148"/>
      <c r="R1553" s="148"/>
      <c r="S1553" s="148"/>
      <c r="T1553" s="148"/>
      <c r="U1553" s="148"/>
      <c r="V1553" s="148"/>
      <c r="W1553" s="148"/>
    </row>
    <row r="1554">
      <c r="A1554" s="145"/>
      <c r="B1554" s="146"/>
      <c r="C1554" s="147"/>
      <c r="D1554" s="147"/>
      <c r="E1554" s="148"/>
      <c r="F1554" s="148"/>
      <c r="G1554" s="148"/>
      <c r="H1554" s="148"/>
      <c r="I1554" s="148"/>
      <c r="J1554" s="148"/>
      <c r="K1554" s="148"/>
      <c r="L1554" s="148"/>
      <c r="M1554" s="148"/>
      <c r="N1554" s="148"/>
      <c r="O1554" s="148"/>
      <c r="P1554" s="148"/>
      <c r="Q1554" s="148"/>
      <c r="R1554" s="148"/>
      <c r="S1554" s="148"/>
      <c r="T1554" s="148"/>
      <c r="U1554" s="148"/>
      <c r="V1554" s="148"/>
      <c r="W1554" s="148"/>
    </row>
    <row r="1555">
      <c r="A1555" s="145"/>
      <c r="B1555" s="146"/>
      <c r="C1555" s="147"/>
      <c r="D1555" s="147"/>
      <c r="E1555" s="148"/>
      <c r="F1555" s="148"/>
      <c r="G1555" s="148"/>
      <c r="H1555" s="148"/>
      <c r="I1555" s="148"/>
      <c r="J1555" s="148"/>
      <c r="K1555" s="148"/>
      <c r="L1555" s="148"/>
      <c r="M1555" s="148"/>
      <c r="N1555" s="148"/>
      <c r="O1555" s="148"/>
      <c r="P1555" s="148"/>
      <c r="Q1555" s="148"/>
      <c r="R1555" s="148"/>
      <c r="S1555" s="148"/>
      <c r="T1555" s="148"/>
      <c r="U1555" s="148"/>
      <c r="V1555" s="148"/>
      <c r="W1555" s="148"/>
    </row>
    <row r="1556">
      <c r="A1556" s="145"/>
      <c r="B1556" s="146"/>
      <c r="C1556" s="147"/>
      <c r="D1556" s="147"/>
      <c r="E1556" s="148"/>
      <c r="F1556" s="148"/>
      <c r="G1556" s="148"/>
      <c r="H1556" s="148"/>
      <c r="I1556" s="148"/>
      <c r="J1556" s="148"/>
      <c r="K1556" s="148"/>
      <c r="L1556" s="148"/>
      <c r="M1556" s="148"/>
      <c r="N1556" s="148"/>
      <c r="O1556" s="148"/>
      <c r="P1556" s="148"/>
      <c r="Q1556" s="148"/>
      <c r="R1556" s="148"/>
      <c r="S1556" s="148"/>
      <c r="T1556" s="148"/>
      <c r="U1556" s="148"/>
      <c r="V1556" s="148"/>
      <c r="W1556" s="148"/>
    </row>
    <row r="1557">
      <c r="A1557" s="145"/>
      <c r="B1557" s="146"/>
      <c r="C1557" s="147"/>
      <c r="D1557" s="147"/>
      <c r="E1557" s="148"/>
      <c r="F1557" s="148"/>
      <c r="G1557" s="148"/>
      <c r="H1557" s="148"/>
      <c r="I1557" s="148"/>
      <c r="J1557" s="148"/>
      <c r="K1557" s="148"/>
      <c r="L1557" s="148"/>
      <c r="M1557" s="148"/>
      <c r="N1557" s="148"/>
      <c r="O1557" s="148"/>
      <c r="P1557" s="148"/>
      <c r="Q1557" s="148"/>
      <c r="R1557" s="148"/>
      <c r="S1557" s="148"/>
      <c r="T1557" s="148"/>
      <c r="U1557" s="148"/>
      <c r="V1557" s="148"/>
      <c r="W1557" s="148"/>
    </row>
    <row r="1558">
      <c r="A1558" s="145"/>
      <c r="B1558" s="146"/>
      <c r="C1558" s="147"/>
      <c r="D1558" s="147"/>
      <c r="E1558" s="148"/>
      <c r="F1558" s="148"/>
      <c r="G1558" s="148"/>
      <c r="H1558" s="148"/>
      <c r="I1558" s="148"/>
      <c r="J1558" s="148"/>
      <c r="K1558" s="148"/>
      <c r="L1558" s="148"/>
      <c r="M1558" s="148"/>
      <c r="N1558" s="148"/>
      <c r="O1558" s="148"/>
      <c r="P1558" s="148"/>
      <c r="Q1558" s="148"/>
      <c r="R1558" s="148"/>
      <c r="S1558" s="148"/>
      <c r="T1558" s="148"/>
      <c r="U1558" s="148"/>
      <c r="V1558" s="148"/>
      <c r="W1558" s="148"/>
    </row>
    <row r="1559">
      <c r="A1559" s="145"/>
      <c r="B1559" s="146"/>
      <c r="C1559" s="147"/>
      <c r="D1559" s="147"/>
      <c r="E1559" s="148"/>
      <c r="F1559" s="148"/>
      <c r="G1559" s="148"/>
      <c r="H1559" s="148"/>
      <c r="I1559" s="148"/>
      <c r="J1559" s="148"/>
      <c r="K1559" s="148"/>
      <c r="L1559" s="148"/>
      <c r="M1559" s="148"/>
      <c r="N1559" s="148"/>
      <c r="O1559" s="148"/>
      <c r="P1559" s="148"/>
      <c r="Q1559" s="148"/>
      <c r="R1559" s="148"/>
      <c r="S1559" s="148"/>
      <c r="T1559" s="148"/>
      <c r="U1559" s="148"/>
      <c r="V1559" s="148"/>
      <c r="W1559" s="148"/>
    </row>
    <row r="1560">
      <c r="A1560" s="145"/>
      <c r="B1560" s="146"/>
      <c r="C1560" s="147"/>
      <c r="D1560" s="147"/>
      <c r="E1560" s="148"/>
      <c r="F1560" s="148"/>
      <c r="G1560" s="148"/>
      <c r="H1560" s="148"/>
      <c r="I1560" s="148"/>
      <c r="J1560" s="148"/>
      <c r="K1560" s="148"/>
      <c r="L1560" s="148"/>
      <c r="M1560" s="148"/>
      <c r="N1560" s="148"/>
      <c r="O1560" s="148"/>
      <c r="P1560" s="148"/>
      <c r="Q1560" s="148"/>
      <c r="R1560" s="148"/>
      <c r="S1560" s="148"/>
      <c r="T1560" s="148"/>
      <c r="U1560" s="148"/>
      <c r="V1560" s="148"/>
      <c r="W1560" s="148"/>
    </row>
    <row r="1561">
      <c r="A1561" s="145"/>
      <c r="B1561" s="146"/>
      <c r="C1561" s="147"/>
      <c r="D1561" s="147"/>
      <c r="E1561" s="148"/>
      <c r="F1561" s="148"/>
      <c r="G1561" s="148"/>
      <c r="H1561" s="148"/>
      <c r="I1561" s="148"/>
      <c r="J1561" s="148"/>
      <c r="K1561" s="148"/>
      <c r="L1561" s="148"/>
      <c r="M1561" s="148"/>
      <c r="N1561" s="148"/>
      <c r="O1561" s="148"/>
      <c r="P1561" s="148"/>
      <c r="Q1561" s="148"/>
      <c r="R1561" s="148"/>
      <c r="S1561" s="148"/>
      <c r="T1561" s="148"/>
      <c r="U1561" s="148"/>
      <c r="V1561" s="148"/>
      <c r="W1561" s="148"/>
    </row>
    <row r="1562">
      <c r="A1562" s="145"/>
      <c r="B1562" s="146"/>
      <c r="C1562" s="147"/>
      <c r="D1562" s="147"/>
      <c r="E1562" s="148"/>
      <c r="F1562" s="148"/>
      <c r="G1562" s="148"/>
      <c r="H1562" s="148"/>
      <c r="I1562" s="148"/>
      <c r="J1562" s="148"/>
      <c r="K1562" s="148"/>
      <c r="L1562" s="148"/>
      <c r="M1562" s="148"/>
      <c r="N1562" s="148"/>
      <c r="O1562" s="148"/>
      <c r="P1562" s="148"/>
      <c r="Q1562" s="148"/>
      <c r="R1562" s="148"/>
      <c r="S1562" s="148"/>
      <c r="T1562" s="148"/>
      <c r="U1562" s="148"/>
      <c r="V1562" s="148"/>
      <c r="W1562" s="148"/>
    </row>
    <row r="1563">
      <c r="A1563" s="145"/>
      <c r="B1563" s="146"/>
      <c r="C1563" s="147"/>
      <c r="D1563" s="147"/>
      <c r="E1563" s="148"/>
      <c r="F1563" s="148"/>
      <c r="G1563" s="148"/>
      <c r="H1563" s="148"/>
      <c r="I1563" s="148"/>
      <c r="J1563" s="148"/>
      <c r="K1563" s="148"/>
      <c r="L1563" s="148"/>
      <c r="M1563" s="148"/>
      <c r="N1563" s="148"/>
      <c r="O1563" s="148"/>
      <c r="P1563" s="148"/>
      <c r="Q1563" s="148"/>
      <c r="R1563" s="148"/>
      <c r="S1563" s="148"/>
      <c r="T1563" s="148"/>
      <c r="U1563" s="148"/>
      <c r="V1563" s="148"/>
      <c r="W1563" s="148"/>
    </row>
    <row r="1564">
      <c r="A1564" s="145"/>
      <c r="B1564" s="146"/>
      <c r="C1564" s="147"/>
      <c r="D1564" s="147"/>
      <c r="E1564" s="148"/>
      <c r="F1564" s="148"/>
      <c r="G1564" s="148"/>
      <c r="H1564" s="148"/>
      <c r="I1564" s="148"/>
      <c r="J1564" s="148"/>
      <c r="K1564" s="148"/>
      <c r="L1564" s="148"/>
      <c r="M1564" s="148"/>
      <c r="N1564" s="148"/>
      <c r="O1564" s="148"/>
      <c r="P1564" s="148"/>
      <c r="Q1564" s="148"/>
      <c r="R1564" s="148"/>
      <c r="S1564" s="148"/>
      <c r="T1564" s="148"/>
      <c r="U1564" s="148"/>
      <c r="V1564" s="148"/>
      <c r="W1564" s="148"/>
    </row>
    <row r="1565">
      <c r="A1565" s="145"/>
      <c r="B1565" s="146"/>
      <c r="C1565" s="147"/>
      <c r="D1565" s="147"/>
      <c r="E1565" s="148"/>
      <c r="F1565" s="148"/>
      <c r="G1565" s="148"/>
      <c r="H1565" s="148"/>
      <c r="I1565" s="148"/>
      <c r="J1565" s="148"/>
      <c r="K1565" s="148"/>
      <c r="L1565" s="148"/>
      <c r="M1565" s="148"/>
      <c r="N1565" s="148"/>
      <c r="O1565" s="148"/>
      <c r="P1565" s="148"/>
      <c r="Q1565" s="148"/>
      <c r="R1565" s="148"/>
      <c r="S1565" s="148"/>
      <c r="T1565" s="148"/>
      <c r="U1565" s="148"/>
      <c r="V1565" s="148"/>
      <c r="W1565" s="148"/>
    </row>
    <row r="1566">
      <c r="A1566" s="145"/>
      <c r="B1566" s="146"/>
      <c r="C1566" s="147"/>
      <c r="D1566" s="147"/>
      <c r="E1566" s="148"/>
      <c r="F1566" s="148"/>
      <c r="G1566" s="148"/>
      <c r="H1566" s="148"/>
      <c r="I1566" s="148"/>
      <c r="J1566" s="148"/>
      <c r="K1566" s="148"/>
      <c r="L1566" s="148"/>
      <c r="M1566" s="148"/>
      <c r="N1566" s="148"/>
      <c r="O1566" s="148"/>
      <c r="P1566" s="148"/>
      <c r="Q1566" s="148"/>
      <c r="R1566" s="148"/>
      <c r="S1566" s="148"/>
      <c r="T1566" s="148"/>
      <c r="U1566" s="148"/>
      <c r="V1566" s="148"/>
      <c r="W1566" s="148"/>
    </row>
    <row r="1567">
      <c r="A1567" s="145"/>
      <c r="B1567" s="146"/>
      <c r="C1567" s="147"/>
      <c r="D1567" s="147"/>
      <c r="E1567" s="148"/>
      <c r="F1567" s="148"/>
      <c r="G1567" s="148"/>
      <c r="H1567" s="148"/>
      <c r="I1567" s="148"/>
      <c r="J1567" s="148"/>
      <c r="K1567" s="148"/>
      <c r="L1567" s="148"/>
      <c r="M1567" s="148"/>
      <c r="N1567" s="148"/>
      <c r="O1567" s="148"/>
      <c r="P1567" s="148"/>
      <c r="Q1567" s="148"/>
      <c r="R1567" s="148"/>
      <c r="S1567" s="148"/>
      <c r="T1567" s="148"/>
      <c r="U1567" s="148"/>
      <c r="V1567" s="148"/>
      <c r="W1567" s="148"/>
    </row>
    <row r="1568">
      <c r="A1568" s="145"/>
      <c r="B1568" s="146"/>
      <c r="C1568" s="147"/>
      <c r="D1568" s="147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  <c r="V1568" s="148"/>
      <c r="W1568" s="148"/>
    </row>
    <row r="1569">
      <c r="A1569" s="145"/>
      <c r="B1569" s="146"/>
      <c r="C1569" s="147"/>
      <c r="D1569" s="147"/>
      <c r="E1569" s="148"/>
      <c r="F1569" s="148"/>
      <c r="G1569" s="148"/>
      <c r="H1569" s="148"/>
      <c r="I1569" s="148"/>
      <c r="J1569" s="148"/>
      <c r="K1569" s="148"/>
      <c r="L1569" s="148"/>
      <c r="M1569" s="148"/>
      <c r="N1569" s="148"/>
      <c r="O1569" s="148"/>
      <c r="P1569" s="148"/>
      <c r="Q1569" s="148"/>
      <c r="R1569" s="148"/>
      <c r="S1569" s="148"/>
      <c r="T1569" s="148"/>
      <c r="U1569" s="148"/>
      <c r="V1569" s="148"/>
      <c r="W1569" s="148"/>
    </row>
    <row r="1570">
      <c r="A1570" s="145"/>
      <c r="B1570" s="146"/>
      <c r="C1570" s="147"/>
      <c r="D1570" s="147"/>
      <c r="E1570" s="148"/>
      <c r="F1570" s="148"/>
      <c r="G1570" s="148"/>
      <c r="H1570" s="148"/>
      <c r="I1570" s="148"/>
      <c r="J1570" s="148"/>
      <c r="K1570" s="148"/>
      <c r="L1570" s="148"/>
      <c r="M1570" s="148"/>
      <c r="N1570" s="148"/>
      <c r="O1570" s="148"/>
      <c r="P1570" s="148"/>
      <c r="Q1570" s="148"/>
      <c r="R1570" s="148"/>
      <c r="S1570" s="148"/>
      <c r="T1570" s="148"/>
      <c r="U1570" s="148"/>
      <c r="V1570" s="148"/>
      <c r="W1570" s="148"/>
    </row>
    <row r="1571">
      <c r="A1571" s="145"/>
      <c r="B1571" s="146"/>
      <c r="C1571" s="147"/>
      <c r="D1571" s="147"/>
      <c r="E1571" s="148"/>
      <c r="F1571" s="148"/>
      <c r="G1571" s="148"/>
      <c r="H1571" s="148"/>
      <c r="I1571" s="148"/>
      <c r="J1571" s="148"/>
      <c r="K1571" s="148"/>
      <c r="L1571" s="148"/>
      <c r="M1571" s="148"/>
      <c r="N1571" s="148"/>
      <c r="O1571" s="148"/>
      <c r="P1571" s="148"/>
      <c r="Q1571" s="148"/>
      <c r="R1571" s="148"/>
      <c r="S1571" s="148"/>
      <c r="T1571" s="148"/>
      <c r="U1571" s="148"/>
      <c r="V1571" s="148"/>
      <c r="W1571" s="148"/>
    </row>
    <row r="1572">
      <c r="A1572" s="145"/>
      <c r="B1572" s="146"/>
      <c r="C1572" s="147"/>
      <c r="D1572" s="147"/>
      <c r="E1572" s="148"/>
      <c r="F1572" s="148"/>
      <c r="G1572" s="148"/>
      <c r="H1572" s="148"/>
      <c r="I1572" s="148"/>
      <c r="J1572" s="148"/>
      <c r="K1572" s="148"/>
      <c r="L1572" s="148"/>
      <c r="M1572" s="148"/>
      <c r="N1572" s="148"/>
      <c r="O1572" s="148"/>
      <c r="P1572" s="148"/>
      <c r="Q1572" s="148"/>
      <c r="R1572" s="148"/>
      <c r="S1572" s="148"/>
      <c r="T1572" s="148"/>
      <c r="U1572" s="148"/>
      <c r="V1572" s="148"/>
      <c r="W1572" s="148"/>
    </row>
    <row r="1573">
      <c r="A1573" s="145"/>
      <c r="B1573" s="146"/>
      <c r="C1573" s="147"/>
      <c r="D1573" s="147"/>
      <c r="E1573" s="148"/>
      <c r="F1573" s="148"/>
      <c r="G1573" s="148"/>
      <c r="H1573" s="148"/>
      <c r="I1573" s="148"/>
      <c r="J1573" s="148"/>
      <c r="K1573" s="148"/>
      <c r="L1573" s="148"/>
      <c r="M1573" s="148"/>
      <c r="N1573" s="148"/>
      <c r="O1573" s="148"/>
      <c r="P1573" s="148"/>
      <c r="Q1573" s="148"/>
      <c r="R1573" s="148"/>
      <c r="S1573" s="148"/>
      <c r="T1573" s="148"/>
      <c r="U1573" s="148"/>
      <c r="V1573" s="148"/>
      <c r="W1573" s="148"/>
    </row>
    <row r="1574">
      <c r="A1574" s="145"/>
      <c r="B1574" s="146"/>
      <c r="C1574" s="147"/>
      <c r="D1574" s="147"/>
      <c r="E1574" s="148"/>
      <c r="F1574" s="148"/>
      <c r="G1574" s="148"/>
      <c r="H1574" s="148"/>
      <c r="I1574" s="148"/>
      <c r="J1574" s="148"/>
      <c r="K1574" s="148"/>
      <c r="L1574" s="148"/>
      <c r="M1574" s="148"/>
      <c r="N1574" s="148"/>
      <c r="O1574" s="148"/>
      <c r="P1574" s="148"/>
      <c r="Q1574" s="148"/>
      <c r="R1574" s="148"/>
      <c r="S1574" s="148"/>
      <c r="T1574" s="148"/>
      <c r="U1574" s="148"/>
      <c r="V1574" s="148"/>
      <c r="W1574" s="148"/>
    </row>
    <row r="1575">
      <c r="A1575" s="145"/>
      <c r="B1575" s="146"/>
      <c r="C1575" s="147"/>
      <c r="D1575" s="147"/>
      <c r="E1575" s="148"/>
      <c r="F1575" s="148"/>
      <c r="G1575" s="148"/>
      <c r="H1575" s="148"/>
      <c r="I1575" s="148"/>
      <c r="J1575" s="148"/>
      <c r="K1575" s="148"/>
      <c r="L1575" s="148"/>
      <c r="M1575" s="148"/>
      <c r="N1575" s="148"/>
      <c r="O1575" s="148"/>
      <c r="P1575" s="148"/>
      <c r="Q1575" s="148"/>
      <c r="R1575" s="148"/>
      <c r="S1575" s="148"/>
      <c r="T1575" s="148"/>
      <c r="U1575" s="148"/>
      <c r="V1575" s="148"/>
      <c r="W1575" s="148"/>
    </row>
    <row r="1576">
      <c r="A1576" s="145"/>
      <c r="B1576" s="146"/>
      <c r="C1576" s="147"/>
      <c r="D1576" s="147"/>
      <c r="E1576" s="148"/>
      <c r="F1576" s="148"/>
      <c r="G1576" s="148"/>
      <c r="H1576" s="148"/>
      <c r="I1576" s="148"/>
      <c r="J1576" s="148"/>
      <c r="K1576" s="148"/>
      <c r="L1576" s="148"/>
      <c r="M1576" s="148"/>
      <c r="N1576" s="148"/>
      <c r="O1576" s="148"/>
      <c r="P1576" s="148"/>
      <c r="Q1576" s="148"/>
      <c r="R1576" s="148"/>
      <c r="S1576" s="148"/>
      <c r="T1576" s="148"/>
      <c r="U1576" s="148"/>
      <c r="V1576" s="148"/>
      <c r="W1576" s="148"/>
    </row>
    <row r="1577">
      <c r="A1577" s="145"/>
      <c r="B1577" s="146"/>
      <c r="C1577" s="147"/>
      <c r="D1577" s="147"/>
      <c r="E1577" s="148"/>
      <c r="F1577" s="148"/>
      <c r="G1577" s="148"/>
      <c r="H1577" s="148"/>
      <c r="I1577" s="148"/>
      <c r="J1577" s="148"/>
      <c r="K1577" s="148"/>
      <c r="L1577" s="148"/>
      <c r="M1577" s="148"/>
      <c r="N1577" s="148"/>
      <c r="O1577" s="148"/>
      <c r="P1577" s="148"/>
      <c r="Q1577" s="148"/>
      <c r="R1577" s="148"/>
      <c r="S1577" s="148"/>
      <c r="T1577" s="148"/>
      <c r="U1577" s="148"/>
      <c r="V1577" s="148"/>
      <c r="W1577" s="148"/>
    </row>
    <row r="1578">
      <c r="A1578" s="145"/>
      <c r="B1578" s="146"/>
      <c r="C1578" s="147"/>
      <c r="D1578" s="147"/>
      <c r="E1578" s="148"/>
      <c r="F1578" s="148"/>
      <c r="G1578" s="148"/>
      <c r="H1578" s="148"/>
      <c r="I1578" s="148"/>
      <c r="J1578" s="148"/>
      <c r="K1578" s="148"/>
      <c r="L1578" s="148"/>
      <c r="M1578" s="148"/>
      <c r="N1578" s="148"/>
      <c r="O1578" s="148"/>
      <c r="P1578" s="148"/>
      <c r="Q1578" s="148"/>
      <c r="R1578" s="148"/>
      <c r="S1578" s="148"/>
      <c r="T1578" s="148"/>
      <c r="U1578" s="148"/>
      <c r="V1578" s="148"/>
      <c r="W1578" s="148"/>
    </row>
    <row r="1579">
      <c r="A1579" s="145"/>
      <c r="B1579" s="146"/>
      <c r="C1579" s="147"/>
      <c r="D1579" s="147"/>
      <c r="E1579" s="148"/>
      <c r="F1579" s="148"/>
      <c r="G1579" s="148"/>
      <c r="H1579" s="148"/>
      <c r="I1579" s="148"/>
      <c r="J1579" s="148"/>
      <c r="K1579" s="148"/>
      <c r="L1579" s="148"/>
      <c r="M1579" s="148"/>
      <c r="N1579" s="148"/>
      <c r="O1579" s="148"/>
      <c r="P1579" s="148"/>
      <c r="Q1579" s="148"/>
      <c r="R1579" s="148"/>
      <c r="S1579" s="148"/>
      <c r="T1579" s="148"/>
      <c r="U1579" s="148"/>
      <c r="V1579" s="148"/>
      <c r="W1579" s="148"/>
    </row>
    <row r="1580">
      <c r="A1580" s="145"/>
      <c r="B1580" s="146"/>
      <c r="C1580" s="147"/>
      <c r="D1580" s="147"/>
      <c r="E1580" s="148"/>
      <c r="F1580" s="148"/>
      <c r="G1580" s="148"/>
      <c r="H1580" s="148"/>
      <c r="I1580" s="148"/>
      <c r="J1580" s="148"/>
      <c r="K1580" s="148"/>
      <c r="L1580" s="148"/>
      <c r="M1580" s="148"/>
      <c r="N1580" s="148"/>
      <c r="O1580" s="148"/>
      <c r="P1580" s="148"/>
      <c r="Q1580" s="148"/>
      <c r="R1580" s="148"/>
      <c r="S1580" s="148"/>
      <c r="T1580" s="148"/>
      <c r="U1580" s="148"/>
      <c r="V1580" s="148"/>
      <c r="W1580" s="148"/>
    </row>
    <row r="1581">
      <c r="A1581" s="145"/>
      <c r="B1581" s="146"/>
      <c r="C1581" s="147"/>
      <c r="D1581" s="147"/>
      <c r="E1581" s="148"/>
      <c r="F1581" s="148"/>
      <c r="G1581" s="148"/>
      <c r="H1581" s="148"/>
      <c r="I1581" s="148"/>
      <c r="J1581" s="148"/>
      <c r="K1581" s="148"/>
      <c r="L1581" s="148"/>
      <c r="M1581" s="148"/>
      <c r="N1581" s="148"/>
      <c r="O1581" s="148"/>
      <c r="P1581" s="148"/>
      <c r="Q1581" s="148"/>
      <c r="R1581" s="148"/>
      <c r="S1581" s="148"/>
      <c r="T1581" s="148"/>
      <c r="U1581" s="148"/>
      <c r="V1581" s="148"/>
      <c r="W1581" s="148"/>
    </row>
    <row r="1582">
      <c r="A1582" s="145"/>
      <c r="B1582" s="146"/>
      <c r="C1582" s="147"/>
      <c r="D1582" s="147"/>
      <c r="E1582" s="148"/>
      <c r="F1582" s="148"/>
      <c r="G1582" s="148"/>
      <c r="H1582" s="148"/>
      <c r="I1582" s="148"/>
      <c r="J1582" s="148"/>
      <c r="K1582" s="148"/>
      <c r="L1582" s="148"/>
      <c r="M1582" s="148"/>
      <c r="N1582" s="148"/>
      <c r="O1582" s="148"/>
      <c r="P1582" s="148"/>
      <c r="Q1582" s="148"/>
      <c r="R1582" s="148"/>
      <c r="S1582" s="148"/>
      <c r="T1582" s="148"/>
      <c r="U1582" s="148"/>
      <c r="V1582" s="148"/>
      <c r="W1582" s="148"/>
    </row>
    <row r="1583">
      <c r="A1583" s="145"/>
      <c r="B1583" s="146"/>
      <c r="C1583" s="147"/>
      <c r="D1583" s="147"/>
      <c r="E1583" s="148"/>
      <c r="F1583" s="148"/>
      <c r="G1583" s="148"/>
      <c r="H1583" s="148"/>
      <c r="I1583" s="148"/>
      <c r="J1583" s="148"/>
      <c r="K1583" s="148"/>
      <c r="L1583" s="148"/>
      <c r="M1583" s="148"/>
      <c r="N1583" s="148"/>
      <c r="O1583" s="148"/>
      <c r="P1583" s="148"/>
      <c r="Q1583" s="148"/>
      <c r="R1583" s="148"/>
      <c r="S1583" s="148"/>
      <c r="T1583" s="148"/>
      <c r="U1583" s="148"/>
      <c r="V1583" s="148"/>
      <c r="W1583" s="148"/>
    </row>
    <row r="1584">
      <c r="A1584" s="145"/>
      <c r="B1584" s="146"/>
      <c r="C1584" s="147"/>
      <c r="D1584" s="147"/>
      <c r="E1584" s="148"/>
      <c r="F1584" s="148"/>
      <c r="G1584" s="148"/>
      <c r="H1584" s="148"/>
      <c r="I1584" s="148"/>
      <c r="J1584" s="148"/>
      <c r="K1584" s="148"/>
      <c r="L1584" s="148"/>
      <c r="M1584" s="148"/>
      <c r="N1584" s="148"/>
      <c r="O1584" s="148"/>
      <c r="P1584" s="148"/>
      <c r="Q1584" s="148"/>
      <c r="R1584" s="148"/>
      <c r="S1584" s="148"/>
      <c r="T1584" s="148"/>
      <c r="U1584" s="148"/>
      <c r="V1584" s="148"/>
      <c r="W1584" s="148"/>
    </row>
    <row r="1585">
      <c r="A1585" s="145"/>
      <c r="B1585" s="146"/>
      <c r="C1585" s="147"/>
      <c r="D1585" s="147"/>
      <c r="E1585" s="148"/>
      <c r="F1585" s="148"/>
      <c r="G1585" s="148"/>
      <c r="H1585" s="148"/>
      <c r="I1585" s="148"/>
      <c r="J1585" s="148"/>
      <c r="K1585" s="148"/>
      <c r="L1585" s="148"/>
      <c r="M1585" s="148"/>
      <c r="N1585" s="148"/>
      <c r="O1585" s="148"/>
      <c r="P1585" s="148"/>
      <c r="Q1585" s="148"/>
      <c r="R1585" s="148"/>
      <c r="S1585" s="148"/>
      <c r="T1585" s="148"/>
      <c r="U1585" s="148"/>
      <c r="V1585" s="148"/>
      <c r="W1585" s="148"/>
    </row>
    <row r="1586">
      <c r="A1586" s="145"/>
      <c r="B1586" s="146"/>
      <c r="C1586" s="147"/>
      <c r="D1586" s="147"/>
      <c r="E1586" s="148"/>
      <c r="F1586" s="148"/>
      <c r="G1586" s="148"/>
      <c r="H1586" s="148"/>
      <c r="I1586" s="148"/>
      <c r="J1586" s="148"/>
      <c r="K1586" s="148"/>
      <c r="L1586" s="148"/>
      <c r="M1586" s="148"/>
      <c r="N1586" s="148"/>
      <c r="O1586" s="148"/>
      <c r="P1586" s="148"/>
      <c r="Q1586" s="148"/>
      <c r="R1586" s="148"/>
      <c r="S1586" s="148"/>
      <c r="T1586" s="148"/>
      <c r="U1586" s="148"/>
      <c r="V1586" s="148"/>
      <c r="W1586" s="148"/>
    </row>
    <row r="1587">
      <c r="A1587" s="145"/>
      <c r="B1587" s="146"/>
      <c r="C1587" s="147"/>
      <c r="D1587" s="147"/>
      <c r="E1587" s="148"/>
      <c r="F1587" s="148"/>
      <c r="G1587" s="148"/>
      <c r="H1587" s="148"/>
      <c r="I1587" s="148"/>
      <c r="J1587" s="148"/>
      <c r="K1587" s="148"/>
      <c r="L1587" s="148"/>
      <c r="M1587" s="148"/>
      <c r="N1587" s="148"/>
      <c r="O1587" s="148"/>
      <c r="P1587" s="148"/>
      <c r="Q1587" s="148"/>
      <c r="R1587" s="148"/>
      <c r="S1587" s="148"/>
      <c r="T1587" s="148"/>
      <c r="U1587" s="148"/>
      <c r="V1587" s="148"/>
      <c r="W1587" s="148"/>
    </row>
    <row r="1588">
      <c r="A1588" s="145"/>
      <c r="B1588" s="146"/>
      <c r="C1588" s="147"/>
      <c r="D1588" s="147"/>
      <c r="E1588" s="148"/>
      <c r="F1588" s="148"/>
      <c r="G1588" s="148"/>
      <c r="H1588" s="148"/>
      <c r="I1588" s="148"/>
      <c r="J1588" s="148"/>
      <c r="K1588" s="148"/>
      <c r="L1588" s="148"/>
      <c r="M1588" s="148"/>
      <c r="N1588" s="148"/>
      <c r="O1588" s="148"/>
      <c r="P1588" s="148"/>
      <c r="Q1588" s="148"/>
      <c r="R1588" s="148"/>
      <c r="S1588" s="148"/>
      <c r="T1588" s="148"/>
      <c r="U1588" s="148"/>
      <c r="V1588" s="148"/>
      <c r="W1588" s="148"/>
    </row>
    <row r="1589">
      <c r="A1589" s="145"/>
      <c r="B1589" s="146"/>
      <c r="C1589" s="147"/>
      <c r="D1589" s="147"/>
      <c r="E1589" s="148"/>
      <c r="F1589" s="148"/>
      <c r="G1589" s="148"/>
      <c r="H1589" s="148"/>
      <c r="I1589" s="148"/>
      <c r="J1589" s="148"/>
      <c r="K1589" s="148"/>
      <c r="L1589" s="148"/>
      <c r="M1589" s="148"/>
      <c r="N1589" s="148"/>
      <c r="O1589" s="148"/>
      <c r="P1589" s="148"/>
      <c r="Q1589" s="148"/>
      <c r="R1589" s="148"/>
      <c r="S1589" s="148"/>
      <c r="T1589" s="148"/>
      <c r="U1589" s="148"/>
      <c r="V1589" s="148"/>
      <c r="W1589" s="148"/>
    </row>
    <row r="1590">
      <c r="A1590" s="145"/>
      <c r="B1590" s="146"/>
      <c r="C1590" s="147"/>
      <c r="D1590" s="147"/>
      <c r="E1590" s="148"/>
      <c r="F1590" s="148"/>
      <c r="G1590" s="148"/>
      <c r="H1590" s="148"/>
      <c r="I1590" s="148"/>
      <c r="J1590" s="148"/>
      <c r="K1590" s="148"/>
      <c r="L1590" s="148"/>
      <c r="M1590" s="148"/>
      <c r="N1590" s="148"/>
      <c r="O1590" s="148"/>
      <c r="P1590" s="148"/>
      <c r="Q1590" s="148"/>
      <c r="R1590" s="148"/>
      <c r="S1590" s="148"/>
      <c r="T1590" s="148"/>
      <c r="U1590" s="148"/>
      <c r="V1590" s="148"/>
      <c r="W1590" s="148"/>
    </row>
    <row r="1591">
      <c r="A1591" s="145"/>
      <c r="B1591" s="146"/>
      <c r="C1591" s="147"/>
      <c r="D1591" s="147"/>
      <c r="E1591" s="148"/>
      <c r="F1591" s="148"/>
      <c r="G1591" s="148"/>
      <c r="H1591" s="148"/>
      <c r="I1591" s="148"/>
      <c r="J1591" s="148"/>
      <c r="K1591" s="148"/>
      <c r="L1591" s="148"/>
      <c r="M1591" s="148"/>
      <c r="N1591" s="148"/>
      <c r="O1591" s="148"/>
      <c r="P1591" s="148"/>
      <c r="Q1591" s="148"/>
      <c r="R1591" s="148"/>
      <c r="S1591" s="148"/>
      <c r="T1591" s="148"/>
      <c r="U1591" s="148"/>
      <c r="V1591" s="148"/>
      <c r="W1591" s="148"/>
    </row>
    <row r="1592">
      <c r="A1592" s="145"/>
      <c r="B1592" s="146"/>
      <c r="C1592" s="147"/>
      <c r="D1592" s="147"/>
      <c r="E1592" s="148"/>
      <c r="F1592" s="148"/>
      <c r="G1592" s="148"/>
      <c r="H1592" s="148"/>
      <c r="I1592" s="148"/>
      <c r="J1592" s="148"/>
      <c r="K1592" s="148"/>
      <c r="L1592" s="148"/>
      <c r="M1592" s="148"/>
      <c r="N1592" s="148"/>
      <c r="O1592" s="148"/>
      <c r="P1592" s="148"/>
      <c r="Q1592" s="148"/>
      <c r="R1592" s="148"/>
      <c r="S1592" s="148"/>
      <c r="T1592" s="148"/>
      <c r="U1592" s="148"/>
      <c r="V1592" s="148"/>
      <c r="W1592" s="148"/>
    </row>
    <row r="1593">
      <c r="A1593" s="145"/>
      <c r="B1593" s="146"/>
      <c r="C1593" s="147"/>
      <c r="D1593" s="147"/>
      <c r="E1593" s="148"/>
      <c r="F1593" s="148"/>
      <c r="G1593" s="148"/>
      <c r="H1593" s="148"/>
      <c r="I1593" s="148"/>
      <c r="J1593" s="148"/>
      <c r="K1593" s="148"/>
      <c r="L1593" s="148"/>
      <c r="M1593" s="148"/>
      <c r="N1593" s="148"/>
      <c r="O1593" s="148"/>
      <c r="P1593" s="148"/>
      <c r="Q1593" s="148"/>
      <c r="R1593" s="148"/>
      <c r="S1593" s="148"/>
      <c r="T1593" s="148"/>
      <c r="U1593" s="148"/>
      <c r="V1593" s="148"/>
      <c r="W1593" s="148"/>
    </row>
    <row r="1594">
      <c r="A1594" s="145"/>
      <c r="B1594" s="146"/>
      <c r="C1594" s="147"/>
      <c r="D1594" s="147"/>
      <c r="E1594" s="148"/>
      <c r="F1594" s="148"/>
      <c r="G1594" s="148"/>
      <c r="H1594" s="148"/>
      <c r="I1594" s="148"/>
      <c r="J1594" s="148"/>
      <c r="K1594" s="148"/>
      <c r="L1594" s="148"/>
      <c r="M1594" s="148"/>
      <c r="N1594" s="148"/>
      <c r="O1594" s="148"/>
      <c r="P1594" s="148"/>
      <c r="Q1594" s="148"/>
      <c r="R1594" s="148"/>
      <c r="S1594" s="148"/>
      <c r="T1594" s="148"/>
      <c r="U1594" s="148"/>
      <c r="V1594" s="148"/>
      <c r="W1594" s="148"/>
    </row>
    <row r="1595">
      <c r="A1595" s="145"/>
      <c r="B1595" s="146"/>
      <c r="C1595" s="147"/>
      <c r="D1595" s="147"/>
      <c r="E1595" s="148"/>
      <c r="F1595" s="148"/>
      <c r="G1595" s="148"/>
      <c r="H1595" s="148"/>
      <c r="I1595" s="148"/>
      <c r="J1595" s="148"/>
      <c r="K1595" s="148"/>
      <c r="L1595" s="148"/>
      <c r="M1595" s="148"/>
      <c r="N1595" s="148"/>
      <c r="O1595" s="148"/>
      <c r="P1595" s="148"/>
      <c r="Q1595" s="148"/>
      <c r="R1595" s="148"/>
      <c r="S1595" s="148"/>
      <c r="T1595" s="148"/>
      <c r="U1595" s="148"/>
      <c r="V1595" s="148"/>
      <c r="W1595" s="148"/>
    </row>
    <row r="1596">
      <c r="A1596" s="145"/>
      <c r="B1596" s="146"/>
      <c r="C1596" s="147"/>
      <c r="D1596" s="147"/>
      <c r="E1596" s="148"/>
      <c r="F1596" s="148"/>
      <c r="G1596" s="148"/>
      <c r="H1596" s="148"/>
      <c r="I1596" s="148"/>
      <c r="J1596" s="148"/>
      <c r="K1596" s="148"/>
      <c r="L1596" s="148"/>
      <c r="M1596" s="148"/>
      <c r="N1596" s="148"/>
      <c r="O1596" s="148"/>
      <c r="P1596" s="148"/>
      <c r="Q1596" s="148"/>
      <c r="R1596" s="148"/>
      <c r="S1596" s="148"/>
      <c r="T1596" s="148"/>
      <c r="U1596" s="148"/>
      <c r="V1596" s="148"/>
      <c r="W1596" s="148"/>
    </row>
    <row r="1597">
      <c r="A1597" s="145"/>
      <c r="B1597" s="146"/>
      <c r="C1597" s="147"/>
      <c r="D1597" s="147"/>
      <c r="E1597" s="148"/>
      <c r="F1597" s="148"/>
      <c r="G1597" s="148"/>
      <c r="H1597" s="148"/>
      <c r="I1597" s="148"/>
      <c r="J1597" s="148"/>
      <c r="K1597" s="148"/>
      <c r="L1597" s="148"/>
      <c r="M1597" s="148"/>
      <c r="N1597" s="148"/>
      <c r="O1597" s="148"/>
      <c r="P1597" s="148"/>
      <c r="Q1597" s="148"/>
      <c r="R1597" s="148"/>
      <c r="S1597" s="148"/>
      <c r="T1597" s="148"/>
      <c r="U1597" s="148"/>
      <c r="V1597" s="148"/>
      <c r="W1597" s="148"/>
    </row>
    <row r="1598">
      <c r="A1598" s="145"/>
      <c r="B1598" s="146"/>
      <c r="C1598" s="147"/>
      <c r="D1598" s="147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</row>
    <row r="1599">
      <c r="A1599" s="145"/>
      <c r="B1599" s="146"/>
      <c r="C1599" s="147"/>
      <c r="D1599" s="147"/>
      <c r="E1599" s="148"/>
      <c r="F1599" s="148"/>
      <c r="G1599" s="148"/>
      <c r="H1599" s="148"/>
      <c r="I1599" s="148"/>
      <c r="J1599" s="148"/>
      <c r="K1599" s="148"/>
      <c r="L1599" s="148"/>
      <c r="M1599" s="148"/>
      <c r="N1599" s="148"/>
      <c r="O1599" s="148"/>
      <c r="P1599" s="148"/>
      <c r="Q1599" s="148"/>
      <c r="R1599" s="148"/>
      <c r="S1599" s="148"/>
      <c r="T1599" s="148"/>
      <c r="U1599" s="148"/>
      <c r="V1599" s="148"/>
      <c r="W1599" s="148"/>
    </row>
    <row r="1600">
      <c r="A1600" s="145"/>
      <c r="B1600" s="146"/>
      <c r="C1600" s="147"/>
      <c r="D1600" s="147"/>
      <c r="E1600" s="148"/>
      <c r="F1600" s="148"/>
      <c r="G1600" s="148"/>
      <c r="H1600" s="148"/>
      <c r="I1600" s="148"/>
      <c r="J1600" s="148"/>
      <c r="K1600" s="148"/>
      <c r="L1600" s="148"/>
      <c r="M1600" s="148"/>
      <c r="N1600" s="148"/>
      <c r="O1600" s="148"/>
      <c r="P1600" s="148"/>
      <c r="Q1600" s="148"/>
      <c r="R1600" s="148"/>
      <c r="S1600" s="148"/>
      <c r="T1600" s="148"/>
      <c r="U1600" s="148"/>
      <c r="V1600" s="148"/>
      <c r="W1600" s="148"/>
    </row>
    <row r="1601">
      <c r="A1601" s="145"/>
      <c r="B1601" s="146"/>
      <c r="C1601" s="147"/>
      <c r="D1601" s="147"/>
      <c r="E1601" s="148"/>
      <c r="F1601" s="148"/>
      <c r="G1601" s="148"/>
      <c r="H1601" s="148"/>
      <c r="I1601" s="148"/>
      <c r="J1601" s="148"/>
      <c r="K1601" s="148"/>
      <c r="L1601" s="148"/>
      <c r="M1601" s="148"/>
      <c r="N1601" s="148"/>
      <c r="O1601" s="148"/>
      <c r="P1601" s="148"/>
      <c r="Q1601" s="148"/>
      <c r="R1601" s="148"/>
      <c r="S1601" s="148"/>
      <c r="T1601" s="148"/>
      <c r="U1601" s="148"/>
      <c r="V1601" s="148"/>
      <c r="W1601" s="148"/>
    </row>
    <row r="1602">
      <c r="A1602" s="145"/>
      <c r="B1602" s="146"/>
      <c r="C1602" s="147"/>
      <c r="D1602" s="147"/>
      <c r="E1602" s="148"/>
      <c r="F1602" s="148"/>
      <c r="G1602" s="148"/>
      <c r="H1602" s="148"/>
      <c r="I1602" s="148"/>
      <c r="J1602" s="148"/>
      <c r="K1602" s="148"/>
      <c r="L1602" s="148"/>
      <c r="M1602" s="148"/>
      <c r="N1602" s="148"/>
      <c r="O1602" s="148"/>
      <c r="P1602" s="148"/>
      <c r="Q1602" s="148"/>
      <c r="R1602" s="148"/>
      <c r="S1602" s="148"/>
      <c r="T1602" s="148"/>
      <c r="U1602" s="148"/>
      <c r="V1602" s="148"/>
      <c r="W1602" s="148"/>
    </row>
    <row r="1603">
      <c r="A1603" s="145"/>
      <c r="B1603" s="146"/>
      <c r="C1603" s="147"/>
      <c r="D1603" s="147"/>
      <c r="E1603" s="148"/>
      <c r="F1603" s="148"/>
      <c r="G1603" s="148"/>
      <c r="H1603" s="148"/>
      <c r="I1603" s="148"/>
      <c r="J1603" s="148"/>
      <c r="K1603" s="148"/>
      <c r="L1603" s="148"/>
      <c r="M1603" s="148"/>
      <c r="N1603" s="148"/>
      <c r="O1603" s="148"/>
      <c r="P1603" s="148"/>
      <c r="Q1603" s="148"/>
      <c r="R1603" s="148"/>
      <c r="S1603" s="148"/>
      <c r="T1603" s="148"/>
      <c r="U1603" s="148"/>
      <c r="V1603" s="148"/>
      <c r="W1603" s="148"/>
    </row>
    <row r="1604">
      <c r="A1604" s="145"/>
      <c r="B1604" s="146"/>
      <c r="C1604" s="147"/>
      <c r="D1604" s="147"/>
      <c r="E1604" s="148"/>
      <c r="F1604" s="148"/>
      <c r="G1604" s="148"/>
      <c r="H1604" s="148"/>
      <c r="I1604" s="148"/>
      <c r="J1604" s="148"/>
      <c r="K1604" s="148"/>
      <c r="L1604" s="148"/>
      <c r="M1604" s="148"/>
      <c r="N1604" s="148"/>
      <c r="O1604" s="148"/>
      <c r="P1604" s="148"/>
      <c r="Q1604" s="148"/>
      <c r="R1604" s="148"/>
      <c r="S1604" s="148"/>
      <c r="T1604" s="148"/>
      <c r="U1604" s="148"/>
      <c r="V1604" s="148"/>
      <c r="W1604" s="148"/>
    </row>
    <row r="1605">
      <c r="A1605" s="145"/>
      <c r="B1605" s="146"/>
      <c r="C1605" s="147"/>
      <c r="D1605" s="147"/>
      <c r="E1605" s="148"/>
      <c r="F1605" s="148"/>
      <c r="G1605" s="148"/>
      <c r="H1605" s="148"/>
      <c r="I1605" s="148"/>
      <c r="J1605" s="148"/>
      <c r="K1605" s="148"/>
      <c r="L1605" s="148"/>
      <c r="M1605" s="148"/>
      <c r="N1605" s="148"/>
      <c r="O1605" s="148"/>
      <c r="P1605" s="148"/>
      <c r="Q1605" s="148"/>
      <c r="R1605" s="148"/>
      <c r="S1605" s="148"/>
      <c r="T1605" s="148"/>
      <c r="U1605" s="148"/>
      <c r="V1605" s="148"/>
      <c r="W1605" s="148"/>
    </row>
    <row r="1606">
      <c r="A1606" s="145"/>
      <c r="B1606" s="146"/>
      <c r="C1606" s="147"/>
      <c r="D1606" s="147"/>
      <c r="E1606" s="148"/>
      <c r="F1606" s="148"/>
      <c r="G1606" s="148"/>
      <c r="H1606" s="148"/>
      <c r="I1606" s="148"/>
      <c r="J1606" s="148"/>
      <c r="K1606" s="148"/>
      <c r="L1606" s="148"/>
      <c r="M1606" s="148"/>
      <c r="N1606" s="148"/>
      <c r="O1606" s="148"/>
      <c r="P1606" s="148"/>
      <c r="Q1606" s="148"/>
      <c r="R1606" s="148"/>
      <c r="S1606" s="148"/>
      <c r="T1606" s="148"/>
      <c r="U1606" s="148"/>
      <c r="V1606" s="148"/>
      <c r="W1606" s="148"/>
    </row>
    <row r="1607">
      <c r="A1607" s="145"/>
      <c r="B1607" s="146"/>
      <c r="C1607" s="147"/>
      <c r="D1607" s="147"/>
      <c r="E1607" s="148"/>
      <c r="F1607" s="148"/>
      <c r="G1607" s="148"/>
      <c r="H1607" s="148"/>
      <c r="I1607" s="148"/>
      <c r="J1607" s="148"/>
      <c r="K1607" s="148"/>
      <c r="L1607" s="148"/>
      <c r="M1607" s="148"/>
      <c r="N1607" s="148"/>
      <c r="O1607" s="148"/>
      <c r="P1607" s="148"/>
      <c r="Q1607" s="148"/>
      <c r="R1607" s="148"/>
      <c r="S1607" s="148"/>
      <c r="T1607" s="148"/>
      <c r="U1607" s="148"/>
      <c r="V1607" s="148"/>
      <c r="W1607" s="148"/>
    </row>
    <row r="1608">
      <c r="A1608" s="145"/>
      <c r="B1608" s="146"/>
      <c r="C1608" s="147"/>
      <c r="D1608" s="147"/>
      <c r="E1608" s="148"/>
      <c r="F1608" s="148"/>
      <c r="G1608" s="148"/>
      <c r="H1608" s="148"/>
      <c r="I1608" s="148"/>
      <c r="J1608" s="148"/>
      <c r="K1608" s="148"/>
      <c r="L1608" s="148"/>
      <c r="M1608" s="148"/>
      <c r="N1608" s="148"/>
      <c r="O1608" s="148"/>
      <c r="P1608" s="148"/>
      <c r="Q1608" s="148"/>
      <c r="R1608" s="148"/>
      <c r="S1608" s="148"/>
      <c r="T1608" s="148"/>
      <c r="U1608" s="148"/>
      <c r="V1608" s="148"/>
      <c r="W1608" s="148"/>
    </row>
    <row r="1609">
      <c r="A1609" s="145"/>
      <c r="B1609" s="146"/>
      <c r="C1609" s="147"/>
      <c r="D1609" s="147"/>
      <c r="E1609" s="148"/>
      <c r="F1609" s="148"/>
      <c r="G1609" s="148"/>
      <c r="H1609" s="148"/>
      <c r="I1609" s="148"/>
      <c r="J1609" s="148"/>
      <c r="K1609" s="148"/>
      <c r="L1609" s="148"/>
      <c r="M1609" s="148"/>
      <c r="N1609" s="148"/>
      <c r="O1609" s="148"/>
      <c r="P1609" s="148"/>
      <c r="Q1609" s="148"/>
      <c r="R1609" s="148"/>
      <c r="S1609" s="148"/>
      <c r="T1609" s="148"/>
      <c r="U1609" s="148"/>
      <c r="V1609" s="148"/>
      <c r="W1609" s="148"/>
    </row>
    <row r="1610">
      <c r="A1610" s="145"/>
      <c r="B1610" s="146"/>
      <c r="C1610" s="147"/>
      <c r="D1610" s="147"/>
      <c r="E1610" s="148"/>
      <c r="F1610" s="148"/>
      <c r="G1610" s="148"/>
      <c r="H1610" s="148"/>
      <c r="I1610" s="148"/>
      <c r="J1610" s="148"/>
      <c r="K1610" s="148"/>
      <c r="L1610" s="148"/>
      <c r="M1610" s="148"/>
      <c r="N1610" s="148"/>
      <c r="O1610" s="148"/>
      <c r="P1610" s="148"/>
      <c r="Q1610" s="148"/>
      <c r="R1610" s="148"/>
      <c r="S1610" s="148"/>
      <c r="T1610" s="148"/>
      <c r="U1610" s="148"/>
      <c r="V1610" s="148"/>
      <c r="W1610" s="148"/>
    </row>
    <row r="1611">
      <c r="A1611" s="145"/>
      <c r="B1611" s="146"/>
      <c r="C1611" s="147"/>
      <c r="D1611" s="147"/>
      <c r="E1611" s="148"/>
      <c r="F1611" s="148"/>
      <c r="G1611" s="148"/>
      <c r="H1611" s="148"/>
      <c r="I1611" s="148"/>
      <c r="J1611" s="148"/>
      <c r="K1611" s="148"/>
      <c r="L1611" s="148"/>
      <c r="M1611" s="148"/>
      <c r="N1611" s="148"/>
      <c r="O1611" s="148"/>
      <c r="P1611" s="148"/>
      <c r="Q1611" s="148"/>
      <c r="R1611" s="148"/>
      <c r="S1611" s="148"/>
      <c r="T1611" s="148"/>
      <c r="U1611" s="148"/>
      <c r="V1611" s="148"/>
      <c r="W1611" s="148"/>
    </row>
    <row r="1612">
      <c r="A1612" s="145"/>
      <c r="B1612" s="146"/>
      <c r="C1612" s="147"/>
      <c r="D1612" s="147"/>
      <c r="E1612" s="148"/>
      <c r="F1612" s="148"/>
      <c r="G1612" s="148"/>
      <c r="H1612" s="148"/>
      <c r="I1612" s="148"/>
      <c r="J1612" s="148"/>
      <c r="K1612" s="148"/>
      <c r="L1612" s="148"/>
      <c r="M1612" s="148"/>
      <c r="N1612" s="148"/>
      <c r="O1612" s="148"/>
      <c r="P1612" s="148"/>
      <c r="Q1612" s="148"/>
      <c r="R1612" s="148"/>
      <c r="S1612" s="148"/>
      <c r="T1612" s="148"/>
      <c r="U1612" s="148"/>
      <c r="V1612" s="148"/>
      <c r="W1612" s="148"/>
    </row>
    <row r="1613">
      <c r="A1613" s="145"/>
      <c r="B1613" s="146"/>
      <c r="C1613" s="147"/>
      <c r="D1613" s="147"/>
      <c r="E1613" s="148"/>
      <c r="F1613" s="148"/>
      <c r="G1613" s="148"/>
      <c r="H1613" s="148"/>
      <c r="I1613" s="148"/>
      <c r="J1613" s="148"/>
      <c r="K1613" s="148"/>
      <c r="L1613" s="148"/>
      <c r="M1613" s="148"/>
      <c r="N1613" s="148"/>
      <c r="O1613" s="148"/>
      <c r="P1613" s="148"/>
      <c r="Q1613" s="148"/>
      <c r="R1613" s="148"/>
      <c r="S1613" s="148"/>
      <c r="T1613" s="148"/>
      <c r="U1613" s="148"/>
      <c r="V1613" s="148"/>
      <c r="W1613" s="148"/>
    </row>
    <row r="1614">
      <c r="A1614" s="145"/>
      <c r="B1614" s="146"/>
      <c r="C1614" s="147"/>
      <c r="D1614" s="147"/>
      <c r="E1614" s="148"/>
      <c r="F1614" s="148"/>
      <c r="G1614" s="148"/>
      <c r="H1614" s="148"/>
      <c r="I1614" s="148"/>
      <c r="J1614" s="148"/>
      <c r="K1614" s="148"/>
      <c r="L1614" s="148"/>
      <c r="M1614" s="148"/>
      <c r="N1614" s="148"/>
      <c r="O1614" s="148"/>
      <c r="P1614" s="148"/>
      <c r="Q1614" s="148"/>
      <c r="R1614" s="148"/>
      <c r="S1614" s="148"/>
      <c r="T1614" s="148"/>
      <c r="U1614" s="148"/>
      <c r="V1614" s="148"/>
      <c r="W1614" s="148"/>
    </row>
    <row r="1615">
      <c r="A1615" s="145"/>
      <c r="B1615" s="146"/>
      <c r="C1615" s="147"/>
      <c r="D1615" s="147"/>
      <c r="E1615" s="148"/>
      <c r="F1615" s="148"/>
      <c r="G1615" s="148"/>
      <c r="H1615" s="148"/>
      <c r="I1615" s="148"/>
      <c r="J1615" s="148"/>
      <c r="K1615" s="148"/>
      <c r="L1615" s="148"/>
      <c r="M1615" s="148"/>
      <c r="N1615" s="148"/>
      <c r="O1615" s="148"/>
      <c r="P1615" s="148"/>
      <c r="Q1615" s="148"/>
      <c r="R1615" s="148"/>
      <c r="S1615" s="148"/>
      <c r="T1615" s="148"/>
      <c r="U1615" s="148"/>
      <c r="V1615" s="148"/>
      <c r="W1615" s="148"/>
    </row>
    <row r="1616">
      <c r="A1616" s="145"/>
      <c r="B1616" s="146"/>
      <c r="C1616" s="147"/>
      <c r="D1616" s="147"/>
      <c r="E1616" s="148"/>
      <c r="F1616" s="148"/>
      <c r="G1616" s="148"/>
      <c r="H1616" s="148"/>
      <c r="I1616" s="148"/>
      <c r="J1616" s="148"/>
      <c r="K1616" s="148"/>
      <c r="L1616" s="148"/>
      <c r="M1616" s="148"/>
      <c r="N1616" s="148"/>
      <c r="O1616" s="148"/>
      <c r="P1616" s="148"/>
      <c r="Q1616" s="148"/>
      <c r="R1616" s="148"/>
      <c r="S1616" s="148"/>
      <c r="T1616" s="148"/>
      <c r="U1616" s="148"/>
      <c r="V1616" s="148"/>
      <c r="W1616" s="148"/>
    </row>
    <row r="1617">
      <c r="A1617" s="145"/>
      <c r="B1617" s="146"/>
      <c r="C1617" s="147"/>
      <c r="D1617" s="147"/>
      <c r="E1617" s="148"/>
      <c r="F1617" s="148"/>
      <c r="G1617" s="148"/>
      <c r="H1617" s="148"/>
      <c r="I1617" s="148"/>
      <c r="J1617" s="148"/>
      <c r="K1617" s="148"/>
      <c r="L1617" s="148"/>
      <c r="M1617" s="148"/>
      <c r="N1617" s="148"/>
      <c r="O1617" s="148"/>
      <c r="P1617" s="148"/>
      <c r="Q1617" s="148"/>
      <c r="R1617" s="148"/>
      <c r="S1617" s="148"/>
      <c r="T1617" s="148"/>
      <c r="U1617" s="148"/>
      <c r="V1617" s="148"/>
      <c r="W1617" s="148"/>
    </row>
    <row r="1618">
      <c r="A1618" s="145"/>
      <c r="B1618" s="146"/>
      <c r="C1618" s="147"/>
      <c r="D1618" s="147"/>
      <c r="E1618" s="148"/>
      <c r="F1618" s="148"/>
      <c r="G1618" s="148"/>
      <c r="H1618" s="148"/>
      <c r="I1618" s="148"/>
      <c r="J1618" s="148"/>
      <c r="K1618" s="148"/>
      <c r="L1618" s="148"/>
      <c r="M1618" s="148"/>
      <c r="N1618" s="148"/>
      <c r="O1618" s="148"/>
      <c r="P1618" s="148"/>
      <c r="Q1618" s="148"/>
      <c r="R1618" s="148"/>
      <c r="S1618" s="148"/>
      <c r="T1618" s="148"/>
      <c r="U1618" s="148"/>
      <c r="V1618" s="148"/>
      <c r="W1618" s="148"/>
    </row>
    <row r="1619">
      <c r="A1619" s="145"/>
      <c r="B1619" s="146"/>
      <c r="C1619" s="147"/>
      <c r="D1619" s="147"/>
      <c r="E1619" s="148"/>
      <c r="F1619" s="148"/>
      <c r="G1619" s="148"/>
      <c r="H1619" s="148"/>
      <c r="I1619" s="148"/>
      <c r="J1619" s="148"/>
      <c r="K1619" s="148"/>
      <c r="L1619" s="148"/>
      <c r="M1619" s="148"/>
      <c r="N1619" s="148"/>
      <c r="O1619" s="148"/>
      <c r="P1619" s="148"/>
      <c r="Q1619" s="148"/>
      <c r="R1619" s="148"/>
      <c r="S1619" s="148"/>
      <c r="T1619" s="148"/>
      <c r="U1619" s="148"/>
      <c r="V1619" s="148"/>
      <c r="W1619" s="148"/>
    </row>
    <row r="1620">
      <c r="A1620" s="145"/>
      <c r="B1620" s="146"/>
      <c r="C1620" s="147"/>
      <c r="D1620" s="147"/>
      <c r="E1620" s="148"/>
      <c r="F1620" s="148"/>
      <c r="G1620" s="148"/>
      <c r="H1620" s="148"/>
      <c r="I1620" s="148"/>
      <c r="J1620" s="148"/>
      <c r="K1620" s="148"/>
      <c r="L1620" s="148"/>
      <c r="M1620" s="148"/>
      <c r="N1620" s="148"/>
      <c r="O1620" s="148"/>
      <c r="P1620" s="148"/>
      <c r="Q1620" s="148"/>
      <c r="R1620" s="148"/>
      <c r="S1620" s="148"/>
      <c r="T1620" s="148"/>
      <c r="U1620" s="148"/>
      <c r="V1620" s="148"/>
      <c r="W1620" s="148"/>
    </row>
    <row r="1621">
      <c r="A1621" s="145"/>
      <c r="B1621" s="146"/>
      <c r="C1621" s="147"/>
      <c r="D1621" s="147"/>
      <c r="E1621" s="148"/>
      <c r="F1621" s="148"/>
      <c r="G1621" s="148"/>
      <c r="H1621" s="148"/>
      <c r="I1621" s="148"/>
      <c r="J1621" s="148"/>
      <c r="K1621" s="148"/>
      <c r="L1621" s="148"/>
      <c r="M1621" s="148"/>
      <c r="N1621" s="148"/>
      <c r="O1621" s="148"/>
      <c r="P1621" s="148"/>
      <c r="Q1621" s="148"/>
      <c r="R1621" s="148"/>
      <c r="S1621" s="148"/>
      <c r="T1621" s="148"/>
      <c r="U1621" s="148"/>
      <c r="V1621" s="148"/>
      <c r="W1621" s="148"/>
    </row>
    <row r="1622">
      <c r="A1622" s="145"/>
      <c r="B1622" s="146"/>
      <c r="C1622" s="147"/>
      <c r="D1622" s="147"/>
      <c r="E1622" s="148"/>
      <c r="F1622" s="148"/>
      <c r="G1622" s="148"/>
      <c r="H1622" s="148"/>
      <c r="I1622" s="148"/>
      <c r="J1622" s="148"/>
      <c r="K1622" s="148"/>
      <c r="L1622" s="148"/>
      <c r="M1622" s="148"/>
      <c r="N1622" s="148"/>
      <c r="O1622" s="148"/>
      <c r="P1622" s="148"/>
      <c r="Q1622" s="148"/>
      <c r="R1622" s="148"/>
      <c r="S1622" s="148"/>
      <c r="T1622" s="148"/>
      <c r="U1622" s="148"/>
      <c r="V1622" s="148"/>
      <c r="W1622" s="148"/>
    </row>
    <row r="1623">
      <c r="A1623" s="145"/>
      <c r="B1623" s="146"/>
      <c r="C1623" s="147"/>
      <c r="D1623" s="147"/>
      <c r="E1623" s="148"/>
      <c r="F1623" s="148"/>
      <c r="G1623" s="148"/>
      <c r="H1623" s="148"/>
      <c r="I1623" s="148"/>
      <c r="J1623" s="148"/>
      <c r="K1623" s="148"/>
      <c r="L1623" s="148"/>
      <c r="M1623" s="148"/>
      <c r="N1623" s="148"/>
      <c r="O1623" s="148"/>
      <c r="P1623" s="148"/>
      <c r="Q1623" s="148"/>
      <c r="R1623" s="148"/>
      <c r="S1623" s="148"/>
      <c r="T1623" s="148"/>
      <c r="U1623" s="148"/>
      <c r="V1623" s="148"/>
      <c r="W1623" s="148"/>
    </row>
    <row r="1624">
      <c r="A1624" s="145"/>
      <c r="B1624" s="146"/>
      <c r="C1624" s="147"/>
      <c r="D1624" s="147"/>
      <c r="E1624" s="148"/>
      <c r="F1624" s="148"/>
      <c r="G1624" s="148"/>
      <c r="H1624" s="148"/>
      <c r="I1624" s="148"/>
      <c r="J1624" s="148"/>
      <c r="K1624" s="148"/>
      <c r="L1624" s="148"/>
      <c r="M1624" s="148"/>
      <c r="N1624" s="148"/>
      <c r="O1624" s="148"/>
      <c r="P1624" s="148"/>
      <c r="Q1624" s="148"/>
      <c r="R1624" s="148"/>
      <c r="S1624" s="148"/>
      <c r="T1624" s="148"/>
      <c r="U1624" s="148"/>
      <c r="V1624" s="148"/>
      <c r="W1624" s="148"/>
    </row>
    <row r="1625">
      <c r="A1625" s="145"/>
      <c r="B1625" s="146"/>
      <c r="C1625" s="147"/>
      <c r="D1625" s="147"/>
      <c r="E1625" s="148"/>
      <c r="F1625" s="148"/>
      <c r="G1625" s="148"/>
      <c r="H1625" s="148"/>
      <c r="I1625" s="148"/>
      <c r="J1625" s="148"/>
      <c r="K1625" s="148"/>
      <c r="L1625" s="148"/>
      <c r="M1625" s="148"/>
      <c r="N1625" s="148"/>
      <c r="O1625" s="148"/>
      <c r="P1625" s="148"/>
      <c r="Q1625" s="148"/>
      <c r="R1625" s="148"/>
      <c r="S1625" s="148"/>
      <c r="T1625" s="148"/>
      <c r="U1625" s="148"/>
      <c r="V1625" s="148"/>
      <c r="W1625" s="148"/>
    </row>
    <row r="1626">
      <c r="A1626" s="145"/>
      <c r="B1626" s="146"/>
      <c r="C1626" s="147"/>
      <c r="D1626" s="147"/>
      <c r="E1626" s="148"/>
      <c r="F1626" s="148"/>
      <c r="G1626" s="148"/>
      <c r="H1626" s="148"/>
      <c r="I1626" s="148"/>
      <c r="J1626" s="148"/>
      <c r="K1626" s="148"/>
      <c r="L1626" s="148"/>
      <c r="M1626" s="148"/>
      <c r="N1626" s="148"/>
      <c r="O1626" s="148"/>
      <c r="P1626" s="148"/>
      <c r="Q1626" s="148"/>
      <c r="R1626" s="148"/>
      <c r="S1626" s="148"/>
      <c r="T1626" s="148"/>
      <c r="U1626" s="148"/>
      <c r="V1626" s="148"/>
      <c r="W1626" s="148"/>
    </row>
    <row r="1627">
      <c r="A1627" s="145"/>
      <c r="B1627" s="146"/>
      <c r="C1627" s="147"/>
      <c r="D1627" s="147"/>
      <c r="E1627" s="148"/>
      <c r="F1627" s="148"/>
      <c r="G1627" s="148"/>
      <c r="H1627" s="148"/>
      <c r="I1627" s="148"/>
      <c r="J1627" s="148"/>
      <c r="K1627" s="148"/>
      <c r="L1627" s="148"/>
      <c r="M1627" s="148"/>
      <c r="N1627" s="148"/>
      <c r="O1627" s="148"/>
      <c r="P1627" s="148"/>
      <c r="Q1627" s="148"/>
      <c r="R1627" s="148"/>
      <c r="S1627" s="148"/>
      <c r="T1627" s="148"/>
      <c r="U1627" s="148"/>
      <c r="V1627" s="148"/>
      <c r="W1627" s="148"/>
    </row>
    <row r="1628">
      <c r="A1628" s="145"/>
      <c r="B1628" s="146"/>
      <c r="C1628" s="147"/>
      <c r="D1628" s="147"/>
      <c r="E1628" s="148"/>
      <c r="F1628" s="148"/>
      <c r="G1628" s="148"/>
      <c r="H1628" s="148"/>
      <c r="I1628" s="148"/>
      <c r="J1628" s="148"/>
      <c r="K1628" s="148"/>
      <c r="L1628" s="148"/>
      <c r="M1628" s="148"/>
      <c r="N1628" s="148"/>
      <c r="O1628" s="148"/>
      <c r="P1628" s="148"/>
      <c r="Q1628" s="148"/>
      <c r="R1628" s="148"/>
      <c r="S1628" s="148"/>
      <c r="T1628" s="148"/>
      <c r="U1628" s="148"/>
      <c r="V1628" s="148"/>
      <c r="W1628" s="148"/>
    </row>
    <row r="1629">
      <c r="A1629" s="145"/>
      <c r="B1629" s="146"/>
      <c r="C1629" s="147"/>
      <c r="D1629" s="147"/>
      <c r="E1629" s="148"/>
      <c r="F1629" s="148"/>
      <c r="G1629" s="148"/>
      <c r="H1629" s="148"/>
      <c r="I1629" s="148"/>
      <c r="J1629" s="148"/>
      <c r="K1629" s="148"/>
      <c r="L1629" s="148"/>
      <c r="M1629" s="148"/>
      <c r="N1629" s="148"/>
      <c r="O1629" s="148"/>
      <c r="P1629" s="148"/>
      <c r="Q1629" s="148"/>
      <c r="R1629" s="148"/>
      <c r="S1629" s="148"/>
      <c r="T1629" s="148"/>
      <c r="U1629" s="148"/>
      <c r="V1629" s="148"/>
      <c r="W1629" s="148"/>
    </row>
    <row r="1630">
      <c r="A1630" s="145"/>
      <c r="B1630" s="146"/>
      <c r="C1630" s="147"/>
      <c r="D1630" s="147"/>
      <c r="E1630" s="148"/>
      <c r="F1630" s="148"/>
      <c r="G1630" s="148"/>
      <c r="H1630" s="148"/>
      <c r="I1630" s="148"/>
      <c r="J1630" s="148"/>
      <c r="K1630" s="148"/>
      <c r="L1630" s="148"/>
      <c r="M1630" s="148"/>
      <c r="N1630" s="148"/>
      <c r="O1630" s="148"/>
      <c r="P1630" s="148"/>
      <c r="Q1630" s="148"/>
      <c r="R1630" s="148"/>
      <c r="S1630" s="148"/>
      <c r="T1630" s="148"/>
      <c r="U1630" s="148"/>
      <c r="V1630" s="148"/>
      <c r="W1630" s="148"/>
    </row>
    <row r="1631">
      <c r="A1631" s="145"/>
      <c r="B1631" s="146"/>
      <c r="C1631" s="147"/>
      <c r="D1631" s="147"/>
      <c r="E1631" s="148"/>
      <c r="F1631" s="148"/>
      <c r="G1631" s="148"/>
      <c r="H1631" s="148"/>
      <c r="I1631" s="148"/>
      <c r="J1631" s="148"/>
      <c r="K1631" s="148"/>
      <c r="L1631" s="148"/>
      <c r="M1631" s="148"/>
      <c r="N1631" s="148"/>
      <c r="O1631" s="148"/>
      <c r="P1631" s="148"/>
      <c r="Q1631" s="148"/>
      <c r="R1631" s="148"/>
      <c r="S1631" s="148"/>
      <c r="T1631" s="148"/>
      <c r="U1631" s="148"/>
      <c r="V1631" s="148"/>
      <c r="W1631" s="148"/>
    </row>
    <row r="1632">
      <c r="A1632" s="145"/>
      <c r="B1632" s="146"/>
      <c r="C1632" s="147"/>
      <c r="D1632" s="147"/>
      <c r="E1632" s="148"/>
      <c r="F1632" s="148"/>
      <c r="G1632" s="148"/>
      <c r="H1632" s="148"/>
      <c r="I1632" s="148"/>
      <c r="J1632" s="148"/>
      <c r="K1632" s="148"/>
      <c r="L1632" s="148"/>
      <c r="M1632" s="148"/>
      <c r="N1632" s="148"/>
      <c r="O1632" s="148"/>
      <c r="P1632" s="148"/>
      <c r="Q1632" s="148"/>
      <c r="R1632" s="148"/>
      <c r="S1632" s="148"/>
      <c r="T1632" s="148"/>
      <c r="U1632" s="148"/>
      <c r="V1632" s="148"/>
      <c r="W1632" s="148"/>
    </row>
    <row r="1633">
      <c r="A1633" s="145"/>
      <c r="B1633" s="146"/>
      <c r="C1633" s="147"/>
      <c r="D1633" s="147"/>
      <c r="E1633" s="148"/>
      <c r="F1633" s="148"/>
      <c r="G1633" s="148"/>
      <c r="H1633" s="148"/>
      <c r="I1633" s="148"/>
      <c r="J1633" s="148"/>
      <c r="K1633" s="148"/>
      <c r="L1633" s="148"/>
      <c r="M1633" s="148"/>
      <c r="N1633" s="148"/>
      <c r="O1633" s="148"/>
      <c r="P1633" s="148"/>
      <c r="Q1633" s="148"/>
      <c r="R1633" s="148"/>
      <c r="S1633" s="148"/>
      <c r="T1633" s="148"/>
      <c r="U1633" s="148"/>
      <c r="V1633" s="148"/>
      <c r="W1633" s="148"/>
    </row>
    <row r="1634">
      <c r="A1634" s="145"/>
      <c r="B1634" s="146"/>
      <c r="C1634" s="147"/>
      <c r="D1634" s="147"/>
      <c r="E1634" s="148"/>
      <c r="F1634" s="148"/>
      <c r="G1634" s="148"/>
      <c r="H1634" s="148"/>
      <c r="I1634" s="148"/>
      <c r="J1634" s="148"/>
      <c r="K1634" s="148"/>
      <c r="L1634" s="148"/>
      <c r="M1634" s="148"/>
      <c r="N1634" s="148"/>
      <c r="O1634" s="148"/>
      <c r="P1634" s="148"/>
      <c r="Q1634" s="148"/>
      <c r="R1634" s="148"/>
      <c r="S1634" s="148"/>
      <c r="T1634" s="148"/>
      <c r="U1634" s="148"/>
      <c r="V1634" s="148"/>
      <c r="W1634" s="148"/>
    </row>
    <row r="1635">
      <c r="A1635" s="145"/>
      <c r="B1635" s="146"/>
      <c r="C1635" s="147"/>
      <c r="D1635" s="147"/>
      <c r="E1635" s="148"/>
      <c r="F1635" s="148"/>
      <c r="G1635" s="148"/>
      <c r="H1635" s="148"/>
      <c r="I1635" s="148"/>
      <c r="J1635" s="148"/>
      <c r="K1635" s="148"/>
      <c r="L1635" s="148"/>
      <c r="M1635" s="148"/>
      <c r="N1635" s="148"/>
      <c r="O1635" s="148"/>
      <c r="P1635" s="148"/>
      <c r="Q1635" s="148"/>
      <c r="R1635" s="148"/>
      <c r="S1635" s="148"/>
      <c r="T1635" s="148"/>
      <c r="U1635" s="148"/>
      <c r="V1635" s="148"/>
      <c r="W1635" s="148"/>
    </row>
    <row r="1636">
      <c r="A1636" s="145"/>
      <c r="B1636" s="146"/>
      <c r="C1636" s="147"/>
      <c r="D1636" s="147"/>
      <c r="E1636" s="148"/>
      <c r="F1636" s="148"/>
      <c r="G1636" s="148"/>
      <c r="H1636" s="148"/>
      <c r="I1636" s="148"/>
      <c r="J1636" s="148"/>
      <c r="K1636" s="148"/>
      <c r="L1636" s="148"/>
      <c r="M1636" s="148"/>
      <c r="N1636" s="148"/>
      <c r="O1636" s="148"/>
      <c r="P1636" s="148"/>
      <c r="Q1636" s="148"/>
      <c r="R1636" s="148"/>
      <c r="S1636" s="148"/>
      <c r="T1636" s="148"/>
      <c r="U1636" s="148"/>
      <c r="V1636" s="148"/>
      <c r="W1636" s="148"/>
    </row>
    <row r="1637">
      <c r="A1637" s="145"/>
      <c r="B1637" s="146"/>
      <c r="C1637" s="147"/>
      <c r="D1637" s="147"/>
      <c r="E1637" s="148"/>
      <c r="F1637" s="148"/>
      <c r="G1637" s="148"/>
      <c r="H1637" s="148"/>
      <c r="I1637" s="148"/>
      <c r="J1637" s="148"/>
      <c r="K1637" s="148"/>
      <c r="L1637" s="148"/>
      <c r="M1637" s="148"/>
      <c r="N1637" s="148"/>
      <c r="O1637" s="148"/>
      <c r="P1637" s="148"/>
      <c r="Q1637" s="148"/>
      <c r="R1637" s="148"/>
      <c r="S1637" s="148"/>
      <c r="T1637" s="148"/>
      <c r="U1637" s="148"/>
      <c r="V1637" s="148"/>
      <c r="W1637" s="148"/>
    </row>
    <row r="1638">
      <c r="A1638" s="145"/>
      <c r="B1638" s="146"/>
      <c r="C1638" s="147"/>
      <c r="D1638" s="147"/>
      <c r="E1638" s="148"/>
      <c r="F1638" s="148"/>
      <c r="G1638" s="148"/>
      <c r="H1638" s="148"/>
      <c r="I1638" s="148"/>
      <c r="J1638" s="148"/>
      <c r="K1638" s="148"/>
      <c r="L1638" s="148"/>
      <c r="M1638" s="148"/>
      <c r="N1638" s="148"/>
      <c r="O1638" s="148"/>
      <c r="P1638" s="148"/>
      <c r="Q1638" s="148"/>
      <c r="R1638" s="148"/>
      <c r="S1638" s="148"/>
      <c r="T1638" s="148"/>
      <c r="U1638" s="148"/>
      <c r="V1638" s="148"/>
      <c r="W1638" s="148"/>
    </row>
    <row r="1639">
      <c r="A1639" s="145"/>
      <c r="B1639" s="146"/>
      <c r="C1639" s="147"/>
      <c r="D1639" s="147"/>
      <c r="E1639" s="148"/>
      <c r="F1639" s="148"/>
      <c r="G1639" s="148"/>
      <c r="H1639" s="148"/>
      <c r="I1639" s="148"/>
      <c r="J1639" s="148"/>
      <c r="K1639" s="148"/>
      <c r="L1639" s="148"/>
      <c r="M1639" s="148"/>
      <c r="N1639" s="148"/>
      <c r="O1639" s="148"/>
      <c r="P1639" s="148"/>
      <c r="Q1639" s="148"/>
      <c r="R1639" s="148"/>
      <c r="S1639" s="148"/>
      <c r="T1639" s="148"/>
      <c r="U1639" s="148"/>
      <c r="V1639" s="148"/>
      <c r="W1639" s="148"/>
    </row>
    <row r="1640">
      <c r="A1640" s="145"/>
      <c r="B1640" s="146"/>
      <c r="C1640" s="147"/>
      <c r="D1640" s="147"/>
      <c r="E1640" s="148"/>
      <c r="F1640" s="148"/>
      <c r="G1640" s="148"/>
      <c r="H1640" s="148"/>
      <c r="I1640" s="148"/>
      <c r="J1640" s="148"/>
      <c r="K1640" s="148"/>
      <c r="L1640" s="148"/>
      <c r="M1640" s="148"/>
      <c r="N1640" s="148"/>
      <c r="O1640" s="148"/>
      <c r="P1640" s="148"/>
      <c r="Q1640" s="148"/>
      <c r="R1640" s="148"/>
      <c r="S1640" s="148"/>
      <c r="T1640" s="148"/>
      <c r="U1640" s="148"/>
      <c r="V1640" s="148"/>
      <c r="W1640" s="148"/>
    </row>
    <row r="1641">
      <c r="A1641" s="145"/>
      <c r="B1641" s="146"/>
      <c r="C1641" s="147"/>
      <c r="D1641" s="147"/>
      <c r="E1641" s="148"/>
      <c r="F1641" s="148"/>
      <c r="G1641" s="148"/>
      <c r="H1641" s="148"/>
      <c r="I1641" s="148"/>
      <c r="J1641" s="148"/>
      <c r="K1641" s="148"/>
      <c r="L1641" s="148"/>
      <c r="M1641" s="148"/>
      <c r="N1641" s="148"/>
      <c r="O1641" s="148"/>
      <c r="P1641" s="148"/>
      <c r="Q1641" s="148"/>
      <c r="R1641" s="148"/>
      <c r="S1641" s="148"/>
      <c r="T1641" s="148"/>
      <c r="U1641" s="148"/>
      <c r="V1641" s="148"/>
      <c r="W1641" s="148"/>
    </row>
    <row r="1642">
      <c r="A1642" s="145"/>
      <c r="B1642" s="146"/>
      <c r="C1642" s="147"/>
      <c r="D1642" s="147"/>
      <c r="E1642" s="148"/>
      <c r="F1642" s="148"/>
      <c r="G1642" s="148"/>
      <c r="H1642" s="148"/>
      <c r="I1642" s="148"/>
      <c r="J1642" s="148"/>
      <c r="K1642" s="148"/>
      <c r="L1642" s="148"/>
      <c r="M1642" s="148"/>
      <c r="N1642" s="148"/>
      <c r="O1642" s="148"/>
      <c r="P1642" s="148"/>
      <c r="Q1642" s="148"/>
      <c r="R1642" s="148"/>
      <c r="S1642" s="148"/>
      <c r="T1642" s="148"/>
      <c r="U1642" s="148"/>
      <c r="V1642" s="148"/>
      <c r="W1642" s="148"/>
    </row>
    <row r="1643">
      <c r="A1643" s="145"/>
      <c r="B1643" s="146"/>
      <c r="C1643" s="147"/>
      <c r="D1643" s="147"/>
      <c r="E1643" s="148"/>
      <c r="F1643" s="148"/>
      <c r="G1643" s="148"/>
      <c r="H1643" s="148"/>
      <c r="I1643" s="148"/>
      <c r="J1643" s="148"/>
      <c r="K1643" s="148"/>
      <c r="L1643" s="148"/>
      <c r="M1643" s="148"/>
      <c r="N1643" s="148"/>
      <c r="O1643" s="148"/>
      <c r="P1643" s="148"/>
      <c r="Q1643" s="148"/>
      <c r="R1643" s="148"/>
      <c r="S1643" s="148"/>
      <c r="T1643" s="148"/>
      <c r="U1643" s="148"/>
      <c r="V1643" s="148"/>
      <c r="W1643" s="148"/>
    </row>
    <row r="1644">
      <c r="A1644" s="145"/>
      <c r="B1644" s="146"/>
      <c r="C1644" s="147"/>
      <c r="D1644" s="147"/>
      <c r="E1644" s="148"/>
      <c r="F1644" s="148"/>
      <c r="G1644" s="148"/>
      <c r="H1644" s="148"/>
      <c r="I1644" s="148"/>
      <c r="J1644" s="148"/>
      <c r="K1644" s="148"/>
      <c r="L1644" s="148"/>
      <c r="M1644" s="148"/>
      <c r="N1644" s="148"/>
      <c r="O1644" s="148"/>
      <c r="P1644" s="148"/>
      <c r="Q1644" s="148"/>
      <c r="R1644" s="148"/>
      <c r="S1644" s="148"/>
      <c r="T1644" s="148"/>
      <c r="U1644" s="148"/>
      <c r="V1644" s="148"/>
      <c r="W1644" s="148"/>
    </row>
    <row r="1645">
      <c r="A1645" s="145"/>
      <c r="B1645" s="146"/>
      <c r="C1645" s="147"/>
      <c r="D1645" s="147"/>
      <c r="E1645" s="148"/>
      <c r="F1645" s="148"/>
      <c r="G1645" s="148"/>
      <c r="H1645" s="148"/>
      <c r="I1645" s="148"/>
      <c r="J1645" s="148"/>
      <c r="K1645" s="148"/>
      <c r="L1645" s="148"/>
      <c r="M1645" s="148"/>
      <c r="N1645" s="148"/>
      <c r="O1645" s="148"/>
      <c r="P1645" s="148"/>
      <c r="Q1645" s="148"/>
      <c r="R1645" s="148"/>
      <c r="S1645" s="148"/>
      <c r="T1645" s="148"/>
      <c r="U1645" s="148"/>
      <c r="V1645" s="148"/>
      <c r="W1645" s="148"/>
    </row>
    <row r="1646">
      <c r="A1646" s="150"/>
      <c r="B1646" s="146"/>
      <c r="C1646" s="147"/>
      <c r="D1646" s="147"/>
      <c r="E1646" s="148"/>
      <c r="F1646" s="148"/>
      <c r="G1646" s="148"/>
      <c r="H1646" s="148"/>
      <c r="I1646" s="148"/>
      <c r="J1646" s="148"/>
      <c r="K1646" s="148"/>
      <c r="L1646" s="148"/>
      <c r="M1646" s="148"/>
      <c r="N1646" s="148"/>
      <c r="O1646" s="148"/>
      <c r="P1646" s="148"/>
      <c r="Q1646" s="148"/>
      <c r="R1646" s="148"/>
      <c r="S1646" s="148"/>
      <c r="T1646" s="148"/>
      <c r="U1646" s="148"/>
      <c r="V1646" s="148"/>
      <c r="W1646" s="148"/>
    </row>
    <row r="1647">
      <c r="A1647" s="150"/>
      <c r="B1647" s="146"/>
      <c r="C1647" s="147"/>
      <c r="D1647" s="147"/>
      <c r="E1647" s="148"/>
      <c r="F1647" s="148"/>
      <c r="G1647" s="148"/>
      <c r="H1647" s="148"/>
      <c r="I1647" s="148"/>
      <c r="J1647" s="148"/>
      <c r="K1647" s="148"/>
      <c r="L1647" s="148"/>
      <c r="M1647" s="148"/>
      <c r="N1647" s="148"/>
      <c r="O1647" s="148"/>
      <c r="P1647" s="148"/>
      <c r="Q1647" s="148"/>
      <c r="R1647" s="148"/>
      <c r="S1647" s="148"/>
      <c r="T1647" s="148"/>
      <c r="U1647" s="148"/>
      <c r="V1647" s="148"/>
      <c r="W1647" s="148"/>
    </row>
    <row r="1648">
      <c r="A1648" s="150"/>
      <c r="B1648" s="146"/>
      <c r="C1648" s="147"/>
      <c r="D1648" s="147"/>
      <c r="E1648" s="148"/>
      <c r="F1648" s="148"/>
      <c r="G1648" s="148"/>
      <c r="H1648" s="148"/>
      <c r="I1648" s="148"/>
      <c r="J1648" s="148"/>
      <c r="K1648" s="148"/>
      <c r="L1648" s="148"/>
      <c r="M1648" s="148"/>
      <c r="N1648" s="148"/>
      <c r="O1648" s="148"/>
      <c r="P1648" s="148"/>
      <c r="Q1648" s="148"/>
      <c r="R1648" s="148"/>
      <c r="S1648" s="148"/>
      <c r="T1648" s="148"/>
      <c r="U1648" s="148"/>
      <c r="V1648" s="148"/>
      <c r="W1648" s="148"/>
    </row>
    <row r="1649">
      <c r="A1649" s="150"/>
      <c r="B1649" s="146"/>
      <c r="C1649" s="147"/>
      <c r="D1649" s="147"/>
      <c r="E1649" s="148"/>
      <c r="F1649" s="148"/>
      <c r="G1649" s="148"/>
      <c r="H1649" s="148"/>
      <c r="I1649" s="148"/>
      <c r="J1649" s="148"/>
      <c r="K1649" s="148"/>
      <c r="L1649" s="148"/>
      <c r="M1649" s="148"/>
      <c r="N1649" s="148"/>
      <c r="O1649" s="148"/>
      <c r="P1649" s="148"/>
      <c r="Q1649" s="148"/>
      <c r="R1649" s="148"/>
      <c r="S1649" s="148"/>
      <c r="T1649" s="148"/>
      <c r="U1649" s="148"/>
      <c r="V1649" s="148"/>
      <c r="W1649" s="148"/>
    </row>
    <row r="1650">
      <c r="A1650" s="150"/>
      <c r="B1650" s="146"/>
      <c r="C1650" s="147"/>
      <c r="D1650" s="147"/>
      <c r="E1650" s="148"/>
      <c r="F1650" s="148"/>
      <c r="G1650" s="148"/>
      <c r="H1650" s="148"/>
      <c r="I1650" s="148"/>
      <c r="J1650" s="148"/>
      <c r="K1650" s="148"/>
      <c r="L1650" s="148"/>
      <c r="M1650" s="148"/>
      <c r="N1650" s="148"/>
      <c r="O1650" s="148"/>
      <c r="P1650" s="148"/>
      <c r="Q1650" s="148"/>
      <c r="R1650" s="148"/>
      <c r="S1650" s="148"/>
      <c r="T1650" s="148"/>
      <c r="U1650" s="148"/>
      <c r="V1650" s="148"/>
      <c r="W1650" s="148"/>
    </row>
    <row r="1651">
      <c r="A1651" s="150"/>
      <c r="B1651" s="146"/>
      <c r="C1651" s="147"/>
      <c r="D1651" s="147"/>
      <c r="E1651" s="148"/>
      <c r="F1651" s="148"/>
      <c r="G1651" s="148"/>
      <c r="H1651" s="148"/>
      <c r="I1651" s="148"/>
      <c r="J1651" s="148"/>
      <c r="K1651" s="148"/>
      <c r="L1651" s="148"/>
      <c r="M1651" s="148"/>
      <c r="N1651" s="148"/>
      <c r="O1651" s="148"/>
      <c r="P1651" s="148"/>
      <c r="Q1651" s="148"/>
      <c r="R1651" s="148"/>
      <c r="S1651" s="148"/>
      <c r="T1651" s="148"/>
      <c r="U1651" s="148"/>
      <c r="V1651" s="148"/>
      <c r="W1651" s="148"/>
    </row>
    <row r="1652">
      <c r="A1652" s="150"/>
      <c r="B1652" s="146"/>
      <c r="C1652" s="147"/>
      <c r="D1652" s="147"/>
      <c r="E1652" s="148"/>
      <c r="F1652" s="148"/>
      <c r="G1652" s="148"/>
      <c r="H1652" s="148"/>
      <c r="I1652" s="148"/>
      <c r="J1652" s="148"/>
      <c r="K1652" s="148"/>
      <c r="L1652" s="148"/>
      <c r="M1652" s="148"/>
      <c r="N1652" s="148"/>
      <c r="O1652" s="148"/>
      <c r="P1652" s="148"/>
      <c r="Q1652" s="148"/>
      <c r="R1652" s="148"/>
      <c r="S1652" s="148"/>
      <c r="T1652" s="148"/>
      <c r="U1652" s="148"/>
      <c r="V1652" s="148"/>
      <c r="W1652" s="148"/>
    </row>
    <row r="1653">
      <c r="A1653" s="145"/>
      <c r="B1653" s="146"/>
      <c r="C1653" s="147"/>
      <c r="D1653" s="147"/>
      <c r="E1653" s="148"/>
      <c r="F1653" s="148"/>
      <c r="G1653" s="148"/>
      <c r="H1653" s="148"/>
      <c r="I1653" s="148"/>
      <c r="J1653" s="148"/>
      <c r="K1653" s="148"/>
      <c r="L1653" s="148"/>
      <c r="M1653" s="148"/>
      <c r="N1653" s="148"/>
      <c r="O1653" s="148"/>
      <c r="P1653" s="148"/>
      <c r="Q1653" s="148"/>
      <c r="R1653" s="148"/>
      <c r="S1653" s="148"/>
      <c r="T1653" s="148"/>
      <c r="U1653" s="148"/>
      <c r="V1653" s="148"/>
      <c r="W1653" s="148"/>
    </row>
    <row r="1654">
      <c r="A1654" s="145"/>
      <c r="B1654" s="146"/>
      <c r="C1654" s="147"/>
      <c r="D1654" s="147"/>
      <c r="E1654" s="148"/>
      <c r="F1654" s="148"/>
      <c r="G1654" s="148"/>
      <c r="H1654" s="148"/>
      <c r="I1654" s="148"/>
      <c r="J1654" s="148"/>
      <c r="K1654" s="148"/>
      <c r="L1654" s="148"/>
      <c r="M1654" s="148"/>
      <c r="N1654" s="148"/>
      <c r="O1654" s="148"/>
      <c r="P1654" s="148"/>
      <c r="Q1654" s="148"/>
      <c r="R1654" s="148"/>
      <c r="S1654" s="148"/>
      <c r="T1654" s="148"/>
      <c r="U1654" s="148"/>
      <c r="V1654" s="148"/>
      <c r="W1654" s="148"/>
    </row>
    <row r="1655">
      <c r="A1655" s="145"/>
      <c r="B1655" s="146"/>
      <c r="C1655" s="147"/>
      <c r="D1655" s="147"/>
      <c r="E1655" s="148"/>
      <c r="F1655" s="148"/>
      <c r="G1655" s="148"/>
      <c r="H1655" s="148"/>
      <c r="I1655" s="148"/>
      <c r="J1655" s="148"/>
      <c r="K1655" s="148"/>
      <c r="L1655" s="148"/>
      <c r="M1655" s="148"/>
      <c r="N1655" s="148"/>
      <c r="O1655" s="148"/>
      <c r="P1655" s="148"/>
      <c r="Q1655" s="148"/>
      <c r="R1655" s="148"/>
      <c r="S1655" s="148"/>
      <c r="T1655" s="148"/>
      <c r="U1655" s="148"/>
      <c r="V1655" s="148"/>
      <c r="W1655" s="148"/>
    </row>
    <row r="1656">
      <c r="A1656" s="145"/>
      <c r="B1656" s="146"/>
      <c r="C1656" s="147"/>
      <c r="D1656" s="147"/>
      <c r="E1656" s="148"/>
      <c r="F1656" s="148"/>
      <c r="G1656" s="148"/>
      <c r="H1656" s="148"/>
      <c r="I1656" s="148"/>
      <c r="J1656" s="148"/>
      <c r="K1656" s="148"/>
      <c r="L1656" s="148"/>
      <c r="M1656" s="148"/>
      <c r="N1656" s="148"/>
      <c r="O1656" s="148"/>
      <c r="P1656" s="148"/>
      <c r="Q1656" s="148"/>
      <c r="R1656" s="148"/>
      <c r="S1656" s="148"/>
      <c r="T1656" s="148"/>
      <c r="U1656" s="148"/>
      <c r="V1656" s="148"/>
      <c r="W1656" s="148"/>
    </row>
    <row r="1657">
      <c r="A1657" s="145"/>
      <c r="B1657" s="146"/>
      <c r="C1657" s="147"/>
      <c r="D1657" s="147"/>
      <c r="E1657" s="148"/>
      <c r="F1657" s="148"/>
      <c r="G1657" s="148"/>
      <c r="H1657" s="148"/>
      <c r="I1657" s="148"/>
      <c r="J1657" s="148"/>
      <c r="K1657" s="148"/>
      <c r="L1657" s="148"/>
      <c r="M1657" s="148"/>
      <c r="N1657" s="148"/>
      <c r="O1657" s="148"/>
      <c r="P1657" s="148"/>
      <c r="Q1657" s="148"/>
      <c r="R1657" s="148"/>
      <c r="S1657" s="148"/>
      <c r="T1657" s="148"/>
      <c r="U1657" s="148"/>
      <c r="V1657" s="148"/>
      <c r="W1657" s="148"/>
    </row>
    <row r="1658">
      <c r="A1658" s="145"/>
      <c r="B1658" s="146"/>
      <c r="C1658" s="147"/>
      <c r="D1658" s="147"/>
      <c r="E1658" s="148"/>
      <c r="F1658" s="148"/>
      <c r="G1658" s="148"/>
      <c r="H1658" s="148"/>
      <c r="I1658" s="148"/>
      <c r="J1658" s="148"/>
      <c r="K1658" s="148"/>
      <c r="L1658" s="148"/>
      <c r="M1658" s="148"/>
      <c r="N1658" s="148"/>
      <c r="O1658" s="148"/>
      <c r="P1658" s="148"/>
      <c r="Q1658" s="148"/>
      <c r="R1658" s="148"/>
      <c r="S1658" s="148"/>
      <c r="T1658" s="148"/>
      <c r="U1658" s="148"/>
      <c r="V1658" s="148"/>
      <c r="W1658" s="148"/>
    </row>
    <row r="1659">
      <c r="A1659" s="145"/>
      <c r="B1659" s="146"/>
      <c r="C1659" s="147"/>
      <c r="D1659" s="147"/>
      <c r="E1659" s="148"/>
      <c r="F1659" s="148"/>
      <c r="G1659" s="148"/>
      <c r="H1659" s="148"/>
      <c r="I1659" s="148"/>
      <c r="J1659" s="148"/>
      <c r="K1659" s="148"/>
      <c r="L1659" s="148"/>
      <c r="M1659" s="148"/>
      <c r="N1659" s="148"/>
      <c r="O1659" s="148"/>
      <c r="P1659" s="148"/>
      <c r="Q1659" s="148"/>
      <c r="R1659" s="148"/>
      <c r="S1659" s="148"/>
      <c r="T1659" s="148"/>
      <c r="U1659" s="148"/>
      <c r="V1659" s="148"/>
      <c r="W1659" s="148"/>
    </row>
    <row r="1660">
      <c r="A1660" s="145"/>
      <c r="B1660" s="146"/>
      <c r="C1660" s="147"/>
      <c r="D1660" s="147"/>
      <c r="E1660" s="148"/>
      <c r="F1660" s="148"/>
      <c r="G1660" s="148"/>
      <c r="H1660" s="148"/>
      <c r="I1660" s="148"/>
      <c r="J1660" s="148"/>
      <c r="K1660" s="148"/>
      <c r="L1660" s="148"/>
      <c r="M1660" s="148"/>
      <c r="N1660" s="148"/>
      <c r="O1660" s="148"/>
      <c r="P1660" s="148"/>
      <c r="Q1660" s="148"/>
      <c r="R1660" s="148"/>
      <c r="S1660" s="148"/>
      <c r="T1660" s="148"/>
      <c r="U1660" s="148"/>
      <c r="V1660" s="148"/>
      <c r="W1660" s="148"/>
    </row>
    <row r="1661">
      <c r="A1661" s="145"/>
      <c r="B1661" s="146"/>
      <c r="C1661" s="147"/>
      <c r="D1661" s="147"/>
      <c r="E1661" s="148"/>
      <c r="F1661" s="148"/>
      <c r="G1661" s="148"/>
      <c r="H1661" s="148"/>
      <c r="I1661" s="148"/>
      <c r="J1661" s="148"/>
      <c r="K1661" s="148"/>
      <c r="L1661" s="148"/>
      <c r="M1661" s="148"/>
      <c r="N1661" s="148"/>
      <c r="O1661" s="148"/>
      <c r="P1661" s="148"/>
      <c r="Q1661" s="148"/>
      <c r="R1661" s="148"/>
      <c r="S1661" s="148"/>
      <c r="T1661" s="148"/>
      <c r="U1661" s="148"/>
      <c r="V1661" s="148"/>
      <c r="W1661" s="148"/>
    </row>
    <row r="1662">
      <c r="A1662" s="145"/>
      <c r="B1662" s="146"/>
      <c r="C1662" s="147"/>
      <c r="D1662" s="147"/>
      <c r="E1662" s="148"/>
      <c r="F1662" s="148"/>
      <c r="G1662" s="148"/>
      <c r="H1662" s="148"/>
      <c r="I1662" s="148"/>
      <c r="J1662" s="148"/>
      <c r="K1662" s="148"/>
      <c r="L1662" s="148"/>
      <c r="M1662" s="148"/>
      <c r="N1662" s="148"/>
      <c r="O1662" s="148"/>
      <c r="P1662" s="148"/>
      <c r="Q1662" s="148"/>
      <c r="R1662" s="148"/>
      <c r="S1662" s="148"/>
      <c r="T1662" s="148"/>
      <c r="U1662" s="148"/>
      <c r="V1662" s="148"/>
      <c r="W1662" s="148"/>
    </row>
    <row r="1663">
      <c r="A1663" s="145"/>
      <c r="B1663" s="146"/>
      <c r="C1663" s="147"/>
      <c r="D1663" s="147"/>
      <c r="E1663" s="148"/>
      <c r="F1663" s="148"/>
      <c r="G1663" s="148"/>
      <c r="H1663" s="148"/>
      <c r="I1663" s="148"/>
      <c r="J1663" s="148"/>
      <c r="K1663" s="148"/>
      <c r="L1663" s="148"/>
      <c r="M1663" s="148"/>
      <c r="N1663" s="148"/>
      <c r="O1663" s="148"/>
      <c r="P1663" s="148"/>
      <c r="Q1663" s="148"/>
      <c r="R1663" s="148"/>
      <c r="S1663" s="148"/>
      <c r="T1663" s="148"/>
      <c r="U1663" s="148"/>
      <c r="V1663" s="148"/>
      <c r="W1663" s="148"/>
    </row>
    <row r="1664">
      <c r="A1664" s="145"/>
      <c r="B1664" s="146"/>
      <c r="C1664" s="147"/>
      <c r="D1664" s="147"/>
      <c r="E1664" s="148"/>
      <c r="F1664" s="148"/>
      <c r="G1664" s="148"/>
      <c r="H1664" s="148"/>
      <c r="I1664" s="148"/>
      <c r="J1664" s="148"/>
      <c r="K1664" s="148"/>
      <c r="L1664" s="148"/>
      <c r="M1664" s="148"/>
      <c r="N1664" s="148"/>
      <c r="O1664" s="148"/>
      <c r="P1664" s="148"/>
      <c r="Q1664" s="148"/>
      <c r="R1664" s="148"/>
      <c r="S1664" s="148"/>
      <c r="T1664" s="148"/>
      <c r="U1664" s="148"/>
      <c r="V1664" s="148"/>
      <c r="W1664" s="148"/>
    </row>
    <row r="1665">
      <c r="A1665" s="145"/>
      <c r="B1665" s="146"/>
      <c r="C1665" s="147"/>
      <c r="D1665" s="147"/>
      <c r="E1665" s="148"/>
      <c r="F1665" s="148"/>
      <c r="G1665" s="148"/>
      <c r="H1665" s="148"/>
      <c r="I1665" s="148"/>
      <c r="J1665" s="148"/>
      <c r="K1665" s="148"/>
      <c r="L1665" s="148"/>
      <c r="M1665" s="148"/>
      <c r="N1665" s="148"/>
      <c r="O1665" s="148"/>
      <c r="P1665" s="148"/>
      <c r="Q1665" s="148"/>
      <c r="R1665" s="148"/>
      <c r="S1665" s="148"/>
      <c r="T1665" s="148"/>
      <c r="U1665" s="148"/>
      <c r="V1665" s="148"/>
      <c r="W1665" s="148"/>
    </row>
    <row r="1666">
      <c r="A1666" s="145"/>
      <c r="B1666" s="146"/>
      <c r="C1666" s="147"/>
      <c r="D1666" s="147"/>
      <c r="E1666" s="148"/>
      <c r="F1666" s="148"/>
      <c r="G1666" s="148"/>
      <c r="H1666" s="148"/>
      <c r="I1666" s="148"/>
      <c r="J1666" s="148"/>
      <c r="K1666" s="148"/>
      <c r="L1666" s="148"/>
      <c r="M1666" s="148"/>
      <c r="N1666" s="148"/>
      <c r="O1666" s="148"/>
      <c r="P1666" s="148"/>
      <c r="Q1666" s="148"/>
      <c r="R1666" s="148"/>
      <c r="S1666" s="148"/>
      <c r="T1666" s="148"/>
      <c r="U1666" s="148"/>
      <c r="V1666" s="148"/>
      <c r="W1666" s="148"/>
    </row>
    <row r="1667">
      <c r="A1667" s="145"/>
      <c r="B1667" s="146"/>
      <c r="C1667" s="147"/>
      <c r="D1667" s="147"/>
      <c r="E1667" s="148"/>
      <c r="F1667" s="148"/>
      <c r="G1667" s="148"/>
      <c r="H1667" s="148"/>
      <c r="I1667" s="148"/>
      <c r="J1667" s="148"/>
      <c r="K1667" s="148"/>
      <c r="L1667" s="148"/>
      <c r="M1667" s="148"/>
      <c r="N1667" s="148"/>
      <c r="O1667" s="148"/>
      <c r="P1667" s="148"/>
      <c r="Q1667" s="148"/>
      <c r="R1667" s="148"/>
      <c r="S1667" s="148"/>
      <c r="T1667" s="148"/>
      <c r="U1667" s="148"/>
      <c r="V1667" s="148"/>
      <c r="W1667" s="148"/>
    </row>
    <row r="1668">
      <c r="A1668" s="145"/>
      <c r="B1668" s="146"/>
      <c r="C1668" s="147"/>
      <c r="D1668" s="147"/>
      <c r="E1668" s="148"/>
      <c r="F1668" s="148"/>
      <c r="G1668" s="148"/>
      <c r="H1668" s="148"/>
      <c r="I1668" s="148"/>
      <c r="J1668" s="148"/>
      <c r="K1668" s="148"/>
      <c r="L1668" s="148"/>
      <c r="M1668" s="148"/>
      <c r="N1668" s="148"/>
      <c r="O1668" s="148"/>
      <c r="P1668" s="148"/>
      <c r="Q1668" s="148"/>
      <c r="R1668" s="148"/>
      <c r="S1668" s="148"/>
      <c r="T1668" s="148"/>
      <c r="U1668" s="148"/>
      <c r="V1668" s="148"/>
      <c r="W1668" s="148"/>
    </row>
    <row r="1669">
      <c r="A1669" s="145"/>
      <c r="B1669" s="146"/>
      <c r="C1669" s="147"/>
      <c r="D1669" s="147"/>
      <c r="E1669" s="148"/>
      <c r="F1669" s="148"/>
      <c r="G1669" s="148"/>
      <c r="H1669" s="148"/>
      <c r="I1669" s="148"/>
      <c r="J1669" s="148"/>
      <c r="K1669" s="148"/>
      <c r="L1669" s="148"/>
      <c r="M1669" s="148"/>
      <c r="N1669" s="148"/>
      <c r="O1669" s="148"/>
      <c r="P1669" s="148"/>
      <c r="Q1669" s="148"/>
      <c r="R1669" s="148"/>
      <c r="S1669" s="148"/>
      <c r="T1669" s="148"/>
      <c r="U1669" s="148"/>
      <c r="V1669" s="148"/>
      <c r="W1669" s="148"/>
    </row>
    <row r="1670">
      <c r="A1670" s="145"/>
      <c r="B1670" s="146"/>
      <c r="C1670" s="147"/>
      <c r="D1670" s="147"/>
      <c r="E1670" s="148"/>
      <c r="F1670" s="148"/>
      <c r="G1670" s="148"/>
      <c r="H1670" s="148"/>
      <c r="I1670" s="148"/>
      <c r="J1670" s="148"/>
      <c r="K1670" s="148"/>
      <c r="L1670" s="148"/>
      <c r="M1670" s="148"/>
      <c r="N1670" s="148"/>
      <c r="O1670" s="148"/>
      <c r="P1670" s="148"/>
      <c r="Q1670" s="148"/>
      <c r="R1670" s="148"/>
      <c r="S1670" s="148"/>
      <c r="T1670" s="148"/>
      <c r="U1670" s="148"/>
      <c r="V1670" s="148"/>
      <c r="W1670" s="148"/>
    </row>
    <row r="1671">
      <c r="A1671" s="145"/>
      <c r="B1671" s="146"/>
      <c r="C1671" s="147"/>
      <c r="D1671" s="147"/>
      <c r="E1671" s="148"/>
      <c r="F1671" s="148"/>
      <c r="G1671" s="148"/>
      <c r="H1671" s="148"/>
      <c r="I1671" s="148"/>
      <c r="J1671" s="148"/>
      <c r="K1671" s="148"/>
      <c r="L1671" s="148"/>
      <c r="M1671" s="148"/>
      <c r="N1671" s="148"/>
      <c r="O1671" s="148"/>
      <c r="P1671" s="148"/>
      <c r="Q1671" s="148"/>
      <c r="R1671" s="148"/>
      <c r="S1671" s="148"/>
      <c r="T1671" s="148"/>
      <c r="U1671" s="148"/>
      <c r="V1671" s="148"/>
      <c r="W1671" s="148"/>
    </row>
    <row r="1672">
      <c r="A1672" s="145"/>
      <c r="B1672" s="146"/>
      <c r="C1672" s="147"/>
      <c r="D1672" s="147"/>
      <c r="E1672" s="148"/>
      <c r="F1672" s="148"/>
      <c r="G1672" s="148"/>
      <c r="H1672" s="148"/>
      <c r="I1672" s="148"/>
      <c r="J1672" s="148"/>
      <c r="K1672" s="148"/>
      <c r="L1672" s="148"/>
      <c r="M1672" s="148"/>
      <c r="N1672" s="148"/>
      <c r="O1672" s="148"/>
      <c r="P1672" s="148"/>
      <c r="Q1672" s="148"/>
      <c r="R1672" s="148"/>
      <c r="S1672" s="148"/>
      <c r="T1672" s="148"/>
      <c r="U1672" s="148"/>
      <c r="V1672" s="148"/>
      <c r="W1672" s="148"/>
    </row>
    <row r="1673">
      <c r="A1673" s="145"/>
      <c r="B1673" s="146"/>
      <c r="C1673" s="147"/>
      <c r="D1673" s="147"/>
      <c r="E1673" s="148"/>
      <c r="F1673" s="148"/>
      <c r="G1673" s="148"/>
      <c r="H1673" s="148"/>
      <c r="I1673" s="148"/>
      <c r="J1673" s="148"/>
      <c r="K1673" s="148"/>
      <c r="L1673" s="148"/>
      <c r="M1673" s="148"/>
      <c r="N1673" s="148"/>
      <c r="O1673" s="148"/>
      <c r="P1673" s="148"/>
      <c r="Q1673" s="148"/>
      <c r="R1673" s="148"/>
      <c r="S1673" s="148"/>
      <c r="T1673" s="148"/>
      <c r="U1673" s="148"/>
      <c r="V1673" s="148"/>
      <c r="W1673" s="148"/>
    </row>
    <row r="1674">
      <c r="A1674" s="145"/>
      <c r="B1674" s="146"/>
      <c r="C1674" s="147"/>
      <c r="D1674" s="147"/>
      <c r="E1674" s="148"/>
      <c r="F1674" s="148"/>
      <c r="G1674" s="148"/>
      <c r="H1674" s="148"/>
      <c r="I1674" s="148"/>
      <c r="J1674" s="148"/>
      <c r="K1674" s="148"/>
      <c r="L1674" s="148"/>
      <c r="M1674" s="148"/>
      <c r="N1674" s="148"/>
      <c r="O1674" s="148"/>
      <c r="P1674" s="148"/>
      <c r="Q1674" s="148"/>
      <c r="R1674" s="148"/>
      <c r="S1674" s="148"/>
      <c r="T1674" s="148"/>
      <c r="U1674" s="148"/>
      <c r="V1674" s="148"/>
      <c r="W1674" s="148"/>
    </row>
    <row r="1675">
      <c r="A1675" s="145"/>
      <c r="B1675" s="146"/>
      <c r="C1675" s="147"/>
      <c r="D1675" s="147"/>
      <c r="E1675" s="148"/>
      <c r="F1675" s="148"/>
      <c r="G1675" s="148"/>
      <c r="H1675" s="148"/>
      <c r="I1675" s="148"/>
      <c r="J1675" s="148"/>
      <c r="K1675" s="148"/>
      <c r="L1675" s="148"/>
      <c r="M1675" s="148"/>
      <c r="N1675" s="148"/>
      <c r="O1675" s="148"/>
      <c r="P1675" s="148"/>
      <c r="Q1675" s="148"/>
      <c r="R1675" s="148"/>
      <c r="S1675" s="148"/>
      <c r="T1675" s="148"/>
      <c r="U1675" s="148"/>
      <c r="V1675" s="148"/>
      <c r="W1675" s="148"/>
    </row>
    <row r="1676">
      <c r="A1676" s="145"/>
      <c r="B1676" s="146"/>
      <c r="C1676" s="147"/>
      <c r="D1676" s="147"/>
      <c r="E1676" s="148"/>
      <c r="F1676" s="148"/>
      <c r="G1676" s="148"/>
      <c r="H1676" s="148"/>
      <c r="I1676" s="148"/>
      <c r="J1676" s="148"/>
      <c r="K1676" s="148"/>
      <c r="L1676" s="148"/>
      <c r="M1676" s="148"/>
      <c r="N1676" s="148"/>
      <c r="O1676" s="148"/>
      <c r="P1676" s="148"/>
      <c r="Q1676" s="148"/>
      <c r="R1676" s="148"/>
      <c r="S1676" s="148"/>
      <c r="T1676" s="148"/>
      <c r="U1676" s="148"/>
      <c r="V1676" s="148"/>
      <c r="W1676" s="148"/>
    </row>
    <row r="1677">
      <c r="A1677" s="145"/>
      <c r="B1677" s="146"/>
      <c r="C1677" s="147"/>
      <c r="D1677" s="147"/>
      <c r="E1677" s="148"/>
      <c r="F1677" s="148"/>
      <c r="G1677" s="148"/>
      <c r="H1677" s="148"/>
      <c r="I1677" s="148"/>
      <c r="J1677" s="148"/>
      <c r="K1677" s="148"/>
      <c r="L1677" s="148"/>
      <c r="M1677" s="148"/>
      <c r="N1677" s="148"/>
      <c r="O1677" s="148"/>
      <c r="P1677" s="148"/>
      <c r="Q1677" s="148"/>
      <c r="R1677" s="148"/>
      <c r="S1677" s="148"/>
      <c r="T1677" s="148"/>
      <c r="U1677" s="148"/>
      <c r="V1677" s="148"/>
      <c r="W1677" s="148"/>
    </row>
    <row r="1678">
      <c r="A1678" s="145"/>
      <c r="B1678" s="146"/>
      <c r="C1678" s="147"/>
      <c r="D1678" s="147"/>
      <c r="E1678" s="148"/>
      <c r="F1678" s="148"/>
      <c r="G1678" s="148"/>
      <c r="H1678" s="148"/>
      <c r="I1678" s="148"/>
      <c r="J1678" s="148"/>
      <c r="K1678" s="148"/>
      <c r="L1678" s="148"/>
      <c r="M1678" s="148"/>
      <c r="N1678" s="148"/>
      <c r="O1678" s="148"/>
      <c r="P1678" s="148"/>
      <c r="Q1678" s="148"/>
      <c r="R1678" s="148"/>
      <c r="S1678" s="148"/>
      <c r="T1678" s="148"/>
      <c r="U1678" s="148"/>
      <c r="V1678" s="148"/>
      <c r="W1678" s="148"/>
    </row>
    <row r="1679">
      <c r="A1679" s="145"/>
      <c r="B1679" s="146"/>
      <c r="C1679" s="147"/>
      <c r="D1679" s="147"/>
      <c r="E1679" s="148"/>
      <c r="F1679" s="148"/>
      <c r="G1679" s="148"/>
      <c r="H1679" s="148"/>
      <c r="I1679" s="148"/>
      <c r="J1679" s="148"/>
      <c r="K1679" s="148"/>
      <c r="L1679" s="148"/>
      <c r="M1679" s="148"/>
      <c r="N1679" s="148"/>
      <c r="O1679" s="148"/>
      <c r="P1679" s="148"/>
      <c r="Q1679" s="148"/>
      <c r="R1679" s="148"/>
      <c r="S1679" s="148"/>
      <c r="T1679" s="148"/>
      <c r="U1679" s="148"/>
      <c r="V1679" s="148"/>
      <c r="W1679" s="148"/>
    </row>
    <row r="1680">
      <c r="A1680" s="145"/>
      <c r="B1680" s="146"/>
      <c r="C1680" s="147"/>
      <c r="D1680" s="147"/>
      <c r="E1680" s="148"/>
      <c r="F1680" s="148"/>
      <c r="G1680" s="148"/>
      <c r="H1680" s="148"/>
      <c r="I1680" s="148"/>
      <c r="J1680" s="148"/>
      <c r="K1680" s="148"/>
      <c r="L1680" s="148"/>
      <c r="M1680" s="148"/>
      <c r="N1680" s="148"/>
      <c r="O1680" s="148"/>
      <c r="P1680" s="148"/>
      <c r="Q1680" s="148"/>
      <c r="R1680" s="148"/>
      <c r="S1680" s="148"/>
      <c r="T1680" s="148"/>
      <c r="U1680" s="148"/>
      <c r="V1680" s="148"/>
      <c r="W1680" s="148"/>
    </row>
    <row r="1681">
      <c r="A1681" s="145"/>
      <c r="B1681" s="146"/>
      <c r="C1681" s="147"/>
      <c r="D1681" s="147"/>
      <c r="E1681" s="148"/>
      <c r="F1681" s="148"/>
      <c r="G1681" s="148"/>
      <c r="H1681" s="148"/>
      <c r="I1681" s="148"/>
      <c r="J1681" s="148"/>
      <c r="K1681" s="148"/>
      <c r="L1681" s="148"/>
      <c r="M1681" s="148"/>
      <c r="N1681" s="148"/>
      <c r="O1681" s="148"/>
      <c r="P1681" s="148"/>
      <c r="Q1681" s="148"/>
      <c r="R1681" s="148"/>
      <c r="S1681" s="148"/>
      <c r="T1681" s="148"/>
      <c r="U1681" s="148"/>
      <c r="V1681" s="148"/>
      <c r="W1681" s="148"/>
    </row>
    <row r="1682">
      <c r="A1682" s="145"/>
      <c r="B1682" s="146"/>
      <c r="C1682" s="147"/>
      <c r="D1682" s="147"/>
      <c r="E1682" s="148"/>
      <c r="F1682" s="148"/>
      <c r="G1682" s="148"/>
      <c r="H1682" s="148"/>
      <c r="I1682" s="148"/>
      <c r="J1682" s="148"/>
      <c r="K1682" s="148"/>
      <c r="L1682" s="148"/>
      <c r="M1682" s="148"/>
      <c r="N1682" s="148"/>
      <c r="O1682" s="148"/>
      <c r="P1682" s="148"/>
      <c r="Q1682" s="148"/>
      <c r="R1682" s="148"/>
      <c r="S1682" s="148"/>
      <c r="T1682" s="148"/>
      <c r="U1682" s="148"/>
      <c r="V1682" s="148"/>
      <c r="W1682" s="148"/>
    </row>
    <row r="1683">
      <c r="A1683" s="145"/>
      <c r="B1683" s="146"/>
      <c r="C1683" s="147"/>
      <c r="D1683" s="147"/>
      <c r="E1683" s="148"/>
      <c r="F1683" s="148"/>
      <c r="G1683" s="148"/>
      <c r="H1683" s="148"/>
      <c r="I1683" s="148"/>
      <c r="J1683" s="148"/>
      <c r="K1683" s="148"/>
      <c r="L1683" s="148"/>
      <c r="M1683" s="148"/>
      <c r="N1683" s="148"/>
      <c r="O1683" s="148"/>
      <c r="P1683" s="148"/>
      <c r="Q1683" s="148"/>
      <c r="R1683" s="148"/>
      <c r="S1683" s="148"/>
      <c r="T1683" s="148"/>
      <c r="U1683" s="148"/>
      <c r="V1683" s="148"/>
      <c r="W1683" s="148"/>
    </row>
    <row r="1684">
      <c r="A1684" s="145"/>
      <c r="B1684" s="146"/>
      <c r="C1684" s="147"/>
      <c r="D1684" s="147"/>
      <c r="E1684" s="148"/>
      <c r="F1684" s="148"/>
      <c r="G1684" s="148"/>
      <c r="H1684" s="148"/>
      <c r="I1684" s="148"/>
      <c r="J1684" s="148"/>
      <c r="K1684" s="148"/>
      <c r="L1684" s="148"/>
      <c r="M1684" s="148"/>
      <c r="N1684" s="148"/>
      <c r="O1684" s="148"/>
      <c r="P1684" s="148"/>
      <c r="Q1684" s="148"/>
      <c r="R1684" s="148"/>
      <c r="S1684" s="148"/>
      <c r="T1684" s="148"/>
      <c r="U1684" s="148"/>
      <c r="V1684" s="148"/>
      <c r="W1684" s="148"/>
    </row>
    <row r="1685">
      <c r="A1685" s="145"/>
      <c r="B1685" s="146"/>
      <c r="C1685" s="147"/>
      <c r="D1685" s="147"/>
      <c r="E1685" s="148"/>
      <c r="F1685" s="148"/>
      <c r="G1685" s="148"/>
      <c r="H1685" s="148"/>
      <c r="I1685" s="148"/>
      <c r="J1685" s="148"/>
      <c r="K1685" s="148"/>
      <c r="L1685" s="148"/>
      <c r="M1685" s="148"/>
      <c r="N1685" s="148"/>
      <c r="O1685" s="148"/>
      <c r="P1685" s="148"/>
      <c r="Q1685" s="148"/>
      <c r="R1685" s="148"/>
      <c r="S1685" s="148"/>
      <c r="T1685" s="148"/>
      <c r="U1685" s="148"/>
      <c r="V1685" s="148"/>
      <c r="W1685" s="148"/>
    </row>
    <row r="1686">
      <c r="A1686" s="145"/>
      <c r="B1686" s="146"/>
      <c r="C1686" s="147"/>
      <c r="D1686" s="147"/>
      <c r="E1686" s="148"/>
      <c r="F1686" s="148"/>
      <c r="G1686" s="148"/>
      <c r="H1686" s="148"/>
      <c r="I1686" s="148"/>
      <c r="J1686" s="148"/>
      <c r="K1686" s="148"/>
      <c r="L1686" s="148"/>
      <c r="M1686" s="148"/>
      <c r="N1686" s="148"/>
      <c r="O1686" s="148"/>
      <c r="P1686" s="148"/>
      <c r="Q1686" s="148"/>
      <c r="R1686" s="148"/>
      <c r="S1686" s="148"/>
      <c r="T1686" s="148"/>
      <c r="U1686" s="148"/>
      <c r="V1686" s="148"/>
      <c r="W1686" s="148"/>
    </row>
    <row r="1687">
      <c r="A1687" s="145"/>
      <c r="B1687" s="146"/>
      <c r="C1687" s="147"/>
      <c r="D1687" s="147"/>
      <c r="E1687" s="148"/>
      <c r="F1687" s="148"/>
      <c r="G1687" s="148"/>
      <c r="H1687" s="148"/>
      <c r="I1687" s="148"/>
      <c r="J1687" s="148"/>
      <c r="K1687" s="148"/>
      <c r="L1687" s="148"/>
      <c r="M1687" s="148"/>
      <c r="N1687" s="148"/>
      <c r="O1687" s="148"/>
      <c r="P1687" s="148"/>
      <c r="Q1687" s="148"/>
      <c r="R1687" s="148"/>
      <c r="S1687" s="148"/>
      <c r="T1687" s="148"/>
      <c r="U1687" s="148"/>
      <c r="V1687" s="148"/>
      <c r="W1687" s="148"/>
    </row>
    <row r="1688">
      <c r="A1688" s="145"/>
      <c r="B1688" s="146"/>
      <c r="C1688" s="147"/>
      <c r="D1688" s="147"/>
      <c r="E1688" s="148"/>
      <c r="F1688" s="148"/>
      <c r="G1688" s="148"/>
      <c r="H1688" s="148"/>
      <c r="I1688" s="148"/>
      <c r="J1688" s="148"/>
      <c r="K1688" s="148"/>
      <c r="L1688" s="148"/>
      <c r="M1688" s="148"/>
      <c r="N1688" s="148"/>
      <c r="O1688" s="148"/>
      <c r="P1688" s="148"/>
      <c r="Q1688" s="148"/>
      <c r="R1688" s="148"/>
      <c r="S1688" s="148"/>
      <c r="T1688" s="148"/>
      <c r="U1688" s="148"/>
      <c r="V1688" s="148"/>
      <c r="W1688" s="148"/>
    </row>
    <row r="1689">
      <c r="A1689" s="145"/>
      <c r="B1689" s="146"/>
      <c r="C1689" s="147"/>
      <c r="D1689" s="147"/>
      <c r="E1689" s="148"/>
      <c r="F1689" s="148"/>
      <c r="G1689" s="148"/>
      <c r="H1689" s="148"/>
      <c r="I1689" s="148"/>
      <c r="J1689" s="148"/>
      <c r="K1689" s="148"/>
      <c r="L1689" s="148"/>
      <c r="M1689" s="148"/>
      <c r="N1689" s="148"/>
      <c r="O1689" s="148"/>
      <c r="P1689" s="148"/>
      <c r="Q1689" s="148"/>
      <c r="R1689" s="148"/>
      <c r="S1689" s="148"/>
      <c r="T1689" s="148"/>
      <c r="U1689" s="148"/>
      <c r="V1689" s="148"/>
      <c r="W1689" s="148"/>
    </row>
    <row r="1690">
      <c r="A1690" s="145"/>
      <c r="B1690" s="146"/>
      <c r="C1690" s="147"/>
      <c r="D1690" s="147"/>
      <c r="E1690" s="148"/>
      <c r="F1690" s="148"/>
      <c r="G1690" s="148"/>
      <c r="H1690" s="148"/>
      <c r="I1690" s="148"/>
      <c r="J1690" s="148"/>
      <c r="K1690" s="148"/>
      <c r="L1690" s="148"/>
      <c r="M1690" s="148"/>
      <c r="N1690" s="148"/>
      <c r="O1690" s="148"/>
      <c r="P1690" s="148"/>
      <c r="Q1690" s="148"/>
      <c r="R1690" s="148"/>
      <c r="S1690" s="148"/>
      <c r="T1690" s="148"/>
      <c r="U1690" s="148"/>
      <c r="V1690" s="148"/>
      <c r="W1690" s="148"/>
    </row>
    <row r="1691">
      <c r="A1691" s="145"/>
      <c r="B1691" s="146"/>
      <c r="C1691" s="147"/>
      <c r="D1691" s="147"/>
      <c r="E1691" s="148"/>
      <c r="F1691" s="148"/>
      <c r="G1691" s="148"/>
      <c r="H1691" s="148"/>
      <c r="I1691" s="148"/>
      <c r="J1691" s="148"/>
      <c r="K1691" s="148"/>
      <c r="L1691" s="148"/>
      <c r="M1691" s="148"/>
      <c r="N1691" s="148"/>
      <c r="O1691" s="148"/>
      <c r="P1691" s="148"/>
      <c r="Q1691" s="148"/>
      <c r="R1691" s="148"/>
      <c r="S1691" s="148"/>
      <c r="T1691" s="148"/>
      <c r="U1691" s="148"/>
      <c r="V1691" s="148"/>
      <c r="W1691" s="148"/>
    </row>
    <row r="1692">
      <c r="A1692" s="145"/>
      <c r="B1692" s="146"/>
      <c r="C1692" s="147"/>
      <c r="D1692" s="147"/>
      <c r="E1692" s="148"/>
      <c r="F1692" s="148"/>
      <c r="G1692" s="148"/>
      <c r="H1692" s="148"/>
      <c r="I1692" s="148"/>
      <c r="J1692" s="148"/>
      <c r="K1692" s="148"/>
      <c r="L1692" s="148"/>
      <c r="M1692" s="148"/>
      <c r="N1692" s="148"/>
      <c r="O1692" s="148"/>
      <c r="P1692" s="148"/>
      <c r="Q1692" s="148"/>
      <c r="R1692" s="148"/>
      <c r="S1692" s="148"/>
      <c r="T1692" s="148"/>
      <c r="U1692" s="148"/>
      <c r="V1692" s="148"/>
      <c r="W1692" s="148"/>
    </row>
    <row r="1693">
      <c r="A1693" s="145"/>
      <c r="B1693" s="146"/>
      <c r="C1693" s="147"/>
      <c r="D1693" s="147"/>
      <c r="E1693" s="148"/>
      <c r="F1693" s="148"/>
      <c r="G1693" s="148"/>
      <c r="H1693" s="148"/>
      <c r="I1693" s="148"/>
      <c r="J1693" s="148"/>
      <c r="K1693" s="148"/>
      <c r="L1693" s="148"/>
      <c r="M1693" s="148"/>
      <c r="N1693" s="148"/>
      <c r="O1693" s="148"/>
      <c r="P1693" s="148"/>
      <c r="Q1693" s="148"/>
      <c r="R1693" s="148"/>
      <c r="S1693" s="148"/>
      <c r="T1693" s="148"/>
      <c r="U1693" s="148"/>
      <c r="V1693" s="148"/>
      <c r="W1693" s="148"/>
    </row>
    <row r="1694">
      <c r="A1694" s="145"/>
      <c r="B1694" s="146"/>
      <c r="C1694" s="147"/>
      <c r="D1694" s="147"/>
      <c r="E1694" s="148"/>
      <c r="F1694" s="148"/>
      <c r="G1694" s="148"/>
      <c r="H1694" s="148"/>
      <c r="I1694" s="148"/>
      <c r="J1694" s="148"/>
      <c r="K1694" s="148"/>
      <c r="L1694" s="148"/>
      <c r="M1694" s="148"/>
      <c r="N1694" s="148"/>
      <c r="O1694" s="148"/>
      <c r="P1694" s="148"/>
      <c r="Q1694" s="148"/>
      <c r="R1694" s="148"/>
      <c r="S1694" s="148"/>
      <c r="T1694" s="148"/>
      <c r="U1694" s="148"/>
      <c r="V1694" s="148"/>
      <c r="W1694" s="148"/>
    </row>
    <row r="1695">
      <c r="A1695" s="145"/>
      <c r="B1695" s="146"/>
      <c r="C1695" s="147"/>
      <c r="D1695" s="147"/>
      <c r="E1695" s="148"/>
      <c r="F1695" s="148"/>
      <c r="G1695" s="148"/>
      <c r="H1695" s="148"/>
      <c r="I1695" s="148"/>
      <c r="J1695" s="148"/>
      <c r="K1695" s="148"/>
      <c r="L1695" s="148"/>
      <c r="M1695" s="148"/>
      <c r="N1695" s="148"/>
      <c r="O1695" s="148"/>
      <c r="P1695" s="148"/>
      <c r="Q1695" s="148"/>
      <c r="R1695" s="148"/>
      <c r="S1695" s="148"/>
      <c r="T1695" s="148"/>
      <c r="U1695" s="148"/>
      <c r="V1695" s="148"/>
      <c r="W1695" s="148"/>
    </row>
    <row r="1696">
      <c r="A1696" s="145"/>
      <c r="B1696" s="146"/>
      <c r="C1696" s="147"/>
      <c r="D1696" s="147"/>
      <c r="E1696" s="148"/>
      <c r="F1696" s="148"/>
      <c r="G1696" s="148"/>
      <c r="H1696" s="148"/>
      <c r="I1696" s="148"/>
      <c r="J1696" s="148"/>
      <c r="K1696" s="148"/>
      <c r="L1696" s="148"/>
      <c r="M1696" s="148"/>
      <c r="N1696" s="148"/>
      <c r="O1696" s="148"/>
      <c r="P1696" s="148"/>
      <c r="Q1696" s="148"/>
      <c r="R1696" s="148"/>
      <c r="S1696" s="148"/>
      <c r="T1696" s="148"/>
      <c r="U1696" s="148"/>
      <c r="V1696" s="148"/>
      <c r="W1696" s="148"/>
    </row>
    <row r="1697">
      <c r="A1697" s="145"/>
      <c r="B1697" s="146"/>
      <c r="C1697" s="147"/>
      <c r="D1697" s="147"/>
      <c r="E1697" s="148"/>
      <c r="F1697" s="148"/>
      <c r="G1697" s="148"/>
      <c r="H1697" s="148"/>
      <c r="I1697" s="148"/>
      <c r="J1697" s="148"/>
      <c r="K1697" s="148"/>
      <c r="L1697" s="148"/>
      <c r="M1697" s="148"/>
      <c r="N1697" s="148"/>
      <c r="O1697" s="148"/>
      <c r="P1697" s="148"/>
      <c r="Q1697" s="148"/>
      <c r="R1697" s="148"/>
      <c r="S1697" s="148"/>
      <c r="T1697" s="148"/>
      <c r="U1697" s="148"/>
      <c r="V1697" s="148"/>
      <c r="W1697" s="148"/>
    </row>
    <row r="1698">
      <c r="A1698" s="145"/>
      <c r="B1698" s="146"/>
      <c r="C1698" s="147"/>
      <c r="D1698" s="147"/>
      <c r="E1698" s="148"/>
      <c r="F1698" s="148"/>
      <c r="G1698" s="148"/>
      <c r="H1698" s="148"/>
      <c r="I1698" s="148"/>
      <c r="J1698" s="148"/>
      <c r="K1698" s="148"/>
      <c r="L1698" s="148"/>
      <c r="M1698" s="148"/>
      <c r="N1698" s="148"/>
      <c r="O1698" s="148"/>
      <c r="P1698" s="148"/>
      <c r="Q1698" s="148"/>
      <c r="R1698" s="148"/>
      <c r="S1698" s="148"/>
      <c r="T1698" s="148"/>
      <c r="U1698" s="148"/>
      <c r="V1698" s="148"/>
      <c r="W1698" s="148"/>
    </row>
    <row r="1699">
      <c r="A1699" s="145"/>
      <c r="B1699" s="146"/>
      <c r="C1699" s="147"/>
      <c r="D1699" s="147"/>
      <c r="E1699" s="148"/>
      <c r="F1699" s="148"/>
      <c r="G1699" s="148"/>
      <c r="H1699" s="148"/>
      <c r="I1699" s="148"/>
      <c r="J1699" s="148"/>
      <c r="K1699" s="148"/>
      <c r="L1699" s="148"/>
      <c r="M1699" s="148"/>
      <c r="N1699" s="148"/>
      <c r="O1699" s="148"/>
      <c r="P1699" s="148"/>
      <c r="Q1699" s="148"/>
      <c r="R1699" s="148"/>
      <c r="S1699" s="148"/>
      <c r="T1699" s="148"/>
      <c r="U1699" s="148"/>
      <c r="V1699" s="148"/>
      <c r="W1699" s="148"/>
    </row>
    <row r="1700">
      <c r="A1700" s="145"/>
      <c r="B1700" s="146"/>
      <c r="C1700" s="147"/>
      <c r="D1700" s="147"/>
      <c r="E1700" s="148"/>
      <c r="F1700" s="148"/>
      <c r="G1700" s="148"/>
      <c r="H1700" s="148"/>
      <c r="I1700" s="148"/>
      <c r="J1700" s="148"/>
      <c r="K1700" s="148"/>
      <c r="L1700" s="148"/>
      <c r="M1700" s="148"/>
      <c r="N1700" s="148"/>
      <c r="O1700" s="148"/>
      <c r="P1700" s="148"/>
      <c r="Q1700" s="148"/>
      <c r="R1700" s="148"/>
      <c r="S1700" s="148"/>
      <c r="T1700" s="148"/>
      <c r="U1700" s="148"/>
      <c r="V1700" s="148"/>
      <c r="W1700" s="148"/>
    </row>
    <row r="1701">
      <c r="A1701" s="145"/>
      <c r="B1701" s="146"/>
      <c r="C1701" s="147"/>
      <c r="D1701" s="147"/>
      <c r="E1701" s="148"/>
      <c r="F1701" s="148"/>
      <c r="G1701" s="148"/>
      <c r="H1701" s="148"/>
      <c r="I1701" s="148"/>
      <c r="J1701" s="148"/>
      <c r="K1701" s="148"/>
      <c r="L1701" s="148"/>
      <c r="M1701" s="148"/>
      <c r="N1701" s="148"/>
      <c r="O1701" s="148"/>
      <c r="P1701" s="148"/>
      <c r="Q1701" s="148"/>
      <c r="R1701" s="148"/>
      <c r="S1701" s="148"/>
      <c r="T1701" s="148"/>
      <c r="U1701" s="148"/>
      <c r="V1701" s="148"/>
      <c r="W1701" s="148"/>
    </row>
    <row r="1702">
      <c r="A1702" s="145"/>
      <c r="B1702" s="146"/>
      <c r="C1702" s="147"/>
      <c r="D1702" s="147"/>
      <c r="E1702" s="148"/>
      <c r="F1702" s="148"/>
      <c r="G1702" s="148"/>
      <c r="H1702" s="148"/>
      <c r="I1702" s="148"/>
      <c r="J1702" s="148"/>
      <c r="K1702" s="148"/>
      <c r="L1702" s="148"/>
      <c r="M1702" s="148"/>
      <c r="N1702" s="148"/>
      <c r="O1702" s="148"/>
      <c r="P1702" s="148"/>
      <c r="Q1702" s="148"/>
      <c r="R1702" s="148"/>
      <c r="S1702" s="148"/>
      <c r="T1702" s="148"/>
      <c r="U1702" s="148"/>
      <c r="V1702" s="148"/>
      <c r="W1702" s="148"/>
    </row>
    <row r="1703">
      <c r="A1703" s="145"/>
      <c r="B1703" s="146"/>
      <c r="C1703" s="147"/>
      <c r="D1703" s="147"/>
      <c r="E1703" s="148"/>
      <c r="F1703" s="148"/>
      <c r="G1703" s="148"/>
      <c r="H1703" s="148"/>
      <c r="I1703" s="148"/>
      <c r="J1703" s="148"/>
      <c r="K1703" s="148"/>
      <c r="L1703" s="148"/>
      <c r="M1703" s="148"/>
      <c r="N1703" s="148"/>
      <c r="O1703" s="148"/>
      <c r="P1703" s="148"/>
      <c r="Q1703" s="148"/>
      <c r="R1703" s="148"/>
      <c r="S1703" s="148"/>
      <c r="T1703" s="148"/>
      <c r="U1703" s="148"/>
      <c r="V1703" s="148"/>
      <c r="W1703" s="148"/>
    </row>
    <row r="1704">
      <c r="A1704" s="145"/>
      <c r="B1704" s="146"/>
      <c r="C1704" s="147"/>
      <c r="D1704" s="147"/>
      <c r="E1704" s="148"/>
      <c r="F1704" s="148"/>
      <c r="G1704" s="148"/>
      <c r="H1704" s="148"/>
      <c r="I1704" s="148"/>
      <c r="J1704" s="148"/>
      <c r="K1704" s="148"/>
      <c r="L1704" s="148"/>
      <c r="M1704" s="148"/>
      <c r="N1704" s="148"/>
      <c r="O1704" s="148"/>
      <c r="P1704" s="148"/>
      <c r="Q1704" s="148"/>
      <c r="R1704" s="148"/>
      <c r="S1704" s="148"/>
      <c r="T1704" s="148"/>
      <c r="U1704" s="148"/>
      <c r="V1704" s="148"/>
      <c r="W1704" s="148"/>
    </row>
    <row r="1705">
      <c r="A1705" s="145"/>
      <c r="B1705" s="146"/>
      <c r="C1705" s="147"/>
      <c r="D1705" s="147"/>
      <c r="E1705" s="148"/>
      <c r="F1705" s="148"/>
      <c r="G1705" s="148"/>
      <c r="H1705" s="148"/>
      <c r="I1705" s="148"/>
      <c r="J1705" s="148"/>
      <c r="K1705" s="148"/>
      <c r="L1705" s="148"/>
      <c r="M1705" s="148"/>
      <c r="N1705" s="148"/>
      <c r="O1705" s="148"/>
      <c r="P1705" s="148"/>
      <c r="Q1705" s="148"/>
      <c r="R1705" s="148"/>
      <c r="S1705" s="148"/>
      <c r="T1705" s="148"/>
      <c r="U1705" s="148"/>
      <c r="V1705" s="148"/>
      <c r="W1705" s="148"/>
    </row>
    <row r="1706">
      <c r="A1706" s="145"/>
      <c r="B1706" s="146"/>
      <c r="C1706" s="147"/>
      <c r="D1706" s="147"/>
      <c r="E1706" s="148"/>
      <c r="F1706" s="148"/>
      <c r="G1706" s="148"/>
      <c r="H1706" s="148"/>
      <c r="I1706" s="148"/>
      <c r="J1706" s="148"/>
      <c r="K1706" s="148"/>
      <c r="L1706" s="148"/>
      <c r="M1706" s="148"/>
      <c r="N1706" s="148"/>
      <c r="O1706" s="148"/>
      <c r="P1706" s="148"/>
      <c r="Q1706" s="148"/>
      <c r="R1706" s="148"/>
      <c r="S1706" s="148"/>
      <c r="T1706" s="148"/>
      <c r="U1706" s="148"/>
      <c r="V1706" s="148"/>
      <c r="W1706" s="148"/>
    </row>
    <row r="1707">
      <c r="A1707" s="145"/>
      <c r="B1707" s="146"/>
      <c r="C1707" s="147"/>
      <c r="D1707" s="147"/>
      <c r="E1707" s="148"/>
      <c r="F1707" s="148"/>
      <c r="G1707" s="148"/>
      <c r="H1707" s="148"/>
      <c r="I1707" s="148"/>
      <c r="J1707" s="148"/>
      <c r="K1707" s="148"/>
      <c r="L1707" s="148"/>
      <c r="M1707" s="148"/>
      <c r="N1707" s="148"/>
      <c r="O1707" s="148"/>
      <c r="P1707" s="148"/>
      <c r="Q1707" s="148"/>
      <c r="R1707" s="148"/>
      <c r="S1707" s="148"/>
      <c r="T1707" s="148"/>
      <c r="U1707" s="148"/>
      <c r="V1707" s="148"/>
      <c r="W1707" s="148"/>
    </row>
    <row r="1708">
      <c r="A1708" s="145"/>
      <c r="B1708" s="146"/>
      <c r="C1708" s="147"/>
      <c r="D1708" s="147"/>
      <c r="E1708" s="148"/>
      <c r="F1708" s="148"/>
      <c r="G1708" s="148"/>
      <c r="H1708" s="148"/>
      <c r="I1708" s="148"/>
      <c r="J1708" s="148"/>
      <c r="K1708" s="148"/>
      <c r="L1708" s="148"/>
      <c r="M1708" s="148"/>
      <c r="N1708" s="148"/>
      <c r="O1708" s="148"/>
      <c r="P1708" s="148"/>
      <c r="Q1708" s="148"/>
      <c r="R1708" s="148"/>
      <c r="S1708" s="148"/>
      <c r="T1708" s="148"/>
      <c r="U1708" s="148"/>
      <c r="V1708" s="148"/>
      <c r="W1708" s="148"/>
    </row>
    <row r="1709">
      <c r="A1709" s="145"/>
      <c r="B1709" s="146"/>
      <c r="C1709" s="147"/>
      <c r="D1709" s="147"/>
      <c r="E1709" s="148"/>
      <c r="F1709" s="148"/>
      <c r="G1709" s="148"/>
      <c r="H1709" s="148"/>
      <c r="I1709" s="148"/>
      <c r="J1709" s="148"/>
      <c r="K1709" s="148"/>
      <c r="L1709" s="148"/>
      <c r="M1709" s="148"/>
      <c r="N1709" s="148"/>
      <c r="O1709" s="148"/>
      <c r="P1709" s="148"/>
      <c r="Q1709" s="148"/>
      <c r="R1709" s="148"/>
      <c r="S1709" s="148"/>
      <c r="T1709" s="148"/>
      <c r="U1709" s="148"/>
      <c r="V1709" s="148"/>
      <c r="W1709" s="148"/>
    </row>
    <row r="1710">
      <c r="A1710" s="145"/>
      <c r="B1710" s="146"/>
      <c r="C1710" s="147"/>
      <c r="D1710" s="147"/>
      <c r="E1710" s="148"/>
      <c r="F1710" s="148"/>
      <c r="G1710" s="148"/>
      <c r="H1710" s="148"/>
      <c r="I1710" s="148"/>
      <c r="J1710" s="148"/>
      <c r="K1710" s="148"/>
      <c r="L1710" s="148"/>
      <c r="M1710" s="148"/>
      <c r="N1710" s="148"/>
      <c r="O1710" s="148"/>
      <c r="P1710" s="148"/>
      <c r="Q1710" s="148"/>
      <c r="R1710" s="148"/>
      <c r="S1710" s="148"/>
      <c r="T1710" s="148"/>
      <c r="U1710" s="148"/>
      <c r="V1710" s="148"/>
      <c r="W1710" s="148"/>
    </row>
    <row r="1711">
      <c r="A1711" s="145"/>
      <c r="B1711" s="146"/>
      <c r="C1711" s="147"/>
      <c r="D1711" s="147"/>
      <c r="E1711" s="148"/>
      <c r="F1711" s="148"/>
      <c r="G1711" s="148"/>
      <c r="H1711" s="148"/>
      <c r="I1711" s="148"/>
      <c r="J1711" s="148"/>
      <c r="K1711" s="148"/>
      <c r="L1711" s="148"/>
      <c r="M1711" s="148"/>
      <c r="N1711" s="148"/>
      <c r="O1711" s="148"/>
      <c r="P1711" s="148"/>
      <c r="Q1711" s="148"/>
      <c r="R1711" s="148"/>
      <c r="S1711" s="148"/>
      <c r="T1711" s="148"/>
      <c r="U1711" s="148"/>
      <c r="V1711" s="148"/>
      <c r="W1711" s="148"/>
    </row>
    <row r="1712">
      <c r="A1712" s="145"/>
      <c r="B1712" s="146"/>
      <c r="C1712" s="147"/>
      <c r="D1712" s="147"/>
      <c r="E1712" s="148"/>
      <c r="F1712" s="148"/>
      <c r="G1712" s="148"/>
      <c r="H1712" s="148"/>
      <c r="I1712" s="148"/>
      <c r="J1712" s="148"/>
      <c r="K1712" s="148"/>
      <c r="L1712" s="148"/>
      <c r="M1712" s="148"/>
      <c r="N1712" s="148"/>
      <c r="O1712" s="148"/>
      <c r="P1712" s="148"/>
      <c r="Q1712" s="148"/>
      <c r="R1712" s="148"/>
      <c r="S1712" s="148"/>
      <c r="T1712" s="148"/>
      <c r="U1712" s="148"/>
      <c r="V1712" s="148"/>
      <c r="W1712" s="148"/>
    </row>
    <row r="1713">
      <c r="A1713" s="145"/>
      <c r="B1713" s="146"/>
      <c r="C1713" s="147"/>
      <c r="D1713" s="147"/>
      <c r="E1713" s="148"/>
      <c r="F1713" s="148"/>
      <c r="G1713" s="148"/>
      <c r="H1713" s="148"/>
      <c r="I1713" s="148"/>
      <c r="J1713" s="148"/>
      <c r="K1713" s="148"/>
      <c r="L1713" s="148"/>
      <c r="M1713" s="148"/>
      <c r="N1713" s="148"/>
      <c r="O1713" s="148"/>
      <c r="P1713" s="148"/>
      <c r="Q1713" s="148"/>
      <c r="R1713" s="148"/>
      <c r="S1713" s="148"/>
      <c r="T1713" s="148"/>
      <c r="U1713" s="148"/>
      <c r="V1713" s="148"/>
      <c r="W1713" s="148"/>
    </row>
    <row r="1714">
      <c r="A1714" s="145"/>
      <c r="B1714" s="146"/>
      <c r="C1714" s="147"/>
      <c r="D1714" s="147"/>
      <c r="E1714" s="148"/>
      <c r="F1714" s="148"/>
      <c r="G1714" s="148"/>
      <c r="H1714" s="148"/>
      <c r="I1714" s="148"/>
      <c r="J1714" s="148"/>
      <c r="K1714" s="148"/>
      <c r="L1714" s="148"/>
      <c r="M1714" s="148"/>
      <c r="N1714" s="148"/>
      <c r="O1714" s="148"/>
      <c r="P1714" s="148"/>
      <c r="Q1714" s="148"/>
      <c r="R1714" s="148"/>
      <c r="S1714" s="148"/>
      <c r="T1714" s="148"/>
      <c r="U1714" s="148"/>
      <c r="V1714" s="148"/>
      <c r="W1714" s="148"/>
    </row>
    <row r="1715">
      <c r="A1715" s="145"/>
      <c r="B1715" s="146"/>
      <c r="C1715" s="147"/>
      <c r="D1715" s="147"/>
      <c r="E1715" s="148"/>
      <c r="F1715" s="148"/>
      <c r="G1715" s="148"/>
      <c r="H1715" s="148"/>
      <c r="I1715" s="148"/>
      <c r="J1715" s="148"/>
      <c r="K1715" s="148"/>
      <c r="L1715" s="148"/>
      <c r="M1715" s="148"/>
      <c r="N1715" s="148"/>
      <c r="O1715" s="148"/>
      <c r="P1715" s="148"/>
      <c r="Q1715" s="148"/>
      <c r="R1715" s="148"/>
      <c r="S1715" s="148"/>
      <c r="T1715" s="148"/>
      <c r="U1715" s="148"/>
      <c r="V1715" s="148"/>
      <c r="W1715" s="148"/>
    </row>
    <row r="1716">
      <c r="A1716" s="145"/>
      <c r="B1716" s="146"/>
      <c r="C1716" s="147"/>
      <c r="D1716" s="147"/>
      <c r="E1716" s="148"/>
      <c r="F1716" s="148"/>
      <c r="G1716" s="148"/>
      <c r="H1716" s="148"/>
      <c r="I1716" s="148"/>
      <c r="J1716" s="148"/>
      <c r="K1716" s="148"/>
      <c r="L1716" s="148"/>
      <c r="M1716" s="148"/>
      <c r="N1716" s="148"/>
      <c r="O1716" s="148"/>
      <c r="P1716" s="148"/>
      <c r="Q1716" s="148"/>
      <c r="R1716" s="148"/>
      <c r="S1716" s="148"/>
      <c r="T1716" s="148"/>
      <c r="U1716" s="148"/>
      <c r="V1716" s="148"/>
      <c r="W1716" s="148"/>
    </row>
    <row r="1717">
      <c r="A1717" s="145"/>
      <c r="B1717" s="146"/>
      <c r="C1717" s="147"/>
      <c r="D1717" s="147"/>
      <c r="E1717" s="148"/>
      <c r="F1717" s="148"/>
      <c r="G1717" s="148"/>
      <c r="H1717" s="148"/>
      <c r="I1717" s="148"/>
      <c r="J1717" s="148"/>
      <c r="K1717" s="148"/>
      <c r="L1717" s="148"/>
      <c r="M1717" s="148"/>
      <c r="N1717" s="148"/>
      <c r="O1717" s="148"/>
      <c r="P1717" s="148"/>
      <c r="Q1717" s="148"/>
      <c r="R1717" s="148"/>
      <c r="S1717" s="148"/>
      <c r="T1717" s="148"/>
      <c r="U1717" s="148"/>
      <c r="V1717" s="148"/>
      <c r="W1717" s="148"/>
    </row>
    <row r="1718">
      <c r="A1718" s="145"/>
      <c r="B1718" s="146"/>
      <c r="C1718" s="147"/>
      <c r="D1718" s="147"/>
      <c r="E1718" s="148"/>
      <c r="F1718" s="148"/>
      <c r="G1718" s="148"/>
      <c r="H1718" s="148"/>
      <c r="I1718" s="148"/>
      <c r="J1718" s="148"/>
      <c r="K1718" s="148"/>
      <c r="L1718" s="148"/>
      <c r="M1718" s="148"/>
      <c r="N1718" s="148"/>
      <c r="O1718" s="148"/>
      <c r="P1718" s="148"/>
      <c r="Q1718" s="148"/>
      <c r="R1718" s="148"/>
      <c r="S1718" s="148"/>
      <c r="T1718" s="148"/>
      <c r="U1718" s="148"/>
      <c r="V1718" s="148"/>
      <c r="W1718" s="148"/>
    </row>
    <row r="1719">
      <c r="A1719" s="145"/>
      <c r="B1719" s="146"/>
      <c r="C1719" s="147"/>
      <c r="D1719" s="147"/>
      <c r="E1719" s="148"/>
      <c r="F1719" s="148"/>
      <c r="G1719" s="148"/>
      <c r="H1719" s="148"/>
      <c r="I1719" s="148"/>
      <c r="J1719" s="148"/>
      <c r="K1719" s="148"/>
      <c r="L1719" s="148"/>
      <c r="M1719" s="148"/>
      <c r="N1719" s="148"/>
      <c r="O1719" s="148"/>
      <c r="P1719" s="148"/>
      <c r="Q1719" s="148"/>
      <c r="R1719" s="148"/>
      <c r="S1719" s="148"/>
      <c r="T1719" s="148"/>
      <c r="U1719" s="148"/>
      <c r="V1719" s="148"/>
      <c r="W1719" s="148"/>
    </row>
    <row r="1720">
      <c r="A1720" s="145"/>
      <c r="B1720" s="146"/>
      <c r="C1720" s="147"/>
      <c r="D1720" s="147"/>
      <c r="E1720" s="148"/>
      <c r="F1720" s="148"/>
      <c r="G1720" s="148"/>
      <c r="H1720" s="148"/>
      <c r="I1720" s="148"/>
      <c r="J1720" s="148"/>
      <c r="K1720" s="148"/>
      <c r="L1720" s="148"/>
      <c r="M1720" s="148"/>
      <c r="N1720" s="148"/>
      <c r="O1720" s="148"/>
      <c r="P1720" s="148"/>
      <c r="Q1720" s="148"/>
      <c r="R1720" s="148"/>
      <c r="S1720" s="148"/>
      <c r="T1720" s="148"/>
      <c r="U1720" s="148"/>
      <c r="V1720" s="148"/>
      <c r="W1720" s="148"/>
    </row>
    <row r="1721">
      <c r="A1721" s="145"/>
      <c r="B1721" s="146"/>
      <c r="C1721" s="147"/>
      <c r="D1721" s="147"/>
      <c r="E1721" s="148"/>
      <c r="F1721" s="148"/>
      <c r="G1721" s="148"/>
      <c r="H1721" s="148"/>
      <c r="I1721" s="148"/>
      <c r="J1721" s="148"/>
      <c r="K1721" s="148"/>
      <c r="L1721" s="148"/>
      <c r="M1721" s="148"/>
      <c r="N1721" s="148"/>
      <c r="O1721" s="148"/>
      <c r="P1721" s="148"/>
      <c r="Q1721" s="148"/>
      <c r="R1721" s="148"/>
      <c r="S1721" s="148"/>
      <c r="T1721" s="148"/>
      <c r="U1721" s="148"/>
      <c r="V1721" s="148"/>
      <c r="W1721" s="148"/>
    </row>
    <row r="1722">
      <c r="A1722" s="145"/>
      <c r="B1722" s="146"/>
      <c r="C1722" s="147"/>
      <c r="D1722" s="147"/>
      <c r="E1722" s="148"/>
      <c r="F1722" s="148"/>
      <c r="G1722" s="148"/>
      <c r="H1722" s="148"/>
      <c r="I1722" s="148"/>
      <c r="J1722" s="148"/>
      <c r="K1722" s="148"/>
      <c r="L1722" s="148"/>
      <c r="M1722" s="148"/>
      <c r="N1722" s="148"/>
      <c r="O1722" s="148"/>
      <c r="P1722" s="148"/>
      <c r="Q1722" s="148"/>
      <c r="R1722" s="148"/>
      <c r="S1722" s="148"/>
      <c r="T1722" s="148"/>
      <c r="U1722" s="148"/>
      <c r="V1722" s="148"/>
      <c r="W1722" s="148"/>
    </row>
    <row r="1723">
      <c r="A1723" s="145"/>
      <c r="B1723" s="146"/>
      <c r="C1723" s="147"/>
      <c r="D1723" s="147"/>
      <c r="E1723" s="148"/>
      <c r="F1723" s="148"/>
      <c r="G1723" s="148"/>
      <c r="H1723" s="148"/>
      <c r="I1723" s="148"/>
      <c r="J1723" s="148"/>
      <c r="K1723" s="148"/>
      <c r="L1723" s="148"/>
      <c r="M1723" s="148"/>
      <c r="N1723" s="148"/>
      <c r="O1723" s="148"/>
      <c r="P1723" s="148"/>
      <c r="Q1723" s="148"/>
      <c r="R1723" s="148"/>
      <c r="S1723" s="148"/>
      <c r="T1723" s="148"/>
      <c r="U1723" s="148"/>
      <c r="V1723" s="148"/>
      <c r="W1723" s="148"/>
    </row>
    <row r="1724">
      <c r="A1724" s="145"/>
      <c r="B1724" s="146"/>
      <c r="C1724" s="147"/>
      <c r="D1724" s="147"/>
      <c r="E1724" s="148"/>
      <c r="F1724" s="148"/>
      <c r="G1724" s="148"/>
      <c r="H1724" s="148"/>
      <c r="I1724" s="148"/>
      <c r="J1724" s="148"/>
      <c r="K1724" s="148"/>
      <c r="L1724" s="148"/>
      <c r="M1724" s="148"/>
      <c r="N1724" s="148"/>
      <c r="O1724" s="148"/>
      <c r="P1724" s="148"/>
      <c r="Q1724" s="148"/>
      <c r="R1724" s="148"/>
      <c r="S1724" s="148"/>
      <c r="T1724" s="148"/>
      <c r="U1724" s="148"/>
      <c r="V1724" s="148"/>
      <c r="W1724" s="148"/>
    </row>
    <row r="1725">
      <c r="A1725" s="145"/>
      <c r="B1725" s="146"/>
      <c r="C1725" s="147"/>
      <c r="D1725" s="147"/>
      <c r="E1725" s="148"/>
      <c r="F1725" s="148"/>
      <c r="G1725" s="148"/>
      <c r="H1725" s="148"/>
      <c r="I1725" s="148"/>
      <c r="J1725" s="148"/>
      <c r="K1725" s="148"/>
      <c r="L1725" s="148"/>
      <c r="M1725" s="148"/>
      <c r="N1725" s="148"/>
      <c r="O1725" s="148"/>
      <c r="P1725" s="148"/>
      <c r="Q1725" s="148"/>
      <c r="R1725" s="148"/>
      <c r="S1725" s="148"/>
      <c r="T1725" s="148"/>
      <c r="U1725" s="148"/>
      <c r="V1725" s="148"/>
      <c r="W1725" s="148"/>
    </row>
    <row r="1726">
      <c r="A1726" s="145"/>
      <c r="B1726" s="146"/>
      <c r="C1726" s="147"/>
      <c r="D1726" s="147"/>
      <c r="E1726" s="148"/>
      <c r="F1726" s="148"/>
      <c r="G1726" s="148"/>
      <c r="H1726" s="148"/>
      <c r="I1726" s="148"/>
      <c r="J1726" s="148"/>
      <c r="K1726" s="148"/>
      <c r="L1726" s="148"/>
      <c r="M1726" s="148"/>
      <c r="N1726" s="148"/>
      <c r="O1726" s="148"/>
      <c r="P1726" s="148"/>
      <c r="Q1726" s="148"/>
      <c r="R1726" s="148"/>
      <c r="S1726" s="148"/>
      <c r="T1726" s="148"/>
      <c r="U1726" s="148"/>
      <c r="V1726" s="148"/>
      <c r="W1726" s="148"/>
    </row>
    <row r="1727">
      <c r="A1727" s="145"/>
      <c r="B1727" s="146"/>
      <c r="C1727" s="147"/>
      <c r="D1727" s="147"/>
      <c r="E1727" s="148"/>
      <c r="F1727" s="148"/>
      <c r="G1727" s="148"/>
      <c r="H1727" s="148"/>
      <c r="I1727" s="148"/>
      <c r="J1727" s="148"/>
      <c r="K1727" s="148"/>
      <c r="L1727" s="148"/>
      <c r="M1727" s="148"/>
      <c r="N1727" s="148"/>
      <c r="O1727" s="148"/>
      <c r="P1727" s="148"/>
      <c r="Q1727" s="148"/>
      <c r="R1727" s="148"/>
      <c r="S1727" s="148"/>
      <c r="T1727" s="148"/>
      <c r="U1727" s="148"/>
      <c r="V1727" s="148"/>
      <c r="W1727" s="148"/>
    </row>
    <row r="1728">
      <c r="A1728" s="145"/>
      <c r="B1728" s="146"/>
      <c r="C1728" s="147"/>
      <c r="D1728" s="147"/>
      <c r="E1728" s="148"/>
      <c r="F1728" s="148"/>
      <c r="G1728" s="148"/>
      <c r="H1728" s="148"/>
      <c r="I1728" s="148"/>
      <c r="J1728" s="148"/>
      <c r="K1728" s="148"/>
      <c r="L1728" s="148"/>
      <c r="M1728" s="148"/>
      <c r="N1728" s="148"/>
      <c r="O1728" s="148"/>
      <c r="P1728" s="148"/>
      <c r="Q1728" s="148"/>
      <c r="R1728" s="148"/>
      <c r="S1728" s="148"/>
      <c r="T1728" s="148"/>
      <c r="U1728" s="148"/>
      <c r="V1728" s="148"/>
      <c r="W1728" s="148"/>
    </row>
    <row r="1729">
      <c r="A1729" s="145"/>
      <c r="B1729" s="146"/>
      <c r="C1729" s="147"/>
      <c r="D1729" s="147"/>
      <c r="E1729" s="148"/>
      <c r="F1729" s="148"/>
      <c r="G1729" s="148"/>
      <c r="H1729" s="148"/>
      <c r="I1729" s="148"/>
      <c r="J1729" s="148"/>
      <c r="K1729" s="148"/>
      <c r="L1729" s="148"/>
      <c r="M1729" s="148"/>
      <c r="N1729" s="148"/>
      <c r="O1729" s="148"/>
      <c r="P1729" s="148"/>
      <c r="Q1729" s="148"/>
      <c r="R1729" s="148"/>
      <c r="S1729" s="148"/>
      <c r="T1729" s="148"/>
      <c r="U1729" s="148"/>
      <c r="V1729" s="148"/>
      <c r="W1729" s="148"/>
    </row>
    <row r="1730">
      <c r="A1730" s="145"/>
      <c r="B1730" s="146"/>
      <c r="C1730" s="147"/>
      <c r="D1730" s="147"/>
      <c r="E1730" s="148"/>
      <c r="F1730" s="148"/>
      <c r="G1730" s="148"/>
      <c r="H1730" s="148"/>
      <c r="I1730" s="148"/>
      <c r="J1730" s="148"/>
      <c r="K1730" s="148"/>
      <c r="L1730" s="148"/>
      <c r="M1730" s="148"/>
      <c r="N1730" s="148"/>
      <c r="O1730" s="148"/>
      <c r="P1730" s="148"/>
      <c r="Q1730" s="148"/>
      <c r="R1730" s="148"/>
      <c r="S1730" s="148"/>
      <c r="T1730" s="148"/>
      <c r="U1730" s="148"/>
      <c r="V1730" s="148"/>
      <c r="W1730" s="148"/>
    </row>
    <row r="1731">
      <c r="A1731" s="145"/>
      <c r="B1731" s="146"/>
      <c r="C1731" s="147"/>
      <c r="D1731" s="147"/>
      <c r="E1731" s="148"/>
      <c r="F1731" s="148"/>
      <c r="G1731" s="148"/>
      <c r="H1731" s="148"/>
      <c r="I1731" s="148"/>
      <c r="J1731" s="148"/>
      <c r="K1731" s="148"/>
      <c r="L1731" s="148"/>
      <c r="M1731" s="148"/>
      <c r="N1731" s="148"/>
      <c r="O1731" s="148"/>
      <c r="P1731" s="148"/>
      <c r="Q1731" s="148"/>
      <c r="R1731" s="148"/>
      <c r="S1731" s="148"/>
      <c r="T1731" s="148"/>
      <c r="U1731" s="148"/>
      <c r="V1731" s="148"/>
      <c r="W1731" s="148"/>
    </row>
    <row r="1732">
      <c r="A1732" s="145"/>
      <c r="B1732" s="146"/>
      <c r="C1732" s="147"/>
      <c r="D1732" s="147"/>
      <c r="E1732" s="148"/>
      <c r="F1732" s="148"/>
      <c r="G1732" s="148"/>
      <c r="H1732" s="148"/>
      <c r="I1732" s="148"/>
      <c r="J1732" s="148"/>
      <c r="K1732" s="148"/>
      <c r="L1732" s="148"/>
      <c r="M1732" s="148"/>
      <c r="N1732" s="148"/>
      <c r="O1732" s="148"/>
      <c r="P1732" s="148"/>
      <c r="Q1732" s="148"/>
      <c r="R1732" s="148"/>
      <c r="S1732" s="148"/>
      <c r="T1732" s="148"/>
      <c r="U1732" s="148"/>
      <c r="V1732" s="148"/>
      <c r="W1732" s="148"/>
    </row>
    <row r="1733">
      <c r="A1733" s="145"/>
      <c r="B1733" s="146"/>
      <c r="C1733" s="147"/>
      <c r="D1733" s="147"/>
      <c r="E1733" s="148"/>
      <c r="F1733" s="148"/>
      <c r="G1733" s="148"/>
      <c r="H1733" s="148"/>
      <c r="I1733" s="148"/>
      <c r="J1733" s="148"/>
      <c r="K1733" s="148"/>
      <c r="L1733" s="148"/>
      <c r="M1733" s="148"/>
      <c r="N1733" s="148"/>
      <c r="O1733" s="148"/>
      <c r="P1733" s="148"/>
      <c r="Q1733" s="148"/>
      <c r="R1733" s="148"/>
      <c r="S1733" s="148"/>
      <c r="T1733" s="148"/>
      <c r="U1733" s="148"/>
      <c r="V1733" s="148"/>
      <c r="W1733" s="148"/>
    </row>
    <row r="1734">
      <c r="A1734" s="145"/>
      <c r="B1734" s="146"/>
      <c r="C1734" s="147"/>
      <c r="D1734" s="147"/>
      <c r="E1734" s="148"/>
      <c r="F1734" s="148"/>
      <c r="G1734" s="148"/>
      <c r="H1734" s="148"/>
      <c r="I1734" s="148"/>
      <c r="J1734" s="148"/>
      <c r="K1734" s="148"/>
      <c r="L1734" s="148"/>
      <c r="M1734" s="148"/>
      <c r="N1734" s="148"/>
      <c r="O1734" s="148"/>
      <c r="P1734" s="148"/>
      <c r="Q1734" s="148"/>
      <c r="R1734" s="148"/>
      <c r="S1734" s="148"/>
      <c r="T1734" s="148"/>
      <c r="U1734" s="148"/>
      <c r="V1734" s="148"/>
      <c r="W1734" s="148"/>
    </row>
    <row r="1735">
      <c r="A1735" s="145"/>
      <c r="B1735" s="146"/>
      <c r="C1735" s="147"/>
      <c r="D1735" s="147"/>
      <c r="E1735" s="148"/>
      <c r="F1735" s="148"/>
      <c r="G1735" s="148"/>
      <c r="H1735" s="148"/>
      <c r="I1735" s="148"/>
      <c r="J1735" s="148"/>
      <c r="K1735" s="148"/>
      <c r="L1735" s="148"/>
      <c r="M1735" s="148"/>
      <c r="N1735" s="148"/>
      <c r="O1735" s="148"/>
      <c r="P1735" s="148"/>
      <c r="Q1735" s="148"/>
      <c r="R1735" s="148"/>
      <c r="S1735" s="148"/>
      <c r="T1735" s="148"/>
      <c r="U1735" s="148"/>
      <c r="V1735" s="148"/>
      <c r="W1735" s="148"/>
    </row>
    <row r="1736">
      <c r="A1736" s="145"/>
      <c r="B1736" s="146"/>
      <c r="C1736" s="147"/>
      <c r="D1736" s="147"/>
      <c r="E1736" s="148"/>
      <c r="F1736" s="148"/>
      <c r="G1736" s="148"/>
      <c r="H1736" s="148"/>
      <c r="I1736" s="148"/>
      <c r="J1736" s="148"/>
      <c r="K1736" s="148"/>
      <c r="L1736" s="148"/>
      <c r="M1736" s="148"/>
      <c r="N1736" s="148"/>
      <c r="O1736" s="148"/>
      <c r="P1736" s="148"/>
      <c r="Q1736" s="148"/>
      <c r="R1736" s="148"/>
      <c r="S1736" s="148"/>
      <c r="T1736" s="148"/>
      <c r="U1736" s="148"/>
      <c r="V1736" s="148"/>
      <c r="W1736" s="148"/>
    </row>
    <row r="1737">
      <c r="A1737" s="145"/>
      <c r="B1737" s="146"/>
      <c r="C1737" s="147"/>
      <c r="D1737" s="147"/>
      <c r="E1737" s="148"/>
      <c r="F1737" s="148"/>
      <c r="G1737" s="148"/>
      <c r="H1737" s="148"/>
      <c r="I1737" s="148"/>
      <c r="J1737" s="148"/>
      <c r="K1737" s="148"/>
      <c r="L1737" s="148"/>
      <c r="M1737" s="148"/>
      <c r="N1737" s="148"/>
      <c r="O1737" s="148"/>
      <c r="P1737" s="148"/>
      <c r="Q1737" s="148"/>
      <c r="R1737" s="148"/>
      <c r="S1737" s="148"/>
      <c r="T1737" s="148"/>
      <c r="U1737" s="148"/>
      <c r="V1737" s="148"/>
      <c r="W1737" s="148"/>
    </row>
    <row r="1738">
      <c r="A1738" s="145"/>
      <c r="B1738" s="146"/>
      <c r="C1738" s="147"/>
      <c r="D1738" s="147"/>
      <c r="E1738" s="148"/>
      <c r="F1738" s="148"/>
      <c r="G1738" s="148"/>
      <c r="H1738" s="148"/>
      <c r="I1738" s="148"/>
      <c r="J1738" s="148"/>
      <c r="K1738" s="148"/>
      <c r="L1738" s="148"/>
      <c r="M1738" s="148"/>
      <c r="N1738" s="148"/>
      <c r="O1738" s="148"/>
      <c r="P1738" s="148"/>
      <c r="Q1738" s="148"/>
      <c r="R1738" s="148"/>
      <c r="S1738" s="148"/>
      <c r="T1738" s="148"/>
      <c r="U1738" s="148"/>
      <c r="V1738" s="148"/>
      <c r="W1738" s="148"/>
    </row>
    <row r="1739">
      <c r="A1739" s="145"/>
      <c r="B1739" s="146"/>
      <c r="C1739" s="147"/>
      <c r="D1739" s="147"/>
      <c r="E1739" s="148"/>
      <c r="F1739" s="148"/>
      <c r="G1739" s="148"/>
      <c r="H1739" s="148"/>
      <c r="I1739" s="148"/>
      <c r="J1739" s="148"/>
      <c r="K1739" s="148"/>
      <c r="L1739" s="148"/>
      <c r="M1739" s="148"/>
      <c r="N1739" s="148"/>
      <c r="O1739" s="148"/>
      <c r="P1739" s="148"/>
      <c r="Q1739" s="148"/>
      <c r="R1739" s="148"/>
      <c r="S1739" s="148"/>
      <c r="T1739" s="148"/>
      <c r="U1739" s="148"/>
      <c r="V1739" s="148"/>
      <c r="W1739" s="148"/>
    </row>
    <row r="1740">
      <c r="A1740" s="145"/>
      <c r="B1740" s="146"/>
      <c r="C1740" s="147"/>
      <c r="D1740" s="147"/>
      <c r="E1740" s="148"/>
      <c r="F1740" s="148"/>
      <c r="G1740" s="148"/>
      <c r="H1740" s="148"/>
      <c r="I1740" s="148"/>
      <c r="J1740" s="148"/>
      <c r="K1740" s="148"/>
      <c r="L1740" s="148"/>
      <c r="M1740" s="148"/>
      <c r="N1740" s="148"/>
      <c r="O1740" s="148"/>
      <c r="P1740" s="148"/>
      <c r="Q1740" s="148"/>
      <c r="R1740" s="148"/>
      <c r="S1740" s="148"/>
      <c r="T1740" s="148"/>
      <c r="U1740" s="148"/>
      <c r="V1740" s="148"/>
      <c r="W1740" s="148"/>
    </row>
    <row r="1741">
      <c r="A1741" s="145"/>
      <c r="B1741" s="146"/>
      <c r="C1741" s="147"/>
      <c r="D1741" s="147"/>
      <c r="E1741" s="148"/>
      <c r="F1741" s="148"/>
      <c r="G1741" s="148"/>
      <c r="H1741" s="148"/>
      <c r="I1741" s="148"/>
      <c r="J1741" s="148"/>
      <c r="K1741" s="148"/>
      <c r="L1741" s="148"/>
      <c r="M1741" s="148"/>
      <c r="N1741" s="148"/>
      <c r="O1741" s="148"/>
      <c r="P1741" s="148"/>
      <c r="Q1741" s="148"/>
      <c r="R1741" s="148"/>
      <c r="S1741" s="148"/>
      <c r="T1741" s="148"/>
      <c r="U1741" s="148"/>
      <c r="V1741" s="148"/>
      <c r="W1741" s="148"/>
    </row>
    <row r="1742">
      <c r="A1742" s="145"/>
      <c r="B1742" s="146"/>
      <c r="C1742" s="147"/>
      <c r="D1742" s="147"/>
      <c r="E1742" s="148"/>
      <c r="F1742" s="148"/>
      <c r="G1742" s="148"/>
      <c r="H1742" s="148"/>
      <c r="I1742" s="148"/>
      <c r="J1742" s="148"/>
      <c r="K1742" s="148"/>
      <c r="L1742" s="148"/>
      <c r="M1742" s="148"/>
      <c r="N1742" s="148"/>
      <c r="O1742" s="148"/>
      <c r="P1742" s="148"/>
      <c r="Q1742" s="148"/>
      <c r="R1742" s="148"/>
      <c r="S1742" s="148"/>
      <c r="T1742" s="148"/>
      <c r="U1742" s="148"/>
      <c r="V1742" s="148"/>
      <c r="W1742" s="148"/>
    </row>
    <row r="1743">
      <c r="A1743" s="145"/>
      <c r="B1743" s="146"/>
      <c r="C1743" s="147"/>
      <c r="D1743" s="147"/>
      <c r="E1743" s="148"/>
      <c r="F1743" s="148"/>
      <c r="G1743" s="148"/>
      <c r="H1743" s="148"/>
      <c r="I1743" s="148"/>
      <c r="J1743" s="148"/>
      <c r="K1743" s="148"/>
      <c r="L1743" s="148"/>
      <c r="M1743" s="148"/>
      <c r="N1743" s="148"/>
      <c r="O1743" s="148"/>
      <c r="P1743" s="148"/>
      <c r="Q1743" s="148"/>
      <c r="R1743" s="148"/>
      <c r="S1743" s="148"/>
      <c r="T1743" s="148"/>
      <c r="U1743" s="148"/>
      <c r="V1743" s="148"/>
      <c r="W1743" s="148"/>
    </row>
    <row r="1744">
      <c r="A1744" s="145"/>
      <c r="B1744" s="146"/>
      <c r="C1744" s="147"/>
      <c r="D1744" s="147"/>
      <c r="E1744" s="148"/>
      <c r="F1744" s="148"/>
      <c r="G1744" s="148"/>
      <c r="H1744" s="148"/>
      <c r="I1744" s="148"/>
      <c r="J1744" s="148"/>
      <c r="K1744" s="148"/>
      <c r="L1744" s="148"/>
      <c r="M1744" s="148"/>
      <c r="N1744" s="148"/>
      <c r="O1744" s="148"/>
      <c r="P1744" s="148"/>
      <c r="Q1744" s="148"/>
      <c r="R1744" s="148"/>
      <c r="S1744" s="148"/>
      <c r="T1744" s="148"/>
      <c r="U1744" s="148"/>
      <c r="V1744" s="148"/>
      <c r="W1744" s="148"/>
    </row>
    <row r="1745">
      <c r="A1745" s="145"/>
      <c r="B1745" s="146"/>
      <c r="C1745" s="147"/>
      <c r="D1745" s="147"/>
      <c r="E1745" s="148"/>
      <c r="F1745" s="148"/>
      <c r="G1745" s="148"/>
      <c r="H1745" s="148"/>
      <c r="I1745" s="148"/>
      <c r="J1745" s="148"/>
      <c r="K1745" s="148"/>
      <c r="L1745" s="148"/>
      <c r="M1745" s="148"/>
      <c r="N1745" s="148"/>
      <c r="O1745" s="148"/>
      <c r="P1745" s="148"/>
      <c r="Q1745" s="148"/>
      <c r="R1745" s="148"/>
      <c r="S1745" s="148"/>
      <c r="T1745" s="148"/>
      <c r="U1745" s="148"/>
      <c r="V1745" s="148"/>
      <c r="W1745" s="148"/>
    </row>
    <row r="1746">
      <c r="A1746" s="145"/>
      <c r="B1746" s="146"/>
      <c r="C1746" s="147"/>
      <c r="D1746" s="147"/>
      <c r="E1746" s="148"/>
      <c r="F1746" s="148"/>
      <c r="G1746" s="148"/>
      <c r="H1746" s="148"/>
      <c r="I1746" s="148"/>
      <c r="J1746" s="148"/>
      <c r="K1746" s="148"/>
      <c r="L1746" s="148"/>
      <c r="M1746" s="148"/>
      <c r="N1746" s="148"/>
      <c r="O1746" s="148"/>
      <c r="P1746" s="148"/>
      <c r="Q1746" s="148"/>
      <c r="R1746" s="148"/>
      <c r="S1746" s="148"/>
      <c r="T1746" s="148"/>
      <c r="U1746" s="148"/>
      <c r="V1746" s="148"/>
      <c r="W1746" s="148"/>
    </row>
    <row r="1747">
      <c r="A1747" s="145"/>
      <c r="B1747" s="146"/>
      <c r="C1747" s="147"/>
      <c r="D1747" s="147"/>
      <c r="E1747" s="148"/>
      <c r="F1747" s="148"/>
      <c r="G1747" s="148"/>
      <c r="H1747" s="148"/>
      <c r="I1747" s="148"/>
      <c r="J1747" s="148"/>
      <c r="K1747" s="148"/>
      <c r="L1747" s="148"/>
      <c r="M1747" s="148"/>
      <c r="N1747" s="148"/>
      <c r="O1747" s="148"/>
      <c r="P1747" s="148"/>
      <c r="Q1747" s="148"/>
      <c r="R1747" s="148"/>
      <c r="S1747" s="148"/>
      <c r="T1747" s="148"/>
      <c r="U1747" s="148"/>
      <c r="V1747" s="148"/>
      <c r="W1747" s="148"/>
    </row>
    <row r="1748">
      <c r="A1748" s="145"/>
      <c r="B1748" s="146"/>
      <c r="C1748" s="147"/>
      <c r="D1748" s="147"/>
      <c r="E1748" s="148"/>
      <c r="F1748" s="148"/>
      <c r="G1748" s="148"/>
      <c r="H1748" s="148"/>
      <c r="I1748" s="148"/>
      <c r="J1748" s="148"/>
      <c r="K1748" s="148"/>
      <c r="L1748" s="148"/>
      <c r="M1748" s="148"/>
      <c r="N1748" s="148"/>
      <c r="O1748" s="148"/>
      <c r="P1748" s="148"/>
      <c r="Q1748" s="148"/>
      <c r="R1748" s="148"/>
      <c r="S1748" s="148"/>
      <c r="T1748" s="148"/>
      <c r="U1748" s="148"/>
      <c r="V1748" s="148"/>
      <c r="W1748" s="148"/>
    </row>
    <row r="1749">
      <c r="A1749" s="145"/>
      <c r="B1749" s="146"/>
      <c r="C1749" s="147"/>
      <c r="D1749" s="147"/>
      <c r="E1749" s="148"/>
      <c r="F1749" s="148"/>
      <c r="G1749" s="148"/>
      <c r="H1749" s="148"/>
      <c r="I1749" s="148"/>
      <c r="J1749" s="148"/>
      <c r="K1749" s="148"/>
      <c r="L1749" s="148"/>
      <c r="M1749" s="148"/>
      <c r="N1749" s="148"/>
      <c r="O1749" s="148"/>
      <c r="P1749" s="148"/>
      <c r="Q1749" s="148"/>
      <c r="R1749" s="148"/>
      <c r="S1749" s="148"/>
      <c r="T1749" s="148"/>
      <c r="U1749" s="148"/>
      <c r="V1749" s="148"/>
      <c r="W1749" s="148"/>
    </row>
    <row r="1750">
      <c r="A1750" s="145"/>
      <c r="B1750" s="146"/>
      <c r="C1750" s="147"/>
      <c r="D1750" s="147"/>
      <c r="E1750" s="148"/>
      <c r="F1750" s="148"/>
      <c r="G1750" s="148"/>
      <c r="H1750" s="148"/>
      <c r="I1750" s="148"/>
      <c r="J1750" s="148"/>
      <c r="K1750" s="148"/>
      <c r="L1750" s="148"/>
      <c r="M1750" s="148"/>
      <c r="N1750" s="148"/>
      <c r="O1750" s="148"/>
      <c r="P1750" s="148"/>
      <c r="Q1750" s="148"/>
      <c r="R1750" s="148"/>
      <c r="S1750" s="148"/>
      <c r="T1750" s="148"/>
      <c r="U1750" s="148"/>
      <c r="V1750" s="148"/>
      <c r="W1750" s="148"/>
    </row>
    <row r="1751">
      <c r="A1751" s="145"/>
      <c r="B1751" s="146"/>
      <c r="C1751" s="147"/>
      <c r="D1751" s="147"/>
      <c r="E1751" s="148"/>
      <c r="F1751" s="148"/>
      <c r="G1751" s="148"/>
      <c r="H1751" s="148"/>
      <c r="I1751" s="148"/>
      <c r="J1751" s="148"/>
      <c r="K1751" s="148"/>
      <c r="L1751" s="148"/>
      <c r="M1751" s="148"/>
      <c r="N1751" s="148"/>
      <c r="O1751" s="148"/>
      <c r="P1751" s="148"/>
      <c r="Q1751" s="148"/>
      <c r="R1751" s="148"/>
      <c r="S1751" s="148"/>
      <c r="T1751" s="148"/>
      <c r="U1751" s="148"/>
      <c r="V1751" s="148"/>
      <c r="W1751" s="148"/>
    </row>
    <row r="1752">
      <c r="A1752" s="145"/>
      <c r="B1752" s="146"/>
      <c r="C1752" s="147"/>
      <c r="D1752" s="147"/>
      <c r="E1752" s="148"/>
      <c r="F1752" s="148"/>
      <c r="G1752" s="148"/>
      <c r="H1752" s="148"/>
      <c r="I1752" s="148"/>
      <c r="J1752" s="148"/>
      <c r="K1752" s="148"/>
      <c r="L1752" s="148"/>
      <c r="M1752" s="148"/>
      <c r="N1752" s="148"/>
      <c r="O1752" s="148"/>
      <c r="P1752" s="148"/>
      <c r="Q1752" s="148"/>
      <c r="R1752" s="148"/>
      <c r="S1752" s="148"/>
      <c r="T1752" s="148"/>
      <c r="U1752" s="148"/>
      <c r="V1752" s="148"/>
      <c r="W1752" s="148"/>
    </row>
    <row r="1753">
      <c r="A1753" s="145"/>
      <c r="B1753" s="146"/>
      <c r="C1753" s="147"/>
      <c r="D1753" s="147"/>
      <c r="E1753" s="148"/>
      <c r="F1753" s="148"/>
      <c r="G1753" s="148"/>
      <c r="H1753" s="148"/>
      <c r="I1753" s="148"/>
      <c r="J1753" s="148"/>
      <c r="K1753" s="148"/>
      <c r="L1753" s="148"/>
      <c r="M1753" s="148"/>
      <c r="N1753" s="148"/>
      <c r="O1753" s="148"/>
      <c r="P1753" s="148"/>
      <c r="Q1753" s="148"/>
      <c r="R1753" s="148"/>
      <c r="S1753" s="148"/>
      <c r="T1753" s="148"/>
      <c r="U1753" s="148"/>
      <c r="V1753" s="148"/>
      <c r="W1753" s="148"/>
    </row>
    <row r="1754">
      <c r="A1754" s="145"/>
      <c r="B1754" s="146"/>
      <c r="C1754" s="147"/>
      <c r="D1754" s="147"/>
      <c r="E1754" s="148"/>
      <c r="F1754" s="148"/>
      <c r="G1754" s="148"/>
      <c r="H1754" s="148"/>
      <c r="I1754" s="148"/>
      <c r="J1754" s="148"/>
      <c r="K1754" s="148"/>
      <c r="L1754" s="148"/>
      <c r="M1754" s="148"/>
      <c r="N1754" s="148"/>
      <c r="O1754" s="148"/>
      <c r="P1754" s="148"/>
      <c r="Q1754" s="148"/>
      <c r="R1754" s="148"/>
      <c r="S1754" s="148"/>
      <c r="T1754" s="148"/>
      <c r="U1754" s="148"/>
      <c r="V1754" s="148"/>
      <c r="W1754" s="148"/>
    </row>
    <row r="1755">
      <c r="A1755" s="145"/>
      <c r="B1755" s="146"/>
      <c r="C1755" s="147"/>
      <c r="D1755" s="147"/>
      <c r="E1755" s="148"/>
      <c r="F1755" s="148"/>
      <c r="G1755" s="148"/>
      <c r="H1755" s="148"/>
      <c r="I1755" s="148"/>
      <c r="J1755" s="148"/>
      <c r="K1755" s="148"/>
      <c r="L1755" s="148"/>
      <c r="M1755" s="148"/>
      <c r="N1755" s="148"/>
      <c r="O1755" s="148"/>
      <c r="P1755" s="148"/>
      <c r="Q1755" s="148"/>
      <c r="R1755" s="148"/>
      <c r="S1755" s="148"/>
      <c r="T1755" s="148"/>
      <c r="U1755" s="148"/>
      <c r="V1755" s="148"/>
      <c r="W1755" s="148"/>
    </row>
    <row r="1756">
      <c r="A1756" s="145"/>
      <c r="B1756" s="146"/>
      <c r="C1756" s="147"/>
      <c r="D1756" s="147"/>
      <c r="E1756" s="148"/>
      <c r="F1756" s="148"/>
      <c r="G1756" s="148"/>
      <c r="H1756" s="148"/>
      <c r="I1756" s="148"/>
      <c r="J1756" s="148"/>
      <c r="K1756" s="148"/>
      <c r="L1756" s="148"/>
      <c r="M1756" s="148"/>
      <c r="N1756" s="148"/>
      <c r="O1756" s="148"/>
      <c r="P1756" s="148"/>
      <c r="Q1756" s="148"/>
      <c r="R1756" s="148"/>
      <c r="S1756" s="148"/>
      <c r="T1756" s="148"/>
      <c r="U1756" s="148"/>
      <c r="V1756" s="148"/>
      <c r="W1756" s="148"/>
    </row>
    <row r="1757">
      <c r="A1757" s="145"/>
      <c r="B1757" s="146"/>
      <c r="C1757" s="147"/>
      <c r="D1757" s="147"/>
      <c r="E1757" s="148"/>
      <c r="F1757" s="148"/>
      <c r="G1757" s="148"/>
      <c r="H1757" s="148"/>
      <c r="I1757" s="148"/>
      <c r="J1757" s="148"/>
      <c r="K1757" s="148"/>
      <c r="L1757" s="148"/>
      <c r="M1757" s="148"/>
      <c r="N1757" s="148"/>
      <c r="O1757" s="148"/>
      <c r="P1757" s="148"/>
      <c r="Q1757" s="148"/>
      <c r="R1757" s="148"/>
      <c r="S1757" s="148"/>
      <c r="T1757" s="148"/>
      <c r="U1757" s="148"/>
      <c r="V1757" s="148"/>
      <c r="W1757" s="148"/>
    </row>
    <row r="1758">
      <c r="A1758" s="145"/>
      <c r="B1758" s="146"/>
      <c r="C1758" s="147"/>
      <c r="D1758" s="147"/>
      <c r="E1758" s="148"/>
      <c r="F1758" s="148"/>
      <c r="G1758" s="148"/>
      <c r="H1758" s="148"/>
      <c r="I1758" s="148"/>
      <c r="J1758" s="148"/>
      <c r="K1758" s="148"/>
      <c r="L1758" s="148"/>
      <c r="M1758" s="148"/>
      <c r="N1758" s="148"/>
      <c r="O1758" s="148"/>
      <c r="P1758" s="148"/>
      <c r="Q1758" s="148"/>
      <c r="R1758" s="148"/>
      <c r="S1758" s="148"/>
      <c r="T1758" s="148"/>
      <c r="U1758" s="148"/>
      <c r="V1758" s="148"/>
      <c r="W1758" s="148"/>
    </row>
    <row r="1759">
      <c r="A1759" s="145"/>
      <c r="B1759" s="146"/>
      <c r="C1759" s="147"/>
      <c r="D1759" s="147"/>
      <c r="E1759" s="148"/>
      <c r="F1759" s="148"/>
      <c r="G1759" s="148"/>
      <c r="H1759" s="148"/>
      <c r="I1759" s="148"/>
      <c r="J1759" s="148"/>
      <c r="K1759" s="148"/>
      <c r="L1759" s="148"/>
      <c r="M1759" s="148"/>
      <c r="N1759" s="148"/>
      <c r="O1759" s="148"/>
      <c r="P1759" s="148"/>
      <c r="Q1759" s="148"/>
      <c r="R1759" s="148"/>
      <c r="S1759" s="148"/>
      <c r="T1759" s="148"/>
      <c r="U1759" s="148"/>
      <c r="V1759" s="148"/>
      <c r="W1759" s="148"/>
    </row>
    <row r="1760">
      <c r="A1760" s="145"/>
      <c r="B1760" s="146"/>
      <c r="C1760" s="147"/>
      <c r="D1760" s="147"/>
      <c r="E1760" s="148"/>
      <c r="F1760" s="148"/>
      <c r="G1760" s="148"/>
      <c r="H1760" s="148"/>
      <c r="I1760" s="148"/>
      <c r="J1760" s="148"/>
      <c r="K1760" s="148"/>
      <c r="L1760" s="148"/>
      <c r="M1760" s="148"/>
      <c r="N1760" s="148"/>
      <c r="O1760" s="148"/>
      <c r="P1760" s="148"/>
      <c r="Q1760" s="148"/>
      <c r="R1760" s="148"/>
      <c r="S1760" s="148"/>
      <c r="T1760" s="148"/>
      <c r="U1760" s="148"/>
      <c r="V1760" s="148"/>
      <c r="W1760" s="148"/>
    </row>
    <row r="1761">
      <c r="A1761" s="145"/>
      <c r="B1761" s="146"/>
      <c r="C1761" s="147"/>
      <c r="D1761" s="147"/>
      <c r="E1761" s="148"/>
      <c r="F1761" s="148"/>
      <c r="G1761" s="148"/>
      <c r="H1761" s="148"/>
      <c r="I1761" s="148"/>
      <c r="J1761" s="148"/>
      <c r="K1761" s="148"/>
      <c r="L1761" s="148"/>
      <c r="M1761" s="148"/>
      <c r="N1761" s="148"/>
      <c r="O1761" s="148"/>
      <c r="P1761" s="148"/>
      <c r="Q1761" s="148"/>
      <c r="R1761" s="148"/>
      <c r="S1761" s="148"/>
      <c r="T1761" s="148"/>
      <c r="U1761" s="148"/>
      <c r="V1761" s="148"/>
      <c r="W1761" s="148"/>
    </row>
    <row r="1762">
      <c r="A1762" s="145"/>
      <c r="B1762" s="146"/>
      <c r="C1762" s="147"/>
      <c r="D1762" s="147"/>
      <c r="E1762" s="148"/>
      <c r="F1762" s="148"/>
      <c r="G1762" s="148"/>
      <c r="H1762" s="148"/>
      <c r="I1762" s="148"/>
      <c r="J1762" s="148"/>
      <c r="K1762" s="148"/>
      <c r="L1762" s="148"/>
      <c r="M1762" s="148"/>
      <c r="N1762" s="148"/>
      <c r="O1762" s="148"/>
      <c r="P1762" s="148"/>
      <c r="Q1762" s="148"/>
      <c r="R1762" s="148"/>
      <c r="S1762" s="148"/>
      <c r="T1762" s="148"/>
      <c r="U1762" s="148"/>
      <c r="V1762" s="148"/>
      <c r="W1762" s="148"/>
    </row>
    <row r="1763">
      <c r="A1763" s="145"/>
      <c r="B1763" s="146"/>
      <c r="C1763" s="147"/>
      <c r="D1763" s="147"/>
      <c r="E1763" s="148"/>
      <c r="F1763" s="148"/>
      <c r="G1763" s="148"/>
      <c r="H1763" s="148"/>
      <c r="I1763" s="148"/>
      <c r="J1763" s="148"/>
      <c r="K1763" s="148"/>
      <c r="L1763" s="148"/>
      <c r="M1763" s="148"/>
      <c r="N1763" s="148"/>
      <c r="O1763" s="148"/>
      <c r="P1763" s="148"/>
      <c r="Q1763" s="148"/>
      <c r="R1763" s="148"/>
      <c r="S1763" s="148"/>
      <c r="T1763" s="148"/>
      <c r="U1763" s="148"/>
      <c r="V1763" s="148"/>
      <c r="W1763" s="148"/>
    </row>
    <row r="1764">
      <c r="A1764" s="145"/>
      <c r="B1764" s="146"/>
      <c r="C1764" s="147"/>
      <c r="D1764" s="147"/>
      <c r="E1764" s="148"/>
      <c r="F1764" s="148"/>
      <c r="G1764" s="148"/>
      <c r="H1764" s="148"/>
      <c r="I1764" s="148"/>
      <c r="J1764" s="148"/>
      <c r="K1764" s="148"/>
      <c r="L1764" s="148"/>
      <c r="M1764" s="148"/>
      <c r="N1764" s="148"/>
      <c r="O1764" s="148"/>
      <c r="P1764" s="148"/>
      <c r="Q1764" s="148"/>
      <c r="R1764" s="148"/>
      <c r="S1764" s="148"/>
      <c r="T1764" s="148"/>
      <c r="U1764" s="148"/>
      <c r="V1764" s="148"/>
      <c r="W1764" s="148"/>
    </row>
    <row r="1765">
      <c r="A1765" s="145"/>
      <c r="B1765" s="146"/>
      <c r="C1765" s="147"/>
      <c r="D1765" s="147"/>
      <c r="E1765" s="148"/>
      <c r="F1765" s="148"/>
      <c r="G1765" s="148"/>
      <c r="H1765" s="148"/>
      <c r="I1765" s="148"/>
      <c r="J1765" s="148"/>
      <c r="K1765" s="148"/>
      <c r="L1765" s="148"/>
      <c r="M1765" s="148"/>
      <c r="N1765" s="148"/>
      <c r="O1765" s="148"/>
      <c r="P1765" s="148"/>
      <c r="Q1765" s="148"/>
      <c r="R1765" s="148"/>
      <c r="S1765" s="148"/>
      <c r="T1765" s="148"/>
      <c r="U1765" s="148"/>
      <c r="V1765" s="148"/>
      <c r="W1765" s="148"/>
    </row>
    <row r="1766">
      <c r="A1766" s="145"/>
      <c r="B1766" s="146"/>
      <c r="C1766" s="147"/>
      <c r="D1766" s="147"/>
      <c r="E1766" s="148"/>
      <c r="F1766" s="148"/>
      <c r="G1766" s="148"/>
      <c r="H1766" s="148"/>
      <c r="I1766" s="148"/>
      <c r="J1766" s="148"/>
      <c r="K1766" s="148"/>
      <c r="L1766" s="148"/>
      <c r="M1766" s="148"/>
      <c r="N1766" s="148"/>
      <c r="O1766" s="148"/>
      <c r="P1766" s="148"/>
      <c r="Q1766" s="148"/>
      <c r="R1766" s="148"/>
      <c r="S1766" s="148"/>
      <c r="T1766" s="148"/>
      <c r="U1766" s="148"/>
      <c r="V1766" s="148"/>
      <c r="W1766" s="148"/>
    </row>
    <row r="1767">
      <c r="A1767" s="145"/>
      <c r="B1767" s="146"/>
      <c r="C1767" s="147"/>
      <c r="D1767" s="147"/>
      <c r="E1767" s="148"/>
      <c r="F1767" s="148"/>
      <c r="G1767" s="148"/>
      <c r="H1767" s="148"/>
      <c r="I1767" s="148"/>
      <c r="J1767" s="148"/>
      <c r="K1767" s="148"/>
      <c r="L1767" s="148"/>
      <c r="M1767" s="148"/>
      <c r="N1767" s="148"/>
      <c r="O1767" s="148"/>
      <c r="P1767" s="148"/>
      <c r="Q1767" s="148"/>
      <c r="R1767" s="148"/>
      <c r="S1767" s="148"/>
      <c r="T1767" s="148"/>
      <c r="U1767" s="148"/>
      <c r="V1767" s="148"/>
      <c r="W1767" s="148"/>
    </row>
    <row r="1768">
      <c r="A1768" s="145"/>
      <c r="B1768" s="146"/>
      <c r="C1768" s="147"/>
      <c r="D1768" s="147"/>
      <c r="E1768" s="148"/>
      <c r="F1768" s="148"/>
      <c r="G1768" s="148"/>
      <c r="H1768" s="148"/>
      <c r="I1768" s="148"/>
      <c r="J1768" s="148"/>
      <c r="K1768" s="148"/>
      <c r="L1768" s="148"/>
      <c r="M1768" s="148"/>
      <c r="N1768" s="148"/>
      <c r="O1768" s="148"/>
      <c r="P1768" s="148"/>
      <c r="Q1768" s="148"/>
      <c r="R1768" s="148"/>
      <c r="S1768" s="148"/>
      <c r="T1768" s="148"/>
      <c r="U1768" s="148"/>
      <c r="V1768" s="148"/>
      <c r="W1768" s="148"/>
    </row>
    <row r="1769">
      <c r="A1769" s="145"/>
      <c r="B1769" s="146"/>
      <c r="C1769" s="147"/>
      <c r="D1769" s="147"/>
      <c r="E1769" s="148"/>
      <c r="F1769" s="148"/>
      <c r="G1769" s="148"/>
      <c r="H1769" s="148"/>
      <c r="I1769" s="148"/>
      <c r="J1769" s="148"/>
      <c r="K1769" s="148"/>
      <c r="L1769" s="148"/>
      <c r="M1769" s="148"/>
      <c r="N1769" s="148"/>
      <c r="O1769" s="148"/>
      <c r="P1769" s="148"/>
      <c r="Q1769" s="148"/>
      <c r="R1769" s="148"/>
      <c r="S1769" s="148"/>
      <c r="T1769" s="148"/>
      <c r="U1769" s="148"/>
      <c r="V1769" s="148"/>
      <c r="W1769" s="148"/>
    </row>
    <row r="1770">
      <c r="A1770" s="145"/>
      <c r="B1770" s="146"/>
      <c r="C1770" s="147"/>
      <c r="D1770" s="147"/>
      <c r="E1770" s="148"/>
      <c r="F1770" s="148"/>
      <c r="G1770" s="148"/>
      <c r="H1770" s="148"/>
      <c r="I1770" s="148"/>
      <c r="J1770" s="148"/>
      <c r="K1770" s="148"/>
      <c r="L1770" s="148"/>
      <c r="M1770" s="148"/>
      <c r="N1770" s="148"/>
      <c r="O1770" s="148"/>
      <c r="P1770" s="148"/>
      <c r="Q1770" s="148"/>
      <c r="R1770" s="148"/>
      <c r="S1770" s="148"/>
      <c r="T1770" s="148"/>
      <c r="U1770" s="148"/>
      <c r="V1770" s="148"/>
      <c r="W1770" s="148"/>
    </row>
    <row r="1771">
      <c r="A1771" s="145"/>
      <c r="B1771" s="146"/>
      <c r="C1771" s="147"/>
      <c r="D1771" s="147"/>
      <c r="E1771" s="148"/>
      <c r="F1771" s="148"/>
      <c r="G1771" s="148"/>
      <c r="H1771" s="148"/>
      <c r="I1771" s="148"/>
      <c r="J1771" s="148"/>
      <c r="K1771" s="148"/>
      <c r="L1771" s="148"/>
      <c r="M1771" s="148"/>
      <c r="N1771" s="148"/>
      <c r="O1771" s="148"/>
      <c r="P1771" s="148"/>
      <c r="Q1771" s="148"/>
      <c r="R1771" s="148"/>
      <c r="S1771" s="148"/>
      <c r="T1771" s="148"/>
      <c r="U1771" s="148"/>
      <c r="V1771" s="148"/>
      <c r="W1771" s="148"/>
    </row>
    <row r="1772">
      <c r="A1772" s="145"/>
      <c r="B1772" s="146"/>
      <c r="C1772" s="147"/>
      <c r="D1772" s="147"/>
      <c r="E1772" s="148"/>
      <c r="F1772" s="148"/>
      <c r="G1772" s="148"/>
      <c r="H1772" s="148"/>
      <c r="I1772" s="148"/>
      <c r="J1772" s="148"/>
      <c r="K1772" s="148"/>
      <c r="L1772" s="148"/>
      <c r="M1772" s="148"/>
      <c r="N1772" s="148"/>
      <c r="O1772" s="148"/>
      <c r="P1772" s="148"/>
      <c r="Q1772" s="148"/>
      <c r="R1772" s="148"/>
      <c r="S1772" s="148"/>
      <c r="T1772" s="148"/>
      <c r="U1772" s="148"/>
      <c r="V1772" s="148"/>
      <c r="W1772" s="148"/>
    </row>
    <row r="1773">
      <c r="A1773" s="145"/>
      <c r="B1773" s="146"/>
      <c r="C1773" s="147"/>
      <c r="D1773" s="147"/>
      <c r="E1773" s="148"/>
      <c r="F1773" s="148"/>
      <c r="G1773" s="148"/>
      <c r="H1773" s="148"/>
      <c r="I1773" s="148"/>
      <c r="J1773" s="148"/>
      <c r="K1773" s="148"/>
      <c r="L1773" s="148"/>
      <c r="M1773" s="148"/>
      <c r="N1773" s="148"/>
      <c r="O1773" s="148"/>
      <c r="P1773" s="148"/>
      <c r="Q1773" s="148"/>
      <c r="R1773" s="148"/>
      <c r="S1773" s="148"/>
      <c r="T1773" s="148"/>
      <c r="U1773" s="148"/>
      <c r="V1773" s="148"/>
      <c r="W1773" s="148"/>
    </row>
    <row r="1774">
      <c r="A1774" s="145"/>
      <c r="B1774" s="146"/>
      <c r="C1774" s="147"/>
      <c r="D1774" s="147"/>
      <c r="E1774" s="148"/>
      <c r="F1774" s="148"/>
      <c r="G1774" s="148"/>
      <c r="H1774" s="148"/>
      <c r="I1774" s="148"/>
      <c r="J1774" s="148"/>
      <c r="K1774" s="148"/>
      <c r="L1774" s="148"/>
      <c r="M1774" s="148"/>
      <c r="N1774" s="148"/>
      <c r="O1774" s="148"/>
      <c r="P1774" s="148"/>
      <c r="Q1774" s="148"/>
      <c r="R1774" s="148"/>
      <c r="S1774" s="148"/>
      <c r="T1774" s="148"/>
      <c r="U1774" s="148"/>
      <c r="V1774" s="148"/>
      <c r="W1774" s="148"/>
    </row>
    <row r="1775">
      <c r="A1775" s="145"/>
      <c r="B1775" s="146"/>
      <c r="C1775" s="147"/>
      <c r="D1775" s="147"/>
      <c r="E1775" s="148"/>
      <c r="F1775" s="148"/>
      <c r="G1775" s="148"/>
      <c r="H1775" s="148"/>
      <c r="I1775" s="148"/>
      <c r="J1775" s="148"/>
      <c r="K1775" s="148"/>
      <c r="L1775" s="148"/>
      <c r="M1775" s="148"/>
      <c r="N1775" s="148"/>
      <c r="O1775" s="148"/>
      <c r="P1775" s="148"/>
      <c r="Q1775" s="148"/>
      <c r="R1775" s="148"/>
      <c r="S1775" s="148"/>
      <c r="T1775" s="148"/>
      <c r="U1775" s="148"/>
      <c r="V1775" s="148"/>
      <c r="W1775" s="148"/>
    </row>
    <row r="1776">
      <c r="A1776" s="145"/>
      <c r="B1776" s="146"/>
      <c r="C1776" s="147"/>
      <c r="D1776" s="147"/>
      <c r="E1776" s="148"/>
      <c r="F1776" s="148"/>
      <c r="G1776" s="148"/>
      <c r="H1776" s="148"/>
      <c r="I1776" s="148"/>
      <c r="J1776" s="148"/>
      <c r="K1776" s="148"/>
      <c r="L1776" s="148"/>
      <c r="M1776" s="148"/>
      <c r="N1776" s="148"/>
      <c r="O1776" s="148"/>
      <c r="P1776" s="148"/>
      <c r="Q1776" s="148"/>
      <c r="R1776" s="148"/>
      <c r="S1776" s="148"/>
      <c r="T1776" s="148"/>
      <c r="U1776" s="148"/>
      <c r="V1776" s="148"/>
      <c r="W1776" s="148"/>
    </row>
    <row r="1777">
      <c r="A1777" s="145"/>
      <c r="B1777" s="146"/>
      <c r="C1777" s="147"/>
      <c r="D1777" s="147"/>
      <c r="E1777" s="148"/>
      <c r="F1777" s="148"/>
      <c r="G1777" s="148"/>
      <c r="H1777" s="148"/>
      <c r="I1777" s="148"/>
      <c r="J1777" s="148"/>
      <c r="K1777" s="148"/>
      <c r="L1777" s="148"/>
      <c r="M1777" s="148"/>
      <c r="N1777" s="148"/>
      <c r="O1777" s="148"/>
      <c r="P1777" s="148"/>
      <c r="Q1777" s="148"/>
      <c r="R1777" s="148"/>
      <c r="S1777" s="148"/>
      <c r="T1777" s="148"/>
      <c r="U1777" s="148"/>
      <c r="V1777" s="148"/>
      <c r="W1777" s="148"/>
    </row>
    <row r="1778">
      <c r="A1778" s="145"/>
      <c r="B1778" s="146"/>
      <c r="C1778" s="147"/>
      <c r="D1778" s="147"/>
      <c r="E1778" s="148"/>
      <c r="F1778" s="148"/>
      <c r="G1778" s="148"/>
      <c r="H1778" s="148"/>
      <c r="I1778" s="148"/>
      <c r="J1778" s="148"/>
      <c r="K1778" s="148"/>
      <c r="L1778" s="148"/>
      <c r="M1778" s="148"/>
      <c r="N1778" s="148"/>
      <c r="O1778" s="148"/>
      <c r="P1778" s="148"/>
      <c r="Q1778" s="148"/>
      <c r="R1778" s="148"/>
      <c r="S1778" s="148"/>
      <c r="T1778" s="148"/>
      <c r="U1778" s="148"/>
      <c r="V1778" s="148"/>
      <c r="W1778" s="148"/>
    </row>
    <row r="1779">
      <c r="A1779" s="145"/>
      <c r="B1779" s="146"/>
      <c r="C1779" s="147"/>
      <c r="D1779" s="147"/>
      <c r="E1779" s="148"/>
      <c r="F1779" s="148"/>
      <c r="G1779" s="148"/>
      <c r="H1779" s="148"/>
      <c r="I1779" s="148"/>
      <c r="J1779" s="148"/>
      <c r="K1779" s="148"/>
      <c r="L1779" s="148"/>
      <c r="M1779" s="148"/>
      <c r="N1779" s="148"/>
      <c r="O1779" s="148"/>
      <c r="P1779" s="148"/>
      <c r="Q1779" s="148"/>
      <c r="R1779" s="148"/>
      <c r="S1779" s="148"/>
      <c r="T1779" s="148"/>
      <c r="U1779" s="148"/>
      <c r="V1779" s="148"/>
      <c r="W1779" s="148"/>
    </row>
    <row r="1780">
      <c r="A1780" s="145"/>
      <c r="B1780" s="146"/>
      <c r="C1780" s="147"/>
      <c r="D1780" s="147"/>
      <c r="E1780" s="148"/>
      <c r="F1780" s="148"/>
      <c r="G1780" s="148"/>
      <c r="H1780" s="148"/>
      <c r="I1780" s="148"/>
      <c r="J1780" s="148"/>
      <c r="K1780" s="148"/>
      <c r="L1780" s="148"/>
      <c r="M1780" s="148"/>
      <c r="N1780" s="148"/>
      <c r="O1780" s="148"/>
      <c r="P1780" s="148"/>
      <c r="Q1780" s="148"/>
      <c r="R1780" s="148"/>
      <c r="S1780" s="148"/>
      <c r="T1780" s="148"/>
      <c r="U1780" s="148"/>
      <c r="V1780" s="148"/>
      <c r="W1780" s="148"/>
    </row>
    <row r="1781">
      <c r="A1781" s="145"/>
      <c r="B1781" s="146"/>
      <c r="C1781" s="147"/>
      <c r="D1781" s="147"/>
      <c r="E1781" s="148"/>
      <c r="F1781" s="148"/>
      <c r="G1781" s="148"/>
      <c r="H1781" s="148"/>
      <c r="I1781" s="148"/>
      <c r="J1781" s="148"/>
      <c r="K1781" s="148"/>
      <c r="L1781" s="148"/>
      <c r="M1781" s="148"/>
      <c r="N1781" s="148"/>
      <c r="O1781" s="148"/>
      <c r="P1781" s="148"/>
      <c r="Q1781" s="148"/>
      <c r="R1781" s="148"/>
      <c r="S1781" s="148"/>
      <c r="T1781" s="148"/>
      <c r="U1781" s="148"/>
      <c r="V1781" s="148"/>
      <c r="W1781" s="148"/>
    </row>
    <row r="1782">
      <c r="A1782" s="145"/>
      <c r="B1782" s="146"/>
      <c r="C1782" s="147"/>
      <c r="D1782" s="147"/>
      <c r="E1782" s="148"/>
      <c r="F1782" s="148"/>
      <c r="G1782" s="148"/>
      <c r="H1782" s="148"/>
      <c r="I1782" s="148"/>
      <c r="J1782" s="148"/>
      <c r="K1782" s="148"/>
      <c r="L1782" s="148"/>
      <c r="M1782" s="148"/>
      <c r="N1782" s="148"/>
      <c r="O1782" s="148"/>
      <c r="P1782" s="148"/>
      <c r="Q1782" s="148"/>
      <c r="R1782" s="148"/>
      <c r="S1782" s="148"/>
      <c r="T1782" s="148"/>
      <c r="U1782" s="148"/>
      <c r="V1782" s="148"/>
      <c r="W1782" s="148"/>
    </row>
    <row r="1783">
      <c r="A1783" s="145"/>
      <c r="B1783" s="146"/>
      <c r="C1783" s="147"/>
      <c r="D1783" s="147"/>
      <c r="E1783" s="148"/>
      <c r="F1783" s="148"/>
      <c r="G1783" s="148"/>
      <c r="H1783" s="148"/>
      <c r="I1783" s="148"/>
      <c r="J1783" s="148"/>
      <c r="K1783" s="148"/>
      <c r="L1783" s="148"/>
      <c r="M1783" s="148"/>
      <c r="N1783" s="148"/>
      <c r="O1783" s="148"/>
      <c r="P1783" s="148"/>
      <c r="Q1783" s="148"/>
      <c r="R1783" s="148"/>
      <c r="S1783" s="148"/>
      <c r="T1783" s="148"/>
      <c r="U1783" s="148"/>
      <c r="V1783" s="148"/>
      <c r="W1783" s="148"/>
    </row>
    <row r="1784">
      <c r="A1784" s="145"/>
      <c r="B1784" s="146"/>
      <c r="C1784" s="147"/>
      <c r="D1784" s="147"/>
      <c r="E1784" s="148"/>
      <c r="F1784" s="148"/>
      <c r="G1784" s="148"/>
      <c r="H1784" s="148"/>
      <c r="I1784" s="148"/>
      <c r="J1784" s="148"/>
      <c r="K1784" s="148"/>
      <c r="L1784" s="148"/>
      <c r="M1784" s="148"/>
      <c r="N1784" s="148"/>
      <c r="O1784" s="148"/>
      <c r="P1784" s="148"/>
      <c r="Q1784" s="148"/>
      <c r="R1784" s="148"/>
      <c r="S1784" s="148"/>
      <c r="T1784" s="148"/>
      <c r="U1784" s="148"/>
      <c r="V1784" s="148"/>
      <c r="W1784" s="148"/>
    </row>
    <row r="1785">
      <c r="A1785" s="145"/>
      <c r="B1785" s="146"/>
      <c r="C1785" s="147"/>
      <c r="D1785" s="147"/>
      <c r="E1785" s="148"/>
      <c r="F1785" s="148"/>
      <c r="G1785" s="148"/>
      <c r="H1785" s="148"/>
      <c r="I1785" s="148"/>
      <c r="J1785" s="148"/>
      <c r="K1785" s="148"/>
      <c r="L1785" s="148"/>
      <c r="M1785" s="148"/>
      <c r="N1785" s="148"/>
      <c r="O1785" s="148"/>
      <c r="P1785" s="148"/>
      <c r="Q1785" s="148"/>
      <c r="R1785" s="148"/>
      <c r="S1785" s="148"/>
      <c r="T1785" s="148"/>
      <c r="U1785" s="148"/>
      <c r="V1785" s="148"/>
      <c r="W1785" s="148"/>
    </row>
    <row r="1786">
      <c r="A1786" s="145"/>
      <c r="B1786" s="146"/>
      <c r="C1786" s="147"/>
      <c r="D1786" s="147"/>
      <c r="E1786" s="148"/>
      <c r="F1786" s="148"/>
      <c r="G1786" s="148"/>
      <c r="H1786" s="148"/>
      <c r="I1786" s="148"/>
      <c r="J1786" s="148"/>
      <c r="K1786" s="148"/>
      <c r="L1786" s="148"/>
      <c r="M1786" s="148"/>
      <c r="N1786" s="148"/>
      <c r="O1786" s="148"/>
      <c r="P1786" s="148"/>
      <c r="Q1786" s="148"/>
      <c r="R1786" s="148"/>
      <c r="S1786" s="148"/>
      <c r="T1786" s="148"/>
      <c r="U1786" s="148"/>
      <c r="V1786" s="148"/>
      <c r="W1786" s="148"/>
    </row>
    <row r="1787">
      <c r="A1787" s="145"/>
      <c r="B1787" s="146"/>
      <c r="C1787" s="147"/>
      <c r="D1787" s="147"/>
      <c r="E1787" s="148"/>
      <c r="F1787" s="148"/>
      <c r="G1787" s="148"/>
      <c r="H1787" s="148"/>
      <c r="I1787" s="148"/>
      <c r="J1787" s="148"/>
      <c r="K1787" s="148"/>
      <c r="L1787" s="148"/>
      <c r="M1787" s="148"/>
      <c r="N1787" s="148"/>
      <c r="O1787" s="148"/>
      <c r="P1787" s="148"/>
      <c r="Q1787" s="148"/>
      <c r="R1787" s="148"/>
      <c r="S1787" s="148"/>
      <c r="T1787" s="148"/>
      <c r="U1787" s="148"/>
      <c r="V1787" s="148"/>
      <c r="W1787" s="148"/>
    </row>
    <row r="1788">
      <c r="A1788" s="145"/>
      <c r="B1788" s="146"/>
      <c r="C1788" s="147"/>
      <c r="D1788" s="147"/>
      <c r="E1788" s="148"/>
      <c r="F1788" s="148"/>
      <c r="G1788" s="148"/>
      <c r="H1788" s="148"/>
      <c r="I1788" s="148"/>
      <c r="J1788" s="148"/>
      <c r="K1788" s="148"/>
      <c r="L1788" s="148"/>
      <c r="M1788" s="148"/>
      <c r="N1788" s="148"/>
      <c r="O1788" s="148"/>
      <c r="P1788" s="148"/>
      <c r="Q1788" s="148"/>
      <c r="R1788" s="148"/>
      <c r="S1788" s="148"/>
      <c r="T1788" s="148"/>
      <c r="U1788" s="148"/>
      <c r="V1788" s="148"/>
      <c r="W1788" s="148"/>
    </row>
    <row r="1789">
      <c r="A1789" s="145"/>
      <c r="B1789" s="146"/>
      <c r="C1789" s="147"/>
      <c r="D1789" s="147"/>
      <c r="E1789" s="148"/>
      <c r="F1789" s="148"/>
      <c r="G1789" s="148"/>
      <c r="H1789" s="148"/>
      <c r="I1789" s="148"/>
      <c r="J1789" s="148"/>
      <c r="K1789" s="148"/>
      <c r="L1789" s="148"/>
      <c r="M1789" s="148"/>
      <c r="N1789" s="148"/>
      <c r="O1789" s="148"/>
      <c r="P1789" s="148"/>
      <c r="Q1789" s="148"/>
      <c r="R1789" s="148"/>
      <c r="S1789" s="148"/>
      <c r="T1789" s="148"/>
      <c r="U1789" s="148"/>
      <c r="V1789" s="148"/>
      <c r="W1789" s="148"/>
    </row>
    <row r="1790">
      <c r="A1790" s="145"/>
      <c r="B1790" s="146"/>
      <c r="C1790" s="147"/>
      <c r="D1790" s="147"/>
      <c r="E1790" s="148"/>
      <c r="F1790" s="148"/>
      <c r="G1790" s="148"/>
      <c r="H1790" s="148"/>
      <c r="I1790" s="148"/>
      <c r="J1790" s="148"/>
      <c r="K1790" s="148"/>
      <c r="L1790" s="148"/>
      <c r="M1790" s="148"/>
      <c r="N1790" s="148"/>
      <c r="O1790" s="148"/>
      <c r="P1790" s="148"/>
      <c r="Q1790" s="148"/>
      <c r="R1790" s="148"/>
      <c r="S1790" s="148"/>
      <c r="T1790" s="148"/>
      <c r="U1790" s="148"/>
      <c r="V1790" s="148"/>
      <c r="W1790" s="148"/>
    </row>
    <row r="1791">
      <c r="A1791" s="145"/>
      <c r="B1791" s="146"/>
      <c r="C1791" s="147"/>
      <c r="D1791" s="147"/>
      <c r="E1791" s="148"/>
      <c r="F1791" s="148"/>
      <c r="G1791" s="148"/>
      <c r="H1791" s="148"/>
      <c r="I1791" s="148"/>
      <c r="J1791" s="148"/>
      <c r="K1791" s="148"/>
      <c r="L1791" s="148"/>
      <c r="M1791" s="148"/>
      <c r="N1791" s="148"/>
      <c r="O1791" s="148"/>
      <c r="P1791" s="148"/>
      <c r="Q1791" s="148"/>
      <c r="R1791" s="148"/>
      <c r="S1791" s="148"/>
      <c r="T1791" s="148"/>
      <c r="U1791" s="148"/>
      <c r="V1791" s="148"/>
      <c r="W1791" s="148"/>
    </row>
    <row r="1792">
      <c r="A1792" s="145"/>
      <c r="B1792" s="146"/>
      <c r="C1792" s="147"/>
      <c r="D1792" s="147"/>
      <c r="E1792" s="148"/>
      <c r="F1792" s="148"/>
      <c r="G1792" s="148"/>
      <c r="H1792" s="148"/>
      <c r="I1792" s="148"/>
      <c r="J1792" s="148"/>
      <c r="K1792" s="148"/>
      <c r="L1792" s="148"/>
      <c r="M1792" s="148"/>
      <c r="N1792" s="148"/>
      <c r="O1792" s="148"/>
      <c r="P1792" s="148"/>
      <c r="Q1792" s="148"/>
      <c r="R1792" s="148"/>
      <c r="S1792" s="148"/>
      <c r="T1792" s="148"/>
      <c r="U1792" s="148"/>
      <c r="V1792" s="148"/>
      <c r="W1792" s="148"/>
    </row>
    <row r="1793">
      <c r="A1793" s="145"/>
      <c r="B1793" s="146"/>
      <c r="C1793" s="147"/>
      <c r="D1793" s="147"/>
      <c r="E1793" s="148"/>
      <c r="F1793" s="148"/>
      <c r="G1793" s="148"/>
      <c r="H1793" s="148"/>
      <c r="I1793" s="148"/>
      <c r="J1793" s="148"/>
      <c r="K1793" s="148"/>
      <c r="L1793" s="148"/>
      <c r="M1793" s="148"/>
      <c r="N1793" s="148"/>
      <c r="O1793" s="148"/>
      <c r="P1793" s="148"/>
      <c r="Q1793" s="148"/>
      <c r="R1793" s="148"/>
      <c r="S1793" s="148"/>
      <c r="T1793" s="148"/>
      <c r="U1793" s="148"/>
      <c r="V1793" s="148"/>
      <c r="W1793" s="148"/>
    </row>
    <row r="1794">
      <c r="A1794" s="145"/>
      <c r="B1794" s="146"/>
      <c r="C1794" s="147"/>
      <c r="D1794" s="147"/>
      <c r="E1794" s="148"/>
      <c r="F1794" s="148"/>
      <c r="G1794" s="148"/>
      <c r="H1794" s="148"/>
      <c r="I1794" s="148"/>
      <c r="J1794" s="148"/>
      <c r="K1794" s="148"/>
      <c r="L1794" s="148"/>
      <c r="M1794" s="148"/>
      <c r="N1794" s="148"/>
      <c r="O1794" s="148"/>
      <c r="P1794" s="148"/>
      <c r="Q1794" s="148"/>
      <c r="R1794" s="148"/>
      <c r="S1794" s="148"/>
      <c r="T1794" s="148"/>
      <c r="U1794" s="148"/>
      <c r="V1794" s="148"/>
      <c r="W1794" s="148"/>
    </row>
    <row r="1795">
      <c r="A1795" s="145"/>
      <c r="B1795" s="146"/>
      <c r="C1795" s="147"/>
      <c r="D1795" s="147"/>
      <c r="E1795" s="148"/>
      <c r="F1795" s="148"/>
      <c r="G1795" s="148"/>
      <c r="H1795" s="148"/>
      <c r="I1795" s="148"/>
      <c r="J1795" s="148"/>
      <c r="K1795" s="148"/>
      <c r="L1795" s="148"/>
      <c r="M1795" s="148"/>
      <c r="N1795" s="148"/>
      <c r="O1795" s="148"/>
      <c r="P1795" s="148"/>
      <c r="Q1795" s="148"/>
      <c r="R1795" s="148"/>
      <c r="S1795" s="148"/>
      <c r="T1795" s="148"/>
      <c r="U1795" s="148"/>
      <c r="V1795" s="148"/>
      <c r="W1795" s="148"/>
    </row>
    <row r="1796">
      <c r="A1796" s="145"/>
      <c r="B1796" s="146"/>
      <c r="C1796" s="147"/>
      <c r="D1796" s="147"/>
      <c r="E1796" s="148"/>
      <c r="F1796" s="148"/>
      <c r="G1796" s="148"/>
      <c r="H1796" s="148"/>
      <c r="I1796" s="148"/>
      <c r="J1796" s="148"/>
      <c r="K1796" s="148"/>
      <c r="L1796" s="148"/>
      <c r="M1796" s="148"/>
      <c r="N1796" s="148"/>
      <c r="O1796" s="148"/>
      <c r="P1796" s="148"/>
      <c r="Q1796" s="148"/>
      <c r="R1796" s="148"/>
      <c r="S1796" s="148"/>
      <c r="T1796" s="148"/>
      <c r="U1796" s="148"/>
      <c r="V1796" s="148"/>
      <c r="W1796" s="148"/>
    </row>
    <row r="1797">
      <c r="A1797" s="145"/>
      <c r="B1797" s="146"/>
      <c r="C1797" s="147"/>
      <c r="D1797" s="147"/>
      <c r="E1797" s="148"/>
      <c r="F1797" s="148"/>
      <c r="G1797" s="148"/>
      <c r="H1797" s="148"/>
      <c r="I1797" s="148"/>
      <c r="J1797" s="148"/>
      <c r="K1797" s="148"/>
      <c r="L1797" s="148"/>
      <c r="M1797" s="148"/>
      <c r="N1797" s="148"/>
      <c r="O1797" s="148"/>
      <c r="P1797" s="148"/>
      <c r="Q1797" s="148"/>
      <c r="R1797" s="148"/>
      <c r="S1797" s="148"/>
      <c r="T1797" s="148"/>
      <c r="U1797" s="148"/>
      <c r="V1797" s="148"/>
      <c r="W1797" s="148"/>
    </row>
    <row r="1798">
      <c r="A1798" s="145"/>
      <c r="B1798" s="146"/>
      <c r="C1798" s="147"/>
      <c r="D1798" s="147"/>
      <c r="E1798" s="148"/>
      <c r="F1798" s="148"/>
      <c r="G1798" s="148"/>
      <c r="H1798" s="148"/>
      <c r="I1798" s="148"/>
      <c r="J1798" s="148"/>
      <c r="K1798" s="148"/>
      <c r="L1798" s="148"/>
      <c r="M1798" s="148"/>
      <c r="N1798" s="148"/>
      <c r="O1798" s="148"/>
      <c r="P1798" s="148"/>
      <c r="Q1798" s="148"/>
      <c r="R1798" s="148"/>
      <c r="S1798" s="148"/>
      <c r="T1798" s="148"/>
      <c r="U1798" s="148"/>
      <c r="V1798" s="148"/>
      <c r="W1798" s="148"/>
    </row>
    <row r="1799">
      <c r="A1799" s="145"/>
      <c r="B1799" s="146"/>
      <c r="C1799" s="147"/>
      <c r="D1799" s="147"/>
      <c r="E1799" s="148"/>
      <c r="F1799" s="148"/>
      <c r="G1799" s="148"/>
      <c r="H1799" s="148"/>
      <c r="I1799" s="148"/>
      <c r="J1799" s="148"/>
      <c r="K1799" s="148"/>
      <c r="L1799" s="148"/>
      <c r="M1799" s="148"/>
      <c r="N1799" s="148"/>
      <c r="O1799" s="148"/>
      <c r="P1799" s="148"/>
      <c r="Q1799" s="148"/>
      <c r="R1799" s="148"/>
      <c r="S1799" s="148"/>
      <c r="T1799" s="148"/>
      <c r="U1799" s="148"/>
      <c r="V1799" s="148"/>
      <c r="W1799" s="148"/>
    </row>
    <row r="1800">
      <c r="A1800" s="145"/>
      <c r="B1800" s="146"/>
      <c r="C1800" s="147"/>
      <c r="D1800" s="147"/>
      <c r="E1800" s="148"/>
      <c r="F1800" s="148"/>
      <c r="G1800" s="148"/>
      <c r="H1800" s="148"/>
      <c r="I1800" s="148"/>
      <c r="J1800" s="148"/>
      <c r="K1800" s="148"/>
      <c r="L1800" s="148"/>
      <c r="M1800" s="148"/>
      <c r="N1800" s="148"/>
      <c r="O1800" s="148"/>
      <c r="P1800" s="148"/>
      <c r="Q1800" s="148"/>
      <c r="R1800" s="148"/>
      <c r="S1800" s="148"/>
      <c r="T1800" s="148"/>
      <c r="U1800" s="148"/>
      <c r="V1800" s="148"/>
      <c r="W1800" s="148"/>
    </row>
    <row r="1801">
      <c r="A1801" s="145"/>
      <c r="B1801" s="146"/>
      <c r="C1801" s="147"/>
      <c r="D1801" s="147"/>
      <c r="E1801" s="148"/>
      <c r="F1801" s="148"/>
      <c r="G1801" s="148"/>
      <c r="H1801" s="148"/>
      <c r="I1801" s="148"/>
      <c r="J1801" s="148"/>
      <c r="K1801" s="148"/>
      <c r="L1801" s="148"/>
      <c r="M1801" s="148"/>
      <c r="N1801" s="148"/>
      <c r="O1801" s="148"/>
      <c r="P1801" s="148"/>
      <c r="Q1801" s="148"/>
      <c r="R1801" s="148"/>
      <c r="S1801" s="148"/>
      <c r="T1801" s="148"/>
      <c r="U1801" s="148"/>
      <c r="V1801" s="148"/>
      <c r="W1801" s="148"/>
    </row>
    <row r="1802">
      <c r="A1802" s="145"/>
      <c r="B1802" s="146"/>
      <c r="C1802" s="147"/>
      <c r="D1802" s="147"/>
      <c r="E1802" s="148"/>
      <c r="F1802" s="148"/>
      <c r="G1802" s="148"/>
      <c r="H1802" s="148"/>
      <c r="I1802" s="148"/>
      <c r="J1802" s="148"/>
      <c r="K1802" s="148"/>
      <c r="L1802" s="148"/>
      <c r="M1802" s="148"/>
      <c r="N1802" s="148"/>
      <c r="O1802" s="148"/>
      <c r="P1802" s="148"/>
      <c r="Q1802" s="148"/>
      <c r="R1802" s="148"/>
      <c r="S1802" s="148"/>
      <c r="T1802" s="148"/>
      <c r="U1802" s="148"/>
      <c r="V1802" s="148"/>
      <c r="W1802" s="148"/>
    </row>
    <row r="1803">
      <c r="A1803" s="145"/>
      <c r="B1803" s="146"/>
      <c r="C1803" s="147"/>
      <c r="D1803" s="147"/>
      <c r="E1803" s="148"/>
      <c r="F1803" s="148"/>
      <c r="G1803" s="148"/>
      <c r="H1803" s="148"/>
      <c r="I1803" s="148"/>
      <c r="J1803" s="148"/>
      <c r="K1803" s="148"/>
      <c r="L1803" s="148"/>
      <c r="M1803" s="148"/>
      <c r="N1803" s="148"/>
      <c r="O1803" s="148"/>
      <c r="P1803" s="148"/>
      <c r="Q1803" s="148"/>
      <c r="R1803" s="148"/>
      <c r="S1803" s="148"/>
      <c r="T1803" s="148"/>
      <c r="U1803" s="148"/>
      <c r="V1803" s="148"/>
      <c r="W1803" s="148"/>
    </row>
    <row r="1804">
      <c r="A1804" s="145"/>
      <c r="B1804" s="146"/>
      <c r="C1804" s="147"/>
      <c r="D1804" s="147"/>
      <c r="E1804" s="148"/>
      <c r="F1804" s="148"/>
      <c r="G1804" s="148"/>
      <c r="H1804" s="148"/>
      <c r="I1804" s="148"/>
      <c r="J1804" s="148"/>
      <c r="K1804" s="148"/>
      <c r="L1804" s="148"/>
      <c r="M1804" s="148"/>
      <c r="N1804" s="148"/>
      <c r="O1804" s="148"/>
      <c r="P1804" s="148"/>
      <c r="Q1804" s="148"/>
      <c r="R1804" s="148"/>
      <c r="S1804" s="148"/>
      <c r="T1804" s="148"/>
      <c r="U1804" s="148"/>
      <c r="V1804" s="148"/>
      <c r="W1804" s="148"/>
    </row>
    <row r="1805">
      <c r="A1805" s="145"/>
      <c r="B1805" s="146"/>
      <c r="C1805" s="147"/>
      <c r="D1805" s="147"/>
      <c r="E1805" s="148"/>
      <c r="F1805" s="148"/>
      <c r="G1805" s="148"/>
      <c r="H1805" s="148"/>
      <c r="I1805" s="148"/>
      <c r="J1805" s="148"/>
      <c r="K1805" s="148"/>
      <c r="L1805" s="148"/>
      <c r="M1805" s="148"/>
      <c r="N1805" s="148"/>
      <c r="O1805" s="148"/>
      <c r="P1805" s="148"/>
      <c r="Q1805" s="148"/>
      <c r="R1805" s="148"/>
      <c r="S1805" s="148"/>
      <c r="T1805" s="148"/>
      <c r="U1805" s="148"/>
      <c r="V1805" s="148"/>
      <c r="W1805" s="148"/>
    </row>
    <row r="1806">
      <c r="A1806" s="145"/>
      <c r="B1806" s="146"/>
      <c r="C1806" s="147"/>
      <c r="D1806" s="147"/>
      <c r="E1806" s="148"/>
      <c r="F1806" s="148"/>
      <c r="G1806" s="148"/>
      <c r="H1806" s="148"/>
      <c r="I1806" s="148"/>
      <c r="J1806" s="148"/>
      <c r="K1806" s="148"/>
      <c r="L1806" s="148"/>
      <c r="M1806" s="148"/>
      <c r="N1806" s="148"/>
      <c r="O1806" s="148"/>
      <c r="P1806" s="148"/>
      <c r="Q1806" s="148"/>
      <c r="R1806" s="148"/>
      <c r="S1806" s="148"/>
      <c r="T1806" s="148"/>
      <c r="U1806" s="148"/>
      <c r="V1806" s="148"/>
      <c r="W1806" s="148"/>
    </row>
    <row r="1807">
      <c r="A1807" s="145"/>
      <c r="B1807" s="146"/>
      <c r="C1807" s="147"/>
      <c r="D1807" s="147"/>
      <c r="E1807" s="148"/>
      <c r="F1807" s="148"/>
      <c r="G1807" s="148"/>
      <c r="H1807" s="148"/>
      <c r="I1807" s="148"/>
      <c r="J1807" s="148"/>
      <c r="K1807" s="148"/>
      <c r="L1807" s="148"/>
      <c r="M1807" s="148"/>
      <c r="N1807" s="148"/>
      <c r="O1807" s="148"/>
      <c r="P1807" s="148"/>
      <c r="Q1807" s="148"/>
      <c r="R1807" s="148"/>
      <c r="S1807" s="148"/>
      <c r="T1807" s="148"/>
      <c r="U1807" s="148"/>
      <c r="V1807" s="148"/>
      <c r="W1807" s="148"/>
    </row>
    <row r="1808">
      <c r="A1808" s="145"/>
      <c r="B1808" s="146"/>
      <c r="C1808" s="147"/>
      <c r="D1808" s="147"/>
      <c r="E1808" s="148"/>
      <c r="F1808" s="148"/>
      <c r="G1808" s="148"/>
      <c r="H1808" s="148"/>
      <c r="I1808" s="148"/>
      <c r="J1808" s="148"/>
      <c r="K1808" s="148"/>
      <c r="L1808" s="148"/>
      <c r="M1808" s="148"/>
      <c r="N1808" s="148"/>
      <c r="O1808" s="148"/>
      <c r="P1808" s="148"/>
      <c r="Q1808" s="148"/>
      <c r="R1808" s="148"/>
      <c r="S1808" s="148"/>
      <c r="T1808" s="148"/>
      <c r="U1808" s="148"/>
      <c r="V1808" s="148"/>
      <c r="W1808" s="148"/>
    </row>
    <row r="1809">
      <c r="A1809" s="145"/>
      <c r="B1809" s="146"/>
      <c r="C1809" s="147"/>
      <c r="D1809" s="147"/>
      <c r="E1809" s="148"/>
      <c r="F1809" s="148"/>
      <c r="G1809" s="148"/>
      <c r="H1809" s="148"/>
      <c r="I1809" s="148"/>
      <c r="J1809" s="148"/>
      <c r="K1809" s="148"/>
      <c r="L1809" s="148"/>
      <c r="M1809" s="148"/>
      <c r="N1809" s="148"/>
      <c r="O1809" s="148"/>
      <c r="P1809" s="148"/>
      <c r="Q1809" s="148"/>
      <c r="R1809" s="148"/>
      <c r="S1809" s="148"/>
      <c r="T1809" s="148"/>
      <c r="U1809" s="148"/>
      <c r="V1809" s="148"/>
      <c r="W1809" s="148"/>
    </row>
    <row r="1810">
      <c r="A1810" s="145"/>
      <c r="B1810" s="146"/>
      <c r="C1810" s="147"/>
      <c r="D1810" s="147"/>
      <c r="E1810" s="148"/>
      <c r="F1810" s="148"/>
      <c r="G1810" s="148"/>
      <c r="H1810" s="148"/>
      <c r="I1810" s="148"/>
      <c r="J1810" s="148"/>
      <c r="K1810" s="148"/>
      <c r="L1810" s="148"/>
      <c r="M1810" s="148"/>
      <c r="N1810" s="148"/>
      <c r="O1810" s="148"/>
      <c r="P1810" s="148"/>
      <c r="Q1810" s="148"/>
      <c r="R1810" s="148"/>
      <c r="S1810" s="148"/>
      <c r="T1810" s="148"/>
      <c r="U1810" s="148"/>
      <c r="V1810" s="148"/>
      <c r="W1810" s="148"/>
    </row>
    <row r="1811">
      <c r="A1811" s="145"/>
      <c r="B1811" s="146"/>
      <c r="C1811" s="147"/>
      <c r="D1811" s="147"/>
      <c r="E1811" s="148"/>
      <c r="F1811" s="148"/>
      <c r="G1811" s="148"/>
      <c r="H1811" s="148"/>
      <c r="I1811" s="148"/>
      <c r="J1811" s="148"/>
      <c r="K1811" s="148"/>
      <c r="L1811" s="148"/>
      <c r="M1811" s="148"/>
      <c r="N1811" s="148"/>
      <c r="O1811" s="148"/>
      <c r="P1811" s="148"/>
      <c r="Q1811" s="148"/>
      <c r="R1811" s="148"/>
      <c r="S1811" s="148"/>
      <c r="T1811" s="148"/>
      <c r="U1811" s="148"/>
      <c r="V1811" s="148"/>
      <c r="W1811" s="148"/>
    </row>
    <row r="1812">
      <c r="A1812" s="145"/>
      <c r="B1812" s="146"/>
      <c r="C1812" s="147"/>
      <c r="D1812" s="147"/>
      <c r="E1812" s="148"/>
      <c r="F1812" s="148"/>
      <c r="G1812" s="148"/>
      <c r="H1812" s="148"/>
      <c r="I1812" s="148"/>
      <c r="J1812" s="148"/>
      <c r="K1812" s="148"/>
      <c r="L1812" s="148"/>
      <c r="M1812" s="148"/>
      <c r="N1812" s="148"/>
      <c r="O1812" s="148"/>
      <c r="P1812" s="148"/>
      <c r="Q1812" s="148"/>
      <c r="R1812" s="148"/>
      <c r="S1812" s="148"/>
      <c r="T1812" s="148"/>
      <c r="U1812" s="148"/>
      <c r="V1812" s="148"/>
      <c r="W1812" s="148"/>
    </row>
    <row r="1813">
      <c r="A1813" s="145"/>
      <c r="B1813" s="146"/>
      <c r="C1813" s="147"/>
      <c r="D1813" s="147"/>
      <c r="E1813" s="148"/>
      <c r="F1813" s="148"/>
      <c r="G1813" s="148"/>
      <c r="H1813" s="148"/>
      <c r="I1813" s="148"/>
      <c r="J1813" s="148"/>
      <c r="K1813" s="148"/>
      <c r="L1813" s="148"/>
      <c r="M1813" s="148"/>
      <c r="N1813" s="148"/>
      <c r="O1813" s="148"/>
      <c r="P1813" s="148"/>
      <c r="Q1813" s="148"/>
      <c r="R1813" s="148"/>
      <c r="S1813" s="148"/>
      <c r="T1813" s="148"/>
      <c r="U1813" s="148"/>
      <c r="V1813" s="148"/>
      <c r="W1813" s="148"/>
    </row>
    <row r="1814">
      <c r="A1814" s="145"/>
      <c r="B1814" s="146"/>
      <c r="C1814" s="147"/>
      <c r="D1814" s="147"/>
      <c r="E1814" s="148"/>
      <c r="F1814" s="148"/>
      <c r="G1814" s="148"/>
      <c r="H1814" s="148"/>
      <c r="I1814" s="148"/>
      <c r="J1814" s="148"/>
      <c r="K1814" s="148"/>
      <c r="L1814" s="148"/>
      <c r="M1814" s="148"/>
      <c r="N1814" s="148"/>
      <c r="O1814" s="148"/>
      <c r="P1814" s="148"/>
      <c r="Q1814" s="148"/>
      <c r="R1814" s="148"/>
      <c r="S1814" s="148"/>
      <c r="T1814" s="148"/>
      <c r="U1814" s="148"/>
      <c r="V1814" s="148"/>
      <c r="W1814" s="148"/>
    </row>
    <row r="1815">
      <c r="A1815" s="145"/>
      <c r="B1815" s="146"/>
      <c r="C1815" s="147"/>
      <c r="D1815" s="147"/>
      <c r="E1815" s="148"/>
      <c r="F1815" s="148"/>
      <c r="G1815" s="148"/>
      <c r="H1815" s="148"/>
      <c r="I1815" s="148"/>
      <c r="J1815" s="148"/>
      <c r="K1815" s="148"/>
      <c r="L1815" s="148"/>
      <c r="M1815" s="148"/>
      <c r="N1815" s="148"/>
      <c r="O1815" s="148"/>
      <c r="P1815" s="148"/>
      <c r="Q1815" s="148"/>
      <c r="R1815" s="148"/>
      <c r="S1815" s="148"/>
      <c r="T1815" s="148"/>
      <c r="U1815" s="148"/>
      <c r="V1815" s="148"/>
      <c r="W1815" s="148"/>
    </row>
    <row r="1816">
      <c r="A1816" s="145"/>
      <c r="B1816" s="146"/>
      <c r="C1816" s="147"/>
      <c r="D1816" s="147"/>
      <c r="E1816" s="148"/>
      <c r="F1816" s="148"/>
      <c r="G1816" s="148"/>
      <c r="H1816" s="148"/>
      <c r="I1816" s="148"/>
      <c r="J1816" s="148"/>
      <c r="K1816" s="148"/>
      <c r="L1816" s="148"/>
      <c r="M1816" s="148"/>
      <c r="N1816" s="148"/>
      <c r="O1816" s="148"/>
      <c r="P1816" s="148"/>
      <c r="Q1816" s="148"/>
      <c r="R1816" s="148"/>
      <c r="S1816" s="148"/>
      <c r="T1816" s="148"/>
      <c r="U1816" s="148"/>
      <c r="V1816" s="148"/>
      <c r="W1816" s="148"/>
    </row>
    <row r="1817">
      <c r="A1817" s="145"/>
      <c r="B1817" s="146"/>
      <c r="C1817" s="147"/>
      <c r="D1817" s="147"/>
      <c r="E1817" s="148"/>
      <c r="F1817" s="148"/>
      <c r="G1817" s="148"/>
      <c r="H1817" s="148"/>
      <c r="I1817" s="148"/>
      <c r="J1817" s="148"/>
      <c r="K1817" s="148"/>
      <c r="L1817" s="148"/>
      <c r="M1817" s="148"/>
      <c r="N1817" s="148"/>
      <c r="O1817" s="148"/>
      <c r="P1817" s="148"/>
      <c r="Q1817" s="148"/>
      <c r="R1817" s="148"/>
      <c r="S1817" s="148"/>
      <c r="T1817" s="148"/>
      <c r="U1817" s="148"/>
      <c r="V1817" s="148"/>
      <c r="W1817" s="148"/>
    </row>
    <row r="1818">
      <c r="A1818" s="145"/>
      <c r="B1818" s="146"/>
      <c r="C1818" s="147"/>
      <c r="D1818" s="147"/>
      <c r="E1818" s="148"/>
      <c r="F1818" s="148"/>
      <c r="G1818" s="148"/>
      <c r="H1818" s="148"/>
      <c r="I1818" s="148"/>
      <c r="J1818" s="148"/>
      <c r="K1818" s="148"/>
      <c r="L1818" s="148"/>
      <c r="M1818" s="148"/>
      <c r="N1818" s="148"/>
      <c r="O1818" s="148"/>
      <c r="P1818" s="148"/>
      <c r="Q1818" s="148"/>
      <c r="R1818" s="148"/>
      <c r="S1818" s="148"/>
      <c r="T1818" s="148"/>
      <c r="U1818" s="148"/>
      <c r="V1818" s="148"/>
      <c r="W1818" s="148"/>
    </row>
    <row r="1819">
      <c r="A1819" s="145"/>
      <c r="B1819" s="146"/>
      <c r="C1819" s="147"/>
      <c r="D1819" s="147"/>
      <c r="E1819" s="148"/>
      <c r="F1819" s="148"/>
      <c r="G1819" s="148"/>
      <c r="H1819" s="148"/>
      <c r="I1819" s="148"/>
      <c r="J1819" s="148"/>
      <c r="K1819" s="148"/>
      <c r="L1819" s="148"/>
      <c r="M1819" s="148"/>
      <c r="N1819" s="148"/>
      <c r="O1819" s="148"/>
      <c r="P1819" s="148"/>
      <c r="Q1819" s="148"/>
      <c r="R1819" s="148"/>
      <c r="S1819" s="148"/>
      <c r="T1819" s="148"/>
      <c r="U1819" s="148"/>
      <c r="V1819" s="148"/>
      <c r="W1819" s="148"/>
    </row>
    <row r="1820">
      <c r="A1820" s="145"/>
      <c r="B1820" s="146"/>
      <c r="C1820" s="147"/>
      <c r="D1820" s="147"/>
      <c r="E1820" s="148"/>
      <c r="F1820" s="148"/>
      <c r="G1820" s="148"/>
      <c r="H1820" s="148"/>
      <c r="I1820" s="148"/>
      <c r="J1820" s="148"/>
      <c r="K1820" s="148"/>
      <c r="L1820" s="148"/>
      <c r="M1820" s="148"/>
      <c r="N1820" s="148"/>
      <c r="O1820" s="148"/>
      <c r="P1820" s="148"/>
      <c r="Q1820" s="148"/>
      <c r="R1820" s="148"/>
      <c r="S1820" s="148"/>
      <c r="T1820" s="148"/>
      <c r="U1820" s="148"/>
      <c r="V1820" s="148"/>
      <c r="W1820" s="148"/>
    </row>
    <row r="1821">
      <c r="A1821" s="145"/>
      <c r="B1821" s="146"/>
      <c r="C1821" s="147"/>
      <c r="D1821" s="147"/>
      <c r="E1821" s="148"/>
      <c r="F1821" s="148"/>
      <c r="G1821" s="148"/>
      <c r="H1821" s="148"/>
      <c r="I1821" s="148"/>
      <c r="J1821" s="148"/>
      <c r="K1821" s="148"/>
      <c r="L1821" s="148"/>
      <c r="M1821" s="148"/>
      <c r="N1821" s="148"/>
      <c r="O1821" s="148"/>
      <c r="P1821" s="148"/>
      <c r="Q1821" s="148"/>
      <c r="R1821" s="148"/>
      <c r="S1821" s="148"/>
      <c r="T1821" s="148"/>
      <c r="U1821" s="148"/>
      <c r="V1821" s="148"/>
      <c r="W1821" s="148"/>
    </row>
    <row r="1822">
      <c r="A1822" s="145"/>
      <c r="B1822" s="146"/>
      <c r="C1822" s="147"/>
      <c r="D1822" s="147"/>
      <c r="E1822" s="148"/>
      <c r="F1822" s="148"/>
      <c r="G1822" s="148"/>
      <c r="H1822" s="148"/>
      <c r="I1822" s="148"/>
      <c r="J1822" s="148"/>
      <c r="K1822" s="148"/>
      <c r="L1822" s="148"/>
      <c r="M1822" s="148"/>
      <c r="N1822" s="148"/>
      <c r="O1822" s="148"/>
      <c r="P1822" s="148"/>
      <c r="Q1822" s="148"/>
      <c r="R1822" s="148"/>
      <c r="S1822" s="148"/>
      <c r="T1822" s="148"/>
      <c r="U1822" s="148"/>
      <c r="V1822" s="148"/>
      <c r="W1822" s="148"/>
    </row>
    <row r="1823">
      <c r="A1823" s="145"/>
      <c r="B1823" s="146"/>
      <c r="C1823" s="147"/>
      <c r="D1823" s="147"/>
      <c r="E1823" s="148"/>
      <c r="F1823" s="148"/>
      <c r="G1823" s="148"/>
      <c r="H1823" s="148"/>
      <c r="I1823" s="148"/>
      <c r="J1823" s="148"/>
      <c r="K1823" s="148"/>
      <c r="L1823" s="148"/>
      <c r="M1823" s="148"/>
      <c r="N1823" s="148"/>
      <c r="O1823" s="148"/>
      <c r="P1823" s="148"/>
      <c r="Q1823" s="148"/>
      <c r="R1823" s="148"/>
      <c r="S1823" s="148"/>
      <c r="T1823" s="148"/>
      <c r="U1823" s="148"/>
      <c r="V1823" s="148"/>
      <c r="W1823" s="148"/>
    </row>
    <row r="1824">
      <c r="A1824" s="145"/>
      <c r="B1824" s="146"/>
      <c r="C1824" s="147"/>
      <c r="D1824" s="147"/>
      <c r="E1824" s="148"/>
      <c r="F1824" s="148"/>
      <c r="G1824" s="148"/>
      <c r="H1824" s="148"/>
      <c r="I1824" s="148"/>
      <c r="J1824" s="148"/>
      <c r="K1824" s="148"/>
      <c r="L1824" s="148"/>
      <c r="M1824" s="148"/>
      <c r="N1824" s="148"/>
      <c r="O1824" s="148"/>
      <c r="P1824" s="148"/>
      <c r="Q1824" s="148"/>
      <c r="R1824" s="148"/>
      <c r="S1824" s="148"/>
      <c r="T1824" s="148"/>
      <c r="U1824" s="148"/>
      <c r="V1824" s="148"/>
      <c r="W1824" s="148"/>
    </row>
    <row r="1825">
      <c r="A1825" s="145"/>
      <c r="B1825" s="146"/>
      <c r="C1825" s="147"/>
      <c r="D1825" s="147"/>
      <c r="E1825" s="148"/>
      <c r="F1825" s="148"/>
      <c r="G1825" s="148"/>
      <c r="H1825" s="148"/>
      <c r="I1825" s="148"/>
      <c r="J1825" s="148"/>
      <c r="K1825" s="148"/>
      <c r="L1825" s="148"/>
      <c r="M1825" s="148"/>
      <c r="N1825" s="148"/>
      <c r="O1825" s="148"/>
      <c r="P1825" s="148"/>
      <c r="Q1825" s="148"/>
      <c r="R1825" s="148"/>
      <c r="S1825" s="148"/>
      <c r="T1825" s="148"/>
      <c r="U1825" s="148"/>
      <c r="V1825" s="148"/>
      <c r="W1825" s="148"/>
    </row>
    <row r="1826">
      <c r="A1826" s="145"/>
      <c r="B1826" s="146"/>
      <c r="C1826" s="147"/>
      <c r="D1826" s="147"/>
      <c r="E1826" s="148"/>
      <c r="F1826" s="148"/>
      <c r="G1826" s="148"/>
      <c r="H1826" s="148"/>
      <c r="I1826" s="148"/>
      <c r="J1826" s="148"/>
      <c r="K1826" s="148"/>
      <c r="L1826" s="148"/>
      <c r="M1826" s="148"/>
      <c r="N1826" s="148"/>
      <c r="O1826" s="148"/>
      <c r="P1826" s="148"/>
      <c r="Q1826" s="148"/>
      <c r="R1826" s="148"/>
      <c r="S1826" s="148"/>
      <c r="T1826" s="148"/>
      <c r="U1826" s="148"/>
      <c r="V1826" s="148"/>
      <c r="W1826" s="148"/>
    </row>
    <row r="1827">
      <c r="A1827" s="145"/>
      <c r="B1827" s="146"/>
      <c r="C1827" s="147"/>
      <c r="D1827" s="147"/>
      <c r="E1827" s="148"/>
      <c r="F1827" s="148"/>
      <c r="G1827" s="148"/>
      <c r="H1827" s="148"/>
      <c r="I1827" s="148"/>
      <c r="J1827" s="148"/>
      <c r="K1827" s="148"/>
      <c r="L1827" s="148"/>
      <c r="M1827" s="148"/>
      <c r="N1827" s="148"/>
      <c r="O1827" s="148"/>
      <c r="P1827" s="148"/>
      <c r="Q1827" s="148"/>
      <c r="R1827" s="148"/>
      <c r="S1827" s="148"/>
      <c r="T1827" s="148"/>
      <c r="U1827" s="148"/>
      <c r="V1827" s="148"/>
      <c r="W1827" s="148"/>
    </row>
    <row r="1828">
      <c r="A1828" s="145"/>
      <c r="B1828" s="146"/>
      <c r="C1828" s="147"/>
      <c r="D1828" s="147"/>
      <c r="E1828" s="148"/>
      <c r="F1828" s="148"/>
      <c r="G1828" s="148"/>
      <c r="H1828" s="148"/>
      <c r="I1828" s="148"/>
      <c r="J1828" s="148"/>
      <c r="K1828" s="148"/>
      <c r="L1828" s="148"/>
      <c r="M1828" s="148"/>
      <c r="N1828" s="148"/>
      <c r="O1828" s="148"/>
      <c r="P1828" s="148"/>
      <c r="Q1828" s="148"/>
      <c r="R1828" s="148"/>
      <c r="S1828" s="148"/>
      <c r="T1828" s="148"/>
      <c r="U1828" s="148"/>
      <c r="V1828" s="148"/>
      <c r="W1828" s="148"/>
    </row>
    <row r="1829">
      <c r="A1829" s="145"/>
      <c r="B1829" s="146"/>
      <c r="C1829" s="147"/>
      <c r="D1829" s="147"/>
      <c r="E1829" s="148"/>
      <c r="F1829" s="148"/>
      <c r="G1829" s="148"/>
      <c r="H1829" s="148"/>
      <c r="I1829" s="148"/>
      <c r="J1829" s="148"/>
      <c r="K1829" s="148"/>
      <c r="L1829" s="148"/>
      <c r="M1829" s="148"/>
      <c r="N1829" s="148"/>
      <c r="O1829" s="148"/>
      <c r="P1829" s="148"/>
      <c r="Q1829" s="148"/>
      <c r="R1829" s="148"/>
      <c r="S1829" s="148"/>
      <c r="T1829" s="148"/>
      <c r="U1829" s="148"/>
      <c r="V1829" s="148"/>
      <c r="W1829" s="148"/>
    </row>
    <row r="1830">
      <c r="A1830" s="145"/>
      <c r="B1830" s="146"/>
      <c r="C1830" s="147"/>
      <c r="D1830" s="147"/>
      <c r="E1830" s="148"/>
      <c r="F1830" s="148"/>
      <c r="G1830" s="148"/>
      <c r="H1830" s="148"/>
      <c r="I1830" s="148"/>
      <c r="J1830" s="148"/>
      <c r="K1830" s="148"/>
      <c r="L1830" s="148"/>
      <c r="M1830" s="148"/>
      <c r="N1830" s="148"/>
      <c r="O1830" s="148"/>
      <c r="P1830" s="148"/>
      <c r="Q1830" s="148"/>
      <c r="R1830" s="148"/>
      <c r="S1830" s="148"/>
      <c r="T1830" s="148"/>
      <c r="U1830" s="148"/>
      <c r="V1830" s="148"/>
      <c r="W1830" s="148"/>
    </row>
    <row r="1831">
      <c r="A1831" s="145"/>
      <c r="B1831" s="146"/>
      <c r="C1831" s="147"/>
      <c r="D1831" s="147"/>
      <c r="E1831" s="148"/>
      <c r="F1831" s="148"/>
      <c r="G1831" s="148"/>
      <c r="H1831" s="148"/>
      <c r="I1831" s="148"/>
      <c r="J1831" s="148"/>
      <c r="K1831" s="148"/>
      <c r="L1831" s="148"/>
      <c r="M1831" s="148"/>
      <c r="N1831" s="148"/>
      <c r="O1831" s="148"/>
      <c r="P1831" s="148"/>
      <c r="Q1831" s="148"/>
      <c r="R1831" s="148"/>
      <c r="S1831" s="148"/>
      <c r="T1831" s="148"/>
      <c r="U1831" s="148"/>
      <c r="V1831" s="148"/>
      <c r="W1831" s="148"/>
    </row>
    <row r="1832">
      <c r="A1832" s="145"/>
      <c r="B1832" s="146"/>
      <c r="C1832" s="147"/>
      <c r="D1832" s="147"/>
      <c r="E1832" s="148"/>
      <c r="F1832" s="148"/>
      <c r="G1832" s="148"/>
      <c r="H1832" s="148"/>
      <c r="I1832" s="148"/>
      <c r="J1832" s="148"/>
      <c r="K1832" s="148"/>
      <c r="L1832" s="148"/>
      <c r="M1832" s="148"/>
      <c r="N1832" s="148"/>
      <c r="O1832" s="148"/>
      <c r="P1832" s="148"/>
      <c r="Q1832" s="148"/>
      <c r="R1832" s="148"/>
      <c r="S1832" s="148"/>
      <c r="T1832" s="148"/>
      <c r="U1832" s="148"/>
      <c r="V1832" s="148"/>
      <c r="W1832" s="148"/>
    </row>
    <row r="1833">
      <c r="A1833" s="145"/>
      <c r="B1833" s="146"/>
      <c r="C1833" s="147"/>
      <c r="D1833" s="147"/>
      <c r="E1833" s="148"/>
      <c r="F1833" s="148"/>
      <c r="G1833" s="148"/>
      <c r="H1833" s="148"/>
      <c r="I1833" s="148"/>
      <c r="J1833" s="148"/>
      <c r="K1833" s="148"/>
      <c r="L1833" s="148"/>
      <c r="M1833" s="148"/>
      <c r="N1833" s="148"/>
      <c r="O1833" s="148"/>
      <c r="P1833" s="148"/>
      <c r="Q1833" s="148"/>
      <c r="R1833" s="148"/>
      <c r="S1833" s="148"/>
      <c r="T1833" s="148"/>
      <c r="U1833" s="148"/>
      <c r="V1833" s="148"/>
      <c r="W1833" s="148"/>
    </row>
    <row r="1834">
      <c r="A1834" s="145"/>
      <c r="B1834" s="146"/>
      <c r="C1834" s="147"/>
      <c r="D1834" s="147"/>
      <c r="E1834" s="148"/>
      <c r="F1834" s="148"/>
      <c r="G1834" s="148"/>
      <c r="H1834" s="148"/>
      <c r="I1834" s="148"/>
      <c r="J1834" s="148"/>
      <c r="K1834" s="148"/>
      <c r="L1834" s="148"/>
      <c r="M1834" s="148"/>
      <c r="N1834" s="148"/>
      <c r="O1834" s="148"/>
      <c r="P1834" s="148"/>
      <c r="Q1834" s="148"/>
      <c r="R1834" s="148"/>
      <c r="S1834" s="148"/>
      <c r="T1834" s="148"/>
      <c r="U1834" s="148"/>
      <c r="V1834" s="148"/>
      <c r="W1834" s="148"/>
    </row>
    <row r="1835">
      <c r="A1835" s="145"/>
      <c r="B1835" s="146"/>
      <c r="C1835" s="147"/>
      <c r="D1835" s="147"/>
      <c r="E1835" s="148"/>
      <c r="F1835" s="148"/>
      <c r="G1835" s="148"/>
      <c r="H1835" s="148"/>
      <c r="I1835" s="148"/>
      <c r="J1835" s="148"/>
      <c r="K1835" s="148"/>
      <c r="L1835" s="148"/>
      <c r="M1835" s="148"/>
      <c r="N1835" s="148"/>
      <c r="O1835" s="148"/>
      <c r="P1835" s="148"/>
      <c r="Q1835" s="148"/>
      <c r="R1835" s="148"/>
      <c r="S1835" s="148"/>
      <c r="T1835" s="148"/>
      <c r="U1835" s="148"/>
      <c r="V1835" s="148"/>
      <c r="W1835" s="148"/>
    </row>
    <row r="1836">
      <c r="A1836" s="145"/>
      <c r="B1836" s="146"/>
      <c r="C1836" s="147"/>
      <c r="D1836" s="147"/>
      <c r="E1836" s="148"/>
      <c r="F1836" s="148"/>
      <c r="G1836" s="148"/>
      <c r="H1836" s="148"/>
      <c r="I1836" s="148"/>
      <c r="J1836" s="148"/>
      <c r="K1836" s="148"/>
      <c r="L1836" s="148"/>
      <c r="M1836" s="148"/>
      <c r="N1836" s="148"/>
      <c r="O1836" s="148"/>
      <c r="P1836" s="148"/>
      <c r="Q1836" s="148"/>
      <c r="R1836" s="148"/>
      <c r="S1836" s="148"/>
      <c r="T1836" s="148"/>
      <c r="U1836" s="148"/>
      <c r="V1836" s="148"/>
      <c r="W1836" s="148"/>
    </row>
    <row r="1837">
      <c r="A1837" s="145"/>
      <c r="B1837" s="146"/>
      <c r="C1837" s="147"/>
      <c r="D1837" s="147"/>
      <c r="E1837" s="148"/>
      <c r="F1837" s="148"/>
      <c r="G1837" s="148"/>
      <c r="H1837" s="148"/>
      <c r="I1837" s="148"/>
      <c r="J1837" s="148"/>
      <c r="K1837" s="148"/>
      <c r="L1837" s="148"/>
      <c r="M1837" s="148"/>
      <c r="N1837" s="148"/>
      <c r="O1837" s="148"/>
      <c r="P1837" s="148"/>
      <c r="Q1837" s="148"/>
      <c r="R1837" s="148"/>
      <c r="S1837" s="148"/>
      <c r="T1837" s="148"/>
      <c r="U1837" s="148"/>
      <c r="V1837" s="148"/>
      <c r="W1837" s="148"/>
    </row>
    <row r="1838">
      <c r="A1838" s="145"/>
      <c r="B1838" s="146"/>
      <c r="C1838" s="147"/>
      <c r="D1838" s="147"/>
      <c r="E1838" s="148"/>
      <c r="F1838" s="148"/>
      <c r="G1838" s="148"/>
      <c r="H1838" s="148"/>
      <c r="I1838" s="148"/>
      <c r="J1838" s="148"/>
      <c r="K1838" s="148"/>
      <c r="L1838" s="148"/>
      <c r="M1838" s="148"/>
      <c r="N1838" s="148"/>
      <c r="O1838" s="148"/>
      <c r="P1838" s="148"/>
      <c r="Q1838" s="148"/>
      <c r="R1838" s="148"/>
      <c r="S1838" s="148"/>
      <c r="T1838" s="148"/>
      <c r="U1838" s="148"/>
      <c r="V1838" s="148"/>
      <c r="W1838" s="148"/>
    </row>
    <row r="1839">
      <c r="A1839" s="145"/>
      <c r="B1839" s="146"/>
      <c r="C1839" s="147"/>
      <c r="D1839" s="147"/>
      <c r="E1839" s="148"/>
      <c r="F1839" s="148"/>
      <c r="G1839" s="148"/>
      <c r="H1839" s="148"/>
      <c r="I1839" s="148"/>
      <c r="J1839" s="148"/>
      <c r="K1839" s="148"/>
      <c r="L1839" s="148"/>
      <c r="M1839" s="148"/>
      <c r="N1839" s="148"/>
      <c r="O1839" s="148"/>
      <c r="P1839" s="148"/>
      <c r="Q1839" s="148"/>
      <c r="R1839" s="148"/>
      <c r="S1839" s="148"/>
      <c r="T1839" s="148"/>
      <c r="U1839" s="148"/>
      <c r="V1839" s="148"/>
      <c r="W1839" s="148"/>
    </row>
    <row r="1840">
      <c r="A1840" s="145"/>
      <c r="B1840" s="146"/>
      <c r="C1840" s="147"/>
      <c r="D1840" s="147"/>
      <c r="E1840" s="148"/>
      <c r="F1840" s="148"/>
      <c r="G1840" s="148"/>
      <c r="H1840" s="148"/>
      <c r="I1840" s="148"/>
      <c r="J1840" s="148"/>
      <c r="K1840" s="148"/>
      <c r="L1840" s="148"/>
      <c r="M1840" s="148"/>
      <c r="N1840" s="148"/>
      <c r="O1840" s="148"/>
      <c r="P1840" s="148"/>
      <c r="Q1840" s="148"/>
      <c r="R1840" s="148"/>
      <c r="S1840" s="148"/>
      <c r="T1840" s="148"/>
      <c r="U1840" s="148"/>
      <c r="V1840" s="148"/>
      <c r="W1840" s="148"/>
    </row>
    <row r="1841">
      <c r="A1841" s="145"/>
      <c r="B1841" s="146"/>
      <c r="C1841" s="147"/>
      <c r="D1841" s="147"/>
      <c r="E1841" s="148"/>
      <c r="F1841" s="148"/>
      <c r="G1841" s="148"/>
      <c r="H1841" s="148"/>
      <c r="I1841" s="148"/>
      <c r="J1841" s="148"/>
      <c r="K1841" s="148"/>
      <c r="L1841" s="148"/>
      <c r="M1841" s="148"/>
      <c r="N1841" s="148"/>
      <c r="O1841" s="148"/>
      <c r="P1841" s="148"/>
      <c r="Q1841" s="148"/>
      <c r="R1841" s="148"/>
      <c r="S1841" s="148"/>
      <c r="T1841" s="148"/>
      <c r="U1841" s="148"/>
      <c r="V1841" s="148"/>
      <c r="W1841" s="148"/>
    </row>
    <row r="1842">
      <c r="A1842" s="145"/>
      <c r="B1842" s="146"/>
      <c r="C1842" s="147"/>
      <c r="D1842" s="147"/>
      <c r="E1842" s="148"/>
      <c r="F1842" s="148"/>
      <c r="G1842" s="148"/>
      <c r="H1842" s="148"/>
      <c r="I1842" s="148"/>
      <c r="J1842" s="148"/>
      <c r="K1842" s="148"/>
      <c r="L1842" s="148"/>
      <c r="M1842" s="148"/>
      <c r="N1842" s="148"/>
      <c r="O1842" s="148"/>
      <c r="P1842" s="148"/>
      <c r="Q1842" s="148"/>
      <c r="R1842" s="148"/>
      <c r="S1842" s="148"/>
      <c r="T1842" s="148"/>
      <c r="U1842" s="148"/>
      <c r="V1842" s="148"/>
      <c r="W1842" s="148"/>
    </row>
    <row r="1843">
      <c r="A1843" s="145"/>
      <c r="B1843" s="146"/>
      <c r="C1843" s="147"/>
      <c r="D1843" s="147"/>
      <c r="E1843" s="148"/>
      <c r="F1843" s="148"/>
      <c r="G1843" s="148"/>
      <c r="H1843" s="148"/>
      <c r="I1843" s="148"/>
      <c r="J1843" s="148"/>
      <c r="K1843" s="148"/>
      <c r="L1843" s="148"/>
      <c r="M1843" s="148"/>
      <c r="N1843" s="148"/>
      <c r="O1843" s="148"/>
      <c r="P1843" s="148"/>
      <c r="Q1843" s="148"/>
      <c r="R1843" s="148"/>
      <c r="S1843" s="148"/>
      <c r="T1843" s="148"/>
      <c r="U1843" s="148"/>
      <c r="V1843" s="148"/>
      <c r="W1843" s="148"/>
    </row>
    <row r="1844">
      <c r="A1844" s="145"/>
      <c r="B1844" s="146"/>
      <c r="C1844" s="147"/>
      <c r="D1844" s="147"/>
      <c r="E1844" s="148"/>
      <c r="F1844" s="148"/>
      <c r="G1844" s="148"/>
      <c r="H1844" s="148"/>
      <c r="I1844" s="148"/>
      <c r="J1844" s="148"/>
      <c r="K1844" s="148"/>
      <c r="L1844" s="148"/>
      <c r="M1844" s="148"/>
      <c r="N1844" s="148"/>
      <c r="O1844" s="148"/>
      <c r="P1844" s="148"/>
      <c r="Q1844" s="148"/>
      <c r="R1844" s="148"/>
      <c r="S1844" s="148"/>
      <c r="T1844" s="148"/>
      <c r="U1844" s="148"/>
      <c r="V1844" s="148"/>
      <c r="W1844" s="148"/>
    </row>
    <row r="1845">
      <c r="A1845" s="145"/>
      <c r="B1845" s="146"/>
      <c r="C1845" s="147"/>
      <c r="D1845" s="147"/>
      <c r="E1845" s="148"/>
      <c r="F1845" s="148"/>
      <c r="G1845" s="148"/>
      <c r="H1845" s="148"/>
      <c r="I1845" s="148"/>
      <c r="J1845" s="148"/>
      <c r="K1845" s="148"/>
      <c r="L1845" s="148"/>
      <c r="M1845" s="148"/>
      <c r="N1845" s="148"/>
      <c r="O1845" s="148"/>
      <c r="P1845" s="148"/>
      <c r="Q1845" s="148"/>
      <c r="R1845" s="148"/>
      <c r="S1845" s="148"/>
      <c r="T1845" s="148"/>
      <c r="U1845" s="148"/>
      <c r="V1845" s="148"/>
      <c r="W1845" s="148"/>
    </row>
    <row r="1846">
      <c r="A1846" s="145"/>
      <c r="B1846" s="146"/>
      <c r="C1846" s="147"/>
      <c r="D1846" s="147"/>
      <c r="E1846" s="148"/>
      <c r="F1846" s="148"/>
      <c r="G1846" s="148"/>
      <c r="H1846" s="148"/>
      <c r="I1846" s="148"/>
      <c r="J1846" s="148"/>
      <c r="K1846" s="148"/>
      <c r="L1846" s="148"/>
      <c r="M1846" s="148"/>
      <c r="N1846" s="148"/>
      <c r="O1846" s="148"/>
      <c r="P1846" s="148"/>
      <c r="Q1846" s="148"/>
      <c r="R1846" s="148"/>
      <c r="S1846" s="148"/>
      <c r="T1846" s="148"/>
      <c r="U1846" s="148"/>
      <c r="V1846" s="148"/>
      <c r="W1846" s="148"/>
    </row>
    <row r="1847">
      <c r="A1847" s="145"/>
      <c r="B1847" s="146"/>
      <c r="C1847" s="147"/>
      <c r="D1847" s="147"/>
      <c r="E1847" s="148"/>
      <c r="F1847" s="148"/>
      <c r="G1847" s="148"/>
      <c r="H1847" s="148"/>
      <c r="I1847" s="148"/>
      <c r="J1847" s="148"/>
      <c r="K1847" s="148"/>
      <c r="L1847" s="148"/>
      <c r="M1847" s="148"/>
      <c r="N1847" s="148"/>
      <c r="O1847" s="148"/>
      <c r="P1847" s="148"/>
      <c r="Q1847" s="148"/>
      <c r="R1847" s="148"/>
      <c r="S1847" s="148"/>
      <c r="T1847" s="148"/>
      <c r="U1847" s="148"/>
      <c r="V1847" s="148"/>
      <c r="W1847" s="148"/>
    </row>
    <row r="1848">
      <c r="A1848" s="145"/>
      <c r="B1848" s="146"/>
      <c r="C1848" s="147"/>
      <c r="D1848" s="147"/>
      <c r="E1848" s="148"/>
      <c r="F1848" s="148"/>
      <c r="G1848" s="148"/>
      <c r="H1848" s="148"/>
      <c r="I1848" s="148"/>
      <c r="J1848" s="148"/>
      <c r="K1848" s="148"/>
      <c r="L1848" s="148"/>
      <c r="M1848" s="148"/>
      <c r="N1848" s="148"/>
      <c r="O1848" s="148"/>
      <c r="P1848" s="148"/>
      <c r="Q1848" s="148"/>
      <c r="R1848" s="148"/>
      <c r="S1848" s="148"/>
      <c r="T1848" s="148"/>
      <c r="U1848" s="148"/>
      <c r="V1848" s="148"/>
      <c r="W1848" s="148"/>
    </row>
    <row r="1849">
      <c r="A1849" s="145"/>
      <c r="B1849" s="146"/>
      <c r="C1849" s="147"/>
      <c r="D1849" s="147"/>
      <c r="E1849" s="148"/>
      <c r="F1849" s="148"/>
      <c r="G1849" s="148"/>
      <c r="H1849" s="148"/>
      <c r="I1849" s="148"/>
      <c r="J1849" s="148"/>
      <c r="K1849" s="148"/>
      <c r="L1849" s="148"/>
      <c r="M1849" s="148"/>
      <c r="N1849" s="148"/>
      <c r="O1849" s="148"/>
      <c r="P1849" s="148"/>
      <c r="Q1849" s="148"/>
      <c r="R1849" s="148"/>
      <c r="S1849" s="148"/>
      <c r="T1849" s="148"/>
      <c r="U1849" s="148"/>
      <c r="V1849" s="148"/>
      <c r="W1849" s="148"/>
    </row>
    <row r="1850">
      <c r="A1850" s="145"/>
      <c r="B1850" s="146"/>
      <c r="C1850" s="147"/>
      <c r="D1850" s="147"/>
      <c r="E1850" s="148"/>
      <c r="F1850" s="148"/>
      <c r="G1850" s="148"/>
      <c r="H1850" s="148"/>
      <c r="I1850" s="148"/>
      <c r="J1850" s="148"/>
      <c r="K1850" s="148"/>
      <c r="L1850" s="148"/>
      <c r="M1850" s="148"/>
      <c r="N1850" s="148"/>
      <c r="O1850" s="148"/>
      <c r="P1850" s="148"/>
      <c r="Q1850" s="148"/>
      <c r="R1850" s="148"/>
      <c r="S1850" s="148"/>
      <c r="T1850" s="148"/>
      <c r="U1850" s="148"/>
      <c r="V1850" s="148"/>
      <c r="W1850" s="148"/>
    </row>
    <row r="1851">
      <c r="A1851" s="145"/>
      <c r="B1851" s="146"/>
      <c r="C1851" s="147"/>
      <c r="D1851" s="147"/>
      <c r="E1851" s="148"/>
      <c r="F1851" s="148"/>
      <c r="G1851" s="148"/>
      <c r="H1851" s="148"/>
      <c r="I1851" s="148"/>
      <c r="J1851" s="148"/>
      <c r="K1851" s="148"/>
      <c r="L1851" s="148"/>
      <c r="M1851" s="148"/>
      <c r="N1851" s="148"/>
      <c r="O1851" s="148"/>
      <c r="P1851" s="148"/>
      <c r="Q1851" s="148"/>
      <c r="R1851" s="148"/>
      <c r="S1851" s="148"/>
      <c r="T1851" s="148"/>
      <c r="U1851" s="148"/>
      <c r="V1851" s="148"/>
      <c r="W1851" s="148"/>
    </row>
    <row r="1852">
      <c r="A1852" s="145"/>
      <c r="B1852" s="146"/>
      <c r="C1852" s="147"/>
      <c r="D1852" s="147"/>
      <c r="E1852" s="148"/>
      <c r="F1852" s="148"/>
      <c r="G1852" s="148"/>
      <c r="H1852" s="148"/>
      <c r="I1852" s="148"/>
      <c r="J1852" s="148"/>
      <c r="K1852" s="148"/>
      <c r="L1852" s="148"/>
      <c r="M1852" s="148"/>
      <c r="N1852" s="148"/>
      <c r="O1852" s="148"/>
      <c r="P1852" s="148"/>
      <c r="Q1852" s="148"/>
      <c r="R1852" s="148"/>
      <c r="S1852" s="148"/>
      <c r="T1852" s="148"/>
      <c r="U1852" s="148"/>
      <c r="V1852" s="148"/>
      <c r="W1852" s="148"/>
    </row>
    <row r="1853">
      <c r="A1853" s="145"/>
      <c r="B1853" s="146"/>
      <c r="C1853" s="147"/>
      <c r="D1853" s="147"/>
      <c r="E1853" s="148"/>
      <c r="F1853" s="148"/>
      <c r="G1853" s="148"/>
      <c r="H1853" s="148"/>
      <c r="I1853" s="148"/>
      <c r="J1853" s="148"/>
      <c r="K1853" s="148"/>
      <c r="L1853" s="148"/>
      <c r="M1853" s="148"/>
      <c r="N1853" s="148"/>
      <c r="O1853" s="148"/>
      <c r="P1853" s="148"/>
      <c r="Q1853" s="148"/>
      <c r="R1853" s="148"/>
      <c r="S1853" s="148"/>
      <c r="T1853" s="148"/>
      <c r="U1853" s="148"/>
      <c r="V1853" s="148"/>
      <c r="W1853" s="148"/>
    </row>
    <row r="1854">
      <c r="A1854" s="145"/>
      <c r="B1854" s="146"/>
      <c r="C1854" s="147"/>
      <c r="D1854" s="147"/>
      <c r="E1854" s="148"/>
      <c r="F1854" s="148"/>
      <c r="G1854" s="148"/>
      <c r="H1854" s="148"/>
      <c r="I1854" s="148"/>
      <c r="J1854" s="148"/>
      <c r="K1854" s="148"/>
      <c r="L1854" s="148"/>
      <c r="M1854" s="148"/>
      <c r="N1854" s="148"/>
      <c r="O1854" s="148"/>
      <c r="P1854" s="148"/>
      <c r="Q1854" s="148"/>
      <c r="R1854" s="148"/>
      <c r="S1854" s="148"/>
      <c r="T1854" s="148"/>
      <c r="U1854" s="148"/>
      <c r="V1854" s="148"/>
      <c r="W1854" s="148"/>
    </row>
    <row r="1855">
      <c r="A1855" s="145"/>
      <c r="B1855" s="146"/>
      <c r="C1855" s="147"/>
      <c r="D1855" s="147"/>
      <c r="E1855" s="148"/>
      <c r="F1855" s="148"/>
      <c r="G1855" s="148"/>
      <c r="H1855" s="148"/>
      <c r="I1855" s="148"/>
      <c r="J1855" s="148"/>
      <c r="K1855" s="148"/>
      <c r="L1855" s="148"/>
      <c r="M1855" s="148"/>
      <c r="N1855" s="148"/>
      <c r="O1855" s="148"/>
      <c r="P1855" s="148"/>
      <c r="Q1855" s="148"/>
      <c r="R1855" s="148"/>
      <c r="S1855" s="148"/>
      <c r="T1855" s="148"/>
      <c r="U1855" s="148"/>
      <c r="V1855" s="148"/>
      <c r="W1855" s="148"/>
    </row>
    <row r="1856">
      <c r="A1856" s="145"/>
      <c r="B1856" s="146"/>
      <c r="C1856" s="147"/>
      <c r="D1856" s="147"/>
      <c r="E1856" s="148"/>
      <c r="F1856" s="148"/>
      <c r="G1856" s="148"/>
      <c r="H1856" s="148"/>
      <c r="I1856" s="148"/>
      <c r="J1856" s="148"/>
      <c r="K1856" s="148"/>
      <c r="L1856" s="148"/>
      <c r="M1856" s="148"/>
      <c r="N1856" s="148"/>
      <c r="O1856" s="148"/>
      <c r="P1856" s="148"/>
      <c r="Q1856" s="148"/>
      <c r="R1856" s="148"/>
      <c r="S1856" s="148"/>
      <c r="T1856" s="148"/>
      <c r="U1856" s="148"/>
      <c r="V1856" s="148"/>
      <c r="W1856" s="148"/>
    </row>
    <row r="1857">
      <c r="A1857" s="145"/>
      <c r="B1857" s="146"/>
      <c r="C1857" s="147"/>
      <c r="D1857" s="147"/>
      <c r="E1857" s="148"/>
      <c r="F1857" s="148"/>
      <c r="G1857" s="148"/>
      <c r="H1857" s="148"/>
      <c r="I1857" s="148"/>
      <c r="J1857" s="148"/>
      <c r="K1857" s="148"/>
      <c r="L1857" s="148"/>
      <c r="M1857" s="148"/>
      <c r="N1857" s="148"/>
      <c r="O1857" s="148"/>
      <c r="P1857" s="148"/>
      <c r="Q1857" s="148"/>
      <c r="R1857" s="148"/>
      <c r="S1857" s="148"/>
      <c r="T1857" s="148"/>
      <c r="U1857" s="148"/>
      <c r="V1857" s="148"/>
      <c r="W1857" s="148"/>
    </row>
    <row r="1858">
      <c r="A1858" s="145"/>
      <c r="B1858" s="146"/>
      <c r="C1858" s="147"/>
      <c r="D1858" s="147"/>
      <c r="E1858" s="148"/>
      <c r="F1858" s="148"/>
      <c r="G1858" s="148"/>
      <c r="H1858" s="148"/>
      <c r="I1858" s="148"/>
      <c r="J1858" s="148"/>
      <c r="K1858" s="148"/>
      <c r="L1858" s="148"/>
      <c r="M1858" s="148"/>
      <c r="N1858" s="148"/>
      <c r="O1858" s="148"/>
      <c r="P1858" s="148"/>
      <c r="Q1858" s="148"/>
      <c r="R1858" s="148"/>
      <c r="S1858" s="148"/>
      <c r="T1858" s="148"/>
      <c r="U1858" s="148"/>
      <c r="V1858" s="148"/>
      <c r="W1858" s="148"/>
    </row>
    <row r="1859">
      <c r="A1859" s="145"/>
      <c r="B1859" s="146"/>
      <c r="C1859" s="147"/>
      <c r="D1859" s="147"/>
      <c r="E1859" s="148"/>
      <c r="F1859" s="148"/>
      <c r="G1859" s="148"/>
      <c r="H1859" s="148"/>
      <c r="I1859" s="148"/>
      <c r="J1859" s="148"/>
      <c r="K1859" s="148"/>
      <c r="L1859" s="148"/>
      <c r="M1859" s="148"/>
      <c r="N1859" s="148"/>
      <c r="O1859" s="148"/>
      <c r="P1859" s="148"/>
      <c r="Q1859" s="148"/>
      <c r="R1859" s="148"/>
      <c r="S1859" s="148"/>
      <c r="T1859" s="148"/>
      <c r="U1859" s="148"/>
      <c r="V1859" s="148"/>
      <c r="W1859" s="148"/>
    </row>
    <row r="1860">
      <c r="A1860" s="145"/>
      <c r="B1860" s="146"/>
      <c r="C1860" s="147"/>
      <c r="D1860" s="147"/>
      <c r="E1860" s="148"/>
      <c r="F1860" s="148"/>
      <c r="G1860" s="148"/>
      <c r="H1860" s="148"/>
      <c r="I1860" s="148"/>
      <c r="J1860" s="148"/>
      <c r="K1860" s="148"/>
      <c r="L1860" s="148"/>
      <c r="M1860" s="148"/>
      <c r="N1860" s="148"/>
      <c r="O1860" s="148"/>
      <c r="P1860" s="148"/>
      <c r="Q1860" s="148"/>
      <c r="R1860" s="148"/>
      <c r="S1860" s="148"/>
      <c r="T1860" s="148"/>
      <c r="U1860" s="148"/>
      <c r="V1860" s="148"/>
      <c r="W1860" s="148"/>
    </row>
    <row r="1861">
      <c r="A1861" s="145"/>
      <c r="B1861" s="146"/>
      <c r="C1861" s="147"/>
      <c r="D1861" s="147"/>
      <c r="E1861" s="148"/>
      <c r="F1861" s="148"/>
      <c r="G1861" s="148"/>
      <c r="H1861" s="148"/>
      <c r="I1861" s="148"/>
      <c r="J1861" s="148"/>
      <c r="K1861" s="148"/>
      <c r="L1861" s="148"/>
      <c r="M1861" s="148"/>
      <c r="N1861" s="148"/>
      <c r="O1861" s="148"/>
      <c r="P1861" s="148"/>
      <c r="Q1861" s="148"/>
      <c r="R1861" s="148"/>
      <c r="S1861" s="148"/>
      <c r="T1861" s="148"/>
      <c r="U1861" s="148"/>
      <c r="V1861" s="148"/>
      <c r="W1861" s="148"/>
    </row>
    <row r="1862">
      <c r="A1862" s="145"/>
      <c r="B1862" s="146"/>
      <c r="C1862" s="147"/>
      <c r="D1862" s="147"/>
      <c r="E1862" s="148"/>
      <c r="F1862" s="148"/>
      <c r="G1862" s="148"/>
      <c r="H1862" s="148"/>
      <c r="I1862" s="148"/>
      <c r="J1862" s="148"/>
      <c r="K1862" s="148"/>
      <c r="L1862" s="148"/>
      <c r="M1862" s="148"/>
      <c r="N1862" s="148"/>
      <c r="O1862" s="148"/>
      <c r="P1862" s="148"/>
      <c r="Q1862" s="148"/>
      <c r="R1862" s="148"/>
      <c r="S1862" s="148"/>
      <c r="T1862" s="148"/>
      <c r="U1862" s="148"/>
      <c r="V1862" s="148"/>
      <c r="W1862" s="148"/>
    </row>
    <row r="1863">
      <c r="A1863" s="145"/>
      <c r="B1863" s="146"/>
      <c r="C1863" s="147"/>
      <c r="D1863" s="147"/>
      <c r="E1863" s="148"/>
      <c r="F1863" s="148"/>
      <c r="G1863" s="148"/>
      <c r="H1863" s="148"/>
      <c r="I1863" s="148"/>
      <c r="J1863" s="148"/>
      <c r="K1863" s="148"/>
      <c r="L1863" s="148"/>
      <c r="M1863" s="148"/>
      <c r="N1863" s="148"/>
      <c r="O1863" s="148"/>
      <c r="P1863" s="148"/>
      <c r="Q1863" s="148"/>
      <c r="R1863" s="148"/>
      <c r="S1863" s="148"/>
      <c r="T1863" s="148"/>
      <c r="U1863" s="148"/>
      <c r="V1863" s="148"/>
      <c r="W1863" s="148"/>
    </row>
    <row r="1864">
      <c r="A1864" s="145"/>
      <c r="B1864" s="146"/>
      <c r="C1864" s="147"/>
      <c r="D1864" s="147"/>
      <c r="E1864" s="148"/>
      <c r="F1864" s="148"/>
      <c r="G1864" s="148"/>
      <c r="H1864" s="148"/>
      <c r="I1864" s="148"/>
      <c r="J1864" s="148"/>
      <c r="K1864" s="148"/>
      <c r="L1864" s="148"/>
      <c r="M1864" s="148"/>
      <c r="N1864" s="148"/>
      <c r="O1864" s="148"/>
      <c r="P1864" s="148"/>
      <c r="Q1864" s="148"/>
      <c r="R1864" s="148"/>
      <c r="S1864" s="148"/>
      <c r="T1864" s="148"/>
      <c r="U1864" s="148"/>
      <c r="V1864" s="148"/>
      <c r="W1864" s="148"/>
    </row>
    <row r="1865">
      <c r="A1865" s="145"/>
      <c r="B1865" s="146"/>
      <c r="C1865" s="147"/>
      <c r="D1865" s="147"/>
      <c r="E1865" s="148"/>
      <c r="F1865" s="148"/>
      <c r="G1865" s="148"/>
      <c r="H1865" s="148"/>
      <c r="I1865" s="148"/>
      <c r="J1865" s="148"/>
      <c r="K1865" s="148"/>
      <c r="L1865" s="148"/>
      <c r="M1865" s="148"/>
      <c r="N1865" s="148"/>
      <c r="O1865" s="148"/>
      <c r="P1865" s="148"/>
      <c r="Q1865" s="148"/>
      <c r="R1865" s="148"/>
      <c r="S1865" s="148"/>
      <c r="T1865" s="148"/>
      <c r="U1865" s="148"/>
      <c r="V1865" s="148"/>
      <c r="W1865" s="148"/>
    </row>
    <row r="1866">
      <c r="A1866" s="145"/>
      <c r="B1866" s="146"/>
      <c r="C1866" s="147"/>
      <c r="D1866" s="147"/>
      <c r="E1866" s="148"/>
      <c r="F1866" s="148"/>
      <c r="G1866" s="148"/>
      <c r="H1866" s="148"/>
      <c r="I1866" s="148"/>
      <c r="J1866" s="148"/>
      <c r="K1866" s="148"/>
      <c r="L1866" s="148"/>
      <c r="M1866" s="148"/>
      <c r="N1866" s="148"/>
      <c r="O1866" s="148"/>
      <c r="P1866" s="148"/>
      <c r="Q1866" s="148"/>
      <c r="R1866" s="148"/>
      <c r="S1866" s="148"/>
      <c r="T1866" s="148"/>
      <c r="U1866" s="148"/>
      <c r="V1866" s="148"/>
      <c r="W1866" s="148"/>
    </row>
    <row r="1867">
      <c r="A1867" s="145"/>
      <c r="B1867" s="146"/>
      <c r="C1867" s="147"/>
      <c r="D1867" s="147"/>
      <c r="E1867" s="148"/>
      <c r="F1867" s="148"/>
      <c r="G1867" s="148"/>
      <c r="H1867" s="148"/>
      <c r="I1867" s="148"/>
      <c r="J1867" s="148"/>
      <c r="K1867" s="148"/>
      <c r="L1867" s="148"/>
      <c r="M1867" s="148"/>
      <c r="N1867" s="148"/>
      <c r="O1867" s="148"/>
      <c r="P1867" s="148"/>
      <c r="Q1867" s="148"/>
      <c r="R1867" s="148"/>
      <c r="S1867" s="148"/>
      <c r="T1867" s="148"/>
      <c r="U1867" s="148"/>
      <c r="V1867" s="148"/>
      <c r="W1867" s="148"/>
    </row>
    <row r="1868">
      <c r="A1868" s="145"/>
      <c r="B1868" s="146"/>
      <c r="C1868" s="147"/>
      <c r="D1868" s="147"/>
      <c r="E1868" s="148"/>
      <c r="F1868" s="148"/>
      <c r="G1868" s="148"/>
      <c r="H1868" s="148"/>
      <c r="I1868" s="148"/>
      <c r="J1868" s="148"/>
      <c r="K1868" s="148"/>
      <c r="L1868" s="148"/>
      <c r="M1868" s="148"/>
      <c r="N1868" s="148"/>
      <c r="O1868" s="148"/>
      <c r="P1868" s="148"/>
      <c r="Q1868" s="148"/>
      <c r="R1868" s="148"/>
      <c r="S1868" s="148"/>
      <c r="T1868" s="148"/>
      <c r="U1868" s="148"/>
      <c r="V1868" s="148"/>
      <c r="W1868" s="148"/>
    </row>
    <row r="1869">
      <c r="A1869" s="145"/>
      <c r="B1869" s="146"/>
      <c r="C1869" s="147"/>
      <c r="D1869" s="147"/>
      <c r="E1869" s="148"/>
      <c r="F1869" s="148"/>
      <c r="G1869" s="148"/>
      <c r="H1869" s="148"/>
      <c r="I1869" s="148"/>
      <c r="J1869" s="148"/>
      <c r="K1869" s="148"/>
      <c r="L1869" s="148"/>
      <c r="M1869" s="148"/>
      <c r="N1869" s="148"/>
      <c r="O1869" s="148"/>
      <c r="P1869" s="148"/>
      <c r="Q1869" s="148"/>
      <c r="R1869" s="148"/>
      <c r="S1869" s="148"/>
      <c r="T1869" s="148"/>
      <c r="U1869" s="148"/>
      <c r="V1869" s="148"/>
      <c r="W1869" s="148"/>
    </row>
    <row r="1870">
      <c r="A1870" s="145"/>
      <c r="B1870" s="146"/>
      <c r="C1870" s="147"/>
      <c r="D1870" s="147"/>
      <c r="E1870" s="148"/>
      <c r="F1870" s="148"/>
      <c r="G1870" s="148"/>
      <c r="H1870" s="148"/>
      <c r="I1870" s="148"/>
      <c r="J1870" s="148"/>
      <c r="K1870" s="148"/>
      <c r="L1870" s="148"/>
      <c r="M1870" s="148"/>
      <c r="N1870" s="148"/>
      <c r="O1870" s="148"/>
      <c r="P1870" s="148"/>
      <c r="Q1870" s="148"/>
      <c r="R1870" s="148"/>
      <c r="S1870" s="148"/>
      <c r="T1870" s="148"/>
      <c r="U1870" s="148"/>
      <c r="V1870" s="148"/>
      <c r="W1870" s="148"/>
    </row>
    <row r="1871">
      <c r="A1871" s="145"/>
      <c r="B1871" s="146"/>
      <c r="C1871" s="147"/>
      <c r="D1871" s="147"/>
      <c r="E1871" s="148"/>
      <c r="F1871" s="148"/>
      <c r="G1871" s="148"/>
      <c r="H1871" s="148"/>
      <c r="I1871" s="148"/>
      <c r="J1871" s="148"/>
      <c r="K1871" s="148"/>
      <c r="L1871" s="148"/>
      <c r="M1871" s="148"/>
      <c r="N1871" s="148"/>
      <c r="O1871" s="148"/>
      <c r="P1871" s="148"/>
      <c r="Q1871" s="148"/>
      <c r="R1871" s="148"/>
      <c r="S1871" s="148"/>
      <c r="T1871" s="148"/>
      <c r="U1871" s="148"/>
      <c r="V1871" s="148"/>
      <c r="W1871" s="148"/>
    </row>
    <row r="1872">
      <c r="A1872" s="145"/>
      <c r="B1872" s="146"/>
      <c r="C1872" s="147"/>
      <c r="D1872" s="147"/>
      <c r="E1872" s="148"/>
      <c r="F1872" s="148"/>
      <c r="G1872" s="148"/>
      <c r="H1872" s="148"/>
      <c r="I1872" s="148"/>
      <c r="J1872" s="148"/>
      <c r="K1872" s="148"/>
      <c r="L1872" s="148"/>
      <c r="M1872" s="148"/>
      <c r="N1872" s="148"/>
      <c r="O1872" s="148"/>
      <c r="P1872" s="148"/>
      <c r="Q1872" s="148"/>
      <c r="R1872" s="148"/>
      <c r="S1872" s="148"/>
      <c r="T1872" s="148"/>
      <c r="U1872" s="148"/>
      <c r="V1872" s="148"/>
      <c r="W1872" s="148"/>
    </row>
    <row r="1873">
      <c r="A1873" s="145"/>
      <c r="B1873" s="146"/>
      <c r="C1873" s="147"/>
      <c r="D1873" s="147"/>
      <c r="E1873" s="148"/>
      <c r="F1873" s="148"/>
      <c r="G1873" s="148"/>
      <c r="H1873" s="148"/>
      <c r="I1873" s="148"/>
      <c r="J1873" s="148"/>
      <c r="K1873" s="148"/>
      <c r="L1873" s="148"/>
      <c r="M1873" s="148"/>
      <c r="N1873" s="148"/>
      <c r="O1873" s="148"/>
      <c r="P1873" s="148"/>
      <c r="Q1873" s="148"/>
      <c r="R1873" s="148"/>
      <c r="S1873" s="148"/>
      <c r="T1873" s="148"/>
      <c r="U1873" s="148"/>
      <c r="V1873" s="148"/>
      <c r="W1873" s="148"/>
    </row>
    <row r="1874">
      <c r="A1874" s="145"/>
      <c r="B1874" s="146"/>
      <c r="C1874" s="147"/>
      <c r="D1874" s="147"/>
      <c r="E1874" s="148"/>
      <c r="F1874" s="148"/>
      <c r="G1874" s="148"/>
      <c r="H1874" s="148"/>
      <c r="I1874" s="148"/>
      <c r="J1874" s="148"/>
      <c r="K1874" s="148"/>
      <c r="L1874" s="148"/>
      <c r="M1874" s="148"/>
      <c r="N1874" s="148"/>
      <c r="O1874" s="148"/>
      <c r="P1874" s="148"/>
      <c r="Q1874" s="148"/>
      <c r="R1874" s="148"/>
      <c r="S1874" s="148"/>
      <c r="T1874" s="148"/>
      <c r="U1874" s="148"/>
      <c r="V1874" s="148"/>
      <c r="W1874" s="148"/>
    </row>
    <row r="1875">
      <c r="A1875" s="145"/>
      <c r="B1875" s="146"/>
      <c r="C1875" s="147"/>
      <c r="D1875" s="147"/>
      <c r="E1875" s="148"/>
      <c r="F1875" s="148"/>
      <c r="G1875" s="148"/>
      <c r="H1875" s="148"/>
      <c r="I1875" s="148"/>
      <c r="J1875" s="148"/>
      <c r="K1875" s="148"/>
      <c r="L1875" s="148"/>
      <c r="M1875" s="148"/>
      <c r="N1875" s="148"/>
      <c r="O1875" s="148"/>
      <c r="P1875" s="148"/>
      <c r="Q1875" s="148"/>
      <c r="R1875" s="148"/>
      <c r="S1875" s="148"/>
      <c r="T1875" s="148"/>
      <c r="U1875" s="148"/>
      <c r="V1875" s="148"/>
      <c r="W1875" s="148"/>
    </row>
    <row r="1876">
      <c r="A1876" s="145"/>
      <c r="B1876" s="146"/>
      <c r="C1876" s="147"/>
      <c r="D1876" s="147"/>
      <c r="E1876" s="148"/>
      <c r="F1876" s="148"/>
      <c r="G1876" s="148"/>
      <c r="H1876" s="148"/>
      <c r="I1876" s="148"/>
      <c r="J1876" s="148"/>
      <c r="K1876" s="148"/>
      <c r="L1876" s="148"/>
      <c r="M1876" s="148"/>
      <c r="N1876" s="148"/>
      <c r="O1876" s="148"/>
      <c r="P1876" s="148"/>
      <c r="Q1876" s="148"/>
      <c r="R1876" s="148"/>
      <c r="S1876" s="148"/>
      <c r="T1876" s="148"/>
      <c r="U1876" s="148"/>
      <c r="V1876" s="148"/>
      <c r="W1876" s="148"/>
    </row>
    <row r="1877">
      <c r="A1877" s="145"/>
      <c r="B1877" s="146"/>
      <c r="C1877" s="147"/>
      <c r="D1877" s="147"/>
      <c r="E1877" s="148"/>
      <c r="F1877" s="148"/>
      <c r="G1877" s="148"/>
      <c r="H1877" s="148"/>
      <c r="I1877" s="148"/>
      <c r="J1877" s="148"/>
      <c r="K1877" s="148"/>
      <c r="L1877" s="148"/>
      <c r="M1877" s="148"/>
      <c r="N1877" s="148"/>
      <c r="O1877" s="148"/>
      <c r="P1877" s="148"/>
      <c r="Q1877" s="148"/>
      <c r="R1877" s="148"/>
      <c r="S1877" s="148"/>
      <c r="T1877" s="148"/>
      <c r="U1877" s="148"/>
      <c r="V1877" s="148"/>
      <c r="W1877" s="148"/>
    </row>
    <row r="1878">
      <c r="A1878" s="145"/>
      <c r="B1878" s="146"/>
      <c r="C1878" s="147"/>
      <c r="D1878" s="147"/>
      <c r="E1878" s="148"/>
      <c r="F1878" s="148"/>
      <c r="G1878" s="148"/>
      <c r="H1878" s="148"/>
      <c r="I1878" s="148"/>
      <c r="J1878" s="148"/>
      <c r="K1878" s="148"/>
      <c r="L1878" s="148"/>
      <c r="M1878" s="148"/>
      <c r="N1878" s="148"/>
      <c r="O1878" s="148"/>
      <c r="P1878" s="148"/>
      <c r="Q1878" s="148"/>
      <c r="R1878" s="148"/>
      <c r="S1878" s="148"/>
      <c r="T1878" s="148"/>
      <c r="U1878" s="148"/>
      <c r="V1878" s="148"/>
      <c r="W1878" s="148"/>
    </row>
    <row r="1879">
      <c r="A1879" s="145"/>
      <c r="B1879" s="146"/>
      <c r="C1879" s="147"/>
      <c r="D1879" s="147"/>
      <c r="E1879" s="148"/>
      <c r="F1879" s="148"/>
      <c r="G1879" s="148"/>
      <c r="H1879" s="148"/>
      <c r="I1879" s="148"/>
      <c r="J1879" s="148"/>
      <c r="K1879" s="148"/>
      <c r="L1879" s="148"/>
      <c r="M1879" s="148"/>
      <c r="N1879" s="148"/>
      <c r="O1879" s="148"/>
      <c r="P1879" s="148"/>
      <c r="Q1879" s="148"/>
      <c r="R1879" s="148"/>
      <c r="S1879" s="148"/>
      <c r="T1879" s="148"/>
      <c r="U1879" s="148"/>
      <c r="V1879" s="148"/>
      <c r="W1879" s="148"/>
    </row>
    <row r="1880">
      <c r="A1880" s="145"/>
      <c r="B1880" s="146"/>
      <c r="C1880" s="147"/>
      <c r="D1880" s="147"/>
      <c r="E1880" s="148"/>
      <c r="F1880" s="148"/>
      <c r="G1880" s="148"/>
      <c r="H1880" s="148"/>
      <c r="I1880" s="148"/>
      <c r="J1880" s="148"/>
      <c r="K1880" s="148"/>
      <c r="L1880" s="148"/>
      <c r="M1880" s="148"/>
      <c r="N1880" s="148"/>
      <c r="O1880" s="148"/>
      <c r="P1880" s="148"/>
      <c r="Q1880" s="148"/>
      <c r="R1880" s="148"/>
      <c r="S1880" s="148"/>
      <c r="T1880" s="148"/>
      <c r="U1880" s="148"/>
      <c r="V1880" s="148"/>
      <c r="W1880" s="148"/>
    </row>
    <row r="1881">
      <c r="A1881" s="145"/>
      <c r="B1881" s="146"/>
      <c r="C1881" s="147"/>
      <c r="D1881" s="147"/>
      <c r="E1881" s="148"/>
      <c r="F1881" s="148"/>
      <c r="G1881" s="148"/>
      <c r="H1881" s="148"/>
      <c r="I1881" s="148"/>
      <c r="J1881" s="148"/>
      <c r="K1881" s="148"/>
      <c r="L1881" s="148"/>
      <c r="M1881" s="148"/>
      <c r="N1881" s="148"/>
      <c r="O1881" s="148"/>
      <c r="P1881" s="148"/>
      <c r="Q1881" s="148"/>
      <c r="R1881" s="148"/>
      <c r="S1881" s="148"/>
      <c r="T1881" s="148"/>
      <c r="U1881" s="148"/>
      <c r="V1881" s="148"/>
      <c r="W1881" s="148"/>
    </row>
    <row r="1882">
      <c r="A1882" s="145"/>
      <c r="B1882" s="146"/>
      <c r="C1882" s="147"/>
      <c r="D1882" s="147"/>
      <c r="E1882" s="148"/>
      <c r="F1882" s="148"/>
      <c r="G1882" s="148"/>
      <c r="H1882" s="148"/>
      <c r="I1882" s="148"/>
      <c r="J1882" s="148"/>
      <c r="K1882" s="148"/>
      <c r="L1882" s="148"/>
      <c r="M1882" s="148"/>
      <c r="N1882" s="148"/>
      <c r="O1882" s="148"/>
      <c r="P1882" s="148"/>
      <c r="Q1882" s="148"/>
      <c r="R1882" s="148"/>
      <c r="S1882" s="148"/>
      <c r="T1882" s="148"/>
      <c r="U1882" s="148"/>
      <c r="V1882" s="148"/>
      <c r="W1882" s="148"/>
    </row>
    <row r="1883">
      <c r="A1883" s="145"/>
      <c r="B1883" s="146"/>
      <c r="C1883" s="147"/>
      <c r="D1883" s="147"/>
      <c r="E1883" s="148"/>
      <c r="F1883" s="148"/>
      <c r="G1883" s="148"/>
      <c r="H1883" s="148"/>
      <c r="I1883" s="148"/>
      <c r="J1883" s="148"/>
      <c r="K1883" s="148"/>
      <c r="L1883" s="148"/>
      <c r="M1883" s="148"/>
      <c r="N1883" s="148"/>
      <c r="O1883" s="148"/>
      <c r="P1883" s="148"/>
      <c r="Q1883" s="148"/>
      <c r="R1883" s="148"/>
      <c r="S1883" s="148"/>
      <c r="T1883" s="148"/>
      <c r="U1883" s="148"/>
      <c r="V1883" s="148"/>
      <c r="W1883" s="148"/>
    </row>
    <row r="1884">
      <c r="A1884" s="145"/>
      <c r="B1884" s="146"/>
      <c r="C1884" s="147"/>
      <c r="D1884" s="147"/>
      <c r="E1884" s="148"/>
      <c r="F1884" s="148"/>
      <c r="G1884" s="148"/>
      <c r="H1884" s="148"/>
      <c r="I1884" s="148"/>
      <c r="J1884" s="148"/>
      <c r="K1884" s="148"/>
      <c r="L1884" s="148"/>
      <c r="M1884" s="148"/>
      <c r="N1884" s="148"/>
      <c r="O1884" s="148"/>
      <c r="P1884" s="148"/>
      <c r="Q1884" s="148"/>
      <c r="R1884" s="148"/>
      <c r="S1884" s="148"/>
      <c r="T1884" s="148"/>
      <c r="U1884" s="148"/>
      <c r="V1884" s="148"/>
      <c r="W1884" s="148"/>
    </row>
    <row r="1885">
      <c r="A1885" s="145"/>
      <c r="B1885" s="146"/>
      <c r="C1885" s="147"/>
      <c r="D1885" s="147"/>
      <c r="E1885" s="148"/>
      <c r="F1885" s="148"/>
      <c r="G1885" s="148"/>
      <c r="H1885" s="148"/>
      <c r="I1885" s="148"/>
      <c r="J1885" s="148"/>
      <c r="K1885" s="148"/>
      <c r="L1885" s="148"/>
      <c r="M1885" s="148"/>
      <c r="N1885" s="148"/>
      <c r="O1885" s="148"/>
      <c r="P1885" s="148"/>
      <c r="Q1885" s="148"/>
      <c r="R1885" s="148"/>
      <c r="S1885" s="148"/>
      <c r="T1885" s="148"/>
      <c r="U1885" s="148"/>
      <c r="V1885" s="148"/>
      <c r="W1885" s="148"/>
    </row>
    <row r="1886">
      <c r="A1886" s="145"/>
      <c r="B1886" s="146"/>
      <c r="C1886" s="147"/>
      <c r="D1886" s="147"/>
      <c r="E1886" s="148"/>
      <c r="F1886" s="148"/>
      <c r="G1886" s="148"/>
      <c r="H1886" s="148"/>
      <c r="I1886" s="148"/>
      <c r="J1886" s="148"/>
      <c r="K1886" s="148"/>
      <c r="L1886" s="148"/>
      <c r="M1886" s="148"/>
      <c r="N1886" s="148"/>
      <c r="O1886" s="148"/>
      <c r="P1886" s="148"/>
      <c r="Q1886" s="148"/>
      <c r="R1886" s="148"/>
      <c r="S1886" s="148"/>
      <c r="T1886" s="148"/>
      <c r="U1886" s="148"/>
      <c r="V1886" s="148"/>
      <c r="W1886" s="148"/>
    </row>
    <row r="1887">
      <c r="A1887" s="145"/>
      <c r="B1887" s="146"/>
      <c r="C1887" s="147"/>
      <c r="D1887" s="147"/>
      <c r="E1887" s="148"/>
      <c r="F1887" s="148"/>
      <c r="G1887" s="148"/>
      <c r="H1887" s="148"/>
      <c r="I1887" s="148"/>
      <c r="J1887" s="148"/>
      <c r="K1887" s="148"/>
      <c r="L1887" s="148"/>
      <c r="M1887" s="148"/>
      <c r="N1887" s="148"/>
      <c r="O1887" s="148"/>
      <c r="P1887" s="148"/>
      <c r="Q1887" s="148"/>
      <c r="R1887" s="148"/>
      <c r="S1887" s="148"/>
      <c r="T1887" s="148"/>
      <c r="U1887" s="148"/>
      <c r="V1887" s="148"/>
      <c r="W1887" s="148"/>
    </row>
    <row r="1888">
      <c r="A1888" s="145"/>
      <c r="B1888" s="146"/>
      <c r="C1888" s="147"/>
      <c r="D1888" s="147"/>
      <c r="E1888" s="148"/>
      <c r="F1888" s="148"/>
      <c r="G1888" s="148"/>
      <c r="H1888" s="148"/>
      <c r="I1888" s="148"/>
      <c r="J1888" s="148"/>
      <c r="K1888" s="148"/>
      <c r="L1888" s="148"/>
      <c r="M1888" s="148"/>
      <c r="N1888" s="148"/>
      <c r="O1888" s="148"/>
      <c r="P1888" s="148"/>
      <c r="Q1888" s="148"/>
      <c r="R1888" s="148"/>
      <c r="S1888" s="148"/>
      <c r="T1888" s="148"/>
      <c r="U1888" s="148"/>
      <c r="V1888" s="148"/>
      <c r="W1888" s="148"/>
    </row>
    <row r="1889">
      <c r="A1889" s="145"/>
      <c r="B1889" s="146"/>
      <c r="C1889" s="147"/>
      <c r="D1889" s="147"/>
      <c r="E1889" s="148"/>
      <c r="F1889" s="148"/>
      <c r="G1889" s="148"/>
      <c r="H1889" s="148"/>
      <c r="I1889" s="148"/>
      <c r="J1889" s="148"/>
      <c r="K1889" s="148"/>
      <c r="L1889" s="148"/>
      <c r="M1889" s="148"/>
      <c r="N1889" s="148"/>
      <c r="O1889" s="148"/>
      <c r="P1889" s="148"/>
      <c r="Q1889" s="148"/>
      <c r="R1889" s="148"/>
      <c r="S1889" s="148"/>
      <c r="T1889" s="148"/>
      <c r="U1889" s="148"/>
      <c r="V1889" s="148"/>
      <c r="W1889" s="148"/>
    </row>
    <row r="1890">
      <c r="A1890" s="145"/>
      <c r="B1890" s="146"/>
      <c r="C1890" s="147"/>
      <c r="D1890" s="147"/>
      <c r="E1890" s="148"/>
      <c r="F1890" s="148"/>
      <c r="G1890" s="148"/>
      <c r="H1890" s="148"/>
      <c r="I1890" s="148"/>
      <c r="J1890" s="148"/>
      <c r="K1890" s="148"/>
      <c r="L1890" s="148"/>
      <c r="M1890" s="148"/>
      <c r="N1890" s="148"/>
      <c r="O1890" s="148"/>
      <c r="P1890" s="148"/>
      <c r="Q1890" s="148"/>
      <c r="R1890" s="148"/>
      <c r="S1890" s="148"/>
      <c r="T1890" s="148"/>
      <c r="U1890" s="148"/>
      <c r="V1890" s="148"/>
      <c r="W1890" s="148"/>
    </row>
    <row r="1891">
      <c r="A1891" s="145"/>
      <c r="B1891" s="146"/>
      <c r="C1891" s="147"/>
      <c r="D1891" s="147"/>
      <c r="E1891" s="148"/>
      <c r="F1891" s="148"/>
      <c r="G1891" s="148"/>
      <c r="H1891" s="148"/>
      <c r="I1891" s="148"/>
      <c r="J1891" s="148"/>
      <c r="K1891" s="148"/>
      <c r="L1891" s="148"/>
      <c r="M1891" s="148"/>
      <c r="N1891" s="148"/>
      <c r="O1891" s="148"/>
      <c r="P1891" s="148"/>
      <c r="Q1891" s="148"/>
      <c r="R1891" s="148"/>
      <c r="S1891" s="148"/>
      <c r="T1891" s="148"/>
      <c r="U1891" s="148"/>
      <c r="V1891" s="148"/>
      <c r="W1891" s="148"/>
    </row>
    <row r="1892">
      <c r="A1892" s="145"/>
      <c r="B1892" s="146"/>
      <c r="C1892" s="147"/>
      <c r="D1892" s="147"/>
      <c r="E1892" s="148"/>
      <c r="F1892" s="148"/>
      <c r="G1892" s="148"/>
      <c r="H1892" s="148"/>
      <c r="I1892" s="148"/>
      <c r="J1892" s="148"/>
      <c r="K1892" s="148"/>
      <c r="L1892" s="148"/>
      <c r="M1892" s="148"/>
      <c r="N1892" s="148"/>
      <c r="O1892" s="148"/>
      <c r="P1892" s="148"/>
      <c r="Q1892" s="148"/>
      <c r="R1892" s="148"/>
      <c r="S1892" s="148"/>
      <c r="T1892" s="148"/>
      <c r="U1892" s="148"/>
      <c r="V1892" s="148"/>
      <c r="W1892" s="148"/>
    </row>
    <row r="1893">
      <c r="A1893" s="145"/>
      <c r="B1893" s="146"/>
      <c r="C1893" s="147"/>
      <c r="D1893" s="147"/>
      <c r="E1893" s="148"/>
      <c r="F1893" s="148"/>
      <c r="G1893" s="148"/>
      <c r="H1893" s="148"/>
      <c r="I1893" s="148"/>
      <c r="J1893" s="148"/>
      <c r="K1893" s="148"/>
      <c r="L1893" s="148"/>
      <c r="M1893" s="148"/>
      <c r="N1893" s="148"/>
      <c r="O1893" s="148"/>
      <c r="P1893" s="148"/>
      <c r="Q1893" s="148"/>
      <c r="R1893" s="148"/>
      <c r="S1893" s="148"/>
      <c r="T1893" s="148"/>
      <c r="U1893" s="148"/>
      <c r="V1893" s="148"/>
      <c r="W1893" s="148"/>
    </row>
    <row r="1894">
      <c r="A1894" s="145"/>
      <c r="B1894" s="146"/>
      <c r="C1894" s="147"/>
      <c r="D1894" s="147"/>
      <c r="E1894" s="148"/>
      <c r="F1894" s="148"/>
      <c r="G1894" s="148"/>
      <c r="H1894" s="148"/>
      <c r="I1894" s="148"/>
      <c r="J1894" s="148"/>
      <c r="K1894" s="148"/>
      <c r="L1894" s="148"/>
      <c r="M1894" s="148"/>
      <c r="N1894" s="148"/>
      <c r="O1894" s="148"/>
      <c r="P1894" s="148"/>
      <c r="Q1894" s="148"/>
      <c r="R1894" s="148"/>
      <c r="S1894" s="148"/>
      <c r="T1894" s="148"/>
      <c r="U1894" s="148"/>
      <c r="V1894" s="148"/>
      <c r="W1894" s="148"/>
    </row>
    <row r="1895">
      <c r="A1895" s="145"/>
      <c r="B1895" s="146"/>
      <c r="C1895" s="147"/>
      <c r="D1895" s="147"/>
      <c r="E1895" s="148"/>
      <c r="F1895" s="148"/>
      <c r="G1895" s="148"/>
      <c r="H1895" s="148"/>
      <c r="I1895" s="148"/>
      <c r="J1895" s="148"/>
      <c r="K1895" s="148"/>
      <c r="L1895" s="148"/>
      <c r="M1895" s="148"/>
      <c r="N1895" s="148"/>
      <c r="O1895" s="148"/>
      <c r="P1895" s="148"/>
      <c r="Q1895" s="148"/>
      <c r="R1895" s="148"/>
      <c r="S1895" s="148"/>
      <c r="T1895" s="148"/>
      <c r="U1895" s="148"/>
      <c r="V1895" s="148"/>
      <c r="W1895" s="148"/>
    </row>
    <row r="1896">
      <c r="A1896" s="145"/>
      <c r="B1896" s="146"/>
      <c r="C1896" s="147"/>
      <c r="D1896" s="147"/>
      <c r="E1896" s="148"/>
      <c r="F1896" s="148"/>
      <c r="G1896" s="148"/>
      <c r="H1896" s="148"/>
      <c r="I1896" s="148"/>
      <c r="J1896" s="148"/>
      <c r="K1896" s="148"/>
      <c r="L1896" s="148"/>
      <c r="M1896" s="148"/>
      <c r="N1896" s="148"/>
      <c r="O1896" s="148"/>
      <c r="P1896" s="148"/>
      <c r="Q1896" s="148"/>
      <c r="R1896" s="148"/>
      <c r="S1896" s="148"/>
      <c r="T1896" s="148"/>
      <c r="U1896" s="148"/>
      <c r="V1896" s="148"/>
      <c r="W1896" s="148"/>
    </row>
    <row r="1897">
      <c r="A1897" s="145"/>
      <c r="B1897" s="146"/>
      <c r="C1897" s="147"/>
      <c r="D1897" s="147"/>
      <c r="E1897" s="148"/>
      <c r="F1897" s="148"/>
      <c r="G1897" s="148"/>
      <c r="H1897" s="148"/>
      <c r="I1897" s="148"/>
      <c r="J1897" s="148"/>
      <c r="K1897" s="148"/>
      <c r="L1897" s="148"/>
      <c r="M1897" s="148"/>
      <c r="N1897" s="148"/>
      <c r="O1897" s="148"/>
      <c r="P1897" s="148"/>
      <c r="Q1897" s="148"/>
      <c r="R1897" s="148"/>
      <c r="S1897" s="148"/>
      <c r="T1897" s="148"/>
      <c r="U1897" s="148"/>
      <c r="V1897" s="148"/>
      <c r="W1897" s="148"/>
    </row>
    <row r="1898">
      <c r="A1898" s="145"/>
      <c r="B1898" s="146"/>
      <c r="C1898" s="147"/>
      <c r="D1898" s="147"/>
      <c r="E1898" s="148"/>
      <c r="F1898" s="148"/>
      <c r="G1898" s="148"/>
      <c r="H1898" s="148"/>
      <c r="I1898" s="148"/>
      <c r="J1898" s="148"/>
      <c r="K1898" s="148"/>
      <c r="L1898" s="148"/>
      <c r="M1898" s="148"/>
      <c r="N1898" s="148"/>
      <c r="O1898" s="148"/>
      <c r="P1898" s="148"/>
      <c r="Q1898" s="148"/>
      <c r="R1898" s="148"/>
      <c r="S1898" s="148"/>
      <c r="T1898" s="148"/>
      <c r="U1898" s="148"/>
      <c r="V1898" s="148"/>
      <c r="W1898" s="148"/>
    </row>
    <row r="1899">
      <c r="A1899" s="145"/>
      <c r="B1899" s="146"/>
      <c r="C1899" s="147"/>
      <c r="D1899" s="147"/>
      <c r="E1899" s="148"/>
      <c r="F1899" s="148"/>
      <c r="G1899" s="148"/>
      <c r="H1899" s="148"/>
      <c r="I1899" s="148"/>
      <c r="J1899" s="148"/>
      <c r="K1899" s="148"/>
      <c r="L1899" s="148"/>
      <c r="M1899" s="148"/>
      <c r="N1899" s="148"/>
      <c r="O1899" s="148"/>
      <c r="P1899" s="148"/>
      <c r="Q1899" s="148"/>
      <c r="R1899" s="148"/>
      <c r="S1899" s="148"/>
      <c r="T1899" s="148"/>
      <c r="U1899" s="148"/>
      <c r="V1899" s="148"/>
      <c r="W1899" s="148"/>
    </row>
    <row r="1900">
      <c r="A1900" s="145"/>
      <c r="B1900" s="146"/>
      <c r="C1900" s="147"/>
      <c r="D1900" s="147"/>
      <c r="E1900" s="148"/>
      <c r="F1900" s="148"/>
      <c r="G1900" s="148"/>
      <c r="H1900" s="148"/>
      <c r="I1900" s="148"/>
      <c r="J1900" s="148"/>
      <c r="K1900" s="148"/>
      <c r="L1900" s="148"/>
      <c r="M1900" s="148"/>
      <c r="N1900" s="148"/>
      <c r="O1900" s="148"/>
      <c r="P1900" s="148"/>
      <c r="Q1900" s="148"/>
      <c r="R1900" s="148"/>
      <c r="S1900" s="148"/>
      <c r="T1900" s="148"/>
      <c r="U1900" s="148"/>
      <c r="V1900" s="148"/>
      <c r="W1900" s="148"/>
    </row>
    <row r="1901">
      <c r="A1901" s="145"/>
      <c r="B1901" s="146"/>
      <c r="C1901" s="147"/>
      <c r="D1901" s="147"/>
      <c r="E1901" s="148"/>
      <c r="F1901" s="148"/>
      <c r="G1901" s="148"/>
      <c r="H1901" s="148"/>
      <c r="I1901" s="148"/>
      <c r="J1901" s="148"/>
      <c r="K1901" s="148"/>
      <c r="L1901" s="148"/>
      <c r="M1901" s="148"/>
      <c r="N1901" s="148"/>
      <c r="O1901" s="148"/>
      <c r="P1901" s="148"/>
      <c r="Q1901" s="148"/>
      <c r="R1901" s="148"/>
      <c r="S1901" s="148"/>
      <c r="T1901" s="148"/>
      <c r="U1901" s="148"/>
      <c r="V1901" s="148"/>
      <c r="W1901" s="148"/>
    </row>
    <row r="1902">
      <c r="A1902" s="145"/>
      <c r="B1902" s="146"/>
      <c r="C1902" s="147"/>
      <c r="D1902" s="147"/>
      <c r="E1902" s="148"/>
      <c r="F1902" s="148"/>
      <c r="G1902" s="148"/>
      <c r="H1902" s="148"/>
      <c r="I1902" s="148"/>
      <c r="J1902" s="148"/>
      <c r="K1902" s="148"/>
      <c r="L1902" s="148"/>
      <c r="M1902" s="148"/>
      <c r="N1902" s="148"/>
      <c r="O1902" s="148"/>
      <c r="P1902" s="148"/>
      <c r="Q1902" s="148"/>
      <c r="R1902" s="148"/>
      <c r="S1902" s="148"/>
      <c r="T1902" s="148"/>
      <c r="U1902" s="148"/>
      <c r="V1902" s="148"/>
      <c r="W1902" s="148"/>
    </row>
    <row r="1903">
      <c r="A1903" s="145"/>
      <c r="B1903" s="146"/>
      <c r="C1903" s="147"/>
      <c r="D1903" s="147"/>
      <c r="E1903" s="148"/>
      <c r="F1903" s="148"/>
      <c r="G1903" s="148"/>
      <c r="H1903" s="148"/>
      <c r="I1903" s="148"/>
      <c r="J1903" s="148"/>
      <c r="K1903" s="148"/>
      <c r="L1903" s="148"/>
      <c r="M1903" s="148"/>
      <c r="N1903" s="148"/>
      <c r="O1903" s="148"/>
      <c r="P1903" s="148"/>
      <c r="Q1903" s="148"/>
      <c r="R1903" s="148"/>
      <c r="S1903" s="148"/>
      <c r="T1903" s="148"/>
      <c r="U1903" s="148"/>
      <c r="V1903" s="148"/>
      <c r="W1903" s="148"/>
    </row>
    <row r="1904">
      <c r="A1904" s="145"/>
      <c r="B1904" s="146"/>
      <c r="C1904" s="147"/>
      <c r="D1904" s="147"/>
      <c r="E1904" s="148"/>
      <c r="F1904" s="148"/>
      <c r="G1904" s="148"/>
      <c r="H1904" s="148"/>
      <c r="I1904" s="148"/>
      <c r="J1904" s="148"/>
      <c r="K1904" s="148"/>
      <c r="L1904" s="148"/>
      <c r="M1904" s="148"/>
      <c r="N1904" s="148"/>
      <c r="O1904" s="148"/>
      <c r="P1904" s="148"/>
      <c r="Q1904" s="148"/>
      <c r="R1904" s="148"/>
      <c r="S1904" s="148"/>
      <c r="T1904" s="148"/>
      <c r="U1904" s="148"/>
      <c r="V1904" s="148"/>
      <c r="W1904" s="148"/>
    </row>
    <row r="1905">
      <c r="A1905" s="145"/>
      <c r="B1905" s="146"/>
      <c r="C1905" s="147"/>
      <c r="D1905" s="147"/>
      <c r="E1905" s="148"/>
      <c r="F1905" s="148"/>
      <c r="G1905" s="148"/>
      <c r="H1905" s="148"/>
      <c r="I1905" s="148"/>
      <c r="J1905" s="148"/>
      <c r="K1905" s="148"/>
      <c r="L1905" s="148"/>
      <c r="M1905" s="148"/>
      <c r="N1905" s="148"/>
      <c r="O1905" s="148"/>
      <c r="P1905" s="148"/>
      <c r="Q1905" s="148"/>
      <c r="R1905" s="148"/>
      <c r="S1905" s="148"/>
      <c r="T1905" s="148"/>
      <c r="U1905" s="148"/>
      <c r="V1905" s="148"/>
      <c r="W1905" s="148"/>
    </row>
    <row r="1906">
      <c r="A1906" s="145"/>
      <c r="B1906" s="146"/>
      <c r="C1906" s="147"/>
      <c r="D1906" s="147"/>
      <c r="E1906" s="148"/>
      <c r="F1906" s="148"/>
      <c r="G1906" s="148"/>
      <c r="H1906" s="148"/>
      <c r="I1906" s="148"/>
      <c r="J1906" s="148"/>
      <c r="K1906" s="148"/>
      <c r="L1906" s="148"/>
      <c r="M1906" s="148"/>
      <c r="N1906" s="148"/>
      <c r="O1906" s="148"/>
      <c r="P1906" s="148"/>
      <c r="Q1906" s="148"/>
      <c r="R1906" s="148"/>
      <c r="S1906" s="148"/>
      <c r="T1906" s="148"/>
      <c r="U1906" s="148"/>
      <c r="V1906" s="148"/>
      <c r="W1906" s="148"/>
    </row>
    <row r="1907">
      <c r="A1907" s="145"/>
      <c r="B1907" s="146"/>
      <c r="C1907" s="147"/>
      <c r="D1907" s="147"/>
      <c r="E1907" s="148"/>
      <c r="F1907" s="148"/>
      <c r="G1907" s="148"/>
      <c r="H1907" s="148"/>
      <c r="I1907" s="148"/>
      <c r="J1907" s="148"/>
      <c r="K1907" s="148"/>
      <c r="L1907" s="148"/>
      <c r="M1907" s="148"/>
      <c r="N1907" s="148"/>
      <c r="O1907" s="148"/>
      <c r="P1907" s="148"/>
      <c r="Q1907" s="148"/>
      <c r="R1907" s="148"/>
      <c r="S1907" s="148"/>
      <c r="T1907" s="148"/>
      <c r="U1907" s="148"/>
      <c r="V1907" s="148"/>
      <c r="W1907" s="148"/>
    </row>
    <row r="1908">
      <c r="A1908" s="145"/>
      <c r="B1908" s="146"/>
      <c r="C1908" s="147"/>
      <c r="D1908" s="147"/>
      <c r="E1908" s="148"/>
      <c r="F1908" s="148"/>
      <c r="G1908" s="148"/>
      <c r="H1908" s="148"/>
      <c r="I1908" s="148"/>
      <c r="J1908" s="148"/>
      <c r="K1908" s="148"/>
      <c r="L1908" s="148"/>
      <c r="M1908" s="148"/>
      <c r="N1908" s="148"/>
      <c r="O1908" s="148"/>
      <c r="P1908" s="148"/>
      <c r="Q1908" s="148"/>
      <c r="R1908" s="148"/>
      <c r="S1908" s="148"/>
      <c r="T1908" s="148"/>
      <c r="U1908" s="148"/>
      <c r="V1908" s="148"/>
      <c r="W1908" s="148"/>
    </row>
    <row r="1909">
      <c r="A1909" s="145"/>
      <c r="B1909" s="146"/>
      <c r="C1909" s="147"/>
      <c r="D1909" s="147"/>
      <c r="E1909" s="148"/>
      <c r="F1909" s="148"/>
      <c r="G1909" s="148"/>
      <c r="H1909" s="148"/>
      <c r="I1909" s="148"/>
      <c r="J1909" s="148"/>
      <c r="K1909" s="148"/>
      <c r="L1909" s="148"/>
      <c r="M1909" s="148"/>
      <c r="N1909" s="148"/>
      <c r="O1909" s="148"/>
      <c r="P1909" s="148"/>
      <c r="Q1909" s="148"/>
      <c r="R1909" s="148"/>
      <c r="S1909" s="148"/>
      <c r="T1909" s="148"/>
      <c r="U1909" s="148"/>
      <c r="V1909" s="148"/>
      <c r="W1909" s="148"/>
    </row>
    <row r="1910">
      <c r="A1910" s="145"/>
      <c r="B1910" s="146"/>
      <c r="C1910" s="147"/>
      <c r="D1910" s="147"/>
      <c r="E1910" s="148"/>
      <c r="F1910" s="148"/>
      <c r="G1910" s="148"/>
      <c r="H1910" s="148"/>
      <c r="I1910" s="148"/>
      <c r="J1910" s="148"/>
      <c r="K1910" s="148"/>
      <c r="L1910" s="148"/>
      <c r="M1910" s="148"/>
      <c r="N1910" s="148"/>
      <c r="O1910" s="148"/>
      <c r="P1910" s="148"/>
      <c r="Q1910" s="148"/>
      <c r="R1910" s="148"/>
      <c r="S1910" s="148"/>
      <c r="T1910" s="148"/>
      <c r="U1910" s="148"/>
      <c r="V1910" s="148"/>
      <c r="W1910" s="148"/>
    </row>
    <row r="1911">
      <c r="A1911" s="145"/>
      <c r="B1911" s="146"/>
      <c r="C1911" s="147"/>
      <c r="D1911" s="147"/>
      <c r="E1911" s="148"/>
      <c r="F1911" s="148"/>
      <c r="G1911" s="148"/>
      <c r="H1911" s="148"/>
      <c r="I1911" s="148"/>
      <c r="J1911" s="148"/>
      <c r="K1911" s="148"/>
      <c r="L1911" s="148"/>
      <c r="M1911" s="148"/>
      <c r="N1911" s="148"/>
      <c r="O1911" s="148"/>
      <c r="P1911" s="148"/>
      <c r="Q1911" s="148"/>
      <c r="R1911" s="148"/>
      <c r="S1911" s="148"/>
      <c r="T1911" s="148"/>
      <c r="U1911" s="148"/>
      <c r="V1911" s="148"/>
      <c r="W1911" s="148"/>
    </row>
    <row r="1912">
      <c r="A1912" s="145"/>
      <c r="B1912" s="146"/>
      <c r="C1912" s="147"/>
      <c r="D1912" s="147"/>
      <c r="E1912" s="148"/>
      <c r="F1912" s="148"/>
      <c r="G1912" s="148"/>
      <c r="H1912" s="148"/>
      <c r="I1912" s="148"/>
      <c r="J1912" s="148"/>
      <c r="K1912" s="148"/>
      <c r="L1912" s="148"/>
      <c r="M1912" s="148"/>
      <c r="N1912" s="148"/>
      <c r="O1912" s="148"/>
      <c r="P1912" s="148"/>
      <c r="Q1912" s="148"/>
      <c r="R1912" s="148"/>
      <c r="S1912" s="148"/>
      <c r="T1912" s="148"/>
      <c r="U1912" s="148"/>
      <c r="V1912" s="148"/>
      <c r="W1912" s="148"/>
    </row>
    <row r="1913">
      <c r="A1913" s="145"/>
      <c r="B1913" s="146"/>
      <c r="C1913" s="147"/>
      <c r="D1913" s="147"/>
      <c r="E1913" s="148"/>
      <c r="F1913" s="148"/>
      <c r="G1913" s="148"/>
      <c r="H1913" s="148"/>
      <c r="I1913" s="148"/>
      <c r="J1913" s="148"/>
      <c r="K1913" s="148"/>
      <c r="L1913" s="148"/>
      <c r="M1913" s="148"/>
      <c r="N1913" s="148"/>
      <c r="O1913" s="148"/>
      <c r="P1913" s="148"/>
      <c r="Q1913" s="148"/>
      <c r="R1913" s="148"/>
      <c r="S1913" s="148"/>
      <c r="T1913" s="148"/>
      <c r="U1913" s="148"/>
      <c r="V1913" s="148"/>
      <c r="W1913" s="148"/>
    </row>
    <row r="1914">
      <c r="A1914" s="145"/>
      <c r="B1914" s="146"/>
      <c r="C1914" s="147"/>
      <c r="D1914" s="147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</row>
    <row r="1915">
      <c r="A1915" s="145"/>
      <c r="B1915" s="146"/>
      <c r="C1915" s="147"/>
      <c r="D1915" s="147"/>
      <c r="E1915" s="148"/>
      <c r="F1915" s="148"/>
      <c r="G1915" s="148"/>
      <c r="H1915" s="148"/>
      <c r="I1915" s="148"/>
      <c r="J1915" s="148"/>
      <c r="K1915" s="148"/>
      <c r="L1915" s="148"/>
      <c r="M1915" s="148"/>
      <c r="N1915" s="148"/>
      <c r="O1915" s="148"/>
      <c r="P1915" s="148"/>
      <c r="Q1915" s="148"/>
      <c r="R1915" s="148"/>
      <c r="S1915" s="148"/>
      <c r="T1915" s="148"/>
      <c r="U1915" s="148"/>
      <c r="V1915" s="148"/>
      <c r="W1915" s="148"/>
    </row>
    <row r="1916">
      <c r="A1916" s="145"/>
      <c r="B1916" s="146"/>
      <c r="C1916" s="147"/>
      <c r="D1916" s="147"/>
      <c r="E1916" s="148"/>
      <c r="F1916" s="148"/>
      <c r="G1916" s="148"/>
      <c r="H1916" s="148"/>
      <c r="I1916" s="148"/>
      <c r="J1916" s="148"/>
      <c r="K1916" s="148"/>
      <c r="L1916" s="148"/>
      <c r="M1916" s="148"/>
      <c r="N1916" s="148"/>
      <c r="O1916" s="148"/>
      <c r="P1916" s="148"/>
      <c r="Q1916" s="148"/>
      <c r="R1916" s="148"/>
      <c r="S1916" s="148"/>
      <c r="T1916" s="148"/>
      <c r="U1916" s="148"/>
      <c r="V1916" s="148"/>
      <c r="W1916" s="148"/>
    </row>
    <row r="1917">
      <c r="A1917" s="145"/>
      <c r="B1917" s="146"/>
      <c r="C1917" s="147"/>
      <c r="D1917" s="147"/>
      <c r="E1917" s="148"/>
      <c r="F1917" s="148"/>
      <c r="G1917" s="148"/>
      <c r="H1917" s="148"/>
      <c r="I1917" s="148"/>
      <c r="J1917" s="148"/>
      <c r="K1917" s="148"/>
      <c r="L1917" s="148"/>
      <c r="M1917" s="148"/>
      <c r="N1917" s="148"/>
      <c r="O1917" s="148"/>
      <c r="P1917" s="148"/>
      <c r="Q1917" s="148"/>
      <c r="R1917" s="148"/>
      <c r="S1917" s="148"/>
      <c r="T1917" s="148"/>
      <c r="U1917" s="148"/>
      <c r="V1917" s="148"/>
      <c r="W1917" s="148"/>
    </row>
    <row r="1918">
      <c r="A1918" s="145"/>
      <c r="B1918" s="146"/>
      <c r="C1918" s="147"/>
      <c r="D1918" s="147"/>
      <c r="E1918" s="148"/>
      <c r="F1918" s="148"/>
      <c r="G1918" s="148"/>
      <c r="H1918" s="148"/>
      <c r="I1918" s="148"/>
      <c r="J1918" s="148"/>
      <c r="K1918" s="148"/>
      <c r="L1918" s="148"/>
      <c r="M1918" s="148"/>
      <c r="N1918" s="148"/>
      <c r="O1918" s="148"/>
      <c r="P1918" s="148"/>
      <c r="Q1918" s="148"/>
      <c r="R1918" s="148"/>
      <c r="S1918" s="148"/>
      <c r="T1918" s="148"/>
      <c r="U1918" s="148"/>
      <c r="V1918" s="148"/>
      <c r="W1918" s="148"/>
    </row>
    <row r="1919">
      <c r="A1919" s="145"/>
      <c r="B1919" s="146"/>
      <c r="C1919" s="147"/>
      <c r="D1919" s="147"/>
      <c r="E1919" s="148"/>
      <c r="F1919" s="148"/>
      <c r="G1919" s="148"/>
      <c r="H1919" s="148"/>
      <c r="I1919" s="148"/>
      <c r="J1919" s="148"/>
      <c r="K1919" s="148"/>
      <c r="L1919" s="148"/>
      <c r="M1919" s="148"/>
      <c r="N1919" s="148"/>
      <c r="O1919" s="148"/>
      <c r="P1919" s="148"/>
      <c r="Q1919" s="148"/>
      <c r="R1919" s="148"/>
      <c r="S1919" s="148"/>
      <c r="T1919" s="148"/>
      <c r="U1919" s="148"/>
      <c r="V1919" s="148"/>
      <c r="W1919" s="148"/>
    </row>
    <row r="1920">
      <c r="A1920" s="145"/>
      <c r="B1920" s="146"/>
      <c r="C1920" s="147"/>
      <c r="D1920" s="147"/>
      <c r="E1920" s="148"/>
      <c r="F1920" s="148"/>
      <c r="G1920" s="148"/>
      <c r="H1920" s="148"/>
      <c r="I1920" s="148"/>
      <c r="J1920" s="148"/>
      <c r="K1920" s="148"/>
      <c r="L1920" s="148"/>
      <c r="M1920" s="148"/>
      <c r="N1920" s="148"/>
      <c r="O1920" s="148"/>
      <c r="P1920" s="148"/>
      <c r="Q1920" s="148"/>
      <c r="R1920" s="148"/>
      <c r="S1920" s="148"/>
      <c r="T1920" s="148"/>
      <c r="U1920" s="148"/>
      <c r="V1920" s="148"/>
      <c r="W1920" s="148"/>
    </row>
    <row r="1921">
      <c r="A1921" s="145"/>
      <c r="B1921" s="146"/>
      <c r="C1921" s="147"/>
      <c r="D1921" s="147"/>
      <c r="E1921" s="148"/>
      <c r="F1921" s="148"/>
      <c r="G1921" s="148"/>
      <c r="H1921" s="148"/>
      <c r="I1921" s="148"/>
      <c r="J1921" s="148"/>
      <c r="K1921" s="148"/>
      <c r="L1921" s="148"/>
      <c r="M1921" s="148"/>
      <c r="N1921" s="148"/>
      <c r="O1921" s="148"/>
      <c r="P1921" s="148"/>
      <c r="Q1921" s="148"/>
      <c r="R1921" s="148"/>
      <c r="S1921" s="148"/>
      <c r="T1921" s="148"/>
      <c r="U1921" s="148"/>
      <c r="V1921" s="148"/>
      <c r="W1921" s="148"/>
    </row>
    <row r="1922">
      <c r="A1922" s="145"/>
      <c r="B1922" s="146"/>
      <c r="C1922" s="147"/>
      <c r="D1922" s="147"/>
      <c r="E1922" s="148"/>
      <c r="F1922" s="148"/>
      <c r="G1922" s="148"/>
      <c r="H1922" s="148"/>
      <c r="I1922" s="148"/>
      <c r="J1922" s="148"/>
      <c r="K1922" s="148"/>
      <c r="L1922" s="148"/>
      <c r="M1922" s="148"/>
      <c r="N1922" s="148"/>
      <c r="O1922" s="148"/>
      <c r="P1922" s="148"/>
      <c r="Q1922" s="148"/>
      <c r="R1922" s="148"/>
      <c r="S1922" s="148"/>
      <c r="T1922" s="148"/>
      <c r="U1922" s="148"/>
      <c r="V1922" s="148"/>
      <c r="W1922" s="148"/>
    </row>
    <row r="1923">
      <c r="A1923" s="145"/>
      <c r="B1923" s="146"/>
      <c r="C1923" s="147"/>
      <c r="D1923" s="147"/>
      <c r="E1923" s="148"/>
      <c r="F1923" s="148"/>
      <c r="G1923" s="148"/>
      <c r="H1923" s="148"/>
      <c r="I1923" s="148"/>
      <c r="J1923" s="148"/>
      <c r="K1923" s="148"/>
      <c r="L1923" s="148"/>
      <c r="M1923" s="148"/>
      <c r="N1923" s="148"/>
      <c r="O1923" s="148"/>
      <c r="P1923" s="148"/>
      <c r="Q1923" s="148"/>
      <c r="R1923" s="148"/>
      <c r="S1923" s="148"/>
      <c r="T1923" s="148"/>
      <c r="U1923" s="148"/>
      <c r="V1923" s="148"/>
      <c r="W1923" s="148"/>
    </row>
    <row r="1924">
      <c r="A1924" s="145"/>
      <c r="B1924" s="146"/>
      <c r="C1924" s="147"/>
      <c r="D1924" s="147"/>
      <c r="E1924" s="148"/>
      <c r="F1924" s="148"/>
      <c r="G1924" s="148"/>
      <c r="H1924" s="148"/>
      <c r="I1924" s="148"/>
      <c r="J1924" s="148"/>
      <c r="K1924" s="148"/>
      <c r="L1924" s="148"/>
      <c r="M1924" s="148"/>
      <c r="N1924" s="148"/>
      <c r="O1924" s="148"/>
      <c r="P1924" s="148"/>
      <c r="Q1924" s="148"/>
      <c r="R1924" s="148"/>
      <c r="S1924" s="148"/>
      <c r="T1924" s="148"/>
      <c r="U1924" s="148"/>
      <c r="V1924" s="148"/>
      <c r="W1924" s="148"/>
    </row>
    <row r="1925">
      <c r="A1925" s="145"/>
      <c r="B1925" s="146"/>
      <c r="C1925" s="147"/>
      <c r="D1925" s="147"/>
      <c r="E1925" s="148"/>
      <c r="F1925" s="148"/>
      <c r="G1925" s="148"/>
      <c r="H1925" s="148"/>
      <c r="I1925" s="148"/>
      <c r="J1925" s="148"/>
      <c r="K1925" s="148"/>
      <c r="L1925" s="148"/>
      <c r="M1925" s="148"/>
      <c r="N1925" s="148"/>
      <c r="O1925" s="148"/>
      <c r="P1925" s="148"/>
      <c r="Q1925" s="148"/>
      <c r="R1925" s="148"/>
      <c r="S1925" s="148"/>
      <c r="T1925" s="148"/>
      <c r="U1925" s="148"/>
      <c r="V1925" s="148"/>
      <c r="W1925" s="148"/>
    </row>
    <row r="1926">
      <c r="A1926" s="145"/>
      <c r="B1926" s="146"/>
      <c r="C1926" s="147"/>
      <c r="D1926" s="147"/>
      <c r="E1926" s="148"/>
      <c r="F1926" s="148"/>
      <c r="G1926" s="148"/>
      <c r="H1926" s="148"/>
      <c r="I1926" s="148"/>
      <c r="J1926" s="148"/>
      <c r="K1926" s="148"/>
      <c r="L1926" s="148"/>
      <c r="M1926" s="148"/>
      <c r="N1926" s="148"/>
      <c r="O1926" s="148"/>
      <c r="P1926" s="148"/>
      <c r="Q1926" s="148"/>
      <c r="R1926" s="148"/>
      <c r="S1926" s="148"/>
      <c r="T1926" s="148"/>
      <c r="U1926" s="148"/>
      <c r="V1926" s="148"/>
      <c r="W1926" s="148"/>
    </row>
    <row r="1927">
      <c r="A1927" s="145"/>
      <c r="B1927" s="146"/>
      <c r="C1927" s="147"/>
      <c r="D1927" s="147"/>
      <c r="E1927" s="148"/>
      <c r="F1927" s="148"/>
      <c r="G1927" s="148"/>
      <c r="H1927" s="148"/>
      <c r="I1927" s="148"/>
      <c r="J1927" s="148"/>
      <c r="K1927" s="148"/>
      <c r="L1927" s="148"/>
      <c r="M1927" s="148"/>
      <c r="N1927" s="148"/>
      <c r="O1927" s="148"/>
      <c r="P1927" s="148"/>
      <c r="Q1927" s="148"/>
      <c r="R1927" s="148"/>
      <c r="S1927" s="148"/>
      <c r="T1927" s="148"/>
      <c r="U1927" s="148"/>
      <c r="V1927" s="148"/>
      <c r="W1927" s="148"/>
    </row>
    <row r="1928">
      <c r="A1928" s="145"/>
      <c r="B1928" s="146"/>
      <c r="C1928" s="147"/>
      <c r="D1928" s="147"/>
      <c r="E1928" s="148"/>
      <c r="F1928" s="148"/>
      <c r="G1928" s="148"/>
      <c r="H1928" s="148"/>
      <c r="I1928" s="148"/>
      <c r="J1928" s="148"/>
      <c r="K1928" s="148"/>
      <c r="L1928" s="148"/>
      <c r="M1928" s="148"/>
      <c r="N1928" s="148"/>
      <c r="O1928" s="148"/>
      <c r="P1928" s="148"/>
      <c r="Q1928" s="148"/>
      <c r="R1928" s="148"/>
      <c r="S1928" s="148"/>
      <c r="T1928" s="148"/>
      <c r="U1928" s="148"/>
      <c r="V1928" s="148"/>
      <c r="W1928" s="148"/>
    </row>
    <row r="1929">
      <c r="A1929" s="145"/>
      <c r="B1929" s="146"/>
      <c r="C1929" s="147"/>
      <c r="D1929" s="147"/>
      <c r="E1929" s="148"/>
      <c r="F1929" s="148"/>
      <c r="G1929" s="148"/>
      <c r="H1929" s="148"/>
      <c r="I1929" s="148"/>
      <c r="J1929" s="148"/>
      <c r="K1929" s="148"/>
      <c r="L1929" s="148"/>
      <c r="M1929" s="148"/>
      <c r="N1929" s="148"/>
      <c r="O1929" s="148"/>
      <c r="P1929" s="148"/>
      <c r="Q1929" s="148"/>
      <c r="R1929" s="148"/>
      <c r="S1929" s="148"/>
      <c r="T1929" s="148"/>
      <c r="U1929" s="148"/>
      <c r="V1929" s="148"/>
      <c r="W1929" s="148"/>
    </row>
  </sheetData>
  <mergeCells count="21">
    <mergeCell ref="F102:N102"/>
    <mergeCell ref="O102:W102"/>
    <mergeCell ref="F51:N51"/>
    <mergeCell ref="O51:W51"/>
    <mergeCell ref="B199:B200"/>
    <mergeCell ref="A199:A200"/>
    <mergeCell ref="O248:W248"/>
    <mergeCell ref="O199:W199"/>
    <mergeCell ref="A102:A103"/>
    <mergeCell ref="D102:D103"/>
    <mergeCell ref="B102:B103"/>
    <mergeCell ref="O150:W150"/>
    <mergeCell ref="F199:N199"/>
    <mergeCell ref="D199:D200"/>
    <mergeCell ref="F150:N150"/>
    <mergeCell ref="B150:B151"/>
    <mergeCell ref="D150:D151"/>
    <mergeCell ref="F248:N248"/>
    <mergeCell ref="B248:B249"/>
    <mergeCell ref="A248:A249"/>
    <mergeCell ref="D248:D249"/>
  </mergeCells>
  <hyperlinks>
    <hyperlink r:id="rId1" location="'1'!A1" ref="B2"/>
    <hyperlink r:id="rId2" location="'1'!A1" ref="B3"/>
    <hyperlink r:id="rId3" location="'2'!A1" ref="B4"/>
    <hyperlink r:id="rId4" location="'3.'!A1" ref="B5"/>
    <hyperlink r:id="rId5" location="'4..'!A1" ref="B6"/>
    <hyperlink r:id="rId6" location="'5..'!A1" ref="B7"/>
    <hyperlink r:id="rId7" location="'6..'!A1" ref="B8"/>
    <hyperlink r:id="rId8" location="'7..'!A1" ref="B9"/>
    <hyperlink r:id="rId9" location="'8..'!A1" ref="B10"/>
    <hyperlink r:id="rId10" location="'9..'!A1" ref="B11"/>
    <hyperlink r:id="rId11" location="'10..'!A1" ref="B12"/>
    <hyperlink r:id="rId12" location="'11..'!A1" ref="B13"/>
    <hyperlink r:id="rId13" location="'12..'!A1" ref="B14"/>
    <hyperlink r:id="rId14" location="'13..'!A1" ref="B15"/>
    <hyperlink r:id="rId15" location="'13A.'!A1" ref="B16"/>
    <hyperlink r:id="rId16" location="'14..'!A1" ref="B17"/>
    <hyperlink r:id="rId17" location="'15..'!A1" ref="B18"/>
    <hyperlink r:id="rId18" location="'16..'!A1" ref="B19"/>
    <hyperlink r:id="rId19" location="'17..'!A1" ref="B20"/>
    <hyperlink r:id="rId20" location="'18..'!A1" ref="B21"/>
    <hyperlink r:id="rId21" location="'19..'!A1" ref="B22"/>
    <hyperlink r:id="rId22" location="'20..'!A1" ref="B23"/>
    <hyperlink r:id="rId23" location="'21..'!A1" ref="B24"/>
    <hyperlink r:id="rId24" location="'22..'!A1" ref="B25"/>
    <hyperlink r:id="rId25" location="'23..'!A1" ref="B26"/>
    <hyperlink r:id="rId26" location="'24..'!A1" ref="B27"/>
    <hyperlink r:id="rId27" location="'24A..'!A1" ref="B28"/>
    <hyperlink r:id="rId28" location="'25..'!A1" ref="B29"/>
    <hyperlink r:id="rId29" location="'26..'!A1" ref="B30"/>
    <hyperlink r:id="rId30" location="'27..'!A1" ref="B31"/>
    <hyperlink r:id="rId31" location="'28..'!A1" ref="B32"/>
    <hyperlink r:id="rId32" location="'29..'!A1" ref="B33"/>
    <hyperlink r:id="rId33" location="'30..'!A1" ref="B34"/>
    <hyperlink r:id="rId34" location="'31..'!A1" ref="B35"/>
    <hyperlink r:id="rId35" location="'32..'!A1" ref="B36"/>
    <hyperlink r:id="rId36" location="'33..'!A1" ref="B37"/>
    <hyperlink r:id="rId37" location="'34..'!A1" ref="B38"/>
    <hyperlink r:id="rId38" location="'35..'!A1" ref="B39"/>
    <hyperlink r:id="rId39" location="'36..'!A1" ref="B40"/>
    <hyperlink r:id="rId40" location="'37..'!A1" ref="B41"/>
    <hyperlink r:id="rId41" location="'38..'!A1" ref="B42"/>
    <hyperlink r:id="rId42" location="'39..'!A1" ref="B43"/>
    <hyperlink r:id="rId43" location="'40..'!A1" ref="B44"/>
    <hyperlink r:id="rId44" location="'41..'!A1" ref="B45"/>
    <hyperlink r:id="rId45" location="GGGG!A1" ref="B46"/>
    <hyperlink r:id="rId46" location="'43..'!A1" ref="B47"/>
    <hyperlink r:id="rId47" location="'44..'!A1" ref="B48"/>
    <hyperlink r:id="rId48" location="'45..'!A1" ref="B53"/>
    <hyperlink r:id="rId49" location="'46..'!A1" ref="B54"/>
    <hyperlink r:id="rId50" location="'47..'!A1" ref="B55"/>
    <hyperlink r:id="rId51" location="'48..'!A1" ref="B56"/>
    <hyperlink r:id="rId52" location="'49..'!A1" ref="B57"/>
    <hyperlink r:id="rId53" location="'50..'!A1" ref="B58"/>
    <hyperlink r:id="rId54" location="'51..'!A1" ref="B59"/>
    <hyperlink r:id="rId55" location="'52..'!A1" ref="B60"/>
    <hyperlink r:id="rId56" location="'53..'!A1" ref="B61"/>
    <hyperlink r:id="rId57" location="'54..'!A1" ref="B62"/>
    <hyperlink r:id="rId58" location="'55..'!A1" ref="B63"/>
    <hyperlink r:id="rId59" location="'56..'!A1" ref="B64"/>
    <hyperlink r:id="rId60" location="'57..'!A1" ref="B65"/>
    <hyperlink r:id="rId61" location="'58..'!A1" ref="B66"/>
    <hyperlink r:id="rId62" location="'59..'!A1" ref="B67"/>
    <hyperlink r:id="rId63" location="'60..'!A1" ref="B68"/>
    <hyperlink r:id="rId64" location="'61..'!A1" ref="B69"/>
    <hyperlink r:id="rId65" location="'62..'!A1" ref="B70"/>
    <hyperlink r:id="rId66" location="'63..'!A1" ref="B71"/>
    <hyperlink r:id="rId67" location="'64..'!A1" ref="B72"/>
    <hyperlink r:id="rId68" location="'65..'!A1" ref="B73"/>
    <hyperlink r:id="rId69" location="'66..'!A1" ref="B74"/>
    <hyperlink r:id="rId70" location="'67..'!A1" ref="B75"/>
    <hyperlink r:id="rId71" location="'68..'!A1" ref="B76"/>
    <hyperlink r:id="rId72" location="'69..'!A1" ref="B77"/>
    <hyperlink r:id="rId73" location="'70..'!A1" ref="B78"/>
    <hyperlink r:id="rId74" location="'71..'!A1" ref="B79"/>
    <hyperlink r:id="rId75" location="'72..'!A1" ref="B80"/>
    <hyperlink r:id="rId76" location="'73..'!A1" ref="B81"/>
    <hyperlink r:id="rId77" location="'74..'!A1" ref="B82"/>
    <hyperlink r:id="rId78" location="'75..'!A1" ref="B83"/>
    <hyperlink r:id="rId79" location="'76..'!A1" ref="B84"/>
    <hyperlink r:id="rId80" location="'76A..'!A1" ref="B85"/>
    <hyperlink r:id="rId81" location="'77..'!A1" ref="B86"/>
    <hyperlink r:id="rId82" location="'78..'!A1" ref="B87"/>
    <hyperlink r:id="rId83" location="'79..'!A1" ref="B88"/>
    <hyperlink r:id="rId84" location="'80..'!A1" ref="B89"/>
    <hyperlink r:id="rId85" location="'81..'!A1" ref="B90"/>
    <hyperlink r:id="rId86" location="'82..'!A1" ref="B91"/>
    <hyperlink r:id="rId87" location="'83..'!A1" ref="B92"/>
    <hyperlink r:id="rId88" location="'84..'!A1" ref="B93"/>
    <hyperlink r:id="rId89" location="'85..'!A1" ref="B94"/>
    <hyperlink r:id="rId90" location="'85A.'!A1" ref="B95"/>
    <hyperlink r:id="rId91" location="'86..'!A1" ref="B96"/>
    <hyperlink r:id="rId92" location="'87..'!A1" ref="B97"/>
    <hyperlink r:id="rId93" location="'87A..'!A1" ref="B98"/>
    <hyperlink r:id="rId94" location="'88..'!A1" ref="B99"/>
    <hyperlink r:id="rId95" location="'88A..'!A1" ref="B100"/>
    <hyperlink r:id="rId96" location="'89..'!A1" ref="B101"/>
    <hyperlink r:id="rId97" location="'90..'!A1" ref="B104"/>
    <hyperlink r:id="rId98" location="'91..'!A1" ref="B105"/>
    <hyperlink r:id="rId99" location="'91A..'!A1" ref="B106"/>
    <hyperlink r:id="rId100" location="'92..'!A1" ref="B107"/>
    <hyperlink r:id="rId101" location="'93..'!A1" ref="B108"/>
    <hyperlink r:id="rId102" location="'94..'!A1" ref="B109"/>
    <hyperlink r:id="rId103" location="'95..'!A1" ref="B110"/>
    <hyperlink r:id="rId104" location="'96..'!A1" ref="B111"/>
    <hyperlink r:id="rId105" location="'97..'!A1" ref="B112"/>
    <hyperlink r:id="rId106" location="'98..'!A1" ref="B113"/>
    <hyperlink r:id="rId107" location="'99..'!A1" ref="B114"/>
    <hyperlink r:id="rId108" location="'100..'!A1" ref="B115"/>
    <hyperlink r:id="rId109" location="'101..'!A1" ref="B116"/>
    <hyperlink r:id="rId110" location="'102..'!A1" ref="B117"/>
    <hyperlink r:id="rId111" location="'103..'!A1" ref="B118"/>
    <hyperlink r:id="rId112" location="'104..'!A1" ref="B119"/>
    <hyperlink r:id="rId113" location="'105..'!A1" ref="B120"/>
    <hyperlink r:id="rId114" location="'106..'!A1" ref="B121"/>
    <hyperlink r:id="rId115" location="'107..'!A1" ref="B122"/>
    <hyperlink r:id="rId116" location="'108..'!A1" ref="B123"/>
    <hyperlink r:id="rId117" location="'109..'!A1" ref="B124"/>
    <hyperlink r:id="rId118" location="'110..'!A1" ref="B125"/>
    <hyperlink r:id="rId119" location="'111..'!A1" ref="B126"/>
    <hyperlink r:id="rId120" location="'112..'!A1" ref="B127"/>
    <hyperlink r:id="rId121" location="'113..'!A1" ref="B128"/>
    <hyperlink r:id="rId122" location="'114..'!A1" ref="B129"/>
    <hyperlink r:id="rId123" location="'115..'!A1" ref="B130"/>
    <hyperlink r:id="rId124" location="'116..'!A1" ref="B131"/>
    <hyperlink r:id="rId125" location="'117..'!A1" ref="B132"/>
    <hyperlink r:id="rId126" location="'118..'!A1" ref="B133"/>
    <hyperlink r:id="rId127" location="'119..'!A1" ref="B134"/>
    <hyperlink r:id="rId128" location="'120..'!A1" ref="B135"/>
    <hyperlink r:id="rId129" location="'121..'!A1" ref="B136"/>
    <hyperlink r:id="rId130" location="'122..'!A1" ref="B137"/>
    <hyperlink r:id="rId131" location="'123..'!A1" ref="B138"/>
    <hyperlink r:id="rId132" location="'124..'!A1" ref="B139"/>
    <hyperlink r:id="rId133" location="'125..'!A1" ref="B140"/>
    <hyperlink r:id="rId134" location="'126..'!A1" ref="B141"/>
    <hyperlink r:id="rId135" location="'127..'!A1" ref="B142"/>
    <hyperlink r:id="rId136" location="'128..'!A1" ref="B143"/>
    <hyperlink r:id="rId137" location="'129..'!A1" ref="B144"/>
    <hyperlink r:id="rId138" location="'130..'!A1" ref="B145"/>
    <hyperlink r:id="rId139" location="'131..'!A1" ref="B146"/>
    <hyperlink r:id="rId140" location="'132..'!A1" ref="B147"/>
    <hyperlink r:id="rId141" location="'133..'!A1" ref="B148"/>
    <hyperlink r:id="rId142" location="'134..'!A1" ref="B152"/>
    <hyperlink r:id="rId143" location="'135..'!A1" ref="B153"/>
    <hyperlink r:id="rId144" location="'136..'!A1" ref="B154"/>
    <hyperlink r:id="rId145" location="'137..'!A1" ref="B155"/>
    <hyperlink r:id="rId146" location="'138..'!A1" ref="B156"/>
    <hyperlink r:id="rId147" location="'139..'!A1" ref="B157"/>
    <hyperlink r:id="rId148" location="'140..'!A1" ref="B158"/>
    <hyperlink r:id="rId149" location="'141..'!A1" ref="B159"/>
    <hyperlink r:id="rId150" location="'142..'!A1" ref="B160"/>
    <hyperlink r:id="rId151" location="'143..'!A1" ref="B161"/>
    <hyperlink r:id="rId152" location="'144..'!A1" ref="B162"/>
    <hyperlink r:id="rId153" location="'145..'!A1" ref="B163"/>
    <hyperlink r:id="rId154" location="'146..'!A1" ref="B164"/>
    <hyperlink r:id="rId155" location="'147..'!A1" ref="B165"/>
    <hyperlink r:id="rId156" location="'148..'!A1" ref="B166"/>
    <hyperlink r:id="rId157" location="'149..'!A1" ref="B167"/>
    <hyperlink r:id="rId158" location="'150..'!A1" ref="B168"/>
    <hyperlink r:id="rId159" location="'151..'!A1" ref="B169"/>
    <hyperlink r:id="rId160" location="'152..'!A1" ref="B170"/>
    <hyperlink r:id="rId161" location="'153..'!A1" ref="B171"/>
    <hyperlink r:id="rId162" location="'154..'!A1" ref="B172"/>
    <hyperlink r:id="rId163" location="'155..'!A1" ref="B173"/>
    <hyperlink r:id="rId164" location="'156..'!A1" ref="B174"/>
    <hyperlink r:id="rId165" location="'157..'!A1" ref="B175"/>
    <hyperlink r:id="rId166" location="'158..'!A1" ref="B176"/>
    <hyperlink r:id="rId167" location="'159..'!A1" ref="B177"/>
    <hyperlink r:id="rId168" location="'160..'!A1" ref="B178"/>
    <hyperlink r:id="rId169" location="'161..'!A1" ref="B179"/>
    <hyperlink r:id="rId170" location="'162.'!A1" ref="B180"/>
    <hyperlink r:id="rId171" location="'163..'!A1" ref="B181"/>
    <hyperlink r:id="rId172" location="'164..'!A1" ref="B182"/>
    <hyperlink r:id="rId173" location="'165..'!A1" ref="B183"/>
    <hyperlink r:id="rId174" location="'166..'!A1" ref="B184"/>
    <hyperlink r:id="rId175" location="'167..'!A1" ref="B185"/>
    <hyperlink r:id="rId176" location="'168..'!A1" ref="B186"/>
    <hyperlink r:id="rId177" location="'169..'!A1" ref="B187"/>
    <hyperlink r:id="rId178" location="'170..'!A1" ref="B188"/>
    <hyperlink r:id="rId179" location="'171..'!A1" ref="B189"/>
    <hyperlink r:id="rId180" location="'172..'!A1" ref="B190"/>
    <hyperlink r:id="rId181" location="'173..'!A1" ref="B191"/>
    <hyperlink r:id="rId182" location="'174..'!A1" ref="B192"/>
    <hyperlink r:id="rId183" location="'175..'!A1" ref="B193"/>
    <hyperlink r:id="rId184" location="'176..'!A1" ref="B194"/>
    <hyperlink r:id="rId185" location="'177..'!A1" ref="B195"/>
    <hyperlink r:id="rId186" location="'178..'!A1" ref="B196"/>
    <hyperlink r:id="rId187" location="'179..'!A1" ref="B197"/>
    <hyperlink r:id="rId188" location="'180..'!A1" ref="B201"/>
    <hyperlink r:id="rId189" location="'181..'!A1" ref="B202"/>
    <hyperlink r:id="rId190" location="'182..'!A1" ref="B203"/>
    <hyperlink r:id="rId191" location="'183..'!A1" ref="B204"/>
    <hyperlink r:id="rId192" location="'184..'!A1" ref="B205"/>
    <hyperlink r:id="rId193" location="'185..'!A1" ref="B206"/>
    <hyperlink r:id="rId194" location="'186..'!A1" ref="B207"/>
    <hyperlink r:id="rId195" location="'187..'!A1" ref="B208"/>
    <hyperlink r:id="rId196" location="'188..'!A1" ref="B209"/>
    <hyperlink r:id="rId197" location="'189..'!A1" ref="B210"/>
    <hyperlink r:id="rId198" location="'190..'!A1" ref="B211"/>
    <hyperlink r:id="rId199" location="'191..'!A1" ref="B212"/>
    <hyperlink r:id="rId200" location="'192..'!A1" ref="B213"/>
    <hyperlink r:id="rId201" location="'193..'!A1" ref="B214"/>
    <hyperlink r:id="rId202" location="'194..'!A1" ref="B215"/>
    <hyperlink r:id="rId203" location="'195..'!A1" ref="B216"/>
    <hyperlink r:id="rId204" location="'196..'!A1" ref="B217"/>
    <hyperlink r:id="rId205" location="'197..'!A1" ref="B218"/>
    <hyperlink r:id="rId206" location="'198..'!A1" ref="B219"/>
    <hyperlink r:id="rId207" location="'199..'!A1" ref="B220"/>
    <hyperlink r:id="rId208" location="'200..'!A1" ref="B221"/>
    <hyperlink r:id="rId209" location="'201..'!A1" ref="B222"/>
    <hyperlink r:id="rId210" location="'202..'!A1" ref="B223"/>
    <hyperlink r:id="rId211" location="'203..'!A1" ref="B224"/>
    <hyperlink r:id="rId212" location="'204..'!A1" ref="B225"/>
    <hyperlink r:id="rId213" location="'205..'!A1" ref="B226"/>
    <hyperlink r:id="rId214" location="'206..'!A1" ref="B227"/>
    <hyperlink r:id="rId215" location="'207..'!A1" ref="B228"/>
    <hyperlink r:id="rId216" location="'208..'!A1" ref="B229"/>
    <hyperlink r:id="rId217" location="'209..'!A1" ref="B230"/>
    <hyperlink r:id="rId218" location="'210..'!A1" ref="B231"/>
    <hyperlink r:id="rId219" location="'211..'!A1" ref="B232"/>
    <hyperlink r:id="rId220" location="'212..'!A1" ref="B233"/>
    <hyperlink r:id="rId221" location="'214..'!A1" ref="B234"/>
    <hyperlink r:id="rId222" location="'214..'!A1" ref="B235"/>
    <hyperlink r:id="rId223" location="'215..'!A1" ref="B236"/>
    <hyperlink r:id="rId224" location="'216..'!A1" ref="B237"/>
    <hyperlink r:id="rId225" location="'217..'!A1" ref="B238"/>
    <hyperlink r:id="rId226" location="'218..'!A1" ref="B239"/>
    <hyperlink r:id="rId227" location="'219..'!A1" ref="B240"/>
    <hyperlink r:id="rId228" location="'220..'!A1" ref="B241"/>
    <hyperlink r:id="rId229" location="'221..'!A1" ref="B242"/>
    <hyperlink r:id="rId230" location="'222..'!A1" ref="B243"/>
    <hyperlink r:id="rId231" location="'223..'!A1" ref="B244"/>
    <hyperlink r:id="rId232" location="'224..'!A1" ref="B245"/>
    <hyperlink r:id="rId233" location="'225..'!A1" ref="B246"/>
    <hyperlink r:id="rId234" location="'226..'!A1" ref="B247"/>
    <hyperlink r:id="rId235" location="'227..'!A1" ref="B250"/>
    <hyperlink r:id="rId236" location="'228..'!A1" ref="B251"/>
    <hyperlink r:id="rId237" location="'229..'!A1" ref="B252"/>
    <hyperlink r:id="rId238" location="'230..'!A1" ref="B253"/>
    <hyperlink r:id="rId239" location="'231..'!A1" ref="B254"/>
    <hyperlink r:id="rId240" location="'232..'!A1" ref="B255"/>
    <hyperlink r:id="rId241" location="'233..'!A1" ref="B256"/>
    <hyperlink r:id="rId242" location="'234..'!A1" ref="B257"/>
    <hyperlink r:id="rId243" location="'235..'!A1" ref="B258"/>
    <hyperlink r:id="rId244" location="'236..'!A1" ref="B259"/>
    <hyperlink r:id="rId245" location="'237..'!A1" ref="B260"/>
    <hyperlink r:id="rId246" location="'238..'!A1" ref="B261"/>
    <hyperlink r:id="rId247" location="'239..'!A1" ref="B262"/>
    <hyperlink r:id="rId248" location="'240..'!A1" ref="B263"/>
    <hyperlink r:id="rId249" location="'241..'!A1" ref="B264"/>
    <hyperlink r:id="rId250" location="'242..'!A1" ref="B265"/>
    <hyperlink r:id="rId251" location="'243..'!A1" ref="B266"/>
    <hyperlink r:id="rId252" location="'244..'!A1" ref="B267"/>
    <hyperlink r:id="rId253" location="'245..'!A1" ref="B268"/>
    <hyperlink r:id="rId254" location="'246.'!A1" ref="B269"/>
    <hyperlink r:id="rId255" location="'247.'!A1" ref="B270"/>
    <hyperlink r:id="rId256" location="'248..'!A1" ref="B271"/>
  </hyperlinks>
  <drawing r:id="rId25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40.71"/>
    <col customWidth="1" min="2" max="2" width="11.14"/>
    <col customWidth="1" min="3" max="3" width="13.29"/>
    <col customWidth="1" min="4" max="4" width="12.43"/>
    <col customWidth="1" min="5" max="5" width="12.14"/>
    <col customWidth="1" min="6" max="6" width="11.86"/>
    <col customWidth="1" min="7" max="7" width="12.14"/>
    <col customWidth="1" min="8" max="8" width="4.0"/>
    <col customWidth="1" min="9" max="9" width="31.57"/>
    <col customWidth="1" min="10" max="10" width="5.0"/>
    <col customWidth="1" min="11" max="11" width="30.0"/>
    <col customWidth="1" min="12" max="12" width="19.71"/>
  </cols>
  <sheetData>
    <row r="1">
      <c r="A1" s="1" t="s">
        <v>0</v>
      </c>
      <c r="B1" s="8" t="s">
        <v>5</v>
      </c>
      <c r="C1" s="12" t="s">
        <v>6</v>
      </c>
      <c r="D1" s="12" t="s">
        <v>10</v>
      </c>
      <c r="E1" s="14" t="s">
        <v>11</v>
      </c>
      <c r="F1" s="12" t="s">
        <v>22</v>
      </c>
      <c r="G1" s="14" t="s">
        <v>23</v>
      </c>
      <c r="H1" s="16"/>
      <c r="I1" s="17" t="s">
        <v>25</v>
      </c>
      <c r="J1" s="18"/>
      <c r="K1" s="18"/>
      <c r="L1" s="18"/>
    </row>
    <row r="2">
      <c r="A2" s="19" t="s">
        <v>26</v>
      </c>
      <c r="B2" s="20" t="s">
        <v>27</v>
      </c>
      <c r="C2" s="21">
        <v>900.0</v>
      </c>
      <c r="D2" s="24">
        <f t="shared" ref="D2:D35" si="1">F2/C2</f>
        <v>0</v>
      </c>
      <c r="E2" s="26" t="s">
        <v>28</v>
      </c>
      <c r="F2" s="24">
        <v>0.0</v>
      </c>
      <c r="G2" s="28" t="s">
        <v>30</v>
      </c>
      <c r="I2" s="19" t="s">
        <v>31</v>
      </c>
      <c r="J2" s="31"/>
    </row>
    <row r="3">
      <c r="A3" s="32" t="s">
        <v>33</v>
      </c>
      <c r="B3" s="20" t="s">
        <v>35</v>
      </c>
      <c r="C3" s="21">
        <v>25.0</v>
      </c>
      <c r="D3" s="24">
        <f t="shared" si="1"/>
        <v>13</v>
      </c>
      <c r="E3" s="26" t="s">
        <v>36</v>
      </c>
      <c r="F3" s="24">
        <f>13*25</f>
        <v>325</v>
      </c>
      <c r="G3" s="28" t="s">
        <v>30</v>
      </c>
      <c r="I3" s="19" t="s">
        <v>37</v>
      </c>
      <c r="J3" s="34"/>
    </row>
    <row r="4">
      <c r="A4" s="32" t="s">
        <v>38</v>
      </c>
      <c r="B4" s="20" t="s">
        <v>39</v>
      </c>
      <c r="C4" s="21">
        <v>25.0</v>
      </c>
      <c r="D4" s="24">
        <f t="shared" si="1"/>
        <v>3.6</v>
      </c>
      <c r="E4" s="26" t="s">
        <v>40</v>
      </c>
      <c r="F4" s="24">
        <v>90.0</v>
      </c>
      <c r="G4" s="28" t="s">
        <v>30</v>
      </c>
      <c r="I4" s="19" t="s">
        <v>41</v>
      </c>
      <c r="J4" s="34"/>
    </row>
    <row r="5">
      <c r="A5" s="32" t="s">
        <v>42</v>
      </c>
      <c r="B5" s="20" t="s">
        <v>43</v>
      </c>
      <c r="C5" s="21">
        <v>25.0</v>
      </c>
      <c r="D5" s="24">
        <f t="shared" si="1"/>
        <v>5</v>
      </c>
      <c r="E5" s="26" t="s">
        <v>45</v>
      </c>
      <c r="F5" s="24">
        <f>5*25</f>
        <v>125</v>
      </c>
      <c r="G5" s="28" t="s">
        <v>30</v>
      </c>
      <c r="I5" s="19" t="s">
        <v>41</v>
      </c>
      <c r="J5" s="34"/>
    </row>
    <row r="6">
      <c r="A6" s="32" t="s">
        <v>46</v>
      </c>
      <c r="B6" s="20" t="s">
        <v>47</v>
      </c>
      <c r="C6" s="21">
        <v>25.0</v>
      </c>
      <c r="D6" s="24">
        <f t="shared" si="1"/>
        <v>550</v>
      </c>
      <c r="E6" s="26" t="s">
        <v>45</v>
      </c>
      <c r="F6" s="24">
        <f>550*25</f>
        <v>13750</v>
      </c>
      <c r="G6" s="28" t="s">
        <v>30</v>
      </c>
      <c r="I6" s="19" t="s">
        <v>41</v>
      </c>
      <c r="J6" s="34"/>
    </row>
    <row r="7">
      <c r="A7" s="32" t="s">
        <v>48</v>
      </c>
      <c r="B7" s="20" t="s">
        <v>49</v>
      </c>
      <c r="C7" s="21">
        <v>304.0</v>
      </c>
      <c r="D7" s="24">
        <f t="shared" si="1"/>
        <v>4</v>
      </c>
      <c r="E7" s="35" t="s">
        <v>50</v>
      </c>
      <c r="F7" s="24">
        <f>4*304</f>
        <v>1216</v>
      </c>
      <c r="G7" s="28" t="s">
        <v>30</v>
      </c>
      <c r="I7" s="19" t="s">
        <v>41</v>
      </c>
      <c r="J7" s="34"/>
    </row>
    <row r="8">
      <c r="A8" s="32" t="s">
        <v>52</v>
      </c>
      <c r="B8" s="20" t="s">
        <v>53</v>
      </c>
      <c r="C8" s="21">
        <v>175.0</v>
      </c>
      <c r="D8" s="24">
        <f t="shared" si="1"/>
        <v>2</v>
      </c>
      <c r="E8" s="35" t="s">
        <v>50</v>
      </c>
      <c r="F8" s="24">
        <f>2*175</f>
        <v>350</v>
      </c>
      <c r="G8" s="28" t="s">
        <v>30</v>
      </c>
      <c r="I8" s="19" t="s">
        <v>41</v>
      </c>
      <c r="J8" s="34"/>
    </row>
    <row r="9">
      <c r="A9" s="32" t="s">
        <v>54</v>
      </c>
      <c r="B9" s="20" t="s">
        <v>55</v>
      </c>
      <c r="C9" s="21">
        <v>25.0</v>
      </c>
      <c r="D9" s="24">
        <f t="shared" si="1"/>
        <v>14</v>
      </c>
      <c r="E9" s="26" t="s">
        <v>45</v>
      </c>
      <c r="F9" s="24">
        <v>350.0</v>
      </c>
      <c r="G9" s="28" t="s">
        <v>30</v>
      </c>
      <c r="I9" s="19" t="s">
        <v>41</v>
      </c>
      <c r="J9" s="34"/>
    </row>
    <row r="10">
      <c r="A10" s="32" t="s">
        <v>56</v>
      </c>
      <c r="B10" s="20" t="s">
        <v>57</v>
      </c>
      <c r="C10" s="21">
        <v>930.0</v>
      </c>
      <c r="D10" s="24">
        <f t="shared" si="1"/>
        <v>5</v>
      </c>
      <c r="E10" s="26" t="s">
        <v>58</v>
      </c>
      <c r="F10" s="24">
        <f>5*930</f>
        <v>4650</v>
      </c>
      <c r="G10" s="28" t="s">
        <v>30</v>
      </c>
      <c r="I10" s="19" t="s">
        <v>41</v>
      </c>
      <c r="J10" s="34"/>
    </row>
    <row r="11">
      <c r="A11" s="32" t="s">
        <v>59</v>
      </c>
      <c r="B11" s="20" t="s">
        <v>60</v>
      </c>
      <c r="C11" s="21">
        <v>35.0</v>
      </c>
      <c r="D11" s="24">
        <f t="shared" si="1"/>
        <v>68</v>
      </c>
      <c r="E11" s="26" t="s">
        <v>40</v>
      </c>
      <c r="F11" s="24">
        <f>68*35</f>
        <v>2380</v>
      </c>
      <c r="G11" s="28" t="s">
        <v>30</v>
      </c>
      <c r="I11" s="19" t="s">
        <v>41</v>
      </c>
      <c r="J11" s="34"/>
    </row>
    <row r="12">
      <c r="A12" s="32" t="s">
        <v>62</v>
      </c>
      <c r="B12" s="20" t="s">
        <v>63</v>
      </c>
      <c r="C12" s="21">
        <v>1100.0</v>
      </c>
      <c r="D12" s="24">
        <f t="shared" si="1"/>
        <v>0</v>
      </c>
      <c r="E12" s="26" t="s">
        <v>28</v>
      </c>
      <c r="F12" s="24">
        <v>0.0</v>
      </c>
      <c r="G12" s="28" t="s">
        <v>30</v>
      </c>
      <c r="I12" s="19" t="s">
        <v>41</v>
      </c>
      <c r="J12" s="34"/>
    </row>
    <row r="13">
      <c r="A13" s="19" t="s">
        <v>64</v>
      </c>
      <c r="B13" s="20" t="s">
        <v>65</v>
      </c>
      <c r="C13" s="21">
        <v>200.0</v>
      </c>
      <c r="D13" s="24">
        <f t="shared" si="1"/>
        <v>2</v>
      </c>
      <c r="E13" s="26" t="s">
        <v>28</v>
      </c>
      <c r="F13" s="24">
        <v>400.0</v>
      </c>
      <c r="G13" s="28" t="s">
        <v>30</v>
      </c>
      <c r="I13" s="19" t="s">
        <v>41</v>
      </c>
      <c r="J13" s="34"/>
    </row>
    <row r="14">
      <c r="A14" s="38" t="s">
        <v>66</v>
      </c>
      <c r="B14" s="39"/>
      <c r="C14" s="40">
        <v>200.0</v>
      </c>
      <c r="D14" s="41">
        <f t="shared" si="1"/>
        <v>4</v>
      </c>
      <c r="E14" s="42" t="s">
        <v>28</v>
      </c>
      <c r="F14" s="41">
        <f>4*200</f>
        <v>800</v>
      </c>
      <c r="G14" s="44" t="s">
        <v>30</v>
      </c>
      <c r="H14" s="45"/>
      <c r="I14" s="38" t="s">
        <v>41</v>
      </c>
      <c r="J14" s="45"/>
      <c r="K14" s="45"/>
      <c r="L14" s="45"/>
    </row>
    <row r="15">
      <c r="A15" s="32" t="s">
        <v>68</v>
      </c>
      <c r="B15" s="20" t="s">
        <v>69</v>
      </c>
      <c r="C15" s="21">
        <v>25.0</v>
      </c>
      <c r="D15" s="24">
        <f t="shared" si="1"/>
        <v>59</v>
      </c>
      <c r="E15" s="35" t="s">
        <v>70</v>
      </c>
      <c r="F15" s="24">
        <f>59*25</f>
        <v>1475</v>
      </c>
      <c r="G15" s="28" t="s">
        <v>30</v>
      </c>
      <c r="I15" s="19" t="s">
        <v>41</v>
      </c>
      <c r="J15" s="34"/>
    </row>
    <row r="16">
      <c r="A16" s="46" t="s">
        <v>72</v>
      </c>
      <c r="B16" s="39"/>
      <c r="C16" s="40">
        <v>25.0</v>
      </c>
      <c r="D16" s="41">
        <f t="shared" si="1"/>
        <v>80</v>
      </c>
      <c r="E16" s="47" t="s">
        <v>45</v>
      </c>
      <c r="F16" s="41">
        <v>2000.0</v>
      </c>
      <c r="G16" s="44" t="s">
        <v>30</v>
      </c>
      <c r="H16" s="45"/>
      <c r="I16" s="38" t="s">
        <v>73</v>
      </c>
      <c r="J16" s="48"/>
      <c r="K16" s="45"/>
      <c r="L16" s="45"/>
    </row>
    <row r="17">
      <c r="A17" s="32" t="s">
        <v>74</v>
      </c>
      <c r="B17" s="49" t="s">
        <v>75</v>
      </c>
      <c r="C17" s="21">
        <v>25.0</v>
      </c>
      <c r="D17" s="24">
        <f t="shared" si="1"/>
        <v>0</v>
      </c>
      <c r="E17" s="26" t="s">
        <v>45</v>
      </c>
      <c r="F17" s="24">
        <v>0.0</v>
      </c>
      <c r="G17" s="28" t="s">
        <v>30</v>
      </c>
      <c r="I17" s="19" t="s">
        <v>73</v>
      </c>
      <c r="J17" s="34"/>
    </row>
    <row r="18">
      <c r="A18" s="32" t="s">
        <v>77</v>
      </c>
      <c r="B18" s="49" t="s">
        <v>78</v>
      </c>
      <c r="C18" s="21">
        <v>25.0</v>
      </c>
      <c r="D18" s="24">
        <f t="shared" si="1"/>
        <v>50</v>
      </c>
      <c r="E18" s="35" t="s">
        <v>70</v>
      </c>
      <c r="F18" s="24">
        <f>50*25</f>
        <v>1250</v>
      </c>
      <c r="G18" s="28" t="s">
        <v>30</v>
      </c>
      <c r="I18" s="19" t="s">
        <v>73</v>
      </c>
      <c r="J18" s="31"/>
    </row>
    <row r="19">
      <c r="A19" s="32" t="s">
        <v>79</v>
      </c>
      <c r="B19" s="20" t="s">
        <v>80</v>
      </c>
      <c r="C19" s="21">
        <v>25.0</v>
      </c>
      <c r="D19" s="24">
        <f t="shared" si="1"/>
        <v>15</v>
      </c>
      <c r="E19" s="26" t="s">
        <v>45</v>
      </c>
      <c r="F19" s="24">
        <f>15*25</f>
        <v>375</v>
      </c>
      <c r="G19" s="28" t="s">
        <v>30</v>
      </c>
      <c r="I19" s="19" t="s">
        <v>73</v>
      </c>
      <c r="J19" s="34"/>
    </row>
    <row r="20">
      <c r="A20" s="50" t="s">
        <v>81</v>
      </c>
      <c r="B20" s="20" t="s">
        <v>43</v>
      </c>
      <c r="C20" s="21">
        <v>25.0</v>
      </c>
      <c r="D20" s="24">
        <f t="shared" si="1"/>
        <v>80</v>
      </c>
      <c r="E20" s="26" t="s">
        <v>45</v>
      </c>
      <c r="F20" s="24">
        <f>80*25</f>
        <v>2000</v>
      </c>
      <c r="G20" s="28" t="s">
        <v>30</v>
      </c>
      <c r="I20" s="19" t="s">
        <v>73</v>
      </c>
    </row>
    <row r="21">
      <c r="A21" s="32" t="s">
        <v>82</v>
      </c>
      <c r="B21" s="20" t="s">
        <v>83</v>
      </c>
      <c r="C21" s="21">
        <v>25.0</v>
      </c>
      <c r="D21" s="24">
        <f t="shared" si="1"/>
        <v>22</v>
      </c>
      <c r="E21" s="26" t="s">
        <v>45</v>
      </c>
      <c r="F21" s="24">
        <f>22*25</f>
        <v>550</v>
      </c>
      <c r="G21" s="28" t="s">
        <v>30</v>
      </c>
      <c r="I21" s="19" t="s">
        <v>73</v>
      </c>
    </row>
    <row r="22">
      <c r="A22" s="32" t="s">
        <v>85</v>
      </c>
      <c r="B22" s="20" t="s">
        <v>86</v>
      </c>
      <c r="C22" s="21">
        <v>25.0</v>
      </c>
      <c r="D22" s="24">
        <f t="shared" si="1"/>
        <v>24</v>
      </c>
      <c r="E22" s="35" t="s">
        <v>70</v>
      </c>
      <c r="F22" s="24">
        <f>24*25</f>
        <v>600</v>
      </c>
      <c r="G22" s="28" t="s">
        <v>30</v>
      </c>
      <c r="I22" s="19" t="s">
        <v>73</v>
      </c>
    </row>
    <row r="23">
      <c r="A23" s="32" t="s">
        <v>87</v>
      </c>
      <c r="B23" s="20" t="s">
        <v>88</v>
      </c>
      <c r="C23" s="21">
        <v>25.0</v>
      </c>
      <c r="D23" s="24">
        <f t="shared" si="1"/>
        <v>5</v>
      </c>
      <c r="E23" s="26" t="s">
        <v>36</v>
      </c>
      <c r="F23" s="24">
        <f>5*25</f>
        <v>125</v>
      </c>
      <c r="G23" s="28" t="s">
        <v>30</v>
      </c>
      <c r="I23" s="19" t="s">
        <v>73</v>
      </c>
      <c r="J23" s="34"/>
    </row>
    <row r="24">
      <c r="A24" s="32" t="s">
        <v>90</v>
      </c>
      <c r="B24" s="49" t="s">
        <v>91</v>
      </c>
      <c r="C24" s="21">
        <v>25.0</v>
      </c>
      <c r="D24" s="24">
        <f t="shared" si="1"/>
        <v>8</v>
      </c>
      <c r="E24" s="26" t="s">
        <v>45</v>
      </c>
      <c r="F24" s="24">
        <f>8*25</f>
        <v>200</v>
      </c>
      <c r="G24" s="28" t="s">
        <v>30</v>
      </c>
      <c r="I24" s="19" t="s">
        <v>73</v>
      </c>
    </row>
    <row r="25">
      <c r="A25" s="46" t="s">
        <v>93</v>
      </c>
      <c r="B25" s="39"/>
      <c r="C25" s="40">
        <v>25.0</v>
      </c>
      <c r="D25" s="41">
        <f t="shared" si="1"/>
        <v>40</v>
      </c>
      <c r="E25" s="47" t="s">
        <v>36</v>
      </c>
      <c r="F25" s="41">
        <v>1000.0</v>
      </c>
      <c r="G25" s="44" t="s">
        <v>30</v>
      </c>
      <c r="H25" s="45"/>
      <c r="I25" s="38" t="s">
        <v>73</v>
      </c>
      <c r="J25" s="48"/>
      <c r="K25" s="45"/>
      <c r="L25" s="45"/>
    </row>
    <row r="26">
      <c r="A26" s="19" t="s">
        <v>79</v>
      </c>
      <c r="B26" s="20" t="s">
        <v>80</v>
      </c>
      <c r="C26" s="21">
        <v>20.0</v>
      </c>
      <c r="D26" s="24">
        <f t="shared" si="1"/>
        <v>19</v>
      </c>
      <c r="E26" s="26" t="s">
        <v>45</v>
      </c>
      <c r="F26" s="24">
        <v>380.0</v>
      </c>
      <c r="G26" s="28" t="s">
        <v>30</v>
      </c>
      <c r="I26" s="19" t="s">
        <v>73</v>
      </c>
      <c r="J26" s="34"/>
    </row>
    <row r="27">
      <c r="A27" s="32" t="s">
        <v>94</v>
      </c>
      <c r="B27" s="20" t="s">
        <v>95</v>
      </c>
      <c r="C27" s="21">
        <v>25.0</v>
      </c>
      <c r="D27" s="24">
        <f t="shared" si="1"/>
        <v>10</v>
      </c>
      <c r="E27" s="26" t="s">
        <v>45</v>
      </c>
      <c r="F27" s="24">
        <v>250.0</v>
      </c>
      <c r="G27" s="28" t="s">
        <v>30</v>
      </c>
      <c r="I27" s="19" t="s">
        <v>73</v>
      </c>
      <c r="J27" s="34"/>
    </row>
    <row r="28">
      <c r="A28" s="46" t="s">
        <v>96</v>
      </c>
      <c r="B28" s="39"/>
      <c r="C28" s="40">
        <v>25.0</v>
      </c>
      <c r="D28" s="41">
        <f t="shared" si="1"/>
        <v>2</v>
      </c>
      <c r="E28" s="51" t="s">
        <v>40</v>
      </c>
      <c r="F28" s="41">
        <v>50.0</v>
      </c>
      <c r="G28" s="44" t="s">
        <v>30</v>
      </c>
      <c r="H28" s="45"/>
      <c r="I28" s="38" t="s">
        <v>73</v>
      </c>
      <c r="J28" s="48"/>
      <c r="K28" s="45"/>
      <c r="L28" s="45"/>
    </row>
    <row r="29">
      <c r="A29" s="32" t="s">
        <v>99</v>
      </c>
      <c r="B29" s="20" t="s">
        <v>100</v>
      </c>
      <c r="C29" s="21">
        <v>30.0</v>
      </c>
      <c r="D29" s="24">
        <f t="shared" si="1"/>
        <v>1</v>
      </c>
      <c r="E29" s="52" t="s">
        <v>40</v>
      </c>
      <c r="F29" s="24">
        <v>30.0</v>
      </c>
      <c r="G29" s="28" t="s">
        <v>30</v>
      </c>
      <c r="I29" s="19" t="s">
        <v>101</v>
      </c>
      <c r="J29" s="34"/>
    </row>
    <row r="30">
      <c r="A30" s="32" t="s">
        <v>102</v>
      </c>
      <c r="B30" s="20"/>
      <c r="C30" s="21">
        <v>304.0</v>
      </c>
      <c r="D30" s="24">
        <f t="shared" si="1"/>
        <v>1</v>
      </c>
      <c r="E30" s="35" t="s">
        <v>50</v>
      </c>
      <c r="F30" s="21">
        <v>304.0</v>
      </c>
      <c r="G30" s="28" t="s">
        <v>30</v>
      </c>
      <c r="I30" s="19" t="s">
        <v>103</v>
      </c>
      <c r="J30" s="34"/>
    </row>
    <row r="31">
      <c r="A31" s="32" t="s">
        <v>104</v>
      </c>
      <c r="B31" s="20"/>
      <c r="C31" s="21">
        <v>250.0</v>
      </c>
      <c r="D31" s="24">
        <f t="shared" si="1"/>
        <v>7</v>
      </c>
      <c r="E31" s="52" t="s">
        <v>28</v>
      </c>
      <c r="F31" s="21">
        <f>7*250</f>
        <v>1750</v>
      </c>
      <c r="G31" s="28" t="s">
        <v>30</v>
      </c>
      <c r="I31" s="19" t="s">
        <v>103</v>
      </c>
      <c r="J31" s="31"/>
    </row>
    <row r="32">
      <c r="A32" s="32" t="s">
        <v>106</v>
      </c>
      <c r="B32" s="20"/>
      <c r="C32" s="21">
        <v>300.0</v>
      </c>
      <c r="D32" s="24">
        <f t="shared" si="1"/>
        <v>2</v>
      </c>
      <c r="E32" s="35" t="s">
        <v>50</v>
      </c>
      <c r="F32" s="21">
        <v>600.0</v>
      </c>
      <c r="G32" s="28" t="s">
        <v>30</v>
      </c>
      <c r="I32" s="19" t="s">
        <v>103</v>
      </c>
      <c r="J32" s="53"/>
      <c r="K32" s="53"/>
      <c r="L32" s="53"/>
    </row>
    <row r="33">
      <c r="A33" s="34" t="s">
        <v>107</v>
      </c>
      <c r="B33" s="31" t="s">
        <v>108</v>
      </c>
      <c r="C33" s="54">
        <v>190.0</v>
      </c>
      <c r="D33" s="24">
        <f t="shared" si="1"/>
        <v>0</v>
      </c>
      <c r="E33" s="26" t="s">
        <v>28</v>
      </c>
      <c r="F33" s="55">
        <v>0.0</v>
      </c>
      <c r="G33" s="52" t="s">
        <v>30</v>
      </c>
      <c r="H33" s="31"/>
      <c r="I33" s="31" t="s">
        <v>73</v>
      </c>
      <c r="J33" s="53"/>
      <c r="K33" s="53"/>
      <c r="L33" s="53"/>
    </row>
    <row r="34">
      <c r="A34" s="34" t="s">
        <v>110</v>
      </c>
      <c r="B34" s="31" t="s">
        <v>111</v>
      </c>
      <c r="C34" s="54">
        <v>200.0</v>
      </c>
      <c r="D34" s="24">
        <f t="shared" si="1"/>
        <v>0</v>
      </c>
      <c r="E34" s="26" t="s">
        <v>28</v>
      </c>
      <c r="F34" s="55">
        <v>0.0</v>
      </c>
      <c r="G34" s="52" t="s">
        <v>30</v>
      </c>
      <c r="H34" s="31"/>
      <c r="I34" s="31" t="s">
        <v>41</v>
      </c>
      <c r="J34" s="53"/>
      <c r="K34" s="53"/>
      <c r="L34" s="53"/>
    </row>
    <row r="35">
      <c r="A35" s="34" t="s">
        <v>112</v>
      </c>
      <c r="B35" s="31" t="s">
        <v>113</v>
      </c>
      <c r="C35" s="54">
        <v>1000.0</v>
      </c>
      <c r="D35" s="24">
        <f t="shared" si="1"/>
        <v>0</v>
      </c>
      <c r="E35" s="35" t="s">
        <v>28</v>
      </c>
      <c r="F35" s="55">
        <v>0.0</v>
      </c>
      <c r="G35" s="52" t="s">
        <v>30</v>
      </c>
      <c r="H35" s="31"/>
      <c r="I35" s="31" t="s">
        <v>73</v>
      </c>
      <c r="J35" s="53"/>
      <c r="K35" s="53"/>
      <c r="L35" s="53"/>
    </row>
    <row r="36">
      <c r="A36" s="53"/>
      <c r="B36" s="53"/>
      <c r="C36" s="56"/>
      <c r="D36" s="56"/>
      <c r="E36" s="56"/>
      <c r="F36" s="56"/>
      <c r="G36" s="56"/>
      <c r="H36" s="53"/>
      <c r="I36" s="53"/>
      <c r="J36" s="53"/>
      <c r="K36" s="53"/>
      <c r="L36" s="53"/>
    </row>
    <row r="37">
      <c r="A37" s="53"/>
      <c r="B37" s="53"/>
      <c r="C37" s="56"/>
      <c r="D37" s="56"/>
      <c r="E37" s="56"/>
      <c r="F37" s="56"/>
      <c r="G37" s="56"/>
      <c r="H37" s="53"/>
      <c r="I37" s="53"/>
      <c r="J37" s="53"/>
      <c r="K37" s="53"/>
      <c r="L37" s="53"/>
    </row>
    <row r="38">
      <c r="A38" s="53"/>
      <c r="B38" s="53"/>
      <c r="C38" s="56"/>
      <c r="D38" s="56"/>
      <c r="E38" s="56"/>
      <c r="F38" s="56"/>
      <c r="G38" s="56"/>
      <c r="H38" s="53"/>
      <c r="I38" s="53"/>
      <c r="J38" s="53"/>
      <c r="K38" s="53"/>
      <c r="L38" s="53"/>
    </row>
    <row r="39">
      <c r="A39" s="53"/>
      <c r="B39" s="53"/>
      <c r="C39" s="56"/>
      <c r="D39" s="56"/>
      <c r="E39" s="56"/>
      <c r="F39" s="56"/>
      <c r="G39" s="56"/>
      <c r="H39" s="53"/>
      <c r="I39" s="53"/>
      <c r="J39" s="53"/>
      <c r="K39" s="53"/>
      <c r="L39" s="53"/>
    </row>
    <row r="40">
      <c r="A40" s="53"/>
      <c r="B40" s="53"/>
      <c r="C40" s="56"/>
      <c r="D40" s="56"/>
      <c r="E40" s="56"/>
      <c r="F40" s="56"/>
      <c r="G40" s="56"/>
      <c r="H40" s="53"/>
      <c r="I40" s="53"/>
      <c r="J40" s="53"/>
      <c r="K40" s="53"/>
      <c r="L40" s="53"/>
    </row>
    <row r="41">
      <c r="A41" s="53"/>
      <c r="B41" s="53"/>
      <c r="C41" s="56"/>
      <c r="D41" s="56"/>
      <c r="E41" s="56"/>
      <c r="F41" s="56"/>
      <c r="G41" s="56"/>
      <c r="H41" s="53"/>
      <c r="I41" s="53"/>
      <c r="J41" s="53"/>
      <c r="K41" s="53"/>
      <c r="L41" s="53"/>
    </row>
    <row r="42">
      <c r="A42" s="53"/>
      <c r="B42" s="53"/>
      <c r="C42" s="56"/>
      <c r="D42" s="56"/>
      <c r="E42" s="56"/>
      <c r="F42" s="56"/>
      <c r="G42" s="56"/>
      <c r="H42" s="53"/>
      <c r="I42" s="53"/>
      <c r="J42" s="53"/>
      <c r="K42" s="53"/>
      <c r="L42" s="53"/>
    </row>
    <row r="43">
      <c r="A43" s="53"/>
      <c r="B43" s="53"/>
      <c r="C43" s="56"/>
      <c r="D43" s="56"/>
      <c r="E43" s="56"/>
      <c r="F43" s="56"/>
      <c r="G43" s="56"/>
      <c r="H43" s="53"/>
      <c r="I43" s="53"/>
      <c r="J43" s="53"/>
      <c r="K43" s="53"/>
      <c r="L43" s="53"/>
    </row>
    <row r="44">
      <c r="A44" s="53"/>
      <c r="B44" s="53"/>
      <c r="C44" s="56"/>
      <c r="D44" s="56"/>
      <c r="E44" s="56"/>
      <c r="F44" s="56"/>
      <c r="G44" s="56"/>
      <c r="H44" s="53"/>
      <c r="I44" s="53"/>
      <c r="J44" s="53"/>
      <c r="K44" s="53"/>
      <c r="L44" s="53"/>
    </row>
    <row r="45">
      <c r="A45" s="53"/>
      <c r="B45" s="53"/>
      <c r="C45" s="56"/>
      <c r="D45" s="56"/>
      <c r="E45" s="56"/>
      <c r="F45" s="56"/>
      <c r="G45" s="56"/>
      <c r="H45" s="53"/>
      <c r="I45" s="53"/>
      <c r="J45" s="53"/>
      <c r="K45" s="53"/>
      <c r="L45" s="53"/>
    </row>
    <row r="46">
      <c r="A46" s="53"/>
      <c r="B46" s="53"/>
      <c r="C46" s="56"/>
      <c r="D46" s="56"/>
      <c r="E46" s="56"/>
      <c r="F46" s="56"/>
      <c r="G46" s="56"/>
      <c r="H46" s="53"/>
      <c r="I46" s="53"/>
      <c r="J46" s="53"/>
      <c r="K46" s="53"/>
      <c r="L46" s="53"/>
    </row>
    <row r="47">
      <c r="A47" s="53"/>
      <c r="B47" s="53"/>
      <c r="C47" s="56"/>
      <c r="D47" s="56"/>
      <c r="E47" s="56"/>
      <c r="F47" s="56"/>
      <c r="G47" s="56"/>
      <c r="H47" s="53"/>
      <c r="I47" s="53"/>
      <c r="J47" s="53"/>
      <c r="K47" s="53"/>
      <c r="L47" s="53"/>
    </row>
    <row r="48">
      <c r="A48" s="53"/>
      <c r="B48" s="53"/>
      <c r="C48" s="56"/>
      <c r="D48" s="56"/>
      <c r="E48" s="56"/>
      <c r="F48" s="56"/>
      <c r="G48" s="56"/>
      <c r="H48" s="53"/>
      <c r="I48" s="53"/>
      <c r="J48" s="53"/>
      <c r="K48" s="53"/>
      <c r="L48" s="53"/>
    </row>
    <row r="49">
      <c r="A49" s="53"/>
      <c r="B49" s="53"/>
      <c r="C49" s="56"/>
      <c r="D49" s="56"/>
      <c r="E49" s="56"/>
      <c r="F49" s="56"/>
      <c r="G49" s="56"/>
      <c r="H49" s="53"/>
      <c r="I49" s="53"/>
      <c r="J49" s="53"/>
      <c r="K49" s="53"/>
      <c r="L49" s="53"/>
    </row>
    <row r="50">
      <c r="A50" s="53"/>
      <c r="B50" s="53"/>
      <c r="C50" s="56"/>
      <c r="D50" s="56"/>
      <c r="E50" s="56"/>
      <c r="F50" s="56"/>
      <c r="G50" s="56"/>
      <c r="H50" s="53"/>
      <c r="I50" s="53"/>
      <c r="J50" s="53"/>
      <c r="K50" s="53"/>
      <c r="L50" s="53"/>
    </row>
    <row r="51">
      <c r="A51" s="53"/>
      <c r="B51" s="53"/>
      <c r="C51" s="56"/>
      <c r="D51" s="56"/>
      <c r="E51" s="56"/>
      <c r="F51" s="56"/>
      <c r="G51" s="56"/>
      <c r="H51" s="53"/>
      <c r="I51" s="53"/>
      <c r="J51" s="53"/>
      <c r="K51" s="53"/>
      <c r="L51" s="53"/>
    </row>
    <row r="52">
      <c r="A52" s="53"/>
      <c r="B52" s="53"/>
      <c r="C52" s="56"/>
      <c r="D52" s="56"/>
      <c r="E52" s="56"/>
      <c r="F52" s="56"/>
      <c r="G52" s="56"/>
      <c r="H52" s="53"/>
      <c r="I52" s="53"/>
      <c r="J52" s="53"/>
      <c r="K52" s="53"/>
      <c r="L52" s="53"/>
    </row>
    <row r="53">
      <c r="A53" s="53"/>
      <c r="B53" s="53"/>
      <c r="C53" s="56"/>
      <c r="D53" s="56"/>
      <c r="E53" s="56"/>
      <c r="F53" s="56"/>
      <c r="G53" s="56"/>
      <c r="H53" s="53"/>
      <c r="I53" s="53"/>
      <c r="J53" s="53"/>
      <c r="K53" s="53"/>
      <c r="L53" s="53"/>
    </row>
    <row r="54">
      <c r="A54" s="53"/>
      <c r="B54" s="53"/>
      <c r="C54" s="56"/>
      <c r="D54" s="56"/>
      <c r="E54" s="56"/>
      <c r="F54" s="56"/>
      <c r="G54" s="56"/>
      <c r="H54" s="53"/>
      <c r="I54" s="53"/>
      <c r="J54" s="53"/>
      <c r="K54" s="53"/>
      <c r="L54" s="53"/>
    </row>
    <row r="55">
      <c r="A55" s="53"/>
      <c r="B55" s="53"/>
      <c r="C55" s="56"/>
      <c r="D55" s="56"/>
      <c r="E55" s="56"/>
      <c r="F55" s="56"/>
      <c r="G55" s="56"/>
      <c r="H55" s="53"/>
      <c r="I55" s="53"/>
      <c r="J55" s="53"/>
      <c r="K55" s="53"/>
      <c r="L55" s="53"/>
    </row>
    <row r="56">
      <c r="A56" s="53"/>
      <c r="B56" s="53"/>
      <c r="C56" s="56"/>
      <c r="D56" s="56"/>
      <c r="E56" s="56"/>
      <c r="F56" s="56"/>
      <c r="G56" s="56"/>
      <c r="H56" s="53"/>
      <c r="I56" s="53"/>
      <c r="J56" s="53"/>
      <c r="K56" s="53"/>
      <c r="L56" s="53"/>
    </row>
    <row r="57">
      <c r="A57" s="53"/>
      <c r="B57" s="53"/>
      <c r="C57" s="56"/>
      <c r="D57" s="56"/>
      <c r="E57" s="56"/>
      <c r="F57" s="56"/>
      <c r="G57" s="56"/>
      <c r="H57" s="53"/>
      <c r="I57" s="53"/>
      <c r="J57" s="53"/>
      <c r="K57" s="53"/>
      <c r="L57" s="53"/>
    </row>
    <row r="58">
      <c r="A58" s="53"/>
      <c r="B58" s="53"/>
      <c r="C58" s="56"/>
      <c r="D58" s="56"/>
      <c r="E58" s="56"/>
      <c r="F58" s="56"/>
      <c r="G58" s="56"/>
      <c r="H58" s="53"/>
      <c r="I58" s="53"/>
      <c r="J58" s="53"/>
      <c r="K58" s="53"/>
      <c r="L58" s="53"/>
    </row>
    <row r="59">
      <c r="A59" s="53"/>
      <c r="B59" s="53"/>
      <c r="C59" s="56"/>
      <c r="D59" s="56"/>
      <c r="E59" s="56"/>
      <c r="F59" s="56"/>
      <c r="G59" s="56"/>
      <c r="H59" s="53"/>
      <c r="I59" s="53"/>
      <c r="J59" s="53"/>
      <c r="K59" s="53"/>
      <c r="L59" s="53"/>
    </row>
    <row r="60">
      <c r="A60" s="53"/>
      <c r="B60" s="53"/>
      <c r="C60" s="56"/>
      <c r="D60" s="56"/>
      <c r="E60" s="56"/>
      <c r="F60" s="56"/>
      <c r="G60" s="56"/>
      <c r="H60" s="53"/>
      <c r="I60" s="53"/>
      <c r="J60" s="53"/>
      <c r="K60" s="53"/>
      <c r="L60" s="53"/>
    </row>
    <row r="61">
      <c r="A61" s="53"/>
      <c r="B61" s="53"/>
      <c r="C61" s="56"/>
      <c r="D61" s="56"/>
      <c r="E61" s="56"/>
      <c r="F61" s="56"/>
      <c r="G61" s="56"/>
      <c r="H61" s="53"/>
      <c r="I61" s="53"/>
      <c r="J61" s="53"/>
      <c r="K61" s="53"/>
      <c r="L61" s="53"/>
    </row>
    <row r="62">
      <c r="A62" s="53"/>
      <c r="B62" s="53"/>
      <c r="C62" s="56"/>
      <c r="D62" s="56"/>
      <c r="E62" s="56"/>
      <c r="F62" s="56"/>
      <c r="G62" s="56"/>
      <c r="H62" s="53"/>
      <c r="I62" s="53"/>
      <c r="J62" s="53"/>
      <c r="K62" s="53"/>
      <c r="L62" s="53"/>
    </row>
    <row r="63">
      <c r="A63" s="53"/>
      <c r="B63" s="53"/>
      <c r="C63" s="56"/>
      <c r="D63" s="56"/>
      <c r="E63" s="56"/>
      <c r="F63" s="56"/>
      <c r="G63" s="56"/>
      <c r="H63" s="53"/>
      <c r="I63" s="53"/>
      <c r="J63" s="53"/>
      <c r="K63" s="53"/>
      <c r="L63" s="53"/>
    </row>
    <row r="64">
      <c r="A64" s="53"/>
      <c r="B64" s="53"/>
      <c r="C64" s="56"/>
      <c r="D64" s="56"/>
      <c r="E64" s="56"/>
      <c r="F64" s="56"/>
      <c r="G64" s="56"/>
      <c r="H64" s="53"/>
      <c r="I64" s="53"/>
      <c r="J64" s="53"/>
      <c r="K64" s="53"/>
      <c r="L64" s="53"/>
    </row>
    <row r="65">
      <c r="A65" s="53"/>
      <c r="B65" s="53"/>
      <c r="C65" s="56"/>
      <c r="D65" s="56"/>
      <c r="E65" s="56"/>
      <c r="F65" s="56"/>
      <c r="G65" s="56"/>
      <c r="H65" s="53"/>
      <c r="I65" s="53"/>
      <c r="J65" s="53"/>
      <c r="K65" s="53"/>
      <c r="L65" s="53"/>
    </row>
    <row r="66">
      <c r="A66" s="53"/>
      <c r="B66" s="53"/>
      <c r="C66" s="56"/>
      <c r="D66" s="56"/>
      <c r="E66" s="56"/>
      <c r="F66" s="56"/>
      <c r="G66" s="56"/>
      <c r="H66" s="53"/>
      <c r="I66" s="53"/>
      <c r="J66" s="53"/>
      <c r="K66" s="53"/>
      <c r="L66" s="53"/>
    </row>
    <row r="67">
      <c r="A67" s="53"/>
      <c r="B67" s="53"/>
      <c r="C67" s="56"/>
      <c r="D67" s="56"/>
      <c r="E67" s="56"/>
      <c r="F67" s="56"/>
      <c r="G67" s="56"/>
      <c r="H67" s="53"/>
      <c r="I67" s="53"/>
      <c r="J67" s="53"/>
      <c r="K67" s="53"/>
      <c r="L67" s="53"/>
    </row>
    <row r="68">
      <c r="A68" s="53"/>
      <c r="B68" s="53"/>
      <c r="C68" s="56"/>
      <c r="D68" s="56"/>
      <c r="E68" s="56"/>
      <c r="F68" s="56"/>
      <c r="G68" s="56"/>
      <c r="H68" s="53"/>
      <c r="I68" s="53"/>
      <c r="J68" s="53"/>
      <c r="K68" s="53"/>
      <c r="L68" s="53"/>
    </row>
    <row r="69">
      <c r="A69" s="53"/>
      <c r="B69" s="53"/>
      <c r="C69" s="56"/>
      <c r="D69" s="56"/>
      <c r="E69" s="56"/>
      <c r="F69" s="56"/>
      <c r="G69" s="56"/>
      <c r="H69" s="53"/>
      <c r="I69" s="53"/>
      <c r="J69" s="53"/>
      <c r="K69" s="53"/>
      <c r="L69" s="53"/>
    </row>
    <row r="70">
      <c r="A70" s="53"/>
      <c r="B70" s="53"/>
      <c r="C70" s="56"/>
      <c r="D70" s="56"/>
      <c r="E70" s="56"/>
      <c r="F70" s="56"/>
      <c r="G70" s="56"/>
      <c r="H70" s="53"/>
      <c r="I70" s="53"/>
      <c r="J70" s="53"/>
      <c r="K70" s="53"/>
      <c r="L70" s="53"/>
    </row>
    <row r="71">
      <c r="A71" s="53"/>
      <c r="B71" s="53"/>
      <c r="C71" s="56"/>
      <c r="D71" s="56"/>
      <c r="E71" s="56"/>
      <c r="F71" s="56"/>
      <c r="G71" s="56"/>
      <c r="H71" s="53"/>
      <c r="I71" s="53"/>
      <c r="J71" s="53"/>
      <c r="K71" s="53"/>
      <c r="L71" s="53"/>
    </row>
    <row r="72">
      <c r="A72" s="53"/>
      <c r="B72" s="53"/>
      <c r="C72" s="56"/>
      <c r="D72" s="56"/>
      <c r="E72" s="56"/>
      <c r="F72" s="56"/>
      <c r="G72" s="56"/>
      <c r="H72" s="53"/>
      <c r="I72" s="53"/>
      <c r="J72" s="53"/>
      <c r="K72" s="53"/>
      <c r="L72" s="53"/>
    </row>
    <row r="73">
      <c r="A73" s="53"/>
      <c r="B73" s="53"/>
      <c r="C73" s="56"/>
      <c r="D73" s="56"/>
      <c r="E73" s="56"/>
      <c r="F73" s="56"/>
      <c r="G73" s="56"/>
      <c r="H73" s="53"/>
      <c r="I73" s="53"/>
      <c r="J73" s="53"/>
      <c r="K73" s="53"/>
      <c r="L73" s="53"/>
    </row>
    <row r="74">
      <c r="A74" s="53"/>
      <c r="B74" s="53"/>
      <c r="C74" s="56"/>
      <c r="D74" s="56"/>
      <c r="E74" s="56"/>
      <c r="F74" s="56"/>
      <c r="G74" s="56"/>
      <c r="H74" s="53"/>
      <c r="I74" s="53"/>
      <c r="J74" s="53"/>
      <c r="K74" s="53"/>
      <c r="L74" s="53"/>
    </row>
    <row r="75">
      <c r="A75" s="53"/>
      <c r="B75" s="53"/>
      <c r="C75" s="56"/>
      <c r="D75" s="56"/>
      <c r="E75" s="56"/>
      <c r="F75" s="56"/>
      <c r="G75" s="56"/>
      <c r="H75" s="53"/>
      <c r="I75" s="53"/>
      <c r="J75" s="53"/>
      <c r="K75" s="53"/>
      <c r="L75" s="53"/>
    </row>
    <row r="76">
      <c r="A76" s="53"/>
      <c r="B76" s="53"/>
      <c r="C76" s="56"/>
      <c r="D76" s="56"/>
      <c r="E76" s="56"/>
      <c r="F76" s="56"/>
      <c r="G76" s="56"/>
      <c r="H76" s="53"/>
      <c r="I76" s="53"/>
      <c r="J76" s="53"/>
      <c r="K76" s="53"/>
      <c r="L76" s="53"/>
    </row>
    <row r="77">
      <c r="A77" s="53"/>
      <c r="B77" s="53"/>
      <c r="C77" s="56"/>
      <c r="D77" s="56"/>
      <c r="E77" s="56"/>
      <c r="F77" s="56"/>
      <c r="G77" s="56"/>
      <c r="H77" s="53"/>
      <c r="I77" s="53"/>
      <c r="J77" s="53"/>
      <c r="K77" s="53"/>
      <c r="L77" s="53"/>
    </row>
    <row r="78">
      <c r="A78" s="53"/>
      <c r="B78" s="53"/>
      <c r="C78" s="56"/>
      <c r="D78" s="56"/>
      <c r="E78" s="56"/>
      <c r="F78" s="56"/>
      <c r="G78" s="56"/>
      <c r="H78" s="53"/>
      <c r="I78" s="53"/>
      <c r="J78" s="53"/>
      <c r="K78" s="53"/>
      <c r="L78" s="53"/>
    </row>
    <row r="79">
      <c r="A79" s="53"/>
      <c r="B79" s="53"/>
      <c r="C79" s="56"/>
      <c r="D79" s="56"/>
      <c r="E79" s="56"/>
      <c r="F79" s="56"/>
      <c r="G79" s="56"/>
      <c r="H79" s="53"/>
      <c r="I79" s="53"/>
      <c r="J79" s="53"/>
      <c r="K79" s="53"/>
      <c r="L79" s="53"/>
    </row>
    <row r="80">
      <c r="A80" s="53"/>
      <c r="B80" s="53"/>
      <c r="C80" s="56"/>
      <c r="D80" s="56"/>
      <c r="E80" s="56"/>
      <c r="F80" s="56"/>
      <c r="G80" s="56"/>
      <c r="H80" s="53"/>
      <c r="I80" s="53"/>
      <c r="J80" s="53"/>
      <c r="K80" s="53"/>
      <c r="L80" s="53"/>
    </row>
    <row r="81">
      <c r="A81" s="53"/>
      <c r="B81" s="53"/>
      <c r="C81" s="56"/>
      <c r="D81" s="56"/>
      <c r="E81" s="56"/>
      <c r="F81" s="56"/>
      <c r="G81" s="56"/>
      <c r="H81" s="53"/>
      <c r="I81" s="53"/>
      <c r="J81" s="53"/>
      <c r="K81" s="53"/>
      <c r="L81" s="53"/>
    </row>
    <row r="82">
      <c r="A82" s="53"/>
      <c r="B82" s="53"/>
      <c r="C82" s="56"/>
      <c r="D82" s="56"/>
      <c r="E82" s="56"/>
      <c r="F82" s="56"/>
      <c r="G82" s="56"/>
      <c r="H82" s="53"/>
      <c r="I82" s="53"/>
      <c r="J82" s="53"/>
      <c r="K82" s="53"/>
      <c r="L82" s="53"/>
    </row>
    <row r="83">
      <c r="A83" s="53"/>
      <c r="B83" s="53"/>
      <c r="C83" s="56"/>
      <c r="D83" s="56"/>
      <c r="E83" s="56"/>
      <c r="F83" s="56"/>
      <c r="G83" s="56"/>
      <c r="H83" s="53"/>
      <c r="I83" s="53"/>
      <c r="J83" s="53"/>
      <c r="K83" s="53"/>
      <c r="L83" s="53"/>
    </row>
    <row r="84">
      <c r="A84" s="53"/>
      <c r="B84" s="53"/>
      <c r="C84" s="56"/>
      <c r="D84" s="56"/>
      <c r="E84" s="56"/>
      <c r="F84" s="56"/>
      <c r="G84" s="56"/>
      <c r="H84" s="53"/>
      <c r="I84" s="53"/>
      <c r="J84" s="53"/>
      <c r="K84" s="53"/>
      <c r="L84" s="53"/>
    </row>
    <row r="85">
      <c r="A85" s="53"/>
      <c r="B85" s="53"/>
      <c r="C85" s="56"/>
      <c r="D85" s="56"/>
      <c r="E85" s="56"/>
      <c r="F85" s="56"/>
      <c r="G85" s="56"/>
      <c r="H85" s="53"/>
      <c r="I85" s="53"/>
      <c r="J85" s="53"/>
      <c r="K85" s="53"/>
      <c r="L85" s="53"/>
    </row>
    <row r="86">
      <c r="A86" s="53"/>
      <c r="B86" s="53"/>
      <c r="C86" s="56"/>
      <c r="D86" s="56"/>
      <c r="E86" s="56"/>
      <c r="F86" s="56"/>
      <c r="G86" s="56"/>
      <c r="H86" s="53"/>
      <c r="I86" s="53"/>
      <c r="J86" s="53"/>
      <c r="K86" s="53"/>
      <c r="L86" s="53"/>
    </row>
    <row r="87">
      <c r="A87" s="53"/>
      <c r="B87" s="53"/>
      <c r="C87" s="56"/>
      <c r="D87" s="56"/>
      <c r="E87" s="56"/>
      <c r="F87" s="56"/>
      <c r="G87" s="56"/>
      <c r="H87" s="53"/>
      <c r="I87" s="53"/>
      <c r="J87" s="53"/>
      <c r="K87" s="53"/>
      <c r="L87" s="53"/>
    </row>
    <row r="88">
      <c r="A88" s="53"/>
      <c r="B88" s="53"/>
      <c r="C88" s="56"/>
      <c r="D88" s="56"/>
      <c r="E88" s="56"/>
      <c r="F88" s="56"/>
      <c r="G88" s="56"/>
      <c r="H88" s="53"/>
      <c r="I88" s="53"/>
      <c r="J88" s="53"/>
      <c r="K88" s="53"/>
      <c r="L88" s="53"/>
    </row>
    <row r="89">
      <c r="A89" s="53"/>
      <c r="B89" s="53"/>
      <c r="C89" s="56"/>
      <c r="D89" s="56"/>
      <c r="E89" s="56"/>
      <c r="F89" s="56"/>
      <c r="G89" s="56"/>
      <c r="H89" s="53"/>
      <c r="I89" s="53"/>
      <c r="J89" s="53"/>
      <c r="K89" s="53"/>
      <c r="L89" s="53"/>
    </row>
    <row r="90">
      <c r="A90" s="53"/>
      <c r="B90" s="53"/>
      <c r="C90" s="56"/>
      <c r="D90" s="56"/>
      <c r="E90" s="56"/>
      <c r="F90" s="56"/>
      <c r="G90" s="56"/>
      <c r="H90" s="53"/>
      <c r="I90" s="53"/>
      <c r="J90" s="53"/>
      <c r="K90" s="53"/>
      <c r="L90" s="53"/>
    </row>
    <row r="91">
      <c r="A91" s="53"/>
      <c r="B91" s="53"/>
      <c r="C91" s="56"/>
      <c r="D91" s="56"/>
      <c r="E91" s="56"/>
      <c r="F91" s="56"/>
      <c r="G91" s="56"/>
      <c r="H91" s="53"/>
      <c r="I91" s="53"/>
      <c r="J91" s="53"/>
      <c r="K91" s="53"/>
      <c r="L91" s="53"/>
    </row>
    <row r="92">
      <c r="A92" s="53"/>
      <c r="B92" s="53"/>
      <c r="C92" s="56"/>
      <c r="D92" s="56"/>
      <c r="E92" s="56"/>
      <c r="F92" s="56"/>
      <c r="G92" s="56"/>
      <c r="H92" s="53"/>
      <c r="I92" s="53"/>
      <c r="J92" s="53"/>
      <c r="K92" s="53"/>
      <c r="L92" s="53"/>
    </row>
    <row r="93">
      <c r="A93" s="53"/>
      <c r="B93" s="53"/>
      <c r="C93" s="56"/>
      <c r="D93" s="56"/>
      <c r="E93" s="56"/>
      <c r="F93" s="56"/>
      <c r="G93" s="56"/>
      <c r="H93" s="53"/>
      <c r="I93" s="53"/>
      <c r="J93" s="53"/>
      <c r="K93" s="53"/>
      <c r="L93" s="53"/>
    </row>
    <row r="94">
      <c r="A94" s="53"/>
      <c r="B94" s="53"/>
      <c r="C94" s="56"/>
      <c r="D94" s="56"/>
      <c r="E94" s="56"/>
      <c r="F94" s="56"/>
      <c r="G94" s="56"/>
      <c r="H94" s="53"/>
      <c r="I94" s="53"/>
      <c r="J94" s="53"/>
      <c r="K94" s="53"/>
      <c r="L94" s="53"/>
    </row>
    <row r="95">
      <c r="A95" s="53"/>
      <c r="B95" s="53"/>
      <c r="C95" s="56"/>
      <c r="D95" s="56"/>
      <c r="E95" s="56"/>
      <c r="F95" s="56"/>
      <c r="G95" s="56"/>
      <c r="H95" s="53"/>
      <c r="I95" s="53"/>
      <c r="J95" s="53"/>
      <c r="K95" s="53"/>
      <c r="L95" s="53"/>
    </row>
    <row r="96">
      <c r="A96" s="53"/>
      <c r="B96" s="53"/>
      <c r="C96" s="56"/>
      <c r="D96" s="56"/>
      <c r="E96" s="56"/>
      <c r="F96" s="56"/>
      <c r="G96" s="56"/>
      <c r="H96" s="53"/>
      <c r="I96" s="53"/>
      <c r="J96" s="53"/>
      <c r="K96" s="53"/>
      <c r="L96" s="53"/>
    </row>
    <row r="97">
      <c r="A97" s="53"/>
      <c r="B97" s="53"/>
      <c r="C97" s="56"/>
      <c r="D97" s="56"/>
      <c r="E97" s="56"/>
      <c r="F97" s="56"/>
      <c r="G97" s="56"/>
      <c r="H97" s="53"/>
      <c r="I97" s="53"/>
      <c r="J97" s="53"/>
      <c r="K97" s="53"/>
      <c r="L97" s="53"/>
    </row>
    <row r="98">
      <c r="A98" s="53"/>
      <c r="B98" s="53"/>
      <c r="C98" s="56"/>
      <c r="D98" s="56"/>
      <c r="E98" s="56"/>
      <c r="F98" s="56"/>
      <c r="G98" s="56"/>
      <c r="H98" s="53"/>
      <c r="I98" s="53"/>
      <c r="J98" s="53"/>
      <c r="K98" s="53"/>
      <c r="L98" s="53"/>
    </row>
    <row r="99">
      <c r="A99" s="53"/>
      <c r="B99" s="53"/>
      <c r="C99" s="56"/>
      <c r="D99" s="56"/>
      <c r="E99" s="56"/>
      <c r="F99" s="56"/>
      <c r="G99" s="56"/>
      <c r="H99" s="53"/>
      <c r="I99" s="53"/>
      <c r="J99" s="53"/>
      <c r="K99" s="53"/>
      <c r="L99" s="53"/>
    </row>
    <row r="100">
      <c r="A100" s="53"/>
      <c r="B100" s="53"/>
      <c r="C100" s="56"/>
      <c r="D100" s="56"/>
      <c r="E100" s="56"/>
      <c r="F100" s="56"/>
      <c r="G100" s="56"/>
      <c r="H100" s="53"/>
      <c r="I100" s="53"/>
      <c r="J100" s="53"/>
      <c r="K100" s="53"/>
      <c r="L100" s="53"/>
    </row>
    <row r="101">
      <c r="A101" s="53"/>
      <c r="B101" s="53"/>
      <c r="C101" s="56"/>
      <c r="D101" s="56"/>
      <c r="E101" s="56"/>
      <c r="F101" s="56"/>
      <c r="G101" s="56"/>
      <c r="H101" s="53"/>
      <c r="I101" s="53"/>
      <c r="J101" s="53"/>
      <c r="K101" s="53"/>
      <c r="L101" s="53"/>
    </row>
    <row r="102">
      <c r="A102" s="53"/>
      <c r="B102" s="53"/>
      <c r="C102" s="56"/>
      <c r="D102" s="56"/>
      <c r="E102" s="56"/>
      <c r="F102" s="56"/>
      <c r="G102" s="56"/>
      <c r="H102" s="53"/>
      <c r="I102" s="53"/>
      <c r="J102" s="53"/>
      <c r="K102" s="53"/>
      <c r="L102" s="53"/>
    </row>
    <row r="103">
      <c r="A103" s="53"/>
      <c r="B103" s="53"/>
      <c r="C103" s="56"/>
      <c r="D103" s="56"/>
      <c r="E103" s="56"/>
      <c r="F103" s="56"/>
      <c r="G103" s="56"/>
      <c r="H103" s="53"/>
      <c r="I103" s="53"/>
      <c r="J103" s="53"/>
      <c r="K103" s="53"/>
      <c r="L103" s="53"/>
    </row>
    <row r="104">
      <c r="A104" s="53"/>
      <c r="B104" s="53"/>
      <c r="C104" s="56"/>
      <c r="D104" s="56"/>
      <c r="E104" s="56"/>
      <c r="F104" s="56"/>
      <c r="G104" s="56"/>
      <c r="H104" s="53"/>
      <c r="I104" s="53"/>
      <c r="J104" s="53"/>
      <c r="K104" s="53"/>
      <c r="L104" s="53"/>
    </row>
    <row r="105">
      <c r="A105" s="53"/>
      <c r="B105" s="53"/>
      <c r="C105" s="56"/>
      <c r="D105" s="56"/>
      <c r="E105" s="56"/>
      <c r="F105" s="56"/>
      <c r="G105" s="56"/>
      <c r="H105" s="53"/>
      <c r="I105" s="53"/>
      <c r="J105" s="53"/>
      <c r="K105" s="53"/>
      <c r="L105" s="53"/>
    </row>
    <row r="106">
      <c r="A106" s="53"/>
      <c r="B106" s="53"/>
      <c r="C106" s="56"/>
      <c r="D106" s="56"/>
      <c r="E106" s="56"/>
      <c r="F106" s="56"/>
      <c r="G106" s="56"/>
      <c r="H106" s="53"/>
      <c r="I106" s="53"/>
      <c r="J106" s="53"/>
      <c r="K106" s="53"/>
      <c r="L106" s="53"/>
    </row>
    <row r="107">
      <c r="A107" s="53"/>
      <c r="B107" s="53"/>
      <c r="C107" s="56"/>
      <c r="D107" s="56"/>
      <c r="E107" s="56"/>
      <c r="F107" s="56"/>
      <c r="G107" s="56"/>
      <c r="H107" s="53"/>
      <c r="I107" s="53"/>
      <c r="J107" s="53"/>
      <c r="K107" s="53"/>
      <c r="L107" s="53"/>
    </row>
    <row r="108">
      <c r="A108" s="53"/>
      <c r="B108" s="53"/>
      <c r="C108" s="56"/>
      <c r="D108" s="56"/>
      <c r="E108" s="56"/>
      <c r="F108" s="56"/>
      <c r="G108" s="56"/>
      <c r="H108" s="53"/>
      <c r="I108" s="53"/>
      <c r="J108" s="53"/>
      <c r="K108" s="53"/>
      <c r="L108" s="53"/>
    </row>
    <row r="109">
      <c r="A109" s="53"/>
      <c r="B109" s="53"/>
      <c r="C109" s="56"/>
      <c r="D109" s="56"/>
      <c r="E109" s="56"/>
      <c r="F109" s="56"/>
      <c r="G109" s="56"/>
      <c r="H109" s="53"/>
      <c r="I109" s="53"/>
      <c r="J109" s="53"/>
      <c r="K109" s="53"/>
      <c r="L109" s="53"/>
    </row>
    <row r="110">
      <c r="A110" s="53"/>
      <c r="B110" s="53"/>
      <c r="C110" s="56"/>
      <c r="D110" s="56"/>
      <c r="E110" s="56"/>
      <c r="F110" s="56"/>
      <c r="G110" s="56"/>
      <c r="H110" s="53"/>
      <c r="I110" s="53"/>
      <c r="J110" s="53"/>
      <c r="K110" s="53"/>
      <c r="L110" s="53"/>
    </row>
    <row r="111">
      <c r="A111" s="53"/>
      <c r="B111" s="53"/>
      <c r="C111" s="56"/>
      <c r="D111" s="56"/>
      <c r="E111" s="56"/>
      <c r="F111" s="56"/>
      <c r="G111" s="56"/>
      <c r="H111" s="53"/>
      <c r="I111" s="53"/>
      <c r="J111" s="53"/>
      <c r="K111" s="53"/>
      <c r="L111" s="53"/>
    </row>
    <row r="112">
      <c r="A112" s="53"/>
      <c r="B112" s="53"/>
      <c r="C112" s="56"/>
      <c r="D112" s="56"/>
      <c r="E112" s="56"/>
      <c r="F112" s="56"/>
      <c r="G112" s="56"/>
      <c r="H112" s="53"/>
      <c r="I112" s="53"/>
      <c r="J112" s="53"/>
      <c r="K112" s="53"/>
      <c r="L112" s="53"/>
    </row>
    <row r="113">
      <c r="A113" s="53"/>
      <c r="B113" s="53"/>
      <c r="C113" s="56"/>
      <c r="D113" s="56"/>
      <c r="E113" s="56"/>
      <c r="F113" s="56"/>
      <c r="G113" s="56"/>
      <c r="H113" s="53"/>
      <c r="I113" s="53"/>
      <c r="J113" s="53"/>
      <c r="K113" s="53"/>
      <c r="L113" s="53"/>
    </row>
    <row r="114">
      <c r="A114" s="53"/>
      <c r="B114" s="53"/>
      <c r="C114" s="56"/>
      <c r="D114" s="56"/>
      <c r="E114" s="56"/>
      <c r="F114" s="56"/>
      <c r="G114" s="56"/>
      <c r="H114" s="53"/>
      <c r="I114" s="53"/>
      <c r="J114" s="53"/>
      <c r="K114" s="53"/>
      <c r="L114" s="53"/>
    </row>
    <row r="115">
      <c r="A115" s="53"/>
      <c r="B115" s="53"/>
      <c r="C115" s="56"/>
      <c r="D115" s="56"/>
      <c r="E115" s="56"/>
      <c r="F115" s="56"/>
      <c r="G115" s="56"/>
      <c r="H115" s="53"/>
      <c r="I115" s="53"/>
      <c r="J115" s="53"/>
      <c r="K115" s="53"/>
      <c r="L115" s="53"/>
    </row>
    <row r="116">
      <c r="A116" s="53"/>
      <c r="B116" s="53"/>
      <c r="C116" s="56"/>
      <c r="D116" s="56"/>
      <c r="E116" s="56"/>
      <c r="F116" s="56"/>
      <c r="G116" s="56"/>
      <c r="H116" s="53"/>
      <c r="I116" s="53"/>
      <c r="J116" s="53"/>
      <c r="K116" s="53"/>
      <c r="L116" s="53"/>
    </row>
    <row r="117">
      <c r="A117" s="53"/>
      <c r="B117" s="53"/>
      <c r="C117" s="56"/>
      <c r="D117" s="56"/>
      <c r="E117" s="56"/>
      <c r="F117" s="56"/>
      <c r="G117" s="56"/>
      <c r="H117" s="53"/>
      <c r="I117" s="53"/>
      <c r="J117" s="53"/>
      <c r="K117" s="53"/>
      <c r="L117" s="53"/>
    </row>
    <row r="118">
      <c r="A118" s="53"/>
      <c r="B118" s="53"/>
      <c r="C118" s="56"/>
      <c r="D118" s="56"/>
      <c r="E118" s="56"/>
      <c r="F118" s="56"/>
      <c r="G118" s="56"/>
      <c r="H118" s="53"/>
      <c r="I118" s="53"/>
      <c r="J118" s="53"/>
      <c r="K118" s="53"/>
      <c r="L118" s="53"/>
    </row>
    <row r="119">
      <c r="A119" s="53"/>
      <c r="B119" s="53"/>
      <c r="C119" s="56"/>
      <c r="D119" s="56"/>
      <c r="E119" s="56"/>
      <c r="F119" s="56"/>
      <c r="G119" s="56"/>
      <c r="H119" s="53"/>
      <c r="I119" s="53"/>
      <c r="J119" s="53"/>
      <c r="K119" s="53"/>
      <c r="L119" s="53"/>
    </row>
    <row r="120">
      <c r="A120" s="53"/>
      <c r="B120" s="53"/>
      <c r="C120" s="56"/>
      <c r="D120" s="56"/>
      <c r="E120" s="56"/>
      <c r="F120" s="56"/>
      <c r="G120" s="56"/>
      <c r="H120" s="53"/>
      <c r="I120" s="53"/>
      <c r="J120" s="53"/>
      <c r="K120" s="53"/>
      <c r="L120" s="53"/>
    </row>
    <row r="121">
      <c r="A121" s="53"/>
      <c r="B121" s="53"/>
      <c r="C121" s="56"/>
      <c r="D121" s="56"/>
      <c r="E121" s="56"/>
      <c r="F121" s="56"/>
      <c r="G121" s="56"/>
      <c r="H121" s="53"/>
      <c r="I121" s="53"/>
      <c r="J121" s="53"/>
      <c r="K121" s="53"/>
      <c r="L121" s="53"/>
    </row>
    <row r="122">
      <c r="A122" s="53"/>
      <c r="B122" s="53"/>
      <c r="C122" s="56"/>
      <c r="D122" s="56"/>
      <c r="E122" s="56"/>
      <c r="F122" s="56"/>
      <c r="G122" s="56"/>
      <c r="H122" s="53"/>
      <c r="I122" s="53"/>
      <c r="J122" s="53"/>
      <c r="K122" s="53"/>
      <c r="L122" s="53"/>
    </row>
    <row r="123">
      <c r="A123" s="53"/>
      <c r="B123" s="53"/>
      <c r="C123" s="56"/>
      <c r="D123" s="56"/>
      <c r="E123" s="56"/>
      <c r="F123" s="56"/>
      <c r="G123" s="56"/>
      <c r="H123" s="53"/>
      <c r="I123" s="53"/>
      <c r="J123" s="53"/>
      <c r="K123" s="53"/>
      <c r="L123" s="53"/>
    </row>
    <row r="124">
      <c r="A124" s="53"/>
      <c r="B124" s="53"/>
      <c r="C124" s="56"/>
      <c r="D124" s="56"/>
      <c r="E124" s="56"/>
      <c r="F124" s="56"/>
      <c r="G124" s="56"/>
      <c r="H124" s="53"/>
      <c r="I124" s="53"/>
      <c r="J124" s="53"/>
      <c r="K124" s="53"/>
      <c r="L124" s="53"/>
    </row>
    <row r="125">
      <c r="A125" s="53"/>
      <c r="B125" s="53"/>
      <c r="C125" s="56"/>
      <c r="D125" s="56"/>
      <c r="E125" s="56"/>
      <c r="F125" s="56"/>
      <c r="G125" s="56"/>
      <c r="H125" s="53"/>
      <c r="I125" s="53"/>
      <c r="J125" s="53"/>
      <c r="K125" s="53"/>
      <c r="L125" s="53"/>
    </row>
    <row r="126">
      <c r="A126" s="53"/>
      <c r="B126" s="53"/>
      <c r="C126" s="56"/>
      <c r="D126" s="56"/>
      <c r="E126" s="56"/>
      <c r="F126" s="56"/>
      <c r="G126" s="56"/>
      <c r="H126" s="53"/>
      <c r="I126" s="53"/>
      <c r="J126" s="53"/>
      <c r="K126" s="53"/>
      <c r="L126" s="53"/>
    </row>
    <row r="127">
      <c r="A127" s="53"/>
      <c r="B127" s="53"/>
      <c r="C127" s="56"/>
      <c r="D127" s="56"/>
      <c r="E127" s="56"/>
      <c r="F127" s="56"/>
      <c r="G127" s="56"/>
      <c r="H127" s="53"/>
      <c r="I127" s="53"/>
      <c r="J127" s="53"/>
      <c r="K127" s="53"/>
      <c r="L127" s="53"/>
    </row>
    <row r="128">
      <c r="A128" s="53"/>
      <c r="B128" s="53"/>
      <c r="C128" s="56"/>
      <c r="D128" s="56"/>
      <c r="E128" s="56"/>
      <c r="F128" s="56"/>
      <c r="G128" s="56"/>
      <c r="H128" s="53"/>
      <c r="I128" s="53"/>
      <c r="J128" s="53"/>
      <c r="K128" s="53"/>
      <c r="L128" s="53"/>
    </row>
    <row r="129">
      <c r="A129" s="53"/>
      <c r="B129" s="53"/>
      <c r="C129" s="56"/>
      <c r="D129" s="56"/>
      <c r="E129" s="56"/>
      <c r="F129" s="56"/>
      <c r="G129" s="56"/>
      <c r="H129" s="53"/>
      <c r="I129" s="53"/>
      <c r="J129" s="53"/>
      <c r="K129" s="53"/>
      <c r="L129" s="53"/>
    </row>
    <row r="130">
      <c r="A130" s="53"/>
      <c r="B130" s="53"/>
      <c r="C130" s="56"/>
      <c r="D130" s="56"/>
      <c r="E130" s="56"/>
      <c r="F130" s="56"/>
      <c r="G130" s="56"/>
      <c r="H130" s="53"/>
      <c r="I130" s="53"/>
      <c r="J130" s="53"/>
      <c r="K130" s="53"/>
      <c r="L130" s="53"/>
    </row>
    <row r="131">
      <c r="A131" s="53"/>
      <c r="B131" s="53"/>
      <c r="C131" s="56"/>
      <c r="D131" s="56"/>
      <c r="E131" s="56"/>
      <c r="F131" s="56"/>
      <c r="G131" s="56"/>
      <c r="H131" s="53"/>
      <c r="I131" s="53"/>
      <c r="J131" s="53"/>
      <c r="K131" s="53"/>
      <c r="L131" s="53"/>
    </row>
    <row r="132">
      <c r="A132" s="53"/>
      <c r="B132" s="53"/>
      <c r="C132" s="56"/>
      <c r="D132" s="56"/>
      <c r="E132" s="56"/>
      <c r="F132" s="56"/>
      <c r="G132" s="56"/>
      <c r="H132" s="53"/>
      <c r="I132" s="53"/>
      <c r="J132" s="53"/>
      <c r="K132" s="53"/>
      <c r="L132" s="53"/>
    </row>
    <row r="133">
      <c r="A133" s="53"/>
      <c r="B133" s="53"/>
      <c r="C133" s="56"/>
      <c r="D133" s="56"/>
      <c r="E133" s="56"/>
      <c r="F133" s="56"/>
      <c r="G133" s="56"/>
      <c r="H133" s="53"/>
      <c r="I133" s="53"/>
      <c r="J133" s="53"/>
      <c r="K133" s="53"/>
      <c r="L133" s="53"/>
    </row>
    <row r="134">
      <c r="A134" s="53"/>
      <c r="B134" s="53"/>
      <c r="C134" s="56"/>
      <c r="D134" s="56"/>
      <c r="E134" s="56"/>
      <c r="F134" s="56"/>
      <c r="G134" s="56"/>
      <c r="H134" s="53"/>
      <c r="I134" s="53"/>
      <c r="J134" s="53"/>
      <c r="K134" s="53"/>
      <c r="L134" s="53"/>
    </row>
    <row r="135">
      <c r="A135" s="53"/>
      <c r="B135" s="53"/>
      <c r="C135" s="56"/>
      <c r="D135" s="56"/>
      <c r="E135" s="56"/>
      <c r="F135" s="56"/>
      <c r="G135" s="56"/>
      <c r="H135" s="53"/>
      <c r="I135" s="53"/>
      <c r="J135" s="53"/>
      <c r="K135" s="53"/>
      <c r="L135" s="53"/>
    </row>
    <row r="136">
      <c r="A136" s="53"/>
      <c r="B136" s="53"/>
      <c r="C136" s="56"/>
      <c r="D136" s="56"/>
      <c r="E136" s="56"/>
      <c r="F136" s="56"/>
      <c r="G136" s="56"/>
      <c r="H136" s="53"/>
      <c r="I136" s="53"/>
      <c r="J136" s="53"/>
      <c r="K136" s="53"/>
      <c r="L136" s="53"/>
    </row>
    <row r="137">
      <c r="A137" s="53"/>
      <c r="B137" s="53"/>
      <c r="C137" s="56"/>
      <c r="D137" s="56"/>
      <c r="E137" s="56"/>
      <c r="F137" s="56"/>
      <c r="G137" s="56"/>
      <c r="H137" s="53"/>
      <c r="I137" s="53"/>
      <c r="J137" s="53"/>
      <c r="K137" s="53"/>
      <c r="L137" s="53"/>
    </row>
    <row r="138">
      <c r="A138" s="53"/>
      <c r="B138" s="53"/>
      <c r="C138" s="56"/>
      <c r="D138" s="56"/>
      <c r="E138" s="56"/>
      <c r="F138" s="56"/>
      <c r="G138" s="56"/>
      <c r="H138" s="53"/>
      <c r="I138" s="53"/>
      <c r="J138" s="53"/>
      <c r="K138" s="53"/>
      <c r="L138" s="53"/>
    </row>
    <row r="139">
      <c r="A139" s="53"/>
      <c r="B139" s="53"/>
      <c r="C139" s="56"/>
      <c r="D139" s="56"/>
      <c r="E139" s="56"/>
      <c r="F139" s="56"/>
      <c r="G139" s="56"/>
      <c r="H139" s="53"/>
      <c r="I139" s="53"/>
      <c r="J139" s="53"/>
      <c r="K139" s="53"/>
      <c r="L139" s="53"/>
    </row>
    <row r="140">
      <c r="A140" s="53"/>
      <c r="B140" s="53"/>
      <c r="C140" s="56"/>
      <c r="D140" s="56"/>
      <c r="E140" s="56"/>
      <c r="F140" s="56"/>
      <c r="G140" s="56"/>
      <c r="H140" s="53"/>
      <c r="I140" s="53"/>
      <c r="J140" s="53"/>
      <c r="K140" s="53"/>
      <c r="L140" s="53"/>
    </row>
    <row r="141">
      <c r="A141" s="53"/>
      <c r="B141" s="53"/>
      <c r="C141" s="56"/>
      <c r="D141" s="56"/>
      <c r="E141" s="56"/>
      <c r="F141" s="56"/>
      <c r="G141" s="56"/>
      <c r="H141" s="53"/>
      <c r="I141" s="53"/>
      <c r="J141" s="53"/>
      <c r="K141" s="53"/>
      <c r="L141" s="53"/>
    </row>
    <row r="142">
      <c r="A142" s="53"/>
      <c r="B142" s="53"/>
      <c r="C142" s="56"/>
      <c r="D142" s="56"/>
      <c r="E142" s="56"/>
      <c r="F142" s="56"/>
      <c r="G142" s="56"/>
      <c r="H142" s="53"/>
      <c r="I142" s="53"/>
      <c r="J142" s="53"/>
      <c r="K142" s="53"/>
      <c r="L142" s="53"/>
    </row>
    <row r="143">
      <c r="A143" s="53"/>
      <c r="B143" s="53"/>
      <c r="C143" s="56"/>
      <c r="D143" s="56"/>
      <c r="E143" s="56"/>
      <c r="F143" s="56"/>
      <c r="G143" s="56"/>
      <c r="H143" s="53"/>
      <c r="I143" s="53"/>
      <c r="J143" s="53"/>
      <c r="K143" s="53"/>
      <c r="L143" s="53"/>
    </row>
    <row r="144">
      <c r="A144" s="53"/>
      <c r="B144" s="53"/>
      <c r="C144" s="56"/>
      <c r="D144" s="56"/>
      <c r="E144" s="56"/>
      <c r="F144" s="56"/>
      <c r="G144" s="56"/>
      <c r="H144" s="53"/>
      <c r="I144" s="53"/>
      <c r="J144" s="53"/>
      <c r="K144" s="53"/>
      <c r="L144" s="53"/>
    </row>
    <row r="145">
      <c r="A145" s="53"/>
      <c r="B145" s="53"/>
      <c r="C145" s="56"/>
      <c r="D145" s="56"/>
      <c r="E145" s="56"/>
      <c r="F145" s="56"/>
      <c r="G145" s="56"/>
      <c r="H145" s="53"/>
      <c r="I145" s="53"/>
      <c r="J145" s="53"/>
      <c r="K145" s="53"/>
      <c r="L145" s="53"/>
    </row>
    <row r="146">
      <c r="A146" s="53"/>
      <c r="B146" s="53"/>
      <c r="C146" s="56"/>
      <c r="D146" s="56"/>
      <c r="E146" s="56"/>
      <c r="F146" s="56"/>
      <c r="G146" s="56"/>
      <c r="H146" s="53"/>
      <c r="I146" s="53"/>
      <c r="J146" s="53"/>
      <c r="K146" s="53"/>
      <c r="L146" s="53"/>
    </row>
    <row r="147">
      <c r="A147" s="53"/>
      <c r="B147" s="53"/>
      <c r="C147" s="56"/>
      <c r="D147" s="56"/>
      <c r="E147" s="56"/>
      <c r="F147" s="56"/>
      <c r="G147" s="56"/>
      <c r="H147" s="53"/>
      <c r="I147" s="53"/>
      <c r="J147" s="53"/>
      <c r="K147" s="53"/>
      <c r="L147" s="53"/>
    </row>
    <row r="148">
      <c r="A148" s="53"/>
      <c r="B148" s="53"/>
      <c r="C148" s="56"/>
      <c r="D148" s="56"/>
      <c r="E148" s="56"/>
      <c r="F148" s="56"/>
      <c r="G148" s="56"/>
      <c r="H148" s="53"/>
      <c r="I148" s="53"/>
      <c r="J148" s="53"/>
      <c r="K148" s="53"/>
      <c r="L148" s="53"/>
    </row>
    <row r="149">
      <c r="A149" s="53"/>
      <c r="B149" s="53"/>
      <c r="C149" s="56"/>
      <c r="D149" s="56"/>
      <c r="E149" s="56"/>
      <c r="F149" s="56"/>
      <c r="G149" s="56"/>
      <c r="H149" s="53"/>
      <c r="I149" s="53"/>
      <c r="J149" s="53"/>
      <c r="K149" s="53"/>
      <c r="L149" s="53"/>
    </row>
    <row r="150">
      <c r="A150" s="53"/>
      <c r="B150" s="53"/>
      <c r="C150" s="56"/>
      <c r="D150" s="56"/>
      <c r="E150" s="56"/>
      <c r="F150" s="56"/>
      <c r="G150" s="56"/>
      <c r="H150" s="53"/>
      <c r="I150" s="53"/>
      <c r="J150" s="53"/>
      <c r="K150" s="53"/>
      <c r="L150" s="53"/>
    </row>
    <row r="151">
      <c r="A151" s="53"/>
      <c r="B151" s="53"/>
      <c r="C151" s="56"/>
      <c r="D151" s="56"/>
      <c r="E151" s="56"/>
      <c r="F151" s="56"/>
      <c r="G151" s="56"/>
      <c r="H151" s="53"/>
      <c r="I151" s="53"/>
      <c r="J151" s="53"/>
      <c r="K151" s="53"/>
      <c r="L151" s="53"/>
    </row>
    <row r="152">
      <c r="A152" s="53"/>
      <c r="B152" s="53"/>
      <c r="C152" s="56"/>
      <c r="D152" s="56"/>
      <c r="E152" s="56"/>
      <c r="F152" s="56"/>
      <c r="G152" s="56"/>
      <c r="H152" s="53"/>
      <c r="I152" s="53"/>
      <c r="J152" s="53"/>
      <c r="K152" s="53"/>
      <c r="L152" s="53"/>
    </row>
    <row r="153">
      <c r="A153" s="53"/>
      <c r="B153" s="53"/>
      <c r="C153" s="56"/>
      <c r="D153" s="56"/>
      <c r="E153" s="56"/>
      <c r="F153" s="56"/>
      <c r="G153" s="56"/>
      <c r="H153" s="53"/>
      <c r="I153" s="53"/>
      <c r="J153" s="53"/>
      <c r="K153" s="53"/>
      <c r="L153" s="53"/>
    </row>
    <row r="154">
      <c r="A154" s="53"/>
      <c r="B154" s="53"/>
      <c r="C154" s="56"/>
      <c r="D154" s="56"/>
      <c r="E154" s="56"/>
      <c r="F154" s="56"/>
      <c r="G154" s="56"/>
      <c r="H154" s="53"/>
      <c r="I154" s="53"/>
      <c r="J154" s="53"/>
      <c r="K154" s="53"/>
      <c r="L154" s="53"/>
    </row>
    <row r="155">
      <c r="A155" s="53"/>
      <c r="B155" s="53"/>
      <c r="C155" s="56"/>
      <c r="D155" s="56"/>
      <c r="E155" s="56"/>
      <c r="F155" s="56"/>
      <c r="G155" s="56"/>
      <c r="H155" s="53"/>
      <c r="I155" s="53"/>
      <c r="J155" s="53"/>
      <c r="K155" s="53"/>
      <c r="L155" s="53"/>
    </row>
    <row r="156">
      <c r="A156" s="53"/>
      <c r="B156" s="53"/>
      <c r="C156" s="56"/>
      <c r="D156" s="56"/>
      <c r="E156" s="56"/>
      <c r="F156" s="56"/>
      <c r="G156" s="56"/>
      <c r="H156" s="53"/>
      <c r="I156" s="53"/>
      <c r="J156" s="53"/>
      <c r="K156" s="53"/>
      <c r="L156" s="53"/>
    </row>
    <row r="157">
      <c r="A157" s="53"/>
      <c r="B157" s="53"/>
      <c r="C157" s="56"/>
      <c r="D157" s="56"/>
      <c r="E157" s="56"/>
      <c r="F157" s="56"/>
      <c r="G157" s="56"/>
      <c r="H157" s="53"/>
      <c r="I157" s="53"/>
      <c r="J157" s="53"/>
      <c r="K157" s="53"/>
      <c r="L157" s="53"/>
    </row>
    <row r="158">
      <c r="A158" s="53"/>
      <c r="B158" s="53"/>
      <c r="C158" s="56"/>
      <c r="D158" s="56"/>
      <c r="E158" s="56"/>
      <c r="F158" s="56"/>
      <c r="G158" s="56"/>
      <c r="H158" s="53"/>
      <c r="I158" s="53"/>
      <c r="J158" s="53"/>
      <c r="K158" s="53"/>
      <c r="L158" s="53"/>
    </row>
    <row r="159">
      <c r="A159" s="53"/>
      <c r="B159" s="53"/>
      <c r="C159" s="56"/>
      <c r="D159" s="56"/>
      <c r="E159" s="56"/>
      <c r="F159" s="56"/>
      <c r="G159" s="56"/>
      <c r="H159" s="53"/>
      <c r="I159" s="53"/>
      <c r="J159" s="53"/>
      <c r="K159" s="53"/>
      <c r="L159" s="53"/>
    </row>
    <row r="160">
      <c r="A160" s="53"/>
      <c r="B160" s="53"/>
      <c r="C160" s="56"/>
      <c r="D160" s="56"/>
      <c r="E160" s="56"/>
      <c r="F160" s="56"/>
      <c r="G160" s="56"/>
      <c r="H160" s="53"/>
      <c r="I160" s="53"/>
      <c r="J160" s="53"/>
      <c r="K160" s="53"/>
      <c r="L160" s="53"/>
    </row>
    <row r="161">
      <c r="A161" s="53"/>
      <c r="B161" s="53"/>
      <c r="C161" s="56"/>
      <c r="D161" s="56"/>
      <c r="E161" s="56"/>
      <c r="F161" s="56"/>
      <c r="G161" s="56"/>
      <c r="H161" s="53"/>
      <c r="I161" s="53"/>
      <c r="J161" s="53"/>
      <c r="K161" s="53"/>
      <c r="L161" s="53"/>
    </row>
    <row r="162">
      <c r="A162" s="53"/>
      <c r="B162" s="53"/>
      <c r="C162" s="56"/>
      <c r="D162" s="56"/>
      <c r="E162" s="56"/>
      <c r="F162" s="56"/>
      <c r="G162" s="56"/>
      <c r="H162" s="53"/>
      <c r="I162" s="53"/>
      <c r="J162" s="53"/>
      <c r="K162" s="53"/>
      <c r="L162" s="53"/>
    </row>
    <row r="163">
      <c r="A163" s="53"/>
      <c r="B163" s="53"/>
      <c r="C163" s="56"/>
      <c r="D163" s="56"/>
      <c r="E163" s="56"/>
      <c r="F163" s="56"/>
      <c r="G163" s="56"/>
      <c r="H163" s="53"/>
      <c r="I163" s="53"/>
      <c r="J163" s="53"/>
      <c r="K163" s="53"/>
      <c r="L163" s="53"/>
    </row>
    <row r="164">
      <c r="A164" s="53"/>
      <c r="B164" s="53"/>
      <c r="C164" s="56"/>
      <c r="D164" s="56"/>
      <c r="E164" s="56"/>
      <c r="F164" s="56"/>
      <c r="G164" s="56"/>
      <c r="H164" s="53"/>
      <c r="I164" s="53"/>
      <c r="J164" s="53"/>
      <c r="K164" s="53"/>
      <c r="L164" s="53"/>
    </row>
    <row r="165">
      <c r="A165" s="53"/>
      <c r="B165" s="53"/>
      <c r="C165" s="56"/>
      <c r="D165" s="56"/>
      <c r="E165" s="56"/>
      <c r="F165" s="56"/>
      <c r="G165" s="56"/>
      <c r="H165" s="53"/>
      <c r="I165" s="53"/>
      <c r="J165" s="53"/>
      <c r="K165" s="53"/>
      <c r="L165" s="53"/>
    </row>
    <row r="166">
      <c r="A166" s="53"/>
      <c r="B166" s="53"/>
      <c r="C166" s="56"/>
      <c r="D166" s="56"/>
      <c r="E166" s="56"/>
      <c r="F166" s="56"/>
      <c r="G166" s="56"/>
      <c r="H166" s="53"/>
      <c r="I166" s="53"/>
      <c r="J166" s="53"/>
      <c r="K166" s="53"/>
      <c r="L166" s="53"/>
    </row>
    <row r="167">
      <c r="A167" s="53"/>
      <c r="B167" s="53"/>
      <c r="C167" s="56"/>
      <c r="D167" s="56"/>
      <c r="E167" s="56"/>
      <c r="F167" s="56"/>
      <c r="G167" s="56"/>
      <c r="H167" s="53"/>
      <c r="I167" s="53"/>
      <c r="J167" s="53"/>
      <c r="K167" s="53"/>
      <c r="L167" s="53"/>
    </row>
    <row r="168">
      <c r="A168" s="53"/>
      <c r="B168" s="53"/>
      <c r="C168" s="56"/>
      <c r="D168" s="56"/>
      <c r="E168" s="56"/>
      <c r="F168" s="56"/>
      <c r="G168" s="56"/>
      <c r="H168" s="53"/>
      <c r="I168" s="53"/>
      <c r="J168" s="53"/>
      <c r="K168" s="53"/>
      <c r="L168" s="53"/>
    </row>
    <row r="169">
      <c r="A169" s="53"/>
      <c r="B169" s="53"/>
      <c r="C169" s="56"/>
      <c r="D169" s="56"/>
      <c r="E169" s="56"/>
      <c r="F169" s="56"/>
      <c r="G169" s="56"/>
      <c r="H169" s="53"/>
      <c r="I169" s="53"/>
      <c r="J169" s="53"/>
      <c r="K169" s="53"/>
      <c r="L169" s="53"/>
    </row>
    <row r="170">
      <c r="A170" s="53"/>
      <c r="B170" s="53"/>
      <c r="C170" s="56"/>
      <c r="D170" s="56"/>
      <c r="E170" s="56"/>
      <c r="F170" s="56"/>
      <c r="G170" s="56"/>
      <c r="H170" s="53"/>
      <c r="I170" s="53"/>
      <c r="J170" s="53"/>
      <c r="K170" s="53"/>
      <c r="L170" s="53"/>
    </row>
    <row r="171">
      <c r="A171" s="53"/>
      <c r="B171" s="53"/>
      <c r="C171" s="56"/>
      <c r="D171" s="56"/>
      <c r="E171" s="56"/>
      <c r="F171" s="56"/>
      <c r="G171" s="56"/>
      <c r="H171" s="53"/>
      <c r="I171" s="53"/>
      <c r="J171" s="53"/>
      <c r="K171" s="53"/>
      <c r="L171" s="53"/>
    </row>
    <row r="172">
      <c r="A172" s="53"/>
      <c r="B172" s="53"/>
      <c r="C172" s="56"/>
      <c r="D172" s="56"/>
      <c r="E172" s="56"/>
      <c r="F172" s="56"/>
      <c r="G172" s="56"/>
      <c r="H172" s="53"/>
      <c r="I172" s="53"/>
      <c r="J172" s="53"/>
      <c r="K172" s="53"/>
      <c r="L172" s="53"/>
    </row>
    <row r="173">
      <c r="A173" s="53"/>
      <c r="B173" s="53"/>
      <c r="C173" s="56"/>
      <c r="D173" s="56"/>
      <c r="E173" s="56"/>
      <c r="F173" s="56"/>
      <c r="G173" s="56"/>
      <c r="H173" s="53"/>
      <c r="I173" s="53"/>
      <c r="J173" s="53"/>
      <c r="K173" s="53"/>
      <c r="L173" s="53"/>
    </row>
    <row r="174">
      <c r="A174" s="53"/>
      <c r="B174" s="53"/>
      <c r="C174" s="56"/>
      <c r="D174" s="56"/>
      <c r="E174" s="56"/>
      <c r="F174" s="56"/>
      <c r="G174" s="56"/>
      <c r="H174" s="53"/>
      <c r="I174" s="53"/>
      <c r="J174" s="53"/>
      <c r="K174" s="53"/>
      <c r="L174" s="53"/>
    </row>
    <row r="175">
      <c r="A175" s="53"/>
      <c r="B175" s="53"/>
      <c r="C175" s="56"/>
      <c r="D175" s="56"/>
      <c r="E175" s="56"/>
      <c r="F175" s="56"/>
      <c r="G175" s="56"/>
      <c r="H175" s="53"/>
      <c r="I175" s="53"/>
      <c r="J175" s="53"/>
      <c r="K175" s="53"/>
      <c r="L175" s="53"/>
    </row>
    <row r="176">
      <c r="A176" s="53"/>
      <c r="B176" s="53"/>
      <c r="C176" s="56"/>
      <c r="D176" s="56"/>
      <c r="E176" s="56"/>
      <c r="F176" s="56"/>
      <c r="G176" s="56"/>
      <c r="H176" s="53"/>
      <c r="I176" s="53"/>
      <c r="J176" s="53"/>
      <c r="K176" s="53"/>
      <c r="L176" s="53"/>
    </row>
    <row r="177">
      <c r="A177" s="53"/>
      <c r="B177" s="53"/>
      <c r="C177" s="56"/>
      <c r="D177" s="56"/>
      <c r="E177" s="56"/>
      <c r="F177" s="56"/>
      <c r="G177" s="56"/>
      <c r="H177" s="53"/>
      <c r="I177" s="53"/>
      <c r="J177" s="53"/>
      <c r="K177" s="53"/>
      <c r="L177" s="53"/>
    </row>
    <row r="178">
      <c r="A178" s="53"/>
      <c r="B178" s="53"/>
      <c r="C178" s="56"/>
      <c r="D178" s="56"/>
      <c r="E178" s="56"/>
      <c r="F178" s="56"/>
      <c r="G178" s="56"/>
      <c r="H178" s="53"/>
      <c r="I178" s="53"/>
      <c r="J178" s="53"/>
      <c r="K178" s="53"/>
      <c r="L178" s="53"/>
    </row>
    <row r="179">
      <c r="A179" s="53"/>
      <c r="B179" s="53"/>
      <c r="C179" s="56"/>
      <c r="D179" s="56"/>
      <c r="E179" s="56"/>
      <c r="F179" s="56"/>
      <c r="G179" s="56"/>
      <c r="H179" s="53"/>
      <c r="I179" s="53"/>
      <c r="J179" s="53"/>
      <c r="K179" s="53"/>
      <c r="L179" s="53"/>
    </row>
    <row r="180">
      <c r="A180" s="53"/>
      <c r="B180" s="53"/>
      <c r="C180" s="56"/>
      <c r="D180" s="56"/>
      <c r="E180" s="56"/>
      <c r="F180" s="56"/>
      <c r="G180" s="56"/>
      <c r="H180" s="53"/>
      <c r="I180" s="53"/>
      <c r="J180" s="53"/>
      <c r="K180" s="53"/>
      <c r="L180" s="53"/>
    </row>
    <row r="181">
      <c r="A181" s="53"/>
      <c r="B181" s="53"/>
      <c r="C181" s="56"/>
      <c r="D181" s="56"/>
      <c r="E181" s="56"/>
      <c r="F181" s="56"/>
      <c r="G181" s="56"/>
      <c r="H181" s="53"/>
      <c r="I181" s="53"/>
      <c r="J181" s="53"/>
      <c r="K181" s="53"/>
      <c r="L181" s="53"/>
    </row>
    <row r="182">
      <c r="A182" s="53"/>
      <c r="B182" s="53"/>
      <c r="C182" s="56"/>
      <c r="D182" s="56"/>
      <c r="E182" s="56"/>
      <c r="F182" s="56"/>
      <c r="G182" s="56"/>
      <c r="H182" s="53"/>
      <c r="I182" s="53"/>
      <c r="J182" s="53"/>
      <c r="K182" s="53"/>
      <c r="L182" s="53"/>
    </row>
    <row r="183">
      <c r="A183" s="53"/>
      <c r="B183" s="53"/>
      <c r="C183" s="56"/>
      <c r="D183" s="56"/>
      <c r="E183" s="56"/>
      <c r="F183" s="56"/>
      <c r="G183" s="56"/>
      <c r="H183" s="53"/>
      <c r="I183" s="53"/>
      <c r="J183" s="53"/>
      <c r="K183" s="53"/>
      <c r="L183" s="53"/>
    </row>
    <row r="184">
      <c r="A184" s="53"/>
      <c r="B184" s="53"/>
      <c r="C184" s="56"/>
      <c r="D184" s="56"/>
      <c r="E184" s="56"/>
      <c r="F184" s="56"/>
      <c r="G184" s="56"/>
      <c r="H184" s="53"/>
      <c r="I184" s="53"/>
      <c r="J184" s="53"/>
      <c r="K184" s="53"/>
      <c r="L184" s="53"/>
    </row>
    <row r="185">
      <c r="A185" s="53"/>
      <c r="B185" s="53"/>
      <c r="C185" s="56"/>
      <c r="D185" s="56"/>
      <c r="E185" s="56"/>
      <c r="F185" s="56"/>
      <c r="G185" s="56"/>
      <c r="H185" s="53"/>
      <c r="I185" s="53"/>
      <c r="J185" s="53"/>
      <c r="K185" s="53"/>
      <c r="L185" s="53"/>
    </row>
    <row r="186">
      <c r="A186" s="53"/>
      <c r="B186" s="53"/>
      <c r="C186" s="56"/>
      <c r="D186" s="56"/>
      <c r="E186" s="56"/>
      <c r="F186" s="56"/>
      <c r="G186" s="56"/>
      <c r="H186" s="53"/>
      <c r="I186" s="53"/>
      <c r="J186" s="53"/>
      <c r="K186" s="53"/>
      <c r="L186" s="53"/>
    </row>
    <row r="187">
      <c r="A187" s="53"/>
      <c r="B187" s="53"/>
      <c r="C187" s="56"/>
      <c r="D187" s="56"/>
      <c r="E187" s="56"/>
      <c r="F187" s="56"/>
      <c r="G187" s="56"/>
      <c r="H187" s="53"/>
      <c r="I187" s="53"/>
      <c r="J187" s="53"/>
      <c r="K187" s="53"/>
      <c r="L187" s="53"/>
    </row>
    <row r="188">
      <c r="A188" s="53"/>
      <c r="B188" s="53"/>
      <c r="C188" s="56"/>
      <c r="D188" s="56"/>
      <c r="E188" s="56"/>
      <c r="F188" s="56"/>
      <c r="G188" s="56"/>
      <c r="H188" s="53"/>
      <c r="I188" s="53"/>
      <c r="J188" s="53"/>
      <c r="K188" s="53"/>
      <c r="L188" s="53"/>
    </row>
    <row r="189">
      <c r="A189" s="53"/>
      <c r="B189" s="53"/>
      <c r="C189" s="56"/>
      <c r="D189" s="56"/>
      <c r="E189" s="56"/>
      <c r="F189" s="56"/>
      <c r="G189" s="56"/>
      <c r="H189" s="53"/>
      <c r="I189" s="53"/>
      <c r="J189" s="53"/>
      <c r="K189" s="53"/>
      <c r="L189" s="53"/>
    </row>
    <row r="190">
      <c r="A190" s="53"/>
      <c r="B190" s="53"/>
      <c r="C190" s="56"/>
      <c r="D190" s="56"/>
      <c r="E190" s="56"/>
      <c r="F190" s="56"/>
      <c r="G190" s="56"/>
      <c r="H190" s="53"/>
      <c r="I190" s="53"/>
      <c r="J190" s="53"/>
      <c r="K190" s="53"/>
      <c r="L190" s="53"/>
    </row>
    <row r="191">
      <c r="A191" s="53"/>
      <c r="B191" s="53"/>
      <c r="C191" s="56"/>
      <c r="D191" s="56"/>
      <c r="E191" s="56"/>
      <c r="F191" s="56"/>
      <c r="G191" s="56"/>
      <c r="H191" s="53"/>
      <c r="I191" s="53"/>
      <c r="J191" s="53"/>
      <c r="K191" s="53"/>
      <c r="L191" s="53"/>
    </row>
    <row r="192">
      <c r="A192" s="53"/>
      <c r="B192" s="53"/>
      <c r="C192" s="56"/>
      <c r="D192" s="56"/>
      <c r="E192" s="56"/>
      <c r="F192" s="56"/>
      <c r="G192" s="56"/>
      <c r="H192" s="53"/>
      <c r="I192" s="53"/>
      <c r="J192" s="53"/>
      <c r="K192" s="53"/>
      <c r="L192" s="53"/>
    </row>
    <row r="193">
      <c r="A193" s="53"/>
      <c r="B193" s="53"/>
      <c r="C193" s="56"/>
      <c r="D193" s="56"/>
      <c r="E193" s="56"/>
      <c r="F193" s="56"/>
      <c r="G193" s="56"/>
      <c r="H193" s="53"/>
      <c r="I193" s="53"/>
      <c r="J193" s="53"/>
      <c r="K193" s="53"/>
      <c r="L193" s="53"/>
    </row>
    <row r="194">
      <c r="A194" s="53"/>
      <c r="B194" s="53"/>
      <c r="C194" s="56"/>
      <c r="D194" s="56"/>
      <c r="E194" s="56"/>
      <c r="F194" s="56"/>
      <c r="G194" s="56"/>
      <c r="H194" s="53"/>
      <c r="I194" s="53"/>
      <c r="J194" s="53"/>
      <c r="K194" s="53"/>
      <c r="L194" s="53"/>
    </row>
    <row r="195">
      <c r="A195" s="53"/>
      <c r="B195" s="53"/>
      <c r="C195" s="56"/>
      <c r="D195" s="56"/>
      <c r="E195" s="56"/>
      <c r="F195" s="56"/>
      <c r="G195" s="56"/>
      <c r="H195" s="53"/>
      <c r="I195" s="53"/>
      <c r="J195" s="53"/>
      <c r="K195" s="53"/>
      <c r="L195" s="53"/>
    </row>
    <row r="196">
      <c r="A196" s="53"/>
      <c r="B196" s="53"/>
      <c r="C196" s="56"/>
      <c r="D196" s="56"/>
      <c r="E196" s="56"/>
      <c r="F196" s="56"/>
      <c r="G196" s="56"/>
      <c r="H196" s="53"/>
      <c r="I196" s="53"/>
      <c r="J196" s="53"/>
      <c r="K196" s="53"/>
      <c r="L196" s="53"/>
    </row>
    <row r="197">
      <c r="A197" s="53"/>
      <c r="B197" s="53"/>
      <c r="C197" s="56"/>
      <c r="D197" s="56"/>
      <c r="E197" s="56"/>
      <c r="F197" s="56"/>
      <c r="G197" s="56"/>
      <c r="H197" s="53"/>
      <c r="I197" s="53"/>
      <c r="J197" s="53"/>
      <c r="K197" s="53"/>
      <c r="L197" s="53"/>
    </row>
    <row r="198">
      <c r="A198" s="53"/>
      <c r="B198" s="53"/>
      <c r="C198" s="56"/>
      <c r="D198" s="56"/>
      <c r="E198" s="56"/>
      <c r="F198" s="56"/>
      <c r="G198" s="56"/>
      <c r="H198" s="53"/>
      <c r="I198" s="53"/>
      <c r="J198" s="53"/>
      <c r="K198" s="53"/>
      <c r="L198" s="53"/>
    </row>
    <row r="199">
      <c r="A199" s="53"/>
      <c r="B199" s="53"/>
      <c r="C199" s="56"/>
      <c r="D199" s="56"/>
      <c r="E199" s="56"/>
      <c r="F199" s="56"/>
      <c r="G199" s="56"/>
      <c r="H199" s="53"/>
      <c r="I199" s="53"/>
      <c r="J199" s="53"/>
      <c r="K199" s="53"/>
      <c r="L199" s="53"/>
    </row>
    <row r="200">
      <c r="A200" s="53"/>
      <c r="B200" s="53"/>
      <c r="C200" s="56"/>
      <c r="D200" s="56"/>
      <c r="E200" s="56"/>
      <c r="F200" s="56"/>
      <c r="G200" s="56"/>
      <c r="H200" s="53"/>
      <c r="I200" s="53"/>
      <c r="J200" s="53"/>
      <c r="K200" s="53"/>
      <c r="L200" s="53"/>
    </row>
    <row r="201">
      <c r="A201" s="53"/>
      <c r="B201" s="53"/>
      <c r="C201" s="56"/>
      <c r="D201" s="56"/>
      <c r="E201" s="56"/>
      <c r="F201" s="56"/>
      <c r="G201" s="56"/>
      <c r="H201" s="53"/>
      <c r="I201" s="53"/>
      <c r="J201" s="53"/>
      <c r="K201" s="53"/>
      <c r="L201" s="53"/>
    </row>
    <row r="202">
      <c r="A202" s="53"/>
      <c r="B202" s="53"/>
      <c r="C202" s="56"/>
      <c r="D202" s="56"/>
      <c r="E202" s="56"/>
      <c r="F202" s="56"/>
      <c r="G202" s="56"/>
      <c r="H202" s="53"/>
      <c r="I202" s="53"/>
      <c r="J202" s="53"/>
      <c r="K202" s="53"/>
      <c r="L202" s="53"/>
    </row>
    <row r="203">
      <c r="A203" s="53"/>
      <c r="B203" s="53"/>
      <c r="C203" s="56"/>
      <c r="D203" s="56"/>
      <c r="E203" s="56"/>
      <c r="F203" s="56"/>
      <c r="G203" s="56"/>
      <c r="H203" s="53"/>
      <c r="I203" s="53"/>
      <c r="J203" s="53"/>
      <c r="K203" s="53"/>
      <c r="L203" s="53"/>
    </row>
    <row r="204">
      <c r="A204" s="53"/>
      <c r="B204" s="53"/>
      <c r="C204" s="56"/>
      <c r="D204" s="56"/>
      <c r="E204" s="56"/>
      <c r="F204" s="56"/>
      <c r="G204" s="56"/>
      <c r="H204" s="53"/>
      <c r="I204" s="53"/>
      <c r="J204" s="53"/>
      <c r="K204" s="53"/>
      <c r="L204" s="53"/>
    </row>
    <row r="205">
      <c r="A205" s="53"/>
      <c r="B205" s="53"/>
      <c r="C205" s="56"/>
      <c r="D205" s="56"/>
      <c r="E205" s="56"/>
      <c r="F205" s="56"/>
      <c r="G205" s="56"/>
      <c r="H205" s="53"/>
      <c r="I205" s="53"/>
      <c r="J205" s="53"/>
      <c r="K205" s="53"/>
      <c r="L205" s="53"/>
    </row>
    <row r="206">
      <c r="A206" s="53"/>
      <c r="B206" s="53"/>
      <c r="C206" s="56"/>
      <c r="D206" s="56"/>
      <c r="E206" s="56"/>
      <c r="F206" s="56"/>
      <c r="G206" s="56"/>
      <c r="H206" s="53"/>
      <c r="I206" s="53"/>
      <c r="J206" s="53"/>
      <c r="K206" s="53"/>
      <c r="L206" s="53"/>
    </row>
    <row r="207">
      <c r="A207" s="53"/>
      <c r="B207" s="53"/>
      <c r="C207" s="56"/>
      <c r="D207" s="56"/>
      <c r="E207" s="56"/>
      <c r="F207" s="56"/>
      <c r="G207" s="56"/>
      <c r="H207" s="53"/>
      <c r="I207" s="53"/>
      <c r="J207" s="53"/>
      <c r="K207" s="53"/>
      <c r="L207" s="53"/>
    </row>
    <row r="208">
      <c r="A208" s="53"/>
      <c r="B208" s="53"/>
      <c r="C208" s="56"/>
      <c r="D208" s="56"/>
      <c r="E208" s="56"/>
      <c r="F208" s="56"/>
      <c r="G208" s="56"/>
      <c r="H208" s="53"/>
      <c r="I208" s="53"/>
      <c r="J208" s="53"/>
      <c r="K208" s="53"/>
      <c r="L208" s="53"/>
    </row>
    <row r="209">
      <c r="A209" s="53"/>
      <c r="B209" s="53"/>
      <c r="C209" s="56"/>
      <c r="D209" s="56"/>
      <c r="E209" s="56"/>
      <c r="F209" s="56"/>
      <c r="G209" s="56"/>
      <c r="H209" s="53"/>
      <c r="I209" s="53"/>
      <c r="J209" s="53"/>
      <c r="K209" s="53"/>
      <c r="L209" s="53"/>
    </row>
    <row r="210">
      <c r="A210" s="53"/>
      <c r="B210" s="53"/>
      <c r="C210" s="56"/>
      <c r="D210" s="56"/>
      <c r="E210" s="56"/>
      <c r="F210" s="56"/>
      <c r="G210" s="56"/>
      <c r="H210" s="53"/>
      <c r="I210" s="53"/>
      <c r="J210" s="53"/>
      <c r="K210" s="53"/>
      <c r="L210" s="53"/>
    </row>
    <row r="211">
      <c r="A211" s="53"/>
      <c r="B211" s="53"/>
      <c r="C211" s="56"/>
      <c r="D211" s="56"/>
      <c r="E211" s="56"/>
      <c r="F211" s="56"/>
      <c r="G211" s="56"/>
      <c r="H211" s="53"/>
      <c r="I211" s="53"/>
      <c r="J211" s="53"/>
      <c r="K211" s="53"/>
      <c r="L211" s="53"/>
    </row>
    <row r="212">
      <c r="A212" s="53"/>
      <c r="B212" s="53"/>
      <c r="C212" s="56"/>
      <c r="D212" s="56"/>
      <c r="E212" s="56"/>
      <c r="F212" s="56"/>
      <c r="G212" s="56"/>
      <c r="H212" s="53"/>
      <c r="I212" s="53"/>
      <c r="J212" s="53"/>
      <c r="K212" s="53"/>
      <c r="L212" s="53"/>
    </row>
    <row r="213">
      <c r="A213" s="53"/>
      <c r="B213" s="53"/>
      <c r="C213" s="56"/>
      <c r="D213" s="56"/>
      <c r="E213" s="56"/>
      <c r="F213" s="56"/>
      <c r="G213" s="56"/>
      <c r="H213" s="53"/>
      <c r="I213" s="53"/>
      <c r="J213" s="53"/>
      <c r="K213" s="53"/>
      <c r="L213" s="53"/>
    </row>
    <row r="214">
      <c r="A214" s="53"/>
      <c r="B214" s="53"/>
      <c r="C214" s="56"/>
      <c r="D214" s="56"/>
      <c r="E214" s="56"/>
      <c r="F214" s="56"/>
      <c r="G214" s="56"/>
      <c r="H214" s="53"/>
      <c r="I214" s="53"/>
      <c r="J214" s="53"/>
      <c r="K214" s="53"/>
      <c r="L214" s="53"/>
    </row>
    <row r="215">
      <c r="A215" s="53"/>
      <c r="B215" s="53"/>
      <c r="C215" s="56"/>
      <c r="D215" s="56"/>
      <c r="E215" s="56"/>
      <c r="F215" s="56"/>
      <c r="G215" s="56"/>
      <c r="H215" s="53"/>
      <c r="I215" s="53"/>
      <c r="J215" s="53"/>
      <c r="K215" s="53"/>
      <c r="L215" s="53"/>
    </row>
    <row r="216">
      <c r="A216" s="53"/>
      <c r="B216" s="53"/>
      <c r="C216" s="56"/>
      <c r="D216" s="56"/>
      <c r="E216" s="56"/>
      <c r="F216" s="56"/>
      <c r="G216" s="56"/>
      <c r="H216" s="53"/>
      <c r="I216" s="53"/>
      <c r="J216" s="53"/>
      <c r="K216" s="53"/>
      <c r="L216" s="53"/>
    </row>
    <row r="217">
      <c r="A217" s="53"/>
      <c r="B217" s="53"/>
      <c r="C217" s="56"/>
      <c r="D217" s="56"/>
      <c r="E217" s="56"/>
      <c r="F217" s="56"/>
      <c r="G217" s="56"/>
      <c r="H217" s="53"/>
      <c r="I217" s="53"/>
      <c r="J217" s="53"/>
      <c r="K217" s="53"/>
      <c r="L217" s="53"/>
    </row>
    <row r="218">
      <c r="A218" s="53"/>
      <c r="B218" s="53"/>
      <c r="C218" s="56"/>
      <c r="D218" s="56"/>
      <c r="E218" s="56"/>
      <c r="F218" s="56"/>
      <c r="G218" s="56"/>
      <c r="H218" s="53"/>
      <c r="I218" s="53"/>
      <c r="J218" s="53"/>
      <c r="K218" s="53"/>
      <c r="L218" s="53"/>
    </row>
    <row r="219">
      <c r="A219" s="53"/>
      <c r="B219" s="53"/>
      <c r="C219" s="56"/>
      <c r="D219" s="56"/>
      <c r="E219" s="56"/>
      <c r="F219" s="56"/>
      <c r="G219" s="56"/>
      <c r="H219" s="53"/>
      <c r="I219" s="53"/>
      <c r="J219" s="53"/>
      <c r="K219" s="53"/>
      <c r="L219" s="53"/>
    </row>
    <row r="220">
      <c r="A220" s="53"/>
      <c r="B220" s="53"/>
      <c r="C220" s="56"/>
      <c r="D220" s="56"/>
      <c r="E220" s="56"/>
      <c r="F220" s="56"/>
      <c r="G220" s="56"/>
      <c r="H220" s="53"/>
      <c r="I220" s="53"/>
      <c r="J220" s="53"/>
      <c r="K220" s="53"/>
      <c r="L220" s="53"/>
    </row>
    <row r="221">
      <c r="A221" s="53"/>
      <c r="B221" s="53"/>
      <c r="C221" s="56"/>
      <c r="D221" s="56"/>
      <c r="E221" s="56"/>
      <c r="F221" s="56"/>
      <c r="G221" s="56"/>
      <c r="H221" s="53"/>
      <c r="I221" s="53"/>
      <c r="J221" s="53"/>
      <c r="K221" s="53"/>
      <c r="L221" s="53"/>
    </row>
    <row r="222">
      <c r="A222" s="53"/>
      <c r="B222" s="53"/>
      <c r="C222" s="56"/>
      <c r="D222" s="56"/>
      <c r="E222" s="56"/>
      <c r="F222" s="56"/>
      <c r="G222" s="56"/>
      <c r="H222" s="53"/>
      <c r="I222" s="53"/>
      <c r="J222" s="53"/>
      <c r="K222" s="53"/>
      <c r="L222" s="53"/>
    </row>
    <row r="223">
      <c r="A223" s="53"/>
      <c r="B223" s="53"/>
      <c r="C223" s="56"/>
      <c r="D223" s="56"/>
      <c r="E223" s="56"/>
      <c r="F223" s="56"/>
      <c r="G223" s="56"/>
      <c r="H223" s="53"/>
      <c r="I223" s="53"/>
      <c r="J223" s="53"/>
      <c r="K223" s="53"/>
      <c r="L223" s="53"/>
    </row>
    <row r="224">
      <c r="A224" s="53"/>
      <c r="B224" s="53"/>
      <c r="C224" s="56"/>
      <c r="D224" s="56"/>
      <c r="E224" s="56"/>
      <c r="F224" s="56"/>
      <c r="G224" s="56"/>
      <c r="H224" s="53"/>
      <c r="I224" s="53"/>
      <c r="J224" s="53"/>
      <c r="K224" s="53"/>
      <c r="L224" s="53"/>
    </row>
    <row r="225">
      <c r="A225" s="53"/>
      <c r="B225" s="53"/>
      <c r="C225" s="56"/>
      <c r="D225" s="56"/>
      <c r="E225" s="56"/>
      <c r="F225" s="56"/>
      <c r="G225" s="56"/>
      <c r="H225" s="53"/>
      <c r="I225" s="53"/>
      <c r="J225" s="53"/>
      <c r="K225" s="53"/>
      <c r="L225" s="53"/>
    </row>
    <row r="226">
      <c r="A226" s="53"/>
      <c r="B226" s="53"/>
      <c r="C226" s="56"/>
      <c r="D226" s="56"/>
      <c r="E226" s="56"/>
      <c r="F226" s="56"/>
      <c r="G226" s="56"/>
      <c r="H226" s="53"/>
      <c r="I226" s="53"/>
      <c r="J226" s="53"/>
      <c r="K226" s="53"/>
      <c r="L226" s="53"/>
    </row>
    <row r="227">
      <c r="A227" s="53"/>
      <c r="B227" s="53"/>
      <c r="C227" s="56"/>
      <c r="D227" s="56"/>
      <c r="E227" s="56"/>
      <c r="F227" s="56"/>
      <c r="G227" s="56"/>
      <c r="H227" s="53"/>
      <c r="I227" s="53"/>
      <c r="J227" s="53"/>
      <c r="K227" s="53"/>
      <c r="L227" s="53"/>
    </row>
    <row r="228">
      <c r="A228" s="53"/>
      <c r="B228" s="53"/>
      <c r="C228" s="56"/>
      <c r="D228" s="56"/>
      <c r="E228" s="56"/>
      <c r="F228" s="56"/>
      <c r="G228" s="56"/>
      <c r="H228" s="53"/>
      <c r="I228" s="53"/>
      <c r="J228" s="53"/>
      <c r="K228" s="53"/>
      <c r="L228" s="53"/>
    </row>
    <row r="229">
      <c r="A229" s="53"/>
      <c r="B229" s="53"/>
      <c r="C229" s="56"/>
      <c r="D229" s="56"/>
      <c r="E229" s="56"/>
      <c r="F229" s="56"/>
      <c r="G229" s="56"/>
      <c r="H229" s="53"/>
      <c r="I229" s="53"/>
      <c r="J229" s="53"/>
      <c r="K229" s="53"/>
      <c r="L229" s="53"/>
    </row>
    <row r="230">
      <c r="A230" s="53"/>
      <c r="B230" s="53"/>
      <c r="C230" s="56"/>
      <c r="D230" s="56"/>
      <c r="E230" s="56"/>
      <c r="F230" s="56"/>
      <c r="G230" s="56"/>
      <c r="H230" s="53"/>
      <c r="I230" s="53"/>
      <c r="J230" s="53"/>
      <c r="K230" s="53"/>
      <c r="L230" s="53"/>
    </row>
    <row r="231">
      <c r="A231" s="53"/>
      <c r="B231" s="53"/>
      <c r="C231" s="56"/>
      <c r="D231" s="56"/>
      <c r="E231" s="56"/>
      <c r="F231" s="56"/>
      <c r="G231" s="56"/>
      <c r="H231" s="53"/>
      <c r="I231" s="53"/>
      <c r="J231" s="53"/>
      <c r="K231" s="53"/>
      <c r="L231" s="53"/>
    </row>
    <row r="232">
      <c r="A232" s="53"/>
      <c r="B232" s="53"/>
      <c r="C232" s="56"/>
      <c r="D232" s="56"/>
      <c r="E232" s="56"/>
      <c r="F232" s="56"/>
      <c r="G232" s="56"/>
      <c r="H232" s="53"/>
      <c r="I232" s="53"/>
      <c r="J232" s="53"/>
      <c r="K232" s="53"/>
      <c r="L232" s="53"/>
    </row>
    <row r="233">
      <c r="A233" s="53"/>
      <c r="B233" s="53"/>
      <c r="C233" s="56"/>
      <c r="D233" s="56"/>
      <c r="E233" s="56"/>
      <c r="F233" s="56"/>
      <c r="G233" s="56"/>
      <c r="H233" s="53"/>
      <c r="I233" s="53"/>
      <c r="J233" s="53"/>
      <c r="K233" s="53"/>
      <c r="L233" s="53"/>
    </row>
    <row r="234">
      <c r="A234" s="53"/>
      <c r="B234" s="53"/>
      <c r="C234" s="56"/>
      <c r="D234" s="56"/>
      <c r="E234" s="56"/>
      <c r="F234" s="56"/>
      <c r="G234" s="56"/>
      <c r="H234" s="53"/>
      <c r="I234" s="53"/>
      <c r="J234" s="53"/>
      <c r="K234" s="53"/>
      <c r="L234" s="53"/>
    </row>
    <row r="235">
      <c r="A235" s="53"/>
      <c r="B235" s="53"/>
      <c r="C235" s="56"/>
      <c r="D235" s="56"/>
      <c r="E235" s="56"/>
      <c r="F235" s="56"/>
      <c r="G235" s="56"/>
      <c r="H235" s="53"/>
      <c r="I235" s="53"/>
      <c r="J235" s="53"/>
      <c r="K235" s="53"/>
      <c r="L235" s="53"/>
    </row>
    <row r="236">
      <c r="A236" s="53"/>
      <c r="B236" s="53"/>
      <c r="C236" s="56"/>
      <c r="D236" s="56"/>
      <c r="E236" s="56"/>
      <c r="F236" s="56"/>
      <c r="G236" s="56"/>
      <c r="H236" s="53"/>
      <c r="I236" s="53"/>
      <c r="J236" s="53"/>
      <c r="K236" s="53"/>
      <c r="L236" s="53"/>
    </row>
    <row r="237">
      <c r="A237" s="53"/>
      <c r="B237" s="53"/>
      <c r="C237" s="56"/>
      <c r="D237" s="56"/>
      <c r="E237" s="56"/>
      <c r="F237" s="56"/>
      <c r="G237" s="56"/>
      <c r="H237" s="53"/>
      <c r="I237" s="53"/>
      <c r="J237" s="53"/>
      <c r="K237" s="53"/>
      <c r="L237" s="53"/>
    </row>
    <row r="238">
      <c r="A238" s="53"/>
      <c r="B238" s="53"/>
      <c r="C238" s="56"/>
      <c r="D238" s="56"/>
      <c r="E238" s="56"/>
      <c r="F238" s="56"/>
      <c r="G238" s="56"/>
      <c r="H238" s="53"/>
      <c r="I238" s="53"/>
      <c r="J238" s="53"/>
      <c r="K238" s="53"/>
      <c r="L238" s="53"/>
    </row>
    <row r="239">
      <c r="A239" s="53"/>
      <c r="B239" s="53"/>
      <c r="C239" s="56"/>
      <c r="D239" s="56"/>
      <c r="E239" s="56"/>
      <c r="F239" s="56"/>
      <c r="G239" s="56"/>
      <c r="H239" s="53"/>
      <c r="I239" s="53"/>
      <c r="J239" s="53"/>
      <c r="K239" s="53"/>
      <c r="L239" s="53"/>
    </row>
    <row r="240">
      <c r="A240" s="53"/>
      <c r="B240" s="53"/>
      <c r="C240" s="56"/>
      <c r="D240" s="56"/>
      <c r="E240" s="56"/>
      <c r="F240" s="56"/>
      <c r="G240" s="56"/>
      <c r="H240" s="53"/>
      <c r="I240" s="53"/>
      <c r="J240" s="53"/>
      <c r="K240" s="53"/>
      <c r="L240" s="53"/>
    </row>
    <row r="241">
      <c r="A241" s="53"/>
      <c r="B241" s="53"/>
      <c r="C241" s="56"/>
      <c r="D241" s="56"/>
      <c r="E241" s="56"/>
      <c r="F241" s="56"/>
      <c r="G241" s="56"/>
      <c r="H241" s="53"/>
      <c r="I241" s="53"/>
      <c r="J241" s="53"/>
      <c r="K241" s="53"/>
      <c r="L241" s="53"/>
    </row>
    <row r="242">
      <c r="A242" s="53"/>
      <c r="B242" s="53"/>
      <c r="C242" s="56"/>
      <c r="D242" s="56"/>
      <c r="E242" s="56"/>
      <c r="F242" s="56"/>
      <c r="G242" s="56"/>
      <c r="H242" s="53"/>
      <c r="I242" s="53"/>
      <c r="J242" s="53"/>
      <c r="K242" s="53"/>
      <c r="L242" s="53"/>
    </row>
    <row r="243">
      <c r="A243" s="53"/>
      <c r="B243" s="53"/>
      <c r="C243" s="56"/>
      <c r="D243" s="56"/>
      <c r="E243" s="56"/>
      <c r="F243" s="56"/>
      <c r="G243" s="56"/>
      <c r="H243" s="53"/>
      <c r="I243" s="53"/>
      <c r="J243" s="53"/>
      <c r="K243" s="53"/>
      <c r="L243" s="53"/>
    </row>
    <row r="244">
      <c r="A244" s="53"/>
      <c r="B244" s="53"/>
      <c r="C244" s="56"/>
      <c r="D244" s="56"/>
      <c r="E244" s="56"/>
      <c r="F244" s="56"/>
      <c r="G244" s="56"/>
      <c r="H244" s="53"/>
      <c r="I244" s="53"/>
      <c r="J244" s="53"/>
      <c r="K244" s="53"/>
      <c r="L244" s="53"/>
    </row>
    <row r="245">
      <c r="A245" s="53"/>
      <c r="B245" s="53"/>
      <c r="C245" s="56"/>
      <c r="D245" s="56"/>
      <c r="E245" s="56"/>
      <c r="F245" s="56"/>
      <c r="G245" s="56"/>
      <c r="H245" s="53"/>
      <c r="I245" s="53"/>
      <c r="J245" s="53"/>
      <c r="K245" s="53"/>
      <c r="L245" s="53"/>
    </row>
    <row r="246">
      <c r="A246" s="53"/>
      <c r="B246" s="53"/>
      <c r="C246" s="56"/>
      <c r="D246" s="56"/>
      <c r="E246" s="56"/>
      <c r="F246" s="56"/>
      <c r="G246" s="56"/>
      <c r="H246" s="53"/>
      <c r="I246" s="53"/>
      <c r="J246" s="53"/>
      <c r="K246" s="53"/>
      <c r="L246" s="53"/>
    </row>
    <row r="247">
      <c r="A247" s="53"/>
      <c r="B247" s="53"/>
      <c r="C247" s="56"/>
      <c r="D247" s="56"/>
      <c r="E247" s="56"/>
      <c r="F247" s="56"/>
      <c r="G247" s="56"/>
      <c r="H247" s="53"/>
      <c r="I247" s="53"/>
      <c r="J247" s="53"/>
      <c r="K247" s="53"/>
      <c r="L247" s="53"/>
    </row>
    <row r="248">
      <c r="A248" s="53"/>
      <c r="B248" s="53"/>
      <c r="C248" s="56"/>
      <c r="D248" s="56"/>
      <c r="E248" s="56"/>
      <c r="F248" s="56"/>
      <c r="G248" s="56"/>
      <c r="H248" s="53"/>
      <c r="I248" s="53"/>
      <c r="J248" s="53"/>
      <c r="K248" s="53"/>
      <c r="L248" s="53"/>
    </row>
    <row r="249">
      <c r="A249" s="53"/>
      <c r="B249" s="53"/>
      <c r="C249" s="56"/>
      <c r="D249" s="56"/>
      <c r="E249" s="56"/>
      <c r="F249" s="56"/>
      <c r="G249" s="56"/>
      <c r="H249" s="53"/>
      <c r="I249" s="53"/>
      <c r="J249" s="53"/>
      <c r="K249" s="53"/>
      <c r="L249" s="53"/>
    </row>
    <row r="250">
      <c r="A250" s="53"/>
      <c r="B250" s="53"/>
      <c r="C250" s="56"/>
      <c r="D250" s="56"/>
      <c r="E250" s="56"/>
      <c r="F250" s="56"/>
      <c r="G250" s="56"/>
      <c r="H250" s="53"/>
      <c r="I250" s="53"/>
      <c r="J250" s="53"/>
      <c r="K250" s="53"/>
      <c r="L250" s="53"/>
    </row>
    <row r="251">
      <c r="A251" s="53"/>
      <c r="B251" s="53"/>
      <c r="C251" s="56"/>
      <c r="D251" s="56"/>
      <c r="E251" s="56"/>
      <c r="F251" s="56"/>
      <c r="G251" s="56"/>
      <c r="H251" s="53"/>
      <c r="I251" s="53"/>
      <c r="J251" s="53"/>
      <c r="K251" s="53"/>
      <c r="L251" s="53"/>
    </row>
    <row r="252">
      <c r="A252" s="53"/>
      <c r="B252" s="53"/>
      <c r="C252" s="56"/>
      <c r="D252" s="56"/>
      <c r="E252" s="56"/>
      <c r="F252" s="56"/>
      <c r="G252" s="56"/>
      <c r="H252" s="53"/>
      <c r="I252" s="53"/>
      <c r="J252" s="53"/>
      <c r="K252" s="53"/>
      <c r="L252" s="53"/>
    </row>
    <row r="253">
      <c r="A253" s="53"/>
      <c r="B253" s="53"/>
      <c r="C253" s="56"/>
      <c r="D253" s="56"/>
      <c r="E253" s="56"/>
      <c r="F253" s="56"/>
      <c r="G253" s="56"/>
      <c r="H253" s="53"/>
      <c r="I253" s="53"/>
      <c r="J253" s="53"/>
      <c r="K253" s="53"/>
      <c r="L253" s="53"/>
    </row>
    <row r="254">
      <c r="A254" s="53"/>
      <c r="B254" s="53"/>
      <c r="C254" s="56"/>
      <c r="D254" s="56"/>
      <c r="E254" s="56"/>
      <c r="F254" s="56"/>
      <c r="G254" s="56"/>
      <c r="H254" s="53"/>
      <c r="I254" s="53"/>
      <c r="J254" s="53"/>
      <c r="K254" s="53"/>
      <c r="L254" s="53"/>
    </row>
    <row r="255">
      <c r="A255" s="53"/>
      <c r="B255" s="53"/>
      <c r="C255" s="56"/>
      <c r="D255" s="56"/>
      <c r="E255" s="56"/>
      <c r="F255" s="56"/>
      <c r="G255" s="56"/>
      <c r="H255" s="53"/>
      <c r="I255" s="53"/>
      <c r="J255" s="53"/>
      <c r="K255" s="53"/>
      <c r="L255" s="53"/>
    </row>
    <row r="256">
      <c r="A256" s="53"/>
      <c r="B256" s="53"/>
      <c r="C256" s="56"/>
      <c r="D256" s="56"/>
      <c r="E256" s="56"/>
      <c r="F256" s="56"/>
      <c r="G256" s="56"/>
      <c r="H256" s="53"/>
      <c r="I256" s="53"/>
      <c r="J256" s="53"/>
      <c r="K256" s="53"/>
      <c r="L256" s="53"/>
    </row>
    <row r="257">
      <c r="A257" s="53"/>
      <c r="B257" s="53"/>
      <c r="C257" s="56"/>
      <c r="D257" s="56"/>
      <c r="E257" s="56"/>
      <c r="F257" s="56"/>
      <c r="G257" s="56"/>
      <c r="H257" s="53"/>
      <c r="I257" s="53"/>
      <c r="J257" s="53"/>
      <c r="K257" s="53"/>
      <c r="L257" s="53"/>
    </row>
    <row r="258">
      <c r="A258" s="53"/>
      <c r="B258" s="53"/>
      <c r="C258" s="56"/>
      <c r="D258" s="56"/>
      <c r="E258" s="56"/>
      <c r="F258" s="56"/>
      <c r="G258" s="56"/>
      <c r="H258" s="53"/>
      <c r="I258" s="53"/>
      <c r="J258" s="53"/>
      <c r="K258" s="53"/>
      <c r="L258" s="53"/>
    </row>
    <row r="259">
      <c r="A259" s="53"/>
      <c r="B259" s="53"/>
      <c r="C259" s="56"/>
      <c r="D259" s="56"/>
      <c r="E259" s="56"/>
      <c r="F259" s="56"/>
      <c r="G259" s="56"/>
      <c r="H259" s="53"/>
      <c r="I259" s="53"/>
      <c r="J259" s="53"/>
      <c r="K259" s="53"/>
      <c r="L259" s="53"/>
    </row>
    <row r="260">
      <c r="A260" s="53"/>
      <c r="B260" s="53"/>
      <c r="C260" s="56"/>
      <c r="D260" s="56"/>
      <c r="E260" s="56"/>
      <c r="F260" s="56"/>
      <c r="G260" s="56"/>
      <c r="H260" s="53"/>
      <c r="I260" s="53"/>
      <c r="J260" s="53"/>
      <c r="K260" s="53"/>
      <c r="L260" s="53"/>
    </row>
    <row r="261">
      <c r="A261" s="53"/>
      <c r="B261" s="53"/>
      <c r="C261" s="56"/>
      <c r="D261" s="56"/>
      <c r="E261" s="56"/>
      <c r="F261" s="56"/>
      <c r="G261" s="56"/>
      <c r="H261" s="53"/>
      <c r="I261" s="53"/>
      <c r="J261" s="53"/>
      <c r="K261" s="53"/>
      <c r="L261" s="53"/>
    </row>
    <row r="262">
      <c r="A262" s="53"/>
      <c r="B262" s="53"/>
      <c r="C262" s="56"/>
      <c r="D262" s="56"/>
      <c r="E262" s="56"/>
      <c r="F262" s="56"/>
      <c r="G262" s="56"/>
      <c r="H262" s="53"/>
      <c r="I262" s="53"/>
      <c r="J262" s="53"/>
      <c r="K262" s="53"/>
      <c r="L262" s="53"/>
    </row>
    <row r="263">
      <c r="A263" s="53"/>
      <c r="B263" s="53"/>
      <c r="C263" s="56"/>
      <c r="D263" s="56"/>
      <c r="E263" s="56"/>
      <c r="F263" s="56"/>
      <c r="G263" s="56"/>
      <c r="H263" s="53"/>
      <c r="I263" s="53"/>
      <c r="J263" s="53"/>
      <c r="K263" s="53"/>
      <c r="L263" s="53"/>
    </row>
    <row r="264">
      <c r="A264" s="53"/>
      <c r="B264" s="53"/>
      <c r="C264" s="56"/>
      <c r="D264" s="56"/>
      <c r="E264" s="56"/>
      <c r="F264" s="56"/>
      <c r="G264" s="56"/>
      <c r="H264" s="53"/>
      <c r="I264" s="53"/>
      <c r="J264" s="53"/>
      <c r="K264" s="53"/>
      <c r="L264" s="53"/>
    </row>
    <row r="265">
      <c r="A265" s="53"/>
      <c r="B265" s="53"/>
      <c r="C265" s="56"/>
      <c r="D265" s="56"/>
      <c r="E265" s="56"/>
      <c r="F265" s="56"/>
      <c r="G265" s="56"/>
      <c r="H265" s="53"/>
      <c r="I265" s="53"/>
      <c r="J265" s="53"/>
      <c r="K265" s="53"/>
      <c r="L265" s="53"/>
    </row>
    <row r="266">
      <c r="A266" s="53"/>
      <c r="B266" s="53"/>
      <c r="C266" s="56"/>
      <c r="D266" s="56"/>
      <c r="E266" s="56"/>
      <c r="F266" s="56"/>
      <c r="G266" s="56"/>
      <c r="H266" s="53"/>
      <c r="I266" s="53"/>
      <c r="J266" s="53"/>
      <c r="K266" s="53"/>
      <c r="L266" s="53"/>
    </row>
    <row r="267">
      <c r="A267" s="53"/>
      <c r="B267" s="53"/>
      <c r="C267" s="56"/>
      <c r="D267" s="56"/>
      <c r="E267" s="56"/>
      <c r="F267" s="56"/>
      <c r="G267" s="56"/>
      <c r="H267" s="53"/>
      <c r="I267" s="53"/>
      <c r="J267" s="53"/>
      <c r="K267" s="53"/>
      <c r="L267" s="53"/>
    </row>
    <row r="268">
      <c r="A268" s="53"/>
      <c r="B268" s="53"/>
      <c r="C268" s="56"/>
      <c r="D268" s="56"/>
      <c r="E268" s="56"/>
      <c r="F268" s="56"/>
      <c r="G268" s="56"/>
      <c r="H268" s="53"/>
      <c r="I268" s="53"/>
      <c r="J268" s="53"/>
      <c r="K268" s="53"/>
      <c r="L268" s="53"/>
    </row>
    <row r="269">
      <c r="A269" s="53"/>
      <c r="B269" s="53"/>
      <c r="C269" s="56"/>
      <c r="D269" s="56"/>
      <c r="E269" s="56"/>
      <c r="F269" s="56"/>
      <c r="G269" s="56"/>
      <c r="H269" s="53"/>
      <c r="I269" s="53"/>
      <c r="J269" s="53"/>
      <c r="K269" s="53"/>
      <c r="L269" s="53"/>
    </row>
    <row r="270">
      <c r="A270" s="53"/>
      <c r="B270" s="53"/>
      <c r="C270" s="56"/>
      <c r="D270" s="56"/>
      <c r="E270" s="56"/>
      <c r="F270" s="56"/>
      <c r="G270" s="56"/>
      <c r="H270" s="53"/>
      <c r="I270" s="53"/>
      <c r="J270" s="53"/>
      <c r="K270" s="53"/>
      <c r="L270" s="53"/>
    </row>
    <row r="271">
      <c r="A271" s="53"/>
      <c r="B271" s="53"/>
      <c r="C271" s="56"/>
      <c r="D271" s="56"/>
      <c r="E271" s="56"/>
      <c r="F271" s="56"/>
      <c r="G271" s="56"/>
      <c r="H271" s="53"/>
      <c r="I271" s="53"/>
      <c r="J271" s="53"/>
      <c r="K271" s="53"/>
      <c r="L271" s="53"/>
    </row>
    <row r="272">
      <c r="A272" s="53"/>
      <c r="B272" s="53"/>
      <c r="C272" s="56"/>
      <c r="D272" s="56"/>
      <c r="E272" s="56"/>
      <c r="F272" s="56"/>
      <c r="G272" s="56"/>
      <c r="H272" s="53"/>
      <c r="I272" s="53"/>
      <c r="J272" s="53"/>
      <c r="K272" s="53"/>
      <c r="L272" s="53"/>
    </row>
    <row r="273">
      <c r="A273" s="53"/>
      <c r="B273" s="53"/>
      <c r="C273" s="56"/>
      <c r="D273" s="56"/>
      <c r="E273" s="56"/>
      <c r="F273" s="56"/>
      <c r="G273" s="56"/>
      <c r="H273" s="53"/>
      <c r="I273" s="53"/>
      <c r="J273" s="53"/>
      <c r="K273" s="53"/>
      <c r="L273" s="53"/>
    </row>
    <row r="274">
      <c r="A274" s="53"/>
      <c r="B274" s="53"/>
      <c r="C274" s="56"/>
      <c r="D274" s="56"/>
      <c r="E274" s="56"/>
      <c r="F274" s="56"/>
      <c r="G274" s="56"/>
      <c r="H274" s="53"/>
      <c r="I274" s="53"/>
      <c r="J274" s="53"/>
      <c r="K274" s="53"/>
      <c r="L274" s="53"/>
    </row>
    <row r="275">
      <c r="A275" s="53"/>
      <c r="B275" s="53"/>
      <c r="C275" s="56"/>
      <c r="D275" s="56"/>
      <c r="E275" s="56"/>
      <c r="F275" s="56"/>
      <c r="G275" s="56"/>
      <c r="H275" s="53"/>
      <c r="I275" s="53"/>
      <c r="J275" s="53"/>
      <c r="K275" s="53"/>
      <c r="L275" s="53"/>
    </row>
    <row r="276">
      <c r="A276" s="53"/>
      <c r="B276" s="53"/>
      <c r="C276" s="56"/>
      <c r="D276" s="56"/>
      <c r="E276" s="56"/>
      <c r="F276" s="56"/>
      <c r="G276" s="56"/>
      <c r="H276" s="53"/>
      <c r="I276" s="53"/>
      <c r="J276" s="53"/>
      <c r="K276" s="53"/>
      <c r="L276" s="53"/>
    </row>
    <row r="277">
      <c r="A277" s="53"/>
      <c r="B277" s="53"/>
      <c r="C277" s="56"/>
      <c r="D277" s="56"/>
      <c r="E277" s="56"/>
      <c r="F277" s="56"/>
      <c r="G277" s="56"/>
      <c r="H277" s="53"/>
      <c r="I277" s="53"/>
      <c r="J277" s="53"/>
      <c r="K277" s="53"/>
      <c r="L277" s="53"/>
    </row>
    <row r="278">
      <c r="A278" s="53"/>
      <c r="B278" s="53"/>
      <c r="C278" s="56"/>
      <c r="D278" s="56"/>
      <c r="E278" s="56"/>
      <c r="F278" s="56"/>
      <c r="G278" s="56"/>
      <c r="H278" s="53"/>
      <c r="I278" s="53"/>
      <c r="J278" s="53"/>
      <c r="K278" s="53"/>
      <c r="L278" s="53"/>
    </row>
    <row r="279">
      <c r="A279" s="53"/>
      <c r="B279" s="53"/>
      <c r="C279" s="56"/>
      <c r="D279" s="56"/>
      <c r="E279" s="56"/>
      <c r="F279" s="56"/>
      <c r="G279" s="56"/>
      <c r="H279" s="53"/>
      <c r="I279" s="53"/>
      <c r="J279" s="53"/>
      <c r="K279" s="53"/>
      <c r="L279" s="53"/>
    </row>
    <row r="280">
      <c r="A280" s="53"/>
      <c r="B280" s="53"/>
      <c r="C280" s="56"/>
      <c r="D280" s="56"/>
      <c r="E280" s="56"/>
      <c r="F280" s="56"/>
      <c r="G280" s="56"/>
      <c r="H280" s="53"/>
      <c r="I280" s="53"/>
      <c r="J280" s="53"/>
      <c r="K280" s="53"/>
      <c r="L280" s="53"/>
    </row>
    <row r="281">
      <c r="A281" s="53"/>
      <c r="B281" s="53"/>
      <c r="C281" s="56"/>
      <c r="D281" s="56"/>
      <c r="E281" s="56"/>
      <c r="F281" s="56"/>
      <c r="G281" s="56"/>
      <c r="H281" s="53"/>
      <c r="I281" s="53"/>
      <c r="J281" s="53"/>
      <c r="K281" s="53"/>
      <c r="L281" s="53"/>
    </row>
    <row r="282">
      <c r="A282" s="53"/>
      <c r="B282" s="53"/>
      <c r="C282" s="56"/>
      <c r="D282" s="56"/>
      <c r="E282" s="56"/>
      <c r="F282" s="56"/>
      <c r="G282" s="56"/>
      <c r="H282" s="53"/>
      <c r="I282" s="53"/>
      <c r="J282" s="53"/>
      <c r="K282" s="53"/>
      <c r="L282" s="53"/>
    </row>
    <row r="283">
      <c r="A283" s="53"/>
      <c r="B283" s="53"/>
      <c r="C283" s="56"/>
      <c r="D283" s="56"/>
      <c r="E283" s="56"/>
      <c r="F283" s="56"/>
      <c r="G283" s="56"/>
      <c r="H283" s="53"/>
      <c r="I283" s="53"/>
      <c r="J283" s="53"/>
      <c r="K283" s="53"/>
      <c r="L283" s="53"/>
    </row>
    <row r="284">
      <c r="A284" s="53"/>
      <c r="B284" s="53"/>
      <c r="C284" s="56"/>
      <c r="D284" s="56"/>
      <c r="E284" s="56"/>
      <c r="F284" s="56"/>
      <c r="G284" s="56"/>
      <c r="H284" s="53"/>
      <c r="I284" s="53"/>
      <c r="J284" s="53"/>
      <c r="K284" s="53"/>
      <c r="L284" s="53"/>
    </row>
    <row r="285">
      <c r="A285" s="53"/>
      <c r="B285" s="53"/>
      <c r="C285" s="56"/>
      <c r="D285" s="56"/>
      <c r="E285" s="56"/>
      <c r="F285" s="56"/>
      <c r="G285" s="56"/>
      <c r="H285" s="53"/>
      <c r="I285" s="53"/>
      <c r="J285" s="53"/>
      <c r="K285" s="53"/>
      <c r="L285" s="53"/>
    </row>
    <row r="286">
      <c r="A286" s="53"/>
      <c r="B286" s="53"/>
      <c r="C286" s="56"/>
      <c r="D286" s="56"/>
      <c r="E286" s="56"/>
      <c r="F286" s="56"/>
      <c r="G286" s="56"/>
      <c r="H286" s="53"/>
      <c r="I286" s="53"/>
      <c r="J286" s="53"/>
      <c r="K286" s="53"/>
      <c r="L286" s="53"/>
    </row>
    <row r="287">
      <c r="A287" s="53"/>
      <c r="B287" s="53"/>
      <c r="C287" s="56"/>
      <c r="D287" s="56"/>
      <c r="E287" s="56"/>
      <c r="F287" s="56"/>
      <c r="G287" s="56"/>
      <c r="H287" s="53"/>
      <c r="I287" s="53"/>
      <c r="J287" s="53"/>
      <c r="K287" s="53"/>
      <c r="L287" s="53"/>
    </row>
    <row r="288">
      <c r="A288" s="53"/>
      <c r="B288" s="53"/>
      <c r="C288" s="56"/>
      <c r="D288" s="56"/>
      <c r="E288" s="56"/>
      <c r="F288" s="56"/>
      <c r="G288" s="56"/>
      <c r="H288" s="53"/>
      <c r="I288" s="53"/>
      <c r="J288" s="53"/>
      <c r="K288" s="53"/>
      <c r="L288" s="53"/>
    </row>
    <row r="289">
      <c r="A289" s="53"/>
      <c r="B289" s="53"/>
      <c r="C289" s="56"/>
      <c r="D289" s="56"/>
      <c r="E289" s="56"/>
      <c r="F289" s="56"/>
      <c r="G289" s="56"/>
      <c r="H289" s="53"/>
      <c r="I289" s="53"/>
      <c r="J289" s="53"/>
      <c r="K289" s="53"/>
      <c r="L289" s="53"/>
    </row>
    <row r="290">
      <c r="A290" s="53"/>
      <c r="B290" s="53"/>
      <c r="C290" s="56"/>
      <c r="D290" s="56"/>
      <c r="E290" s="56"/>
      <c r="F290" s="56"/>
      <c r="G290" s="56"/>
      <c r="H290" s="53"/>
      <c r="I290" s="53"/>
      <c r="J290" s="53"/>
      <c r="K290" s="53"/>
      <c r="L290" s="53"/>
    </row>
    <row r="291">
      <c r="A291" s="53"/>
      <c r="B291" s="53"/>
      <c r="C291" s="56"/>
      <c r="D291" s="56"/>
      <c r="E291" s="56"/>
      <c r="F291" s="56"/>
      <c r="G291" s="56"/>
      <c r="H291" s="53"/>
      <c r="I291" s="53"/>
      <c r="J291" s="53"/>
      <c r="K291" s="53"/>
      <c r="L291" s="53"/>
    </row>
    <row r="292">
      <c r="A292" s="53"/>
      <c r="B292" s="53"/>
      <c r="C292" s="56"/>
      <c r="D292" s="56"/>
      <c r="E292" s="56"/>
      <c r="F292" s="56"/>
      <c r="G292" s="56"/>
      <c r="H292" s="53"/>
      <c r="I292" s="53"/>
      <c r="J292" s="53"/>
      <c r="K292" s="53"/>
      <c r="L292" s="53"/>
    </row>
    <row r="293">
      <c r="A293" s="53"/>
      <c r="B293" s="53"/>
      <c r="C293" s="56"/>
      <c r="D293" s="56"/>
      <c r="E293" s="56"/>
      <c r="F293" s="56"/>
      <c r="G293" s="56"/>
      <c r="H293" s="53"/>
      <c r="I293" s="53"/>
      <c r="J293" s="53"/>
      <c r="K293" s="53"/>
      <c r="L293" s="53"/>
    </row>
    <row r="294">
      <c r="A294" s="53"/>
      <c r="B294" s="53"/>
      <c r="C294" s="56"/>
      <c r="D294" s="56"/>
      <c r="E294" s="56"/>
      <c r="F294" s="56"/>
      <c r="G294" s="56"/>
      <c r="H294" s="53"/>
      <c r="I294" s="53"/>
      <c r="J294" s="53"/>
      <c r="K294" s="53"/>
      <c r="L294" s="53"/>
    </row>
    <row r="295">
      <c r="A295" s="53"/>
      <c r="B295" s="53"/>
      <c r="C295" s="56"/>
      <c r="D295" s="56"/>
      <c r="E295" s="56"/>
      <c r="F295" s="56"/>
      <c r="G295" s="56"/>
      <c r="H295" s="53"/>
      <c r="I295" s="53"/>
      <c r="J295" s="53"/>
      <c r="K295" s="53"/>
      <c r="L295" s="53"/>
    </row>
    <row r="296">
      <c r="A296" s="53"/>
      <c r="B296" s="53"/>
      <c r="C296" s="56"/>
      <c r="D296" s="56"/>
      <c r="E296" s="56"/>
      <c r="F296" s="56"/>
      <c r="G296" s="56"/>
      <c r="H296" s="53"/>
      <c r="I296" s="53"/>
      <c r="J296" s="53"/>
      <c r="K296" s="53"/>
      <c r="L296" s="53"/>
    </row>
    <row r="297">
      <c r="A297" s="53"/>
      <c r="B297" s="53"/>
      <c r="C297" s="56"/>
      <c r="D297" s="56"/>
      <c r="E297" s="56"/>
      <c r="F297" s="56"/>
      <c r="G297" s="56"/>
      <c r="H297" s="53"/>
      <c r="I297" s="53"/>
      <c r="J297" s="53"/>
      <c r="K297" s="53"/>
      <c r="L297" s="53"/>
    </row>
    <row r="298">
      <c r="A298" s="53"/>
      <c r="B298" s="53"/>
      <c r="C298" s="56"/>
      <c r="D298" s="56"/>
      <c r="E298" s="56"/>
      <c r="F298" s="56"/>
      <c r="G298" s="56"/>
      <c r="H298" s="53"/>
      <c r="I298" s="53"/>
      <c r="J298" s="53"/>
      <c r="K298" s="53"/>
      <c r="L298" s="53"/>
    </row>
    <row r="299">
      <c r="A299" s="53"/>
      <c r="B299" s="53"/>
      <c r="C299" s="56"/>
      <c r="D299" s="56"/>
      <c r="E299" s="56"/>
      <c r="F299" s="56"/>
      <c r="G299" s="56"/>
      <c r="H299" s="53"/>
      <c r="I299" s="53"/>
      <c r="J299" s="53"/>
      <c r="K299" s="53"/>
      <c r="L299" s="53"/>
    </row>
    <row r="300">
      <c r="A300" s="53"/>
      <c r="B300" s="53"/>
      <c r="C300" s="56"/>
      <c r="D300" s="56"/>
      <c r="E300" s="56"/>
      <c r="F300" s="56"/>
      <c r="G300" s="56"/>
      <c r="H300" s="53"/>
      <c r="I300" s="53"/>
      <c r="J300" s="53"/>
      <c r="K300" s="53"/>
      <c r="L300" s="53"/>
    </row>
    <row r="301">
      <c r="A301" s="53"/>
      <c r="B301" s="53"/>
      <c r="C301" s="56"/>
      <c r="D301" s="56"/>
      <c r="E301" s="56"/>
      <c r="F301" s="56"/>
      <c r="G301" s="56"/>
      <c r="H301" s="53"/>
      <c r="I301" s="53"/>
      <c r="J301" s="53"/>
      <c r="K301" s="53"/>
      <c r="L301" s="53"/>
    </row>
    <row r="302">
      <c r="A302" s="53"/>
      <c r="B302" s="53"/>
      <c r="C302" s="56"/>
      <c r="D302" s="56"/>
      <c r="E302" s="56"/>
      <c r="F302" s="56"/>
      <c r="G302" s="56"/>
      <c r="H302" s="53"/>
      <c r="I302" s="53"/>
      <c r="J302" s="53"/>
      <c r="K302" s="53"/>
      <c r="L302" s="53"/>
    </row>
    <row r="303">
      <c r="A303" s="53"/>
      <c r="B303" s="53"/>
      <c r="C303" s="56"/>
      <c r="D303" s="56"/>
      <c r="E303" s="56"/>
      <c r="F303" s="56"/>
      <c r="G303" s="56"/>
      <c r="H303" s="53"/>
      <c r="I303" s="53"/>
      <c r="J303" s="53"/>
      <c r="K303" s="53"/>
      <c r="L303" s="53"/>
    </row>
    <row r="304">
      <c r="A304" s="53"/>
      <c r="B304" s="53"/>
      <c r="C304" s="56"/>
      <c r="D304" s="56"/>
      <c r="E304" s="56"/>
      <c r="F304" s="56"/>
      <c r="G304" s="56"/>
      <c r="H304" s="53"/>
      <c r="I304" s="53"/>
      <c r="J304" s="53"/>
      <c r="K304" s="53"/>
      <c r="L304" s="53"/>
    </row>
    <row r="305">
      <c r="A305" s="53"/>
      <c r="B305" s="53"/>
      <c r="C305" s="56"/>
      <c r="D305" s="56"/>
      <c r="E305" s="56"/>
      <c r="F305" s="56"/>
      <c r="G305" s="56"/>
      <c r="H305" s="53"/>
      <c r="I305" s="53"/>
      <c r="J305" s="53"/>
      <c r="K305" s="53"/>
      <c r="L305" s="53"/>
    </row>
    <row r="306">
      <c r="A306" s="53"/>
      <c r="B306" s="53"/>
      <c r="C306" s="56"/>
      <c r="D306" s="56"/>
      <c r="E306" s="56"/>
      <c r="F306" s="56"/>
      <c r="G306" s="56"/>
      <c r="H306" s="53"/>
      <c r="I306" s="53"/>
      <c r="J306" s="53"/>
      <c r="K306" s="53"/>
      <c r="L306" s="53"/>
    </row>
    <row r="307">
      <c r="A307" s="53"/>
      <c r="B307" s="53"/>
      <c r="C307" s="56"/>
      <c r="D307" s="56"/>
      <c r="E307" s="56"/>
      <c r="F307" s="56"/>
      <c r="G307" s="56"/>
      <c r="H307" s="53"/>
      <c r="I307" s="53"/>
      <c r="J307" s="53"/>
      <c r="K307" s="53"/>
      <c r="L307" s="53"/>
    </row>
    <row r="308">
      <c r="A308" s="53"/>
      <c r="B308" s="53"/>
      <c r="C308" s="56"/>
      <c r="D308" s="56"/>
      <c r="E308" s="56"/>
      <c r="F308" s="56"/>
      <c r="G308" s="56"/>
      <c r="H308" s="53"/>
      <c r="I308" s="53"/>
      <c r="J308" s="53"/>
      <c r="K308" s="53"/>
      <c r="L308" s="53"/>
    </row>
    <row r="309">
      <c r="A309" s="53"/>
      <c r="B309" s="53"/>
      <c r="C309" s="56"/>
      <c r="D309" s="56"/>
      <c r="E309" s="56"/>
      <c r="F309" s="56"/>
      <c r="G309" s="56"/>
      <c r="H309" s="53"/>
      <c r="I309" s="53"/>
      <c r="J309" s="53"/>
      <c r="K309" s="53"/>
      <c r="L309" s="53"/>
    </row>
    <row r="310">
      <c r="A310" s="53"/>
      <c r="B310" s="53"/>
      <c r="C310" s="56"/>
      <c r="D310" s="56"/>
      <c r="E310" s="56"/>
      <c r="F310" s="56"/>
      <c r="G310" s="56"/>
      <c r="H310" s="53"/>
      <c r="I310" s="53"/>
      <c r="J310" s="53"/>
      <c r="K310" s="53"/>
      <c r="L310" s="53"/>
    </row>
    <row r="311">
      <c r="A311" s="53"/>
      <c r="B311" s="53"/>
      <c r="C311" s="56"/>
      <c r="D311" s="56"/>
      <c r="E311" s="56"/>
      <c r="F311" s="56"/>
      <c r="G311" s="56"/>
      <c r="H311" s="53"/>
      <c r="I311" s="53"/>
      <c r="J311" s="53"/>
      <c r="K311" s="53"/>
      <c r="L311" s="53"/>
    </row>
    <row r="312">
      <c r="A312" s="53"/>
      <c r="B312" s="53"/>
      <c r="C312" s="56"/>
      <c r="D312" s="56"/>
      <c r="E312" s="56"/>
      <c r="F312" s="56"/>
      <c r="G312" s="56"/>
      <c r="H312" s="53"/>
      <c r="I312" s="53"/>
      <c r="J312" s="53"/>
      <c r="K312" s="53"/>
      <c r="L312" s="53"/>
    </row>
    <row r="313">
      <c r="A313" s="53"/>
      <c r="B313" s="53"/>
      <c r="C313" s="56"/>
      <c r="D313" s="56"/>
      <c r="E313" s="56"/>
      <c r="F313" s="56"/>
      <c r="G313" s="56"/>
      <c r="H313" s="53"/>
      <c r="I313" s="53"/>
      <c r="J313" s="53"/>
      <c r="K313" s="53"/>
      <c r="L313" s="53"/>
    </row>
    <row r="314">
      <c r="A314" s="53"/>
      <c r="B314" s="53"/>
      <c r="C314" s="56"/>
      <c r="D314" s="56"/>
      <c r="E314" s="56"/>
      <c r="F314" s="56"/>
      <c r="G314" s="56"/>
      <c r="H314" s="53"/>
      <c r="I314" s="53"/>
      <c r="J314" s="53"/>
      <c r="K314" s="53"/>
      <c r="L314" s="53"/>
    </row>
    <row r="315">
      <c r="A315" s="53"/>
      <c r="B315" s="53"/>
      <c r="C315" s="56"/>
      <c r="D315" s="56"/>
      <c r="E315" s="56"/>
      <c r="F315" s="56"/>
      <c r="G315" s="56"/>
      <c r="H315" s="53"/>
      <c r="I315" s="53"/>
      <c r="J315" s="53"/>
      <c r="K315" s="53"/>
      <c r="L315" s="53"/>
    </row>
    <row r="316">
      <c r="A316" s="53"/>
      <c r="B316" s="53"/>
      <c r="C316" s="56"/>
      <c r="D316" s="56"/>
      <c r="E316" s="56"/>
      <c r="F316" s="56"/>
      <c r="G316" s="56"/>
      <c r="H316" s="53"/>
      <c r="I316" s="53"/>
      <c r="J316" s="53"/>
      <c r="K316" s="53"/>
      <c r="L316" s="53"/>
    </row>
    <row r="317">
      <c r="A317" s="53"/>
      <c r="B317" s="53"/>
      <c r="C317" s="56"/>
      <c r="D317" s="56"/>
      <c r="E317" s="56"/>
      <c r="F317" s="56"/>
      <c r="G317" s="56"/>
      <c r="H317" s="53"/>
      <c r="I317" s="53"/>
      <c r="J317" s="53"/>
      <c r="K317" s="53"/>
      <c r="L317" s="53"/>
    </row>
    <row r="318">
      <c r="A318" s="53"/>
      <c r="B318" s="53"/>
      <c r="C318" s="56"/>
      <c r="D318" s="56"/>
      <c r="E318" s="56"/>
      <c r="F318" s="56"/>
      <c r="G318" s="56"/>
      <c r="H318" s="53"/>
      <c r="I318" s="53"/>
      <c r="J318" s="53"/>
      <c r="K318" s="53"/>
      <c r="L318" s="53"/>
    </row>
    <row r="319">
      <c r="A319" s="53"/>
      <c r="B319" s="53"/>
      <c r="C319" s="56"/>
      <c r="D319" s="56"/>
      <c r="E319" s="56"/>
      <c r="F319" s="56"/>
      <c r="G319" s="56"/>
      <c r="H319" s="53"/>
      <c r="I319" s="53"/>
      <c r="J319" s="53"/>
      <c r="K319" s="53"/>
      <c r="L319" s="53"/>
    </row>
    <row r="320">
      <c r="A320" s="53"/>
      <c r="B320" s="53"/>
      <c r="C320" s="56"/>
      <c r="D320" s="56"/>
      <c r="E320" s="56"/>
      <c r="F320" s="56"/>
      <c r="G320" s="56"/>
      <c r="H320" s="53"/>
      <c r="I320" s="53"/>
      <c r="J320" s="53"/>
      <c r="K320" s="53"/>
      <c r="L320" s="53"/>
    </row>
    <row r="321">
      <c r="A321" s="53"/>
      <c r="B321" s="53"/>
      <c r="C321" s="56"/>
      <c r="D321" s="56"/>
      <c r="E321" s="56"/>
      <c r="F321" s="56"/>
      <c r="G321" s="56"/>
      <c r="H321" s="53"/>
      <c r="I321" s="53"/>
      <c r="J321" s="53"/>
      <c r="K321" s="53"/>
      <c r="L321" s="53"/>
    </row>
    <row r="322">
      <c r="A322" s="53"/>
      <c r="B322" s="53"/>
      <c r="C322" s="56"/>
      <c r="D322" s="56"/>
      <c r="E322" s="56"/>
      <c r="F322" s="56"/>
      <c r="G322" s="56"/>
      <c r="H322" s="53"/>
      <c r="I322" s="53"/>
      <c r="J322" s="53"/>
      <c r="K322" s="53"/>
      <c r="L322" s="53"/>
    </row>
    <row r="323">
      <c r="A323" s="53"/>
      <c r="B323" s="53"/>
      <c r="C323" s="56"/>
      <c r="D323" s="56"/>
      <c r="E323" s="56"/>
      <c r="F323" s="56"/>
      <c r="G323" s="56"/>
      <c r="H323" s="53"/>
      <c r="I323" s="53"/>
      <c r="J323" s="53"/>
      <c r="K323" s="53"/>
      <c r="L323" s="53"/>
    </row>
    <row r="324">
      <c r="A324" s="53"/>
      <c r="B324" s="53"/>
      <c r="C324" s="56"/>
      <c r="D324" s="56"/>
      <c r="E324" s="56"/>
      <c r="F324" s="56"/>
      <c r="G324" s="56"/>
      <c r="H324" s="53"/>
      <c r="I324" s="53"/>
      <c r="J324" s="53"/>
      <c r="K324" s="53"/>
      <c r="L324" s="53"/>
    </row>
    <row r="325">
      <c r="A325" s="53"/>
      <c r="B325" s="53"/>
      <c r="C325" s="56"/>
      <c r="D325" s="56"/>
      <c r="E325" s="56"/>
      <c r="F325" s="56"/>
      <c r="G325" s="56"/>
      <c r="H325" s="53"/>
      <c r="I325" s="53"/>
      <c r="J325" s="53"/>
      <c r="K325" s="53"/>
      <c r="L325" s="53"/>
    </row>
    <row r="326">
      <c r="A326" s="53"/>
      <c r="B326" s="53"/>
      <c r="C326" s="56"/>
      <c r="D326" s="56"/>
      <c r="E326" s="56"/>
      <c r="F326" s="56"/>
      <c r="G326" s="56"/>
      <c r="H326" s="53"/>
      <c r="I326" s="53"/>
      <c r="J326" s="53"/>
      <c r="K326" s="53"/>
      <c r="L326" s="53"/>
    </row>
    <row r="327">
      <c r="A327" s="53"/>
      <c r="B327" s="53"/>
      <c r="C327" s="56"/>
      <c r="D327" s="56"/>
      <c r="E327" s="56"/>
      <c r="F327" s="56"/>
      <c r="G327" s="56"/>
      <c r="H327" s="53"/>
      <c r="I327" s="53"/>
      <c r="J327" s="53"/>
      <c r="K327" s="53"/>
      <c r="L327" s="53"/>
    </row>
    <row r="328">
      <c r="A328" s="53"/>
      <c r="B328" s="53"/>
      <c r="C328" s="56"/>
      <c r="D328" s="56"/>
      <c r="E328" s="56"/>
      <c r="F328" s="56"/>
      <c r="G328" s="56"/>
      <c r="H328" s="53"/>
      <c r="I328" s="53"/>
      <c r="J328" s="53"/>
      <c r="K328" s="53"/>
      <c r="L328" s="53"/>
    </row>
    <row r="329">
      <c r="A329" s="53"/>
      <c r="B329" s="53"/>
      <c r="C329" s="56"/>
      <c r="D329" s="56"/>
      <c r="E329" s="56"/>
      <c r="F329" s="56"/>
      <c r="G329" s="56"/>
      <c r="H329" s="53"/>
      <c r="I329" s="53"/>
      <c r="J329" s="53"/>
      <c r="K329" s="53"/>
      <c r="L329" s="53"/>
    </row>
    <row r="330">
      <c r="A330" s="53"/>
      <c r="B330" s="53"/>
      <c r="C330" s="56"/>
      <c r="D330" s="56"/>
      <c r="E330" s="56"/>
      <c r="F330" s="56"/>
      <c r="G330" s="56"/>
      <c r="H330" s="53"/>
      <c r="I330" s="53"/>
      <c r="J330" s="53"/>
      <c r="K330" s="53"/>
      <c r="L330" s="53"/>
    </row>
    <row r="331">
      <c r="A331" s="53"/>
      <c r="B331" s="53"/>
      <c r="C331" s="56"/>
      <c r="D331" s="56"/>
      <c r="E331" s="56"/>
      <c r="F331" s="56"/>
      <c r="G331" s="56"/>
      <c r="H331" s="53"/>
      <c r="I331" s="53"/>
      <c r="J331" s="53"/>
      <c r="K331" s="53"/>
      <c r="L331" s="53"/>
    </row>
    <row r="332">
      <c r="A332" s="53"/>
      <c r="B332" s="53"/>
      <c r="C332" s="56"/>
      <c r="D332" s="56"/>
      <c r="E332" s="56"/>
      <c r="F332" s="56"/>
      <c r="G332" s="56"/>
      <c r="H332" s="53"/>
      <c r="I332" s="53"/>
      <c r="J332" s="53"/>
      <c r="K332" s="53"/>
      <c r="L332" s="53"/>
    </row>
    <row r="333">
      <c r="A333" s="53"/>
      <c r="B333" s="53"/>
      <c r="C333" s="56"/>
      <c r="D333" s="56"/>
      <c r="E333" s="56"/>
      <c r="F333" s="56"/>
      <c r="G333" s="56"/>
      <c r="H333" s="53"/>
      <c r="I333" s="53"/>
      <c r="J333" s="53"/>
      <c r="K333" s="53"/>
      <c r="L333" s="53"/>
    </row>
    <row r="334">
      <c r="A334" s="53"/>
      <c r="B334" s="53"/>
      <c r="C334" s="56"/>
      <c r="D334" s="56"/>
      <c r="E334" s="56"/>
      <c r="F334" s="56"/>
      <c r="G334" s="56"/>
      <c r="H334" s="53"/>
      <c r="I334" s="53"/>
      <c r="J334" s="53"/>
      <c r="K334" s="53"/>
      <c r="L334" s="53"/>
    </row>
    <row r="335">
      <c r="A335" s="53"/>
      <c r="B335" s="53"/>
      <c r="C335" s="56"/>
      <c r="D335" s="56"/>
      <c r="E335" s="56"/>
      <c r="F335" s="56"/>
      <c r="G335" s="56"/>
      <c r="H335" s="53"/>
      <c r="I335" s="53"/>
      <c r="J335" s="53"/>
      <c r="K335" s="53"/>
      <c r="L335" s="53"/>
    </row>
    <row r="336">
      <c r="A336" s="53"/>
      <c r="B336" s="53"/>
      <c r="C336" s="56"/>
      <c r="D336" s="56"/>
      <c r="E336" s="56"/>
      <c r="F336" s="56"/>
      <c r="G336" s="56"/>
      <c r="H336" s="53"/>
      <c r="I336" s="53"/>
      <c r="J336" s="53"/>
      <c r="K336" s="53"/>
      <c r="L336" s="53"/>
    </row>
    <row r="337">
      <c r="A337" s="53"/>
      <c r="B337" s="53"/>
      <c r="C337" s="56"/>
      <c r="D337" s="56"/>
      <c r="E337" s="56"/>
      <c r="F337" s="56"/>
      <c r="G337" s="56"/>
      <c r="H337" s="53"/>
      <c r="I337" s="53"/>
      <c r="J337" s="53"/>
      <c r="K337" s="53"/>
      <c r="L337" s="53"/>
    </row>
    <row r="338">
      <c r="A338" s="53"/>
      <c r="B338" s="53"/>
      <c r="C338" s="56"/>
      <c r="D338" s="56"/>
      <c r="E338" s="56"/>
      <c r="F338" s="56"/>
      <c r="G338" s="56"/>
      <c r="H338" s="53"/>
      <c r="I338" s="53"/>
      <c r="J338" s="53"/>
      <c r="K338" s="53"/>
      <c r="L338" s="53"/>
    </row>
    <row r="339">
      <c r="A339" s="53"/>
      <c r="B339" s="53"/>
      <c r="C339" s="56"/>
      <c r="D339" s="56"/>
      <c r="E339" s="56"/>
      <c r="F339" s="56"/>
      <c r="G339" s="56"/>
      <c r="H339" s="53"/>
      <c r="I339" s="53"/>
      <c r="J339" s="53"/>
      <c r="K339" s="53"/>
      <c r="L339" s="53"/>
    </row>
    <row r="340">
      <c r="A340" s="53"/>
      <c r="B340" s="53"/>
      <c r="C340" s="56"/>
      <c r="D340" s="56"/>
      <c r="E340" s="56"/>
      <c r="F340" s="56"/>
      <c r="G340" s="56"/>
      <c r="H340" s="53"/>
      <c r="I340" s="53"/>
      <c r="J340" s="53"/>
      <c r="K340" s="53"/>
      <c r="L340" s="53"/>
    </row>
    <row r="341">
      <c r="A341" s="53"/>
      <c r="B341" s="53"/>
      <c r="C341" s="56"/>
      <c r="D341" s="56"/>
      <c r="E341" s="56"/>
      <c r="F341" s="56"/>
      <c r="G341" s="56"/>
      <c r="H341" s="53"/>
      <c r="I341" s="53"/>
      <c r="J341" s="53"/>
      <c r="K341" s="53"/>
      <c r="L341" s="53"/>
    </row>
    <row r="342">
      <c r="A342" s="53"/>
      <c r="B342" s="53"/>
      <c r="C342" s="56"/>
      <c r="D342" s="56"/>
      <c r="E342" s="56"/>
      <c r="F342" s="56"/>
      <c r="G342" s="56"/>
      <c r="H342" s="53"/>
      <c r="I342" s="53"/>
      <c r="J342" s="53"/>
      <c r="K342" s="53"/>
      <c r="L342" s="53"/>
    </row>
    <row r="343">
      <c r="A343" s="53"/>
      <c r="B343" s="53"/>
      <c r="C343" s="56"/>
      <c r="D343" s="56"/>
      <c r="E343" s="56"/>
      <c r="F343" s="56"/>
      <c r="G343" s="56"/>
      <c r="H343" s="53"/>
      <c r="I343" s="53"/>
      <c r="J343" s="53"/>
      <c r="K343" s="53"/>
      <c r="L343" s="53"/>
    </row>
    <row r="344">
      <c r="A344" s="53"/>
      <c r="B344" s="53"/>
      <c r="C344" s="56"/>
      <c r="D344" s="56"/>
      <c r="E344" s="56"/>
      <c r="F344" s="56"/>
      <c r="G344" s="56"/>
      <c r="H344" s="53"/>
      <c r="I344" s="53"/>
      <c r="J344" s="53"/>
      <c r="K344" s="53"/>
      <c r="L344" s="53"/>
    </row>
    <row r="345">
      <c r="A345" s="53"/>
      <c r="B345" s="53"/>
      <c r="C345" s="56"/>
      <c r="D345" s="56"/>
      <c r="E345" s="56"/>
      <c r="F345" s="56"/>
      <c r="G345" s="56"/>
      <c r="H345" s="53"/>
      <c r="I345" s="53"/>
      <c r="J345" s="53"/>
      <c r="K345" s="53"/>
      <c r="L345" s="53"/>
    </row>
    <row r="346">
      <c r="A346" s="53"/>
      <c r="B346" s="53"/>
      <c r="C346" s="56"/>
      <c r="D346" s="56"/>
      <c r="E346" s="56"/>
      <c r="F346" s="56"/>
      <c r="G346" s="56"/>
      <c r="H346" s="53"/>
      <c r="I346" s="53"/>
      <c r="J346" s="53"/>
      <c r="K346" s="53"/>
      <c r="L346" s="53"/>
    </row>
    <row r="347">
      <c r="A347" s="53"/>
      <c r="B347" s="53"/>
      <c r="C347" s="56"/>
      <c r="D347" s="56"/>
      <c r="E347" s="56"/>
      <c r="F347" s="56"/>
      <c r="G347" s="56"/>
      <c r="H347" s="53"/>
      <c r="I347" s="53"/>
      <c r="J347" s="53"/>
      <c r="K347" s="53"/>
      <c r="L347" s="53"/>
    </row>
    <row r="348">
      <c r="A348" s="53"/>
      <c r="B348" s="53"/>
      <c r="C348" s="56"/>
      <c r="D348" s="56"/>
      <c r="E348" s="56"/>
      <c r="F348" s="56"/>
      <c r="G348" s="56"/>
      <c r="H348" s="53"/>
      <c r="I348" s="53"/>
      <c r="J348" s="53"/>
      <c r="K348" s="53"/>
      <c r="L348" s="53"/>
    </row>
    <row r="349">
      <c r="A349" s="53"/>
      <c r="B349" s="53"/>
      <c r="C349" s="56"/>
      <c r="D349" s="56"/>
      <c r="E349" s="56"/>
      <c r="F349" s="56"/>
      <c r="G349" s="56"/>
      <c r="H349" s="53"/>
      <c r="I349" s="53"/>
      <c r="J349" s="53"/>
      <c r="K349" s="53"/>
      <c r="L349" s="53"/>
    </row>
    <row r="350">
      <c r="A350" s="53"/>
      <c r="B350" s="53"/>
      <c r="C350" s="56"/>
      <c r="D350" s="56"/>
      <c r="E350" s="56"/>
      <c r="F350" s="56"/>
      <c r="G350" s="56"/>
      <c r="H350" s="53"/>
      <c r="I350" s="53"/>
      <c r="J350" s="53"/>
      <c r="K350" s="53"/>
      <c r="L350" s="53"/>
    </row>
    <row r="351">
      <c r="A351" s="53"/>
      <c r="B351" s="53"/>
      <c r="C351" s="56"/>
      <c r="D351" s="56"/>
      <c r="E351" s="56"/>
      <c r="F351" s="56"/>
      <c r="G351" s="56"/>
      <c r="H351" s="53"/>
      <c r="I351" s="53"/>
      <c r="J351" s="53"/>
      <c r="K351" s="53"/>
      <c r="L351" s="53"/>
    </row>
    <row r="352">
      <c r="A352" s="53"/>
      <c r="B352" s="53"/>
      <c r="C352" s="56"/>
      <c r="D352" s="56"/>
      <c r="E352" s="56"/>
      <c r="F352" s="56"/>
      <c r="G352" s="56"/>
      <c r="H352" s="53"/>
      <c r="I352" s="53"/>
      <c r="J352" s="53"/>
      <c r="K352" s="53"/>
      <c r="L352" s="53"/>
    </row>
    <row r="353">
      <c r="A353" s="53"/>
      <c r="B353" s="53"/>
      <c r="C353" s="56"/>
      <c r="D353" s="56"/>
      <c r="E353" s="56"/>
      <c r="F353" s="56"/>
      <c r="G353" s="56"/>
      <c r="H353" s="53"/>
      <c r="I353" s="53"/>
      <c r="J353" s="53"/>
      <c r="K353" s="53"/>
      <c r="L353" s="53"/>
    </row>
    <row r="354">
      <c r="A354" s="53"/>
      <c r="B354" s="53"/>
      <c r="C354" s="56"/>
      <c r="D354" s="56"/>
      <c r="E354" s="56"/>
      <c r="F354" s="56"/>
      <c r="G354" s="56"/>
      <c r="H354" s="53"/>
      <c r="I354" s="53"/>
      <c r="J354" s="53"/>
      <c r="K354" s="53"/>
      <c r="L354" s="53"/>
    </row>
    <row r="355">
      <c r="A355" s="53"/>
      <c r="B355" s="53"/>
      <c r="C355" s="56"/>
      <c r="D355" s="56"/>
      <c r="E355" s="56"/>
      <c r="F355" s="56"/>
      <c r="G355" s="56"/>
      <c r="H355" s="53"/>
      <c r="I355" s="53"/>
      <c r="J355" s="53"/>
      <c r="K355" s="53"/>
      <c r="L355" s="53"/>
    </row>
    <row r="356">
      <c r="A356" s="53"/>
      <c r="B356" s="53"/>
      <c r="C356" s="56"/>
      <c r="D356" s="56"/>
      <c r="E356" s="56"/>
      <c r="F356" s="56"/>
      <c r="G356" s="56"/>
      <c r="H356" s="53"/>
      <c r="I356" s="53"/>
      <c r="J356" s="53"/>
      <c r="K356" s="53"/>
      <c r="L356" s="53"/>
    </row>
    <row r="357">
      <c r="A357" s="53"/>
      <c r="B357" s="53"/>
      <c r="C357" s="56"/>
      <c r="D357" s="56"/>
      <c r="E357" s="56"/>
      <c r="F357" s="56"/>
      <c r="G357" s="56"/>
      <c r="H357" s="53"/>
      <c r="I357" s="53"/>
      <c r="J357" s="53"/>
      <c r="K357" s="53"/>
      <c r="L357" s="53"/>
    </row>
    <row r="358">
      <c r="A358" s="53"/>
      <c r="B358" s="53"/>
      <c r="C358" s="56"/>
      <c r="D358" s="56"/>
      <c r="E358" s="56"/>
      <c r="F358" s="56"/>
      <c r="G358" s="56"/>
      <c r="H358" s="53"/>
      <c r="I358" s="53"/>
      <c r="J358" s="53"/>
      <c r="K358" s="53"/>
      <c r="L358" s="53"/>
    </row>
    <row r="359">
      <c r="A359" s="53"/>
      <c r="B359" s="53"/>
      <c r="C359" s="56"/>
      <c r="D359" s="56"/>
      <c r="E359" s="56"/>
      <c r="F359" s="56"/>
      <c r="G359" s="56"/>
      <c r="H359" s="53"/>
      <c r="I359" s="53"/>
      <c r="J359" s="53"/>
      <c r="K359" s="53"/>
      <c r="L359" s="53"/>
    </row>
    <row r="360">
      <c r="A360" s="53"/>
      <c r="B360" s="53"/>
      <c r="C360" s="56"/>
      <c r="D360" s="56"/>
      <c r="E360" s="56"/>
      <c r="F360" s="56"/>
      <c r="G360" s="56"/>
      <c r="H360" s="53"/>
      <c r="I360" s="53"/>
      <c r="J360" s="53"/>
      <c r="K360" s="53"/>
      <c r="L360" s="53"/>
    </row>
    <row r="361">
      <c r="A361" s="53"/>
      <c r="B361" s="53"/>
      <c r="C361" s="56"/>
      <c r="D361" s="56"/>
      <c r="E361" s="56"/>
      <c r="F361" s="56"/>
      <c r="G361" s="56"/>
      <c r="H361" s="53"/>
      <c r="I361" s="53"/>
      <c r="J361" s="53"/>
      <c r="K361" s="53"/>
      <c r="L361" s="53"/>
    </row>
    <row r="362">
      <c r="A362" s="53"/>
      <c r="B362" s="53"/>
      <c r="C362" s="56"/>
      <c r="D362" s="56"/>
      <c r="E362" s="56"/>
      <c r="F362" s="56"/>
      <c r="G362" s="56"/>
      <c r="H362" s="53"/>
      <c r="I362" s="53"/>
      <c r="J362" s="53"/>
      <c r="K362" s="53"/>
      <c r="L362" s="53"/>
    </row>
    <row r="363">
      <c r="A363" s="53"/>
      <c r="B363" s="53"/>
      <c r="C363" s="56"/>
      <c r="D363" s="56"/>
      <c r="E363" s="56"/>
      <c r="F363" s="56"/>
      <c r="G363" s="56"/>
      <c r="H363" s="53"/>
      <c r="I363" s="53"/>
      <c r="J363" s="53"/>
      <c r="K363" s="53"/>
      <c r="L363" s="53"/>
    </row>
    <row r="364">
      <c r="A364" s="53"/>
      <c r="B364" s="53"/>
      <c r="C364" s="56"/>
      <c r="D364" s="56"/>
      <c r="E364" s="56"/>
      <c r="F364" s="56"/>
      <c r="G364" s="56"/>
      <c r="H364" s="53"/>
      <c r="I364" s="53"/>
      <c r="J364" s="53"/>
      <c r="K364" s="53"/>
      <c r="L364" s="53"/>
    </row>
    <row r="365">
      <c r="A365" s="53"/>
      <c r="B365" s="53"/>
      <c r="C365" s="56"/>
      <c r="D365" s="56"/>
      <c r="E365" s="56"/>
      <c r="F365" s="56"/>
      <c r="G365" s="56"/>
      <c r="H365" s="53"/>
      <c r="I365" s="53"/>
      <c r="J365" s="53"/>
      <c r="K365" s="53"/>
      <c r="L365" s="53"/>
    </row>
    <row r="366">
      <c r="A366" s="53"/>
      <c r="B366" s="53"/>
      <c r="C366" s="56"/>
      <c r="D366" s="56"/>
      <c r="E366" s="56"/>
      <c r="F366" s="56"/>
      <c r="G366" s="56"/>
      <c r="H366" s="53"/>
      <c r="I366" s="53"/>
      <c r="J366" s="53"/>
      <c r="K366" s="53"/>
      <c r="L366" s="53"/>
    </row>
    <row r="367">
      <c r="A367" s="53"/>
      <c r="B367" s="53"/>
      <c r="C367" s="56"/>
      <c r="D367" s="56"/>
      <c r="E367" s="56"/>
      <c r="F367" s="56"/>
      <c r="G367" s="56"/>
      <c r="H367" s="53"/>
      <c r="I367" s="53"/>
      <c r="J367" s="53"/>
      <c r="K367" s="53"/>
      <c r="L367" s="53"/>
    </row>
    <row r="368">
      <c r="A368" s="53"/>
      <c r="B368" s="53"/>
      <c r="C368" s="56"/>
      <c r="D368" s="56"/>
      <c r="E368" s="56"/>
      <c r="F368" s="56"/>
      <c r="G368" s="56"/>
      <c r="H368" s="53"/>
      <c r="I368" s="53"/>
      <c r="J368" s="53"/>
      <c r="K368" s="53"/>
      <c r="L368" s="53"/>
    </row>
    <row r="369">
      <c r="A369" s="53"/>
      <c r="B369" s="53"/>
      <c r="C369" s="56"/>
      <c r="D369" s="56"/>
      <c r="E369" s="56"/>
      <c r="F369" s="56"/>
      <c r="G369" s="56"/>
      <c r="H369" s="53"/>
      <c r="I369" s="53"/>
      <c r="J369" s="53"/>
      <c r="K369" s="53"/>
      <c r="L369" s="53"/>
    </row>
    <row r="370">
      <c r="A370" s="53"/>
      <c r="B370" s="53"/>
      <c r="C370" s="56"/>
      <c r="D370" s="56"/>
      <c r="E370" s="56"/>
      <c r="F370" s="56"/>
      <c r="G370" s="56"/>
      <c r="H370" s="53"/>
      <c r="I370" s="53"/>
      <c r="J370" s="53"/>
      <c r="K370" s="53"/>
      <c r="L370" s="53"/>
    </row>
    <row r="371">
      <c r="A371" s="53"/>
      <c r="B371" s="53"/>
      <c r="C371" s="56"/>
      <c r="D371" s="56"/>
      <c r="E371" s="56"/>
      <c r="F371" s="56"/>
      <c r="G371" s="56"/>
      <c r="H371" s="53"/>
      <c r="I371" s="53"/>
      <c r="J371" s="53"/>
      <c r="K371" s="53"/>
      <c r="L371" s="53"/>
    </row>
    <row r="372">
      <c r="A372" s="53"/>
      <c r="B372" s="53"/>
      <c r="C372" s="56"/>
      <c r="D372" s="56"/>
      <c r="E372" s="56"/>
      <c r="F372" s="56"/>
      <c r="G372" s="56"/>
      <c r="H372" s="53"/>
      <c r="I372" s="53"/>
      <c r="J372" s="53"/>
      <c r="K372" s="53"/>
      <c r="L372" s="53"/>
    </row>
    <row r="373">
      <c r="A373" s="53"/>
      <c r="B373" s="53"/>
      <c r="C373" s="56"/>
      <c r="D373" s="56"/>
      <c r="E373" s="56"/>
      <c r="F373" s="56"/>
      <c r="G373" s="56"/>
      <c r="H373" s="53"/>
      <c r="I373" s="53"/>
      <c r="J373" s="53"/>
      <c r="K373" s="53"/>
      <c r="L373" s="53"/>
    </row>
    <row r="374">
      <c r="A374" s="53"/>
      <c r="B374" s="53"/>
      <c r="C374" s="56"/>
      <c r="D374" s="56"/>
      <c r="E374" s="56"/>
      <c r="F374" s="56"/>
      <c r="G374" s="56"/>
      <c r="H374" s="53"/>
      <c r="I374" s="53"/>
      <c r="J374" s="53"/>
      <c r="K374" s="53"/>
      <c r="L374" s="53"/>
    </row>
    <row r="375">
      <c r="A375" s="53"/>
      <c r="B375" s="53"/>
      <c r="C375" s="56"/>
      <c r="D375" s="56"/>
      <c r="E375" s="56"/>
      <c r="F375" s="56"/>
      <c r="G375" s="56"/>
      <c r="H375" s="53"/>
      <c r="I375" s="53"/>
      <c r="J375" s="53"/>
      <c r="K375" s="53"/>
      <c r="L375" s="53"/>
    </row>
    <row r="376">
      <c r="A376" s="53"/>
      <c r="B376" s="53"/>
      <c r="C376" s="56"/>
      <c r="D376" s="56"/>
      <c r="E376" s="56"/>
      <c r="F376" s="56"/>
      <c r="G376" s="56"/>
      <c r="H376" s="53"/>
      <c r="I376" s="53"/>
      <c r="J376" s="53"/>
      <c r="K376" s="53"/>
      <c r="L376" s="53"/>
    </row>
    <row r="377">
      <c r="A377" s="53"/>
      <c r="B377" s="53"/>
      <c r="C377" s="56"/>
      <c r="D377" s="56"/>
      <c r="E377" s="56"/>
      <c r="F377" s="56"/>
      <c r="G377" s="56"/>
      <c r="H377" s="53"/>
      <c r="I377" s="53"/>
      <c r="J377" s="53"/>
      <c r="K377" s="53"/>
      <c r="L377" s="53"/>
    </row>
    <row r="378">
      <c r="A378" s="53"/>
      <c r="B378" s="53"/>
      <c r="C378" s="56"/>
      <c r="D378" s="56"/>
      <c r="E378" s="56"/>
      <c r="F378" s="56"/>
      <c r="G378" s="56"/>
      <c r="H378" s="53"/>
      <c r="I378" s="53"/>
      <c r="J378" s="53"/>
      <c r="K378" s="53"/>
      <c r="L378" s="53"/>
    </row>
    <row r="379">
      <c r="A379" s="53"/>
      <c r="B379" s="53"/>
      <c r="C379" s="56"/>
      <c r="D379" s="56"/>
      <c r="E379" s="56"/>
      <c r="F379" s="56"/>
      <c r="G379" s="56"/>
      <c r="H379" s="53"/>
      <c r="I379" s="53"/>
      <c r="J379" s="53"/>
      <c r="K379" s="53"/>
      <c r="L379" s="53"/>
    </row>
    <row r="380">
      <c r="A380" s="53"/>
      <c r="B380" s="53"/>
      <c r="C380" s="56"/>
      <c r="D380" s="56"/>
      <c r="E380" s="56"/>
      <c r="F380" s="56"/>
      <c r="G380" s="56"/>
      <c r="H380" s="53"/>
      <c r="I380" s="53"/>
      <c r="J380" s="53"/>
      <c r="K380" s="53"/>
      <c r="L380" s="53"/>
    </row>
    <row r="381">
      <c r="A381" s="53"/>
      <c r="B381" s="53"/>
      <c r="C381" s="56"/>
      <c r="D381" s="56"/>
      <c r="E381" s="56"/>
      <c r="F381" s="56"/>
      <c r="G381" s="56"/>
      <c r="H381" s="53"/>
      <c r="I381" s="53"/>
      <c r="J381" s="53"/>
      <c r="K381" s="53"/>
      <c r="L381" s="53"/>
    </row>
    <row r="382">
      <c r="A382" s="53"/>
      <c r="B382" s="53"/>
      <c r="C382" s="56"/>
      <c r="D382" s="56"/>
      <c r="E382" s="56"/>
      <c r="F382" s="56"/>
      <c r="G382" s="56"/>
      <c r="H382" s="53"/>
      <c r="I382" s="53"/>
      <c r="J382" s="53"/>
      <c r="K382" s="53"/>
      <c r="L382" s="53"/>
    </row>
    <row r="383">
      <c r="A383" s="53"/>
      <c r="B383" s="53"/>
      <c r="C383" s="56"/>
      <c r="D383" s="56"/>
      <c r="E383" s="56"/>
      <c r="F383" s="56"/>
      <c r="G383" s="56"/>
      <c r="H383" s="53"/>
      <c r="I383" s="53"/>
      <c r="J383" s="53"/>
      <c r="K383" s="53"/>
      <c r="L383" s="53"/>
    </row>
    <row r="384">
      <c r="A384" s="53"/>
      <c r="B384" s="53"/>
      <c r="C384" s="56"/>
      <c r="D384" s="56"/>
      <c r="E384" s="56"/>
      <c r="F384" s="56"/>
      <c r="G384" s="56"/>
      <c r="H384" s="53"/>
      <c r="I384" s="53"/>
      <c r="J384" s="53"/>
      <c r="K384" s="53"/>
      <c r="L384" s="53"/>
    </row>
    <row r="385">
      <c r="A385" s="53"/>
      <c r="B385" s="53"/>
      <c r="C385" s="56"/>
      <c r="D385" s="56"/>
      <c r="E385" s="56"/>
      <c r="F385" s="56"/>
      <c r="G385" s="56"/>
      <c r="H385" s="53"/>
      <c r="I385" s="53"/>
      <c r="J385" s="53"/>
      <c r="K385" s="53"/>
      <c r="L385" s="53"/>
    </row>
    <row r="386">
      <c r="A386" s="53"/>
      <c r="B386" s="53"/>
      <c r="C386" s="56"/>
      <c r="D386" s="56"/>
      <c r="E386" s="56"/>
      <c r="F386" s="56"/>
      <c r="G386" s="56"/>
      <c r="H386" s="53"/>
      <c r="I386" s="53"/>
      <c r="J386" s="53"/>
      <c r="K386" s="53"/>
      <c r="L386" s="53"/>
    </row>
    <row r="387">
      <c r="A387" s="53"/>
      <c r="B387" s="53"/>
      <c r="C387" s="56"/>
      <c r="D387" s="56"/>
      <c r="E387" s="56"/>
      <c r="F387" s="56"/>
      <c r="G387" s="56"/>
      <c r="H387" s="53"/>
      <c r="I387" s="53"/>
      <c r="J387" s="53"/>
      <c r="K387" s="53"/>
      <c r="L387" s="53"/>
    </row>
    <row r="388">
      <c r="A388" s="53"/>
      <c r="B388" s="53"/>
      <c r="C388" s="56"/>
      <c r="D388" s="56"/>
      <c r="E388" s="56"/>
      <c r="F388" s="56"/>
      <c r="G388" s="56"/>
      <c r="H388" s="53"/>
      <c r="I388" s="53"/>
      <c r="J388" s="53"/>
      <c r="K388" s="53"/>
      <c r="L388" s="53"/>
    </row>
    <row r="389">
      <c r="A389" s="53"/>
      <c r="B389" s="53"/>
      <c r="C389" s="56"/>
      <c r="D389" s="56"/>
      <c r="E389" s="56"/>
      <c r="F389" s="56"/>
      <c r="G389" s="56"/>
      <c r="H389" s="53"/>
      <c r="I389" s="53"/>
      <c r="J389" s="53"/>
      <c r="K389" s="53"/>
      <c r="L389" s="53"/>
    </row>
    <row r="390">
      <c r="A390" s="53"/>
      <c r="B390" s="53"/>
      <c r="C390" s="56"/>
      <c r="D390" s="56"/>
      <c r="E390" s="56"/>
      <c r="F390" s="56"/>
      <c r="G390" s="56"/>
      <c r="H390" s="53"/>
      <c r="I390" s="53"/>
      <c r="J390" s="53"/>
      <c r="K390" s="53"/>
      <c r="L390" s="53"/>
    </row>
    <row r="391">
      <c r="A391" s="53"/>
      <c r="B391" s="53"/>
      <c r="C391" s="56"/>
      <c r="D391" s="56"/>
      <c r="E391" s="56"/>
      <c r="F391" s="56"/>
      <c r="G391" s="56"/>
      <c r="H391" s="53"/>
      <c r="I391" s="53"/>
      <c r="J391" s="53"/>
      <c r="K391" s="53"/>
      <c r="L391" s="53"/>
    </row>
    <row r="392">
      <c r="A392" s="53"/>
      <c r="B392" s="53"/>
      <c r="C392" s="56"/>
      <c r="D392" s="56"/>
      <c r="E392" s="56"/>
      <c r="F392" s="56"/>
      <c r="G392" s="56"/>
      <c r="H392" s="53"/>
      <c r="I392" s="53"/>
      <c r="J392" s="53"/>
      <c r="K392" s="53"/>
      <c r="L392" s="53"/>
    </row>
    <row r="393">
      <c r="A393" s="53"/>
      <c r="B393" s="53"/>
      <c r="C393" s="56"/>
      <c r="D393" s="56"/>
      <c r="E393" s="56"/>
      <c r="F393" s="56"/>
      <c r="G393" s="56"/>
      <c r="H393" s="53"/>
      <c r="I393" s="53"/>
      <c r="J393" s="53"/>
      <c r="K393" s="53"/>
      <c r="L393" s="53"/>
    </row>
    <row r="394">
      <c r="A394" s="53"/>
      <c r="B394" s="53"/>
      <c r="C394" s="56"/>
      <c r="D394" s="56"/>
      <c r="E394" s="56"/>
      <c r="F394" s="56"/>
      <c r="G394" s="56"/>
      <c r="H394" s="53"/>
      <c r="I394" s="53"/>
      <c r="J394" s="53"/>
      <c r="K394" s="53"/>
      <c r="L394" s="53"/>
    </row>
    <row r="395">
      <c r="A395" s="53"/>
      <c r="B395" s="53"/>
      <c r="C395" s="56"/>
      <c r="D395" s="56"/>
      <c r="E395" s="56"/>
      <c r="F395" s="56"/>
      <c r="G395" s="56"/>
      <c r="H395" s="53"/>
      <c r="I395" s="53"/>
      <c r="J395" s="53"/>
      <c r="K395" s="53"/>
      <c r="L395" s="53"/>
    </row>
    <row r="396">
      <c r="A396" s="53"/>
      <c r="B396" s="53"/>
      <c r="C396" s="56"/>
      <c r="D396" s="56"/>
      <c r="E396" s="56"/>
      <c r="F396" s="56"/>
      <c r="G396" s="56"/>
      <c r="H396" s="53"/>
      <c r="I396" s="53"/>
      <c r="J396" s="53"/>
      <c r="K396" s="53"/>
      <c r="L396" s="53"/>
    </row>
    <row r="397">
      <c r="A397" s="53"/>
      <c r="B397" s="53"/>
      <c r="C397" s="56"/>
      <c r="D397" s="56"/>
      <c r="E397" s="56"/>
      <c r="F397" s="56"/>
      <c r="G397" s="56"/>
      <c r="H397" s="53"/>
      <c r="I397" s="53"/>
      <c r="J397" s="53"/>
      <c r="K397" s="53"/>
      <c r="L397" s="53"/>
    </row>
    <row r="398">
      <c r="A398" s="53"/>
      <c r="B398" s="53"/>
      <c r="C398" s="56"/>
      <c r="D398" s="56"/>
      <c r="E398" s="56"/>
      <c r="F398" s="56"/>
      <c r="G398" s="56"/>
      <c r="H398" s="53"/>
      <c r="I398" s="53"/>
      <c r="J398" s="53"/>
      <c r="K398" s="53"/>
      <c r="L398" s="53"/>
    </row>
    <row r="399">
      <c r="A399" s="53"/>
      <c r="B399" s="53"/>
      <c r="C399" s="56"/>
      <c r="D399" s="56"/>
      <c r="E399" s="56"/>
      <c r="F399" s="56"/>
      <c r="G399" s="56"/>
      <c r="H399" s="53"/>
      <c r="I399" s="53"/>
      <c r="J399" s="53"/>
      <c r="K399" s="53"/>
      <c r="L399" s="53"/>
    </row>
    <row r="400">
      <c r="A400" s="53"/>
      <c r="B400" s="53"/>
      <c r="C400" s="56"/>
      <c r="D400" s="56"/>
      <c r="E400" s="56"/>
      <c r="F400" s="56"/>
      <c r="G400" s="56"/>
      <c r="H400" s="53"/>
      <c r="I400" s="53"/>
      <c r="J400" s="53"/>
      <c r="K400" s="53"/>
      <c r="L400" s="53"/>
    </row>
    <row r="401">
      <c r="A401" s="53"/>
      <c r="B401" s="53"/>
      <c r="C401" s="56"/>
      <c r="D401" s="56"/>
      <c r="E401" s="56"/>
      <c r="F401" s="56"/>
      <c r="G401" s="56"/>
      <c r="H401" s="53"/>
      <c r="I401" s="53"/>
      <c r="J401" s="53"/>
      <c r="K401" s="53"/>
      <c r="L401" s="53"/>
    </row>
    <row r="402">
      <c r="A402" s="53"/>
      <c r="B402" s="53"/>
      <c r="C402" s="56"/>
      <c r="D402" s="56"/>
      <c r="E402" s="56"/>
      <c r="F402" s="56"/>
      <c r="G402" s="56"/>
      <c r="H402" s="53"/>
      <c r="I402" s="53"/>
      <c r="J402" s="53"/>
      <c r="K402" s="53"/>
      <c r="L402" s="53"/>
    </row>
    <row r="403">
      <c r="A403" s="53"/>
      <c r="B403" s="53"/>
      <c r="C403" s="56"/>
      <c r="D403" s="56"/>
      <c r="E403" s="56"/>
      <c r="F403" s="56"/>
      <c r="G403" s="56"/>
      <c r="H403" s="53"/>
      <c r="I403" s="53"/>
      <c r="J403" s="53"/>
      <c r="K403" s="53"/>
      <c r="L403" s="53"/>
    </row>
    <row r="404">
      <c r="A404" s="53"/>
      <c r="B404" s="53"/>
      <c r="C404" s="56"/>
      <c r="D404" s="56"/>
      <c r="E404" s="56"/>
      <c r="F404" s="56"/>
      <c r="G404" s="56"/>
      <c r="H404" s="53"/>
      <c r="I404" s="53"/>
      <c r="J404" s="53"/>
      <c r="K404" s="53"/>
      <c r="L404" s="53"/>
    </row>
    <row r="405">
      <c r="A405" s="53"/>
      <c r="B405" s="53"/>
      <c r="C405" s="56"/>
      <c r="D405" s="56"/>
      <c r="E405" s="56"/>
      <c r="F405" s="56"/>
      <c r="G405" s="56"/>
      <c r="H405" s="53"/>
      <c r="I405" s="53"/>
      <c r="J405" s="53"/>
      <c r="K405" s="53"/>
      <c r="L405" s="53"/>
    </row>
    <row r="406">
      <c r="A406" s="53"/>
      <c r="B406" s="53"/>
      <c r="C406" s="56"/>
      <c r="D406" s="56"/>
      <c r="E406" s="56"/>
      <c r="F406" s="56"/>
      <c r="G406" s="56"/>
      <c r="H406" s="53"/>
      <c r="I406" s="53"/>
      <c r="J406" s="53"/>
      <c r="K406" s="53"/>
      <c r="L406" s="53"/>
    </row>
    <row r="407">
      <c r="A407" s="53"/>
      <c r="B407" s="53"/>
      <c r="C407" s="56"/>
      <c r="D407" s="56"/>
      <c r="E407" s="56"/>
      <c r="F407" s="56"/>
      <c r="G407" s="56"/>
      <c r="H407" s="53"/>
      <c r="I407" s="53"/>
      <c r="J407" s="53"/>
      <c r="K407" s="53"/>
      <c r="L407" s="53"/>
    </row>
    <row r="408">
      <c r="A408" s="53"/>
      <c r="B408" s="53"/>
      <c r="C408" s="56"/>
      <c r="D408" s="56"/>
      <c r="E408" s="56"/>
      <c r="F408" s="56"/>
      <c r="G408" s="56"/>
      <c r="H408" s="53"/>
      <c r="I408" s="53"/>
      <c r="J408" s="53"/>
      <c r="K408" s="53"/>
      <c r="L408" s="53"/>
    </row>
    <row r="409">
      <c r="A409" s="53"/>
      <c r="B409" s="53"/>
      <c r="C409" s="56"/>
      <c r="D409" s="56"/>
      <c r="E409" s="56"/>
      <c r="F409" s="56"/>
      <c r="G409" s="56"/>
      <c r="H409" s="53"/>
      <c r="I409" s="53"/>
      <c r="J409" s="53"/>
      <c r="K409" s="53"/>
      <c r="L409" s="53"/>
    </row>
    <row r="410">
      <c r="A410" s="53"/>
      <c r="B410" s="53"/>
      <c r="C410" s="56"/>
      <c r="D410" s="56"/>
      <c r="E410" s="56"/>
      <c r="F410" s="56"/>
      <c r="G410" s="56"/>
      <c r="H410" s="53"/>
      <c r="I410" s="53"/>
      <c r="J410" s="53"/>
      <c r="K410" s="53"/>
      <c r="L410" s="53"/>
    </row>
    <row r="411">
      <c r="A411" s="53"/>
      <c r="B411" s="53"/>
      <c r="C411" s="56"/>
      <c r="D411" s="56"/>
      <c r="E411" s="56"/>
      <c r="F411" s="56"/>
      <c r="G411" s="56"/>
      <c r="H411" s="53"/>
      <c r="I411" s="53"/>
      <c r="J411" s="53"/>
      <c r="K411" s="53"/>
      <c r="L411" s="53"/>
    </row>
    <row r="412">
      <c r="A412" s="53"/>
      <c r="B412" s="53"/>
      <c r="C412" s="56"/>
      <c r="D412" s="56"/>
      <c r="E412" s="56"/>
      <c r="F412" s="56"/>
      <c r="G412" s="56"/>
      <c r="H412" s="53"/>
      <c r="I412" s="53"/>
      <c r="J412" s="53"/>
      <c r="K412" s="53"/>
      <c r="L412" s="53"/>
    </row>
    <row r="413">
      <c r="A413" s="53"/>
      <c r="B413" s="53"/>
      <c r="C413" s="56"/>
      <c r="D413" s="56"/>
      <c r="E413" s="56"/>
      <c r="F413" s="56"/>
      <c r="G413" s="56"/>
      <c r="H413" s="53"/>
      <c r="I413" s="53"/>
      <c r="J413" s="53"/>
      <c r="K413" s="53"/>
      <c r="L413" s="53"/>
    </row>
    <row r="414">
      <c r="A414" s="53"/>
      <c r="B414" s="53"/>
      <c r="C414" s="56"/>
      <c r="D414" s="56"/>
      <c r="E414" s="56"/>
      <c r="F414" s="56"/>
      <c r="G414" s="56"/>
      <c r="H414" s="53"/>
      <c r="I414" s="53"/>
      <c r="J414" s="53"/>
      <c r="K414" s="53"/>
      <c r="L414" s="53"/>
    </row>
    <row r="415">
      <c r="A415" s="53"/>
      <c r="B415" s="53"/>
      <c r="C415" s="56"/>
      <c r="D415" s="56"/>
      <c r="E415" s="56"/>
      <c r="F415" s="56"/>
      <c r="G415" s="56"/>
      <c r="H415" s="53"/>
      <c r="I415" s="53"/>
      <c r="J415" s="53"/>
      <c r="K415" s="53"/>
      <c r="L415" s="53"/>
    </row>
    <row r="416">
      <c r="A416" s="53"/>
      <c r="B416" s="53"/>
      <c r="C416" s="56"/>
      <c r="D416" s="56"/>
      <c r="E416" s="56"/>
      <c r="F416" s="56"/>
      <c r="G416" s="56"/>
      <c r="H416" s="53"/>
      <c r="I416" s="53"/>
      <c r="J416" s="53"/>
      <c r="K416" s="53"/>
      <c r="L416" s="53"/>
    </row>
    <row r="417">
      <c r="A417" s="53"/>
      <c r="B417" s="53"/>
      <c r="C417" s="56"/>
      <c r="D417" s="56"/>
      <c r="E417" s="56"/>
      <c r="F417" s="56"/>
      <c r="G417" s="56"/>
      <c r="H417" s="53"/>
      <c r="I417" s="53"/>
      <c r="J417" s="53"/>
      <c r="K417" s="53"/>
      <c r="L417" s="53"/>
    </row>
    <row r="418">
      <c r="A418" s="53"/>
      <c r="B418" s="53"/>
      <c r="C418" s="56"/>
      <c r="D418" s="56"/>
      <c r="E418" s="56"/>
      <c r="F418" s="56"/>
      <c r="G418" s="56"/>
      <c r="H418" s="53"/>
      <c r="I418" s="53"/>
      <c r="J418" s="53"/>
      <c r="K418" s="53"/>
      <c r="L418" s="53"/>
    </row>
    <row r="419">
      <c r="A419" s="53"/>
      <c r="B419" s="53"/>
      <c r="C419" s="56"/>
      <c r="D419" s="56"/>
      <c r="E419" s="56"/>
      <c r="F419" s="56"/>
      <c r="G419" s="56"/>
      <c r="H419" s="53"/>
      <c r="I419" s="53"/>
      <c r="J419" s="53"/>
      <c r="K419" s="53"/>
      <c r="L419" s="53"/>
    </row>
    <row r="420">
      <c r="A420" s="53"/>
      <c r="B420" s="53"/>
      <c r="C420" s="56"/>
      <c r="D420" s="56"/>
      <c r="E420" s="56"/>
      <c r="F420" s="56"/>
      <c r="G420" s="56"/>
      <c r="H420" s="53"/>
      <c r="I420" s="53"/>
      <c r="J420" s="53"/>
      <c r="K420" s="53"/>
      <c r="L420" s="53"/>
    </row>
    <row r="421">
      <c r="A421" s="53"/>
      <c r="B421" s="53"/>
      <c r="C421" s="56"/>
      <c r="D421" s="56"/>
      <c r="E421" s="56"/>
      <c r="F421" s="56"/>
      <c r="G421" s="56"/>
      <c r="H421" s="53"/>
      <c r="I421" s="53"/>
      <c r="J421" s="53"/>
      <c r="K421" s="53"/>
      <c r="L421" s="53"/>
    </row>
    <row r="422">
      <c r="A422" s="53"/>
      <c r="B422" s="53"/>
      <c r="C422" s="56"/>
      <c r="D422" s="56"/>
      <c r="E422" s="56"/>
      <c r="F422" s="56"/>
      <c r="G422" s="56"/>
      <c r="H422" s="53"/>
      <c r="I422" s="53"/>
      <c r="J422" s="53"/>
      <c r="K422" s="53"/>
      <c r="L422" s="53"/>
    </row>
    <row r="423">
      <c r="A423" s="53"/>
      <c r="B423" s="53"/>
      <c r="C423" s="56"/>
      <c r="D423" s="56"/>
      <c r="E423" s="56"/>
      <c r="F423" s="56"/>
      <c r="G423" s="56"/>
      <c r="H423" s="53"/>
      <c r="I423" s="53"/>
      <c r="J423" s="53"/>
      <c r="K423" s="53"/>
      <c r="L423" s="53"/>
    </row>
    <row r="424">
      <c r="A424" s="53"/>
      <c r="B424" s="53"/>
      <c r="C424" s="56"/>
      <c r="D424" s="56"/>
      <c r="E424" s="56"/>
      <c r="F424" s="56"/>
      <c r="G424" s="56"/>
      <c r="H424" s="53"/>
      <c r="I424" s="53"/>
      <c r="J424" s="53"/>
      <c r="K424" s="53"/>
      <c r="L424" s="53"/>
    </row>
    <row r="425">
      <c r="A425" s="53"/>
      <c r="B425" s="53"/>
      <c r="C425" s="56"/>
      <c r="D425" s="56"/>
      <c r="E425" s="56"/>
      <c r="F425" s="56"/>
      <c r="G425" s="56"/>
      <c r="H425" s="53"/>
      <c r="I425" s="53"/>
      <c r="J425" s="53"/>
      <c r="K425" s="53"/>
      <c r="L425" s="53"/>
    </row>
    <row r="426">
      <c r="A426" s="53"/>
      <c r="B426" s="53"/>
      <c r="C426" s="56"/>
      <c r="D426" s="56"/>
      <c r="E426" s="56"/>
      <c r="F426" s="56"/>
      <c r="G426" s="56"/>
      <c r="H426" s="53"/>
      <c r="I426" s="53"/>
      <c r="J426" s="53"/>
      <c r="K426" s="53"/>
      <c r="L426" s="53"/>
    </row>
    <row r="427">
      <c r="A427" s="53"/>
      <c r="B427" s="53"/>
      <c r="C427" s="56"/>
      <c r="D427" s="56"/>
      <c r="E427" s="56"/>
      <c r="F427" s="56"/>
      <c r="G427" s="56"/>
      <c r="H427" s="53"/>
      <c r="I427" s="53"/>
      <c r="J427" s="53"/>
      <c r="K427" s="53"/>
      <c r="L427" s="53"/>
    </row>
    <row r="428">
      <c r="A428" s="53"/>
      <c r="B428" s="53"/>
      <c r="C428" s="56"/>
      <c r="D428" s="56"/>
      <c r="E428" s="56"/>
      <c r="F428" s="56"/>
      <c r="G428" s="56"/>
      <c r="H428" s="53"/>
      <c r="I428" s="53"/>
      <c r="J428" s="53"/>
      <c r="K428" s="53"/>
      <c r="L428" s="53"/>
    </row>
    <row r="429">
      <c r="A429" s="53"/>
      <c r="B429" s="53"/>
      <c r="C429" s="56"/>
      <c r="D429" s="56"/>
      <c r="E429" s="56"/>
      <c r="F429" s="56"/>
      <c r="G429" s="56"/>
      <c r="H429" s="53"/>
      <c r="I429" s="53"/>
      <c r="J429" s="53"/>
      <c r="K429" s="53"/>
      <c r="L429" s="53"/>
    </row>
    <row r="430">
      <c r="A430" s="53"/>
      <c r="B430" s="53"/>
      <c r="C430" s="56"/>
      <c r="D430" s="56"/>
      <c r="E430" s="56"/>
      <c r="F430" s="56"/>
      <c r="G430" s="56"/>
      <c r="H430" s="53"/>
      <c r="I430" s="53"/>
      <c r="J430" s="53"/>
      <c r="K430" s="53"/>
      <c r="L430" s="53"/>
    </row>
    <row r="431">
      <c r="A431" s="53"/>
      <c r="B431" s="53"/>
      <c r="C431" s="56"/>
      <c r="D431" s="56"/>
      <c r="E431" s="56"/>
      <c r="F431" s="56"/>
      <c r="G431" s="56"/>
      <c r="H431" s="53"/>
      <c r="I431" s="53"/>
      <c r="J431" s="53"/>
      <c r="K431" s="53"/>
      <c r="L431" s="53"/>
    </row>
    <row r="432">
      <c r="A432" s="53"/>
      <c r="B432" s="53"/>
      <c r="C432" s="56"/>
      <c r="D432" s="56"/>
      <c r="E432" s="56"/>
      <c r="F432" s="56"/>
      <c r="G432" s="56"/>
      <c r="H432" s="53"/>
      <c r="I432" s="53"/>
      <c r="J432" s="53"/>
      <c r="K432" s="53"/>
      <c r="L432" s="53"/>
    </row>
    <row r="433">
      <c r="A433" s="53"/>
      <c r="B433" s="53"/>
      <c r="C433" s="56"/>
      <c r="D433" s="56"/>
      <c r="E433" s="56"/>
      <c r="F433" s="56"/>
      <c r="G433" s="56"/>
      <c r="H433" s="53"/>
      <c r="I433" s="53"/>
      <c r="J433" s="53"/>
      <c r="K433" s="53"/>
      <c r="L433" s="53"/>
    </row>
    <row r="434">
      <c r="A434" s="53"/>
      <c r="B434" s="53"/>
      <c r="C434" s="56"/>
      <c r="D434" s="56"/>
      <c r="E434" s="56"/>
      <c r="F434" s="56"/>
      <c r="G434" s="56"/>
      <c r="H434" s="53"/>
      <c r="I434" s="53"/>
      <c r="J434" s="53"/>
      <c r="K434" s="53"/>
      <c r="L434" s="53"/>
    </row>
    <row r="435">
      <c r="A435" s="53"/>
      <c r="B435" s="53"/>
      <c r="C435" s="56"/>
      <c r="D435" s="56"/>
      <c r="E435" s="56"/>
      <c r="F435" s="56"/>
      <c r="G435" s="56"/>
      <c r="H435" s="53"/>
      <c r="I435" s="53"/>
      <c r="J435" s="53"/>
      <c r="K435" s="53"/>
      <c r="L435" s="53"/>
    </row>
    <row r="436">
      <c r="A436" s="53"/>
      <c r="B436" s="53"/>
      <c r="C436" s="56"/>
      <c r="D436" s="56"/>
      <c r="E436" s="56"/>
      <c r="F436" s="56"/>
      <c r="G436" s="56"/>
      <c r="H436" s="53"/>
      <c r="I436" s="53"/>
      <c r="J436" s="53"/>
      <c r="K436" s="53"/>
      <c r="L436" s="53"/>
    </row>
    <row r="437">
      <c r="A437" s="53"/>
      <c r="B437" s="53"/>
      <c r="C437" s="56"/>
      <c r="D437" s="56"/>
      <c r="E437" s="56"/>
      <c r="F437" s="56"/>
      <c r="G437" s="56"/>
      <c r="H437" s="53"/>
      <c r="I437" s="53"/>
      <c r="J437" s="53"/>
      <c r="K437" s="53"/>
      <c r="L437" s="53"/>
    </row>
    <row r="438">
      <c r="A438" s="53"/>
      <c r="B438" s="53"/>
      <c r="C438" s="56"/>
      <c r="D438" s="56"/>
      <c r="E438" s="56"/>
      <c r="F438" s="56"/>
      <c r="G438" s="56"/>
      <c r="H438" s="53"/>
      <c r="I438" s="53"/>
      <c r="J438" s="53"/>
      <c r="K438" s="53"/>
      <c r="L438" s="53"/>
    </row>
    <row r="439">
      <c r="A439" s="53"/>
      <c r="B439" s="53"/>
      <c r="C439" s="56"/>
      <c r="D439" s="56"/>
      <c r="E439" s="56"/>
      <c r="F439" s="56"/>
      <c r="G439" s="56"/>
      <c r="H439" s="53"/>
      <c r="I439" s="53"/>
      <c r="J439" s="53"/>
      <c r="K439" s="53"/>
      <c r="L439" s="53"/>
    </row>
    <row r="440">
      <c r="A440" s="53"/>
      <c r="B440" s="53"/>
      <c r="C440" s="56"/>
      <c r="D440" s="56"/>
      <c r="E440" s="56"/>
      <c r="F440" s="56"/>
      <c r="G440" s="56"/>
      <c r="H440" s="53"/>
      <c r="I440" s="53"/>
      <c r="J440" s="53"/>
      <c r="K440" s="53"/>
      <c r="L440" s="53"/>
    </row>
    <row r="441">
      <c r="A441" s="53"/>
      <c r="B441" s="53"/>
      <c r="C441" s="56"/>
      <c r="D441" s="56"/>
      <c r="E441" s="56"/>
      <c r="F441" s="56"/>
      <c r="G441" s="56"/>
      <c r="H441" s="53"/>
      <c r="I441" s="53"/>
      <c r="J441" s="53"/>
      <c r="K441" s="53"/>
      <c r="L441" s="53"/>
    </row>
    <row r="442">
      <c r="A442" s="53"/>
      <c r="B442" s="53"/>
      <c r="C442" s="56"/>
      <c r="D442" s="56"/>
      <c r="E442" s="56"/>
      <c r="F442" s="56"/>
      <c r="G442" s="56"/>
      <c r="H442" s="53"/>
      <c r="I442" s="53"/>
      <c r="J442" s="53"/>
      <c r="K442" s="53"/>
      <c r="L442" s="53"/>
    </row>
    <row r="443">
      <c r="A443" s="53"/>
      <c r="B443" s="53"/>
      <c r="C443" s="56"/>
      <c r="D443" s="56"/>
      <c r="E443" s="56"/>
      <c r="F443" s="56"/>
      <c r="G443" s="56"/>
      <c r="H443" s="53"/>
      <c r="I443" s="53"/>
      <c r="J443" s="53"/>
      <c r="K443" s="53"/>
      <c r="L443" s="53"/>
    </row>
    <row r="444">
      <c r="A444" s="53"/>
      <c r="B444" s="53"/>
      <c r="C444" s="56"/>
      <c r="D444" s="56"/>
      <c r="E444" s="56"/>
      <c r="F444" s="56"/>
      <c r="G444" s="56"/>
      <c r="H444" s="53"/>
      <c r="I444" s="53"/>
      <c r="J444" s="53"/>
      <c r="K444" s="53"/>
      <c r="L444" s="53"/>
    </row>
    <row r="445">
      <c r="A445" s="53"/>
      <c r="B445" s="53"/>
      <c r="C445" s="56"/>
      <c r="D445" s="56"/>
      <c r="E445" s="56"/>
      <c r="F445" s="56"/>
      <c r="G445" s="56"/>
      <c r="H445" s="53"/>
      <c r="I445" s="53"/>
      <c r="J445" s="53"/>
      <c r="K445" s="53"/>
      <c r="L445" s="53"/>
    </row>
    <row r="446">
      <c r="A446" s="53"/>
      <c r="B446" s="53"/>
      <c r="C446" s="56"/>
      <c r="D446" s="56"/>
      <c r="E446" s="56"/>
      <c r="F446" s="56"/>
      <c r="G446" s="56"/>
      <c r="H446" s="53"/>
      <c r="I446" s="53"/>
      <c r="J446" s="53"/>
      <c r="K446" s="53"/>
      <c r="L446" s="53"/>
    </row>
    <row r="447">
      <c r="A447" s="53"/>
      <c r="B447" s="53"/>
      <c r="C447" s="56"/>
      <c r="D447" s="56"/>
      <c r="E447" s="56"/>
      <c r="F447" s="56"/>
      <c r="G447" s="56"/>
      <c r="H447" s="53"/>
      <c r="I447" s="53"/>
      <c r="J447" s="53"/>
      <c r="K447" s="53"/>
      <c r="L447" s="53"/>
    </row>
    <row r="448">
      <c r="A448" s="53"/>
      <c r="B448" s="53"/>
      <c r="C448" s="56"/>
      <c r="D448" s="56"/>
      <c r="E448" s="56"/>
      <c r="F448" s="56"/>
      <c r="G448" s="56"/>
      <c r="H448" s="53"/>
      <c r="I448" s="53"/>
      <c r="J448" s="53"/>
      <c r="K448" s="53"/>
      <c r="L448" s="53"/>
    </row>
    <row r="449">
      <c r="A449" s="53"/>
      <c r="B449" s="53"/>
      <c r="C449" s="56"/>
      <c r="D449" s="56"/>
      <c r="E449" s="56"/>
      <c r="F449" s="56"/>
      <c r="G449" s="56"/>
      <c r="H449" s="53"/>
      <c r="I449" s="53"/>
      <c r="J449" s="53"/>
      <c r="K449" s="53"/>
      <c r="L449" s="53"/>
    </row>
    <row r="450">
      <c r="A450" s="53"/>
      <c r="B450" s="53"/>
      <c r="C450" s="56"/>
      <c r="D450" s="56"/>
      <c r="E450" s="56"/>
      <c r="F450" s="56"/>
      <c r="G450" s="56"/>
      <c r="H450" s="53"/>
      <c r="I450" s="53"/>
      <c r="J450" s="53"/>
      <c r="K450" s="53"/>
      <c r="L450" s="53"/>
    </row>
    <row r="451">
      <c r="A451" s="53"/>
      <c r="B451" s="53"/>
      <c r="C451" s="56"/>
      <c r="D451" s="56"/>
      <c r="E451" s="56"/>
      <c r="F451" s="56"/>
      <c r="G451" s="56"/>
      <c r="H451" s="53"/>
      <c r="I451" s="53"/>
      <c r="J451" s="53"/>
      <c r="K451" s="53"/>
      <c r="L451" s="53"/>
    </row>
    <row r="452">
      <c r="A452" s="53"/>
      <c r="B452" s="53"/>
      <c r="C452" s="56"/>
      <c r="D452" s="56"/>
      <c r="E452" s="56"/>
      <c r="F452" s="56"/>
      <c r="G452" s="56"/>
      <c r="H452" s="53"/>
      <c r="I452" s="53"/>
      <c r="J452" s="53"/>
      <c r="K452" s="53"/>
      <c r="L452" s="53"/>
    </row>
    <row r="453">
      <c r="A453" s="53"/>
      <c r="B453" s="53"/>
      <c r="C453" s="56"/>
      <c r="D453" s="56"/>
      <c r="E453" s="56"/>
      <c r="F453" s="56"/>
      <c r="G453" s="56"/>
      <c r="H453" s="53"/>
      <c r="I453" s="53"/>
      <c r="J453" s="53"/>
      <c r="K453" s="53"/>
      <c r="L453" s="53"/>
    </row>
    <row r="454">
      <c r="A454" s="53"/>
      <c r="B454" s="53"/>
      <c r="C454" s="56"/>
      <c r="D454" s="56"/>
      <c r="E454" s="56"/>
      <c r="F454" s="56"/>
      <c r="G454" s="56"/>
      <c r="H454" s="53"/>
      <c r="I454" s="53"/>
      <c r="J454" s="53"/>
      <c r="K454" s="53"/>
      <c r="L454" s="53"/>
    </row>
    <row r="455">
      <c r="A455" s="53"/>
      <c r="B455" s="53"/>
      <c r="C455" s="56"/>
      <c r="D455" s="56"/>
      <c r="E455" s="56"/>
      <c r="F455" s="56"/>
      <c r="G455" s="56"/>
      <c r="H455" s="53"/>
      <c r="I455" s="53"/>
      <c r="J455" s="53"/>
      <c r="K455" s="53"/>
      <c r="L455" s="53"/>
    </row>
    <row r="456">
      <c r="A456" s="53"/>
      <c r="B456" s="53"/>
      <c r="C456" s="56"/>
      <c r="D456" s="56"/>
      <c r="E456" s="56"/>
      <c r="F456" s="56"/>
      <c r="G456" s="56"/>
      <c r="H456" s="53"/>
      <c r="I456" s="53"/>
      <c r="J456" s="53"/>
      <c r="K456" s="53"/>
      <c r="L456" s="53"/>
    </row>
    <row r="457">
      <c r="A457" s="53"/>
      <c r="B457" s="53"/>
      <c r="C457" s="56"/>
      <c r="D457" s="56"/>
      <c r="E457" s="56"/>
      <c r="F457" s="56"/>
      <c r="G457" s="56"/>
      <c r="H457" s="53"/>
      <c r="I457" s="53"/>
      <c r="J457" s="53"/>
      <c r="K457" s="53"/>
      <c r="L457" s="53"/>
    </row>
    <row r="458">
      <c r="A458" s="53"/>
      <c r="B458" s="53"/>
      <c r="C458" s="56"/>
      <c r="D458" s="56"/>
      <c r="E458" s="56"/>
      <c r="F458" s="56"/>
      <c r="G458" s="56"/>
      <c r="H458" s="53"/>
      <c r="I458" s="53"/>
      <c r="J458" s="53"/>
      <c r="K458" s="53"/>
      <c r="L458" s="53"/>
    </row>
    <row r="459">
      <c r="A459" s="53"/>
      <c r="B459" s="53"/>
      <c r="C459" s="56"/>
      <c r="D459" s="56"/>
      <c r="E459" s="56"/>
      <c r="F459" s="56"/>
      <c r="G459" s="56"/>
      <c r="H459" s="53"/>
      <c r="I459" s="53"/>
      <c r="J459" s="53"/>
      <c r="K459" s="53"/>
      <c r="L459" s="53"/>
    </row>
    <row r="460">
      <c r="A460" s="53"/>
      <c r="B460" s="53"/>
      <c r="C460" s="56"/>
      <c r="D460" s="56"/>
      <c r="E460" s="56"/>
      <c r="F460" s="56"/>
      <c r="G460" s="56"/>
      <c r="H460" s="53"/>
      <c r="I460" s="53"/>
      <c r="J460" s="53"/>
      <c r="K460" s="53"/>
      <c r="L460" s="53"/>
    </row>
    <row r="461">
      <c r="A461" s="53"/>
      <c r="B461" s="53"/>
      <c r="C461" s="56"/>
      <c r="D461" s="56"/>
      <c r="E461" s="56"/>
      <c r="F461" s="56"/>
      <c r="G461" s="56"/>
      <c r="H461" s="53"/>
      <c r="I461" s="53"/>
      <c r="J461" s="53"/>
      <c r="K461" s="53"/>
      <c r="L461" s="53"/>
    </row>
    <row r="462">
      <c r="A462" s="53"/>
      <c r="B462" s="53"/>
      <c r="C462" s="56"/>
      <c r="D462" s="56"/>
      <c r="E462" s="56"/>
      <c r="F462" s="56"/>
      <c r="G462" s="56"/>
      <c r="H462" s="53"/>
      <c r="I462" s="53"/>
      <c r="J462" s="53"/>
      <c r="K462" s="53"/>
      <c r="L462" s="53"/>
    </row>
    <row r="463">
      <c r="A463" s="53"/>
      <c r="B463" s="53"/>
      <c r="C463" s="56"/>
      <c r="D463" s="56"/>
      <c r="E463" s="56"/>
      <c r="F463" s="56"/>
      <c r="G463" s="56"/>
      <c r="H463" s="53"/>
      <c r="I463" s="53"/>
      <c r="J463" s="53"/>
      <c r="K463" s="53"/>
      <c r="L463" s="53"/>
    </row>
    <row r="464">
      <c r="A464" s="53"/>
      <c r="B464" s="53"/>
      <c r="C464" s="56"/>
      <c r="D464" s="56"/>
      <c r="E464" s="56"/>
      <c r="F464" s="56"/>
      <c r="G464" s="56"/>
      <c r="H464" s="53"/>
      <c r="I464" s="53"/>
      <c r="J464" s="53"/>
      <c r="K464" s="53"/>
      <c r="L464" s="53"/>
    </row>
    <row r="465">
      <c r="A465" s="53"/>
      <c r="B465" s="53"/>
      <c r="C465" s="56"/>
      <c r="D465" s="56"/>
      <c r="E465" s="56"/>
      <c r="F465" s="56"/>
      <c r="G465" s="56"/>
      <c r="H465" s="53"/>
      <c r="I465" s="53"/>
      <c r="J465" s="53"/>
      <c r="K465" s="53"/>
      <c r="L465" s="53"/>
    </row>
    <row r="466">
      <c r="A466" s="53"/>
      <c r="B466" s="53"/>
      <c r="C466" s="56"/>
      <c r="D466" s="56"/>
      <c r="E466" s="56"/>
      <c r="F466" s="56"/>
      <c r="G466" s="56"/>
      <c r="H466" s="53"/>
      <c r="I466" s="53"/>
      <c r="J466" s="53"/>
      <c r="K466" s="53"/>
      <c r="L466" s="53"/>
    </row>
    <row r="467">
      <c r="A467" s="53"/>
      <c r="B467" s="53"/>
      <c r="C467" s="56"/>
      <c r="D467" s="56"/>
      <c r="E467" s="56"/>
      <c r="F467" s="56"/>
      <c r="G467" s="56"/>
      <c r="H467" s="53"/>
      <c r="I467" s="53"/>
      <c r="J467" s="53"/>
      <c r="K467" s="53"/>
      <c r="L467" s="53"/>
    </row>
    <row r="468">
      <c r="A468" s="53"/>
      <c r="B468" s="53"/>
      <c r="C468" s="56"/>
      <c r="D468" s="56"/>
      <c r="E468" s="56"/>
      <c r="F468" s="56"/>
      <c r="G468" s="56"/>
      <c r="H468" s="53"/>
      <c r="I468" s="53"/>
      <c r="J468" s="53"/>
      <c r="K468" s="53"/>
      <c r="L468" s="53"/>
    </row>
    <row r="469">
      <c r="A469" s="53"/>
      <c r="B469" s="53"/>
      <c r="C469" s="56"/>
      <c r="D469" s="56"/>
      <c r="E469" s="56"/>
      <c r="F469" s="56"/>
      <c r="G469" s="56"/>
      <c r="H469" s="53"/>
      <c r="I469" s="53"/>
      <c r="J469" s="53"/>
      <c r="K469" s="53"/>
      <c r="L469" s="53"/>
    </row>
    <row r="470">
      <c r="A470" s="53"/>
      <c r="B470" s="53"/>
      <c r="C470" s="56"/>
      <c r="D470" s="56"/>
      <c r="E470" s="56"/>
      <c r="F470" s="56"/>
      <c r="G470" s="56"/>
      <c r="H470" s="53"/>
      <c r="I470" s="53"/>
      <c r="J470" s="53"/>
      <c r="K470" s="53"/>
      <c r="L470" s="53"/>
    </row>
    <row r="471">
      <c r="A471" s="53"/>
      <c r="B471" s="53"/>
      <c r="C471" s="56"/>
      <c r="D471" s="56"/>
      <c r="E471" s="56"/>
      <c r="F471" s="56"/>
      <c r="G471" s="56"/>
      <c r="H471" s="53"/>
      <c r="I471" s="53"/>
      <c r="J471" s="53"/>
      <c r="K471" s="53"/>
      <c r="L471" s="53"/>
    </row>
    <row r="472">
      <c r="A472" s="53"/>
      <c r="B472" s="53"/>
      <c r="C472" s="56"/>
      <c r="D472" s="56"/>
      <c r="E472" s="56"/>
      <c r="F472" s="56"/>
      <c r="G472" s="56"/>
      <c r="H472" s="53"/>
      <c r="I472" s="53"/>
      <c r="J472" s="53"/>
      <c r="K472" s="53"/>
      <c r="L472" s="53"/>
    </row>
    <row r="473">
      <c r="A473" s="53"/>
      <c r="B473" s="53"/>
      <c r="C473" s="56"/>
      <c r="D473" s="56"/>
      <c r="E473" s="56"/>
      <c r="F473" s="56"/>
      <c r="G473" s="56"/>
      <c r="H473" s="53"/>
      <c r="I473" s="53"/>
      <c r="J473" s="53"/>
      <c r="K473" s="53"/>
      <c r="L473" s="53"/>
    </row>
    <row r="474">
      <c r="A474" s="53"/>
      <c r="B474" s="53"/>
      <c r="C474" s="56"/>
      <c r="D474" s="56"/>
      <c r="E474" s="56"/>
      <c r="F474" s="56"/>
      <c r="G474" s="56"/>
      <c r="H474" s="53"/>
      <c r="I474" s="53"/>
      <c r="J474" s="53"/>
      <c r="K474" s="53"/>
      <c r="L474" s="53"/>
    </row>
    <row r="475">
      <c r="A475" s="53"/>
      <c r="B475" s="53"/>
      <c r="C475" s="56"/>
      <c r="D475" s="56"/>
      <c r="E475" s="56"/>
      <c r="F475" s="56"/>
      <c r="G475" s="56"/>
      <c r="H475" s="53"/>
      <c r="I475" s="53"/>
      <c r="J475" s="53"/>
      <c r="K475" s="53"/>
      <c r="L475" s="53"/>
    </row>
    <row r="476">
      <c r="A476" s="53"/>
      <c r="B476" s="53"/>
      <c r="C476" s="56"/>
      <c r="D476" s="56"/>
      <c r="E476" s="56"/>
      <c r="F476" s="56"/>
      <c r="G476" s="56"/>
      <c r="H476" s="53"/>
      <c r="I476" s="53"/>
      <c r="J476" s="53"/>
      <c r="K476" s="53"/>
      <c r="L476" s="53"/>
    </row>
    <row r="477">
      <c r="A477" s="53"/>
      <c r="B477" s="53"/>
      <c r="C477" s="56"/>
      <c r="D477" s="56"/>
      <c r="E477" s="56"/>
      <c r="F477" s="56"/>
      <c r="G477" s="56"/>
      <c r="H477" s="53"/>
      <c r="I477" s="53"/>
      <c r="J477" s="53"/>
      <c r="K477" s="53"/>
      <c r="L477" s="53"/>
    </row>
    <row r="478">
      <c r="A478" s="53"/>
      <c r="B478" s="53"/>
      <c r="C478" s="56"/>
      <c r="D478" s="56"/>
      <c r="E478" s="56"/>
      <c r="F478" s="56"/>
      <c r="G478" s="56"/>
      <c r="H478" s="53"/>
      <c r="I478" s="53"/>
      <c r="J478" s="53"/>
      <c r="K478" s="53"/>
      <c r="L478" s="53"/>
    </row>
    <row r="479">
      <c r="A479" s="53"/>
      <c r="B479" s="53"/>
      <c r="C479" s="56"/>
      <c r="D479" s="56"/>
      <c r="E479" s="56"/>
      <c r="F479" s="56"/>
      <c r="G479" s="56"/>
      <c r="H479" s="53"/>
      <c r="I479" s="53"/>
      <c r="J479" s="53"/>
      <c r="K479" s="53"/>
      <c r="L479" s="53"/>
    </row>
    <row r="480">
      <c r="A480" s="53"/>
      <c r="B480" s="53"/>
      <c r="C480" s="56"/>
      <c r="D480" s="56"/>
      <c r="E480" s="56"/>
      <c r="F480" s="56"/>
      <c r="G480" s="56"/>
      <c r="H480" s="53"/>
      <c r="I480" s="53"/>
      <c r="J480" s="53"/>
      <c r="K480" s="53"/>
      <c r="L480" s="53"/>
    </row>
    <row r="481">
      <c r="A481" s="53"/>
      <c r="B481" s="53"/>
      <c r="C481" s="56"/>
      <c r="D481" s="56"/>
      <c r="E481" s="56"/>
      <c r="F481" s="56"/>
      <c r="G481" s="56"/>
      <c r="H481" s="53"/>
      <c r="I481" s="53"/>
      <c r="J481" s="53"/>
      <c r="K481" s="53"/>
      <c r="L481" s="53"/>
    </row>
    <row r="482">
      <c r="A482" s="53"/>
      <c r="B482" s="53"/>
      <c r="C482" s="56"/>
      <c r="D482" s="56"/>
      <c r="E482" s="56"/>
      <c r="F482" s="56"/>
      <c r="G482" s="56"/>
      <c r="H482" s="53"/>
      <c r="I482" s="53"/>
      <c r="J482" s="53"/>
      <c r="K482" s="53"/>
      <c r="L482" s="53"/>
    </row>
    <row r="483">
      <c r="A483" s="53"/>
      <c r="B483" s="53"/>
      <c r="C483" s="56"/>
      <c r="D483" s="56"/>
      <c r="E483" s="56"/>
      <c r="F483" s="56"/>
      <c r="G483" s="56"/>
      <c r="H483" s="53"/>
      <c r="I483" s="53"/>
      <c r="J483" s="53"/>
      <c r="K483" s="53"/>
      <c r="L483" s="53"/>
    </row>
    <row r="484">
      <c r="A484" s="53"/>
      <c r="B484" s="53"/>
      <c r="C484" s="56"/>
      <c r="D484" s="56"/>
      <c r="E484" s="56"/>
      <c r="F484" s="56"/>
      <c r="G484" s="56"/>
      <c r="H484" s="53"/>
      <c r="I484" s="53"/>
      <c r="J484" s="53"/>
      <c r="K484" s="53"/>
      <c r="L484" s="53"/>
    </row>
    <row r="485">
      <c r="A485" s="53"/>
      <c r="B485" s="53"/>
      <c r="C485" s="56"/>
      <c r="D485" s="56"/>
      <c r="E485" s="56"/>
      <c r="F485" s="56"/>
      <c r="G485" s="56"/>
      <c r="H485" s="53"/>
      <c r="I485" s="53"/>
      <c r="J485" s="53"/>
      <c r="K485" s="53"/>
      <c r="L485" s="53"/>
    </row>
    <row r="486">
      <c r="A486" s="53"/>
      <c r="B486" s="53"/>
      <c r="C486" s="56"/>
      <c r="D486" s="56"/>
      <c r="E486" s="56"/>
      <c r="F486" s="56"/>
      <c r="G486" s="56"/>
      <c r="H486" s="53"/>
      <c r="I486" s="53"/>
      <c r="J486" s="53"/>
      <c r="K486" s="53"/>
      <c r="L486" s="53"/>
    </row>
    <row r="487">
      <c r="A487" s="53"/>
      <c r="B487" s="53"/>
      <c r="C487" s="56"/>
      <c r="D487" s="56"/>
      <c r="E487" s="56"/>
      <c r="F487" s="56"/>
      <c r="G487" s="56"/>
      <c r="H487" s="53"/>
      <c r="I487" s="53"/>
      <c r="J487" s="53"/>
      <c r="K487" s="53"/>
      <c r="L487" s="53"/>
    </row>
    <row r="488">
      <c r="A488" s="53"/>
      <c r="B488" s="53"/>
      <c r="C488" s="56"/>
      <c r="D488" s="56"/>
      <c r="E488" s="56"/>
      <c r="F488" s="56"/>
      <c r="G488" s="56"/>
      <c r="H488" s="53"/>
      <c r="I488" s="53"/>
      <c r="J488" s="53"/>
      <c r="K488" s="53"/>
      <c r="L488" s="53"/>
    </row>
    <row r="489">
      <c r="A489" s="53"/>
      <c r="B489" s="53"/>
      <c r="C489" s="56"/>
      <c r="D489" s="56"/>
      <c r="E489" s="56"/>
      <c r="F489" s="56"/>
      <c r="G489" s="56"/>
      <c r="H489" s="53"/>
      <c r="I489" s="53"/>
      <c r="J489" s="53"/>
      <c r="K489" s="53"/>
      <c r="L489" s="53"/>
    </row>
    <row r="490">
      <c r="A490" s="53"/>
      <c r="B490" s="53"/>
      <c r="C490" s="56"/>
      <c r="D490" s="56"/>
      <c r="E490" s="56"/>
      <c r="F490" s="56"/>
      <c r="G490" s="56"/>
      <c r="H490" s="53"/>
      <c r="I490" s="53"/>
      <c r="J490" s="53"/>
      <c r="K490" s="53"/>
      <c r="L490" s="53"/>
    </row>
    <row r="491">
      <c r="A491" s="53"/>
      <c r="B491" s="53"/>
      <c r="C491" s="56"/>
      <c r="D491" s="56"/>
      <c r="E491" s="56"/>
      <c r="F491" s="56"/>
      <c r="G491" s="56"/>
      <c r="H491" s="53"/>
      <c r="I491" s="53"/>
      <c r="J491" s="53"/>
      <c r="K491" s="53"/>
      <c r="L491" s="53"/>
    </row>
    <row r="492">
      <c r="A492" s="53"/>
      <c r="B492" s="53"/>
      <c r="C492" s="56"/>
      <c r="D492" s="56"/>
      <c r="E492" s="56"/>
      <c r="F492" s="56"/>
      <c r="G492" s="56"/>
      <c r="H492" s="53"/>
      <c r="I492" s="53"/>
      <c r="J492" s="53"/>
      <c r="K492" s="53"/>
      <c r="L492" s="53"/>
    </row>
    <row r="493">
      <c r="A493" s="53"/>
      <c r="B493" s="53"/>
      <c r="C493" s="56"/>
      <c r="D493" s="56"/>
      <c r="E493" s="56"/>
      <c r="F493" s="56"/>
      <c r="G493" s="56"/>
      <c r="H493" s="53"/>
      <c r="I493" s="53"/>
      <c r="J493" s="53"/>
      <c r="K493" s="53"/>
      <c r="L493" s="53"/>
    </row>
    <row r="494">
      <c r="A494" s="53"/>
      <c r="B494" s="53"/>
      <c r="C494" s="56"/>
      <c r="D494" s="56"/>
      <c r="E494" s="56"/>
      <c r="F494" s="56"/>
      <c r="G494" s="56"/>
      <c r="H494" s="53"/>
      <c r="I494" s="53"/>
      <c r="J494" s="53"/>
      <c r="K494" s="53"/>
      <c r="L494" s="53"/>
    </row>
    <row r="495">
      <c r="A495" s="53"/>
      <c r="B495" s="53"/>
      <c r="C495" s="56"/>
      <c r="D495" s="56"/>
      <c r="E495" s="56"/>
      <c r="F495" s="56"/>
      <c r="G495" s="56"/>
      <c r="H495" s="53"/>
      <c r="I495" s="53"/>
      <c r="J495" s="53"/>
      <c r="K495" s="53"/>
      <c r="L495" s="53"/>
    </row>
    <row r="496">
      <c r="A496" s="53"/>
      <c r="B496" s="53"/>
      <c r="C496" s="56"/>
      <c r="D496" s="56"/>
      <c r="E496" s="56"/>
      <c r="F496" s="56"/>
      <c r="G496" s="56"/>
      <c r="H496" s="53"/>
      <c r="I496" s="53"/>
      <c r="J496" s="53"/>
      <c r="K496" s="53"/>
      <c r="L496" s="53"/>
    </row>
    <row r="497">
      <c r="A497" s="53"/>
      <c r="B497" s="53"/>
      <c r="C497" s="56"/>
      <c r="D497" s="56"/>
      <c r="E497" s="56"/>
      <c r="F497" s="56"/>
      <c r="G497" s="56"/>
      <c r="H497" s="53"/>
      <c r="I497" s="53"/>
      <c r="J497" s="53"/>
      <c r="K497" s="53"/>
      <c r="L497" s="53"/>
    </row>
    <row r="498">
      <c r="A498" s="53"/>
      <c r="B498" s="53"/>
      <c r="C498" s="56"/>
      <c r="D498" s="56"/>
      <c r="E498" s="56"/>
      <c r="F498" s="56"/>
      <c r="G498" s="56"/>
      <c r="H498" s="53"/>
      <c r="I498" s="53"/>
      <c r="J498" s="53"/>
      <c r="K498" s="53"/>
      <c r="L498" s="53"/>
    </row>
    <row r="499">
      <c r="A499" s="53"/>
      <c r="B499" s="53"/>
      <c r="C499" s="56"/>
      <c r="D499" s="56"/>
      <c r="E499" s="56"/>
      <c r="F499" s="56"/>
      <c r="G499" s="56"/>
      <c r="H499" s="53"/>
      <c r="I499" s="53"/>
      <c r="J499" s="53"/>
      <c r="K499" s="53"/>
      <c r="L499" s="53"/>
    </row>
    <row r="500">
      <c r="A500" s="53"/>
      <c r="B500" s="53"/>
      <c r="C500" s="56"/>
      <c r="D500" s="56"/>
      <c r="E500" s="56"/>
      <c r="F500" s="56"/>
      <c r="G500" s="56"/>
      <c r="H500" s="53"/>
      <c r="I500" s="53"/>
      <c r="J500" s="53"/>
      <c r="K500" s="53"/>
      <c r="L500" s="53"/>
    </row>
    <row r="501">
      <c r="A501" s="53"/>
      <c r="B501" s="53"/>
      <c r="C501" s="56"/>
      <c r="D501" s="56"/>
      <c r="E501" s="56"/>
      <c r="F501" s="56"/>
      <c r="G501" s="56"/>
      <c r="H501" s="53"/>
      <c r="I501" s="53"/>
      <c r="J501" s="53"/>
      <c r="K501" s="53"/>
      <c r="L501" s="53"/>
    </row>
    <row r="502">
      <c r="A502" s="53"/>
      <c r="B502" s="53"/>
      <c r="C502" s="56"/>
      <c r="D502" s="56"/>
      <c r="E502" s="56"/>
      <c r="F502" s="56"/>
      <c r="G502" s="56"/>
      <c r="H502" s="53"/>
      <c r="I502" s="53"/>
      <c r="J502" s="53"/>
      <c r="K502" s="53"/>
      <c r="L502" s="53"/>
    </row>
    <row r="503">
      <c r="A503" s="53"/>
      <c r="B503" s="53"/>
      <c r="C503" s="56"/>
      <c r="D503" s="56"/>
      <c r="E503" s="56"/>
      <c r="F503" s="56"/>
      <c r="G503" s="56"/>
      <c r="H503" s="53"/>
      <c r="I503" s="53"/>
      <c r="J503" s="53"/>
      <c r="K503" s="53"/>
      <c r="L503" s="53"/>
    </row>
    <row r="504">
      <c r="A504" s="53"/>
      <c r="B504" s="53"/>
      <c r="C504" s="56"/>
      <c r="D504" s="56"/>
      <c r="E504" s="56"/>
      <c r="F504" s="56"/>
      <c r="G504" s="56"/>
      <c r="H504" s="53"/>
      <c r="I504" s="53"/>
      <c r="J504" s="53"/>
      <c r="K504" s="53"/>
      <c r="L504" s="53"/>
    </row>
    <row r="505">
      <c r="A505" s="53"/>
      <c r="B505" s="53"/>
      <c r="C505" s="56"/>
      <c r="D505" s="56"/>
      <c r="E505" s="56"/>
      <c r="F505" s="56"/>
      <c r="G505" s="56"/>
      <c r="H505" s="53"/>
      <c r="I505" s="53"/>
      <c r="J505" s="53"/>
      <c r="K505" s="53"/>
      <c r="L505" s="53"/>
    </row>
    <row r="506">
      <c r="A506" s="53"/>
      <c r="B506" s="53"/>
      <c r="C506" s="56"/>
      <c r="D506" s="56"/>
      <c r="E506" s="56"/>
      <c r="F506" s="56"/>
      <c r="G506" s="56"/>
      <c r="H506" s="53"/>
      <c r="I506" s="53"/>
      <c r="J506" s="53"/>
      <c r="K506" s="53"/>
      <c r="L506" s="53"/>
    </row>
    <row r="507">
      <c r="A507" s="53"/>
      <c r="B507" s="53"/>
      <c r="C507" s="56"/>
      <c r="D507" s="56"/>
      <c r="E507" s="56"/>
      <c r="F507" s="56"/>
      <c r="G507" s="56"/>
      <c r="H507" s="53"/>
      <c r="I507" s="53"/>
      <c r="J507" s="53"/>
      <c r="K507" s="53"/>
      <c r="L507" s="53"/>
    </row>
    <row r="508">
      <c r="A508" s="53"/>
      <c r="B508" s="53"/>
      <c r="C508" s="56"/>
      <c r="D508" s="56"/>
      <c r="E508" s="56"/>
      <c r="F508" s="56"/>
      <c r="G508" s="56"/>
      <c r="H508" s="53"/>
      <c r="I508" s="53"/>
      <c r="J508" s="53"/>
      <c r="K508" s="53"/>
      <c r="L508" s="53"/>
    </row>
    <row r="509">
      <c r="A509" s="53"/>
      <c r="B509" s="53"/>
      <c r="C509" s="56"/>
      <c r="D509" s="56"/>
      <c r="E509" s="56"/>
      <c r="F509" s="56"/>
      <c r="G509" s="56"/>
      <c r="H509" s="53"/>
      <c r="I509" s="53"/>
      <c r="J509" s="53"/>
      <c r="K509" s="53"/>
      <c r="L509" s="53"/>
    </row>
    <row r="510">
      <c r="A510" s="53"/>
      <c r="B510" s="53"/>
      <c r="C510" s="56"/>
      <c r="D510" s="56"/>
      <c r="E510" s="56"/>
      <c r="F510" s="56"/>
      <c r="G510" s="56"/>
      <c r="H510" s="53"/>
      <c r="I510" s="53"/>
      <c r="J510" s="53"/>
      <c r="K510" s="53"/>
      <c r="L510" s="53"/>
    </row>
    <row r="511">
      <c r="A511" s="53"/>
      <c r="B511" s="53"/>
      <c r="C511" s="56"/>
      <c r="D511" s="56"/>
      <c r="E511" s="56"/>
      <c r="F511" s="56"/>
      <c r="G511" s="56"/>
      <c r="H511" s="53"/>
      <c r="I511" s="53"/>
      <c r="J511" s="53"/>
      <c r="K511" s="53"/>
      <c r="L511" s="53"/>
    </row>
    <row r="512">
      <c r="A512" s="53"/>
      <c r="B512" s="53"/>
      <c r="C512" s="56"/>
      <c r="D512" s="56"/>
      <c r="E512" s="56"/>
      <c r="F512" s="56"/>
      <c r="G512" s="56"/>
      <c r="H512" s="53"/>
      <c r="I512" s="53"/>
      <c r="J512" s="53"/>
      <c r="K512" s="53"/>
      <c r="L512" s="53"/>
    </row>
    <row r="513">
      <c r="A513" s="53"/>
      <c r="B513" s="53"/>
      <c r="C513" s="56"/>
      <c r="D513" s="56"/>
      <c r="E513" s="56"/>
      <c r="F513" s="56"/>
      <c r="G513" s="56"/>
      <c r="H513" s="53"/>
      <c r="I513" s="53"/>
      <c r="J513" s="53"/>
      <c r="K513" s="53"/>
      <c r="L513" s="53"/>
    </row>
    <row r="514">
      <c r="A514" s="53"/>
      <c r="B514" s="53"/>
      <c r="C514" s="56"/>
      <c r="D514" s="56"/>
      <c r="E514" s="56"/>
      <c r="F514" s="56"/>
      <c r="G514" s="56"/>
      <c r="H514" s="53"/>
      <c r="I514" s="53"/>
      <c r="J514" s="53"/>
      <c r="K514" s="53"/>
      <c r="L514" s="53"/>
    </row>
    <row r="515">
      <c r="A515" s="53"/>
      <c r="B515" s="53"/>
      <c r="C515" s="56"/>
      <c r="D515" s="56"/>
      <c r="E515" s="56"/>
      <c r="F515" s="56"/>
      <c r="G515" s="56"/>
      <c r="H515" s="53"/>
      <c r="I515" s="53"/>
      <c r="J515" s="53"/>
      <c r="K515" s="53"/>
      <c r="L515" s="53"/>
    </row>
    <row r="516">
      <c r="A516" s="53"/>
      <c r="B516" s="53"/>
      <c r="C516" s="56"/>
      <c r="D516" s="56"/>
      <c r="E516" s="56"/>
      <c r="F516" s="56"/>
      <c r="G516" s="56"/>
      <c r="H516" s="53"/>
      <c r="I516" s="53"/>
      <c r="J516" s="53"/>
      <c r="K516" s="53"/>
      <c r="L516" s="53"/>
    </row>
    <row r="517">
      <c r="A517" s="53"/>
      <c r="B517" s="53"/>
      <c r="C517" s="56"/>
      <c r="D517" s="56"/>
      <c r="E517" s="56"/>
      <c r="F517" s="56"/>
      <c r="G517" s="56"/>
      <c r="H517" s="53"/>
      <c r="I517" s="53"/>
      <c r="J517" s="53"/>
      <c r="K517" s="53"/>
      <c r="L517" s="53"/>
    </row>
    <row r="518">
      <c r="A518" s="53"/>
      <c r="B518" s="53"/>
      <c r="C518" s="56"/>
      <c r="D518" s="56"/>
      <c r="E518" s="56"/>
      <c r="F518" s="56"/>
      <c r="G518" s="56"/>
      <c r="H518" s="53"/>
      <c r="I518" s="53"/>
      <c r="J518" s="53"/>
      <c r="K518" s="53"/>
      <c r="L518" s="53"/>
    </row>
    <row r="519">
      <c r="A519" s="53"/>
      <c r="B519" s="53"/>
      <c r="C519" s="56"/>
      <c r="D519" s="56"/>
      <c r="E519" s="56"/>
      <c r="F519" s="56"/>
      <c r="G519" s="56"/>
      <c r="H519" s="53"/>
      <c r="I519" s="53"/>
      <c r="J519" s="53"/>
      <c r="K519" s="53"/>
      <c r="L519" s="53"/>
    </row>
    <row r="520">
      <c r="A520" s="53"/>
      <c r="B520" s="53"/>
      <c r="C520" s="56"/>
      <c r="D520" s="56"/>
      <c r="E520" s="56"/>
      <c r="F520" s="56"/>
      <c r="G520" s="56"/>
      <c r="H520" s="53"/>
      <c r="I520" s="53"/>
      <c r="J520" s="53"/>
      <c r="K520" s="53"/>
      <c r="L520" s="53"/>
    </row>
    <row r="521">
      <c r="A521" s="53"/>
      <c r="B521" s="53"/>
      <c r="C521" s="56"/>
      <c r="D521" s="56"/>
      <c r="E521" s="56"/>
      <c r="F521" s="56"/>
      <c r="G521" s="56"/>
      <c r="H521" s="53"/>
      <c r="I521" s="53"/>
      <c r="J521" s="53"/>
      <c r="K521" s="53"/>
      <c r="L521" s="53"/>
    </row>
    <row r="522">
      <c r="A522" s="53"/>
      <c r="B522" s="53"/>
      <c r="C522" s="56"/>
      <c r="D522" s="56"/>
      <c r="E522" s="56"/>
      <c r="F522" s="56"/>
      <c r="G522" s="56"/>
      <c r="H522" s="53"/>
      <c r="I522" s="53"/>
      <c r="J522" s="53"/>
      <c r="K522" s="53"/>
      <c r="L522" s="53"/>
    </row>
    <row r="523">
      <c r="A523" s="53"/>
      <c r="B523" s="53"/>
      <c r="C523" s="56"/>
      <c r="D523" s="56"/>
      <c r="E523" s="56"/>
      <c r="F523" s="56"/>
      <c r="G523" s="56"/>
      <c r="H523" s="53"/>
      <c r="I523" s="53"/>
      <c r="J523" s="53"/>
      <c r="K523" s="53"/>
      <c r="L523" s="53"/>
    </row>
    <row r="524">
      <c r="A524" s="53"/>
      <c r="B524" s="53"/>
      <c r="C524" s="56"/>
      <c r="D524" s="56"/>
      <c r="E524" s="56"/>
      <c r="F524" s="56"/>
      <c r="G524" s="56"/>
      <c r="H524" s="53"/>
      <c r="I524" s="53"/>
      <c r="J524" s="53"/>
      <c r="K524" s="53"/>
      <c r="L524" s="53"/>
    </row>
    <row r="525">
      <c r="A525" s="53"/>
      <c r="B525" s="53"/>
      <c r="C525" s="56"/>
      <c r="D525" s="56"/>
      <c r="E525" s="56"/>
      <c r="F525" s="56"/>
      <c r="G525" s="56"/>
      <c r="H525" s="53"/>
      <c r="I525" s="53"/>
      <c r="J525" s="53"/>
      <c r="K525" s="53"/>
      <c r="L525" s="53"/>
    </row>
    <row r="526">
      <c r="A526" s="53"/>
      <c r="B526" s="53"/>
      <c r="C526" s="56"/>
      <c r="D526" s="56"/>
      <c r="E526" s="56"/>
      <c r="F526" s="56"/>
      <c r="G526" s="56"/>
      <c r="H526" s="53"/>
      <c r="I526" s="53"/>
      <c r="J526" s="53"/>
      <c r="K526" s="53"/>
      <c r="L526" s="53"/>
    </row>
    <row r="527">
      <c r="A527" s="53"/>
      <c r="B527" s="53"/>
      <c r="C527" s="56"/>
      <c r="D527" s="56"/>
      <c r="E527" s="56"/>
      <c r="F527" s="56"/>
      <c r="G527" s="56"/>
      <c r="H527" s="53"/>
      <c r="I527" s="53"/>
      <c r="J527" s="53"/>
      <c r="K527" s="53"/>
      <c r="L527" s="53"/>
    </row>
    <row r="528">
      <c r="A528" s="53"/>
      <c r="B528" s="53"/>
      <c r="C528" s="56"/>
      <c r="D528" s="56"/>
      <c r="E528" s="56"/>
      <c r="F528" s="56"/>
      <c r="G528" s="56"/>
      <c r="H528" s="53"/>
      <c r="I528" s="53"/>
      <c r="J528" s="53"/>
      <c r="K528" s="53"/>
      <c r="L528" s="53"/>
    </row>
    <row r="529">
      <c r="A529" s="53"/>
      <c r="B529" s="53"/>
      <c r="C529" s="56"/>
      <c r="D529" s="56"/>
      <c r="E529" s="56"/>
      <c r="F529" s="56"/>
      <c r="G529" s="56"/>
      <c r="H529" s="53"/>
      <c r="I529" s="53"/>
      <c r="J529" s="53"/>
      <c r="K529" s="53"/>
      <c r="L529" s="53"/>
    </row>
    <row r="530">
      <c r="A530" s="53"/>
      <c r="B530" s="53"/>
      <c r="C530" s="56"/>
      <c r="D530" s="56"/>
      <c r="E530" s="56"/>
      <c r="F530" s="56"/>
      <c r="G530" s="56"/>
      <c r="H530" s="53"/>
      <c r="I530" s="53"/>
      <c r="J530" s="53"/>
      <c r="K530" s="53"/>
      <c r="L530" s="53"/>
    </row>
    <row r="531">
      <c r="A531" s="53"/>
      <c r="B531" s="53"/>
      <c r="C531" s="56"/>
      <c r="D531" s="56"/>
      <c r="E531" s="56"/>
      <c r="F531" s="56"/>
      <c r="G531" s="56"/>
      <c r="H531" s="53"/>
      <c r="I531" s="53"/>
      <c r="J531" s="53"/>
      <c r="K531" s="53"/>
      <c r="L531" s="53"/>
    </row>
    <row r="532">
      <c r="A532" s="53"/>
      <c r="B532" s="53"/>
      <c r="C532" s="56"/>
      <c r="D532" s="56"/>
      <c r="E532" s="56"/>
      <c r="F532" s="56"/>
      <c r="G532" s="56"/>
      <c r="H532" s="53"/>
      <c r="I532" s="53"/>
      <c r="J532" s="53"/>
      <c r="K532" s="53"/>
      <c r="L532" s="53"/>
    </row>
    <row r="533">
      <c r="A533" s="53"/>
      <c r="B533" s="53"/>
      <c r="C533" s="56"/>
      <c r="D533" s="56"/>
      <c r="E533" s="56"/>
      <c r="F533" s="56"/>
      <c r="G533" s="56"/>
      <c r="H533" s="53"/>
      <c r="I533" s="53"/>
      <c r="J533" s="53"/>
      <c r="K533" s="53"/>
      <c r="L533" s="53"/>
    </row>
    <row r="534">
      <c r="A534" s="53"/>
      <c r="B534" s="53"/>
      <c r="C534" s="56"/>
      <c r="D534" s="56"/>
      <c r="E534" s="56"/>
      <c r="F534" s="56"/>
      <c r="G534" s="56"/>
      <c r="H534" s="53"/>
      <c r="I534" s="53"/>
      <c r="J534" s="53"/>
      <c r="K534" s="53"/>
      <c r="L534" s="53"/>
    </row>
    <row r="535">
      <c r="A535" s="53"/>
      <c r="B535" s="53"/>
      <c r="C535" s="56"/>
      <c r="D535" s="56"/>
      <c r="E535" s="56"/>
      <c r="F535" s="56"/>
      <c r="G535" s="56"/>
      <c r="H535" s="53"/>
      <c r="I535" s="53"/>
      <c r="J535" s="53"/>
      <c r="K535" s="53"/>
      <c r="L535" s="53"/>
    </row>
    <row r="536">
      <c r="A536" s="53"/>
      <c r="B536" s="53"/>
      <c r="C536" s="56"/>
      <c r="D536" s="56"/>
      <c r="E536" s="56"/>
      <c r="F536" s="56"/>
      <c r="G536" s="56"/>
      <c r="H536" s="53"/>
      <c r="I536" s="53"/>
      <c r="J536" s="53"/>
      <c r="K536" s="53"/>
      <c r="L536" s="53"/>
    </row>
    <row r="537">
      <c r="A537" s="53"/>
      <c r="B537" s="53"/>
      <c r="C537" s="56"/>
      <c r="D537" s="56"/>
      <c r="E537" s="56"/>
      <c r="F537" s="56"/>
      <c r="G537" s="56"/>
      <c r="H537" s="53"/>
      <c r="I537" s="53"/>
      <c r="J537" s="53"/>
      <c r="K537" s="53"/>
      <c r="L537" s="53"/>
    </row>
    <row r="538">
      <c r="A538" s="53"/>
      <c r="B538" s="53"/>
      <c r="C538" s="56"/>
      <c r="D538" s="56"/>
      <c r="E538" s="56"/>
      <c r="F538" s="56"/>
      <c r="G538" s="56"/>
      <c r="H538" s="53"/>
      <c r="I538" s="53"/>
      <c r="J538" s="53"/>
      <c r="K538" s="53"/>
      <c r="L538" s="53"/>
    </row>
    <row r="539">
      <c r="A539" s="53"/>
      <c r="B539" s="53"/>
      <c r="C539" s="56"/>
      <c r="D539" s="56"/>
      <c r="E539" s="56"/>
      <c r="F539" s="56"/>
      <c r="G539" s="56"/>
      <c r="H539" s="53"/>
      <c r="I539" s="53"/>
      <c r="J539" s="53"/>
      <c r="K539" s="53"/>
      <c r="L539" s="53"/>
    </row>
    <row r="540">
      <c r="A540" s="53"/>
      <c r="B540" s="53"/>
      <c r="C540" s="56"/>
      <c r="D540" s="56"/>
      <c r="E540" s="56"/>
      <c r="F540" s="56"/>
      <c r="G540" s="56"/>
      <c r="H540" s="53"/>
      <c r="I540" s="53"/>
      <c r="J540" s="53"/>
      <c r="K540" s="53"/>
      <c r="L540" s="53"/>
    </row>
    <row r="541">
      <c r="A541" s="53"/>
      <c r="B541" s="53"/>
      <c r="C541" s="56"/>
      <c r="D541" s="56"/>
      <c r="E541" s="56"/>
      <c r="F541" s="56"/>
      <c r="G541" s="56"/>
      <c r="H541" s="53"/>
      <c r="I541" s="53"/>
      <c r="J541" s="53"/>
      <c r="K541" s="53"/>
      <c r="L541" s="53"/>
    </row>
    <row r="542">
      <c r="A542" s="53"/>
      <c r="B542" s="53"/>
      <c r="C542" s="56"/>
      <c r="D542" s="56"/>
      <c r="E542" s="56"/>
      <c r="F542" s="56"/>
      <c r="G542" s="56"/>
      <c r="H542" s="53"/>
      <c r="I542" s="53"/>
      <c r="J542" s="53"/>
      <c r="K542" s="53"/>
      <c r="L542" s="53"/>
    </row>
    <row r="543">
      <c r="A543" s="53"/>
      <c r="B543" s="53"/>
      <c r="C543" s="56"/>
      <c r="D543" s="56"/>
      <c r="E543" s="56"/>
      <c r="F543" s="56"/>
      <c r="G543" s="56"/>
      <c r="H543" s="53"/>
      <c r="I543" s="53"/>
      <c r="J543" s="53"/>
      <c r="K543" s="53"/>
      <c r="L543" s="53"/>
    </row>
    <row r="544">
      <c r="A544" s="53"/>
      <c r="B544" s="53"/>
      <c r="C544" s="56"/>
      <c r="D544" s="56"/>
      <c r="E544" s="56"/>
      <c r="F544" s="56"/>
      <c r="G544" s="56"/>
      <c r="H544" s="53"/>
      <c r="I544" s="53"/>
      <c r="J544" s="53"/>
      <c r="K544" s="53"/>
      <c r="L544" s="53"/>
    </row>
    <row r="545">
      <c r="A545" s="53"/>
      <c r="B545" s="53"/>
      <c r="C545" s="56"/>
      <c r="D545" s="56"/>
      <c r="E545" s="56"/>
      <c r="F545" s="56"/>
      <c r="G545" s="56"/>
      <c r="H545" s="53"/>
      <c r="I545" s="53"/>
      <c r="J545" s="53"/>
      <c r="K545" s="53"/>
      <c r="L545" s="53"/>
    </row>
    <row r="546">
      <c r="A546" s="53"/>
      <c r="B546" s="53"/>
      <c r="C546" s="56"/>
      <c r="D546" s="56"/>
      <c r="E546" s="56"/>
      <c r="F546" s="56"/>
      <c r="G546" s="56"/>
      <c r="H546" s="53"/>
      <c r="I546" s="53"/>
      <c r="J546" s="53"/>
      <c r="K546" s="53"/>
      <c r="L546" s="53"/>
    </row>
    <row r="547">
      <c r="A547" s="53"/>
      <c r="B547" s="53"/>
      <c r="C547" s="56"/>
      <c r="D547" s="56"/>
      <c r="E547" s="56"/>
      <c r="F547" s="56"/>
      <c r="G547" s="56"/>
      <c r="H547" s="53"/>
      <c r="I547" s="53"/>
      <c r="J547" s="53"/>
      <c r="K547" s="53"/>
      <c r="L547" s="53"/>
    </row>
    <row r="548">
      <c r="A548" s="53"/>
      <c r="B548" s="53"/>
      <c r="C548" s="56"/>
      <c r="D548" s="56"/>
      <c r="E548" s="56"/>
      <c r="F548" s="56"/>
      <c r="G548" s="56"/>
      <c r="H548" s="53"/>
      <c r="I548" s="53"/>
      <c r="J548" s="53"/>
      <c r="K548" s="53"/>
      <c r="L548" s="53"/>
    </row>
    <row r="549">
      <c r="A549" s="53"/>
      <c r="B549" s="53"/>
      <c r="C549" s="56"/>
      <c r="D549" s="56"/>
      <c r="E549" s="56"/>
      <c r="F549" s="56"/>
      <c r="G549" s="56"/>
      <c r="H549" s="53"/>
      <c r="I549" s="53"/>
      <c r="J549" s="53"/>
      <c r="K549" s="53"/>
      <c r="L549" s="53"/>
    </row>
    <row r="550">
      <c r="A550" s="53"/>
      <c r="B550" s="53"/>
      <c r="C550" s="56"/>
      <c r="D550" s="56"/>
      <c r="E550" s="56"/>
      <c r="F550" s="56"/>
      <c r="G550" s="56"/>
      <c r="H550" s="53"/>
      <c r="I550" s="53"/>
      <c r="J550" s="53"/>
      <c r="K550" s="53"/>
      <c r="L550" s="53"/>
    </row>
    <row r="551">
      <c r="A551" s="53"/>
      <c r="B551" s="53"/>
      <c r="C551" s="56"/>
      <c r="D551" s="56"/>
      <c r="E551" s="56"/>
      <c r="F551" s="56"/>
      <c r="G551" s="56"/>
      <c r="H551" s="53"/>
      <c r="I551" s="53"/>
      <c r="J551" s="53"/>
      <c r="K551" s="53"/>
      <c r="L551" s="53"/>
    </row>
    <row r="552">
      <c r="A552" s="53"/>
      <c r="B552" s="53"/>
      <c r="C552" s="56"/>
      <c r="D552" s="56"/>
      <c r="E552" s="56"/>
      <c r="F552" s="56"/>
      <c r="G552" s="56"/>
      <c r="H552" s="53"/>
      <c r="I552" s="53"/>
      <c r="J552" s="53"/>
      <c r="K552" s="53"/>
      <c r="L552" s="53"/>
    </row>
    <row r="553">
      <c r="A553" s="53"/>
      <c r="B553" s="53"/>
      <c r="C553" s="56"/>
      <c r="D553" s="56"/>
      <c r="E553" s="56"/>
      <c r="F553" s="56"/>
      <c r="G553" s="56"/>
      <c r="H553" s="53"/>
      <c r="I553" s="53"/>
      <c r="J553" s="53"/>
      <c r="K553" s="53"/>
      <c r="L553" s="53"/>
    </row>
    <row r="554">
      <c r="A554" s="53"/>
      <c r="B554" s="53"/>
      <c r="C554" s="56"/>
      <c r="D554" s="56"/>
      <c r="E554" s="56"/>
      <c r="F554" s="56"/>
      <c r="G554" s="56"/>
      <c r="H554" s="53"/>
      <c r="I554" s="53"/>
      <c r="J554" s="53"/>
      <c r="K554" s="53"/>
      <c r="L554" s="53"/>
    </row>
    <row r="555">
      <c r="A555" s="53"/>
      <c r="B555" s="53"/>
      <c r="C555" s="56"/>
      <c r="D555" s="56"/>
      <c r="E555" s="56"/>
      <c r="F555" s="56"/>
      <c r="G555" s="56"/>
      <c r="H555" s="53"/>
      <c r="I555" s="53"/>
      <c r="J555" s="53"/>
      <c r="K555" s="53"/>
      <c r="L555" s="53"/>
    </row>
    <row r="556">
      <c r="A556" s="53"/>
      <c r="B556" s="53"/>
      <c r="C556" s="56"/>
      <c r="D556" s="56"/>
      <c r="E556" s="56"/>
      <c r="F556" s="56"/>
      <c r="G556" s="56"/>
      <c r="H556" s="53"/>
      <c r="I556" s="53"/>
      <c r="J556" s="53"/>
      <c r="K556" s="53"/>
      <c r="L556" s="53"/>
    </row>
    <row r="557">
      <c r="A557" s="53"/>
      <c r="B557" s="53"/>
      <c r="C557" s="56"/>
      <c r="D557" s="56"/>
      <c r="E557" s="56"/>
      <c r="F557" s="56"/>
      <c r="G557" s="56"/>
      <c r="H557" s="53"/>
      <c r="I557" s="53"/>
      <c r="J557" s="53"/>
      <c r="K557" s="53"/>
      <c r="L557" s="53"/>
    </row>
    <row r="558">
      <c r="A558" s="53"/>
      <c r="B558" s="53"/>
      <c r="C558" s="56"/>
      <c r="D558" s="56"/>
      <c r="E558" s="56"/>
      <c r="F558" s="56"/>
      <c r="G558" s="56"/>
      <c r="H558" s="53"/>
      <c r="I558" s="53"/>
      <c r="J558" s="53"/>
      <c r="K558" s="53"/>
      <c r="L558" s="53"/>
    </row>
    <row r="559">
      <c r="A559" s="53"/>
      <c r="B559" s="53"/>
      <c r="C559" s="56"/>
      <c r="D559" s="56"/>
      <c r="E559" s="56"/>
      <c r="F559" s="56"/>
      <c r="G559" s="56"/>
      <c r="H559" s="53"/>
      <c r="I559" s="53"/>
      <c r="J559" s="53"/>
      <c r="K559" s="53"/>
      <c r="L559" s="53"/>
    </row>
    <row r="560">
      <c r="A560" s="53"/>
      <c r="B560" s="53"/>
      <c r="C560" s="56"/>
      <c r="D560" s="56"/>
      <c r="E560" s="56"/>
      <c r="F560" s="56"/>
      <c r="G560" s="56"/>
      <c r="H560" s="53"/>
      <c r="I560" s="53"/>
      <c r="J560" s="53"/>
      <c r="K560" s="53"/>
      <c r="L560" s="53"/>
    </row>
    <row r="561">
      <c r="A561" s="53"/>
      <c r="B561" s="53"/>
      <c r="C561" s="56"/>
      <c r="D561" s="56"/>
      <c r="E561" s="56"/>
      <c r="F561" s="56"/>
      <c r="G561" s="56"/>
      <c r="H561" s="53"/>
      <c r="I561" s="53"/>
      <c r="J561" s="53"/>
      <c r="K561" s="53"/>
      <c r="L561" s="53"/>
    </row>
    <row r="562">
      <c r="A562" s="53"/>
      <c r="B562" s="53"/>
      <c r="C562" s="56"/>
      <c r="D562" s="56"/>
      <c r="E562" s="56"/>
      <c r="F562" s="56"/>
      <c r="G562" s="56"/>
      <c r="H562" s="53"/>
      <c r="I562" s="53"/>
      <c r="J562" s="53"/>
      <c r="K562" s="53"/>
      <c r="L562" s="53"/>
    </row>
    <row r="563">
      <c r="A563" s="53"/>
      <c r="B563" s="53"/>
      <c r="C563" s="56"/>
      <c r="D563" s="56"/>
      <c r="E563" s="56"/>
      <c r="F563" s="56"/>
      <c r="G563" s="56"/>
      <c r="H563" s="53"/>
      <c r="I563" s="53"/>
      <c r="J563" s="53"/>
      <c r="K563" s="53"/>
      <c r="L563" s="53"/>
    </row>
    <row r="564">
      <c r="A564" s="53"/>
      <c r="B564" s="53"/>
      <c r="C564" s="56"/>
      <c r="D564" s="56"/>
      <c r="E564" s="56"/>
      <c r="F564" s="56"/>
      <c r="G564" s="56"/>
      <c r="H564" s="53"/>
      <c r="I564" s="53"/>
      <c r="J564" s="53"/>
      <c r="K564" s="53"/>
      <c r="L564" s="53"/>
    </row>
    <row r="565">
      <c r="A565" s="53"/>
      <c r="B565" s="53"/>
      <c r="C565" s="56"/>
      <c r="D565" s="56"/>
      <c r="E565" s="56"/>
      <c r="F565" s="56"/>
      <c r="G565" s="56"/>
      <c r="H565" s="53"/>
      <c r="I565" s="53"/>
      <c r="J565" s="53"/>
      <c r="K565" s="53"/>
      <c r="L565" s="53"/>
    </row>
    <row r="566">
      <c r="A566" s="53"/>
      <c r="B566" s="53"/>
      <c r="C566" s="56"/>
      <c r="D566" s="56"/>
      <c r="E566" s="56"/>
      <c r="F566" s="56"/>
      <c r="G566" s="56"/>
      <c r="H566" s="53"/>
      <c r="I566" s="53"/>
      <c r="J566" s="53"/>
      <c r="K566" s="53"/>
      <c r="L566" s="53"/>
    </row>
    <row r="567">
      <c r="A567" s="53"/>
      <c r="B567" s="53"/>
      <c r="C567" s="56"/>
      <c r="D567" s="56"/>
      <c r="E567" s="56"/>
      <c r="F567" s="56"/>
      <c r="G567" s="56"/>
      <c r="H567" s="53"/>
      <c r="I567" s="53"/>
      <c r="J567" s="53"/>
      <c r="K567" s="53"/>
      <c r="L567" s="53"/>
    </row>
    <row r="568">
      <c r="A568" s="53"/>
      <c r="B568" s="53"/>
      <c r="C568" s="56"/>
      <c r="D568" s="56"/>
      <c r="E568" s="56"/>
      <c r="F568" s="56"/>
      <c r="G568" s="56"/>
      <c r="H568" s="53"/>
      <c r="I568" s="53"/>
      <c r="J568" s="53"/>
      <c r="K568" s="53"/>
      <c r="L568" s="53"/>
    </row>
    <row r="569">
      <c r="A569" s="53"/>
      <c r="B569" s="53"/>
      <c r="C569" s="56"/>
      <c r="D569" s="56"/>
      <c r="E569" s="56"/>
      <c r="F569" s="56"/>
      <c r="G569" s="56"/>
      <c r="H569" s="53"/>
      <c r="I569" s="53"/>
      <c r="J569" s="53"/>
      <c r="K569" s="53"/>
      <c r="L569" s="53"/>
    </row>
    <row r="570">
      <c r="A570" s="53"/>
      <c r="B570" s="53"/>
      <c r="C570" s="56"/>
      <c r="D570" s="56"/>
      <c r="E570" s="56"/>
      <c r="F570" s="56"/>
      <c r="G570" s="56"/>
      <c r="H570" s="53"/>
      <c r="I570" s="53"/>
      <c r="J570" s="53"/>
      <c r="K570" s="53"/>
      <c r="L570" s="53"/>
    </row>
    <row r="571">
      <c r="A571" s="53"/>
      <c r="B571" s="53"/>
      <c r="C571" s="56"/>
      <c r="D571" s="56"/>
      <c r="E571" s="56"/>
      <c r="F571" s="56"/>
      <c r="G571" s="56"/>
      <c r="H571" s="53"/>
      <c r="I571" s="53"/>
      <c r="J571" s="53"/>
      <c r="K571" s="53"/>
      <c r="L571" s="53"/>
    </row>
    <row r="572">
      <c r="A572" s="53"/>
      <c r="B572" s="53"/>
      <c r="C572" s="56"/>
      <c r="D572" s="56"/>
      <c r="E572" s="56"/>
      <c r="F572" s="56"/>
      <c r="G572" s="56"/>
      <c r="H572" s="53"/>
      <c r="I572" s="53"/>
      <c r="J572" s="53"/>
      <c r="K572" s="53"/>
      <c r="L572" s="53"/>
    </row>
    <row r="573">
      <c r="A573" s="53"/>
      <c r="B573" s="53"/>
      <c r="C573" s="56"/>
      <c r="D573" s="56"/>
      <c r="E573" s="56"/>
      <c r="F573" s="56"/>
      <c r="G573" s="56"/>
      <c r="H573" s="53"/>
      <c r="I573" s="53"/>
      <c r="J573" s="53"/>
      <c r="K573" s="53"/>
      <c r="L573" s="53"/>
    </row>
    <row r="574">
      <c r="A574" s="53"/>
      <c r="B574" s="53"/>
      <c r="C574" s="56"/>
      <c r="D574" s="56"/>
      <c r="E574" s="56"/>
      <c r="F574" s="56"/>
      <c r="G574" s="56"/>
      <c r="H574" s="53"/>
      <c r="I574" s="53"/>
      <c r="J574" s="53"/>
      <c r="K574" s="53"/>
      <c r="L574" s="53"/>
    </row>
    <row r="575">
      <c r="A575" s="53"/>
      <c r="B575" s="53"/>
      <c r="C575" s="56"/>
      <c r="D575" s="56"/>
      <c r="E575" s="56"/>
      <c r="F575" s="56"/>
      <c r="G575" s="56"/>
      <c r="H575" s="53"/>
      <c r="I575" s="53"/>
      <c r="J575" s="53"/>
      <c r="K575" s="53"/>
      <c r="L575" s="53"/>
    </row>
    <row r="576">
      <c r="A576" s="53"/>
      <c r="B576" s="53"/>
      <c r="C576" s="56"/>
      <c r="D576" s="56"/>
      <c r="E576" s="56"/>
      <c r="F576" s="56"/>
      <c r="G576" s="56"/>
      <c r="H576" s="53"/>
      <c r="I576" s="53"/>
      <c r="J576" s="53"/>
      <c r="K576" s="53"/>
      <c r="L576" s="53"/>
    </row>
    <row r="577">
      <c r="A577" s="53"/>
      <c r="B577" s="53"/>
      <c r="C577" s="56"/>
      <c r="D577" s="56"/>
      <c r="E577" s="56"/>
      <c r="F577" s="56"/>
      <c r="G577" s="56"/>
      <c r="H577" s="53"/>
      <c r="I577" s="53"/>
      <c r="J577" s="53"/>
      <c r="K577" s="53"/>
      <c r="L577" s="53"/>
    </row>
    <row r="578">
      <c r="A578" s="53"/>
      <c r="B578" s="53"/>
      <c r="C578" s="56"/>
      <c r="D578" s="56"/>
      <c r="E578" s="56"/>
      <c r="F578" s="56"/>
      <c r="G578" s="56"/>
      <c r="H578" s="53"/>
      <c r="I578" s="53"/>
      <c r="J578" s="53"/>
      <c r="K578" s="53"/>
      <c r="L578" s="53"/>
    </row>
    <row r="579">
      <c r="A579" s="53"/>
      <c r="B579" s="53"/>
      <c r="C579" s="56"/>
      <c r="D579" s="56"/>
      <c r="E579" s="56"/>
      <c r="F579" s="56"/>
      <c r="G579" s="56"/>
      <c r="H579" s="53"/>
      <c r="I579" s="53"/>
      <c r="J579" s="53"/>
      <c r="K579" s="53"/>
      <c r="L579" s="53"/>
    </row>
    <row r="580">
      <c r="A580" s="53"/>
      <c r="B580" s="53"/>
      <c r="C580" s="56"/>
      <c r="D580" s="56"/>
      <c r="E580" s="56"/>
      <c r="F580" s="56"/>
      <c r="G580" s="56"/>
      <c r="H580" s="53"/>
      <c r="I580" s="53"/>
      <c r="J580" s="53"/>
      <c r="K580" s="53"/>
      <c r="L580" s="53"/>
    </row>
    <row r="581">
      <c r="A581" s="53"/>
      <c r="B581" s="53"/>
      <c r="C581" s="56"/>
      <c r="D581" s="56"/>
      <c r="E581" s="56"/>
      <c r="F581" s="56"/>
      <c r="G581" s="56"/>
      <c r="H581" s="53"/>
      <c r="I581" s="53"/>
      <c r="J581" s="53"/>
      <c r="K581" s="53"/>
      <c r="L581" s="53"/>
    </row>
    <row r="582">
      <c r="A582" s="53"/>
      <c r="B582" s="53"/>
      <c r="C582" s="56"/>
      <c r="D582" s="56"/>
      <c r="E582" s="56"/>
      <c r="F582" s="56"/>
      <c r="G582" s="56"/>
      <c r="H582" s="53"/>
      <c r="I582" s="53"/>
      <c r="J582" s="53"/>
      <c r="K582" s="53"/>
      <c r="L582" s="53"/>
    </row>
    <row r="583">
      <c r="A583" s="53"/>
      <c r="B583" s="53"/>
      <c r="C583" s="56"/>
      <c r="D583" s="56"/>
      <c r="E583" s="56"/>
      <c r="F583" s="56"/>
      <c r="G583" s="56"/>
      <c r="H583" s="53"/>
      <c r="I583" s="53"/>
      <c r="J583" s="53"/>
      <c r="K583" s="53"/>
      <c r="L583" s="53"/>
    </row>
    <row r="584">
      <c r="A584" s="53"/>
      <c r="B584" s="53"/>
      <c r="C584" s="56"/>
      <c r="D584" s="56"/>
      <c r="E584" s="56"/>
      <c r="F584" s="56"/>
      <c r="G584" s="56"/>
      <c r="H584" s="53"/>
      <c r="I584" s="53"/>
      <c r="J584" s="53"/>
      <c r="K584" s="53"/>
      <c r="L584" s="53"/>
    </row>
    <row r="585">
      <c r="A585" s="53"/>
      <c r="B585" s="53"/>
      <c r="C585" s="56"/>
      <c r="D585" s="56"/>
      <c r="E585" s="56"/>
      <c r="F585" s="56"/>
      <c r="G585" s="56"/>
      <c r="H585" s="53"/>
      <c r="I585" s="53"/>
      <c r="J585" s="53"/>
      <c r="K585" s="53"/>
      <c r="L585" s="53"/>
    </row>
    <row r="586">
      <c r="A586" s="53"/>
      <c r="B586" s="53"/>
      <c r="C586" s="56"/>
      <c r="D586" s="56"/>
      <c r="E586" s="56"/>
      <c r="F586" s="56"/>
      <c r="G586" s="56"/>
      <c r="H586" s="53"/>
      <c r="I586" s="53"/>
      <c r="J586" s="53"/>
      <c r="K586" s="53"/>
      <c r="L586" s="53"/>
    </row>
    <row r="587">
      <c r="A587" s="53"/>
      <c r="B587" s="53"/>
      <c r="C587" s="56"/>
      <c r="D587" s="56"/>
      <c r="E587" s="56"/>
      <c r="F587" s="56"/>
      <c r="G587" s="56"/>
      <c r="H587" s="53"/>
      <c r="I587" s="53"/>
      <c r="J587" s="53"/>
      <c r="K587" s="53"/>
      <c r="L587" s="53"/>
    </row>
    <row r="588">
      <c r="A588" s="53"/>
      <c r="B588" s="53"/>
      <c r="C588" s="56"/>
      <c r="D588" s="56"/>
      <c r="E588" s="56"/>
      <c r="F588" s="56"/>
      <c r="G588" s="56"/>
      <c r="H588" s="53"/>
      <c r="I588" s="53"/>
      <c r="J588" s="53"/>
      <c r="K588" s="53"/>
      <c r="L588" s="53"/>
    </row>
    <row r="589">
      <c r="A589" s="53"/>
      <c r="B589" s="53"/>
      <c r="C589" s="56"/>
      <c r="D589" s="56"/>
      <c r="E589" s="56"/>
      <c r="F589" s="56"/>
      <c r="G589" s="56"/>
      <c r="H589" s="53"/>
      <c r="I589" s="53"/>
      <c r="J589" s="53"/>
      <c r="K589" s="53"/>
      <c r="L589" s="53"/>
    </row>
    <row r="590">
      <c r="A590" s="53"/>
      <c r="B590" s="53"/>
      <c r="C590" s="56"/>
      <c r="D590" s="56"/>
      <c r="E590" s="56"/>
      <c r="F590" s="56"/>
      <c r="G590" s="56"/>
      <c r="H590" s="53"/>
      <c r="I590" s="53"/>
      <c r="J590" s="53"/>
      <c r="K590" s="53"/>
      <c r="L590" s="53"/>
    </row>
    <row r="591">
      <c r="A591" s="53"/>
      <c r="B591" s="53"/>
      <c r="C591" s="56"/>
      <c r="D591" s="56"/>
      <c r="E591" s="56"/>
      <c r="F591" s="56"/>
      <c r="G591" s="56"/>
      <c r="H591" s="53"/>
      <c r="I591" s="53"/>
      <c r="J591" s="53"/>
      <c r="K591" s="53"/>
      <c r="L591" s="53"/>
    </row>
    <row r="592">
      <c r="A592" s="53"/>
      <c r="B592" s="53"/>
      <c r="C592" s="56"/>
      <c r="D592" s="56"/>
      <c r="E592" s="56"/>
      <c r="F592" s="56"/>
      <c r="G592" s="56"/>
      <c r="H592" s="53"/>
      <c r="I592" s="53"/>
      <c r="J592" s="53"/>
      <c r="K592" s="53"/>
      <c r="L592" s="53"/>
    </row>
    <row r="593">
      <c r="A593" s="53"/>
      <c r="B593" s="53"/>
      <c r="C593" s="56"/>
      <c r="D593" s="56"/>
      <c r="E593" s="56"/>
      <c r="F593" s="56"/>
      <c r="G593" s="56"/>
      <c r="H593" s="53"/>
      <c r="I593" s="53"/>
      <c r="J593" s="53"/>
      <c r="K593" s="53"/>
      <c r="L593" s="53"/>
    </row>
    <row r="594">
      <c r="A594" s="53"/>
      <c r="B594" s="53"/>
      <c r="C594" s="56"/>
      <c r="D594" s="56"/>
      <c r="E594" s="56"/>
      <c r="F594" s="56"/>
      <c r="G594" s="56"/>
      <c r="H594" s="53"/>
      <c r="I594" s="53"/>
      <c r="J594" s="53"/>
      <c r="K594" s="53"/>
      <c r="L594" s="53"/>
    </row>
    <row r="595">
      <c r="A595" s="53"/>
      <c r="B595" s="53"/>
      <c r="C595" s="56"/>
      <c r="D595" s="56"/>
      <c r="E595" s="56"/>
      <c r="F595" s="56"/>
      <c r="G595" s="56"/>
      <c r="H595" s="53"/>
      <c r="I595" s="53"/>
      <c r="J595" s="53"/>
      <c r="K595" s="53"/>
      <c r="L595" s="53"/>
    </row>
    <row r="596">
      <c r="A596" s="53"/>
      <c r="B596" s="53"/>
      <c r="C596" s="56"/>
      <c r="D596" s="56"/>
      <c r="E596" s="56"/>
      <c r="F596" s="56"/>
      <c r="G596" s="56"/>
      <c r="H596" s="53"/>
      <c r="I596" s="53"/>
      <c r="J596" s="53"/>
      <c r="K596" s="53"/>
      <c r="L596" s="53"/>
    </row>
    <row r="597">
      <c r="A597" s="53"/>
      <c r="B597" s="53"/>
      <c r="C597" s="56"/>
      <c r="D597" s="56"/>
      <c r="E597" s="56"/>
      <c r="F597" s="56"/>
      <c r="G597" s="56"/>
      <c r="H597" s="53"/>
      <c r="I597" s="53"/>
      <c r="J597" s="53"/>
      <c r="K597" s="53"/>
      <c r="L597" s="53"/>
    </row>
    <row r="598">
      <c r="A598" s="53"/>
      <c r="B598" s="53"/>
      <c r="C598" s="56"/>
      <c r="D598" s="56"/>
      <c r="E598" s="56"/>
      <c r="F598" s="56"/>
      <c r="G598" s="56"/>
      <c r="H598" s="53"/>
      <c r="I598" s="53"/>
      <c r="J598" s="53"/>
      <c r="K598" s="53"/>
      <c r="L598" s="53"/>
    </row>
    <row r="599">
      <c r="A599" s="53"/>
      <c r="B599" s="53"/>
      <c r="C599" s="56"/>
      <c r="D599" s="56"/>
      <c r="E599" s="56"/>
      <c r="F599" s="56"/>
      <c r="G599" s="56"/>
      <c r="H599" s="53"/>
      <c r="I599" s="53"/>
      <c r="J599" s="53"/>
      <c r="K599" s="53"/>
      <c r="L599" s="53"/>
    </row>
    <row r="600">
      <c r="A600" s="53"/>
      <c r="B600" s="53"/>
      <c r="C600" s="56"/>
      <c r="D600" s="56"/>
      <c r="E600" s="56"/>
      <c r="F600" s="56"/>
      <c r="G600" s="56"/>
      <c r="H600" s="53"/>
      <c r="I600" s="53"/>
      <c r="J600" s="53"/>
      <c r="K600" s="53"/>
      <c r="L600" s="53"/>
    </row>
    <row r="601">
      <c r="A601" s="53"/>
      <c r="B601" s="53"/>
      <c r="C601" s="56"/>
      <c r="D601" s="56"/>
      <c r="E601" s="56"/>
      <c r="F601" s="56"/>
      <c r="G601" s="56"/>
      <c r="H601" s="53"/>
      <c r="I601" s="53"/>
      <c r="J601" s="53"/>
      <c r="K601" s="53"/>
      <c r="L601" s="53"/>
    </row>
    <row r="602">
      <c r="A602" s="53"/>
      <c r="B602" s="53"/>
      <c r="C602" s="56"/>
      <c r="D602" s="56"/>
      <c r="E602" s="56"/>
      <c r="F602" s="56"/>
      <c r="G602" s="56"/>
      <c r="H602" s="53"/>
      <c r="I602" s="53"/>
      <c r="J602" s="53"/>
      <c r="K602" s="53"/>
      <c r="L602" s="53"/>
    </row>
    <row r="603">
      <c r="A603" s="53"/>
      <c r="B603" s="53"/>
      <c r="C603" s="56"/>
      <c r="D603" s="56"/>
      <c r="E603" s="56"/>
      <c r="F603" s="56"/>
      <c r="G603" s="56"/>
      <c r="H603" s="53"/>
      <c r="I603" s="53"/>
      <c r="J603" s="53"/>
      <c r="K603" s="53"/>
      <c r="L603" s="53"/>
    </row>
    <row r="604">
      <c r="A604" s="53"/>
      <c r="B604" s="53"/>
      <c r="C604" s="56"/>
      <c r="D604" s="56"/>
      <c r="E604" s="56"/>
      <c r="F604" s="56"/>
      <c r="G604" s="56"/>
      <c r="H604" s="53"/>
      <c r="I604" s="53"/>
      <c r="J604" s="53"/>
      <c r="K604" s="53"/>
      <c r="L604" s="53"/>
    </row>
    <row r="605">
      <c r="A605" s="53"/>
      <c r="B605" s="53"/>
      <c r="C605" s="56"/>
      <c r="D605" s="56"/>
      <c r="E605" s="56"/>
      <c r="F605" s="56"/>
      <c r="G605" s="56"/>
      <c r="H605" s="53"/>
      <c r="I605" s="53"/>
      <c r="J605" s="53"/>
      <c r="K605" s="53"/>
      <c r="L605" s="53"/>
    </row>
    <row r="606">
      <c r="A606" s="53"/>
      <c r="B606" s="53"/>
      <c r="C606" s="56"/>
      <c r="D606" s="56"/>
      <c r="E606" s="56"/>
      <c r="F606" s="56"/>
      <c r="G606" s="56"/>
      <c r="H606" s="53"/>
      <c r="I606" s="53"/>
      <c r="J606" s="53"/>
      <c r="K606" s="53"/>
      <c r="L606" s="53"/>
    </row>
    <row r="607">
      <c r="A607" s="53"/>
      <c r="B607" s="53"/>
      <c r="C607" s="56"/>
      <c r="D607" s="56"/>
      <c r="E607" s="56"/>
      <c r="F607" s="56"/>
      <c r="G607" s="56"/>
      <c r="H607" s="53"/>
      <c r="I607" s="53"/>
      <c r="J607" s="53"/>
      <c r="K607" s="53"/>
      <c r="L607" s="53"/>
    </row>
    <row r="608">
      <c r="A608" s="53"/>
      <c r="B608" s="53"/>
      <c r="C608" s="56"/>
      <c r="D608" s="56"/>
      <c r="E608" s="56"/>
      <c r="F608" s="56"/>
      <c r="G608" s="56"/>
      <c r="H608" s="53"/>
      <c r="I608" s="53"/>
      <c r="J608" s="53"/>
      <c r="K608" s="53"/>
      <c r="L608" s="53"/>
    </row>
    <row r="609">
      <c r="A609" s="53"/>
      <c r="B609" s="53"/>
      <c r="C609" s="56"/>
      <c r="D609" s="56"/>
      <c r="E609" s="56"/>
      <c r="F609" s="56"/>
      <c r="G609" s="56"/>
      <c r="H609" s="53"/>
      <c r="I609" s="53"/>
      <c r="J609" s="53"/>
      <c r="K609" s="53"/>
      <c r="L609" s="53"/>
    </row>
    <row r="610">
      <c r="A610" s="53"/>
      <c r="B610" s="53"/>
      <c r="C610" s="56"/>
      <c r="D610" s="56"/>
      <c r="E610" s="56"/>
      <c r="F610" s="56"/>
      <c r="G610" s="56"/>
      <c r="H610" s="53"/>
      <c r="I610" s="53"/>
      <c r="J610" s="53"/>
      <c r="K610" s="53"/>
      <c r="L610" s="53"/>
    </row>
    <row r="611">
      <c r="A611" s="53"/>
      <c r="B611" s="53"/>
      <c r="C611" s="56"/>
      <c r="D611" s="56"/>
      <c r="E611" s="56"/>
      <c r="F611" s="56"/>
      <c r="G611" s="56"/>
      <c r="H611" s="53"/>
      <c r="I611" s="53"/>
      <c r="J611" s="53"/>
      <c r="K611" s="53"/>
      <c r="L611" s="53"/>
    </row>
    <row r="612">
      <c r="A612" s="53"/>
      <c r="B612" s="53"/>
      <c r="C612" s="56"/>
      <c r="D612" s="56"/>
      <c r="E612" s="56"/>
      <c r="F612" s="56"/>
      <c r="G612" s="56"/>
      <c r="H612" s="53"/>
      <c r="I612" s="53"/>
      <c r="J612" s="53"/>
      <c r="K612" s="53"/>
      <c r="L612" s="53"/>
    </row>
    <row r="613">
      <c r="A613" s="53"/>
      <c r="B613" s="53"/>
      <c r="C613" s="56"/>
      <c r="D613" s="56"/>
      <c r="E613" s="56"/>
      <c r="F613" s="56"/>
      <c r="G613" s="56"/>
      <c r="H613" s="53"/>
      <c r="I613" s="53"/>
      <c r="J613" s="53"/>
      <c r="K613" s="53"/>
      <c r="L613" s="53"/>
    </row>
    <row r="614">
      <c r="A614" s="53"/>
      <c r="B614" s="53"/>
      <c r="C614" s="56"/>
      <c r="D614" s="56"/>
      <c r="E614" s="56"/>
      <c r="F614" s="56"/>
      <c r="G614" s="56"/>
      <c r="H614" s="53"/>
      <c r="I614" s="53"/>
      <c r="J614" s="53"/>
      <c r="K614" s="53"/>
      <c r="L614" s="53"/>
    </row>
    <row r="615">
      <c r="A615" s="53"/>
      <c r="B615" s="53"/>
      <c r="C615" s="56"/>
      <c r="D615" s="56"/>
      <c r="E615" s="56"/>
      <c r="F615" s="56"/>
      <c r="G615" s="56"/>
      <c r="H615" s="53"/>
      <c r="I615" s="53"/>
      <c r="J615" s="53"/>
      <c r="K615" s="53"/>
      <c r="L615" s="53"/>
    </row>
    <row r="616">
      <c r="A616" s="53"/>
      <c r="B616" s="53"/>
      <c r="C616" s="56"/>
      <c r="D616" s="56"/>
      <c r="E616" s="56"/>
      <c r="F616" s="56"/>
      <c r="G616" s="56"/>
      <c r="H616" s="53"/>
      <c r="I616" s="53"/>
      <c r="J616" s="53"/>
      <c r="K616" s="53"/>
      <c r="L616" s="53"/>
    </row>
    <row r="617">
      <c r="A617" s="53"/>
      <c r="B617" s="53"/>
      <c r="C617" s="56"/>
      <c r="D617" s="56"/>
      <c r="E617" s="56"/>
      <c r="F617" s="56"/>
      <c r="G617" s="56"/>
      <c r="H617" s="53"/>
      <c r="I617" s="53"/>
      <c r="J617" s="53"/>
      <c r="K617" s="53"/>
      <c r="L617" s="53"/>
    </row>
    <row r="618">
      <c r="A618" s="53"/>
      <c r="B618" s="53"/>
      <c r="C618" s="56"/>
      <c r="D618" s="56"/>
      <c r="E618" s="56"/>
      <c r="F618" s="56"/>
      <c r="G618" s="56"/>
      <c r="H618" s="53"/>
      <c r="I618" s="53"/>
      <c r="J618" s="53"/>
      <c r="K618" s="53"/>
      <c r="L618" s="53"/>
    </row>
    <row r="619">
      <c r="A619" s="53"/>
      <c r="B619" s="53"/>
      <c r="C619" s="56"/>
      <c r="D619" s="56"/>
      <c r="E619" s="56"/>
      <c r="F619" s="56"/>
      <c r="G619" s="56"/>
      <c r="H619" s="53"/>
      <c r="I619" s="53"/>
      <c r="J619" s="53"/>
      <c r="K619" s="53"/>
      <c r="L619" s="53"/>
    </row>
    <row r="620">
      <c r="A620" s="53"/>
      <c r="B620" s="53"/>
      <c r="C620" s="56"/>
      <c r="D620" s="56"/>
      <c r="E620" s="56"/>
      <c r="F620" s="56"/>
      <c r="G620" s="56"/>
      <c r="H620" s="53"/>
      <c r="I620" s="53"/>
      <c r="J620" s="53"/>
      <c r="K620" s="53"/>
      <c r="L620" s="53"/>
    </row>
    <row r="621">
      <c r="A621" s="53"/>
      <c r="B621" s="53"/>
      <c r="C621" s="56"/>
      <c r="D621" s="56"/>
      <c r="E621" s="56"/>
      <c r="F621" s="56"/>
      <c r="G621" s="56"/>
      <c r="H621" s="53"/>
      <c r="I621" s="53"/>
      <c r="J621" s="53"/>
      <c r="K621" s="53"/>
      <c r="L621" s="53"/>
    </row>
    <row r="622">
      <c r="A622" s="53"/>
      <c r="B622" s="53"/>
      <c r="C622" s="56"/>
      <c r="D622" s="56"/>
      <c r="E622" s="56"/>
      <c r="F622" s="56"/>
      <c r="G622" s="56"/>
      <c r="H622" s="53"/>
      <c r="I622" s="53"/>
      <c r="J622" s="53"/>
      <c r="K622" s="53"/>
      <c r="L622" s="53"/>
    </row>
    <row r="623">
      <c r="A623" s="53"/>
      <c r="B623" s="53"/>
      <c r="C623" s="56"/>
      <c r="D623" s="56"/>
      <c r="E623" s="56"/>
      <c r="F623" s="56"/>
      <c r="G623" s="56"/>
      <c r="H623" s="53"/>
      <c r="I623" s="53"/>
      <c r="J623" s="53"/>
      <c r="K623" s="53"/>
      <c r="L623" s="53"/>
    </row>
    <row r="624">
      <c r="A624" s="53"/>
      <c r="B624" s="53"/>
      <c r="C624" s="56"/>
      <c r="D624" s="56"/>
      <c r="E624" s="56"/>
      <c r="F624" s="56"/>
      <c r="G624" s="56"/>
      <c r="H624" s="53"/>
      <c r="I624" s="53"/>
      <c r="J624" s="53"/>
      <c r="K624" s="53"/>
      <c r="L624" s="53"/>
    </row>
    <row r="625">
      <c r="A625" s="53"/>
      <c r="B625" s="53"/>
      <c r="C625" s="56"/>
      <c r="D625" s="56"/>
      <c r="E625" s="56"/>
      <c r="F625" s="56"/>
      <c r="G625" s="56"/>
      <c r="H625" s="53"/>
      <c r="I625" s="53"/>
      <c r="J625" s="53"/>
      <c r="K625" s="53"/>
      <c r="L625" s="53"/>
    </row>
    <row r="626">
      <c r="A626" s="53"/>
      <c r="B626" s="53"/>
      <c r="C626" s="56"/>
      <c r="D626" s="56"/>
      <c r="E626" s="56"/>
      <c r="F626" s="56"/>
      <c r="G626" s="56"/>
      <c r="H626" s="53"/>
      <c r="I626" s="53"/>
      <c r="J626" s="53"/>
      <c r="K626" s="53"/>
      <c r="L626" s="53"/>
    </row>
    <row r="627">
      <c r="A627" s="53"/>
      <c r="B627" s="53"/>
      <c r="C627" s="56"/>
      <c r="D627" s="56"/>
      <c r="E627" s="56"/>
      <c r="F627" s="56"/>
      <c r="G627" s="56"/>
      <c r="H627" s="53"/>
      <c r="I627" s="53"/>
      <c r="J627" s="53"/>
      <c r="K627" s="53"/>
      <c r="L627" s="53"/>
    </row>
    <row r="628">
      <c r="A628" s="53"/>
      <c r="B628" s="53"/>
      <c r="C628" s="56"/>
      <c r="D628" s="56"/>
      <c r="E628" s="56"/>
      <c r="F628" s="56"/>
      <c r="G628" s="56"/>
      <c r="H628" s="53"/>
      <c r="I628" s="53"/>
      <c r="J628" s="53"/>
      <c r="K628" s="53"/>
      <c r="L628" s="53"/>
    </row>
    <row r="629">
      <c r="A629" s="53"/>
      <c r="B629" s="53"/>
      <c r="C629" s="56"/>
      <c r="D629" s="56"/>
      <c r="E629" s="56"/>
      <c r="F629" s="56"/>
      <c r="G629" s="56"/>
      <c r="H629" s="53"/>
      <c r="I629" s="53"/>
      <c r="J629" s="53"/>
      <c r="K629" s="53"/>
      <c r="L629" s="53"/>
    </row>
    <row r="630">
      <c r="A630" s="53"/>
      <c r="B630" s="53"/>
      <c r="C630" s="56"/>
      <c r="D630" s="56"/>
      <c r="E630" s="56"/>
      <c r="F630" s="56"/>
      <c r="G630" s="56"/>
      <c r="H630" s="53"/>
      <c r="I630" s="53"/>
      <c r="J630" s="53"/>
      <c r="K630" s="53"/>
      <c r="L630" s="53"/>
    </row>
    <row r="631">
      <c r="A631" s="53"/>
      <c r="B631" s="53"/>
      <c r="C631" s="56"/>
      <c r="D631" s="56"/>
      <c r="E631" s="56"/>
      <c r="F631" s="56"/>
      <c r="G631" s="56"/>
      <c r="H631" s="53"/>
      <c r="I631" s="53"/>
      <c r="J631" s="53"/>
      <c r="K631" s="53"/>
      <c r="L631" s="53"/>
    </row>
    <row r="632">
      <c r="A632" s="53"/>
      <c r="B632" s="53"/>
      <c r="C632" s="56"/>
      <c r="D632" s="56"/>
      <c r="E632" s="56"/>
      <c r="F632" s="56"/>
      <c r="G632" s="56"/>
      <c r="H632" s="53"/>
      <c r="I632" s="53"/>
      <c r="J632" s="53"/>
      <c r="K632" s="53"/>
      <c r="L632" s="53"/>
    </row>
    <row r="633">
      <c r="A633" s="53"/>
      <c r="B633" s="53"/>
      <c r="C633" s="56"/>
      <c r="D633" s="56"/>
      <c r="E633" s="56"/>
      <c r="F633" s="56"/>
      <c r="G633" s="56"/>
      <c r="H633" s="53"/>
      <c r="I633" s="53"/>
      <c r="J633" s="53"/>
      <c r="K633" s="53"/>
      <c r="L633" s="53"/>
    </row>
    <row r="634">
      <c r="A634" s="53"/>
      <c r="B634" s="53"/>
      <c r="C634" s="56"/>
      <c r="D634" s="56"/>
      <c r="E634" s="56"/>
      <c r="F634" s="56"/>
      <c r="G634" s="56"/>
      <c r="H634" s="53"/>
      <c r="I634" s="53"/>
      <c r="J634" s="53"/>
      <c r="K634" s="53"/>
      <c r="L634" s="53"/>
    </row>
    <row r="635">
      <c r="A635" s="53"/>
      <c r="B635" s="53"/>
      <c r="C635" s="56"/>
      <c r="D635" s="56"/>
      <c r="E635" s="56"/>
      <c r="F635" s="56"/>
      <c r="G635" s="56"/>
      <c r="H635" s="53"/>
      <c r="I635" s="53"/>
      <c r="J635" s="53"/>
      <c r="K635" s="53"/>
      <c r="L635" s="53"/>
    </row>
    <row r="636">
      <c r="A636" s="53"/>
      <c r="B636" s="53"/>
      <c r="C636" s="56"/>
      <c r="D636" s="56"/>
      <c r="E636" s="56"/>
      <c r="F636" s="56"/>
      <c r="G636" s="56"/>
      <c r="H636" s="53"/>
      <c r="I636" s="53"/>
      <c r="J636" s="53"/>
      <c r="K636" s="53"/>
      <c r="L636" s="53"/>
    </row>
    <row r="637">
      <c r="A637" s="53"/>
      <c r="B637" s="53"/>
      <c r="C637" s="56"/>
      <c r="D637" s="56"/>
      <c r="E637" s="56"/>
      <c r="F637" s="56"/>
      <c r="G637" s="56"/>
      <c r="H637" s="53"/>
      <c r="I637" s="53"/>
      <c r="J637" s="53"/>
      <c r="K637" s="53"/>
      <c r="L637" s="53"/>
    </row>
    <row r="638">
      <c r="A638" s="53"/>
      <c r="B638" s="53"/>
      <c r="C638" s="56"/>
      <c r="D638" s="56"/>
      <c r="E638" s="56"/>
      <c r="F638" s="56"/>
      <c r="G638" s="56"/>
      <c r="H638" s="53"/>
      <c r="I638" s="53"/>
      <c r="J638" s="53"/>
      <c r="K638" s="53"/>
      <c r="L638" s="53"/>
    </row>
    <row r="639">
      <c r="A639" s="53"/>
      <c r="B639" s="53"/>
      <c r="C639" s="56"/>
      <c r="D639" s="56"/>
      <c r="E639" s="56"/>
      <c r="F639" s="56"/>
      <c r="G639" s="56"/>
      <c r="H639" s="53"/>
      <c r="I639" s="53"/>
      <c r="J639" s="53"/>
      <c r="K639" s="53"/>
      <c r="L639" s="53"/>
    </row>
    <row r="640">
      <c r="A640" s="53"/>
      <c r="B640" s="53"/>
      <c r="C640" s="56"/>
      <c r="D640" s="56"/>
      <c r="E640" s="56"/>
      <c r="F640" s="56"/>
      <c r="G640" s="56"/>
      <c r="H640" s="53"/>
      <c r="I640" s="53"/>
      <c r="J640" s="53"/>
      <c r="K640" s="53"/>
      <c r="L640" s="53"/>
    </row>
    <row r="641">
      <c r="A641" s="53"/>
      <c r="B641" s="53"/>
      <c r="C641" s="56"/>
      <c r="D641" s="56"/>
      <c r="E641" s="56"/>
      <c r="F641" s="56"/>
      <c r="G641" s="56"/>
      <c r="H641" s="53"/>
      <c r="I641" s="53"/>
      <c r="J641" s="53"/>
      <c r="K641" s="53"/>
      <c r="L641" s="53"/>
    </row>
    <row r="642">
      <c r="A642" s="53"/>
      <c r="B642" s="53"/>
      <c r="C642" s="56"/>
      <c r="D642" s="56"/>
      <c r="E642" s="56"/>
      <c r="F642" s="56"/>
      <c r="G642" s="56"/>
      <c r="H642" s="53"/>
      <c r="I642" s="53"/>
      <c r="J642" s="53"/>
      <c r="K642" s="53"/>
      <c r="L642" s="53"/>
    </row>
    <row r="643">
      <c r="A643" s="53"/>
      <c r="B643" s="53"/>
      <c r="C643" s="56"/>
      <c r="D643" s="56"/>
      <c r="E643" s="56"/>
      <c r="F643" s="56"/>
      <c r="G643" s="56"/>
      <c r="H643" s="53"/>
      <c r="I643" s="53"/>
      <c r="J643" s="53"/>
      <c r="K643" s="53"/>
      <c r="L643" s="53"/>
    </row>
    <row r="644">
      <c r="A644" s="53"/>
      <c r="B644" s="53"/>
      <c r="C644" s="56"/>
      <c r="D644" s="56"/>
      <c r="E644" s="56"/>
      <c r="F644" s="56"/>
      <c r="G644" s="56"/>
      <c r="H644" s="53"/>
      <c r="I644" s="53"/>
      <c r="J644" s="53"/>
      <c r="K644" s="53"/>
      <c r="L644" s="53"/>
    </row>
    <row r="645">
      <c r="A645" s="53"/>
      <c r="B645" s="53"/>
      <c r="C645" s="56"/>
      <c r="D645" s="56"/>
      <c r="E645" s="56"/>
      <c r="F645" s="56"/>
      <c r="G645" s="56"/>
      <c r="H645" s="53"/>
      <c r="I645" s="53"/>
      <c r="J645" s="53"/>
      <c r="K645" s="53"/>
      <c r="L645" s="53"/>
    </row>
    <row r="646">
      <c r="A646" s="53"/>
      <c r="B646" s="53"/>
      <c r="C646" s="56"/>
      <c r="D646" s="56"/>
      <c r="E646" s="56"/>
      <c r="F646" s="56"/>
      <c r="G646" s="56"/>
      <c r="H646" s="53"/>
      <c r="I646" s="53"/>
      <c r="J646" s="53"/>
      <c r="K646" s="53"/>
      <c r="L646" s="53"/>
    </row>
    <row r="647">
      <c r="A647" s="53"/>
      <c r="B647" s="53"/>
      <c r="C647" s="56"/>
      <c r="D647" s="56"/>
      <c r="E647" s="56"/>
      <c r="F647" s="56"/>
      <c r="G647" s="56"/>
      <c r="H647" s="53"/>
      <c r="I647" s="53"/>
      <c r="J647" s="53"/>
      <c r="K647" s="53"/>
      <c r="L647" s="53"/>
    </row>
    <row r="648">
      <c r="A648" s="53"/>
      <c r="B648" s="53"/>
      <c r="C648" s="56"/>
      <c r="D648" s="56"/>
      <c r="E648" s="56"/>
      <c r="F648" s="56"/>
      <c r="G648" s="56"/>
      <c r="H648" s="53"/>
      <c r="I648" s="53"/>
      <c r="J648" s="53"/>
      <c r="K648" s="53"/>
      <c r="L648" s="53"/>
    </row>
    <row r="649">
      <c r="A649" s="53"/>
      <c r="B649" s="53"/>
      <c r="C649" s="56"/>
      <c r="D649" s="56"/>
      <c r="E649" s="56"/>
      <c r="F649" s="56"/>
      <c r="G649" s="56"/>
      <c r="H649" s="53"/>
      <c r="I649" s="53"/>
      <c r="J649" s="53"/>
      <c r="K649" s="53"/>
      <c r="L649" s="53"/>
    </row>
    <row r="650">
      <c r="A650" s="53"/>
      <c r="B650" s="53"/>
      <c r="C650" s="56"/>
      <c r="D650" s="56"/>
      <c r="E650" s="56"/>
      <c r="F650" s="56"/>
      <c r="G650" s="56"/>
      <c r="H650" s="53"/>
      <c r="I650" s="53"/>
      <c r="J650" s="53"/>
      <c r="K650" s="53"/>
      <c r="L650" s="53"/>
    </row>
    <row r="651">
      <c r="A651" s="53"/>
      <c r="B651" s="53"/>
      <c r="C651" s="56"/>
      <c r="D651" s="56"/>
      <c r="E651" s="56"/>
      <c r="F651" s="56"/>
      <c r="G651" s="56"/>
      <c r="H651" s="53"/>
      <c r="I651" s="53"/>
      <c r="J651" s="53"/>
      <c r="K651" s="53"/>
      <c r="L651" s="53"/>
    </row>
    <row r="652">
      <c r="A652" s="53"/>
      <c r="B652" s="53"/>
      <c r="C652" s="56"/>
      <c r="D652" s="56"/>
      <c r="E652" s="56"/>
      <c r="F652" s="56"/>
      <c r="G652" s="56"/>
      <c r="H652" s="53"/>
      <c r="I652" s="53"/>
      <c r="J652" s="53"/>
      <c r="K652" s="53"/>
      <c r="L652" s="53"/>
    </row>
    <row r="653">
      <c r="A653" s="53"/>
      <c r="B653" s="53"/>
      <c r="C653" s="56"/>
      <c r="D653" s="56"/>
      <c r="E653" s="56"/>
      <c r="F653" s="56"/>
      <c r="G653" s="56"/>
      <c r="H653" s="53"/>
      <c r="I653" s="53"/>
      <c r="J653" s="53"/>
      <c r="K653" s="53"/>
      <c r="L653" s="53"/>
    </row>
    <row r="654">
      <c r="A654" s="53"/>
      <c r="B654" s="53"/>
      <c r="C654" s="56"/>
      <c r="D654" s="56"/>
      <c r="E654" s="56"/>
      <c r="F654" s="56"/>
      <c r="G654" s="56"/>
      <c r="H654" s="53"/>
      <c r="I654" s="53"/>
      <c r="J654" s="53"/>
      <c r="K654" s="53"/>
      <c r="L654" s="53"/>
    </row>
    <row r="655">
      <c r="A655" s="53"/>
      <c r="B655" s="53"/>
      <c r="C655" s="56"/>
      <c r="D655" s="56"/>
      <c r="E655" s="56"/>
      <c r="F655" s="56"/>
      <c r="G655" s="56"/>
      <c r="H655" s="53"/>
      <c r="I655" s="53"/>
      <c r="J655" s="53"/>
      <c r="K655" s="53"/>
      <c r="L655" s="53"/>
    </row>
    <row r="656">
      <c r="A656" s="53"/>
      <c r="B656" s="53"/>
      <c r="C656" s="56"/>
      <c r="D656" s="56"/>
      <c r="E656" s="56"/>
      <c r="F656" s="56"/>
      <c r="G656" s="56"/>
      <c r="H656" s="53"/>
      <c r="I656" s="53"/>
      <c r="J656" s="53"/>
      <c r="K656" s="53"/>
      <c r="L656" s="53"/>
    </row>
    <row r="657">
      <c r="A657" s="53"/>
      <c r="B657" s="53"/>
      <c r="C657" s="56"/>
      <c r="D657" s="56"/>
      <c r="E657" s="56"/>
      <c r="F657" s="56"/>
      <c r="G657" s="56"/>
      <c r="H657" s="53"/>
      <c r="I657" s="53"/>
      <c r="J657" s="53"/>
      <c r="K657" s="53"/>
      <c r="L657" s="53"/>
    </row>
    <row r="658">
      <c r="A658" s="53"/>
      <c r="B658" s="53"/>
      <c r="C658" s="56"/>
      <c r="D658" s="56"/>
      <c r="E658" s="56"/>
      <c r="F658" s="56"/>
      <c r="G658" s="56"/>
      <c r="H658" s="53"/>
      <c r="I658" s="53"/>
      <c r="J658" s="53"/>
      <c r="K658" s="53"/>
      <c r="L658" s="53"/>
    </row>
    <row r="659">
      <c r="A659" s="53"/>
      <c r="B659" s="53"/>
      <c r="C659" s="56"/>
      <c r="D659" s="56"/>
      <c r="E659" s="56"/>
      <c r="F659" s="56"/>
      <c r="G659" s="56"/>
      <c r="H659" s="53"/>
      <c r="I659" s="53"/>
      <c r="J659" s="53"/>
      <c r="K659" s="53"/>
      <c r="L659" s="53"/>
    </row>
    <row r="660">
      <c r="A660" s="53"/>
      <c r="B660" s="53"/>
      <c r="C660" s="56"/>
      <c r="D660" s="56"/>
      <c r="E660" s="56"/>
      <c r="F660" s="56"/>
      <c r="G660" s="56"/>
      <c r="H660" s="53"/>
      <c r="I660" s="53"/>
      <c r="J660" s="53"/>
      <c r="K660" s="53"/>
      <c r="L660" s="53"/>
    </row>
    <row r="661">
      <c r="A661" s="53"/>
      <c r="B661" s="53"/>
      <c r="C661" s="56"/>
      <c r="D661" s="56"/>
      <c r="E661" s="56"/>
      <c r="F661" s="56"/>
      <c r="G661" s="56"/>
      <c r="H661" s="53"/>
      <c r="I661" s="53"/>
      <c r="J661" s="53"/>
      <c r="K661" s="53"/>
      <c r="L661" s="53"/>
    </row>
    <row r="662">
      <c r="A662" s="53"/>
      <c r="B662" s="53"/>
      <c r="C662" s="56"/>
      <c r="D662" s="56"/>
      <c r="E662" s="56"/>
      <c r="F662" s="56"/>
      <c r="G662" s="56"/>
      <c r="H662" s="53"/>
      <c r="I662" s="53"/>
      <c r="J662" s="53"/>
      <c r="K662" s="53"/>
      <c r="L662" s="53"/>
    </row>
    <row r="663">
      <c r="A663" s="53"/>
      <c r="B663" s="53"/>
      <c r="C663" s="56"/>
      <c r="D663" s="56"/>
      <c r="E663" s="56"/>
      <c r="F663" s="56"/>
      <c r="G663" s="56"/>
      <c r="H663" s="53"/>
      <c r="I663" s="53"/>
      <c r="J663" s="53"/>
      <c r="K663" s="53"/>
      <c r="L663" s="53"/>
    </row>
    <row r="664">
      <c r="A664" s="53"/>
      <c r="B664" s="53"/>
      <c r="C664" s="56"/>
      <c r="D664" s="56"/>
      <c r="E664" s="56"/>
      <c r="F664" s="56"/>
      <c r="G664" s="56"/>
      <c r="H664" s="53"/>
      <c r="I664" s="53"/>
      <c r="J664" s="53"/>
      <c r="K664" s="53"/>
      <c r="L664" s="53"/>
    </row>
    <row r="665">
      <c r="A665" s="53"/>
      <c r="B665" s="53"/>
      <c r="C665" s="56"/>
      <c r="D665" s="56"/>
      <c r="E665" s="56"/>
      <c r="F665" s="56"/>
      <c r="G665" s="56"/>
      <c r="H665" s="53"/>
      <c r="I665" s="53"/>
      <c r="J665" s="53"/>
      <c r="K665" s="53"/>
      <c r="L665" s="53"/>
    </row>
    <row r="666">
      <c r="A666" s="53"/>
      <c r="B666" s="53"/>
      <c r="C666" s="56"/>
      <c r="D666" s="56"/>
      <c r="E666" s="56"/>
      <c r="F666" s="56"/>
      <c r="G666" s="56"/>
      <c r="H666" s="53"/>
      <c r="I666" s="53"/>
      <c r="J666" s="53"/>
      <c r="K666" s="53"/>
      <c r="L666" s="53"/>
    </row>
    <row r="667">
      <c r="A667" s="53"/>
      <c r="B667" s="53"/>
      <c r="C667" s="56"/>
      <c r="D667" s="56"/>
      <c r="E667" s="56"/>
      <c r="F667" s="56"/>
      <c r="G667" s="56"/>
      <c r="H667" s="53"/>
      <c r="I667" s="53"/>
      <c r="J667" s="53"/>
      <c r="K667" s="53"/>
      <c r="L667" s="53"/>
    </row>
    <row r="668">
      <c r="A668" s="53"/>
      <c r="B668" s="53"/>
      <c r="C668" s="56"/>
      <c r="D668" s="56"/>
      <c r="E668" s="56"/>
      <c r="F668" s="56"/>
      <c r="G668" s="56"/>
      <c r="H668" s="53"/>
      <c r="I668" s="53"/>
      <c r="J668" s="53"/>
      <c r="K668" s="53"/>
      <c r="L668" s="53"/>
    </row>
    <row r="669">
      <c r="A669" s="53"/>
      <c r="B669" s="53"/>
      <c r="C669" s="56"/>
      <c r="D669" s="56"/>
      <c r="E669" s="56"/>
      <c r="F669" s="56"/>
      <c r="G669" s="56"/>
      <c r="H669" s="53"/>
      <c r="I669" s="53"/>
      <c r="J669" s="53"/>
      <c r="K669" s="53"/>
      <c r="L669" s="53"/>
    </row>
    <row r="670">
      <c r="A670" s="53"/>
      <c r="B670" s="53"/>
      <c r="C670" s="56"/>
      <c r="D670" s="56"/>
      <c r="E670" s="56"/>
      <c r="F670" s="56"/>
      <c r="G670" s="56"/>
      <c r="H670" s="53"/>
      <c r="I670" s="53"/>
      <c r="J670" s="53"/>
      <c r="K670" s="53"/>
      <c r="L670" s="53"/>
    </row>
    <row r="671">
      <c r="A671" s="53"/>
      <c r="B671" s="53"/>
      <c r="C671" s="56"/>
      <c r="D671" s="56"/>
      <c r="E671" s="56"/>
      <c r="F671" s="56"/>
      <c r="G671" s="56"/>
      <c r="H671" s="53"/>
      <c r="I671" s="53"/>
      <c r="J671" s="53"/>
      <c r="K671" s="53"/>
      <c r="L671" s="53"/>
    </row>
    <row r="672">
      <c r="A672" s="53"/>
      <c r="B672" s="53"/>
      <c r="C672" s="56"/>
      <c r="D672" s="56"/>
      <c r="E672" s="56"/>
      <c r="F672" s="56"/>
      <c r="G672" s="56"/>
      <c r="H672" s="53"/>
      <c r="I672" s="53"/>
      <c r="J672" s="53"/>
      <c r="K672" s="53"/>
      <c r="L672" s="53"/>
    </row>
    <row r="673">
      <c r="A673" s="53"/>
      <c r="B673" s="53"/>
      <c r="C673" s="56"/>
      <c r="D673" s="56"/>
      <c r="E673" s="56"/>
      <c r="F673" s="56"/>
      <c r="G673" s="56"/>
      <c r="H673" s="53"/>
      <c r="I673" s="53"/>
      <c r="J673" s="53"/>
      <c r="K673" s="53"/>
      <c r="L673" s="53"/>
    </row>
    <row r="674">
      <c r="A674" s="53"/>
      <c r="B674" s="53"/>
      <c r="C674" s="56"/>
      <c r="D674" s="56"/>
      <c r="E674" s="56"/>
      <c r="F674" s="56"/>
      <c r="G674" s="56"/>
      <c r="H674" s="53"/>
      <c r="I674" s="53"/>
      <c r="J674" s="53"/>
      <c r="K674" s="53"/>
      <c r="L674" s="53"/>
    </row>
    <row r="675">
      <c r="A675" s="53"/>
      <c r="B675" s="53"/>
      <c r="C675" s="56"/>
      <c r="D675" s="56"/>
      <c r="E675" s="56"/>
      <c r="F675" s="56"/>
      <c r="G675" s="56"/>
      <c r="H675" s="53"/>
      <c r="I675" s="53"/>
      <c r="J675" s="53"/>
      <c r="K675" s="53"/>
      <c r="L675" s="53"/>
    </row>
    <row r="676">
      <c r="A676" s="53"/>
      <c r="B676" s="53"/>
      <c r="C676" s="56"/>
      <c r="D676" s="56"/>
      <c r="E676" s="56"/>
      <c r="F676" s="56"/>
      <c r="G676" s="56"/>
      <c r="H676" s="53"/>
      <c r="I676" s="53"/>
      <c r="J676" s="53"/>
      <c r="K676" s="53"/>
      <c r="L676" s="53"/>
    </row>
    <row r="677">
      <c r="A677" s="53"/>
      <c r="B677" s="53"/>
      <c r="C677" s="56"/>
      <c r="D677" s="56"/>
      <c r="E677" s="56"/>
      <c r="F677" s="56"/>
      <c r="G677" s="56"/>
      <c r="H677" s="53"/>
      <c r="I677" s="53"/>
      <c r="J677" s="53"/>
      <c r="K677" s="53"/>
      <c r="L677" s="53"/>
    </row>
    <row r="678">
      <c r="A678" s="53"/>
      <c r="B678" s="53"/>
      <c r="C678" s="56"/>
      <c r="D678" s="56"/>
      <c r="E678" s="56"/>
      <c r="F678" s="56"/>
      <c r="G678" s="56"/>
      <c r="H678" s="53"/>
      <c r="I678" s="53"/>
      <c r="J678" s="53"/>
      <c r="K678" s="53"/>
      <c r="L678" s="53"/>
    </row>
    <row r="679">
      <c r="A679" s="53"/>
      <c r="B679" s="53"/>
      <c r="C679" s="56"/>
      <c r="D679" s="56"/>
      <c r="E679" s="56"/>
      <c r="F679" s="56"/>
      <c r="G679" s="56"/>
      <c r="H679" s="53"/>
      <c r="I679" s="53"/>
      <c r="J679" s="53"/>
      <c r="K679" s="53"/>
      <c r="L679" s="53"/>
    </row>
    <row r="680">
      <c r="A680" s="53"/>
      <c r="B680" s="53"/>
      <c r="C680" s="56"/>
      <c r="D680" s="56"/>
      <c r="E680" s="56"/>
      <c r="F680" s="56"/>
      <c r="G680" s="56"/>
      <c r="H680" s="53"/>
      <c r="I680" s="53"/>
      <c r="J680" s="53"/>
      <c r="K680" s="53"/>
      <c r="L680" s="53"/>
    </row>
    <row r="681">
      <c r="A681" s="53"/>
      <c r="B681" s="53"/>
      <c r="C681" s="56"/>
      <c r="D681" s="56"/>
      <c r="E681" s="56"/>
      <c r="F681" s="56"/>
      <c r="G681" s="56"/>
      <c r="H681" s="53"/>
      <c r="I681" s="53"/>
      <c r="J681" s="53"/>
      <c r="K681" s="53"/>
      <c r="L681" s="53"/>
    </row>
    <row r="682">
      <c r="A682" s="53"/>
      <c r="B682" s="53"/>
      <c r="C682" s="56"/>
      <c r="D682" s="56"/>
      <c r="E682" s="56"/>
      <c r="F682" s="56"/>
      <c r="G682" s="56"/>
      <c r="H682" s="53"/>
      <c r="I682" s="53"/>
      <c r="J682" s="53"/>
      <c r="K682" s="53"/>
      <c r="L682" s="53"/>
    </row>
    <row r="683">
      <c r="A683" s="53"/>
      <c r="B683" s="53"/>
      <c r="C683" s="56"/>
      <c r="D683" s="56"/>
      <c r="E683" s="56"/>
      <c r="F683" s="56"/>
      <c r="G683" s="56"/>
      <c r="H683" s="53"/>
      <c r="I683" s="53"/>
      <c r="J683" s="53"/>
      <c r="K683" s="53"/>
      <c r="L683" s="53"/>
    </row>
    <row r="684">
      <c r="A684" s="53"/>
      <c r="B684" s="53"/>
      <c r="C684" s="56"/>
      <c r="D684" s="56"/>
      <c r="E684" s="56"/>
      <c r="F684" s="56"/>
      <c r="G684" s="56"/>
      <c r="H684" s="53"/>
      <c r="I684" s="53"/>
      <c r="J684" s="53"/>
      <c r="K684" s="53"/>
      <c r="L684" s="53"/>
    </row>
    <row r="685">
      <c r="A685" s="53"/>
      <c r="B685" s="53"/>
      <c r="C685" s="56"/>
      <c r="D685" s="56"/>
      <c r="E685" s="56"/>
      <c r="F685" s="56"/>
      <c r="G685" s="56"/>
      <c r="H685" s="53"/>
      <c r="I685" s="53"/>
      <c r="J685" s="53"/>
      <c r="K685" s="53"/>
      <c r="L685" s="53"/>
    </row>
    <row r="686">
      <c r="A686" s="53"/>
      <c r="B686" s="53"/>
      <c r="C686" s="56"/>
      <c r="D686" s="56"/>
      <c r="E686" s="56"/>
      <c r="F686" s="56"/>
      <c r="G686" s="56"/>
      <c r="H686" s="53"/>
      <c r="I686" s="53"/>
      <c r="J686" s="53"/>
      <c r="K686" s="53"/>
      <c r="L686" s="53"/>
    </row>
    <row r="687">
      <c r="A687" s="53"/>
      <c r="B687" s="53"/>
      <c r="C687" s="56"/>
      <c r="D687" s="56"/>
      <c r="E687" s="56"/>
      <c r="F687" s="56"/>
      <c r="G687" s="56"/>
      <c r="H687" s="53"/>
      <c r="I687" s="53"/>
      <c r="J687" s="53"/>
      <c r="K687" s="53"/>
      <c r="L687" s="53"/>
    </row>
    <row r="688">
      <c r="A688" s="53"/>
      <c r="B688" s="53"/>
      <c r="C688" s="56"/>
      <c r="D688" s="56"/>
      <c r="E688" s="56"/>
      <c r="F688" s="56"/>
      <c r="G688" s="56"/>
      <c r="H688" s="53"/>
      <c r="I688" s="53"/>
      <c r="J688" s="53"/>
      <c r="K688" s="53"/>
      <c r="L688" s="53"/>
    </row>
    <row r="689">
      <c r="A689" s="53"/>
      <c r="B689" s="53"/>
      <c r="C689" s="56"/>
      <c r="D689" s="56"/>
      <c r="E689" s="56"/>
      <c r="F689" s="56"/>
      <c r="G689" s="56"/>
      <c r="H689" s="53"/>
      <c r="I689" s="53"/>
      <c r="J689" s="53"/>
      <c r="K689" s="53"/>
      <c r="L689" s="53"/>
    </row>
    <row r="690">
      <c r="A690" s="53"/>
      <c r="B690" s="53"/>
      <c r="C690" s="56"/>
      <c r="D690" s="56"/>
      <c r="E690" s="56"/>
      <c r="F690" s="56"/>
      <c r="G690" s="56"/>
      <c r="H690" s="53"/>
      <c r="I690" s="53"/>
      <c r="J690" s="53"/>
      <c r="K690" s="53"/>
      <c r="L690" s="53"/>
    </row>
    <row r="691">
      <c r="A691" s="53"/>
      <c r="B691" s="53"/>
      <c r="C691" s="56"/>
      <c r="D691" s="56"/>
      <c r="E691" s="56"/>
      <c r="F691" s="56"/>
      <c r="G691" s="56"/>
      <c r="H691" s="53"/>
      <c r="I691" s="53"/>
      <c r="J691" s="53"/>
      <c r="K691" s="53"/>
      <c r="L691" s="53"/>
    </row>
    <row r="692">
      <c r="A692" s="53"/>
      <c r="B692" s="53"/>
      <c r="C692" s="56"/>
      <c r="D692" s="56"/>
      <c r="E692" s="56"/>
      <c r="F692" s="56"/>
      <c r="G692" s="56"/>
      <c r="H692" s="53"/>
      <c r="I692" s="53"/>
      <c r="J692" s="53"/>
      <c r="K692" s="53"/>
      <c r="L692" s="53"/>
    </row>
    <row r="693">
      <c r="A693" s="53"/>
      <c r="B693" s="53"/>
      <c r="C693" s="56"/>
      <c r="D693" s="56"/>
      <c r="E693" s="56"/>
      <c r="F693" s="56"/>
      <c r="G693" s="56"/>
      <c r="H693" s="53"/>
      <c r="I693" s="53"/>
      <c r="J693" s="53"/>
      <c r="K693" s="53"/>
      <c r="L693" s="53"/>
    </row>
    <row r="694">
      <c r="A694" s="53"/>
      <c r="B694" s="53"/>
      <c r="C694" s="56"/>
      <c r="D694" s="56"/>
      <c r="E694" s="56"/>
      <c r="F694" s="56"/>
      <c r="G694" s="56"/>
      <c r="H694" s="53"/>
      <c r="I694" s="53"/>
      <c r="J694" s="53"/>
      <c r="K694" s="53"/>
      <c r="L694" s="53"/>
    </row>
    <row r="695">
      <c r="A695" s="53"/>
      <c r="B695" s="53"/>
      <c r="C695" s="56"/>
      <c r="D695" s="56"/>
      <c r="E695" s="56"/>
      <c r="F695" s="56"/>
      <c r="G695" s="56"/>
      <c r="H695" s="53"/>
      <c r="I695" s="53"/>
      <c r="J695" s="53"/>
      <c r="K695" s="53"/>
      <c r="L695" s="53"/>
    </row>
    <row r="696">
      <c r="A696" s="53"/>
      <c r="B696" s="53"/>
      <c r="C696" s="56"/>
      <c r="D696" s="56"/>
      <c r="E696" s="56"/>
      <c r="F696" s="56"/>
      <c r="G696" s="56"/>
      <c r="H696" s="53"/>
      <c r="I696" s="53"/>
      <c r="J696" s="53"/>
      <c r="K696" s="53"/>
      <c r="L696" s="53"/>
    </row>
    <row r="697">
      <c r="A697" s="53"/>
      <c r="B697" s="53"/>
      <c r="C697" s="56"/>
      <c r="D697" s="56"/>
      <c r="E697" s="56"/>
      <c r="F697" s="56"/>
      <c r="G697" s="56"/>
      <c r="H697" s="53"/>
      <c r="I697" s="53"/>
      <c r="J697" s="53"/>
      <c r="K697" s="53"/>
      <c r="L697" s="53"/>
    </row>
    <row r="698">
      <c r="A698" s="53"/>
      <c r="B698" s="53"/>
      <c r="C698" s="56"/>
      <c r="D698" s="56"/>
      <c r="E698" s="56"/>
      <c r="F698" s="56"/>
      <c r="G698" s="56"/>
      <c r="H698" s="53"/>
      <c r="I698" s="53"/>
      <c r="J698" s="53"/>
      <c r="K698" s="53"/>
      <c r="L698" s="53"/>
    </row>
    <row r="699">
      <c r="A699" s="53"/>
      <c r="B699" s="53"/>
      <c r="C699" s="56"/>
      <c r="D699" s="56"/>
      <c r="E699" s="56"/>
      <c r="F699" s="56"/>
      <c r="G699" s="56"/>
      <c r="H699" s="53"/>
      <c r="I699" s="53"/>
      <c r="J699" s="53"/>
      <c r="K699" s="53"/>
      <c r="L699" s="53"/>
    </row>
    <row r="700">
      <c r="A700" s="53"/>
      <c r="B700" s="53"/>
      <c r="C700" s="56"/>
      <c r="D700" s="56"/>
      <c r="E700" s="56"/>
      <c r="F700" s="56"/>
      <c r="G700" s="56"/>
      <c r="H700" s="53"/>
      <c r="I700" s="53"/>
      <c r="J700" s="53"/>
      <c r="K700" s="53"/>
      <c r="L700" s="53"/>
    </row>
    <row r="701">
      <c r="A701" s="53"/>
      <c r="B701" s="53"/>
      <c r="C701" s="56"/>
      <c r="D701" s="56"/>
      <c r="E701" s="56"/>
      <c r="F701" s="56"/>
      <c r="G701" s="56"/>
      <c r="H701" s="53"/>
      <c r="I701" s="53"/>
      <c r="J701" s="53"/>
      <c r="K701" s="53"/>
      <c r="L701" s="53"/>
    </row>
    <row r="702">
      <c r="A702" s="53"/>
      <c r="B702" s="53"/>
      <c r="C702" s="56"/>
      <c r="D702" s="56"/>
      <c r="E702" s="56"/>
      <c r="F702" s="56"/>
      <c r="G702" s="56"/>
      <c r="H702" s="53"/>
      <c r="I702" s="53"/>
      <c r="J702" s="53"/>
      <c r="K702" s="53"/>
      <c r="L702" s="53"/>
    </row>
    <row r="703">
      <c r="A703" s="53"/>
      <c r="B703" s="53"/>
      <c r="C703" s="56"/>
      <c r="D703" s="56"/>
      <c r="E703" s="56"/>
      <c r="F703" s="56"/>
      <c r="G703" s="56"/>
      <c r="H703" s="53"/>
      <c r="I703" s="53"/>
      <c r="J703" s="53"/>
      <c r="K703" s="53"/>
      <c r="L703" s="53"/>
    </row>
    <row r="704">
      <c r="A704" s="53"/>
      <c r="B704" s="53"/>
      <c r="C704" s="56"/>
      <c r="D704" s="56"/>
      <c r="E704" s="56"/>
      <c r="F704" s="56"/>
      <c r="G704" s="56"/>
      <c r="H704" s="53"/>
      <c r="I704" s="53"/>
      <c r="J704" s="53"/>
      <c r="K704" s="53"/>
      <c r="L704" s="53"/>
    </row>
    <row r="705">
      <c r="A705" s="53"/>
      <c r="B705" s="53"/>
      <c r="C705" s="56"/>
      <c r="D705" s="56"/>
      <c r="E705" s="56"/>
      <c r="F705" s="56"/>
      <c r="G705" s="56"/>
      <c r="H705" s="53"/>
      <c r="I705" s="53"/>
      <c r="J705" s="53"/>
      <c r="K705" s="53"/>
      <c r="L705" s="53"/>
    </row>
    <row r="706">
      <c r="A706" s="53"/>
      <c r="B706" s="53"/>
      <c r="C706" s="56"/>
      <c r="D706" s="56"/>
      <c r="E706" s="56"/>
      <c r="F706" s="56"/>
      <c r="G706" s="56"/>
      <c r="H706" s="53"/>
      <c r="I706" s="53"/>
      <c r="J706" s="53"/>
      <c r="K706" s="53"/>
      <c r="L706" s="53"/>
    </row>
    <row r="707">
      <c r="A707" s="53"/>
      <c r="B707" s="53"/>
      <c r="C707" s="56"/>
      <c r="D707" s="56"/>
      <c r="E707" s="56"/>
      <c r="F707" s="56"/>
      <c r="G707" s="56"/>
      <c r="H707" s="53"/>
      <c r="I707" s="53"/>
      <c r="J707" s="53"/>
      <c r="K707" s="53"/>
      <c r="L707" s="53"/>
    </row>
    <row r="708">
      <c r="A708" s="53"/>
      <c r="B708" s="53"/>
      <c r="C708" s="56"/>
      <c r="D708" s="56"/>
      <c r="E708" s="56"/>
      <c r="F708" s="56"/>
      <c r="G708" s="56"/>
      <c r="H708" s="53"/>
      <c r="I708" s="53"/>
      <c r="J708" s="53"/>
      <c r="K708" s="53"/>
      <c r="L708" s="53"/>
    </row>
    <row r="709">
      <c r="A709" s="53"/>
      <c r="B709" s="53"/>
      <c r="C709" s="56"/>
      <c r="D709" s="56"/>
      <c r="E709" s="56"/>
      <c r="F709" s="56"/>
      <c r="G709" s="56"/>
      <c r="H709" s="53"/>
      <c r="I709" s="53"/>
      <c r="J709" s="53"/>
      <c r="K709" s="53"/>
      <c r="L709" s="53"/>
    </row>
    <row r="710">
      <c r="A710" s="53"/>
      <c r="B710" s="53"/>
      <c r="C710" s="56"/>
      <c r="D710" s="56"/>
      <c r="E710" s="56"/>
      <c r="F710" s="56"/>
      <c r="G710" s="56"/>
      <c r="H710" s="53"/>
      <c r="I710" s="53"/>
      <c r="J710" s="53"/>
      <c r="K710" s="53"/>
      <c r="L710" s="53"/>
    </row>
    <row r="711">
      <c r="A711" s="53"/>
      <c r="B711" s="53"/>
      <c r="C711" s="56"/>
      <c r="D711" s="56"/>
      <c r="E711" s="56"/>
      <c r="F711" s="56"/>
      <c r="G711" s="56"/>
      <c r="H711" s="53"/>
      <c r="I711" s="53"/>
      <c r="J711" s="53"/>
      <c r="K711" s="53"/>
      <c r="L711" s="53"/>
    </row>
    <row r="712">
      <c r="A712" s="53"/>
      <c r="B712" s="53"/>
      <c r="C712" s="56"/>
      <c r="D712" s="56"/>
      <c r="E712" s="56"/>
      <c r="F712" s="56"/>
      <c r="G712" s="56"/>
      <c r="H712" s="53"/>
      <c r="I712" s="53"/>
      <c r="J712" s="53"/>
      <c r="K712" s="53"/>
      <c r="L712" s="53"/>
    </row>
    <row r="713">
      <c r="A713" s="53"/>
      <c r="B713" s="53"/>
      <c r="C713" s="56"/>
      <c r="D713" s="56"/>
      <c r="E713" s="56"/>
      <c r="F713" s="56"/>
      <c r="G713" s="56"/>
      <c r="H713" s="53"/>
      <c r="I713" s="53"/>
      <c r="J713" s="53"/>
      <c r="K713" s="53"/>
      <c r="L713" s="53"/>
    </row>
    <row r="714">
      <c r="A714" s="53"/>
      <c r="B714" s="53"/>
      <c r="C714" s="56"/>
      <c r="D714" s="56"/>
      <c r="E714" s="56"/>
      <c r="F714" s="56"/>
      <c r="G714" s="56"/>
      <c r="H714" s="53"/>
      <c r="I714" s="53"/>
      <c r="J714" s="53"/>
      <c r="K714" s="53"/>
      <c r="L714" s="53"/>
    </row>
    <row r="715">
      <c r="A715" s="53"/>
      <c r="B715" s="53"/>
      <c r="C715" s="56"/>
      <c r="D715" s="56"/>
      <c r="E715" s="56"/>
      <c r="F715" s="56"/>
      <c r="G715" s="56"/>
      <c r="H715" s="53"/>
      <c r="I715" s="53"/>
      <c r="J715" s="53"/>
      <c r="K715" s="53"/>
      <c r="L715" s="53"/>
    </row>
    <row r="716">
      <c r="A716" s="53"/>
      <c r="B716" s="53"/>
      <c r="C716" s="56"/>
      <c r="D716" s="56"/>
      <c r="E716" s="56"/>
      <c r="F716" s="56"/>
      <c r="G716" s="56"/>
      <c r="H716" s="53"/>
      <c r="I716" s="53"/>
      <c r="J716" s="53"/>
      <c r="K716" s="53"/>
      <c r="L716" s="53"/>
    </row>
    <row r="717">
      <c r="A717" s="53"/>
      <c r="B717" s="53"/>
      <c r="C717" s="56"/>
      <c r="D717" s="56"/>
      <c r="E717" s="56"/>
      <c r="F717" s="56"/>
      <c r="G717" s="56"/>
      <c r="H717" s="53"/>
      <c r="I717" s="53"/>
      <c r="J717" s="53"/>
      <c r="K717" s="53"/>
      <c r="L717" s="53"/>
    </row>
    <row r="718">
      <c r="A718" s="53"/>
      <c r="B718" s="53"/>
      <c r="C718" s="56"/>
      <c r="D718" s="56"/>
      <c r="E718" s="56"/>
      <c r="F718" s="56"/>
      <c r="G718" s="56"/>
      <c r="H718" s="53"/>
      <c r="I718" s="53"/>
      <c r="J718" s="53"/>
      <c r="K718" s="53"/>
      <c r="L718" s="53"/>
    </row>
    <row r="719">
      <c r="A719" s="53"/>
      <c r="B719" s="53"/>
      <c r="C719" s="56"/>
      <c r="D719" s="56"/>
      <c r="E719" s="56"/>
      <c r="F719" s="56"/>
      <c r="G719" s="56"/>
      <c r="H719" s="53"/>
      <c r="I719" s="53"/>
      <c r="J719" s="53"/>
      <c r="K719" s="53"/>
      <c r="L719" s="53"/>
    </row>
    <row r="720">
      <c r="A720" s="53"/>
      <c r="B720" s="53"/>
      <c r="C720" s="56"/>
      <c r="D720" s="56"/>
      <c r="E720" s="56"/>
      <c r="F720" s="56"/>
      <c r="G720" s="56"/>
      <c r="H720" s="53"/>
      <c r="I720" s="53"/>
      <c r="J720" s="53"/>
      <c r="K720" s="53"/>
      <c r="L720" s="53"/>
    </row>
    <row r="721">
      <c r="A721" s="53"/>
      <c r="B721" s="53"/>
      <c r="C721" s="56"/>
      <c r="D721" s="56"/>
      <c r="E721" s="56"/>
      <c r="F721" s="56"/>
      <c r="G721" s="56"/>
      <c r="H721" s="53"/>
      <c r="I721" s="53"/>
      <c r="J721" s="53"/>
      <c r="K721" s="53"/>
      <c r="L721" s="53"/>
    </row>
    <row r="722">
      <c r="A722" s="53"/>
      <c r="B722" s="53"/>
      <c r="C722" s="56"/>
      <c r="D722" s="56"/>
      <c r="E722" s="56"/>
      <c r="F722" s="56"/>
      <c r="G722" s="56"/>
      <c r="H722" s="53"/>
      <c r="I722" s="53"/>
      <c r="J722" s="53"/>
      <c r="K722" s="53"/>
      <c r="L722" s="53"/>
    </row>
    <row r="723">
      <c r="A723" s="53"/>
      <c r="B723" s="53"/>
      <c r="C723" s="56"/>
      <c r="D723" s="56"/>
      <c r="E723" s="56"/>
      <c r="F723" s="56"/>
      <c r="G723" s="56"/>
      <c r="H723" s="53"/>
      <c r="I723" s="53"/>
      <c r="J723" s="53"/>
      <c r="K723" s="53"/>
      <c r="L723" s="53"/>
    </row>
    <row r="724">
      <c r="A724" s="53"/>
      <c r="B724" s="53"/>
      <c r="C724" s="56"/>
      <c r="D724" s="56"/>
      <c r="E724" s="56"/>
      <c r="F724" s="56"/>
      <c r="G724" s="56"/>
      <c r="H724" s="53"/>
      <c r="I724" s="53"/>
      <c r="J724" s="53"/>
      <c r="K724" s="53"/>
      <c r="L724" s="53"/>
    </row>
    <row r="725">
      <c r="A725" s="53"/>
      <c r="B725" s="53"/>
      <c r="C725" s="56"/>
      <c r="D725" s="56"/>
      <c r="E725" s="56"/>
      <c r="F725" s="56"/>
      <c r="G725" s="56"/>
      <c r="H725" s="53"/>
      <c r="I725" s="53"/>
      <c r="J725" s="53"/>
      <c r="K725" s="53"/>
      <c r="L725" s="53"/>
    </row>
    <row r="726">
      <c r="A726" s="53"/>
      <c r="B726" s="53"/>
      <c r="C726" s="56"/>
      <c r="D726" s="56"/>
      <c r="E726" s="56"/>
      <c r="F726" s="56"/>
      <c r="G726" s="56"/>
      <c r="H726" s="53"/>
      <c r="I726" s="53"/>
      <c r="J726" s="53"/>
      <c r="K726" s="53"/>
      <c r="L726" s="53"/>
    </row>
    <row r="727">
      <c r="A727" s="53"/>
      <c r="B727" s="53"/>
      <c r="C727" s="56"/>
      <c r="D727" s="56"/>
      <c r="E727" s="56"/>
      <c r="F727" s="56"/>
      <c r="G727" s="56"/>
      <c r="H727" s="53"/>
      <c r="I727" s="53"/>
      <c r="J727" s="53"/>
      <c r="K727" s="53"/>
      <c r="L727" s="53"/>
    </row>
    <row r="728">
      <c r="A728" s="53"/>
      <c r="B728" s="53"/>
      <c r="C728" s="56"/>
      <c r="D728" s="56"/>
      <c r="E728" s="56"/>
      <c r="F728" s="56"/>
      <c r="G728" s="56"/>
      <c r="H728" s="53"/>
      <c r="I728" s="53"/>
      <c r="J728" s="53"/>
      <c r="K728" s="53"/>
      <c r="L728" s="53"/>
    </row>
    <row r="729">
      <c r="A729" s="53"/>
      <c r="B729" s="53"/>
      <c r="C729" s="56"/>
      <c r="D729" s="56"/>
      <c r="E729" s="56"/>
      <c r="F729" s="56"/>
      <c r="G729" s="56"/>
      <c r="H729" s="53"/>
      <c r="I729" s="53"/>
      <c r="J729" s="53"/>
      <c r="K729" s="53"/>
      <c r="L729" s="53"/>
    </row>
    <row r="730">
      <c r="A730" s="53"/>
      <c r="B730" s="53"/>
      <c r="C730" s="56"/>
      <c r="D730" s="56"/>
      <c r="E730" s="56"/>
      <c r="F730" s="56"/>
      <c r="G730" s="56"/>
      <c r="H730" s="53"/>
      <c r="I730" s="53"/>
      <c r="J730" s="53"/>
      <c r="K730" s="53"/>
      <c r="L730" s="53"/>
    </row>
    <row r="731">
      <c r="A731" s="53"/>
      <c r="B731" s="53"/>
      <c r="C731" s="56"/>
      <c r="D731" s="56"/>
      <c r="E731" s="56"/>
      <c r="F731" s="56"/>
      <c r="G731" s="56"/>
      <c r="H731" s="53"/>
      <c r="I731" s="53"/>
      <c r="J731" s="53"/>
      <c r="K731" s="53"/>
      <c r="L731" s="53"/>
    </row>
    <row r="732">
      <c r="A732" s="53"/>
      <c r="B732" s="53"/>
      <c r="C732" s="56"/>
      <c r="D732" s="56"/>
      <c r="E732" s="56"/>
      <c r="F732" s="56"/>
      <c r="G732" s="56"/>
      <c r="H732" s="53"/>
      <c r="I732" s="53"/>
      <c r="J732" s="53"/>
      <c r="K732" s="53"/>
      <c r="L732" s="53"/>
    </row>
    <row r="733">
      <c r="A733" s="53"/>
      <c r="B733" s="53"/>
      <c r="C733" s="56"/>
      <c r="D733" s="56"/>
      <c r="E733" s="56"/>
      <c r="F733" s="56"/>
      <c r="G733" s="56"/>
      <c r="H733" s="53"/>
      <c r="I733" s="53"/>
      <c r="J733" s="53"/>
      <c r="K733" s="53"/>
      <c r="L733" s="53"/>
    </row>
    <row r="734">
      <c r="A734" s="53"/>
      <c r="B734" s="53"/>
      <c r="C734" s="56"/>
      <c r="D734" s="56"/>
      <c r="E734" s="56"/>
      <c r="F734" s="56"/>
      <c r="G734" s="56"/>
      <c r="H734" s="53"/>
      <c r="I734" s="53"/>
      <c r="J734" s="53"/>
      <c r="K734" s="53"/>
      <c r="L734" s="53"/>
    </row>
    <row r="735">
      <c r="A735" s="53"/>
      <c r="B735" s="53"/>
      <c r="C735" s="56"/>
      <c r="D735" s="56"/>
      <c r="E735" s="56"/>
      <c r="F735" s="56"/>
      <c r="G735" s="56"/>
      <c r="H735" s="53"/>
      <c r="I735" s="53"/>
      <c r="J735" s="53"/>
      <c r="K735" s="53"/>
      <c r="L735" s="53"/>
    </row>
    <row r="736">
      <c r="A736" s="53"/>
      <c r="B736" s="53"/>
      <c r="C736" s="56"/>
      <c r="D736" s="56"/>
      <c r="E736" s="56"/>
      <c r="F736" s="56"/>
      <c r="G736" s="56"/>
      <c r="H736" s="53"/>
      <c r="I736" s="53"/>
      <c r="J736" s="53"/>
      <c r="K736" s="53"/>
      <c r="L736" s="53"/>
    </row>
    <row r="737">
      <c r="A737" s="53"/>
      <c r="B737" s="53"/>
      <c r="C737" s="56"/>
      <c r="D737" s="56"/>
      <c r="E737" s="56"/>
      <c r="F737" s="56"/>
      <c r="G737" s="56"/>
      <c r="H737" s="53"/>
      <c r="I737" s="53"/>
      <c r="J737" s="53"/>
      <c r="K737" s="53"/>
      <c r="L737" s="53"/>
    </row>
    <row r="738">
      <c r="A738" s="53"/>
      <c r="B738" s="53"/>
      <c r="C738" s="56"/>
      <c r="D738" s="56"/>
      <c r="E738" s="56"/>
      <c r="F738" s="56"/>
      <c r="G738" s="56"/>
      <c r="H738" s="53"/>
      <c r="I738" s="53"/>
      <c r="J738" s="53"/>
      <c r="K738" s="53"/>
      <c r="L738" s="53"/>
    </row>
    <row r="739">
      <c r="A739" s="53"/>
      <c r="B739" s="53"/>
      <c r="C739" s="56"/>
      <c r="D739" s="56"/>
      <c r="E739" s="56"/>
      <c r="F739" s="56"/>
      <c r="G739" s="56"/>
      <c r="H739" s="53"/>
      <c r="I739" s="53"/>
      <c r="J739" s="53"/>
      <c r="K739" s="53"/>
      <c r="L739" s="53"/>
    </row>
    <row r="740">
      <c r="A740" s="53"/>
      <c r="B740" s="53"/>
      <c r="C740" s="56"/>
      <c r="D740" s="56"/>
      <c r="E740" s="56"/>
      <c r="F740" s="56"/>
      <c r="G740" s="56"/>
      <c r="H740" s="53"/>
      <c r="I740" s="53"/>
      <c r="J740" s="53"/>
      <c r="K740" s="53"/>
      <c r="L740" s="53"/>
    </row>
    <row r="741">
      <c r="A741" s="53"/>
      <c r="B741" s="53"/>
      <c r="C741" s="56"/>
      <c r="D741" s="56"/>
      <c r="E741" s="56"/>
      <c r="F741" s="56"/>
      <c r="G741" s="56"/>
      <c r="H741" s="53"/>
      <c r="I741" s="53"/>
      <c r="J741" s="53"/>
      <c r="K741" s="53"/>
      <c r="L741" s="53"/>
    </row>
    <row r="742">
      <c r="A742" s="53"/>
      <c r="B742" s="53"/>
      <c r="C742" s="56"/>
      <c r="D742" s="56"/>
      <c r="E742" s="56"/>
      <c r="F742" s="56"/>
      <c r="G742" s="56"/>
      <c r="H742" s="53"/>
      <c r="I742" s="53"/>
      <c r="J742" s="53"/>
      <c r="K742" s="53"/>
      <c r="L742" s="53"/>
    </row>
    <row r="743">
      <c r="A743" s="53"/>
      <c r="B743" s="53"/>
      <c r="C743" s="56"/>
      <c r="D743" s="56"/>
      <c r="E743" s="56"/>
      <c r="F743" s="56"/>
      <c r="G743" s="56"/>
      <c r="H743" s="53"/>
      <c r="I743" s="53"/>
      <c r="J743" s="53"/>
      <c r="K743" s="53"/>
      <c r="L743" s="53"/>
    </row>
    <row r="744">
      <c r="A744" s="53"/>
      <c r="B744" s="53"/>
      <c r="C744" s="56"/>
      <c r="D744" s="56"/>
      <c r="E744" s="56"/>
      <c r="F744" s="56"/>
      <c r="G744" s="56"/>
      <c r="H744" s="53"/>
      <c r="I744" s="53"/>
      <c r="J744" s="53"/>
      <c r="K744" s="53"/>
      <c r="L744" s="53"/>
    </row>
    <row r="745">
      <c r="A745" s="53"/>
      <c r="B745" s="53"/>
      <c r="C745" s="56"/>
      <c r="D745" s="56"/>
      <c r="E745" s="56"/>
      <c r="F745" s="56"/>
      <c r="G745" s="56"/>
      <c r="H745" s="53"/>
      <c r="I745" s="53"/>
      <c r="J745" s="53"/>
      <c r="K745" s="53"/>
      <c r="L745" s="53"/>
    </row>
    <row r="746">
      <c r="A746" s="53"/>
      <c r="B746" s="53"/>
      <c r="C746" s="56"/>
      <c r="D746" s="56"/>
      <c r="E746" s="56"/>
      <c r="F746" s="56"/>
      <c r="G746" s="56"/>
      <c r="H746" s="53"/>
      <c r="I746" s="53"/>
      <c r="J746" s="53"/>
      <c r="K746" s="53"/>
      <c r="L746" s="53"/>
    </row>
    <row r="747">
      <c r="A747" s="53"/>
      <c r="B747" s="53"/>
      <c r="C747" s="56"/>
      <c r="D747" s="56"/>
      <c r="E747" s="56"/>
      <c r="F747" s="56"/>
      <c r="G747" s="56"/>
      <c r="H747" s="53"/>
      <c r="I747" s="53"/>
      <c r="J747" s="53"/>
      <c r="K747" s="53"/>
      <c r="L747" s="53"/>
    </row>
    <row r="748">
      <c r="A748" s="53"/>
      <c r="B748" s="53"/>
      <c r="C748" s="56"/>
      <c r="D748" s="56"/>
      <c r="E748" s="56"/>
      <c r="F748" s="56"/>
      <c r="G748" s="56"/>
      <c r="H748" s="53"/>
      <c r="I748" s="53"/>
      <c r="J748" s="53"/>
      <c r="K748" s="53"/>
      <c r="L748" s="53"/>
    </row>
    <row r="749">
      <c r="A749" s="53"/>
      <c r="B749" s="53"/>
      <c r="C749" s="56"/>
      <c r="D749" s="56"/>
      <c r="E749" s="56"/>
      <c r="F749" s="56"/>
      <c r="G749" s="56"/>
      <c r="H749" s="53"/>
      <c r="I749" s="53"/>
      <c r="J749" s="53"/>
      <c r="K749" s="53"/>
      <c r="L749" s="53"/>
    </row>
    <row r="750">
      <c r="A750" s="53"/>
      <c r="B750" s="53"/>
      <c r="C750" s="56"/>
      <c r="D750" s="56"/>
      <c r="E750" s="56"/>
      <c r="F750" s="56"/>
      <c r="G750" s="56"/>
      <c r="H750" s="53"/>
      <c r="I750" s="53"/>
      <c r="J750" s="53"/>
      <c r="K750" s="53"/>
      <c r="L750" s="53"/>
    </row>
    <row r="751">
      <c r="A751" s="53"/>
      <c r="B751" s="53"/>
      <c r="C751" s="56"/>
      <c r="D751" s="56"/>
      <c r="E751" s="56"/>
      <c r="F751" s="56"/>
      <c r="G751" s="56"/>
      <c r="H751" s="53"/>
      <c r="I751" s="53"/>
      <c r="J751" s="53"/>
      <c r="K751" s="53"/>
      <c r="L751" s="53"/>
    </row>
    <row r="752">
      <c r="A752" s="53"/>
      <c r="B752" s="53"/>
      <c r="C752" s="56"/>
      <c r="D752" s="56"/>
      <c r="E752" s="56"/>
      <c r="F752" s="56"/>
      <c r="G752" s="56"/>
      <c r="H752" s="53"/>
      <c r="I752" s="53"/>
      <c r="J752" s="53"/>
      <c r="K752" s="53"/>
      <c r="L752" s="53"/>
    </row>
    <row r="753">
      <c r="A753" s="53"/>
      <c r="B753" s="53"/>
      <c r="C753" s="56"/>
      <c r="D753" s="56"/>
      <c r="E753" s="56"/>
      <c r="F753" s="56"/>
      <c r="G753" s="56"/>
      <c r="H753" s="53"/>
      <c r="I753" s="53"/>
      <c r="J753" s="53"/>
      <c r="K753" s="53"/>
      <c r="L753" s="53"/>
    </row>
    <row r="754">
      <c r="A754" s="53"/>
      <c r="B754" s="53"/>
      <c r="C754" s="56"/>
      <c r="D754" s="56"/>
      <c r="E754" s="56"/>
      <c r="F754" s="56"/>
      <c r="G754" s="56"/>
      <c r="H754" s="53"/>
      <c r="I754" s="53"/>
      <c r="J754" s="53"/>
      <c r="K754" s="53"/>
      <c r="L754" s="53"/>
    </row>
    <row r="755">
      <c r="A755" s="53"/>
      <c r="B755" s="53"/>
      <c r="C755" s="56"/>
      <c r="D755" s="56"/>
      <c r="E755" s="56"/>
      <c r="F755" s="56"/>
      <c r="G755" s="56"/>
      <c r="H755" s="53"/>
      <c r="I755" s="53"/>
      <c r="J755" s="53"/>
      <c r="K755" s="53"/>
      <c r="L755" s="53"/>
    </row>
    <row r="756">
      <c r="A756" s="53"/>
      <c r="B756" s="53"/>
      <c r="C756" s="56"/>
      <c r="D756" s="56"/>
      <c r="E756" s="56"/>
      <c r="F756" s="56"/>
      <c r="G756" s="56"/>
      <c r="H756" s="53"/>
      <c r="I756" s="53"/>
      <c r="J756" s="53"/>
      <c r="K756" s="53"/>
      <c r="L756" s="53"/>
    </row>
    <row r="757">
      <c r="A757" s="53"/>
      <c r="B757" s="53"/>
      <c r="C757" s="56"/>
      <c r="D757" s="56"/>
      <c r="E757" s="56"/>
      <c r="F757" s="56"/>
      <c r="G757" s="56"/>
      <c r="H757" s="53"/>
      <c r="I757" s="53"/>
      <c r="J757" s="53"/>
      <c r="K757" s="53"/>
      <c r="L757" s="53"/>
    </row>
    <row r="758">
      <c r="A758" s="53"/>
      <c r="B758" s="53"/>
      <c r="C758" s="56"/>
      <c r="D758" s="56"/>
      <c r="E758" s="56"/>
      <c r="F758" s="56"/>
      <c r="G758" s="56"/>
      <c r="H758" s="53"/>
      <c r="I758" s="53"/>
      <c r="J758" s="53"/>
      <c r="K758" s="53"/>
      <c r="L758" s="53"/>
    </row>
    <row r="759">
      <c r="A759" s="53"/>
      <c r="B759" s="53"/>
      <c r="C759" s="56"/>
      <c r="D759" s="56"/>
      <c r="E759" s="56"/>
      <c r="F759" s="56"/>
      <c r="G759" s="56"/>
      <c r="H759" s="53"/>
      <c r="I759" s="53"/>
      <c r="J759" s="53"/>
      <c r="K759" s="53"/>
      <c r="L759" s="53"/>
    </row>
    <row r="760">
      <c r="A760" s="53"/>
      <c r="B760" s="53"/>
      <c r="C760" s="56"/>
      <c r="D760" s="56"/>
      <c r="E760" s="56"/>
      <c r="F760" s="56"/>
      <c r="G760" s="56"/>
      <c r="H760" s="53"/>
      <c r="I760" s="53"/>
      <c r="J760" s="53"/>
      <c r="K760" s="53"/>
      <c r="L760" s="53"/>
    </row>
    <row r="761">
      <c r="A761" s="53"/>
      <c r="B761" s="53"/>
      <c r="C761" s="56"/>
      <c r="D761" s="56"/>
      <c r="E761" s="56"/>
      <c r="F761" s="56"/>
      <c r="G761" s="56"/>
      <c r="H761" s="53"/>
      <c r="I761" s="53"/>
      <c r="J761" s="53"/>
      <c r="K761" s="53"/>
      <c r="L761" s="53"/>
    </row>
    <row r="762">
      <c r="A762" s="53"/>
      <c r="B762" s="53"/>
      <c r="C762" s="56"/>
      <c r="D762" s="56"/>
      <c r="E762" s="56"/>
      <c r="F762" s="56"/>
      <c r="G762" s="56"/>
      <c r="H762" s="53"/>
      <c r="I762" s="53"/>
      <c r="J762" s="53"/>
      <c r="K762" s="53"/>
      <c r="L762" s="53"/>
    </row>
    <row r="763">
      <c r="A763" s="53"/>
      <c r="B763" s="53"/>
      <c r="C763" s="56"/>
      <c r="D763" s="56"/>
      <c r="E763" s="56"/>
      <c r="F763" s="56"/>
      <c r="G763" s="56"/>
      <c r="H763" s="53"/>
      <c r="I763" s="53"/>
      <c r="J763" s="53"/>
      <c r="K763" s="53"/>
      <c r="L763" s="53"/>
    </row>
    <row r="764">
      <c r="A764" s="53"/>
      <c r="B764" s="53"/>
      <c r="C764" s="56"/>
      <c r="D764" s="56"/>
      <c r="E764" s="56"/>
      <c r="F764" s="56"/>
      <c r="G764" s="56"/>
      <c r="H764" s="53"/>
      <c r="I764" s="53"/>
      <c r="J764" s="53"/>
      <c r="K764" s="53"/>
      <c r="L764" s="53"/>
    </row>
    <row r="765">
      <c r="A765" s="53"/>
      <c r="B765" s="53"/>
      <c r="C765" s="56"/>
      <c r="D765" s="56"/>
      <c r="E765" s="56"/>
      <c r="F765" s="56"/>
      <c r="G765" s="56"/>
      <c r="H765" s="53"/>
      <c r="I765" s="53"/>
      <c r="J765" s="53"/>
      <c r="K765" s="53"/>
      <c r="L765" s="53"/>
    </row>
    <row r="766">
      <c r="A766" s="53"/>
      <c r="B766" s="53"/>
      <c r="C766" s="56"/>
      <c r="D766" s="56"/>
      <c r="E766" s="56"/>
      <c r="F766" s="56"/>
      <c r="G766" s="56"/>
      <c r="H766" s="53"/>
      <c r="I766" s="53"/>
      <c r="J766" s="53"/>
      <c r="K766" s="53"/>
      <c r="L766" s="53"/>
    </row>
    <row r="767">
      <c r="A767" s="53"/>
      <c r="B767" s="53"/>
      <c r="C767" s="56"/>
      <c r="D767" s="56"/>
      <c r="E767" s="56"/>
      <c r="F767" s="56"/>
      <c r="G767" s="56"/>
      <c r="H767" s="53"/>
      <c r="I767" s="53"/>
      <c r="J767" s="53"/>
      <c r="K767" s="53"/>
      <c r="L767" s="53"/>
    </row>
    <row r="768">
      <c r="A768" s="53"/>
      <c r="B768" s="53"/>
      <c r="C768" s="56"/>
      <c r="D768" s="56"/>
      <c r="E768" s="56"/>
      <c r="F768" s="56"/>
      <c r="G768" s="56"/>
      <c r="H768" s="53"/>
      <c r="I768" s="53"/>
      <c r="J768" s="53"/>
      <c r="K768" s="53"/>
      <c r="L768" s="53"/>
    </row>
    <row r="769">
      <c r="A769" s="53"/>
      <c r="B769" s="53"/>
      <c r="C769" s="56"/>
      <c r="D769" s="56"/>
      <c r="E769" s="56"/>
      <c r="F769" s="56"/>
      <c r="G769" s="56"/>
      <c r="H769" s="53"/>
      <c r="I769" s="53"/>
      <c r="J769" s="53"/>
      <c r="K769" s="53"/>
      <c r="L769" s="53"/>
    </row>
    <row r="770">
      <c r="A770" s="53"/>
      <c r="B770" s="53"/>
      <c r="C770" s="56"/>
      <c r="D770" s="56"/>
      <c r="E770" s="56"/>
      <c r="F770" s="56"/>
      <c r="G770" s="56"/>
      <c r="H770" s="53"/>
      <c r="I770" s="53"/>
      <c r="J770" s="53"/>
      <c r="K770" s="53"/>
      <c r="L770" s="53"/>
    </row>
    <row r="771">
      <c r="A771" s="53"/>
      <c r="B771" s="53"/>
      <c r="C771" s="56"/>
      <c r="D771" s="56"/>
      <c r="E771" s="56"/>
      <c r="F771" s="56"/>
      <c r="G771" s="56"/>
      <c r="H771" s="53"/>
      <c r="I771" s="53"/>
      <c r="J771" s="53"/>
      <c r="K771" s="53"/>
      <c r="L771" s="53"/>
    </row>
    <row r="772">
      <c r="A772" s="53"/>
      <c r="B772" s="53"/>
      <c r="C772" s="56"/>
      <c r="D772" s="56"/>
      <c r="E772" s="56"/>
      <c r="F772" s="56"/>
      <c r="G772" s="56"/>
      <c r="H772" s="53"/>
      <c r="I772" s="53"/>
      <c r="J772" s="53"/>
      <c r="K772" s="53"/>
      <c r="L772" s="53"/>
    </row>
    <row r="773">
      <c r="A773" s="53"/>
      <c r="B773" s="53"/>
      <c r="C773" s="56"/>
      <c r="D773" s="56"/>
      <c r="E773" s="56"/>
      <c r="F773" s="56"/>
      <c r="G773" s="56"/>
      <c r="H773" s="53"/>
      <c r="I773" s="53"/>
      <c r="J773" s="53"/>
      <c r="K773" s="53"/>
      <c r="L773" s="53"/>
    </row>
    <row r="774">
      <c r="A774" s="53"/>
      <c r="B774" s="53"/>
      <c r="C774" s="56"/>
      <c r="D774" s="56"/>
      <c r="E774" s="56"/>
      <c r="F774" s="56"/>
      <c r="G774" s="56"/>
      <c r="H774" s="53"/>
      <c r="I774" s="53"/>
      <c r="J774" s="53"/>
      <c r="K774" s="53"/>
      <c r="L774" s="53"/>
    </row>
    <row r="775">
      <c r="A775" s="53"/>
      <c r="B775" s="53"/>
      <c r="C775" s="56"/>
      <c r="D775" s="56"/>
      <c r="E775" s="56"/>
      <c r="F775" s="56"/>
      <c r="G775" s="56"/>
      <c r="H775" s="53"/>
      <c r="I775" s="53"/>
      <c r="J775" s="53"/>
      <c r="K775" s="53"/>
      <c r="L775" s="53"/>
    </row>
    <row r="776">
      <c r="A776" s="53"/>
      <c r="B776" s="53"/>
      <c r="C776" s="56"/>
      <c r="D776" s="56"/>
      <c r="E776" s="56"/>
      <c r="F776" s="56"/>
      <c r="G776" s="56"/>
      <c r="H776" s="53"/>
      <c r="I776" s="53"/>
      <c r="J776" s="53"/>
      <c r="K776" s="53"/>
      <c r="L776" s="53"/>
    </row>
    <row r="777">
      <c r="A777" s="53"/>
      <c r="B777" s="53"/>
      <c r="C777" s="56"/>
      <c r="D777" s="56"/>
      <c r="E777" s="56"/>
      <c r="F777" s="56"/>
      <c r="G777" s="56"/>
      <c r="H777" s="53"/>
      <c r="I777" s="53"/>
      <c r="J777" s="53"/>
      <c r="K777" s="53"/>
      <c r="L777" s="53"/>
    </row>
    <row r="778">
      <c r="A778" s="53"/>
      <c r="B778" s="53"/>
      <c r="C778" s="56"/>
      <c r="D778" s="56"/>
      <c r="E778" s="56"/>
      <c r="F778" s="56"/>
      <c r="G778" s="56"/>
      <c r="H778" s="53"/>
      <c r="I778" s="53"/>
      <c r="J778" s="53"/>
      <c r="K778" s="53"/>
      <c r="L778" s="53"/>
    </row>
    <row r="779">
      <c r="A779" s="53"/>
      <c r="B779" s="53"/>
      <c r="C779" s="56"/>
      <c r="D779" s="56"/>
      <c r="E779" s="56"/>
      <c r="F779" s="56"/>
      <c r="G779" s="56"/>
      <c r="H779" s="53"/>
      <c r="I779" s="53"/>
      <c r="J779" s="53"/>
      <c r="K779" s="53"/>
      <c r="L779" s="53"/>
    </row>
    <row r="780">
      <c r="A780" s="53"/>
      <c r="B780" s="53"/>
      <c r="C780" s="56"/>
      <c r="D780" s="56"/>
      <c r="E780" s="56"/>
      <c r="F780" s="56"/>
      <c r="G780" s="56"/>
      <c r="H780" s="53"/>
      <c r="I780" s="53"/>
      <c r="J780" s="53"/>
      <c r="K780" s="53"/>
      <c r="L780" s="53"/>
    </row>
    <row r="781">
      <c r="A781" s="53"/>
      <c r="B781" s="53"/>
      <c r="C781" s="56"/>
      <c r="D781" s="56"/>
      <c r="E781" s="56"/>
      <c r="F781" s="56"/>
      <c r="G781" s="56"/>
      <c r="H781" s="53"/>
      <c r="I781" s="53"/>
      <c r="J781" s="53"/>
      <c r="K781" s="53"/>
      <c r="L781" s="53"/>
    </row>
    <row r="782">
      <c r="A782" s="53"/>
      <c r="B782" s="53"/>
      <c r="C782" s="56"/>
      <c r="D782" s="56"/>
      <c r="E782" s="56"/>
      <c r="F782" s="56"/>
      <c r="G782" s="56"/>
      <c r="H782" s="53"/>
      <c r="I782" s="53"/>
      <c r="J782" s="53"/>
      <c r="K782" s="53"/>
      <c r="L782" s="53"/>
    </row>
    <row r="783">
      <c r="A783" s="53"/>
      <c r="B783" s="53"/>
      <c r="C783" s="56"/>
      <c r="D783" s="56"/>
      <c r="E783" s="56"/>
      <c r="F783" s="56"/>
      <c r="G783" s="56"/>
      <c r="H783" s="53"/>
      <c r="I783" s="53"/>
      <c r="J783" s="53"/>
      <c r="K783" s="53"/>
      <c r="L783" s="53"/>
    </row>
    <row r="784">
      <c r="A784" s="53"/>
      <c r="B784" s="53"/>
      <c r="C784" s="56"/>
      <c r="D784" s="56"/>
      <c r="E784" s="56"/>
      <c r="F784" s="56"/>
      <c r="G784" s="56"/>
      <c r="H784" s="53"/>
      <c r="I784" s="53"/>
      <c r="J784" s="53"/>
      <c r="K784" s="53"/>
      <c r="L784" s="53"/>
    </row>
    <row r="785">
      <c r="A785" s="53"/>
      <c r="B785" s="53"/>
      <c r="C785" s="56"/>
      <c r="D785" s="56"/>
      <c r="E785" s="56"/>
      <c r="F785" s="56"/>
      <c r="G785" s="56"/>
      <c r="H785" s="53"/>
      <c r="I785" s="53"/>
      <c r="J785" s="53"/>
      <c r="K785" s="53"/>
      <c r="L785" s="53"/>
    </row>
    <row r="786">
      <c r="A786" s="53"/>
      <c r="B786" s="53"/>
      <c r="C786" s="56"/>
      <c r="D786" s="56"/>
      <c r="E786" s="56"/>
      <c r="F786" s="56"/>
      <c r="G786" s="56"/>
      <c r="H786" s="53"/>
      <c r="I786" s="53"/>
      <c r="J786" s="53"/>
      <c r="K786" s="53"/>
      <c r="L786" s="53"/>
    </row>
    <row r="787">
      <c r="A787" s="53"/>
      <c r="B787" s="53"/>
      <c r="C787" s="56"/>
      <c r="D787" s="56"/>
      <c r="E787" s="56"/>
      <c r="F787" s="56"/>
      <c r="G787" s="56"/>
      <c r="H787" s="53"/>
      <c r="I787" s="53"/>
      <c r="J787" s="53"/>
      <c r="K787" s="53"/>
      <c r="L787" s="53"/>
    </row>
    <row r="788">
      <c r="A788" s="53"/>
      <c r="B788" s="53"/>
      <c r="C788" s="56"/>
      <c r="D788" s="56"/>
      <c r="E788" s="56"/>
      <c r="F788" s="56"/>
      <c r="G788" s="56"/>
      <c r="H788" s="53"/>
      <c r="I788" s="53"/>
      <c r="J788" s="53"/>
      <c r="K788" s="53"/>
      <c r="L788" s="53"/>
    </row>
    <row r="789">
      <c r="A789" s="53"/>
      <c r="B789" s="53"/>
      <c r="C789" s="56"/>
      <c r="D789" s="56"/>
      <c r="E789" s="56"/>
      <c r="F789" s="56"/>
      <c r="G789" s="56"/>
      <c r="H789" s="53"/>
      <c r="I789" s="53"/>
      <c r="J789" s="53"/>
      <c r="K789" s="53"/>
      <c r="L789" s="53"/>
    </row>
    <row r="790">
      <c r="A790" s="53"/>
      <c r="B790" s="53"/>
      <c r="C790" s="56"/>
      <c r="D790" s="56"/>
      <c r="E790" s="56"/>
      <c r="F790" s="56"/>
      <c r="G790" s="56"/>
      <c r="H790" s="53"/>
      <c r="I790" s="53"/>
      <c r="J790" s="53"/>
      <c r="K790" s="53"/>
      <c r="L790" s="53"/>
    </row>
    <row r="791">
      <c r="A791" s="53"/>
      <c r="B791" s="53"/>
      <c r="C791" s="56"/>
      <c r="D791" s="56"/>
      <c r="E791" s="56"/>
      <c r="F791" s="56"/>
      <c r="G791" s="56"/>
      <c r="H791" s="53"/>
      <c r="I791" s="53"/>
      <c r="J791" s="53"/>
      <c r="K791" s="53"/>
      <c r="L791" s="53"/>
    </row>
    <row r="792">
      <c r="A792" s="53"/>
      <c r="B792" s="53"/>
      <c r="C792" s="56"/>
      <c r="D792" s="56"/>
      <c r="E792" s="56"/>
      <c r="F792" s="56"/>
      <c r="G792" s="56"/>
      <c r="H792" s="53"/>
      <c r="I792" s="53"/>
      <c r="J792" s="53"/>
      <c r="K792" s="53"/>
      <c r="L792" s="53"/>
    </row>
    <row r="793">
      <c r="A793" s="53"/>
      <c r="B793" s="53"/>
      <c r="C793" s="56"/>
      <c r="D793" s="56"/>
      <c r="E793" s="56"/>
      <c r="F793" s="56"/>
      <c r="G793" s="56"/>
      <c r="H793" s="53"/>
      <c r="I793" s="53"/>
      <c r="J793" s="53"/>
      <c r="K793" s="53"/>
      <c r="L793" s="53"/>
    </row>
    <row r="794">
      <c r="A794" s="53"/>
      <c r="B794" s="53"/>
      <c r="C794" s="56"/>
      <c r="D794" s="56"/>
      <c r="E794" s="56"/>
      <c r="F794" s="56"/>
      <c r="G794" s="56"/>
      <c r="H794" s="53"/>
      <c r="I794" s="53"/>
      <c r="J794" s="53"/>
      <c r="K794" s="53"/>
      <c r="L794" s="53"/>
    </row>
    <row r="795">
      <c r="A795" s="53"/>
      <c r="B795" s="53"/>
      <c r="C795" s="56"/>
      <c r="D795" s="56"/>
      <c r="E795" s="56"/>
      <c r="F795" s="56"/>
      <c r="G795" s="56"/>
      <c r="H795" s="53"/>
      <c r="I795" s="53"/>
      <c r="J795" s="53"/>
      <c r="K795" s="53"/>
      <c r="L795" s="53"/>
    </row>
    <row r="796">
      <c r="A796" s="53"/>
      <c r="B796" s="53"/>
      <c r="C796" s="56"/>
      <c r="D796" s="56"/>
      <c r="E796" s="56"/>
      <c r="F796" s="56"/>
      <c r="G796" s="56"/>
      <c r="H796" s="53"/>
      <c r="I796" s="53"/>
      <c r="J796" s="53"/>
      <c r="K796" s="53"/>
      <c r="L796" s="53"/>
    </row>
    <row r="797">
      <c r="A797" s="53"/>
      <c r="B797" s="53"/>
      <c r="C797" s="56"/>
      <c r="D797" s="56"/>
      <c r="E797" s="56"/>
      <c r="F797" s="56"/>
      <c r="G797" s="56"/>
      <c r="H797" s="53"/>
      <c r="I797" s="53"/>
      <c r="J797" s="53"/>
      <c r="K797" s="53"/>
      <c r="L797" s="53"/>
    </row>
    <row r="798">
      <c r="A798" s="53"/>
      <c r="B798" s="53"/>
      <c r="C798" s="56"/>
      <c r="D798" s="56"/>
      <c r="E798" s="56"/>
      <c r="F798" s="56"/>
      <c r="G798" s="56"/>
      <c r="H798" s="53"/>
      <c r="I798" s="53"/>
      <c r="J798" s="53"/>
      <c r="K798" s="53"/>
      <c r="L798" s="53"/>
    </row>
    <row r="799">
      <c r="A799" s="53"/>
      <c r="B799" s="53"/>
      <c r="C799" s="56"/>
      <c r="D799" s="56"/>
      <c r="E799" s="56"/>
      <c r="F799" s="56"/>
      <c r="G799" s="56"/>
      <c r="H799" s="53"/>
      <c r="I799" s="53"/>
      <c r="J799" s="53"/>
      <c r="K799" s="53"/>
      <c r="L799" s="53"/>
    </row>
    <row r="800">
      <c r="A800" s="53"/>
      <c r="B800" s="53"/>
      <c r="C800" s="56"/>
      <c r="D800" s="56"/>
      <c r="E800" s="56"/>
      <c r="F800" s="56"/>
      <c r="G800" s="56"/>
      <c r="H800" s="53"/>
      <c r="I800" s="53"/>
      <c r="J800" s="53"/>
      <c r="K800" s="53"/>
      <c r="L800" s="53"/>
    </row>
    <row r="801">
      <c r="A801" s="53"/>
      <c r="B801" s="53"/>
      <c r="C801" s="56"/>
      <c r="D801" s="56"/>
      <c r="E801" s="56"/>
      <c r="F801" s="56"/>
      <c r="G801" s="56"/>
      <c r="H801" s="53"/>
      <c r="I801" s="53"/>
      <c r="J801" s="53"/>
      <c r="K801" s="53"/>
      <c r="L801" s="53"/>
    </row>
    <row r="802">
      <c r="A802" s="53"/>
      <c r="B802" s="53"/>
      <c r="C802" s="56"/>
      <c r="D802" s="56"/>
      <c r="E802" s="56"/>
      <c r="F802" s="56"/>
      <c r="G802" s="56"/>
      <c r="H802" s="53"/>
      <c r="I802" s="53"/>
      <c r="J802" s="53"/>
      <c r="K802" s="53"/>
      <c r="L802" s="53"/>
    </row>
    <row r="803">
      <c r="A803" s="53"/>
      <c r="B803" s="53"/>
      <c r="C803" s="56"/>
      <c r="D803" s="56"/>
      <c r="E803" s="56"/>
      <c r="F803" s="56"/>
      <c r="G803" s="56"/>
      <c r="H803" s="53"/>
      <c r="I803" s="53"/>
      <c r="J803" s="53"/>
      <c r="K803" s="53"/>
      <c r="L803" s="53"/>
    </row>
    <row r="804">
      <c r="A804" s="53"/>
      <c r="B804" s="53"/>
      <c r="C804" s="56"/>
      <c r="D804" s="56"/>
      <c r="E804" s="56"/>
      <c r="F804" s="56"/>
      <c r="G804" s="56"/>
      <c r="H804" s="53"/>
      <c r="I804" s="53"/>
      <c r="J804" s="53"/>
      <c r="K804" s="53"/>
      <c r="L804" s="53"/>
    </row>
    <row r="805">
      <c r="A805" s="53"/>
      <c r="B805" s="53"/>
      <c r="C805" s="56"/>
      <c r="D805" s="56"/>
      <c r="E805" s="56"/>
      <c r="F805" s="56"/>
      <c r="G805" s="56"/>
      <c r="H805" s="53"/>
      <c r="I805" s="53"/>
      <c r="J805" s="53"/>
      <c r="K805" s="53"/>
      <c r="L805" s="53"/>
    </row>
    <row r="806">
      <c r="A806" s="53"/>
      <c r="B806" s="53"/>
      <c r="C806" s="56"/>
      <c r="D806" s="56"/>
      <c r="E806" s="56"/>
      <c r="F806" s="56"/>
      <c r="G806" s="56"/>
      <c r="H806" s="53"/>
      <c r="I806" s="53"/>
      <c r="J806" s="53"/>
      <c r="K806" s="53"/>
      <c r="L806" s="53"/>
    </row>
    <row r="807">
      <c r="A807" s="53"/>
      <c r="B807" s="53"/>
      <c r="C807" s="56"/>
      <c r="D807" s="56"/>
      <c r="E807" s="56"/>
      <c r="F807" s="56"/>
      <c r="G807" s="56"/>
      <c r="H807" s="53"/>
      <c r="I807" s="53"/>
      <c r="J807" s="53"/>
      <c r="K807" s="53"/>
      <c r="L807" s="53"/>
    </row>
    <row r="808">
      <c r="A808" s="53"/>
      <c r="B808" s="53"/>
      <c r="C808" s="56"/>
      <c r="D808" s="56"/>
      <c r="E808" s="56"/>
      <c r="F808" s="56"/>
      <c r="G808" s="56"/>
      <c r="H808" s="53"/>
      <c r="I808" s="53"/>
      <c r="J808" s="53"/>
      <c r="K808" s="53"/>
      <c r="L808" s="53"/>
    </row>
    <row r="809">
      <c r="A809" s="53"/>
      <c r="B809" s="53"/>
      <c r="C809" s="56"/>
      <c r="D809" s="56"/>
      <c r="E809" s="56"/>
      <c r="F809" s="56"/>
      <c r="G809" s="56"/>
      <c r="H809" s="53"/>
      <c r="I809" s="53"/>
      <c r="J809" s="53"/>
      <c r="K809" s="53"/>
      <c r="L809" s="53"/>
    </row>
    <row r="810">
      <c r="A810" s="53"/>
      <c r="B810" s="53"/>
      <c r="C810" s="56"/>
      <c r="D810" s="56"/>
      <c r="E810" s="56"/>
      <c r="F810" s="56"/>
      <c r="G810" s="56"/>
      <c r="H810" s="53"/>
      <c r="I810" s="53"/>
      <c r="J810" s="53"/>
      <c r="K810" s="53"/>
      <c r="L810" s="53"/>
    </row>
    <row r="811">
      <c r="A811" s="53"/>
      <c r="B811" s="53"/>
      <c r="C811" s="56"/>
      <c r="D811" s="56"/>
      <c r="E811" s="56"/>
      <c r="F811" s="56"/>
      <c r="G811" s="56"/>
      <c r="H811" s="53"/>
      <c r="I811" s="53"/>
      <c r="J811" s="53"/>
      <c r="K811" s="53"/>
      <c r="L811" s="53"/>
    </row>
    <row r="812">
      <c r="A812" s="53"/>
      <c r="B812" s="53"/>
      <c r="C812" s="56"/>
      <c r="D812" s="56"/>
      <c r="E812" s="56"/>
      <c r="F812" s="56"/>
      <c r="G812" s="56"/>
      <c r="H812" s="53"/>
      <c r="I812" s="53"/>
      <c r="J812" s="53"/>
      <c r="K812" s="53"/>
      <c r="L812" s="53"/>
    </row>
    <row r="813">
      <c r="A813" s="53"/>
      <c r="B813" s="53"/>
      <c r="C813" s="56"/>
      <c r="D813" s="56"/>
      <c r="E813" s="56"/>
      <c r="F813" s="56"/>
      <c r="G813" s="56"/>
      <c r="H813" s="53"/>
      <c r="I813" s="53"/>
      <c r="J813" s="53"/>
      <c r="K813" s="53"/>
      <c r="L813" s="53"/>
    </row>
    <row r="814">
      <c r="A814" s="53"/>
      <c r="B814" s="53"/>
      <c r="C814" s="56"/>
      <c r="D814" s="56"/>
      <c r="E814" s="56"/>
      <c r="F814" s="56"/>
      <c r="G814" s="56"/>
      <c r="H814" s="53"/>
      <c r="I814" s="53"/>
      <c r="J814" s="53"/>
      <c r="K814" s="53"/>
      <c r="L814" s="53"/>
    </row>
    <row r="815">
      <c r="A815" s="53"/>
      <c r="B815" s="53"/>
      <c r="C815" s="56"/>
      <c r="D815" s="56"/>
      <c r="E815" s="56"/>
      <c r="F815" s="56"/>
      <c r="G815" s="56"/>
      <c r="H815" s="53"/>
      <c r="I815" s="53"/>
      <c r="J815" s="53"/>
      <c r="K815" s="53"/>
      <c r="L815" s="53"/>
    </row>
    <row r="816">
      <c r="A816" s="53"/>
      <c r="B816" s="53"/>
      <c r="C816" s="56"/>
      <c r="D816" s="56"/>
      <c r="E816" s="56"/>
      <c r="F816" s="56"/>
      <c r="G816" s="56"/>
      <c r="H816" s="53"/>
      <c r="I816" s="53"/>
      <c r="J816" s="53"/>
      <c r="K816" s="53"/>
      <c r="L816" s="53"/>
    </row>
    <row r="817">
      <c r="A817" s="53"/>
      <c r="B817" s="53"/>
      <c r="C817" s="56"/>
      <c r="D817" s="56"/>
      <c r="E817" s="56"/>
      <c r="F817" s="56"/>
      <c r="G817" s="56"/>
      <c r="H817" s="53"/>
      <c r="I817" s="53"/>
      <c r="J817" s="53"/>
      <c r="K817" s="53"/>
      <c r="L817" s="53"/>
    </row>
    <row r="818">
      <c r="A818" s="53"/>
      <c r="B818" s="53"/>
      <c r="C818" s="56"/>
      <c r="D818" s="56"/>
      <c r="E818" s="56"/>
      <c r="F818" s="56"/>
      <c r="G818" s="56"/>
      <c r="H818" s="53"/>
      <c r="I818" s="53"/>
      <c r="J818" s="53"/>
      <c r="K818" s="53"/>
      <c r="L818" s="53"/>
    </row>
    <row r="819">
      <c r="A819" s="53"/>
      <c r="B819" s="53"/>
      <c r="C819" s="56"/>
      <c r="D819" s="56"/>
      <c r="E819" s="56"/>
      <c r="F819" s="56"/>
      <c r="G819" s="56"/>
      <c r="H819" s="53"/>
      <c r="I819" s="53"/>
      <c r="J819" s="53"/>
      <c r="K819" s="53"/>
      <c r="L819" s="53"/>
    </row>
    <row r="820">
      <c r="A820" s="53"/>
      <c r="B820" s="53"/>
      <c r="C820" s="56"/>
      <c r="D820" s="56"/>
      <c r="E820" s="56"/>
      <c r="F820" s="56"/>
      <c r="G820" s="56"/>
      <c r="H820" s="53"/>
      <c r="I820" s="53"/>
      <c r="J820" s="53"/>
      <c r="K820" s="53"/>
      <c r="L820" s="53"/>
    </row>
    <row r="821">
      <c r="A821" s="53"/>
      <c r="B821" s="53"/>
      <c r="C821" s="56"/>
      <c r="D821" s="56"/>
      <c r="E821" s="56"/>
      <c r="F821" s="56"/>
      <c r="G821" s="56"/>
      <c r="H821" s="53"/>
      <c r="I821" s="53"/>
      <c r="J821" s="53"/>
      <c r="K821" s="53"/>
      <c r="L821" s="53"/>
    </row>
    <row r="822">
      <c r="A822" s="53"/>
      <c r="B822" s="53"/>
      <c r="C822" s="56"/>
      <c r="D822" s="56"/>
      <c r="E822" s="56"/>
      <c r="F822" s="56"/>
      <c r="G822" s="56"/>
      <c r="H822" s="53"/>
      <c r="I822" s="53"/>
      <c r="J822" s="53"/>
      <c r="K822" s="53"/>
      <c r="L822" s="53"/>
    </row>
    <row r="823">
      <c r="A823" s="53"/>
      <c r="B823" s="53"/>
      <c r="C823" s="56"/>
      <c r="D823" s="56"/>
      <c r="E823" s="56"/>
      <c r="F823" s="56"/>
      <c r="G823" s="56"/>
      <c r="H823" s="53"/>
      <c r="I823" s="53"/>
      <c r="J823" s="53"/>
      <c r="K823" s="53"/>
      <c r="L823" s="53"/>
    </row>
    <row r="824">
      <c r="A824" s="53"/>
      <c r="B824" s="53"/>
      <c r="C824" s="56"/>
      <c r="D824" s="56"/>
      <c r="E824" s="56"/>
      <c r="F824" s="56"/>
      <c r="G824" s="56"/>
      <c r="H824" s="53"/>
      <c r="I824" s="53"/>
      <c r="J824" s="53"/>
      <c r="K824" s="53"/>
      <c r="L824" s="53"/>
    </row>
    <row r="825">
      <c r="A825" s="53"/>
      <c r="B825" s="53"/>
      <c r="C825" s="56"/>
      <c r="D825" s="56"/>
      <c r="E825" s="56"/>
      <c r="F825" s="56"/>
      <c r="G825" s="56"/>
      <c r="H825" s="53"/>
      <c r="I825" s="53"/>
      <c r="J825" s="53"/>
      <c r="K825" s="53"/>
      <c r="L825" s="53"/>
    </row>
    <row r="826">
      <c r="A826" s="53"/>
      <c r="B826" s="53"/>
      <c r="C826" s="56"/>
      <c r="D826" s="56"/>
      <c r="E826" s="56"/>
      <c r="F826" s="56"/>
      <c r="G826" s="56"/>
      <c r="H826" s="53"/>
      <c r="I826" s="53"/>
      <c r="J826" s="53"/>
      <c r="K826" s="53"/>
      <c r="L826" s="53"/>
    </row>
    <row r="827">
      <c r="A827" s="53"/>
      <c r="B827" s="53"/>
      <c r="C827" s="56"/>
      <c r="D827" s="56"/>
      <c r="E827" s="56"/>
      <c r="F827" s="56"/>
      <c r="G827" s="56"/>
      <c r="H827" s="53"/>
      <c r="I827" s="53"/>
      <c r="J827" s="53"/>
      <c r="K827" s="53"/>
      <c r="L827" s="53"/>
    </row>
    <row r="828">
      <c r="A828" s="53"/>
      <c r="B828" s="53"/>
      <c r="C828" s="56"/>
      <c r="D828" s="56"/>
      <c r="E828" s="56"/>
      <c r="F828" s="56"/>
      <c r="G828" s="56"/>
      <c r="H828" s="53"/>
      <c r="I828" s="53"/>
      <c r="J828" s="53"/>
      <c r="K828" s="53"/>
      <c r="L828" s="53"/>
    </row>
    <row r="829">
      <c r="A829" s="53"/>
      <c r="B829" s="53"/>
      <c r="C829" s="56"/>
      <c r="D829" s="56"/>
      <c r="E829" s="56"/>
      <c r="F829" s="56"/>
      <c r="G829" s="56"/>
      <c r="H829" s="53"/>
      <c r="I829" s="53"/>
      <c r="J829" s="53"/>
      <c r="K829" s="53"/>
      <c r="L829" s="53"/>
    </row>
    <row r="830">
      <c r="A830" s="53"/>
      <c r="B830" s="53"/>
      <c r="C830" s="56"/>
      <c r="D830" s="56"/>
      <c r="E830" s="56"/>
      <c r="F830" s="56"/>
      <c r="G830" s="56"/>
      <c r="H830" s="53"/>
      <c r="I830" s="53"/>
      <c r="J830" s="53"/>
      <c r="K830" s="53"/>
      <c r="L830" s="53"/>
    </row>
    <row r="831">
      <c r="A831" s="53"/>
      <c r="B831" s="53"/>
      <c r="C831" s="56"/>
      <c r="D831" s="56"/>
      <c r="E831" s="56"/>
      <c r="F831" s="56"/>
      <c r="G831" s="56"/>
      <c r="H831" s="53"/>
      <c r="I831" s="53"/>
      <c r="J831" s="53"/>
      <c r="K831" s="53"/>
      <c r="L831" s="53"/>
    </row>
    <row r="832">
      <c r="A832" s="53"/>
      <c r="B832" s="53"/>
      <c r="C832" s="56"/>
      <c r="D832" s="56"/>
      <c r="E832" s="56"/>
      <c r="F832" s="56"/>
      <c r="G832" s="56"/>
      <c r="H832" s="53"/>
      <c r="I832" s="53"/>
      <c r="J832" s="53"/>
      <c r="K832" s="53"/>
      <c r="L832" s="53"/>
    </row>
    <row r="833">
      <c r="A833" s="53"/>
      <c r="B833" s="53"/>
      <c r="C833" s="56"/>
      <c r="D833" s="56"/>
      <c r="E833" s="56"/>
      <c r="F833" s="56"/>
      <c r="G833" s="56"/>
      <c r="H833" s="53"/>
      <c r="I833" s="53"/>
      <c r="J833" s="53"/>
      <c r="K833" s="53"/>
      <c r="L833" s="53"/>
    </row>
    <row r="834">
      <c r="A834" s="53"/>
      <c r="B834" s="53"/>
      <c r="C834" s="56"/>
      <c r="D834" s="56"/>
      <c r="E834" s="56"/>
      <c r="F834" s="56"/>
      <c r="G834" s="56"/>
      <c r="H834" s="53"/>
      <c r="I834" s="53"/>
      <c r="J834" s="53"/>
      <c r="K834" s="53"/>
      <c r="L834" s="53"/>
    </row>
    <row r="835">
      <c r="A835" s="53"/>
      <c r="B835" s="53"/>
      <c r="C835" s="56"/>
      <c r="D835" s="56"/>
      <c r="E835" s="56"/>
      <c r="F835" s="56"/>
      <c r="G835" s="56"/>
      <c r="H835" s="53"/>
      <c r="I835" s="53"/>
      <c r="J835" s="53"/>
      <c r="K835" s="53"/>
      <c r="L835" s="53"/>
    </row>
    <row r="836">
      <c r="A836" s="53"/>
      <c r="B836" s="53"/>
      <c r="C836" s="56"/>
      <c r="D836" s="56"/>
      <c r="E836" s="56"/>
      <c r="F836" s="56"/>
      <c r="G836" s="56"/>
      <c r="H836" s="53"/>
      <c r="I836" s="53"/>
      <c r="J836" s="53"/>
      <c r="K836" s="53"/>
      <c r="L836" s="53"/>
    </row>
    <row r="837">
      <c r="A837" s="53"/>
      <c r="B837" s="53"/>
      <c r="C837" s="56"/>
      <c r="D837" s="56"/>
      <c r="E837" s="56"/>
      <c r="F837" s="56"/>
      <c r="G837" s="56"/>
      <c r="H837" s="53"/>
      <c r="I837" s="53"/>
      <c r="J837" s="53"/>
      <c r="K837" s="53"/>
      <c r="L837" s="53"/>
    </row>
    <row r="838">
      <c r="A838" s="53"/>
      <c r="B838" s="53"/>
      <c r="C838" s="56"/>
      <c r="D838" s="56"/>
      <c r="E838" s="56"/>
      <c r="F838" s="56"/>
      <c r="G838" s="56"/>
      <c r="H838" s="53"/>
      <c r="I838" s="53"/>
      <c r="J838" s="53"/>
      <c r="K838" s="53"/>
      <c r="L838" s="53"/>
    </row>
    <row r="839">
      <c r="A839" s="53"/>
      <c r="B839" s="53"/>
      <c r="C839" s="56"/>
      <c r="D839" s="56"/>
      <c r="E839" s="56"/>
      <c r="F839" s="56"/>
      <c r="G839" s="56"/>
      <c r="H839" s="53"/>
      <c r="I839" s="53"/>
      <c r="J839" s="53"/>
      <c r="K839" s="53"/>
      <c r="L839" s="53"/>
    </row>
    <row r="840">
      <c r="A840" s="53"/>
      <c r="B840" s="53"/>
      <c r="C840" s="56"/>
      <c r="D840" s="56"/>
      <c r="E840" s="56"/>
      <c r="F840" s="56"/>
      <c r="G840" s="56"/>
      <c r="H840" s="53"/>
      <c r="I840" s="53"/>
      <c r="J840" s="53"/>
      <c r="K840" s="53"/>
      <c r="L840" s="53"/>
    </row>
    <row r="841">
      <c r="A841" s="53"/>
      <c r="B841" s="53"/>
      <c r="C841" s="56"/>
      <c r="D841" s="56"/>
      <c r="E841" s="56"/>
      <c r="F841" s="56"/>
      <c r="G841" s="56"/>
      <c r="H841" s="53"/>
      <c r="I841" s="53"/>
      <c r="J841" s="53"/>
      <c r="K841" s="53"/>
      <c r="L841" s="53"/>
    </row>
    <row r="842">
      <c r="A842" s="53"/>
      <c r="B842" s="53"/>
      <c r="C842" s="56"/>
      <c r="D842" s="56"/>
      <c r="E842" s="56"/>
      <c r="F842" s="56"/>
      <c r="G842" s="56"/>
      <c r="H842" s="53"/>
      <c r="I842" s="53"/>
      <c r="J842" s="53"/>
      <c r="K842" s="53"/>
      <c r="L842" s="53"/>
    </row>
    <row r="843">
      <c r="A843" s="53"/>
      <c r="B843" s="53"/>
      <c r="C843" s="56"/>
      <c r="D843" s="56"/>
      <c r="E843" s="56"/>
      <c r="F843" s="56"/>
      <c r="G843" s="56"/>
      <c r="H843" s="53"/>
      <c r="I843" s="53"/>
      <c r="J843" s="53"/>
      <c r="K843" s="53"/>
      <c r="L843" s="53"/>
    </row>
    <row r="844">
      <c r="A844" s="53"/>
      <c r="B844" s="53"/>
      <c r="C844" s="56"/>
      <c r="D844" s="56"/>
      <c r="E844" s="56"/>
      <c r="F844" s="56"/>
      <c r="G844" s="56"/>
      <c r="H844" s="53"/>
      <c r="I844" s="53"/>
      <c r="J844" s="53"/>
      <c r="K844" s="53"/>
      <c r="L844" s="53"/>
    </row>
    <row r="845">
      <c r="A845" s="53"/>
      <c r="B845" s="53"/>
      <c r="C845" s="56"/>
      <c r="D845" s="56"/>
      <c r="E845" s="56"/>
      <c r="F845" s="56"/>
      <c r="G845" s="56"/>
      <c r="H845" s="53"/>
      <c r="I845" s="53"/>
      <c r="J845" s="53"/>
      <c r="K845" s="53"/>
      <c r="L845" s="53"/>
    </row>
    <row r="846">
      <c r="A846" s="53"/>
      <c r="B846" s="53"/>
      <c r="C846" s="56"/>
      <c r="D846" s="56"/>
      <c r="E846" s="56"/>
      <c r="F846" s="56"/>
      <c r="G846" s="56"/>
      <c r="H846" s="53"/>
      <c r="I846" s="53"/>
      <c r="J846" s="53"/>
      <c r="K846" s="53"/>
      <c r="L846" s="53"/>
    </row>
    <row r="847">
      <c r="A847" s="53"/>
      <c r="B847" s="53"/>
      <c r="C847" s="56"/>
      <c r="D847" s="56"/>
      <c r="E847" s="56"/>
      <c r="F847" s="56"/>
      <c r="G847" s="56"/>
      <c r="H847" s="53"/>
      <c r="I847" s="53"/>
      <c r="J847" s="53"/>
      <c r="K847" s="53"/>
      <c r="L847" s="53"/>
    </row>
    <row r="848">
      <c r="A848" s="53"/>
      <c r="B848" s="53"/>
      <c r="C848" s="56"/>
      <c r="D848" s="56"/>
      <c r="E848" s="56"/>
      <c r="F848" s="56"/>
      <c r="G848" s="56"/>
      <c r="H848" s="53"/>
      <c r="I848" s="53"/>
      <c r="J848" s="53"/>
      <c r="K848" s="53"/>
      <c r="L848" s="53"/>
    </row>
    <row r="849">
      <c r="A849" s="53"/>
      <c r="B849" s="53"/>
      <c r="C849" s="56"/>
      <c r="D849" s="56"/>
      <c r="E849" s="56"/>
      <c r="F849" s="56"/>
      <c r="G849" s="56"/>
      <c r="H849" s="53"/>
      <c r="I849" s="53"/>
      <c r="J849" s="53"/>
      <c r="K849" s="53"/>
      <c r="L849" s="53"/>
    </row>
    <row r="850">
      <c r="A850" s="53"/>
      <c r="B850" s="53"/>
      <c r="C850" s="56"/>
      <c r="D850" s="56"/>
      <c r="E850" s="56"/>
      <c r="F850" s="56"/>
      <c r="G850" s="56"/>
      <c r="H850" s="53"/>
      <c r="I850" s="53"/>
      <c r="J850" s="53"/>
      <c r="K850" s="53"/>
      <c r="L850" s="53"/>
    </row>
    <row r="851">
      <c r="A851" s="53"/>
      <c r="B851" s="53"/>
      <c r="C851" s="56"/>
      <c r="D851" s="56"/>
      <c r="E851" s="56"/>
      <c r="F851" s="56"/>
      <c r="G851" s="56"/>
      <c r="H851" s="53"/>
      <c r="I851" s="53"/>
      <c r="J851" s="53"/>
      <c r="K851" s="53"/>
      <c r="L851" s="53"/>
    </row>
    <row r="852">
      <c r="A852" s="53"/>
      <c r="B852" s="53"/>
      <c r="C852" s="56"/>
      <c r="D852" s="56"/>
      <c r="E852" s="56"/>
      <c r="F852" s="56"/>
      <c r="G852" s="56"/>
      <c r="H852" s="53"/>
      <c r="I852" s="53"/>
      <c r="J852" s="53"/>
      <c r="K852" s="53"/>
      <c r="L852" s="53"/>
    </row>
    <row r="853">
      <c r="A853" s="53"/>
      <c r="B853" s="53"/>
      <c r="C853" s="56"/>
      <c r="D853" s="56"/>
      <c r="E853" s="56"/>
      <c r="F853" s="56"/>
      <c r="G853" s="56"/>
      <c r="H853" s="53"/>
      <c r="I853" s="53"/>
      <c r="J853" s="53"/>
      <c r="K853" s="53"/>
      <c r="L853" s="53"/>
    </row>
    <row r="854">
      <c r="A854" s="53"/>
      <c r="B854" s="53"/>
      <c r="C854" s="56"/>
      <c r="D854" s="56"/>
      <c r="E854" s="56"/>
      <c r="F854" s="56"/>
      <c r="G854" s="56"/>
      <c r="H854" s="53"/>
      <c r="I854" s="53"/>
      <c r="J854" s="53"/>
      <c r="K854" s="53"/>
      <c r="L854" s="53"/>
    </row>
    <row r="855">
      <c r="A855" s="53"/>
      <c r="B855" s="53"/>
      <c r="C855" s="56"/>
      <c r="D855" s="56"/>
      <c r="E855" s="56"/>
      <c r="F855" s="56"/>
      <c r="G855" s="56"/>
      <c r="H855" s="53"/>
      <c r="I855" s="53"/>
      <c r="J855" s="53"/>
      <c r="K855" s="53"/>
      <c r="L855" s="53"/>
    </row>
    <row r="856">
      <c r="A856" s="53"/>
      <c r="B856" s="53"/>
      <c r="C856" s="56"/>
      <c r="D856" s="56"/>
      <c r="E856" s="56"/>
      <c r="F856" s="56"/>
      <c r="G856" s="56"/>
      <c r="H856" s="53"/>
      <c r="I856" s="53"/>
      <c r="J856" s="53"/>
      <c r="K856" s="53"/>
      <c r="L856" s="53"/>
    </row>
    <row r="857">
      <c r="A857" s="53"/>
      <c r="B857" s="53"/>
      <c r="C857" s="56"/>
      <c r="D857" s="56"/>
      <c r="E857" s="56"/>
      <c r="F857" s="56"/>
      <c r="G857" s="56"/>
      <c r="H857" s="53"/>
      <c r="I857" s="53"/>
      <c r="J857" s="53"/>
      <c r="K857" s="53"/>
      <c r="L857" s="53"/>
    </row>
    <row r="858">
      <c r="A858" s="53"/>
      <c r="B858" s="53"/>
      <c r="C858" s="56"/>
      <c r="D858" s="56"/>
      <c r="E858" s="56"/>
      <c r="F858" s="56"/>
      <c r="G858" s="56"/>
      <c r="H858" s="53"/>
      <c r="I858" s="53"/>
      <c r="J858" s="53"/>
      <c r="K858" s="53"/>
      <c r="L858" s="53"/>
    </row>
    <row r="859">
      <c r="A859" s="53"/>
      <c r="B859" s="53"/>
      <c r="C859" s="56"/>
      <c r="D859" s="56"/>
      <c r="E859" s="56"/>
      <c r="F859" s="56"/>
      <c r="G859" s="56"/>
      <c r="H859" s="53"/>
      <c r="I859" s="53"/>
      <c r="J859" s="53"/>
      <c r="K859" s="53"/>
      <c r="L859" s="53"/>
    </row>
    <row r="860">
      <c r="A860" s="53"/>
      <c r="B860" s="53"/>
      <c r="C860" s="56"/>
      <c r="D860" s="56"/>
      <c r="E860" s="56"/>
      <c r="F860" s="56"/>
      <c r="G860" s="56"/>
      <c r="H860" s="53"/>
      <c r="I860" s="53"/>
      <c r="J860" s="53"/>
      <c r="K860" s="53"/>
      <c r="L860" s="53"/>
    </row>
    <row r="861">
      <c r="A861" s="53"/>
      <c r="B861" s="53"/>
      <c r="C861" s="56"/>
      <c r="D861" s="56"/>
      <c r="E861" s="56"/>
      <c r="F861" s="56"/>
      <c r="G861" s="56"/>
      <c r="H861" s="53"/>
      <c r="I861" s="53"/>
      <c r="J861" s="53"/>
      <c r="K861" s="53"/>
      <c r="L861" s="53"/>
    </row>
    <row r="862">
      <c r="A862" s="53"/>
      <c r="B862" s="53"/>
      <c r="C862" s="56"/>
      <c r="D862" s="56"/>
      <c r="E862" s="56"/>
      <c r="F862" s="56"/>
      <c r="G862" s="56"/>
      <c r="H862" s="53"/>
      <c r="I862" s="53"/>
      <c r="J862" s="53"/>
      <c r="K862" s="53"/>
      <c r="L862" s="53"/>
    </row>
    <row r="863">
      <c r="A863" s="53"/>
      <c r="B863" s="53"/>
      <c r="C863" s="56"/>
      <c r="D863" s="56"/>
      <c r="E863" s="56"/>
      <c r="F863" s="56"/>
      <c r="G863" s="56"/>
      <c r="H863" s="53"/>
      <c r="I863" s="53"/>
      <c r="J863" s="53"/>
      <c r="K863" s="53"/>
      <c r="L863" s="53"/>
    </row>
    <row r="864">
      <c r="A864" s="53"/>
      <c r="B864" s="53"/>
      <c r="C864" s="56"/>
      <c r="D864" s="56"/>
      <c r="E864" s="56"/>
      <c r="F864" s="56"/>
      <c r="G864" s="56"/>
      <c r="H864" s="53"/>
      <c r="I864" s="53"/>
      <c r="J864" s="53"/>
      <c r="K864" s="53"/>
      <c r="L864" s="53"/>
    </row>
    <row r="865">
      <c r="A865" s="53"/>
      <c r="B865" s="53"/>
      <c r="C865" s="56"/>
      <c r="D865" s="56"/>
      <c r="E865" s="56"/>
      <c r="F865" s="56"/>
      <c r="G865" s="56"/>
      <c r="H865" s="53"/>
      <c r="I865" s="53"/>
      <c r="J865" s="53"/>
      <c r="K865" s="53"/>
      <c r="L865" s="53"/>
    </row>
    <row r="866">
      <c r="A866" s="53"/>
      <c r="B866" s="53"/>
      <c r="C866" s="56"/>
      <c r="D866" s="56"/>
      <c r="E866" s="56"/>
      <c r="F866" s="56"/>
      <c r="G866" s="56"/>
      <c r="H866" s="53"/>
      <c r="I866" s="53"/>
      <c r="J866" s="53"/>
      <c r="K866" s="53"/>
      <c r="L866" s="53"/>
    </row>
    <row r="867">
      <c r="A867" s="53"/>
      <c r="B867" s="53"/>
      <c r="C867" s="56"/>
      <c r="D867" s="56"/>
      <c r="E867" s="56"/>
      <c r="F867" s="56"/>
      <c r="G867" s="56"/>
      <c r="H867" s="53"/>
      <c r="I867" s="53"/>
      <c r="J867" s="53"/>
      <c r="K867" s="53"/>
      <c r="L867" s="53"/>
    </row>
    <row r="868">
      <c r="A868" s="53"/>
      <c r="B868" s="53"/>
      <c r="C868" s="56"/>
      <c r="D868" s="56"/>
      <c r="E868" s="56"/>
      <c r="F868" s="56"/>
      <c r="G868" s="56"/>
      <c r="H868" s="53"/>
      <c r="I868" s="53"/>
      <c r="J868" s="53"/>
      <c r="K868" s="53"/>
      <c r="L868" s="53"/>
    </row>
    <row r="869">
      <c r="A869" s="53"/>
      <c r="B869" s="53"/>
      <c r="C869" s="56"/>
      <c r="D869" s="56"/>
      <c r="E869" s="56"/>
      <c r="F869" s="56"/>
      <c r="G869" s="56"/>
      <c r="H869" s="53"/>
      <c r="I869" s="53"/>
      <c r="J869" s="53"/>
      <c r="K869" s="53"/>
      <c r="L869" s="53"/>
    </row>
    <row r="870">
      <c r="A870" s="53"/>
      <c r="B870" s="53"/>
      <c r="C870" s="56"/>
      <c r="D870" s="56"/>
      <c r="E870" s="56"/>
      <c r="F870" s="56"/>
      <c r="G870" s="56"/>
      <c r="H870" s="53"/>
      <c r="I870" s="53"/>
      <c r="J870" s="53"/>
      <c r="K870" s="53"/>
      <c r="L870" s="53"/>
    </row>
    <row r="871">
      <c r="A871" s="53"/>
      <c r="B871" s="53"/>
      <c r="C871" s="56"/>
      <c r="D871" s="56"/>
      <c r="E871" s="56"/>
      <c r="F871" s="56"/>
      <c r="G871" s="56"/>
      <c r="H871" s="53"/>
      <c r="I871" s="53"/>
      <c r="J871" s="53"/>
      <c r="K871" s="53"/>
      <c r="L871" s="53"/>
    </row>
    <row r="872">
      <c r="A872" s="53"/>
      <c r="B872" s="53"/>
      <c r="C872" s="56"/>
      <c r="D872" s="56"/>
      <c r="E872" s="56"/>
      <c r="F872" s="56"/>
      <c r="G872" s="56"/>
      <c r="H872" s="53"/>
      <c r="I872" s="53"/>
      <c r="J872" s="53"/>
      <c r="K872" s="53"/>
      <c r="L872" s="53"/>
    </row>
    <row r="873">
      <c r="A873" s="53"/>
      <c r="B873" s="53"/>
      <c r="C873" s="56"/>
      <c r="D873" s="56"/>
      <c r="E873" s="56"/>
      <c r="F873" s="56"/>
      <c r="G873" s="56"/>
      <c r="H873" s="53"/>
      <c r="I873" s="53"/>
      <c r="J873" s="53"/>
      <c r="K873" s="53"/>
      <c r="L873" s="53"/>
    </row>
    <row r="874">
      <c r="A874" s="53"/>
      <c r="B874" s="53"/>
      <c r="C874" s="56"/>
      <c r="D874" s="56"/>
      <c r="E874" s="56"/>
      <c r="F874" s="56"/>
      <c r="G874" s="56"/>
      <c r="H874" s="53"/>
      <c r="I874" s="53"/>
      <c r="J874" s="53"/>
      <c r="K874" s="53"/>
      <c r="L874" s="53"/>
    </row>
    <row r="875">
      <c r="A875" s="53"/>
      <c r="B875" s="53"/>
      <c r="C875" s="56"/>
      <c r="D875" s="56"/>
      <c r="E875" s="56"/>
      <c r="F875" s="56"/>
      <c r="G875" s="56"/>
      <c r="H875" s="53"/>
      <c r="I875" s="53"/>
      <c r="J875" s="53"/>
      <c r="K875" s="53"/>
      <c r="L875" s="53"/>
    </row>
    <row r="876">
      <c r="A876" s="53"/>
      <c r="B876" s="53"/>
      <c r="C876" s="56"/>
      <c r="D876" s="56"/>
      <c r="E876" s="56"/>
      <c r="F876" s="56"/>
      <c r="G876" s="56"/>
      <c r="H876" s="53"/>
      <c r="I876" s="53"/>
      <c r="J876" s="53"/>
      <c r="K876" s="53"/>
      <c r="L876" s="53"/>
    </row>
    <row r="877">
      <c r="A877" s="53"/>
      <c r="B877" s="53"/>
      <c r="C877" s="56"/>
      <c r="D877" s="56"/>
      <c r="E877" s="56"/>
      <c r="F877" s="56"/>
      <c r="G877" s="56"/>
      <c r="H877" s="53"/>
      <c r="I877" s="53"/>
      <c r="J877" s="53"/>
      <c r="K877" s="53"/>
      <c r="L877" s="53"/>
    </row>
    <row r="878">
      <c r="A878" s="53"/>
      <c r="B878" s="53"/>
      <c r="C878" s="56"/>
      <c r="D878" s="56"/>
      <c r="E878" s="56"/>
      <c r="F878" s="56"/>
      <c r="G878" s="56"/>
      <c r="H878" s="53"/>
      <c r="I878" s="53"/>
      <c r="J878" s="53"/>
      <c r="K878" s="53"/>
      <c r="L878" s="53"/>
    </row>
    <row r="879">
      <c r="A879" s="53"/>
      <c r="B879" s="53"/>
      <c r="C879" s="56"/>
      <c r="D879" s="56"/>
      <c r="E879" s="56"/>
      <c r="F879" s="56"/>
      <c r="G879" s="56"/>
      <c r="H879" s="53"/>
      <c r="I879" s="53"/>
      <c r="J879" s="53"/>
      <c r="K879" s="53"/>
      <c r="L879" s="53"/>
    </row>
    <row r="880">
      <c r="A880" s="53"/>
      <c r="B880" s="53"/>
      <c r="C880" s="56"/>
      <c r="D880" s="56"/>
      <c r="E880" s="56"/>
      <c r="F880" s="56"/>
      <c r="G880" s="56"/>
      <c r="H880" s="53"/>
      <c r="I880" s="53"/>
      <c r="J880" s="53"/>
      <c r="K880" s="53"/>
      <c r="L880" s="53"/>
    </row>
    <row r="881">
      <c r="A881" s="53"/>
      <c r="B881" s="53"/>
      <c r="C881" s="56"/>
      <c r="D881" s="56"/>
      <c r="E881" s="56"/>
      <c r="F881" s="56"/>
      <c r="G881" s="56"/>
      <c r="H881" s="53"/>
      <c r="I881" s="53"/>
      <c r="J881" s="53"/>
      <c r="K881" s="53"/>
      <c r="L881" s="53"/>
    </row>
    <row r="882">
      <c r="A882" s="53"/>
      <c r="B882" s="53"/>
      <c r="C882" s="56"/>
      <c r="D882" s="56"/>
      <c r="E882" s="56"/>
      <c r="F882" s="56"/>
      <c r="G882" s="56"/>
      <c r="H882" s="53"/>
      <c r="I882" s="53"/>
      <c r="J882" s="53"/>
      <c r="K882" s="53"/>
      <c r="L882" s="53"/>
    </row>
    <row r="883">
      <c r="A883" s="53"/>
      <c r="B883" s="53"/>
      <c r="C883" s="56"/>
      <c r="D883" s="56"/>
      <c r="E883" s="56"/>
      <c r="F883" s="56"/>
      <c r="G883" s="56"/>
      <c r="H883" s="53"/>
      <c r="I883" s="53"/>
      <c r="J883" s="53"/>
      <c r="K883" s="53"/>
      <c r="L883" s="53"/>
    </row>
    <row r="884">
      <c r="A884" s="53"/>
      <c r="B884" s="53"/>
      <c r="C884" s="56"/>
      <c r="D884" s="56"/>
      <c r="E884" s="56"/>
      <c r="F884" s="56"/>
      <c r="G884" s="56"/>
      <c r="H884" s="53"/>
      <c r="I884" s="53"/>
      <c r="J884" s="53"/>
      <c r="K884" s="53"/>
      <c r="L884" s="53"/>
    </row>
    <row r="885">
      <c r="A885" s="53"/>
      <c r="B885" s="53"/>
      <c r="C885" s="56"/>
      <c r="D885" s="56"/>
      <c r="E885" s="56"/>
      <c r="F885" s="56"/>
      <c r="G885" s="56"/>
      <c r="H885" s="53"/>
      <c r="I885" s="53"/>
      <c r="J885" s="53"/>
      <c r="K885" s="53"/>
      <c r="L885" s="53"/>
    </row>
    <row r="886">
      <c r="A886" s="53"/>
      <c r="B886" s="53"/>
      <c r="C886" s="56"/>
      <c r="D886" s="56"/>
      <c r="E886" s="56"/>
      <c r="F886" s="56"/>
      <c r="G886" s="56"/>
      <c r="H886" s="53"/>
      <c r="I886" s="53"/>
      <c r="J886" s="53"/>
      <c r="K886" s="53"/>
      <c r="L886" s="53"/>
    </row>
    <row r="887">
      <c r="A887" s="53"/>
      <c r="B887" s="53"/>
      <c r="C887" s="56"/>
      <c r="D887" s="56"/>
      <c r="E887" s="56"/>
      <c r="F887" s="56"/>
      <c r="G887" s="56"/>
      <c r="H887" s="53"/>
      <c r="I887" s="53"/>
      <c r="J887" s="53"/>
      <c r="K887" s="53"/>
      <c r="L887" s="53"/>
    </row>
    <row r="888">
      <c r="A888" s="53"/>
      <c r="B888" s="53"/>
      <c r="C888" s="56"/>
      <c r="D888" s="56"/>
      <c r="E888" s="56"/>
      <c r="F888" s="56"/>
      <c r="G888" s="56"/>
      <c r="H888" s="53"/>
      <c r="I888" s="53"/>
      <c r="J888" s="53"/>
      <c r="K888" s="53"/>
      <c r="L888" s="53"/>
    </row>
    <row r="889">
      <c r="A889" s="53"/>
      <c r="B889" s="53"/>
      <c r="C889" s="56"/>
      <c r="D889" s="56"/>
      <c r="E889" s="56"/>
      <c r="F889" s="56"/>
      <c r="G889" s="56"/>
      <c r="H889" s="53"/>
      <c r="I889" s="53"/>
      <c r="J889" s="53"/>
      <c r="K889" s="53"/>
      <c r="L889" s="53"/>
    </row>
    <row r="890">
      <c r="A890" s="53"/>
      <c r="B890" s="53"/>
      <c r="C890" s="56"/>
      <c r="D890" s="56"/>
      <c r="E890" s="56"/>
      <c r="F890" s="56"/>
      <c r="G890" s="56"/>
      <c r="H890" s="53"/>
      <c r="I890" s="53"/>
      <c r="J890" s="53"/>
      <c r="K890" s="53"/>
      <c r="L890" s="53"/>
    </row>
    <row r="891">
      <c r="A891" s="53"/>
      <c r="B891" s="53"/>
      <c r="C891" s="56"/>
      <c r="D891" s="56"/>
      <c r="E891" s="56"/>
      <c r="F891" s="56"/>
      <c r="G891" s="56"/>
      <c r="H891" s="53"/>
      <c r="I891" s="53"/>
      <c r="J891" s="53"/>
      <c r="K891" s="53"/>
      <c r="L891" s="53"/>
    </row>
    <row r="892">
      <c r="A892" s="53"/>
      <c r="B892" s="53"/>
      <c r="C892" s="56"/>
      <c r="D892" s="56"/>
      <c r="E892" s="56"/>
      <c r="F892" s="56"/>
      <c r="G892" s="56"/>
      <c r="H892" s="53"/>
      <c r="I892" s="53"/>
      <c r="J892" s="53"/>
      <c r="K892" s="53"/>
      <c r="L892" s="53"/>
    </row>
    <row r="893">
      <c r="A893" s="53"/>
      <c r="B893" s="53"/>
      <c r="C893" s="56"/>
      <c r="D893" s="56"/>
      <c r="E893" s="56"/>
      <c r="F893" s="56"/>
      <c r="G893" s="56"/>
      <c r="H893" s="53"/>
      <c r="I893" s="53"/>
      <c r="J893" s="53"/>
      <c r="K893" s="53"/>
      <c r="L893" s="53"/>
    </row>
    <row r="894">
      <c r="A894" s="53"/>
      <c r="B894" s="53"/>
      <c r="C894" s="56"/>
      <c r="D894" s="56"/>
      <c r="E894" s="56"/>
      <c r="F894" s="56"/>
      <c r="G894" s="56"/>
      <c r="H894" s="53"/>
      <c r="I894" s="53"/>
      <c r="J894" s="53"/>
      <c r="K894" s="53"/>
      <c r="L894" s="53"/>
    </row>
    <row r="895">
      <c r="A895" s="53"/>
      <c r="B895" s="53"/>
      <c r="C895" s="56"/>
      <c r="D895" s="56"/>
      <c r="E895" s="56"/>
      <c r="F895" s="56"/>
      <c r="G895" s="56"/>
      <c r="H895" s="53"/>
      <c r="I895" s="53"/>
      <c r="J895" s="53"/>
      <c r="K895" s="53"/>
      <c r="L895" s="53"/>
    </row>
    <row r="896">
      <c r="A896" s="53"/>
      <c r="B896" s="53"/>
      <c r="C896" s="56"/>
      <c r="D896" s="56"/>
      <c r="E896" s="56"/>
      <c r="F896" s="56"/>
      <c r="G896" s="56"/>
      <c r="H896" s="53"/>
      <c r="I896" s="53"/>
      <c r="J896" s="53"/>
      <c r="K896" s="53"/>
      <c r="L896" s="53"/>
    </row>
    <row r="897">
      <c r="A897" s="53"/>
      <c r="B897" s="53"/>
      <c r="C897" s="56"/>
      <c r="D897" s="56"/>
      <c r="E897" s="56"/>
      <c r="F897" s="56"/>
      <c r="G897" s="56"/>
      <c r="H897" s="53"/>
      <c r="I897" s="53"/>
      <c r="J897" s="53"/>
      <c r="K897" s="53"/>
      <c r="L897" s="53"/>
    </row>
    <row r="898">
      <c r="A898" s="53"/>
      <c r="B898" s="53"/>
      <c r="C898" s="56"/>
      <c r="D898" s="56"/>
      <c r="E898" s="56"/>
      <c r="F898" s="56"/>
      <c r="G898" s="56"/>
      <c r="H898" s="53"/>
      <c r="I898" s="53"/>
      <c r="J898" s="53"/>
      <c r="K898" s="53"/>
      <c r="L898" s="53"/>
    </row>
    <row r="899">
      <c r="A899" s="53"/>
      <c r="B899" s="53"/>
      <c r="C899" s="56"/>
      <c r="D899" s="56"/>
      <c r="E899" s="56"/>
      <c r="F899" s="56"/>
      <c r="G899" s="56"/>
      <c r="H899" s="53"/>
      <c r="I899" s="53"/>
      <c r="J899" s="53"/>
      <c r="K899" s="53"/>
      <c r="L899" s="53"/>
    </row>
    <row r="900">
      <c r="A900" s="53"/>
      <c r="B900" s="53"/>
      <c r="C900" s="56"/>
      <c r="D900" s="56"/>
      <c r="E900" s="56"/>
      <c r="F900" s="56"/>
      <c r="G900" s="56"/>
      <c r="H900" s="53"/>
      <c r="I900" s="53"/>
      <c r="J900" s="53"/>
      <c r="K900" s="53"/>
      <c r="L900" s="53"/>
    </row>
    <row r="901">
      <c r="A901" s="53"/>
      <c r="B901" s="53"/>
      <c r="C901" s="56"/>
      <c r="D901" s="56"/>
      <c r="E901" s="56"/>
      <c r="F901" s="56"/>
      <c r="G901" s="56"/>
      <c r="H901" s="53"/>
      <c r="I901" s="53"/>
      <c r="J901" s="53"/>
      <c r="K901" s="53"/>
      <c r="L901" s="53"/>
    </row>
    <row r="902">
      <c r="A902" s="53"/>
      <c r="B902" s="53"/>
      <c r="C902" s="56"/>
      <c r="D902" s="56"/>
      <c r="E902" s="56"/>
      <c r="F902" s="56"/>
      <c r="G902" s="56"/>
      <c r="H902" s="53"/>
      <c r="I902" s="53"/>
      <c r="J902" s="53"/>
      <c r="K902" s="53"/>
      <c r="L902" s="53"/>
    </row>
    <row r="903">
      <c r="A903" s="53"/>
      <c r="B903" s="53"/>
      <c r="C903" s="56"/>
      <c r="D903" s="56"/>
      <c r="E903" s="56"/>
      <c r="F903" s="56"/>
      <c r="G903" s="56"/>
      <c r="H903" s="53"/>
      <c r="I903" s="53"/>
      <c r="J903" s="53"/>
      <c r="K903" s="53"/>
      <c r="L903" s="53"/>
    </row>
    <row r="904">
      <c r="A904" s="53"/>
      <c r="B904" s="53"/>
      <c r="C904" s="56"/>
      <c r="D904" s="56"/>
      <c r="E904" s="56"/>
      <c r="F904" s="56"/>
      <c r="G904" s="56"/>
      <c r="H904" s="53"/>
      <c r="I904" s="53"/>
      <c r="J904" s="53"/>
      <c r="K904" s="53"/>
      <c r="L904" s="53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0"/>
    <col customWidth="1" min="3" max="3" width="50.29"/>
  </cols>
  <sheetData>
    <row r="1">
      <c r="A1" s="80" t="s">
        <v>219</v>
      </c>
      <c r="B1" s="80" t="s">
        <v>3</v>
      </c>
      <c r="C1" s="80" t="s">
        <v>222</v>
      </c>
      <c r="D1" s="82" t="s">
        <v>9</v>
      </c>
      <c r="E1" s="82"/>
      <c r="F1" s="83" t="s">
        <v>225</v>
      </c>
      <c r="G1" s="83" t="s">
        <v>226</v>
      </c>
      <c r="H1" s="83" t="s">
        <v>227</v>
      </c>
      <c r="I1" s="83" t="s">
        <v>228</v>
      </c>
      <c r="J1" s="83" t="s">
        <v>229</v>
      </c>
      <c r="K1" s="83" t="s">
        <v>230</v>
      </c>
      <c r="L1" s="83" t="s">
        <v>231</v>
      </c>
      <c r="M1" s="83" t="s">
        <v>232</v>
      </c>
      <c r="N1" s="84" t="s">
        <v>233</v>
      </c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>
      <c r="E2" s="82"/>
      <c r="F2" s="83" t="s">
        <v>13</v>
      </c>
      <c r="G2" s="83" t="s">
        <v>14</v>
      </c>
      <c r="H2" s="83" t="s">
        <v>15</v>
      </c>
      <c r="I2" s="83" t="s">
        <v>16</v>
      </c>
      <c r="J2" s="83" t="s">
        <v>17</v>
      </c>
      <c r="K2" s="83" t="s">
        <v>18</v>
      </c>
      <c r="L2" s="83" t="s">
        <v>19</v>
      </c>
      <c r="M2" s="83" t="s">
        <v>20</v>
      </c>
      <c r="N2" s="84" t="s">
        <v>235</v>
      </c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>
      <c r="A3" s="87"/>
      <c r="B3" s="87" t="s">
        <v>236</v>
      </c>
      <c r="C3" s="87" t="s">
        <v>237</v>
      </c>
      <c r="D3" s="88" t="s">
        <v>238</v>
      </c>
      <c r="E3" s="88"/>
      <c r="F3" s="89"/>
      <c r="G3" s="89"/>
      <c r="H3" s="89"/>
      <c r="I3" s="89"/>
      <c r="J3" s="89"/>
      <c r="K3" s="89"/>
      <c r="L3" s="89"/>
      <c r="M3" s="89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</row>
    <row r="4">
      <c r="A4" s="87"/>
      <c r="B4" s="87" t="s">
        <v>236</v>
      </c>
      <c r="C4" s="87" t="s">
        <v>237</v>
      </c>
      <c r="D4" s="88" t="s">
        <v>240</v>
      </c>
      <c r="E4" s="88"/>
      <c r="F4" s="89"/>
      <c r="G4" s="89"/>
      <c r="H4" s="89"/>
      <c r="I4" s="89"/>
      <c r="J4" s="89"/>
      <c r="K4" s="89"/>
      <c r="L4" s="89"/>
      <c r="M4" s="89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</row>
    <row r="5">
      <c r="A5" s="87"/>
      <c r="B5" s="87" t="s">
        <v>236</v>
      </c>
      <c r="C5" s="87" t="s">
        <v>241</v>
      </c>
      <c r="D5" s="88" t="s">
        <v>242</v>
      </c>
      <c r="E5" s="88"/>
      <c r="F5" s="89"/>
      <c r="G5" s="89"/>
      <c r="H5" s="89"/>
      <c r="I5" s="89"/>
      <c r="J5" s="89"/>
      <c r="K5" s="89"/>
      <c r="L5" s="89"/>
      <c r="M5" s="89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</row>
    <row r="6">
      <c r="A6" s="87"/>
      <c r="B6" s="87" t="s">
        <v>236</v>
      </c>
      <c r="C6" s="87" t="s">
        <v>245</v>
      </c>
      <c r="D6" s="88" t="s">
        <v>246</v>
      </c>
      <c r="E6" s="88"/>
      <c r="F6" s="89"/>
      <c r="G6" s="89"/>
      <c r="H6" s="89"/>
      <c r="I6" s="89"/>
      <c r="J6" s="89"/>
      <c r="K6" s="89"/>
      <c r="L6" s="89"/>
      <c r="M6" s="89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</row>
    <row r="7">
      <c r="A7" s="87"/>
      <c r="B7" s="87" t="s">
        <v>236</v>
      </c>
      <c r="C7" s="91" t="s">
        <v>247</v>
      </c>
      <c r="D7" s="92" t="s">
        <v>248</v>
      </c>
      <c r="E7" s="92"/>
      <c r="F7" s="89"/>
      <c r="G7" s="89"/>
      <c r="H7" s="89"/>
      <c r="I7" s="89"/>
      <c r="J7" s="89"/>
      <c r="K7" s="89"/>
      <c r="L7" s="89"/>
      <c r="M7" s="89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</row>
    <row r="8">
      <c r="A8" s="87"/>
      <c r="B8" s="87" t="s">
        <v>236</v>
      </c>
      <c r="C8" s="87" t="s">
        <v>250</v>
      </c>
      <c r="D8" s="88" t="s">
        <v>242</v>
      </c>
      <c r="E8" s="88"/>
      <c r="F8" s="89"/>
      <c r="G8" s="89"/>
      <c r="H8" s="89"/>
      <c r="I8" s="89"/>
      <c r="J8" s="89"/>
      <c r="K8" s="89"/>
      <c r="L8" s="89"/>
      <c r="M8" s="89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</row>
    <row r="9">
      <c r="A9" s="87"/>
      <c r="B9" s="87" t="s">
        <v>236</v>
      </c>
      <c r="C9" s="87" t="s">
        <v>251</v>
      </c>
      <c r="D9" s="88" t="s">
        <v>246</v>
      </c>
      <c r="E9" s="88"/>
      <c r="F9" s="89"/>
      <c r="G9" s="89"/>
      <c r="H9" s="89"/>
      <c r="I9" s="89"/>
      <c r="J9" s="89"/>
      <c r="K9" s="89"/>
      <c r="L9" s="89"/>
      <c r="M9" s="89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</row>
    <row r="10">
      <c r="A10" s="87"/>
      <c r="B10" s="87" t="s">
        <v>236</v>
      </c>
      <c r="C10" s="91" t="s">
        <v>252</v>
      </c>
      <c r="D10" s="92" t="s">
        <v>248</v>
      </c>
      <c r="E10" s="92"/>
      <c r="F10" s="89"/>
      <c r="G10" s="89"/>
      <c r="H10" s="89"/>
      <c r="I10" s="89"/>
      <c r="J10" s="89"/>
      <c r="K10" s="89"/>
      <c r="L10" s="89"/>
      <c r="M10" s="89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</row>
    <row r="11">
      <c r="A11" s="87"/>
      <c r="B11" s="87"/>
      <c r="C11" s="87"/>
      <c r="D11" s="88"/>
      <c r="E11" s="88"/>
      <c r="F11" s="89"/>
      <c r="G11" s="89"/>
      <c r="H11" s="89"/>
      <c r="I11" s="89"/>
      <c r="J11" s="89"/>
      <c r="K11" s="89"/>
      <c r="L11" s="89"/>
      <c r="M11" s="89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</row>
    <row r="12">
      <c r="A12" s="87"/>
      <c r="B12" s="87" t="s">
        <v>236</v>
      </c>
      <c r="C12" s="87" t="s">
        <v>254</v>
      </c>
      <c r="D12" s="88" t="s">
        <v>238</v>
      </c>
      <c r="E12" s="88"/>
      <c r="F12" s="89"/>
      <c r="G12" s="89"/>
      <c r="H12" s="89"/>
      <c r="I12" s="89"/>
      <c r="J12" s="89"/>
      <c r="K12" s="89"/>
      <c r="L12" s="89"/>
      <c r="M12" s="89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</row>
    <row r="13">
      <c r="A13" s="87"/>
      <c r="B13" s="87" t="s">
        <v>236</v>
      </c>
      <c r="C13" s="87" t="s">
        <v>254</v>
      </c>
      <c r="D13" s="88" t="s">
        <v>240</v>
      </c>
      <c r="E13" s="88"/>
      <c r="F13" s="89"/>
      <c r="G13" s="89"/>
      <c r="H13" s="89"/>
      <c r="I13" s="89"/>
      <c r="J13" s="89"/>
      <c r="K13" s="89"/>
      <c r="L13" s="89"/>
      <c r="M13" s="89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</row>
    <row r="14">
      <c r="A14" s="87"/>
      <c r="B14" s="87" t="s">
        <v>236</v>
      </c>
      <c r="C14" s="91" t="s">
        <v>256</v>
      </c>
      <c r="D14" s="92" t="s">
        <v>248</v>
      </c>
      <c r="E14" s="92"/>
      <c r="F14" s="89"/>
      <c r="G14" s="89"/>
      <c r="H14" s="89"/>
      <c r="I14" s="89"/>
      <c r="J14" s="89"/>
      <c r="K14" s="89"/>
      <c r="L14" s="89"/>
      <c r="M14" s="89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</row>
    <row r="15">
      <c r="A15" s="87"/>
      <c r="B15" s="87" t="s">
        <v>236</v>
      </c>
      <c r="C15" s="87" t="s">
        <v>257</v>
      </c>
      <c r="D15" s="88" t="s">
        <v>242</v>
      </c>
      <c r="E15" s="88"/>
      <c r="F15" s="89"/>
      <c r="G15" s="89"/>
      <c r="H15" s="89"/>
      <c r="I15" s="89"/>
      <c r="J15" s="89"/>
      <c r="K15" s="89"/>
      <c r="L15" s="89"/>
      <c r="M15" s="89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</row>
    <row r="16">
      <c r="A16" s="87"/>
      <c r="B16" s="87" t="s">
        <v>236</v>
      </c>
      <c r="C16" s="87" t="s">
        <v>258</v>
      </c>
      <c r="D16" s="88" t="s">
        <v>246</v>
      </c>
      <c r="E16" s="88"/>
      <c r="F16" s="89"/>
      <c r="G16" s="89"/>
      <c r="H16" s="89"/>
      <c r="I16" s="89"/>
      <c r="J16" s="89"/>
      <c r="K16" s="89"/>
      <c r="L16" s="89"/>
      <c r="M16" s="89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</row>
    <row r="17">
      <c r="A17" s="87"/>
      <c r="B17" s="87"/>
      <c r="C17" s="87"/>
      <c r="D17" s="88"/>
      <c r="E17" s="88"/>
      <c r="F17" s="89"/>
      <c r="G17" s="89"/>
      <c r="H17" s="89"/>
      <c r="I17" s="89"/>
      <c r="J17" s="89"/>
      <c r="K17" s="89"/>
      <c r="L17" s="89"/>
      <c r="M17" s="89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</row>
    <row r="18">
      <c r="A18" s="87"/>
      <c r="B18" s="87" t="s">
        <v>236</v>
      </c>
      <c r="C18" s="87" t="s">
        <v>260</v>
      </c>
      <c r="D18" s="88" t="s">
        <v>238</v>
      </c>
      <c r="E18" s="88"/>
      <c r="F18" s="89"/>
      <c r="G18" s="89"/>
      <c r="H18" s="89"/>
      <c r="I18" s="89"/>
      <c r="J18" s="89"/>
      <c r="K18" s="89"/>
      <c r="L18" s="89"/>
      <c r="M18" s="89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</row>
    <row r="19">
      <c r="A19" s="87"/>
      <c r="B19" s="87" t="s">
        <v>236</v>
      </c>
      <c r="C19" s="87" t="s">
        <v>260</v>
      </c>
      <c r="D19" s="88" t="s">
        <v>240</v>
      </c>
      <c r="E19" s="88"/>
      <c r="F19" s="89"/>
      <c r="G19" s="89"/>
      <c r="H19" s="89"/>
      <c r="I19" s="89"/>
      <c r="J19" s="89"/>
      <c r="K19" s="89"/>
      <c r="L19" s="89"/>
      <c r="M19" s="89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</row>
    <row r="20">
      <c r="A20" s="87"/>
      <c r="B20" s="87" t="s">
        <v>236</v>
      </c>
      <c r="C20" s="87" t="s">
        <v>261</v>
      </c>
      <c r="D20" s="88" t="s">
        <v>242</v>
      </c>
      <c r="E20" s="88"/>
      <c r="F20" s="89"/>
      <c r="G20" s="89"/>
      <c r="H20" s="89"/>
      <c r="I20" s="89"/>
      <c r="J20" s="89"/>
      <c r="K20" s="89"/>
      <c r="L20" s="89"/>
      <c r="M20" s="89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</row>
    <row r="21">
      <c r="A21" s="87"/>
      <c r="B21" s="87" t="s">
        <v>236</v>
      </c>
      <c r="C21" s="87" t="s">
        <v>263</v>
      </c>
      <c r="D21" s="88" t="s">
        <v>246</v>
      </c>
      <c r="E21" s="88"/>
      <c r="F21" s="89"/>
      <c r="G21" s="89"/>
      <c r="H21" s="89"/>
      <c r="I21" s="89"/>
      <c r="J21" s="89"/>
      <c r="K21" s="89"/>
      <c r="L21" s="89"/>
      <c r="M21" s="89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</row>
    <row r="22">
      <c r="A22" s="87"/>
      <c r="B22" s="87" t="s">
        <v>236</v>
      </c>
      <c r="C22" s="91" t="s">
        <v>264</v>
      </c>
      <c r="D22" s="92" t="s">
        <v>248</v>
      </c>
      <c r="E22" s="92"/>
      <c r="F22" s="89"/>
      <c r="G22" s="89"/>
      <c r="H22" s="89"/>
      <c r="I22" s="89"/>
      <c r="J22" s="89"/>
      <c r="K22" s="89"/>
      <c r="L22" s="89"/>
      <c r="M22" s="89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</row>
    <row r="23">
      <c r="A23" s="87"/>
      <c r="B23" s="87" t="s">
        <v>236</v>
      </c>
      <c r="C23" s="91" t="s">
        <v>265</v>
      </c>
      <c r="D23" s="92" t="s">
        <v>248</v>
      </c>
      <c r="E23" s="92"/>
      <c r="F23" s="89"/>
      <c r="G23" s="89"/>
      <c r="H23" s="89"/>
      <c r="I23" s="89"/>
      <c r="J23" s="89"/>
      <c r="K23" s="89"/>
      <c r="L23" s="89"/>
      <c r="M23" s="89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</row>
    <row r="24">
      <c r="A24" s="87"/>
      <c r="B24" s="87"/>
      <c r="C24" s="87"/>
      <c r="D24" s="88"/>
      <c r="E24" s="88"/>
      <c r="F24" s="89"/>
      <c r="G24" s="89"/>
      <c r="H24" s="89"/>
      <c r="I24" s="89"/>
      <c r="J24" s="89"/>
      <c r="K24" s="89"/>
      <c r="L24" s="89"/>
      <c r="M24" s="89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</row>
    <row r="25">
      <c r="A25" s="87"/>
      <c r="B25" s="87" t="s">
        <v>236</v>
      </c>
      <c r="C25" s="87" t="s">
        <v>266</v>
      </c>
      <c r="D25" s="88" t="s">
        <v>238</v>
      </c>
      <c r="E25" s="88"/>
      <c r="F25" s="89"/>
      <c r="G25" s="89"/>
      <c r="H25" s="89"/>
      <c r="I25" s="89"/>
      <c r="J25" s="89"/>
      <c r="K25" s="89"/>
      <c r="L25" s="89"/>
      <c r="M25" s="89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</row>
    <row r="26">
      <c r="A26" s="87"/>
      <c r="B26" s="87" t="s">
        <v>236</v>
      </c>
      <c r="C26" s="87" t="s">
        <v>266</v>
      </c>
      <c r="D26" s="88" t="s">
        <v>240</v>
      </c>
      <c r="E26" s="88"/>
      <c r="F26" s="89"/>
      <c r="G26" s="89"/>
      <c r="H26" s="89"/>
      <c r="I26" s="89"/>
      <c r="J26" s="89"/>
      <c r="K26" s="89"/>
      <c r="L26" s="89"/>
      <c r="M26" s="89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</row>
    <row r="27">
      <c r="A27" s="94"/>
      <c r="B27" s="94"/>
      <c r="C27" s="94"/>
      <c r="D27" s="96"/>
      <c r="E27" s="96"/>
      <c r="F27" s="89"/>
      <c r="G27" s="89"/>
      <c r="H27" s="89"/>
      <c r="I27" s="89"/>
      <c r="J27" s="89"/>
      <c r="K27" s="89"/>
      <c r="L27" s="89"/>
      <c r="M27" s="89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</row>
    <row r="28">
      <c r="A28" s="87"/>
      <c r="B28" s="87" t="s">
        <v>236</v>
      </c>
      <c r="C28" s="87" t="s">
        <v>267</v>
      </c>
      <c r="D28" s="88" t="s">
        <v>238</v>
      </c>
      <c r="E28" s="88"/>
      <c r="F28" s="89"/>
      <c r="G28" s="89"/>
      <c r="H28" s="89"/>
      <c r="I28" s="89"/>
      <c r="J28" s="89"/>
      <c r="K28" s="89"/>
      <c r="L28" s="89"/>
      <c r="M28" s="89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</row>
    <row r="29">
      <c r="A29" s="87"/>
      <c r="B29" s="87" t="s">
        <v>236</v>
      </c>
      <c r="C29" s="87" t="s">
        <v>267</v>
      </c>
      <c r="D29" s="88" t="s">
        <v>240</v>
      </c>
      <c r="E29" s="88"/>
      <c r="F29" s="89"/>
      <c r="G29" s="89"/>
      <c r="H29" s="89"/>
      <c r="I29" s="89"/>
      <c r="J29" s="89"/>
      <c r="K29" s="89"/>
      <c r="L29" s="89"/>
      <c r="M29" s="89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</row>
    <row r="30">
      <c r="A30" s="87"/>
      <c r="B30" s="87" t="s">
        <v>236</v>
      </c>
      <c r="C30" s="91" t="s">
        <v>268</v>
      </c>
      <c r="D30" s="92" t="s">
        <v>248</v>
      </c>
      <c r="E30" s="92"/>
      <c r="F30" s="89"/>
      <c r="G30" s="89"/>
      <c r="H30" s="89"/>
      <c r="I30" s="89"/>
      <c r="J30" s="89"/>
      <c r="K30" s="89"/>
      <c r="L30" s="89"/>
      <c r="M30" s="89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</row>
    <row r="31">
      <c r="A31" s="87"/>
      <c r="B31" s="87"/>
      <c r="C31" s="91"/>
      <c r="D31" s="92"/>
      <c r="E31" s="92"/>
      <c r="F31" s="89"/>
      <c r="G31" s="89"/>
      <c r="H31" s="89"/>
      <c r="I31" s="89"/>
      <c r="J31" s="89"/>
      <c r="K31" s="89"/>
      <c r="L31" s="89"/>
      <c r="M31" s="89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</row>
    <row r="32">
      <c r="A32" s="87"/>
      <c r="B32" s="87" t="s">
        <v>236</v>
      </c>
      <c r="C32" s="87" t="s">
        <v>270</v>
      </c>
      <c r="D32" s="88" t="s">
        <v>238</v>
      </c>
      <c r="E32" s="88"/>
      <c r="F32" s="89"/>
      <c r="G32" s="89"/>
      <c r="H32" s="89"/>
      <c r="I32" s="89"/>
      <c r="J32" s="89"/>
      <c r="K32" s="89"/>
      <c r="L32" s="89"/>
      <c r="M32" s="89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</row>
    <row r="33">
      <c r="A33" s="87"/>
      <c r="B33" s="87" t="s">
        <v>236</v>
      </c>
      <c r="C33" s="87" t="s">
        <v>270</v>
      </c>
      <c r="D33" s="88" t="s">
        <v>240</v>
      </c>
      <c r="E33" s="88"/>
      <c r="F33" s="89"/>
      <c r="G33" s="89"/>
      <c r="H33" s="89"/>
      <c r="I33" s="89"/>
      <c r="J33" s="89"/>
      <c r="K33" s="89"/>
      <c r="L33" s="89"/>
      <c r="M33" s="89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</row>
    <row r="34">
      <c r="A34" s="87"/>
      <c r="B34" s="87"/>
      <c r="C34" s="87"/>
      <c r="D34" s="88"/>
      <c r="E34" s="88"/>
      <c r="F34" s="89"/>
      <c r="G34" s="89"/>
      <c r="H34" s="89"/>
      <c r="I34" s="89"/>
      <c r="J34" s="89"/>
      <c r="K34" s="89"/>
      <c r="L34" s="89"/>
      <c r="M34" s="89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</row>
    <row r="35">
      <c r="A35" s="87"/>
      <c r="B35" s="87" t="s">
        <v>236</v>
      </c>
      <c r="C35" s="87" t="s">
        <v>271</v>
      </c>
      <c r="D35" s="88" t="s">
        <v>238</v>
      </c>
      <c r="E35" s="88"/>
      <c r="F35" s="89"/>
      <c r="G35" s="89"/>
      <c r="H35" s="89"/>
      <c r="I35" s="89"/>
      <c r="J35" s="89"/>
      <c r="K35" s="89"/>
      <c r="L35" s="89"/>
      <c r="M35" s="89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</row>
    <row r="36">
      <c r="A36" s="87"/>
      <c r="B36" s="87" t="s">
        <v>236</v>
      </c>
      <c r="C36" s="87" t="s">
        <v>271</v>
      </c>
      <c r="D36" s="88" t="s">
        <v>240</v>
      </c>
      <c r="E36" s="88"/>
      <c r="F36" s="89"/>
      <c r="G36" s="89"/>
      <c r="H36" s="89"/>
      <c r="I36" s="89"/>
      <c r="J36" s="89"/>
      <c r="K36" s="89"/>
      <c r="L36" s="89"/>
      <c r="M36" s="89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</row>
    <row r="37">
      <c r="A37" s="87"/>
      <c r="B37" s="87"/>
      <c r="C37" s="87"/>
      <c r="D37" s="88"/>
      <c r="E37" s="88"/>
      <c r="F37" s="89"/>
      <c r="G37" s="89"/>
      <c r="H37" s="89"/>
      <c r="I37" s="89"/>
      <c r="J37" s="89"/>
      <c r="K37" s="89"/>
      <c r="L37" s="89"/>
      <c r="M37" s="89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</row>
    <row r="38">
      <c r="A38" s="87"/>
      <c r="B38" s="87" t="s">
        <v>236</v>
      </c>
      <c r="C38" s="87" t="s">
        <v>273</v>
      </c>
      <c r="D38" s="88" t="s">
        <v>238</v>
      </c>
      <c r="E38" s="88"/>
      <c r="F38" s="89"/>
      <c r="G38" s="89"/>
      <c r="H38" s="89"/>
      <c r="I38" s="89"/>
      <c r="J38" s="89"/>
      <c r="K38" s="89"/>
      <c r="L38" s="89"/>
      <c r="M38" s="89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</row>
    <row r="39">
      <c r="A39" s="87"/>
      <c r="B39" s="87" t="s">
        <v>236</v>
      </c>
      <c r="C39" s="87" t="s">
        <v>273</v>
      </c>
      <c r="D39" s="88" t="s">
        <v>240</v>
      </c>
      <c r="E39" s="88"/>
      <c r="F39" s="89"/>
      <c r="G39" s="89"/>
      <c r="H39" s="89"/>
      <c r="I39" s="89"/>
      <c r="J39" s="89"/>
      <c r="K39" s="89"/>
      <c r="L39" s="89"/>
      <c r="M39" s="89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</row>
    <row r="40">
      <c r="A40" s="87"/>
      <c r="B40" s="87"/>
      <c r="C40" s="87"/>
      <c r="D40" s="88"/>
      <c r="E40" s="88"/>
      <c r="F40" s="89"/>
      <c r="G40" s="89"/>
      <c r="H40" s="89"/>
      <c r="I40" s="89"/>
      <c r="J40" s="89"/>
      <c r="K40" s="89"/>
      <c r="L40" s="89"/>
      <c r="M40" s="89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</row>
    <row r="41">
      <c r="A41" s="87"/>
      <c r="B41" s="87" t="s">
        <v>236</v>
      </c>
      <c r="C41" s="87" t="s">
        <v>274</v>
      </c>
      <c r="D41" s="88" t="s">
        <v>238</v>
      </c>
      <c r="E41" s="88"/>
      <c r="F41" s="89"/>
      <c r="G41" s="89"/>
      <c r="H41" s="89"/>
      <c r="I41" s="89"/>
      <c r="J41" s="89"/>
      <c r="K41" s="89"/>
      <c r="L41" s="89"/>
      <c r="M41" s="89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</row>
    <row r="42">
      <c r="A42" s="87"/>
      <c r="B42" s="87" t="s">
        <v>236</v>
      </c>
      <c r="C42" s="87" t="s">
        <v>274</v>
      </c>
      <c r="D42" s="88" t="s">
        <v>240</v>
      </c>
      <c r="E42" s="88"/>
      <c r="F42" s="89"/>
      <c r="G42" s="89"/>
      <c r="H42" s="89"/>
      <c r="I42" s="89"/>
      <c r="J42" s="89"/>
      <c r="K42" s="89"/>
      <c r="L42" s="89"/>
      <c r="M42" s="89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</row>
    <row r="43">
      <c r="A43" s="87"/>
      <c r="B43" s="87" t="s">
        <v>236</v>
      </c>
      <c r="C43" s="87" t="s">
        <v>275</v>
      </c>
      <c r="D43" s="88" t="s">
        <v>242</v>
      </c>
      <c r="E43" s="88"/>
      <c r="F43" s="89"/>
      <c r="G43" s="89"/>
      <c r="H43" s="89"/>
      <c r="I43" s="89"/>
      <c r="J43" s="89"/>
      <c r="K43" s="89"/>
      <c r="L43" s="89"/>
      <c r="M43" s="89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</row>
    <row r="44">
      <c r="A44" s="94"/>
      <c r="B44" s="94"/>
      <c r="C44" s="94"/>
      <c r="D44" s="96"/>
      <c r="E44" s="96"/>
      <c r="F44" s="89"/>
      <c r="G44" s="89"/>
      <c r="H44" s="89"/>
      <c r="I44" s="89"/>
      <c r="J44" s="89"/>
      <c r="K44" s="89"/>
      <c r="L44" s="89"/>
      <c r="M44" s="89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</row>
    <row r="45">
      <c r="A45" s="87"/>
      <c r="B45" s="87" t="s">
        <v>236</v>
      </c>
      <c r="C45" s="87" t="s">
        <v>278</v>
      </c>
      <c r="D45" s="88" t="s">
        <v>246</v>
      </c>
      <c r="E45" s="88"/>
      <c r="F45" s="89"/>
      <c r="G45" s="89"/>
      <c r="H45" s="89"/>
      <c r="I45" s="89"/>
      <c r="J45" s="89"/>
      <c r="K45" s="89"/>
      <c r="L45" s="89"/>
      <c r="M45" s="89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</row>
    <row r="46">
      <c r="A46" s="87"/>
      <c r="B46" s="87" t="s">
        <v>236</v>
      </c>
      <c r="C46" s="91" t="s">
        <v>279</v>
      </c>
      <c r="D46" s="92" t="s">
        <v>248</v>
      </c>
      <c r="E46" s="92"/>
      <c r="F46" s="89"/>
      <c r="G46" s="89"/>
      <c r="H46" s="89"/>
      <c r="I46" s="89"/>
      <c r="J46" s="89"/>
      <c r="K46" s="89"/>
      <c r="L46" s="89"/>
      <c r="M46" s="89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</row>
    <row r="47">
      <c r="A47" s="87"/>
      <c r="B47" s="87" t="s">
        <v>236</v>
      </c>
      <c r="C47" s="87" t="s">
        <v>280</v>
      </c>
      <c r="D47" s="88" t="s">
        <v>246</v>
      </c>
      <c r="E47" s="88"/>
      <c r="F47" s="89"/>
      <c r="G47" s="89"/>
      <c r="H47" s="89"/>
      <c r="I47" s="89"/>
      <c r="J47" s="89"/>
      <c r="K47" s="89"/>
      <c r="L47" s="89"/>
      <c r="M47" s="89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</row>
    <row r="48">
      <c r="A48" s="87"/>
      <c r="B48" s="87" t="s">
        <v>236</v>
      </c>
      <c r="C48" s="91" t="s">
        <v>281</v>
      </c>
      <c r="D48" s="92" t="s">
        <v>248</v>
      </c>
      <c r="E48" s="92"/>
      <c r="F48" s="89"/>
      <c r="G48" s="89"/>
      <c r="H48" s="89"/>
      <c r="I48" s="89"/>
      <c r="J48" s="89"/>
      <c r="K48" s="89"/>
      <c r="L48" s="89"/>
      <c r="M48" s="89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</row>
    <row r="49">
      <c r="A49" s="97"/>
      <c r="B49" s="97"/>
      <c r="C49" s="97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</row>
    <row r="50">
      <c r="A50" s="87"/>
      <c r="B50" s="87" t="s">
        <v>236</v>
      </c>
      <c r="C50" s="87" t="s">
        <v>285</v>
      </c>
      <c r="D50" s="88" t="s">
        <v>242</v>
      </c>
      <c r="E50" s="88"/>
      <c r="F50" s="89"/>
      <c r="G50" s="89"/>
      <c r="H50" s="89"/>
      <c r="I50" s="89"/>
      <c r="J50" s="89"/>
      <c r="K50" s="89"/>
      <c r="L50" s="89"/>
      <c r="M50" s="89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</row>
    <row r="51">
      <c r="A51" s="87"/>
      <c r="B51" s="87" t="s">
        <v>236</v>
      </c>
      <c r="C51" s="87" t="s">
        <v>286</v>
      </c>
      <c r="D51" s="88" t="s">
        <v>246</v>
      </c>
      <c r="E51" s="88"/>
      <c r="F51" s="89"/>
      <c r="G51" s="89"/>
      <c r="H51" s="89"/>
      <c r="I51" s="89"/>
      <c r="J51" s="89"/>
      <c r="K51" s="89"/>
      <c r="L51" s="89"/>
      <c r="M51" s="89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</row>
    <row r="52">
      <c r="A52" s="87"/>
      <c r="B52" s="87" t="s">
        <v>236</v>
      </c>
      <c r="C52" s="91" t="s">
        <v>287</v>
      </c>
      <c r="D52" s="92" t="s">
        <v>248</v>
      </c>
      <c r="E52" s="92"/>
      <c r="F52" s="89"/>
      <c r="G52" s="89"/>
      <c r="H52" s="89"/>
      <c r="I52" s="89"/>
      <c r="J52" s="89"/>
      <c r="K52" s="89"/>
      <c r="L52" s="89"/>
      <c r="M52" s="89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</row>
    <row r="53">
      <c r="A53" s="87"/>
      <c r="B53" s="87"/>
      <c r="C53" s="87"/>
      <c r="D53" s="88"/>
      <c r="E53" s="88"/>
      <c r="F53" s="89"/>
      <c r="G53" s="89"/>
      <c r="H53" s="89"/>
      <c r="I53" s="89"/>
      <c r="J53" s="89"/>
      <c r="K53" s="89"/>
      <c r="L53" s="89"/>
      <c r="M53" s="89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</row>
    <row r="54">
      <c r="A54" s="87"/>
      <c r="B54" s="87" t="s">
        <v>236</v>
      </c>
      <c r="C54" s="87" t="s">
        <v>289</v>
      </c>
      <c r="D54" s="88" t="s">
        <v>242</v>
      </c>
      <c r="E54" s="88"/>
      <c r="F54" s="89"/>
      <c r="G54" s="89"/>
      <c r="H54" s="89"/>
      <c r="I54" s="89"/>
      <c r="J54" s="89"/>
      <c r="K54" s="89"/>
      <c r="L54" s="89"/>
      <c r="M54" s="89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</row>
    <row r="55">
      <c r="A55" s="87"/>
      <c r="B55" s="87" t="s">
        <v>236</v>
      </c>
      <c r="C55" s="87" t="s">
        <v>290</v>
      </c>
      <c r="D55" s="88" t="s">
        <v>246</v>
      </c>
      <c r="E55" s="88"/>
      <c r="F55" s="89"/>
      <c r="G55" s="89"/>
      <c r="H55" s="89"/>
      <c r="I55" s="89"/>
      <c r="J55" s="89"/>
      <c r="K55" s="89"/>
      <c r="L55" s="89"/>
      <c r="M55" s="89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</row>
    <row r="56">
      <c r="A56" s="87"/>
      <c r="B56" s="87" t="s">
        <v>236</v>
      </c>
      <c r="C56" s="91" t="s">
        <v>292</v>
      </c>
      <c r="D56" s="92" t="s">
        <v>248</v>
      </c>
      <c r="E56" s="92"/>
      <c r="F56" s="89"/>
      <c r="G56" s="89"/>
      <c r="H56" s="89"/>
      <c r="I56" s="89"/>
      <c r="J56" s="89"/>
      <c r="K56" s="89"/>
      <c r="L56" s="89"/>
      <c r="M56" s="89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</row>
    <row r="57">
      <c r="A57" s="97"/>
      <c r="B57" s="97"/>
      <c r="C57" s="97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</row>
    <row r="58">
      <c r="A58" s="87"/>
      <c r="B58" s="87" t="s">
        <v>236</v>
      </c>
      <c r="C58" s="91" t="s">
        <v>293</v>
      </c>
      <c r="D58" s="92" t="s">
        <v>248</v>
      </c>
      <c r="E58" s="92"/>
      <c r="F58" s="89"/>
      <c r="G58" s="89"/>
      <c r="H58" s="89"/>
      <c r="I58" s="89"/>
      <c r="J58" s="89"/>
      <c r="K58" s="89"/>
      <c r="L58" s="89"/>
      <c r="M58" s="89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</row>
    <row r="59">
      <c r="A59" s="98"/>
      <c r="B59" s="98"/>
      <c r="C59" s="99"/>
      <c r="D59" s="100"/>
      <c r="E59" s="100"/>
      <c r="F59" s="89"/>
      <c r="G59" s="89"/>
      <c r="H59" s="89"/>
      <c r="I59" s="89"/>
      <c r="J59" s="89"/>
      <c r="K59" s="89"/>
      <c r="L59" s="89"/>
      <c r="M59" s="89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</row>
    <row r="60">
      <c r="A60" s="87"/>
      <c r="B60" s="87" t="s">
        <v>236</v>
      </c>
      <c r="C60" s="87" t="s">
        <v>295</v>
      </c>
      <c r="D60" s="88" t="s">
        <v>242</v>
      </c>
      <c r="E60" s="88"/>
      <c r="F60" s="89"/>
      <c r="G60" s="89"/>
      <c r="H60" s="89"/>
      <c r="I60" s="89"/>
      <c r="J60" s="89"/>
      <c r="K60" s="89"/>
      <c r="L60" s="89"/>
      <c r="M60" s="89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</row>
    <row r="61">
      <c r="A61" s="97"/>
      <c r="B61" s="97"/>
      <c r="C61" s="97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</row>
    <row r="62">
      <c r="A62" s="97"/>
      <c r="B62" s="97"/>
      <c r="C62" s="97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</row>
    <row r="63">
      <c r="A63" s="97"/>
      <c r="B63" s="97"/>
      <c r="C63" s="97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</row>
    <row r="64">
      <c r="A64" s="97"/>
      <c r="B64" s="97"/>
      <c r="C64" s="97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</row>
    <row r="65">
      <c r="A65" s="97"/>
      <c r="B65" s="97"/>
      <c r="C65" s="97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</row>
    <row r="66">
      <c r="A66" s="97"/>
      <c r="B66" s="97"/>
      <c r="C66" s="97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</row>
    <row r="67">
      <c r="A67" s="97"/>
      <c r="B67" s="97"/>
      <c r="C67" s="97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</row>
    <row r="68">
      <c r="A68" s="97"/>
      <c r="B68" s="97"/>
      <c r="C68" s="97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</row>
    <row r="69">
      <c r="A69" s="97"/>
      <c r="B69" s="97"/>
      <c r="C69" s="97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</row>
    <row r="70">
      <c r="A70" s="97"/>
      <c r="B70" s="97"/>
      <c r="C70" s="97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</row>
    <row r="71">
      <c r="A71" s="97"/>
      <c r="B71" s="97"/>
      <c r="C71" s="97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</row>
    <row r="72">
      <c r="A72" s="97"/>
      <c r="B72" s="97"/>
      <c r="C72" s="97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</row>
    <row r="73">
      <c r="A73" s="97"/>
      <c r="B73" s="97"/>
      <c r="C73" s="97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</row>
    <row r="74">
      <c r="A74" s="97"/>
      <c r="B74" s="97"/>
      <c r="C74" s="97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</row>
    <row r="75">
      <c r="A75" s="97"/>
      <c r="B75" s="97"/>
      <c r="C75" s="97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</row>
    <row r="76">
      <c r="A76" s="97"/>
      <c r="B76" s="97"/>
      <c r="C76" s="97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</row>
    <row r="77">
      <c r="A77" s="97"/>
      <c r="B77" s="97"/>
      <c r="C77" s="97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</row>
    <row r="78">
      <c r="A78" s="97"/>
      <c r="B78" s="97"/>
      <c r="C78" s="97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</row>
    <row r="79">
      <c r="A79" s="97"/>
      <c r="B79" s="97"/>
      <c r="C79" s="97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</row>
    <row r="80">
      <c r="A80" s="97"/>
      <c r="B80" s="97"/>
      <c r="C80" s="97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</row>
    <row r="81">
      <c r="A81" s="97"/>
      <c r="B81" s="97"/>
      <c r="C81" s="97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</row>
    <row r="82">
      <c r="A82" s="97"/>
      <c r="B82" s="97"/>
      <c r="C82" s="97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</row>
    <row r="83">
      <c r="A83" s="97"/>
      <c r="B83" s="97"/>
      <c r="C83" s="97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</row>
    <row r="84">
      <c r="A84" s="97"/>
      <c r="B84" s="97"/>
      <c r="C84" s="97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</row>
    <row r="85">
      <c r="A85" s="97"/>
      <c r="B85" s="97"/>
      <c r="C85" s="97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</row>
    <row r="86">
      <c r="A86" s="97"/>
      <c r="B86" s="97"/>
      <c r="C86" s="97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</row>
    <row r="87">
      <c r="A87" s="97"/>
      <c r="B87" s="97"/>
      <c r="C87" s="97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</row>
    <row r="88">
      <c r="A88" s="97"/>
      <c r="B88" s="97"/>
      <c r="C88" s="97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</row>
    <row r="89">
      <c r="A89" s="97"/>
      <c r="B89" s="97"/>
      <c r="C89" s="97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</row>
    <row r="90">
      <c r="A90" s="97"/>
      <c r="B90" s="97"/>
      <c r="C90" s="97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</row>
    <row r="91">
      <c r="A91" s="97"/>
      <c r="B91" s="97"/>
      <c r="C91" s="97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</row>
    <row r="92">
      <c r="A92" s="97"/>
      <c r="B92" s="97"/>
      <c r="C92" s="97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</row>
    <row r="93">
      <c r="A93" s="97"/>
      <c r="B93" s="97"/>
      <c r="C93" s="97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</row>
    <row r="94">
      <c r="A94" s="97"/>
      <c r="B94" s="97"/>
      <c r="C94" s="97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</row>
    <row r="95">
      <c r="A95" s="97"/>
      <c r="B95" s="97"/>
      <c r="C95" s="97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</row>
    <row r="96">
      <c r="A96" s="97"/>
      <c r="B96" s="97"/>
      <c r="C96" s="97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</row>
    <row r="97">
      <c r="A97" s="97"/>
      <c r="B97" s="97"/>
      <c r="C97" s="97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</row>
    <row r="98">
      <c r="A98" s="97"/>
      <c r="B98" s="97"/>
      <c r="C98" s="97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</row>
    <row r="99">
      <c r="A99" s="97"/>
      <c r="B99" s="97"/>
      <c r="C99" s="97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</row>
    <row r="100">
      <c r="A100" s="97"/>
      <c r="B100" s="97"/>
      <c r="C100" s="97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</row>
    <row r="101">
      <c r="A101" s="97"/>
      <c r="B101" s="97"/>
      <c r="C101" s="97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</row>
    <row r="102">
      <c r="A102" s="97"/>
      <c r="B102" s="97"/>
      <c r="C102" s="97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</row>
    <row r="103">
      <c r="A103" s="97"/>
      <c r="B103" s="97"/>
      <c r="C103" s="97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</row>
    <row r="104">
      <c r="A104" s="97"/>
      <c r="B104" s="97"/>
      <c r="C104" s="97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</row>
    <row r="105">
      <c r="A105" s="97"/>
      <c r="B105" s="97"/>
      <c r="C105" s="97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</row>
    <row r="106">
      <c r="A106" s="97"/>
      <c r="B106" s="97"/>
      <c r="C106" s="97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</row>
    <row r="107">
      <c r="A107" s="97"/>
      <c r="B107" s="97"/>
      <c r="C107" s="97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</row>
    <row r="108">
      <c r="A108" s="97"/>
      <c r="B108" s="97"/>
      <c r="C108" s="97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</row>
    <row r="109">
      <c r="A109" s="97"/>
      <c r="B109" s="97"/>
      <c r="C109" s="97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</row>
    <row r="110">
      <c r="A110" s="97"/>
      <c r="B110" s="97"/>
      <c r="C110" s="97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</row>
    <row r="111">
      <c r="A111" s="97"/>
      <c r="B111" s="97"/>
      <c r="C111" s="97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</row>
    <row r="112">
      <c r="A112" s="97"/>
      <c r="B112" s="97"/>
      <c r="C112" s="97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</row>
    <row r="113">
      <c r="A113" s="97"/>
      <c r="B113" s="97"/>
      <c r="C113" s="97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</row>
    <row r="114">
      <c r="A114" s="97"/>
      <c r="B114" s="97"/>
      <c r="C114" s="97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</row>
    <row r="115">
      <c r="A115" s="97"/>
      <c r="B115" s="97"/>
      <c r="C115" s="97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</row>
    <row r="116">
      <c r="A116" s="97"/>
      <c r="B116" s="97"/>
      <c r="C116" s="97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</row>
    <row r="117">
      <c r="A117" s="97"/>
      <c r="B117" s="97"/>
      <c r="C117" s="97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</row>
    <row r="118">
      <c r="A118" s="97"/>
      <c r="B118" s="97"/>
      <c r="C118" s="97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</row>
    <row r="119">
      <c r="A119" s="97"/>
      <c r="B119" s="97"/>
      <c r="C119" s="97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</row>
    <row r="120">
      <c r="A120" s="97"/>
      <c r="B120" s="97"/>
      <c r="C120" s="97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</row>
    <row r="121">
      <c r="A121" s="97"/>
      <c r="B121" s="97"/>
      <c r="C121" s="97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</row>
    <row r="122">
      <c r="A122" s="97"/>
      <c r="B122" s="97"/>
      <c r="C122" s="97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</row>
    <row r="123">
      <c r="A123" s="97"/>
      <c r="B123" s="97"/>
      <c r="C123" s="97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</row>
    <row r="124">
      <c r="A124" s="97"/>
      <c r="B124" s="97"/>
      <c r="C124" s="97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</row>
    <row r="125">
      <c r="A125" s="97"/>
      <c r="B125" s="97"/>
      <c r="C125" s="97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</row>
    <row r="126">
      <c r="A126" s="97"/>
      <c r="B126" s="97"/>
      <c r="C126" s="97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</row>
    <row r="127">
      <c r="A127" s="97"/>
      <c r="B127" s="97"/>
      <c r="C127" s="97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</row>
    <row r="128">
      <c r="A128" s="97"/>
      <c r="B128" s="97"/>
      <c r="C128" s="97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</row>
    <row r="129">
      <c r="A129" s="97"/>
      <c r="B129" s="97"/>
      <c r="C129" s="97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</row>
    <row r="130">
      <c r="A130" s="97"/>
      <c r="B130" s="97"/>
      <c r="C130" s="97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</row>
    <row r="131">
      <c r="A131" s="97"/>
      <c r="B131" s="97"/>
      <c r="C131" s="97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</row>
    <row r="132">
      <c r="A132" s="97"/>
      <c r="B132" s="97"/>
      <c r="C132" s="97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</row>
    <row r="133">
      <c r="A133" s="97"/>
      <c r="B133" s="97"/>
      <c r="C133" s="97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</row>
    <row r="134">
      <c r="A134" s="97"/>
      <c r="B134" s="97"/>
      <c r="C134" s="97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</row>
    <row r="135">
      <c r="A135" s="97"/>
      <c r="B135" s="97"/>
      <c r="C135" s="97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</row>
    <row r="136">
      <c r="A136" s="97"/>
      <c r="B136" s="97"/>
      <c r="C136" s="97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</row>
    <row r="137">
      <c r="A137" s="97"/>
      <c r="B137" s="97"/>
      <c r="C137" s="97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</row>
    <row r="138">
      <c r="A138" s="97"/>
      <c r="B138" s="97"/>
      <c r="C138" s="97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</row>
    <row r="139">
      <c r="A139" s="97"/>
      <c r="B139" s="97"/>
      <c r="C139" s="97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</row>
    <row r="140">
      <c r="A140" s="97"/>
      <c r="B140" s="97"/>
      <c r="C140" s="97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</row>
    <row r="141">
      <c r="A141" s="97"/>
      <c r="B141" s="97"/>
      <c r="C141" s="97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</row>
    <row r="142">
      <c r="A142" s="97"/>
      <c r="B142" s="97"/>
      <c r="C142" s="97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</row>
    <row r="143">
      <c r="A143" s="97"/>
      <c r="B143" s="97"/>
      <c r="C143" s="97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</row>
    <row r="144">
      <c r="A144" s="97"/>
      <c r="B144" s="97"/>
      <c r="C144" s="97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</row>
    <row r="145">
      <c r="A145" s="97"/>
      <c r="B145" s="97"/>
      <c r="C145" s="97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</row>
    <row r="146">
      <c r="A146" s="97"/>
      <c r="B146" s="97"/>
      <c r="C146" s="97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</row>
    <row r="147">
      <c r="A147" s="97"/>
      <c r="B147" s="97"/>
      <c r="C147" s="97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</row>
    <row r="148">
      <c r="A148" s="97"/>
      <c r="B148" s="97"/>
      <c r="C148" s="97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</row>
    <row r="149">
      <c r="A149" s="97"/>
      <c r="B149" s="97"/>
      <c r="C149" s="97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</row>
    <row r="150">
      <c r="A150" s="97"/>
      <c r="B150" s="97"/>
      <c r="C150" s="97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</row>
    <row r="151">
      <c r="A151" s="97"/>
      <c r="B151" s="97"/>
      <c r="C151" s="97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</row>
    <row r="152">
      <c r="A152" s="97"/>
      <c r="B152" s="97"/>
      <c r="C152" s="97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</row>
    <row r="153">
      <c r="A153" s="97"/>
      <c r="B153" s="97"/>
      <c r="C153" s="97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</row>
    <row r="154">
      <c r="A154" s="97"/>
      <c r="B154" s="97"/>
      <c r="C154" s="97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</row>
    <row r="155">
      <c r="A155" s="97"/>
      <c r="B155" s="97"/>
      <c r="C155" s="97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</row>
    <row r="156">
      <c r="A156" s="97"/>
      <c r="B156" s="97"/>
      <c r="C156" s="97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</row>
    <row r="157">
      <c r="A157" s="97"/>
      <c r="B157" s="97"/>
      <c r="C157" s="97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</row>
    <row r="158">
      <c r="A158" s="97"/>
      <c r="B158" s="97"/>
      <c r="C158" s="97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</row>
    <row r="159">
      <c r="A159" s="97"/>
      <c r="B159" s="97"/>
      <c r="C159" s="97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</row>
    <row r="160">
      <c r="A160" s="97"/>
      <c r="B160" s="97"/>
      <c r="C160" s="97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</row>
    <row r="161">
      <c r="A161" s="97"/>
      <c r="B161" s="97"/>
      <c r="C161" s="97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</row>
    <row r="162">
      <c r="A162" s="97"/>
      <c r="B162" s="97"/>
      <c r="C162" s="97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</row>
    <row r="163">
      <c r="A163" s="97"/>
      <c r="B163" s="97"/>
      <c r="C163" s="97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</row>
    <row r="164">
      <c r="A164" s="97"/>
      <c r="B164" s="97"/>
      <c r="C164" s="97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</row>
    <row r="165">
      <c r="A165" s="97"/>
      <c r="B165" s="97"/>
      <c r="C165" s="97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</row>
    <row r="166">
      <c r="A166" s="97"/>
      <c r="B166" s="97"/>
      <c r="C166" s="97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</row>
    <row r="167">
      <c r="A167" s="97"/>
      <c r="B167" s="97"/>
      <c r="C167" s="97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</row>
    <row r="168">
      <c r="A168" s="97"/>
      <c r="B168" s="97"/>
      <c r="C168" s="97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</row>
    <row r="169">
      <c r="A169" s="97"/>
      <c r="B169" s="97"/>
      <c r="C169" s="97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</row>
    <row r="170">
      <c r="A170" s="97"/>
      <c r="B170" s="97"/>
      <c r="C170" s="97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</row>
    <row r="171">
      <c r="A171" s="97"/>
      <c r="B171" s="97"/>
      <c r="C171" s="97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</row>
    <row r="172">
      <c r="A172" s="97"/>
      <c r="B172" s="97"/>
      <c r="C172" s="97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</row>
    <row r="173">
      <c r="A173" s="97"/>
      <c r="B173" s="97"/>
      <c r="C173" s="97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</row>
    <row r="174">
      <c r="A174" s="97"/>
      <c r="B174" s="97"/>
      <c r="C174" s="97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</row>
    <row r="175">
      <c r="A175" s="97"/>
      <c r="B175" s="97"/>
      <c r="C175" s="97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</row>
    <row r="176">
      <c r="A176" s="97"/>
      <c r="B176" s="97"/>
      <c r="C176" s="97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</row>
    <row r="177">
      <c r="A177" s="97"/>
      <c r="B177" s="97"/>
      <c r="C177" s="97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</row>
    <row r="178">
      <c r="A178" s="97"/>
      <c r="B178" s="97"/>
      <c r="C178" s="97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</row>
    <row r="179">
      <c r="A179" s="97"/>
      <c r="B179" s="97"/>
      <c r="C179" s="97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</row>
    <row r="180">
      <c r="A180" s="97"/>
      <c r="B180" s="97"/>
      <c r="C180" s="97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</row>
    <row r="181">
      <c r="A181" s="97"/>
      <c r="B181" s="97"/>
      <c r="C181" s="97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</row>
    <row r="182">
      <c r="A182" s="97"/>
      <c r="B182" s="97"/>
      <c r="C182" s="97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</row>
    <row r="183">
      <c r="A183" s="97"/>
      <c r="B183" s="97"/>
      <c r="C183" s="97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</row>
    <row r="184">
      <c r="A184" s="97"/>
      <c r="B184" s="97"/>
      <c r="C184" s="97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</row>
    <row r="185">
      <c r="A185" s="97"/>
      <c r="B185" s="97"/>
      <c r="C185" s="97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</row>
    <row r="186">
      <c r="A186" s="97"/>
      <c r="B186" s="97"/>
      <c r="C186" s="97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</row>
    <row r="187">
      <c r="A187" s="97"/>
      <c r="B187" s="97"/>
      <c r="C187" s="97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</row>
    <row r="188">
      <c r="A188" s="97"/>
      <c r="B188" s="97"/>
      <c r="C188" s="97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</row>
    <row r="189">
      <c r="A189" s="97"/>
      <c r="B189" s="97"/>
      <c r="C189" s="97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</row>
    <row r="190">
      <c r="A190" s="97"/>
      <c r="B190" s="97"/>
      <c r="C190" s="97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</row>
    <row r="191">
      <c r="A191" s="97"/>
      <c r="B191" s="97"/>
      <c r="C191" s="97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</row>
    <row r="192">
      <c r="A192" s="97"/>
      <c r="B192" s="97"/>
      <c r="C192" s="97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</row>
    <row r="193">
      <c r="A193" s="97"/>
      <c r="B193" s="97"/>
      <c r="C193" s="97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</row>
    <row r="194">
      <c r="A194" s="97"/>
      <c r="B194" s="97"/>
      <c r="C194" s="97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</row>
    <row r="195">
      <c r="A195" s="97"/>
      <c r="B195" s="97"/>
      <c r="C195" s="97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</row>
    <row r="196">
      <c r="A196" s="97"/>
      <c r="B196" s="97"/>
      <c r="C196" s="97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</row>
    <row r="197">
      <c r="A197" s="97"/>
      <c r="B197" s="97"/>
      <c r="C197" s="97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</row>
    <row r="198">
      <c r="A198" s="97"/>
      <c r="B198" s="97"/>
      <c r="C198" s="97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</row>
    <row r="199">
      <c r="A199" s="97"/>
      <c r="B199" s="97"/>
      <c r="C199" s="97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</row>
    <row r="200">
      <c r="A200" s="97"/>
      <c r="B200" s="97"/>
      <c r="C200" s="97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</row>
    <row r="201">
      <c r="A201" s="97"/>
      <c r="B201" s="97"/>
      <c r="C201" s="97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</row>
    <row r="202">
      <c r="A202" s="97"/>
      <c r="B202" s="97"/>
      <c r="C202" s="97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</row>
    <row r="203">
      <c r="A203" s="97"/>
      <c r="B203" s="97"/>
      <c r="C203" s="97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</row>
    <row r="204">
      <c r="A204" s="97"/>
      <c r="B204" s="97"/>
      <c r="C204" s="97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</row>
    <row r="205">
      <c r="A205" s="97"/>
      <c r="B205" s="97"/>
      <c r="C205" s="97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</row>
    <row r="206">
      <c r="A206" s="97"/>
      <c r="B206" s="97"/>
      <c r="C206" s="97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</row>
    <row r="207">
      <c r="A207" s="97"/>
      <c r="B207" s="97"/>
      <c r="C207" s="97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</row>
    <row r="208">
      <c r="A208" s="97"/>
      <c r="B208" s="97"/>
      <c r="C208" s="97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</row>
    <row r="209">
      <c r="A209" s="97"/>
      <c r="B209" s="97"/>
      <c r="C209" s="97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</row>
    <row r="210">
      <c r="A210" s="97"/>
      <c r="B210" s="97"/>
      <c r="C210" s="97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</row>
    <row r="211">
      <c r="A211" s="97"/>
      <c r="B211" s="97"/>
      <c r="C211" s="97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</row>
    <row r="212">
      <c r="A212" s="97"/>
      <c r="B212" s="97"/>
      <c r="C212" s="97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</row>
    <row r="213">
      <c r="A213" s="97"/>
      <c r="B213" s="97"/>
      <c r="C213" s="97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</row>
    <row r="214">
      <c r="A214" s="97"/>
      <c r="B214" s="97"/>
      <c r="C214" s="97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</row>
    <row r="215">
      <c r="A215" s="97"/>
      <c r="B215" s="97"/>
      <c r="C215" s="97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</row>
    <row r="216">
      <c r="A216" s="97"/>
      <c r="B216" s="97"/>
      <c r="C216" s="97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</row>
    <row r="217">
      <c r="A217" s="97"/>
      <c r="B217" s="97"/>
      <c r="C217" s="97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</row>
    <row r="218">
      <c r="A218" s="97"/>
      <c r="B218" s="97"/>
      <c r="C218" s="97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</row>
    <row r="219">
      <c r="A219" s="97"/>
      <c r="B219" s="97"/>
      <c r="C219" s="97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</row>
    <row r="220">
      <c r="A220" s="97"/>
      <c r="B220" s="97"/>
      <c r="C220" s="97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</row>
    <row r="221">
      <c r="A221" s="97"/>
      <c r="B221" s="97"/>
      <c r="C221" s="97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</row>
    <row r="222">
      <c r="A222" s="97"/>
      <c r="B222" s="97"/>
      <c r="C222" s="97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</row>
    <row r="223">
      <c r="A223" s="97"/>
      <c r="B223" s="97"/>
      <c r="C223" s="97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</row>
    <row r="224">
      <c r="A224" s="97"/>
      <c r="B224" s="97"/>
      <c r="C224" s="97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</row>
    <row r="225">
      <c r="A225" s="97"/>
      <c r="B225" s="97"/>
      <c r="C225" s="97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</row>
    <row r="226">
      <c r="A226" s="97"/>
      <c r="B226" s="97"/>
      <c r="C226" s="97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</row>
    <row r="227">
      <c r="A227" s="97"/>
      <c r="B227" s="97"/>
      <c r="C227" s="97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</row>
    <row r="228">
      <c r="A228" s="97"/>
      <c r="B228" s="97"/>
      <c r="C228" s="97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</row>
    <row r="229">
      <c r="A229" s="97"/>
      <c r="B229" s="97"/>
      <c r="C229" s="97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</row>
    <row r="230">
      <c r="A230" s="97"/>
      <c r="B230" s="97"/>
      <c r="C230" s="97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</row>
    <row r="231">
      <c r="A231" s="97"/>
      <c r="B231" s="97"/>
      <c r="C231" s="97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</row>
    <row r="232">
      <c r="A232" s="97"/>
      <c r="B232" s="97"/>
      <c r="C232" s="97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</row>
    <row r="233">
      <c r="A233" s="97"/>
      <c r="B233" s="97"/>
      <c r="C233" s="97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</row>
    <row r="234">
      <c r="A234" s="97"/>
      <c r="B234" s="97"/>
      <c r="C234" s="97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</row>
    <row r="235">
      <c r="A235" s="97"/>
      <c r="B235" s="97"/>
      <c r="C235" s="97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</row>
    <row r="236">
      <c r="A236" s="97"/>
      <c r="B236" s="97"/>
      <c r="C236" s="97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</row>
    <row r="237">
      <c r="A237" s="97"/>
      <c r="B237" s="97"/>
      <c r="C237" s="97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</row>
    <row r="238">
      <c r="A238" s="97"/>
      <c r="B238" s="97"/>
      <c r="C238" s="97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</row>
    <row r="239">
      <c r="A239" s="97"/>
      <c r="B239" s="97"/>
      <c r="C239" s="97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</row>
    <row r="240">
      <c r="A240" s="97"/>
      <c r="B240" s="97"/>
      <c r="C240" s="97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</row>
    <row r="241">
      <c r="A241" s="97"/>
      <c r="B241" s="97"/>
      <c r="C241" s="97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</row>
    <row r="242">
      <c r="A242" s="97"/>
      <c r="B242" s="97"/>
      <c r="C242" s="97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</row>
    <row r="243">
      <c r="A243" s="97"/>
      <c r="B243" s="97"/>
      <c r="C243" s="97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</row>
    <row r="244">
      <c r="A244" s="97"/>
      <c r="B244" s="97"/>
      <c r="C244" s="97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</row>
    <row r="245">
      <c r="A245" s="97"/>
      <c r="B245" s="97"/>
      <c r="C245" s="97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</row>
    <row r="246">
      <c r="A246" s="97"/>
      <c r="B246" s="97"/>
      <c r="C246" s="97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</row>
    <row r="247">
      <c r="A247" s="97"/>
      <c r="B247" s="97"/>
      <c r="C247" s="97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</row>
    <row r="248">
      <c r="A248" s="97"/>
      <c r="B248" s="97"/>
      <c r="C248" s="97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</row>
    <row r="249">
      <c r="A249" s="97"/>
      <c r="B249" s="97"/>
      <c r="C249" s="97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</row>
    <row r="250">
      <c r="A250" s="97"/>
      <c r="B250" s="97"/>
      <c r="C250" s="97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</row>
    <row r="251">
      <c r="A251" s="97"/>
      <c r="B251" s="97"/>
      <c r="C251" s="97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</row>
    <row r="252">
      <c r="A252" s="97"/>
      <c r="B252" s="97"/>
      <c r="C252" s="97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</row>
    <row r="253">
      <c r="A253" s="97"/>
      <c r="B253" s="97"/>
      <c r="C253" s="97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</row>
    <row r="254">
      <c r="A254" s="97"/>
      <c r="B254" s="97"/>
      <c r="C254" s="97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</row>
    <row r="255">
      <c r="A255" s="97"/>
      <c r="B255" s="97"/>
      <c r="C255" s="97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</row>
    <row r="256">
      <c r="A256" s="97"/>
      <c r="B256" s="97"/>
      <c r="C256" s="97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</row>
    <row r="257">
      <c r="A257" s="97"/>
      <c r="B257" s="97"/>
      <c r="C257" s="97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</row>
    <row r="258">
      <c r="A258" s="97"/>
      <c r="B258" s="97"/>
      <c r="C258" s="97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</row>
    <row r="259">
      <c r="A259" s="97"/>
      <c r="B259" s="97"/>
      <c r="C259" s="97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</row>
    <row r="260">
      <c r="A260" s="97"/>
      <c r="B260" s="97"/>
      <c r="C260" s="97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</row>
    <row r="261">
      <c r="A261" s="97"/>
      <c r="B261" s="97"/>
      <c r="C261" s="97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</row>
    <row r="262">
      <c r="A262" s="97"/>
      <c r="B262" s="97"/>
      <c r="C262" s="97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</row>
    <row r="263">
      <c r="A263" s="97"/>
      <c r="B263" s="97"/>
      <c r="C263" s="97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</row>
    <row r="264">
      <c r="A264" s="97"/>
      <c r="B264" s="97"/>
      <c r="C264" s="97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</row>
    <row r="265">
      <c r="A265" s="97"/>
      <c r="B265" s="97"/>
      <c r="C265" s="97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</row>
    <row r="266">
      <c r="A266" s="97"/>
      <c r="B266" s="97"/>
      <c r="C266" s="97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</row>
    <row r="267">
      <c r="A267" s="97"/>
      <c r="B267" s="97"/>
      <c r="C267" s="97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</row>
    <row r="268">
      <c r="A268" s="97"/>
      <c r="B268" s="97"/>
      <c r="C268" s="97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</row>
    <row r="269">
      <c r="A269" s="97"/>
      <c r="B269" s="97"/>
      <c r="C269" s="97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</row>
    <row r="270">
      <c r="A270" s="97"/>
      <c r="B270" s="97"/>
      <c r="C270" s="97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</row>
    <row r="271">
      <c r="A271" s="97"/>
      <c r="B271" s="97"/>
      <c r="C271" s="97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</row>
    <row r="272">
      <c r="A272" s="97"/>
      <c r="B272" s="97"/>
      <c r="C272" s="97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</row>
    <row r="273">
      <c r="A273" s="97"/>
      <c r="B273" s="97"/>
      <c r="C273" s="97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</row>
    <row r="274">
      <c r="A274" s="97"/>
      <c r="B274" s="97"/>
      <c r="C274" s="97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</row>
    <row r="275">
      <c r="A275" s="97"/>
      <c r="B275" s="97"/>
      <c r="C275" s="97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</row>
    <row r="276">
      <c r="A276" s="97"/>
      <c r="B276" s="97"/>
      <c r="C276" s="97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</row>
    <row r="277">
      <c r="A277" s="97"/>
      <c r="B277" s="97"/>
      <c r="C277" s="97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</row>
    <row r="278">
      <c r="A278" s="97"/>
      <c r="B278" s="97"/>
      <c r="C278" s="97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</row>
    <row r="279">
      <c r="A279" s="97"/>
      <c r="B279" s="97"/>
      <c r="C279" s="97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</row>
    <row r="280">
      <c r="A280" s="97"/>
      <c r="B280" s="97"/>
      <c r="C280" s="97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</row>
    <row r="281">
      <c r="A281" s="97"/>
      <c r="B281" s="97"/>
      <c r="C281" s="97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</row>
    <row r="282">
      <c r="A282" s="97"/>
      <c r="B282" s="97"/>
      <c r="C282" s="97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</row>
    <row r="283">
      <c r="A283" s="97"/>
      <c r="B283" s="97"/>
      <c r="C283" s="97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</row>
    <row r="284">
      <c r="A284" s="97"/>
      <c r="B284" s="97"/>
      <c r="C284" s="97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</row>
    <row r="285">
      <c r="A285" s="97"/>
      <c r="B285" s="97"/>
      <c r="C285" s="97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</row>
    <row r="286">
      <c r="A286" s="97"/>
      <c r="B286" s="97"/>
      <c r="C286" s="97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</row>
    <row r="287">
      <c r="A287" s="97"/>
      <c r="B287" s="97"/>
      <c r="C287" s="97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</row>
    <row r="288">
      <c r="A288" s="97"/>
      <c r="B288" s="97"/>
      <c r="C288" s="97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</row>
    <row r="289">
      <c r="A289" s="97"/>
      <c r="B289" s="97"/>
      <c r="C289" s="97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</row>
    <row r="290">
      <c r="A290" s="97"/>
      <c r="B290" s="97"/>
      <c r="C290" s="97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</row>
    <row r="291">
      <c r="A291" s="97"/>
      <c r="B291" s="97"/>
      <c r="C291" s="97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</row>
    <row r="292">
      <c r="A292" s="97"/>
      <c r="B292" s="97"/>
      <c r="C292" s="97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</row>
    <row r="293">
      <c r="A293" s="97"/>
      <c r="B293" s="97"/>
      <c r="C293" s="97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</row>
    <row r="294">
      <c r="A294" s="97"/>
      <c r="B294" s="97"/>
      <c r="C294" s="97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</row>
    <row r="295">
      <c r="A295" s="97"/>
      <c r="B295" s="97"/>
      <c r="C295" s="97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</row>
    <row r="296">
      <c r="A296" s="97"/>
      <c r="B296" s="97"/>
      <c r="C296" s="97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</row>
    <row r="297">
      <c r="A297" s="97"/>
      <c r="B297" s="97"/>
      <c r="C297" s="97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</row>
    <row r="298">
      <c r="A298" s="97"/>
      <c r="B298" s="97"/>
      <c r="C298" s="97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</row>
    <row r="299">
      <c r="A299" s="97"/>
      <c r="B299" s="97"/>
      <c r="C299" s="97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</row>
    <row r="300">
      <c r="A300" s="97"/>
      <c r="B300" s="97"/>
      <c r="C300" s="97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</row>
    <row r="301">
      <c r="A301" s="97"/>
      <c r="B301" s="97"/>
      <c r="C301" s="97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</row>
    <row r="302">
      <c r="A302" s="97"/>
      <c r="B302" s="97"/>
      <c r="C302" s="97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</row>
    <row r="303">
      <c r="A303" s="97"/>
      <c r="B303" s="97"/>
      <c r="C303" s="97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</row>
    <row r="304">
      <c r="A304" s="97"/>
      <c r="B304" s="97"/>
      <c r="C304" s="97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</row>
    <row r="305">
      <c r="A305" s="97"/>
      <c r="B305" s="97"/>
      <c r="C305" s="97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</row>
    <row r="306">
      <c r="A306" s="97"/>
      <c r="B306" s="97"/>
      <c r="C306" s="97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</row>
    <row r="307">
      <c r="A307" s="97"/>
      <c r="B307" s="97"/>
      <c r="C307" s="97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</row>
    <row r="308">
      <c r="A308" s="97"/>
      <c r="B308" s="97"/>
      <c r="C308" s="97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</row>
    <row r="309">
      <c r="A309" s="97"/>
      <c r="B309" s="97"/>
      <c r="C309" s="97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</row>
    <row r="310">
      <c r="A310" s="97"/>
      <c r="B310" s="97"/>
      <c r="C310" s="97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</row>
    <row r="311">
      <c r="A311" s="97"/>
      <c r="B311" s="97"/>
      <c r="C311" s="97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</row>
    <row r="312">
      <c r="A312" s="97"/>
      <c r="B312" s="97"/>
      <c r="C312" s="97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</row>
    <row r="313">
      <c r="A313" s="97"/>
      <c r="B313" s="97"/>
      <c r="C313" s="97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</row>
    <row r="314">
      <c r="A314" s="97"/>
      <c r="B314" s="97"/>
      <c r="C314" s="97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</row>
    <row r="315">
      <c r="A315" s="97"/>
      <c r="B315" s="97"/>
      <c r="C315" s="97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</row>
    <row r="316">
      <c r="A316" s="97"/>
      <c r="B316" s="97"/>
      <c r="C316" s="97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</row>
    <row r="317">
      <c r="A317" s="97"/>
      <c r="B317" s="97"/>
      <c r="C317" s="97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</row>
    <row r="318">
      <c r="A318" s="97"/>
      <c r="B318" s="97"/>
      <c r="C318" s="97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</row>
    <row r="319">
      <c r="A319" s="97"/>
      <c r="B319" s="97"/>
      <c r="C319" s="97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</row>
    <row r="320">
      <c r="A320" s="97"/>
      <c r="B320" s="97"/>
      <c r="C320" s="97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</row>
    <row r="321">
      <c r="A321" s="97"/>
      <c r="B321" s="97"/>
      <c r="C321" s="97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</row>
    <row r="322">
      <c r="A322" s="97"/>
      <c r="B322" s="97"/>
      <c r="C322" s="97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</row>
    <row r="323">
      <c r="A323" s="97"/>
      <c r="B323" s="97"/>
      <c r="C323" s="97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</row>
    <row r="324">
      <c r="A324" s="97"/>
      <c r="B324" s="97"/>
      <c r="C324" s="97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</row>
    <row r="325">
      <c r="A325" s="97"/>
      <c r="B325" s="97"/>
      <c r="C325" s="97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</row>
    <row r="326">
      <c r="A326" s="97"/>
      <c r="B326" s="97"/>
      <c r="C326" s="97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</row>
    <row r="327">
      <c r="A327" s="97"/>
      <c r="B327" s="97"/>
      <c r="C327" s="97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</row>
    <row r="328">
      <c r="A328" s="97"/>
      <c r="B328" s="97"/>
      <c r="C328" s="97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</row>
    <row r="329">
      <c r="A329" s="97"/>
      <c r="B329" s="97"/>
      <c r="C329" s="97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</row>
    <row r="330">
      <c r="A330" s="97"/>
      <c r="B330" s="97"/>
      <c r="C330" s="97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</row>
    <row r="331">
      <c r="A331" s="97"/>
      <c r="B331" s="97"/>
      <c r="C331" s="97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</row>
    <row r="332">
      <c r="A332" s="97"/>
      <c r="B332" s="97"/>
      <c r="C332" s="97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</row>
    <row r="333">
      <c r="A333" s="97"/>
      <c r="B333" s="97"/>
      <c r="C333" s="97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</row>
    <row r="334">
      <c r="A334" s="97"/>
      <c r="B334" s="97"/>
      <c r="C334" s="97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</row>
    <row r="335">
      <c r="A335" s="97"/>
      <c r="B335" s="97"/>
      <c r="C335" s="97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</row>
    <row r="336">
      <c r="A336" s="97"/>
      <c r="B336" s="97"/>
      <c r="C336" s="97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</row>
    <row r="337">
      <c r="A337" s="97"/>
      <c r="B337" s="97"/>
      <c r="C337" s="97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</row>
    <row r="338">
      <c r="A338" s="97"/>
      <c r="B338" s="97"/>
      <c r="C338" s="97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</row>
    <row r="339">
      <c r="A339" s="97"/>
      <c r="B339" s="97"/>
      <c r="C339" s="97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</row>
    <row r="340">
      <c r="A340" s="97"/>
      <c r="B340" s="97"/>
      <c r="C340" s="97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</row>
    <row r="341">
      <c r="A341" s="97"/>
      <c r="B341" s="97"/>
      <c r="C341" s="97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</row>
    <row r="342">
      <c r="A342" s="97"/>
      <c r="B342" s="97"/>
      <c r="C342" s="97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</row>
    <row r="343">
      <c r="A343" s="97"/>
      <c r="B343" s="97"/>
      <c r="C343" s="97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</row>
    <row r="344">
      <c r="A344" s="97"/>
      <c r="B344" s="97"/>
      <c r="C344" s="97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</row>
    <row r="345">
      <c r="A345" s="97"/>
      <c r="B345" s="97"/>
      <c r="C345" s="97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</row>
    <row r="346">
      <c r="A346" s="97"/>
      <c r="B346" s="97"/>
      <c r="C346" s="97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</row>
    <row r="347">
      <c r="A347" s="97"/>
      <c r="B347" s="97"/>
      <c r="C347" s="97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</row>
    <row r="348">
      <c r="A348" s="97"/>
      <c r="B348" s="97"/>
      <c r="C348" s="97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</row>
    <row r="349">
      <c r="A349" s="97"/>
      <c r="B349" s="97"/>
      <c r="C349" s="97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</row>
    <row r="350">
      <c r="A350" s="97"/>
      <c r="B350" s="97"/>
      <c r="C350" s="97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</row>
    <row r="351">
      <c r="A351" s="97"/>
      <c r="B351" s="97"/>
      <c r="C351" s="97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</row>
    <row r="352">
      <c r="A352" s="97"/>
      <c r="B352" s="97"/>
      <c r="C352" s="97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</row>
    <row r="353">
      <c r="A353" s="97"/>
      <c r="B353" s="97"/>
      <c r="C353" s="97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</row>
    <row r="354">
      <c r="A354" s="97"/>
      <c r="B354" s="97"/>
      <c r="C354" s="97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</row>
    <row r="355">
      <c r="A355" s="97"/>
      <c r="B355" s="97"/>
      <c r="C355" s="97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</row>
    <row r="356">
      <c r="A356" s="97"/>
      <c r="B356" s="97"/>
      <c r="C356" s="97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</row>
    <row r="357">
      <c r="A357" s="97"/>
      <c r="B357" s="97"/>
      <c r="C357" s="97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</row>
    <row r="358">
      <c r="A358" s="97"/>
      <c r="B358" s="97"/>
      <c r="C358" s="97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</row>
    <row r="359">
      <c r="A359" s="97"/>
      <c r="B359" s="97"/>
      <c r="C359" s="97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</row>
    <row r="360">
      <c r="A360" s="97"/>
      <c r="B360" s="97"/>
      <c r="C360" s="97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</row>
    <row r="361">
      <c r="A361" s="97"/>
      <c r="B361" s="97"/>
      <c r="C361" s="97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</row>
    <row r="362">
      <c r="A362" s="97"/>
      <c r="B362" s="97"/>
      <c r="C362" s="97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</row>
    <row r="363">
      <c r="A363" s="97"/>
      <c r="B363" s="97"/>
      <c r="C363" s="97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</row>
    <row r="364">
      <c r="A364" s="97"/>
      <c r="B364" s="97"/>
      <c r="C364" s="97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</row>
    <row r="365">
      <c r="A365" s="97"/>
      <c r="B365" s="97"/>
      <c r="C365" s="97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</row>
    <row r="366">
      <c r="A366" s="97"/>
      <c r="B366" s="97"/>
      <c r="C366" s="97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</row>
    <row r="367">
      <c r="A367" s="97"/>
      <c r="B367" s="97"/>
      <c r="C367" s="97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</row>
    <row r="368">
      <c r="A368" s="97"/>
      <c r="B368" s="97"/>
      <c r="C368" s="97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</row>
    <row r="369">
      <c r="A369" s="97"/>
      <c r="B369" s="97"/>
      <c r="C369" s="97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</row>
    <row r="370">
      <c r="A370" s="97"/>
      <c r="B370" s="97"/>
      <c r="C370" s="97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</row>
    <row r="371">
      <c r="A371" s="97"/>
      <c r="B371" s="97"/>
      <c r="C371" s="97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</row>
    <row r="372">
      <c r="A372" s="97"/>
      <c r="B372" s="97"/>
      <c r="C372" s="97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</row>
    <row r="373">
      <c r="A373" s="97"/>
      <c r="B373" s="97"/>
      <c r="C373" s="97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</row>
    <row r="374">
      <c r="A374" s="97"/>
      <c r="B374" s="97"/>
      <c r="C374" s="97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</row>
    <row r="375">
      <c r="A375" s="97"/>
      <c r="B375" s="97"/>
      <c r="C375" s="97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</row>
    <row r="376">
      <c r="A376" s="97"/>
      <c r="B376" s="97"/>
      <c r="C376" s="97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</row>
    <row r="377">
      <c r="A377" s="97"/>
      <c r="B377" s="97"/>
      <c r="C377" s="97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</row>
    <row r="378">
      <c r="A378" s="97"/>
      <c r="B378" s="97"/>
      <c r="C378" s="97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</row>
    <row r="379">
      <c r="A379" s="97"/>
      <c r="B379" s="97"/>
      <c r="C379" s="97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</row>
    <row r="380">
      <c r="A380" s="97"/>
      <c r="B380" s="97"/>
      <c r="C380" s="97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</row>
    <row r="381">
      <c r="A381" s="97"/>
      <c r="B381" s="97"/>
      <c r="C381" s="97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</row>
    <row r="382">
      <c r="A382" s="97"/>
      <c r="B382" s="97"/>
      <c r="C382" s="97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</row>
    <row r="383">
      <c r="A383" s="97"/>
      <c r="B383" s="97"/>
      <c r="C383" s="97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</row>
    <row r="384">
      <c r="A384" s="97"/>
      <c r="B384" s="97"/>
      <c r="C384" s="97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</row>
    <row r="385">
      <c r="A385" s="97"/>
      <c r="B385" s="97"/>
      <c r="C385" s="97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</row>
    <row r="386">
      <c r="A386" s="97"/>
      <c r="B386" s="97"/>
      <c r="C386" s="97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</row>
    <row r="387">
      <c r="A387" s="97"/>
      <c r="B387" s="97"/>
      <c r="C387" s="97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</row>
    <row r="388">
      <c r="A388" s="97"/>
      <c r="B388" s="97"/>
      <c r="C388" s="97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</row>
    <row r="389">
      <c r="A389" s="97"/>
      <c r="B389" s="97"/>
      <c r="C389" s="97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</row>
    <row r="390">
      <c r="A390" s="97"/>
      <c r="B390" s="97"/>
      <c r="C390" s="97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</row>
    <row r="391">
      <c r="A391" s="97"/>
      <c r="B391" s="97"/>
      <c r="C391" s="97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</row>
    <row r="392">
      <c r="A392" s="97"/>
      <c r="B392" s="97"/>
      <c r="C392" s="97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</row>
    <row r="393">
      <c r="A393" s="97"/>
      <c r="B393" s="97"/>
      <c r="C393" s="97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</row>
    <row r="394">
      <c r="A394" s="97"/>
      <c r="B394" s="97"/>
      <c r="C394" s="97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</row>
    <row r="395">
      <c r="A395" s="97"/>
      <c r="B395" s="97"/>
      <c r="C395" s="97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</row>
    <row r="396">
      <c r="A396" s="97"/>
      <c r="B396" s="97"/>
      <c r="C396" s="97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</row>
    <row r="397">
      <c r="A397" s="97"/>
      <c r="B397" s="97"/>
      <c r="C397" s="97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</row>
    <row r="398">
      <c r="A398" s="97"/>
      <c r="B398" s="97"/>
      <c r="C398" s="97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</row>
    <row r="399">
      <c r="A399" s="97"/>
      <c r="B399" s="97"/>
      <c r="C399" s="97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</row>
    <row r="400">
      <c r="A400" s="97"/>
      <c r="B400" s="97"/>
      <c r="C400" s="97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</row>
    <row r="401">
      <c r="A401" s="97"/>
      <c r="B401" s="97"/>
      <c r="C401" s="97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</row>
    <row r="402">
      <c r="A402" s="97"/>
      <c r="B402" s="97"/>
      <c r="C402" s="97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</row>
    <row r="403">
      <c r="A403" s="97"/>
      <c r="B403" s="97"/>
      <c r="C403" s="97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</row>
    <row r="404">
      <c r="A404" s="97"/>
      <c r="B404" s="97"/>
      <c r="C404" s="97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</row>
    <row r="405">
      <c r="A405" s="97"/>
      <c r="B405" s="97"/>
      <c r="C405" s="97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</row>
    <row r="406">
      <c r="A406" s="97"/>
      <c r="B406" s="97"/>
      <c r="C406" s="97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7">
      <c r="A407" s="97"/>
      <c r="B407" s="97"/>
      <c r="C407" s="97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</row>
    <row r="408">
      <c r="A408" s="97"/>
      <c r="B408" s="97"/>
      <c r="C408" s="97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</row>
    <row r="409">
      <c r="A409" s="97"/>
      <c r="B409" s="97"/>
      <c r="C409" s="97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</row>
    <row r="410">
      <c r="A410" s="97"/>
      <c r="B410" s="97"/>
      <c r="C410" s="97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</row>
    <row r="411">
      <c r="A411" s="97"/>
      <c r="B411" s="97"/>
      <c r="C411" s="97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</row>
    <row r="412">
      <c r="A412" s="97"/>
      <c r="B412" s="97"/>
      <c r="C412" s="97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</row>
    <row r="413">
      <c r="A413" s="97"/>
      <c r="B413" s="97"/>
      <c r="C413" s="97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</row>
    <row r="414">
      <c r="A414" s="97"/>
      <c r="B414" s="97"/>
      <c r="C414" s="97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</row>
    <row r="415">
      <c r="A415" s="97"/>
      <c r="B415" s="97"/>
      <c r="C415" s="97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</row>
    <row r="416">
      <c r="A416" s="97"/>
      <c r="B416" s="97"/>
      <c r="C416" s="97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</row>
    <row r="417">
      <c r="A417" s="97"/>
      <c r="B417" s="97"/>
      <c r="C417" s="97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</row>
    <row r="418">
      <c r="A418" s="97"/>
      <c r="B418" s="97"/>
      <c r="C418" s="97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</row>
    <row r="419">
      <c r="A419" s="97"/>
      <c r="B419" s="97"/>
      <c r="C419" s="97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</row>
    <row r="420">
      <c r="A420" s="97"/>
      <c r="B420" s="97"/>
      <c r="C420" s="97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</row>
    <row r="421">
      <c r="A421" s="97"/>
      <c r="B421" s="97"/>
      <c r="C421" s="97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</row>
    <row r="422">
      <c r="A422" s="97"/>
      <c r="B422" s="97"/>
      <c r="C422" s="97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</row>
    <row r="423">
      <c r="A423" s="97"/>
      <c r="B423" s="97"/>
      <c r="C423" s="97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</row>
    <row r="424">
      <c r="A424" s="97"/>
      <c r="B424" s="97"/>
      <c r="C424" s="97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</row>
    <row r="425">
      <c r="A425" s="97"/>
      <c r="B425" s="97"/>
      <c r="C425" s="97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</row>
    <row r="426">
      <c r="A426" s="97"/>
      <c r="B426" s="97"/>
      <c r="C426" s="97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</row>
    <row r="427">
      <c r="A427" s="97"/>
      <c r="B427" s="97"/>
      <c r="C427" s="97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</row>
    <row r="428">
      <c r="A428" s="97"/>
      <c r="B428" s="97"/>
      <c r="C428" s="97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</row>
    <row r="429">
      <c r="A429" s="97"/>
      <c r="B429" s="97"/>
      <c r="C429" s="97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</row>
    <row r="430">
      <c r="A430" s="97"/>
      <c r="B430" s="97"/>
      <c r="C430" s="97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</row>
    <row r="431">
      <c r="A431" s="97"/>
      <c r="B431" s="97"/>
      <c r="C431" s="97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</row>
    <row r="432">
      <c r="A432" s="97"/>
      <c r="B432" s="97"/>
      <c r="C432" s="97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</row>
    <row r="433">
      <c r="A433" s="97"/>
      <c r="B433" s="97"/>
      <c r="C433" s="97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</row>
    <row r="434">
      <c r="A434" s="97"/>
      <c r="B434" s="97"/>
      <c r="C434" s="97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</row>
    <row r="435">
      <c r="A435" s="97"/>
      <c r="B435" s="97"/>
      <c r="C435" s="97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</row>
    <row r="436">
      <c r="A436" s="97"/>
      <c r="B436" s="97"/>
      <c r="C436" s="97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</row>
    <row r="437">
      <c r="A437" s="97"/>
      <c r="B437" s="97"/>
      <c r="C437" s="97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</row>
    <row r="438">
      <c r="A438" s="97"/>
      <c r="B438" s="97"/>
      <c r="C438" s="97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</row>
    <row r="439">
      <c r="A439" s="97"/>
      <c r="B439" s="97"/>
      <c r="C439" s="97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</row>
    <row r="440">
      <c r="A440" s="97"/>
      <c r="B440" s="97"/>
      <c r="C440" s="97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</row>
    <row r="441">
      <c r="A441" s="97"/>
      <c r="B441" s="97"/>
      <c r="C441" s="97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</row>
    <row r="442">
      <c r="A442" s="97"/>
      <c r="B442" s="97"/>
      <c r="C442" s="97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</row>
    <row r="443">
      <c r="A443" s="97"/>
      <c r="B443" s="97"/>
      <c r="C443" s="97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</row>
    <row r="444">
      <c r="A444" s="97"/>
      <c r="B444" s="97"/>
      <c r="C444" s="97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</row>
    <row r="445">
      <c r="A445" s="97"/>
      <c r="B445" s="97"/>
      <c r="C445" s="97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</row>
    <row r="446">
      <c r="A446" s="97"/>
      <c r="B446" s="97"/>
      <c r="C446" s="97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</row>
    <row r="447">
      <c r="A447" s="97"/>
      <c r="B447" s="97"/>
      <c r="C447" s="97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</row>
    <row r="448">
      <c r="A448" s="97"/>
      <c r="B448" s="97"/>
      <c r="C448" s="97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</row>
    <row r="449">
      <c r="A449" s="97"/>
      <c r="B449" s="97"/>
      <c r="C449" s="97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</row>
    <row r="450">
      <c r="A450" s="97"/>
      <c r="B450" s="97"/>
      <c r="C450" s="97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</row>
    <row r="451">
      <c r="A451" s="97"/>
      <c r="B451" s="97"/>
      <c r="C451" s="97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</row>
    <row r="452">
      <c r="A452" s="97"/>
      <c r="B452" s="97"/>
      <c r="C452" s="97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</row>
    <row r="453">
      <c r="A453" s="97"/>
      <c r="B453" s="97"/>
      <c r="C453" s="97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</row>
    <row r="454">
      <c r="A454" s="97"/>
      <c r="B454" s="97"/>
      <c r="C454" s="97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</row>
    <row r="455">
      <c r="A455" s="97"/>
      <c r="B455" s="97"/>
      <c r="C455" s="97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</row>
    <row r="456">
      <c r="A456" s="97"/>
      <c r="B456" s="97"/>
      <c r="C456" s="97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</row>
    <row r="457">
      <c r="A457" s="97"/>
      <c r="B457" s="97"/>
      <c r="C457" s="97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</row>
    <row r="458">
      <c r="A458" s="97"/>
      <c r="B458" s="97"/>
      <c r="C458" s="97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</row>
    <row r="459">
      <c r="A459" s="97"/>
      <c r="B459" s="97"/>
      <c r="C459" s="97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</row>
    <row r="460">
      <c r="A460" s="97"/>
      <c r="B460" s="97"/>
      <c r="C460" s="97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</row>
    <row r="461">
      <c r="A461" s="97"/>
      <c r="B461" s="97"/>
      <c r="C461" s="97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</row>
    <row r="462">
      <c r="A462" s="97"/>
      <c r="B462" s="97"/>
      <c r="C462" s="97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</row>
    <row r="463">
      <c r="A463" s="97"/>
      <c r="B463" s="97"/>
      <c r="C463" s="97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</row>
    <row r="464">
      <c r="A464" s="97"/>
      <c r="B464" s="97"/>
      <c r="C464" s="97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</row>
    <row r="465">
      <c r="A465" s="97"/>
      <c r="B465" s="97"/>
      <c r="C465" s="97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</row>
    <row r="466">
      <c r="A466" s="97"/>
      <c r="B466" s="97"/>
      <c r="C466" s="97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</row>
    <row r="467">
      <c r="A467" s="97"/>
      <c r="B467" s="97"/>
      <c r="C467" s="97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</row>
    <row r="468">
      <c r="A468" s="97"/>
      <c r="B468" s="97"/>
      <c r="C468" s="97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</row>
    <row r="469">
      <c r="A469" s="97"/>
      <c r="B469" s="97"/>
      <c r="C469" s="97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</row>
    <row r="470">
      <c r="A470" s="97"/>
      <c r="B470" s="97"/>
      <c r="C470" s="97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</row>
    <row r="471">
      <c r="A471" s="97"/>
      <c r="B471" s="97"/>
      <c r="C471" s="97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</row>
    <row r="472">
      <c r="A472" s="97"/>
      <c r="B472" s="97"/>
      <c r="C472" s="97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</row>
    <row r="473">
      <c r="A473" s="97"/>
      <c r="B473" s="97"/>
      <c r="C473" s="97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</row>
    <row r="474">
      <c r="A474" s="97"/>
      <c r="B474" s="97"/>
      <c r="C474" s="97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</row>
    <row r="475">
      <c r="A475" s="97"/>
      <c r="B475" s="97"/>
      <c r="C475" s="97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</row>
    <row r="476">
      <c r="A476" s="97"/>
      <c r="B476" s="97"/>
      <c r="C476" s="97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</row>
    <row r="477">
      <c r="A477" s="97"/>
      <c r="B477" s="97"/>
      <c r="C477" s="97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</row>
    <row r="478">
      <c r="A478" s="97"/>
      <c r="B478" s="97"/>
      <c r="C478" s="97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</row>
    <row r="479">
      <c r="A479" s="97"/>
      <c r="B479" s="97"/>
      <c r="C479" s="97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</row>
    <row r="480">
      <c r="A480" s="97"/>
      <c r="B480" s="97"/>
      <c r="C480" s="97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</row>
    <row r="481">
      <c r="A481" s="97"/>
      <c r="B481" s="97"/>
      <c r="C481" s="97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</row>
    <row r="482">
      <c r="A482" s="97"/>
      <c r="B482" s="97"/>
      <c r="C482" s="97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</row>
    <row r="483">
      <c r="A483" s="97"/>
      <c r="B483" s="97"/>
      <c r="C483" s="97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</row>
    <row r="484">
      <c r="A484" s="97"/>
      <c r="B484" s="97"/>
      <c r="C484" s="97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</row>
    <row r="485">
      <c r="A485" s="97"/>
      <c r="B485" s="97"/>
      <c r="C485" s="97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</row>
    <row r="486">
      <c r="A486" s="97"/>
      <c r="B486" s="97"/>
      <c r="C486" s="97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</row>
    <row r="487">
      <c r="A487" s="97"/>
      <c r="B487" s="97"/>
      <c r="C487" s="97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</row>
    <row r="488">
      <c r="A488" s="97"/>
      <c r="B488" s="97"/>
      <c r="C488" s="97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</row>
    <row r="489">
      <c r="A489" s="97"/>
      <c r="B489" s="97"/>
      <c r="C489" s="97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</row>
    <row r="490">
      <c r="A490" s="97"/>
      <c r="B490" s="97"/>
      <c r="C490" s="97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</row>
    <row r="491">
      <c r="A491" s="97"/>
      <c r="B491" s="97"/>
      <c r="C491" s="97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</row>
    <row r="492">
      <c r="A492" s="97"/>
      <c r="B492" s="97"/>
      <c r="C492" s="97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</row>
    <row r="493">
      <c r="A493" s="97"/>
      <c r="B493" s="97"/>
      <c r="C493" s="97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</row>
    <row r="494">
      <c r="A494" s="97"/>
      <c r="B494" s="97"/>
      <c r="C494" s="97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</row>
    <row r="495">
      <c r="A495" s="97"/>
      <c r="B495" s="97"/>
      <c r="C495" s="97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</row>
    <row r="496">
      <c r="A496" s="97"/>
      <c r="B496" s="97"/>
      <c r="C496" s="97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</row>
    <row r="497">
      <c r="A497" s="97"/>
      <c r="B497" s="97"/>
      <c r="C497" s="97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</row>
    <row r="498">
      <c r="A498" s="97"/>
      <c r="B498" s="97"/>
      <c r="C498" s="97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</row>
    <row r="499">
      <c r="A499" s="97"/>
      <c r="B499" s="97"/>
      <c r="C499" s="97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</row>
    <row r="500">
      <c r="A500" s="97"/>
      <c r="B500" s="97"/>
      <c r="C500" s="97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</row>
    <row r="501">
      <c r="A501" s="97"/>
      <c r="B501" s="97"/>
      <c r="C501" s="97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</row>
    <row r="502">
      <c r="A502" s="97"/>
      <c r="B502" s="97"/>
      <c r="C502" s="97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</row>
    <row r="503">
      <c r="A503" s="97"/>
      <c r="B503" s="97"/>
      <c r="C503" s="97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</row>
    <row r="504">
      <c r="A504" s="97"/>
      <c r="B504" s="97"/>
      <c r="C504" s="97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</row>
    <row r="505">
      <c r="A505" s="97"/>
      <c r="B505" s="97"/>
      <c r="C505" s="97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</row>
    <row r="506">
      <c r="A506" s="97"/>
      <c r="B506" s="97"/>
      <c r="C506" s="97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</row>
    <row r="507">
      <c r="A507" s="97"/>
      <c r="B507" s="97"/>
      <c r="C507" s="97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</row>
    <row r="508">
      <c r="A508" s="97"/>
      <c r="B508" s="97"/>
      <c r="C508" s="97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</row>
    <row r="509">
      <c r="A509" s="97"/>
      <c r="B509" s="97"/>
      <c r="C509" s="97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</row>
    <row r="510">
      <c r="A510" s="97"/>
      <c r="B510" s="97"/>
      <c r="C510" s="97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</row>
    <row r="511">
      <c r="A511" s="97"/>
      <c r="B511" s="97"/>
      <c r="C511" s="97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</row>
    <row r="512">
      <c r="A512" s="97"/>
      <c r="B512" s="97"/>
      <c r="C512" s="97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</row>
    <row r="513">
      <c r="A513" s="97"/>
      <c r="B513" s="97"/>
      <c r="C513" s="97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</row>
    <row r="514">
      <c r="A514" s="97"/>
      <c r="B514" s="97"/>
      <c r="C514" s="97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</row>
    <row r="515">
      <c r="A515" s="97"/>
      <c r="B515" s="97"/>
      <c r="C515" s="97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</row>
    <row r="516">
      <c r="A516" s="97"/>
      <c r="B516" s="97"/>
      <c r="C516" s="97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</row>
    <row r="517">
      <c r="A517" s="97"/>
      <c r="B517" s="97"/>
      <c r="C517" s="97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</row>
    <row r="518">
      <c r="A518" s="97"/>
      <c r="B518" s="97"/>
      <c r="C518" s="97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</row>
    <row r="519">
      <c r="A519" s="97"/>
      <c r="B519" s="97"/>
      <c r="C519" s="97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</row>
    <row r="520">
      <c r="A520" s="97"/>
      <c r="B520" s="97"/>
      <c r="C520" s="97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</row>
    <row r="521">
      <c r="A521" s="97"/>
      <c r="B521" s="97"/>
      <c r="C521" s="97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</row>
    <row r="522">
      <c r="A522" s="97"/>
      <c r="B522" s="97"/>
      <c r="C522" s="97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</row>
    <row r="523">
      <c r="A523" s="97"/>
      <c r="B523" s="97"/>
      <c r="C523" s="97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</row>
    <row r="524">
      <c r="A524" s="97"/>
      <c r="B524" s="97"/>
      <c r="C524" s="97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</row>
    <row r="525">
      <c r="A525" s="97"/>
      <c r="B525" s="97"/>
      <c r="C525" s="97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</row>
    <row r="526">
      <c r="A526" s="97"/>
      <c r="B526" s="97"/>
      <c r="C526" s="97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</row>
    <row r="527">
      <c r="A527" s="97"/>
      <c r="B527" s="97"/>
      <c r="C527" s="97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</row>
    <row r="528">
      <c r="A528" s="97"/>
      <c r="B528" s="97"/>
      <c r="C528" s="97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</row>
    <row r="529">
      <c r="A529" s="97"/>
      <c r="B529" s="97"/>
      <c r="C529" s="97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</row>
    <row r="530">
      <c r="A530" s="97"/>
      <c r="B530" s="97"/>
      <c r="C530" s="97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</row>
    <row r="531">
      <c r="A531" s="97"/>
      <c r="B531" s="97"/>
      <c r="C531" s="97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</row>
    <row r="532">
      <c r="A532" s="97"/>
      <c r="B532" s="97"/>
      <c r="C532" s="97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</row>
    <row r="533">
      <c r="A533" s="97"/>
      <c r="B533" s="97"/>
      <c r="C533" s="97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</row>
    <row r="534">
      <c r="A534" s="97"/>
      <c r="B534" s="97"/>
      <c r="C534" s="97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</row>
    <row r="535">
      <c r="A535" s="97"/>
      <c r="B535" s="97"/>
      <c r="C535" s="97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</row>
    <row r="536">
      <c r="A536" s="97"/>
      <c r="B536" s="97"/>
      <c r="C536" s="97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</row>
    <row r="537">
      <c r="A537" s="97"/>
      <c r="B537" s="97"/>
      <c r="C537" s="97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</row>
    <row r="538">
      <c r="A538" s="97"/>
      <c r="B538" s="97"/>
      <c r="C538" s="97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</row>
    <row r="539">
      <c r="A539" s="97"/>
      <c r="B539" s="97"/>
      <c r="C539" s="97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</row>
    <row r="540">
      <c r="A540" s="97"/>
      <c r="B540" s="97"/>
      <c r="C540" s="97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</row>
    <row r="541">
      <c r="A541" s="97"/>
      <c r="B541" s="97"/>
      <c r="C541" s="97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</row>
    <row r="542">
      <c r="A542" s="97"/>
      <c r="B542" s="97"/>
      <c r="C542" s="97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</row>
    <row r="543">
      <c r="A543" s="97"/>
      <c r="B543" s="97"/>
      <c r="C543" s="97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</row>
    <row r="544">
      <c r="A544" s="97"/>
      <c r="B544" s="97"/>
      <c r="C544" s="97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</row>
    <row r="545">
      <c r="A545" s="97"/>
      <c r="B545" s="97"/>
      <c r="C545" s="97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</row>
    <row r="546">
      <c r="A546" s="97"/>
      <c r="B546" s="97"/>
      <c r="C546" s="97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</row>
    <row r="547">
      <c r="A547" s="97"/>
      <c r="B547" s="97"/>
      <c r="C547" s="97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</row>
    <row r="548">
      <c r="A548" s="97"/>
      <c r="B548" s="97"/>
      <c r="C548" s="97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</row>
    <row r="549">
      <c r="A549" s="97"/>
      <c r="B549" s="97"/>
      <c r="C549" s="97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</row>
    <row r="550">
      <c r="A550" s="97"/>
      <c r="B550" s="97"/>
      <c r="C550" s="97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</row>
    <row r="551">
      <c r="A551" s="97"/>
      <c r="B551" s="97"/>
      <c r="C551" s="97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</row>
    <row r="552">
      <c r="A552" s="97"/>
      <c r="B552" s="97"/>
      <c r="C552" s="97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</row>
    <row r="553">
      <c r="A553" s="97"/>
      <c r="B553" s="97"/>
      <c r="C553" s="97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</row>
    <row r="554">
      <c r="A554" s="97"/>
      <c r="B554" s="97"/>
      <c r="C554" s="97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</row>
    <row r="555">
      <c r="A555" s="97"/>
      <c r="B555" s="97"/>
      <c r="C555" s="97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</row>
    <row r="556">
      <c r="A556" s="97"/>
      <c r="B556" s="97"/>
      <c r="C556" s="97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</row>
    <row r="557">
      <c r="A557" s="97"/>
      <c r="B557" s="97"/>
      <c r="C557" s="97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</row>
    <row r="558">
      <c r="A558" s="97"/>
      <c r="B558" s="97"/>
      <c r="C558" s="97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</row>
    <row r="559">
      <c r="A559" s="97"/>
      <c r="B559" s="97"/>
      <c r="C559" s="97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</row>
    <row r="560">
      <c r="A560" s="97"/>
      <c r="B560" s="97"/>
      <c r="C560" s="97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</row>
    <row r="561">
      <c r="A561" s="97"/>
      <c r="B561" s="97"/>
      <c r="C561" s="97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</row>
    <row r="562">
      <c r="A562" s="97"/>
      <c r="B562" s="97"/>
      <c r="C562" s="97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</row>
    <row r="563">
      <c r="A563" s="97"/>
      <c r="B563" s="97"/>
      <c r="C563" s="97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</row>
    <row r="564">
      <c r="A564" s="97"/>
      <c r="B564" s="97"/>
      <c r="C564" s="97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</row>
    <row r="565">
      <c r="A565" s="97"/>
      <c r="B565" s="97"/>
      <c r="C565" s="97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</row>
    <row r="566">
      <c r="A566" s="97"/>
      <c r="B566" s="97"/>
      <c r="C566" s="97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</row>
    <row r="567">
      <c r="A567" s="97"/>
      <c r="B567" s="97"/>
      <c r="C567" s="97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</row>
    <row r="568">
      <c r="A568" s="97"/>
      <c r="B568" s="97"/>
      <c r="C568" s="97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</row>
    <row r="569">
      <c r="A569" s="97"/>
      <c r="B569" s="97"/>
      <c r="C569" s="97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</row>
    <row r="570">
      <c r="A570" s="97"/>
      <c r="B570" s="97"/>
      <c r="C570" s="97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</row>
    <row r="571">
      <c r="A571" s="97"/>
      <c r="B571" s="97"/>
      <c r="C571" s="97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</row>
    <row r="572">
      <c r="A572" s="97"/>
      <c r="B572" s="97"/>
      <c r="C572" s="97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</row>
    <row r="573">
      <c r="A573" s="97"/>
      <c r="B573" s="97"/>
      <c r="C573" s="97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</row>
    <row r="574">
      <c r="A574" s="97"/>
      <c r="B574" s="97"/>
      <c r="C574" s="97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</row>
    <row r="575">
      <c r="A575" s="97"/>
      <c r="B575" s="97"/>
      <c r="C575" s="97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</row>
    <row r="576">
      <c r="A576" s="97"/>
      <c r="B576" s="97"/>
      <c r="C576" s="97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</row>
    <row r="577">
      <c r="A577" s="97"/>
      <c r="B577" s="97"/>
      <c r="C577" s="97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</row>
    <row r="578">
      <c r="A578" s="97"/>
      <c r="B578" s="97"/>
      <c r="C578" s="97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</row>
    <row r="579">
      <c r="A579" s="97"/>
      <c r="B579" s="97"/>
      <c r="C579" s="97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</row>
    <row r="580">
      <c r="A580" s="97"/>
      <c r="B580" s="97"/>
      <c r="C580" s="97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</row>
    <row r="581">
      <c r="A581" s="97"/>
      <c r="B581" s="97"/>
      <c r="C581" s="97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</row>
    <row r="582">
      <c r="A582" s="97"/>
      <c r="B582" s="97"/>
      <c r="C582" s="97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</row>
    <row r="583">
      <c r="A583" s="97"/>
      <c r="B583" s="97"/>
      <c r="C583" s="97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</row>
    <row r="584">
      <c r="A584" s="97"/>
      <c r="B584" s="97"/>
      <c r="C584" s="97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</row>
    <row r="585">
      <c r="A585" s="97"/>
      <c r="B585" s="97"/>
      <c r="C585" s="97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</row>
    <row r="586">
      <c r="A586" s="97"/>
      <c r="B586" s="97"/>
      <c r="C586" s="97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</row>
    <row r="587">
      <c r="A587" s="97"/>
      <c r="B587" s="97"/>
      <c r="C587" s="97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</row>
    <row r="588">
      <c r="A588" s="97"/>
      <c r="B588" s="97"/>
      <c r="C588" s="97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</row>
    <row r="589">
      <c r="A589" s="97"/>
      <c r="B589" s="97"/>
      <c r="C589" s="97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</row>
    <row r="590">
      <c r="A590" s="97"/>
      <c r="B590" s="97"/>
      <c r="C590" s="97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</row>
    <row r="591">
      <c r="A591" s="97"/>
      <c r="B591" s="97"/>
      <c r="C591" s="97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</row>
    <row r="592">
      <c r="A592" s="97"/>
      <c r="B592" s="97"/>
      <c r="C592" s="97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</row>
    <row r="593">
      <c r="A593" s="97"/>
      <c r="B593" s="97"/>
      <c r="C593" s="97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</row>
    <row r="594">
      <c r="A594" s="97"/>
      <c r="B594" s="97"/>
      <c r="C594" s="97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</row>
    <row r="595">
      <c r="A595" s="97"/>
      <c r="B595" s="97"/>
      <c r="C595" s="97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</row>
    <row r="596">
      <c r="A596" s="97"/>
      <c r="B596" s="97"/>
      <c r="C596" s="97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</row>
    <row r="597">
      <c r="A597" s="97"/>
      <c r="B597" s="97"/>
      <c r="C597" s="97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</row>
    <row r="598">
      <c r="A598" s="97"/>
      <c r="B598" s="97"/>
      <c r="C598" s="97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</row>
    <row r="599">
      <c r="A599" s="97"/>
      <c r="B599" s="97"/>
      <c r="C599" s="97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</row>
    <row r="600">
      <c r="A600" s="97"/>
      <c r="B600" s="97"/>
      <c r="C600" s="97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</row>
    <row r="601">
      <c r="A601" s="97"/>
      <c r="B601" s="97"/>
      <c r="C601" s="97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</row>
    <row r="602">
      <c r="A602" s="97"/>
      <c r="B602" s="97"/>
      <c r="C602" s="97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</row>
    <row r="603">
      <c r="A603" s="97"/>
      <c r="B603" s="97"/>
      <c r="C603" s="97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</row>
    <row r="604">
      <c r="A604" s="97"/>
      <c r="B604" s="97"/>
      <c r="C604" s="97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</row>
    <row r="605">
      <c r="A605" s="97"/>
      <c r="B605" s="97"/>
      <c r="C605" s="97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</row>
    <row r="606">
      <c r="A606" s="97"/>
      <c r="B606" s="97"/>
      <c r="C606" s="97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</row>
    <row r="607">
      <c r="A607" s="97"/>
      <c r="B607" s="97"/>
      <c r="C607" s="97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</row>
    <row r="608">
      <c r="A608" s="97"/>
      <c r="B608" s="97"/>
      <c r="C608" s="97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</row>
    <row r="609">
      <c r="A609" s="97"/>
      <c r="B609" s="97"/>
      <c r="C609" s="97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</row>
    <row r="610">
      <c r="A610" s="97"/>
      <c r="B610" s="97"/>
      <c r="C610" s="97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</row>
    <row r="611">
      <c r="A611" s="97"/>
      <c r="B611" s="97"/>
      <c r="C611" s="97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</row>
    <row r="612">
      <c r="A612" s="97"/>
      <c r="B612" s="97"/>
      <c r="C612" s="97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</row>
    <row r="613">
      <c r="A613" s="97"/>
      <c r="B613" s="97"/>
      <c r="C613" s="97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</row>
    <row r="614">
      <c r="A614" s="97"/>
      <c r="B614" s="97"/>
      <c r="C614" s="97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</row>
    <row r="615">
      <c r="A615" s="97"/>
      <c r="B615" s="97"/>
      <c r="C615" s="97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</row>
    <row r="616">
      <c r="A616" s="97"/>
      <c r="B616" s="97"/>
      <c r="C616" s="97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</row>
    <row r="617">
      <c r="A617" s="97"/>
      <c r="B617" s="97"/>
      <c r="C617" s="97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</row>
    <row r="618">
      <c r="A618" s="97"/>
      <c r="B618" s="97"/>
      <c r="C618" s="97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</row>
    <row r="619">
      <c r="A619" s="97"/>
      <c r="B619" s="97"/>
      <c r="C619" s="97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</row>
    <row r="620">
      <c r="A620" s="97"/>
      <c r="B620" s="97"/>
      <c r="C620" s="97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</row>
    <row r="621">
      <c r="A621" s="97"/>
      <c r="B621" s="97"/>
      <c r="C621" s="97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</row>
    <row r="622">
      <c r="A622" s="97"/>
      <c r="B622" s="97"/>
      <c r="C622" s="97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</row>
    <row r="623">
      <c r="A623" s="97"/>
      <c r="B623" s="97"/>
      <c r="C623" s="97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</row>
    <row r="624">
      <c r="A624" s="97"/>
      <c r="B624" s="97"/>
      <c r="C624" s="97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</row>
    <row r="625">
      <c r="A625" s="97"/>
      <c r="B625" s="97"/>
      <c r="C625" s="97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</row>
    <row r="626">
      <c r="A626" s="97"/>
      <c r="B626" s="97"/>
      <c r="C626" s="97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</row>
    <row r="627">
      <c r="A627" s="97"/>
      <c r="B627" s="97"/>
      <c r="C627" s="97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</row>
    <row r="628">
      <c r="A628" s="97"/>
      <c r="B628" s="97"/>
      <c r="C628" s="97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</row>
    <row r="629">
      <c r="A629" s="97"/>
      <c r="B629" s="97"/>
      <c r="C629" s="97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</row>
    <row r="630">
      <c r="A630" s="97"/>
      <c r="B630" s="97"/>
      <c r="C630" s="97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</row>
    <row r="631">
      <c r="A631" s="97"/>
      <c r="B631" s="97"/>
      <c r="C631" s="97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</row>
    <row r="632">
      <c r="A632" s="97"/>
      <c r="B632" s="97"/>
      <c r="C632" s="97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</row>
    <row r="633">
      <c r="A633" s="97"/>
      <c r="B633" s="97"/>
      <c r="C633" s="97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</row>
    <row r="634">
      <c r="A634" s="97"/>
      <c r="B634" s="97"/>
      <c r="C634" s="97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</row>
    <row r="635">
      <c r="A635" s="97"/>
      <c r="B635" s="97"/>
      <c r="C635" s="97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</row>
    <row r="636">
      <c r="A636" s="97"/>
      <c r="B636" s="97"/>
      <c r="C636" s="97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</row>
    <row r="637">
      <c r="A637" s="97"/>
      <c r="B637" s="97"/>
      <c r="C637" s="97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</row>
    <row r="638">
      <c r="A638" s="97"/>
      <c r="B638" s="97"/>
      <c r="C638" s="97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</row>
    <row r="639">
      <c r="A639" s="97"/>
      <c r="B639" s="97"/>
      <c r="C639" s="97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</row>
    <row r="640">
      <c r="A640" s="97"/>
      <c r="B640" s="97"/>
      <c r="C640" s="97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</row>
    <row r="641">
      <c r="A641" s="97"/>
      <c r="B641" s="97"/>
      <c r="C641" s="97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</row>
    <row r="642">
      <c r="A642" s="97"/>
      <c r="B642" s="97"/>
      <c r="C642" s="97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</row>
    <row r="643">
      <c r="A643" s="97"/>
      <c r="B643" s="97"/>
      <c r="C643" s="97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</row>
    <row r="644">
      <c r="A644" s="97"/>
      <c r="B644" s="97"/>
      <c r="C644" s="97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</row>
    <row r="645">
      <c r="A645" s="97"/>
      <c r="B645" s="97"/>
      <c r="C645" s="97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</row>
    <row r="646">
      <c r="A646" s="97"/>
      <c r="B646" s="97"/>
      <c r="C646" s="97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</row>
    <row r="647">
      <c r="A647" s="97"/>
      <c r="B647" s="97"/>
      <c r="C647" s="97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</row>
    <row r="648">
      <c r="A648" s="97"/>
      <c r="B648" s="97"/>
      <c r="C648" s="97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</row>
    <row r="649">
      <c r="A649" s="97"/>
      <c r="B649" s="97"/>
      <c r="C649" s="97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</row>
    <row r="650">
      <c r="A650" s="97"/>
      <c r="B650" s="97"/>
      <c r="C650" s="97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</row>
    <row r="651">
      <c r="A651" s="97"/>
      <c r="B651" s="97"/>
      <c r="C651" s="97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</row>
    <row r="652">
      <c r="A652" s="97"/>
      <c r="B652" s="97"/>
      <c r="C652" s="97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</row>
    <row r="653">
      <c r="A653" s="97"/>
      <c r="B653" s="97"/>
      <c r="C653" s="97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</row>
    <row r="654">
      <c r="A654" s="97"/>
      <c r="B654" s="97"/>
      <c r="C654" s="97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</row>
    <row r="655">
      <c r="A655" s="97"/>
      <c r="B655" s="97"/>
      <c r="C655" s="97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</row>
    <row r="656">
      <c r="A656" s="97"/>
      <c r="B656" s="97"/>
      <c r="C656" s="97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</row>
    <row r="657">
      <c r="A657" s="97"/>
      <c r="B657" s="97"/>
      <c r="C657" s="97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</row>
    <row r="658">
      <c r="A658" s="97"/>
      <c r="B658" s="97"/>
      <c r="C658" s="97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</row>
    <row r="659">
      <c r="A659" s="97"/>
      <c r="B659" s="97"/>
      <c r="C659" s="97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</row>
    <row r="660">
      <c r="A660" s="97"/>
      <c r="B660" s="97"/>
      <c r="C660" s="97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</row>
    <row r="661">
      <c r="A661" s="97"/>
      <c r="B661" s="97"/>
      <c r="C661" s="97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</row>
    <row r="662">
      <c r="A662" s="97"/>
      <c r="B662" s="97"/>
      <c r="C662" s="97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</row>
    <row r="663">
      <c r="A663" s="97"/>
      <c r="B663" s="97"/>
      <c r="C663" s="97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</row>
    <row r="664">
      <c r="A664" s="97"/>
      <c r="B664" s="97"/>
      <c r="C664" s="97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</row>
    <row r="665">
      <c r="A665" s="97"/>
      <c r="B665" s="97"/>
      <c r="C665" s="97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</row>
    <row r="666">
      <c r="A666" s="97"/>
      <c r="B666" s="97"/>
      <c r="C666" s="97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</row>
    <row r="667">
      <c r="A667" s="97"/>
      <c r="B667" s="97"/>
      <c r="C667" s="97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</row>
    <row r="668">
      <c r="A668" s="97"/>
      <c r="B668" s="97"/>
      <c r="C668" s="97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</row>
    <row r="669">
      <c r="A669" s="97"/>
      <c r="B669" s="97"/>
      <c r="C669" s="97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</row>
    <row r="670">
      <c r="A670" s="97"/>
      <c r="B670" s="97"/>
      <c r="C670" s="97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</row>
    <row r="671">
      <c r="A671" s="97"/>
      <c r="B671" s="97"/>
      <c r="C671" s="97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</row>
    <row r="672">
      <c r="A672" s="97"/>
      <c r="B672" s="97"/>
      <c r="C672" s="97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</row>
    <row r="673">
      <c r="A673" s="97"/>
      <c r="B673" s="97"/>
      <c r="C673" s="97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</row>
    <row r="674">
      <c r="A674" s="97"/>
      <c r="B674" s="97"/>
      <c r="C674" s="97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</row>
    <row r="675">
      <c r="A675" s="97"/>
      <c r="B675" s="97"/>
      <c r="C675" s="97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</row>
    <row r="676">
      <c r="A676" s="97"/>
      <c r="B676" s="97"/>
      <c r="C676" s="97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</row>
    <row r="677">
      <c r="A677" s="97"/>
      <c r="B677" s="97"/>
      <c r="C677" s="97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</row>
    <row r="678">
      <c r="A678" s="97"/>
      <c r="B678" s="97"/>
      <c r="C678" s="97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</row>
    <row r="679">
      <c r="A679" s="97"/>
      <c r="B679" s="97"/>
      <c r="C679" s="97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</row>
    <row r="680">
      <c r="A680" s="97"/>
      <c r="B680" s="97"/>
      <c r="C680" s="97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</row>
    <row r="681">
      <c r="A681" s="97"/>
      <c r="B681" s="97"/>
      <c r="C681" s="97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</row>
    <row r="682">
      <c r="A682" s="97"/>
      <c r="B682" s="97"/>
      <c r="C682" s="97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</row>
    <row r="683">
      <c r="A683" s="97"/>
      <c r="B683" s="97"/>
      <c r="C683" s="97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</row>
    <row r="684">
      <c r="A684" s="97"/>
      <c r="B684" s="97"/>
      <c r="C684" s="97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</row>
    <row r="685">
      <c r="A685" s="97"/>
      <c r="B685" s="97"/>
      <c r="C685" s="97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</row>
    <row r="686">
      <c r="A686" s="97"/>
      <c r="B686" s="97"/>
      <c r="C686" s="97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</row>
    <row r="687">
      <c r="A687" s="97"/>
      <c r="B687" s="97"/>
      <c r="C687" s="97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</row>
    <row r="688">
      <c r="A688" s="97"/>
      <c r="B688" s="97"/>
      <c r="C688" s="97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</row>
    <row r="689">
      <c r="A689" s="97"/>
      <c r="B689" s="97"/>
      <c r="C689" s="97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</row>
    <row r="690">
      <c r="A690" s="97"/>
      <c r="B690" s="97"/>
      <c r="C690" s="97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</row>
    <row r="691">
      <c r="A691" s="97"/>
      <c r="B691" s="97"/>
      <c r="C691" s="97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</row>
    <row r="692">
      <c r="A692" s="97"/>
      <c r="B692" s="97"/>
      <c r="C692" s="97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</row>
    <row r="693">
      <c r="A693" s="97"/>
      <c r="B693" s="97"/>
      <c r="C693" s="97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</row>
    <row r="694">
      <c r="A694" s="97"/>
      <c r="B694" s="97"/>
      <c r="C694" s="97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</row>
    <row r="695">
      <c r="A695" s="97"/>
      <c r="B695" s="97"/>
      <c r="C695" s="97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</row>
    <row r="696">
      <c r="A696" s="97"/>
      <c r="B696" s="97"/>
      <c r="C696" s="97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</row>
    <row r="697">
      <c r="A697" s="97"/>
      <c r="B697" s="97"/>
      <c r="C697" s="97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</row>
    <row r="698">
      <c r="A698" s="97"/>
      <c r="B698" s="97"/>
      <c r="C698" s="97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</row>
    <row r="699">
      <c r="A699" s="97"/>
      <c r="B699" s="97"/>
      <c r="C699" s="97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</row>
    <row r="700">
      <c r="A700" s="97"/>
      <c r="B700" s="97"/>
      <c r="C700" s="97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</row>
    <row r="701">
      <c r="A701" s="97"/>
      <c r="B701" s="97"/>
      <c r="C701" s="97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</row>
    <row r="702">
      <c r="A702" s="97"/>
      <c r="B702" s="97"/>
      <c r="C702" s="97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</row>
    <row r="703">
      <c r="A703" s="97"/>
      <c r="B703" s="97"/>
      <c r="C703" s="97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</row>
    <row r="704">
      <c r="A704" s="97"/>
      <c r="B704" s="97"/>
      <c r="C704" s="97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</row>
    <row r="705">
      <c r="A705" s="97"/>
      <c r="B705" s="97"/>
      <c r="C705" s="97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</row>
    <row r="706">
      <c r="A706" s="97"/>
      <c r="B706" s="97"/>
      <c r="C706" s="97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</row>
    <row r="707">
      <c r="A707" s="97"/>
      <c r="B707" s="97"/>
      <c r="C707" s="97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</row>
    <row r="708">
      <c r="A708" s="97"/>
      <c r="B708" s="97"/>
      <c r="C708" s="97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</row>
    <row r="709">
      <c r="A709" s="97"/>
      <c r="B709" s="97"/>
      <c r="C709" s="97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</row>
    <row r="710">
      <c r="A710" s="97"/>
      <c r="B710" s="97"/>
      <c r="C710" s="97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</row>
    <row r="711">
      <c r="A711" s="97"/>
      <c r="B711" s="97"/>
      <c r="C711" s="97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</row>
    <row r="712">
      <c r="A712" s="97"/>
      <c r="B712" s="97"/>
      <c r="C712" s="97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</row>
    <row r="713">
      <c r="A713" s="97"/>
      <c r="B713" s="97"/>
      <c r="C713" s="97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</row>
    <row r="714">
      <c r="A714" s="97"/>
      <c r="B714" s="97"/>
      <c r="C714" s="97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</row>
    <row r="715">
      <c r="A715" s="97"/>
      <c r="B715" s="97"/>
      <c r="C715" s="97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</row>
    <row r="716">
      <c r="A716" s="97"/>
      <c r="B716" s="97"/>
      <c r="C716" s="97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</row>
    <row r="717">
      <c r="A717" s="97"/>
      <c r="B717" s="97"/>
      <c r="C717" s="97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</row>
    <row r="718">
      <c r="A718" s="97"/>
      <c r="B718" s="97"/>
      <c r="C718" s="97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</row>
    <row r="719">
      <c r="A719" s="97"/>
      <c r="B719" s="97"/>
      <c r="C719" s="97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</row>
    <row r="720">
      <c r="A720" s="97"/>
      <c r="B720" s="97"/>
      <c r="C720" s="97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</row>
    <row r="721">
      <c r="A721" s="97"/>
      <c r="B721" s="97"/>
      <c r="C721" s="97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</row>
    <row r="722">
      <c r="A722" s="97"/>
      <c r="B722" s="97"/>
      <c r="C722" s="97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</row>
    <row r="723">
      <c r="A723" s="97"/>
      <c r="B723" s="97"/>
      <c r="C723" s="97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</row>
    <row r="724">
      <c r="A724" s="97"/>
      <c r="B724" s="97"/>
      <c r="C724" s="97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</row>
    <row r="725">
      <c r="A725" s="97"/>
      <c r="B725" s="97"/>
      <c r="C725" s="97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</row>
    <row r="726">
      <c r="A726" s="97"/>
      <c r="B726" s="97"/>
      <c r="C726" s="97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</row>
    <row r="727">
      <c r="A727" s="97"/>
      <c r="B727" s="97"/>
      <c r="C727" s="97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</row>
    <row r="728">
      <c r="A728" s="97"/>
      <c r="B728" s="97"/>
      <c r="C728" s="97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</row>
    <row r="729">
      <c r="A729" s="97"/>
      <c r="B729" s="97"/>
      <c r="C729" s="97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</row>
    <row r="730">
      <c r="A730" s="97"/>
      <c r="B730" s="97"/>
      <c r="C730" s="97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</row>
    <row r="731">
      <c r="A731" s="97"/>
      <c r="B731" s="97"/>
      <c r="C731" s="97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</row>
    <row r="732">
      <c r="A732" s="97"/>
      <c r="B732" s="97"/>
      <c r="C732" s="97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</row>
    <row r="733">
      <c r="A733" s="97"/>
      <c r="B733" s="97"/>
      <c r="C733" s="97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</row>
    <row r="734">
      <c r="A734" s="97"/>
      <c r="B734" s="97"/>
      <c r="C734" s="97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</row>
    <row r="735">
      <c r="A735" s="97"/>
      <c r="B735" s="97"/>
      <c r="C735" s="97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</row>
    <row r="736">
      <c r="A736" s="97"/>
      <c r="B736" s="97"/>
      <c r="C736" s="97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</row>
    <row r="737">
      <c r="A737" s="97"/>
      <c r="B737" s="97"/>
      <c r="C737" s="97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</row>
    <row r="738">
      <c r="A738" s="97"/>
      <c r="B738" s="97"/>
      <c r="C738" s="97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</row>
    <row r="739">
      <c r="A739" s="97"/>
      <c r="B739" s="97"/>
      <c r="C739" s="97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</row>
    <row r="740">
      <c r="A740" s="97"/>
      <c r="B740" s="97"/>
      <c r="C740" s="97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</row>
    <row r="741">
      <c r="A741" s="97"/>
      <c r="B741" s="97"/>
      <c r="C741" s="97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</row>
    <row r="742">
      <c r="A742" s="97"/>
      <c r="B742" s="97"/>
      <c r="C742" s="97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</row>
    <row r="743">
      <c r="A743" s="97"/>
      <c r="B743" s="97"/>
      <c r="C743" s="97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</row>
    <row r="744">
      <c r="A744" s="97"/>
      <c r="B744" s="97"/>
      <c r="C744" s="97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</row>
    <row r="745">
      <c r="A745" s="97"/>
      <c r="B745" s="97"/>
      <c r="C745" s="97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</row>
    <row r="746">
      <c r="A746" s="97"/>
      <c r="B746" s="97"/>
      <c r="C746" s="97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</row>
    <row r="747">
      <c r="A747" s="97"/>
      <c r="B747" s="97"/>
      <c r="C747" s="97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</row>
    <row r="748">
      <c r="A748" s="97"/>
      <c r="B748" s="97"/>
      <c r="C748" s="97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</row>
    <row r="749">
      <c r="A749" s="97"/>
      <c r="B749" s="97"/>
      <c r="C749" s="97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</row>
    <row r="750">
      <c r="A750" s="97"/>
      <c r="B750" s="97"/>
      <c r="C750" s="97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</row>
    <row r="751">
      <c r="A751" s="97"/>
      <c r="B751" s="97"/>
      <c r="C751" s="97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</row>
    <row r="752">
      <c r="A752" s="97"/>
      <c r="B752" s="97"/>
      <c r="C752" s="97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</row>
    <row r="753">
      <c r="A753" s="97"/>
      <c r="B753" s="97"/>
      <c r="C753" s="97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</row>
    <row r="754">
      <c r="A754" s="97"/>
      <c r="B754" s="97"/>
      <c r="C754" s="97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</row>
    <row r="755">
      <c r="A755" s="97"/>
      <c r="B755" s="97"/>
      <c r="C755" s="97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</row>
    <row r="756">
      <c r="A756" s="97"/>
      <c r="B756" s="97"/>
      <c r="C756" s="97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</row>
    <row r="757">
      <c r="A757" s="97"/>
      <c r="B757" s="97"/>
      <c r="C757" s="97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</row>
    <row r="758">
      <c r="A758" s="97"/>
      <c r="B758" s="97"/>
      <c r="C758" s="97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</row>
    <row r="759">
      <c r="A759" s="97"/>
      <c r="B759" s="97"/>
      <c r="C759" s="97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</row>
    <row r="760">
      <c r="A760" s="97"/>
      <c r="B760" s="97"/>
      <c r="C760" s="97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</row>
    <row r="761">
      <c r="A761" s="97"/>
      <c r="B761" s="97"/>
      <c r="C761" s="97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</row>
    <row r="762">
      <c r="A762" s="97"/>
      <c r="B762" s="97"/>
      <c r="C762" s="97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</row>
    <row r="763">
      <c r="A763" s="97"/>
      <c r="B763" s="97"/>
      <c r="C763" s="97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</row>
    <row r="764">
      <c r="A764" s="97"/>
      <c r="B764" s="97"/>
      <c r="C764" s="97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</row>
    <row r="765">
      <c r="A765" s="97"/>
      <c r="B765" s="97"/>
      <c r="C765" s="97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</row>
    <row r="766">
      <c r="A766" s="97"/>
      <c r="B766" s="97"/>
      <c r="C766" s="97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</row>
    <row r="767">
      <c r="A767" s="97"/>
      <c r="B767" s="97"/>
      <c r="C767" s="97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</row>
    <row r="768">
      <c r="A768" s="97"/>
      <c r="B768" s="97"/>
      <c r="C768" s="97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</row>
    <row r="769">
      <c r="A769" s="97"/>
      <c r="B769" s="97"/>
      <c r="C769" s="97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</row>
    <row r="770">
      <c r="A770" s="97"/>
      <c r="B770" s="97"/>
      <c r="C770" s="97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</row>
    <row r="771">
      <c r="A771" s="97"/>
      <c r="B771" s="97"/>
      <c r="C771" s="97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</row>
    <row r="772">
      <c r="A772" s="97"/>
      <c r="B772" s="97"/>
      <c r="C772" s="97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</row>
    <row r="773">
      <c r="A773" s="97"/>
      <c r="B773" s="97"/>
      <c r="C773" s="97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</row>
    <row r="774">
      <c r="A774" s="97"/>
      <c r="B774" s="97"/>
      <c r="C774" s="97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</row>
    <row r="775">
      <c r="A775" s="97"/>
      <c r="B775" s="97"/>
      <c r="C775" s="97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</row>
    <row r="776">
      <c r="A776" s="97"/>
      <c r="B776" s="97"/>
      <c r="C776" s="97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</row>
    <row r="777">
      <c r="A777" s="97"/>
      <c r="B777" s="97"/>
      <c r="C777" s="97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</row>
    <row r="778">
      <c r="A778" s="97"/>
      <c r="B778" s="97"/>
      <c r="C778" s="97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</row>
    <row r="779">
      <c r="A779" s="97"/>
      <c r="B779" s="97"/>
      <c r="C779" s="97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</row>
    <row r="780">
      <c r="A780" s="97"/>
      <c r="B780" s="97"/>
      <c r="C780" s="97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</row>
    <row r="781">
      <c r="A781" s="97"/>
      <c r="B781" s="97"/>
      <c r="C781" s="97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</row>
    <row r="782">
      <c r="A782" s="97"/>
      <c r="B782" s="97"/>
      <c r="C782" s="97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</row>
    <row r="783">
      <c r="A783" s="97"/>
      <c r="B783" s="97"/>
      <c r="C783" s="97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</row>
    <row r="784">
      <c r="A784" s="97"/>
      <c r="B784" s="97"/>
      <c r="C784" s="97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</row>
    <row r="785">
      <c r="A785" s="97"/>
      <c r="B785" s="97"/>
      <c r="C785" s="97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</row>
    <row r="786">
      <c r="A786" s="97"/>
      <c r="B786" s="97"/>
      <c r="C786" s="97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</row>
    <row r="787">
      <c r="A787" s="97"/>
      <c r="B787" s="97"/>
      <c r="C787" s="97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</row>
    <row r="788">
      <c r="A788" s="97"/>
      <c r="B788" s="97"/>
      <c r="C788" s="97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</row>
    <row r="789">
      <c r="A789" s="97"/>
      <c r="B789" s="97"/>
      <c r="C789" s="97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</row>
    <row r="790">
      <c r="A790" s="97"/>
      <c r="B790" s="97"/>
      <c r="C790" s="97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</row>
    <row r="791">
      <c r="A791" s="97"/>
      <c r="B791" s="97"/>
      <c r="C791" s="97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</row>
    <row r="792">
      <c r="A792" s="97"/>
      <c r="B792" s="97"/>
      <c r="C792" s="97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</row>
    <row r="793">
      <c r="A793" s="97"/>
      <c r="B793" s="97"/>
      <c r="C793" s="97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</row>
    <row r="794">
      <c r="A794" s="97"/>
      <c r="B794" s="97"/>
      <c r="C794" s="97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</row>
    <row r="795">
      <c r="A795" s="97"/>
      <c r="B795" s="97"/>
      <c r="C795" s="97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</row>
    <row r="796">
      <c r="A796" s="97"/>
      <c r="B796" s="97"/>
      <c r="C796" s="97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</row>
    <row r="797">
      <c r="A797" s="97"/>
      <c r="B797" s="97"/>
      <c r="C797" s="97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</row>
    <row r="798">
      <c r="A798" s="97"/>
      <c r="B798" s="97"/>
      <c r="C798" s="97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</row>
    <row r="799">
      <c r="A799" s="97"/>
      <c r="B799" s="97"/>
      <c r="C799" s="97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</row>
    <row r="800">
      <c r="A800" s="97"/>
      <c r="B800" s="97"/>
      <c r="C800" s="97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</row>
    <row r="801">
      <c r="A801" s="97"/>
      <c r="B801" s="97"/>
      <c r="C801" s="97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</row>
    <row r="802">
      <c r="A802" s="97"/>
      <c r="B802" s="97"/>
      <c r="C802" s="97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</row>
    <row r="803">
      <c r="A803" s="97"/>
      <c r="B803" s="97"/>
      <c r="C803" s="97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</row>
    <row r="804">
      <c r="A804" s="97"/>
      <c r="B804" s="97"/>
      <c r="C804" s="97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</row>
    <row r="805">
      <c r="A805" s="97"/>
      <c r="B805" s="97"/>
      <c r="C805" s="97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</row>
    <row r="806">
      <c r="A806" s="97"/>
      <c r="B806" s="97"/>
      <c r="C806" s="97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</row>
    <row r="807">
      <c r="A807" s="97"/>
      <c r="B807" s="97"/>
      <c r="C807" s="97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</row>
    <row r="808">
      <c r="A808" s="97"/>
      <c r="B808" s="97"/>
      <c r="C808" s="97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</row>
    <row r="809">
      <c r="A809" s="97"/>
      <c r="B809" s="97"/>
      <c r="C809" s="97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</row>
    <row r="810">
      <c r="A810" s="97"/>
      <c r="B810" s="97"/>
      <c r="C810" s="97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</row>
    <row r="811">
      <c r="A811" s="97"/>
      <c r="B811" s="97"/>
      <c r="C811" s="97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</row>
    <row r="812">
      <c r="A812" s="97"/>
      <c r="B812" s="97"/>
      <c r="C812" s="97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</row>
    <row r="813">
      <c r="A813" s="97"/>
      <c r="B813" s="97"/>
      <c r="C813" s="97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</row>
    <row r="814">
      <c r="A814" s="97"/>
      <c r="B814" s="97"/>
      <c r="C814" s="97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</row>
    <row r="815">
      <c r="A815" s="97"/>
      <c r="B815" s="97"/>
      <c r="C815" s="97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</row>
    <row r="816">
      <c r="A816" s="97"/>
      <c r="B816" s="97"/>
      <c r="C816" s="97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</row>
    <row r="817">
      <c r="A817" s="97"/>
      <c r="B817" s="97"/>
      <c r="C817" s="97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</row>
    <row r="818">
      <c r="A818" s="97"/>
      <c r="B818" s="97"/>
      <c r="C818" s="97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</row>
    <row r="819">
      <c r="A819" s="97"/>
      <c r="B819" s="97"/>
      <c r="C819" s="97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</row>
    <row r="820">
      <c r="A820" s="97"/>
      <c r="B820" s="97"/>
      <c r="C820" s="97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</row>
    <row r="821">
      <c r="A821" s="97"/>
      <c r="B821" s="97"/>
      <c r="C821" s="97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</row>
    <row r="822">
      <c r="A822" s="97"/>
      <c r="B822" s="97"/>
      <c r="C822" s="97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</row>
    <row r="823">
      <c r="A823" s="97"/>
      <c r="B823" s="97"/>
      <c r="C823" s="97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</row>
    <row r="824">
      <c r="A824" s="97"/>
      <c r="B824" s="97"/>
      <c r="C824" s="97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</row>
    <row r="825">
      <c r="A825" s="97"/>
      <c r="B825" s="97"/>
      <c r="C825" s="97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</row>
    <row r="826">
      <c r="A826" s="97"/>
      <c r="B826" s="97"/>
      <c r="C826" s="97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</row>
    <row r="827">
      <c r="A827" s="97"/>
      <c r="B827" s="97"/>
      <c r="C827" s="97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</row>
    <row r="828">
      <c r="A828" s="97"/>
      <c r="B828" s="97"/>
      <c r="C828" s="97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</row>
    <row r="829">
      <c r="A829" s="97"/>
      <c r="B829" s="97"/>
      <c r="C829" s="97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</row>
    <row r="830">
      <c r="A830" s="97"/>
      <c r="B830" s="97"/>
      <c r="C830" s="97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</row>
    <row r="831">
      <c r="A831" s="97"/>
      <c r="B831" s="97"/>
      <c r="C831" s="97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</row>
    <row r="832">
      <c r="A832" s="97"/>
      <c r="B832" s="97"/>
      <c r="C832" s="97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</row>
    <row r="833">
      <c r="A833" s="97"/>
      <c r="B833" s="97"/>
      <c r="C833" s="97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</row>
    <row r="834">
      <c r="A834" s="97"/>
      <c r="B834" s="97"/>
      <c r="C834" s="97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</row>
    <row r="835">
      <c r="A835" s="97"/>
      <c r="B835" s="97"/>
      <c r="C835" s="97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</row>
    <row r="836">
      <c r="A836" s="97"/>
      <c r="B836" s="97"/>
      <c r="C836" s="97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</row>
    <row r="837">
      <c r="A837" s="97"/>
      <c r="B837" s="97"/>
      <c r="C837" s="97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</row>
    <row r="838">
      <c r="A838" s="97"/>
      <c r="B838" s="97"/>
      <c r="C838" s="97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</row>
    <row r="839">
      <c r="A839" s="97"/>
      <c r="B839" s="97"/>
      <c r="C839" s="97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</row>
    <row r="840">
      <c r="A840" s="97"/>
      <c r="B840" s="97"/>
      <c r="C840" s="97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</row>
    <row r="841">
      <c r="A841" s="97"/>
      <c r="B841" s="97"/>
      <c r="C841" s="97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</row>
    <row r="842">
      <c r="A842" s="97"/>
      <c r="B842" s="97"/>
      <c r="C842" s="97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</row>
    <row r="843">
      <c r="A843" s="97"/>
      <c r="B843" s="97"/>
      <c r="C843" s="97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</row>
    <row r="844">
      <c r="A844" s="97"/>
      <c r="B844" s="97"/>
      <c r="C844" s="97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</row>
    <row r="845">
      <c r="A845" s="97"/>
      <c r="B845" s="97"/>
      <c r="C845" s="97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</row>
    <row r="846">
      <c r="A846" s="97"/>
      <c r="B846" s="97"/>
      <c r="C846" s="97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</row>
    <row r="847">
      <c r="A847" s="97"/>
      <c r="B847" s="97"/>
      <c r="C847" s="97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</row>
    <row r="848">
      <c r="A848" s="97"/>
      <c r="B848" s="97"/>
      <c r="C848" s="97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</row>
    <row r="849">
      <c r="A849" s="97"/>
      <c r="B849" s="97"/>
      <c r="C849" s="97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</row>
    <row r="850">
      <c r="A850" s="97"/>
      <c r="B850" s="97"/>
      <c r="C850" s="97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</row>
    <row r="851">
      <c r="A851" s="97"/>
      <c r="B851" s="97"/>
      <c r="C851" s="97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</row>
    <row r="852">
      <c r="A852" s="97"/>
      <c r="B852" s="97"/>
      <c r="C852" s="97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</row>
    <row r="853">
      <c r="A853" s="97"/>
      <c r="B853" s="97"/>
      <c r="C853" s="97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</row>
    <row r="854">
      <c r="A854" s="97"/>
      <c r="B854" s="97"/>
      <c r="C854" s="97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</row>
    <row r="855">
      <c r="A855" s="97"/>
      <c r="B855" s="97"/>
      <c r="C855" s="97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</row>
    <row r="856">
      <c r="A856" s="97"/>
      <c r="B856" s="97"/>
      <c r="C856" s="97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</row>
    <row r="857">
      <c r="A857" s="97"/>
      <c r="B857" s="97"/>
      <c r="C857" s="97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</row>
    <row r="858">
      <c r="A858" s="97"/>
      <c r="B858" s="97"/>
      <c r="C858" s="97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</row>
    <row r="859">
      <c r="A859" s="97"/>
      <c r="B859" s="97"/>
      <c r="C859" s="97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</row>
    <row r="860">
      <c r="A860" s="97"/>
      <c r="B860" s="97"/>
      <c r="C860" s="97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</row>
    <row r="861">
      <c r="A861" s="97"/>
      <c r="B861" s="97"/>
      <c r="C861" s="97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</row>
    <row r="862">
      <c r="A862" s="97"/>
      <c r="B862" s="97"/>
      <c r="C862" s="97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</row>
    <row r="863">
      <c r="A863" s="97"/>
      <c r="B863" s="97"/>
      <c r="C863" s="97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</row>
    <row r="864">
      <c r="A864" s="97"/>
      <c r="B864" s="97"/>
      <c r="C864" s="97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</row>
    <row r="865">
      <c r="A865" s="97"/>
      <c r="B865" s="97"/>
      <c r="C865" s="97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</row>
    <row r="866">
      <c r="A866" s="97"/>
      <c r="B866" s="97"/>
      <c r="C866" s="97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</row>
    <row r="867">
      <c r="A867" s="97"/>
      <c r="B867" s="97"/>
      <c r="C867" s="97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</row>
    <row r="868">
      <c r="A868" s="97"/>
      <c r="B868" s="97"/>
      <c r="C868" s="97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</row>
    <row r="869">
      <c r="A869" s="97"/>
      <c r="B869" s="97"/>
      <c r="C869" s="97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</row>
    <row r="870">
      <c r="A870" s="97"/>
      <c r="B870" s="97"/>
      <c r="C870" s="97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</row>
    <row r="871">
      <c r="A871" s="97"/>
      <c r="B871" s="97"/>
      <c r="C871" s="97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</row>
    <row r="872">
      <c r="A872" s="97"/>
      <c r="B872" s="97"/>
      <c r="C872" s="97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</row>
    <row r="873">
      <c r="A873" s="97"/>
      <c r="B873" s="97"/>
      <c r="C873" s="97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</row>
    <row r="874">
      <c r="A874" s="97"/>
      <c r="B874" s="97"/>
      <c r="C874" s="97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</row>
    <row r="875">
      <c r="A875" s="97"/>
      <c r="B875" s="97"/>
      <c r="C875" s="97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</row>
    <row r="876">
      <c r="A876" s="97"/>
      <c r="B876" s="97"/>
      <c r="C876" s="97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</row>
    <row r="877">
      <c r="A877" s="97"/>
      <c r="B877" s="97"/>
      <c r="C877" s="97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</row>
    <row r="878">
      <c r="A878" s="97"/>
      <c r="B878" s="97"/>
      <c r="C878" s="97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</row>
    <row r="879">
      <c r="A879" s="97"/>
      <c r="B879" s="97"/>
      <c r="C879" s="97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</row>
    <row r="880">
      <c r="A880" s="97"/>
      <c r="B880" s="97"/>
      <c r="C880" s="97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</row>
    <row r="881">
      <c r="A881" s="97"/>
      <c r="B881" s="97"/>
      <c r="C881" s="97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</row>
    <row r="882">
      <c r="A882" s="97"/>
      <c r="B882" s="97"/>
      <c r="C882" s="97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</row>
    <row r="883">
      <c r="A883" s="97"/>
      <c r="B883" s="97"/>
      <c r="C883" s="97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</row>
    <row r="884">
      <c r="A884" s="97"/>
      <c r="B884" s="97"/>
      <c r="C884" s="97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</row>
    <row r="885">
      <c r="A885" s="97"/>
      <c r="B885" s="97"/>
      <c r="C885" s="97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</row>
    <row r="886">
      <c r="A886" s="97"/>
      <c r="B886" s="97"/>
      <c r="C886" s="97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</row>
    <row r="887">
      <c r="A887" s="97"/>
      <c r="B887" s="97"/>
      <c r="C887" s="97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</row>
    <row r="888">
      <c r="A888" s="97"/>
      <c r="B888" s="97"/>
      <c r="C888" s="97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</row>
    <row r="889">
      <c r="A889" s="97"/>
      <c r="B889" s="97"/>
      <c r="C889" s="97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</row>
    <row r="890">
      <c r="A890" s="97"/>
      <c r="B890" s="97"/>
      <c r="C890" s="97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</row>
    <row r="891">
      <c r="A891" s="97"/>
      <c r="B891" s="97"/>
      <c r="C891" s="97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</row>
    <row r="892">
      <c r="A892" s="97"/>
      <c r="B892" s="97"/>
      <c r="C892" s="97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</row>
    <row r="893">
      <c r="A893" s="97"/>
      <c r="B893" s="97"/>
      <c r="C893" s="97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</row>
    <row r="894">
      <c r="A894" s="97"/>
      <c r="B894" s="97"/>
      <c r="C894" s="97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</row>
    <row r="895">
      <c r="A895" s="97"/>
      <c r="B895" s="97"/>
      <c r="C895" s="97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</row>
    <row r="896">
      <c r="A896" s="97"/>
      <c r="B896" s="97"/>
      <c r="C896" s="97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</row>
    <row r="897">
      <c r="A897" s="97"/>
      <c r="B897" s="97"/>
      <c r="C897" s="97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</row>
    <row r="898">
      <c r="A898" s="97"/>
      <c r="B898" s="97"/>
      <c r="C898" s="97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</row>
    <row r="899">
      <c r="A899" s="97"/>
      <c r="B899" s="97"/>
      <c r="C899" s="97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</row>
    <row r="900">
      <c r="A900" s="97"/>
      <c r="B900" s="97"/>
      <c r="C900" s="97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</row>
    <row r="901">
      <c r="A901" s="97"/>
      <c r="B901" s="97"/>
      <c r="C901" s="97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</row>
    <row r="902">
      <c r="A902" s="97"/>
      <c r="B902" s="97"/>
      <c r="C902" s="97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</row>
    <row r="903">
      <c r="A903" s="97"/>
      <c r="B903" s="97"/>
      <c r="C903" s="97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</row>
    <row r="904">
      <c r="A904" s="97"/>
      <c r="B904" s="97"/>
      <c r="C904" s="97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</row>
    <row r="905">
      <c r="A905" s="97"/>
      <c r="B905" s="97"/>
      <c r="C905" s="97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</row>
    <row r="906">
      <c r="A906" s="97"/>
      <c r="B906" s="97"/>
      <c r="C906" s="97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</row>
    <row r="907">
      <c r="A907" s="97"/>
      <c r="B907" s="97"/>
      <c r="C907" s="97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</row>
    <row r="908">
      <c r="A908" s="97"/>
      <c r="B908" s="97"/>
      <c r="C908" s="97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</row>
    <row r="909">
      <c r="A909" s="97"/>
      <c r="B909" s="97"/>
      <c r="C909" s="97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</row>
    <row r="910">
      <c r="A910" s="97"/>
      <c r="B910" s="97"/>
      <c r="C910" s="97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</row>
    <row r="911">
      <c r="A911" s="97"/>
      <c r="B911" s="97"/>
      <c r="C911" s="97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</row>
    <row r="912">
      <c r="A912" s="97"/>
      <c r="B912" s="97"/>
      <c r="C912" s="97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</row>
    <row r="913">
      <c r="A913" s="97"/>
      <c r="B913" s="97"/>
      <c r="C913" s="97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</row>
    <row r="914">
      <c r="A914" s="97"/>
      <c r="B914" s="97"/>
      <c r="C914" s="97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</row>
    <row r="915">
      <c r="A915" s="97"/>
      <c r="B915" s="97"/>
      <c r="C915" s="97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</row>
    <row r="916">
      <c r="A916" s="97"/>
      <c r="B916" s="97"/>
      <c r="C916" s="97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</row>
    <row r="917">
      <c r="A917" s="97"/>
      <c r="B917" s="97"/>
      <c r="C917" s="97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</row>
    <row r="918">
      <c r="A918" s="97"/>
      <c r="B918" s="97"/>
      <c r="C918" s="97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</row>
    <row r="919">
      <c r="A919" s="97"/>
      <c r="B919" s="97"/>
      <c r="C919" s="97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</row>
    <row r="920">
      <c r="A920" s="97"/>
      <c r="B920" s="97"/>
      <c r="C920" s="97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</row>
    <row r="921">
      <c r="A921" s="97"/>
      <c r="B921" s="97"/>
      <c r="C921" s="97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</row>
    <row r="922">
      <c r="A922" s="97"/>
      <c r="B922" s="97"/>
      <c r="C922" s="97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</row>
    <row r="923">
      <c r="A923" s="97"/>
      <c r="B923" s="97"/>
      <c r="C923" s="97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</row>
    <row r="924">
      <c r="A924" s="97"/>
      <c r="B924" s="97"/>
      <c r="C924" s="97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</row>
    <row r="925">
      <c r="A925" s="97"/>
      <c r="B925" s="97"/>
      <c r="C925" s="97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</row>
    <row r="926">
      <c r="A926" s="97"/>
      <c r="B926" s="97"/>
      <c r="C926" s="97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</row>
    <row r="927">
      <c r="A927" s="97"/>
      <c r="B927" s="97"/>
      <c r="C927" s="97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</row>
    <row r="928">
      <c r="A928" s="97"/>
      <c r="B928" s="97"/>
      <c r="C928" s="97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</row>
    <row r="929">
      <c r="A929" s="97"/>
      <c r="B929" s="97"/>
      <c r="C929" s="97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</row>
    <row r="930">
      <c r="A930" s="97"/>
      <c r="B930" s="97"/>
      <c r="C930" s="97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</row>
    <row r="931">
      <c r="A931" s="97"/>
      <c r="B931" s="97"/>
      <c r="C931" s="97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</row>
    <row r="932">
      <c r="A932" s="97"/>
      <c r="B932" s="97"/>
      <c r="C932" s="97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</row>
    <row r="933">
      <c r="A933" s="97"/>
      <c r="B933" s="97"/>
      <c r="C933" s="97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</row>
    <row r="934">
      <c r="A934" s="97"/>
      <c r="B934" s="97"/>
      <c r="C934" s="97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</row>
    <row r="935">
      <c r="A935" s="97"/>
      <c r="B935" s="97"/>
      <c r="C935" s="97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</row>
    <row r="936">
      <c r="A936" s="97"/>
      <c r="B936" s="97"/>
      <c r="C936" s="97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</row>
    <row r="937">
      <c r="A937" s="97"/>
      <c r="B937" s="97"/>
      <c r="C937" s="97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</row>
    <row r="938">
      <c r="A938" s="97"/>
      <c r="B938" s="97"/>
      <c r="C938" s="97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</row>
    <row r="939">
      <c r="A939" s="97"/>
      <c r="B939" s="97"/>
      <c r="C939" s="97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</row>
    <row r="940">
      <c r="A940" s="97"/>
      <c r="B940" s="97"/>
      <c r="C940" s="97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</row>
    <row r="941">
      <c r="A941" s="97"/>
      <c r="B941" s="97"/>
      <c r="C941" s="97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</row>
    <row r="942">
      <c r="A942" s="97"/>
      <c r="B942" s="97"/>
      <c r="C942" s="97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</row>
    <row r="943">
      <c r="A943" s="97"/>
      <c r="B943" s="97"/>
      <c r="C943" s="97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</row>
    <row r="944">
      <c r="A944" s="97"/>
      <c r="B944" s="97"/>
      <c r="C944" s="97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</row>
    <row r="945">
      <c r="A945" s="97"/>
      <c r="B945" s="97"/>
      <c r="C945" s="97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</row>
    <row r="946">
      <c r="A946" s="97"/>
      <c r="B946" s="97"/>
      <c r="C946" s="97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</row>
    <row r="947">
      <c r="A947" s="97"/>
      <c r="B947" s="97"/>
      <c r="C947" s="97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</row>
    <row r="948">
      <c r="A948" s="97"/>
      <c r="B948" s="97"/>
      <c r="C948" s="97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</row>
    <row r="949">
      <c r="A949" s="97"/>
      <c r="B949" s="97"/>
      <c r="C949" s="97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</row>
    <row r="950">
      <c r="A950" s="97"/>
      <c r="B950" s="97"/>
      <c r="C950" s="97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</row>
    <row r="951">
      <c r="A951" s="97"/>
      <c r="B951" s="97"/>
      <c r="C951" s="97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</row>
    <row r="952">
      <c r="A952" s="97"/>
      <c r="B952" s="97"/>
      <c r="C952" s="97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</row>
    <row r="953">
      <c r="A953" s="97"/>
      <c r="B953" s="97"/>
      <c r="C953" s="97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</row>
    <row r="954">
      <c r="A954" s="97"/>
      <c r="B954" s="97"/>
      <c r="C954" s="97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</row>
    <row r="955">
      <c r="A955" s="97"/>
      <c r="B955" s="97"/>
      <c r="C955" s="97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</row>
    <row r="956">
      <c r="A956" s="97"/>
      <c r="B956" s="97"/>
      <c r="C956" s="97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</row>
    <row r="957">
      <c r="A957" s="97"/>
      <c r="B957" s="97"/>
      <c r="C957" s="97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</row>
    <row r="958">
      <c r="A958" s="97"/>
      <c r="B958" s="97"/>
      <c r="C958" s="97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</row>
    <row r="959">
      <c r="A959" s="97"/>
      <c r="B959" s="97"/>
      <c r="C959" s="97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</row>
    <row r="960">
      <c r="A960" s="97"/>
      <c r="B960" s="97"/>
      <c r="C960" s="97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</row>
    <row r="961">
      <c r="A961" s="97"/>
      <c r="B961" s="97"/>
      <c r="C961" s="97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</row>
    <row r="962">
      <c r="A962" s="97"/>
      <c r="B962" s="97"/>
      <c r="C962" s="97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</row>
    <row r="963">
      <c r="A963" s="97"/>
      <c r="B963" s="97"/>
      <c r="C963" s="97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</row>
    <row r="964">
      <c r="A964" s="97"/>
      <c r="B964" s="97"/>
      <c r="C964" s="97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</row>
    <row r="965">
      <c r="A965" s="97"/>
      <c r="B965" s="97"/>
      <c r="C965" s="97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</row>
    <row r="966">
      <c r="A966" s="97"/>
      <c r="B966" s="97"/>
      <c r="C966" s="97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</row>
    <row r="967">
      <c r="A967" s="97"/>
      <c r="B967" s="97"/>
      <c r="C967" s="97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</row>
    <row r="968">
      <c r="A968" s="97"/>
      <c r="B968" s="97"/>
      <c r="C968" s="97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</row>
    <row r="969">
      <c r="A969" s="97"/>
      <c r="B969" s="97"/>
      <c r="C969" s="97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</row>
    <row r="970">
      <c r="A970" s="97"/>
      <c r="B970" s="97"/>
      <c r="C970" s="97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</row>
    <row r="971">
      <c r="A971" s="97"/>
      <c r="B971" s="97"/>
      <c r="C971" s="97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</row>
    <row r="972">
      <c r="A972" s="97"/>
      <c r="B972" s="97"/>
      <c r="C972" s="97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</row>
    <row r="973">
      <c r="A973" s="97"/>
      <c r="B973" s="97"/>
      <c r="C973" s="97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</row>
    <row r="974">
      <c r="A974" s="97"/>
      <c r="B974" s="97"/>
      <c r="C974" s="97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</row>
    <row r="975">
      <c r="A975" s="97"/>
      <c r="B975" s="97"/>
      <c r="C975" s="97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</row>
    <row r="976">
      <c r="A976" s="97"/>
      <c r="B976" s="97"/>
      <c r="C976" s="97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</row>
    <row r="977">
      <c r="A977" s="97"/>
      <c r="B977" s="97"/>
      <c r="C977" s="97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</row>
    <row r="978">
      <c r="A978" s="97"/>
      <c r="B978" s="97"/>
      <c r="C978" s="97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</row>
    <row r="979">
      <c r="A979" s="97"/>
      <c r="B979" s="97"/>
      <c r="C979" s="97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</row>
    <row r="980">
      <c r="A980" s="97"/>
      <c r="B980" s="97"/>
      <c r="C980" s="97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</row>
    <row r="981">
      <c r="A981" s="97"/>
      <c r="B981" s="97"/>
      <c r="C981" s="97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</row>
    <row r="982">
      <c r="A982" s="97"/>
      <c r="B982" s="97"/>
      <c r="C982" s="97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</row>
    <row r="983">
      <c r="A983" s="97"/>
      <c r="B983" s="97"/>
      <c r="C983" s="97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</row>
    <row r="984">
      <c r="A984" s="97"/>
      <c r="B984" s="97"/>
      <c r="C984" s="97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</row>
    <row r="985">
      <c r="A985" s="97"/>
      <c r="B985" s="97"/>
      <c r="C985" s="97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</row>
    <row r="986">
      <c r="A986" s="97"/>
      <c r="B986" s="97"/>
      <c r="C986" s="97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</row>
    <row r="987">
      <c r="A987" s="97"/>
      <c r="B987" s="97"/>
      <c r="C987" s="97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</row>
    <row r="988">
      <c r="A988" s="97"/>
      <c r="B988" s="97"/>
      <c r="C988" s="97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</row>
    <row r="989">
      <c r="A989" s="97"/>
      <c r="B989" s="97"/>
      <c r="C989" s="97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</row>
    <row r="990">
      <c r="A990" s="97"/>
      <c r="B990" s="97"/>
      <c r="C990" s="97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</row>
    <row r="991">
      <c r="A991" s="97"/>
      <c r="B991" s="97"/>
      <c r="C991" s="97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</row>
    <row r="992">
      <c r="A992" s="97"/>
      <c r="B992" s="97"/>
      <c r="C992" s="97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</row>
    <row r="993">
      <c r="A993" s="97"/>
      <c r="B993" s="97"/>
      <c r="C993" s="97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</row>
    <row r="994">
      <c r="A994" s="97"/>
      <c r="B994" s="97"/>
      <c r="C994" s="97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</row>
    <row r="995">
      <c r="A995" s="97"/>
      <c r="B995" s="97"/>
      <c r="C995" s="97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</row>
    <row r="996">
      <c r="A996" s="97"/>
      <c r="B996" s="97"/>
      <c r="C996" s="97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</row>
    <row r="997">
      <c r="A997" s="97"/>
      <c r="B997" s="97"/>
      <c r="C997" s="97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</row>
    <row r="998">
      <c r="A998" s="97"/>
      <c r="B998" s="97"/>
      <c r="C998" s="97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</row>
    <row r="999">
      <c r="A999" s="97"/>
      <c r="B999" s="97"/>
      <c r="C999" s="97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</row>
    <row r="1000">
      <c r="A1000" s="97"/>
      <c r="B1000" s="97"/>
      <c r="C1000" s="97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</row>
    <row r="1001">
      <c r="A1001" s="97"/>
      <c r="B1001" s="97"/>
      <c r="C1001" s="97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</row>
    <row r="1002">
      <c r="A1002" s="97"/>
      <c r="B1002" s="97"/>
      <c r="C1002" s="97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  <c r="W1002" s="90"/>
      <c r="X1002" s="90"/>
      <c r="Y1002" s="90"/>
      <c r="Z1002" s="90"/>
      <c r="AA1002" s="90"/>
      <c r="AB1002" s="90"/>
    </row>
    <row r="1003">
      <c r="A1003" s="97"/>
      <c r="B1003" s="97"/>
      <c r="C1003" s="97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  <c r="W1003" s="90"/>
      <c r="X1003" s="90"/>
      <c r="Y1003" s="90"/>
      <c r="Z1003" s="90"/>
      <c r="AA1003" s="90"/>
      <c r="AB1003" s="90"/>
    </row>
  </sheetData>
  <mergeCells count="4">
    <mergeCell ref="A1:A2"/>
    <mergeCell ref="B1:B2"/>
    <mergeCell ref="C1:C2"/>
    <mergeCell ref="D1:D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9">
        <v>1.0</v>
      </c>
      <c r="B1" s="149" t="s">
        <v>26</v>
      </c>
    </row>
    <row r="2">
      <c r="A2" s="149">
        <v>2.0</v>
      </c>
      <c r="B2" s="149" t="s">
        <v>38</v>
      </c>
    </row>
    <row r="3">
      <c r="A3" s="149">
        <v>3.0</v>
      </c>
      <c r="B3" s="149" t="s">
        <v>42</v>
      </c>
    </row>
    <row r="4">
      <c r="A4" s="149">
        <v>4.0</v>
      </c>
      <c r="B4" s="149" t="s">
        <v>81</v>
      </c>
    </row>
    <row r="5">
      <c r="A5" s="149">
        <v>5.0</v>
      </c>
      <c r="B5" s="149" t="s">
        <v>46</v>
      </c>
    </row>
    <row r="6">
      <c r="A6" s="149">
        <v>6.0</v>
      </c>
      <c r="B6" s="149" t="s">
        <v>48</v>
      </c>
    </row>
    <row r="7">
      <c r="A7" s="149">
        <v>7.0</v>
      </c>
      <c r="B7" s="149" t="s">
        <v>52</v>
      </c>
    </row>
    <row r="8">
      <c r="A8" s="149">
        <v>8.0</v>
      </c>
      <c r="B8" s="149" t="s">
        <v>54</v>
      </c>
    </row>
    <row r="9">
      <c r="A9" s="149">
        <v>9.0</v>
      </c>
      <c r="B9" s="149" t="s">
        <v>82</v>
      </c>
    </row>
    <row r="10">
      <c r="A10" s="149">
        <v>10.0</v>
      </c>
      <c r="B10" s="149" t="s">
        <v>472</v>
      </c>
    </row>
    <row r="11">
      <c r="A11" s="149">
        <v>11.0</v>
      </c>
      <c r="B11" s="149" t="s">
        <v>87</v>
      </c>
    </row>
    <row r="12">
      <c r="A12" s="149">
        <v>12.0</v>
      </c>
      <c r="B12" s="149" t="s">
        <v>56</v>
      </c>
    </row>
    <row r="13">
      <c r="A13" s="149">
        <v>13.0</v>
      </c>
      <c r="B13" s="149" t="s">
        <v>107</v>
      </c>
    </row>
    <row r="14">
      <c r="A14" s="149">
        <v>14.0</v>
      </c>
      <c r="B14" s="149" t="s">
        <v>59</v>
      </c>
    </row>
    <row r="15">
      <c r="A15" s="149">
        <v>15.0</v>
      </c>
      <c r="B15" s="149" t="s">
        <v>62</v>
      </c>
    </row>
    <row r="16">
      <c r="A16" s="149">
        <v>16.0</v>
      </c>
      <c r="B16" s="149" t="s">
        <v>99</v>
      </c>
    </row>
    <row r="17">
      <c r="A17" s="149">
        <v>17.0</v>
      </c>
      <c r="B17" s="149" t="s">
        <v>64</v>
      </c>
    </row>
    <row r="18">
      <c r="A18" s="149">
        <v>18.0</v>
      </c>
      <c r="B18" s="149" t="s">
        <v>104</v>
      </c>
    </row>
    <row r="19">
      <c r="A19" s="149">
        <v>19.0</v>
      </c>
      <c r="B19" s="149" t="s">
        <v>102</v>
      </c>
      <c r="E19" s="149">
        <v>1.0</v>
      </c>
      <c r="F19" s="149" t="s">
        <v>473</v>
      </c>
    </row>
    <row r="20">
      <c r="A20" s="149">
        <v>20.0</v>
      </c>
      <c r="B20" s="149" t="s">
        <v>110</v>
      </c>
      <c r="E20" s="149">
        <v>2.0</v>
      </c>
      <c r="F20" s="149" t="s">
        <v>474</v>
      </c>
    </row>
    <row r="21">
      <c r="A21" s="149">
        <v>21.0</v>
      </c>
      <c r="B21" s="149" t="s">
        <v>475</v>
      </c>
      <c r="E21" s="149">
        <v>3.0</v>
      </c>
      <c r="F21" s="149" t="s">
        <v>476</v>
      </c>
    </row>
    <row r="22">
      <c r="A22" s="149">
        <v>22.0</v>
      </c>
      <c r="B22" s="149" t="s">
        <v>477</v>
      </c>
      <c r="E22" s="149">
        <v>6.0</v>
      </c>
      <c r="F22" s="149" t="s">
        <v>478</v>
      </c>
    </row>
    <row r="23">
      <c r="A23" s="149">
        <v>23.0</v>
      </c>
      <c r="B23" s="149" t="s">
        <v>112</v>
      </c>
      <c r="E23" s="149">
        <v>7.0</v>
      </c>
      <c r="F23" s="149" t="s">
        <v>479</v>
      </c>
    </row>
    <row r="24">
      <c r="A24" s="149">
        <v>24.0</v>
      </c>
      <c r="B24" s="149" t="s">
        <v>68</v>
      </c>
      <c r="E24" s="149">
        <v>8.0</v>
      </c>
      <c r="F24" s="149" t="s">
        <v>480</v>
      </c>
    </row>
    <row r="25">
      <c r="A25" s="149">
        <v>25.0</v>
      </c>
      <c r="B25" s="149" t="s">
        <v>106</v>
      </c>
      <c r="E25" s="149">
        <v>9.0</v>
      </c>
      <c r="F25" s="149">
        <v>6.0</v>
      </c>
    </row>
    <row r="26">
      <c r="A26" s="149">
        <v>26.0</v>
      </c>
      <c r="B26" s="149" t="s">
        <v>74</v>
      </c>
      <c r="E26" s="149">
        <v>10.0</v>
      </c>
      <c r="F26" s="149">
        <v>7.0</v>
      </c>
    </row>
    <row r="27">
      <c r="A27" s="149">
        <v>27.0</v>
      </c>
      <c r="B27" s="149" t="s">
        <v>94</v>
      </c>
      <c r="E27" s="149">
        <v>11.0</v>
      </c>
      <c r="F27" s="149">
        <v>8.0</v>
      </c>
    </row>
    <row r="28">
      <c r="A28" s="149">
        <v>28.0</v>
      </c>
      <c r="B28" s="149" t="s">
        <v>77</v>
      </c>
      <c r="E28" s="149">
        <v>12.0</v>
      </c>
      <c r="F28" s="149">
        <v>9.0</v>
      </c>
    </row>
    <row r="29">
      <c r="A29" s="149">
        <v>29.0</v>
      </c>
      <c r="B29" s="149" t="s">
        <v>79</v>
      </c>
      <c r="E29" s="149">
        <v>13.0</v>
      </c>
      <c r="F29" s="149">
        <v>10.0</v>
      </c>
    </row>
    <row r="30">
      <c r="A30" s="149">
        <v>30.0</v>
      </c>
      <c r="B30" s="149">
        <v>117.0</v>
      </c>
      <c r="E30" s="149">
        <v>14.0</v>
      </c>
      <c r="F30" s="149" t="s">
        <v>13</v>
      </c>
    </row>
    <row r="31">
      <c r="A31" s="149">
        <v>31.0</v>
      </c>
      <c r="B31" s="149">
        <v>3011.0</v>
      </c>
      <c r="E31" s="149">
        <v>15.0</v>
      </c>
      <c r="F31" s="149" t="s">
        <v>14</v>
      </c>
    </row>
    <row r="32">
      <c r="A32" s="149">
        <v>32.0</v>
      </c>
      <c r="B32" s="149">
        <v>6338.0</v>
      </c>
      <c r="E32" s="149">
        <v>16.0</v>
      </c>
      <c r="F32" s="149" t="s">
        <v>15</v>
      </c>
    </row>
    <row r="33">
      <c r="A33" s="149">
        <v>33.0</v>
      </c>
      <c r="B33" s="149">
        <v>6617.0</v>
      </c>
      <c r="E33" s="149">
        <v>17.0</v>
      </c>
      <c r="F33" s="149" t="s">
        <v>16</v>
      </c>
    </row>
    <row r="34">
      <c r="A34" s="149">
        <v>34.0</v>
      </c>
      <c r="B34" s="149" t="s">
        <v>481</v>
      </c>
      <c r="E34" s="149">
        <v>18.0</v>
      </c>
      <c r="F34" s="149" t="s">
        <v>17</v>
      </c>
    </row>
    <row r="35">
      <c r="A35" s="149">
        <v>35.0</v>
      </c>
      <c r="B35" s="149" t="s">
        <v>482</v>
      </c>
      <c r="E35" s="149">
        <v>19.0</v>
      </c>
      <c r="F35" s="149" t="s">
        <v>18</v>
      </c>
    </row>
    <row r="36">
      <c r="A36" s="149">
        <v>36.0</v>
      </c>
      <c r="B36" s="149" t="s">
        <v>483</v>
      </c>
      <c r="E36" s="149">
        <v>20.0</v>
      </c>
      <c r="F36" s="149" t="s">
        <v>19</v>
      </c>
    </row>
    <row r="37">
      <c r="A37" s="149">
        <v>37.0</v>
      </c>
      <c r="B37" s="149" t="s">
        <v>484</v>
      </c>
      <c r="E37" s="149">
        <v>21.0</v>
      </c>
      <c r="F37" s="149" t="s">
        <v>20</v>
      </c>
    </row>
    <row r="38">
      <c r="A38" s="149">
        <v>38.0</v>
      </c>
      <c r="B38" s="149" t="s">
        <v>485</v>
      </c>
      <c r="E38" s="149">
        <v>22.0</v>
      </c>
      <c r="F38" s="149" t="s">
        <v>486</v>
      </c>
    </row>
    <row r="39">
      <c r="A39" s="149">
        <v>39.0</v>
      </c>
      <c r="B39" s="149" t="s">
        <v>487</v>
      </c>
      <c r="E39" s="149">
        <v>23.0</v>
      </c>
      <c r="F39" s="149">
        <v>6.0</v>
      </c>
    </row>
    <row r="40">
      <c r="A40" s="149">
        <v>40.0</v>
      </c>
      <c r="B40" s="149" t="s">
        <v>488</v>
      </c>
      <c r="E40" s="149">
        <v>24.0</v>
      </c>
      <c r="F40" s="149">
        <v>6.5</v>
      </c>
    </row>
    <row r="41">
      <c r="A41" s="149">
        <v>41.0</v>
      </c>
      <c r="B41" s="149" t="s">
        <v>489</v>
      </c>
      <c r="E41" s="149">
        <v>25.0</v>
      </c>
      <c r="F41" s="149">
        <v>7.0</v>
      </c>
    </row>
    <row r="42">
      <c r="A42" s="149">
        <v>42.0</v>
      </c>
      <c r="B42" s="149" t="s">
        <v>490</v>
      </c>
      <c r="E42" s="149">
        <v>26.0</v>
      </c>
      <c r="F42" s="149">
        <v>7.5</v>
      </c>
    </row>
    <row r="43">
      <c r="A43" s="149">
        <v>43.0</v>
      </c>
      <c r="B43" s="149" t="s">
        <v>491</v>
      </c>
      <c r="E43" s="149">
        <v>27.0</v>
      </c>
      <c r="F43" s="149">
        <v>8.0</v>
      </c>
    </row>
    <row r="44">
      <c r="A44" s="149">
        <v>44.0</v>
      </c>
      <c r="B44" s="149" t="s">
        <v>492</v>
      </c>
      <c r="E44" s="149">
        <v>28.0</v>
      </c>
      <c r="F44" s="149">
        <v>8.5</v>
      </c>
    </row>
    <row r="45">
      <c r="A45" s="149">
        <v>45.0</v>
      </c>
      <c r="B45" s="149" t="s">
        <v>493</v>
      </c>
      <c r="E45" s="149">
        <v>29.0</v>
      </c>
      <c r="F45" s="149">
        <v>9.0</v>
      </c>
    </row>
    <row r="46">
      <c r="A46" s="149">
        <v>46.0</v>
      </c>
      <c r="B46" s="149" t="s">
        <v>494</v>
      </c>
      <c r="E46" s="149">
        <v>30.0</v>
      </c>
      <c r="F46" s="149">
        <v>9.5</v>
      </c>
    </row>
    <row r="47">
      <c r="A47" s="149">
        <v>47.0</v>
      </c>
      <c r="B47" s="149">
        <v>6330.0</v>
      </c>
      <c r="E47" s="149">
        <v>31.0</v>
      </c>
      <c r="F47" s="149">
        <v>10.0</v>
      </c>
    </row>
    <row r="48">
      <c r="A48" s="149">
        <v>48.0</v>
      </c>
      <c r="B48" s="149" t="s">
        <v>495</v>
      </c>
    </row>
    <row r="49">
      <c r="A49" s="149">
        <v>49.0</v>
      </c>
      <c r="B49" s="149" t="s">
        <v>496</v>
      </c>
    </row>
    <row r="50">
      <c r="A50" s="149">
        <v>50.0</v>
      </c>
      <c r="B50" s="149" t="s">
        <v>497</v>
      </c>
    </row>
    <row r="51">
      <c r="A51" s="149">
        <v>51.0</v>
      </c>
      <c r="B51" s="149" t="s">
        <v>498</v>
      </c>
    </row>
    <row r="52">
      <c r="A52" s="149">
        <v>52.0</v>
      </c>
      <c r="B52" s="149" t="s">
        <v>499</v>
      </c>
    </row>
    <row r="53">
      <c r="A53" s="149">
        <v>53.0</v>
      </c>
      <c r="B53" s="149" t="s">
        <v>500</v>
      </c>
    </row>
    <row r="54">
      <c r="A54" s="149">
        <v>54.0</v>
      </c>
      <c r="B54" s="149" t="s">
        <v>501</v>
      </c>
    </row>
    <row r="55">
      <c r="A55" s="149">
        <v>55.0</v>
      </c>
      <c r="B55" s="149" t="s">
        <v>502</v>
      </c>
    </row>
    <row r="56">
      <c r="A56" s="149">
        <v>56.0</v>
      </c>
      <c r="B56" s="149" t="s">
        <v>503</v>
      </c>
    </row>
    <row r="57">
      <c r="A57" s="149">
        <v>57.0</v>
      </c>
      <c r="B57" s="149" t="s">
        <v>504</v>
      </c>
    </row>
    <row r="58">
      <c r="A58" s="149">
        <v>58.0</v>
      </c>
      <c r="B58" s="149" t="s">
        <v>505</v>
      </c>
    </row>
    <row r="59">
      <c r="A59" s="149">
        <v>59.0</v>
      </c>
      <c r="B59" s="149" t="s">
        <v>506</v>
      </c>
    </row>
    <row r="60">
      <c r="A60" s="149">
        <v>60.0</v>
      </c>
      <c r="B60" s="149" t="s">
        <v>507</v>
      </c>
    </row>
    <row r="61">
      <c r="A61" s="149">
        <v>61.0</v>
      </c>
      <c r="B61" s="149" t="s">
        <v>508</v>
      </c>
    </row>
    <row r="62">
      <c r="A62" s="149">
        <v>62.0</v>
      </c>
      <c r="B62" s="149" t="s">
        <v>509</v>
      </c>
    </row>
    <row r="63">
      <c r="A63" s="149">
        <v>63.0</v>
      </c>
      <c r="B63" s="149" t="s">
        <v>510</v>
      </c>
    </row>
    <row r="64">
      <c r="A64" s="149">
        <v>64.0</v>
      </c>
      <c r="B64" s="149" t="s">
        <v>511</v>
      </c>
    </row>
    <row r="65">
      <c r="A65" s="149">
        <v>65.0</v>
      </c>
      <c r="B65" s="149" t="s">
        <v>512</v>
      </c>
    </row>
    <row r="66">
      <c r="A66" s="149">
        <v>66.0</v>
      </c>
      <c r="B66" s="149" t="s">
        <v>513</v>
      </c>
    </row>
    <row r="67">
      <c r="A67" s="149">
        <v>67.0</v>
      </c>
      <c r="B67" s="149" t="s">
        <v>514</v>
      </c>
    </row>
    <row r="68">
      <c r="A68" s="149">
        <v>68.0</v>
      </c>
      <c r="B68" s="149" t="s">
        <v>515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9.0"/>
    <col customWidth="1" min="2" max="2" width="65.29"/>
    <col customWidth="1" min="3" max="3" width="14.43"/>
    <col customWidth="1" min="4" max="4" width="23.29"/>
    <col customWidth="1" min="5" max="5" width="13.29"/>
    <col customWidth="1" min="6" max="6" width="20.57"/>
    <col customWidth="1" min="7" max="7" width="11.43"/>
    <col customWidth="1" min="8" max="8" width="13.29"/>
    <col customWidth="1" min="9" max="9" width="11.71"/>
    <col customWidth="1" min="10" max="10" width="15.57"/>
    <col customWidth="1" min="11" max="11" width="11.71"/>
    <col customWidth="1" min="12" max="12" width="15.57"/>
    <col customWidth="1" min="13" max="13" width="4.0"/>
    <col customWidth="1" min="14" max="14" width="31.57"/>
  </cols>
  <sheetData>
    <row r="1">
      <c r="A1" s="151" t="s">
        <v>516</v>
      </c>
      <c r="B1" s="151" t="s">
        <v>0</v>
      </c>
      <c r="C1" s="152" t="s">
        <v>5</v>
      </c>
      <c r="D1" s="151" t="s">
        <v>8</v>
      </c>
      <c r="E1" s="151" t="s">
        <v>517</v>
      </c>
      <c r="F1" s="151" t="s">
        <v>518</v>
      </c>
      <c r="G1" s="153" t="s">
        <v>519</v>
      </c>
      <c r="H1" s="154" t="s">
        <v>6</v>
      </c>
      <c r="I1" s="154" t="s">
        <v>10</v>
      </c>
      <c r="J1" s="155" t="s">
        <v>11</v>
      </c>
      <c r="K1" s="154" t="s">
        <v>22</v>
      </c>
      <c r="L1" s="155" t="s">
        <v>23</v>
      </c>
      <c r="M1" s="18"/>
      <c r="N1" s="18" t="s">
        <v>25</v>
      </c>
      <c r="O1" s="156"/>
    </row>
    <row r="2">
      <c r="A2" s="157" t="s">
        <v>520</v>
      </c>
      <c r="B2" s="31" t="s">
        <v>26</v>
      </c>
      <c r="C2" s="31" t="s">
        <v>27</v>
      </c>
      <c r="D2" s="158"/>
      <c r="E2" s="158"/>
      <c r="F2" s="158"/>
      <c r="G2" s="159"/>
      <c r="H2" s="54">
        <v>900.0</v>
      </c>
      <c r="I2" s="24">
        <v>3.0</v>
      </c>
      <c r="J2" s="160" t="s">
        <v>28</v>
      </c>
      <c r="K2" s="54">
        <v>2700.0</v>
      </c>
      <c r="L2" s="52" t="s">
        <v>30</v>
      </c>
      <c r="M2" s="157"/>
      <c r="N2" s="157" t="s">
        <v>521</v>
      </c>
      <c r="O2" s="161"/>
    </row>
    <row r="3">
      <c r="A3" s="157" t="s">
        <v>520</v>
      </c>
      <c r="B3" s="34" t="s">
        <v>38</v>
      </c>
      <c r="C3" s="31" t="s">
        <v>39</v>
      </c>
      <c r="D3" s="158"/>
      <c r="E3" s="158"/>
      <c r="F3" s="158"/>
      <c r="G3" s="159"/>
      <c r="H3" s="54">
        <v>18.0</v>
      </c>
      <c r="I3" s="162">
        <v>0.0</v>
      </c>
      <c r="J3" s="163" t="s">
        <v>40</v>
      </c>
      <c r="K3" s="54">
        <v>0.0</v>
      </c>
      <c r="L3" s="52" t="s">
        <v>30</v>
      </c>
      <c r="M3" s="158"/>
      <c r="N3" s="158" t="s">
        <v>41</v>
      </c>
      <c r="O3" s="161"/>
    </row>
    <row r="4">
      <c r="A4" s="157" t="s">
        <v>520</v>
      </c>
      <c r="B4" s="34" t="s">
        <v>42</v>
      </c>
      <c r="C4" s="31" t="s">
        <v>43</v>
      </c>
      <c r="D4" s="158"/>
      <c r="E4" s="158"/>
      <c r="F4" s="158"/>
      <c r="G4" s="159"/>
      <c r="H4" s="54">
        <v>25.0</v>
      </c>
      <c r="I4" s="24">
        <v>0.0</v>
      </c>
      <c r="J4" s="26" t="s">
        <v>45</v>
      </c>
      <c r="K4" s="54">
        <v>0.0</v>
      </c>
      <c r="L4" s="52" t="s">
        <v>30</v>
      </c>
      <c r="M4" s="158"/>
      <c r="N4" s="158" t="s">
        <v>41</v>
      </c>
      <c r="O4" s="161"/>
    </row>
    <row r="5">
      <c r="A5" s="157" t="s">
        <v>520</v>
      </c>
      <c r="B5" s="34" t="s">
        <v>81</v>
      </c>
      <c r="C5" s="31" t="s">
        <v>43</v>
      </c>
      <c r="D5" s="158"/>
      <c r="E5" s="158"/>
      <c r="F5" s="158"/>
      <c r="G5" s="159"/>
      <c r="H5" s="54">
        <v>25.0</v>
      </c>
      <c r="I5" s="24">
        <v>80.0</v>
      </c>
      <c r="J5" s="26" t="s">
        <v>45</v>
      </c>
      <c r="K5" s="54">
        <v>2000.0</v>
      </c>
      <c r="L5" s="52" t="s">
        <v>30</v>
      </c>
      <c r="M5" s="158"/>
      <c r="N5" s="158" t="s">
        <v>73</v>
      </c>
      <c r="O5" s="161"/>
    </row>
    <row r="6">
      <c r="A6" s="157" t="s">
        <v>520</v>
      </c>
      <c r="B6" s="34" t="s">
        <v>46</v>
      </c>
      <c r="C6" s="31" t="s">
        <v>47</v>
      </c>
      <c r="D6" s="158"/>
      <c r="E6" s="158"/>
      <c r="F6" s="158"/>
      <c r="G6" s="159"/>
      <c r="H6" s="54">
        <v>25.0</v>
      </c>
      <c r="I6" s="24">
        <v>120.0</v>
      </c>
      <c r="J6" s="26" t="s">
        <v>45</v>
      </c>
      <c r="K6" s="54">
        <v>3000.0</v>
      </c>
      <c r="L6" s="52" t="s">
        <v>30</v>
      </c>
      <c r="M6" s="158"/>
      <c r="N6" s="158" t="s">
        <v>41</v>
      </c>
      <c r="O6" s="161"/>
    </row>
    <row r="7">
      <c r="A7" s="157" t="s">
        <v>520</v>
      </c>
      <c r="B7" s="34" t="s">
        <v>48</v>
      </c>
      <c r="C7" s="31" t="s">
        <v>49</v>
      </c>
      <c r="D7" s="158"/>
      <c r="E7" s="158"/>
      <c r="F7" s="158"/>
      <c r="G7" s="159"/>
      <c r="H7" s="54">
        <v>304.0</v>
      </c>
      <c r="I7" s="24">
        <v>28.0</v>
      </c>
      <c r="J7" s="35" t="s">
        <v>50</v>
      </c>
      <c r="K7" s="54">
        <v>8512.0</v>
      </c>
      <c r="L7" s="52" t="s">
        <v>30</v>
      </c>
      <c r="M7" s="158"/>
      <c r="N7" s="158" t="s">
        <v>41</v>
      </c>
      <c r="O7" s="161"/>
    </row>
    <row r="8">
      <c r="A8" s="157" t="s">
        <v>520</v>
      </c>
      <c r="B8" s="34" t="s">
        <v>52</v>
      </c>
      <c r="C8" s="31" t="s">
        <v>53</v>
      </c>
      <c r="D8" s="158"/>
      <c r="E8" s="158"/>
      <c r="F8" s="158"/>
      <c r="G8" s="159"/>
      <c r="H8" s="54">
        <v>175.0</v>
      </c>
      <c r="I8" s="24">
        <v>2.0</v>
      </c>
      <c r="J8" s="35" t="s">
        <v>50</v>
      </c>
      <c r="K8" s="54">
        <v>350.0</v>
      </c>
      <c r="L8" s="52" t="s">
        <v>30</v>
      </c>
      <c r="M8" s="158"/>
      <c r="N8" s="158" t="s">
        <v>41</v>
      </c>
      <c r="O8" s="161"/>
    </row>
    <row r="9">
      <c r="A9" s="157" t="s">
        <v>520</v>
      </c>
      <c r="B9" s="34" t="s">
        <v>54</v>
      </c>
      <c r="C9" s="31" t="s">
        <v>55</v>
      </c>
      <c r="D9" s="158"/>
      <c r="E9" s="158"/>
      <c r="F9" s="158"/>
      <c r="G9" s="159"/>
      <c r="H9" s="54">
        <v>25.0</v>
      </c>
      <c r="I9" s="24">
        <v>15.0</v>
      </c>
      <c r="J9" s="160" t="s">
        <v>45</v>
      </c>
      <c r="K9" s="54">
        <v>375.0</v>
      </c>
      <c r="L9" s="52" t="s">
        <v>30</v>
      </c>
      <c r="M9" s="158"/>
      <c r="N9" s="158" t="s">
        <v>41</v>
      </c>
      <c r="O9" s="161"/>
    </row>
    <row r="10">
      <c r="A10" s="157" t="s">
        <v>520</v>
      </c>
      <c r="B10" s="34" t="s">
        <v>82</v>
      </c>
      <c r="C10" s="31" t="s">
        <v>83</v>
      </c>
      <c r="D10" s="158"/>
      <c r="E10" s="158"/>
      <c r="F10" s="158"/>
      <c r="G10" s="159"/>
      <c r="H10" s="54">
        <v>25.0</v>
      </c>
      <c r="I10" s="162">
        <v>9.6</v>
      </c>
      <c r="J10" s="163" t="s">
        <v>45</v>
      </c>
      <c r="K10" s="54">
        <v>240.0</v>
      </c>
      <c r="L10" s="52" t="s">
        <v>30</v>
      </c>
      <c r="M10" s="158"/>
      <c r="N10" s="158" t="s">
        <v>73</v>
      </c>
      <c r="O10" s="161"/>
    </row>
    <row r="11">
      <c r="A11" s="157" t="s">
        <v>520</v>
      </c>
      <c r="B11" s="34" t="s">
        <v>472</v>
      </c>
      <c r="C11" s="31" t="s">
        <v>86</v>
      </c>
      <c r="D11" s="158"/>
      <c r="E11" s="158"/>
      <c r="F11" s="158"/>
      <c r="G11" s="159"/>
      <c r="H11" s="54">
        <v>25.0</v>
      </c>
      <c r="I11" s="24">
        <v>12.0</v>
      </c>
      <c r="J11" s="35" t="s">
        <v>70</v>
      </c>
      <c r="K11" s="54">
        <v>300.0</v>
      </c>
      <c r="L11" s="52" t="s">
        <v>30</v>
      </c>
      <c r="M11" s="158"/>
      <c r="N11" s="158" t="s">
        <v>73</v>
      </c>
      <c r="O11" s="161"/>
    </row>
    <row r="12">
      <c r="A12" s="157" t="s">
        <v>520</v>
      </c>
      <c r="B12" s="34" t="s">
        <v>87</v>
      </c>
      <c r="C12" s="31" t="s">
        <v>88</v>
      </c>
      <c r="D12" s="158"/>
      <c r="E12" s="158"/>
      <c r="F12" s="158"/>
      <c r="G12" s="159"/>
      <c r="H12" s="54">
        <v>25.0</v>
      </c>
      <c r="I12" s="24">
        <v>1.0</v>
      </c>
      <c r="J12" s="26" t="s">
        <v>36</v>
      </c>
      <c r="K12" s="54">
        <v>25.0</v>
      </c>
      <c r="L12" s="52" t="s">
        <v>30</v>
      </c>
      <c r="M12" s="158"/>
      <c r="N12" s="158" t="s">
        <v>73</v>
      </c>
      <c r="O12" s="161"/>
    </row>
    <row r="13">
      <c r="A13" s="157" t="s">
        <v>520</v>
      </c>
      <c r="B13" s="34" t="s">
        <v>56</v>
      </c>
      <c r="C13" s="31" t="s">
        <v>57</v>
      </c>
      <c r="D13" s="158"/>
      <c r="E13" s="158"/>
      <c r="F13" s="158"/>
      <c r="G13" s="159"/>
      <c r="H13" s="54">
        <v>930.0</v>
      </c>
      <c r="I13" s="24">
        <v>6.0</v>
      </c>
      <c r="J13" s="160" t="s">
        <v>58</v>
      </c>
      <c r="K13" s="54">
        <v>5580.0</v>
      </c>
      <c r="L13" s="52" t="s">
        <v>30</v>
      </c>
      <c r="M13" s="158"/>
      <c r="N13" s="158" t="s">
        <v>41</v>
      </c>
      <c r="O13" s="161"/>
    </row>
    <row r="14">
      <c r="A14" s="157" t="s">
        <v>520</v>
      </c>
      <c r="B14" s="34" t="s">
        <v>107</v>
      </c>
      <c r="C14" s="31" t="s">
        <v>108</v>
      </c>
      <c r="D14" s="158"/>
      <c r="E14" s="158"/>
      <c r="F14" s="158"/>
      <c r="G14" s="159"/>
      <c r="H14" s="54">
        <v>190.0</v>
      </c>
      <c r="I14" s="162">
        <v>1.0</v>
      </c>
      <c r="J14" s="163" t="s">
        <v>28</v>
      </c>
      <c r="K14" s="54">
        <v>190.0</v>
      </c>
      <c r="L14" s="52" t="s">
        <v>30</v>
      </c>
      <c r="M14" s="158"/>
      <c r="N14" s="158" t="s">
        <v>73</v>
      </c>
      <c r="O14" s="161"/>
    </row>
    <row r="15">
      <c r="A15" s="157" t="s">
        <v>520</v>
      </c>
      <c r="B15" s="34" t="s">
        <v>59</v>
      </c>
      <c r="C15" s="31" t="s">
        <v>60</v>
      </c>
      <c r="D15" s="158"/>
      <c r="E15" s="158"/>
      <c r="F15" s="158"/>
      <c r="G15" s="159"/>
      <c r="H15" s="54">
        <v>35.0</v>
      </c>
      <c r="I15" s="24">
        <v>226.0</v>
      </c>
      <c r="J15" s="26" t="s">
        <v>40</v>
      </c>
      <c r="K15" s="54">
        <v>7910.0</v>
      </c>
      <c r="L15" s="52" t="s">
        <v>30</v>
      </c>
      <c r="M15" s="158"/>
      <c r="N15" s="158" t="s">
        <v>41</v>
      </c>
      <c r="O15" s="161"/>
    </row>
    <row r="16">
      <c r="A16" s="157" t="s">
        <v>520</v>
      </c>
      <c r="B16" s="34" t="s">
        <v>62</v>
      </c>
      <c r="C16" s="31" t="s">
        <v>63</v>
      </c>
      <c r="D16" s="158"/>
      <c r="E16" s="158"/>
      <c r="F16" s="158"/>
      <c r="G16" s="159"/>
      <c r="H16" s="54">
        <v>1100.0</v>
      </c>
      <c r="I16" s="24">
        <v>3.0</v>
      </c>
      <c r="J16" s="26" t="s">
        <v>28</v>
      </c>
      <c r="K16" s="54">
        <v>3300.0</v>
      </c>
      <c r="L16" s="52" t="s">
        <v>30</v>
      </c>
      <c r="M16" s="158"/>
      <c r="N16" s="158" t="s">
        <v>41</v>
      </c>
      <c r="O16" s="161"/>
    </row>
    <row r="17">
      <c r="A17" s="157" t="s">
        <v>520</v>
      </c>
      <c r="B17" s="34" t="s">
        <v>99</v>
      </c>
      <c r="C17" s="31" t="s">
        <v>100</v>
      </c>
      <c r="D17" s="158"/>
      <c r="E17" s="158"/>
      <c r="F17" s="158"/>
      <c r="G17" s="159"/>
      <c r="H17" s="54">
        <v>30.0</v>
      </c>
      <c r="I17" s="24">
        <v>2.0</v>
      </c>
      <c r="J17" s="52" t="s">
        <v>40</v>
      </c>
      <c r="K17" s="54">
        <v>60.0</v>
      </c>
      <c r="L17" s="52" t="s">
        <v>30</v>
      </c>
      <c r="M17" s="158"/>
      <c r="N17" s="158" t="s">
        <v>101</v>
      </c>
      <c r="O17" s="161"/>
    </row>
    <row r="18">
      <c r="A18" s="157" t="s">
        <v>520</v>
      </c>
      <c r="B18" s="31" t="s">
        <v>64</v>
      </c>
      <c r="C18" s="31" t="s">
        <v>65</v>
      </c>
      <c r="D18" s="158"/>
      <c r="E18" s="158"/>
      <c r="F18" s="158"/>
      <c r="G18" s="159"/>
      <c r="H18" s="54">
        <v>200.0</v>
      </c>
      <c r="I18" s="24">
        <v>0.0</v>
      </c>
      <c r="J18" s="160" t="s">
        <v>28</v>
      </c>
      <c r="K18" s="54">
        <v>0.0</v>
      </c>
      <c r="L18" s="52" t="s">
        <v>30</v>
      </c>
      <c r="M18" s="158"/>
      <c r="N18" s="158" t="s">
        <v>41</v>
      </c>
      <c r="O18" s="161"/>
    </row>
    <row r="19">
      <c r="A19" s="157" t="s">
        <v>520</v>
      </c>
      <c r="B19" s="34" t="s">
        <v>104</v>
      </c>
      <c r="C19" s="164" t="s">
        <v>522</v>
      </c>
      <c r="D19" s="165"/>
      <c r="E19" s="158"/>
      <c r="F19" s="158"/>
      <c r="G19" s="159"/>
      <c r="H19" s="54">
        <v>250.0</v>
      </c>
      <c r="I19" s="162">
        <v>6.0</v>
      </c>
      <c r="J19" s="166" t="s">
        <v>28</v>
      </c>
      <c r="K19" s="54">
        <v>1500.0</v>
      </c>
      <c r="L19" s="52" t="s">
        <v>30</v>
      </c>
      <c r="M19" s="158"/>
      <c r="N19" s="158" t="s">
        <v>103</v>
      </c>
      <c r="O19" s="161"/>
    </row>
    <row r="20">
      <c r="A20" s="157" t="s">
        <v>520</v>
      </c>
      <c r="B20" s="34" t="s">
        <v>102</v>
      </c>
      <c r="C20" s="164" t="s">
        <v>522</v>
      </c>
      <c r="D20" s="165"/>
      <c r="E20" s="158"/>
      <c r="F20" s="158"/>
      <c r="G20" s="159"/>
      <c r="H20" s="54">
        <v>304.0</v>
      </c>
      <c r="I20" s="24">
        <v>1.0</v>
      </c>
      <c r="J20" s="35" t="s">
        <v>50</v>
      </c>
      <c r="K20" s="54">
        <v>304.0</v>
      </c>
      <c r="L20" s="52" t="s">
        <v>30</v>
      </c>
      <c r="M20" s="158"/>
      <c r="N20" s="158" t="s">
        <v>103</v>
      </c>
      <c r="O20" s="161"/>
    </row>
    <row r="21">
      <c r="A21" s="157" t="s">
        <v>520</v>
      </c>
      <c r="B21" s="34" t="s">
        <v>110</v>
      </c>
      <c r="C21" s="31" t="s">
        <v>111</v>
      </c>
      <c r="D21" s="158"/>
      <c r="E21" s="158"/>
      <c r="F21" s="158"/>
      <c r="G21" s="159"/>
      <c r="H21" s="54">
        <v>200.0</v>
      </c>
      <c r="I21" s="24">
        <v>0.875</v>
      </c>
      <c r="J21" s="26" t="s">
        <v>28</v>
      </c>
      <c r="K21" s="54">
        <v>175.0</v>
      </c>
      <c r="L21" s="52" t="s">
        <v>30</v>
      </c>
      <c r="M21" s="158"/>
      <c r="N21" s="158" t="s">
        <v>41</v>
      </c>
      <c r="O21" s="161"/>
    </row>
    <row r="22">
      <c r="A22" s="157" t="s">
        <v>520</v>
      </c>
      <c r="B22" s="34" t="s">
        <v>475</v>
      </c>
      <c r="C22" s="31" t="s">
        <v>91</v>
      </c>
      <c r="D22" s="158"/>
      <c r="E22" s="158"/>
      <c r="F22" s="158"/>
      <c r="G22" s="159"/>
      <c r="H22" s="54">
        <v>25.0</v>
      </c>
      <c r="I22" s="24">
        <v>0.0</v>
      </c>
      <c r="J22" s="26" t="s">
        <v>45</v>
      </c>
      <c r="K22" s="54">
        <v>0.0</v>
      </c>
      <c r="L22" s="52" t="s">
        <v>30</v>
      </c>
      <c r="M22" s="158"/>
      <c r="N22" s="158" t="s">
        <v>73</v>
      </c>
      <c r="O22" s="161"/>
    </row>
    <row r="23">
      <c r="A23" s="157" t="s">
        <v>520</v>
      </c>
      <c r="B23" s="34" t="s">
        <v>477</v>
      </c>
      <c r="C23" s="31" t="s">
        <v>35</v>
      </c>
      <c r="D23" s="158"/>
      <c r="E23" s="158"/>
      <c r="F23" s="158"/>
      <c r="G23" s="159"/>
      <c r="H23" s="54">
        <v>25.0</v>
      </c>
      <c r="I23" s="24">
        <v>51.0</v>
      </c>
      <c r="J23" s="26" t="s">
        <v>36</v>
      </c>
      <c r="K23" s="54">
        <v>1275.0</v>
      </c>
      <c r="L23" s="52" t="s">
        <v>30</v>
      </c>
      <c r="M23" s="158"/>
      <c r="N23" s="158" t="s">
        <v>37</v>
      </c>
      <c r="O23" s="161"/>
    </row>
    <row r="24">
      <c r="A24" s="157" t="s">
        <v>520</v>
      </c>
      <c r="B24" s="34" t="s">
        <v>112</v>
      </c>
      <c r="C24" s="31" t="s">
        <v>113</v>
      </c>
      <c r="D24" s="158"/>
      <c r="E24" s="158"/>
      <c r="F24" s="158"/>
      <c r="G24" s="159"/>
      <c r="H24" s="54">
        <v>1000.0</v>
      </c>
      <c r="I24" s="24">
        <v>0.5</v>
      </c>
      <c r="J24" s="35" t="s">
        <v>28</v>
      </c>
      <c r="K24" s="54">
        <v>500.0</v>
      </c>
      <c r="L24" s="52" t="s">
        <v>30</v>
      </c>
      <c r="M24" s="158"/>
      <c r="N24" s="158" t="s">
        <v>73</v>
      </c>
      <c r="O24" s="161"/>
    </row>
    <row r="25">
      <c r="A25" s="157" t="s">
        <v>520</v>
      </c>
      <c r="B25" s="34" t="s">
        <v>68</v>
      </c>
      <c r="C25" s="31" t="s">
        <v>69</v>
      </c>
      <c r="D25" s="158"/>
      <c r="E25" s="158"/>
      <c r="F25" s="158"/>
      <c r="G25" s="159"/>
      <c r="H25" s="54">
        <v>25.0</v>
      </c>
      <c r="I25" s="24">
        <v>40.0</v>
      </c>
      <c r="J25" s="35" t="s">
        <v>70</v>
      </c>
      <c r="K25" s="54">
        <v>1000.0</v>
      </c>
      <c r="L25" s="52" t="s">
        <v>30</v>
      </c>
      <c r="M25" s="158"/>
      <c r="N25" s="158" t="s">
        <v>41</v>
      </c>
      <c r="O25" s="161"/>
    </row>
    <row r="26">
      <c r="A26" s="157" t="s">
        <v>520</v>
      </c>
      <c r="B26" s="34" t="s">
        <v>106</v>
      </c>
      <c r="C26" s="164" t="s">
        <v>522</v>
      </c>
      <c r="D26" s="165"/>
      <c r="E26" s="158"/>
      <c r="F26" s="158"/>
      <c r="G26" s="159"/>
      <c r="H26" s="54">
        <v>300.0</v>
      </c>
      <c r="I26" s="24">
        <v>2.0</v>
      </c>
      <c r="J26" s="35" t="s">
        <v>50</v>
      </c>
      <c r="K26" s="54">
        <v>600.0</v>
      </c>
      <c r="L26" s="52" t="s">
        <v>30</v>
      </c>
      <c r="M26" s="158"/>
      <c r="N26" s="158" t="s">
        <v>103</v>
      </c>
      <c r="O26" s="161"/>
    </row>
    <row r="27">
      <c r="A27" s="157" t="s">
        <v>520</v>
      </c>
      <c r="B27" s="34" t="s">
        <v>74</v>
      </c>
      <c r="C27" s="31" t="s">
        <v>75</v>
      </c>
      <c r="D27" s="158"/>
      <c r="E27" s="158"/>
      <c r="F27" s="158"/>
      <c r="G27" s="159"/>
      <c r="H27" s="54">
        <v>25.0</v>
      </c>
      <c r="I27" s="24">
        <v>0.0</v>
      </c>
      <c r="J27" s="26" t="s">
        <v>45</v>
      </c>
      <c r="K27" s="54">
        <v>0.0</v>
      </c>
      <c r="L27" s="52" t="s">
        <v>30</v>
      </c>
      <c r="M27" s="158"/>
      <c r="N27" s="158" t="s">
        <v>73</v>
      </c>
      <c r="O27" s="161"/>
    </row>
    <row r="28">
      <c r="A28" s="157" t="s">
        <v>520</v>
      </c>
      <c r="B28" s="34" t="s">
        <v>94</v>
      </c>
      <c r="C28" s="31" t="s">
        <v>95</v>
      </c>
      <c r="D28" s="158"/>
      <c r="E28" s="158"/>
      <c r="F28" s="158"/>
      <c r="G28" s="159"/>
      <c r="H28" s="54">
        <v>25.0</v>
      </c>
      <c r="I28" s="24">
        <v>7.0</v>
      </c>
      <c r="J28" s="26" t="s">
        <v>45</v>
      </c>
      <c r="K28" s="54">
        <v>175.0</v>
      </c>
      <c r="L28" s="52" t="s">
        <v>30</v>
      </c>
      <c r="M28" s="158"/>
      <c r="N28" s="158" t="s">
        <v>73</v>
      </c>
      <c r="O28" s="161"/>
    </row>
    <row r="29">
      <c r="A29" s="157" t="s">
        <v>520</v>
      </c>
      <c r="B29" s="34" t="s">
        <v>77</v>
      </c>
      <c r="C29" s="31" t="s">
        <v>78</v>
      </c>
      <c r="D29" s="158"/>
      <c r="E29" s="158"/>
      <c r="F29" s="158"/>
      <c r="G29" s="159"/>
      <c r="H29" s="54">
        <v>25.0</v>
      </c>
      <c r="I29" s="24">
        <v>40.0</v>
      </c>
      <c r="J29" s="35" t="s">
        <v>70</v>
      </c>
      <c r="K29" s="54">
        <v>1000.0</v>
      </c>
      <c r="L29" s="52" t="s">
        <v>30</v>
      </c>
      <c r="M29" s="158"/>
      <c r="N29" s="158" t="s">
        <v>73</v>
      </c>
      <c r="O29" s="161"/>
    </row>
    <row r="30">
      <c r="A30" s="157" t="s">
        <v>520</v>
      </c>
      <c r="B30" s="34" t="s">
        <v>79</v>
      </c>
      <c r="C30" s="31" t="s">
        <v>80</v>
      </c>
      <c r="D30" s="158"/>
      <c r="E30" s="158"/>
      <c r="F30" s="158"/>
      <c r="G30" s="159"/>
      <c r="H30" s="54">
        <v>25.0</v>
      </c>
      <c r="I30" s="24">
        <v>22.0</v>
      </c>
      <c r="J30" s="26" t="s">
        <v>45</v>
      </c>
      <c r="K30" s="54">
        <v>550.0</v>
      </c>
      <c r="L30" s="52" t="s">
        <v>30</v>
      </c>
      <c r="M30" s="158"/>
      <c r="N30" s="158" t="s">
        <v>73</v>
      </c>
      <c r="O30" s="161"/>
    </row>
    <row r="31">
      <c r="A31" s="157" t="s">
        <v>520</v>
      </c>
      <c r="B31" s="31" t="s">
        <v>79</v>
      </c>
      <c r="C31" s="31" t="s">
        <v>80</v>
      </c>
      <c r="D31" s="158"/>
      <c r="E31" s="158"/>
      <c r="F31" s="158"/>
      <c r="G31" s="159"/>
      <c r="H31" s="54">
        <v>20.0</v>
      </c>
      <c r="I31" s="24">
        <v>19.0</v>
      </c>
      <c r="J31" s="26" t="s">
        <v>45</v>
      </c>
      <c r="K31" s="54">
        <v>380.0</v>
      </c>
      <c r="L31" s="52" t="s">
        <v>30</v>
      </c>
      <c r="M31" s="158"/>
      <c r="N31" s="158" t="s">
        <v>73</v>
      </c>
      <c r="O31" s="161"/>
    </row>
    <row r="32">
      <c r="A32" s="167" t="s">
        <v>523</v>
      </c>
      <c r="B32" s="168" t="s">
        <v>482</v>
      </c>
      <c r="G32" s="169"/>
      <c r="H32" s="28">
        <v>1.0</v>
      </c>
      <c r="I32" s="170">
        <v>15500.0</v>
      </c>
      <c r="J32" s="171" t="s">
        <v>30</v>
      </c>
      <c r="K32" s="170">
        <v>15500.0</v>
      </c>
      <c r="L32" s="171" t="s">
        <v>30</v>
      </c>
      <c r="M32" s="53"/>
      <c r="N32" s="53"/>
      <c r="O32" s="53"/>
    </row>
    <row r="33">
      <c r="A33" s="167" t="s">
        <v>523</v>
      </c>
      <c r="B33" s="172" t="s">
        <v>524</v>
      </c>
      <c r="G33" s="169"/>
      <c r="H33" s="28">
        <v>1.0</v>
      </c>
      <c r="I33" s="173">
        <v>0.0</v>
      </c>
      <c r="J33" s="171" t="s">
        <v>30</v>
      </c>
      <c r="K33" s="173">
        <v>0.0</v>
      </c>
      <c r="L33" s="171" t="s">
        <v>30</v>
      </c>
      <c r="M33" s="53"/>
      <c r="N33" s="53"/>
      <c r="O33" s="53"/>
    </row>
    <row r="34">
      <c r="A34" s="167" t="s">
        <v>523</v>
      </c>
      <c r="B34" s="172" t="s">
        <v>489</v>
      </c>
      <c r="G34" s="169"/>
      <c r="H34" s="28">
        <v>1.0</v>
      </c>
      <c r="I34" s="170">
        <v>8000.0</v>
      </c>
      <c r="J34" s="171" t="s">
        <v>30</v>
      </c>
      <c r="K34" s="170">
        <v>8000.0</v>
      </c>
      <c r="L34" s="171" t="s">
        <v>30</v>
      </c>
      <c r="M34" s="53"/>
      <c r="N34" s="53"/>
      <c r="O34" s="53"/>
    </row>
    <row r="35">
      <c r="A35" s="167" t="s">
        <v>523</v>
      </c>
      <c r="B35" s="172" t="s">
        <v>525</v>
      </c>
      <c r="G35" s="169"/>
      <c r="H35" s="28">
        <v>1.0</v>
      </c>
      <c r="I35" s="173">
        <v>0.0</v>
      </c>
      <c r="J35" s="171" t="s">
        <v>30</v>
      </c>
      <c r="K35" s="173">
        <v>0.0</v>
      </c>
      <c r="L35" s="171" t="s">
        <v>30</v>
      </c>
      <c r="M35" s="53"/>
      <c r="N35" s="53"/>
      <c r="O35" s="53"/>
    </row>
    <row r="36">
      <c r="A36" s="167" t="s">
        <v>523</v>
      </c>
      <c r="B36" s="174" t="s">
        <v>526</v>
      </c>
      <c r="G36" s="169"/>
      <c r="H36" s="28">
        <v>1.0</v>
      </c>
      <c r="I36" s="173">
        <v>0.0</v>
      </c>
      <c r="J36" s="171" t="s">
        <v>30</v>
      </c>
      <c r="K36" s="173">
        <v>0.0</v>
      </c>
      <c r="L36" s="171" t="s">
        <v>30</v>
      </c>
      <c r="M36" s="53"/>
      <c r="N36" s="53"/>
      <c r="O36" s="53"/>
    </row>
    <row r="37">
      <c r="A37" s="167" t="s">
        <v>523</v>
      </c>
      <c r="B37" s="172" t="s">
        <v>527</v>
      </c>
      <c r="G37" s="169"/>
      <c r="H37" s="28">
        <v>1.0</v>
      </c>
      <c r="I37" s="173">
        <v>0.0</v>
      </c>
      <c r="J37" s="171" t="s">
        <v>30</v>
      </c>
      <c r="K37" s="173">
        <v>0.0</v>
      </c>
      <c r="L37" s="171" t="s">
        <v>30</v>
      </c>
      <c r="M37" s="53"/>
      <c r="N37" s="53"/>
      <c r="O37" s="53"/>
    </row>
    <row r="38">
      <c r="A38" s="167" t="s">
        <v>523</v>
      </c>
      <c r="B38" s="172" t="s">
        <v>528</v>
      </c>
      <c r="G38" s="169"/>
      <c r="H38" s="28">
        <v>1.0</v>
      </c>
      <c r="I38" s="173">
        <v>0.0</v>
      </c>
      <c r="J38" s="171" t="s">
        <v>30</v>
      </c>
      <c r="K38" s="173">
        <v>0.0</v>
      </c>
      <c r="L38" s="171" t="s">
        <v>30</v>
      </c>
      <c r="M38" s="53"/>
      <c r="N38" s="53"/>
      <c r="O38" s="53"/>
    </row>
    <row r="39">
      <c r="A39" s="167" t="s">
        <v>523</v>
      </c>
      <c r="B39" s="172" t="s">
        <v>529</v>
      </c>
      <c r="G39" s="169"/>
      <c r="H39" s="28">
        <v>1.0</v>
      </c>
      <c r="I39" s="173">
        <v>0.0</v>
      </c>
      <c r="J39" s="171" t="s">
        <v>30</v>
      </c>
      <c r="K39" s="173">
        <v>0.0</v>
      </c>
      <c r="L39" s="171" t="s">
        <v>30</v>
      </c>
      <c r="M39" s="53"/>
      <c r="N39" s="53"/>
      <c r="O39" s="53"/>
    </row>
    <row r="40">
      <c r="A40" s="167" t="s">
        <v>523</v>
      </c>
      <c r="B40" s="172" t="s">
        <v>530</v>
      </c>
      <c r="G40" s="169"/>
      <c r="H40" s="28">
        <v>1.0</v>
      </c>
      <c r="I40" s="173">
        <v>19990.0</v>
      </c>
      <c r="J40" s="171" t="s">
        <v>30</v>
      </c>
      <c r="K40" s="173">
        <v>19990.0</v>
      </c>
      <c r="L40" s="171" t="s">
        <v>30</v>
      </c>
      <c r="M40" s="53"/>
      <c r="N40" s="53"/>
      <c r="O40" s="53"/>
    </row>
    <row r="41">
      <c r="A41" s="167" t="s">
        <v>523</v>
      </c>
      <c r="B41" s="172" t="s">
        <v>481</v>
      </c>
      <c r="G41" s="169"/>
      <c r="H41" s="28">
        <v>1.0</v>
      </c>
      <c r="I41" s="173">
        <v>0.0</v>
      </c>
      <c r="J41" s="171" t="s">
        <v>30</v>
      </c>
      <c r="K41" s="173">
        <v>0.0</v>
      </c>
      <c r="L41" s="171" t="s">
        <v>30</v>
      </c>
      <c r="M41" s="53"/>
      <c r="N41" s="53"/>
      <c r="O41" s="53"/>
    </row>
    <row r="42">
      <c r="A42" s="167" t="s">
        <v>523</v>
      </c>
      <c r="B42" s="175" t="s">
        <v>531</v>
      </c>
      <c r="G42" s="169"/>
      <c r="H42" s="28">
        <v>1.0</v>
      </c>
      <c r="I42" s="170">
        <v>1000.0</v>
      </c>
      <c r="J42" s="171" t="s">
        <v>30</v>
      </c>
      <c r="K42" s="170">
        <v>1000.0</v>
      </c>
      <c r="L42" s="171" t="s">
        <v>30</v>
      </c>
      <c r="M42" s="53"/>
      <c r="N42" s="53"/>
      <c r="O42" s="53"/>
    </row>
    <row r="43">
      <c r="A43" s="167" t="s">
        <v>523</v>
      </c>
      <c r="B43" s="172" t="s">
        <v>483</v>
      </c>
      <c r="G43" s="169"/>
      <c r="H43" s="28">
        <v>1.0</v>
      </c>
      <c r="I43" s="173">
        <v>0.0</v>
      </c>
      <c r="J43" s="171" t="s">
        <v>30</v>
      </c>
      <c r="K43" s="173">
        <v>0.0</v>
      </c>
      <c r="L43" s="171" t="s">
        <v>30</v>
      </c>
      <c r="M43" s="53"/>
      <c r="N43" s="53"/>
      <c r="O43" s="53"/>
    </row>
    <row r="44">
      <c r="A44" s="167" t="s">
        <v>523</v>
      </c>
      <c r="B44" s="34" t="s">
        <v>485</v>
      </c>
      <c r="G44" s="169"/>
      <c r="H44" s="28">
        <v>1.0</v>
      </c>
      <c r="I44" s="173">
        <v>0.0</v>
      </c>
      <c r="J44" s="171" t="s">
        <v>30</v>
      </c>
      <c r="K44" s="173">
        <v>0.0</v>
      </c>
      <c r="L44" s="171" t="s">
        <v>30</v>
      </c>
      <c r="M44" s="53"/>
      <c r="N44" s="53"/>
      <c r="O44" s="53"/>
    </row>
    <row r="45">
      <c r="A45" s="167" t="s">
        <v>523</v>
      </c>
      <c r="B45" s="172" t="s">
        <v>488</v>
      </c>
      <c r="G45" s="169"/>
      <c r="H45" s="28">
        <v>1.0</v>
      </c>
      <c r="I45" s="173">
        <v>0.0</v>
      </c>
      <c r="J45" s="171" t="s">
        <v>30</v>
      </c>
      <c r="K45" s="173">
        <v>0.0</v>
      </c>
      <c r="L45" s="171" t="s">
        <v>30</v>
      </c>
      <c r="M45" s="53"/>
      <c r="N45" s="53"/>
      <c r="O45" s="53"/>
    </row>
    <row r="46">
      <c r="A46" s="167" t="s">
        <v>523</v>
      </c>
      <c r="B46" s="34" t="s">
        <v>490</v>
      </c>
      <c r="G46" s="169"/>
      <c r="H46" s="28">
        <v>1.0</v>
      </c>
      <c r="I46" s="170">
        <v>18000.0</v>
      </c>
      <c r="J46" s="171" t="s">
        <v>30</v>
      </c>
      <c r="K46" s="170">
        <v>18000.0</v>
      </c>
      <c r="L46" s="171" t="s">
        <v>30</v>
      </c>
      <c r="M46" s="53"/>
      <c r="N46" s="53"/>
      <c r="O46" s="53"/>
    </row>
    <row r="47">
      <c r="A47" s="167" t="s">
        <v>523</v>
      </c>
      <c r="B47" s="34" t="s">
        <v>492</v>
      </c>
      <c r="G47" s="169"/>
      <c r="H47" s="28">
        <v>1.0</v>
      </c>
      <c r="I47" s="173">
        <v>0.0</v>
      </c>
      <c r="J47" s="171" t="s">
        <v>30</v>
      </c>
      <c r="K47" s="173">
        <v>0.0</v>
      </c>
      <c r="L47" s="171" t="s">
        <v>30</v>
      </c>
      <c r="M47" s="53"/>
      <c r="N47" s="53"/>
      <c r="O47" s="53"/>
    </row>
    <row r="48">
      <c r="A48" s="167" t="s">
        <v>523</v>
      </c>
      <c r="B48" s="34" t="s">
        <v>494</v>
      </c>
      <c r="G48" s="169"/>
      <c r="H48" s="28">
        <v>1.0</v>
      </c>
      <c r="I48" s="173">
        <v>0.0</v>
      </c>
      <c r="J48" s="171" t="s">
        <v>30</v>
      </c>
      <c r="K48" s="173">
        <v>0.0</v>
      </c>
      <c r="L48" s="171" t="s">
        <v>30</v>
      </c>
      <c r="M48" s="53"/>
      <c r="N48" s="53"/>
      <c r="O48" s="53"/>
    </row>
    <row r="49">
      <c r="A49" s="167" t="s">
        <v>523</v>
      </c>
      <c r="B49" s="19" t="s">
        <v>532</v>
      </c>
      <c r="G49" s="169"/>
      <c r="H49" s="28">
        <v>1.0</v>
      </c>
      <c r="I49" s="173">
        <v>0.0</v>
      </c>
      <c r="J49" s="171" t="s">
        <v>30</v>
      </c>
      <c r="K49" s="173">
        <v>0.0</v>
      </c>
      <c r="L49" s="171" t="s">
        <v>30</v>
      </c>
      <c r="M49" s="53"/>
      <c r="N49" s="53"/>
      <c r="O49" s="53"/>
    </row>
    <row r="50">
      <c r="A50" s="167" t="s">
        <v>533</v>
      </c>
      <c r="B50" s="176" t="s">
        <v>498</v>
      </c>
      <c r="C50" s="149" t="s">
        <v>522</v>
      </c>
      <c r="D50" s="149"/>
      <c r="E50" s="177" t="s">
        <v>534</v>
      </c>
      <c r="F50" s="177" t="s">
        <v>535</v>
      </c>
      <c r="G50" s="177" t="s">
        <v>14</v>
      </c>
      <c r="H50" s="28">
        <v>1.0</v>
      </c>
      <c r="I50" s="35">
        <v>700.0</v>
      </c>
      <c r="J50" s="54" t="s">
        <v>136</v>
      </c>
      <c r="K50" s="35">
        <v>700.0</v>
      </c>
      <c r="L50" s="54" t="s">
        <v>136</v>
      </c>
      <c r="M50" s="53"/>
    </row>
    <row r="51">
      <c r="A51" s="167" t="s">
        <v>533</v>
      </c>
      <c r="B51" s="176" t="s">
        <v>498</v>
      </c>
      <c r="C51" s="149" t="s">
        <v>522</v>
      </c>
      <c r="D51" s="149"/>
      <c r="E51" s="177" t="s">
        <v>534</v>
      </c>
      <c r="F51" s="177" t="s">
        <v>535</v>
      </c>
      <c r="G51" s="177" t="s">
        <v>15</v>
      </c>
      <c r="H51" s="28">
        <v>1.0</v>
      </c>
      <c r="I51" s="35">
        <v>1315.0</v>
      </c>
      <c r="J51" s="54" t="s">
        <v>136</v>
      </c>
      <c r="K51" s="35">
        <v>1315.0</v>
      </c>
      <c r="L51" s="54" t="s">
        <v>136</v>
      </c>
      <c r="M51" s="53"/>
    </row>
    <row r="52">
      <c r="A52" s="167" t="s">
        <v>533</v>
      </c>
      <c r="B52" s="176" t="s">
        <v>498</v>
      </c>
      <c r="C52" s="149" t="s">
        <v>522</v>
      </c>
      <c r="D52" s="149"/>
      <c r="E52" s="177" t="s">
        <v>534</v>
      </c>
      <c r="F52" s="177" t="s">
        <v>535</v>
      </c>
      <c r="G52" s="177" t="s">
        <v>16</v>
      </c>
      <c r="H52" s="28">
        <v>1.0</v>
      </c>
      <c r="I52" s="35">
        <v>1650.0</v>
      </c>
      <c r="J52" s="54" t="s">
        <v>136</v>
      </c>
      <c r="K52" s="35">
        <v>1650.0</v>
      </c>
      <c r="L52" s="54" t="s">
        <v>136</v>
      </c>
      <c r="M52" s="53"/>
    </row>
    <row r="53">
      <c r="A53" s="167" t="s">
        <v>533</v>
      </c>
      <c r="B53" s="176" t="s">
        <v>498</v>
      </c>
      <c r="C53" s="149" t="s">
        <v>522</v>
      </c>
      <c r="D53" s="149"/>
      <c r="E53" s="177" t="s">
        <v>534</v>
      </c>
      <c r="F53" s="177" t="s">
        <v>535</v>
      </c>
      <c r="G53" s="159" t="s">
        <v>17</v>
      </c>
      <c r="H53" s="28">
        <v>1.0</v>
      </c>
      <c r="I53" s="54">
        <v>1442.0</v>
      </c>
      <c r="J53" s="54" t="s">
        <v>136</v>
      </c>
      <c r="K53" s="54">
        <v>1442.0</v>
      </c>
      <c r="L53" s="54" t="s">
        <v>136</v>
      </c>
      <c r="M53" s="53"/>
    </row>
    <row r="54">
      <c r="A54" s="167" t="s">
        <v>533</v>
      </c>
      <c r="B54" s="176" t="s">
        <v>498</v>
      </c>
      <c r="C54" s="149" t="s">
        <v>522</v>
      </c>
      <c r="D54" s="149"/>
      <c r="E54" s="177" t="s">
        <v>534</v>
      </c>
      <c r="F54" s="177" t="s">
        <v>535</v>
      </c>
      <c r="G54" s="159" t="s">
        <v>18</v>
      </c>
      <c r="H54" s="28">
        <v>1.0</v>
      </c>
      <c r="I54" s="54">
        <v>1200.0</v>
      </c>
      <c r="J54" s="54" t="s">
        <v>136</v>
      </c>
      <c r="K54" s="54">
        <v>1200.0</v>
      </c>
      <c r="L54" s="54" t="s">
        <v>136</v>
      </c>
      <c r="M54" s="53"/>
    </row>
    <row r="55">
      <c r="A55" s="167" t="s">
        <v>533</v>
      </c>
      <c r="B55" s="176" t="s">
        <v>498</v>
      </c>
      <c r="C55" s="149" t="s">
        <v>522</v>
      </c>
      <c r="D55" s="149"/>
      <c r="E55" s="177" t="s">
        <v>534</v>
      </c>
      <c r="F55" s="177" t="s">
        <v>535</v>
      </c>
      <c r="G55" s="177" t="s">
        <v>19</v>
      </c>
      <c r="H55" s="28">
        <v>1.0</v>
      </c>
      <c r="I55" s="54">
        <v>700.0</v>
      </c>
      <c r="J55" s="54" t="s">
        <v>136</v>
      </c>
      <c r="K55" s="54">
        <v>700.0</v>
      </c>
      <c r="L55" s="54" t="s">
        <v>136</v>
      </c>
      <c r="M55" s="53"/>
    </row>
    <row r="56">
      <c r="A56" s="167" t="s">
        <v>533</v>
      </c>
      <c r="B56" s="176" t="s">
        <v>498</v>
      </c>
      <c r="C56" s="149" t="s">
        <v>522</v>
      </c>
      <c r="D56" s="149"/>
      <c r="E56" s="177" t="s">
        <v>534</v>
      </c>
      <c r="F56" s="177" t="s">
        <v>535</v>
      </c>
      <c r="G56" s="177" t="s">
        <v>20</v>
      </c>
      <c r="H56" s="28">
        <v>1.0</v>
      </c>
      <c r="I56" s="54">
        <v>250.0</v>
      </c>
      <c r="J56" s="54" t="s">
        <v>136</v>
      </c>
      <c r="K56" s="54">
        <v>250.0</v>
      </c>
      <c r="L56" s="54" t="s">
        <v>136</v>
      </c>
      <c r="M56" s="53"/>
    </row>
    <row r="57">
      <c r="A57" s="167" t="s">
        <v>533</v>
      </c>
      <c r="B57" s="176" t="s">
        <v>499</v>
      </c>
      <c r="C57" s="149" t="s">
        <v>522</v>
      </c>
      <c r="D57" s="149"/>
      <c r="E57" s="177" t="s">
        <v>534</v>
      </c>
      <c r="F57" s="177" t="s">
        <v>536</v>
      </c>
      <c r="G57" s="177" t="s">
        <v>13</v>
      </c>
      <c r="H57" s="28">
        <v>1.0</v>
      </c>
      <c r="I57" s="54">
        <v>800.0</v>
      </c>
      <c r="J57" s="54" t="s">
        <v>136</v>
      </c>
      <c r="K57" s="54">
        <v>800.0</v>
      </c>
      <c r="L57" s="54" t="s">
        <v>136</v>
      </c>
      <c r="M57" s="53"/>
    </row>
    <row r="58">
      <c r="A58" s="167" t="s">
        <v>533</v>
      </c>
      <c r="B58" s="176" t="s">
        <v>499</v>
      </c>
      <c r="C58" s="149" t="s">
        <v>522</v>
      </c>
      <c r="D58" s="149"/>
      <c r="E58" s="177" t="s">
        <v>534</v>
      </c>
      <c r="F58" s="177" t="s">
        <v>536</v>
      </c>
      <c r="G58" s="177" t="s">
        <v>14</v>
      </c>
      <c r="H58" s="28">
        <v>1.0</v>
      </c>
      <c r="I58" s="54">
        <v>1500.0</v>
      </c>
      <c r="J58" s="54" t="s">
        <v>136</v>
      </c>
      <c r="K58" s="54">
        <v>1500.0</v>
      </c>
      <c r="L58" s="54" t="s">
        <v>136</v>
      </c>
      <c r="M58" s="53"/>
    </row>
    <row r="59">
      <c r="A59" s="167" t="s">
        <v>533</v>
      </c>
      <c r="B59" s="176" t="s">
        <v>499</v>
      </c>
      <c r="C59" s="149" t="s">
        <v>522</v>
      </c>
      <c r="D59" s="149"/>
      <c r="E59" s="177" t="s">
        <v>534</v>
      </c>
      <c r="F59" s="177" t="s">
        <v>536</v>
      </c>
      <c r="G59" s="177" t="s">
        <v>15</v>
      </c>
      <c r="H59" s="28">
        <v>1.0</v>
      </c>
      <c r="I59" s="54">
        <v>800.0</v>
      </c>
      <c r="J59" s="54" t="s">
        <v>136</v>
      </c>
      <c r="K59" s="54">
        <v>800.0</v>
      </c>
      <c r="L59" s="54" t="s">
        <v>136</v>
      </c>
      <c r="M59" s="53"/>
    </row>
    <row r="60">
      <c r="A60" s="167" t="s">
        <v>533</v>
      </c>
      <c r="B60" s="176" t="s">
        <v>499</v>
      </c>
      <c r="C60" s="149" t="s">
        <v>522</v>
      </c>
      <c r="D60" s="149"/>
      <c r="E60" s="177" t="s">
        <v>534</v>
      </c>
      <c r="F60" s="177" t="s">
        <v>536</v>
      </c>
      <c r="G60" s="177" t="s">
        <v>16</v>
      </c>
      <c r="H60" s="28">
        <v>1.0</v>
      </c>
      <c r="I60" s="54">
        <v>600.0</v>
      </c>
      <c r="J60" s="54" t="s">
        <v>136</v>
      </c>
      <c r="K60" s="54">
        <v>600.0</v>
      </c>
      <c r="L60" s="54" t="s">
        <v>136</v>
      </c>
      <c r="M60" s="53"/>
    </row>
    <row r="61">
      <c r="A61" s="167" t="s">
        <v>533</v>
      </c>
      <c r="B61" s="176" t="s">
        <v>499</v>
      </c>
      <c r="C61" s="149" t="s">
        <v>522</v>
      </c>
      <c r="D61" s="149"/>
      <c r="E61" s="177" t="s">
        <v>534</v>
      </c>
      <c r="F61" s="177" t="s">
        <v>536</v>
      </c>
      <c r="G61" s="159" t="s">
        <v>17</v>
      </c>
      <c r="H61" s="28">
        <v>1.0</v>
      </c>
      <c r="I61" s="54">
        <v>1100.0</v>
      </c>
      <c r="J61" s="54" t="s">
        <v>136</v>
      </c>
      <c r="K61" s="54">
        <v>1100.0</v>
      </c>
      <c r="L61" s="54" t="s">
        <v>136</v>
      </c>
      <c r="M61" s="53"/>
    </row>
    <row r="62">
      <c r="A62" s="167" t="s">
        <v>533</v>
      </c>
      <c r="B62" s="176" t="s">
        <v>499</v>
      </c>
      <c r="C62" s="149" t="s">
        <v>522</v>
      </c>
      <c r="D62" s="149"/>
      <c r="E62" s="177" t="s">
        <v>534</v>
      </c>
      <c r="F62" s="177" t="s">
        <v>536</v>
      </c>
      <c r="G62" s="159" t="s">
        <v>18</v>
      </c>
      <c r="H62" s="28">
        <v>1.0</v>
      </c>
      <c r="I62" s="54">
        <v>1100.0</v>
      </c>
      <c r="J62" s="54" t="s">
        <v>136</v>
      </c>
      <c r="K62" s="54">
        <v>1100.0</v>
      </c>
      <c r="L62" s="54" t="s">
        <v>136</v>
      </c>
      <c r="M62" s="53"/>
    </row>
    <row r="63">
      <c r="A63" s="167" t="s">
        <v>533</v>
      </c>
      <c r="B63" s="176" t="s">
        <v>499</v>
      </c>
      <c r="C63" s="149" t="s">
        <v>522</v>
      </c>
      <c r="D63" s="149"/>
      <c r="E63" s="177" t="s">
        <v>534</v>
      </c>
      <c r="F63" s="177" t="s">
        <v>536</v>
      </c>
      <c r="G63" s="177" t="s">
        <v>19</v>
      </c>
      <c r="H63" s="28">
        <v>1.0</v>
      </c>
      <c r="I63" s="54">
        <v>200.0</v>
      </c>
      <c r="J63" s="54" t="s">
        <v>136</v>
      </c>
      <c r="K63" s="54">
        <v>200.0</v>
      </c>
      <c r="L63" s="54" t="s">
        <v>136</v>
      </c>
      <c r="M63" s="53"/>
    </row>
    <row r="64">
      <c r="A64" s="167" t="s">
        <v>533</v>
      </c>
      <c r="B64" s="176" t="s">
        <v>499</v>
      </c>
      <c r="C64" s="149" t="s">
        <v>522</v>
      </c>
      <c r="D64" s="149"/>
      <c r="E64" s="177" t="s">
        <v>534</v>
      </c>
      <c r="F64" s="177" t="s">
        <v>536</v>
      </c>
      <c r="G64" s="177" t="s">
        <v>20</v>
      </c>
      <c r="H64" s="28">
        <v>1.0</v>
      </c>
      <c r="I64" s="54">
        <v>0.0</v>
      </c>
      <c r="J64" s="54" t="s">
        <v>136</v>
      </c>
      <c r="K64" s="54">
        <v>0.0</v>
      </c>
      <c r="L64" s="54" t="s">
        <v>136</v>
      </c>
      <c r="M64" s="53"/>
    </row>
    <row r="65">
      <c r="A65" s="167" t="s">
        <v>533</v>
      </c>
      <c r="B65" s="176" t="s">
        <v>500</v>
      </c>
      <c r="C65" s="149" t="s">
        <v>522</v>
      </c>
      <c r="D65" s="149"/>
      <c r="E65" s="177" t="s">
        <v>534</v>
      </c>
      <c r="F65" s="177" t="s">
        <v>537</v>
      </c>
      <c r="G65" s="177" t="s">
        <v>14</v>
      </c>
      <c r="H65" s="28">
        <v>1.0</v>
      </c>
      <c r="I65" s="54">
        <v>300.0</v>
      </c>
      <c r="J65" s="54" t="s">
        <v>136</v>
      </c>
      <c r="K65" s="54">
        <v>300.0</v>
      </c>
      <c r="L65" s="54" t="s">
        <v>136</v>
      </c>
      <c r="M65" s="53"/>
    </row>
    <row r="66">
      <c r="A66" s="167" t="s">
        <v>533</v>
      </c>
      <c r="B66" s="176" t="s">
        <v>500</v>
      </c>
      <c r="C66" s="149" t="s">
        <v>522</v>
      </c>
      <c r="D66" s="149"/>
      <c r="E66" s="177" t="s">
        <v>534</v>
      </c>
      <c r="F66" s="177" t="s">
        <v>537</v>
      </c>
      <c r="G66" s="177" t="s">
        <v>15</v>
      </c>
      <c r="H66" s="28">
        <v>1.0</v>
      </c>
      <c r="I66" s="54">
        <v>300.0</v>
      </c>
      <c r="J66" s="54" t="s">
        <v>136</v>
      </c>
      <c r="K66" s="54">
        <v>300.0</v>
      </c>
      <c r="L66" s="54" t="s">
        <v>136</v>
      </c>
      <c r="M66" s="53"/>
    </row>
    <row r="67">
      <c r="A67" s="167" t="s">
        <v>533</v>
      </c>
      <c r="B67" s="176" t="s">
        <v>500</v>
      </c>
      <c r="C67" s="149" t="s">
        <v>522</v>
      </c>
      <c r="D67" s="149"/>
      <c r="E67" s="177" t="s">
        <v>534</v>
      </c>
      <c r="F67" s="177" t="s">
        <v>537</v>
      </c>
      <c r="G67" s="177" t="s">
        <v>16</v>
      </c>
      <c r="H67" s="28">
        <v>1.0</v>
      </c>
      <c r="I67" s="54">
        <v>0.0</v>
      </c>
      <c r="J67" s="54" t="s">
        <v>136</v>
      </c>
      <c r="K67" s="54">
        <v>0.0</v>
      </c>
      <c r="L67" s="54" t="s">
        <v>136</v>
      </c>
      <c r="M67" s="53"/>
    </row>
    <row r="68">
      <c r="A68" s="167" t="s">
        <v>533</v>
      </c>
      <c r="B68" s="176" t="s">
        <v>500</v>
      </c>
      <c r="C68" s="149" t="s">
        <v>522</v>
      </c>
      <c r="D68" s="149"/>
      <c r="E68" s="177" t="s">
        <v>534</v>
      </c>
      <c r="F68" s="177" t="s">
        <v>537</v>
      </c>
      <c r="G68" s="159" t="s">
        <v>17</v>
      </c>
      <c r="H68" s="28">
        <v>1.0</v>
      </c>
      <c r="I68" s="54">
        <v>900.0</v>
      </c>
      <c r="J68" s="54" t="s">
        <v>136</v>
      </c>
      <c r="K68" s="54">
        <v>900.0</v>
      </c>
      <c r="L68" s="54" t="s">
        <v>136</v>
      </c>
      <c r="M68" s="53"/>
    </row>
    <row r="69">
      <c r="A69" s="167" t="s">
        <v>533</v>
      </c>
      <c r="B69" s="176" t="s">
        <v>500</v>
      </c>
      <c r="C69" s="149" t="s">
        <v>522</v>
      </c>
      <c r="D69" s="149"/>
      <c r="E69" s="177" t="s">
        <v>534</v>
      </c>
      <c r="F69" s="177" t="s">
        <v>537</v>
      </c>
      <c r="G69" s="159" t="s">
        <v>18</v>
      </c>
      <c r="H69" s="28">
        <v>1.0</v>
      </c>
      <c r="I69" s="54">
        <v>300.0</v>
      </c>
      <c r="J69" s="54" t="s">
        <v>136</v>
      </c>
      <c r="K69" s="54">
        <v>300.0</v>
      </c>
      <c r="L69" s="54" t="s">
        <v>136</v>
      </c>
      <c r="M69" s="53"/>
    </row>
    <row r="70">
      <c r="A70" s="167" t="s">
        <v>533</v>
      </c>
      <c r="B70" s="176" t="s">
        <v>500</v>
      </c>
      <c r="C70" s="149" t="s">
        <v>522</v>
      </c>
      <c r="D70" s="149"/>
      <c r="E70" s="177" t="s">
        <v>534</v>
      </c>
      <c r="F70" s="177" t="s">
        <v>537</v>
      </c>
      <c r="G70" s="177" t="s">
        <v>19</v>
      </c>
      <c r="H70" s="28">
        <v>1.0</v>
      </c>
      <c r="I70" s="54">
        <v>0.0</v>
      </c>
      <c r="J70" s="54" t="s">
        <v>136</v>
      </c>
      <c r="K70" s="54">
        <v>0.0</v>
      </c>
      <c r="L70" s="54" t="s">
        <v>136</v>
      </c>
      <c r="M70" s="53"/>
    </row>
    <row r="71">
      <c r="A71" s="167" t="s">
        <v>533</v>
      </c>
      <c r="B71" s="176" t="s">
        <v>500</v>
      </c>
      <c r="C71" s="149" t="s">
        <v>522</v>
      </c>
      <c r="D71" s="149"/>
      <c r="E71" s="177" t="s">
        <v>534</v>
      </c>
      <c r="F71" s="177" t="s">
        <v>537</v>
      </c>
      <c r="G71" s="177" t="s">
        <v>20</v>
      </c>
      <c r="H71" s="28">
        <v>1.0</v>
      </c>
      <c r="I71" s="54">
        <v>0.0</v>
      </c>
      <c r="J71" s="54" t="s">
        <v>136</v>
      </c>
      <c r="K71" s="54">
        <v>0.0</v>
      </c>
      <c r="L71" s="54" t="s">
        <v>136</v>
      </c>
      <c r="M71" s="53"/>
    </row>
    <row r="72">
      <c r="A72" s="167" t="s">
        <v>533</v>
      </c>
      <c r="B72" s="176" t="s">
        <v>501</v>
      </c>
      <c r="C72" s="149" t="s">
        <v>522</v>
      </c>
      <c r="D72" s="149"/>
      <c r="E72" s="177" t="s">
        <v>534</v>
      </c>
      <c r="F72" s="177" t="s">
        <v>537</v>
      </c>
      <c r="G72" s="177" t="s">
        <v>14</v>
      </c>
      <c r="H72" s="28">
        <v>1.0</v>
      </c>
      <c r="I72" s="54">
        <v>0.0</v>
      </c>
      <c r="J72" s="54" t="s">
        <v>136</v>
      </c>
      <c r="K72" s="54">
        <v>0.0</v>
      </c>
      <c r="L72" s="54" t="s">
        <v>136</v>
      </c>
      <c r="M72" s="53"/>
    </row>
    <row r="73">
      <c r="A73" s="167" t="s">
        <v>533</v>
      </c>
      <c r="B73" s="176" t="s">
        <v>501</v>
      </c>
      <c r="C73" s="149" t="s">
        <v>522</v>
      </c>
      <c r="D73" s="149"/>
      <c r="E73" s="177" t="s">
        <v>534</v>
      </c>
      <c r="F73" s="177" t="s">
        <v>537</v>
      </c>
      <c r="G73" s="177" t="s">
        <v>15</v>
      </c>
      <c r="H73" s="28">
        <v>1.0</v>
      </c>
      <c r="I73" s="54">
        <v>0.0</v>
      </c>
      <c r="J73" s="54" t="s">
        <v>136</v>
      </c>
      <c r="K73" s="54">
        <v>0.0</v>
      </c>
      <c r="L73" s="54" t="s">
        <v>136</v>
      </c>
      <c r="M73" s="53"/>
    </row>
    <row r="74">
      <c r="A74" s="167" t="s">
        <v>533</v>
      </c>
      <c r="B74" s="176" t="s">
        <v>501</v>
      </c>
      <c r="C74" s="149" t="s">
        <v>522</v>
      </c>
      <c r="D74" s="149"/>
      <c r="E74" s="177" t="s">
        <v>534</v>
      </c>
      <c r="F74" s="177" t="s">
        <v>537</v>
      </c>
      <c r="G74" s="177" t="s">
        <v>16</v>
      </c>
      <c r="H74" s="28">
        <v>1.0</v>
      </c>
      <c r="I74" s="54">
        <v>0.0</v>
      </c>
      <c r="J74" s="54" t="s">
        <v>136</v>
      </c>
      <c r="K74" s="54">
        <v>0.0</v>
      </c>
      <c r="L74" s="54" t="s">
        <v>136</v>
      </c>
      <c r="M74" s="53"/>
    </row>
    <row r="75">
      <c r="A75" s="167" t="s">
        <v>533</v>
      </c>
      <c r="B75" s="176" t="s">
        <v>501</v>
      </c>
      <c r="C75" s="149" t="s">
        <v>522</v>
      </c>
      <c r="D75" s="149"/>
      <c r="E75" s="177" t="s">
        <v>534</v>
      </c>
      <c r="F75" s="177" t="s">
        <v>537</v>
      </c>
      <c r="G75" s="159" t="s">
        <v>17</v>
      </c>
      <c r="H75" s="28">
        <v>1.0</v>
      </c>
      <c r="I75" s="54">
        <v>0.0</v>
      </c>
      <c r="J75" s="54" t="s">
        <v>136</v>
      </c>
      <c r="K75" s="54">
        <v>0.0</v>
      </c>
      <c r="L75" s="54" t="s">
        <v>136</v>
      </c>
      <c r="M75" s="53"/>
    </row>
    <row r="76">
      <c r="A76" s="167" t="s">
        <v>533</v>
      </c>
      <c r="B76" s="176" t="s">
        <v>501</v>
      </c>
      <c r="C76" s="149" t="s">
        <v>522</v>
      </c>
      <c r="D76" s="149"/>
      <c r="E76" s="177" t="s">
        <v>534</v>
      </c>
      <c r="F76" s="177" t="s">
        <v>537</v>
      </c>
      <c r="G76" s="159" t="s">
        <v>18</v>
      </c>
      <c r="H76" s="28">
        <v>1.0</v>
      </c>
      <c r="I76" s="54">
        <v>0.0</v>
      </c>
      <c r="J76" s="54" t="s">
        <v>136</v>
      </c>
      <c r="K76" s="54">
        <v>0.0</v>
      </c>
      <c r="L76" s="54" t="s">
        <v>136</v>
      </c>
      <c r="M76" s="53"/>
    </row>
    <row r="77">
      <c r="A77" s="167" t="s">
        <v>533</v>
      </c>
      <c r="B77" s="176" t="s">
        <v>501</v>
      </c>
      <c r="C77" s="149" t="s">
        <v>522</v>
      </c>
      <c r="D77" s="149"/>
      <c r="E77" s="177" t="s">
        <v>534</v>
      </c>
      <c r="F77" s="177" t="s">
        <v>537</v>
      </c>
      <c r="G77" s="177" t="s">
        <v>19</v>
      </c>
      <c r="H77" s="28">
        <v>1.0</v>
      </c>
      <c r="I77" s="54">
        <v>0.0</v>
      </c>
      <c r="J77" s="54" t="s">
        <v>136</v>
      </c>
      <c r="K77" s="54">
        <v>0.0</v>
      </c>
      <c r="L77" s="54" t="s">
        <v>136</v>
      </c>
      <c r="M77" s="53"/>
    </row>
    <row r="78">
      <c r="A78" s="167" t="s">
        <v>533</v>
      </c>
      <c r="B78" s="176" t="s">
        <v>501</v>
      </c>
      <c r="C78" s="149" t="s">
        <v>522</v>
      </c>
      <c r="D78" s="149"/>
      <c r="E78" s="177" t="s">
        <v>534</v>
      </c>
      <c r="F78" s="177" t="s">
        <v>537</v>
      </c>
      <c r="G78" s="177" t="s">
        <v>20</v>
      </c>
      <c r="H78" s="28">
        <v>1.0</v>
      </c>
      <c r="I78" s="54">
        <v>0.0</v>
      </c>
      <c r="J78" s="54" t="s">
        <v>136</v>
      </c>
      <c r="K78" s="54">
        <v>0.0</v>
      </c>
      <c r="L78" s="54" t="s">
        <v>136</v>
      </c>
      <c r="M78" s="53"/>
    </row>
    <row r="79">
      <c r="A79" s="167" t="s">
        <v>533</v>
      </c>
      <c r="B79" s="176" t="s">
        <v>502</v>
      </c>
      <c r="C79" s="149" t="s">
        <v>522</v>
      </c>
      <c r="D79" s="149"/>
      <c r="E79" s="177" t="s">
        <v>534</v>
      </c>
      <c r="F79" s="177" t="s">
        <v>538</v>
      </c>
      <c r="G79" s="177" t="s">
        <v>14</v>
      </c>
      <c r="H79" s="28">
        <v>1.0</v>
      </c>
      <c r="I79" s="54">
        <v>50.0</v>
      </c>
      <c r="J79" s="54" t="s">
        <v>136</v>
      </c>
      <c r="K79" s="54">
        <v>50.0</v>
      </c>
      <c r="L79" s="54" t="s">
        <v>136</v>
      </c>
      <c r="M79" s="53"/>
    </row>
    <row r="80">
      <c r="A80" s="167" t="s">
        <v>533</v>
      </c>
      <c r="B80" s="176" t="s">
        <v>502</v>
      </c>
      <c r="C80" s="149" t="s">
        <v>522</v>
      </c>
      <c r="D80" s="149"/>
      <c r="E80" s="177" t="s">
        <v>534</v>
      </c>
      <c r="F80" s="177" t="s">
        <v>538</v>
      </c>
      <c r="G80" s="177" t="s">
        <v>15</v>
      </c>
      <c r="H80" s="28">
        <v>1.0</v>
      </c>
      <c r="I80" s="54">
        <v>50.0</v>
      </c>
      <c r="J80" s="54" t="s">
        <v>136</v>
      </c>
      <c r="K80" s="54">
        <v>50.0</v>
      </c>
      <c r="L80" s="54" t="s">
        <v>136</v>
      </c>
      <c r="M80" s="53"/>
    </row>
    <row r="81">
      <c r="A81" s="167" t="s">
        <v>533</v>
      </c>
      <c r="B81" s="176" t="s">
        <v>502</v>
      </c>
      <c r="C81" s="149" t="s">
        <v>522</v>
      </c>
      <c r="D81" s="149"/>
      <c r="E81" s="177" t="s">
        <v>534</v>
      </c>
      <c r="F81" s="177" t="s">
        <v>538</v>
      </c>
      <c r="G81" s="177" t="s">
        <v>16</v>
      </c>
      <c r="H81" s="28">
        <v>1.0</v>
      </c>
      <c r="I81" s="54">
        <v>700.0</v>
      </c>
      <c r="J81" s="54" t="s">
        <v>136</v>
      </c>
      <c r="K81" s="54">
        <v>700.0</v>
      </c>
      <c r="L81" s="54" t="s">
        <v>136</v>
      </c>
      <c r="M81" s="53"/>
    </row>
    <row r="82">
      <c r="A82" s="167" t="s">
        <v>533</v>
      </c>
      <c r="B82" s="176" t="s">
        <v>502</v>
      </c>
      <c r="C82" s="149" t="s">
        <v>522</v>
      </c>
      <c r="D82" s="149"/>
      <c r="E82" s="177" t="s">
        <v>534</v>
      </c>
      <c r="F82" s="177" t="s">
        <v>538</v>
      </c>
      <c r="G82" s="159" t="s">
        <v>17</v>
      </c>
      <c r="H82" s="28">
        <v>1.0</v>
      </c>
      <c r="I82" s="54">
        <v>400.0</v>
      </c>
      <c r="J82" s="54" t="s">
        <v>136</v>
      </c>
      <c r="K82" s="54">
        <v>400.0</v>
      </c>
      <c r="L82" s="54" t="s">
        <v>136</v>
      </c>
      <c r="M82" s="53"/>
    </row>
    <row r="83">
      <c r="A83" s="167" t="s">
        <v>533</v>
      </c>
      <c r="B83" s="176" t="s">
        <v>502</v>
      </c>
      <c r="C83" s="149" t="s">
        <v>522</v>
      </c>
      <c r="D83" s="149"/>
      <c r="E83" s="177" t="s">
        <v>534</v>
      </c>
      <c r="F83" s="177" t="s">
        <v>538</v>
      </c>
      <c r="G83" s="159" t="s">
        <v>18</v>
      </c>
      <c r="H83" s="28">
        <v>1.0</v>
      </c>
      <c r="I83" s="54">
        <v>50.0</v>
      </c>
      <c r="J83" s="54" t="s">
        <v>136</v>
      </c>
      <c r="K83" s="54">
        <v>50.0</v>
      </c>
      <c r="L83" s="54" t="s">
        <v>136</v>
      </c>
      <c r="M83" s="53"/>
    </row>
    <row r="84">
      <c r="A84" s="167" t="s">
        <v>533</v>
      </c>
      <c r="B84" s="176" t="s">
        <v>502</v>
      </c>
      <c r="C84" s="149" t="s">
        <v>522</v>
      </c>
      <c r="D84" s="149"/>
      <c r="E84" s="177" t="s">
        <v>534</v>
      </c>
      <c r="F84" s="177" t="s">
        <v>538</v>
      </c>
      <c r="G84" s="177" t="s">
        <v>19</v>
      </c>
      <c r="H84" s="28">
        <v>1.0</v>
      </c>
      <c r="I84" s="54">
        <v>50.0</v>
      </c>
      <c r="J84" s="54" t="s">
        <v>136</v>
      </c>
      <c r="K84" s="54">
        <v>50.0</v>
      </c>
      <c r="L84" s="54" t="s">
        <v>136</v>
      </c>
      <c r="M84" s="53"/>
    </row>
    <row r="85">
      <c r="A85" s="167" t="s">
        <v>533</v>
      </c>
      <c r="B85" s="176" t="s">
        <v>502</v>
      </c>
      <c r="C85" s="149" t="s">
        <v>522</v>
      </c>
      <c r="D85" s="149"/>
      <c r="E85" s="177" t="s">
        <v>534</v>
      </c>
      <c r="F85" s="177" t="s">
        <v>538</v>
      </c>
      <c r="G85" s="177" t="s">
        <v>20</v>
      </c>
      <c r="H85" s="28">
        <v>1.0</v>
      </c>
      <c r="I85" s="54">
        <v>50.0</v>
      </c>
      <c r="J85" s="54" t="s">
        <v>136</v>
      </c>
      <c r="K85" s="54">
        <v>50.0</v>
      </c>
      <c r="L85" s="54" t="s">
        <v>136</v>
      </c>
      <c r="M85" s="53"/>
    </row>
    <row r="86">
      <c r="A86" s="167" t="s">
        <v>533</v>
      </c>
      <c r="B86" s="176" t="s">
        <v>503</v>
      </c>
      <c r="C86" s="149" t="s">
        <v>522</v>
      </c>
      <c r="D86" s="149"/>
      <c r="E86" s="177" t="s">
        <v>539</v>
      </c>
      <c r="F86" s="177" t="s">
        <v>536</v>
      </c>
      <c r="G86" s="177" t="s">
        <v>14</v>
      </c>
      <c r="H86" s="28">
        <v>1.0</v>
      </c>
      <c r="I86" s="54">
        <v>40.0</v>
      </c>
      <c r="J86" s="54" t="s">
        <v>136</v>
      </c>
      <c r="K86" s="54">
        <v>40.0</v>
      </c>
      <c r="L86" s="54" t="s">
        <v>136</v>
      </c>
      <c r="M86" s="53"/>
    </row>
    <row r="87">
      <c r="A87" s="167" t="s">
        <v>533</v>
      </c>
      <c r="B87" s="176" t="s">
        <v>503</v>
      </c>
      <c r="C87" s="149" t="s">
        <v>522</v>
      </c>
      <c r="D87" s="149"/>
      <c r="E87" s="177" t="s">
        <v>539</v>
      </c>
      <c r="F87" s="177" t="s">
        <v>536</v>
      </c>
      <c r="G87" s="177" t="s">
        <v>15</v>
      </c>
      <c r="H87" s="28">
        <v>1.0</v>
      </c>
      <c r="I87" s="54">
        <v>310.0</v>
      </c>
      <c r="J87" s="54" t="s">
        <v>136</v>
      </c>
      <c r="K87" s="54">
        <v>310.0</v>
      </c>
      <c r="L87" s="54" t="s">
        <v>136</v>
      </c>
      <c r="M87" s="53"/>
    </row>
    <row r="88">
      <c r="A88" s="167" t="s">
        <v>533</v>
      </c>
      <c r="B88" s="176" t="s">
        <v>503</v>
      </c>
      <c r="C88" s="149" t="s">
        <v>522</v>
      </c>
      <c r="D88" s="149"/>
      <c r="E88" s="177" t="s">
        <v>539</v>
      </c>
      <c r="F88" s="177" t="s">
        <v>536</v>
      </c>
      <c r="G88" s="177" t="s">
        <v>16</v>
      </c>
      <c r="H88" s="28">
        <v>1.0</v>
      </c>
      <c r="I88" s="54">
        <v>300.0</v>
      </c>
      <c r="J88" s="54" t="s">
        <v>136</v>
      </c>
      <c r="K88" s="54">
        <v>300.0</v>
      </c>
      <c r="L88" s="54" t="s">
        <v>136</v>
      </c>
      <c r="M88" s="53"/>
    </row>
    <row r="89">
      <c r="A89" s="167" t="s">
        <v>533</v>
      </c>
      <c r="B89" s="176" t="s">
        <v>503</v>
      </c>
      <c r="C89" s="149" t="s">
        <v>522</v>
      </c>
      <c r="D89" s="149"/>
      <c r="E89" s="177" t="s">
        <v>539</v>
      </c>
      <c r="F89" s="177" t="s">
        <v>536</v>
      </c>
      <c r="G89" s="159" t="s">
        <v>17</v>
      </c>
      <c r="H89" s="28">
        <v>1.0</v>
      </c>
      <c r="I89" s="54">
        <v>250.0</v>
      </c>
      <c r="J89" s="54" t="s">
        <v>136</v>
      </c>
      <c r="K89" s="54">
        <v>250.0</v>
      </c>
      <c r="L89" s="54" t="s">
        <v>136</v>
      </c>
      <c r="M89" s="53"/>
    </row>
    <row r="90">
      <c r="A90" s="167" t="s">
        <v>533</v>
      </c>
      <c r="B90" s="176" t="s">
        <v>503</v>
      </c>
      <c r="C90" s="149" t="s">
        <v>522</v>
      </c>
      <c r="D90" s="149"/>
      <c r="E90" s="177" t="s">
        <v>539</v>
      </c>
      <c r="F90" s="177" t="s">
        <v>536</v>
      </c>
      <c r="G90" s="159" t="s">
        <v>18</v>
      </c>
      <c r="H90" s="28">
        <v>1.0</v>
      </c>
      <c r="I90" s="54">
        <v>550.0</v>
      </c>
      <c r="J90" s="54" t="s">
        <v>136</v>
      </c>
      <c r="K90" s="54">
        <v>550.0</v>
      </c>
      <c r="L90" s="54" t="s">
        <v>136</v>
      </c>
      <c r="M90" s="53"/>
    </row>
    <row r="91">
      <c r="A91" s="167" t="s">
        <v>533</v>
      </c>
      <c r="B91" s="176" t="s">
        <v>503</v>
      </c>
      <c r="C91" s="149" t="s">
        <v>522</v>
      </c>
      <c r="D91" s="149"/>
      <c r="E91" s="177" t="s">
        <v>539</v>
      </c>
      <c r="F91" s="177" t="s">
        <v>536</v>
      </c>
      <c r="G91" s="177" t="s">
        <v>19</v>
      </c>
      <c r="H91" s="28">
        <v>1.0</v>
      </c>
      <c r="I91" s="54">
        <v>80.0</v>
      </c>
      <c r="J91" s="54" t="s">
        <v>136</v>
      </c>
      <c r="K91" s="54">
        <v>80.0</v>
      </c>
      <c r="L91" s="54" t="s">
        <v>136</v>
      </c>
      <c r="M91" s="53"/>
    </row>
    <row r="92">
      <c r="A92" s="167" t="s">
        <v>533</v>
      </c>
      <c r="B92" s="176" t="s">
        <v>503</v>
      </c>
      <c r="C92" s="149" t="s">
        <v>522</v>
      </c>
      <c r="D92" s="149"/>
      <c r="E92" s="177" t="s">
        <v>539</v>
      </c>
      <c r="F92" s="177" t="s">
        <v>536</v>
      </c>
      <c r="G92" s="177" t="s">
        <v>20</v>
      </c>
      <c r="H92" s="28">
        <v>1.0</v>
      </c>
      <c r="I92" s="54">
        <v>0.0</v>
      </c>
      <c r="J92" s="54" t="s">
        <v>136</v>
      </c>
      <c r="K92" s="54">
        <v>0.0</v>
      </c>
      <c r="L92" s="54" t="s">
        <v>136</v>
      </c>
      <c r="M92" s="53"/>
    </row>
    <row r="93">
      <c r="A93" s="167" t="s">
        <v>533</v>
      </c>
      <c r="B93" s="176" t="s">
        <v>504</v>
      </c>
      <c r="C93" s="149" t="s">
        <v>522</v>
      </c>
      <c r="D93" s="149"/>
      <c r="E93" s="177" t="s">
        <v>540</v>
      </c>
      <c r="F93" s="177" t="s">
        <v>536</v>
      </c>
      <c r="G93" s="177" t="s">
        <v>14</v>
      </c>
      <c r="H93" s="28">
        <v>1.0</v>
      </c>
      <c r="I93" s="54">
        <v>40.0</v>
      </c>
      <c r="J93" s="54" t="s">
        <v>136</v>
      </c>
      <c r="K93" s="54">
        <v>40.0</v>
      </c>
      <c r="L93" s="54" t="s">
        <v>136</v>
      </c>
      <c r="M93" s="53"/>
    </row>
    <row r="94">
      <c r="A94" s="167" t="s">
        <v>533</v>
      </c>
      <c r="B94" s="176" t="s">
        <v>504</v>
      </c>
      <c r="C94" s="149" t="s">
        <v>522</v>
      </c>
      <c r="D94" s="149"/>
      <c r="E94" s="177" t="s">
        <v>540</v>
      </c>
      <c r="F94" s="177" t="s">
        <v>536</v>
      </c>
      <c r="G94" s="177" t="s">
        <v>15</v>
      </c>
      <c r="H94" s="28">
        <v>1.0</v>
      </c>
      <c r="I94" s="54">
        <v>300.0</v>
      </c>
      <c r="J94" s="54" t="s">
        <v>136</v>
      </c>
      <c r="K94" s="54">
        <v>300.0</v>
      </c>
      <c r="L94" s="54" t="s">
        <v>136</v>
      </c>
      <c r="M94" s="53"/>
    </row>
    <row r="95">
      <c r="A95" s="167" t="s">
        <v>533</v>
      </c>
      <c r="B95" s="176" t="s">
        <v>504</v>
      </c>
      <c r="C95" s="149" t="s">
        <v>522</v>
      </c>
      <c r="D95" s="149"/>
      <c r="E95" s="177" t="s">
        <v>540</v>
      </c>
      <c r="F95" s="177" t="s">
        <v>536</v>
      </c>
      <c r="G95" s="177" t="s">
        <v>16</v>
      </c>
      <c r="H95" s="28">
        <v>1.0</v>
      </c>
      <c r="I95" s="54">
        <v>250.0</v>
      </c>
      <c r="J95" s="54" t="s">
        <v>136</v>
      </c>
      <c r="K95" s="54">
        <v>250.0</v>
      </c>
      <c r="L95" s="54" t="s">
        <v>136</v>
      </c>
      <c r="M95" s="53"/>
    </row>
    <row r="96">
      <c r="A96" s="167" t="s">
        <v>533</v>
      </c>
      <c r="B96" s="176" t="s">
        <v>504</v>
      </c>
      <c r="C96" s="149" t="s">
        <v>522</v>
      </c>
      <c r="D96" s="149"/>
      <c r="E96" s="177" t="s">
        <v>540</v>
      </c>
      <c r="F96" s="177" t="s">
        <v>536</v>
      </c>
      <c r="G96" s="159" t="s">
        <v>17</v>
      </c>
      <c r="H96" s="28">
        <v>1.0</v>
      </c>
      <c r="I96" s="54">
        <v>550.0</v>
      </c>
      <c r="J96" s="54" t="s">
        <v>136</v>
      </c>
      <c r="K96" s="54">
        <v>550.0</v>
      </c>
      <c r="L96" s="54" t="s">
        <v>136</v>
      </c>
      <c r="M96" s="53"/>
    </row>
    <row r="97">
      <c r="A97" s="167" t="s">
        <v>533</v>
      </c>
      <c r="B97" s="176" t="s">
        <v>504</v>
      </c>
      <c r="C97" s="149" t="s">
        <v>522</v>
      </c>
      <c r="D97" s="149"/>
      <c r="E97" s="177" t="s">
        <v>540</v>
      </c>
      <c r="F97" s="177" t="s">
        <v>536</v>
      </c>
      <c r="G97" s="159" t="s">
        <v>18</v>
      </c>
      <c r="H97" s="28">
        <v>1.0</v>
      </c>
      <c r="I97" s="54">
        <v>260.0</v>
      </c>
      <c r="J97" s="54" t="s">
        <v>136</v>
      </c>
      <c r="K97" s="54">
        <v>260.0</v>
      </c>
      <c r="L97" s="54" t="s">
        <v>136</v>
      </c>
      <c r="M97" s="53"/>
    </row>
    <row r="98">
      <c r="A98" s="167" t="s">
        <v>533</v>
      </c>
      <c r="B98" s="176" t="s">
        <v>504</v>
      </c>
      <c r="C98" s="149" t="s">
        <v>522</v>
      </c>
      <c r="D98" s="149"/>
      <c r="E98" s="177" t="s">
        <v>540</v>
      </c>
      <c r="F98" s="177" t="s">
        <v>536</v>
      </c>
      <c r="G98" s="177" t="s">
        <v>19</v>
      </c>
      <c r="H98" s="28">
        <v>1.0</v>
      </c>
      <c r="I98" s="54">
        <v>80.0</v>
      </c>
      <c r="J98" s="54" t="s">
        <v>136</v>
      </c>
      <c r="K98" s="54">
        <v>80.0</v>
      </c>
      <c r="L98" s="54" t="s">
        <v>136</v>
      </c>
      <c r="M98" s="53"/>
    </row>
    <row r="99">
      <c r="A99" s="167" t="s">
        <v>533</v>
      </c>
      <c r="B99" s="176" t="s">
        <v>504</v>
      </c>
      <c r="C99" s="149" t="s">
        <v>522</v>
      </c>
      <c r="D99" s="149"/>
      <c r="E99" s="177" t="s">
        <v>540</v>
      </c>
      <c r="F99" s="177" t="s">
        <v>536</v>
      </c>
      <c r="G99" s="177" t="s">
        <v>20</v>
      </c>
      <c r="H99" s="28">
        <v>1.0</v>
      </c>
      <c r="I99" s="54">
        <v>0.0</v>
      </c>
      <c r="J99" s="54" t="s">
        <v>136</v>
      </c>
      <c r="K99" s="54">
        <v>0.0</v>
      </c>
      <c r="L99" s="54" t="s">
        <v>136</v>
      </c>
      <c r="M99" s="53"/>
    </row>
    <row r="100">
      <c r="A100" s="167" t="s">
        <v>533</v>
      </c>
      <c r="B100" s="176" t="s">
        <v>505</v>
      </c>
      <c r="C100" s="149" t="s">
        <v>522</v>
      </c>
      <c r="D100" s="149"/>
      <c r="E100" s="177" t="s">
        <v>540</v>
      </c>
      <c r="F100" s="177" t="s">
        <v>537</v>
      </c>
      <c r="G100" s="177" t="s">
        <v>14</v>
      </c>
      <c r="H100" s="28">
        <v>1.0</v>
      </c>
      <c r="I100" s="54">
        <v>80.0</v>
      </c>
      <c r="J100" s="54" t="s">
        <v>136</v>
      </c>
      <c r="K100" s="54">
        <v>80.0</v>
      </c>
      <c r="L100" s="54" t="s">
        <v>136</v>
      </c>
      <c r="M100" s="53"/>
    </row>
    <row r="101">
      <c r="A101" s="167" t="s">
        <v>533</v>
      </c>
      <c r="B101" s="176" t="s">
        <v>505</v>
      </c>
      <c r="C101" s="149" t="s">
        <v>522</v>
      </c>
      <c r="D101" s="149"/>
      <c r="E101" s="177" t="s">
        <v>540</v>
      </c>
      <c r="F101" s="177" t="s">
        <v>537</v>
      </c>
      <c r="G101" s="177" t="s">
        <v>15</v>
      </c>
      <c r="H101" s="28">
        <v>1.0</v>
      </c>
      <c r="I101" s="54">
        <v>85.0</v>
      </c>
      <c r="J101" s="54" t="s">
        <v>136</v>
      </c>
      <c r="K101" s="54">
        <v>85.0</v>
      </c>
      <c r="L101" s="54" t="s">
        <v>136</v>
      </c>
      <c r="M101" s="53"/>
    </row>
    <row r="102">
      <c r="A102" s="167" t="s">
        <v>533</v>
      </c>
      <c r="B102" s="176" t="s">
        <v>505</v>
      </c>
      <c r="C102" s="149" t="s">
        <v>522</v>
      </c>
      <c r="D102" s="149"/>
      <c r="E102" s="177" t="s">
        <v>540</v>
      </c>
      <c r="F102" s="177" t="s">
        <v>537</v>
      </c>
      <c r="G102" s="177" t="s">
        <v>16</v>
      </c>
      <c r="H102" s="28">
        <v>1.0</v>
      </c>
      <c r="I102" s="54">
        <v>0.0</v>
      </c>
      <c r="J102" s="54" t="s">
        <v>136</v>
      </c>
      <c r="K102" s="54">
        <v>0.0</v>
      </c>
      <c r="L102" s="54" t="s">
        <v>136</v>
      </c>
      <c r="M102" s="53"/>
    </row>
    <row r="103">
      <c r="A103" s="167" t="s">
        <v>533</v>
      </c>
      <c r="B103" s="176" t="s">
        <v>505</v>
      </c>
      <c r="C103" s="149" t="s">
        <v>522</v>
      </c>
      <c r="D103" s="149"/>
      <c r="E103" s="177" t="s">
        <v>540</v>
      </c>
      <c r="F103" s="177" t="s">
        <v>537</v>
      </c>
      <c r="G103" s="159" t="s">
        <v>17</v>
      </c>
      <c r="H103" s="28">
        <v>1.0</v>
      </c>
      <c r="I103" s="54">
        <v>247.0</v>
      </c>
      <c r="J103" s="54" t="s">
        <v>136</v>
      </c>
      <c r="K103" s="54">
        <v>247.0</v>
      </c>
      <c r="L103" s="54" t="s">
        <v>136</v>
      </c>
      <c r="M103" s="53"/>
    </row>
    <row r="104">
      <c r="A104" s="167" t="s">
        <v>533</v>
      </c>
      <c r="B104" s="176" t="s">
        <v>505</v>
      </c>
      <c r="C104" s="149" t="s">
        <v>522</v>
      </c>
      <c r="D104" s="149"/>
      <c r="E104" s="177" t="s">
        <v>540</v>
      </c>
      <c r="F104" s="177" t="s">
        <v>537</v>
      </c>
      <c r="G104" s="159" t="s">
        <v>18</v>
      </c>
      <c r="H104" s="28">
        <v>1.0</v>
      </c>
      <c r="I104" s="54">
        <v>400.0</v>
      </c>
      <c r="J104" s="54" t="s">
        <v>136</v>
      </c>
      <c r="K104" s="54">
        <v>400.0</v>
      </c>
      <c r="L104" s="54" t="s">
        <v>136</v>
      </c>
      <c r="M104" s="53"/>
    </row>
    <row r="105">
      <c r="A105" s="167" t="s">
        <v>533</v>
      </c>
      <c r="B105" s="176" t="s">
        <v>505</v>
      </c>
      <c r="C105" s="149" t="s">
        <v>522</v>
      </c>
      <c r="D105" s="149"/>
      <c r="E105" s="177" t="s">
        <v>540</v>
      </c>
      <c r="F105" s="177" t="s">
        <v>537</v>
      </c>
      <c r="G105" s="177" t="s">
        <v>19</v>
      </c>
      <c r="H105" s="28">
        <v>1.0</v>
      </c>
      <c r="I105" s="54">
        <v>90.0</v>
      </c>
      <c r="J105" s="54" t="s">
        <v>136</v>
      </c>
      <c r="K105" s="54">
        <v>90.0</v>
      </c>
      <c r="L105" s="54" t="s">
        <v>136</v>
      </c>
      <c r="M105" s="53"/>
    </row>
    <row r="106">
      <c r="A106" s="167" t="s">
        <v>533</v>
      </c>
      <c r="B106" s="176" t="s">
        <v>505</v>
      </c>
      <c r="C106" s="149" t="s">
        <v>522</v>
      </c>
      <c r="D106" s="149"/>
      <c r="E106" s="177" t="s">
        <v>540</v>
      </c>
      <c r="F106" s="177" t="s">
        <v>537</v>
      </c>
      <c r="G106" s="177" t="s">
        <v>20</v>
      </c>
      <c r="H106" s="28">
        <v>1.0</v>
      </c>
      <c r="I106" s="54">
        <v>0.0</v>
      </c>
      <c r="J106" s="54" t="s">
        <v>136</v>
      </c>
      <c r="K106" s="54">
        <v>0.0</v>
      </c>
      <c r="L106" s="54" t="s">
        <v>136</v>
      </c>
      <c r="M106" s="53"/>
    </row>
    <row r="107">
      <c r="A107" s="167" t="s">
        <v>533</v>
      </c>
      <c r="B107" s="176" t="s">
        <v>506</v>
      </c>
      <c r="C107" s="149" t="s">
        <v>522</v>
      </c>
      <c r="D107" s="149"/>
      <c r="E107" s="177" t="s">
        <v>541</v>
      </c>
      <c r="F107" s="177" t="s">
        <v>522</v>
      </c>
      <c r="G107" s="177" t="s">
        <v>486</v>
      </c>
      <c r="H107" s="28">
        <v>1.0</v>
      </c>
      <c r="I107" s="54">
        <v>0.0</v>
      </c>
      <c r="J107" s="54" t="s">
        <v>136</v>
      </c>
      <c r="K107" s="54">
        <v>0.0</v>
      </c>
      <c r="L107" s="54" t="s">
        <v>136</v>
      </c>
      <c r="M107" s="53"/>
    </row>
    <row r="108">
      <c r="A108" s="167" t="s">
        <v>533</v>
      </c>
      <c r="B108" s="176" t="s">
        <v>507</v>
      </c>
      <c r="C108" s="149" t="s">
        <v>522</v>
      </c>
      <c r="D108" s="149"/>
      <c r="E108" s="159" t="s">
        <v>534</v>
      </c>
      <c r="F108" s="159" t="s">
        <v>536</v>
      </c>
      <c r="G108" s="159" t="s">
        <v>542</v>
      </c>
      <c r="H108" s="28">
        <v>1.0</v>
      </c>
      <c r="I108" s="54">
        <v>0.0</v>
      </c>
      <c r="J108" s="54" t="s">
        <v>136</v>
      </c>
      <c r="K108" s="54">
        <v>0.0</v>
      </c>
      <c r="L108" s="54" t="s">
        <v>136</v>
      </c>
      <c r="M108" s="53"/>
    </row>
    <row r="109">
      <c r="A109" s="167" t="s">
        <v>533</v>
      </c>
      <c r="B109" s="176" t="s">
        <v>507</v>
      </c>
      <c r="C109" s="149" t="s">
        <v>522</v>
      </c>
      <c r="D109" s="149"/>
      <c r="E109" s="159" t="s">
        <v>534</v>
      </c>
      <c r="F109" s="159" t="s">
        <v>536</v>
      </c>
      <c r="G109" s="159" t="s">
        <v>543</v>
      </c>
      <c r="H109" s="28">
        <v>1.0</v>
      </c>
      <c r="I109" s="54">
        <v>0.0</v>
      </c>
      <c r="J109" s="54" t="s">
        <v>136</v>
      </c>
      <c r="K109" s="54">
        <v>0.0</v>
      </c>
      <c r="L109" s="54" t="s">
        <v>136</v>
      </c>
      <c r="M109" s="53"/>
    </row>
    <row r="110">
      <c r="A110" s="167" t="s">
        <v>533</v>
      </c>
      <c r="B110" s="176" t="s">
        <v>507</v>
      </c>
      <c r="C110" s="149" t="s">
        <v>522</v>
      </c>
      <c r="D110" s="149"/>
      <c r="E110" s="159" t="s">
        <v>534</v>
      </c>
      <c r="F110" s="159" t="s">
        <v>536</v>
      </c>
      <c r="G110" s="159" t="s">
        <v>544</v>
      </c>
      <c r="H110" s="28">
        <v>1.0</v>
      </c>
      <c r="I110" s="54">
        <v>0.0</v>
      </c>
      <c r="J110" s="54" t="s">
        <v>136</v>
      </c>
      <c r="K110" s="54">
        <v>0.0</v>
      </c>
      <c r="L110" s="54" t="s">
        <v>136</v>
      </c>
      <c r="M110" s="53"/>
    </row>
    <row r="111">
      <c r="A111" s="167" t="s">
        <v>533</v>
      </c>
      <c r="B111" s="176" t="s">
        <v>507</v>
      </c>
      <c r="C111" s="149" t="s">
        <v>522</v>
      </c>
      <c r="D111" s="149"/>
      <c r="E111" s="159" t="s">
        <v>534</v>
      </c>
      <c r="F111" s="159" t="s">
        <v>536</v>
      </c>
      <c r="G111" s="159" t="s">
        <v>545</v>
      </c>
      <c r="H111" s="28">
        <v>1.0</v>
      </c>
      <c r="I111" s="54">
        <v>0.0</v>
      </c>
      <c r="J111" s="54" t="s">
        <v>136</v>
      </c>
      <c r="K111" s="54">
        <v>0.0</v>
      </c>
      <c r="L111" s="54" t="s">
        <v>136</v>
      </c>
      <c r="M111" s="53"/>
    </row>
    <row r="112">
      <c r="A112" s="167" t="s">
        <v>533</v>
      </c>
      <c r="B112" s="176" t="s">
        <v>507</v>
      </c>
      <c r="C112" s="149" t="s">
        <v>522</v>
      </c>
      <c r="D112" s="149"/>
      <c r="E112" s="159" t="s">
        <v>534</v>
      </c>
      <c r="F112" s="159" t="s">
        <v>536</v>
      </c>
      <c r="G112" s="159" t="s">
        <v>546</v>
      </c>
      <c r="H112" s="28">
        <v>1.0</v>
      </c>
      <c r="I112" s="54">
        <v>0.0</v>
      </c>
      <c r="J112" s="54" t="s">
        <v>136</v>
      </c>
      <c r="K112" s="54">
        <v>0.0</v>
      </c>
      <c r="L112" s="54" t="s">
        <v>136</v>
      </c>
      <c r="M112" s="53"/>
    </row>
    <row r="113">
      <c r="A113" s="167" t="s">
        <v>533</v>
      </c>
      <c r="B113" s="176" t="s">
        <v>507</v>
      </c>
      <c r="C113" s="149" t="s">
        <v>522</v>
      </c>
      <c r="D113" s="149"/>
      <c r="E113" s="159" t="s">
        <v>534</v>
      </c>
      <c r="F113" s="159" t="s">
        <v>536</v>
      </c>
      <c r="G113" s="159" t="s">
        <v>547</v>
      </c>
      <c r="H113" s="28">
        <v>1.0</v>
      </c>
      <c r="I113" s="54">
        <v>0.0</v>
      </c>
      <c r="J113" s="54" t="s">
        <v>136</v>
      </c>
      <c r="K113" s="54">
        <v>0.0</v>
      </c>
      <c r="L113" s="54" t="s">
        <v>136</v>
      </c>
      <c r="M113" s="53"/>
    </row>
    <row r="114">
      <c r="A114" s="167" t="s">
        <v>533</v>
      </c>
      <c r="B114" s="176" t="s">
        <v>507</v>
      </c>
      <c r="C114" s="149" t="s">
        <v>522</v>
      </c>
      <c r="D114" s="149"/>
      <c r="E114" s="159" t="s">
        <v>534</v>
      </c>
      <c r="F114" s="159" t="s">
        <v>536</v>
      </c>
      <c r="G114" s="159" t="s">
        <v>548</v>
      </c>
      <c r="H114" s="28">
        <v>1.0</v>
      </c>
      <c r="I114" s="54">
        <v>0.0</v>
      </c>
      <c r="J114" s="54" t="s">
        <v>136</v>
      </c>
      <c r="K114" s="54">
        <v>0.0</v>
      </c>
      <c r="L114" s="54" t="s">
        <v>136</v>
      </c>
      <c r="M114" s="53"/>
    </row>
    <row r="115">
      <c r="A115" s="167" t="s">
        <v>533</v>
      </c>
      <c r="B115" s="176" t="s">
        <v>507</v>
      </c>
      <c r="C115" s="149" t="s">
        <v>522</v>
      </c>
      <c r="D115" s="149"/>
      <c r="E115" s="159" t="s">
        <v>534</v>
      </c>
      <c r="F115" s="159" t="s">
        <v>536</v>
      </c>
      <c r="G115" s="159" t="s">
        <v>549</v>
      </c>
      <c r="H115" s="28">
        <v>1.0</v>
      </c>
      <c r="I115" s="54">
        <v>0.0</v>
      </c>
      <c r="J115" s="54" t="s">
        <v>136</v>
      </c>
      <c r="K115" s="54">
        <v>0.0</v>
      </c>
      <c r="L115" s="54" t="s">
        <v>136</v>
      </c>
      <c r="M115" s="53"/>
    </row>
    <row r="116">
      <c r="A116" s="167" t="s">
        <v>533</v>
      </c>
      <c r="B116" s="176" t="s">
        <v>508</v>
      </c>
      <c r="C116" s="149" t="s">
        <v>522</v>
      </c>
      <c r="D116" s="149"/>
      <c r="E116" s="159" t="s">
        <v>534</v>
      </c>
      <c r="F116" s="159" t="s">
        <v>536</v>
      </c>
      <c r="G116" s="159" t="s">
        <v>542</v>
      </c>
      <c r="H116" s="28">
        <v>1.0</v>
      </c>
      <c r="I116" s="54">
        <v>245.0</v>
      </c>
      <c r="J116" s="54" t="s">
        <v>136</v>
      </c>
      <c r="K116" s="54">
        <v>245.0</v>
      </c>
      <c r="L116" s="54" t="s">
        <v>136</v>
      </c>
      <c r="M116" s="53"/>
    </row>
    <row r="117">
      <c r="A117" s="167" t="s">
        <v>533</v>
      </c>
      <c r="B117" s="176" t="s">
        <v>508</v>
      </c>
      <c r="C117" s="149" t="s">
        <v>522</v>
      </c>
      <c r="D117" s="149"/>
      <c r="E117" s="159" t="s">
        <v>534</v>
      </c>
      <c r="F117" s="159" t="s">
        <v>536</v>
      </c>
      <c r="G117" s="159" t="s">
        <v>543</v>
      </c>
      <c r="H117" s="28">
        <v>1.0</v>
      </c>
      <c r="I117" s="54">
        <v>1210.0</v>
      </c>
      <c r="J117" s="54" t="s">
        <v>136</v>
      </c>
      <c r="K117" s="54">
        <v>1210.0</v>
      </c>
      <c r="L117" s="54" t="s">
        <v>136</v>
      </c>
      <c r="M117" s="53"/>
    </row>
    <row r="118">
      <c r="A118" s="167" t="s">
        <v>533</v>
      </c>
      <c r="B118" s="176" t="s">
        <v>508</v>
      </c>
      <c r="C118" s="149" t="s">
        <v>522</v>
      </c>
      <c r="D118" s="149"/>
      <c r="E118" s="159" t="s">
        <v>534</v>
      </c>
      <c r="F118" s="159" t="s">
        <v>536</v>
      </c>
      <c r="G118" s="159" t="s">
        <v>544</v>
      </c>
      <c r="H118" s="28">
        <v>1.0</v>
      </c>
      <c r="I118" s="54">
        <v>5510.0</v>
      </c>
      <c r="J118" s="54" t="s">
        <v>136</v>
      </c>
      <c r="K118" s="54">
        <v>5510.0</v>
      </c>
      <c r="L118" s="54" t="s">
        <v>136</v>
      </c>
      <c r="M118" s="53"/>
    </row>
    <row r="119">
      <c r="A119" s="167" t="s">
        <v>533</v>
      </c>
      <c r="B119" s="176" t="s">
        <v>508</v>
      </c>
      <c r="C119" s="149" t="s">
        <v>522</v>
      </c>
      <c r="D119" s="149"/>
      <c r="E119" s="159" t="s">
        <v>534</v>
      </c>
      <c r="F119" s="159" t="s">
        <v>536</v>
      </c>
      <c r="G119" s="159" t="s">
        <v>545</v>
      </c>
      <c r="H119" s="28">
        <v>1.0</v>
      </c>
      <c r="I119" s="54">
        <v>660.0</v>
      </c>
      <c r="J119" s="54" t="s">
        <v>136</v>
      </c>
      <c r="K119" s="54">
        <v>660.0</v>
      </c>
      <c r="L119" s="54" t="s">
        <v>136</v>
      </c>
      <c r="M119" s="53"/>
    </row>
    <row r="120">
      <c r="A120" s="167" t="s">
        <v>533</v>
      </c>
      <c r="B120" s="176" t="s">
        <v>508</v>
      </c>
      <c r="C120" s="149" t="s">
        <v>522</v>
      </c>
      <c r="D120" s="149"/>
      <c r="E120" s="159" t="s">
        <v>534</v>
      </c>
      <c r="F120" s="159" t="s">
        <v>536</v>
      </c>
      <c r="G120" s="159" t="s">
        <v>546</v>
      </c>
      <c r="H120" s="28">
        <v>1.0</v>
      </c>
      <c r="I120" s="54">
        <v>970.0</v>
      </c>
      <c r="J120" s="54" t="s">
        <v>136</v>
      </c>
      <c r="K120" s="54">
        <v>970.0</v>
      </c>
      <c r="L120" s="54" t="s">
        <v>136</v>
      </c>
      <c r="M120" s="53"/>
    </row>
    <row r="121">
      <c r="A121" s="167" t="s">
        <v>533</v>
      </c>
      <c r="B121" s="176" t="s">
        <v>508</v>
      </c>
      <c r="C121" s="149" t="s">
        <v>522</v>
      </c>
      <c r="D121" s="149"/>
      <c r="E121" s="159" t="s">
        <v>534</v>
      </c>
      <c r="F121" s="159" t="s">
        <v>536</v>
      </c>
      <c r="G121" s="159" t="s">
        <v>547</v>
      </c>
      <c r="H121" s="28">
        <v>1.0</v>
      </c>
      <c r="I121" s="54">
        <v>620.0</v>
      </c>
      <c r="J121" s="54" t="s">
        <v>136</v>
      </c>
      <c r="K121" s="54">
        <v>620.0</v>
      </c>
      <c r="L121" s="54" t="s">
        <v>136</v>
      </c>
      <c r="M121" s="53"/>
    </row>
    <row r="122">
      <c r="A122" s="167" t="s">
        <v>533</v>
      </c>
      <c r="B122" s="176" t="s">
        <v>508</v>
      </c>
      <c r="C122" s="149" t="s">
        <v>522</v>
      </c>
      <c r="D122" s="149"/>
      <c r="E122" s="159" t="s">
        <v>534</v>
      </c>
      <c r="F122" s="159" t="s">
        <v>536</v>
      </c>
      <c r="G122" s="159" t="s">
        <v>548</v>
      </c>
      <c r="H122" s="28">
        <v>1.0</v>
      </c>
      <c r="I122" s="54">
        <v>210.0</v>
      </c>
      <c r="J122" s="54" t="s">
        <v>136</v>
      </c>
      <c r="K122" s="54">
        <v>210.0</v>
      </c>
      <c r="L122" s="54" t="s">
        <v>136</v>
      </c>
      <c r="M122" s="53"/>
    </row>
    <row r="123">
      <c r="A123" s="167" t="s">
        <v>533</v>
      </c>
      <c r="B123" s="176" t="s">
        <v>508</v>
      </c>
      <c r="C123" s="149" t="s">
        <v>522</v>
      </c>
      <c r="D123" s="149"/>
      <c r="E123" s="159" t="s">
        <v>534</v>
      </c>
      <c r="F123" s="159" t="s">
        <v>536</v>
      </c>
      <c r="G123" s="159" t="s">
        <v>549</v>
      </c>
      <c r="H123" s="28">
        <v>1.0</v>
      </c>
      <c r="I123" s="54">
        <v>320.0</v>
      </c>
      <c r="J123" s="54" t="s">
        <v>136</v>
      </c>
      <c r="K123" s="54">
        <v>320.0</v>
      </c>
      <c r="L123" s="54" t="s">
        <v>136</v>
      </c>
      <c r="M123" s="53"/>
    </row>
    <row r="124">
      <c r="A124" s="167" t="s">
        <v>533</v>
      </c>
      <c r="B124" s="176" t="s">
        <v>509</v>
      </c>
      <c r="C124" s="149" t="s">
        <v>522</v>
      </c>
      <c r="D124" s="149"/>
      <c r="E124" s="159" t="s">
        <v>534</v>
      </c>
      <c r="F124" s="159" t="s">
        <v>536</v>
      </c>
      <c r="G124" s="159" t="s">
        <v>542</v>
      </c>
      <c r="H124" s="28">
        <v>1.0</v>
      </c>
      <c r="I124" s="54">
        <v>0.0</v>
      </c>
      <c r="J124" s="54" t="s">
        <v>136</v>
      </c>
      <c r="K124" s="54">
        <v>0.0</v>
      </c>
      <c r="L124" s="54" t="s">
        <v>136</v>
      </c>
      <c r="M124" s="53"/>
    </row>
    <row r="125">
      <c r="A125" s="167" t="s">
        <v>533</v>
      </c>
      <c r="B125" s="176" t="s">
        <v>509</v>
      </c>
      <c r="C125" s="149" t="s">
        <v>522</v>
      </c>
      <c r="D125" s="149"/>
      <c r="E125" s="159" t="s">
        <v>534</v>
      </c>
      <c r="F125" s="159" t="s">
        <v>536</v>
      </c>
      <c r="G125" s="159" t="s">
        <v>543</v>
      </c>
      <c r="H125" s="28">
        <v>1.0</v>
      </c>
      <c r="I125" s="54">
        <v>800.0</v>
      </c>
      <c r="J125" s="54" t="s">
        <v>136</v>
      </c>
      <c r="K125" s="54">
        <v>800.0</v>
      </c>
      <c r="L125" s="54" t="s">
        <v>136</v>
      </c>
      <c r="M125" s="53"/>
    </row>
    <row r="126">
      <c r="A126" s="167" t="s">
        <v>533</v>
      </c>
      <c r="B126" s="176" t="s">
        <v>509</v>
      </c>
      <c r="C126" s="149" t="s">
        <v>522</v>
      </c>
      <c r="D126" s="149"/>
      <c r="E126" s="159" t="s">
        <v>534</v>
      </c>
      <c r="F126" s="159" t="s">
        <v>536</v>
      </c>
      <c r="G126" s="159" t="s">
        <v>544</v>
      </c>
      <c r="H126" s="28">
        <v>1.0</v>
      </c>
      <c r="I126" s="54">
        <v>0.0</v>
      </c>
      <c r="J126" s="54" t="s">
        <v>136</v>
      </c>
      <c r="K126" s="54">
        <v>0.0</v>
      </c>
      <c r="L126" s="54" t="s">
        <v>136</v>
      </c>
      <c r="M126" s="53"/>
    </row>
    <row r="127">
      <c r="A127" s="167" t="s">
        <v>533</v>
      </c>
      <c r="B127" s="176" t="s">
        <v>509</v>
      </c>
      <c r="C127" s="149" t="s">
        <v>522</v>
      </c>
      <c r="D127" s="149"/>
      <c r="E127" s="159" t="s">
        <v>534</v>
      </c>
      <c r="F127" s="159" t="s">
        <v>536</v>
      </c>
      <c r="G127" s="159" t="s">
        <v>545</v>
      </c>
      <c r="H127" s="28">
        <v>1.0</v>
      </c>
      <c r="I127" s="54">
        <v>0.0</v>
      </c>
      <c r="J127" s="54" t="s">
        <v>136</v>
      </c>
      <c r="K127" s="54">
        <v>0.0</v>
      </c>
      <c r="L127" s="54" t="s">
        <v>136</v>
      </c>
      <c r="M127" s="53"/>
    </row>
    <row r="128">
      <c r="A128" s="167" t="s">
        <v>533</v>
      </c>
      <c r="B128" s="176" t="s">
        <v>509</v>
      </c>
      <c r="C128" s="149" t="s">
        <v>522</v>
      </c>
      <c r="D128" s="149"/>
      <c r="E128" s="159" t="s">
        <v>534</v>
      </c>
      <c r="F128" s="159" t="s">
        <v>536</v>
      </c>
      <c r="G128" s="159" t="s">
        <v>546</v>
      </c>
      <c r="H128" s="28">
        <v>1.0</v>
      </c>
      <c r="I128" s="54">
        <v>0.0</v>
      </c>
      <c r="J128" s="54" t="s">
        <v>136</v>
      </c>
      <c r="K128" s="54">
        <v>0.0</v>
      </c>
      <c r="L128" s="54" t="s">
        <v>136</v>
      </c>
      <c r="M128" s="53"/>
    </row>
    <row r="129">
      <c r="A129" s="167" t="s">
        <v>533</v>
      </c>
      <c r="B129" s="176" t="s">
        <v>509</v>
      </c>
      <c r="C129" s="149" t="s">
        <v>522</v>
      </c>
      <c r="D129" s="149"/>
      <c r="E129" s="159" t="s">
        <v>534</v>
      </c>
      <c r="F129" s="159" t="s">
        <v>536</v>
      </c>
      <c r="G129" s="159" t="s">
        <v>547</v>
      </c>
      <c r="H129" s="28">
        <v>1.0</v>
      </c>
      <c r="I129" s="54">
        <v>0.0</v>
      </c>
      <c r="J129" s="54" t="s">
        <v>136</v>
      </c>
      <c r="K129" s="54">
        <v>0.0</v>
      </c>
      <c r="L129" s="54" t="s">
        <v>136</v>
      </c>
      <c r="M129" s="53"/>
    </row>
    <row r="130">
      <c r="A130" s="167" t="s">
        <v>533</v>
      </c>
      <c r="B130" s="176" t="s">
        <v>509</v>
      </c>
      <c r="C130" s="149" t="s">
        <v>522</v>
      </c>
      <c r="D130" s="149"/>
      <c r="E130" s="159" t="s">
        <v>534</v>
      </c>
      <c r="F130" s="159" t="s">
        <v>536</v>
      </c>
      <c r="G130" s="159" t="s">
        <v>548</v>
      </c>
      <c r="H130" s="28">
        <v>1.0</v>
      </c>
      <c r="I130" s="54">
        <v>0.0</v>
      </c>
      <c r="J130" s="54" t="s">
        <v>136</v>
      </c>
      <c r="K130" s="54">
        <v>0.0</v>
      </c>
      <c r="L130" s="54" t="s">
        <v>136</v>
      </c>
      <c r="M130" s="53"/>
    </row>
    <row r="131">
      <c r="A131" s="167" t="s">
        <v>533</v>
      </c>
      <c r="B131" s="176" t="s">
        <v>509</v>
      </c>
      <c r="C131" s="149" t="s">
        <v>522</v>
      </c>
      <c r="D131" s="149"/>
      <c r="E131" s="159" t="s">
        <v>534</v>
      </c>
      <c r="F131" s="159" t="s">
        <v>536</v>
      </c>
      <c r="G131" s="159" t="s">
        <v>550</v>
      </c>
      <c r="H131" s="28">
        <v>1.0</v>
      </c>
      <c r="I131" s="54">
        <v>0.0</v>
      </c>
      <c r="J131" s="54" t="s">
        <v>136</v>
      </c>
      <c r="K131" s="54">
        <v>0.0</v>
      </c>
      <c r="L131" s="54" t="s">
        <v>136</v>
      </c>
      <c r="M131" s="53"/>
    </row>
    <row r="132">
      <c r="A132" s="167" t="s">
        <v>533</v>
      </c>
      <c r="B132" s="176" t="s">
        <v>509</v>
      </c>
      <c r="C132" s="149" t="s">
        <v>522</v>
      </c>
      <c r="D132" s="149"/>
      <c r="E132" s="159" t="s">
        <v>534</v>
      </c>
      <c r="F132" s="159" t="s">
        <v>536</v>
      </c>
      <c r="G132" s="159" t="s">
        <v>549</v>
      </c>
      <c r="H132" s="28">
        <v>1.0</v>
      </c>
      <c r="I132" s="54">
        <v>0.0</v>
      </c>
      <c r="J132" s="54" t="s">
        <v>136</v>
      </c>
      <c r="K132" s="54">
        <v>0.0</v>
      </c>
      <c r="L132" s="54" t="s">
        <v>136</v>
      </c>
      <c r="M132" s="53"/>
    </row>
    <row r="133">
      <c r="A133" s="167" t="s">
        <v>533</v>
      </c>
      <c r="B133" s="176" t="s">
        <v>510</v>
      </c>
      <c r="C133" s="149" t="s">
        <v>522</v>
      </c>
      <c r="D133" s="149"/>
      <c r="E133" s="159" t="s">
        <v>534</v>
      </c>
      <c r="F133" s="177" t="s">
        <v>537</v>
      </c>
      <c r="G133" s="159" t="s">
        <v>542</v>
      </c>
      <c r="H133" s="28">
        <v>1.0</v>
      </c>
      <c r="I133" s="54">
        <v>0.0</v>
      </c>
      <c r="J133" s="54" t="s">
        <v>136</v>
      </c>
      <c r="K133" s="54">
        <v>0.0</v>
      </c>
      <c r="L133" s="54" t="s">
        <v>136</v>
      </c>
      <c r="M133" s="53"/>
    </row>
    <row r="134">
      <c r="A134" s="167" t="s">
        <v>533</v>
      </c>
      <c r="B134" s="176" t="s">
        <v>510</v>
      </c>
      <c r="C134" s="149" t="s">
        <v>522</v>
      </c>
      <c r="D134" s="149"/>
      <c r="E134" s="159" t="s">
        <v>534</v>
      </c>
      <c r="F134" s="177" t="s">
        <v>537</v>
      </c>
      <c r="G134" s="159" t="s">
        <v>543</v>
      </c>
      <c r="H134" s="28">
        <v>1.0</v>
      </c>
      <c r="I134" s="54">
        <v>0.0</v>
      </c>
      <c r="J134" s="54" t="s">
        <v>136</v>
      </c>
      <c r="K134" s="54">
        <v>0.0</v>
      </c>
      <c r="L134" s="54" t="s">
        <v>136</v>
      </c>
      <c r="M134" s="53"/>
    </row>
    <row r="135">
      <c r="A135" s="167" t="s">
        <v>533</v>
      </c>
      <c r="B135" s="176" t="s">
        <v>510</v>
      </c>
      <c r="C135" s="149" t="s">
        <v>522</v>
      </c>
      <c r="D135" s="149"/>
      <c r="E135" s="159" t="s">
        <v>534</v>
      </c>
      <c r="F135" s="177" t="s">
        <v>537</v>
      </c>
      <c r="G135" s="159" t="s">
        <v>544</v>
      </c>
      <c r="H135" s="28">
        <v>1.0</v>
      </c>
      <c r="I135" s="54">
        <v>0.0</v>
      </c>
      <c r="J135" s="54" t="s">
        <v>136</v>
      </c>
      <c r="K135" s="54">
        <v>0.0</v>
      </c>
      <c r="L135" s="54" t="s">
        <v>136</v>
      </c>
      <c r="M135" s="53"/>
    </row>
    <row r="136">
      <c r="A136" s="167" t="s">
        <v>533</v>
      </c>
      <c r="B136" s="176" t="s">
        <v>510</v>
      </c>
      <c r="C136" s="149" t="s">
        <v>522</v>
      </c>
      <c r="D136" s="149"/>
      <c r="E136" s="159" t="s">
        <v>534</v>
      </c>
      <c r="F136" s="177" t="s">
        <v>537</v>
      </c>
      <c r="G136" s="159" t="s">
        <v>545</v>
      </c>
      <c r="H136" s="28">
        <v>1.0</v>
      </c>
      <c r="I136" s="54">
        <v>0.0</v>
      </c>
      <c r="J136" s="54" t="s">
        <v>136</v>
      </c>
      <c r="K136" s="54">
        <v>0.0</v>
      </c>
      <c r="L136" s="54" t="s">
        <v>136</v>
      </c>
      <c r="M136" s="53"/>
    </row>
    <row r="137">
      <c r="A137" s="167" t="s">
        <v>533</v>
      </c>
      <c r="B137" s="176" t="s">
        <v>510</v>
      </c>
      <c r="C137" s="149" t="s">
        <v>522</v>
      </c>
      <c r="D137" s="149"/>
      <c r="E137" s="159" t="s">
        <v>534</v>
      </c>
      <c r="F137" s="177" t="s">
        <v>537</v>
      </c>
      <c r="G137" s="159" t="s">
        <v>546</v>
      </c>
      <c r="H137" s="28">
        <v>1.0</v>
      </c>
      <c r="I137" s="54">
        <v>0.0</v>
      </c>
      <c r="J137" s="54" t="s">
        <v>136</v>
      </c>
      <c r="K137" s="54">
        <v>0.0</v>
      </c>
      <c r="L137" s="54" t="s">
        <v>136</v>
      </c>
      <c r="M137" s="53"/>
    </row>
    <row r="138">
      <c r="A138" s="167" t="s">
        <v>533</v>
      </c>
      <c r="B138" s="176" t="s">
        <v>510</v>
      </c>
      <c r="C138" s="149" t="s">
        <v>522</v>
      </c>
      <c r="D138" s="149"/>
      <c r="E138" s="159" t="s">
        <v>534</v>
      </c>
      <c r="F138" s="177" t="s">
        <v>537</v>
      </c>
      <c r="G138" s="159" t="s">
        <v>547</v>
      </c>
      <c r="H138" s="28">
        <v>1.0</v>
      </c>
      <c r="I138" s="54">
        <v>0.0</v>
      </c>
      <c r="J138" s="54" t="s">
        <v>136</v>
      </c>
      <c r="K138" s="54">
        <v>0.0</v>
      </c>
      <c r="L138" s="54" t="s">
        <v>136</v>
      </c>
      <c r="M138" s="53"/>
    </row>
    <row r="139">
      <c r="A139" s="167" t="s">
        <v>533</v>
      </c>
      <c r="B139" s="176" t="s">
        <v>510</v>
      </c>
      <c r="C139" s="149" t="s">
        <v>522</v>
      </c>
      <c r="D139" s="149"/>
      <c r="E139" s="159" t="s">
        <v>534</v>
      </c>
      <c r="F139" s="177" t="s">
        <v>537</v>
      </c>
      <c r="G139" s="159" t="s">
        <v>548</v>
      </c>
      <c r="H139" s="28">
        <v>1.0</v>
      </c>
      <c r="I139" s="54">
        <v>0.0</v>
      </c>
      <c r="J139" s="54" t="s">
        <v>136</v>
      </c>
      <c r="K139" s="54">
        <v>0.0</v>
      </c>
      <c r="L139" s="54" t="s">
        <v>136</v>
      </c>
      <c r="M139" s="53"/>
    </row>
    <row r="140">
      <c r="A140" s="167" t="s">
        <v>533</v>
      </c>
      <c r="B140" s="176" t="s">
        <v>510</v>
      </c>
      <c r="C140" s="149" t="s">
        <v>522</v>
      </c>
      <c r="D140" s="149"/>
      <c r="E140" s="159" t="s">
        <v>534</v>
      </c>
      <c r="F140" s="177" t="s">
        <v>537</v>
      </c>
      <c r="G140" s="159" t="s">
        <v>550</v>
      </c>
      <c r="H140" s="28">
        <v>1.0</v>
      </c>
      <c r="I140" s="54">
        <v>0.0</v>
      </c>
      <c r="J140" s="54" t="s">
        <v>136</v>
      </c>
      <c r="K140" s="54">
        <v>0.0</v>
      </c>
      <c r="L140" s="54" t="s">
        <v>136</v>
      </c>
      <c r="M140" s="53"/>
    </row>
    <row r="141">
      <c r="A141" s="167" t="s">
        <v>533</v>
      </c>
      <c r="B141" s="176" t="s">
        <v>510</v>
      </c>
      <c r="C141" s="149" t="s">
        <v>522</v>
      </c>
      <c r="D141" s="149"/>
      <c r="E141" s="159" t="s">
        <v>534</v>
      </c>
      <c r="F141" s="177" t="s">
        <v>537</v>
      </c>
      <c r="G141" s="159" t="s">
        <v>549</v>
      </c>
      <c r="H141" s="28">
        <v>1.0</v>
      </c>
      <c r="I141" s="54">
        <v>0.0</v>
      </c>
      <c r="J141" s="54" t="s">
        <v>136</v>
      </c>
      <c r="K141" s="54">
        <v>0.0</v>
      </c>
      <c r="L141" s="54" t="s">
        <v>136</v>
      </c>
      <c r="M141" s="53"/>
    </row>
    <row r="142">
      <c r="A142" s="167" t="s">
        <v>533</v>
      </c>
      <c r="B142" s="176" t="s">
        <v>511</v>
      </c>
      <c r="C142" s="149" t="s">
        <v>522</v>
      </c>
      <c r="D142" s="149"/>
      <c r="E142" s="159" t="s">
        <v>534</v>
      </c>
      <c r="F142" s="177" t="s">
        <v>537</v>
      </c>
      <c r="G142" s="159" t="s">
        <v>542</v>
      </c>
      <c r="H142" s="28">
        <v>1.0</v>
      </c>
      <c r="I142" s="54">
        <v>0.0</v>
      </c>
      <c r="J142" s="54" t="s">
        <v>136</v>
      </c>
      <c r="K142" s="54">
        <v>0.0</v>
      </c>
      <c r="L142" s="54" t="s">
        <v>136</v>
      </c>
      <c r="M142" s="53"/>
    </row>
    <row r="143">
      <c r="A143" s="167" t="s">
        <v>533</v>
      </c>
      <c r="B143" s="176" t="s">
        <v>511</v>
      </c>
      <c r="C143" s="149" t="s">
        <v>522</v>
      </c>
      <c r="D143" s="149"/>
      <c r="E143" s="159" t="s">
        <v>534</v>
      </c>
      <c r="F143" s="177" t="s">
        <v>537</v>
      </c>
      <c r="G143" s="159" t="s">
        <v>543</v>
      </c>
      <c r="H143" s="28">
        <v>1.0</v>
      </c>
      <c r="I143" s="54">
        <v>400.0</v>
      </c>
      <c r="J143" s="54" t="s">
        <v>136</v>
      </c>
      <c r="K143" s="54">
        <v>400.0</v>
      </c>
      <c r="L143" s="54" t="s">
        <v>136</v>
      </c>
      <c r="M143" s="53"/>
    </row>
    <row r="144">
      <c r="A144" s="167" t="s">
        <v>533</v>
      </c>
      <c r="B144" s="176" t="s">
        <v>511</v>
      </c>
      <c r="C144" s="149" t="s">
        <v>522</v>
      </c>
      <c r="D144" s="149"/>
      <c r="E144" s="159" t="s">
        <v>534</v>
      </c>
      <c r="F144" s="177" t="s">
        <v>537</v>
      </c>
      <c r="G144" s="159" t="s">
        <v>544</v>
      </c>
      <c r="H144" s="28">
        <v>1.0</v>
      </c>
      <c r="I144" s="54">
        <v>0.0</v>
      </c>
      <c r="J144" s="54" t="s">
        <v>136</v>
      </c>
      <c r="K144" s="54">
        <v>0.0</v>
      </c>
      <c r="L144" s="54" t="s">
        <v>136</v>
      </c>
      <c r="M144" s="53"/>
    </row>
    <row r="145">
      <c r="A145" s="167" t="s">
        <v>533</v>
      </c>
      <c r="B145" s="176" t="s">
        <v>511</v>
      </c>
      <c r="C145" s="149" t="s">
        <v>522</v>
      </c>
      <c r="D145" s="149"/>
      <c r="E145" s="159" t="s">
        <v>534</v>
      </c>
      <c r="F145" s="177" t="s">
        <v>537</v>
      </c>
      <c r="G145" s="159" t="s">
        <v>545</v>
      </c>
      <c r="H145" s="28">
        <v>1.0</v>
      </c>
      <c r="I145" s="54">
        <v>0.0</v>
      </c>
      <c r="J145" s="54" t="s">
        <v>136</v>
      </c>
      <c r="K145" s="54">
        <v>0.0</v>
      </c>
      <c r="L145" s="54" t="s">
        <v>136</v>
      </c>
      <c r="M145" s="53"/>
    </row>
    <row r="146">
      <c r="A146" s="167" t="s">
        <v>533</v>
      </c>
      <c r="B146" s="176" t="s">
        <v>511</v>
      </c>
      <c r="C146" s="149" t="s">
        <v>522</v>
      </c>
      <c r="D146" s="149"/>
      <c r="E146" s="159" t="s">
        <v>534</v>
      </c>
      <c r="F146" s="177" t="s">
        <v>537</v>
      </c>
      <c r="G146" s="159" t="s">
        <v>546</v>
      </c>
      <c r="H146" s="28">
        <v>1.0</v>
      </c>
      <c r="I146" s="54">
        <v>0.0</v>
      </c>
      <c r="J146" s="54" t="s">
        <v>136</v>
      </c>
      <c r="K146" s="54">
        <v>0.0</v>
      </c>
      <c r="L146" s="54" t="s">
        <v>136</v>
      </c>
      <c r="M146" s="53"/>
    </row>
    <row r="147">
      <c r="A147" s="167" t="s">
        <v>533</v>
      </c>
      <c r="B147" s="176" t="s">
        <v>511</v>
      </c>
      <c r="C147" s="149" t="s">
        <v>522</v>
      </c>
      <c r="D147" s="149"/>
      <c r="E147" s="159" t="s">
        <v>534</v>
      </c>
      <c r="F147" s="177" t="s">
        <v>537</v>
      </c>
      <c r="G147" s="159" t="s">
        <v>547</v>
      </c>
      <c r="H147" s="28">
        <v>1.0</v>
      </c>
      <c r="I147" s="54">
        <v>0.0</v>
      </c>
      <c r="J147" s="54" t="s">
        <v>136</v>
      </c>
      <c r="K147" s="54">
        <v>0.0</v>
      </c>
      <c r="L147" s="54" t="s">
        <v>136</v>
      </c>
      <c r="M147" s="53"/>
    </row>
    <row r="148">
      <c r="A148" s="167" t="s">
        <v>533</v>
      </c>
      <c r="B148" s="176" t="s">
        <v>511</v>
      </c>
      <c r="C148" s="149" t="s">
        <v>522</v>
      </c>
      <c r="D148" s="149"/>
      <c r="E148" s="159" t="s">
        <v>534</v>
      </c>
      <c r="F148" s="177" t="s">
        <v>537</v>
      </c>
      <c r="G148" s="159" t="s">
        <v>548</v>
      </c>
      <c r="H148" s="28">
        <v>1.0</v>
      </c>
      <c r="I148" s="54">
        <v>0.0</v>
      </c>
      <c r="J148" s="54" t="s">
        <v>136</v>
      </c>
      <c r="K148" s="54">
        <v>0.0</v>
      </c>
      <c r="L148" s="54" t="s">
        <v>136</v>
      </c>
      <c r="M148" s="53"/>
    </row>
    <row r="149">
      <c r="A149" s="167" t="s">
        <v>533</v>
      </c>
      <c r="B149" s="176" t="s">
        <v>511</v>
      </c>
      <c r="C149" s="149" t="s">
        <v>522</v>
      </c>
      <c r="D149" s="149"/>
      <c r="E149" s="159" t="s">
        <v>534</v>
      </c>
      <c r="F149" s="177" t="s">
        <v>537</v>
      </c>
      <c r="G149" s="159" t="s">
        <v>550</v>
      </c>
      <c r="H149" s="28">
        <v>1.0</v>
      </c>
      <c r="I149" s="54">
        <v>0.0</v>
      </c>
      <c r="J149" s="54" t="s">
        <v>136</v>
      </c>
      <c r="K149" s="54">
        <v>0.0</v>
      </c>
      <c r="L149" s="54" t="s">
        <v>136</v>
      </c>
      <c r="M149" s="53"/>
    </row>
    <row r="150">
      <c r="A150" s="167" t="s">
        <v>533</v>
      </c>
      <c r="B150" s="176" t="s">
        <v>511</v>
      </c>
      <c r="C150" s="149" t="s">
        <v>522</v>
      </c>
      <c r="D150" s="149"/>
      <c r="E150" s="159" t="s">
        <v>534</v>
      </c>
      <c r="F150" s="177" t="s">
        <v>537</v>
      </c>
      <c r="G150" s="159" t="s">
        <v>549</v>
      </c>
      <c r="H150" s="28">
        <v>1.0</v>
      </c>
      <c r="I150" s="54">
        <v>0.0</v>
      </c>
      <c r="J150" s="54" t="s">
        <v>136</v>
      </c>
      <c r="K150" s="54">
        <v>0.0</v>
      </c>
      <c r="L150" s="54" t="s">
        <v>136</v>
      </c>
      <c r="M150" s="53"/>
    </row>
    <row r="151">
      <c r="A151" s="167" t="s">
        <v>533</v>
      </c>
      <c r="B151" s="176" t="s">
        <v>512</v>
      </c>
      <c r="C151" s="149" t="s">
        <v>522</v>
      </c>
      <c r="D151" s="149"/>
      <c r="E151" s="159" t="s">
        <v>539</v>
      </c>
      <c r="F151" s="159" t="s">
        <v>536</v>
      </c>
      <c r="G151" s="159" t="s">
        <v>542</v>
      </c>
      <c r="H151" s="28">
        <v>1.0</v>
      </c>
      <c r="I151" s="54">
        <v>120.0</v>
      </c>
      <c r="J151" s="54" t="s">
        <v>136</v>
      </c>
      <c r="K151" s="54">
        <v>120.0</v>
      </c>
      <c r="L151" s="54" t="s">
        <v>136</v>
      </c>
      <c r="M151" s="53"/>
    </row>
    <row r="152">
      <c r="A152" s="167" t="s">
        <v>533</v>
      </c>
      <c r="B152" s="176" t="s">
        <v>512</v>
      </c>
      <c r="C152" s="149" t="s">
        <v>522</v>
      </c>
      <c r="D152" s="149"/>
      <c r="E152" s="159" t="s">
        <v>539</v>
      </c>
      <c r="F152" s="159" t="s">
        <v>536</v>
      </c>
      <c r="G152" s="159" t="s">
        <v>543</v>
      </c>
      <c r="H152" s="28">
        <v>1.0</v>
      </c>
      <c r="I152" s="54">
        <v>162.0</v>
      </c>
      <c r="J152" s="54" t="s">
        <v>136</v>
      </c>
      <c r="K152" s="54">
        <v>162.0</v>
      </c>
      <c r="L152" s="54" t="s">
        <v>136</v>
      </c>
      <c r="M152" s="53"/>
    </row>
    <row r="153">
      <c r="A153" s="167" t="s">
        <v>533</v>
      </c>
      <c r="B153" s="176" t="s">
        <v>512</v>
      </c>
      <c r="C153" s="149" t="s">
        <v>522</v>
      </c>
      <c r="D153" s="149"/>
      <c r="E153" s="159" t="s">
        <v>539</v>
      </c>
      <c r="F153" s="159" t="s">
        <v>536</v>
      </c>
      <c r="G153" s="159" t="s">
        <v>544</v>
      </c>
      <c r="H153" s="28">
        <v>1.0</v>
      </c>
      <c r="I153" s="54">
        <v>72.0</v>
      </c>
      <c r="J153" s="54" t="s">
        <v>136</v>
      </c>
      <c r="K153" s="54">
        <v>72.0</v>
      </c>
      <c r="L153" s="54" t="s">
        <v>136</v>
      </c>
      <c r="M153" s="53"/>
    </row>
    <row r="154">
      <c r="A154" s="167" t="s">
        <v>533</v>
      </c>
      <c r="B154" s="176" t="s">
        <v>512</v>
      </c>
      <c r="C154" s="149" t="s">
        <v>522</v>
      </c>
      <c r="D154" s="149"/>
      <c r="E154" s="159" t="s">
        <v>539</v>
      </c>
      <c r="F154" s="159" t="s">
        <v>536</v>
      </c>
      <c r="G154" s="159" t="s">
        <v>545</v>
      </c>
      <c r="H154" s="28">
        <v>1.0</v>
      </c>
      <c r="I154" s="54">
        <v>162.0</v>
      </c>
      <c r="J154" s="54" t="s">
        <v>136</v>
      </c>
      <c r="K154" s="54">
        <v>162.0</v>
      </c>
      <c r="L154" s="54" t="s">
        <v>136</v>
      </c>
      <c r="M154" s="53"/>
    </row>
    <row r="155">
      <c r="A155" s="167" t="s">
        <v>533</v>
      </c>
      <c r="B155" s="176" t="s">
        <v>512</v>
      </c>
      <c r="C155" s="149" t="s">
        <v>522</v>
      </c>
      <c r="D155" s="149"/>
      <c r="E155" s="159" t="s">
        <v>539</v>
      </c>
      <c r="F155" s="159" t="s">
        <v>536</v>
      </c>
      <c r="G155" s="159" t="s">
        <v>546</v>
      </c>
      <c r="H155" s="28">
        <v>1.0</v>
      </c>
      <c r="I155" s="54">
        <v>96.0</v>
      </c>
      <c r="J155" s="54" t="s">
        <v>136</v>
      </c>
      <c r="K155" s="54">
        <v>96.0</v>
      </c>
      <c r="L155" s="54" t="s">
        <v>136</v>
      </c>
      <c r="M155" s="53"/>
    </row>
    <row r="156">
      <c r="A156" s="167" t="s">
        <v>533</v>
      </c>
      <c r="B156" s="176" t="s">
        <v>512</v>
      </c>
      <c r="C156" s="149" t="s">
        <v>522</v>
      </c>
      <c r="D156" s="149"/>
      <c r="E156" s="159" t="s">
        <v>539</v>
      </c>
      <c r="F156" s="159" t="s">
        <v>536</v>
      </c>
      <c r="G156" s="159" t="s">
        <v>547</v>
      </c>
      <c r="H156" s="28">
        <v>1.0</v>
      </c>
      <c r="I156" s="54">
        <v>76.0</v>
      </c>
      <c r="J156" s="54" t="s">
        <v>136</v>
      </c>
      <c r="K156" s="54">
        <v>76.0</v>
      </c>
      <c r="L156" s="54" t="s">
        <v>136</v>
      </c>
      <c r="M156" s="53"/>
    </row>
    <row r="157">
      <c r="A157" s="167" t="s">
        <v>533</v>
      </c>
      <c r="B157" s="176" t="s">
        <v>512</v>
      </c>
      <c r="C157" s="149" t="s">
        <v>522</v>
      </c>
      <c r="D157" s="149"/>
      <c r="E157" s="159" t="s">
        <v>539</v>
      </c>
      <c r="F157" s="159" t="s">
        <v>536</v>
      </c>
      <c r="G157" s="159" t="s">
        <v>548</v>
      </c>
      <c r="H157" s="28">
        <v>1.0</v>
      </c>
      <c r="I157" s="54">
        <v>48.0</v>
      </c>
      <c r="J157" s="54" t="s">
        <v>136</v>
      </c>
      <c r="K157" s="54">
        <v>48.0</v>
      </c>
      <c r="L157" s="54" t="s">
        <v>136</v>
      </c>
      <c r="M157" s="53"/>
    </row>
    <row r="158">
      <c r="A158" s="167" t="s">
        <v>533</v>
      </c>
      <c r="B158" s="176" t="s">
        <v>512</v>
      </c>
      <c r="C158" s="149" t="s">
        <v>522</v>
      </c>
      <c r="D158" s="149"/>
      <c r="E158" s="159" t="s">
        <v>539</v>
      </c>
      <c r="F158" s="159" t="s">
        <v>536</v>
      </c>
      <c r="G158" s="159" t="s">
        <v>549</v>
      </c>
      <c r="H158" s="28">
        <v>1.0</v>
      </c>
      <c r="I158" s="54">
        <v>0.0</v>
      </c>
      <c r="J158" s="54" t="s">
        <v>136</v>
      </c>
      <c r="K158" s="54">
        <v>0.0</v>
      </c>
      <c r="L158" s="54" t="s">
        <v>136</v>
      </c>
      <c r="M158" s="53"/>
    </row>
    <row r="159">
      <c r="A159" s="167" t="s">
        <v>533</v>
      </c>
      <c r="B159" s="176" t="s">
        <v>513</v>
      </c>
      <c r="C159" s="149" t="s">
        <v>522</v>
      </c>
      <c r="D159" s="149"/>
      <c r="E159" s="159" t="s">
        <v>540</v>
      </c>
      <c r="F159" s="159" t="s">
        <v>536</v>
      </c>
      <c r="G159" s="159" t="s">
        <v>542</v>
      </c>
      <c r="H159" s="28">
        <v>1.0</v>
      </c>
      <c r="I159" s="54">
        <v>76.0</v>
      </c>
      <c r="J159" s="54" t="s">
        <v>136</v>
      </c>
      <c r="K159" s="54">
        <v>76.0</v>
      </c>
      <c r="L159" s="54" t="s">
        <v>136</v>
      </c>
      <c r="M159" s="53"/>
    </row>
    <row r="160">
      <c r="A160" s="167" t="s">
        <v>533</v>
      </c>
      <c r="B160" s="176" t="s">
        <v>513</v>
      </c>
      <c r="C160" s="149" t="s">
        <v>522</v>
      </c>
      <c r="D160" s="149"/>
      <c r="E160" s="159" t="s">
        <v>540</v>
      </c>
      <c r="F160" s="159" t="s">
        <v>536</v>
      </c>
      <c r="G160" s="159" t="s">
        <v>543</v>
      </c>
      <c r="H160" s="28">
        <v>1.0</v>
      </c>
      <c r="I160" s="54">
        <v>72.0</v>
      </c>
      <c r="J160" s="54" t="s">
        <v>136</v>
      </c>
      <c r="K160" s="54">
        <v>72.0</v>
      </c>
      <c r="L160" s="54" t="s">
        <v>136</v>
      </c>
      <c r="M160" s="53"/>
    </row>
    <row r="161">
      <c r="A161" s="167" t="s">
        <v>533</v>
      </c>
      <c r="B161" s="176" t="s">
        <v>513</v>
      </c>
      <c r="C161" s="149" t="s">
        <v>522</v>
      </c>
      <c r="D161" s="149"/>
      <c r="E161" s="159" t="s">
        <v>540</v>
      </c>
      <c r="F161" s="159" t="s">
        <v>536</v>
      </c>
      <c r="G161" s="159" t="s">
        <v>544</v>
      </c>
      <c r="H161" s="28">
        <v>1.0</v>
      </c>
      <c r="I161" s="54">
        <v>165.0</v>
      </c>
      <c r="J161" s="54" t="s">
        <v>136</v>
      </c>
      <c r="K161" s="54">
        <v>165.0</v>
      </c>
      <c r="L161" s="54" t="s">
        <v>136</v>
      </c>
      <c r="M161" s="53"/>
    </row>
    <row r="162">
      <c r="A162" s="167" t="s">
        <v>533</v>
      </c>
      <c r="B162" s="176" t="s">
        <v>513</v>
      </c>
      <c r="C162" s="149" t="s">
        <v>522</v>
      </c>
      <c r="D162" s="149"/>
      <c r="E162" s="159" t="s">
        <v>540</v>
      </c>
      <c r="F162" s="159" t="s">
        <v>536</v>
      </c>
      <c r="G162" s="159" t="s">
        <v>545</v>
      </c>
      <c r="H162" s="28">
        <v>1.0</v>
      </c>
      <c r="I162" s="54">
        <v>262.0</v>
      </c>
      <c r="J162" s="54" t="s">
        <v>136</v>
      </c>
      <c r="K162" s="54">
        <v>262.0</v>
      </c>
      <c r="L162" s="54" t="s">
        <v>136</v>
      </c>
      <c r="M162" s="53"/>
    </row>
    <row r="163">
      <c r="A163" s="167" t="s">
        <v>533</v>
      </c>
      <c r="B163" s="176" t="s">
        <v>513</v>
      </c>
      <c r="C163" s="149" t="s">
        <v>522</v>
      </c>
      <c r="D163" s="149"/>
      <c r="E163" s="159" t="s">
        <v>540</v>
      </c>
      <c r="F163" s="159" t="s">
        <v>536</v>
      </c>
      <c r="G163" s="159" t="s">
        <v>546</v>
      </c>
      <c r="H163" s="28">
        <v>1.0</v>
      </c>
      <c r="I163" s="54">
        <v>410.0</v>
      </c>
      <c r="J163" s="54" t="s">
        <v>136</v>
      </c>
      <c r="K163" s="54">
        <v>410.0</v>
      </c>
      <c r="L163" s="54" t="s">
        <v>136</v>
      </c>
      <c r="M163" s="53"/>
    </row>
    <row r="164">
      <c r="A164" s="167" t="s">
        <v>533</v>
      </c>
      <c r="B164" s="176" t="s">
        <v>513</v>
      </c>
      <c r="C164" s="149" t="s">
        <v>522</v>
      </c>
      <c r="D164" s="149"/>
      <c r="E164" s="159" t="s">
        <v>540</v>
      </c>
      <c r="F164" s="159" t="s">
        <v>536</v>
      </c>
      <c r="G164" s="159" t="s">
        <v>547</v>
      </c>
      <c r="H164" s="28">
        <v>1.0</v>
      </c>
      <c r="I164" s="54">
        <v>205.0</v>
      </c>
      <c r="J164" s="54" t="s">
        <v>136</v>
      </c>
      <c r="K164" s="54">
        <v>205.0</v>
      </c>
      <c r="L164" s="54" t="s">
        <v>136</v>
      </c>
      <c r="M164" s="53"/>
    </row>
    <row r="165">
      <c r="A165" s="167" t="s">
        <v>533</v>
      </c>
      <c r="B165" s="176" t="s">
        <v>513</v>
      </c>
      <c r="C165" s="149" t="s">
        <v>522</v>
      </c>
      <c r="D165" s="149"/>
      <c r="E165" s="159" t="s">
        <v>540</v>
      </c>
      <c r="F165" s="159" t="s">
        <v>536</v>
      </c>
      <c r="G165" s="159" t="s">
        <v>548</v>
      </c>
      <c r="H165" s="28">
        <v>1.0</v>
      </c>
      <c r="I165" s="54">
        <v>72.0</v>
      </c>
      <c r="J165" s="54" t="s">
        <v>136</v>
      </c>
      <c r="K165" s="54">
        <v>72.0</v>
      </c>
      <c r="L165" s="54" t="s">
        <v>136</v>
      </c>
      <c r="M165" s="53"/>
    </row>
    <row r="166">
      <c r="A166" s="167" t="s">
        <v>533</v>
      </c>
      <c r="B166" s="176" t="s">
        <v>513</v>
      </c>
      <c r="C166" s="149" t="s">
        <v>522</v>
      </c>
      <c r="D166" s="149"/>
      <c r="E166" s="159" t="s">
        <v>540</v>
      </c>
      <c r="F166" s="159" t="s">
        <v>536</v>
      </c>
      <c r="G166" s="159" t="s">
        <v>549</v>
      </c>
      <c r="H166" s="28">
        <v>1.0</v>
      </c>
      <c r="I166" s="54">
        <v>38.0</v>
      </c>
      <c r="J166" s="54" t="s">
        <v>136</v>
      </c>
      <c r="K166" s="54">
        <v>38.0</v>
      </c>
      <c r="L166" s="54" t="s">
        <v>136</v>
      </c>
      <c r="M166" s="53"/>
    </row>
    <row r="167">
      <c r="A167" s="167" t="s">
        <v>533</v>
      </c>
      <c r="B167" s="176" t="s">
        <v>514</v>
      </c>
      <c r="C167" s="149" t="s">
        <v>522</v>
      </c>
      <c r="D167" s="149"/>
      <c r="E167" s="159" t="s">
        <v>551</v>
      </c>
      <c r="F167" s="159" t="s">
        <v>522</v>
      </c>
      <c r="G167" s="159" t="s">
        <v>542</v>
      </c>
      <c r="H167" s="28">
        <v>1.0</v>
      </c>
      <c r="I167" s="54">
        <v>0.0</v>
      </c>
      <c r="J167" s="54" t="s">
        <v>136</v>
      </c>
      <c r="K167" s="54">
        <v>0.0</v>
      </c>
      <c r="L167" s="54" t="s">
        <v>136</v>
      </c>
      <c r="M167" s="53"/>
    </row>
    <row r="168">
      <c r="A168" s="167" t="s">
        <v>533</v>
      </c>
      <c r="B168" s="176" t="s">
        <v>514</v>
      </c>
      <c r="C168" s="149" t="s">
        <v>522</v>
      </c>
      <c r="D168" s="149"/>
      <c r="E168" s="159" t="s">
        <v>551</v>
      </c>
      <c r="F168" s="159" t="s">
        <v>522</v>
      </c>
      <c r="G168" s="159" t="s">
        <v>543</v>
      </c>
      <c r="H168" s="28">
        <v>1.0</v>
      </c>
      <c r="I168" s="54">
        <v>0.0</v>
      </c>
      <c r="J168" s="54" t="s">
        <v>136</v>
      </c>
      <c r="K168" s="54">
        <v>0.0</v>
      </c>
      <c r="L168" s="54" t="s">
        <v>136</v>
      </c>
      <c r="M168" s="53"/>
    </row>
    <row r="169">
      <c r="A169" s="167" t="s">
        <v>533</v>
      </c>
      <c r="B169" s="176" t="s">
        <v>514</v>
      </c>
      <c r="C169" s="149" t="s">
        <v>522</v>
      </c>
      <c r="D169" s="149"/>
      <c r="E169" s="159" t="s">
        <v>551</v>
      </c>
      <c r="F169" s="159" t="s">
        <v>522</v>
      </c>
      <c r="G169" s="159" t="s">
        <v>544</v>
      </c>
      <c r="H169" s="28">
        <v>1.0</v>
      </c>
      <c r="I169" s="54">
        <v>0.0</v>
      </c>
      <c r="J169" s="54" t="s">
        <v>136</v>
      </c>
      <c r="K169" s="54">
        <v>0.0</v>
      </c>
      <c r="L169" s="54" t="s">
        <v>136</v>
      </c>
      <c r="M169" s="53"/>
    </row>
    <row r="170">
      <c r="A170" s="167" t="s">
        <v>533</v>
      </c>
      <c r="B170" s="176" t="s">
        <v>514</v>
      </c>
      <c r="C170" s="149" t="s">
        <v>522</v>
      </c>
      <c r="D170" s="149"/>
      <c r="E170" s="159" t="s">
        <v>551</v>
      </c>
      <c r="F170" s="159" t="s">
        <v>522</v>
      </c>
      <c r="G170" s="159" t="s">
        <v>545</v>
      </c>
      <c r="H170" s="28">
        <v>1.0</v>
      </c>
      <c r="I170" s="54">
        <v>0.0</v>
      </c>
      <c r="J170" s="54" t="s">
        <v>136</v>
      </c>
      <c r="K170" s="54">
        <v>0.0</v>
      </c>
      <c r="L170" s="54" t="s">
        <v>136</v>
      </c>
      <c r="M170" s="53"/>
    </row>
    <row r="171">
      <c r="A171" s="167" t="s">
        <v>533</v>
      </c>
      <c r="B171" s="176" t="s">
        <v>514</v>
      </c>
      <c r="C171" s="149" t="s">
        <v>522</v>
      </c>
      <c r="D171" s="149"/>
      <c r="E171" s="159" t="s">
        <v>551</v>
      </c>
      <c r="F171" s="159" t="s">
        <v>522</v>
      </c>
      <c r="G171" s="159" t="s">
        <v>546</v>
      </c>
      <c r="H171" s="28">
        <v>1.0</v>
      </c>
      <c r="I171" s="54">
        <v>0.0</v>
      </c>
      <c r="J171" s="54" t="s">
        <v>136</v>
      </c>
      <c r="K171" s="54">
        <v>0.0</v>
      </c>
      <c r="L171" s="54" t="s">
        <v>136</v>
      </c>
      <c r="M171" s="53"/>
    </row>
    <row r="172">
      <c r="A172" s="167" t="s">
        <v>533</v>
      </c>
      <c r="B172" s="176" t="s">
        <v>514</v>
      </c>
      <c r="C172" s="149" t="s">
        <v>522</v>
      </c>
      <c r="D172" s="149"/>
      <c r="E172" s="159" t="s">
        <v>551</v>
      </c>
      <c r="F172" s="159" t="s">
        <v>522</v>
      </c>
      <c r="G172" s="159" t="s">
        <v>547</v>
      </c>
      <c r="H172" s="28">
        <v>1.0</v>
      </c>
      <c r="I172" s="54">
        <v>0.0</v>
      </c>
      <c r="J172" s="54" t="s">
        <v>136</v>
      </c>
      <c r="K172" s="54">
        <v>0.0</v>
      </c>
      <c r="L172" s="54" t="s">
        <v>136</v>
      </c>
      <c r="M172" s="53"/>
    </row>
    <row r="173">
      <c r="A173" s="167" t="s">
        <v>533</v>
      </c>
      <c r="B173" s="176" t="s">
        <v>514</v>
      </c>
      <c r="C173" s="149" t="s">
        <v>522</v>
      </c>
      <c r="D173" s="149"/>
      <c r="E173" s="159" t="s">
        <v>551</v>
      </c>
      <c r="F173" s="159" t="s">
        <v>522</v>
      </c>
      <c r="G173" s="159" t="s">
        <v>548</v>
      </c>
      <c r="H173" s="28">
        <v>1.0</v>
      </c>
      <c r="I173" s="54">
        <v>0.0</v>
      </c>
      <c r="J173" s="54" t="s">
        <v>136</v>
      </c>
      <c r="K173" s="54">
        <v>0.0</v>
      </c>
      <c r="L173" s="54" t="s">
        <v>136</v>
      </c>
      <c r="M173" s="53"/>
    </row>
    <row r="174">
      <c r="A174" s="167" t="s">
        <v>533</v>
      </c>
      <c r="B174" s="176" t="s">
        <v>514</v>
      </c>
      <c r="C174" s="149" t="s">
        <v>522</v>
      </c>
      <c r="D174" s="149"/>
      <c r="E174" s="159" t="s">
        <v>551</v>
      </c>
      <c r="F174" s="159" t="s">
        <v>522</v>
      </c>
      <c r="G174" s="159" t="s">
        <v>550</v>
      </c>
      <c r="H174" s="28">
        <v>1.0</v>
      </c>
      <c r="I174" s="54">
        <v>0.0</v>
      </c>
      <c r="J174" s="54" t="s">
        <v>136</v>
      </c>
      <c r="K174" s="54">
        <v>0.0</v>
      </c>
      <c r="L174" s="54" t="s">
        <v>136</v>
      </c>
      <c r="M174" s="53"/>
    </row>
    <row r="175">
      <c r="A175" s="167" t="s">
        <v>533</v>
      </c>
      <c r="B175" s="176" t="s">
        <v>514</v>
      </c>
      <c r="C175" s="149" t="s">
        <v>522</v>
      </c>
      <c r="D175" s="149"/>
      <c r="E175" s="159" t="s">
        <v>551</v>
      </c>
      <c r="F175" s="159" t="s">
        <v>522</v>
      </c>
      <c r="G175" s="159" t="s">
        <v>549</v>
      </c>
      <c r="H175" s="28">
        <v>1.0</v>
      </c>
      <c r="I175" s="54">
        <v>0.0</v>
      </c>
      <c r="J175" s="54" t="s">
        <v>136</v>
      </c>
      <c r="K175" s="54">
        <v>0.0</v>
      </c>
      <c r="L175" s="54" t="s">
        <v>136</v>
      </c>
      <c r="M175" s="53"/>
    </row>
    <row r="176">
      <c r="A176" s="167" t="s">
        <v>533</v>
      </c>
      <c r="B176" s="176" t="s">
        <v>515</v>
      </c>
      <c r="C176" s="149" t="s">
        <v>522</v>
      </c>
      <c r="D176" s="149"/>
      <c r="E176" s="159" t="s">
        <v>522</v>
      </c>
      <c r="F176" s="159" t="s">
        <v>536</v>
      </c>
      <c r="G176" s="159" t="s">
        <v>13</v>
      </c>
      <c r="H176" s="28">
        <v>1.0</v>
      </c>
      <c r="I176" s="54">
        <v>200.0</v>
      </c>
      <c r="J176" s="54" t="s">
        <v>136</v>
      </c>
      <c r="K176" s="54">
        <v>200.0</v>
      </c>
      <c r="L176" s="54" t="s">
        <v>136</v>
      </c>
      <c r="M176" s="53"/>
    </row>
    <row r="177">
      <c r="A177" s="167" t="s">
        <v>552</v>
      </c>
      <c r="B177" s="96" t="s">
        <v>553</v>
      </c>
      <c r="D177" s="94" t="s">
        <v>288</v>
      </c>
      <c r="G177" s="178" t="s">
        <v>15</v>
      </c>
      <c r="H177" s="28">
        <v>1.0</v>
      </c>
      <c r="I177" s="179" t="s">
        <v>4</v>
      </c>
      <c r="J177" s="179">
        <v>4.0</v>
      </c>
      <c r="K177" s="179" t="s">
        <v>4</v>
      </c>
      <c r="L177" s="179">
        <v>4.0</v>
      </c>
      <c r="M177" s="53"/>
      <c r="N177" s="53"/>
      <c r="O177" s="53"/>
    </row>
    <row r="178">
      <c r="A178" s="167" t="s">
        <v>552</v>
      </c>
      <c r="B178" s="96" t="s">
        <v>553</v>
      </c>
      <c r="D178" s="94" t="s">
        <v>288</v>
      </c>
      <c r="G178" s="178" t="s">
        <v>16</v>
      </c>
      <c r="H178" s="28">
        <v>1.0</v>
      </c>
      <c r="I178" s="179" t="s">
        <v>4</v>
      </c>
      <c r="J178" s="179">
        <v>59.0</v>
      </c>
      <c r="K178" s="179" t="s">
        <v>4</v>
      </c>
      <c r="L178" s="179">
        <v>59.0</v>
      </c>
      <c r="M178" s="53"/>
      <c r="N178" s="53"/>
      <c r="O178" s="53"/>
    </row>
    <row r="179">
      <c r="A179" s="167" t="s">
        <v>552</v>
      </c>
      <c r="B179" s="96" t="s">
        <v>553</v>
      </c>
      <c r="D179" s="94" t="s">
        <v>288</v>
      </c>
      <c r="G179" s="178" t="s">
        <v>17</v>
      </c>
      <c r="H179" s="28">
        <v>1.0</v>
      </c>
      <c r="I179" s="179" t="s">
        <v>4</v>
      </c>
      <c r="J179" s="179">
        <v>18.0</v>
      </c>
      <c r="K179" s="179" t="s">
        <v>4</v>
      </c>
      <c r="L179" s="179">
        <v>18.0</v>
      </c>
      <c r="M179" s="53"/>
      <c r="N179" s="53"/>
      <c r="O179" s="53"/>
    </row>
    <row r="180">
      <c r="A180" s="167" t="s">
        <v>552</v>
      </c>
      <c r="B180" s="96" t="s">
        <v>554</v>
      </c>
      <c r="D180" s="94" t="s">
        <v>288</v>
      </c>
      <c r="G180" s="178" t="s">
        <v>14</v>
      </c>
      <c r="H180" s="28">
        <v>1.0</v>
      </c>
      <c r="I180" s="179" t="s">
        <v>4</v>
      </c>
      <c r="J180" s="179">
        <v>12.0</v>
      </c>
      <c r="K180" s="179" t="s">
        <v>4</v>
      </c>
      <c r="L180" s="179">
        <v>12.0</v>
      </c>
      <c r="M180" s="53"/>
      <c r="N180" s="53"/>
      <c r="O180" s="53"/>
    </row>
    <row r="181">
      <c r="A181" s="167" t="s">
        <v>552</v>
      </c>
      <c r="B181" s="96" t="s">
        <v>554</v>
      </c>
      <c r="D181" s="94" t="s">
        <v>288</v>
      </c>
      <c r="G181" s="178" t="s">
        <v>15</v>
      </c>
      <c r="H181" s="28">
        <v>1.0</v>
      </c>
      <c r="I181" s="179" t="s">
        <v>4</v>
      </c>
      <c r="J181" s="179">
        <v>172.0</v>
      </c>
      <c r="K181" s="179" t="s">
        <v>4</v>
      </c>
      <c r="L181" s="179">
        <v>172.0</v>
      </c>
      <c r="M181" s="53"/>
      <c r="N181" s="53"/>
      <c r="O181" s="53"/>
    </row>
    <row r="182">
      <c r="A182" s="167" t="s">
        <v>552</v>
      </c>
      <c r="B182" s="96" t="s">
        <v>554</v>
      </c>
      <c r="D182" s="94" t="s">
        <v>288</v>
      </c>
      <c r="G182" s="178" t="s">
        <v>16</v>
      </c>
      <c r="H182" s="28">
        <v>1.0</v>
      </c>
      <c r="I182" s="179" t="s">
        <v>4</v>
      </c>
      <c r="J182" s="179">
        <v>311.0</v>
      </c>
      <c r="K182" s="179" t="s">
        <v>4</v>
      </c>
      <c r="L182" s="179">
        <v>311.0</v>
      </c>
      <c r="M182" s="53"/>
      <c r="N182" s="53"/>
      <c r="O182" s="53"/>
    </row>
    <row r="183">
      <c r="A183" s="167" t="s">
        <v>552</v>
      </c>
      <c r="B183" s="96" t="s">
        <v>554</v>
      </c>
      <c r="D183" s="94" t="s">
        <v>288</v>
      </c>
      <c r="G183" s="178" t="s">
        <v>17</v>
      </c>
      <c r="H183" s="28">
        <v>1.0</v>
      </c>
      <c r="I183" s="179" t="s">
        <v>4</v>
      </c>
      <c r="J183" s="179">
        <v>162.0</v>
      </c>
      <c r="K183" s="179" t="s">
        <v>4</v>
      </c>
      <c r="L183" s="179">
        <v>162.0</v>
      </c>
      <c r="M183" s="53"/>
      <c r="N183" s="53"/>
      <c r="O183" s="53"/>
    </row>
    <row r="184">
      <c r="A184" s="167" t="s">
        <v>552</v>
      </c>
      <c r="B184" s="96" t="s">
        <v>554</v>
      </c>
      <c r="D184" s="94" t="s">
        <v>288</v>
      </c>
      <c r="G184" s="178" t="s">
        <v>18</v>
      </c>
      <c r="H184" s="28">
        <v>1.0</v>
      </c>
      <c r="I184" s="179" t="s">
        <v>4</v>
      </c>
      <c r="J184" s="179">
        <v>100.0</v>
      </c>
      <c r="K184" s="179" t="s">
        <v>4</v>
      </c>
      <c r="L184" s="179">
        <v>100.0</v>
      </c>
      <c r="M184" s="53"/>
      <c r="N184" s="53"/>
      <c r="O184" s="53"/>
    </row>
    <row r="185">
      <c r="A185" s="167" t="s">
        <v>552</v>
      </c>
      <c r="B185" s="96" t="s">
        <v>555</v>
      </c>
      <c r="D185" s="94" t="s">
        <v>288</v>
      </c>
      <c r="G185" s="178" t="s">
        <v>15</v>
      </c>
      <c r="H185" s="28">
        <v>1.0</v>
      </c>
      <c r="I185" s="179" t="s">
        <v>4</v>
      </c>
      <c r="J185" s="179">
        <v>24.0</v>
      </c>
      <c r="K185" s="179" t="s">
        <v>4</v>
      </c>
      <c r="L185" s="179">
        <v>24.0</v>
      </c>
      <c r="M185" s="53"/>
      <c r="N185" s="53"/>
      <c r="O185" s="53"/>
    </row>
    <row r="186">
      <c r="A186" s="167" t="s">
        <v>552</v>
      </c>
      <c r="B186" s="180" t="s">
        <v>555</v>
      </c>
      <c r="D186" s="94" t="s">
        <v>288</v>
      </c>
      <c r="G186" s="178" t="s">
        <v>16</v>
      </c>
      <c r="H186" s="28">
        <v>1.0</v>
      </c>
      <c r="I186" s="179" t="s">
        <v>4</v>
      </c>
      <c r="J186" s="179">
        <v>128.0</v>
      </c>
      <c r="K186" s="179" t="s">
        <v>4</v>
      </c>
      <c r="L186" s="179">
        <v>128.0</v>
      </c>
      <c r="M186" s="53"/>
      <c r="N186" s="53"/>
      <c r="O186" s="53"/>
    </row>
    <row r="187">
      <c r="A187" s="167" t="s">
        <v>552</v>
      </c>
      <c r="B187" s="180" t="s">
        <v>555</v>
      </c>
      <c r="D187" s="94" t="s">
        <v>288</v>
      </c>
      <c r="G187" s="178" t="s">
        <v>17</v>
      </c>
      <c r="H187" s="28">
        <v>1.0</v>
      </c>
      <c r="I187" s="179" t="s">
        <v>4</v>
      </c>
      <c r="J187" s="179">
        <v>25.0</v>
      </c>
      <c r="K187" s="179" t="s">
        <v>4</v>
      </c>
      <c r="L187" s="179">
        <v>25.0</v>
      </c>
      <c r="M187" s="53"/>
      <c r="N187" s="53"/>
      <c r="O187" s="53"/>
    </row>
    <row r="188">
      <c r="A188" s="167" t="s">
        <v>552</v>
      </c>
      <c r="B188" s="180" t="s">
        <v>555</v>
      </c>
      <c r="D188" s="94" t="s">
        <v>288</v>
      </c>
      <c r="G188" s="178" t="s">
        <v>18</v>
      </c>
      <c r="H188" s="28">
        <v>1.0</v>
      </c>
      <c r="I188" s="179" t="s">
        <v>4</v>
      </c>
      <c r="J188" s="179">
        <v>22.0</v>
      </c>
      <c r="K188" s="179" t="s">
        <v>4</v>
      </c>
      <c r="L188" s="179">
        <v>22.0</v>
      </c>
      <c r="M188" s="53"/>
      <c r="N188" s="53"/>
      <c r="O188" s="53"/>
    </row>
    <row r="189">
      <c r="A189" s="167" t="s">
        <v>552</v>
      </c>
      <c r="B189" s="180" t="s">
        <v>556</v>
      </c>
      <c r="D189" s="94" t="s">
        <v>288</v>
      </c>
      <c r="G189" s="178" t="s">
        <v>15</v>
      </c>
      <c r="H189" s="28">
        <v>1.0</v>
      </c>
      <c r="I189" s="179" t="s">
        <v>4</v>
      </c>
      <c r="J189" s="179">
        <v>120.0</v>
      </c>
      <c r="K189" s="179" t="s">
        <v>4</v>
      </c>
      <c r="L189" s="179">
        <v>120.0</v>
      </c>
      <c r="M189" s="53"/>
      <c r="N189" s="53"/>
      <c r="O189" s="53"/>
    </row>
    <row r="190">
      <c r="A190" s="167" t="s">
        <v>552</v>
      </c>
      <c r="B190" s="96" t="s">
        <v>556</v>
      </c>
      <c r="D190" s="94" t="s">
        <v>288</v>
      </c>
      <c r="G190" s="178" t="s">
        <v>16</v>
      </c>
      <c r="H190" s="28">
        <v>1.0</v>
      </c>
      <c r="I190" s="179" t="s">
        <v>4</v>
      </c>
      <c r="J190" s="179">
        <v>755.0</v>
      </c>
      <c r="K190" s="179" t="s">
        <v>4</v>
      </c>
      <c r="L190" s="179">
        <v>755.0</v>
      </c>
      <c r="M190" s="53"/>
      <c r="N190" s="53"/>
      <c r="O190" s="53"/>
    </row>
    <row r="191">
      <c r="A191" s="167" t="s">
        <v>552</v>
      </c>
      <c r="B191" s="96" t="s">
        <v>556</v>
      </c>
      <c r="D191" s="94" t="s">
        <v>288</v>
      </c>
      <c r="G191" s="178" t="s">
        <v>17</v>
      </c>
      <c r="H191" s="28">
        <v>1.0</v>
      </c>
      <c r="I191" s="179" t="s">
        <v>4</v>
      </c>
      <c r="J191" s="179">
        <v>130.0</v>
      </c>
      <c r="K191" s="179" t="s">
        <v>4</v>
      </c>
      <c r="L191" s="179">
        <v>130.0</v>
      </c>
      <c r="M191" s="53"/>
      <c r="N191" s="53"/>
      <c r="O191" s="53"/>
    </row>
    <row r="192">
      <c r="A192" s="167" t="s">
        <v>552</v>
      </c>
      <c r="B192" s="96" t="s">
        <v>556</v>
      </c>
      <c r="D192" s="94" t="s">
        <v>288</v>
      </c>
      <c r="G192" s="178" t="s">
        <v>18</v>
      </c>
      <c r="H192" s="28">
        <v>1.0</v>
      </c>
      <c r="I192" s="179" t="s">
        <v>4</v>
      </c>
      <c r="J192" s="179">
        <v>57.0</v>
      </c>
      <c r="K192" s="179" t="s">
        <v>4</v>
      </c>
      <c r="L192" s="179">
        <v>57.0</v>
      </c>
      <c r="M192" s="53"/>
      <c r="N192" s="53"/>
      <c r="O192" s="53"/>
    </row>
    <row r="193">
      <c r="A193" s="167" t="s">
        <v>552</v>
      </c>
      <c r="B193" s="96" t="s">
        <v>556</v>
      </c>
      <c r="D193" s="94" t="s">
        <v>288</v>
      </c>
      <c r="G193" s="178" t="s">
        <v>15</v>
      </c>
      <c r="H193" s="28">
        <v>1.0</v>
      </c>
      <c r="I193" s="179" t="s">
        <v>4</v>
      </c>
      <c r="J193" s="179">
        <v>52.0</v>
      </c>
      <c r="K193" s="179" t="s">
        <v>4</v>
      </c>
      <c r="L193" s="179">
        <v>52.0</v>
      </c>
      <c r="M193" s="53"/>
      <c r="N193" s="53"/>
      <c r="O193" s="53"/>
    </row>
    <row r="194">
      <c r="A194" s="167" t="s">
        <v>552</v>
      </c>
      <c r="B194" s="96" t="s">
        <v>556</v>
      </c>
      <c r="D194" s="94" t="s">
        <v>288</v>
      </c>
      <c r="G194" s="178" t="s">
        <v>16</v>
      </c>
      <c r="H194" s="28">
        <v>1.0</v>
      </c>
      <c r="I194" s="179" t="s">
        <v>4</v>
      </c>
      <c r="J194" s="179">
        <v>24.0</v>
      </c>
      <c r="K194" s="179" t="s">
        <v>4</v>
      </c>
      <c r="L194" s="179">
        <v>24.0</v>
      </c>
      <c r="M194" s="53"/>
      <c r="N194" s="53"/>
      <c r="O194" s="53"/>
    </row>
    <row r="195">
      <c r="A195" s="167" t="s">
        <v>552</v>
      </c>
      <c r="B195" s="96" t="s">
        <v>556</v>
      </c>
      <c r="D195" s="94" t="s">
        <v>288</v>
      </c>
      <c r="G195" s="178" t="s">
        <v>15</v>
      </c>
      <c r="H195" s="28">
        <v>1.0</v>
      </c>
      <c r="I195" s="179" t="s">
        <v>4</v>
      </c>
      <c r="J195" s="179">
        <v>56.0</v>
      </c>
      <c r="K195" s="179" t="s">
        <v>4</v>
      </c>
      <c r="L195" s="179">
        <v>56.0</v>
      </c>
      <c r="M195" s="53"/>
      <c r="N195" s="53"/>
      <c r="O195" s="53"/>
    </row>
    <row r="196">
      <c r="A196" s="167" t="s">
        <v>552</v>
      </c>
      <c r="B196" s="180" t="s">
        <v>556</v>
      </c>
      <c r="D196" s="94" t="s">
        <v>288</v>
      </c>
      <c r="G196" s="178" t="s">
        <v>16</v>
      </c>
      <c r="H196" s="28">
        <v>1.0</v>
      </c>
      <c r="I196" s="179" t="s">
        <v>4</v>
      </c>
      <c r="J196" s="179">
        <v>150.0</v>
      </c>
      <c r="K196" s="179" t="s">
        <v>4</v>
      </c>
      <c r="L196" s="179">
        <v>150.0</v>
      </c>
      <c r="M196" s="53"/>
      <c r="N196" s="53"/>
      <c r="O196" s="53"/>
    </row>
    <row r="197">
      <c r="A197" s="167" t="s">
        <v>552</v>
      </c>
      <c r="B197" s="180" t="s">
        <v>556</v>
      </c>
      <c r="D197" s="94" t="s">
        <v>288</v>
      </c>
      <c r="G197" s="178" t="s">
        <v>17</v>
      </c>
      <c r="H197" s="28">
        <v>1.0</v>
      </c>
      <c r="I197" s="179" t="s">
        <v>4</v>
      </c>
      <c r="J197" s="179">
        <v>122.0</v>
      </c>
      <c r="K197" s="179" t="s">
        <v>4</v>
      </c>
      <c r="L197" s="179">
        <v>122.0</v>
      </c>
      <c r="M197" s="53"/>
      <c r="N197" s="53"/>
      <c r="O197" s="53"/>
    </row>
    <row r="198">
      <c r="A198" s="167" t="s">
        <v>552</v>
      </c>
      <c r="B198" s="180" t="s">
        <v>557</v>
      </c>
      <c r="D198" s="94" t="s">
        <v>288</v>
      </c>
      <c r="G198" s="178" t="s">
        <v>542</v>
      </c>
      <c r="H198" s="28">
        <v>1.0</v>
      </c>
      <c r="I198" s="179" t="s">
        <v>4</v>
      </c>
      <c r="J198" s="179">
        <v>10.0</v>
      </c>
      <c r="K198" s="179" t="s">
        <v>4</v>
      </c>
      <c r="L198" s="179">
        <v>10.0</v>
      </c>
      <c r="M198" s="53"/>
      <c r="N198" s="53"/>
      <c r="O198" s="53"/>
    </row>
    <row r="199">
      <c r="A199" s="167" t="s">
        <v>552</v>
      </c>
      <c r="B199" s="180" t="s">
        <v>557</v>
      </c>
      <c r="D199" s="94" t="s">
        <v>288</v>
      </c>
      <c r="G199" s="178" t="s">
        <v>544</v>
      </c>
      <c r="H199" s="28">
        <v>1.0</v>
      </c>
      <c r="I199" s="179" t="s">
        <v>4</v>
      </c>
      <c r="J199" s="179">
        <v>44.0</v>
      </c>
      <c r="K199" s="179" t="s">
        <v>4</v>
      </c>
      <c r="L199" s="179">
        <v>44.0</v>
      </c>
      <c r="M199" s="53"/>
      <c r="N199" s="53"/>
      <c r="O199" s="53"/>
    </row>
    <row r="200">
      <c r="A200" s="167" t="s">
        <v>552</v>
      </c>
      <c r="B200" s="180" t="s">
        <v>557</v>
      </c>
      <c r="D200" s="94" t="s">
        <v>288</v>
      </c>
      <c r="G200" s="181" t="s">
        <v>545</v>
      </c>
      <c r="H200" s="28">
        <v>1.0</v>
      </c>
      <c r="I200" s="179" t="s">
        <v>4</v>
      </c>
      <c r="J200" s="179">
        <v>59.0</v>
      </c>
      <c r="K200" s="179" t="s">
        <v>4</v>
      </c>
      <c r="L200" s="179">
        <v>59.0</v>
      </c>
      <c r="M200" s="53"/>
      <c r="N200" s="53"/>
      <c r="O200" s="53"/>
    </row>
    <row r="201">
      <c r="A201" s="167" t="s">
        <v>552</v>
      </c>
      <c r="B201" s="180" t="s">
        <v>557</v>
      </c>
      <c r="D201" s="94" t="s">
        <v>288</v>
      </c>
      <c r="G201" s="178" t="s">
        <v>546</v>
      </c>
      <c r="H201" s="28">
        <v>1.0</v>
      </c>
      <c r="I201" s="179" t="s">
        <v>4</v>
      </c>
      <c r="J201" s="179">
        <v>64.0</v>
      </c>
      <c r="K201" s="179" t="s">
        <v>4</v>
      </c>
      <c r="L201" s="179">
        <v>64.0</v>
      </c>
      <c r="M201" s="53"/>
      <c r="N201" s="53"/>
      <c r="O201" s="53"/>
    </row>
    <row r="202">
      <c r="A202" s="167" t="s">
        <v>552</v>
      </c>
      <c r="B202" s="180" t="s">
        <v>557</v>
      </c>
      <c r="D202" s="94" t="s">
        <v>288</v>
      </c>
      <c r="G202" s="181" t="s">
        <v>547</v>
      </c>
      <c r="H202" s="28">
        <v>1.0</v>
      </c>
      <c r="I202" s="179" t="s">
        <v>4</v>
      </c>
      <c r="J202" s="179">
        <v>20.0</v>
      </c>
      <c r="K202" s="179" t="s">
        <v>4</v>
      </c>
      <c r="L202" s="179">
        <v>20.0</v>
      </c>
      <c r="M202" s="53"/>
      <c r="N202" s="53"/>
      <c r="O202" s="53"/>
    </row>
    <row r="203">
      <c r="A203" s="167" t="s">
        <v>552</v>
      </c>
      <c r="B203" s="96" t="s">
        <v>557</v>
      </c>
      <c r="D203" s="94" t="s">
        <v>288</v>
      </c>
      <c r="G203" s="178" t="s">
        <v>548</v>
      </c>
      <c r="H203" s="28">
        <v>1.0</v>
      </c>
      <c r="I203" s="179" t="s">
        <v>4</v>
      </c>
      <c r="J203" s="179">
        <v>38.0</v>
      </c>
      <c r="K203" s="179" t="s">
        <v>4</v>
      </c>
      <c r="L203" s="179">
        <v>38.0</v>
      </c>
      <c r="M203" s="53"/>
      <c r="N203" s="53"/>
      <c r="O203" s="53"/>
    </row>
    <row r="204">
      <c r="A204" s="167" t="s">
        <v>552</v>
      </c>
      <c r="B204" s="96" t="s">
        <v>558</v>
      </c>
      <c r="D204" s="94" t="s">
        <v>288</v>
      </c>
      <c r="G204" s="178" t="s">
        <v>15</v>
      </c>
      <c r="H204" s="28">
        <v>1.0</v>
      </c>
      <c r="I204" s="179" t="s">
        <v>4</v>
      </c>
      <c r="J204" s="179">
        <v>27.0</v>
      </c>
      <c r="K204" s="179" t="s">
        <v>4</v>
      </c>
      <c r="L204" s="179">
        <v>27.0</v>
      </c>
      <c r="M204" s="53"/>
      <c r="N204" s="53"/>
      <c r="O204" s="53"/>
    </row>
    <row r="205">
      <c r="A205" s="167" t="s">
        <v>552</v>
      </c>
      <c r="B205" s="96" t="s">
        <v>558</v>
      </c>
      <c r="D205" s="94" t="s">
        <v>288</v>
      </c>
      <c r="G205" s="178" t="s">
        <v>16</v>
      </c>
      <c r="H205" s="28">
        <v>1.0</v>
      </c>
      <c r="I205" s="179" t="s">
        <v>4</v>
      </c>
      <c r="J205" s="179">
        <v>76.0</v>
      </c>
      <c r="K205" s="179" t="s">
        <v>4</v>
      </c>
      <c r="L205" s="179">
        <v>76.0</v>
      </c>
      <c r="M205" s="53"/>
      <c r="N205" s="53"/>
      <c r="O205" s="53"/>
    </row>
    <row r="206">
      <c r="A206" s="167" t="s">
        <v>552</v>
      </c>
      <c r="B206" s="96" t="s">
        <v>558</v>
      </c>
      <c r="D206" s="94" t="s">
        <v>288</v>
      </c>
      <c r="G206" s="178" t="s">
        <v>17</v>
      </c>
      <c r="H206" s="28">
        <v>1.0</v>
      </c>
      <c r="I206" s="179" t="s">
        <v>4</v>
      </c>
      <c r="J206" s="179">
        <v>34.0</v>
      </c>
      <c r="K206" s="179" t="s">
        <v>4</v>
      </c>
      <c r="L206" s="179">
        <v>34.0</v>
      </c>
      <c r="M206" s="53"/>
      <c r="N206" s="53"/>
      <c r="O206" s="53"/>
    </row>
    <row r="207">
      <c r="A207" s="167" t="s">
        <v>552</v>
      </c>
      <c r="B207" s="96" t="s">
        <v>558</v>
      </c>
      <c r="D207" s="94" t="s">
        <v>288</v>
      </c>
      <c r="G207" s="178" t="s">
        <v>18</v>
      </c>
      <c r="H207" s="28">
        <v>1.0</v>
      </c>
      <c r="I207" s="179" t="s">
        <v>4</v>
      </c>
      <c r="J207" s="179">
        <v>34.0</v>
      </c>
      <c r="K207" s="179" t="s">
        <v>4</v>
      </c>
      <c r="L207" s="179">
        <v>34.0</v>
      </c>
      <c r="M207" s="53"/>
      <c r="N207" s="53"/>
      <c r="O207" s="53"/>
    </row>
    <row r="208">
      <c r="A208" s="167" t="s">
        <v>552</v>
      </c>
      <c r="B208" s="96" t="s">
        <v>556</v>
      </c>
      <c r="D208" s="94" t="s">
        <v>288</v>
      </c>
      <c r="G208" s="178" t="s">
        <v>16</v>
      </c>
      <c r="H208" s="28">
        <v>1.0</v>
      </c>
      <c r="I208" s="179" t="s">
        <v>4</v>
      </c>
      <c r="J208" s="179">
        <v>107.0</v>
      </c>
      <c r="K208" s="179" t="s">
        <v>4</v>
      </c>
      <c r="L208" s="179">
        <v>107.0</v>
      </c>
      <c r="M208" s="53"/>
      <c r="N208" s="53"/>
      <c r="O208" s="53"/>
    </row>
    <row r="209">
      <c r="A209" s="167" t="s">
        <v>552</v>
      </c>
      <c r="B209" s="96" t="s">
        <v>556</v>
      </c>
      <c r="D209" s="94" t="s">
        <v>288</v>
      </c>
      <c r="G209" s="178" t="s">
        <v>18</v>
      </c>
      <c r="H209" s="28">
        <v>1.0</v>
      </c>
      <c r="I209" s="179" t="s">
        <v>4</v>
      </c>
      <c r="J209" s="179">
        <v>19.0</v>
      </c>
      <c r="K209" s="179" t="s">
        <v>4</v>
      </c>
      <c r="L209" s="179">
        <v>19.0</v>
      </c>
      <c r="M209" s="53"/>
      <c r="N209" s="53"/>
      <c r="O209" s="53"/>
    </row>
    <row r="210">
      <c r="A210" s="167" t="s">
        <v>552</v>
      </c>
      <c r="B210" s="96" t="s">
        <v>559</v>
      </c>
      <c r="D210" s="94" t="s">
        <v>125</v>
      </c>
      <c r="G210" s="178" t="s">
        <v>17</v>
      </c>
      <c r="H210" s="28">
        <v>1.0</v>
      </c>
      <c r="I210" s="179" t="s">
        <v>4</v>
      </c>
      <c r="J210" s="179">
        <v>19.0</v>
      </c>
      <c r="K210" s="179" t="s">
        <v>4</v>
      </c>
      <c r="L210" s="179">
        <v>19.0</v>
      </c>
      <c r="M210" s="53"/>
      <c r="N210" s="53"/>
      <c r="O210" s="53"/>
    </row>
    <row r="211">
      <c r="A211" s="167" t="s">
        <v>552</v>
      </c>
      <c r="B211" s="96" t="s">
        <v>559</v>
      </c>
      <c r="D211" s="94" t="s">
        <v>125</v>
      </c>
      <c r="G211" s="178" t="s">
        <v>18</v>
      </c>
      <c r="H211" s="28">
        <v>1.0</v>
      </c>
      <c r="I211" s="179" t="s">
        <v>4</v>
      </c>
      <c r="J211" s="179">
        <v>83.0</v>
      </c>
      <c r="K211" s="179" t="s">
        <v>4</v>
      </c>
      <c r="L211" s="179">
        <v>83.0</v>
      </c>
      <c r="M211" s="53"/>
      <c r="N211" s="53"/>
      <c r="O211" s="53"/>
    </row>
    <row r="212">
      <c r="A212" s="167" t="s">
        <v>552</v>
      </c>
      <c r="B212" s="96" t="s">
        <v>560</v>
      </c>
      <c r="D212" s="94" t="s">
        <v>125</v>
      </c>
      <c r="G212" s="181" t="s">
        <v>543</v>
      </c>
      <c r="H212" s="28">
        <v>1.0</v>
      </c>
      <c r="I212" s="179" t="s">
        <v>4</v>
      </c>
      <c r="J212" s="179">
        <v>31.0</v>
      </c>
      <c r="K212" s="179" t="s">
        <v>4</v>
      </c>
      <c r="L212" s="179">
        <v>31.0</v>
      </c>
      <c r="M212" s="53"/>
      <c r="N212" s="53"/>
      <c r="O212" s="53"/>
    </row>
    <row r="213">
      <c r="A213" s="167" t="s">
        <v>552</v>
      </c>
      <c r="B213" s="96" t="s">
        <v>560</v>
      </c>
      <c r="D213" s="94" t="s">
        <v>125</v>
      </c>
      <c r="G213" s="178" t="s">
        <v>544</v>
      </c>
      <c r="H213" s="28">
        <v>1.0</v>
      </c>
      <c r="I213" s="179" t="s">
        <v>4</v>
      </c>
      <c r="J213" s="179">
        <v>62.0</v>
      </c>
      <c r="K213" s="179" t="s">
        <v>4</v>
      </c>
      <c r="L213" s="179">
        <v>62.0</v>
      </c>
      <c r="M213" s="53"/>
      <c r="N213" s="53"/>
      <c r="O213" s="53"/>
    </row>
    <row r="214">
      <c r="A214" s="167" t="s">
        <v>552</v>
      </c>
      <c r="B214" s="96" t="s">
        <v>560</v>
      </c>
      <c r="D214" s="94" t="s">
        <v>125</v>
      </c>
      <c r="G214" s="181" t="s">
        <v>545</v>
      </c>
      <c r="H214" s="28">
        <v>1.0</v>
      </c>
      <c r="I214" s="179" t="s">
        <v>4</v>
      </c>
      <c r="J214" s="179">
        <v>110.0</v>
      </c>
      <c r="K214" s="179" t="s">
        <v>4</v>
      </c>
      <c r="L214" s="179">
        <v>110.0</v>
      </c>
      <c r="M214" s="53"/>
      <c r="N214" s="53"/>
      <c r="O214" s="53"/>
    </row>
    <row r="215">
      <c r="A215" s="167" t="s">
        <v>552</v>
      </c>
      <c r="B215" s="96" t="s">
        <v>560</v>
      </c>
      <c r="D215" s="94" t="s">
        <v>125</v>
      </c>
      <c r="G215" s="178" t="s">
        <v>546</v>
      </c>
      <c r="H215" s="28">
        <v>1.0</v>
      </c>
      <c r="I215" s="179" t="s">
        <v>4</v>
      </c>
      <c r="J215" s="179">
        <v>32.0</v>
      </c>
      <c r="K215" s="179" t="s">
        <v>4</v>
      </c>
      <c r="L215" s="179">
        <v>32.0</v>
      </c>
      <c r="M215" s="53"/>
      <c r="N215" s="53"/>
      <c r="O215" s="53"/>
    </row>
    <row r="216">
      <c r="A216" s="167" t="s">
        <v>552</v>
      </c>
      <c r="B216" s="96" t="s">
        <v>560</v>
      </c>
      <c r="D216" s="94" t="s">
        <v>125</v>
      </c>
      <c r="G216" s="178" t="s">
        <v>549</v>
      </c>
      <c r="H216" s="28">
        <v>1.0</v>
      </c>
      <c r="I216" s="179" t="s">
        <v>4</v>
      </c>
      <c r="J216" s="179">
        <v>1.0</v>
      </c>
      <c r="K216" s="179" t="s">
        <v>4</v>
      </c>
      <c r="L216" s="179">
        <v>1.0</v>
      </c>
      <c r="M216" s="53"/>
      <c r="N216" s="53"/>
      <c r="O216" s="53"/>
    </row>
    <row r="217">
      <c r="A217" s="167" t="s">
        <v>552</v>
      </c>
      <c r="B217" s="180" t="s">
        <v>561</v>
      </c>
      <c r="D217" s="94" t="s">
        <v>454</v>
      </c>
      <c r="G217" s="178" t="s">
        <v>15</v>
      </c>
      <c r="H217" s="28">
        <v>1.0</v>
      </c>
      <c r="I217" s="179" t="s">
        <v>4</v>
      </c>
      <c r="J217" s="179">
        <v>110.0</v>
      </c>
      <c r="K217" s="179" t="s">
        <v>4</v>
      </c>
      <c r="L217" s="179">
        <v>110.0</v>
      </c>
      <c r="M217" s="53"/>
      <c r="N217" s="53"/>
      <c r="O217" s="53"/>
    </row>
    <row r="218">
      <c r="A218" s="167" t="s">
        <v>552</v>
      </c>
      <c r="B218" s="180" t="s">
        <v>561</v>
      </c>
      <c r="D218" s="94" t="s">
        <v>454</v>
      </c>
      <c r="G218" s="178" t="s">
        <v>16</v>
      </c>
      <c r="H218" s="28">
        <v>1.0</v>
      </c>
      <c r="I218" s="179" t="s">
        <v>4</v>
      </c>
      <c r="J218" s="179">
        <v>430.0</v>
      </c>
      <c r="K218" s="179" t="s">
        <v>4</v>
      </c>
      <c r="L218" s="179">
        <v>430.0</v>
      </c>
      <c r="M218" s="53"/>
      <c r="N218" s="53"/>
      <c r="O218" s="53"/>
    </row>
    <row r="219">
      <c r="A219" s="167" t="s">
        <v>552</v>
      </c>
      <c r="B219" s="180" t="s">
        <v>561</v>
      </c>
      <c r="D219" s="94" t="s">
        <v>454</v>
      </c>
      <c r="G219" s="178" t="s">
        <v>17</v>
      </c>
      <c r="H219" s="28">
        <v>1.0</v>
      </c>
      <c r="I219" s="179" t="s">
        <v>4</v>
      </c>
      <c r="J219" s="179">
        <v>340.0</v>
      </c>
      <c r="K219" s="179" t="s">
        <v>4</v>
      </c>
      <c r="L219" s="179">
        <v>340.0</v>
      </c>
      <c r="M219" s="53"/>
      <c r="N219" s="53"/>
      <c r="O219" s="53"/>
    </row>
    <row r="220">
      <c r="A220" s="167" t="s">
        <v>552</v>
      </c>
      <c r="B220" s="180" t="s">
        <v>561</v>
      </c>
      <c r="D220" s="94" t="s">
        <v>454</v>
      </c>
      <c r="G220" s="178" t="s">
        <v>18</v>
      </c>
      <c r="H220" s="28">
        <v>1.0</v>
      </c>
      <c r="I220" s="179" t="s">
        <v>4</v>
      </c>
      <c r="J220" s="179">
        <v>150.0</v>
      </c>
      <c r="K220" s="179" t="s">
        <v>4</v>
      </c>
      <c r="L220" s="179">
        <v>150.0</v>
      </c>
      <c r="M220" s="53"/>
      <c r="N220" s="53"/>
      <c r="O220" s="53"/>
    </row>
    <row r="221">
      <c r="A221" s="167" t="s">
        <v>552</v>
      </c>
      <c r="B221" s="180" t="s">
        <v>561</v>
      </c>
      <c r="D221" s="94" t="s">
        <v>454</v>
      </c>
      <c r="G221" s="178" t="s">
        <v>19</v>
      </c>
      <c r="H221" s="28">
        <v>1.0</v>
      </c>
      <c r="I221" s="179" t="s">
        <v>4</v>
      </c>
      <c r="J221" s="179">
        <v>70.0</v>
      </c>
      <c r="K221" s="179" t="s">
        <v>4</v>
      </c>
      <c r="L221" s="179">
        <v>70.0</v>
      </c>
      <c r="M221" s="53"/>
      <c r="N221" s="53"/>
      <c r="O221" s="53"/>
    </row>
    <row r="222">
      <c r="A222" s="167" t="s">
        <v>552</v>
      </c>
      <c r="B222" s="96" t="s">
        <v>562</v>
      </c>
      <c r="D222" s="94" t="s">
        <v>119</v>
      </c>
      <c r="G222" s="178" t="s">
        <v>542</v>
      </c>
      <c r="H222" s="28">
        <v>1.0</v>
      </c>
      <c r="I222" s="179" t="s">
        <v>4</v>
      </c>
      <c r="J222" s="179">
        <v>98.0</v>
      </c>
      <c r="K222" s="179" t="s">
        <v>4</v>
      </c>
      <c r="L222" s="179">
        <v>98.0</v>
      </c>
      <c r="M222" s="53"/>
      <c r="N222" s="53"/>
      <c r="O222" s="53"/>
    </row>
    <row r="223">
      <c r="A223" s="167" t="s">
        <v>552</v>
      </c>
      <c r="B223" s="96" t="s">
        <v>562</v>
      </c>
      <c r="D223" s="94" t="s">
        <v>119</v>
      </c>
      <c r="G223" s="181" t="s">
        <v>543</v>
      </c>
      <c r="H223" s="28">
        <v>1.0</v>
      </c>
      <c r="I223" s="179" t="s">
        <v>4</v>
      </c>
      <c r="J223" s="179">
        <v>154.0</v>
      </c>
      <c r="K223" s="179" t="s">
        <v>4</v>
      </c>
      <c r="L223" s="179">
        <v>154.0</v>
      </c>
      <c r="M223" s="53"/>
      <c r="N223" s="53"/>
      <c r="O223" s="53"/>
    </row>
    <row r="224">
      <c r="A224" s="167" t="s">
        <v>552</v>
      </c>
      <c r="B224" s="96" t="s">
        <v>562</v>
      </c>
      <c r="D224" s="94" t="s">
        <v>119</v>
      </c>
      <c r="G224" s="178" t="s">
        <v>544</v>
      </c>
      <c r="H224" s="28">
        <v>1.0</v>
      </c>
      <c r="I224" s="179" t="s">
        <v>4</v>
      </c>
      <c r="J224" s="179">
        <v>165.0</v>
      </c>
      <c r="K224" s="179" t="s">
        <v>4</v>
      </c>
      <c r="L224" s="179">
        <v>165.0</v>
      </c>
      <c r="M224" s="53"/>
      <c r="N224" s="53"/>
      <c r="O224" s="53"/>
    </row>
    <row r="225">
      <c r="A225" s="167" t="s">
        <v>552</v>
      </c>
      <c r="B225" s="96" t="s">
        <v>562</v>
      </c>
      <c r="D225" s="94" t="s">
        <v>119</v>
      </c>
      <c r="G225" s="181" t="s">
        <v>545</v>
      </c>
      <c r="H225" s="28">
        <v>1.0</v>
      </c>
      <c r="I225" s="179" t="s">
        <v>4</v>
      </c>
      <c r="J225" s="179">
        <v>253.0</v>
      </c>
      <c r="K225" s="179" t="s">
        <v>4</v>
      </c>
      <c r="L225" s="179">
        <v>253.0</v>
      </c>
      <c r="M225" s="53"/>
      <c r="N225" s="53"/>
      <c r="O225" s="53"/>
    </row>
    <row r="226">
      <c r="A226" s="167" t="s">
        <v>552</v>
      </c>
      <c r="B226" s="96" t="s">
        <v>562</v>
      </c>
      <c r="D226" s="94" t="s">
        <v>119</v>
      </c>
      <c r="G226" s="178" t="s">
        <v>546</v>
      </c>
      <c r="H226" s="28">
        <v>1.0</v>
      </c>
      <c r="I226" s="179" t="s">
        <v>4</v>
      </c>
      <c r="J226" s="179">
        <v>209.0</v>
      </c>
      <c r="K226" s="179" t="s">
        <v>4</v>
      </c>
      <c r="L226" s="179">
        <v>209.0</v>
      </c>
      <c r="M226" s="53"/>
      <c r="N226" s="53"/>
      <c r="O226" s="53"/>
    </row>
    <row r="227">
      <c r="A227" s="167" t="s">
        <v>552</v>
      </c>
      <c r="B227" s="96" t="s">
        <v>562</v>
      </c>
      <c r="D227" s="94" t="s">
        <v>119</v>
      </c>
      <c r="G227" s="181" t="s">
        <v>547</v>
      </c>
      <c r="H227" s="28">
        <v>1.0</v>
      </c>
      <c r="I227" s="179" t="s">
        <v>4</v>
      </c>
      <c r="J227" s="179">
        <v>121.0</v>
      </c>
      <c r="K227" s="179" t="s">
        <v>4</v>
      </c>
      <c r="L227" s="179">
        <v>121.0</v>
      </c>
      <c r="M227" s="53"/>
      <c r="N227" s="53"/>
      <c r="O227" s="53"/>
    </row>
    <row r="228">
      <c r="A228" s="167" t="s">
        <v>552</v>
      </c>
      <c r="B228" s="96" t="s">
        <v>562</v>
      </c>
      <c r="D228" s="94" t="s">
        <v>119</v>
      </c>
      <c r="G228" s="178" t="s">
        <v>548</v>
      </c>
      <c r="H228" s="28">
        <v>1.0</v>
      </c>
      <c r="I228" s="179" t="s">
        <v>4</v>
      </c>
      <c r="J228" s="179">
        <v>98.0</v>
      </c>
      <c r="K228" s="179" t="s">
        <v>4</v>
      </c>
      <c r="L228" s="179">
        <v>98.0</v>
      </c>
      <c r="M228" s="53"/>
      <c r="N228" s="53"/>
      <c r="O228" s="53"/>
    </row>
    <row r="229">
      <c r="A229" s="167" t="s">
        <v>552</v>
      </c>
      <c r="B229" s="96" t="s">
        <v>563</v>
      </c>
      <c r="D229" s="94" t="s">
        <v>564</v>
      </c>
      <c r="G229" s="178" t="s">
        <v>15</v>
      </c>
      <c r="H229" s="28">
        <v>1.0</v>
      </c>
      <c r="I229" s="179" t="s">
        <v>4</v>
      </c>
      <c r="J229" s="179">
        <v>52.0</v>
      </c>
      <c r="K229" s="179" t="s">
        <v>4</v>
      </c>
      <c r="L229" s="179">
        <v>52.0</v>
      </c>
      <c r="M229" s="53"/>
      <c r="N229" s="53"/>
      <c r="O229" s="53"/>
    </row>
    <row r="230">
      <c r="A230" s="167" t="s">
        <v>552</v>
      </c>
      <c r="B230" s="96" t="s">
        <v>563</v>
      </c>
      <c r="D230" s="94" t="s">
        <v>564</v>
      </c>
      <c r="G230" s="178" t="s">
        <v>16</v>
      </c>
      <c r="H230" s="28">
        <v>1.0</v>
      </c>
      <c r="I230" s="179" t="s">
        <v>4</v>
      </c>
      <c r="J230" s="179">
        <v>544.0</v>
      </c>
      <c r="K230" s="179" t="s">
        <v>4</v>
      </c>
      <c r="L230" s="179">
        <v>544.0</v>
      </c>
      <c r="M230" s="53"/>
      <c r="N230" s="53"/>
      <c r="O230" s="53"/>
    </row>
    <row r="231">
      <c r="A231" s="167" t="s">
        <v>552</v>
      </c>
      <c r="B231" s="96" t="s">
        <v>563</v>
      </c>
      <c r="D231" s="94" t="s">
        <v>564</v>
      </c>
      <c r="G231" s="178" t="s">
        <v>17</v>
      </c>
      <c r="H231" s="28">
        <v>1.0</v>
      </c>
      <c r="I231" s="179" t="s">
        <v>4</v>
      </c>
      <c r="J231" s="179">
        <v>282.0</v>
      </c>
      <c r="K231" s="179" t="s">
        <v>4</v>
      </c>
      <c r="L231" s="179">
        <v>282.0</v>
      </c>
      <c r="M231" s="53"/>
      <c r="N231" s="53"/>
      <c r="O231" s="53"/>
    </row>
    <row r="232">
      <c r="A232" s="167" t="s">
        <v>552</v>
      </c>
      <c r="B232" s="96" t="s">
        <v>565</v>
      </c>
      <c r="D232" s="94" t="s">
        <v>318</v>
      </c>
      <c r="G232" s="178" t="s">
        <v>16</v>
      </c>
      <c r="H232" s="28">
        <v>1.0</v>
      </c>
      <c r="I232" s="179" t="s">
        <v>4</v>
      </c>
      <c r="J232" s="179">
        <v>130.0</v>
      </c>
      <c r="K232" s="179" t="s">
        <v>4</v>
      </c>
      <c r="L232" s="179">
        <v>130.0</v>
      </c>
      <c r="M232" s="53"/>
      <c r="N232" s="53"/>
      <c r="O232" s="53"/>
    </row>
    <row r="233">
      <c r="A233" s="167" t="s">
        <v>552</v>
      </c>
      <c r="B233" s="96" t="s">
        <v>565</v>
      </c>
      <c r="D233" s="94" t="s">
        <v>318</v>
      </c>
      <c r="G233" s="178" t="s">
        <v>17</v>
      </c>
      <c r="H233" s="28">
        <v>1.0</v>
      </c>
      <c r="I233" s="179" t="s">
        <v>4</v>
      </c>
      <c r="J233" s="179">
        <v>80.0</v>
      </c>
      <c r="K233" s="179" t="s">
        <v>4</v>
      </c>
      <c r="L233" s="179">
        <v>80.0</v>
      </c>
      <c r="M233" s="53"/>
      <c r="N233" s="53"/>
      <c r="O233" s="53"/>
    </row>
    <row r="234">
      <c r="A234" s="167" t="s">
        <v>552</v>
      </c>
      <c r="B234" s="96" t="s">
        <v>566</v>
      </c>
      <c r="D234" s="94" t="s">
        <v>187</v>
      </c>
      <c r="G234" s="178" t="s">
        <v>546</v>
      </c>
      <c r="H234" s="28">
        <v>1.0</v>
      </c>
      <c r="I234" s="179" t="s">
        <v>4</v>
      </c>
      <c r="J234" s="179">
        <v>8.0</v>
      </c>
      <c r="K234" s="179" t="s">
        <v>4</v>
      </c>
      <c r="L234" s="179">
        <v>8.0</v>
      </c>
      <c r="M234" s="53"/>
      <c r="N234" s="53"/>
      <c r="O234" s="53"/>
    </row>
    <row r="235">
      <c r="A235" s="167" t="s">
        <v>552</v>
      </c>
      <c r="B235" s="96" t="s">
        <v>566</v>
      </c>
      <c r="D235" s="94" t="s">
        <v>187</v>
      </c>
      <c r="G235" s="178" t="s">
        <v>548</v>
      </c>
      <c r="H235" s="28">
        <v>1.0</v>
      </c>
      <c r="I235" s="179" t="s">
        <v>4</v>
      </c>
      <c r="J235" s="179">
        <v>223.0</v>
      </c>
      <c r="K235" s="179" t="s">
        <v>4</v>
      </c>
      <c r="L235" s="179">
        <v>223.0</v>
      </c>
      <c r="M235" s="53"/>
      <c r="N235" s="53"/>
      <c r="O235" s="53"/>
    </row>
    <row r="236">
      <c r="A236" s="167" t="s">
        <v>552</v>
      </c>
      <c r="B236" s="96" t="s">
        <v>566</v>
      </c>
      <c r="D236" s="94" t="s">
        <v>187</v>
      </c>
      <c r="G236" s="178" t="s">
        <v>549</v>
      </c>
      <c r="H236" s="28">
        <v>1.0</v>
      </c>
      <c r="I236" s="179" t="s">
        <v>4</v>
      </c>
      <c r="J236" s="179">
        <v>18.0</v>
      </c>
      <c r="K236" s="179" t="s">
        <v>4</v>
      </c>
      <c r="L236" s="179">
        <v>18.0</v>
      </c>
      <c r="M236" s="53"/>
      <c r="N236" s="53"/>
      <c r="O236" s="53"/>
    </row>
    <row r="237">
      <c r="A237" s="167" t="s">
        <v>552</v>
      </c>
      <c r="B237" s="96" t="s">
        <v>567</v>
      </c>
      <c r="D237" s="94" t="s">
        <v>187</v>
      </c>
      <c r="G237" s="178" t="s">
        <v>17</v>
      </c>
      <c r="H237" s="28">
        <v>1.0</v>
      </c>
      <c r="I237" s="179" t="s">
        <v>4</v>
      </c>
      <c r="J237" s="179">
        <v>20.0</v>
      </c>
      <c r="K237" s="179" t="s">
        <v>4</v>
      </c>
      <c r="L237" s="179">
        <v>20.0</v>
      </c>
      <c r="M237" s="53"/>
      <c r="N237" s="53"/>
      <c r="O237" s="53"/>
    </row>
    <row r="238">
      <c r="A238" s="167" t="s">
        <v>552</v>
      </c>
      <c r="B238" s="180" t="s">
        <v>568</v>
      </c>
      <c r="D238" s="94" t="s">
        <v>194</v>
      </c>
      <c r="G238" s="181" t="s">
        <v>543</v>
      </c>
      <c r="H238" s="28">
        <v>1.0</v>
      </c>
      <c r="I238" s="179" t="s">
        <v>4</v>
      </c>
      <c r="J238" s="179">
        <v>5.0</v>
      </c>
      <c r="K238" s="179" t="s">
        <v>4</v>
      </c>
      <c r="L238" s="179">
        <v>5.0</v>
      </c>
      <c r="M238" s="53"/>
      <c r="N238" s="53"/>
      <c r="O238" s="53"/>
    </row>
    <row r="239">
      <c r="A239" s="167" t="s">
        <v>552</v>
      </c>
      <c r="B239" s="180" t="s">
        <v>568</v>
      </c>
      <c r="D239" s="94" t="s">
        <v>194</v>
      </c>
      <c r="G239" s="178" t="s">
        <v>544</v>
      </c>
      <c r="H239" s="28">
        <v>1.0</v>
      </c>
      <c r="I239" s="179" t="s">
        <v>4</v>
      </c>
      <c r="J239" s="179">
        <v>7.0</v>
      </c>
      <c r="K239" s="179" t="s">
        <v>4</v>
      </c>
      <c r="L239" s="179">
        <v>7.0</v>
      </c>
      <c r="M239" s="53"/>
      <c r="N239" s="53"/>
      <c r="O239" s="53"/>
    </row>
    <row r="240">
      <c r="A240" s="167" t="s">
        <v>552</v>
      </c>
      <c r="B240" s="180" t="s">
        <v>568</v>
      </c>
      <c r="D240" s="94" t="s">
        <v>194</v>
      </c>
      <c r="G240" s="181" t="s">
        <v>545</v>
      </c>
      <c r="H240" s="28">
        <v>1.0</v>
      </c>
      <c r="I240" s="179" t="s">
        <v>4</v>
      </c>
      <c r="J240" s="179">
        <v>8.0</v>
      </c>
      <c r="K240" s="179" t="s">
        <v>4</v>
      </c>
      <c r="L240" s="179">
        <v>8.0</v>
      </c>
      <c r="M240" s="53"/>
      <c r="N240" s="53"/>
      <c r="O240" s="53"/>
    </row>
    <row r="241">
      <c r="A241" s="167" t="s">
        <v>552</v>
      </c>
      <c r="B241" s="180" t="s">
        <v>568</v>
      </c>
      <c r="D241" s="94" t="s">
        <v>194</v>
      </c>
      <c r="G241" s="178" t="s">
        <v>546</v>
      </c>
      <c r="H241" s="28">
        <v>1.0</v>
      </c>
      <c r="I241" s="179" t="s">
        <v>4</v>
      </c>
      <c r="J241" s="179">
        <v>4.0</v>
      </c>
      <c r="K241" s="179" t="s">
        <v>4</v>
      </c>
      <c r="L241" s="179">
        <v>4.0</v>
      </c>
      <c r="M241" s="53"/>
      <c r="N241" s="53"/>
      <c r="O241" s="53"/>
    </row>
    <row r="242">
      <c r="A242" s="167" t="s">
        <v>552</v>
      </c>
      <c r="B242" s="180" t="s">
        <v>569</v>
      </c>
      <c r="D242" s="94" t="s">
        <v>390</v>
      </c>
      <c r="G242" s="178" t="s">
        <v>15</v>
      </c>
      <c r="H242" s="28">
        <v>1.0</v>
      </c>
      <c r="I242" s="179" t="s">
        <v>4</v>
      </c>
      <c r="J242" s="179">
        <v>13.0</v>
      </c>
      <c r="K242" s="179" t="s">
        <v>4</v>
      </c>
      <c r="L242" s="179">
        <v>13.0</v>
      </c>
      <c r="M242" s="53"/>
      <c r="N242" s="53"/>
      <c r="O242" s="53"/>
    </row>
    <row r="243">
      <c r="A243" s="167" t="s">
        <v>552</v>
      </c>
      <c r="B243" s="180" t="s">
        <v>569</v>
      </c>
      <c r="D243" s="94" t="s">
        <v>390</v>
      </c>
      <c r="G243" s="178" t="s">
        <v>16</v>
      </c>
      <c r="H243" s="28">
        <v>1.0</v>
      </c>
      <c r="I243" s="179" t="s">
        <v>4</v>
      </c>
      <c r="J243" s="179">
        <v>33.0</v>
      </c>
      <c r="K243" s="179" t="s">
        <v>4</v>
      </c>
      <c r="L243" s="179">
        <v>33.0</v>
      </c>
      <c r="M243" s="53"/>
      <c r="N243" s="53"/>
      <c r="O243" s="53"/>
    </row>
    <row r="244">
      <c r="A244" s="167" t="s">
        <v>552</v>
      </c>
      <c r="B244" s="180" t="s">
        <v>569</v>
      </c>
      <c r="D244" s="94" t="s">
        <v>390</v>
      </c>
      <c r="G244" s="178" t="s">
        <v>17</v>
      </c>
      <c r="H244" s="28">
        <v>1.0</v>
      </c>
      <c r="I244" s="179" t="s">
        <v>4</v>
      </c>
      <c r="J244" s="179">
        <v>15.0</v>
      </c>
      <c r="K244" s="179" t="s">
        <v>4</v>
      </c>
      <c r="L244" s="179">
        <v>15.0</v>
      </c>
      <c r="M244" s="53"/>
      <c r="N244" s="53"/>
      <c r="O244" s="53"/>
    </row>
    <row r="245">
      <c r="A245" s="167" t="s">
        <v>552</v>
      </c>
      <c r="B245" s="180" t="s">
        <v>569</v>
      </c>
      <c r="D245" s="94" t="s">
        <v>390</v>
      </c>
      <c r="G245" s="178" t="s">
        <v>18</v>
      </c>
      <c r="H245" s="28">
        <v>1.0</v>
      </c>
      <c r="I245" s="179" t="s">
        <v>4</v>
      </c>
      <c r="J245" s="179">
        <v>50.0</v>
      </c>
      <c r="K245" s="179" t="s">
        <v>4</v>
      </c>
      <c r="L245" s="179">
        <v>50.0</v>
      </c>
      <c r="M245" s="53"/>
      <c r="N245" s="53"/>
      <c r="O245" s="53"/>
    </row>
    <row r="246">
      <c r="A246" s="167" t="s">
        <v>552</v>
      </c>
      <c r="B246" s="180" t="s">
        <v>570</v>
      </c>
      <c r="D246" s="94" t="s">
        <v>390</v>
      </c>
      <c r="G246" s="178" t="s">
        <v>16</v>
      </c>
      <c r="H246" s="28">
        <v>1.0</v>
      </c>
      <c r="I246" s="179" t="s">
        <v>4</v>
      </c>
      <c r="J246" s="179">
        <v>80.0</v>
      </c>
      <c r="K246" s="179" t="s">
        <v>4</v>
      </c>
      <c r="L246" s="179">
        <v>80.0</v>
      </c>
      <c r="M246" s="53"/>
      <c r="N246" s="53"/>
      <c r="O246" s="53"/>
    </row>
    <row r="247">
      <c r="A247" s="167" t="s">
        <v>552</v>
      </c>
      <c r="B247" s="180" t="s">
        <v>571</v>
      </c>
      <c r="D247" s="94" t="s">
        <v>177</v>
      </c>
      <c r="G247" s="178" t="s">
        <v>16</v>
      </c>
      <c r="H247" s="28">
        <v>1.0</v>
      </c>
      <c r="I247" s="179" t="s">
        <v>4</v>
      </c>
      <c r="J247" s="179">
        <v>86.0</v>
      </c>
      <c r="K247" s="179" t="s">
        <v>4</v>
      </c>
      <c r="L247" s="179">
        <v>86.0</v>
      </c>
      <c r="M247" s="53"/>
      <c r="N247" s="53"/>
      <c r="O247" s="53"/>
    </row>
    <row r="248">
      <c r="A248" s="167" t="s">
        <v>552</v>
      </c>
      <c r="B248" s="96" t="s">
        <v>572</v>
      </c>
      <c r="D248" s="94" t="s">
        <v>429</v>
      </c>
      <c r="G248" s="178" t="s">
        <v>16</v>
      </c>
      <c r="H248" s="28">
        <v>1.0</v>
      </c>
      <c r="I248" s="179" t="s">
        <v>4</v>
      </c>
      <c r="J248" s="179">
        <v>78.0</v>
      </c>
      <c r="K248" s="179" t="s">
        <v>4</v>
      </c>
      <c r="L248" s="179">
        <v>78.0</v>
      </c>
      <c r="M248" s="53"/>
      <c r="N248" s="53"/>
      <c r="O248" s="53"/>
    </row>
    <row r="249">
      <c r="A249" s="167" t="s">
        <v>552</v>
      </c>
      <c r="B249" s="96" t="s">
        <v>571</v>
      </c>
      <c r="D249" s="94" t="s">
        <v>129</v>
      </c>
      <c r="G249" s="178" t="s">
        <v>15</v>
      </c>
      <c r="H249" s="28">
        <v>1.0</v>
      </c>
      <c r="I249" s="179" t="s">
        <v>4</v>
      </c>
      <c r="J249" s="179">
        <v>672.0</v>
      </c>
      <c r="K249" s="179" t="s">
        <v>4</v>
      </c>
      <c r="L249" s="179">
        <v>672.0</v>
      </c>
      <c r="M249" s="53"/>
      <c r="N249" s="53"/>
      <c r="O249" s="53"/>
    </row>
    <row r="250">
      <c r="A250" s="167" t="s">
        <v>552</v>
      </c>
      <c r="B250" s="96" t="s">
        <v>571</v>
      </c>
      <c r="D250" s="94" t="s">
        <v>129</v>
      </c>
      <c r="G250" s="178" t="s">
        <v>16</v>
      </c>
      <c r="H250" s="28">
        <v>1.0</v>
      </c>
      <c r="I250" s="179" t="s">
        <v>4</v>
      </c>
      <c r="J250" s="179">
        <v>117.0</v>
      </c>
      <c r="K250" s="179" t="s">
        <v>4</v>
      </c>
      <c r="L250" s="179">
        <v>117.0</v>
      </c>
      <c r="M250" s="53"/>
      <c r="N250" s="53"/>
      <c r="O250" s="53"/>
    </row>
    <row r="251">
      <c r="A251" s="167" t="s">
        <v>552</v>
      </c>
      <c r="B251" s="96" t="s">
        <v>571</v>
      </c>
      <c r="D251" s="94" t="s">
        <v>129</v>
      </c>
      <c r="G251" s="178" t="s">
        <v>17</v>
      </c>
      <c r="H251" s="28">
        <v>1.0</v>
      </c>
      <c r="I251" s="179" t="s">
        <v>4</v>
      </c>
      <c r="J251" s="179">
        <v>12.0</v>
      </c>
      <c r="K251" s="179" t="s">
        <v>4</v>
      </c>
      <c r="L251" s="179">
        <v>12.0</v>
      </c>
      <c r="M251" s="53"/>
      <c r="N251" s="53"/>
      <c r="O251" s="53"/>
    </row>
    <row r="252">
      <c r="A252" s="167" t="s">
        <v>552</v>
      </c>
      <c r="B252" s="96" t="s">
        <v>573</v>
      </c>
      <c r="D252" s="94" t="s">
        <v>194</v>
      </c>
      <c r="G252" s="178" t="s">
        <v>15</v>
      </c>
      <c r="H252" s="28">
        <v>1.0</v>
      </c>
      <c r="I252" s="179" t="s">
        <v>4</v>
      </c>
      <c r="J252" s="179">
        <v>27.0</v>
      </c>
      <c r="K252" s="179" t="s">
        <v>4</v>
      </c>
      <c r="L252" s="179">
        <v>27.0</v>
      </c>
      <c r="M252" s="53"/>
      <c r="N252" s="53"/>
      <c r="O252" s="53"/>
    </row>
    <row r="253">
      <c r="A253" s="167" t="s">
        <v>552</v>
      </c>
      <c r="B253" s="96" t="s">
        <v>573</v>
      </c>
      <c r="D253" s="94" t="s">
        <v>194</v>
      </c>
      <c r="G253" s="178" t="s">
        <v>16</v>
      </c>
      <c r="H253" s="28">
        <v>1.0</v>
      </c>
      <c r="I253" s="179" t="s">
        <v>4</v>
      </c>
      <c r="J253" s="179">
        <v>66.0</v>
      </c>
      <c r="K253" s="179" t="s">
        <v>4</v>
      </c>
      <c r="L253" s="179">
        <v>66.0</v>
      </c>
      <c r="M253" s="53"/>
      <c r="N253" s="53"/>
      <c r="O253" s="53"/>
    </row>
    <row r="254">
      <c r="A254" s="167" t="s">
        <v>552</v>
      </c>
      <c r="B254" s="96" t="s">
        <v>573</v>
      </c>
      <c r="D254" s="94" t="s">
        <v>194</v>
      </c>
      <c r="G254" s="178" t="s">
        <v>17</v>
      </c>
      <c r="H254" s="28">
        <v>1.0</v>
      </c>
      <c r="I254" s="179" t="s">
        <v>4</v>
      </c>
      <c r="J254" s="179">
        <v>39.0</v>
      </c>
      <c r="K254" s="179" t="s">
        <v>4</v>
      </c>
      <c r="L254" s="179">
        <v>39.0</v>
      </c>
      <c r="M254" s="53"/>
      <c r="N254" s="53"/>
      <c r="O254" s="53"/>
    </row>
    <row r="255">
      <c r="A255" s="167" t="s">
        <v>552</v>
      </c>
      <c r="B255" s="96" t="s">
        <v>574</v>
      </c>
      <c r="D255" s="94" t="s">
        <v>194</v>
      </c>
      <c r="G255" s="178" t="s">
        <v>546</v>
      </c>
      <c r="H255" s="28">
        <v>1.0</v>
      </c>
      <c r="I255" s="179" t="s">
        <v>4</v>
      </c>
      <c r="J255" s="179">
        <v>24.0</v>
      </c>
      <c r="K255" s="179" t="s">
        <v>4</v>
      </c>
      <c r="L255" s="179">
        <v>24.0</v>
      </c>
      <c r="M255" s="53"/>
      <c r="N255" s="53"/>
      <c r="O255" s="53"/>
    </row>
    <row r="256">
      <c r="A256" s="167" t="s">
        <v>552</v>
      </c>
      <c r="B256" s="96" t="s">
        <v>575</v>
      </c>
      <c r="D256" s="94" t="s">
        <v>564</v>
      </c>
      <c r="G256" s="178" t="s">
        <v>17</v>
      </c>
      <c r="H256" s="28">
        <v>1.0</v>
      </c>
      <c r="I256" s="179" t="s">
        <v>4</v>
      </c>
      <c r="J256" s="179">
        <v>234.0</v>
      </c>
      <c r="K256" s="179" t="s">
        <v>4</v>
      </c>
      <c r="L256" s="179">
        <v>234.0</v>
      </c>
      <c r="M256" s="53"/>
      <c r="N256" s="53"/>
      <c r="O256" s="53"/>
    </row>
    <row r="257">
      <c r="A257" s="167" t="s">
        <v>552</v>
      </c>
      <c r="B257" s="96" t="s">
        <v>576</v>
      </c>
      <c r="D257" s="94" t="s">
        <v>577</v>
      </c>
      <c r="G257" s="178" t="s">
        <v>15</v>
      </c>
      <c r="H257" s="28">
        <v>1.0</v>
      </c>
      <c r="I257" s="179" t="s">
        <v>4</v>
      </c>
      <c r="J257" s="179">
        <v>84.0</v>
      </c>
      <c r="K257" s="179" t="s">
        <v>4</v>
      </c>
      <c r="L257" s="179">
        <v>84.0</v>
      </c>
      <c r="M257" s="53"/>
      <c r="N257" s="53"/>
      <c r="O257" s="53"/>
    </row>
    <row r="258">
      <c r="A258" s="167" t="s">
        <v>552</v>
      </c>
      <c r="B258" s="96" t="s">
        <v>576</v>
      </c>
      <c r="D258" s="94" t="s">
        <v>577</v>
      </c>
      <c r="G258" s="178" t="s">
        <v>16</v>
      </c>
      <c r="H258" s="28">
        <v>1.0</v>
      </c>
      <c r="I258" s="179" t="s">
        <v>4</v>
      </c>
      <c r="J258" s="179">
        <v>79.0</v>
      </c>
      <c r="K258" s="179" t="s">
        <v>4</v>
      </c>
      <c r="L258" s="179">
        <v>79.0</v>
      </c>
      <c r="M258" s="53"/>
      <c r="N258" s="53"/>
      <c r="O258" s="53"/>
    </row>
    <row r="259">
      <c r="A259" s="167" t="s">
        <v>552</v>
      </c>
      <c r="B259" s="96" t="s">
        <v>576</v>
      </c>
      <c r="D259" s="94" t="s">
        <v>577</v>
      </c>
      <c r="G259" s="178" t="s">
        <v>17</v>
      </c>
      <c r="H259" s="28">
        <v>1.0</v>
      </c>
      <c r="I259" s="179" t="s">
        <v>4</v>
      </c>
      <c r="J259" s="179">
        <v>137.0</v>
      </c>
      <c r="K259" s="179" t="s">
        <v>4</v>
      </c>
      <c r="L259" s="179">
        <v>137.0</v>
      </c>
      <c r="M259" s="53"/>
      <c r="N259" s="53"/>
      <c r="O259" s="53"/>
    </row>
    <row r="260">
      <c r="A260" s="167" t="s">
        <v>552</v>
      </c>
      <c r="B260" s="96" t="s">
        <v>576</v>
      </c>
      <c r="D260" s="94" t="s">
        <v>577</v>
      </c>
      <c r="G260" s="178" t="s">
        <v>18</v>
      </c>
      <c r="H260" s="28">
        <v>1.0</v>
      </c>
      <c r="I260" s="179" t="s">
        <v>4</v>
      </c>
      <c r="J260" s="179">
        <v>122.0</v>
      </c>
      <c r="K260" s="179" t="s">
        <v>4</v>
      </c>
      <c r="L260" s="179">
        <v>122.0</v>
      </c>
      <c r="M260" s="53"/>
      <c r="N260" s="53"/>
      <c r="O260" s="53"/>
    </row>
    <row r="261">
      <c r="A261" s="167" t="s">
        <v>552</v>
      </c>
      <c r="B261" s="96" t="s">
        <v>578</v>
      </c>
      <c r="D261" s="94" t="s">
        <v>579</v>
      </c>
      <c r="G261" s="178" t="s">
        <v>18</v>
      </c>
      <c r="H261" s="28">
        <v>1.0</v>
      </c>
      <c r="I261" s="179" t="s">
        <v>4</v>
      </c>
      <c r="J261" s="179">
        <v>30.0</v>
      </c>
      <c r="K261" s="179" t="s">
        <v>4</v>
      </c>
      <c r="L261" s="179">
        <v>30.0</v>
      </c>
      <c r="M261" s="53"/>
      <c r="N261" s="53"/>
      <c r="O261" s="53"/>
    </row>
    <row r="262">
      <c r="A262" s="167" t="s">
        <v>552</v>
      </c>
      <c r="B262" s="96" t="s">
        <v>578</v>
      </c>
      <c r="D262" s="94" t="s">
        <v>579</v>
      </c>
      <c r="G262" s="178" t="s">
        <v>18</v>
      </c>
      <c r="H262" s="28">
        <v>1.0</v>
      </c>
      <c r="I262" s="179" t="s">
        <v>4</v>
      </c>
      <c r="J262" s="179">
        <v>4.0</v>
      </c>
      <c r="K262" s="179" t="s">
        <v>4</v>
      </c>
      <c r="L262" s="179">
        <v>4.0</v>
      </c>
      <c r="M262" s="53"/>
      <c r="N262" s="53"/>
      <c r="O262" s="53"/>
    </row>
    <row r="263">
      <c r="A263" s="167" t="s">
        <v>552</v>
      </c>
      <c r="B263" s="96" t="s">
        <v>571</v>
      </c>
      <c r="D263" s="94" t="s">
        <v>580</v>
      </c>
      <c r="G263" s="178" t="s">
        <v>15</v>
      </c>
      <c r="H263" s="28">
        <v>1.0</v>
      </c>
      <c r="I263" s="179" t="s">
        <v>4</v>
      </c>
      <c r="J263" s="179">
        <v>23.0</v>
      </c>
      <c r="K263" s="179" t="s">
        <v>4</v>
      </c>
      <c r="L263" s="179">
        <v>23.0</v>
      </c>
      <c r="M263" s="53"/>
      <c r="N263" s="53"/>
      <c r="O263" s="53"/>
    </row>
    <row r="264">
      <c r="A264" s="167" t="s">
        <v>552</v>
      </c>
      <c r="B264" s="96" t="s">
        <v>571</v>
      </c>
      <c r="D264" s="94" t="s">
        <v>580</v>
      </c>
      <c r="G264" s="178" t="s">
        <v>16</v>
      </c>
      <c r="H264" s="28">
        <v>1.0</v>
      </c>
      <c r="I264" s="179" t="s">
        <v>4</v>
      </c>
      <c r="J264" s="179">
        <v>45.0</v>
      </c>
      <c r="K264" s="179" t="s">
        <v>4</v>
      </c>
      <c r="L264" s="179">
        <v>45.0</v>
      </c>
      <c r="M264" s="53"/>
      <c r="N264" s="53"/>
      <c r="O264" s="53"/>
    </row>
    <row r="265">
      <c r="A265" s="167" t="s">
        <v>552</v>
      </c>
      <c r="B265" s="96" t="s">
        <v>571</v>
      </c>
      <c r="D265" s="94" t="s">
        <v>580</v>
      </c>
      <c r="G265" s="178" t="s">
        <v>16</v>
      </c>
      <c r="H265" s="28">
        <v>1.0</v>
      </c>
      <c r="I265" s="179" t="s">
        <v>4</v>
      </c>
      <c r="J265" s="179">
        <v>55.0</v>
      </c>
      <c r="K265" s="179" t="s">
        <v>4</v>
      </c>
      <c r="L265" s="179">
        <v>55.0</v>
      </c>
      <c r="M265" s="53"/>
      <c r="N265" s="53"/>
      <c r="O265" s="53"/>
    </row>
    <row r="266">
      <c r="A266" s="167" t="s">
        <v>552</v>
      </c>
      <c r="B266" s="96" t="s">
        <v>571</v>
      </c>
      <c r="D266" s="94" t="s">
        <v>579</v>
      </c>
      <c r="G266" s="178" t="s">
        <v>16</v>
      </c>
      <c r="H266" s="28">
        <v>1.0</v>
      </c>
      <c r="I266" s="179" t="s">
        <v>4</v>
      </c>
      <c r="J266" s="179">
        <v>27.0</v>
      </c>
      <c r="K266" s="179" t="s">
        <v>4</v>
      </c>
      <c r="L266" s="179">
        <v>27.0</v>
      </c>
      <c r="M266" s="53"/>
      <c r="N266" s="53"/>
      <c r="O266" s="53"/>
    </row>
    <row r="267">
      <c r="A267" s="167" t="s">
        <v>552</v>
      </c>
      <c r="B267" s="96" t="s">
        <v>578</v>
      </c>
      <c r="D267" s="94" t="s">
        <v>579</v>
      </c>
      <c r="G267" s="178" t="s">
        <v>15</v>
      </c>
      <c r="H267" s="28">
        <v>1.0</v>
      </c>
      <c r="I267" s="179" t="s">
        <v>4</v>
      </c>
      <c r="J267" s="179">
        <v>19.0</v>
      </c>
      <c r="K267" s="179" t="s">
        <v>4</v>
      </c>
      <c r="L267" s="179">
        <v>19.0</v>
      </c>
      <c r="M267" s="53"/>
      <c r="N267" s="53"/>
      <c r="O267" s="53"/>
    </row>
    <row r="268">
      <c r="A268" s="167" t="s">
        <v>552</v>
      </c>
      <c r="B268" s="96" t="s">
        <v>578</v>
      </c>
      <c r="D268" s="94" t="s">
        <v>579</v>
      </c>
      <c r="G268" s="178" t="s">
        <v>16</v>
      </c>
      <c r="H268" s="28">
        <v>1.0</v>
      </c>
      <c r="I268" s="179" t="s">
        <v>4</v>
      </c>
      <c r="J268" s="179">
        <v>71.0</v>
      </c>
      <c r="K268" s="179" t="s">
        <v>4</v>
      </c>
      <c r="L268" s="179">
        <v>71.0</v>
      </c>
      <c r="M268" s="53"/>
      <c r="N268" s="53"/>
      <c r="O268" s="53"/>
    </row>
    <row r="269">
      <c r="A269" s="167" t="s">
        <v>552</v>
      </c>
      <c r="B269" s="96" t="s">
        <v>581</v>
      </c>
      <c r="D269" s="94" t="s">
        <v>119</v>
      </c>
      <c r="G269" s="178" t="s">
        <v>542</v>
      </c>
      <c r="H269" s="28">
        <v>1.0</v>
      </c>
      <c r="I269" s="179" t="s">
        <v>4</v>
      </c>
      <c r="J269" s="179">
        <v>11.0</v>
      </c>
      <c r="K269" s="179" t="s">
        <v>4</v>
      </c>
      <c r="L269" s="179">
        <v>11.0</v>
      </c>
      <c r="M269" s="53"/>
      <c r="N269" s="53"/>
      <c r="O269" s="53"/>
    </row>
    <row r="270">
      <c r="A270" s="167" t="s">
        <v>552</v>
      </c>
      <c r="B270" s="96" t="s">
        <v>581</v>
      </c>
      <c r="D270" s="94" t="s">
        <v>119</v>
      </c>
      <c r="G270" s="181" t="s">
        <v>543</v>
      </c>
      <c r="H270" s="28">
        <v>1.0</v>
      </c>
      <c r="I270" s="179" t="s">
        <v>4</v>
      </c>
      <c r="J270" s="179">
        <v>14.0</v>
      </c>
      <c r="K270" s="179" t="s">
        <v>4</v>
      </c>
      <c r="L270" s="179">
        <v>14.0</v>
      </c>
      <c r="M270" s="53"/>
      <c r="N270" s="53"/>
      <c r="O270" s="53"/>
    </row>
    <row r="271">
      <c r="A271" s="167" t="s">
        <v>552</v>
      </c>
      <c r="B271" s="96" t="s">
        <v>582</v>
      </c>
      <c r="D271" s="94" t="s">
        <v>583</v>
      </c>
      <c r="G271" s="181" t="s">
        <v>545</v>
      </c>
      <c r="H271" s="28">
        <v>1.0</v>
      </c>
      <c r="I271" s="179" t="s">
        <v>4</v>
      </c>
      <c r="J271" s="179">
        <v>21.0</v>
      </c>
      <c r="K271" s="179" t="s">
        <v>4</v>
      </c>
      <c r="L271" s="179">
        <v>21.0</v>
      </c>
      <c r="M271" s="53"/>
      <c r="N271" s="53"/>
      <c r="O271" s="53"/>
    </row>
    <row r="272">
      <c r="A272" s="167" t="s">
        <v>552</v>
      </c>
      <c r="B272" s="96" t="s">
        <v>582</v>
      </c>
      <c r="D272" s="94" t="s">
        <v>583</v>
      </c>
      <c r="G272" s="178" t="s">
        <v>546</v>
      </c>
      <c r="H272" s="28">
        <v>1.0</v>
      </c>
      <c r="I272" s="179" t="s">
        <v>4</v>
      </c>
      <c r="J272" s="179">
        <v>5.0</v>
      </c>
      <c r="K272" s="179" t="s">
        <v>4</v>
      </c>
      <c r="L272" s="179">
        <v>5.0</v>
      </c>
      <c r="M272" s="53"/>
      <c r="N272" s="53"/>
      <c r="O272" s="53"/>
    </row>
    <row r="273">
      <c r="A273" s="167" t="s">
        <v>552</v>
      </c>
      <c r="B273" s="96" t="s">
        <v>581</v>
      </c>
      <c r="D273" s="94" t="s">
        <v>125</v>
      </c>
      <c r="G273" s="181" t="s">
        <v>545</v>
      </c>
      <c r="H273" s="28">
        <v>1.0</v>
      </c>
      <c r="I273" s="179" t="s">
        <v>4</v>
      </c>
      <c r="J273" s="179">
        <v>35.0</v>
      </c>
      <c r="K273" s="179" t="s">
        <v>4</v>
      </c>
      <c r="L273" s="179">
        <v>35.0</v>
      </c>
      <c r="M273" s="53"/>
      <c r="N273" s="53"/>
      <c r="O273" s="53"/>
    </row>
    <row r="274">
      <c r="A274" s="167" t="s">
        <v>552</v>
      </c>
      <c r="B274" s="96" t="s">
        <v>581</v>
      </c>
      <c r="D274" s="94" t="s">
        <v>125</v>
      </c>
      <c r="G274" s="181" t="s">
        <v>545</v>
      </c>
      <c r="H274" s="28">
        <v>1.0</v>
      </c>
      <c r="I274" s="179" t="s">
        <v>4</v>
      </c>
      <c r="J274" s="179">
        <v>35.0</v>
      </c>
      <c r="K274" s="179" t="s">
        <v>4</v>
      </c>
      <c r="L274" s="179">
        <v>35.0</v>
      </c>
      <c r="M274" s="53"/>
      <c r="N274" s="53"/>
      <c r="O274" s="53"/>
    </row>
    <row r="275">
      <c r="A275" s="167" t="s">
        <v>552</v>
      </c>
      <c r="B275" s="96" t="s">
        <v>584</v>
      </c>
      <c r="D275" s="94" t="s">
        <v>583</v>
      </c>
      <c r="G275" s="178" t="s">
        <v>546</v>
      </c>
      <c r="H275" s="28">
        <v>1.0</v>
      </c>
      <c r="I275" s="179" t="s">
        <v>4</v>
      </c>
      <c r="J275" s="179">
        <v>5.0</v>
      </c>
      <c r="K275" s="179" t="s">
        <v>4</v>
      </c>
      <c r="L275" s="179">
        <v>5.0</v>
      </c>
      <c r="M275" s="53"/>
      <c r="N275" s="53"/>
      <c r="O275" s="53"/>
    </row>
    <row r="276">
      <c r="A276" s="167" t="s">
        <v>552</v>
      </c>
      <c r="B276" s="96" t="s">
        <v>585</v>
      </c>
      <c r="D276" s="94" t="s">
        <v>583</v>
      </c>
      <c r="G276" s="181" t="s">
        <v>547</v>
      </c>
      <c r="H276" s="28">
        <v>1.0</v>
      </c>
      <c r="I276" s="179" t="s">
        <v>4</v>
      </c>
      <c r="J276" s="179">
        <v>9.0</v>
      </c>
      <c r="K276" s="179" t="s">
        <v>4</v>
      </c>
      <c r="L276" s="179">
        <v>9.0</v>
      </c>
      <c r="M276" s="53"/>
      <c r="N276" s="53"/>
      <c r="O276" s="53"/>
    </row>
    <row r="277">
      <c r="A277" s="167" t="s">
        <v>552</v>
      </c>
      <c r="B277" s="96" t="s">
        <v>585</v>
      </c>
      <c r="D277" s="94" t="s">
        <v>583</v>
      </c>
      <c r="G277" s="178" t="s">
        <v>548</v>
      </c>
      <c r="H277" s="28">
        <v>1.0</v>
      </c>
      <c r="I277" s="179" t="s">
        <v>4</v>
      </c>
      <c r="J277" s="179">
        <v>7.0</v>
      </c>
      <c r="K277" s="179" t="s">
        <v>4</v>
      </c>
      <c r="L277" s="179">
        <v>7.0</v>
      </c>
      <c r="M277" s="53"/>
      <c r="N277" s="53"/>
      <c r="O277" s="53"/>
    </row>
    <row r="278">
      <c r="A278" s="167" t="s">
        <v>552</v>
      </c>
      <c r="B278" s="96" t="s">
        <v>565</v>
      </c>
      <c r="D278" s="94" t="s">
        <v>119</v>
      </c>
      <c r="G278" s="178" t="s">
        <v>15</v>
      </c>
      <c r="H278" s="28">
        <v>1.0</v>
      </c>
      <c r="I278" s="179" t="s">
        <v>4</v>
      </c>
      <c r="J278" s="179">
        <v>5.0</v>
      </c>
      <c r="K278" s="179" t="s">
        <v>4</v>
      </c>
      <c r="L278" s="179">
        <v>5.0</v>
      </c>
      <c r="M278" s="53"/>
      <c r="N278" s="53"/>
      <c r="O278" s="53"/>
    </row>
    <row r="279">
      <c r="A279" s="167" t="s">
        <v>552</v>
      </c>
      <c r="B279" s="96" t="s">
        <v>565</v>
      </c>
      <c r="D279" s="94" t="s">
        <v>119</v>
      </c>
      <c r="G279" s="178" t="s">
        <v>16</v>
      </c>
      <c r="H279" s="28">
        <v>1.0</v>
      </c>
      <c r="I279" s="179" t="s">
        <v>4</v>
      </c>
      <c r="J279" s="179">
        <v>2.0</v>
      </c>
      <c r="K279" s="179" t="s">
        <v>4</v>
      </c>
      <c r="L279" s="179">
        <v>2.0</v>
      </c>
      <c r="M279" s="53"/>
      <c r="N279" s="53"/>
      <c r="O279" s="53"/>
    </row>
    <row r="280">
      <c r="A280" s="167" t="s">
        <v>552</v>
      </c>
      <c r="B280" s="96" t="s">
        <v>565</v>
      </c>
      <c r="D280" s="94" t="s">
        <v>119</v>
      </c>
      <c r="G280" s="178" t="s">
        <v>17</v>
      </c>
      <c r="H280" s="28">
        <v>1.0</v>
      </c>
      <c r="I280" s="179" t="s">
        <v>4</v>
      </c>
      <c r="J280" s="179">
        <v>11.0</v>
      </c>
      <c r="K280" s="179" t="s">
        <v>4</v>
      </c>
      <c r="L280" s="179">
        <v>11.0</v>
      </c>
      <c r="M280" s="53"/>
      <c r="N280" s="53"/>
      <c r="O280" s="53"/>
    </row>
    <row r="281">
      <c r="A281" s="167" t="s">
        <v>552</v>
      </c>
      <c r="B281" s="96" t="s">
        <v>578</v>
      </c>
      <c r="D281" s="94" t="s">
        <v>236</v>
      </c>
      <c r="G281" s="178" t="s">
        <v>15</v>
      </c>
      <c r="H281" s="28">
        <v>1.0</v>
      </c>
      <c r="I281" s="179" t="s">
        <v>4</v>
      </c>
      <c r="J281" s="179">
        <v>45.0</v>
      </c>
      <c r="K281" s="179" t="s">
        <v>4</v>
      </c>
      <c r="L281" s="179">
        <v>45.0</v>
      </c>
      <c r="M281" s="53"/>
      <c r="N281" s="53"/>
      <c r="O281" s="53"/>
    </row>
    <row r="282">
      <c r="A282" s="167" t="s">
        <v>552</v>
      </c>
      <c r="B282" s="96" t="s">
        <v>578</v>
      </c>
      <c r="D282" s="94" t="s">
        <v>236</v>
      </c>
      <c r="G282" s="178" t="s">
        <v>15</v>
      </c>
      <c r="H282" s="28">
        <v>1.0</v>
      </c>
      <c r="I282" s="179" t="s">
        <v>4</v>
      </c>
      <c r="J282" s="179">
        <v>45.0</v>
      </c>
      <c r="K282" s="179" t="s">
        <v>4</v>
      </c>
      <c r="L282" s="179">
        <v>45.0</v>
      </c>
      <c r="M282" s="53"/>
      <c r="N282" s="53"/>
      <c r="O282" s="53"/>
    </row>
    <row r="283">
      <c r="A283" s="167" t="s">
        <v>552</v>
      </c>
      <c r="B283" s="96" t="s">
        <v>553</v>
      </c>
      <c r="D283" s="94" t="s">
        <v>288</v>
      </c>
      <c r="G283" s="178" t="s">
        <v>16</v>
      </c>
      <c r="H283" s="28">
        <v>1.0</v>
      </c>
      <c r="I283" s="179" t="s">
        <v>4</v>
      </c>
      <c r="J283" s="179">
        <v>19.0</v>
      </c>
      <c r="K283" s="179" t="s">
        <v>4</v>
      </c>
      <c r="L283" s="179">
        <v>19.0</v>
      </c>
      <c r="M283" s="53"/>
      <c r="N283" s="53"/>
      <c r="O283" s="53"/>
    </row>
    <row r="284">
      <c r="A284" s="167" t="s">
        <v>552</v>
      </c>
      <c r="B284" s="96" t="s">
        <v>553</v>
      </c>
      <c r="D284" s="94" t="s">
        <v>288</v>
      </c>
      <c r="G284" s="178" t="s">
        <v>17</v>
      </c>
      <c r="H284" s="28">
        <v>1.0</v>
      </c>
      <c r="I284" s="179" t="s">
        <v>4</v>
      </c>
      <c r="J284" s="179">
        <v>21.0</v>
      </c>
      <c r="K284" s="179" t="s">
        <v>4</v>
      </c>
      <c r="L284" s="179">
        <v>21.0</v>
      </c>
      <c r="M284" s="53"/>
      <c r="N284" s="53"/>
      <c r="O284" s="53"/>
    </row>
    <row r="285">
      <c r="A285" s="167" t="s">
        <v>552</v>
      </c>
      <c r="B285" s="96" t="s">
        <v>586</v>
      </c>
      <c r="D285" s="94" t="s">
        <v>129</v>
      </c>
      <c r="G285" s="178" t="s">
        <v>15</v>
      </c>
      <c r="H285" s="28">
        <v>1.0</v>
      </c>
      <c r="I285" s="179" t="s">
        <v>4</v>
      </c>
      <c r="J285" s="179">
        <v>59.0</v>
      </c>
      <c r="K285" s="179" t="s">
        <v>4</v>
      </c>
      <c r="L285" s="179">
        <v>59.0</v>
      </c>
      <c r="M285" s="53"/>
      <c r="N285" s="53"/>
      <c r="O285" s="53"/>
    </row>
    <row r="286">
      <c r="A286" s="167" t="s">
        <v>552</v>
      </c>
      <c r="B286" s="96" t="s">
        <v>586</v>
      </c>
      <c r="D286" s="94" t="s">
        <v>129</v>
      </c>
      <c r="G286" s="178" t="s">
        <v>16</v>
      </c>
      <c r="H286" s="28">
        <v>1.0</v>
      </c>
      <c r="I286" s="179" t="s">
        <v>4</v>
      </c>
      <c r="J286" s="179">
        <v>22.0</v>
      </c>
      <c r="K286" s="179" t="s">
        <v>4</v>
      </c>
      <c r="L286" s="179">
        <v>22.0</v>
      </c>
      <c r="M286" s="53"/>
      <c r="N286" s="53"/>
      <c r="O286" s="53"/>
    </row>
    <row r="287">
      <c r="A287" s="167" t="s">
        <v>552</v>
      </c>
      <c r="B287" s="96" t="s">
        <v>587</v>
      </c>
      <c r="D287" s="94" t="s">
        <v>390</v>
      </c>
      <c r="G287" s="178" t="s">
        <v>15</v>
      </c>
      <c r="H287" s="28">
        <v>1.0</v>
      </c>
      <c r="I287" s="179" t="s">
        <v>4</v>
      </c>
      <c r="J287" s="179">
        <v>9.0</v>
      </c>
      <c r="K287" s="179" t="s">
        <v>4</v>
      </c>
      <c r="L287" s="179">
        <v>9.0</v>
      </c>
      <c r="M287" s="53"/>
      <c r="N287" s="53"/>
      <c r="O287" s="53"/>
    </row>
    <row r="288">
      <c r="A288" s="167" t="s">
        <v>552</v>
      </c>
      <c r="B288" s="96" t="s">
        <v>587</v>
      </c>
      <c r="D288" s="94" t="s">
        <v>390</v>
      </c>
      <c r="G288" s="178" t="s">
        <v>17</v>
      </c>
      <c r="H288" s="28">
        <v>1.0</v>
      </c>
      <c r="I288" s="179" t="s">
        <v>4</v>
      </c>
      <c r="J288" s="179">
        <v>35.0</v>
      </c>
      <c r="K288" s="179" t="s">
        <v>4</v>
      </c>
      <c r="L288" s="179">
        <v>35.0</v>
      </c>
      <c r="M288" s="53"/>
      <c r="N288" s="53"/>
      <c r="O288" s="53"/>
    </row>
    <row r="289">
      <c r="A289" s="167" t="s">
        <v>552</v>
      </c>
      <c r="B289" s="96" t="s">
        <v>588</v>
      </c>
      <c r="D289" s="94" t="s">
        <v>390</v>
      </c>
      <c r="G289" s="178" t="s">
        <v>20</v>
      </c>
      <c r="H289" s="28">
        <v>1.0</v>
      </c>
      <c r="I289" s="179" t="s">
        <v>4</v>
      </c>
      <c r="J289" s="179">
        <v>40.0</v>
      </c>
      <c r="K289" s="179" t="s">
        <v>4</v>
      </c>
      <c r="L289" s="179">
        <v>40.0</v>
      </c>
      <c r="M289" s="53"/>
      <c r="N289" s="53"/>
      <c r="O289" s="53"/>
    </row>
    <row r="290">
      <c r="A290" s="167" t="s">
        <v>552</v>
      </c>
      <c r="B290" s="96" t="s">
        <v>589</v>
      </c>
      <c r="D290" s="94" t="s">
        <v>390</v>
      </c>
      <c r="G290" s="178" t="s">
        <v>19</v>
      </c>
      <c r="H290" s="28">
        <v>1.0</v>
      </c>
      <c r="I290" s="179" t="s">
        <v>4</v>
      </c>
      <c r="J290" s="179">
        <v>7.0</v>
      </c>
      <c r="K290" s="179" t="s">
        <v>4</v>
      </c>
      <c r="L290" s="179">
        <v>7.0</v>
      </c>
      <c r="M290" s="53"/>
      <c r="N290" s="53"/>
      <c r="O290" s="53"/>
    </row>
    <row r="291">
      <c r="A291" s="167" t="s">
        <v>552</v>
      </c>
      <c r="B291" s="96" t="s">
        <v>571</v>
      </c>
      <c r="D291" s="94" t="s">
        <v>580</v>
      </c>
      <c r="G291" s="178" t="s">
        <v>16</v>
      </c>
      <c r="H291" s="28">
        <v>1.0</v>
      </c>
      <c r="I291" s="179" t="s">
        <v>4</v>
      </c>
      <c r="J291" s="179">
        <v>45.0</v>
      </c>
      <c r="K291" s="179" t="s">
        <v>4</v>
      </c>
      <c r="L291" s="179">
        <v>45.0</v>
      </c>
      <c r="M291" s="53"/>
      <c r="N291" s="53"/>
      <c r="O291" s="53"/>
    </row>
    <row r="292">
      <c r="A292" s="167" t="s">
        <v>552</v>
      </c>
      <c r="B292" s="96" t="s">
        <v>571</v>
      </c>
      <c r="D292" s="94" t="s">
        <v>580</v>
      </c>
      <c r="G292" s="178" t="s">
        <v>16</v>
      </c>
      <c r="H292" s="28">
        <v>1.0</v>
      </c>
      <c r="I292" s="179" t="s">
        <v>4</v>
      </c>
      <c r="J292" s="179">
        <v>83.0</v>
      </c>
      <c r="K292" s="179" t="s">
        <v>4</v>
      </c>
      <c r="L292" s="179">
        <v>83.0</v>
      </c>
      <c r="M292" s="53"/>
      <c r="N292" s="53"/>
      <c r="O292" s="53"/>
    </row>
    <row r="293">
      <c r="A293" s="167" t="s">
        <v>552</v>
      </c>
      <c r="B293" s="96" t="s">
        <v>571</v>
      </c>
      <c r="D293" s="94" t="s">
        <v>580</v>
      </c>
      <c r="G293" s="178" t="s">
        <v>16</v>
      </c>
      <c r="H293" s="28">
        <v>1.0</v>
      </c>
      <c r="I293" s="179" t="s">
        <v>4</v>
      </c>
      <c r="J293" s="179">
        <v>45.0</v>
      </c>
      <c r="K293" s="179" t="s">
        <v>4</v>
      </c>
      <c r="L293" s="179">
        <v>45.0</v>
      </c>
      <c r="M293" s="53"/>
      <c r="N293" s="53"/>
      <c r="O293" s="53"/>
    </row>
    <row r="294">
      <c r="A294" s="167" t="s">
        <v>552</v>
      </c>
      <c r="B294" s="96" t="s">
        <v>590</v>
      </c>
      <c r="D294" s="94" t="s">
        <v>236</v>
      </c>
      <c r="G294" s="178" t="s">
        <v>17</v>
      </c>
      <c r="H294" s="28">
        <v>1.0</v>
      </c>
      <c r="I294" s="179" t="s">
        <v>4</v>
      </c>
      <c r="J294" s="179">
        <v>30.0</v>
      </c>
      <c r="K294" s="179" t="s">
        <v>4</v>
      </c>
      <c r="L294" s="179">
        <v>30.0</v>
      </c>
      <c r="M294" s="53"/>
      <c r="N294" s="53"/>
      <c r="O294" s="53"/>
    </row>
    <row r="295">
      <c r="A295" s="167" t="s">
        <v>552</v>
      </c>
      <c r="B295" s="96" t="s">
        <v>560</v>
      </c>
      <c r="D295" s="94" t="s">
        <v>125</v>
      </c>
      <c r="G295" s="181" t="s">
        <v>545</v>
      </c>
      <c r="H295" s="28">
        <v>1.0</v>
      </c>
      <c r="I295" s="179" t="s">
        <v>4</v>
      </c>
      <c r="J295" s="179">
        <v>11.0</v>
      </c>
      <c r="K295" s="179" t="s">
        <v>4</v>
      </c>
      <c r="L295" s="179">
        <v>11.0</v>
      </c>
      <c r="M295" s="53"/>
      <c r="N295" s="53"/>
      <c r="O295" s="53"/>
    </row>
    <row r="296">
      <c r="A296" s="167" t="s">
        <v>552</v>
      </c>
      <c r="B296" s="96" t="s">
        <v>578</v>
      </c>
      <c r="D296" s="94" t="s">
        <v>236</v>
      </c>
      <c r="G296" s="178" t="s">
        <v>15</v>
      </c>
      <c r="H296" s="28">
        <v>1.0</v>
      </c>
      <c r="I296" s="179" t="s">
        <v>4</v>
      </c>
      <c r="J296" s="179">
        <v>41.0</v>
      </c>
      <c r="K296" s="179" t="s">
        <v>4</v>
      </c>
      <c r="L296" s="179">
        <v>41.0</v>
      </c>
      <c r="M296" s="53"/>
      <c r="N296" s="53"/>
      <c r="O296" s="53"/>
    </row>
    <row r="297">
      <c r="A297" s="167" t="s">
        <v>552</v>
      </c>
      <c r="B297" s="96" t="s">
        <v>578</v>
      </c>
      <c r="D297" s="94" t="s">
        <v>236</v>
      </c>
      <c r="G297" s="178" t="s">
        <v>18</v>
      </c>
      <c r="H297" s="28">
        <v>1.0</v>
      </c>
      <c r="I297" s="179" t="s">
        <v>4</v>
      </c>
      <c r="J297" s="179">
        <v>4.0</v>
      </c>
      <c r="K297" s="179" t="s">
        <v>4</v>
      </c>
      <c r="L297" s="179">
        <v>4.0</v>
      </c>
      <c r="M297" s="53"/>
      <c r="N297" s="53"/>
      <c r="O297" s="53"/>
    </row>
    <row r="298">
      <c r="A298" s="167" t="s">
        <v>552</v>
      </c>
      <c r="B298" s="96" t="s">
        <v>578</v>
      </c>
      <c r="D298" s="94" t="s">
        <v>236</v>
      </c>
      <c r="G298" s="178" t="s">
        <v>16</v>
      </c>
      <c r="H298" s="28">
        <v>1.0</v>
      </c>
      <c r="I298" s="179" t="s">
        <v>4</v>
      </c>
      <c r="J298" s="179">
        <v>19.0</v>
      </c>
      <c r="K298" s="179" t="s">
        <v>4</v>
      </c>
      <c r="L298" s="179">
        <v>19.0</v>
      </c>
      <c r="M298" s="53"/>
      <c r="N298" s="53"/>
      <c r="O298" s="53"/>
    </row>
    <row r="299">
      <c r="A299" s="167" t="s">
        <v>552</v>
      </c>
      <c r="B299" s="96" t="s">
        <v>578</v>
      </c>
      <c r="D299" s="94" t="s">
        <v>236</v>
      </c>
      <c r="G299" s="178" t="s">
        <v>19</v>
      </c>
      <c r="H299" s="28">
        <v>1.0</v>
      </c>
      <c r="I299" s="179" t="s">
        <v>4</v>
      </c>
      <c r="J299" s="179">
        <v>31.0</v>
      </c>
      <c r="K299" s="179" t="s">
        <v>4</v>
      </c>
      <c r="L299" s="179">
        <v>31.0</v>
      </c>
      <c r="M299" s="53"/>
      <c r="N299" s="53"/>
      <c r="O299" s="53"/>
    </row>
    <row r="300">
      <c r="A300" s="167" t="s">
        <v>552</v>
      </c>
      <c r="B300" s="96" t="s">
        <v>578</v>
      </c>
      <c r="D300" s="94" t="s">
        <v>236</v>
      </c>
      <c r="G300" s="178" t="s">
        <v>16</v>
      </c>
      <c r="H300" s="28">
        <v>1.0</v>
      </c>
      <c r="I300" s="179" t="s">
        <v>4</v>
      </c>
      <c r="J300" s="179">
        <v>19.0</v>
      </c>
      <c r="K300" s="179" t="s">
        <v>4</v>
      </c>
      <c r="L300" s="179">
        <v>19.0</v>
      </c>
      <c r="M300" s="53"/>
      <c r="N300" s="53"/>
      <c r="O300" s="53"/>
    </row>
    <row r="301">
      <c r="A301" s="167" t="s">
        <v>552</v>
      </c>
      <c r="B301" s="96" t="s">
        <v>571</v>
      </c>
      <c r="D301" s="94" t="s">
        <v>236</v>
      </c>
      <c r="G301" s="178" t="s">
        <v>16</v>
      </c>
      <c r="H301" s="28">
        <v>1.0</v>
      </c>
      <c r="I301" s="179" t="s">
        <v>4</v>
      </c>
      <c r="J301" s="179">
        <v>15.0</v>
      </c>
      <c r="K301" s="179" t="s">
        <v>4</v>
      </c>
      <c r="L301" s="179">
        <v>15.0</v>
      </c>
      <c r="M301" s="53"/>
      <c r="N301" s="53"/>
      <c r="O301" s="53"/>
    </row>
    <row r="302">
      <c r="A302" s="167" t="s">
        <v>552</v>
      </c>
      <c r="B302" s="96" t="s">
        <v>578</v>
      </c>
      <c r="D302" s="94" t="s">
        <v>125</v>
      </c>
      <c r="G302" s="178" t="s">
        <v>18</v>
      </c>
      <c r="H302" s="28">
        <v>1.0</v>
      </c>
      <c r="I302" s="179" t="s">
        <v>4</v>
      </c>
      <c r="J302" s="179">
        <v>18.0</v>
      </c>
      <c r="K302" s="179" t="s">
        <v>4</v>
      </c>
      <c r="L302" s="179">
        <v>18.0</v>
      </c>
      <c r="M302" s="53"/>
      <c r="N302" s="53"/>
      <c r="O302" s="53"/>
    </row>
    <row r="303">
      <c r="A303" s="167" t="s">
        <v>552</v>
      </c>
      <c r="B303" s="96" t="s">
        <v>578</v>
      </c>
      <c r="D303" s="94" t="s">
        <v>97</v>
      </c>
      <c r="G303" s="178" t="s">
        <v>15</v>
      </c>
      <c r="H303" s="28">
        <v>1.0</v>
      </c>
      <c r="I303" s="179" t="s">
        <v>4</v>
      </c>
      <c r="J303" s="179">
        <v>18.0</v>
      </c>
      <c r="K303" s="179" t="s">
        <v>4</v>
      </c>
      <c r="L303" s="179">
        <v>18.0</v>
      </c>
      <c r="M303" s="53"/>
      <c r="N303" s="53"/>
      <c r="O303" s="53"/>
    </row>
    <row r="304">
      <c r="A304" s="167" t="s">
        <v>552</v>
      </c>
      <c r="B304" s="96" t="s">
        <v>578</v>
      </c>
      <c r="D304" s="94" t="s">
        <v>97</v>
      </c>
      <c r="G304" s="178" t="s">
        <v>17</v>
      </c>
      <c r="H304" s="28">
        <v>1.0</v>
      </c>
      <c r="I304" s="179" t="s">
        <v>4</v>
      </c>
      <c r="J304" s="179">
        <v>5.0</v>
      </c>
      <c r="K304" s="179" t="s">
        <v>4</v>
      </c>
      <c r="L304" s="179">
        <v>5.0</v>
      </c>
      <c r="M304" s="53"/>
      <c r="N304" s="53"/>
      <c r="O304" s="53"/>
    </row>
    <row r="305">
      <c r="A305" s="167" t="s">
        <v>552</v>
      </c>
      <c r="B305" s="96" t="s">
        <v>571</v>
      </c>
      <c r="D305" s="94" t="s">
        <v>580</v>
      </c>
      <c r="G305" s="178" t="s">
        <v>15</v>
      </c>
      <c r="H305" s="28">
        <v>1.0</v>
      </c>
      <c r="I305" s="179" t="s">
        <v>4</v>
      </c>
      <c r="J305" s="179">
        <v>27.0</v>
      </c>
      <c r="K305" s="179" t="s">
        <v>4</v>
      </c>
      <c r="L305" s="179">
        <v>27.0</v>
      </c>
      <c r="M305" s="53"/>
      <c r="N305" s="53"/>
      <c r="O305" s="53"/>
    </row>
    <row r="306">
      <c r="A306" s="167" t="s">
        <v>552</v>
      </c>
      <c r="B306" s="96" t="s">
        <v>571</v>
      </c>
      <c r="D306" s="94" t="s">
        <v>580</v>
      </c>
      <c r="G306" s="178" t="s">
        <v>16</v>
      </c>
      <c r="H306" s="28">
        <v>1.0</v>
      </c>
      <c r="I306" s="179" t="s">
        <v>4</v>
      </c>
      <c r="J306" s="179">
        <v>18.0</v>
      </c>
      <c r="K306" s="179" t="s">
        <v>4</v>
      </c>
      <c r="L306" s="179">
        <v>18.0</v>
      </c>
      <c r="M306" s="53"/>
      <c r="N306" s="53"/>
      <c r="O306" s="53"/>
    </row>
    <row r="307">
      <c r="A307" s="167" t="s">
        <v>552</v>
      </c>
      <c r="B307" s="96" t="s">
        <v>571</v>
      </c>
      <c r="D307" s="94" t="s">
        <v>580</v>
      </c>
      <c r="G307" s="178" t="s">
        <v>16</v>
      </c>
      <c r="H307" s="28">
        <v>1.0</v>
      </c>
      <c r="I307" s="179" t="s">
        <v>4</v>
      </c>
      <c r="J307" s="179">
        <v>12.0</v>
      </c>
      <c r="K307" s="179" t="s">
        <v>4</v>
      </c>
      <c r="L307" s="179">
        <v>12.0</v>
      </c>
      <c r="M307" s="53"/>
      <c r="N307" s="53"/>
      <c r="O307" s="53"/>
    </row>
    <row r="308">
      <c r="A308" s="167" t="s">
        <v>552</v>
      </c>
      <c r="B308" s="96" t="s">
        <v>571</v>
      </c>
      <c r="D308" s="94" t="s">
        <v>580</v>
      </c>
      <c r="G308" s="178" t="s">
        <v>17</v>
      </c>
      <c r="H308" s="28">
        <v>1.0</v>
      </c>
      <c r="I308" s="179" t="s">
        <v>4</v>
      </c>
      <c r="J308" s="179">
        <v>37.0</v>
      </c>
      <c r="K308" s="179" t="s">
        <v>4</v>
      </c>
      <c r="L308" s="179">
        <v>37.0</v>
      </c>
      <c r="M308" s="53"/>
      <c r="N308" s="53"/>
      <c r="O308" s="53"/>
    </row>
    <row r="309">
      <c r="A309" s="167" t="s">
        <v>552</v>
      </c>
      <c r="B309" s="96" t="s">
        <v>578</v>
      </c>
      <c r="D309" s="94" t="s">
        <v>236</v>
      </c>
      <c r="G309" s="178" t="s">
        <v>17</v>
      </c>
      <c r="H309" s="28">
        <v>1.0</v>
      </c>
      <c r="I309" s="179" t="s">
        <v>4</v>
      </c>
      <c r="J309" s="179">
        <v>45.0</v>
      </c>
      <c r="K309" s="179" t="s">
        <v>4</v>
      </c>
      <c r="L309" s="179">
        <v>45.0</v>
      </c>
      <c r="M309" s="53"/>
      <c r="N309" s="53"/>
      <c r="O309" s="53"/>
    </row>
    <row r="310">
      <c r="A310" s="167" t="s">
        <v>552</v>
      </c>
      <c r="B310" s="96" t="s">
        <v>578</v>
      </c>
      <c r="D310" s="94" t="s">
        <v>236</v>
      </c>
      <c r="G310" s="178" t="s">
        <v>16</v>
      </c>
      <c r="H310" s="28">
        <v>1.0</v>
      </c>
      <c r="I310" s="179" t="s">
        <v>4</v>
      </c>
      <c r="J310" s="179">
        <v>45.0</v>
      </c>
      <c r="K310" s="179" t="s">
        <v>4</v>
      </c>
      <c r="L310" s="179">
        <v>45.0</v>
      </c>
      <c r="M310" s="53"/>
      <c r="N310" s="53"/>
      <c r="O310" s="53"/>
    </row>
    <row r="311">
      <c r="A311" s="167" t="s">
        <v>552</v>
      </c>
      <c r="B311" s="96" t="s">
        <v>578</v>
      </c>
      <c r="D311" s="94" t="s">
        <v>236</v>
      </c>
      <c r="G311" s="178" t="s">
        <v>16</v>
      </c>
      <c r="H311" s="28">
        <v>1.0</v>
      </c>
      <c r="I311" s="179" t="s">
        <v>4</v>
      </c>
      <c r="J311" s="179">
        <v>36.0</v>
      </c>
      <c r="K311" s="179" t="s">
        <v>4</v>
      </c>
      <c r="L311" s="179">
        <v>36.0</v>
      </c>
      <c r="M311" s="53"/>
      <c r="N311" s="53"/>
      <c r="O311" s="53"/>
    </row>
    <row r="312">
      <c r="A312" s="167" t="s">
        <v>552</v>
      </c>
      <c r="B312" s="96" t="s">
        <v>578</v>
      </c>
      <c r="D312" s="94" t="s">
        <v>236</v>
      </c>
      <c r="G312" s="178" t="s">
        <v>17</v>
      </c>
      <c r="H312" s="28">
        <v>1.0</v>
      </c>
      <c r="I312" s="179" t="s">
        <v>4</v>
      </c>
      <c r="J312" s="179">
        <v>14.0</v>
      </c>
      <c r="K312" s="179" t="s">
        <v>4</v>
      </c>
      <c r="L312" s="179">
        <v>14.0</v>
      </c>
      <c r="M312" s="53"/>
      <c r="N312" s="53"/>
      <c r="O312" s="53"/>
    </row>
    <row r="313">
      <c r="A313" s="167" t="s">
        <v>552</v>
      </c>
      <c r="B313" s="96" t="s">
        <v>591</v>
      </c>
      <c r="D313" s="94" t="s">
        <v>97</v>
      </c>
      <c r="G313" s="178" t="s">
        <v>14</v>
      </c>
      <c r="H313" s="28">
        <v>1.0</v>
      </c>
      <c r="I313" s="179" t="s">
        <v>4</v>
      </c>
      <c r="J313" s="179">
        <v>30.0</v>
      </c>
      <c r="K313" s="179" t="s">
        <v>4</v>
      </c>
      <c r="L313" s="179">
        <v>30.0</v>
      </c>
      <c r="M313" s="53"/>
      <c r="N313" s="53"/>
      <c r="O313" s="53"/>
    </row>
    <row r="314">
      <c r="A314" s="167" t="s">
        <v>552</v>
      </c>
      <c r="B314" s="96" t="s">
        <v>591</v>
      </c>
      <c r="D314" s="94" t="s">
        <v>97</v>
      </c>
      <c r="G314" s="178" t="s">
        <v>16</v>
      </c>
      <c r="H314" s="28">
        <v>1.0</v>
      </c>
      <c r="I314" s="179" t="s">
        <v>4</v>
      </c>
      <c r="J314" s="179">
        <v>55.0</v>
      </c>
      <c r="K314" s="179" t="s">
        <v>4</v>
      </c>
      <c r="L314" s="179">
        <v>55.0</v>
      </c>
      <c r="M314" s="53"/>
      <c r="N314" s="53"/>
      <c r="O314" s="53"/>
    </row>
    <row r="315">
      <c r="A315" s="167" t="s">
        <v>552</v>
      </c>
      <c r="B315" s="96" t="s">
        <v>571</v>
      </c>
      <c r="D315" s="94" t="s">
        <v>236</v>
      </c>
      <c r="G315" s="178" t="s">
        <v>15</v>
      </c>
      <c r="H315" s="28">
        <v>1.0</v>
      </c>
      <c r="I315" s="179" t="s">
        <v>4</v>
      </c>
      <c r="J315" s="179">
        <v>36.0</v>
      </c>
      <c r="K315" s="179" t="s">
        <v>4</v>
      </c>
      <c r="L315" s="179">
        <v>36.0</v>
      </c>
      <c r="M315" s="53"/>
      <c r="N315" s="53"/>
      <c r="O315" s="53"/>
    </row>
    <row r="316">
      <c r="A316" s="167" t="s">
        <v>552</v>
      </c>
      <c r="B316" s="96" t="s">
        <v>578</v>
      </c>
      <c r="D316" s="94" t="s">
        <v>236</v>
      </c>
      <c r="G316" s="178" t="s">
        <v>15</v>
      </c>
      <c r="H316" s="28">
        <v>1.0</v>
      </c>
      <c r="I316" s="179" t="s">
        <v>4</v>
      </c>
      <c r="J316" s="179">
        <v>58.0</v>
      </c>
      <c r="K316" s="179" t="s">
        <v>4</v>
      </c>
      <c r="L316" s="179">
        <v>58.0</v>
      </c>
      <c r="M316" s="53"/>
      <c r="N316" s="53"/>
      <c r="O316" s="53"/>
    </row>
    <row r="317">
      <c r="A317" s="167" t="s">
        <v>552</v>
      </c>
      <c r="B317" s="96" t="s">
        <v>578</v>
      </c>
      <c r="D317" s="94" t="s">
        <v>236</v>
      </c>
      <c r="G317" s="178" t="s">
        <v>15</v>
      </c>
      <c r="H317" s="28">
        <v>1.0</v>
      </c>
      <c r="I317" s="179" t="s">
        <v>4</v>
      </c>
      <c r="J317" s="179">
        <v>24.0</v>
      </c>
      <c r="K317" s="179" t="s">
        <v>4</v>
      </c>
      <c r="L317" s="179">
        <v>24.0</v>
      </c>
      <c r="M317" s="53"/>
      <c r="N317" s="53"/>
      <c r="O317" s="53"/>
    </row>
    <row r="318">
      <c r="A318" s="167" t="s">
        <v>552</v>
      </c>
      <c r="B318" s="96" t="s">
        <v>578</v>
      </c>
      <c r="D318" s="94" t="s">
        <v>236</v>
      </c>
      <c r="G318" s="178" t="s">
        <v>18</v>
      </c>
      <c r="H318" s="28">
        <v>1.0</v>
      </c>
      <c r="I318" s="182" t="s">
        <v>4</v>
      </c>
      <c r="J318" s="182">
        <v>45.0</v>
      </c>
      <c r="K318" s="182" t="s">
        <v>4</v>
      </c>
      <c r="L318" s="182">
        <v>45.0</v>
      </c>
      <c r="M318" s="53"/>
      <c r="N318" s="53"/>
      <c r="O318" s="53"/>
    </row>
    <row r="319">
      <c r="A319" s="167" t="s">
        <v>552</v>
      </c>
      <c r="B319" s="96" t="s">
        <v>591</v>
      </c>
      <c r="D319" s="94" t="s">
        <v>288</v>
      </c>
      <c r="G319" s="178" t="s">
        <v>15</v>
      </c>
      <c r="H319" s="28">
        <v>1.0</v>
      </c>
      <c r="I319" s="182" t="s">
        <v>4</v>
      </c>
      <c r="J319" s="182">
        <v>9.0</v>
      </c>
      <c r="K319" s="182" t="s">
        <v>4</v>
      </c>
      <c r="L319" s="182">
        <v>9.0</v>
      </c>
      <c r="M319" s="53"/>
      <c r="N319" s="53"/>
      <c r="O319" s="53"/>
    </row>
    <row r="320">
      <c r="A320" s="167" t="s">
        <v>552</v>
      </c>
      <c r="B320" s="96" t="s">
        <v>591</v>
      </c>
      <c r="D320" s="94" t="s">
        <v>288</v>
      </c>
      <c r="G320" s="178" t="s">
        <v>17</v>
      </c>
      <c r="H320" s="28">
        <v>1.0</v>
      </c>
      <c r="I320" s="182" t="s">
        <v>4</v>
      </c>
      <c r="J320" s="182">
        <v>6.0</v>
      </c>
      <c r="K320" s="182" t="s">
        <v>4</v>
      </c>
      <c r="L320" s="182">
        <v>6.0</v>
      </c>
      <c r="M320" s="53"/>
      <c r="N320" s="53"/>
      <c r="O320" s="53"/>
    </row>
    <row r="321">
      <c r="A321" s="167" t="s">
        <v>552</v>
      </c>
      <c r="B321" s="96" t="s">
        <v>591</v>
      </c>
      <c r="D321" s="94" t="s">
        <v>288</v>
      </c>
      <c r="G321" s="178" t="s">
        <v>18</v>
      </c>
      <c r="H321" s="28">
        <v>1.0</v>
      </c>
      <c r="I321" s="182" t="s">
        <v>4</v>
      </c>
      <c r="J321" s="182">
        <v>8.0</v>
      </c>
      <c r="K321" s="182" t="s">
        <v>4</v>
      </c>
      <c r="L321" s="182">
        <v>8.0</v>
      </c>
      <c r="M321" s="53"/>
      <c r="N321" s="53"/>
      <c r="O321" s="53"/>
    </row>
    <row r="322">
      <c r="A322" s="167" t="s">
        <v>552</v>
      </c>
      <c r="B322" s="96" t="s">
        <v>582</v>
      </c>
      <c r="D322" s="94" t="s">
        <v>583</v>
      </c>
      <c r="G322" s="178" t="s">
        <v>15</v>
      </c>
      <c r="H322" s="28">
        <v>1.0</v>
      </c>
      <c r="I322" s="182" t="s">
        <v>4</v>
      </c>
      <c r="J322" s="182">
        <v>11.0</v>
      </c>
      <c r="K322" s="182" t="s">
        <v>4</v>
      </c>
      <c r="L322" s="182">
        <v>11.0</v>
      </c>
      <c r="M322" s="53"/>
      <c r="N322" s="53"/>
      <c r="O322" s="53"/>
    </row>
    <row r="323">
      <c r="A323" s="167" t="s">
        <v>552</v>
      </c>
      <c r="B323" s="96" t="s">
        <v>582</v>
      </c>
      <c r="D323" s="94" t="s">
        <v>583</v>
      </c>
      <c r="G323" s="178" t="s">
        <v>17</v>
      </c>
      <c r="H323" s="28">
        <v>1.0</v>
      </c>
      <c r="I323" s="182" t="s">
        <v>4</v>
      </c>
      <c r="J323" s="182">
        <v>18.0</v>
      </c>
      <c r="K323" s="182" t="s">
        <v>4</v>
      </c>
      <c r="L323" s="182">
        <v>18.0</v>
      </c>
      <c r="M323" s="53"/>
      <c r="N323" s="53"/>
      <c r="O323" s="53"/>
    </row>
    <row r="324">
      <c r="A324" s="167" t="s">
        <v>552</v>
      </c>
      <c r="B324" s="96" t="s">
        <v>578</v>
      </c>
      <c r="D324" s="94" t="s">
        <v>236</v>
      </c>
      <c r="G324" s="178" t="s">
        <v>18</v>
      </c>
      <c r="H324" s="28">
        <v>1.0</v>
      </c>
      <c r="I324" s="182" t="s">
        <v>4</v>
      </c>
      <c r="J324" s="182">
        <v>31.0</v>
      </c>
      <c r="K324" s="182" t="s">
        <v>4</v>
      </c>
      <c r="L324" s="182">
        <v>31.0</v>
      </c>
      <c r="M324" s="53"/>
      <c r="N324" s="53"/>
      <c r="O324" s="53"/>
    </row>
    <row r="325">
      <c r="A325" s="167" t="s">
        <v>552</v>
      </c>
      <c r="B325" s="96" t="s">
        <v>578</v>
      </c>
      <c r="D325" s="94" t="s">
        <v>236</v>
      </c>
      <c r="G325" s="178" t="s">
        <v>18</v>
      </c>
      <c r="H325" s="28">
        <v>1.0</v>
      </c>
      <c r="I325" s="182" t="s">
        <v>4</v>
      </c>
      <c r="J325" s="182">
        <v>18.0</v>
      </c>
      <c r="K325" s="182" t="s">
        <v>4</v>
      </c>
      <c r="L325" s="182">
        <v>18.0</v>
      </c>
      <c r="M325" s="53"/>
      <c r="N325" s="53"/>
      <c r="O325" s="53"/>
    </row>
    <row r="326">
      <c r="A326" s="167" t="s">
        <v>552</v>
      </c>
      <c r="B326" s="96" t="s">
        <v>565</v>
      </c>
      <c r="D326" s="94" t="s">
        <v>236</v>
      </c>
      <c r="G326" s="178" t="s">
        <v>15</v>
      </c>
      <c r="H326" s="28">
        <v>1.0</v>
      </c>
      <c r="I326" s="182" t="s">
        <v>4</v>
      </c>
      <c r="J326" s="182">
        <v>25.0</v>
      </c>
      <c r="K326" s="182" t="s">
        <v>4</v>
      </c>
      <c r="L326" s="182">
        <v>25.0</v>
      </c>
      <c r="M326" s="53"/>
      <c r="N326" s="53"/>
      <c r="O326" s="53"/>
    </row>
    <row r="327">
      <c r="A327" s="167" t="s">
        <v>552</v>
      </c>
      <c r="B327" s="96" t="s">
        <v>565</v>
      </c>
      <c r="D327" s="94" t="s">
        <v>236</v>
      </c>
      <c r="G327" s="178" t="s">
        <v>16</v>
      </c>
      <c r="H327" s="28">
        <v>1.0</v>
      </c>
      <c r="I327" s="182" t="s">
        <v>4</v>
      </c>
      <c r="J327" s="182">
        <v>17.0</v>
      </c>
      <c r="K327" s="182" t="s">
        <v>4</v>
      </c>
      <c r="L327" s="182">
        <v>17.0</v>
      </c>
      <c r="M327" s="53"/>
      <c r="N327" s="53"/>
      <c r="O327" s="53"/>
    </row>
    <row r="328">
      <c r="A328" s="167" t="s">
        <v>552</v>
      </c>
      <c r="B328" s="96" t="s">
        <v>578</v>
      </c>
      <c r="D328" s="94" t="s">
        <v>236</v>
      </c>
      <c r="G328" s="178" t="s">
        <v>15</v>
      </c>
      <c r="H328" s="28">
        <v>1.0</v>
      </c>
      <c r="I328" s="182" t="s">
        <v>4</v>
      </c>
      <c r="J328" s="182">
        <v>16.0</v>
      </c>
      <c r="K328" s="182" t="s">
        <v>4</v>
      </c>
      <c r="L328" s="182">
        <v>16.0</v>
      </c>
      <c r="M328" s="53"/>
      <c r="N328" s="53"/>
      <c r="O328" s="53"/>
    </row>
    <row r="329">
      <c r="A329" s="167" t="s">
        <v>552</v>
      </c>
      <c r="B329" s="96" t="s">
        <v>578</v>
      </c>
      <c r="D329" s="94" t="s">
        <v>236</v>
      </c>
      <c r="G329" s="178" t="s">
        <v>18</v>
      </c>
      <c r="H329" s="28">
        <v>1.0</v>
      </c>
      <c r="I329" s="182" t="s">
        <v>4</v>
      </c>
      <c r="J329" s="182">
        <v>19.0</v>
      </c>
      <c r="K329" s="182" t="s">
        <v>4</v>
      </c>
      <c r="L329" s="182">
        <v>19.0</v>
      </c>
      <c r="M329" s="53"/>
      <c r="N329" s="53"/>
      <c r="O329" s="53"/>
    </row>
    <row r="330">
      <c r="A330" s="167" t="s">
        <v>552</v>
      </c>
      <c r="B330" s="96" t="s">
        <v>578</v>
      </c>
      <c r="D330" s="94" t="s">
        <v>236</v>
      </c>
      <c r="G330" s="181" t="s">
        <v>592</v>
      </c>
      <c r="H330" s="28">
        <v>1.0</v>
      </c>
      <c r="I330" s="182" t="s">
        <v>4</v>
      </c>
      <c r="J330" s="182">
        <v>30.0</v>
      </c>
      <c r="K330" s="182" t="s">
        <v>4</v>
      </c>
      <c r="L330" s="182">
        <v>30.0</v>
      </c>
      <c r="M330" s="53"/>
      <c r="N330" s="53"/>
      <c r="O330" s="53"/>
    </row>
    <row r="331">
      <c r="A331" s="167" t="s">
        <v>552</v>
      </c>
      <c r="B331" s="96" t="s">
        <v>578</v>
      </c>
      <c r="D331" s="94" t="s">
        <v>236</v>
      </c>
      <c r="G331" s="178" t="s">
        <v>15</v>
      </c>
      <c r="H331" s="28">
        <v>1.0</v>
      </c>
      <c r="I331" s="182" t="s">
        <v>4</v>
      </c>
      <c r="J331" s="182">
        <v>45.0</v>
      </c>
      <c r="K331" s="182" t="s">
        <v>4</v>
      </c>
      <c r="L331" s="182">
        <v>45.0</v>
      </c>
      <c r="M331" s="53"/>
      <c r="N331" s="53"/>
      <c r="O331" s="53"/>
    </row>
    <row r="332">
      <c r="A332" s="167" t="s">
        <v>552</v>
      </c>
      <c r="B332" s="96" t="s">
        <v>578</v>
      </c>
      <c r="D332" s="94" t="s">
        <v>236</v>
      </c>
      <c r="G332" s="178" t="s">
        <v>16</v>
      </c>
      <c r="H332" s="28">
        <v>1.0</v>
      </c>
      <c r="I332" s="182" t="s">
        <v>4</v>
      </c>
      <c r="J332" s="182">
        <v>45.0</v>
      </c>
      <c r="K332" s="182" t="s">
        <v>4</v>
      </c>
      <c r="L332" s="182">
        <v>45.0</v>
      </c>
      <c r="M332" s="53"/>
      <c r="N332" s="53"/>
      <c r="O332" s="53"/>
    </row>
    <row r="333">
      <c r="A333" s="167" t="s">
        <v>552</v>
      </c>
      <c r="B333" s="96" t="s">
        <v>578</v>
      </c>
      <c r="D333" s="94" t="s">
        <v>236</v>
      </c>
      <c r="G333" s="178" t="s">
        <v>18</v>
      </c>
      <c r="H333" s="28">
        <v>1.0</v>
      </c>
      <c r="I333" s="182" t="s">
        <v>4</v>
      </c>
      <c r="J333" s="182">
        <v>45.0</v>
      </c>
      <c r="K333" s="182" t="s">
        <v>4</v>
      </c>
      <c r="L333" s="182">
        <v>45.0</v>
      </c>
      <c r="M333" s="53"/>
      <c r="N333" s="53"/>
      <c r="O333" s="53"/>
    </row>
    <row r="334">
      <c r="A334" s="167" t="s">
        <v>552</v>
      </c>
      <c r="B334" s="96" t="s">
        <v>571</v>
      </c>
      <c r="D334" s="94" t="s">
        <v>580</v>
      </c>
      <c r="G334" s="178" t="s">
        <v>16</v>
      </c>
      <c r="H334" s="28">
        <v>1.0</v>
      </c>
      <c r="I334" s="182" t="s">
        <v>4</v>
      </c>
      <c r="J334" s="182">
        <v>17.0</v>
      </c>
      <c r="K334" s="182" t="s">
        <v>4</v>
      </c>
      <c r="L334" s="182">
        <v>17.0</v>
      </c>
      <c r="M334" s="53"/>
      <c r="N334" s="53"/>
      <c r="O334" s="53"/>
    </row>
    <row r="335">
      <c r="A335" s="167" t="s">
        <v>552</v>
      </c>
      <c r="B335" s="96" t="s">
        <v>578</v>
      </c>
      <c r="D335" s="94" t="s">
        <v>236</v>
      </c>
      <c r="G335" s="178" t="s">
        <v>16</v>
      </c>
      <c r="H335" s="28">
        <v>1.0</v>
      </c>
      <c r="I335" s="182" t="s">
        <v>4</v>
      </c>
      <c r="J335" s="182">
        <v>18.0</v>
      </c>
      <c r="K335" s="182" t="s">
        <v>4</v>
      </c>
      <c r="L335" s="182">
        <v>18.0</v>
      </c>
      <c r="M335" s="53"/>
      <c r="N335" s="53"/>
      <c r="O335" s="53"/>
    </row>
    <row r="336">
      <c r="A336" s="167" t="s">
        <v>552</v>
      </c>
      <c r="B336" s="96" t="s">
        <v>578</v>
      </c>
      <c r="D336" s="94" t="s">
        <v>125</v>
      </c>
      <c r="G336" s="178" t="s">
        <v>16</v>
      </c>
      <c r="H336" s="28">
        <v>1.0</v>
      </c>
      <c r="I336" s="182" t="s">
        <v>4</v>
      </c>
      <c r="J336" s="182">
        <v>51.0</v>
      </c>
      <c r="K336" s="182" t="s">
        <v>4</v>
      </c>
      <c r="L336" s="182">
        <v>51.0</v>
      </c>
      <c r="M336" s="53"/>
      <c r="N336" s="53"/>
      <c r="O336" s="53"/>
    </row>
    <row r="337">
      <c r="A337" s="167" t="s">
        <v>552</v>
      </c>
      <c r="B337" s="96" t="s">
        <v>578</v>
      </c>
      <c r="D337" s="94" t="s">
        <v>236</v>
      </c>
      <c r="G337" s="178" t="s">
        <v>16</v>
      </c>
      <c r="H337" s="28">
        <v>1.0</v>
      </c>
      <c r="I337" s="182" t="s">
        <v>4</v>
      </c>
      <c r="J337" s="182">
        <v>39.0</v>
      </c>
      <c r="K337" s="182" t="s">
        <v>4</v>
      </c>
      <c r="L337" s="182">
        <v>39.0</v>
      </c>
      <c r="M337" s="53"/>
      <c r="N337" s="53"/>
      <c r="O337" s="53"/>
    </row>
    <row r="338">
      <c r="A338" s="167" t="s">
        <v>552</v>
      </c>
      <c r="B338" s="96" t="s">
        <v>593</v>
      </c>
      <c r="D338" s="94" t="s">
        <v>125</v>
      </c>
      <c r="G338" s="178" t="s">
        <v>544</v>
      </c>
      <c r="H338" s="28">
        <v>1.0</v>
      </c>
      <c r="I338" s="182" t="s">
        <v>4</v>
      </c>
      <c r="J338" s="182">
        <v>8.0</v>
      </c>
      <c r="K338" s="182" t="s">
        <v>4</v>
      </c>
      <c r="L338" s="182">
        <v>8.0</v>
      </c>
      <c r="M338" s="53"/>
      <c r="N338" s="53"/>
      <c r="O338" s="53"/>
    </row>
    <row r="339">
      <c r="A339" s="167" t="s">
        <v>552</v>
      </c>
      <c r="B339" s="96" t="s">
        <v>578</v>
      </c>
      <c r="D339" s="94" t="s">
        <v>236</v>
      </c>
      <c r="G339" s="178" t="s">
        <v>15</v>
      </c>
      <c r="H339" s="28">
        <v>1.0</v>
      </c>
      <c r="I339" s="182" t="s">
        <v>4</v>
      </c>
      <c r="J339" s="182">
        <v>62.0</v>
      </c>
      <c r="K339" s="182" t="s">
        <v>4</v>
      </c>
      <c r="L339" s="182">
        <v>62.0</v>
      </c>
      <c r="M339" s="53"/>
      <c r="N339" s="53"/>
      <c r="O339" s="53"/>
    </row>
    <row r="340">
      <c r="A340" s="167" t="s">
        <v>552</v>
      </c>
      <c r="B340" s="96" t="s">
        <v>594</v>
      </c>
      <c r="D340" s="94" t="s">
        <v>236</v>
      </c>
      <c r="G340" s="178" t="s">
        <v>16</v>
      </c>
      <c r="H340" s="28">
        <v>1.0</v>
      </c>
      <c r="I340" s="182" t="s">
        <v>4</v>
      </c>
      <c r="J340" s="182">
        <v>28.0</v>
      </c>
      <c r="K340" s="182" t="s">
        <v>4</v>
      </c>
      <c r="L340" s="182">
        <v>28.0</v>
      </c>
      <c r="M340" s="53"/>
      <c r="N340" s="53"/>
      <c r="O340" s="53"/>
    </row>
    <row r="341">
      <c r="A341" s="167" t="s">
        <v>552</v>
      </c>
      <c r="B341" s="96" t="s">
        <v>578</v>
      </c>
      <c r="D341" s="94" t="s">
        <v>125</v>
      </c>
      <c r="G341" s="178" t="s">
        <v>16</v>
      </c>
      <c r="H341" s="28">
        <v>1.0</v>
      </c>
      <c r="I341" s="182" t="s">
        <v>4</v>
      </c>
      <c r="J341" s="182">
        <v>13.0</v>
      </c>
      <c r="K341" s="182" t="s">
        <v>4</v>
      </c>
      <c r="L341" s="182">
        <v>13.0</v>
      </c>
      <c r="M341" s="53"/>
      <c r="N341" s="53"/>
      <c r="O341" s="53"/>
    </row>
    <row r="342">
      <c r="A342" s="167" t="s">
        <v>552</v>
      </c>
      <c r="B342" s="96" t="s">
        <v>578</v>
      </c>
      <c r="D342" s="94" t="s">
        <v>125</v>
      </c>
      <c r="G342" s="178" t="s">
        <v>18</v>
      </c>
      <c r="H342" s="28">
        <v>1.0</v>
      </c>
      <c r="I342" s="182" t="s">
        <v>4</v>
      </c>
      <c r="J342" s="182">
        <v>26.0</v>
      </c>
      <c r="K342" s="182" t="s">
        <v>4</v>
      </c>
      <c r="L342" s="182">
        <v>26.0</v>
      </c>
      <c r="M342" s="53"/>
      <c r="N342" s="53"/>
      <c r="O342" s="53"/>
    </row>
    <row r="343">
      <c r="A343" s="167" t="s">
        <v>552</v>
      </c>
      <c r="B343" s="96" t="s">
        <v>595</v>
      </c>
      <c r="D343" s="94" t="s">
        <v>583</v>
      </c>
      <c r="G343" s="178" t="s">
        <v>16</v>
      </c>
      <c r="H343" s="28">
        <v>1.0</v>
      </c>
      <c r="I343" s="182" t="s">
        <v>4</v>
      </c>
      <c r="J343" s="182">
        <v>33.0</v>
      </c>
      <c r="K343" s="182" t="s">
        <v>4</v>
      </c>
      <c r="L343" s="182">
        <v>33.0</v>
      </c>
      <c r="M343" s="53"/>
      <c r="N343" s="53"/>
      <c r="O343" s="53"/>
    </row>
    <row r="344">
      <c r="A344" s="167" t="s">
        <v>552</v>
      </c>
      <c r="B344" s="96" t="s">
        <v>595</v>
      </c>
      <c r="D344" s="94" t="s">
        <v>583</v>
      </c>
      <c r="G344" s="181" t="s">
        <v>592</v>
      </c>
      <c r="H344" s="28">
        <v>1.0</v>
      </c>
      <c r="I344" s="182" t="s">
        <v>4</v>
      </c>
      <c r="J344" s="182">
        <v>2.0</v>
      </c>
      <c r="K344" s="182" t="s">
        <v>4</v>
      </c>
      <c r="L344" s="182">
        <v>2.0</v>
      </c>
      <c r="M344" s="53"/>
      <c r="N344" s="53"/>
      <c r="O344" s="53"/>
    </row>
    <row r="345">
      <c r="A345" s="167" t="s">
        <v>552</v>
      </c>
      <c r="B345" s="96" t="s">
        <v>596</v>
      </c>
      <c r="D345" s="94" t="s">
        <v>125</v>
      </c>
      <c r="G345" s="178" t="s">
        <v>16</v>
      </c>
      <c r="H345" s="28">
        <v>1.0</v>
      </c>
      <c r="I345" s="182" t="s">
        <v>4</v>
      </c>
      <c r="J345" s="182">
        <v>26.0</v>
      </c>
      <c r="K345" s="182" t="s">
        <v>4</v>
      </c>
      <c r="L345" s="182">
        <v>26.0</v>
      </c>
      <c r="M345" s="53"/>
      <c r="N345" s="53"/>
      <c r="O345" s="53"/>
    </row>
    <row r="346">
      <c r="A346" s="167" t="s">
        <v>552</v>
      </c>
      <c r="B346" s="96" t="s">
        <v>596</v>
      </c>
      <c r="D346" s="94" t="s">
        <v>125</v>
      </c>
      <c r="G346" s="178" t="s">
        <v>19</v>
      </c>
      <c r="H346" s="28">
        <v>1.0</v>
      </c>
      <c r="I346" s="182" t="s">
        <v>4</v>
      </c>
      <c r="J346" s="182">
        <v>6.0</v>
      </c>
      <c r="K346" s="182" t="s">
        <v>4</v>
      </c>
      <c r="L346" s="182">
        <v>6.0</v>
      </c>
      <c r="M346" s="53"/>
      <c r="N346" s="53"/>
      <c r="O346" s="53"/>
    </row>
    <row r="347">
      <c r="A347" s="167" t="s">
        <v>552</v>
      </c>
      <c r="B347" s="96" t="s">
        <v>578</v>
      </c>
      <c r="D347" s="94" t="s">
        <v>125</v>
      </c>
      <c r="G347" s="178" t="s">
        <v>15</v>
      </c>
      <c r="H347" s="28">
        <v>1.0</v>
      </c>
      <c r="I347" s="182" t="s">
        <v>4</v>
      </c>
      <c r="J347" s="182">
        <v>17.0</v>
      </c>
      <c r="K347" s="182" t="s">
        <v>4</v>
      </c>
      <c r="L347" s="182">
        <v>17.0</v>
      </c>
      <c r="M347" s="53"/>
      <c r="N347" s="53"/>
      <c r="O347" s="53"/>
    </row>
    <row r="348">
      <c r="A348" s="167" t="s">
        <v>552</v>
      </c>
      <c r="B348" s="96" t="s">
        <v>578</v>
      </c>
      <c r="D348" s="94" t="s">
        <v>125</v>
      </c>
      <c r="G348" s="178" t="s">
        <v>17</v>
      </c>
      <c r="H348" s="28">
        <v>1.0</v>
      </c>
      <c r="I348" s="182" t="s">
        <v>4</v>
      </c>
      <c r="J348" s="182">
        <v>29.0</v>
      </c>
      <c r="K348" s="182" t="s">
        <v>4</v>
      </c>
      <c r="L348" s="182">
        <v>29.0</v>
      </c>
      <c r="M348" s="53"/>
      <c r="N348" s="53"/>
      <c r="O348" s="53"/>
    </row>
    <row r="349">
      <c r="A349" s="167" t="s">
        <v>552</v>
      </c>
      <c r="B349" s="96" t="s">
        <v>591</v>
      </c>
      <c r="D349" s="94" t="s">
        <v>194</v>
      </c>
      <c r="G349" s="178" t="s">
        <v>16</v>
      </c>
      <c r="H349" s="28">
        <v>1.0</v>
      </c>
      <c r="I349" s="182" t="s">
        <v>4</v>
      </c>
      <c r="J349" s="182">
        <v>44.0</v>
      </c>
      <c r="K349" s="182" t="s">
        <v>4</v>
      </c>
      <c r="L349" s="182">
        <v>44.0</v>
      </c>
      <c r="M349" s="53"/>
      <c r="N349" s="53"/>
      <c r="O349" s="53"/>
    </row>
    <row r="350">
      <c r="A350" s="167" t="s">
        <v>552</v>
      </c>
      <c r="B350" s="96" t="s">
        <v>591</v>
      </c>
      <c r="D350" s="94" t="s">
        <v>194</v>
      </c>
      <c r="G350" s="178" t="s">
        <v>15</v>
      </c>
      <c r="H350" s="28">
        <v>1.0</v>
      </c>
      <c r="I350" s="182" t="s">
        <v>4</v>
      </c>
      <c r="J350" s="182">
        <v>36.0</v>
      </c>
      <c r="K350" s="182" t="s">
        <v>4</v>
      </c>
      <c r="L350" s="182">
        <v>36.0</v>
      </c>
      <c r="M350" s="53"/>
      <c r="N350" s="53"/>
      <c r="O350" s="53"/>
    </row>
    <row r="351">
      <c r="A351" s="167" t="s">
        <v>552</v>
      </c>
      <c r="B351" s="96" t="s">
        <v>578</v>
      </c>
      <c r="D351" s="94" t="s">
        <v>129</v>
      </c>
      <c r="G351" s="178" t="s">
        <v>16</v>
      </c>
      <c r="H351" s="28">
        <v>1.0</v>
      </c>
      <c r="I351" s="182" t="s">
        <v>4</v>
      </c>
      <c r="J351" s="182">
        <v>22.0</v>
      </c>
      <c r="K351" s="182" t="s">
        <v>4</v>
      </c>
      <c r="L351" s="182">
        <v>22.0</v>
      </c>
      <c r="M351" s="53"/>
      <c r="N351" s="53"/>
      <c r="O351" s="53"/>
    </row>
    <row r="352">
      <c r="A352" s="167" t="s">
        <v>552</v>
      </c>
      <c r="B352" s="96" t="s">
        <v>578</v>
      </c>
      <c r="D352" s="94" t="s">
        <v>129</v>
      </c>
      <c r="G352" s="178" t="s">
        <v>15</v>
      </c>
      <c r="H352" s="28">
        <v>1.0</v>
      </c>
      <c r="I352" s="182" t="s">
        <v>4</v>
      </c>
      <c r="J352" s="182">
        <v>11.0</v>
      </c>
      <c r="K352" s="182" t="s">
        <v>4</v>
      </c>
      <c r="L352" s="182">
        <v>11.0</v>
      </c>
      <c r="M352" s="53"/>
      <c r="N352" s="53"/>
      <c r="O352" s="53"/>
    </row>
    <row r="353">
      <c r="A353" s="167" t="s">
        <v>552</v>
      </c>
      <c r="B353" s="96" t="s">
        <v>571</v>
      </c>
      <c r="D353" s="94" t="s">
        <v>129</v>
      </c>
      <c r="G353" s="178" t="s">
        <v>16</v>
      </c>
      <c r="H353" s="28">
        <v>1.0</v>
      </c>
      <c r="I353" s="182" t="s">
        <v>4</v>
      </c>
      <c r="J353" s="182">
        <v>9.0</v>
      </c>
      <c r="K353" s="182" t="s">
        <v>4</v>
      </c>
      <c r="L353" s="182">
        <v>9.0</v>
      </c>
      <c r="M353" s="53"/>
      <c r="N353" s="53"/>
      <c r="O353" s="53"/>
    </row>
    <row r="354">
      <c r="A354" s="167" t="s">
        <v>552</v>
      </c>
      <c r="B354" s="96" t="s">
        <v>578</v>
      </c>
      <c r="D354" s="94" t="s">
        <v>236</v>
      </c>
      <c r="G354" s="178" t="s">
        <v>17</v>
      </c>
      <c r="H354" s="28">
        <v>1.0</v>
      </c>
      <c r="I354" s="182" t="s">
        <v>4</v>
      </c>
      <c r="J354" s="182">
        <v>45.0</v>
      </c>
      <c r="K354" s="182" t="s">
        <v>4</v>
      </c>
      <c r="L354" s="182">
        <v>45.0</v>
      </c>
      <c r="M354" s="53"/>
      <c r="N354" s="53"/>
      <c r="O354" s="53"/>
    </row>
    <row r="355">
      <c r="A355" s="167" t="s">
        <v>552</v>
      </c>
      <c r="B355" s="96" t="s">
        <v>578</v>
      </c>
      <c r="D355" s="94" t="s">
        <v>236</v>
      </c>
      <c r="G355" s="178" t="s">
        <v>17</v>
      </c>
      <c r="H355" s="28">
        <v>1.0</v>
      </c>
      <c r="I355" s="182" t="s">
        <v>4</v>
      </c>
      <c r="J355" s="182">
        <v>28.0</v>
      </c>
      <c r="K355" s="182" t="s">
        <v>4</v>
      </c>
      <c r="L355" s="182">
        <v>28.0</v>
      </c>
      <c r="M355" s="53"/>
      <c r="N355" s="53"/>
      <c r="O355" s="53"/>
    </row>
    <row r="356">
      <c r="A356" s="167" t="s">
        <v>552</v>
      </c>
      <c r="B356" s="96" t="s">
        <v>578</v>
      </c>
      <c r="D356" s="94" t="s">
        <v>236</v>
      </c>
      <c r="G356" s="178" t="s">
        <v>16</v>
      </c>
      <c r="H356" s="28">
        <v>1.0</v>
      </c>
      <c r="I356" s="182" t="s">
        <v>4</v>
      </c>
      <c r="J356" s="182">
        <v>17.0</v>
      </c>
      <c r="K356" s="182" t="s">
        <v>4</v>
      </c>
      <c r="L356" s="182">
        <v>17.0</v>
      </c>
      <c r="M356" s="53"/>
      <c r="N356" s="53"/>
      <c r="O356" s="53"/>
    </row>
    <row r="357">
      <c r="A357" s="167" t="s">
        <v>552</v>
      </c>
      <c r="B357" s="96" t="s">
        <v>571</v>
      </c>
      <c r="D357" s="94" t="s">
        <v>580</v>
      </c>
      <c r="G357" s="178" t="s">
        <v>17</v>
      </c>
      <c r="H357" s="28">
        <v>1.0</v>
      </c>
      <c r="I357" s="182" t="s">
        <v>4</v>
      </c>
      <c r="J357" s="182">
        <v>20.0</v>
      </c>
      <c r="K357" s="182" t="s">
        <v>4</v>
      </c>
      <c r="L357" s="182">
        <v>20.0</v>
      </c>
      <c r="M357" s="53"/>
      <c r="N357" s="53"/>
      <c r="O357" s="53"/>
    </row>
    <row r="358">
      <c r="A358" s="167" t="s">
        <v>552</v>
      </c>
      <c r="B358" s="96" t="s">
        <v>578</v>
      </c>
      <c r="D358" s="94" t="s">
        <v>129</v>
      </c>
      <c r="G358" s="178" t="s">
        <v>16</v>
      </c>
      <c r="H358" s="28">
        <v>1.0</v>
      </c>
      <c r="I358" s="182" t="s">
        <v>4</v>
      </c>
      <c r="J358" s="182">
        <v>14.0</v>
      </c>
      <c r="K358" s="182" t="s">
        <v>4</v>
      </c>
      <c r="L358" s="182">
        <v>14.0</v>
      </c>
      <c r="M358" s="53"/>
      <c r="N358" s="53"/>
      <c r="O358" s="53"/>
    </row>
    <row r="359">
      <c r="A359" s="167" t="s">
        <v>552</v>
      </c>
      <c r="B359" s="96" t="s">
        <v>571</v>
      </c>
      <c r="D359" s="94" t="s">
        <v>129</v>
      </c>
      <c r="G359" s="178" t="s">
        <v>15</v>
      </c>
      <c r="H359" s="28">
        <v>1.0</v>
      </c>
      <c r="I359" s="182" t="s">
        <v>4</v>
      </c>
      <c r="J359" s="182">
        <v>8.0</v>
      </c>
      <c r="K359" s="182" t="s">
        <v>4</v>
      </c>
      <c r="L359" s="182">
        <v>8.0</v>
      </c>
      <c r="M359" s="53"/>
      <c r="N359" s="53"/>
      <c r="O359" s="53"/>
    </row>
    <row r="360">
      <c r="A360" s="167" t="s">
        <v>552</v>
      </c>
      <c r="B360" s="96" t="s">
        <v>578</v>
      </c>
      <c r="D360" s="94" t="s">
        <v>236</v>
      </c>
      <c r="G360" s="178" t="s">
        <v>16</v>
      </c>
      <c r="H360" s="28">
        <v>1.0</v>
      </c>
      <c r="I360" s="182" t="s">
        <v>4</v>
      </c>
      <c r="J360" s="182">
        <v>45.0</v>
      </c>
      <c r="K360" s="182" t="s">
        <v>4</v>
      </c>
      <c r="L360" s="182">
        <v>45.0</v>
      </c>
      <c r="M360" s="53"/>
      <c r="N360" s="53"/>
      <c r="O360" s="53"/>
    </row>
    <row r="361">
      <c r="A361" s="167" t="s">
        <v>552</v>
      </c>
      <c r="B361" s="96" t="s">
        <v>594</v>
      </c>
      <c r="D361" s="94" t="s">
        <v>236</v>
      </c>
      <c r="G361" s="178" t="s">
        <v>16</v>
      </c>
      <c r="H361" s="28">
        <v>1.0</v>
      </c>
      <c r="I361" s="182" t="s">
        <v>4</v>
      </c>
      <c r="J361" s="182">
        <v>26.0</v>
      </c>
      <c r="K361" s="182" t="s">
        <v>4</v>
      </c>
      <c r="L361" s="182">
        <v>26.0</v>
      </c>
      <c r="M361" s="53"/>
      <c r="N361" s="53"/>
      <c r="O361" s="53"/>
    </row>
    <row r="362">
      <c r="A362" s="167" t="s">
        <v>552</v>
      </c>
      <c r="B362" s="96" t="s">
        <v>597</v>
      </c>
      <c r="D362" s="94" t="s">
        <v>194</v>
      </c>
      <c r="G362" s="178" t="s">
        <v>16</v>
      </c>
      <c r="H362" s="28">
        <v>1.0</v>
      </c>
      <c r="I362" s="182" t="s">
        <v>4</v>
      </c>
      <c r="J362" s="182">
        <v>26.0</v>
      </c>
      <c r="K362" s="182" t="s">
        <v>4</v>
      </c>
      <c r="L362" s="182">
        <v>26.0</v>
      </c>
      <c r="M362" s="53"/>
      <c r="N362" s="53"/>
      <c r="O362" s="53"/>
    </row>
    <row r="363">
      <c r="A363" s="167" t="s">
        <v>552</v>
      </c>
      <c r="B363" s="96" t="s">
        <v>578</v>
      </c>
      <c r="D363" s="94" t="s">
        <v>187</v>
      </c>
      <c r="G363" s="178" t="s">
        <v>19</v>
      </c>
      <c r="H363" s="28">
        <v>1.0</v>
      </c>
      <c r="I363" s="182" t="s">
        <v>4</v>
      </c>
      <c r="J363" s="182">
        <v>35.0</v>
      </c>
      <c r="K363" s="182" t="s">
        <v>4</v>
      </c>
      <c r="L363" s="182">
        <v>35.0</v>
      </c>
      <c r="M363" s="53"/>
      <c r="N363" s="53"/>
      <c r="O363" s="53"/>
    </row>
    <row r="364">
      <c r="A364" s="167" t="s">
        <v>552</v>
      </c>
      <c r="B364" s="96" t="s">
        <v>578</v>
      </c>
      <c r="D364" s="94" t="s">
        <v>187</v>
      </c>
      <c r="G364" s="178" t="s">
        <v>19</v>
      </c>
      <c r="H364" s="28">
        <v>1.0</v>
      </c>
      <c r="I364" s="182" t="s">
        <v>4</v>
      </c>
      <c r="J364" s="182">
        <v>35.0</v>
      </c>
      <c r="K364" s="182" t="s">
        <v>4</v>
      </c>
      <c r="L364" s="182">
        <v>35.0</v>
      </c>
      <c r="M364" s="53"/>
      <c r="N364" s="53"/>
      <c r="O364" s="53"/>
    </row>
    <row r="365">
      <c r="A365" s="167" t="s">
        <v>552</v>
      </c>
      <c r="B365" s="96" t="s">
        <v>591</v>
      </c>
      <c r="D365" s="94" t="s">
        <v>288</v>
      </c>
      <c r="G365" s="178" t="s">
        <v>15</v>
      </c>
      <c r="H365" s="28">
        <v>1.0</v>
      </c>
      <c r="I365" s="182" t="s">
        <v>4</v>
      </c>
      <c r="J365" s="182">
        <v>23.0</v>
      </c>
      <c r="K365" s="182" t="s">
        <v>4</v>
      </c>
      <c r="L365" s="182">
        <v>23.0</v>
      </c>
      <c r="M365" s="53"/>
      <c r="N365" s="53"/>
      <c r="O365" s="53"/>
    </row>
    <row r="366">
      <c r="A366" s="167" t="s">
        <v>552</v>
      </c>
      <c r="B366" s="96" t="s">
        <v>578</v>
      </c>
      <c r="D366" s="94" t="s">
        <v>236</v>
      </c>
      <c r="G366" s="178" t="s">
        <v>16</v>
      </c>
      <c r="H366" s="28">
        <v>1.0</v>
      </c>
      <c r="I366" s="182" t="s">
        <v>4</v>
      </c>
      <c r="J366" s="182">
        <v>53.0</v>
      </c>
      <c r="K366" s="182" t="s">
        <v>4</v>
      </c>
      <c r="L366" s="182">
        <v>53.0</v>
      </c>
      <c r="M366" s="53"/>
      <c r="N366" s="53"/>
      <c r="O366" s="53"/>
    </row>
    <row r="367">
      <c r="A367" s="167" t="s">
        <v>552</v>
      </c>
      <c r="B367" s="96" t="s">
        <v>578</v>
      </c>
      <c r="D367" s="94" t="s">
        <v>236</v>
      </c>
      <c r="G367" s="178" t="s">
        <v>15</v>
      </c>
      <c r="H367" s="28">
        <v>1.0</v>
      </c>
      <c r="I367" s="182" t="s">
        <v>4</v>
      </c>
      <c r="J367" s="182">
        <v>90.0</v>
      </c>
      <c r="K367" s="182" t="s">
        <v>4</v>
      </c>
      <c r="L367" s="182">
        <v>90.0</v>
      </c>
      <c r="M367" s="53"/>
      <c r="N367" s="53"/>
      <c r="O367" s="53"/>
    </row>
    <row r="368">
      <c r="A368" s="167" t="s">
        <v>552</v>
      </c>
      <c r="B368" s="96" t="s">
        <v>578</v>
      </c>
      <c r="D368" s="94" t="s">
        <v>236</v>
      </c>
      <c r="G368" s="178" t="s">
        <v>17</v>
      </c>
      <c r="H368" s="28">
        <v>1.0</v>
      </c>
      <c r="I368" s="182" t="s">
        <v>4</v>
      </c>
      <c r="J368" s="182">
        <v>14.0</v>
      </c>
      <c r="K368" s="182" t="s">
        <v>4</v>
      </c>
      <c r="L368" s="182">
        <v>14.0</v>
      </c>
      <c r="M368" s="53"/>
      <c r="N368" s="53"/>
      <c r="O368" s="53"/>
    </row>
    <row r="369">
      <c r="A369" s="167" t="s">
        <v>552</v>
      </c>
      <c r="B369" s="96" t="s">
        <v>578</v>
      </c>
      <c r="D369" s="94" t="s">
        <v>236</v>
      </c>
      <c r="G369" s="178" t="s">
        <v>18</v>
      </c>
      <c r="H369" s="28">
        <v>1.0</v>
      </c>
      <c r="I369" s="182" t="s">
        <v>4</v>
      </c>
      <c r="J369" s="182">
        <v>27.0</v>
      </c>
      <c r="K369" s="182" t="s">
        <v>4</v>
      </c>
      <c r="L369" s="182">
        <v>27.0</v>
      </c>
      <c r="M369" s="53"/>
      <c r="N369" s="53"/>
      <c r="O369" s="53"/>
    </row>
    <row r="370">
      <c r="A370" s="167" t="s">
        <v>552</v>
      </c>
      <c r="B370" s="96" t="s">
        <v>578</v>
      </c>
      <c r="D370" s="94" t="s">
        <v>236</v>
      </c>
      <c r="G370" s="178" t="s">
        <v>16</v>
      </c>
      <c r="H370" s="28">
        <v>1.0</v>
      </c>
      <c r="I370" s="182" t="s">
        <v>4</v>
      </c>
      <c r="J370" s="182">
        <v>45.0</v>
      </c>
      <c r="K370" s="182" t="s">
        <v>4</v>
      </c>
      <c r="L370" s="182">
        <v>45.0</v>
      </c>
      <c r="M370" s="53"/>
      <c r="N370" s="53"/>
      <c r="O370" s="53"/>
    </row>
    <row r="371">
      <c r="A371" s="167" t="s">
        <v>552</v>
      </c>
      <c r="B371" s="96" t="s">
        <v>571</v>
      </c>
      <c r="D371" s="94" t="s">
        <v>129</v>
      </c>
      <c r="G371" s="178" t="s">
        <v>16</v>
      </c>
      <c r="H371" s="28">
        <v>1.0</v>
      </c>
      <c r="I371" s="182" t="s">
        <v>4</v>
      </c>
      <c r="J371" s="182">
        <v>8.0</v>
      </c>
      <c r="K371" s="182" t="s">
        <v>4</v>
      </c>
      <c r="L371" s="182">
        <v>8.0</v>
      </c>
      <c r="M371" s="53"/>
      <c r="N371" s="53"/>
      <c r="O371" s="53"/>
    </row>
    <row r="372">
      <c r="A372" s="167" t="s">
        <v>552</v>
      </c>
      <c r="B372" s="96" t="s">
        <v>578</v>
      </c>
      <c r="D372" s="94" t="s">
        <v>129</v>
      </c>
      <c r="G372" s="178" t="s">
        <v>16</v>
      </c>
      <c r="H372" s="28">
        <v>1.0</v>
      </c>
      <c r="I372" s="182" t="s">
        <v>4</v>
      </c>
      <c r="J372" s="182">
        <v>5.0</v>
      </c>
      <c r="K372" s="182" t="s">
        <v>4</v>
      </c>
      <c r="L372" s="182">
        <v>5.0</v>
      </c>
      <c r="M372" s="53"/>
      <c r="N372" s="53"/>
      <c r="O372" s="53"/>
    </row>
    <row r="373">
      <c r="A373" s="167" t="s">
        <v>552</v>
      </c>
      <c r="B373" s="96" t="s">
        <v>578</v>
      </c>
      <c r="D373" s="94" t="s">
        <v>236</v>
      </c>
      <c r="G373" s="181" t="s">
        <v>592</v>
      </c>
      <c r="H373" s="28">
        <v>1.0</v>
      </c>
      <c r="I373" s="182" t="s">
        <v>4</v>
      </c>
      <c r="J373" s="182">
        <v>11.0</v>
      </c>
      <c r="K373" s="182" t="s">
        <v>4</v>
      </c>
      <c r="L373" s="182">
        <v>11.0</v>
      </c>
      <c r="M373" s="53"/>
      <c r="N373" s="53"/>
      <c r="O373" s="53"/>
    </row>
    <row r="374">
      <c r="A374" s="167" t="s">
        <v>552</v>
      </c>
      <c r="B374" s="96" t="s">
        <v>578</v>
      </c>
      <c r="D374" s="94" t="s">
        <v>187</v>
      </c>
      <c r="G374" s="178" t="s">
        <v>19</v>
      </c>
      <c r="H374" s="28">
        <v>1.0</v>
      </c>
      <c r="I374" s="182" t="s">
        <v>4</v>
      </c>
      <c r="J374" s="182">
        <v>32.0</v>
      </c>
      <c r="K374" s="182" t="s">
        <v>4</v>
      </c>
      <c r="L374" s="182">
        <v>32.0</v>
      </c>
      <c r="M374" s="53"/>
      <c r="N374" s="53"/>
      <c r="O374" s="53"/>
    </row>
    <row r="375">
      <c r="A375" s="167" t="s">
        <v>598</v>
      </c>
      <c r="B375" s="183" t="s">
        <v>578</v>
      </c>
      <c r="F375" s="53"/>
      <c r="G375" s="184" t="s">
        <v>14</v>
      </c>
      <c r="H375" s="149">
        <v>1.0</v>
      </c>
      <c r="I375" s="185" t="s">
        <v>4</v>
      </c>
      <c r="J375" s="186">
        <v>204.0</v>
      </c>
      <c r="K375" s="185" t="s">
        <v>4</v>
      </c>
      <c r="L375" s="186">
        <v>204.0</v>
      </c>
      <c r="M375" s="53"/>
      <c r="N375" s="53"/>
      <c r="O375" s="53"/>
    </row>
    <row r="376">
      <c r="A376" s="167" t="s">
        <v>598</v>
      </c>
      <c r="B376" s="183" t="s">
        <v>578</v>
      </c>
      <c r="F376" s="53"/>
      <c r="G376" s="184" t="s">
        <v>15</v>
      </c>
      <c r="H376" s="149">
        <v>1.0</v>
      </c>
      <c r="I376" s="185" t="s">
        <v>4</v>
      </c>
      <c r="J376" s="186">
        <v>176.0</v>
      </c>
      <c r="K376" s="185" t="s">
        <v>4</v>
      </c>
      <c r="L376" s="186">
        <v>176.0</v>
      </c>
      <c r="M376" s="53"/>
      <c r="N376" s="53"/>
      <c r="O376" s="53"/>
    </row>
    <row r="377">
      <c r="A377" s="167" t="s">
        <v>598</v>
      </c>
      <c r="B377" s="183" t="s">
        <v>578</v>
      </c>
      <c r="F377" s="53"/>
      <c r="G377" s="184" t="s">
        <v>16</v>
      </c>
      <c r="H377" s="149">
        <v>1.0</v>
      </c>
      <c r="I377" s="185" t="s">
        <v>4</v>
      </c>
      <c r="J377" s="186">
        <v>276.0</v>
      </c>
      <c r="K377" s="185" t="s">
        <v>4</v>
      </c>
      <c r="L377" s="186">
        <v>276.0</v>
      </c>
      <c r="M377" s="53"/>
      <c r="N377" s="53"/>
      <c r="O377" s="53"/>
    </row>
    <row r="378">
      <c r="A378" s="167" t="s">
        <v>598</v>
      </c>
      <c r="B378" s="183" t="s">
        <v>578</v>
      </c>
      <c r="F378" s="53"/>
      <c r="G378" s="184" t="s">
        <v>17</v>
      </c>
      <c r="H378" s="149">
        <v>1.0</v>
      </c>
      <c r="I378" s="185" t="s">
        <v>4</v>
      </c>
      <c r="J378" s="186">
        <v>20.0</v>
      </c>
      <c r="K378" s="185" t="s">
        <v>4</v>
      </c>
      <c r="L378" s="186">
        <v>20.0</v>
      </c>
      <c r="M378" s="53"/>
      <c r="N378" s="53"/>
      <c r="O378" s="53"/>
    </row>
    <row r="379">
      <c r="A379" s="167" t="s">
        <v>598</v>
      </c>
      <c r="B379" s="183" t="s">
        <v>578</v>
      </c>
      <c r="F379" s="53"/>
      <c r="G379" s="184" t="s">
        <v>18</v>
      </c>
      <c r="H379" s="149">
        <v>1.0</v>
      </c>
      <c r="I379" s="185" t="s">
        <v>4</v>
      </c>
      <c r="J379" s="186">
        <v>10.0</v>
      </c>
      <c r="K379" s="185" t="s">
        <v>4</v>
      </c>
      <c r="L379" s="186">
        <v>10.0</v>
      </c>
      <c r="M379" s="53"/>
      <c r="N379" s="53"/>
      <c r="O379" s="53"/>
    </row>
    <row r="380">
      <c r="A380" s="167" t="s">
        <v>598</v>
      </c>
      <c r="B380" s="183" t="s">
        <v>578</v>
      </c>
      <c r="F380" s="53"/>
      <c r="G380" s="184" t="s">
        <v>14</v>
      </c>
      <c r="H380" s="149">
        <v>1.0</v>
      </c>
      <c r="I380" s="185" t="s">
        <v>4</v>
      </c>
      <c r="J380" s="186">
        <v>72.0</v>
      </c>
      <c r="K380" s="185" t="s">
        <v>4</v>
      </c>
      <c r="L380" s="186">
        <v>72.0</v>
      </c>
      <c r="M380" s="53"/>
      <c r="N380" s="53"/>
      <c r="O380" s="53"/>
    </row>
    <row r="381">
      <c r="A381" s="167" t="s">
        <v>598</v>
      </c>
      <c r="B381" s="183" t="s">
        <v>599</v>
      </c>
      <c r="F381" s="53"/>
      <c r="G381" s="184" t="s">
        <v>14</v>
      </c>
      <c r="H381" s="149">
        <v>1.0</v>
      </c>
      <c r="I381" s="185" t="s">
        <v>4</v>
      </c>
      <c r="J381" s="186">
        <v>23.0</v>
      </c>
      <c r="K381" s="185" t="s">
        <v>4</v>
      </c>
      <c r="L381" s="186">
        <v>23.0</v>
      </c>
      <c r="M381" s="53"/>
      <c r="N381" s="53"/>
      <c r="O381" s="53"/>
    </row>
    <row r="382">
      <c r="A382" s="167" t="s">
        <v>598</v>
      </c>
      <c r="B382" s="183" t="s">
        <v>599</v>
      </c>
      <c r="F382" s="53"/>
      <c r="G382" s="184" t="s">
        <v>15</v>
      </c>
      <c r="H382" s="149">
        <v>1.0</v>
      </c>
      <c r="I382" s="185" t="s">
        <v>4</v>
      </c>
      <c r="J382" s="186">
        <v>176.0</v>
      </c>
      <c r="K382" s="185" t="s">
        <v>4</v>
      </c>
      <c r="L382" s="186">
        <v>176.0</v>
      </c>
      <c r="M382" s="53"/>
      <c r="N382" s="53"/>
      <c r="O382" s="53"/>
    </row>
    <row r="383">
      <c r="A383" s="167" t="s">
        <v>598</v>
      </c>
      <c r="B383" s="183" t="s">
        <v>599</v>
      </c>
      <c r="F383" s="53"/>
      <c r="G383" s="184" t="s">
        <v>16</v>
      </c>
      <c r="H383" s="149">
        <v>1.0</v>
      </c>
      <c r="I383" s="185" t="s">
        <v>4</v>
      </c>
      <c r="J383" s="186">
        <v>178.0</v>
      </c>
      <c r="K383" s="185" t="s">
        <v>4</v>
      </c>
      <c r="L383" s="186">
        <v>178.0</v>
      </c>
      <c r="M383" s="53"/>
      <c r="N383" s="53"/>
      <c r="O383" s="53"/>
    </row>
    <row r="384">
      <c r="A384" s="167" t="s">
        <v>598</v>
      </c>
      <c r="B384" s="183" t="s">
        <v>599</v>
      </c>
      <c r="F384" s="53"/>
      <c r="G384" s="184" t="s">
        <v>17</v>
      </c>
      <c r="H384" s="149">
        <v>1.0</v>
      </c>
      <c r="I384" s="185" t="s">
        <v>4</v>
      </c>
      <c r="J384" s="186">
        <v>225.0</v>
      </c>
      <c r="K384" s="185" t="s">
        <v>4</v>
      </c>
      <c r="L384" s="186">
        <v>225.0</v>
      </c>
      <c r="M384" s="53"/>
      <c r="N384" s="53"/>
      <c r="O384" s="53"/>
    </row>
    <row r="385">
      <c r="A385" s="167" t="s">
        <v>598</v>
      </c>
      <c r="B385" s="183" t="s">
        <v>599</v>
      </c>
      <c r="F385" s="53"/>
      <c r="G385" s="184" t="s">
        <v>18</v>
      </c>
      <c r="H385" s="149">
        <v>1.0</v>
      </c>
      <c r="I385" s="185" t="s">
        <v>4</v>
      </c>
      <c r="J385" s="186">
        <v>174.0</v>
      </c>
      <c r="K385" s="185" t="s">
        <v>4</v>
      </c>
      <c r="L385" s="186">
        <v>174.0</v>
      </c>
      <c r="M385" s="53"/>
      <c r="N385" s="53"/>
      <c r="O385" s="53"/>
    </row>
    <row r="386">
      <c r="A386" s="167" t="s">
        <v>598</v>
      </c>
      <c r="B386" s="183" t="s">
        <v>571</v>
      </c>
      <c r="F386" s="53"/>
      <c r="G386" s="184" t="s">
        <v>14</v>
      </c>
      <c r="H386" s="149">
        <v>1.0</v>
      </c>
      <c r="I386" s="185" t="s">
        <v>4</v>
      </c>
      <c r="J386" s="186">
        <v>1950.0</v>
      </c>
      <c r="K386" s="185" t="s">
        <v>4</v>
      </c>
      <c r="L386" s="186">
        <v>1950.0</v>
      </c>
      <c r="M386" s="53"/>
      <c r="N386" s="53"/>
      <c r="O386" s="53"/>
    </row>
    <row r="387">
      <c r="A387" s="167" t="s">
        <v>598</v>
      </c>
      <c r="B387" s="183" t="s">
        <v>571</v>
      </c>
      <c r="F387" s="53"/>
      <c r="G387" s="184" t="s">
        <v>15</v>
      </c>
      <c r="H387" s="149">
        <v>1.0</v>
      </c>
      <c r="I387" s="185" t="s">
        <v>4</v>
      </c>
      <c r="J387" s="186">
        <v>238.0</v>
      </c>
      <c r="K387" s="185" t="s">
        <v>4</v>
      </c>
      <c r="L387" s="186">
        <v>238.0</v>
      </c>
      <c r="M387" s="53"/>
      <c r="N387" s="53"/>
      <c r="O387" s="53"/>
    </row>
    <row r="388">
      <c r="A388" s="167" t="s">
        <v>598</v>
      </c>
      <c r="B388" s="183" t="s">
        <v>571</v>
      </c>
      <c r="F388" s="53"/>
      <c r="G388" s="184" t="s">
        <v>16</v>
      </c>
      <c r="H388" s="149">
        <v>1.0</v>
      </c>
      <c r="I388" s="185" t="s">
        <v>4</v>
      </c>
      <c r="J388" s="186">
        <v>153.0</v>
      </c>
      <c r="K388" s="185" t="s">
        <v>4</v>
      </c>
      <c r="L388" s="186">
        <v>153.0</v>
      </c>
      <c r="M388" s="53"/>
      <c r="N388" s="53"/>
      <c r="O388" s="53"/>
    </row>
    <row r="389">
      <c r="A389" s="167" t="s">
        <v>598</v>
      </c>
      <c r="B389" s="183" t="s">
        <v>571</v>
      </c>
      <c r="F389" s="53"/>
      <c r="G389" s="184" t="s">
        <v>17</v>
      </c>
      <c r="H389" s="149">
        <v>1.0</v>
      </c>
      <c r="I389" s="185" t="s">
        <v>4</v>
      </c>
      <c r="J389" s="186">
        <v>42.0</v>
      </c>
      <c r="K389" s="185" t="s">
        <v>4</v>
      </c>
      <c r="L389" s="186">
        <v>42.0</v>
      </c>
      <c r="M389" s="53"/>
      <c r="N389" s="53"/>
      <c r="O389" s="53"/>
    </row>
    <row r="390">
      <c r="A390" s="167" t="s">
        <v>598</v>
      </c>
      <c r="B390" s="183" t="s">
        <v>571</v>
      </c>
      <c r="F390" s="53"/>
      <c r="G390" s="184" t="s">
        <v>18</v>
      </c>
      <c r="H390" s="149">
        <v>1.0</v>
      </c>
      <c r="I390" s="185" t="s">
        <v>4</v>
      </c>
      <c r="J390" s="186">
        <v>102.0</v>
      </c>
      <c r="K390" s="185" t="s">
        <v>4</v>
      </c>
      <c r="L390" s="186">
        <v>102.0</v>
      </c>
      <c r="M390" s="53"/>
      <c r="N390" s="53"/>
      <c r="O390" s="53"/>
    </row>
    <row r="391">
      <c r="A391" s="167" t="s">
        <v>598</v>
      </c>
      <c r="B391" s="183" t="s">
        <v>571</v>
      </c>
      <c r="F391" s="53"/>
      <c r="G391" s="184" t="s">
        <v>14</v>
      </c>
      <c r="H391" s="149">
        <v>1.0</v>
      </c>
      <c r="I391" s="185" t="s">
        <v>4</v>
      </c>
      <c r="J391" s="186">
        <v>36.0</v>
      </c>
      <c r="K391" s="185" t="s">
        <v>4</v>
      </c>
      <c r="L391" s="186">
        <v>36.0</v>
      </c>
      <c r="M391" s="53"/>
      <c r="N391" s="53"/>
      <c r="O391" s="53"/>
    </row>
    <row r="392">
      <c r="A392" s="167" t="s">
        <v>598</v>
      </c>
      <c r="B392" s="183" t="s">
        <v>571</v>
      </c>
      <c r="F392" s="53"/>
      <c r="G392" s="184" t="s">
        <v>15</v>
      </c>
      <c r="H392" s="149">
        <v>1.0</v>
      </c>
      <c r="I392" s="185" t="s">
        <v>4</v>
      </c>
      <c r="J392" s="186">
        <v>122.0</v>
      </c>
      <c r="K392" s="185" t="s">
        <v>4</v>
      </c>
      <c r="L392" s="186">
        <v>122.0</v>
      </c>
      <c r="M392" s="53"/>
      <c r="N392" s="53"/>
      <c r="O392" s="53"/>
    </row>
    <row r="393">
      <c r="A393" s="167" t="s">
        <v>598</v>
      </c>
      <c r="B393" s="183" t="s">
        <v>571</v>
      </c>
      <c r="F393" s="53"/>
      <c r="G393" s="184" t="s">
        <v>16</v>
      </c>
      <c r="H393" s="149">
        <v>1.0</v>
      </c>
      <c r="I393" s="185" t="s">
        <v>4</v>
      </c>
      <c r="J393" s="186">
        <v>233.0</v>
      </c>
      <c r="K393" s="185" t="s">
        <v>4</v>
      </c>
      <c r="L393" s="186">
        <v>233.0</v>
      </c>
      <c r="M393" s="53"/>
      <c r="N393" s="53"/>
      <c r="O393" s="53"/>
    </row>
    <row r="394">
      <c r="A394" s="167" t="s">
        <v>598</v>
      </c>
      <c r="B394" s="183" t="s">
        <v>571</v>
      </c>
      <c r="F394" s="53"/>
      <c r="G394" s="184" t="s">
        <v>17</v>
      </c>
      <c r="H394" s="149">
        <v>1.0</v>
      </c>
      <c r="I394" s="185" t="s">
        <v>4</v>
      </c>
      <c r="J394" s="186">
        <v>148.0</v>
      </c>
      <c r="K394" s="185" t="s">
        <v>4</v>
      </c>
      <c r="L394" s="186">
        <v>148.0</v>
      </c>
      <c r="M394" s="53"/>
      <c r="N394" s="53"/>
      <c r="O394" s="53"/>
    </row>
    <row r="395">
      <c r="A395" s="53"/>
      <c r="B395" s="53"/>
      <c r="C395" s="53"/>
      <c r="D395" s="53"/>
      <c r="E395" s="53"/>
      <c r="F395" s="53"/>
      <c r="G395" s="187"/>
      <c r="H395" s="56"/>
      <c r="I395" s="56"/>
      <c r="J395" s="56"/>
      <c r="K395" s="56"/>
      <c r="L395" s="56"/>
      <c r="M395" s="53"/>
      <c r="N395" s="53"/>
      <c r="O395" s="53"/>
    </row>
    <row r="396">
      <c r="A396" s="167" t="s">
        <v>600</v>
      </c>
      <c r="B396" s="188" t="s">
        <v>24</v>
      </c>
      <c r="C396" s="53"/>
      <c r="D396" s="189" t="s">
        <v>29</v>
      </c>
      <c r="E396" s="53"/>
      <c r="F396" s="53"/>
      <c r="G396" s="190" t="s">
        <v>12</v>
      </c>
      <c r="H396" s="28">
        <v>1.0</v>
      </c>
      <c r="I396" s="190" t="s">
        <v>4</v>
      </c>
      <c r="J396" s="191">
        <v>40.0</v>
      </c>
      <c r="K396" s="190" t="s">
        <v>4</v>
      </c>
      <c r="L396" s="191">
        <v>40.0</v>
      </c>
      <c r="M396" s="53"/>
      <c r="N396" s="53"/>
      <c r="O396" s="53"/>
    </row>
    <row r="397">
      <c r="A397" s="167" t="s">
        <v>600</v>
      </c>
      <c r="B397" s="188" t="s">
        <v>24</v>
      </c>
      <c r="C397" s="53"/>
      <c r="D397" s="189" t="s">
        <v>29</v>
      </c>
      <c r="E397" s="53"/>
      <c r="F397" s="53"/>
      <c r="G397" s="190" t="s">
        <v>13</v>
      </c>
      <c r="H397" s="28">
        <v>1.0</v>
      </c>
      <c r="I397" s="190" t="s">
        <v>4</v>
      </c>
      <c r="J397" s="191"/>
      <c r="K397" s="190" t="s">
        <v>4</v>
      </c>
      <c r="L397" s="191"/>
      <c r="M397" s="53"/>
      <c r="N397" s="53"/>
      <c r="O397" s="53"/>
    </row>
    <row r="398">
      <c r="A398" s="167" t="s">
        <v>600</v>
      </c>
      <c r="B398" s="188" t="s">
        <v>24</v>
      </c>
      <c r="C398" s="53"/>
      <c r="D398" s="189" t="s">
        <v>29</v>
      </c>
      <c r="E398" s="53"/>
      <c r="F398" s="53"/>
      <c r="G398" s="149" t="s">
        <v>14</v>
      </c>
      <c r="H398" s="28">
        <v>1.0</v>
      </c>
      <c r="I398" s="190" t="s">
        <v>4</v>
      </c>
      <c r="J398" s="191"/>
      <c r="K398" s="190" t="s">
        <v>4</v>
      </c>
      <c r="L398" s="191"/>
      <c r="M398" s="53"/>
      <c r="N398" s="53"/>
      <c r="O398" s="53"/>
    </row>
    <row r="399">
      <c r="A399" s="167" t="s">
        <v>600</v>
      </c>
      <c r="B399" s="188" t="s">
        <v>24</v>
      </c>
      <c r="C399" s="53"/>
      <c r="D399" s="189" t="s">
        <v>29</v>
      </c>
      <c r="E399" s="53"/>
      <c r="F399" s="53"/>
      <c r="G399" s="190" t="s">
        <v>15</v>
      </c>
      <c r="H399" s="28">
        <v>1.0</v>
      </c>
      <c r="I399" s="190" t="s">
        <v>4</v>
      </c>
      <c r="J399" s="191"/>
      <c r="K399" s="190" t="s">
        <v>4</v>
      </c>
      <c r="L399" s="191"/>
      <c r="M399" s="53"/>
      <c r="N399" s="53"/>
      <c r="O399" s="53"/>
    </row>
    <row r="400">
      <c r="A400" s="167" t="s">
        <v>600</v>
      </c>
      <c r="B400" s="188" t="s">
        <v>24</v>
      </c>
      <c r="C400" s="53"/>
      <c r="D400" s="189" t="s">
        <v>29</v>
      </c>
      <c r="E400" s="53"/>
      <c r="F400" s="53"/>
      <c r="G400" s="190" t="s">
        <v>16</v>
      </c>
      <c r="H400" s="28">
        <v>1.0</v>
      </c>
      <c r="I400" s="190" t="s">
        <v>4</v>
      </c>
      <c r="J400" s="191"/>
      <c r="K400" s="190" t="s">
        <v>4</v>
      </c>
      <c r="L400" s="191"/>
      <c r="M400" s="53"/>
      <c r="N400" s="53"/>
      <c r="O400" s="53"/>
    </row>
    <row r="401">
      <c r="A401" s="167" t="s">
        <v>600</v>
      </c>
      <c r="B401" s="188" t="s">
        <v>24</v>
      </c>
      <c r="C401" s="53"/>
      <c r="D401" s="189" t="s">
        <v>29</v>
      </c>
      <c r="E401" s="53"/>
      <c r="F401" s="53"/>
      <c r="G401" s="190" t="s">
        <v>17</v>
      </c>
      <c r="H401" s="28">
        <v>1.0</v>
      </c>
      <c r="I401" s="190" t="s">
        <v>4</v>
      </c>
      <c r="J401" s="191"/>
      <c r="K401" s="190" t="s">
        <v>4</v>
      </c>
      <c r="L401" s="191"/>
      <c r="M401" s="53"/>
      <c r="N401" s="53"/>
      <c r="O401" s="53"/>
    </row>
    <row r="402">
      <c r="A402" s="167" t="s">
        <v>600</v>
      </c>
      <c r="B402" s="188" t="s">
        <v>24</v>
      </c>
      <c r="C402" s="53"/>
      <c r="D402" s="189" t="s">
        <v>29</v>
      </c>
      <c r="E402" s="53"/>
      <c r="F402" s="53"/>
      <c r="G402" s="190" t="s">
        <v>18</v>
      </c>
      <c r="H402" s="28">
        <v>1.0</v>
      </c>
      <c r="I402" s="190" t="s">
        <v>4</v>
      </c>
      <c r="J402" s="191"/>
      <c r="K402" s="190" t="s">
        <v>4</v>
      </c>
      <c r="L402" s="191"/>
      <c r="M402" s="53"/>
      <c r="N402" s="53"/>
      <c r="O402" s="53"/>
    </row>
    <row r="403">
      <c r="A403" s="167" t="s">
        <v>600</v>
      </c>
      <c r="B403" s="188" t="s">
        <v>24</v>
      </c>
      <c r="C403" s="53"/>
      <c r="D403" s="189" t="s">
        <v>29</v>
      </c>
      <c r="E403" s="53"/>
      <c r="F403" s="53"/>
      <c r="G403" s="190" t="s">
        <v>19</v>
      </c>
      <c r="H403" s="28">
        <v>1.0</v>
      </c>
      <c r="I403" s="190" t="s">
        <v>4</v>
      </c>
      <c r="J403" s="191"/>
      <c r="K403" s="190" t="s">
        <v>4</v>
      </c>
      <c r="L403" s="191"/>
      <c r="M403" s="53"/>
      <c r="N403" s="53"/>
      <c r="O403" s="53"/>
    </row>
    <row r="404">
      <c r="A404" s="167" t="s">
        <v>600</v>
      </c>
      <c r="B404" s="188" t="s">
        <v>24</v>
      </c>
      <c r="C404" s="53"/>
      <c r="D404" s="189" t="s">
        <v>29</v>
      </c>
      <c r="E404" s="53"/>
      <c r="F404" s="53"/>
      <c r="G404" s="190" t="s">
        <v>20</v>
      </c>
      <c r="H404" s="28">
        <v>1.0</v>
      </c>
      <c r="I404" s="190" t="s">
        <v>4</v>
      </c>
      <c r="J404" s="191"/>
      <c r="K404" s="190" t="s">
        <v>4</v>
      </c>
      <c r="L404" s="191"/>
      <c r="M404" s="53"/>
      <c r="N404" s="53"/>
      <c r="O404" s="53"/>
    </row>
    <row r="405">
      <c r="A405" s="167" t="s">
        <v>600</v>
      </c>
      <c r="B405" s="188" t="s">
        <v>24</v>
      </c>
      <c r="C405" s="53"/>
      <c r="D405" s="189" t="s">
        <v>29</v>
      </c>
      <c r="E405" s="53"/>
      <c r="F405" s="53"/>
      <c r="G405" s="190" t="s">
        <v>21</v>
      </c>
      <c r="H405" s="28">
        <v>1.0</v>
      </c>
      <c r="I405" s="190" t="s">
        <v>7</v>
      </c>
      <c r="J405" s="191"/>
      <c r="K405" s="190" t="s">
        <v>7</v>
      </c>
      <c r="L405" s="191"/>
      <c r="M405" s="53"/>
      <c r="N405" s="53"/>
      <c r="O405" s="53"/>
    </row>
    <row r="406">
      <c r="A406" s="167" t="s">
        <v>600</v>
      </c>
      <c r="B406" s="188" t="s">
        <v>24</v>
      </c>
      <c r="C406" s="53"/>
      <c r="D406" s="189" t="s">
        <v>29</v>
      </c>
      <c r="E406" s="53"/>
      <c r="F406" s="53"/>
      <c r="G406" s="190" t="s">
        <v>13</v>
      </c>
      <c r="H406" s="28">
        <v>1.0</v>
      </c>
      <c r="I406" s="190" t="s">
        <v>7</v>
      </c>
      <c r="J406" s="191"/>
      <c r="K406" s="190" t="s">
        <v>7</v>
      </c>
      <c r="L406" s="191"/>
      <c r="M406" s="53"/>
      <c r="N406" s="53"/>
      <c r="O406" s="53"/>
    </row>
    <row r="407">
      <c r="A407" s="167" t="s">
        <v>600</v>
      </c>
      <c r="B407" s="188" t="s">
        <v>24</v>
      </c>
      <c r="C407" s="53"/>
      <c r="D407" s="189" t="s">
        <v>29</v>
      </c>
      <c r="E407" s="53"/>
      <c r="F407" s="53"/>
      <c r="G407" s="190" t="s">
        <v>14</v>
      </c>
      <c r="H407" s="28">
        <v>1.0</v>
      </c>
      <c r="I407" s="190" t="s">
        <v>7</v>
      </c>
      <c r="J407" s="191"/>
      <c r="K407" s="190" t="s">
        <v>7</v>
      </c>
      <c r="L407" s="191"/>
      <c r="M407" s="53"/>
      <c r="N407" s="53"/>
      <c r="O407" s="53"/>
    </row>
    <row r="408">
      <c r="A408" s="167" t="s">
        <v>600</v>
      </c>
      <c r="B408" s="188" t="s">
        <v>24</v>
      </c>
      <c r="C408" s="53"/>
      <c r="D408" s="189" t="s">
        <v>29</v>
      </c>
      <c r="E408" s="53"/>
      <c r="F408" s="53"/>
      <c r="G408" s="190" t="s">
        <v>15</v>
      </c>
      <c r="H408" s="28">
        <v>1.0</v>
      </c>
      <c r="I408" s="190" t="s">
        <v>7</v>
      </c>
      <c r="J408" s="191"/>
      <c r="K408" s="190" t="s">
        <v>7</v>
      </c>
      <c r="L408" s="191"/>
      <c r="M408" s="53"/>
      <c r="N408" s="53"/>
      <c r="O408" s="53"/>
    </row>
    <row r="409">
      <c r="A409" s="167" t="s">
        <v>600</v>
      </c>
      <c r="B409" s="188" t="s">
        <v>24</v>
      </c>
      <c r="C409" s="53"/>
      <c r="D409" s="189" t="s">
        <v>29</v>
      </c>
      <c r="E409" s="53"/>
      <c r="F409" s="53"/>
      <c r="G409" s="190" t="s">
        <v>16</v>
      </c>
      <c r="H409" s="28">
        <v>1.0</v>
      </c>
      <c r="I409" s="190" t="s">
        <v>7</v>
      </c>
      <c r="J409" s="191"/>
      <c r="K409" s="190" t="s">
        <v>7</v>
      </c>
      <c r="L409" s="191"/>
      <c r="M409" s="53"/>
      <c r="N409" s="53"/>
      <c r="O409" s="53"/>
    </row>
    <row r="410">
      <c r="A410" s="167" t="s">
        <v>600</v>
      </c>
      <c r="B410" s="188" t="s">
        <v>24</v>
      </c>
      <c r="C410" s="53"/>
      <c r="D410" s="189" t="s">
        <v>29</v>
      </c>
      <c r="E410" s="53"/>
      <c r="F410" s="53"/>
      <c r="G410" s="190" t="s">
        <v>17</v>
      </c>
      <c r="H410" s="28">
        <v>1.0</v>
      </c>
      <c r="I410" s="190" t="s">
        <v>7</v>
      </c>
      <c r="J410" s="191"/>
      <c r="K410" s="190" t="s">
        <v>7</v>
      </c>
      <c r="L410" s="191"/>
      <c r="M410" s="53"/>
      <c r="N410" s="53"/>
      <c r="O410" s="53"/>
    </row>
    <row r="411">
      <c r="A411" s="167" t="s">
        <v>600</v>
      </c>
      <c r="B411" s="188" t="s">
        <v>24</v>
      </c>
      <c r="C411" s="53"/>
      <c r="D411" s="189" t="s">
        <v>29</v>
      </c>
      <c r="E411" s="53"/>
      <c r="F411" s="53"/>
      <c r="G411" s="190" t="s">
        <v>18</v>
      </c>
      <c r="H411" s="28">
        <v>1.0</v>
      </c>
      <c r="I411" s="190" t="s">
        <v>7</v>
      </c>
      <c r="J411" s="191"/>
      <c r="K411" s="190" t="s">
        <v>7</v>
      </c>
      <c r="L411" s="191"/>
      <c r="M411" s="53"/>
      <c r="N411" s="53"/>
      <c r="O411" s="53"/>
    </row>
    <row r="412">
      <c r="A412" s="167" t="s">
        <v>600</v>
      </c>
      <c r="B412" s="188" t="s">
        <v>24</v>
      </c>
      <c r="C412" s="53"/>
      <c r="D412" s="189" t="s">
        <v>29</v>
      </c>
      <c r="E412" s="53"/>
      <c r="F412" s="53"/>
      <c r="G412" s="190" t="s">
        <v>19</v>
      </c>
      <c r="H412" s="28">
        <v>1.0</v>
      </c>
      <c r="I412" s="190" t="s">
        <v>7</v>
      </c>
      <c r="J412" s="191"/>
      <c r="K412" s="190" t="s">
        <v>7</v>
      </c>
      <c r="L412" s="191"/>
      <c r="M412" s="53"/>
      <c r="N412" s="53"/>
      <c r="O412" s="53"/>
    </row>
    <row r="413">
      <c r="A413" s="167" t="s">
        <v>600</v>
      </c>
      <c r="B413" s="188" t="s">
        <v>24</v>
      </c>
      <c r="C413" s="53"/>
      <c r="D413" s="189" t="s">
        <v>29</v>
      </c>
      <c r="E413" s="53"/>
      <c r="F413" s="53"/>
      <c r="G413" s="190" t="s">
        <v>20</v>
      </c>
      <c r="H413" s="28">
        <v>1.0</v>
      </c>
      <c r="I413" s="190" t="s">
        <v>7</v>
      </c>
      <c r="J413" s="191"/>
      <c r="K413" s="190" t="s">
        <v>7</v>
      </c>
      <c r="L413" s="191"/>
      <c r="M413" s="53"/>
      <c r="N413" s="53"/>
      <c r="O413" s="53"/>
    </row>
    <row r="414">
      <c r="A414" s="167" t="s">
        <v>600</v>
      </c>
      <c r="B414" s="188" t="s">
        <v>34</v>
      </c>
      <c r="C414" s="53"/>
      <c r="D414" s="189" t="s">
        <v>29</v>
      </c>
      <c r="E414" s="53"/>
      <c r="F414" s="53"/>
      <c r="G414" s="190" t="s">
        <v>12</v>
      </c>
      <c r="H414" s="28">
        <v>1.0</v>
      </c>
      <c r="I414" s="190" t="s">
        <v>4</v>
      </c>
      <c r="J414" s="191">
        <v>30.0</v>
      </c>
      <c r="K414" s="190" t="s">
        <v>4</v>
      </c>
      <c r="L414" s="191">
        <v>30.0</v>
      </c>
      <c r="M414" s="53"/>
      <c r="N414" s="53"/>
      <c r="O414" s="53"/>
    </row>
    <row r="415">
      <c r="A415" s="167" t="s">
        <v>600</v>
      </c>
      <c r="B415" s="188" t="s">
        <v>34</v>
      </c>
      <c r="C415" s="53"/>
      <c r="D415" s="189" t="s">
        <v>29</v>
      </c>
      <c r="E415" s="53"/>
      <c r="F415" s="53"/>
      <c r="G415" s="190" t="s">
        <v>13</v>
      </c>
      <c r="H415" s="28">
        <v>1.0</v>
      </c>
      <c r="I415" s="190" t="s">
        <v>4</v>
      </c>
      <c r="J415" s="191"/>
      <c r="K415" s="190" t="s">
        <v>4</v>
      </c>
      <c r="L415" s="191"/>
      <c r="M415" s="53"/>
      <c r="N415" s="53"/>
      <c r="O415" s="53"/>
    </row>
    <row r="416">
      <c r="A416" s="167" t="s">
        <v>600</v>
      </c>
      <c r="B416" s="188" t="s">
        <v>34</v>
      </c>
      <c r="C416" s="53"/>
      <c r="D416" s="189" t="s">
        <v>29</v>
      </c>
      <c r="E416" s="53"/>
      <c r="F416" s="53"/>
      <c r="G416" s="149" t="s">
        <v>14</v>
      </c>
      <c r="H416" s="28">
        <v>1.0</v>
      </c>
      <c r="I416" s="190" t="s">
        <v>4</v>
      </c>
      <c r="J416" s="191"/>
      <c r="K416" s="190" t="s">
        <v>4</v>
      </c>
      <c r="L416" s="191"/>
      <c r="M416" s="53"/>
      <c r="N416" s="53"/>
      <c r="O416" s="53"/>
    </row>
    <row r="417">
      <c r="A417" s="167" t="s">
        <v>600</v>
      </c>
      <c r="B417" s="188" t="s">
        <v>34</v>
      </c>
      <c r="C417" s="53"/>
      <c r="D417" s="189" t="s">
        <v>29</v>
      </c>
      <c r="E417" s="53"/>
      <c r="F417" s="53"/>
      <c r="G417" s="190" t="s">
        <v>15</v>
      </c>
      <c r="H417" s="28">
        <v>1.0</v>
      </c>
      <c r="I417" s="190" t="s">
        <v>4</v>
      </c>
      <c r="J417" s="191"/>
      <c r="K417" s="190" t="s">
        <v>4</v>
      </c>
      <c r="L417" s="191"/>
      <c r="M417" s="53"/>
      <c r="N417" s="53"/>
      <c r="O417" s="53"/>
    </row>
    <row r="418">
      <c r="A418" s="167" t="s">
        <v>600</v>
      </c>
      <c r="B418" s="188" t="s">
        <v>34</v>
      </c>
      <c r="C418" s="53"/>
      <c r="D418" s="189" t="s">
        <v>29</v>
      </c>
      <c r="E418" s="53"/>
      <c r="F418" s="53"/>
      <c r="G418" s="190" t="s">
        <v>16</v>
      </c>
      <c r="H418" s="28">
        <v>1.0</v>
      </c>
      <c r="I418" s="190" t="s">
        <v>4</v>
      </c>
      <c r="J418" s="191"/>
      <c r="K418" s="190" t="s">
        <v>4</v>
      </c>
      <c r="L418" s="191"/>
      <c r="M418" s="53"/>
      <c r="N418" s="53"/>
      <c r="O418" s="53"/>
    </row>
    <row r="419">
      <c r="A419" s="167" t="s">
        <v>600</v>
      </c>
      <c r="B419" s="188" t="s">
        <v>34</v>
      </c>
      <c r="C419" s="53"/>
      <c r="D419" s="189" t="s">
        <v>29</v>
      </c>
      <c r="E419" s="53"/>
      <c r="F419" s="53"/>
      <c r="G419" s="190" t="s">
        <v>17</v>
      </c>
      <c r="H419" s="28">
        <v>1.0</v>
      </c>
      <c r="I419" s="190" t="s">
        <v>4</v>
      </c>
      <c r="J419" s="191"/>
      <c r="K419" s="190" t="s">
        <v>4</v>
      </c>
      <c r="L419" s="191"/>
      <c r="M419" s="53"/>
      <c r="N419" s="53"/>
      <c r="O419" s="53"/>
    </row>
    <row r="420">
      <c r="A420" s="167" t="s">
        <v>600</v>
      </c>
      <c r="B420" s="188" t="s">
        <v>34</v>
      </c>
      <c r="C420" s="53"/>
      <c r="D420" s="189" t="s">
        <v>29</v>
      </c>
      <c r="E420" s="53"/>
      <c r="F420" s="53"/>
      <c r="G420" s="190" t="s">
        <v>18</v>
      </c>
      <c r="H420" s="28">
        <v>1.0</v>
      </c>
      <c r="I420" s="190" t="s">
        <v>4</v>
      </c>
      <c r="J420" s="191"/>
      <c r="K420" s="190" t="s">
        <v>4</v>
      </c>
      <c r="L420" s="191"/>
      <c r="M420" s="53"/>
      <c r="N420" s="53"/>
      <c r="O420" s="53"/>
    </row>
    <row r="421">
      <c r="A421" s="167" t="s">
        <v>600</v>
      </c>
      <c r="B421" s="188" t="s">
        <v>34</v>
      </c>
      <c r="C421" s="53"/>
      <c r="D421" s="189" t="s">
        <v>29</v>
      </c>
      <c r="E421" s="53"/>
      <c r="F421" s="53"/>
      <c r="G421" s="190" t="s">
        <v>19</v>
      </c>
      <c r="H421" s="28">
        <v>1.0</v>
      </c>
      <c r="I421" s="190" t="s">
        <v>4</v>
      </c>
      <c r="J421" s="191"/>
      <c r="K421" s="190" t="s">
        <v>4</v>
      </c>
      <c r="L421" s="191"/>
      <c r="M421" s="53"/>
      <c r="N421" s="53"/>
      <c r="O421" s="53"/>
    </row>
    <row r="422">
      <c r="A422" s="167" t="s">
        <v>600</v>
      </c>
      <c r="B422" s="188" t="s">
        <v>34</v>
      </c>
      <c r="C422" s="53"/>
      <c r="D422" s="189" t="s">
        <v>29</v>
      </c>
      <c r="E422" s="53"/>
      <c r="F422" s="53"/>
      <c r="G422" s="190" t="s">
        <v>20</v>
      </c>
      <c r="H422" s="28">
        <v>1.0</v>
      </c>
      <c r="I422" s="190" t="s">
        <v>4</v>
      </c>
      <c r="J422" s="191"/>
      <c r="K422" s="190" t="s">
        <v>4</v>
      </c>
      <c r="L422" s="191"/>
      <c r="M422" s="53"/>
      <c r="N422" s="53"/>
      <c r="O422" s="53"/>
    </row>
    <row r="423">
      <c r="A423" s="167" t="s">
        <v>600</v>
      </c>
      <c r="B423" s="188" t="s">
        <v>34</v>
      </c>
      <c r="C423" s="53"/>
      <c r="D423" s="189" t="s">
        <v>29</v>
      </c>
      <c r="E423" s="53"/>
      <c r="F423" s="53"/>
      <c r="G423" s="190" t="s">
        <v>21</v>
      </c>
      <c r="H423" s="28">
        <v>1.0</v>
      </c>
      <c r="I423" s="190" t="s">
        <v>7</v>
      </c>
      <c r="J423" s="191"/>
      <c r="K423" s="190" t="s">
        <v>7</v>
      </c>
      <c r="L423" s="191"/>
      <c r="M423" s="53"/>
      <c r="N423" s="53"/>
      <c r="O423" s="53"/>
    </row>
    <row r="424">
      <c r="A424" s="167" t="s">
        <v>600</v>
      </c>
      <c r="B424" s="188" t="s">
        <v>34</v>
      </c>
      <c r="C424" s="53"/>
      <c r="D424" s="189" t="s">
        <v>29</v>
      </c>
      <c r="E424" s="53"/>
      <c r="F424" s="53"/>
      <c r="G424" s="190" t="s">
        <v>13</v>
      </c>
      <c r="H424" s="28">
        <v>1.0</v>
      </c>
      <c r="I424" s="190" t="s">
        <v>7</v>
      </c>
      <c r="J424" s="191"/>
      <c r="K424" s="190" t="s">
        <v>7</v>
      </c>
      <c r="L424" s="191"/>
      <c r="M424" s="53"/>
      <c r="N424" s="53"/>
      <c r="O424" s="53"/>
    </row>
    <row r="425">
      <c r="A425" s="167" t="s">
        <v>600</v>
      </c>
      <c r="B425" s="188" t="s">
        <v>34</v>
      </c>
      <c r="C425" s="53"/>
      <c r="D425" s="189" t="s">
        <v>29</v>
      </c>
      <c r="E425" s="53"/>
      <c r="F425" s="53"/>
      <c r="G425" s="190" t="s">
        <v>14</v>
      </c>
      <c r="H425" s="28">
        <v>1.0</v>
      </c>
      <c r="I425" s="190" t="s">
        <v>7</v>
      </c>
      <c r="J425" s="191"/>
      <c r="K425" s="190" t="s">
        <v>7</v>
      </c>
      <c r="L425" s="191"/>
      <c r="M425" s="53"/>
      <c r="N425" s="53"/>
      <c r="O425" s="53"/>
    </row>
    <row r="426">
      <c r="A426" s="167" t="s">
        <v>600</v>
      </c>
      <c r="B426" s="188" t="s">
        <v>34</v>
      </c>
      <c r="C426" s="53"/>
      <c r="D426" s="189" t="s">
        <v>29</v>
      </c>
      <c r="E426" s="53"/>
      <c r="F426" s="53"/>
      <c r="G426" s="190" t="s">
        <v>15</v>
      </c>
      <c r="H426" s="28">
        <v>1.0</v>
      </c>
      <c r="I426" s="190" t="s">
        <v>7</v>
      </c>
      <c r="J426" s="191"/>
      <c r="K426" s="190" t="s">
        <v>7</v>
      </c>
      <c r="L426" s="191"/>
      <c r="M426" s="53"/>
      <c r="N426" s="53"/>
      <c r="O426" s="53"/>
    </row>
    <row r="427">
      <c r="A427" s="167" t="s">
        <v>600</v>
      </c>
      <c r="B427" s="188" t="s">
        <v>34</v>
      </c>
      <c r="C427" s="53"/>
      <c r="D427" s="189" t="s">
        <v>29</v>
      </c>
      <c r="E427" s="53"/>
      <c r="F427" s="53"/>
      <c r="G427" s="190" t="s">
        <v>16</v>
      </c>
      <c r="H427" s="28">
        <v>1.0</v>
      </c>
      <c r="I427" s="190" t="s">
        <v>7</v>
      </c>
      <c r="J427" s="191"/>
      <c r="K427" s="190" t="s">
        <v>7</v>
      </c>
      <c r="L427" s="191"/>
      <c r="M427" s="53"/>
      <c r="N427" s="53"/>
      <c r="O427" s="53"/>
    </row>
    <row r="428">
      <c r="A428" s="167" t="s">
        <v>600</v>
      </c>
      <c r="B428" s="188" t="s">
        <v>34</v>
      </c>
      <c r="C428" s="53"/>
      <c r="D428" s="189" t="s">
        <v>29</v>
      </c>
      <c r="E428" s="53"/>
      <c r="F428" s="53"/>
      <c r="G428" s="190" t="s">
        <v>17</v>
      </c>
      <c r="H428" s="28">
        <v>1.0</v>
      </c>
      <c r="I428" s="190" t="s">
        <v>7</v>
      </c>
      <c r="J428" s="192"/>
      <c r="K428" s="190" t="s">
        <v>7</v>
      </c>
      <c r="L428" s="192"/>
      <c r="M428" s="53"/>
      <c r="N428" s="53"/>
      <c r="O428" s="53"/>
    </row>
    <row r="429">
      <c r="A429" s="167" t="s">
        <v>600</v>
      </c>
      <c r="B429" s="188" t="s">
        <v>34</v>
      </c>
      <c r="C429" s="53"/>
      <c r="D429" s="189" t="s">
        <v>29</v>
      </c>
      <c r="E429" s="53"/>
      <c r="F429" s="53"/>
      <c r="G429" s="190" t="s">
        <v>18</v>
      </c>
      <c r="H429" s="28">
        <v>1.0</v>
      </c>
      <c r="I429" s="190" t="s">
        <v>7</v>
      </c>
      <c r="J429" s="193"/>
      <c r="K429" s="190" t="s">
        <v>7</v>
      </c>
      <c r="L429" s="193"/>
      <c r="M429" s="53"/>
      <c r="N429" s="53"/>
      <c r="O429" s="53"/>
    </row>
    <row r="430">
      <c r="A430" s="167" t="s">
        <v>600</v>
      </c>
      <c r="B430" s="188" t="s">
        <v>34</v>
      </c>
      <c r="C430" s="53"/>
      <c r="D430" s="189" t="s">
        <v>29</v>
      </c>
      <c r="E430" s="53"/>
      <c r="F430" s="53"/>
      <c r="G430" s="190" t="s">
        <v>19</v>
      </c>
      <c r="H430" s="28">
        <v>1.0</v>
      </c>
      <c r="I430" s="190" t="s">
        <v>7</v>
      </c>
      <c r="J430" s="193"/>
      <c r="K430" s="190" t="s">
        <v>7</v>
      </c>
      <c r="L430" s="193"/>
      <c r="M430" s="53"/>
      <c r="N430" s="53"/>
      <c r="O430" s="53"/>
    </row>
    <row r="431">
      <c r="A431" s="167" t="s">
        <v>600</v>
      </c>
      <c r="B431" s="188" t="s">
        <v>34</v>
      </c>
      <c r="C431" s="53"/>
      <c r="D431" s="189" t="s">
        <v>29</v>
      </c>
      <c r="E431" s="53"/>
      <c r="F431" s="53"/>
      <c r="G431" s="190" t="s">
        <v>20</v>
      </c>
      <c r="H431" s="28">
        <v>1.0</v>
      </c>
      <c r="I431" s="190" t="s">
        <v>7</v>
      </c>
      <c r="J431" s="193"/>
      <c r="K431" s="190" t="s">
        <v>7</v>
      </c>
      <c r="L431" s="193"/>
      <c r="M431" s="53"/>
      <c r="N431" s="53"/>
      <c r="O431" s="53"/>
    </row>
    <row r="432">
      <c r="A432" s="167" t="s">
        <v>600</v>
      </c>
      <c r="B432" s="188" t="s">
        <v>44</v>
      </c>
      <c r="C432" s="53"/>
      <c r="D432" s="189" t="s">
        <v>29</v>
      </c>
      <c r="E432" s="53"/>
      <c r="F432" s="53"/>
      <c r="G432" s="190" t="s">
        <v>12</v>
      </c>
      <c r="H432" s="28">
        <v>1.0</v>
      </c>
      <c r="I432" s="190" t="s">
        <v>4</v>
      </c>
      <c r="J432" s="193">
        <v>35.0</v>
      </c>
      <c r="K432" s="190" t="s">
        <v>4</v>
      </c>
      <c r="L432" s="193">
        <v>35.0</v>
      </c>
      <c r="M432" s="53"/>
      <c r="N432" s="53"/>
      <c r="O432" s="53"/>
    </row>
    <row r="433">
      <c r="A433" s="167" t="s">
        <v>600</v>
      </c>
      <c r="B433" s="188" t="s">
        <v>44</v>
      </c>
      <c r="C433" s="53"/>
      <c r="D433" s="189" t="s">
        <v>29</v>
      </c>
      <c r="E433" s="53"/>
      <c r="F433" s="53"/>
      <c r="G433" s="190" t="s">
        <v>13</v>
      </c>
      <c r="H433" s="28">
        <v>1.0</v>
      </c>
      <c r="I433" s="190" t="s">
        <v>4</v>
      </c>
      <c r="J433" s="193"/>
      <c r="K433" s="190" t="s">
        <v>4</v>
      </c>
      <c r="L433" s="193"/>
      <c r="M433" s="53"/>
      <c r="N433" s="53"/>
      <c r="O433" s="53"/>
    </row>
    <row r="434">
      <c r="A434" s="167" t="s">
        <v>600</v>
      </c>
      <c r="B434" s="188" t="s">
        <v>44</v>
      </c>
      <c r="C434" s="53"/>
      <c r="D434" s="189" t="s">
        <v>29</v>
      </c>
      <c r="E434" s="53"/>
      <c r="F434" s="53"/>
      <c r="G434" s="149" t="s">
        <v>14</v>
      </c>
      <c r="H434" s="28">
        <v>1.0</v>
      </c>
      <c r="I434" s="190" t="s">
        <v>4</v>
      </c>
      <c r="J434" s="193"/>
      <c r="K434" s="190" t="s">
        <v>4</v>
      </c>
      <c r="L434" s="193"/>
      <c r="M434" s="53"/>
      <c r="N434" s="53"/>
      <c r="O434" s="53"/>
    </row>
    <row r="435">
      <c r="A435" s="167" t="s">
        <v>600</v>
      </c>
      <c r="B435" s="188" t="s">
        <v>44</v>
      </c>
      <c r="C435" s="53"/>
      <c r="D435" s="189" t="s">
        <v>29</v>
      </c>
      <c r="E435" s="53"/>
      <c r="F435" s="53"/>
      <c r="G435" s="190" t="s">
        <v>15</v>
      </c>
      <c r="H435" s="28">
        <v>1.0</v>
      </c>
      <c r="I435" s="190" t="s">
        <v>4</v>
      </c>
      <c r="J435" s="193"/>
      <c r="K435" s="190" t="s">
        <v>4</v>
      </c>
      <c r="L435" s="193"/>
      <c r="M435" s="53"/>
      <c r="N435" s="53"/>
      <c r="O435" s="53"/>
    </row>
    <row r="436">
      <c r="A436" s="167" t="s">
        <v>600</v>
      </c>
      <c r="B436" s="188" t="s">
        <v>44</v>
      </c>
      <c r="C436" s="53"/>
      <c r="D436" s="189" t="s">
        <v>29</v>
      </c>
      <c r="E436" s="53"/>
      <c r="F436" s="53"/>
      <c r="G436" s="190" t="s">
        <v>16</v>
      </c>
      <c r="H436" s="28">
        <v>1.0</v>
      </c>
      <c r="I436" s="190" t="s">
        <v>4</v>
      </c>
      <c r="J436" s="191"/>
      <c r="K436" s="190" t="s">
        <v>4</v>
      </c>
      <c r="L436" s="191"/>
      <c r="M436" s="53"/>
      <c r="N436" s="53"/>
      <c r="O436" s="53"/>
    </row>
    <row r="437">
      <c r="A437" s="167" t="s">
        <v>600</v>
      </c>
      <c r="B437" s="188" t="s">
        <v>44</v>
      </c>
      <c r="C437" s="53"/>
      <c r="D437" s="189" t="s">
        <v>29</v>
      </c>
      <c r="E437" s="53"/>
      <c r="F437" s="53"/>
      <c r="G437" s="190" t="s">
        <v>17</v>
      </c>
      <c r="H437" s="28">
        <v>1.0</v>
      </c>
      <c r="I437" s="190" t="s">
        <v>4</v>
      </c>
      <c r="J437" s="191"/>
      <c r="K437" s="190" t="s">
        <v>4</v>
      </c>
      <c r="L437" s="191"/>
      <c r="M437" s="53"/>
      <c r="N437" s="53"/>
      <c r="O437" s="53"/>
    </row>
    <row r="438">
      <c r="A438" s="167" t="s">
        <v>600</v>
      </c>
      <c r="B438" s="188" t="s">
        <v>44</v>
      </c>
      <c r="C438" s="53"/>
      <c r="D438" s="189" t="s">
        <v>29</v>
      </c>
      <c r="E438" s="53"/>
      <c r="F438" s="53"/>
      <c r="G438" s="190" t="s">
        <v>18</v>
      </c>
      <c r="H438" s="28">
        <v>1.0</v>
      </c>
      <c r="I438" s="190" t="s">
        <v>4</v>
      </c>
      <c r="J438" s="191"/>
      <c r="K438" s="190" t="s">
        <v>4</v>
      </c>
      <c r="L438" s="191"/>
      <c r="M438" s="53"/>
      <c r="N438" s="53"/>
      <c r="O438" s="53"/>
    </row>
    <row r="439">
      <c r="A439" s="167" t="s">
        <v>600</v>
      </c>
      <c r="B439" s="188" t="s">
        <v>44</v>
      </c>
      <c r="C439" s="53"/>
      <c r="D439" s="189" t="s">
        <v>29</v>
      </c>
      <c r="E439" s="53"/>
      <c r="F439" s="53"/>
      <c r="G439" s="190" t="s">
        <v>19</v>
      </c>
      <c r="H439" s="28">
        <v>1.0</v>
      </c>
      <c r="I439" s="190" t="s">
        <v>4</v>
      </c>
      <c r="J439" s="191"/>
      <c r="K439" s="190" t="s">
        <v>4</v>
      </c>
      <c r="L439" s="191"/>
      <c r="M439" s="53"/>
      <c r="N439" s="53"/>
      <c r="O439" s="53"/>
    </row>
    <row r="440">
      <c r="A440" s="167" t="s">
        <v>600</v>
      </c>
      <c r="B440" s="188" t="s">
        <v>44</v>
      </c>
      <c r="C440" s="53"/>
      <c r="D440" s="189" t="s">
        <v>29</v>
      </c>
      <c r="E440" s="53"/>
      <c r="F440" s="53"/>
      <c r="G440" s="190" t="s">
        <v>20</v>
      </c>
      <c r="H440" s="28">
        <v>1.0</v>
      </c>
      <c r="I440" s="190" t="s">
        <v>4</v>
      </c>
      <c r="J440" s="191"/>
      <c r="K440" s="190" t="s">
        <v>4</v>
      </c>
      <c r="L440" s="191"/>
      <c r="M440" s="53"/>
      <c r="N440" s="53"/>
      <c r="O440" s="53"/>
    </row>
    <row r="441">
      <c r="A441" s="167" t="s">
        <v>600</v>
      </c>
      <c r="B441" s="188" t="s">
        <v>44</v>
      </c>
      <c r="C441" s="53"/>
      <c r="D441" s="189" t="s">
        <v>29</v>
      </c>
      <c r="E441" s="53"/>
      <c r="F441" s="53"/>
      <c r="G441" s="190" t="s">
        <v>21</v>
      </c>
      <c r="H441" s="28">
        <v>1.0</v>
      </c>
      <c r="I441" s="190" t="s">
        <v>7</v>
      </c>
      <c r="J441" s="191"/>
      <c r="K441" s="190" t="s">
        <v>7</v>
      </c>
      <c r="L441" s="191"/>
      <c r="M441" s="53"/>
      <c r="N441" s="53"/>
      <c r="O441" s="53"/>
    </row>
    <row r="442">
      <c r="A442" s="167" t="s">
        <v>600</v>
      </c>
      <c r="B442" s="188" t="s">
        <v>44</v>
      </c>
      <c r="C442" s="53"/>
      <c r="D442" s="189" t="s">
        <v>29</v>
      </c>
      <c r="E442" s="53"/>
      <c r="F442" s="53"/>
      <c r="G442" s="190" t="s">
        <v>13</v>
      </c>
      <c r="H442" s="28">
        <v>1.0</v>
      </c>
      <c r="I442" s="190" t="s">
        <v>7</v>
      </c>
      <c r="J442" s="191"/>
      <c r="K442" s="190" t="s">
        <v>7</v>
      </c>
      <c r="L442" s="191"/>
      <c r="M442" s="53"/>
      <c r="N442" s="53"/>
      <c r="O442" s="53"/>
    </row>
    <row r="443">
      <c r="A443" s="167" t="s">
        <v>600</v>
      </c>
      <c r="B443" s="188" t="s">
        <v>44</v>
      </c>
      <c r="C443" s="53"/>
      <c r="D443" s="189" t="s">
        <v>29</v>
      </c>
      <c r="E443" s="53"/>
      <c r="F443" s="53"/>
      <c r="G443" s="190" t="s">
        <v>14</v>
      </c>
      <c r="H443" s="28">
        <v>1.0</v>
      </c>
      <c r="I443" s="190" t="s">
        <v>7</v>
      </c>
      <c r="J443" s="191"/>
      <c r="K443" s="190" t="s">
        <v>7</v>
      </c>
      <c r="L443" s="191"/>
      <c r="M443" s="53"/>
      <c r="N443" s="53"/>
      <c r="O443" s="53"/>
    </row>
    <row r="444">
      <c r="A444" s="167" t="s">
        <v>600</v>
      </c>
      <c r="B444" s="188" t="s">
        <v>44</v>
      </c>
      <c r="C444" s="53"/>
      <c r="D444" s="189" t="s">
        <v>29</v>
      </c>
      <c r="E444" s="53"/>
      <c r="F444" s="53"/>
      <c r="G444" s="190" t="s">
        <v>15</v>
      </c>
      <c r="H444" s="28">
        <v>1.0</v>
      </c>
      <c r="I444" s="190" t="s">
        <v>7</v>
      </c>
      <c r="J444" s="192"/>
      <c r="K444" s="190" t="s">
        <v>7</v>
      </c>
      <c r="L444" s="192"/>
      <c r="M444" s="53"/>
      <c r="N444" s="53"/>
      <c r="O444" s="53"/>
    </row>
    <row r="445">
      <c r="A445" s="167" t="s">
        <v>600</v>
      </c>
      <c r="B445" s="188" t="s">
        <v>44</v>
      </c>
      <c r="C445" s="53"/>
      <c r="D445" s="189" t="s">
        <v>29</v>
      </c>
      <c r="E445" s="53"/>
      <c r="F445" s="53"/>
      <c r="G445" s="190" t="s">
        <v>16</v>
      </c>
      <c r="H445" s="28">
        <v>1.0</v>
      </c>
      <c r="I445" s="190" t="s">
        <v>7</v>
      </c>
      <c r="J445" s="191"/>
      <c r="K445" s="190" t="s">
        <v>7</v>
      </c>
      <c r="L445" s="191"/>
      <c r="M445" s="53"/>
      <c r="N445" s="53"/>
      <c r="O445" s="53"/>
    </row>
    <row r="446">
      <c r="A446" s="167" t="s">
        <v>600</v>
      </c>
      <c r="B446" s="188" t="s">
        <v>44</v>
      </c>
      <c r="C446" s="53"/>
      <c r="D446" s="189" t="s">
        <v>29</v>
      </c>
      <c r="E446" s="53"/>
      <c r="F446" s="53"/>
      <c r="G446" s="190" t="s">
        <v>17</v>
      </c>
      <c r="H446" s="28">
        <v>1.0</v>
      </c>
      <c r="I446" s="190" t="s">
        <v>7</v>
      </c>
      <c r="J446" s="191"/>
      <c r="K446" s="190" t="s">
        <v>7</v>
      </c>
      <c r="L446" s="191"/>
      <c r="M446" s="53"/>
      <c r="N446" s="53"/>
      <c r="O446" s="53"/>
    </row>
    <row r="447">
      <c r="A447" s="167" t="s">
        <v>600</v>
      </c>
      <c r="B447" s="188" t="s">
        <v>44</v>
      </c>
      <c r="C447" s="53"/>
      <c r="D447" s="189" t="s">
        <v>29</v>
      </c>
      <c r="E447" s="53"/>
      <c r="F447" s="53"/>
      <c r="G447" s="190" t="s">
        <v>18</v>
      </c>
      <c r="H447" s="28">
        <v>1.0</v>
      </c>
      <c r="I447" s="190" t="s">
        <v>7</v>
      </c>
      <c r="J447" s="191"/>
      <c r="K447" s="190" t="s">
        <v>7</v>
      </c>
      <c r="L447" s="191"/>
      <c r="M447" s="53"/>
      <c r="N447" s="53"/>
      <c r="O447" s="53"/>
    </row>
    <row r="448">
      <c r="A448" s="167" t="s">
        <v>600</v>
      </c>
      <c r="B448" s="188" t="s">
        <v>44</v>
      </c>
      <c r="C448" s="53"/>
      <c r="D448" s="189" t="s">
        <v>29</v>
      </c>
      <c r="E448" s="53"/>
      <c r="F448" s="53"/>
      <c r="G448" s="190" t="s">
        <v>19</v>
      </c>
      <c r="H448" s="28">
        <v>1.0</v>
      </c>
      <c r="I448" s="190" t="s">
        <v>7</v>
      </c>
      <c r="J448" s="191"/>
      <c r="K448" s="190" t="s">
        <v>7</v>
      </c>
      <c r="L448" s="191"/>
      <c r="M448" s="53"/>
      <c r="N448" s="53"/>
      <c r="O448" s="53"/>
    </row>
    <row r="449">
      <c r="A449" s="167" t="s">
        <v>600</v>
      </c>
      <c r="B449" s="188" t="s">
        <v>44</v>
      </c>
      <c r="C449" s="53"/>
      <c r="D449" s="189" t="s">
        <v>29</v>
      </c>
      <c r="E449" s="53"/>
      <c r="F449" s="53"/>
      <c r="G449" s="190" t="s">
        <v>20</v>
      </c>
      <c r="H449" s="28">
        <v>1.0</v>
      </c>
      <c r="I449" s="190" t="s">
        <v>7</v>
      </c>
      <c r="J449" s="191"/>
      <c r="K449" s="190" t="s">
        <v>7</v>
      </c>
      <c r="L449" s="191"/>
      <c r="M449" s="53"/>
      <c r="N449" s="53"/>
      <c r="O449" s="53"/>
    </row>
    <row r="450">
      <c r="A450" s="167" t="s">
        <v>600</v>
      </c>
      <c r="B450" s="188" t="s">
        <v>61</v>
      </c>
      <c r="C450" s="53"/>
      <c r="D450" s="112" t="s">
        <v>67</v>
      </c>
      <c r="E450" s="53"/>
      <c r="F450" s="53"/>
      <c r="G450" s="190" t="s">
        <v>12</v>
      </c>
      <c r="H450" s="28">
        <v>1.0</v>
      </c>
      <c r="I450" s="190" t="s">
        <v>4</v>
      </c>
      <c r="J450" s="191">
        <v>800.0</v>
      </c>
      <c r="K450" s="190" t="s">
        <v>4</v>
      </c>
      <c r="L450" s="191">
        <v>800.0</v>
      </c>
      <c r="M450" s="53"/>
      <c r="N450" s="53"/>
      <c r="O450" s="53"/>
    </row>
    <row r="451">
      <c r="A451" s="167" t="s">
        <v>600</v>
      </c>
      <c r="B451" s="188" t="s">
        <v>61</v>
      </c>
      <c r="C451" s="53"/>
      <c r="D451" s="112" t="s">
        <v>67</v>
      </c>
      <c r="E451" s="53"/>
      <c r="F451" s="53"/>
      <c r="G451" s="190" t="s">
        <v>13</v>
      </c>
      <c r="H451" s="28">
        <v>1.0</v>
      </c>
      <c r="I451" s="190" t="s">
        <v>4</v>
      </c>
      <c r="J451" s="191"/>
      <c r="K451" s="190" t="s">
        <v>4</v>
      </c>
      <c r="L451" s="191"/>
      <c r="M451" s="53"/>
      <c r="N451" s="53"/>
      <c r="O451" s="53"/>
    </row>
    <row r="452">
      <c r="A452" s="167" t="s">
        <v>600</v>
      </c>
      <c r="B452" s="188" t="s">
        <v>61</v>
      </c>
      <c r="C452" s="53"/>
      <c r="D452" s="112" t="s">
        <v>67</v>
      </c>
      <c r="E452" s="53"/>
      <c r="F452" s="53"/>
      <c r="G452" s="149" t="s">
        <v>14</v>
      </c>
      <c r="H452" s="28">
        <v>1.0</v>
      </c>
      <c r="I452" s="190" t="s">
        <v>4</v>
      </c>
      <c r="J452" s="191"/>
      <c r="K452" s="190" t="s">
        <v>4</v>
      </c>
      <c r="L452" s="191"/>
      <c r="M452" s="53"/>
      <c r="N452" s="53"/>
      <c r="O452" s="53"/>
    </row>
    <row r="453">
      <c r="A453" s="167" t="s">
        <v>600</v>
      </c>
      <c r="B453" s="188" t="s">
        <v>61</v>
      </c>
      <c r="C453" s="53"/>
      <c r="D453" s="112" t="s">
        <v>67</v>
      </c>
      <c r="E453" s="53"/>
      <c r="F453" s="53"/>
      <c r="G453" s="190" t="s">
        <v>15</v>
      </c>
      <c r="H453" s="28">
        <v>1.0</v>
      </c>
      <c r="I453" s="190" t="s">
        <v>4</v>
      </c>
      <c r="J453" s="191"/>
      <c r="K453" s="190" t="s">
        <v>4</v>
      </c>
      <c r="L453" s="191"/>
      <c r="M453" s="53"/>
      <c r="N453" s="53"/>
      <c r="O453" s="53"/>
    </row>
    <row r="454">
      <c r="A454" s="167" t="s">
        <v>600</v>
      </c>
      <c r="B454" s="188" t="s">
        <v>61</v>
      </c>
      <c r="C454" s="53"/>
      <c r="D454" s="112" t="s">
        <v>67</v>
      </c>
      <c r="E454" s="53"/>
      <c r="F454" s="53"/>
      <c r="G454" s="190" t="s">
        <v>16</v>
      </c>
      <c r="H454" s="28">
        <v>1.0</v>
      </c>
      <c r="I454" s="190" t="s">
        <v>4</v>
      </c>
      <c r="J454" s="191"/>
      <c r="K454" s="190" t="s">
        <v>4</v>
      </c>
      <c r="L454" s="191"/>
      <c r="M454" s="53"/>
      <c r="N454" s="53"/>
      <c r="O454" s="53"/>
    </row>
    <row r="455">
      <c r="A455" s="167" t="s">
        <v>600</v>
      </c>
      <c r="B455" s="188" t="s">
        <v>61</v>
      </c>
      <c r="C455" s="53"/>
      <c r="D455" s="112" t="s">
        <v>67</v>
      </c>
      <c r="E455" s="53"/>
      <c r="F455" s="53"/>
      <c r="G455" s="190" t="s">
        <v>17</v>
      </c>
      <c r="H455" s="28">
        <v>1.0</v>
      </c>
      <c r="I455" s="190" t="s">
        <v>4</v>
      </c>
      <c r="J455" s="191"/>
      <c r="K455" s="190" t="s">
        <v>4</v>
      </c>
      <c r="L455" s="191"/>
      <c r="M455" s="53"/>
      <c r="N455" s="53"/>
      <c r="O455" s="53"/>
    </row>
    <row r="456">
      <c r="A456" s="167" t="s">
        <v>600</v>
      </c>
      <c r="B456" s="188" t="s">
        <v>61</v>
      </c>
      <c r="C456" s="53"/>
      <c r="D456" s="112" t="s">
        <v>67</v>
      </c>
      <c r="E456" s="53"/>
      <c r="F456" s="53"/>
      <c r="G456" s="190" t="s">
        <v>18</v>
      </c>
      <c r="H456" s="28">
        <v>1.0</v>
      </c>
      <c r="I456" s="190" t="s">
        <v>4</v>
      </c>
      <c r="J456" s="191"/>
      <c r="K456" s="190" t="s">
        <v>4</v>
      </c>
      <c r="L456" s="191"/>
      <c r="M456" s="53"/>
      <c r="N456" s="53"/>
      <c r="O456" s="53"/>
    </row>
    <row r="457">
      <c r="A457" s="167" t="s">
        <v>600</v>
      </c>
      <c r="B457" s="188" t="s">
        <v>61</v>
      </c>
      <c r="C457" s="53"/>
      <c r="D457" s="112" t="s">
        <v>67</v>
      </c>
      <c r="E457" s="53"/>
      <c r="F457" s="53"/>
      <c r="G457" s="190" t="s">
        <v>19</v>
      </c>
      <c r="H457" s="28">
        <v>1.0</v>
      </c>
      <c r="I457" s="190" t="s">
        <v>4</v>
      </c>
      <c r="J457" s="191"/>
      <c r="K457" s="190" t="s">
        <v>4</v>
      </c>
      <c r="L457" s="191"/>
      <c r="M457" s="53"/>
      <c r="N457" s="53"/>
      <c r="O457" s="53"/>
    </row>
    <row r="458">
      <c r="A458" s="167" t="s">
        <v>600</v>
      </c>
      <c r="B458" s="188" t="s">
        <v>61</v>
      </c>
      <c r="C458" s="53"/>
      <c r="D458" s="112" t="s">
        <v>67</v>
      </c>
      <c r="E458" s="53"/>
      <c r="F458" s="53"/>
      <c r="G458" s="190" t="s">
        <v>20</v>
      </c>
      <c r="H458" s="28">
        <v>1.0</v>
      </c>
      <c r="I458" s="190" t="s">
        <v>4</v>
      </c>
      <c r="J458" s="191"/>
      <c r="K458" s="190" t="s">
        <v>4</v>
      </c>
      <c r="L458" s="191"/>
      <c r="M458" s="53"/>
      <c r="N458" s="53"/>
      <c r="O458" s="53"/>
    </row>
    <row r="459">
      <c r="A459" s="167" t="s">
        <v>600</v>
      </c>
      <c r="B459" s="188" t="s">
        <v>61</v>
      </c>
      <c r="C459" s="53"/>
      <c r="D459" s="112" t="s">
        <v>67</v>
      </c>
      <c r="E459" s="53"/>
      <c r="F459" s="53"/>
      <c r="G459" s="190" t="s">
        <v>21</v>
      </c>
      <c r="H459" s="28">
        <v>1.0</v>
      </c>
      <c r="I459" s="190" t="s">
        <v>7</v>
      </c>
      <c r="J459" s="191"/>
      <c r="K459" s="190" t="s">
        <v>7</v>
      </c>
      <c r="L459" s="191"/>
      <c r="M459" s="53"/>
      <c r="N459" s="53"/>
      <c r="O459" s="53"/>
    </row>
    <row r="460">
      <c r="A460" s="167" t="s">
        <v>600</v>
      </c>
      <c r="B460" s="188" t="s">
        <v>61</v>
      </c>
      <c r="C460" s="53"/>
      <c r="D460" s="112" t="s">
        <v>67</v>
      </c>
      <c r="E460" s="53"/>
      <c r="F460" s="53"/>
      <c r="G460" s="190" t="s">
        <v>13</v>
      </c>
      <c r="H460" s="28">
        <v>1.0</v>
      </c>
      <c r="I460" s="190" t="s">
        <v>7</v>
      </c>
      <c r="J460" s="192"/>
      <c r="K460" s="190" t="s">
        <v>7</v>
      </c>
      <c r="L460" s="192"/>
      <c r="M460" s="53"/>
      <c r="N460" s="53"/>
      <c r="O460" s="53"/>
    </row>
    <row r="461">
      <c r="A461" s="167" t="s">
        <v>600</v>
      </c>
      <c r="B461" s="188" t="s">
        <v>61</v>
      </c>
      <c r="C461" s="53"/>
      <c r="D461" s="112" t="s">
        <v>67</v>
      </c>
      <c r="E461" s="53"/>
      <c r="F461" s="53"/>
      <c r="G461" s="190" t="s">
        <v>14</v>
      </c>
      <c r="H461" s="28">
        <v>1.0</v>
      </c>
      <c r="I461" s="190" t="s">
        <v>7</v>
      </c>
      <c r="J461" s="191"/>
      <c r="K461" s="190" t="s">
        <v>7</v>
      </c>
      <c r="L461" s="191"/>
      <c r="M461" s="53"/>
      <c r="N461" s="53"/>
      <c r="O461" s="53"/>
    </row>
    <row r="462">
      <c r="A462" s="167" t="s">
        <v>600</v>
      </c>
      <c r="B462" s="188" t="s">
        <v>61</v>
      </c>
      <c r="C462" s="53"/>
      <c r="D462" s="112" t="s">
        <v>67</v>
      </c>
      <c r="E462" s="53"/>
      <c r="F462" s="53"/>
      <c r="G462" s="190" t="s">
        <v>15</v>
      </c>
      <c r="H462" s="28">
        <v>1.0</v>
      </c>
      <c r="I462" s="190" t="s">
        <v>7</v>
      </c>
      <c r="J462" s="191"/>
      <c r="K462" s="190" t="s">
        <v>7</v>
      </c>
      <c r="L462" s="191"/>
      <c r="M462" s="53"/>
      <c r="N462" s="53"/>
      <c r="O462" s="53"/>
    </row>
    <row r="463">
      <c r="A463" s="167" t="s">
        <v>600</v>
      </c>
      <c r="B463" s="188" t="s">
        <v>61</v>
      </c>
      <c r="C463" s="53"/>
      <c r="D463" s="112" t="s">
        <v>67</v>
      </c>
      <c r="E463" s="53"/>
      <c r="F463" s="53"/>
      <c r="G463" s="190" t="s">
        <v>16</v>
      </c>
      <c r="H463" s="28">
        <v>1.0</v>
      </c>
      <c r="I463" s="190" t="s">
        <v>7</v>
      </c>
      <c r="J463" s="191"/>
      <c r="K463" s="190" t="s">
        <v>7</v>
      </c>
      <c r="L463" s="191"/>
      <c r="M463" s="53"/>
      <c r="N463" s="53"/>
      <c r="O463" s="53"/>
    </row>
    <row r="464">
      <c r="A464" s="167" t="s">
        <v>600</v>
      </c>
      <c r="B464" s="188" t="s">
        <v>61</v>
      </c>
      <c r="C464" s="53"/>
      <c r="D464" s="112" t="s">
        <v>67</v>
      </c>
      <c r="E464" s="53"/>
      <c r="F464" s="53"/>
      <c r="G464" s="190" t="s">
        <v>17</v>
      </c>
      <c r="H464" s="28">
        <v>1.0</v>
      </c>
      <c r="I464" s="190" t="s">
        <v>7</v>
      </c>
      <c r="J464" s="191"/>
      <c r="K464" s="190" t="s">
        <v>7</v>
      </c>
      <c r="L464" s="191"/>
      <c r="M464" s="53"/>
      <c r="N464" s="53"/>
      <c r="O464" s="53"/>
    </row>
    <row r="465">
      <c r="A465" s="167" t="s">
        <v>600</v>
      </c>
      <c r="B465" s="188" t="s">
        <v>61</v>
      </c>
      <c r="C465" s="53"/>
      <c r="D465" s="112" t="s">
        <v>67</v>
      </c>
      <c r="E465" s="53"/>
      <c r="F465" s="53"/>
      <c r="G465" s="190" t="s">
        <v>18</v>
      </c>
      <c r="H465" s="28">
        <v>1.0</v>
      </c>
      <c r="I465" s="190" t="s">
        <v>7</v>
      </c>
      <c r="J465" s="191"/>
      <c r="K465" s="190" t="s">
        <v>7</v>
      </c>
      <c r="L465" s="191"/>
      <c r="M465" s="53"/>
      <c r="N465" s="53"/>
      <c r="O465" s="53"/>
    </row>
    <row r="466">
      <c r="A466" s="167" t="s">
        <v>600</v>
      </c>
      <c r="B466" s="188" t="s">
        <v>61</v>
      </c>
      <c r="C466" s="53"/>
      <c r="D466" s="112" t="s">
        <v>67</v>
      </c>
      <c r="E466" s="53"/>
      <c r="F466" s="53"/>
      <c r="G466" s="190" t="s">
        <v>19</v>
      </c>
      <c r="H466" s="28">
        <v>1.0</v>
      </c>
      <c r="I466" s="190" t="s">
        <v>7</v>
      </c>
      <c r="J466" s="191"/>
      <c r="K466" s="190" t="s">
        <v>7</v>
      </c>
      <c r="L466" s="191"/>
      <c r="M466" s="53"/>
      <c r="N466" s="53"/>
      <c r="O466" s="53"/>
    </row>
    <row r="467">
      <c r="A467" s="167" t="s">
        <v>600</v>
      </c>
      <c r="B467" s="188" t="s">
        <v>61</v>
      </c>
      <c r="C467" s="53"/>
      <c r="D467" s="112" t="s">
        <v>67</v>
      </c>
      <c r="E467" s="53"/>
      <c r="F467" s="53"/>
      <c r="G467" s="190" t="s">
        <v>20</v>
      </c>
      <c r="H467" s="28">
        <v>1.0</v>
      </c>
      <c r="I467" s="190" t="s">
        <v>7</v>
      </c>
      <c r="J467" s="191"/>
      <c r="K467" s="190" t="s">
        <v>7</v>
      </c>
      <c r="L467" s="191"/>
      <c r="M467" s="53"/>
      <c r="N467" s="53"/>
      <c r="O467" s="53"/>
    </row>
    <row r="468">
      <c r="A468" s="167" t="s">
        <v>600</v>
      </c>
      <c r="B468" s="109" t="s">
        <v>71</v>
      </c>
      <c r="C468" s="53"/>
      <c r="D468" s="112" t="s">
        <v>67</v>
      </c>
      <c r="E468" s="53"/>
      <c r="F468" s="53"/>
      <c r="G468" s="190" t="s">
        <v>12</v>
      </c>
      <c r="H468" s="28">
        <v>1.0</v>
      </c>
      <c r="I468" s="190" t="s">
        <v>4</v>
      </c>
      <c r="J468" s="191">
        <v>545.0</v>
      </c>
      <c r="K468" s="190" t="s">
        <v>4</v>
      </c>
      <c r="L468" s="191">
        <v>545.0</v>
      </c>
      <c r="M468" s="53"/>
      <c r="N468" s="53"/>
      <c r="O468" s="53"/>
    </row>
    <row r="469">
      <c r="A469" s="167" t="s">
        <v>600</v>
      </c>
      <c r="B469" s="109" t="s">
        <v>71</v>
      </c>
      <c r="C469" s="53"/>
      <c r="D469" s="112" t="s">
        <v>67</v>
      </c>
      <c r="E469" s="53"/>
      <c r="F469" s="53"/>
      <c r="G469" s="190" t="s">
        <v>13</v>
      </c>
      <c r="H469" s="28">
        <v>1.0</v>
      </c>
      <c r="I469" s="190" t="s">
        <v>4</v>
      </c>
      <c r="J469" s="191"/>
      <c r="K469" s="190" t="s">
        <v>4</v>
      </c>
      <c r="L469" s="191"/>
      <c r="M469" s="53"/>
      <c r="N469" s="53"/>
      <c r="O469" s="53"/>
    </row>
    <row r="470">
      <c r="A470" s="167" t="s">
        <v>600</v>
      </c>
      <c r="B470" s="109" t="s">
        <v>71</v>
      </c>
      <c r="C470" s="53"/>
      <c r="D470" s="112" t="s">
        <v>67</v>
      </c>
      <c r="E470" s="53"/>
      <c r="F470" s="53"/>
      <c r="G470" s="149" t="s">
        <v>14</v>
      </c>
      <c r="H470" s="28">
        <v>1.0</v>
      </c>
      <c r="I470" s="190" t="s">
        <v>4</v>
      </c>
      <c r="J470" s="191"/>
      <c r="K470" s="190" t="s">
        <v>4</v>
      </c>
      <c r="L470" s="191"/>
      <c r="M470" s="53"/>
      <c r="N470" s="53"/>
      <c r="O470" s="53"/>
    </row>
    <row r="471">
      <c r="A471" s="167" t="s">
        <v>600</v>
      </c>
      <c r="B471" s="109" t="s">
        <v>71</v>
      </c>
      <c r="C471" s="53"/>
      <c r="D471" s="112" t="s">
        <v>67</v>
      </c>
      <c r="E471" s="53"/>
      <c r="F471" s="53"/>
      <c r="G471" s="190" t="s">
        <v>15</v>
      </c>
      <c r="H471" s="28">
        <v>1.0</v>
      </c>
      <c r="I471" s="190" t="s">
        <v>4</v>
      </c>
      <c r="J471" s="191"/>
      <c r="K471" s="190" t="s">
        <v>4</v>
      </c>
      <c r="L471" s="191"/>
      <c r="M471" s="53"/>
      <c r="N471" s="53"/>
      <c r="O471" s="53"/>
    </row>
    <row r="472">
      <c r="A472" s="167" t="s">
        <v>600</v>
      </c>
      <c r="B472" s="109" t="s">
        <v>71</v>
      </c>
      <c r="C472" s="53"/>
      <c r="D472" s="112" t="s">
        <v>67</v>
      </c>
      <c r="E472" s="53"/>
      <c r="F472" s="53"/>
      <c r="G472" s="190" t="s">
        <v>16</v>
      </c>
      <c r="H472" s="28">
        <v>1.0</v>
      </c>
      <c r="I472" s="190" t="s">
        <v>4</v>
      </c>
      <c r="J472" s="191"/>
      <c r="K472" s="190" t="s">
        <v>4</v>
      </c>
      <c r="L472" s="191"/>
      <c r="M472" s="53"/>
      <c r="N472" s="53"/>
      <c r="O472" s="53"/>
    </row>
    <row r="473">
      <c r="A473" s="167" t="s">
        <v>600</v>
      </c>
      <c r="B473" s="109" t="s">
        <v>71</v>
      </c>
      <c r="C473" s="53"/>
      <c r="D473" s="112" t="s">
        <v>67</v>
      </c>
      <c r="E473" s="53"/>
      <c r="F473" s="53"/>
      <c r="G473" s="190" t="s">
        <v>17</v>
      </c>
      <c r="H473" s="28">
        <v>1.0</v>
      </c>
      <c r="I473" s="190" t="s">
        <v>4</v>
      </c>
      <c r="J473" s="191"/>
      <c r="K473" s="190" t="s">
        <v>4</v>
      </c>
      <c r="L473" s="191"/>
      <c r="M473" s="53"/>
      <c r="N473" s="53"/>
      <c r="O473" s="53"/>
    </row>
    <row r="474">
      <c r="A474" s="167" t="s">
        <v>600</v>
      </c>
      <c r="B474" s="109" t="s">
        <v>71</v>
      </c>
      <c r="C474" s="53"/>
      <c r="D474" s="112" t="s">
        <v>67</v>
      </c>
      <c r="E474" s="53"/>
      <c r="F474" s="53"/>
      <c r="G474" s="190" t="s">
        <v>18</v>
      </c>
      <c r="H474" s="28">
        <v>1.0</v>
      </c>
      <c r="I474" s="190" t="s">
        <v>4</v>
      </c>
      <c r="J474" s="191"/>
      <c r="K474" s="190" t="s">
        <v>4</v>
      </c>
      <c r="L474" s="191"/>
      <c r="M474" s="53"/>
      <c r="N474" s="53"/>
      <c r="O474" s="53"/>
    </row>
    <row r="475">
      <c r="A475" s="167" t="s">
        <v>600</v>
      </c>
      <c r="B475" s="109" t="s">
        <v>71</v>
      </c>
      <c r="C475" s="53"/>
      <c r="D475" s="112" t="s">
        <v>67</v>
      </c>
      <c r="E475" s="53"/>
      <c r="F475" s="53"/>
      <c r="G475" s="190" t="s">
        <v>19</v>
      </c>
      <c r="H475" s="28">
        <v>1.0</v>
      </c>
      <c r="I475" s="190" t="s">
        <v>4</v>
      </c>
      <c r="J475" s="191"/>
      <c r="K475" s="190" t="s">
        <v>4</v>
      </c>
      <c r="L475" s="191"/>
      <c r="M475" s="53"/>
      <c r="N475" s="53"/>
      <c r="O475" s="53"/>
    </row>
    <row r="476">
      <c r="A476" s="167" t="s">
        <v>600</v>
      </c>
      <c r="B476" s="109" t="s">
        <v>71</v>
      </c>
      <c r="C476" s="53"/>
      <c r="D476" s="112" t="s">
        <v>67</v>
      </c>
      <c r="E476" s="53"/>
      <c r="F476" s="53"/>
      <c r="G476" s="190" t="s">
        <v>20</v>
      </c>
      <c r="H476" s="28">
        <v>1.0</v>
      </c>
      <c r="I476" s="190" t="s">
        <v>4</v>
      </c>
      <c r="J476" s="192"/>
      <c r="K476" s="190" t="s">
        <v>4</v>
      </c>
      <c r="L476" s="192"/>
      <c r="M476" s="53"/>
      <c r="N476" s="53"/>
      <c r="O476" s="53"/>
    </row>
    <row r="477">
      <c r="A477" s="167" t="s">
        <v>600</v>
      </c>
      <c r="B477" s="109" t="s">
        <v>71</v>
      </c>
      <c r="C477" s="53"/>
      <c r="D477" s="112" t="s">
        <v>67</v>
      </c>
      <c r="E477" s="53"/>
      <c r="F477" s="53"/>
      <c r="G477" s="190" t="s">
        <v>21</v>
      </c>
      <c r="H477" s="28">
        <v>1.0</v>
      </c>
      <c r="I477" s="190" t="s">
        <v>7</v>
      </c>
      <c r="J477" s="191"/>
      <c r="K477" s="190" t="s">
        <v>7</v>
      </c>
      <c r="L477" s="191"/>
      <c r="M477" s="53"/>
      <c r="N477" s="53"/>
      <c r="O477" s="53"/>
    </row>
    <row r="478">
      <c r="A478" s="167" t="s">
        <v>600</v>
      </c>
      <c r="B478" s="109" t="s">
        <v>71</v>
      </c>
      <c r="C478" s="53"/>
      <c r="D478" s="112" t="s">
        <v>67</v>
      </c>
      <c r="E478" s="53"/>
      <c r="F478" s="53"/>
      <c r="G478" s="190" t="s">
        <v>13</v>
      </c>
      <c r="H478" s="28">
        <v>1.0</v>
      </c>
      <c r="I478" s="190" t="s">
        <v>7</v>
      </c>
      <c r="J478" s="191"/>
      <c r="K478" s="190" t="s">
        <v>7</v>
      </c>
      <c r="L478" s="191"/>
      <c r="M478" s="53"/>
      <c r="N478" s="53"/>
      <c r="O478" s="53"/>
    </row>
    <row r="479">
      <c r="A479" s="167" t="s">
        <v>600</v>
      </c>
      <c r="B479" s="109" t="s">
        <v>71</v>
      </c>
      <c r="C479" s="53"/>
      <c r="D479" s="112" t="s">
        <v>67</v>
      </c>
      <c r="E479" s="53"/>
      <c r="F479" s="53"/>
      <c r="G479" s="190" t="s">
        <v>14</v>
      </c>
      <c r="H479" s="28">
        <v>1.0</v>
      </c>
      <c r="I479" s="190" t="s">
        <v>7</v>
      </c>
      <c r="J479" s="191"/>
      <c r="K479" s="190" t="s">
        <v>7</v>
      </c>
      <c r="L479" s="191"/>
      <c r="M479" s="53"/>
      <c r="N479" s="53"/>
      <c r="O479" s="53"/>
    </row>
    <row r="480">
      <c r="A480" s="167" t="s">
        <v>600</v>
      </c>
      <c r="B480" s="109" t="s">
        <v>71</v>
      </c>
      <c r="C480" s="53"/>
      <c r="D480" s="112" t="s">
        <v>67</v>
      </c>
      <c r="E480" s="53"/>
      <c r="F480" s="53"/>
      <c r="G480" s="190" t="s">
        <v>15</v>
      </c>
      <c r="H480" s="28">
        <v>1.0</v>
      </c>
      <c r="I480" s="190" t="s">
        <v>7</v>
      </c>
      <c r="J480" s="191"/>
      <c r="K480" s="190" t="s">
        <v>7</v>
      </c>
      <c r="L480" s="191"/>
      <c r="M480" s="53"/>
      <c r="N480" s="53"/>
      <c r="O480" s="53"/>
    </row>
    <row r="481">
      <c r="A481" s="167" t="s">
        <v>600</v>
      </c>
      <c r="B481" s="109" t="s">
        <v>71</v>
      </c>
      <c r="C481" s="53"/>
      <c r="D481" s="112" t="s">
        <v>67</v>
      </c>
      <c r="E481" s="53"/>
      <c r="F481" s="53"/>
      <c r="G481" s="190" t="s">
        <v>16</v>
      </c>
      <c r="H481" s="28">
        <v>1.0</v>
      </c>
      <c r="I481" s="190" t="s">
        <v>7</v>
      </c>
      <c r="J481" s="191"/>
      <c r="K481" s="190" t="s">
        <v>7</v>
      </c>
      <c r="L481" s="191"/>
      <c r="M481" s="53"/>
      <c r="N481" s="53"/>
      <c r="O481" s="53"/>
    </row>
    <row r="482">
      <c r="A482" s="167" t="s">
        <v>600</v>
      </c>
      <c r="B482" s="109" t="s">
        <v>71</v>
      </c>
      <c r="C482" s="53"/>
      <c r="D482" s="112" t="s">
        <v>67</v>
      </c>
      <c r="E482" s="53"/>
      <c r="F482" s="53"/>
      <c r="G482" s="190" t="s">
        <v>17</v>
      </c>
      <c r="H482" s="28">
        <v>1.0</v>
      </c>
      <c r="I482" s="190" t="s">
        <v>7</v>
      </c>
      <c r="J482" s="191"/>
      <c r="K482" s="190" t="s">
        <v>7</v>
      </c>
      <c r="L482" s="191"/>
      <c r="M482" s="53"/>
      <c r="N482" s="53"/>
      <c r="O482" s="53"/>
    </row>
    <row r="483">
      <c r="A483" s="167" t="s">
        <v>600</v>
      </c>
      <c r="B483" s="109" t="s">
        <v>71</v>
      </c>
      <c r="C483" s="53"/>
      <c r="D483" s="112" t="s">
        <v>67</v>
      </c>
      <c r="E483" s="53"/>
      <c r="F483" s="53"/>
      <c r="G483" s="190" t="s">
        <v>18</v>
      </c>
      <c r="H483" s="28">
        <v>1.0</v>
      </c>
      <c r="I483" s="190" t="s">
        <v>7</v>
      </c>
      <c r="J483" s="191"/>
      <c r="K483" s="190" t="s">
        <v>7</v>
      </c>
      <c r="L483" s="191"/>
      <c r="M483" s="53"/>
      <c r="N483" s="53"/>
      <c r="O483" s="53"/>
    </row>
    <row r="484">
      <c r="A484" s="167" t="s">
        <v>600</v>
      </c>
      <c r="B484" s="109" t="s">
        <v>71</v>
      </c>
      <c r="C484" s="53"/>
      <c r="D484" s="112" t="s">
        <v>67</v>
      </c>
      <c r="E484" s="53"/>
      <c r="F484" s="53"/>
      <c r="G484" s="190" t="s">
        <v>19</v>
      </c>
      <c r="H484" s="28">
        <v>1.0</v>
      </c>
      <c r="I484" s="190" t="s">
        <v>7</v>
      </c>
      <c r="J484" s="191"/>
      <c r="K484" s="190" t="s">
        <v>7</v>
      </c>
      <c r="L484" s="191"/>
      <c r="M484" s="53"/>
      <c r="N484" s="53"/>
      <c r="O484" s="53"/>
    </row>
    <row r="485">
      <c r="A485" s="167" t="s">
        <v>600</v>
      </c>
      <c r="B485" s="109" t="s">
        <v>71</v>
      </c>
      <c r="C485" s="53"/>
      <c r="D485" s="112" t="s">
        <v>67</v>
      </c>
      <c r="E485" s="53"/>
      <c r="F485" s="53"/>
      <c r="G485" s="190" t="s">
        <v>20</v>
      </c>
      <c r="H485" s="28">
        <v>1.0</v>
      </c>
      <c r="I485" s="190" t="s">
        <v>7</v>
      </c>
      <c r="J485" s="191"/>
      <c r="K485" s="190" t="s">
        <v>7</v>
      </c>
      <c r="L485" s="191"/>
      <c r="M485" s="53"/>
      <c r="N485" s="53"/>
      <c r="O485" s="53"/>
    </row>
    <row r="486">
      <c r="A486" s="167" t="s">
        <v>600</v>
      </c>
      <c r="B486" s="188" t="s">
        <v>76</v>
      </c>
      <c r="C486" s="53"/>
      <c r="D486" s="112" t="s">
        <v>67</v>
      </c>
      <c r="E486" s="53"/>
      <c r="F486" s="53"/>
      <c r="G486" s="190" t="s">
        <v>12</v>
      </c>
      <c r="H486" s="28">
        <v>1.0</v>
      </c>
      <c r="I486" s="190" t="s">
        <v>4</v>
      </c>
      <c r="J486" s="56">
        <v>360.0</v>
      </c>
      <c r="K486" s="190" t="s">
        <v>4</v>
      </c>
      <c r="L486" s="56">
        <v>360.0</v>
      </c>
      <c r="M486" s="53"/>
      <c r="N486" s="53"/>
      <c r="O486" s="53"/>
    </row>
    <row r="487">
      <c r="A487" s="167" t="s">
        <v>600</v>
      </c>
      <c r="B487" s="188" t="s">
        <v>76</v>
      </c>
      <c r="C487" s="53"/>
      <c r="D487" s="112" t="s">
        <v>67</v>
      </c>
      <c r="E487" s="53"/>
      <c r="F487" s="53"/>
      <c r="G487" s="190" t="s">
        <v>13</v>
      </c>
      <c r="H487" s="28">
        <v>1.0</v>
      </c>
      <c r="I487" s="190" t="s">
        <v>4</v>
      </c>
      <c r="J487" s="56"/>
      <c r="K487" s="190" t="s">
        <v>4</v>
      </c>
      <c r="L487" s="56"/>
      <c r="M487" s="53"/>
      <c r="N487" s="53"/>
      <c r="O487" s="53"/>
    </row>
    <row r="488">
      <c r="A488" s="167" t="s">
        <v>600</v>
      </c>
      <c r="B488" s="188" t="s">
        <v>76</v>
      </c>
      <c r="C488" s="53"/>
      <c r="D488" s="112" t="s">
        <v>67</v>
      </c>
      <c r="E488" s="53"/>
      <c r="F488" s="53"/>
      <c r="G488" s="149" t="s">
        <v>14</v>
      </c>
      <c r="H488" s="28">
        <v>1.0</v>
      </c>
      <c r="I488" s="190" t="s">
        <v>4</v>
      </c>
      <c r="J488" s="56"/>
      <c r="K488" s="190" t="s">
        <v>4</v>
      </c>
      <c r="L488" s="56"/>
      <c r="M488" s="53"/>
      <c r="N488" s="53"/>
      <c r="O488" s="53"/>
    </row>
    <row r="489">
      <c r="A489" s="167" t="s">
        <v>600</v>
      </c>
      <c r="B489" s="188" t="s">
        <v>76</v>
      </c>
      <c r="C489" s="53"/>
      <c r="D489" s="112" t="s">
        <v>67</v>
      </c>
      <c r="E489" s="53"/>
      <c r="F489" s="53"/>
      <c r="G489" s="190" t="s">
        <v>15</v>
      </c>
      <c r="H489" s="28">
        <v>1.0</v>
      </c>
      <c r="I489" s="190" t="s">
        <v>4</v>
      </c>
      <c r="J489" s="56"/>
      <c r="K489" s="190" t="s">
        <v>4</v>
      </c>
      <c r="L489" s="56"/>
      <c r="M489" s="53"/>
      <c r="N489" s="53"/>
      <c r="O489" s="53"/>
    </row>
    <row r="490">
      <c r="A490" s="167" t="s">
        <v>600</v>
      </c>
      <c r="B490" s="188" t="s">
        <v>76</v>
      </c>
      <c r="C490" s="53"/>
      <c r="D490" s="112" t="s">
        <v>67</v>
      </c>
      <c r="E490" s="53"/>
      <c r="F490" s="53"/>
      <c r="G490" s="190" t="s">
        <v>16</v>
      </c>
      <c r="H490" s="28">
        <v>1.0</v>
      </c>
      <c r="I490" s="190" t="s">
        <v>4</v>
      </c>
      <c r="J490" s="56"/>
      <c r="K490" s="190" t="s">
        <v>4</v>
      </c>
      <c r="L490" s="56"/>
      <c r="M490" s="53"/>
      <c r="N490" s="53"/>
      <c r="O490" s="53"/>
    </row>
    <row r="491">
      <c r="A491" s="167" t="s">
        <v>600</v>
      </c>
      <c r="B491" s="188" t="s">
        <v>76</v>
      </c>
      <c r="C491" s="53"/>
      <c r="D491" s="112" t="s">
        <v>67</v>
      </c>
      <c r="E491" s="53"/>
      <c r="F491" s="53"/>
      <c r="G491" s="190" t="s">
        <v>17</v>
      </c>
      <c r="H491" s="28">
        <v>1.0</v>
      </c>
      <c r="I491" s="190" t="s">
        <v>4</v>
      </c>
      <c r="J491" s="56"/>
      <c r="K491" s="190" t="s">
        <v>4</v>
      </c>
      <c r="L491" s="56"/>
      <c r="M491" s="53"/>
      <c r="N491" s="53"/>
      <c r="O491" s="53"/>
    </row>
    <row r="492">
      <c r="A492" s="167" t="s">
        <v>600</v>
      </c>
      <c r="B492" s="188" t="s">
        <v>76</v>
      </c>
      <c r="C492" s="53"/>
      <c r="D492" s="112" t="s">
        <v>67</v>
      </c>
      <c r="E492" s="53"/>
      <c r="F492" s="53"/>
      <c r="G492" s="190" t="s">
        <v>18</v>
      </c>
      <c r="H492" s="28">
        <v>1.0</v>
      </c>
      <c r="I492" s="190" t="s">
        <v>4</v>
      </c>
      <c r="J492" s="56"/>
      <c r="K492" s="190" t="s">
        <v>4</v>
      </c>
      <c r="L492" s="56"/>
      <c r="M492" s="53"/>
      <c r="N492" s="53"/>
      <c r="O492" s="53"/>
    </row>
    <row r="493">
      <c r="A493" s="167" t="s">
        <v>600</v>
      </c>
      <c r="B493" s="188" t="s">
        <v>76</v>
      </c>
      <c r="C493" s="53"/>
      <c r="D493" s="112" t="s">
        <v>67</v>
      </c>
      <c r="E493" s="53"/>
      <c r="F493" s="53"/>
      <c r="G493" s="190" t="s">
        <v>19</v>
      </c>
      <c r="H493" s="28">
        <v>1.0</v>
      </c>
      <c r="I493" s="190" t="s">
        <v>4</v>
      </c>
      <c r="J493" s="56"/>
      <c r="K493" s="190" t="s">
        <v>4</v>
      </c>
      <c r="L493" s="56"/>
      <c r="M493" s="53"/>
      <c r="N493" s="53"/>
      <c r="O493" s="53"/>
    </row>
    <row r="494">
      <c r="A494" s="167" t="s">
        <v>600</v>
      </c>
      <c r="B494" s="188" t="s">
        <v>76</v>
      </c>
      <c r="C494" s="53"/>
      <c r="D494" s="112" t="s">
        <v>67</v>
      </c>
      <c r="E494" s="53"/>
      <c r="F494" s="53"/>
      <c r="G494" s="190" t="s">
        <v>20</v>
      </c>
      <c r="H494" s="28">
        <v>1.0</v>
      </c>
      <c r="I494" s="190" t="s">
        <v>4</v>
      </c>
      <c r="J494" s="56"/>
      <c r="K494" s="190" t="s">
        <v>4</v>
      </c>
      <c r="L494" s="56"/>
      <c r="M494" s="53"/>
      <c r="N494" s="53"/>
      <c r="O494" s="53"/>
    </row>
    <row r="495">
      <c r="A495" s="167" t="s">
        <v>600</v>
      </c>
      <c r="B495" s="188" t="s">
        <v>76</v>
      </c>
      <c r="C495" s="53"/>
      <c r="D495" s="112" t="s">
        <v>67</v>
      </c>
      <c r="E495" s="53"/>
      <c r="F495" s="53"/>
      <c r="G495" s="190" t="s">
        <v>21</v>
      </c>
      <c r="H495" s="28">
        <v>1.0</v>
      </c>
      <c r="I495" s="190" t="s">
        <v>7</v>
      </c>
      <c r="J495" s="56"/>
      <c r="K495" s="190" t="s">
        <v>7</v>
      </c>
      <c r="L495" s="56"/>
      <c r="M495" s="53"/>
      <c r="N495" s="53"/>
      <c r="O495" s="53"/>
    </row>
    <row r="496">
      <c r="A496" s="167" t="s">
        <v>600</v>
      </c>
      <c r="B496" s="188" t="s">
        <v>76</v>
      </c>
      <c r="C496" s="53"/>
      <c r="D496" s="112" t="s">
        <v>67</v>
      </c>
      <c r="E496" s="53"/>
      <c r="F496" s="53"/>
      <c r="G496" s="190" t="s">
        <v>13</v>
      </c>
      <c r="H496" s="28">
        <v>1.0</v>
      </c>
      <c r="I496" s="190" t="s">
        <v>7</v>
      </c>
      <c r="J496" s="56"/>
      <c r="K496" s="190" t="s">
        <v>7</v>
      </c>
      <c r="L496" s="56"/>
      <c r="M496" s="53"/>
      <c r="N496" s="53"/>
      <c r="O496" s="53"/>
    </row>
    <row r="497">
      <c r="A497" s="167" t="s">
        <v>600</v>
      </c>
      <c r="B497" s="188" t="s">
        <v>76</v>
      </c>
      <c r="C497" s="53"/>
      <c r="D497" s="112" t="s">
        <v>67</v>
      </c>
      <c r="E497" s="53"/>
      <c r="F497" s="53"/>
      <c r="G497" s="190" t="s">
        <v>14</v>
      </c>
      <c r="H497" s="28">
        <v>1.0</v>
      </c>
      <c r="I497" s="190" t="s">
        <v>7</v>
      </c>
      <c r="J497" s="56"/>
      <c r="K497" s="190" t="s">
        <v>7</v>
      </c>
      <c r="L497" s="56"/>
      <c r="M497" s="53"/>
      <c r="N497" s="53"/>
      <c r="O497" s="53"/>
    </row>
    <row r="498">
      <c r="A498" s="167" t="s">
        <v>600</v>
      </c>
      <c r="B498" s="188" t="s">
        <v>76</v>
      </c>
      <c r="C498" s="53"/>
      <c r="D498" s="112" t="s">
        <v>67</v>
      </c>
      <c r="E498" s="53"/>
      <c r="F498" s="53"/>
      <c r="G498" s="190" t="s">
        <v>15</v>
      </c>
      <c r="H498" s="28">
        <v>1.0</v>
      </c>
      <c r="I498" s="190" t="s">
        <v>7</v>
      </c>
      <c r="J498" s="56"/>
      <c r="K498" s="190" t="s">
        <v>7</v>
      </c>
      <c r="L498" s="56"/>
      <c r="M498" s="53"/>
      <c r="N498" s="53"/>
      <c r="O498" s="53"/>
    </row>
    <row r="499">
      <c r="A499" s="167" t="s">
        <v>600</v>
      </c>
      <c r="B499" s="188" t="s">
        <v>76</v>
      </c>
      <c r="C499" s="53"/>
      <c r="D499" s="112" t="s">
        <v>67</v>
      </c>
      <c r="E499" s="53"/>
      <c r="F499" s="53"/>
      <c r="G499" s="190" t="s">
        <v>16</v>
      </c>
      <c r="H499" s="28">
        <v>1.0</v>
      </c>
      <c r="I499" s="190" t="s">
        <v>7</v>
      </c>
      <c r="J499" s="56"/>
      <c r="K499" s="190" t="s">
        <v>7</v>
      </c>
      <c r="L499" s="56"/>
      <c r="M499" s="53"/>
      <c r="N499" s="53"/>
      <c r="O499" s="53"/>
    </row>
    <row r="500">
      <c r="A500" s="167" t="s">
        <v>600</v>
      </c>
      <c r="B500" s="188" t="s">
        <v>76</v>
      </c>
      <c r="C500" s="53"/>
      <c r="D500" s="112" t="s">
        <v>67</v>
      </c>
      <c r="E500" s="53"/>
      <c r="F500" s="53"/>
      <c r="G500" s="190" t="s">
        <v>17</v>
      </c>
      <c r="H500" s="28">
        <v>1.0</v>
      </c>
      <c r="I500" s="190" t="s">
        <v>7</v>
      </c>
      <c r="J500" s="56"/>
      <c r="K500" s="190" t="s">
        <v>7</v>
      </c>
      <c r="L500" s="56"/>
      <c r="M500" s="53"/>
      <c r="N500" s="53"/>
      <c r="O500" s="53"/>
    </row>
    <row r="501">
      <c r="A501" s="167" t="s">
        <v>600</v>
      </c>
      <c r="B501" s="188" t="s">
        <v>76</v>
      </c>
      <c r="C501" s="53"/>
      <c r="D501" s="112" t="s">
        <v>67</v>
      </c>
      <c r="E501" s="53"/>
      <c r="F501" s="53"/>
      <c r="G501" s="190" t="s">
        <v>18</v>
      </c>
      <c r="H501" s="28">
        <v>1.0</v>
      </c>
      <c r="I501" s="190" t="s">
        <v>7</v>
      </c>
      <c r="J501" s="56"/>
      <c r="K501" s="190" t="s">
        <v>7</v>
      </c>
      <c r="L501" s="56"/>
      <c r="M501" s="53"/>
      <c r="N501" s="53"/>
      <c r="O501" s="53"/>
    </row>
    <row r="502">
      <c r="A502" s="167" t="s">
        <v>600</v>
      </c>
      <c r="B502" s="188" t="s">
        <v>76</v>
      </c>
      <c r="C502" s="53"/>
      <c r="D502" s="112" t="s">
        <v>67</v>
      </c>
      <c r="E502" s="53"/>
      <c r="F502" s="53"/>
      <c r="G502" s="190" t="s">
        <v>19</v>
      </c>
      <c r="H502" s="28">
        <v>1.0</v>
      </c>
      <c r="I502" s="190" t="s">
        <v>7</v>
      </c>
      <c r="J502" s="56"/>
      <c r="K502" s="190" t="s">
        <v>7</v>
      </c>
      <c r="L502" s="56"/>
      <c r="M502" s="53"/>
      <c r="N502" s="53"/>
      <c r="O502" s="53"/>
    </row>
    <row r="503">
      <c r="A503" s="167" t="s">
        <v>600</v>
      </c>
      <c r="B503" s="188" t="s">
        <v>76</v>
      </c>
      <c r="C503" s="53"/>
      <c r="D503" s="112" t="s">
        <v>67</v>
      </c>
      <c r="E503" s="53"/>
      <c r="F503" s="53"/>
      <c r="G503" s="190" t="s">
        <v>20</v>
      </c>
      <c r="H503" s="28">
        <v>1.0</v>
      </c>
      <c r="I503" s="190" t="s">
        <v>7</v>
      </c>
      <c r="J503" s="56"/>
      <c r="K503" s="190" t="s">
        <v>7</v>
      </c>
      <c r="L503" s="56"/>
      <c r="M503" s="53"/>
      <c r="N503" s="53"/>
      <c r="O503" s="53"/>
    </row>
    <row r="504">
      <c r="A504" s="167" t="s">
        <v>600</v>
      </c>
      <c r="B504" s="188" t="s">
        <v>84</v>
      </c>
      <c r="C504" s="53"/>
      <c r="D504" s="112" t="s">
        <v>89</v>
      </c>
      <c r="E504" s="53"/>
      <c r="F504" s="53"/>
      <c r="G504" s="190" t="s">
        <v>12</v>
      </c>
      <c r="H504" s="28">
        <v>1.0</v>
      </c>
      <c r="I504" s="190" t="s">
        <v>4</v>
      </c>
      <c r="J504" s="56">
        <v>160.0</v>
      </c>
      <c r="K504" s="190" t="s">
        <v>4</v>
      </c>
      <c r="L504" s="56">
        <v>160.0</v>
      </c>
      <c r="M504" s="53"/>
      <c r="N504" s="53"/>
      <c r="O504" s="53"/>
    </row>
    <row r="505">
      <c r="A505" s="167" t="s">
        <v>600</v>
      </c>
      <c r="B505" s="188" t="s">
        <v>84</v>
      </c>
      <c r="C505" s="53"/>
      <c r="D505" s="112" t="s">
        <v>89</v>
      </c>
      <c r="E505" s="53"/>
      <c r="F505" s="53"/>
      <c r="G505" s="190" t="s">
        <v>13</v>
      </c>
      <c r="H505" s="28">
        <v>1.0</v>
      </c>
      <c r="I505" s="190" t="s">
        <v>4</v>
      </c>
      <c r="J505" s="56"/>
      <c r="K505" s="190" t="s">
        <v>4</v>
      </c>
      <c r="L505" s="56"/>
      <c r="M505" s="53"/>
      <c r="N505" s="53"/>
      <c r="O505" s="53"/>
    </row>
    <row r="506">
      <c r="A506" s="167" t="s">
        <v>600</v>
      </c>
      <c r="B506" s="188" t="s">
        <v>84</v>
      </c>
      <c r="C506" s="53"/>
      <c r="D506" s="112" t="s">
        <v>89</v>
      </c>
      <c r="E506" s="53"/>
      <c r="F506" s="53"/>
      <c r="G506" s="149" t="s">
        <v>14</v>
      </c>
      <c r="H506" s="28">
        <v>1.0</v>
      </c>
      <c r="I506" s="190" t="s">
        <v>4</v>
      </c>
      <c r="J506" s="56"/>
      <c r="K506" s="190" t="s">
        <v>4</v>
      </c>
      <c r="L506" s="56"/>
      <c r="M506" s="53"/>
      <c r="N506" s="53"/>
      <c r="O506" s="53"/>
    </row>
    <row r="507">
      <c r="A507" s="167" t="s">
        <v>600</v>
      </c>
      <c r="B507" s="188" t="s">
        <v>84</v>
      </c>
      <c r="C507" s="53"/>
      <c r="D507" s="112" t="s">
        <v>89</v>
      </c>
      <c r="E507" s="53"/>
      <c r="F507" s="53"/>
      <c r="G507" s="190" t="s">
        <v>15</v>
      </c>
      <c r="H507" s="28">
        <v>1.0</v>
      </c>
      <c r="I507" s="190" t="s">
        <v>4</v>
      </c>
      <c r="J507" s="56"/>
      <c r="K507" s="190" t="s">
        <v>4</v>
      </c>
      <c r="L507" s="56"/>
      <c r="M507" s="53"/>
      <c r="N507" s="53"/>
      <c r="O507" s="53"/>
    </row>
    <row r="508">
      <c r="A508" s="167" t="s">
        <v>600</v>
      </c>
      <c r="B508" s="188" t="s">
        <v>84</v>
      </c>
      <c r="C508" s="53"/>
      <c r="D508" s="112" t="s">
        <v>89</v>
      </c>
      <c r="E508" s="53"/>
      <c r="F508" s="53"/>
      <c r="G508" s="190" t="s">
        <v>16</v>
      </c>
      <c r="H508" s="28">
        <v>1.0</v>
      </c>
      <c r="I508" s="190" t="s">
        <v>4</v>
      </c>
      <c r="J508" s="56"/>
      <c r="K508" s="190" t="s">
        <v>4</v>
      </c>
      <c r="L508" s="56"/>
      <c r="M508" s="53"/>
      <c r="N508" s="53"/>
      <c r="O508" s="53"/>
    </row>
    <row r="509">
      <c r="A509" s="167" t="s">
        <v>600</v>
      </c>
      <c r="B509" s="188" t="s">
        <v>84</v>
      </c>
      <c r="C509" s="53"/>
      <c r="D509" s="112" t="s">
        <v>89</v>
      </c>
      <c r="E509" s="53"/>
      <c r="F509" s="53"/>
      <c r="G509" s="190" t="s">
        <v>17</v>
      </c>
      <c r="H509" s="28">
        <v>1.0</v>
      </c>
      <c r="I509" s="190" t="s">
        <v>4</v>
      </c>
      <c r="J509" s="56"/>
      <c r="K509" s="190" t="s">
        <v>4</v>
      </c>
      <c r="L509" s="56"/>
      <c r="M509" s="53"/>
      <c r="N509" s="53"/>
      <c r="O509" s="53"/>
    </row>
    <row r="510">
      <c r="A510" s="167" t="s">
        <v>600</v>
      </c>
      <c r="B510" s="188" t="s">
        <v>84</v>
      </c>
      <c r="C510" s="53"/>
      <c r="D510" s="112" t="s">
        <v>89</v>
      </c>
      <c r="E510" s="53"/>
      <c r="F510" s="53"/>
      <c r="G510" s="190" t="s">
        <v>18</v>
      </c>
      <c r="H510" s="28">
        <v>1.0</v>
      </c>
      <c r="I510" s="190" t="s">
        <v>4</v>
      </c>
      <c r="J510" s="56"/>
      <c r="K510" s="190" t="s">
        <v>4</v>
      </c>
      <c r="L510" s="56"/>
      <c r="M510" s="53"/>
      <c r="N510" s="53"/>
      <c r="O510" s="53"/>
    </row>
    <row r="511">
      <c r="A511" s="167" t="s">
        <v>600</v>
      </c>
      <c r="B511" s="188" t="s">
        <v>84</v>
      </c>
      <c r="C511" s="53"/>
      <c r="D511" s="112" t="s">
        <v>89</v>
      </c>
      <c r="E511" s="53"/>
      <c r="F511" s="53"/>
      <c r="G511" s="190" t="s">
        <v>19</v>
      </c>
      <c r="H511" s="28">
        <v>1.0</v>
      </c>
      <c r="I511" s="190" t="s">
        <v>4</v>
      </c>
      <c r="J511" s="56"/>
      <c r="K511" s="190" t="s">
        <v>4</v>
      </c>
      <c r="L511" s="56"/>
      <c r="M511" s="53"/>
      <c r="N511" s="53"/>
      <c r="O511" s="53"/>
    </row>
    <row r="512">
      <c r="A512" s="167" t="s">
        <v>600</v>
      </c>
      <c r="B512" s="188" t="s">
        <v>84</v>
      </c>
      <c r="C512" s="53"/>
      <c r="D512" s="112" t="s">
        <v>89</v>
      </c>
      <c r="E512" s="53"/>
      <c r="F512" s="53"/>
      <c r="G512" s="190" t="s">
        <v>20</v>
      </c>
      <c r="H512" s="28">
        <v>1.0</v>
      </c>
      <c r="I512" s="190" t="s">
        <v>4</v>
      </c>
      <c r="J512" s="56"/>
      <c r="K512" s="190" t="s">
        <v>4</v>
      </c>
      <c r="L512" s="56"/>
      <c r="M512" s="53"/>
      <c r="N512" s="53"/>
      <c r="O512" s="53"/>
    </row>
    <row r="513">
      <c r="A513" s="167" t="s">
        <v>600</v>
      </c>
      <c r="B513" s="188" t="s">
        <v>84</v>
      </c>
      <c r="C513" s="53"/>
      <c r="D513" s="112" t="s">
        <v>89</v>
      </c>
      <c r="E513" s="53"/>
      <c r="F513" s="53"/>
      <c r="G513" s="190" t="s">
        <v>21</v>
      </c>
      <c r="H513" s="28">
        <v>1.0</v>
      </c>
      <c r="I513" s="190" t="s">
        <v>7</v>
      </c>
      <c r="J513" s="56"/>
      <c r="K513" s="190" t="s">
        <v>7</v>
      </c>
      <c r="L513" s="56"/>
      <c r="M513" s="53"/>
      <c r="N513" s="53"/>
      <c r="O513" s="53"/>
    </row>
    <row r="514">
      <c r="A514" s="167" t="s">
        <v>600</v>
      </c>
      <c r="B514" s="188" t="s">
        <v>84</v>
      </c>
      <c r="C514" s="53"/>
      <c r="D514" s="112" t="s">
        <v>89</v>
      </c>
      <c r="E514" s="53"/>
      <c r="F514" s="53"/>
      <c r="G514" s="190" t="s">
        <v>13</v>
      </c>
      <c r="H514" s="28">
        <v>1.0</v>
      </c>
      <c r="I514" s="190" t="s">
        <v>7</v>
      </c>
      <c r="J514" s="56"/>
      <c r="K514" s="190" t="s">
        <v>7</v>
      </c>
      <c r="L514" s="56"/>
      <c r="M514" s="53"/>
      <c r="N514" s="53"/>
      <c r="O514" s="53"/>
    </row>
    <row r="515">
      <c r="A515" s="167" t="s">
        <v>600</v>
      </c>
      <c r="B515" s="188" t="s">
        <v>84</v>
      </c>
      <c r="C515" s="53"/>
      <c r="D515" s="112" t="s">
        <v>89</v>
      </c>
      <c r="E515" s="53"/>
      <c r="F515" s="53"/>
      <c r="G515" s="190" t="s">
        <v>14</v>
      </c>
      <c r="H515" s="28">
        <v>1.0</v>
      </c>
      <c r="I515" s="190" t="s">
        <v>7</v>
      </c>
      <c r="J515" s="56"/>
      <c r="K515" s="190" t="s">
        <v>7</v>
      </c>
      <c r="L515" s="56"/>
      <c r="M515" s="53"/>
      <c r="N515" s="53"/>
      <c r="O515" s="53"/>
    </row>
    <row r="516">
      <c r="A516" s="167" t="s">
        <v>600</v>
      </c>
      <c r="B516" s="188" t="s">
        <v>84</v>
      </c>
      <c r="C516" s="53"/>
      <c r="D516" s="112" t="s">
        <v>89</v>
      </c>
      <c r="E516" s="53"/>
      <c r="F516" s="53"/>
      <c r="G516" s="190" t="s">
        <v>15</v>
      </c>
      <c r="H516" s="28">
        <v>1.0</v>
      </c>
      <c r="I516" s="190" t="s">
        <v>7</v>
      </c>
      <c r="J516" s="56"/>
      <c r="K516" s="190" t="s">
        <v>7</v>
      </c>
      <c r="L516" s="56"/>
      <c r="M516" s="53"/>
      <c r="N516" s="53"/>
      <c r="O516" s="53"/>
    </row>
    <row r="517">
      <c r="A517" s="167" t="s">
        <v>600</v>
      </c>
      <c r="B517" s="188" t="s">
        <v>84</v>
      </c>
      <c r="C517" s="53"/>
      <c r="D517" s="112" t="s">
        <v>89</v>
      </c>
      <c r="E517" s="53"/>
      <c r="F517" s="53"/>
      <c r="G517" s="190" t="s">
        <v>16</v>
      </c>
      <c r="H517" s="28">
        <v>1.0</v>
      </c>
      <c r="I517" s="190" t="s">
        <v>7</v>
      </c>
      <c r="J517" s="56"/>
      <c r="K517" s="190" t="s">
        <v>7</v>
      </c>
      <c r="L517" s="56"/>
      <c r="M517" s="53"/>
      <c r="N517" s="53"/>
      <c r="O517" s="53"/>
    </row>
    <row r="518">
      <c r="A518" s="167" t="s">
        <v>600</v>
      </c>
      <c r="B518" s="188" t="s">
        <v>84</v>
      </c>
      <c r="C518" s="53"/>
      <c r="D518" s="112" t="s">
        <v>89</v>
      </c>
      <c r="E518" s="53"/>
      <c r="F518" s="53"/>
      <c r="G518" s="190" t="s">
        <v>17</v>
      </c>
      <c r="H518" s="28">
        <v>1.0</v>
      </c>
      <c r="I518" s="190" t="s">
        <v>7</v>
      </c>
      <c r="J518" s="56"/>
      <c r="K518" s="190" t="s">
        <v>7</v>
      </c>
      <c r="L518" s="56"/>
      <c r="M518" s="53"/>
      <c r="N518" s="53"/>
      <c r="O518" s="53"/>
    </row>
    <row r="519">
      <c r="A519" s="167" t="s">
        <v>600</v>
      </c>
      <c r="B519" s="188" t="s">
        <v>84</v>
      </c>
      <c r="C519" s="53"/>
      <c r="D519" s="112" t="s">
        <v>89</v>
      </c>
      <c r="E519" s="53"/>
      <c r="F519" s="53"/>
      <c r="G519" s="190" t="s">
        <v>18</v>
      </c>
      <c r="H519" s="28">
        <v>1.0</v>
      </c>
      <c r="I519" s="190" t="s">
        <v>7</v>
      </c>
      <c r="J519" s="56"/>
      <c r="K519" s="190" t="s">
        <v>7</v>
      </c>
      <c r="L519" s="56"/>
      <c r="M519" s="53"/>
      <c r="N519" s="53"/>
      <c r="O519" s="53"/>
    </row>
    <row r="520">
      <c r="A520" s="167" t="s">
        <v>600</v>
      </c>
      <c r="B520" s="188" t="s">
        <v>84</v>
      </c>
      <c r="C520" s="53"/>
      <c r="D520" s="112" t="s">
        <v>89</v>
      </c>
      <c r="E520" s="53"/>
      <c r="F520" s="53"/>
      <c r="G520" s="190" t="s">
        <v>19</v>
      </c>
      <c r="H520" s="28">
        <v>1.0</v>
      </c>
      <c r="I520" s="190" t="s">
        <v>7</v>
      </c>
      <c r="J520" s="56"/>
      <c r="K520" s="190" t="s">
        <v>7</v>
      </c>
      <c r="L520" s="56"/>
      <c r="M520" s="53"/>
      <c r="N520" s="53"/>
      <c r="O520" s="53"/>
    </row>
    <row r="521">
      <c r="A521" s="167" t="s">
        <v>600</v>
      </c>
      <c r="B521" s="188" t="s">
        <v>84</v>
      </c>
      <c r="C521" s="53"/>
      <c r="D521" s="112" t="s">
        <v>89</v>
      </c>
      <c r="E521" s="53"/>
      <c r="F521" s="53"/>
      <c r="G521" s="190" t="s">
        <v>20</v>
      </c>
      <c r="H521" s="28">
        <v>1.0</v>
      </c>
      <c r="I521" s="190" t="s">
        <v>7</v>
      </c>
      <c r="J521" s="56"/>
      <c r="K521" s="190" t="s">
        <v>7</v>
      </c>
      <c r="L521" s="56"/>
      <c r="M521" s="53"/>
      <c r="N521" s="53"/>
      <c r="O521" s="53"/>
    </row>
    <row r="522">
      <c r="A522" s="167" t="s">
        <v>600</v>
      </c>
      <c r="B522" s="188" t="s">
        <v>92</v>
      </c>
      <c r="C522" s="53"/>
      <c r="D522" s="112" t="s">
        <v>97</v>
      </c>
      <c r="E522" s="53"/>
      <c r="F522" s="53"/>
      <c r="G522" s="190" t="s">
        <v>12</v>
      </c>
      <c r="H522" s="28">
        <v>1.0</v>
      </c>
      <c r="I522" s="190" t="s">
        <v>4</v>
      </c>
      <c r="J522" s="56">
        <v>30.0</v>
      </c>
      <c r="K522" s="190" t="s">
        <v>4</v>
      </c>
      <c r="L522" s="56">
        <v>30.0</v>
      </c>
      <c r="M522" s="53"/>
      <c r="N522" s="53"/>
      <c r="O522" s="53"/>
    </row>
    <row r="523">
      <c r="A523" s="167" t="s">
        <v>600</v>
      </c>
      <c r="B523" s="188" t="s">
        <v>92</v>
      </c>
      <c r="C523" s="53"/>
      <c r="D523" s="112" t="s">
        <v>97</v>
      </c>
      <c r="E523" s="53"/>
      <c r="F523" s="53"/>
      <c r="G523" s="190" t="s">
        <v>13</v>
      </c>
      <c r="H523" s="28">
        <v>1.0</v>
      </c>
      <c r="I523" s="190" t="s">
        <v>4</v>
      </c>
      <c r="J523" s="56"/>
      <c r="K523" s="190" t="s">
        <v>4</v>
      </c>
      <c r="L523" s="56"/>
      <c r="M523" s="53"/>
      <c r="N523" s="53"/>
      <c r="O523" s="53"/>
    </row>
    <row r="524">
      <c r="A524" s="167" t="s">
        <v>600</v>
      </c>
      <c r="B524" s="188" t="s">
        <v>92</v>
      </c>
      <c r="C524" s="53"/>
      <c r="D524" s="112" t="s">
        <v>97</v>
      </c>
      <c r="E524" s="53"/>
      <c r="F524" s="53"/>
      <c r="G524" s="149" t="s">
        <v>14</v>
      </c>
      <c r="H524" s="28">
        <v>1.0</v>
      </c>
      <c r="I524" s="190" t="s">
        <v>4</v>
      </c>
      <c r="J524" s="56"/>
      <c r="K524" s="190" t="s">
        <v>4</v>
      </c>
      <c r="L524" s="56"/>
      <c r="M524" s="53"/>
      <c r="N524" s="53"/>
      <c r="O524" s="53"/>
    </row>
    <row r="525">
      <c r="A525" s="167" t="s">
        <v>600</v>
      </c>
      <c r="B525" s="188" t="s">
        <v>92</v>
      </c>
      <c r="C525" s="53"/>
      <c r="D525" s="112" t="s">
        <v>97</v>
      </c>
      <c r="E525" s="53"/>
      <c r="F525" s="53"/>
      <c r="G525" s="190" t="s">
        <v>15</v>
      </c>
      <c r="H525" s="28">
        <v>1.0</v>
      </c>
      <c r="I525" s="190" t="s">
        <v>4</v>
      </c>
      <c r="J525" s="191"/>
      <c r="K525" s="190" t="s">
        <v>4</v>
      </c>
      <c r="L525" s="191"/>
      <c r="M525" s="53"/>
      <c r="N525" s="53"/>
      <c r="O525" s="53"/>
    </row>
    <row r="526">
      <c r="A526" s="167" t="s">
        <v>600</v>
      </c>
      <c r="B526" s="188" t="s">
        <v>92</v>
      </c>
      <c r="C526" s="53"/>
      <c r="D526" s="112" t="s">
        <v>97</v>
      </c>
      <c r="E526" s="53"/>
      <c r="F526" s="53"/>
      <c r="G526" s="190" t="s">
        <v>16</v>
      </c>
      <c r="H526" s="28">
        <v>1.0</v>
      </c>
      <c r="I526" s="190" t="s">
        <v>4</v>
      </c>
      <c r="J526" s="191"/>
      <c r="K526" s="190" t="s">
        <v>4</v>
      </c>
      <c r="L526" s="191"/>
      <c r="M526" s="53"/>
      <c r="N526" s="53"/>
      <c r="O526" s="53"/>
    </row>
    <row r="527">
      <c r="A527" s="167" t="s">
        <v>600</v>
      </c>
      <c r="B527" s="188" t="s">
        <v>92</v>
      </c>
      <c r="C527" s="53"/>
      <c r="D527" s="112" t="s">
        <v>97</v>
      </c>
      <c r="E527" s="53"/>
      <c r="F527" s="53"/>
      <c r="G527" s="190" t="s">
        <v>17</v>
      </c>
      <c r="H527" s="28">
        <v>1.0</v>
      </c>
      <c r="I527" s="190" t="s">
        <v>4</v>
      </c>
      <c r="J527" s="191"/>
      <c r="K527" s="190" t="s">
        <v>4</v>
      </c>
      <c r="L527" s="191"/>
      <c r="M527" s="53"/>
      <c r="N527" s="53"/>
      <c r="O527" s="53"/>
    </row>
    <row r="528">
      <c r="A528" s="167" t="s">
        <v>600</v>
      </c>
      <c r="B528" s="188" t="s">
        <v>92</v>
      </c>
      <c r="C528" s="53"/>
      <c r="D528" s="112" t="s">
        <v>97</v>
      </c>
      <c r="E528" s="53"/>
      <c r="F528" s="53"/>
      <c r="G528" s="190" t="s">
        <v>18</v>
      </c>
      <c r="H528" s="28">
        <v>1.0</v>
      </c>
      <c r="I528" s="190" t="s">
        <v>4</v>
      </c>
      <c r="J528" s="191"/>
      <c r="K528" s="190" t="s">
        <v>4</v>
      </c>
      <c r="L528" s="191"/>
      <c r="M528" s="53"/>
      <c r="N528" s="53"/>
      <c r="O528" s="53"/>
    </row>
    <row r="529">
      <c r="A529" s="167" t="s">
        <v>600</v>
      </c>
      <c r="B529" s="188" t="s">
        <v>92</v>
      </c>
      <c r="C529" s="53"/>
      <c r="D529" s="112" t="s">
        <v>97</v>
      </c>
      <c r="E529" s="53"/>
      <c r="F529" s="53"/>
      <c r="G529" s="190" t="s">
        <v>19</v>
      </c>
      <c r="H529" s="28">
        <v>1.0</v>
      </c>
      <c r="I529" s="190" t="s">
        <v>4</v>
      </c>
      <c r="J529" s="191"/>
      <c r="K529" s="190" t="s">
        <v>4</v>
      </c>
      <c r="L529" s="191"/>
      <c r="M529" s="53"/>
      <c r="N529" s="53"/>
      <c r="O529" s="53"/>
    </row>
    <row r="530">
      <c r="A530" s="167" t="s">
        <v>600</v>
      </c>
      <c r="B530" s="188" t="s">
        <v>92</v>
      </c>
      <c r="C530" s="53"/>
      <c r="D530" s="112" t="s">
        <v>97</v>
      </c>
      <c r="E530" s="53"/>
      <c r="F530" s="53"/>
      <c r="G530" s="190" t="s">
        <v>20</v>
      </c>
      <c r="H530" s="28">
        <v>1.0</v>
      </c>
      <c r="I530" s="190" t="s">
        <v>4</v>
      </c>
      <c r="J530" s="191"/>
      <c r="K530" s="190" t="s">
        <v>4</v>
      </c>
      <c r="L530" s="191"/>
      <c r="M530" s="53"/>
      <c r="N530" s="53"/>
      <c r="O530" s="53"/>
    </row>
    <row r="531">
      <c r="A531" s="167" t="s">
        <v>600</v>
      </c>
      <c r="B531" s="188" t="s">
        <v>92</v>
      </c>
      <c r="C531" s="53"/>
      <c r="D531" s="112" t="s">
        <v>97</v>
      </c>
      <c r="E531" s="53"/>
      <c r="F531" s="53"/>
      <c r="G531" s="190" t="s">
        <v>21</v>
      </c>
      <c r="H531" s="28">
        <v>1.0</v>
      </c>
      <c r="I531" s="190" t="s">
        <v>7</v>
      </c>
      <c r="J531" s="191"/>
      <c r="K531" s="190" t="s">
        <v>7</v>
      </c>
      <c r="L531" s="191"/>
      <c r="M531" s="53"/>
      <c r="N531" s="53"/>
      <c r="O531" s="53"/>
    </row>
    <row r="532">
      <c r="A532" s="167" t="s">
        <v>600</v>
      </c>
      <c r="B532" s="188" t="s">
        <v>92</v>
      </c>
      <c r="C532" s="53"/>
      <c r="D532" s="112" t="s">
        <v>97</v>
      </c>
      <c r="E532" s="53"/>
      <c r="F532" s="53"/>
      <c r="G532" s="190" t="s">
        <v>13</v>
      </c>
      <c r="H532" s="28">
        <v>1.0</v>
      </c>
      <c r="I532" s="190" t="s">
        <v>7</v>
      </c>
      <c r="J532" s="191"/>
      <c r="K532" s="190" t="s">
        <v>7</v>
      </c>
      <c r="L532" s="191"/>
      <c r="M532" s="53"/>
      <c r="N532" s="53"/>
      <c r="O532" s="53"/>
    </row>
    <row r="533">
      <c r="A533" s="167" t="s">
        <v>600</v>
      </c>
      <c r="B533" s="188" t="s">
        <v>92</v>
      </c>
      <c r="C533" s="53"/>
      <c r="D533" s="112" t="s">
        <v>97</v>
      </c>
      <c r="E533" s="53"/>
      <c r="F533" s="53"/>
      <c r="G533" s="190" t="s">
        <v>14</v>
      </c>
      <c r="H533" s="28">
        <v>1.0</v>
      </c>
      <c r="I533" s="190" t="s">
        <v>7</v>
      </c>
      <c r="J533" s="191"/>
      <c r="K533" s="190" t="s">
        <v>7</v>
      </c>
      <c r="L533" s="191"/>
      <c r="M533" s="53"/>
      <c r="N533" s="53"/>
      <c r="O533" s="53"/>
    </row>
    <row r="534">
      <c r="A534" s="167" t="s">
        <v>600</v>
      </c>
      <c r="B534" s="188" t="s">
        <v>92</v>
      </c>
      <c r="C534" s="53"/>
      <c r="D534" s="112" t="s">
        <v>97</v>
      </c>
      <c r="E534" s="53"/>
      <c r="F534" s="53"/>
      <c r="G534" s="190" t="s">
        <v>15</v>
      </c>
      <c r="H534" s="28">
        <v>1.0</v>
      </c>
      <c r="I534" s="190" t="s">
        <v>7</v>
      </c>
      <c r="J534" s="191"/>
      <c r="K534" s="190" t="s">
        <v>7</v>
      </c>
      <c r="L534" s="191"/>
      <c r="M534" s="53"/>
      <c r="N534" s="53"/>
      <c r="O534" s="53"/>
    </row>
    <row r="535">
      <c r="A535" s="167" t="s">
        <v>600</v>
      </c>
      <c r="B535" s="188" t="s">
        <v>92</v>
      </c>
      <c r="C535" s="53"/>
      <c r="D535" s="112" t="s">
        <v>97</v>
      </c>
      <c r="E535" s="53"/>
      <c r="F535" s="53"/>
      <c r="G535" s="190" t="s">
        <v>16</v>
      </c>
      <c r="H535" s="28">
        <v>1.0</v>
      </c>
      <c r="I535" s="190" t="s">
        <v>7</v>
      </c>
      <c r="J535" s="191"/>
      <c r="K535" s="190" t="s">
        <v>7</v>
      </c>
      <c r="L535" s="191"/>
      <c r="M535" s="53"/>
      <c r="N535" s="53"/>
      <c r="O535" s="53"/>
    </row>
    <row r="536">
      <c r="A536" s="167" t="s">
        <v>600</v>
      </c>
      <c r="B536" s="188" t="s">
        <v>92</v>
      </c>
      <c r="C536" s="53"/>
      <c r="D536" s="112" t="s">
        <v>97</v>
      </c>
      <c r="E536" s="53"/>
      <c r="F536" s="53"/>
      <c r="G536" s="190" t="s">
        <v>17</v>
      </c>
      <c r="H536" s="28">
        <v>1.0</v>
      </c>
      <c r="I536" s="190" t="s">
        <v>7</v>
      </c>
      <c r="J536" s="56"/>
      <c r="K536" s="190" t="s">
        <v>7</v>
      </c>
      <c r="L536" s="56"/>
      <c r="M536" s="53"/>
      <c r="N536" s="53"/>
      <c r="O536" s="53"/>
    </row>
    <row r="537">
      <c r="A537" s="167" t="s">
        <v>600</v>
      </c>
      <c r="B537" s="188" t="s">
        <v>92</v>
      </c>
      <c r="C537" s="53"/>
      <c r="D537" s="112" t="s">
        <v>97</v>
      </c>
      <c r="E537" s="53"/>
      <c r="F537" s="53"/>
      <c r="G537" s="190" t="s">
        <v>18</v>
      </c>
      <c r="H537" s="28">
        <v>1.0</v>
      </c>
      <c r="I537" s="190" t="s">
        <v>7</v>
      </c>
      <c r="J537" s="56"/>
      <c r="K537" s="190" t="s">
        <v>7</v>
      </c>
      <c r="L537" s="56"/>
      <c r="M537" s="53"/>
      <c r="N537" s="53"/>
      <c r="O537" s="53"/>
    </row>
    <row r="538">
      <c r="A538" s="167" t="s">
        <v>600</v>
      </c>
      <c r="B538" s="188" t="s">
        <v>92</v>
      </c>
      <c r="C538" s="53"/>
      <c r="D538" s="112" t="s">
        <v>97</v>
      </c>
      <c r="E538" s="53"/>
      <c r="F538" s="53"/>
      <c r="G538" s="190" t="s">
        <v>19</v>
      </c>
      <c r="H538" s="28">
        <v>1.0</v>
      </c>
      <c r="I538" s="190" t="s">
        <v>7</v>
      </c>
      <c r="J538" s="56"/>
      <c r="K538" s="190" t="s">
        <v>7</v>
      </c>
      <c r="L538" s="56"/>
      <c r="M538" s="53"/>
      <c r="N538" s="53"/>
      <c r="O538" s="53"/>
    </row>
    <row r="539">
      <c r="A539" s="167" t="s">
        <v>600</v>
      </c>
      <c r="B539" s="188" t="s">
        <v>92</v>
      </c>
      <c r="C539" s="53"/>
      <c r="D539" s="112" t="s">
        <v>97</v>
      </c>
      <c r="E539" s="53"/>
      <c r="F539" s="53"/>
      <c r="G539" s="190" t="s">
        <v>20</v>
      </c>
      <c r="H539" s="28">
        <v>1.0</v>
      </c>
      <c r="I539" s="190" t="s">
        <v>7</v>
      </c>
      <c r="J539" s="56"/>
      <c r="K539" s="190" t="s">
        <v>7</v>
      </c>
      <c r="L539" s="56"/>
      <c r="M539" s="53"/>
      <c r="N539" s="53"/>
      <c r="O539" s="53"/>
    </row>
    <row r="540">
      <c r="A540" s="167" t="s">
        <v>600</v>
      </c>
      <c r="B540" s="188" t="s">
        <v>98</v>
      </c>
      <c r="C540" s="53"/>
      <c r="D540" s="112" t="s">
        <v>97</v>
      </c>
      <c r="E540" s="53"/>
      <c r="F540" s="53"/>
      <c r="G540" s="190" t="s">
        <v>12</v>
      </c>
      <c r="H540" s="28">
        <v>1.0</v>
      </c>
      <c r="I540" s="190" t="s">
        <v>4</v>
      </c>
      <c r="J540" s="56">
        <v>115.0</v>
      </c>
      <c r="K540" s="190" t="s">
        <v>4</v>
      </c>
      <c r="L540" s="56">
        <v>115.0</v>
      </c>
      <c r="M540" s="53"/>
      <c r="N540" s="53"/>
      <c r="O540" s="53"/>
    </row>
    <row r="541">
      <c r="A541" s="167" t="s">
        <v>600</v>
      </c>
      <c r="B541" s="188" t="s">
        <v>98</v>
      </c>
      <c r="C541" s="53"/>
      <c r="D541" s="112" t="s">
        <v>97</v>
      </c>
      <c r="E541" s="53"/>
      <c r="F541" s="53"/>
      <c r="G541" s="190" t="s">
        <v>13</v>
      </c>
      <c r="H541" s="28">
        <v>1.0</v>
      </c>
      <c r="I541" s="190" t="s">
        <v>4</v>
      </c>
      <c r="J541" s="56"/>
      <c r="K541" s="190" t="s">
        <v>4</v>
      </c>
      <c r="L541" s="56"/>
      <c r="M541" s="53"/>
      <c r="N541" s="53"/>
      <c r="O541" s="53"/>
    </row>
    <row r="542">
      <c r="A542" s="167" t="s">
        <v>600</v>
      </c>
      <c r="B542" s="188" t="s">
        <v>98</v>
      </c>
      <c r="C542" s="53"/>
      <c r="D542" s="112" t="s">
        <v>97</v>
      </c>
      <c r="E542" s="53"/>
      <c r="F542" s="53"/>
      <c r="G542" s="149" t="s">
        <v>14</v>
      </c>
      <c r="H542" s="28">
        <v>1.0</v>
      </c>
      <c r="I542" s="190" t="s">
        <v>4</v>
      </c>
      <c r="J542" s="56"/>
      <c r="K542" s="190" t="s">
        <v>4</v>
      </c>
      <c r="L542" s="56"/>
      <c r="M542" s="53"/>
      <c r="N542" s="53"/>
      <c r="O542" s="53"/>
    </row>
    <row r="543">
      <c r="A543" s="167" t="s">
        <v>600</v>
      </c>
      <c r="B543" s="188" t="s">
        <v>98</v>
      </c>
      <c r="C543" s="53"/>
      <c r="D543" s="112" t="s">
        <v>97</v>
      </c>
      <c r="E543" s="53"/>
      <c r="F543" s="53"/>
      <c r="G543" s="190" t="s">
        <v>15</v>
      </c>
      <c r="H543" s="28">
        <v>1.0</v>
      </c>
      <c r="I543" s="190" t="s">
        <v>4</v>
      </c>
      <c r="J543" s="56"/>
      <c r="K543" s="190" t="s">
        <v>4</v>
      </c>
      <c r="L543" s="56"/>
      <c r="M543" s="53"/>
      <c r="N543" s="53"/>
      <c r="O543" s="53"/>
    </row>
    <row r="544">
      <c r="A544" s="167" t="s">
        <v>600</v>
      </c>
      <c r="B544" s="188" t="s">
        <v>98</v>
      </c>
      <c r="C544" s="53"/>
      <c r="D544" s="112" t="s">
        <v>97</v>
      </c>
      <c r="E544" s="53"/>
      <c r="F544" s="53"/>
      <c r="G544" s="190" t="s">
        <v>16</v>
      </c>
      <c r="H544" s="28">
        <v>1.0</v>
      </c>
      <c r="I544" s="190" t="s">
        <v>4</v>
      </c>
      <c r="J544" s="56"/>
      <c r="K544" s="190" t="s">
        <v>4</v>
      </c>
      <c r="L544" s="56"/>
      <c r="M544" s="53"/>
      <c r="N544" s="53"/>
      <c r="O544" s="53"/>
    </row>
    <row r="545">
      <c r="A545" s="167" t="s">
        <v>600</v>
      </c>
      <c r="B545" s="188" t="s">
        <v>98</v>
      </c>
      <c r="C545" s="53"/>
      <c r="D545" s="112" t="s">
        <v>97</v>
      </c>
      <c r="E545" s="53"/>
      <c r="F545" s="53"/>
      <c r="G545" s="190" t="s">
        <v>17</v>
      </c>
      <c r="H545" s="28">
        <v>1.0</v>
      </c>
      <c r="I545" s="190" t="s">
        <v>4</v>
      </c>
      <c r="J545" s="56"/>
      <c r="K545" s="190" t="s">
        <v>4</v>
      </c>
      <c r="L545" s="56"/>
      <c r="M545" s="53"/>
      <c r="N545" s="53"/>
      <c r="O545" s="53"/>
    </row>
    <row r="546">
      <c r="A546" s="167" t="s">
        <v>600</v>
      </c>
      <c r="B546" s="188" t="s">
        <v>98</v>
      </c>
      <c r="C546" s="53"/>
      <c r="D546" s="112" t="s">
        <v>97</v>
      </c>
      <c r="E546" s="53"/>
      <c r="F546" s="53"/>
      <c r="G546" s="190" t="s">
        <v>18</v>
      </c>
      <c r="H546" s="28">
        <v>1.0</v>
      </c>
      <c r="I546" s="190" t="s">
        <v>4</v>
      </c>
      <c r="J546" s="56"/>
      <c r="K546" s="190" t="s">
        <v>4</v>
      </c>
      <c r="L546" s="56"/>
      <c r="M546" s="53"/>
      <c r="N546" s="53"/>
      <c r="O546" s="53"/>
    </row>
    <row r="547">
      <c r="A547" s="167" t="s">
        <v>600</v>
      </c>
      <c r="B547" s="188" t="s">
        <v>98</v>
      </c>
      <c r="C547" s="53"/>
      <c r="D547" s="112" t="s">
        <v>97</v>
      </c>
      <c r="E547" s="53"/>
      <c r="F547" s="53"/>
      <c r="G547" s="190" t="s">
        <v>19</v>
      </c>
      <c r="H547" s="28">
        <v>1.0</v>
      </c>
      <c r="I547" s="190" t="s">
        <v>4</v>
      </c>
      <c r="J547" s="56"/>
      <c r="K547" s="190" t="s">
        <v>4</v>
      </c>
      <c r="L547" s="56"/>
      <c r="M547" s="53"/>
      <c r="N547" s="53"/>
      <c r="O547" s="53"/>
    </row>
    <row r="548">
      <c r="A548" s="167" t="s">
        <v>600</v>
      </c>
      <c r="B548" s="188" t="s">
        <v>98</v>
      </c>
      <c r="C548" s="53"/>
      <c r="D548" s="112" t="s">
        <v>97</v>
      </c>
      <c r="E548" s="53"/>
      <c r="F548" s="53"/>
      <c r="G548" s="190" t="s">
        <v>20</v>
      </c>
      <c r="H548" s="28">
        <v>1.0</v>
      </c>
      <c r="I548" s="190" t="s">
        <v>4</v>
      </c>
      <c r="J548" s="56"/>
      <c r="K548" s="190" t="s">
        <v>4</v>
      </c>
      <c r="L548" s="56"/>
      <c r="M548" s="53"/>
      <c r="N548" s="53"/>
      <c r="O548" s="53"/>
    </row>
    <row r="549">
      <c r="A549" s="167" t="s">
        <v>600</v>
      </c>
      <c r="B549" s="188" t="s">
        <v>98</v>
      </c>
      <c r="C549" s="53"/>
      <c r="D549" s="112" t="s">
        <v>97</v>
      </c>
      <c r="E549" s="53"/>
      <c r="F549" s="53"/>
      <c r="G549" s="190" t="s">
        <v>21</v>
      </c>
      <c r="H549" s="28">
        <v>1.0</v>
      </c>
      <c r="I549" s="190" t="s">
        <v>7</v>
      </c>
      <c r="J549" s="56"/>
      <c r="K549" s="190" t="s">
        <v>7</v>
      </c>
      <c r="L549" s="56"/>
      <c r="M549" s="53"/>
      <c r="N549" s="53"/>
      <c r="O549" s="53"/>
    </row>
    <row r="550">
      <c r="A550" s="167" t="s">
        <v>600</v>
      </c>
      <c r="B550" s="188" t="s">
        <v>98</v>
      </c>
      <c r="C550" s="53"/>
      <c r="D550" s="112" t="s">
        <v>97</v>
      </c>
      <c r="E550" s="53"/>
      <c r="F550" s="53"/>
      <c r="G550" s="190" t="s">
        <v>13</v>
      </c>
      <c r="H550" s="28">
        <v>1.0</v>
      </c>
      <c r="I550" s="190" t="s">
        <v>7</v>
      </c>
      <c r="J550" s="56"/>
      <c r="K550" s="190" t="s">
        <v>7</v>
      </c>
      <c r="L550" s="56"/>
      <c r="M550" s="53"/>
      <c r="N550" s="53"/>
      <c r="O550" s="53"/>
    </row>
    <row r="551">
      <c r="A551" s="167" t="s">
        <v>600</v>
      </c>
      <c r="B551" s="188" t="s">
        <v>98</v>
      </c>
      <c r="C551" s="53"/>
      <c r="D551" s="112" t="s">
        <v>97</v>
      </c>
      <c r="E551" s="53"/>
      <c r="F551" s="53"/>
      <c r="G551" s="190" t="s">
        <v>14</v>
      </c>
      <c r="H551" s="28">
        <v>1.0</v>
      </c>
      <c r="I551" s="190" t="s">
        <v>7</v>
      </c>
      <c r="J551" s="56"/>
      <c r="K551" s="190" t="s">
        <v>7</v>
      </c>
      <c r="L551" s="56"/>
      <c r="M551" s="53"/>
      <c r="N551" s="53"/>
      <c r="O551" s="53"/>
    </row>
    <row r="552">
      <c r="A552" s="167" t="s">
        <v>600</v>
      </c>
      <c r="B552" s="188" t="s">
        <v>98</v>
      </c>
      <c r="C552" s="53"/>
      <c r="D552" s="112" t="s">
        <v>97</v>
      </c>
      <c r="E552" s="53"/>
      <c r="F552" s="53"/>
      <c r="G552" s="190" t="s">
        <v>15</v>
      </c>
      <c r="H552" s="28">
        <v>1.0</v>
      </c>
      <c r="I552" s="190" t="s">
        <v>7</v>
      </c>
      <c r="J552" s="56"/>
      <c r="K552" s="190" t="s">
        <v>7</v>
      </c>
      <c r="L552" s="56"/>
      <c r="M552" s="53"/>
      <c r="N552" s="53"/>
      <c r="O552" s="53"/>
    </row>
    <row r="553">
      <c r="A553" s="167" t="s">
        <v>600</v>
      </c>
      <c r="B553" s="188" t="s">
        <v>98</v>
      </c>
      <c r="C553" s="53"/>
      <c r="D553" s="112" t="s">
        <v>97</v>
      </c>
      <c r="E553" s="53"/>
      <c r="F553" s="53"/>
      <c r="G553" s="190" t="s">
        <v>16</v>
      </c>
      <c r="H553" s="28">
        <v>1.0</v>
      </c>
      <c r="I553" s="190" t="s">
        <v>7</v>
      </c>
      <c r="J553" s="56"/>
      <c r="K553" s="190" t="s">
        <v>7</v>
      </c>
      <c r="L553" s="56"/>
      <c r="M553" s="53"/>
      <c r="N553" s="53"/>
      <c r="O553" s="53"/>
    </row>
    <row r="554">
      <c r="A554" s="167" t="s">
        <v>600</v>
      </c>
      <c r="B554" s="188" t="s">
        <v>98</v>
      </c>
      <c r="C554" s="53"/>
      <c r="D554" s="112" t="s">
        <v>97</v>
      </c>
      <c r="E554" s="53"/>
      <c r="F554" s="53"/>
      <c r="G554" s="190" t="s">
        <v>17</v>
      </c>
      <c r="H554" s="28">
        <v>1.0</v>
      </c>
      <c r="I554" s="190" t="s">
        <v>7</v>
      </c>
      <c r="J554" s="56"/>
      <c r="K554" s="190" t="s">
        <v>7</v>
      </c>
      <c r="L554" s="56"/>
      <c r="M554" s="53"/>
      <c r="N554" s="53"/>
      <c r="O554" s="53"/>
    </row>
    <row r="555">
      <c r="A555" s="167" t="s">
        <v>600</v>
      </c>
      <c r="B555" s="188" t="s">
        <v>98</v>
      </c>
      <c r="C555" s="53"/>
      <c r="D555" s="112" t="s">
        <v>97</v>
      </c>
      <c r="E555" s="53"/>
      <c r="F555" s="53"/>
      <c r="G555" s="190" t="s">
        <v>18</v>
      </c>
      <c r="H555" s="28">
        <v>1.0</v>
      </c>
      <c r="I555" s="190" t="s">
        <v>7</v>
      </c>
      <c r="J555" s="56"/>
      <c r="K555" s="190" t="s">
        <v>7</v>
      </c>
      <c r="L555" s="56"/>
      <c r="M555" s="53"/>
      <c r="N555" s="53"/>
      <c r="O555" s="53"/>
    </row>
    <row r="556">
      <c r="A556" s="167" t="s">
        <v>600</v>
      </c>
      <c r="B556" s="188" t="s">
        <v>98</v>
      </c>
      <c r="C556" s="53"/>
      <c r="D556" s="112" t="s">
        <v>97</v>
      </c>
      <c r="E556" s="53"/>
      <c r="F556" s="53"/>
      <c r="G556" s="190" t="s">
        <v>19</v>
      </c>
      <c r="H556" s="28">
        <v>1.0</v>
      </c>
      <c r="I556" s="190" t="s">
        <v>7</v>
      </c>
      <c r="J556" s="191"/>
      <c r="K556" s="190" t="s">
        <v>7</v>
      </c>
      <c r="L556" s="191"/>
      <c r="M556" s="53"/>
      <c r="N556" s="53"/>
      <c r="O556" s="53"/>
    </row>
    <row r="557">
      <c r="A557" s="167" t="s">
        <v>600</v>
      </c>
      <c r="B557" s="188" t="s">
        <v>98</v>
      </c>
      <c r="C557" s="53"/>
      <c r="D557" s="112" t="s">
        <v>97</v>
      </c>
      <c r="E557" s="53"/>
      <c r="F557" s="53"/>
      <c r="G557" s="190" t="s">
        <v>20</v>
      </c>
      <c r="H557" s="28">
        <v>1.0</v>
      </c>
      <c r="I557" s="190" t="s">
        <v>7</v>
      </c>
      <c r="J557" s="191"/>
      <c r="K557" s="190" t="s">
        <v>7</v>
      </c>
      <c r="L557" s="191"/>
      <c r="M557" s="53"/>
      <c r="N557" s="53"/>
      <c r="O557" s="53"/>
    </row>
    <row r="558">
      <c r="A558" s="167" t="s">
        <v>600</v>
      </c>
      <c r="B558" s="188" t="s">
        <v>105</v>
      </c>
      <c r="C558" s="53"/>
      <c r="D558" s="112" t="s">
        <v>97</v>
      </c>
      <c r="E558" s="53"/>
      <c r="F558" s="53"/>
      <c r="G558" s="190" t="s">
        <v>12</v>
      </c>
      <c r="H558" s="28">
        <v>1.0</v>
      </c>
      <c r="I558" s="190" t="s">
        <v>4</v>
      </c>
      <c r="J558" s="56">
        <v>880.0</v>
      </c>
      <c r="K558" s="190" t="s">
        <v>4</v>
      </c>
      <c r="L558" s="56">
        <v>880.0</v>
      </c>
      <c r="M558" s="53"/>
      <c r="N558" s="53"/>
      <c r="O558" s="53"/>
    </row>
    <row r="559">
      <c r="A559" s="167" t="s">
        <v>600</v>
      </c>
      <c r="B559" s="188" t="s">
        <v>105</v>
      </c>
      <c r="C559" s="53"/>
      <c r="D559" s="112" t="s">
        <v>97</v>
      </c>
      <c r="E559" s="53"/>
      <c r="F559" s="53"/>
      <c r="G559" s="190" t="s">
        <v>13</v>
      </c>
      <c r="H559" s="28">
        <v>1.0</v>
      </c>
      <c r="I559" s="190" t="s">
        <v>4</v>
      </c>
      <c r="J559" s="191"/>
      <c r="K559" s="190" t="s">
        <v>4</v>
      </c>
      <c r="L559" s="191"/>
      <c r="M559" s="53"/>
      <c r="N559" s="53"/>
      <c r="O559" s="53"/>
    </row>
    <row r="560">
      <c r="A560" s="167" t="s">
        <v>600</v>
      </c>
      <c r="B560" s="188" t="s">
        <v>105</v>
      </c>
      <c r="C560" s="53"/>
      <c r="D560" s="112" t="s">
        <v>97</v>
      </c>
      <c r="E560" s="53"/>
      <c r="F560" s="53"/>
      <c r="G560" s="149" t="s">
        <v>14</v>
      </c>
      <c r="H560" s="28">
        <v>1.0</v>
      </c>
      <c r="I560" s="190" t="s">
        <v>4</v>
      </c>
      <c r="J560" s="191"/>
      <c r="K560" s="190" t="s">
        <v>4</v>
      </c>
      <c r="L560" s="191"/>
      <c r="M560" s="53"/>
      <c r="N560" s="53"/>
      <c r="O560" s="53"/>
    </row>
    <row r="561">
      <c r="A561" s="167" t="s">
        <v>600</v>
      </c>
      <c r="B561" s="188" t="s">
        <v>105</v>
      </c>
      <c r="C561" s="53"/>
      <c r="D561" s="112" t="s">
        <v>97</v>
      </c>
      <c r="E561" s="53"/>
      <c r="F561" s="53"/>
      <c r="G561" s="190" t="s">
        <v>15</v>
      </c>
      <c r="H561" s="28">
        <v>1.0</v>
      </c>
      <c r="I561" s="190" t="s">
        <v>4</v>
      </c>
      <c r="J561" s="191"/>
      <c r="K561" s="190" t="s">
        <v>4</v>
      </c>
      <c r="L561" s="191"/>
      <c r="M561" s="53"/>
      <c r="N561" s="53"/>
      <c r="O561" s="53"/>
    </row>
    <row r="562">
      <c r="A562" s="167" t="s">
        <v>600</v>
      </c>
      <c r="B562" s="188" t="s">
        <v>105</v>
      </c>
      <c r="C562" s="53"/>
      <c r="D562" s="112" t="s">
        <v>97</v>
      </c>
      <c r="E562" s="53"/>
      <c r="F562" s="53"/>
      <c r="G562" s="190" t="s">
        <v>16</v>
      </c>
      <c r="H562" s="28">
        <v>1.0</v>
      </c>
      <c r="I562" s="190" t="s">
        <v>4</v>
      </c>
      <c r="J562" s="56"/>
      <c r="K562" s="190" t="s">
        <v>4</v>
      </c>
      <c r="L562" s="56"/>
      <c r="M562" s="53"/>
      <c r="N562" s="53"/>
      <c r="O562" s="53"/>
    </row>
    <row r="563">
      <c r="A563" s="167" t="s">
        <v>600</v>
      </c>
      <c r="B563" s="188" t="s">
        <v>105</v>
      </c>
      <c r="C563" s="53"/>
      <c r="D563" s="112" t="s">
        <v>97</v>
      </c>
      <c r="E563" s="53"/>
      <c r="F563" s="53"/>
      <c r="G563" s="190" t="s">
        <v>17</v>
      </c>
      <c r="H563" s="28">
        <v>1.0</v>
      </c>
      <c r="I563" s="190" t="s">
        <v>4</v>
      </c>
      <c r="J563" s="56"/>
      <c r="K563" s="190" t="s">
        <v>4</v>
      </c>
      <c r="L563" s="56"/>
      <c r="M563" s="53"/>
      <c r="N563" s="53"/>
      <c r="O563" s="53"/>
    </row>
    <row r="564">
      <c r="A564" s="167" t="s">
        <v>600</v>
      </c>
      <c r="B564" s="188" t="s">
        <v>105</v>
      </c>
      <c r="C564" s="53"/>
      <c r="D564" s="112" t="s">
        <v>97</v>
      </c>
      <c r="E564" s="53"/>
      <c r="F564" s="53"/>
      <c r="G564" s="190" t="s">
        <v>18</v>
      </c>
      <c r="H564" s="28">
        <v>1.0</v>
      </c>
      <c r="I564" s="190" t="s">
        <v>4</v>
      </c>
      <c r="J564" s="56"/>
      <c r="K564" s="190" t="s">
        <v>4</v>
      </c>
      <c r="L564" s="56"/>
      <c r="M564" s="53"/>
      <c r="N564" s="53"/>
      <c r="O564" s="53"/>
    </row>
    <row r="565">
      <c r="A565" s="167" t="s">
        <v>600</v>
      </c>
      <c r="B565" s="188" t="s">
        <v>105</v>
      </c>
      <c r="C565" s="53"/>
      <c r="D565" s="112" t="s">
        <v>97</v>
      </c>
      <c r="E565" s="53"/>
      <c r="F565" s="53"/>
      <c r="G565" s="190" t="s">
        <v>19</v>
      </c>
      <c r="H565" s="28">
        <v>1.0</v>
      </c>
      <c r="I565" s="190" t="s">
        <v>4</v>
      </c>
      <c r="J565" s="56"/>
      <c r="K565" s="190" t="s">
        <v>4</v>
      </c>
      <c r="L565" s="56"/>
      <c r="M565" s="53"/>
      <c r="N565" s="53"/>
      <c r="O565" s="53"/>
    </row>
    <row r="566">
      <c r="A566" s="167" t="s">
        <v>600</v>
      </c>
      <c r="B566" s="188" t="s">
        <v>105</v>
      </c>
      <c r="C566" s="53"/>
      <c r="D566" s="112" t="s">
        <v>97</v>
      </c>
      <c r="E566" s="53"/>
      <c r="F566" s="53"/>
      <c r="G566" s="190" t="s">
        <v>20</v>
      </c>
      <c r="H566" s="28">
        <v>1.0</v>
      </c>
      <c r="I566" s="190" t="s">
        <v>4</v>
      </c>
      <c r="J566" s="56"/>
      <c r="K566" s="190" t="s">
        <v>4</v>
      </c>
      <c r="L566" s="56"/>
      <c r="M566" s="53"/>
      <c r="N566" s="53"/>
      <c r="O566" s="53"/>
    </row>
    <row r="567">
      <c r="A567" s="167" t="s">
        <v>600</v>
      </c>
      <c r="B567" s="188" t="s">
        <v>105</v>
      </c>
      <c r="C567" s="53"/>
      <c r="D567" s="112" t="s">
        <v>97</v>
      </c>
      <c r="E567" s="53"/>
      <c r="F567" s="53"/>
      <c r="G567" s="190" t="s">
        <v>21</v>
      </c>
      <c r="H567" s="28">
        <v>1.0</v>
      </c>
      <c r="I567" s="190" t="s">
        <v>7</v>
      </c>
      <c r="J567" s="56"/>
      <c r="K567" s="190" t="s">
        <v>7</v>
      </c>
      <c r="L567" s="56"/>
      <c r="M567" s="53"/>
      <c r="N567" s="53"/>
      <c r="O567" s="53"/>
    </row>
    <row r="568">
      <c r="A568" s="167" t="s">
        <v>600</v>
      </c>
      <c r="B568" s="188" t="s">
        <v>105</v>
      </c>
      <c r="C568" s="53"/>
      <c r="D568" s="112" t="s">
        <v>97</v>
      </c>
      <c r="E568" s="53"/>
      <c r="F568" s="53"/>
      <c r="G568" s="190" t="s">
        <v>13</v>
      </c>
      <c r="H568" s="28">
        <v>1.0</v>
      </c>
      <c r="I568" s="190" t="s">
        <v>7</v>
      </c>
      <c r="J568" s="56"/>
      <c r="K568" s="190" t="s">
        <v>7</v>
      </c>
      <c r="L568" s="56"/>
      <c r="M568" s="53"/>
      <c r="N568" s="53"/>
      <c r="O568" s="53"/>
    </row>
    <row r="569">
      <c r="A569" s="167" t="s">
        <v>600</v>
      </c>
      <c r="B569" s="188" t="s">
        <v>105</v>
      </c>
      <c r="C569" s="53"/>
      <c r="D569" s="112" t="s">
        <v>97</v>
      </c>
      <c r="E569" s="53"/>
      <c r="F569" s="53"/>
      <c r="G569" s="190" t="s">
        <v>14</v>
      </c>
      <c r="H569" s="28">
        <v>1.0</v>
      </c>
      <c r="I569" s="190" t="s">
        <v>7</v>
      </c>
      <c r="J569" s="56"/>
      <c r="K569" s="190" t="s">
        <v>7</v>
      </c>
      <c r="L569" s="56"/>
      <c r="M569" s="53"/>
      <c r="N569" s="53"/>
      <c r="O569" s="53"/>
    </row>
    <row r="570">
      <c r="A570" s="167" t="s">
        <v>600</v>
      </c>
      <c r="B570" s="188" t="s">
        <v>105</v>
      </c>
      <c r="C570" s="53"/>
      <c r="D570" s="112" t="s">
        <v>97</v>
      </c>
      <c r="E570" s="53"/>
      <c r="F570" s="53"/>
      <c r="G570" s="190" t="s">
        <v>15</v>
      </c>
      <c r="H570" s="28">
        <v>1.0</v>
      </c>
      <c r="I570" s="190" t="s">
        <v>7</v>
      </c>
      <c r="J570" s="56"/>
      <c r="K570" s="190" t="s">
        <v>7</v>
      </c>
      <c r="L570" s="56"/>
      <c r="M570" s="53"/>
      <c r="N570" s="53"/>
      <c r="O570" s="53"/>
    </row>
    <row r="571">
      <c r="A571" s="167" t="s">
        <v>600</v>
      </c>
      <c r="B571" s="188" t="s">
        <v>105</v>
      </c>
      <c r="C571" s="53"/>
      <c r="D571" s="112" t="s">
        <v>97</v>
      </c>
      <c r="E571" s="53"/>
      <c r="F571" s="53"/>
      <c r="G571" s="190" t="s">
        <v>16</v>
      </c>
      <c r="H571" s="28">
        <v>1.0</v>
      </c>
      <c r="I571" s="190" t="s">
        <v>7</v>
      </c>
      <c r="J571" s="56"/>
      <c r="K571" s="190" t="s">
        <v>7</v>
      </c>
      <c r="L571" s="56"/>
      <c r="M571" s="53"/>
      <c r="N571" s="53"/>
      <c r="O571" s="53"/>
    </row>
    <row r="572">
      <c r="A572" s="167" t="s">
        <v>600</v>
      </c>
      <c r="B572" s="188" t="s">
        <v>105</v>
      </c>
      <c r="C572" s="53"/>
      <c r="D572" s="112" t="s">
        <v>97</v>
      </c>
      <c r="E572" s="53"/>
      <c r="F572" s="53"/>
      <c r="G572" s="190" t="s">
        <v>17</v>
      </c>
      <c r="H572" s="28">
        <v>1.0</v>
      </c>
      <c r="I572" s="190" t="s">
        <v>7</v>
      </c>
      <c r="J572" s="56"/>
      <c r="K572" s="190" t="s">
        <v>7</v>
      </c>
      <c r="L572" s="56"/>
      <c r="M572" s="53"/>
      <c r="N572" s="53"/>
      <c r="O572" s="53"/>
    </row>
    <row r="573">
      <c r="A573" s="167" t="s">
        <v>600</v>
      </c>
      <c r="B573" s="188" t="s">
        <v>105</v>
      </c>
      <c r="C573" s="53"/>
      <c r="D573" s="112" t="s">
        <v>97</v>
      </c>
      <c r="E573" s="53"/>
      <c r="F573" s="53"/>
      <c r="G573" s="190" t="s">
        <v>18</v>
      </c>
      <c r="H573" s="28">
        <v>1.0</v>
      </c>
      <c r="I573" s="190" t="s">
        <v>7</v>
      </c>
      <c r="J573" s="56"/>
      <c r="K573" s="190" t="s">
        <v>7</v>
      </c>
      <c r="L573" s="56"/>
      <c r="M573" s="53"/>
      <c r="N573" s="53"/>
      <c r="O573" s="53"/>
    </row>
    <row r="574">
      <c r="A574" s="167" t="s">
        <v>600</v>
      </c>
      <c r="B574" s="188" t="s">
        <v>105</v>
      </c>
      <c r="C574" s="53"/>
      <c r="D574" s="112" t="s">
        <v>97</v>
      </c>
      <c r="E574" s="53"/>
      <c r="F574" s="53"/>
      <c r="G574" s="190" t="s">
        <v>19</v>
      </c>
      <c r="H574" s="28">
        <v>1.0</v>
      </c>
      <c r="I574" s="190" t="s">
        <v>7</v>
      </c>
      <c r="J574" s="56"/>
      <c r="K574" s="190" t="s">
        <v>7</v>
      </c>
      <c r="L574" s="56"/>
      <c r="M574" s="53"/>
      <c r="N574" s="53"/>
      <c r="O574" s="53"/>
    </row>
    <row r="575">
      <c r="A575" s="167" t="s">
        <v>600</v>
      </c>
      <c r="B575" s="188" t="s">
        <v>105</v>
      </c>
      <c r="C575" s="53"/>
      <c r="D575" s="112" t="s">
        <v>97</v>
      </c>
      <c r="E575" s="53"/>
      <c r="F575" s="53"/>
      <c r="G575" s="190" t="s">
        <v>20</v>
      </c>
      <c r="H575" s="28">
        <v>1.0</v>
      </c>
      <c r="I575" s="190" t="s">
        <v>7</v>
      </c>
      <c r="J575" s="56"/>
      <c r="K575" s="190" t="s">
        <v>7</v>
      </c>
      <c r="L575" s="56"/>
      <c r="M575" s="53"/>
      <c r="N575" s="53"/>
      <c r="O575" s="53"/>
    </row>
    <row r="576">
      <c r="A576" s="167" t="s">
        <v>600</v>
      </c>
      <c r="B576" s="188" t="s">
        <v>109</v>
      </c>
      <c r="C576" s="53"/>
      <c r="D576" s="112" t="s">
        <v>97</v>
      </c>
      <c r="E576" s="53"/>
      <c r="F576" s="53"/>
      <c r="G576" s="190" t="s">
        <v>12</v>
      </c>
      <c r="H576" s="28">
        <v>1.0</v>
      </c>
      <c r="I576" s="190" t="s">
        <v>4</v>
      </c>
      <c r="J576" s="56">
        <v>205.0</v>
      </c>
      <c r="K576" s="190" t="s">
        <v>4</v>
      </c>
      <c r="L576" s="56">
        <v>205.0</v>
      </c>
      <c r="M576" s="53"/>
      <c r="N576" s="53"/>
      <c r="O576" s="53"/>
    </row>
    <row r="577">
      <c r="A577" s="167" t="s">
        <v>600</v>
      </c>
      <c r="B577" s="188" t="s">
        <v>109</v>
      </c>
      <c r="C577" s="53"/>
      <c r="D577" s="112" t="s">
        <v>97</v>
      </c>
      <c r="E577" s="53"/>
      <c r="F577" s="53"/>
      <c r="G577" s="190" t="s">
        <v>13</v>
      </c>
      <c r="H577" s="28">
        <v>1.0</v>
      </c>
      <c r="I577" s="190" t="s">
        <v>4</v>
      </c>
      <c r="J577" s="56"/>
      <c r="K577" s="190" t="s">
        <v>4</v>
      </c>
      <c r="L577" s="56"/>
      <c r="M577" s="53"/>
      <c r="N577" s="53"/>
      <c r="O577" s="53"/>
    </row>
    <row r="578">
      <c r="A578" s="167" t="s">
        <v>600</v>
      </c>
      <c r="B578" s="188" t="s">
        <v>109</v>
      </c>
      <c r="C578" s="53"/>
      <c r="D578" s="112" t="s">
        <v>97</v>
      </c>
      <c r="E578" s="53"/>
      <c r="F578" s="53"/>
      <c r="G578" s="149" t="s">
        <v>14</v>
      </c>
      <c r="H578" s="28">
        <v>1.0</v>
      </c>
      <c r="I578" s="190" t="s">
        <v>4</v>
      </c>
      <c r="J578" s="56"/>
      <c r="K578" s="190" t="s">
        <v>4</v>
      </c>
      <c r="L578" s="56"/>
      <c r="M578" s="53"/>
      <c r="N578" s="53"/>
      <c r="O578" s="53"/>
    </row>
    <row r="579">
      <c r="A579" s="167" t="s">
        <v>600</v>
      </c>
      <c r="B579" s="188" t="s">
        <v>109</v>
      </c>
      <c r="C579" s="53"/>
      <c r="D579" s="112" t="s">
        <v>97</v>
      </c>
      <c r="E579" s="53"/>
      <c r="F579" s="53"/>
      <c r="G579" s="190" t="s">
        <v>15</v>
      </c>
      <c r="H579" s="28">
        <v>1.0</v>
      </c>
      <c r="I579" s="190" t="s">
        <v>4</v>
      </c>
      <c r="J579" s="56"/>
      <c r="K579" s="190" t="s">
        <v>4</v>
      </c>
      <c r="L579" s="56"/>
      <c r="M579" s="53"/>
      <c r="N579" s="53"/>
      <c r="O579" s="53"/>
    </row>
    <row r="580">
      <c r="A580" s="167" t="s">
        <v>600</v>
      </c>
      <c r="B580" s="188" t="s">
        <v>109</v>
      </c>
      <c r="C580" s="53"/>
      <c r="D580" s="112" t="s">
        <v>97</v>
      </c>
      <c r="E580" s="53"/>
      <c r="F580" s="53"/>
      <c r="G580" s="190" t="s">
        <v>16</v>
      </c>
      <c r="H580" s="28">
        <v>1.0</v>
      </c>
      <c r="I580" s="190" t="s">
        <v>4</v>
      </c>
      <c r="J580" s="56"/>
      <c r="K580" s="190" t="s">
        <v>4</v>
      </c>
      <c r="L580" s="56"/>
      <c r="M580" s="53"/>
      <c r="N580" s="53"/>
      <c r="O580" s="53"/>
    </row>
    <row r="581">
      <c r="A581" s="167" t="s">
        <v>600</v>
      </c>
      <c r="B581" s="188" t="s">
        <v>109</v>
      </c>
      <c r="C581" s="53"/>
      <c r="D581" s="112" t="s">
        <v>97</v>
      </c>
      <c r="E581" s="53"/>
      <c r="F581" s="53"/>
      <c r="G581" s="190" t="s">
        <v>17</v>
      </c>
      <c r="H581" s="28">
        <v>1.0</v>
      </c>
      <c r="I581" s="190" t="s">
        <v>4</v>
      </c>
      <c r="J581" s="56"/>
      <c r="K581" s="190" t="s">
        <v>4</v>
      </c>
      <c r="L581" s="56"/>
      <c r="M581" s="53"/>
      <c r="N581" s="53"/>
      <c r="O581" s="53"/>
    </row>
    <row r="582">
      <c r="A582" s="167" t="s">
        <v>600</v>
      </c>
      <c r="B582" s="188" t="s">
        <v>109</v>
      </c>
      <c r="C582" s="53"/>
      <c r="D582" s="112" t="s">
        <v>97</v>
      </c>
      <c r="E582" s="53"/>
      <c r="F582" s="53"/>
      <c r="G582" s="190" t="s">
        <v>18</v>
      </c>
      <c r="H582" s="28">
        <v>1.0</v>
      </c>
      <c r="I582" s="190" t="s">
        <v>4</v>
      </c>
      <c r="J582" s="56"/>
      <c r="K582" s="190" t="s">
        <v>4</v>
      </c>
      <c r="L582" s="56"/>
      <c r="M582" s="53"/>
      <c r="N582" s="53"/>
      <c r="O582" s="53"/>
    </row>
    <row r="583">
      <c r="A583" s="167" t="s">
        <v>600</v>
      </c>
      <c r="B583" s="188" t="s">
        <v>109</v>
      </c>
      <c r="C583" s="53"/>
      <c r="D583" s="112" t="s">
        <v>97</v>
      </c>
      <c r="E583" s="53"/>
      <c r="F583" s="53"/>
      <c r="G583" s="190" t="s">
        <v>19</v>
      </c>
      <c r="H583" s="28">
        <v>1.0</v>
      </c>
      <c r="I583" s="190" t="s">
        <v>4</v>
      </c>
      <c r="J583" s="56"/>
      <c r="K583" s="190" t="s">
        <v>4</v>
      </c>
      <c r="L583" s="56"/>
      <c r="M583" s="53"/>
      <c r="N583" s="53"/>
      <c r="O583" s="53"/>
    </row>
    <row r="584">
      <c r="A584" s="167" t="s">
        <v>600</v>
      </c>
      <c r="B584" s="188" t="s">
        <v>109</v>
      </c>
      <c r="C584" s="53"/>
      <c r="D584" s="112" t="s">
        <v>97</v>
      </c>
      <c r="E584" s="53"/>
      <c r="F584" s="53"/>
      <c r="G584" s="190" t="s">
        <v>20</v>
      </c>
      <c r="H584" s="28">
        <v>1.0</v>
      </c>
      <c r="I584" s="190" t="s">
        <v>4</v>
      </c>
      <c r="J584" s="56"/>
      <c r="K584" s="190" t="s">
        <v>4</v>
      </c>
      <c r="L584" s="56"/>
      <c r="M584" s="53"/>
      <c r="N584" s="53"/>
      <c r="O584" s="53"/>
    </row>
    <row r="585">
      <c r="A585" s="167" t="s">
        <v>600</v>
      </c>
      <c r="B585" s="188" t="s">
        <v>109</v>
      </c>
      <c r="C585" s="53"/>
      <c r="D585" s="112" t="s">
        <v>97</v>
      </c>
      <c r="E585" s="53"/>
      <c r="F585" s="53"/>
      <c r="G585" s="190" t="s">
        <v>21</v>
      </c>
      <c r="H585" s="28">
        <v>1.0</v>
      </c>
      <c r="I585" s="190" t="s">
        <v>7</v>
      </c>
      <c r="J585" s="56"/>
      <c r="K585" s="190" t="s">
        <v>7</v>
      </c>
      <c r="L585" s="56"/>
      <c r="M585" s="53"/>
      <c r="N585" s="53"/>
      <c r="O585" s="53"/>
    </row>
    <row r="586">
      <c r="A586" s="167" t="s">
        <v>600</v>
      </c>
      <c r="B586" s="188" t="s">
        <v>109</v>
      </c>
      <c r="C586" s="53"/>
      <c r="D586" s="112" t="s">
        <v>97</v>
      </c>
      <c r="E586" s="53"/>
      <c r="F586" s="53"/>
      <c r="G586" s="190" t="s">
        <v>13</v>
      </c>
      <c r="H586" s="28">
        <v>1.0</v>
      </c>
      <c r="I586" s="190" t="s">
        <v>7</v>
      </c>
      <c r="J586" s="56"/>
      <c r="K586" s="190" t="s">
        <v>7</v>
      </c>
      <c r="L586" s="56"/>
      <c r="M586" s="53"/>
      <c r="N586" s="53"/>
      <c r="O586" s="53"/>
    </row>
    <row r="587">
      <c r="A587" s="167" t="s">
        <v>600</v>
      </c>
      <c r="B587" s="188" t="s">
        <v>109</v>
      </c>
      <c r="C587" s="53"/>
      <c r="D587" s="112" t="s">
        <v>97</v>
      </c>
      <c r="E587" s="53"/>
      <c r="F587" s="53"/>
      <c r="G587" s="190" t="s">
        <v>14</v>
      </c>
      <c r="H587" s="28">
        <v>1.0</v>
      </c>
      <c r="I587" s="190" t="s">
        <v>7</v>
      </c>
      <c r="J587" s="56"/>
      <c r="K587" s="190" t="s">
        <v>7</v>
      </c>
      <c r="L587" s="56"/>
      <c r="M587" s="53"/>
      <c r="N587" s="53"/>
      <c r="O587" s="53"/>
    </row>
    <row r="588">
      <c r="A588" s="167" t="s">
        <v>600</v>
      </c>
      <c r="B588" s="188" t="s">
        <v>109</v>
      </c>
      <c r="C588" s="53"/>
      <c r="D588" s="112" t="s">
        <v>97</v>
      </c>
      <c r="E588" s="53"/>
      <c r="F588" s="53"/>
      <c r="G588" s="190" t="s">
        <v>15</v>
      </c>
      <c r="H588" s="28">
        <v>1.0</v>
      </c>
      <c r="I588" s="190" t="s">
        <v>7</v>
      </c>
      <c r="J588" s="56"/>
      <c r="K588" s="190" t="s">
        <v>7</v>
      </c>
      <c r="L588" s="56"/>
      <c r="M588" s="53"/>
      <c r="N588" s="53"/>
      <c r="O588" s="53"/>
    </row>
    <row r="589">
      <c r="A589" s="167" t="s">
        <v>600</v>
      </c>
      <c r="B589" s="188" t="s">
        <v>109</v>
      </c>
      <c r="C589" s="53"/>
      <c r="D589" s="112" t="s">
        <v>97</v>
      </c>
      <c r="E589" s="53"/>
      <c r="F589" s="53"/>
      <c r="G589" s="190" t="s">
        <v>16</v>
      </c>
      <c r="H589" s="28">
        <v>1.0</v>
      </c>
      <c r="I589" s="190" t="s">
        <v>7</v>
      </c>
      <c r="J589" s="56"/>
      <c r="K589" s="190" t="s">
        <v>7</v>
      </c>
      <c r="L589" s="56"/>
      <c r="M589" s="53"/>
      <c r="N589" s="53"/>
      <c r="O589" s="53"/>
    </row>
    <row r="590">
      <c r="A590" s="167" t="s">
        <v>600</v>
      </c>
      <c r="B590" s="188" t="s">
        <v>109</v>
      </c>
      <c r="C590" s="53"/>
      <c r="D590" s="112" t="s">
        <v>97</v>
      </c>
      <c r="E590" s="53"/>
      <c r="F590" s="53"/>
      <c r="G590" s="190" t="s">
        <v>17</v>
      </c>
      <c r="H590" s="28">
        <v>1.0</v>
      </c>
      <c r="I590" s="190" t="s">
        <v>7</v>
      </c>
      <c r="J590" s="56"/>
      <c r="K590" s="190" t="s">
        <v>7</v>
      </c>
      <c r="L590" s="56"/>
      <c r="M590" s="53"/>
      <c r="N590" s="53"/>
      <c r="O590" s="53"/>
    </row>
    <row r="591">
      <c r="A591" s="167" t="s">
        <v>600</v>
      </c>
      <c r="B591" s="188" t="s">
        <v>109</v>
      </c>
      <c r="C591" s="53"/>
      <c r="D591" s="112" t="s">
        <v>97</v>
      </c>
      <c r="E591" s="53"/>
      <c r="F591" s="53"/>
      <c r="G591" s="190" t="s">
        <v>18</v>
      </c>
      <c r="H591" s="28">
        <v>1.0</v>
      </c>
      <c r="I591" s="190" t="s">
        <v>7</v>
      </c>
      <c r="J591" s="56"/>
      <c r="K591" s="190" t="s">
        <v>7</v>
      </c>
      <c r="L591" s="56"/>
      <c r="M591" s="53"/>
      <c r="N591" s="53"/>
      <c r="O591" s="53"/>
    </row>
    <row r="592">
      <c r="A592" s="167" t="s">
        <v>600</v>
      </c>
      <c r="B592" s="188" t="s">
        <v>109</v>
      </c>
      <c r="C592" s="53"/>
      <c r="D592" s="112" t="s">
        <v>97</v>
      </c>
      <c r="E592" s="53"/>
      <c r="F592" s="53"/>
      <c r="G592" s="190" t="s">
        <v>19</v>
      </c>
      <c r="H592" s="28">
        <v>1.0</v>
      </c>
      <c r="I592" s="190" t="s">
        <v>7</v>
      </c>
      <c r="J592" s="56"/>
      <c r="K592" s="190" t="s">
        <v>7</v>
      </c>
      <c r="L592" s="56"/>
      <c r="M592" s="53"/>
      <c r="N592" s="53"/>
      <c r="O592" s="53"/>
    </row>
    <row r="593">
      <c r="A593" s="167" t="s">
        <v>600</v>
      </c>
      <c r="B593" s="188" t="s">
        <v>109</v>
      </c>
      <c r="C593" s="53"/>
      <c r="D593" s="112" t="s">
        <v>97</v>
      </c>
      <c r="E593" s="53"/>
      <c r="F593" s="53"/>
      <c r="G593" s="190" t="s">
        <v>20</v>
      </c>
      <c r="H593" s="28">
        <v>1.0</v>
      </c>
      <c r="I593" s="190" t="s">
        <v>7</v>
      </c>
      <c r="J593" s="56"/>
      <c r="K593" s="190" t="s">
        <v>7</v>
      </c>
      <c r="L593" s="56"/>
      <c r="M593" s="53"/>
      <c r="N593" s="53"/>
      <c r="O593" s="53"/>
    </row>
    <row r="594">
      <c r="A594" s="167" t="s">
        <v>600</v>
      </c>
      <c r="B594" s="188" t="s">
        <v>114</v>
      </c>
      <c r="C594" s="53"/>
      <c r="D594" s="112" t="s">
        <v>97</v>
      </c>
      <c r="E594" s="53"/>
      <c r="F594" s="53"/>
      <c r="G594" s="190" t="s">
        <v>12</v>
      </c>
      <c r="H594" s="28">
        <v>1.0</v>
      </c>
      <c r="I594" s="190" t="s">
        <v>4</v>
      </c>
      <c r="J594" s="56">
        <v>257.0</v>
      </c>
      <c r="K594" s="190" t="s">
        <v>4</v>
      </c>
      <c r="L594" s="56">
        <v>257.0</v>
      </c>
      <c r="M594" s="53"/>
      <c r="N594" s="53"/>
      <c r="O594" s="53"/>
    </row>
    <row r="595">
      <c r="A595" s="167" t="s">
        <v>600</v>
      </c>
      <c r="B595" s="188" t="s">
        <v>114</v>
      </c>
      <c r="C595" s="53"/>
      <c r="D595" s="112" t="s">
        <v>97</v>
      </c>
      <c r="E595" s="53"/>
      <c r="F595" s="53"/>
      <c r="G595" s="190" t="s">
        <v>13</v>
      </c>
      <c r="H595" s="28">
        <v>1.0</v>
      </c>
      <c r="I595" s="190" t="s">
        <v>4</v>
      </c>
      <c r="J595" s="56"/>
      <c r="K595" s="190" t="s">
        <v>4</v>
      </c>
      <c r="L595" s="56"/>
      <c r="M595" s="53"/>
      <c r="N595" s="53"/>
      <c r="O595" s="53"/>
    </row>
    <row r="596">
      <c r="A596" s="167" t="s">
        <v>600</v>
      </c>
      <c r="B596" s="188" t="s">
        <v>114</v>
      </c>
      <c r="C596" s="53"/>
      <c r="D596" s="112" t="s">
        <v>97</v>
      </c>
      <c r="E596" s="53"/>
      <c r="F596" s="53"/>
      <c r="G596" s="149" t="s">
        <v>14</v>
      </c>
      <c r="H596" s="28">
        <v>1.0</v>
      </c>
      <c r="I596" s="190" t="s">
        <v>4</v>
      </c>
      <c r="J596" s="56"/>
      <c r="K596" s="190" t="s">
        <v>4</v>
      </c>
      <c r="L596" s="56"/>
      <c r="M596" s="53"/>
      <c r="N596" s="53"/>
      <c r="O596" s="53"/>
    </row>
    <row r="597">
      <c r="A597" s="167" t="s">
        <v>600</v>
      </c>
      <c r="B597" s="188" t="s">
        <v>114</v>
      </c>
      <c r="C597" s="53"/>
      <c r="D597" s="112" t="s">
        <v>97</v>
      </c>
      <c r="E597" s="53"/>
      <c r="F597" s="53"/>
      <c r="G597" s="190" t="s">
        <v>15</v>
      </c>
      <c r="H597" s="28">
        <v>1.0</v>
      </c>
      <c r="I597" s="190" t="s">
        <v>4</v>
      </c>
      <c r="J597" s="56"/>
      <c r="K597" s="190" t="s">
        <v>4</v>
      </c>
      <c r="L597" s="56"/>
      <c r="M597" s="53"/>
      <c r="N597" s="53"/>
      <c r="O597" s="53"/>
    </row>
    <row r="598">
      <c r="A598" s="167" t="s">
        <v>600</v>
      </c>
      <c r="B598" s="188" t="s">
        <v>114</v>
      </c>
      <c r="C598" s="53"/>
      <c r="D598" s="112" t="s">
        <v>97</v>
      </c>
      <c r="E598" s="53"/>
      <c r="F598" s="53"/>
      <c r="G598" s="190" t="s">
        <v>16</v>
      </c>
      <c r="H598" s="28">
        <v>1.0</v>
      </c>
      <c r="I598" s="190" t="s">
        <v>4</v>
      </c>
      <c r="J598" s="193"/>
      <c r="K598" s="190" t="s">
        <v>4</v>
      </c>
      <c r="L598" s="193"/>
      <c r="M598" s="53"/>
      <c r="N598" s="53"/>
      <c r="O598" s="53"/>
    </row>
    <row r="599">
      <c r="A599" s="167" t="s">
        <v>600</v>
      </c>
      <c r="B599" s="188" t="s">
        <v>114</v>
      </c>
      <c r="C599" s="53"/>
      <c r="D599" s="112" t="s">
        <v>97</v>
      </c>
      <c r="E599" s="53"/>
      <c r="F599" s="53"/>
      <c r="G599" s="190" t="s">
        <v>17</v>
      </c>
      <c r="H599" s="28">
        <v>1.0</v>
      </c>
      <c r="I599" s="190" t="s">
        <v>4</v>
      </c>
      <c r="J599" s="193"/>
      <c r="K599" s="190" t="s">
        <v>4</v>
      </c>
      <c r="L599" s="193"/>
      <c r="M599" s="53"/>
      <c r="N599" s="53"/>
      <c r="O599" s="53"/>
    </row>
    <row r="600">
      <c r="A600" s="167" t="s">
        <v>600</v>
      </c>
      <c r="B600" s="188" t="s">
        <v>114</v>
      </c>
      <c r="C600" s="53"/>
      <c r="D600" s="112" t="s">
        <v>97</v>
      </c>
      <c r="E600" s="53"/>
      <c r="F600" s="53"/>
      <c r="G600" s="190" t="s">
        <v>18</v>
      </c>
      <c r="H600" s="28">
        <v>1.0</v>
      </c>
      <c r="I600" s="190" t="s">
        <v>4</v>
      </c>
      <c r="J600" s="193"/>
      <c r="K600" s="190" t="s">
        <v>4</v>
      </c>
      <c r="L600" s="193"/>
      <c r="M600" s="53"/>
      <c r="N600" s="53"/>
      <c r="O600" s="53"/>
    </row>
    <row r="601">
      <c r="A601" s="167" t="s">
        <v>600</v>
      </c>
      <c r="B601" s="188" t="s">
        <v>114</v>
      </c>
      <c r="C601" s="53"/>
      <c r="D601" s="112" t="s">
        <v>97</v>
      </c>
      <c r="E601" s="53"/>
      <c r="F601" s="53"/>
      <c r="G601" s="190" t="s">
        <v>19</v>
      </c>
      <c r="H601" s="28">
        <v>1.0</v>
      </c>
      <c r="I601" s="190" t="s">
        <v>4</v>
      </c>
      <c r="J601" s="191"/>
      <c r="K601" s="190" t="s">
        <v>4</v>
      </c>
      <c r="L601" s="191"/>
      <c r="M601" s="53"/>
      <c r="N601" s="53"/>
      <c r="O601" s="53"/>
    </row>
    <row r="602">
      <c r="A602" s="167" t="s">
        <v>600</v>
      </c>
      <c r="B602" s="188" t="s">
        <v>114</v>
      </c>
      <c r="C602" s="53"/>
      <c r="D602" s="112" t="s">
        <v>97</v>
      </c>
      <c r="E602" s="53"/>
      <c r="F602" s="53"/>
      <c r="G602" s="190" t="s">
        <v>20</v>
      </c>
      <c r="H602" s="28">
        <v>1.0</v>
      </c>
      <c r="I602" s="190" t="s">
        <v>4</v>
      </c>
      <c r="J602" s="191"/>
      <c r="K602" s="190" t="s">
        <v>4</v>
      </c>
      <c r="L602" s="191"/>
      <c r="M602" s="53"/>
      <c r="N602" s="53"/>
      <c r="O602" s="53"/>
    </row>
    <row r="603">
      <c r="A603" s="167" t="s">
        <v>600</v>
      </c>
      <c r="B603" s="188" t="s">
        <v>114</v>
      </c>
      <c r="C603" s="53"/>
      <c r="D603" s="112" t="s">
        <v>97</v>
      </c>
      <c r="E603" s="53"/>
      <c r="F603" s="53"/>
      <c r="G603" s="190" t="s">
        <v>21</v>
      </c>
      <c r="H603" s="28">
        <v>1.0</v>
      </c>
      <c r="I603" s="190" t="s">
        <v>7</v>
      </c>
      <c r="J603" s="195"/>
      <c r="K603" s="190" t="s">
        <v>7</v>
      </c>
      <c r="L603" s="195"/>
      <c r="M603" s="53"/>
      <c r="N603" s="53"/>
      <c r="O603" s="53"/>
    </row>
    <row r="604">
      <c r="A604" s="167" t="s">
        <v>600</v>
      </c>
      <c r="B604" s="188" t="s">
        <v>114</v>
      </c>
      <c r="C604" s="53"/>
      <c r="D604" s="112" t="s">
        <v>97</v>
      </c>
      <c r="E604" s="53"/>
      <c r="F604" s="53"/>
      <c r="G604" s="190" t="s">
        <v>13</v>
      </c>
      <c r="H604" s="28">
        <v>1.0</v>
      </c>
      <c r="I604" s="190" t="s">
        <v>7</v>
      </c>
      <c r="J604" s="191"/>
      <c r="K604" s="190" t="s">
        <v>7</v>
      </c>
      <c r="L604" s="191"/>
      <c r="M604" s="53"/>
      <c r="N604" s="53"/>
      <c r="O604" s="53"/>
    </row>
    <row r="605">
      <c r="A605" s="167" t="s">
        <v>600</v>
      </c>
      <c r="B605" s="188" t="s">
        <v>114</v>
      </c>
      <c r="C605" s="53"/>
      <c r="D605" s="112" t="s">
        <v>97</v>
      </c>
      <c r="E605" s="53"/>
      <c r="F605" s="53"/>
      <c r="G605" s="190" t="s">
        <v>14</v>
      </c>
      <c r="H605" s="28">
        <v>1.0</v>
      </c>
      <c r="I605" s="190" t="s">
        <v>7</v>
      </c>
      <c r="J605" s="191"/>
      <c r="K605" s="190" t="s">
        <v>7</v>
      </c>
      <c r="L605" s="191"/>
      <c r="M605" s="53"/>
      <c r="N605" s="53"/>
      <c r="O605" s="53"/>
    </row>
    <row r="606">
      <c r="A606" s="167" t="s">
        <v>600</v>
      </c>
      <c r="B606" s="188" t="s">
        <v>114</v>
      </c>
      <c r="C606" s="53"/>
      <c r="D606" s="112" t="s">
        <v>97</v>
      </c>
      <c r="E606" s="53"/>
      <c r="F606" s="53"/>
      <c r="G606" s="190" t="s">
        <v>15</v>
      </c>
      <c r="H606" s="28">
        <v>1.0</v>
      </c>
      <c r="I606" s="190" t="s">
        <v>7</v>
      </c>
      <c r="J606" s="191"/>
      <c r="K606" s="190" t="s">
        <v>7</v>
      </c>
      <c r="L606" s="191"/>
      <c r="M606" s="53"/>
      <c r="N606" s="53"/>
      <c r="O606" s="53"/>
    </row>
    <row r="607">
      <c r="A607" s="167" t="s">
        <v>600</v>
      </c>
      <c r="B607" s="188" t="s">
        <v>114</v>
      </c>
      <c r="C607" s="53"/>
      <c r="D607" s="112" t="s">
        <v>97</v>
      </c>
      <c r="E607" s="53"/>
      <c r="F607" s="53"/>
      <c r="G607" s="190" t="s">
        <v>16</v>
      </c>
      <c r="H607" s="28">
        <v>1.0</v>
      </c>
      <c r="I607" s="190" t="s">
        <v>7</v>
      </c>
      <c r="J607" s="191"/>
      <c r="K607" s="190" t="s">
        <v>7</v>
      </c>
      <c r="L607" s="191"/>
      <c r="M607" s="53"/>
      <c r="N607" s="53"/>
      <c r="O607" s="53"/>
    </row>
    <row r="608">
      <c r="A608" s="167" t="s">
        <v>600</v>
      </c>
      <c r="B608" s="188" t="s">
        <v>114</v>
      </c>
      <c r="C608" s="53"/>
      <c r="D608" s="112" t="s">
        <v>97</v>
      </c>
      <c r="E608" s="53"/>
      <c r="F608" s="53"/>
      <c r="G608" s="190" t="s">
        <v>17</v>
      </c>
      <c r="H608" s="28">
        <v>1.0</v>
      </c>
      <c r="I608" s="190" t="s">
        <v>7</v>
      </c>
      <c r="J608" s="191"/>
      <c r="K608" s="190" t="s">
        <v>7</v>
      </c>
      <c r="L608" s="191"/>
      <c r="M608" s="53"/>
      <c r="N608" s="53"/>
      <c r="O608" s="53"/>
    </row>
    <row r="609">
      <c r="A609" s="167" t="s">
        <v>600</v>
      </c>
      <c r="B609" s="188" t="s">
        <v>114</v>
      </c>
      <c r="C609" s="53"/>
      <c r="D609" s="112" t="s">
        <v>97</v>
      </c>
      <c r="E609" s="53"/>
      <c r="F609" s="53"/>
      <c r="G609" s="190" t="s">
        <v>18</v>
      </c>
      <c r="H609" s="28">
        <v>1.0</v>
      </c>
      <c r="I609" s="190" t="s">
        <v>7</v>
      </c>
      <c r="J609" s="191"/>
      <c r="K609" s="190" t="s">
        <v>7</v>
      </c>
      <c r="L609" s="191"/>
      <c r="M609" s="53"/>
      <c r="N609" s="53"/>
      <c r="O609" s="53"/>
    </row>
    <row r="610">
      <c r="A610" s="167" t="s">
        <v>600</v>
      </c>
      <c r="B610" s="188" t="s">
        <v>114</v>
      </c>
      <c r="C610" s="53"/>
      <c r="D610" s="112" t="s">
        <v>97</v>
      </c>
      <c r="E610" s="53"/>
      <c r="F610" s="53"/>
      <c r="G610" s="190" t="s">
        <v>19</v>
      </c>
      <c r="H610" s="28">
        <v>1.0</v>
      </c>
      <c r="I610" s="190" t="s">
        <v>7</v>
      </c>
      <c r="J610" s="191"/>
      <c r="K610" s="190" t="s">
        <v>7</v>
      </c>
      <c r="L610" s="191"/>
      <c r="M610" s="53"/>
      <c r="N610" s="53"/>
      <c r="O610" s="53"/>
    </row>
    <row r="611">
      <c r="A611" s="167" t="s">
        <v>600</v>
      </c>
      <c r="B611" s="188" t="s">
        <v>114</v>
      </c>
      <c r="C611" s="53"/>
      <c r="D611" s="112" t="s">
        <v>97</v>
      </c>
      <c r="E611" s="53"/>
      <c r="F611" s="53"/>
      <c r="G611" s="190" t="s">
        <v>20</v>
      </c>
      <c r="H611" s="28">
        <v>1.0</v>
      </c>
      <c r="I611" s="190" t="s">
        <v>7</v>
      </c>
      <c r="J611" s="191"/>
      <c r="K611" s="190" t="s">
        <v>7</v>
      </c>
      <c r="L611" s="191"/>
      <c r="M611" s="53"/>
      <c r="N611" s="53"/>
      <c r="O611" s="53"/>
    </row>
    <row r="612">
      <c r="A612" s="167" t="s">
        <v>600</v>
      </c>
      <c r="B612" s="188" t="s">
        <v>115</v>
      </c>
      <c r="C612" s="53"/>
      <c r="D612" s="112" t="s">
        <v>97</v>
      </c>
      <c r="E612" s="53"/>
      <c r="F612" s="53"/>
      <c r="G612" s="190" t="s">
        <v>12</v>
      </c>
      <c r="H612" s="28">
        <v>1.0</v>
      </c>
      <c r="I612" s="190" t="s">
        <v>4</v>
      </c>
      <c r="J612" s="56">
        <v>80.0</v>
      </c>
      <c r="K612" s="190" t="s">
        <v>4</v>
      </c>
      <c r="L612" s="56">
        <v>80.0</v>
      </c>
      <c r="M612" s="53"/>
      <c r="N612" s="53"/>
      <c r="O612" s="53"/>
    </row>
    <row r="613">
      <c r="A613" s="167" t="s">
        <v>600</v>
      </c>
      <c r="B613" s="188" t="s">
        <v>115</v>
      </c>
      <c r="C613" s="53"/>
      <c r="D613" s="112" t="s">
        <v>97</v>
      </c>
      <c r="E613" s="53"/>
      <c r="F613" s="53"/>
      <c r="G613" s="190" t="s">
        <v>13</v>
      </c>
      <c r="H613" s="28">
        <v>1.0</v>
      </c>
      <c r="I613" s="190" t="s">
        <v>4</v>
      </c>
      <c r="J613" s="191"/>
      <c r="K613" s="190" t="s">
        <v>4</v>
      </c>
      <c r="L613" s="191"/>
      <c r="M613" s="53"/>
      <c r="N613" s="53"/>
      <c r="O613" s="53"/>
    </row>
    <row r="614">
      <c r="A614" s="167" t="s">
        <v>600</v>
      </c>
      <c r="B614" s="188" t="s">
        <v>115</v>
      </c>
      <c r="C614" s="53"/>
      <c r="D614" s="112" t="s">
        <v>97</v>
      </c>
      <c r="E614" s="53"/>
      <c r="F614" s="53"/>
      <c r="G614" s="149" t="s">
        <v>14</v>
      </c>
      <c r="H614" s="28">
        <v>1.0</v>
      </c>
      <c r="I614" s="190" t="s">
        <v>4</v>
      </c>
      <c r="J614" s="191"/>
      <c r="K614" s="190" t="s">
        <v>4</v>
      </c>
      <c r="L614" s="191"/>
      <c r="M614" s="53"/>
      <c r="N614" s="53"/>
      <c r="O614" s="53"/>
    </row>
    <row r="615">
      <c r="A615" s="167" t="s">
        <v>600</v>
      </c>
      <c r="B615" s="188" t="s">
        <v>115</v>
      </c>
      <c r="C615" s="53"/>
      <c r="D615" s="112" t="s">
        <v>97</v>
      </c>
      <c r="E615" s="53"/>
      <c r="F615" s="53"/>
      <c r="G615" s="190" t="s">
        <v>15</v>
      </c>
      <c r="H615" s="28">
        <v>1.0</v>
      </c>
      <c r="I615" s="190" t="s">
        <v>4</v>
      </c>
      <c r="J615" s="191"/>
      <c r="K615" s="190" t="s">
        <v>4</v>
      </c>
      <c r="L615" s="191"/>
      <c r="M615" s="53"/>
      <c r="N615" s="53"/>
      <c r="O615" s="53"/>
    </row>
    <row r="616">
      <c r="A616" s="167" t="s">
        <v>600</v>
      </c>
      <c r="B616" s="188" t="s">
        <v>115</v>
      </c>
      <c r="C616" s="53"/>
      <c r="D616" s="112" t="s">
        <v>97</v>
      </c>
      <c r="E616" s="53"/>
      <c r="F616" s="53"/>
      <c r="G616" s="190" t="s">
        <v>16</v>
      </c>
      <c r="H616" s="28">
        <v>1.0</v>
      </c>
      <c r="I616" s="190" t="s">
        <v>4</v>
      </c>
      <c r="J616" s="191"/>
      <c r="K616" s="190" t="s">
        <v>4</v>
      </c>
      <c r="L616" s="191"/>
      <c r="M616" s="53"/>
      <c r="N616" s="53"/>
      <c r="O616" s="53"/>
    </row>
    <row r="617">
      <c r="A617" s="167" t="s">
        <v>600</v>
      </c>
      <c r="B617" s="188" t="s">
        <v>115</v>
      </c>
      <c r="C617" s="53"/>
      <c r="D617" s="112" t="s">
        <v>97</v>
      </c>
      <c r="E617" s="53"/>
      <c r="F617" s="53"/>
      <c r="G617" s="190" t="s">
        <v>17</v>
      </c>
      <c r="H617" s="28">
        <v>1.0</v>
      </c>
      <c r="I617" s="190" t="s">
        <v>4</v>
      </c>
      <c r="J617" s="191"/>
      <c r="K617" s="190" t="s">
        <v>4</v>
      </c>
      <c r="L617" s="191"/>
      <c r="M617" s="53"/>
      <c r="N617" s="53"/>
      <c r="O617" s="53"/>
    </row>
    <row r="618">
      <c r="A618" s="167" t="s">
        <v>600</v>
      </c>
      <c r="B618" s="188" t="s">
        <v>115</v>
      </c>
      <c r="C618" s="53"/>
      <c r="D618" s="112" t="s">
        <v>97</v>
      </c>
      <c r="E618" s="53"/>
      <c r="F618" s="53"/>
      <c r="G618" s="190" t="s">
        <v>18</v>
      </c>
      <c r="H618" s="28">
        <v>1.0</v>
      </c>
      <c r="I618" s="190" t="s">
        <v>4</v>
      </c>
      <c r="J618" s="191"/>
      <c r="K618" s="190" t="s">
        <v>4</v>
      </c>
      <c r="L618" s="191"/>
      <c r="M618" s="53"/>
      <c r="N618" s="53"/>
      <c r="O618" s="53"/>
    </row>
    <row r="619">
      <c r="A619" s="167" t="s">
        <v>600</v>
      </c>
      <c r="B619" s="188" t="s">
        <v>115</v>
      </c>
      <c r="C619" s="53"/>
      <c r="D619" s="112" t="s">
        <v>97</v>
      </c>
      <c r="E619" s="53"/>
      <c r="F619" s="53"/>
      <c r="G619" s="190" t="s">
        <v>19</v>
      </c>
      <c r="H619" s="28">
        <v>1.0</v>
      </c>
      <c r="I619" s="190" t="s">
        <v>4</v>
      </c>
      <c r="J619" s="195"/>
      <c r="K619" s="190" t="s">
        <v>4</v>
      </c>
      <c r="L619" s="195"/>
      <c r="M619" s="53"/>
      <c r="N619" s="53"/>
      <c r="O619" s="53"/>
    </row>
    <row r="620">
      <c r="A620" s="167" t="s">
        <v>600</v>
      </c>
      <c r="B620" s="188" t="s">
        <v>115</v>
      </c>
      <c r="C620" s="53"/>
      <c r="D620" s="112" t="s">
        <v>97</v>
      </c>
      <c r="E620" s="53"/>
      <c r="F620" s="53"/>
      <c r="G620" s="190" t="s">
        <v>20</v>
      </c>
      <c r="H620" s="28">
        <v>1.0</v>
      </c>
      <c r="I620" s="190" t="s">
        <v>4</v>
      </c>
      <c r="J620" s="191"/>
      <c r="K620" s="190" t="s">
        <v>4</v>
      </c>
      <c r="L620" s="191"/>
      <c r="M620" s="53"/>
      <c r="N620" s="53"/>
      <c r="O620" s="53"/>
    </row>
    <row r="621">
      <c r="A621" s="167" t="s">
        <v>600</v>
      </c>
      <c r="B621" s="188" t="s">
        <v>115</v>
      </c>
      <c r="C621" s="53"/>
      <c r="D621" s="112" t="s">
        <v>97</v>
      </c>
      <c r="E621" s="53"/>
      <c r="F621" s="53"/>
      <c r="G621" s="190" t="s">
        <v>21</v>
      </c>
      <c r="H621" s="28">
        <v>1.0</v>
      </c>
      <c r="I621" s="190" t="s">
        <v>7</v>
      </c>
      <c r="J621" s="191">
        <v>0.0</v>
      </c>
      <c r="K621" s="190" t="s">
        <v>7</v>
      </c>
      <c r="L621" s="191">
        <v>0.0</v>
      </c>
      <c r="M621" s="53"/>
      <c r="N621" s="53"/>
      <c r="O621" s="53"/>
    </row>
    <row r="622">
      <c r="A622" s="167" t="s">
        <v>600</v>
      </c>
      <c r="B622" s="188" t="s">
        <v>115</v>
      </c>
      <c r="C622" s="53"/>
      <c r="D622" s="112" t="s">
        <v>97</v>
      </c>
      <c r="E622" s="53"/>
      <c r="F622" s="53"/>
      <c r="G622" s="190" t="s">
        <v>13</v>
      </c>
      <c r="H622" s="28">
        <v>1.0</v>
      </c>
      <c r="I622" s="190" t="s">
        <v>7</v>
      </c>
      <c r="J622" s="191"/>
      <c r="K622" s="190" t="s">
        <v>7</v>
      </c>
      <c r="L622" s="191"/>
      <c r="M622" s="53"/>
      <c r="N622" s="53"/>
      <c r="O622" s="53"/>
    </row>
    <row r="623">
      <c r="A623" s="167" t="s">
        <v>600</v>
      </c>
      <c r="B623" s="188" t="s">
        <v>115</v>
      </c>
      <c r="C623" s="53"/>
      <c r="D623" s="112" t="s">
        <v>97</v>
      </c>
      <c r="E623" s="53"/>
      <c r="F623" s="53"/>
      <c r="G623" s="190" t="s">
        <v>14</v>
      </c>
      <c r="H623" s="28">
        <v>1.0</v>
      </c>
      <c r="I623" s="190" t="s">
        <v>7</v>
      </c>
      <c r="J623" s="191"/>
      <c r="K623" s="190" t="s">
        <v>7</v>
      </c>
      <c r="L623" s="191"/>
      <c r="M623" s="53"/>
      <c r="N623" s="53"/>
      <c r="O623" s="53"/>
    </row>
    <row r="624">
      <c r="A624" s="167" t="s">
        <v>600</v>
      </c>
      <c r="B624" s="188" t="s">
        <v>115</v>
      </c>
      <c r="C624" s="53"/>
      <c r="D624" s="112" t="s">
        <v>97</v>
      </c>
      <c r="E624" s="53"/>
      <c r="F624" s="53"/>
      <c r="G624" s="190" t="s">
        <v>15</v>
      </c>
      <c r="H624" s="28">
        <v>1.0</v>
      </c>
      <c r="I624" s="190" t="s">
        <v>7</v>
      </c>
      <c r="J624" s="191"/>
      <c r="K624" s="190" t="s">
        <v>7</v>
      </c>
      <c r="L624" s="191"/>
      <c r="M624" s="53"/>
      <c r="N624" s="53"/>
      <c r="O624" s="53"/>
    </row>
    <row r="625">
      <c r="A625" s="167" t="s">
        <v>600</v>
      </c>
      <c r="B625" s="188" t="s">
        <v>115</v>
      </c>
      <c r="C625" s="53"/>
      <c r="D625" s="112" t="s">
        <v>97</v>
      </c>
      <c r="E625" s="53"/>
      <c r="F625" s="53"/>
      <c r="G625" s="190" t="s">
        <v>16</v>
      </c>
      <c r="H625" s="28">
        <v>1.0</v>
      </c>
      <c r="I625" s="190" t="s">
        <v>7</v>
      </c>
      <c r="J625" s="191"/>
      <c r="K625" s="190" t="s">
        <v>7</v>
      </c>
      <c r="L625" s="191"/>
      <c r="M625" s="53"/>
      <c r="N625" s="53"/>
      <c r="O625" s="53"/>
    </row>
    <row r="626">
      <c r="A626" s="167" t="s">
        <v>600</v>
      </c>
      <c r="B626" s="188" t="s">
        <v>115</v>
      </c>
      <c r="C626" s="53"/>
      <c r="D626" s="112" t="s">
        <v>97</v>
      </c>
      <c r="E626" s="53"/>
      <c r="F626" s="53"/>
      <c r="G626" s="190" t="s">
        <v>17</v>
      </c>
      <c r="H626" s="28">
        <v>1.0</v>
      </c>
      <c r="I626" s="190" t="s">
        <v>7</v>
      </c>
      <c r="J626" s="191"/>
      <c r="K626" s="190" t="s">
        <v>7</v>
      </c>
      <c r="L626" s="191"/>
      <c r="M626" s="53"/>
      <c r="N626" s="53"/>
      <c r="O626" s="53"/>
    </row>
    <row r="627">
      <c r="A627" s="167" t="s">
        <v>600</v>
      </c>
      <c r="B627" s="188" t="s">
        <v>115</v>
      </c>
      <c r="C627" s="53"/>
      <c r="D627" s="112" t="s">
        <v>97</v>
      </c>
      <c r="E627" s="53"/>
      <c r="F627" s="53"/>
      <c r="G627" s="190" t="s">
        <v>18</v>
      </c>
      <c r="H627" s="28">
        <v>1.0</v>
      </c>
      <c r="I627" s="190" t="s">
        <v>7</v>
      </c>
      <c r="J627" s="191"/>
      <c r="K627" s="190" t="s">
        <v>7</v>
      </c>
      <c r="L627" s="191"/>
      <c r="M627" s="53"/>
      <c r="N627" s="53"/>
      <c r="O627" s="53"/>
    </row>
    <row r="628">
      <c r="A628" s="167" t="s">
        <v>600</v>
      </c>
      <c r="B628" s="188" t="s">
        <v>115</v>
      </c>
      <c r="C628" s="53"/>
      <c r="D628" s="112" t="s">
        <v>97</v>
      </c>
      <c r="E628" s="53"/>
      <c r="F628" s="53"/>
      <c r="G628" s="190" t="s">
        <v>19</v>
      </c>
      <c r="H628" s="28">
        <v>1.0</v>
      </c>
      <c r="I628" s="190" t="s">
        <v>7</v>
      </c>
      <c r="J628" s="191"/>
      <c r="K628" s="190" t="s">
        <v>7</v>
      </c>
      <c r="L628" s="191"/>
      <c r="M628" s="53"/>
      <c r="N628" s="53"/>
      <c r="O628" s="53"/>
    </row>
    <row r="629">
      <c r="A629" s="167" t="s">
        <v>600</v>
      </c>
      <c r="B629" s="188" t="s">
        <v>115</v>
      </c>
      <c r="C629" s="53"/>
      <c r="D629" s="112" t="s">
        <v>97</v>
      </c>
      <c r="E629" s="53"/>
      <c r="F629" s="53"/>
      <c r="G629" s="190" t="s">
        <v>20</v>
      </c>
      <c r="H629" s="28">
        <v>1.0</v>
      </c>
      <c r="I629" s="190" t="s">
        <v>7</v>
      </c>
      <c r="J629" s="191"/>
      <c r="K629" s="190" t="s">
        <v>7</v>
      </c>
      <c r="L629" s="191"/>
      <c r="M629" s="53"/>
      <c r="N629" s="53"/>
      <c r="O629" s="53"/>
    </row>
    <row r="630">
      <c r="A630" s="167" t="s">
        <v>600</v>
      </c>
      <c r="B630" s="188" t="s">
        <v>117</v>
      </c>
      <c r="C630" s="53"/>
      <c r="D630" s="112" t="s">
        <v>97</v>
      </c>
      <c r="E630" s="53"/>
      <c r="F630" s="53"/>
      <c r="G630" s="190" t="s">
        <v>12</v>
      </c>
      <c r="H630" s="28">
        <v>1.0</v>
      </c>
      <c r="I630" s="190" t="s">
        <v>4</v>
      </c>
      <c r="J630" s="56">
        <v>256.0</v>
      </c>
      <c r="K630" s="190" t="s">
        <v>4</v>
      </c>
      <c r="L630" s="56">
        <v>256.0</v>
      </c>
      <c r="M630" s="53"/>
      <c r="N630" s="53"/>
      <c r="O630" s="53"/>
    </row>
    <row r="631">
      <c r="A631" s="167" t="s">
        <v>600</v>
      </c>
      <c r="B631" s="188" t="s">
        <v>117</v>
      </c>
      <c r="C631" s="53"/>
      <c r="D631" s="112" t="s">
        <v>97</v>
      </c>
      <c r="E631" s="53"/>
      <c r="F631" s="53"/>
      <c r="G631" s="190" t="s">
        <v>13</v>
      </c>
      <c r="H631" s="28">
        <v>1.0</v>
      </c>
      <c r="I631" s="190" t="s">
        <v>4</v>
      </c>
      <c r="J631" s="191"/>
      <c r="K631" s="190" t="s">
        <v>4</v>
      </c>
      <c r="L631" s="191"/>
      <c r="M631" s="53"/>
      <c r="N631" s="53"/>
      <c r="O631" s="53"/>
    </row>
    <row r="632">
      <c r="A632" s="167" t="s">
        <v>600</v>
      </c>
      <c r="B632" s="188" t="s">
        <v>117</v>
      </c>
      <c r="C632" s="53"/>
      <c r="D632" s="112" t="s">
        <v>97</v>
      </c>
      <c r="E632" s="53"/>
      <c r="F632" s="53"/>
      <c r="G632" s="149" t="s">
        <v>14</v>
      </c>
      <c r="H632" s="28">
        <v>1.0</v>
      </c>
      <c r="I632" s="190" t="s">
        <v>4</v>
      </c>
      <c r="J632" s="191"/>
      <c r="K632" s="190" t="s">
        <v>4</v>
      </c>
      <c r="L632" s="191"/>
      <c r="M632" s="53"/>
      <c r="N632" s="53"/>
      <c r="O632" s="53"/>
    </row>
    <row r="633">
      <c r="A633" s="167" t="s">
        <v>600</v>
      </c>
      <c r="B633" s="188" t="s">
        <v>117</v>
      </c>
      <c r="C633" s="53"/>
      <c r="D633" s="112" t="s">
        <v>97</v>
      </c>
      <c r="E633" s="53"/>
      <c r="F633" s="53"/>
      <c r="G633" s="190" t="s">
        <v>15</v>
      </c>
      <c r="H633" s="28">
        <v>1.0</v>
      </c>
      <c r="I633" s="190" t="s">
        <v>4</v>
      </c>
      <c r="J633" s="191"/>
      <c r="K633" s="190" t="s">
        <v>4</v>
      </c>
      <c r="L633" s="191"/>
      <c r="M633" s="53"/>
      <c r="N633" s="53"/>
      <c r="O633" s="53"/>
    </row>
    <row r="634">
      <c r="A634" s="167" t="s">
        <v>600</v>
      </c>
      <c r="B634" s="188" t="s">
        <v>117</v>
      </c>
      <c r="C634" s="53"/>
      <c r="D634" s="112" t="s">
        <v>97</v>
      </c>
      <c r="E634" s="53"/>
      <c r="F634" s="53"/>
      <c r="G634" s="190" t="s">
        <v>16</v>
      </c>
      <c r="H634" s="28">
        <v>1.0</v>
      </c>
      <c r="I634" s="190" t="s">
        <v>4</v>
      </c>
      <c r="J634" s="191"/>
      <c r="K634" s="190" t="s">
        <v>4</v>
      </c>
      <c r="L634" s="191"/>
      <c r="M634" s="53"/>
      <c r="N634" s="53"/>
      <c r="O634" s="53"/>
    </row>
    <row r="635">
      <c r="A635" s="167" t="s">
        <v>600</v>
      </c>
      <c r="B635" s="188" t="s">
        <v>117</v>
      </c>
      <c r="C635" s="53"/>
      <c r="D635" s="112" t="s">
        <v>97</v>
      </c>
      <c r="E635" s="53"/>
      <c r="F635" s="53"/>
      <c r="G635" s="190" t="s">
        <v>17</v>
      </c>
      <c r="H635" s="28">
        <v>1.0</v>
      </c>
      <c r="I635" s="190" t="s">
        <v>4</v>
      </c>
      <c r="J635" s="195"/>
      <c r="K635" s="190" t="s">
        <v>4</v>
      </c>
      <c r="L635" s="195"/>
      <c r="M635" s="53"/>
      <c r="N635" s="53"/>
      <c r="O635" s="53"/>
    </row>
    <row r="636">
      <c r="A636" s="167" t="s">
        <v>600</v>
      </c>
      <c r="B636" s="188" t="s">
        <v>117</v>
      </c>
      <c r="C636" s="53"/>
      <c r="D636" s="112" t="s">
        <v>97</v>
      </c>
      <c r="E636" s="53"/>
      <c r="F636" s="53"/>
      <c r="G636" s="190" t="s">
        <v>18</v>
      </c>
      <c r="H636" s="28">
        <v>1.0</v>
      </c>
      <c r="I636" s="190" t="s">
        <v>4</v>
      </c>
      <c r="J636" s="195"/>
      <c r="K636" s="190" t="s">
        <v>4</v>
      </c>
      <c r="L636" s="195"/>
      <c r="M636" s="53"/>
      <c r="N636" s="53"/>
      <c r="O636" s="53"/>
    </row>
    <row r="637">
      <c r="A637" s="167" t="s">
        <v>600</v>
      </c>
      <c r="B637" s="188" t="s">
        <v>117</v>
      </c>
      <c r="C637" s="53"/>
      <c r="D637" s="112" t="s">
        <v>97</v>
      </c>
      <c r="E637" s="53"/>
      <c r="F637" s="53"/>
      <c r="G637" s="190" t="s">
        <v>19</v>
      </c>
      <c r="H637" s="28">
        <v>1.0</v>
      </c>
      <c r="I637" s="190" t="s">
        <v>4</v>
      </c>
      <c r="J637" s="195"/>
      <c r="K637" s="190" t="s">
        <v>4</v>
      </c>
      <c r="L637" s="195"/>
      <c r="M637" s="53"/>
      <c r="N637" s="53"/>
      <c r="O637" s="53"/>
    </row>
    <row r="638">
      <c r="A638" s="167" t="s">
        <v>600</v>
      </c>
      <c r="B638" s="188" t="s">
        <v>117</v>
      </c>
      <c r="C638" s="53"/>
      <c r="D638" s="112" t="s">
        <v>97</v>
      </c>
      <c r="E638" s="53"/>
      <c r="F638" s="53"/>
      <c r="G638" s="190" t="s">
        <v>20</v>
      </c>
      <c r="H638" s="28">
        <v>1.0</v>
      </c>
      <c r="I638" s="190" t="s">
        <v>4</v>
      </c>
      <c r="J638" s="195"/>
      <c r="K638" s="190" t="s">
        <v>4</v>
      </c>
      <c r="L638" s="195"/>
      <c r="M638" s="53"/>
      <c r="N638" s="53"/>
      <c r="O638" s="53"/>
    </row>
    <row r="639">
      <c r="A639" s="167" t="s">
        <v>600</v>
      </c>
      <c r="B639" s="188" t="s">
        <v>117</v>
      </c>
      <c r="C639" s="53"/>
      <c r="D639" s="112" t="s">
        <v>97</v>
      </c>
      <c r="E639" s="53"/>
      <c r="F639" s="53"/>
      <c r="G639" s="190" t="s">
        <v>21</v>
      </c>
      <c r="H639" s="28">
        <v>1.0</v>
      </c>
      <c r="I639" s="190" t="s">
        <v>7</v>
      </c>
      <c r="J639" s="195">
        <v>1520.0</v>
      </c>
      <c r="K639" s="190" t="s">
        <v>7</v>
      </c>
      <c r="L639" s="195">
        <v>1520.0</v>
      </c>
      <c r="M639" s="53"/>
      <c r="N639" s="53"/>
      <c r="O639" s="53"/>
    </row>
    <row r="640">
      <c r="A640" s="167" t="s">
        <v>600</v>
      </c>
      <c r="B640" s="188" t="s">
        <v>117</v>
      </c>
      <c r="C640" s="53"/>
      <c r="D640" s="112" t="s">
        <v>97</v>
      </c>
      <c r="E640" s="53"/>
      <c r="F640" s="53"/>
      <c r="G640" s="190" t="s">
        <v>13</v>
      </c>
      <c r="H640" s="28">
        <v>1.0</v>
      </c>
      <c r="I640" s="190" t="s">
        <v>7</v>
      </c>
      <c r="J640" s="195"/>
      <c r="K640" s="190" t="s">
        <v>7</v>
      </c>
      <c r="L640" s="195"/>
      <c r="M640" s="53"/>
      <c r="N640" s="53"/>
      <c r="O640" s="53"/>
    </row>
    <row r="641">
      <c r="A641" s="167" t="s">
        <v>600</v>
      </c>
      <c r="B641" s="188" t="s">
        <v>117</v>
      </c>
      <c r="C641" s="53"/>
      <c r="D641" s="112" t="s">
        <v>97</v>
      </c>
      <c r="E641" s="53"/>
      <c r="F641" s="53"/>
      <c r="G641" s="190" t="s">
        <v>14</v>
      </c>
      <c r="H641" s="28">
        <v>1.0</v>
      </c>
      <c r="I641" s="190" t="s">
        <v>7</v>
      </c>
      <c r="J641" s="195"/>
      <c r="K641" s="190" t="s">
        <v>7</v>
      </c>
      <c r="L641" s="195"/>
      <c r="M641" s="53"/>
      <c r="N641" s="53"/>
      <c r="O641" s="53"/>
    </row>
    <row r="642">
      <c r="A642" s="167" t="s">
        <v>600</v>
      </c>
      <c r="B642" s="188" t="s">
        <v>117</v>
      </c>
      <c r="C642" s="53"/>
      <c r="D642" s="112" t="s">
        <v>97</v>
      </c>
      <c r="E642" s="53"/>
      <c r="F642" s="53"/>
      <c r="G642" s="190" t="s">
        <v>15</v>
      </c>
      <c r="H642" s="28">
        <v>1.0</v>
      </c>
      <c r="I642" s="190" t="s">
        <v>7</v>
      </c>
      <c r="J642" s="195"/>
      <c r="K642" s="190" t="s">
        <v>7</v>
      </c>
      <c r="L642" s="195"/>
      <c r="M642" s="53"/>
      <c r="N642" s="53"/>
      <c r="O642" s="53"/>
    </row>
    <row r="643">
      <c r="A643" s="167" t="s">
        <v>600</v>
      </c>
      <c r="B643" s="188" t="s">
        <v>117</v>
      </c>
      <c r="C643" s="53"/>
      <c r="D643" s="112" t="s">
        <v>97</v>
      </c>
      <c r="E643" s="53"/>
      <c r="F643" s="53"/>
      <c r="G643" s="190" t="s">
        <v>16</v>
      </c>
      <c r="H643" s="28">
        <v>1.0</v>
      </c>
      <c r="I643" s="190" t="s">
        <v>7</v>
      </c>
      <c r="J643" s="195"/>
      <c r="K643" s="190" t="s">
        <v>7</v>
      </c>
      <c r="L643" s="195"/>
      <c r="M643" s="53"/>
      <c r="N643" s="53"/>
      <c r="O643" s="53"/>
    </row>
    <row r="644">
      <c r="A644" s="167" t="s">
        <v>600</v>
      </c>
      <c r="B644" s="188" t="s">
        <v>117</v>
      </c>
      <c r="C644" s="53"/>
      <c r="D644" s="112" t="s">
        <v>97</v>
      </c>
      <c r="E644" s="53"/>
      <c r="F644" s="53"/>
      <c r="G644" s="190" t="s">
        <v>17</v>
      </c>
      <c r="H644" s="28">
        <v>1.0</v>
      </c>
      <c r="I644" s="190" t="s">
        <v>7</v>
      </c>
      <c r="J644" s="56"/>
      <c r="K644" s="190" t="s">
        <v>7</v>
      </c>
      <c r="L644" s="56"/>
      <c r="M644" s="53"/>
      <c r="N644" s="53"/>
      <c r="O644" s="53"/>
    </row>
    <row r="645">
      <c r="A645" s="167" t="s">
        <v>600</v>
      </c>
      <c r="B645" s="188" t="s">
        <v>117</v>
      </c>
      <c r="C645" s="53"/>
      <c r="D645" s="112" t="s">
        <v>97</v>
      </c>
      <c r="E645" s="53"/>
      <c r="F645" s="53"/>
      <c r="G645" s="190" t="s">
        <v>18</v>
      </c>
      <c r="H645" s="28">
        <v>1.0</v>
      </c>
      <c r="I645" s="190" t="s">
        <v>7</v>
      </c>
      <c r="J645" s="56"/>
      <c r="K645" s="190" t="s">
        <v>7</v>
      </c>
      <c r="L645" s="56"/>
      <c r="M645" s="53"/>
      <c r="N645" s="53"/>
      <c r="O645" s="53"/>
    </row>
    <row r="646">
      <c r="A646" s="167" t="s">
        <v>600</v>
      </c>
      <c r="B646" s="188" t="s">
        <v>117</v>
      </c>
      <c r="C646" s="53"/>
      <c r="D646" s="112" t="s">
        <v>97</v>
      </c>
      <c r="E646" s="53"/>
      <c r="F646" s="53"/>
      <c r="G646" s="190" t="s">
        <v>19</v>
      </c>
      <c r="H646" s="28">
        <v>1.0</v>
      </c>
      <c r="I646" s="190" t="s">
        <v>7</v>
      </c>
      <c r="J646" s="56"/>
      <c r="K646" s="190" t="s">
        <v>7</v>
      </c>
      <c r="L646" s="56"/>
      <c r="M646" s="53"/>
      <c r="N646" s="53"/>
      <c r="O646" s="53"/>
    </row>
    <row r="647">
      <c r="A647" s="167" t="s">
        <v>600</v>
      </c>
      <c r="B647" s="188" t="s">
        <v>117</v>
      </c>
      <c r="C647" s="53"/>
      <c r="D647" s="112" t="s">
        <v>97</v>
      </c>
      <c r="E647" s="53"/>
      <c r="F647" s="53"/>
      <c r="G647" s="190" t="s">
        <v>20</v>
      </c>
      <c r="H647" s="28">
        <v>1.0</v>
      </c>
      <c r="I647" s="190" t="s">
        <v>7</v>
      </c>
      <c r="J647" s="56"/>
      <c r="K647" s="190" t="s">
        <v>7</v>
      </c>
      <c r="L647" s="56"/>
      <c r="M647" s="53"/>
      <c r="N647" s="53"/>
      <c r="O647" s="53"/>
    </row>
    <row r="648">
      <c r="A648" s="167" t="s">
        <v>600</v>
      </c>
      <c r="B648" s="188" t="s">
        <v>118</v>
      </c>
      <c r="C648" s="53"/>
      <c r="D648" s="112" t="s">
        <v>119</v>
      </c>
      <c r="E648" s="53"/>
      <c r="F648" s="53"/>
      <c r="G648" s="190" t="s">
        <v>12</v>
      </c>
      <c r="H648" s="28">
        <v>1.0</v>
      </c>
      <c r="I648" s="190" t="s">
        <v>4</v>
      </c>
      <c r="J648" s="56">
        <v>226.0</v>
      </c>
      <c r="K648" s="190" t="s">
        <v>4</v>
      </c>
      <c r="L648" s="56">
        <v>226.0</v>
      </c>
      <c r="M648" s="53"/>
      <c r="N648" s="53"/>
      <c r="O648" s="53"/>
    </row>
    <row r="649">
      <c r="A649" s="167" t="s">
        <v>600</v>
      </c>
      <c r="B649" s="188" t="s">
        <v>118</v>
      </c>
      <c r="C649" s="53"/>
      <c r="D649" s="112" t="s">
        <v>119</v>
      </c>
      <c r="E649" s="53"/>
      <c r="F649" s="53"/>
      <c r="G649" s="190" t="s">
        <v>13</v>
      </c>
      <c r="H649" s="28">
        <v>1.0</v>
      </c>
      <c r="I649" s="190" t="s">
        <v>4</v>
      </c>
      <c r="J649" s="56"/>
      <c r="K649" s="190" t="s">
        <v>4</v>
      </c>
      <c r="L649" s="56"/>
      <c r="M649" s="53"/>
      <c r="N649" s="53"/>
      <c r="O649" s="53"/>
    </row>
    <row r="650">
      <c r="A650" s="167" t="s">
        <v>600</v>
      </c>
      <c r="B650" s="188" t="s">
        <v>118</v>
      </c>
      <c r="C650" s="53"/>
      <c r="D650" s="112" t="s">
        <v>119</v>
      </c>
      <c r="E650" s="53"/>
      <c r="F650" s="53"/>
      <c r="G650" s="149" t="s">
        <v>14</v>
      </c>
      <c r="H650" s="28">
        <v>1.0</v>
      </c>
      <c r="I650" s="190" t="s">
        <v>4</v>
      </c>
      <c r="J650" s="56"/>
      <c r="K650" s="190" t="s">
        <v>4</v>
      </c>
      <c r="L650" s="56"/>
      <c r="M650" s="53"/>
      <c r="N650" s="53"/>
      <c r="O650" s="53"/>
    </row>
    <row r="651">
      <c r="A651" s="167" t="s">
        <v>600</v>
      </c>
      <c r="B651" s="188" t="s">
        <v>118</v>
      </c>
      <c r="C651" s="53"/>
      <c r="D651" s="112" t="s">
        <v>119</v>
      </c>
      <c r="E651" s="53"/>
      <c r="F651" s="53"/>
      <c r="G651" s="190" t="s">
        <v>15</v>
      </c>
      <c r="H651" s="28">
        <v>1.0</v>
      </c>
      <c r="I651" s="190" t="s">
        <v>4</v>
      </c>
      <c r="J651" s="56"/>
      <c r="K651" s="190" t="s">
        <v>4</v>
      </c>
      <c r="L651" s="56"/>
      <c r="M651" s="53"/>
      <c r="N651" s="53"/>
      <c r="O651" s="53"/>
    </row>
    <row r="652">
      <c r="A652" s="167" t="s">
        <v>600</v>
      </c>
      <c r="B652" s="188" t="s">
        <v>118</v>
      </c>
      <c r="C652" s="53"/>
      <c r="D652" s="112" t="s">
        <v>119</v>
      </c>
      <c r="E652" s="53"/>
      <c r="F652" s="53"/>
      <c r="G652" s="190" t="s">
        <v>16</v>
      </c>
      <c r="H652" s="28">
        <v>1.0</v>
      </c>
      <c r="I652" s="190" t="s">
        <v>4</v>
      </c>
      <c r="J652" s="56"/>
      <c r="K652" s="190" t="s">
        <v>4</v>
      </c>
      <c r="L652" s="56"/>
      <c r="M652" s="53"/>
      <c r="N652" s="53"/>
      <c r="O652" s="53"/>
    </row>
    <row r="653">
      <c r="A653" s="167" t="s">
        <v>600</v>
      </c>
      <c r="B653" s="188" t="s">
        <v>118</v>
      </c>
      <c r="C653" s="53"/>
      <c r="D653" s="112" t="s">
        <v>119</v>
      </c>
      <c r="E653" s="53"/>
      <c r="F653" s="53"/>
      <c r="G653" s="190" t="s">
        <v>17</v>
      </c>
      <c r="H653" s="28">
        <v>1.0</v>
      </c>
      <c r="I653" s="190" t="s">
        <v>4</v>
      </c>
      <c r="J653" s="56"/>
      <c r="K653" s="190" t="s">
        <v>4</v>
      </c>
      <c r="L653" s="56"/>
      <c r="M653" s="53"/>
      <c r="N653" s="53"/>
      <c r="O653" s="53"/>
    </row>
    <row r="654">
      <c r="A654" s="167" t="s">
        <v>600</v>
      </c>
      <c r="B654" s="188" t="s">
        <v>118</v>
      </c>
      <c r="C654" s="53"/>
      <c r="D654" s="112" t="s">
        <v>119</v>
      </c>
      <c r="E654" s="53"/>
      <c r="F654" s="53"/>
      <c r="G654" s="190" t="s">
        <v>18</v>
      </c>
      <c r="H654" s="28">
        <v>1.0</v>
      </c>
      <c r="I654" s="190" t="s">
        <v>4</v>
      </c>
      <c r="J654" s="56"/>
      <c r="K654" s="190" t="s">
        <v>4</v>
      </c>
      <c r="L654" s="56"/>
      <c r="M654" s="53"/>
      <c r="N654" s="53"/>
      <c r="O654" s="53"/>
    </row>
    <row r="655">
      <c r="A655" s="167" t="s">
        <v>600</v>
      </c>
      <c r="B655" s="188" t="s">
        <v>118</v>
      </c>
      <c r="C655" s="53"/>
      <c r="D655" s="112" t="s">
        <v>119</v>
      </c>
      <c r="E655" s="53"/>
      <c r="F655" s="53"/>
      <c r="G655" s="190" t="s">
        <v>19</v>
      </c>
      <c r="H655" s="28">
        <v>1.0</v>
      </c>
      <c r="I655" s="190" t="s">
        <v>4</v>
      </c>
      <c r="J655" s="56"/>
      <c r="K655" s="190" t="s">
        <v>4</v>
      </c>
      <c r="L655" s="56"/>
      <c r="M655" s="53"/>
      <c r="N655" s="53"/>
      <c r="O655" s="53"/>
    </row>
    <row r="656">
      <c r="A656" s="167" t="s">
        <v>600</v>
      </c>
      <c r="B656" s="188" t="s">
        <v>118</v>
      </c>
      <c r="C656" s="53"/>
      <c r="D656" s="112" t="s">
        <v>119</v>
      </c>
      <c r="E656" s="53"/>
      <c r="F656" s="53"/>
      <c r="G656" s="190" t="s">
        <v>20</v>
      </c>
      <c r="H656" s="28">
        <v>1.0</v>
      </c>
      <c r="I656" s="190" t="s">
        <v>4</v>
      </c>
      <c r="J656" s="56"/>
      <c r="K656" s="190" t="s">
        <v>4</v>
      </c>
      <c r="L656" s="56"/>
      <c r="M656" s="53"/>
      <c r="N656" s="53"/>
      <c r="O656" s="53"/>
    </row>
    <row r="657">
      <c r="A657" s="167" t="s">
        <v>600</v>
      </c>
      <c r="B657" s="188" t="s">
        <v>118</v>
      </c>
      <c r="C657" s="53"/>
      <c r="D657" s="112" t="s">
        <v>119</v>
      </c>
      <c r="E657" s="53"/>
      <c r="F657" s="53"/>
      <c r="G657" s="190" t="s">
        <v>21</v>
      </c>
      <c r="H657" s="28">
        <v>1.0</v>
      </c>
      <c r="I657" s="190" t="s">
        <v>7</v>
      </c>
      <c r="J657" s="56"/>
      <c r="K657" s="190" t="s">
        <v>7</v>
      </c>
      <c r="L657" s="56"/>
      <c r="M657" s="53"/>
      <c r="N657" s="53"/>
      <c r="O657" s="53"/>
    </row>
    <row r="658">
      <c r="A658" s="167" t="s">
        <v>600</v>
      </c>
      <c r="B658" s="188" t="s">
        <v>118</v>
      </c>
      <c r="C658" s="53"/>
      <c r="D658" s="112" t="s">
        <v>119</v>
      </c>
      <c r="E658" s="53"/>
      <c r="F658" s="53"/>
      <c r="G658" s="190" t="s">
        <v>13</v>
      </c>
      <c r="H658" s="28">
        <v>1.0</v>
      </c>
      <c r="I658" s="190" t="s">
        <v>7</v>
      </c>
      <c r="J658" s="56"/>
      <c r="K658" s="190" t="s">
        <v>7</v>
      </c>
      <c r="L658" s="56"/>
      <c r="M658" s="53"/>
      <c r="N658" s="53"/>
      <c r="O658" s="53"/>
    </row>
    <row r="659">
      <c r="A659" s="167" t="s">
        <v>600</v>
      </c>
      <c r="B659" s="188" t="s">
        <v>118</v>
      </c>
      <c r="C659" s="53"/>
      <c r="D659" s="112" t="s">
        <v>119</v>
      </c>
      <c r="E659" s="53"/>
      <c r="F659" s="53"/>
      <c r="G659" s="190" t="s">
        <v>14</v>
      </c>
      <c r="H659" s="28">
        <v>1.0</v>
      </c>
      <c r="I659" s="190" t="s">
        <v>7</v>
      </c>
      <c r="J659" s="56"/>
      <c r="K659" s="190" t="s">
        <v>7</v>
      </c>
      <c r="L659" s="56"/>
      <c r="M659" s="53"/>
      <c r="N659" s="53"/>
      <c r="O659" s="53"/>
    </row>
    <row r="660">
      <c r="A660" s="167" t="s">
        <v>600</v>
      </c>
      <c r="B660" s="188" t="s">
        <v>118</v>
      </c>
      <c r="C660" s="53"/>
      <c r="D660" s="112" t="s">
        <v>119</v>
      </c>
      <c r="E660" s="53"/>
      <c r="F660" s="53"/>
      <c r="G660" s="190" t="s">
        <v>15</v>
      </c>
      <c r="H660" s="28">
        <v>1.0</v>
      </c>
      <c r="I660" s="190" t="s">
        <v>7</v>
      </c>
      <c r="J660" s="56">
        <v>570.0</v>
      </c>
      <c r="K660" s="190" t="s">
        <v>7</v>
      </c>
      <c r="L660" s="56">
        <v>570.0</v>
      </c>
      <c r="M660" s="53"/>
      <c r="N660" s="53"/>
      <c r="O660" s="53"/>
    </row>
    <row r="661">
      <c r="A661" s="167" t="s">
        <v>600</v>
      </c>
      <c r="B661" s="188" t="s">
        <v>118</v>
      </c>
      <c r="C661" s="53"/>
      <c r="D661" s="112" t="s">
        <v>119</v>
      </c>
      <c r="E661" s="53"/>
      <c r="F661" s="53"/>
      <c r="G661" s="190" t="s">
        <v>16</v>
      </c>
      <c r="H661" s="28">
        <v>1.0</v>
      </c>
      <c r="I661" s="190" t="s">
        <v>7</v>
      </c>
      <c r="J661" s="56">
        <v>700.0</v>
      </c>
      <c r="K661" s="190" t="s">
        <v>7</v>
      </c>
      <c r="L661" s="56">
        <v>700.0</v>
      </c>
      <c r="M661" s="53"/>
      <c r="N661" s="53"/>
      <c r="O661" s="53"/>
    </row>
    <row r="662">
      <c r="A662" s="167" t="s">
        <v>600</v>
      </c>
      <c r="B662" s="188" t="s">
        <v>118</v>
      </c>
      <c r="C662" s="53"/>
      <c r="D662" s="112" t="s">
        <v>119</v>
      </c>
      <c r="E662" s="53"/>
      <c r="F662" s="53"/>
      <c r="G662" s="190" t="s">
        <v>17</v>
      </c>
      <c r="H662" s="28">
        <v>1.0</v>
      </c>
      <c r="I662" s="190" t="s">
        <v>7</v>
      </c>
      <c r="J662" s="56">
        <v>2100.0</v>
      </c>
      <c r="K662" s="190" t="s">
        <v>7</v>
      </c>
      <c r="L662" s="56">
        <v>2100.0</v>
      </c>
      <c r="M662" s="53"/>
      <c r="N662" s="53"/>
      <c r="O662" s="53"/>
    </row>
    <row r="663">
      <c r="A663" s="167" t="s">
        <v>600</v>
      </c>
      <c r="B663" s="188" t="s">
        <v>118</v>
      </c>
      <c r="C663" s="53"/>
      <c r="D663" s="112" t="s">
        <v>119</v>
      </c>
      <c r="E663" s="53"/>
      <c r="F663" s="53"/>
      <c r="G663" s="190" t="s">
        <v>18</v>
      </c>
      <c r="H663" s="28">
        <v>1.0</v>
      </c>
      <c r="I663" s="190" t="s">
        <v>7</v>
      </c>
      <c r="J663" s="56">
        <v>1560.0</v>
      </c>
      <c r="K663" s="190" t="s">
        <v>7</v>
      </c>
      <c r="L663" s="56">
        <v>1560.0</v>
      </c>
      <c r="M663" s="53"/>
      <c r="N663" s="53"/>
      <c r="O663" s="53"/>
    </row>
    <row r="664">
      <c r="A664" s="167" t="s">
        <v>600</v>
      </c>
      <c r="B664" s="188" t="s">
        <v>118</v>
      </c>
      <c r="C664" s="53"/>
      <c r="D664" s="112" t="s">
        <v>119</v>
      </c>
      <c r="E664" s="53"/>
      <c r="F664" s="53"/>
      <c r="G664" s="190" t="s">
        <v>19</v>
      </c>
      <c r="H664" s="28">
        <v>1.0</v>
      </c>
      <c r="I664" s="190" t="s">
        <v>7</v>
      </c>
      <c r="J664" s="56">
        <v>460.0</v>
      </c>
      <c r="K664" s="190" t="s">
        <v>7</v>
      </c>
      <c r="L664" s="56">
        <v>460.0</v>
      </c>
      <c r="M664" s="53"/>
      <c r="N664" s="53"/>
      <c r="O664" s="53"/>
    </row>
    <row r="665">
      <c r="A665" s="167" t="s">
        <v>600</v>
      </c>
      <c r="B665" s="188" t="s">
        <v>118</v>
      </c>
      <c r="C665" s="53"/>
      <c r="D665" s="112" t="s">
        <v>119</v>
      </c>
      <c r="E665" s="53"/>
      <c r="F665" s="53"/>
      <c r="G665" s="190" t="s">
        <v>20</v>
      </c>
      <c r="H665" s="28">
        <v>1.0</v>
      </c>
      <c r="I665" s="190" t="s">
        <v>7</v>
      </c>
      <c r="J665" s="56"/>
      <c r="K665" s="190" t="s">
        <v>7</v>
      </c>
      <c r="L665" s="56"/>
      <c r="M665" s="53"/>
      <c r="N665" s="53"/>
      <c r="O665" s="53"/>
    </row>
    <row r="666">
      <c r="A666" s="167" t="s">
        <v>600</v>
      </c>
      <c r="B666" s="188" t="s">
        <v>120</v>
      </c>
      <c r="C666" s="53"/>
      <c r="D666" s="112" t="s">
        <v>119</v>
      </c>
      <c r="E666" s="53"/>
      <c r="F666" s="53"/>
      <c r="G666" s="190" t="s">
        <v>12</v>
      </c>
      <c r="H666" s="28">
        <v>1.0</v>
      </c>
      <c r="I666" s="190" t="s">
        <v>4</v>
      </c>
      <c r="J666" s="56">
        <v>20.0</v>
      </c>
      <c r="K666" s="190" t="s">
        <v>4</v>
      </c>
      <c r="L666" s="56">
        <v>20.0</v>
      </c>
      <c r="M666" s="53"/>
      <c r="N666" s="53"/>
      <c r="O666" s="53"/>
    </row>
    <row r="667">
      <c r="A667" s="167" t="s">
        <v>600</v>
      </c>
      <c r="B667" s="188" t="s">
        <v>120</v>
      </c>
      <c r="C667" s="53"/>
      <c r="D667" s="112" t="s">
        <v>119</v>
      </c>
      <c r="E667" s="53"/>
      <c r="F667" s="53"/>
      <c r="G667" s="190" t="s">
        <v>13</v>
      </c>
      <c r="H667" s="28">
        <v>1.0</v>
      </c>
      <c r="I667" s="190" t="s">
        <v>4</v>
      </c>
      <c r="J667" s="56"/>
      <c r="K667" s="190" t="s">
        <v>4</v>
      </c>
      <c r="L667" s="56"/>
      <c r="M667" s="53"/>
      <c r="N667" s="53"/>
      <c r="O667" s="53"/>
    </row>
    <row r="668">
      <c r="A668" s="167" t="s">
        <v>600</v>
      </c>
      <c r="B668" s="188" t="s">
        <v>120</v>
      </c>
      <c r="C668" s="53"/>
      <c r="D668" s="112" t="s">
        <v>119</v>
      </c>
      <c r="E668" s="53"/>
      <c r="F668" s="53"/>
      <c r="G668" s="149" t="s">
        <v>14</v>
      </c>
      <c r="H668" s="28">
        <v>1.0</v>
      </c>
      <c r="I668" s="190" t="s">
        <v>4</v>
      </c>
      <c r="J668" s="56"/>
      <c r="K668" s="190" t="s">
        <v>4</v>
      </c>
      <c r="L668" s="56"/>
      <c r="M668" s="53"/>
      <c r="N668" s="53"/>
      <c r="O668" s="53"/>
    </row>
    <row r="669">
      <c r="A669" s="167" t="s">
        <v>600</v>
      </c>
      <c r="B669" s="188" t="s">
        <v>120</v>
      </c>
      <c r="C669" s="53"/>
      <c r="D669" s="112" t="s">
        <v>119</v>
      </c>
      <c r="E669" s="53"/>
      <c r="F669" s="53"/>
      <c r="G669" s="190" t="s">
        <v>15</v>
      </c>
      <c r="H669" s="28">
        <v>1.0</v>
      </c>
      <c r="I669" s="190" t="s">
        <v>4</v>
      </c>
      <c r="J669" s="56"/>
      <c r="K669" s="190" t="s">
        <v>4</v>
      </c>
      <c r="L669" s="56"/>
      <c r="M669" s="53"/>
      <c r="N669" s="53"/>
      <c r="O669" s="53"/>
    </row>
    <row r="670">
      <c r="A670" s="167" t="s">
        <v>600</v>
      </c>
      <c r="B670" s="188" t="s">
        <v>120</v>
      </c>
      <c r="C670" s="53"/>
      <c r="D670" s="112" t="s">
        <v>119</v>
      </c>
      <c r="E670" s="53"/>
      <c r="F670" s="53"/>
      <c r="G670" s="190" t="s">
        <v>16</v>
      </c>
      <c r="H670" s="28">
        <v>1.0</v>
      </c>
      <c r="I670" s="190" t="s">
        <v>4</v>
      </c>
      <c r="J670" s="56"/>
      <c r="K670" s="190" t="s">
        <v>4</v>
      </c>
      <c r="L670" s="56"/>
      <c r="M670" s="53"/>
      <c r="N670" s="53"/>
      <c r="O670" s="53"/>
    </row>
    <row r="671">
      <c r="A671" s="167" t="s">
        <v>600</v>
      </c>
      <c r="B671" s="188" t="s">
        <v>120</v>
      </c>
      <c r="C671" s="53"/>
      <c r="D671" s="112" t="s">
        <v>119</v>
      </c>
      <c r="E671" s="53"/>
      <c r="F671" s="53"/>
      <c r="G671" s="190" t="s">
        <v>17</v>
      </c>
      <c r="H671" s="28">
        <v>1.0</v>
      </c>
      <c r="I671" s="190" t="s">
        <v>4</v>
      </c>
      <c r="J671" s="56"/>
      <c r="K671" s="190" t="s">
        <v>4</v>
      </c>
      <c r="L671" s="56"/>
      <c r="M671" s="53"/>
      <c r="N671" s="53"/>
      <c r="O671" s="53"/>
    </row>
    <row r="672">
      <c r="A672" s="167" t="s">
        <v>600</v>
      </c>
      <c r="B672" s="188" t="s">
        <v>120</v>
      </c>
      <c r="C672" s="53"/>
      <c r="D672" s="112" t="s">
        <v>119</v>
      </c>
      <c r="E672" s="53"/>
      <c r="F672" s="53"/>
      <c r="G672" s="190" t="s">
        <v>18</v>
      </c>
      <c r="H672" s="28">
        <v>1.0</v>
      </c>
      <c r="I672" s="190" t="s">
        <v>4</v>
      </c>
      <c r="J672" s="56"/>
      <c r="K672" s="190" t="s">
        <v>4</v>
      </c>
      <c r="L672" s="56"/>
      <c r="M672" s="53"/>
      <c r="N672" s="53"/>
      <c r="O672" s="53"/>
    </row>
    <row r="673">
      <c r="A673" s="167" t="s">
        <v>600</v>
      </c>
      <c r="B673" s="188" t="s">
        <v>120</v>
      </c>
      <c r="C673" s="53"/>
      <c r="D673" s="112" t="s">
        <v>119</v>
      </c>
      <c r="E673" s="53"/>
      <c r="F673" s="53"/>
      <c r="G673" s="190" t="s">
        <v>19</v>
      </c>
      <c r="H673" s="28">
        <v>1.0</v>
      </c>
      <c r="I673" s="190" t="s">
        <v>4</v>
      </c>
      <c r="J673" s="56"/>
      <c r="K673" s="190" t="s">
        <v>4</v>
      </c>
      <c r="L673" s="56"/>
      <c r="M673" s="53"/>
      <c r="N673" s="53"/>
      <c r="O673" s="53"/>
    </row>
    <row r="674">
      <c r="A674" s="167" t="s">
        <v>600</v>
      </c>
      <c r="B674" s="188" t="s">
        <v>120</v>
      </c>
      <c r="C674" s="53"/>
      <c r="D674" s="112" t="s">
        <v>119</v>
      </c>
      <c r="E674" s="53"/>
      <c r="F674" s="53"/>
      <c r="G674" s="190" t="s">
        <v>20</v>
      </c>
      <c r="H674" s="28">
        <v>1.0</v>
      </c>
      <c r="I674" s="190" t="s">
        <v>4</v>
      </c>
      <c r="J674" s="56"/>
      <c r="K674" s="190" t="s">
        <v>4</v>
      </c>
      <c r="L674" s="56"/>
      <c r="M674" s="53"/>
      <c r="N674" s="53"/>
      <c r="O674" s="53"/>
    </row>
    <row r="675">
      <c r="A675" s="167" t="s">
        <v>600</v>
      </c>
      <c r="B675" s="188" t="s">
        <v>120</v>
      </c>
      <c r="C675" s="53"/>
      <c r="D675" s="112" t="s">
        <v>119</v>
      </c>
      <c r="E675" s="53"/>
      <c r="F675" s="53"/>
      <c r="G675" s="190" t="s">
        <v>21</v>
      </c>
      <c r="H675" s="28">
        <v>1.0</v>
      </c>
      <c r="I675" s="190" t="s">
        <v>7</v>
      </c>
      <c r="J675" s="56"/>
      <c r="K675" s="190" t="s">
        <v>7</v>
      </c>
      <c r="L675" s="56"/>
      <c r="M675" s="53"/>
      <c r="N675" s="53"/>
      <c r="O675" s="53"/>
    </row>
    <row r="676">
      <c r="A676" s="167" t="s">
        <v>600</v>
      </c>
      <c r="B676" s="188" t="s">
        <v>120</v>
      </c>
      <c r="C676" s="53"/>
      <c r="D676" s="112" t="s">
        <v>119</v>
      </c>
      <c r="E676" s="53"/>
      <c r="F676" s="53"/>
      <c r="G676" s="190" t="s">
        <v>13</v>
      </c>
      <c r="H676" s="28">
        <v>1.0</v>
      </c>
      <c r="I676" s="190" t="s">
        <v>7</v>
      </c>
      <c r="J676" s="56"/>
      <c r="K676" s="190" t="s">
        <v>7</v>
      </c>
      <c r="L676" s="56"/>
      <c r="M676" s="53"/>
      <c r="N676" s="53"/>
      <c r="O676" s="53"/>
    </row>
    <row r="677">
      <c r="A677" s="167" t="s">
        <v>600</v>
      </c>
      <c r="B677" s="188" t="s">
        <v>120</v>
      </c>
      <c r="C677" s="53"/>
      <c r="D677" s="112" t="s">
        <v>119</v>
      </c>
      <c r="E677" s="53"/>
      <c r="F677" s="53"/>
      <c r="G677" s="190" t="s">
        <v>14</v>
      </c>
      <c r="H677" s="28">
        <v>1.0</v>
      </c>
      <c r="I677" s="190" t="s">
        <v>7</v>
      </c>
      <c r="J677" s="56">
        <v>1700.0</v>
      </c>
      <c r="K677" s="190" t="s">
        <v>7</v>
      </c>
      <c r="L677" s="56">
        <v>1700.0</v>
      </c>
      <c r="M677" s="53"/>
      <c r="N677" s="53"/>
      <c r="O677" s="53"/>
    </row>
    <row r="678">
      <c r="A678" s="167" t="s">
        <v>600</v>
      </c>
      <c r="B678" s="188" t="s">
        <v>120</v>
      </c>
      <c r="C678" s="53"/>
      <c r="D678" s="112" t="s">
        <v>119</v>
      </c>
      <c r="E678" s="53"/>
      <c r="F678" s="53"/>
      <c r="G678" s="190" t="s">
        <v>15</v>
      </c>
      <c r="H678" s="28">
        <v>1.0</v>
      </c>
      <c r="I678" s="190" t="s">
        <v>7</v>
      </c>
      <c r="J678" s="56"/>
      <c r="K678" s="190" t="s">
        <v>7</v>
      </c>
      <c r="L678" s="56"/>
      <c r="M678" s="53"/>
      <c r="N678" s="53"/>
      <c r="O678" s="53"/>
    </row>
    <row r="679">
      <c r="A679" s="167" t="s">
        <v>600</v>
      </c>
      <c r="B679" s="188" t="s">
        <v>120</v>
      </c>
      <c r="C679" s="53"/>
      <c r="D679" s="112" t="s">
        <v>119</v>
      </c>
      <c r="E679" s="53"/>
      <c r="F679" s="53"/>
      <c r="G679" s="190" t="s">
        <v>16</v>
      </c>
      <c r="H679" s="28">
        <v>1.0</v>
      </c>
      <c r="I679" s="190" t="s">
        <v>7</v>
      </c>
      <c r="J679" s="56">
        <v>1200.0</v>
      </c>
      <c r="K679" s="190" t="s">
        <v>7</v>
      </c>
      <c r="L679" s="56">
        <v>1200.0</v>
      </c>
      <c r="M679" s="53"/>
      <c r="N679" s="53"/>
      <c r="O679" s="53"/>
    </row>
    <row r="680">
      <c r="A680" s="167" t="s">
        <v>600</v>
      </c>
      <c r="B680" s="188" t="s">
        <v>120</v>
      </c>
      <c r="C680" s="53"/>
      <c r="D680" s="112" t="s">
        <v>119</v>
      </c>
      <c r="E680" s="53"/>
      <c r="F680" s="53"/>
      <c r="G680" s="190" t="s">
        <v>17</v>
      </c>
      <c r="H680" s="28">
        <v>1.0</v>
      </c>
      <c r="I680" s="190" t="s">
        <v>7</v>
      </c>
      <c r="J680" s="195"/>
      <c r="K680" s="190" t="s">
        <v>7</v>
      </c>
      <c r="L680" s="195"/>
      <c r="M680" s="53"/>
      <c r="N680" s="53"/>
      <c r="O680" s="53"/>
    </row>
    <row r="681">
      <c r="A681" s="167" t="s">
        <v>600</v>
      </c>
      <c r="B681" s="188" t="s">
        <v>120</v>
      </c>
      <c r="C681" s="53"/>
      <c r="D681" s="112" t="s">
        <v>119</v>
      </c>
      <c r="E681" s="53"/>
      <c r="F681" s="53"/>
      <c r="G681" s="190" t="s">
        <v>18</v>
      </c>
      <c r="H681" s="28">
        <v>1.0</v>
      </c>
      <c r="I681" s="190" t="s">
        <v>7</v>
      </c>
      <c r="J681" s="195">
        <v>1250.0</v>
      </c>
      <c r="K681" s="190" t="s">
        <v>7</v>
      </c>
      <c r="L681" s="195">
        <v>1250.0</v>
      </c>
      <c r="M681" s="53"/>
      <c r="N681" s="53"/>
      <c r="O681" s="53"/>
    </row>
    <row r="682">
      <c r="A682" s="167" t="s">
        <v>600</v>
      </c>
      <c r="B682" s="188" t="s">
        <v>120</v>
      </c>
      <c r="C682" s="53"/>
      <c r="D682" s="112" t="s">
        <v>119</v>
      </c>
      <c r="E682" s="53"/>
      <c r="F682" s="53"/>
      <c r="G682" s="190" t="s">
        <v>19</v>
      </c>
      <c r="H682" s="28">
        <v>1.0</v>
      </c>
      <c r="I682" s="190" t="s">
        <v>7</v>
      </c>
      <c r="J682" s="195"/>
      <c r="K682" s="190" t="s">
        <v>7</v>
      </c>
      <c r="L682" s="195"/>
      <c r="M682" s="53"/>
      <c r="N682" s="53"/>
      <c r="O682" s="53"/>
    </row>
    <row r="683">
      <c r="A683" s="167" t="s">
        <v>600</v>
      </c>
      <c r="B683" s="188" t="s">
        <v>120</v>
      </c>
      <c r="C683" s="53"/>
      <c r="D683" s="112" t="s">
        <v>119</v>
      </c>
      <c r="E683" s="53"/>
      <c r="F683" s="53"/>
      <c r="G683" s="190" t="s">
        <v>20</v>
      </c>
      <c r="H683" s="28">
        <v>1.0</v>
      </c>
      <c r="I683" s="190" t="s">
        <v>7</v>
      </c>
      <c r="J683" s="195"/>
      <c r="K683" s="190" t="s">
        <v>7</v>
      </c>
      <c r="L683" s="195"/>
      <c r="M683" s="53"/>
      <c r="N683" s="53"/>
      <c r="O683" s="53"/>
    </row>
    <row r="684">
      <c r="A684" s="167" t="s">
        <v>600</v>
      </c>
      <c r="B684" s="188" t="s">
        <v>121</v>
      </c>
      <c r="C684" s="53"/>
      <c r="D684" s="112" t="s">
        <v>119</v>
      </c>
      <c r="E684" s="53"/>
      <c r="F684" s="53"/>
      <c r="G684" s="190" t="s">
        <v>12</v>
      </c>
      <c r="H684" s="28">
        <v>1.0</v>
      </c>
      <c r="I684" s="190" t="s">
        <v>4</v>
      </c>
      <c r="J684" s="56">
        <v>1306.0</v>
      </c>
      <c r="K684" s="190" t="s">
        <v>4</v>
      </c>
      <c r="L684" s="56">
        <v>1306.0</v>
      </c>
      <c r="M684" s="53"/>
      <c r="N684" s="53"/>
      <c r="O684" s="53"/>
    </row>
    <row r="685">
      <c r="A685" s="167" t="s">
        <v>600</v>
      </c>
      <c r="B685" s="188" t="s">
        <v>121</v>
      </c>
      <c r="C685" s="53"/>
      <c r="D685" s="112" t="s">
        <v>119</v>
      </c>
      <c r="E685" s="53"/>
      <c r="F685" s="53"/>
      <c r="G685" s="190" t="s">
        <v>13</v>
      </c>
      <c r="H685" s="28">
        <v>1.0</v>
      </c>
      <c r="I685" s="190" t="s">
        <v>4</v>
      </c>
      <c r="J685" s="195"/>
      <c r="K685" s="190" t="s">
        <v>4</v>
      </c>
      <c r="L685" s="195"/>
      <c r="M685" s="53"/>
      <c r="N685" s="53"/>
      <c r="O685" s="53"/>
    </row>
    <row r="686">
      <c r="A686" s="167" t="s">
        <v>600</v>
      </c>
      <c r="B686" s="188" t="s">
        <v>121</v>
      </c>
      <c r="C686" s="53"/>
      <c r="D686" s="112" t="s">
        <v>119</v>
      </c>
      <c r="E686" s="53"/>
      <c r="F686" s="53"/>
      <c r="G686" s="149" t="s">
        <v>14</v>
      </c>
      <c r="H686" s="28">
        <v>1.0</v>
      </c>
      <c r="I686" s="190" t="s">
        <v>4</v>
      </c>
      <c r="J686" s="195"/>
      <c r="K686" s="190" t="s">
        <v>4</v>
      </c>
      <c r="L686" s="195"/>
      <c r="M686" s="53"/>
      <c r="N686" s="53"/>
      <c r="O686" s="53"/>
    </row>
    <row r="687">
      <c r="A687" s="167" t="s">
        <v>600</v>
      </c>
      <c r="B687" s="188" t="s">
        <v>121</v>
      </c>
      <c r="C687" s="53"/>
      <c r="D687" s="112" t="s">
        <v>119</v>
      </c>
      <c r="E687" s="53"/>
      <c r="F687" s="53"/>
      <c r="G687" s="190" t="s">
        <v>15</v>
      </c>
      <c r="H687" s="28">
        <v>1.0</v>
      </c>
      <c r="I687" s="190" t="s">
        <v>4</v>
      </c>
      <c r="J687" s="195"/>
      <c r="K687" s="190" t="s">
        <v>4</v>
      </c>
      <c r="L687" s="195"/>
      <c r="M687" s="53"/>
      <c r="N687" s="53"/>
      <c r="O687" s="53"/>
    </row>
    <row r="688">
      <c r="A688" s="167" t="s">
        <v>600</v>
      </c>
      <c r="B688" s="188" t="s">
        <v>121</v>
      </c>
      <c r="C688" s="53"/>
      <c r="D688" s="112" t="s">
        <v>119</v>
      </c>
      <c r="E688" s="53"/>
      <c r="F688" s="53"/>
      <c r="G688" s="190" t="s">
        <v>16</v>
      </c>
      <c r="H688" s="28">
        <v>1.0</v>
      </c>
      <c r="I688" s="190" t="s">
        <v>4</v>
      </c>
      <c r="J688" s="195"/>
      <c r="K688" s="190" t="s">
        <v>4</v>
      </c>
      <c r="L688" s="195"/>
      <c r="M688" s="53"/>
      <c r="N688" s="53"/>
      <c r="O688" s="53"/>
    </row>
    <row r="689">
      <c r="A689" s="167" t="s">
        <v>600</v>
      </c>
      <c r="B689" s="188" t="s">
        <v>121</v>
      </c>
      <c r="C689" s="53"/>
      <c r="D689" s="112" t="s">
        <v>119</v>
      </c>
      <c r="E689" s="53"/>
      <c r="F689" s="53"/>
      <c r="G689" s="190" t="s">
        <v>17</v>
      </c>
      <c r="H689" s="28">
        <v>1.0</v>
      </c>
      <c r="I689" s="190" t="s">
        <v>4</v>
      </c>
      <c r="J689" s="195"/>
      <c r="K689" s="190" t="s">
        <v>4</v>
      </c>
      <c r="L689" s="195"/>
      <c r="M689" s="53"/>
      <c r="N689" s="53"/>
      <c r="O689" s="53"/>
    </row>
    <row r="690">
      <c r="A690" s="167" t="s">
        <v>600</v>
      </c>
      <c r="B690" s="188" t="s">
        <v>121</v>
      </c>
      <c r="C690" s="53"/>
      <c r="D690" s="112" t="s">
        <v>119</v>
      </c>
      <c r="E690" s="53"/>
      <c r="F690" s="53"/>
      <c r="G690" s="190" t="s">
        <v>18</v>
      </c>
      <c r="H690" s="28">
        <v>1.0</v>
      </c>
      <c r="I690" s="190" t="s">
        <v>4</v>
      </c>
      <c r="J690" s="195"/>
      <c r="K690" s="190" t="s">
        <v>4</v>
      </c>
      <c r="L690" s="195"/>
      <c r="M690" s="53"/>
      <c r="N690" s="53"/>
      <c r="O690" s="53"/>
    </row>
    <row r="691">
      <c r="A691" s="167" t="s">
        <v>600</v>
      </c>
      <c r="B691" s="188" t="s">
        <v>121</v>
      </c>
      <c r="C691" s="53"/>
      <c r="D691" s="112" t="s">
        <v>119</v>
      </c>
      <c r="E691" s="53"/>
      <c r="F691" s="53"/>
      <c r="G691" s="190" t="s">
        <v>19</v>
      </c>
      <c r="H691" s="28">
        <v>1.0</v>
      </c>
      <c r="I691" s="190" t="s">
        <v>4</v>
      </c>
      <c r="J691" s="195"/>
      <c r="K691" s="190" t="s">
        <v>4</v>
      </c>
      <c r="L691" s="195"/>
      <c r="M691" s="53"/>
      <c r="N691" s="53"/>
      <c r="O691" s="53"/>
    </row>
    <row r="692">
      <c r="A692" s="167" t="s">
        <v>600</v>
      </c>
      <c r="B692" s="188" t="s">
        <v>121</v>
      </c>
      <c r="C692" s="53"/>
      <c r="D692" s="112" t="s">
        <v>119</v>
      </c>
      <c r="E692" s="53"/>
      <c r="F692" s="53"/>
      <c r="G692" s="190" t="s">
        <v>20</v>
      </c>
      <c r="H692" s="28">
        <v>1.0</v>
      </c>
      <c r="I692" s="190" t="s">
        <v>4</v>
      </c>
      <c r="J692" s="195"/>
      <c r="K692" s="190" t="s">
        <v>4</v>
      </c>
      <c r="L692" s="195"/>
      <c r="M692" s="53"/>
      <c r="N692" s="53"/>
      <c r="O692" s="53"/>
    </row>
    <row r="693">
      <c r="A693" s="167" t="s">
        <v>600</v>
      </c>
      <c r="B693" s="188" t="s">
        <v>121</v>
      </c>
      <c r="C693" s="53"/>
      <c r="D693" s="112" t="s">
        <v>119</v>
      </c>
      <c r="E693" s="53"/>
      <c r="F693" s="53"/>
      <c r="G693" s="190" t="s">
        <v>21</v>
      </c>
      <c r="H693" s="28">
        <v>1.0</v>
      </c>
      <c r="I693" s="190" t="s">
        <v>7</v>
      </c>
      <c r="J693" s="195"/>
      <c r="K693" s="190" t="s">
        <v>7</v>
      </c>
      <c r="L693" s="195"/>
      <c r="M693" s="53"/>
      <c r="N693" s="53"/>
      <c r="O693" s="53"/>
    </row>
    <row r="694">
      <c r="A694" s="167" t="s">
        <v>600</v>
      </c>
      <c r="B694" s="188" t="s">
        <v>121</v>
      </c>
      <c r="C694" s="53"/>
      <c r="D694" s="112" t="s">
        <v>119</v>
      </c>
      <c r="E694" s="53"/>
      <c r="F694" s="53"/>
      <c r="G694" s="190" t="s">
        <v>13</v>
      </c>
      <c r="H694" s="28">
        <v>1.0</v>
      </c>
      <c r="I694" s="190" t="s">
        <v>7</v>
      </c>
      <c r="J694" s="195"/>
      <c r="K694" s="190" t="s">
        <v>7</v>
      </c>
      <c r="L694" s="195"/>
      <c r="M694" s="53"/>
      <c r="N694" s="53"/>
      <c r="O694" s="53"/>
    </row>
    <row r="695">
      <c r="A695" s="167" t="s">
        <v>600</v>
      </c>
      <c r="B695" s="188" t="s">
        <v>121</v>
      </c>
      <c r="C695" s="53"/>
      <c r="D695" s="112" t="s">
        <v>119</v>
      </c>
      <c r="E695" s="53"/>
      <c r="F695" s="53"/>
      <c r="G695" s="190" t="s">
        <v>14</v>
      </c>
      <c r="H695" s="28">
        <v>1.0</v>
      </c>
      <c r="I695" s="190" t="s">
        <v>7</v>
      </c>
      <c r="J695" s="195"/>
      <c r="K695" s="190" t="s">
        <v>7</v>
      </c>
      <c r="L695" s="195"/>
      <c r="M695" s="53"/>
      <c r="N695" s="53"/>
      <c r="O695" s="53"/>
    </row>
    <row r="696">
      <c r="A696" s="167" t="s">
        <v>600</v>
      </c>
      <c r="B696" s="188" t="s">
        <v>121</v>
      </c>
      <c r="C696" s="53"/>
      <c r="D696" s="112" t="s">
        <v>119</v>
      </c>
      <c r="E696" s="53"/>
      <c r="F696" s="53"/>
      <c r="G696" s="190" t="s">
        <v>15</v>
      </c>
      <c r="H696" s="28">
        <v>1.0</v>
      </c>
      <c r="I696" s="190" t="s">
        <v>7</v>
      </c>
      <c r="J696" s="195"/>
      <c r="K696" s="190" t="s">
        <v>7</v>
      </c>
      <c r="L696" s="195"/>
      <c r="M696" s="53"/>
      <c r="N696" s="53"/>
      <c r="O696" s="53"/>
    </row>
    <row r="697">
      <c r="A697" s="167" t="s">
        <v>600</v>
      </c>
      <c r="B697" s="188" t="s">
        <v>121</v>
      </c>
      <c r="C697" s="53"/>
      <c r="D697" s="112" t="s">
        <v>119</v>
      </c>
      <c r="E697" s="53"/>
      <c r="F697" s="53"/>
      <c r="G697" s="190" t="s">
        <v>16</v>
      </c>
      <c r="H697" s="28">
        <v>1.0</v>
      </c>
      <c r="I697" s="190" t="s">
        <v>7</v>
      </c>
      <c r="J697" s="195"/>
      <c r="K697" s="190" t="s">
        <v>7</v>
      </c>
      <c r="L697" s="195"/>
      <c r="M697" s="53"/>
      <c r="N697" s="53"/>
      <c r="O697" s="53"/>
    </row>
    <row r="698">
      <c r="A698" s="167" t="s">
        <v>600</v>
      </c>
      <c r="B698" s="188" t="s">
        <v>121</v>
      </c>
      <c r="C698" s="53"/>
      <c r="D698" s="112" t="s">
        <v>119</v>
      </c>
      <c r="E698" s="53"/>
      <c r="F698" s="53"/>
      <c r="G698" s="190" t="s">
        <v>17</v>
      </c>
      <c r="H698" s="28">
        <v>1.0</v>
      </c>
      <c r="I698" s="190" t="s">
        <v>7</v>
      </c>
      <c r="J698" s="195"/>
      <c r="K698" s="190" t="s">
        <v>7</v>
      </c>
      <c r="L698" s="195"/>
      <c r="M698" s="53"/>
      <c r="N698" s="53"/>
      <c r="O698" s="53"/>
    </row>
    <row r="699">
      <c r="A699" s="167" t="s">
        <v>600</v>
      </c>
      <c r="B699" s="188" t="s">
        <v>121</v>
      </c>
      <c r="C699" s="53"/>
      <c r="D699" s="112" t="s">
        <v>119</v>
      </c>
      <c r="E699" s="53"/>
      <c r="F699" s="53"/>
      <c r="G699" s="190" t="s">
        <v>18</v>
      </c>
      <c r="H699" s="28">
        <v>1.0</v>
      </c>
      <c r="I699" s="190" t="s">
        <v>7</v>
      </c>
      <c r="J699" s="195"/>
      <c r="K699" s="190" t="s">
        <v>7</v>
      </c>
      <c r="L699" s="195"/>
      <c r="M699" s="53"/>
      <c r="N699" s="53"/>
      <c r="O699" s="53"/>
    </row>
    <row r="700">
      <c r="A700" s="167" t="s">
        <v>600</v>
      </c>
      <c r="B700" s="188" t="s">
        <v>121</v>
      </c>
      <c r="C700" s="53"/>
      <c r="D700" s="112" t="s">
        <v>119</v>
      </c>
      <c r="E700" s="53"/>
      <c r="F700" s="53"/>
      <c r="G700" s="190" t="s">
        <v>19</v>
      </c>
      <c r="H700" s="28">
        <v>1.0</v>
      </c>
      <c r="I700" s="190" t="s">
        <v>7</v>
      </c>
      <c r="J700" s="195"/>
      <c r="K700" s="190" t="s">
        <v>7</v>
      </c>
      <c r="L700" s="195"/>
      <c r="M700" s="53"/>
      <c r="N700" s="53"/>
      <c r="O700" s="53"/>
    </row>
    <row r="701">
      <c r="A701" s="167" t="s">
        <v>600</v>
      </c>
      <c r="B701" s="188" t="s">
        <v>121</v>
      </c>
      <c r="C701" s="53"/>
      <c r="D701" s="112" t="s">
        <v>119</v>
      </c>
      <c r="E701" s="53"/>
      <c r="F701" s="53"/>
      <c r="G701" s="190" t="s">
        <v>20</v>
      </c>
      <c r="H701" s="28">
        <v>1.0</v>
      </c>
      <c r="I701" s="190" t="s">
        <v>7</v>
      </c>
      <c r="J701" s="195"/>
      <c r="K701" s="190" t="s">
        <v>7</v>
      </c>
      <c r="L701" s="195"/>
      <c r="M701" s="53"/>
      <c r="N701" s="53"/>
      <c r="O701" s="53"/>
    </row>
    <row r="702">
      <c r="A702" s="167" t="s">
        <v>600</v>
      </c>
      <c r="B702" s="188" t="s">
        <v>122</v>
      </c>
      <c r="C702" s="53"/>
      <c r="D702" s="112" t="s">
        <v>119</v>
      </c>
      <c r="E702" s="53"/>
      <c r="F702" s="53"/>
      <c r="G702" s="190" t="s">
        <v>12</v>
      </c>
      <c r="H702" s="28">
        <v>1.0</v>
      </c>
      <c r="I702" s="190" t="s">
        <v>4</v>
      </c>
      <c r="J702" s="56">
        <v>80.0</v>
      </c>
      <c r="K702" s="190" t="s">
        <v>4</v>
      </c>
      <c r="L702" s="56">
        <v>80.0</v>
      </c>
      <c r="M702" s="53"/>
      <c r="N702" s="53"/>
      <c r="O702" s="53"/>
    </row>
    <row r="703">
      <c r="A703" s="167" t="s">
        <v>600</v>
      </c>
      <c r="B703" s="188" t="s">
        <v>122</v>
      </c>
      <c r="C703" s="53"/>
      <c r="D703" s="112" t="s">
        <v>119</v>
      </c>
      <c r="E703" s="53"/>
      <c r="F703" s="53"/>
      <c r="G703" s="190" t="s">
        <v>13</v>
      </c>
      <c r="H703" s="28">
        <v>1.0</v>
      </c>
      <c r="I703" s="190" t="s">
        <v>4</v>
      </c>
      <c r="J703" s="195"/>
      <c r="K703" s="190" t="s">
        <v>4</v>
      </c>
      <c r="L703" s="195"/>
      <c r="M703" s="53"/>
      <c r="N703" s="53"/>
      <c r="O703" s="53"/>
    </row>
    <row r="704">
      <c r="A704" s="167" t="s">
        <v>600</v>
      </c>
      <c r="B704" s="188" t="s">
        <v>122</v>
      </c>
      <c r="C704" s="53"/>
      <c r="D704" s="112" t="s">
        <v>119</v>
      </c>
      <c r="E704" s="53"/>
      <c r="F704" s="53"/>
      <c r="G704" s="149" t="s">
        <v>14</v>
      </c>
      <c r="H704" s="28">
        <v>1.0</v>
      </c>
      <c r="I704" s="190" t="s">
        <v>4</v>
      </c>
      <c r="J704" s="195"/>
      <c r="K704" s="190" t="s">
        <v>4</v>
      </c>
      <c r="L704" s="195"/>
      <c r="M704" s="53"/>
      <c r="N704" s="53"/>
      <c r="O704" s="53"/>
    </row>
    <row r="705">
      <c r="A705" s="167" t="s">
        <v>600</v>
      </c>
      <c r="B705" s="188" t="s">
        <v>122</v>
      </c>
      <c r="C705" s="53"/>
      <c r="D705" s="112" t="s">
        <v>119</v>
      </c>
      <c r="E705" s="53"/>
      <c r="F705" s="53"/>
      <c r="G705" s="190" t="s">
        <v>15</v>
      </c>
      <c r="H705" s="28">
        <v>1.0</v>
      </c>
      <c r="I705" s="190" t="s">
        <v>4</v>
      </c>
      <c r="J705" s="195"/>
      <c r="K705" s="190" t="s">
        <v>4</v>
      </c>
      <c r="L705" s="195"/>
      <c r="M705" s="53"/>
      <c r="N705" s="53"/>
      <c r="O705" s="53"/>
    </row>
    <row r="706">
      <c r="A706" s="167" t="s">
        <v>600</v>
      </c>
      <c r="B706" s="188" t="s">
        <v>122</v>
      </c>
      <c r="C706" s="53"/>
      <c r="D706" s="112" t="s">
        <v>119</v>
      </c>
      <c r="E706" s="53"/>
      <c r="F706" s="53"/>
      <c r="G706" s="190" t="s">
        <v>16</v>
      </c>
      <c r="H706" s="28">
        <v>1.0</v>
      </c>
      <c r="I706" s="190" t="s">
        <v>4</v>
      </c>
      <c r="J706" s="195"/>
      <c r="K706" s="190" t="s">
        <v>4</v>
      </c>
      <c r="L706" s="195"/>
      <c r="M706" s="53"/>
      <c r="N706" s="53"/>
      <c r="O706" s="53"/>
    </row>
    <row r="707">
      <c r="A707" s="167" t="s">
        <v>600</v>
      </c>
      <c r="B707" s="188" t="s">
        <v>122</v>
      </c>
      <c r="C707" s="53"/>
      <c r="D707" s="112" t="s">
        <v>119</v>
      </c>
      <c r="E707" s="53"/>
      <c r="F707" s="53"/>
      <c r="G707" s="190" t="s">
        <v>17</v>
      </c>
      <c r="H707" s="28">
        <v>1.0</v>
      </c>
      <c r="I707" s="190" t="s">
        <v>4</v>
      </c>
      <c r="J707" s="195"/>
      <c r="K707" s="190" t="s">
        <v>4</v>
      </c>
      <c r="L707" s="195"/>
      <c r="M707" s="53"/>
      <c r="N707" s="53"/>
      <c r="O707" s="53"/>
    </row>
    <row r="708">
      <c r="A708" s="167" t="s">
        <v>600</v>
      </c>
      <c r="B708" s="188" t="s">
        <v>122</v>
      </c>
      <c r="C708" s="53"/>
      <c r="D708" s="112" t="s">
        <v>119</v>
      </c>
      <c r="E708" s="53"/>
      <c r="F708" s="53"/>
      <c r="G708" s="190" t="s">
        <v>18</v>
      </c>
      <c r="H708" s="28">
        <v>1.0</v>
      </c>
      <c r="I708" s="190" t="s">
        <v>4</v>
      </c>
      <c r="J708" s="195"/>
      <c r="K708" s="190" t="s">
        <v>4</v>
      </c>
      <c r="L708" s="195"/>
      <c r="M708" s="53"/>
      <c r="N708" s="53"/>
      <c r="O708" s="53"/>
    </row>
    <row r="709">
      <c r="A709" s="167" t="s">
        <v>600</v>
      </c>
      <c r="B709" s="188" t="s">
        <v>122</v>
      </c>
      <c r="C709" s="53"/>
      <c r="D709" s="112" t="s">
        <v>119</v>
      </c>
      <c r="E709" s="53"/>
      <c r="F709" s="53"/>
      <c r="G709" s="190" t="s">
        <v>19</v>
      </c>
      <c r="H709" s="28">
        <v>1.0</v>
      </c>
      <c r="I709" s="190" t="s">
        <v>4</v>
      </c>
      <c r="J709" s="195"/>
      <c r="K709" s="190" t="s">
        <v>4</v>
      </c>
      <c r="L709" s="195"/>
      <c r="M709" s="53"/>
      <c r="N709" s="53"/>
      <c r="O709" s="53"/>
    </row>
    <row r="710">
      <c r="A710" s="167" t="s">
        <v>600</v>
      </c>
      <c r="B710" s="188" t="s">
        <v>122</v>
      </c>
      <c r="C710" s="53"/>
      <c r="D710" s="112" t="s">
        <v>119</v>
      </c>
      <c r="E710" s="53"/>
      <c r="F710" s="53"/>
      <c r="G710" s="190" t="s">
        <v>20</v>
      </c>
      <c r="H710" s="28">
        <v>1.0</v>
      </c>
      <c r="I710" s="190" t="s">
        <v>4</v>
      </c>
      <c r="J710" s="195"/>
      <c r="K710" s="190" t="s">
        <v>4</v>
      </c>
      <c r="L710" s="195"/>
      <c r="M710" s="53"/>
      <c r="N710" s="53"/>
      <c r="O710" s="53"/>
    </row>
    <row r="711">
      <c r="A711" s="167" t="s">
        <v>600</v>
      </c>
      <c r="B711" s="188" t="s">
        <v>122</v>
      </c>
      <c r="C711" s="53"/>
      <c r="D711" s="112" t="s">
        <v>119</v>
      </c>
      <c r="E711" s="53"/>
      <c r="F711" s="53"/>
      <c r="G711" s="190" t="s">
        <v>21</v>
      </c>
      <c r="H711" s="28">
        <v>1.0</v>
      </c>
      <c r="I711" s="190" t="s">
        <v>7</v>
      </c>
      <c r="J711" s="195"/>
      <c r="K711" s="190" t="s">
        <v>7</v>
      </c>
      <c r="L711" s="195"/>
      <c r="M711" s="53"/>
      <c r="N711" s="53"/>
      <c r="O711" s="53"/>
    </row>
    <row r="712">
      <c r="A712" s="167" t="s">
        <v>600</v>
      </c>
      <c r="B712" s="188" t="s">
        <v>122</v>
      </c>
      <c r="C712" s="53"/>
      <c r="D712" s="112" t="s">
        <v>119</v>
      </c>
      <c r="E712" s="53"/>
      <c r="F712" s="53"/>
      <c r="G712" s="190" t="s">
        <v>13</v>
      </c>
      <c r="H712" s="28">
        <v>1.0</v>
      </c>
      <c r="I712" s="190" t="s">
        <v>7</v>
      </c>
      <c r="J712" s="195"/>
      <c r="K712" s="190" t="s">
        <v>7</v>
      </c>
      <c r="L712" s="195"/>
      <c r="M712" s="53"/>
      <c r="N712" s="53"/>
      <c r="O712" s="53"/>
    </row>
    <row r="713">
      <c r="A713" s="167" t="s">
        <v>600</v>
      </c>
      <c r="B713" s="188" t="s">
        <v>122</v>
      </c>
      <c r="C713" s="53"/>
      <c r="D713" s="112" t="s">
        <v>119</v>
      </c>
      <c r="E713" s="53"/>
      <c r="F713" s="53"/>
      <c r="G713" s="190" t="s">
        <v>14</v>
      </c>
      <c r="H713" s="28">
        <v>1.0</v>
      </c>
      <c r="I713" s="190" t="s">
        <v>7</v>
      </c>
      <c r="J713" s="195"/>
      <c r="K713" s="190" t="s">
        <v>7</v>
      </c>
      <c r="L713" s="195"/>
      <c r="M713" s="53"/>
      <c r="N713" s="53"/>
      <c r="O713" s="53"/>
    </row>
    <row r="714">
      <c r="A714" s="167" t="s">
        <v>600</v>
      </c>
      <c r="B714" s="188" t="s">
        <v>122</v>
      </c>
      <c r="C714" s="53"/>
      <c r="D714" s="112" t="s">
        <v>119</v>
      </c>
      <c r="E714" s="53"/>
      <c r="F714" s="53"/>
      <c r="G714" s="190" t="s">
        <v>15</v>
      </c>
      <c r="H714" s="28">
        <v>1.0</v>
      </c>
      <c r="I714" s="190" t="s">
        <v>7</v>
      </c>
      <c r="J714" s="195"/>
      <c r="K714" s="190" t="s">
        <v>7</v>
      </c>
      <c r="L714" s="195"/>
      <c r="M714" s="53"/>
      <c r="N714" s="53"/>
      <c r="O714" s="53"/>
    </row>
    <row r="715">
      <c r="A715" s="167" t="s">
        <v>600</v>
      </c>
      <c r="B715" s="188" t="s">
        <v>122</v>
      </c>
      <c r="C715" s="53"/>
      <c r="D715" s="112" t="s">
        <v>119</v>
      </c>
      <c r="E715" s="53"/>
      <c r="F715" s="53"/>
      <c r="G715" s="190" t="s">
        <v>16</v>
      </c>
      <c r="H715" s="28">
        <v>1.0</v>
      </c>
      <c r="I715" s="190" t="s">
        <v>7</v>
      </c>
      <c r="J715" s="195"/>
      <c r="K715" s="190" t="s">
        <v>7</v>
      </c>
      <c r="L715" s="195"/>
      <c r="M715" s="53"/>
      <c r="N715" s="53"/>
      <c r="O715" s="53"/>
    </row>
    <row r="716">
      <c r="A716" s="167" t="s">
        <v>600</v>
      </c>
      <c r="B716" s="188" t="s">
        <v>122</v>
      </c>
      <c r="C716" s="53"/>
      <c r="D716" s="112" t="s">
        <v>119</v>
      </c>
      <c r="E716" s="53"/>
      <c r="F716" s="53"/>
      <c r="G716" s="190" t="s">
        <v>17</v>
      </c>
      <c r="H716" s="28">
        <v>1.0</v>
      </c>
      <c r="I716" s="190" t="s">
        <v>7</v>
      </c>
      <c r="J716" s="195"/>
      <c r="K716" s="190" t="s">
        <v>7</v>
      </c>
      <c r="L716" s="195"/>
      <c r="M716" s="53"/>
      <c r="N716" s="53"/>
      <c r="O716" s="53"/>
    </row>
    <row r="717">
      <c r="A717" s="167" t="s">
        <v>600</v>
      </c>
      <c r="B717" s="188" t="s">
        <v>122</v>
      </c>
      <c r="C717" s="53"/>
      <c r="D717" s="112" t="s">
        <v>119</v>
      </c>
      <c r="E717" s="53"/>
      <c r="F717" s="53"/>
      <c r="G717" s="190" t="s">
        <v>18</v>
      </c>
      <c r="H717" s="28">
        <v>1.0</v>
      </c>
      <c r="I717" s="190" t="s">
        <v>7</v>
      </c>
      <c r="J717" s="195"/>
      <c r="K717" s="190" t="s">
        <v>7</v>
      </c>
      <c r="L717" s="195"/>
      <c r="M717" s="53"/>
      <c r="N717" s="53"/>
      <c r="O717" s="53"/>
    </row>
    <row r="718">
      <c r="A718" s="167" t="s">
        <v>600</v>
      </c>
      <c r="B718" s="188" t="s">
        <v>122</v>
      </c>
      <c r="C718" s="53"/>
      <c r="D718" s="112" t="s">
        <v>119</v>
      </c>
      <c r="E718" s="53"/>
      <c r="F718" s="53"/>
      <c r="G718" s="190" t="s">
        <v>19</v>
      </c>
      <c r="H718" s="28">
        <v>1.0</v>
      </c>
      <c r="I718" s="190" t="s">
        <v>7</v>
      </c>
      <c r="J718" s="195"/>
      <c r="K718" s="190" t="s">
        <v>7</v>
      </c>
      <c r="L718" s="195"/>
      <c r="M718" s="53"/>
      <c r="N718" s="53"/>
      <c r="O718" s="53"/>
    </row>
    <row r="719">
      <c r="A719" s="167" t="s">
        <v>600</v>
      </c>
      <c r="B719" s="188" t="s">
        <v>122</v>
      </c>
      <c r="C719" s="53"/>
      <c r="D719" s="112" t="s">
        <v>119</v>
      </c>
      <c r="E719" s="53"/>
      <c r="F719" s="53"/>
      <c r="G719" s="190" t="s">
        <v>20</v>
      </c>
      <c r="H719" s="28">
        <v>1.0</v>
      </c>
      <c r="I719" s="190" t="s">
        <v>7</v>
      </c>
      <c r="J719" s="195"/>
      <c r="K719" s="190" t="s">
        <v>7</v>
      </c>
      <c r="L719" s="195"/>
      <c r="M719" s="53"/>
      <c r="N719" s="53"/>
      <c r="O719" s="53"/>
    </row>
    <row r="720">
      <c r="A720" s="167" t="s">
        <v>600</v>
      </c>
      <c r="B720" s="188" t="s">
        <v>123</v>
      </c>
      <c r="C720" s="53"/>
      <c r="D720" s="112" t="s">
        <v>119</v>
      </c>
      <c r="E720" s="53"/>
      <c r="F720" s="53"/>
      <c r="G720" s="190" t="s">
        <v>12</v>
      </c>
      <c r="H720" s="28">
        <v>1.0</v>
      </c>
      <c r="I720" s="190" t="s">
        <v>4</v>
      </c>
      <c r="J720" s="56">
        <v>410.0</v>
      </c>
      <c r="K720" s="190" t="s">
        <v>4</v>
      </c>
      <c r="L720" s="56">
        <v>410.0</v>
      </c>
      <c r="M720" s="53"/>
      <c r="N720" s="53"/>
      <c r="O720" s="53"/>
    </row>
    <row r="721">
      <c r="A721" s="167" t="s">
        <v>600</v>
      </c>
      <c r="B721" s="188" t="s">
        <v>123</v>
      </c>
      <c r="C721" s="53"/>
      <c r="D721" s="112" t="s">
        <v>119</v>
      </c>
      <c r="E721" s="53"/>
      <c r="F721" s="53"/>
      <c r="G721" s="190" t="s">
        <v>13</v>
      </c>
      <c r="H721" s="28">
        <v>1.0</v>
      </c>
      <c r="I721" s="190" t="s">
        <v>4</v>
      </c>
      <c r="J721" s="56"/>
      <c r="K721" s="190" t="s">
        <v>4</v>
      </c>
      <c r="L721" s="56"/>
      <c r="M721" s="53"/>
      <c r="N721" s="53"/>
      <c r="O721" s="53"/>
    </row>
    <row r="722">
      <c r="A722" s="167" t="s">
        <v>600</v>
      </c>
      <c r="B722" s="188" t="s">
        <v>123</v>
      </c>
      <c r="C722" s="53"/>
      <c r="D722" s="112" t="s">
        <v>119</v>
      </c>
      <c r="E722" s="53"/>
      <c r="F722" s="53"/>
      <c r="G722" s="149" t="s">
        <v>14</v>
      </c>
      <c r="H722" s="28">
        <v>1.0</v>
      </c>
      <c r="I722" s="190" t="s">
        <v>4</v>
      </c>
      <c r="J722" s="56"/>
      <c r="K722" s="190" t="s">
        <v>4</v>
      </c>
      <c r="L722" s="56"/>
      <c r="M722" s="53"/>
      <c r="N722" s="53"/>
      <c r="O722" s="53"/>
    </row>
    <row r="723">
      <c r="A723" s="167" t="s">
        <v>600</v>
      </c>
      <c r="B723" s="188" t="s">
        <v>123</v>
      </c>
      <c r="C723" s="53"/>
      <c r="D723" s="112" t="s">
        <v>119</v>
      </c>
      <c r="E723" s="53"/>
      <c r="F723" s="53"/>
      <c r="G723" s="190" t="s">
        <v>15</v>
      </c>
      <c r="H723" s="28">
        <v>1.0</v>
      </c>
      <c r="I723" s="190" t="s">
        <v>4</v>
      </c>
      <c r="J723" s="56"/>
      <c r="K723" s="190" t="s">
        <v>4</v>
      </c>
      <c r="L723" s="56"/>
      <c r="M723" s="53"/>
      <c r="N723" s="53"/>
      <c r="O723" s="53"/>
    </row>
    <row r="724">
      <c r="A724" s="167" t="s">
        <v>600</v>
      </c>
      <c r="B724" s="188" t="s">
        <v>123</v>
      </c>
      <c r="C724" s="53"/>
      <c r="D724" s="112" t="s">
        <v>119</v>
      </c>
      <c r="E724" s="53"/>
      <c r="F724" s="53"/>
      <c r="G724" s="190" t="s">
        <v>16</v>
      </c>
      <c r="H724" s="28">
        <v>1.0</v>
      </c>
      <c r="I724" s="190" t="s">
        <v>4</v>
      </c>
      <c r="J724" s="56"/>
      <c r="K724" s="190" t="s">
        <v>4</v>
      </c>
      <c r="L724" s="56"/>
      <c r="M724" s="53"/>
      <c r="N724" s="53"/>
      <c r="O724" s="53"/>
    </row>
    <row r="725">
      <c r="A725" s="167" t="s">
        <v>600</v>
      </c>
      <c r="B725" s="188" t="s">
        <v>123</v>
      </c>
      <c r="C725" s="53"/>
      <c r="D725" s="112" t="s">
        <v>119</v>
      </c>
      <c r="E725" s="53"/>
      <c r="F725" s="53"/>
      <c r="G725" s="190" t="s">
        <v>17</v>
      </c>
      <c r="H725" s="28">
        <v>1.0</v>
      </c>
      <c r="I725" s="190" t="s">
        <v>4</v>
      </c>
      <c r="J725" s="56"/>
      <c r="K725" s="190" t="s">
        <v>4</v>
      </c>
      <c r="L725" s="56"/>
      <c r="M725" s="53"/>
      <c r="N725" s="53"/>
      <c r="O725" s="53"/>
    </row>
    <row r="726">
      <c r="A726" s="167" t="s">
        <v>600</v>
      </c>
      <c r="B726" s="188" t="s">
        <v>123</v>
      </c>
      <c r="C726" s="53"/>
      <c r="D726" s="112" t="s">
        <v>119</v>
      </c>
      <c r="E726" s="53"/>
      <c r="F726" s="53"/>
      <c r="G726" s="190" t="s">
        <v>18</v>
      </c>
      <c r="H726" s="28">
        <v>1.0</v>
      </c>
      <c r="I726" s="190" t="s">
        <v>4</v>
      </c>
      <c r="J726" s="56"/>
      <c r="K726" s="190" t="s">
        <v>4</v>
      </c>
      <c r="L726" s="56"/>
      <c r="M726" s="53"/>
      <c r="N726" s="53"/>
      <c r="O726" s="53"/>
    </row>
    <row r="727">
      <c r="A727" s="167" t="s">
        <v>600</v>
      </c>
      <c r="B727" s="188" t="s">
        <v>123</v>
      </c>
      <c r="C727" s="53"/>
      <c r="D727" s="112" t="s">
        <v>119</v>
      </c>
      <c r="E727" s="53"/>
      <c r="F727" s="53"/>
      <c r="G727" s="190" t="s">
        <v>19</v>
      </c>
      <c r="H727" s="28">
        <v>1.0</v>
      </c>
      <c r="I727" s="190" t="s">
        <v>4</v>
      </c>
      <c r="J727" s="56"/>
      <c r="K727" s="190" t="s">
        <v>4</v>
      </c>
      <c r="L727" s="56"/>
      <c r="M727" s="53"/>
      <c r="N727" s="53"/>
      <c r="O727" s="53"/>
    </row>
    <row r="728">
      <c r="A728" s="167" t="s">
        <v>600</v>
      </c>
      <c r="B728" s="188" t="s">
        <v>123</v>
      </c>
      <c r="C728" s="53"/>
      <c r="D728" s="112" t="s">
        <v>119</v>
      </c>
      <c r="E728" s="53"/>
      <c r="F728" s="53"/>
      <c r="G728" s="190" t="s">
        <v>20</v>
      </c>
      <c r="H728" s="28">
        <v>1.0</v>
      </c>
      <c r="I728" s="190" t="s">
        <v>4</v>
      </c>
      <c r="J728" s="56"/>
      <c r="K728" s="190" t="s">
        <v>4</v>
      </c>
      <c r="L728" s="56"/>
      <c r="M728" s="53"/>
      <c r="N728" s="53"/>
      <c r="O728" s="53"/>
    </row>
    <row r="729">
      <c r="A729" s="167" t="s">
        <v>600</v>
      </c>
      <c r="B729" s="188" t="s">
        <v>123</v>
      </c>
      <c r="C729" s="53"/>
      <c r="D729" s="112" t="s">
        <v>119</v>
      </c>
      <c r="E729" s="53"/>
      <c r="F729" s="53"/>
      <c r="G729" s="190" t="s">
        <v>21</v>
      </c>
      <c r="H729" s="28">
        <v>1.0</v>
      </c>
      <c r="I729" s="190" t="s">
        <v>7</v>
      </c>
      <c r="J729" s="56"/>
      <c r="K729" s="190" t="s">
        <v>7</v>
      </c>
      <c r="L729" s="56"/>
      <c r="M729" s="53"/>
      <c r="N729" s="53"/>
      <c r="O729" s="53"/>
    </row>
    <row r="730">
      <c r="A730" s="167" t="s">
        <v>600</v>
      </c>
      <c r="B730" s="188" t="s">
        <v>123</v>
      </c>
      <c r="C730" s="53"/>
      <c r="D730" s="112" t="s">
        <v>119</v>
      </c>
      <c r="E730" s="53"/>
      <c r="F730" s="53"/>
      <c r="G730" s="190" t="s">
        <v>13</v>
      </c>
      <c r="H730" s="28">
        <v>1.0</v>
      </c>
      <c r="I730" s="190" t="s">
        <v>7</v>
      </c>
      <c r="J730" s="56"/>
      <c r="K730" s="190" t="s">
        <v>7</v>
      </c>
      <c r="L730" s="56"/>
      <c r="M730" s="53"/>
      <c r="N730" s="53"/>
      <c r="O730" s="53"/>
    </row>
    <row r="731">
      <c r="A731" s="167" t="s">
        <v>600</v>
      </c>
      <c r="B731" s="188" t="s">
        <v>123</v>
      </c>
      <c r="C731" s="53"/>
      <c r="D731" s="112" t="s">
        <v>119</v>
      </c>
      <c r="E731" s="53"/>
      <c r="F731" s="53"/>
      <c r="G731" s="190" t="s">
        <v>14</v>
      </c>
      <c r="H731" s="28">
        <v>1.0</v>
      </c>
      <c r="I731" s="190" t="s">
        <v>7</v>
      </c>
      <c r="J731" s="56"/>
      <c r="K731" s="190" t="s">
        <v>7</v>
      </c>
      <c r="L731" s="56"/>
      <c r="M731" s="53"/>
      <c r="N731" s="53"/>
      <c r="O731" s="53"/>
    </row>
    <row r="732">
      <c r="A732" s="167" t="s">
        <v>600</v>
      </c>
      <c r="B732" s="188" t="s">
        <v>123</v>
      </c>
      <c r="C732" s="53"/>
      <c r="D732" s="112" t="s">
        <v>119</v>
      </c>
      <c r="E732" s="53"/>
      <c r="F732" s="53"/>
      <c r="G732" s="190" t="s">
        <v>15</v>
      </c>
      <c r="H732" s="28">
        <v>1.0</v>
      </c>
      <c r="I732" s="190" t="s">
        <v>7</v>
      </c>
      <c r="J732" s="56"/>
      <c r="K732" s="190" t="s">
        <v>7</v>
      </c>
      <c r="L732" s="56"/>
      <c r="M732" s="53"/>
      <c r="N732" s="53"/>
      <c r="O732" s="53"/>
    </row>
    <row r="733">
      <c r="A733" s="167" t="s">
        <v>600</v>
      </c>
      <c r="B733" s="188" t="s">
        <v>123</v>
      </c>
      <c r="C733" s="53"/>
      <c r="D733" s="112" t="s">
        <v>119</v>
      </c>
      <c r="E733" s="53"/>
      <c r="F733" s="53"/>
      <c r="G733" s="190" t="s">
        <v>16</v>
      </c>
      <c r="H733" s="28">
        <v>1.0</v>
      </c>
      <c r="I733" s="190" t="s">
        <v>7</v>
      </c>
      <c r="J733" s="56"/>
      <c r="K733" s="190" t="s">
        <v>7</v>
      </c>
      <c r="L733" s="56"/>
      <c r="M733" s="53"/>
      <c r="N733" s="53"/>
      <c r="O733" s="53"/>
    </row>
    <row r="734">
      <c r="A734" s="167" t="s">
        <v>600</v>
      </c>
      <c r="B734" s="188" t="s">
        <v>123</v>
      </c>
      <c r="C734" s="53"/>
      <c r="D734" s="112" t="s">
        <v>119</v>
      </c>
      <c r="E734" s="53"/>
      <c r="F734" s="53"/>
      <c r="G734" s="190" t="s">
        <v>17</v>
      </c>
      <c r="H734" s="28">
        <v>1.0</v>
      </c>
      <c r="I734" s="190" t="s">
        <v>7</v>
      </c>
      <c r="J734" s="56"/>
      <c r="K734" s="190" t="s">
        <v>7</v>
      </c>
      <c r="L734" s="56"/>
      <c r="M734" s="53"/>
      <c r="N734" s="53"/>
      <c r="O734" s="53"/>
    </row>
    <row r="735">
      <c r="A735" s="167" t="s">
        <v>600</v>
      </c>
      <c r="B735" s="188" t="s">
        <v>123</v>
      </c>
      <c r="C735" s="53"/>
      <c r="D735" s="112" t="s">
        <v>119</v>
      </c>
      <c r="E735" s="53"/>
      <c r="F735" s="53"/>
      <c r="G735" s="190" t="s">
        <v>18</v>
      </c>
      <c r="H735" s="28">
        <v>1.0</v>
      </c>
      <c r="I735" s="190" t="s">
        <v>7</v>
      </c>
      <c r="J735" s="56"/>
      <c r="K735" s="190" t="s">
        <v>7</v>
      </c>
      <c r="L735" s="56"/>
      <c r="M735" s="53"/>
      <c r="N735" s="53"/>
      <c r="O735" s="53"/>
    </row>
    <row r="736">
      <c r="A736" s="167" t="s">
        <v>600</v>
      </c>
      <c r="B736" s="188" t="s">
        <v>123</v>
      </c>
      <c r="C736" s="53"/>
      <c r="D736" s="112" t="s">
        <v>119</v>
      </c>
      <c r="E736" s="53"/>
      <c r="F736" s="53"/>
      <c r="G736" s="190" t="s">
        <v>19</v>
      </c>
      <c r="H736" s="28">
        <v>1.0</v>
      </c>
      <c r="I736" s="190" t="s">
        <v>7</v>
      </c>
      <c r="J736" s="56"/>
      <c r="K736" s="190" t="s">
        <v>7</v>
      </c>
      <c r="L736" s="56"/>
      <c r="M736" s="53"/>
      <c r="N736" s="53"/>
      <c r="O736" s="53"/>
    </row>
    <row r="737">
      <c r="A737" s="167" t="s">
        <v>600</v>
      </c>
      <c r="B737" s="188" t="s">
        <v>123</v>
      </c>
      <c r="C737" s="53"/>
      <c r="D737" s="112" t="s">
        <v>119</v>
      </c>
      <c r="E737" s="53"/>
      <c r="F737" s="53"/>
      <c r="G737" s="190" t="s">
        <v>20</v>
      </c>
      <c r="H737" s="28">
        <v>1.0</v>
      </c>
      <c r="I737" s="190" t="s">
        <v>7</v>
      </c>
      <c r="J737" s="56"/>
      <c r="K737" s="190" t="s">
        <v>7</v>
      </c>
      <c r="L737" s="56"/>
      <c r="M737" s="53"/>
      <c r="N737" s="53"/>
      <c r="O737" s="53"/>
    </row>
    <row r="738">
      <c r="A738" s="167" t="s">
        <v>600</v>
      </c>
      <c r="B738" s="188" t="s">
        <v>124</v>
      </c>
      <c r="C738" s="53"/>
      <c r="D738" s="112" t="s">
        <v>125</v>
      </c>
      <c r="E738" s="53"/>
      <c r="F738" s="53"/>
      <c r="G738" s="190" t="s">
        <v>12</v>
      </c>
      <c r="H738" s="28">
        <v>1.0</v>
      </c>
      <c r="I738" s="190" t="s">
        <v>4</v>
      </c>
      <c r="J738" s="56">
        <v>15.0</v>
      </c>
      <c r="K738" s="190" t="s">
        <v>4</v>
      </c>
      <c r="L738" s="56">
        <v>15.0</v>
      </c>
      <c r="M738" s="53"/>
      <c r="N738" s="53"/>
      <c r="O738" s="53"/>
    </row>
    <row r="739">
      <c r="A739" s="167" t="s">
        <v>600</v>
      </c>
      <c r="B739" s="188" t="s">
        <v>124</v>
      </c>
      <c r="C739" s="53"/>
      <c r="D739" s="112" t="s">
        <v>125</v>
      </c>
      <c r="E739" s="53"/>
      <c r="F739" s="53"/>
      <c r="G739" s="190" t="s">
        <v>13</v>
      </c>
      <c r="H739" s="28">
        <v>1.0</v>
      </c>
      <c r="I739" s="190" t="s">
        <v>4</v>
      </c>
      <c r="J739" s="56"/>
      <c r="K739" s="190" t="s">
        <v>4</v>
      </c>
      <c r="L739" s="56"/>
      <c r="M739" s="53"/>
      <c r="N739" s="53"/>
      <c r="O739" s="53"/>
    </row>
    <row r="740">
      <c r="A740" s="167" t="s">
        <v>600</v>
      </c>
      <c r="B740" s="188" t="s">
        <v>124</v>
      </c>
      <c r="C740" s="53"/>
      <c r="D740" s="112" t="s">
        <v>125</v>
      </c>
      <c r="E740" s="53"/>
      <c r="F740" s="53"/>
      <c r="G740" s="149" t="s">
        <v>14</v>
      </c>
      <c r="H740" s="28">
        <v>1.0</v>
      </c>
      <c r="I740" s="190" t="s">
        <v>4</v>
      </c>
      <c r="J740" s="56"/>
      <c r="K740" s="190" t="s">
        <v>4</v>
      </c>
      <c r="L740" s="56"/>
      <c r="M740" s="53"/>
      <c r="N740" s="53"/>
      <c r="O740" s="53"/>
    </row>
    <row r="741">
      <c r="A741" s="167" t="s">
        <v>600</v>
      </c>
      <c r="B741" s="188" t="s">
        <v>124</v>
      </c>
      <c r="C741" s="53"/>
      <c r="D741" s="112" t="s">
        <v>125</v>
      </c>
      <c r="E741" s="53"/>
      <c r="F741" s="53"/>
      <c r="G741" s="190" t="s">
        <v>15</v>
      </c>
      <c r="H741" s="28">
        <v>1.0</v>
      </c>
      <c r="I741" s="190" t="s">
        <v>4</v>
      </c>
      <c r="J741" s="56"/>
      <c r="K741" s="190" t="s">
        <v>4</v>
      </c>
      <c r="L741" s="56"/>
      <c r="M741" s="53"/>
      <c r="N741" s="53"/>
      <c r="O741" s="53"/>
    </row>
    <row r="742">
      <c r="A742" s="167" t="s">
        <v>600</v>
      </c>
      <c r="B742" s="188" t="s">
        <v>124</v>
      </c>
      <c r="C742" s="53"/>
      <c r="D742" s="112" t="s">
        <v>125</v>
      </c>
      <c r="E742" s="53"/>
      <c r="F742" s="53"/>
      <c r="G742" s="190" t="s">
        <v>16</v>
      </c>
      <c r="H742" s="28">
        <v>1.0</v>
      </c>
      <c r="I742" s="190" t="s">
        <v>4</v>
      </c>
      <c r="J742" s="56"/>
      <c r="K742" s="190" t="s">
        <v>4</v>
      </c>
      <c r="L742" s="56"/>
      <c r="M742" s="53"/>
      <c r="N742" s="53"/>
      <c r="O742" s="53"/>
    </row>
    <row r="743">
      <c r="A743" s="167" t="s">
        <v>600</v>
      </c>
      <c r="B743" s="188" t="s">
        <v>124</v>
      </c>
      <c r="C743" s="53"/>
      <c r="D743" s="112" t="s">
        <v>125</v>
      </c>
      <c r="E743" s="53"/>
      <c r="F743" s="53"/>
      <c r="G743" s="190" t="s">
        <v>17</v>
      </c>
      <c r="H743" s="28">
        <v>1.0</v>
      </c>
      <c r="I743" s="190" t="s">
        <v>4</v>
      </c>
      <c r="J743" s="56"/>
      <c r="K743" s="190" t="s">
        <v>4</v>
      </c>
      <c r="L743" s="56"/>
      <c r="M743" s="53"/>
      <c r="N743" s="53"/>
      <c r="O743" s="53"/>
    </row>
    <row r="744">
      <c r="A744" s="167" t="s">
        <v>600</v>
      </c>
      <c r="B744" s="188" t="s">
        <v>124</v>
      </c>
      <c r="C744" s="53"/>
      <c r="D744" s="112" t="s">
        <v>125</v>
      </c>
      <c r="E744" s="53"/>
      <c r="F744" s="53"/>
      <c r="G744" s="190" t="s">
        <v>18</v>
      </c>
      <c r="H744" s="28">
        <v>1.0</v>
      </c>
      <c r="I744" s="190" t="s">
        <v>4</v>
      </c>
      <c r="J744" s="56"/>
      <c r="K744" s="190" t="s">
        <v>4</v>
      </c>
      <c r="L744" s="56"/>
      <c r="M744" s="53"/>
      <c r="N744" s="53"/>
      <c r="O744" s="53"/>
    </row>
    <row r="745">
      <c r="A745" s="167" t="s">
        <v>600</v>
      </c>
      <c r="B745" s="188" t="s">
        <v>124</v>
      </c>
      <c r="C745" s="53"/>
      <c r="D745" s="112" t="s">
        <v>125</v>
      </c>
      <c r="E745" s="53"/>
      <c r="F745" s="53"/>
      <c r="G745" s="190" t="s">
        <v>19</v>
      </c>
      <c r="H745" s="28">
        <v>1.0</v>
      </c>
      <c r="I745" s="190" t="s">
        <v>4</v>
      </c>
      <c r="J745" s="56"/>
      <c r="K745" s="190" t="s">
        <v>4</v>
      </c>
      <c r="L745" s="56"/>
      <c r="M745" s="53"/>
      <c r="N745" s="53"/>
      <c r="O745" s="53"/>
    </row>
    <row r="746">
      <c r="A746" s="167" t="s">
        <v>600</v>
      </c>
      <c r="B746" s="188" t="s">
        <v>124</v>
      </c>
      <c r="C746" s="53"/>
      <c r="D746" s="112" t="s">
        <v>125</v>
      </c>
      <c r="E746" s="53"/>
      <c r="F746" s="53"/>
      <c r="G746" s="190" t="s">
        <v>20</v>
      </c>
      <c r="H746" s="28">
        <v>1.0</v>
      </c>
      <c r="I746" s="190" t="s">
        <v>4</v>
      </c>
      <c r="J746" s="56"/>
      <c r="K746" s="190" t="s">
        <v>4</v>
      </c>
      <c r="L746" s="56"/>
      <c r="M746" s="53"/>
      <c r="N746" s="53"/>
      <c r="O746" s="53"/>
    </row>
    <row r="747">
      <c r="A747" s="167" t="s">
        <v>600</v>
      </c>
      <c r="B747" s="188" t="s">
        <v>124</v>
      </c>
      <c r="C747" s="53"/>
      <c r="D747" s="112" t="s">
        <v>125</v>
      </c>
      <c r="E747" s="53"/>
      <c r="F747" s="53"/>
      <c r="G747" s="190" t="s">
        <v>21</v>
      </c>
      <c r="H747" s="28">
        <v>1.0</v>
      </c>
      <c r="I747" s="190" t="s">
        <v>7</v>
      </c>
      <c r="J747" s="56"/>
      <c r="K747" s="190" t="s">
        <v>7</v>
      </c>
      <c r="L747" s="56"/>
      <c r="M747" s="53"/>
      <c r="N747" s="53"/>
      <c r="O747" s="53"/>
    </row>
    <row r="748">
      <c r="A748" s="167" t="s">
        <v>600</v>
      </c>
      <c r="B748" s="188" t="s">
        <v>124</v>
      </c>
      <c r="C748" s="53"/>
      <c r="D748" s="112" t="s">
        <v>125</v>
      </c>
      <c r="E748" s="53"/>
      <c r="F748" s="53"/>
      <c r="G748" s="190" t="s">
        <v>13</v>
      </c>
      <c r="H748" s="28">
        <v>1.0</v>
      </c>
      <c r="I748" s="190" t="s">
        <v>7</v>
      </c>
      <c r="J748" s="56"/>
      <c r="K748" s="190" t="s">
        <v>7</v>
      </c>
      <c r="L748" s="56"/>
      <c r="M748" s="53"/>
      <c r="N748" s="53"/>
      <c r="O748" s="53"/>
    </row>
    <row r="749">
      <c r="A749" s="167" t="s">
        <v>600</v>
      </c>
      <c r="B749" s="188" t="s">
        <v>124</v>
      </c>
      <c r="C749" s="53"/>
      <c r="D749" s="112" t="s">
        <v>125</v>
      </c>
      <c r="E749" s="53"/>
      <c r="F749" s="53"/>
      <c r="G749" s="190" t="s">
        <v>14</v>
      </c>
      <c r="H749" s="28">
        <v>1.0</v>
      </c>
      <c r="I749" s="190" t="s">
        <v>7</v>
      </c>
      <c r="J749" s="56"/>
      <c r="K749" s="190" t="s">
        <v>7</v>
      </c>
      <c r="L749" s="56"/>
      <c r="M749" s="53"/>
      <c r="N749" s="53"/>
      <c r="O749" s="53"/>
    </row>
    <row r="750">
      <c r="A750" s="167" t="s">
        <v>600</v>
      </c>
      <c r="B750" s="188" t="s">
        <v>124</v>
      </c>
      <c r="C750" s="53"/>
      <c r="D750" s="112" t="s">
        <v>125</v>
      </c>
      <c r="E750" s="53"/>
      <c r="F750" s="53"/>
      <c r="G750" s="190" t="s">
        <v>15</v>
      </c>
      <c r="H750" s="28">
        <v>1.0</v>
      </c>
      <c r="I750" s="190" t="s">
        <v>7</v>
      </c>
      <c r="J750" s="195"/>
      <c r="K750" s="190" t="s">
        <v>7</v>
      </c>
      <c r="L750" s="195"/>
      <c r="M750" s="53"/>
      <c r="N750" s="53"/>
      <c r="O750" s="53"/>
    </row>
    <row r="751">
      <c r="A751" s="167" t="s">
        <v>600</v>
      </c>
      <c r="B751" s="188" t="s">
        <v>124</v>
      </c>
      <c r="C751" s="53"/>
      <c r="D751" s="112" t="s">
        <v>125</v>
      </c>
      <c r="E751" s="53"/>
      <c r="F751" s="53"/>
      <c r="G751" s="190" t="s">
        <v>16</v>
      </c>
      <c r="H751" s="28">
        <v>1.0</v>
      </c>
      <c r="I751" s="190" t="s">
        <v>7</v>
      </c>
      <c r="J751" s="195"/>
      <c r="K751" s="190" t="s">
        <v>7</v>
      </c>
      <c r="L751" s="195"/>
      <c r="M751" s="53"/>
      <c r="N751" s="53"/>
      <c r="O751" s="53"/>
    </row>
    <row r="752">
      <c r="A752" s="167" t="s">
        <v>600</v>
      </c>
      <c r="B752" s="188" t="s">
        <v>124</v>
      </c>
      <c r="C752" s="53"/>
      <c r="D752" s="112" t="s">
        <v>125</v>
      </c>
      <c r="E752" s="53"/>
      <c r="F752" s="53"/>
      <c r="G752" s="190" t="s">
        <v>17</v>
      </c>
      <c r="H752" s="28">
        <v>1.0</v>
      </c>
      <c r="I752" s="190" t="s">
        <v>7</v>
      </c>
      <c r="J752" s="195"/>
      <c r="K752" s="190" t="s">
        <v>7</v>
      </c>
      <c r="L752" s="195"/>
      <c r="M752" s="53"/>
      <c r="N752" s="53"/>
      <c r="O752" s="53"/>
    </row>
    <row r="753">
      <c r="A753" s="167" t="s">
        <v>600</v>
      </c>
      <c r="B753" s="188" t="s">
        <v>124</v>
      </c>
      <c r="C753" s="53"/>
      <c r="D753" s="112" t="s">
        <v>125</v>
      </c>
      <c r="E753" s="53"/>
      <c r="F753" s="53"/>
      <c r="G753" s="190" t="s">
        <v>18</v>
      </c>
      <c r="H753" s="28">
        <v>1.0</v>
      </c>
      <c r="I753" s="190" t="s">
        <v>7</v>
      </c>
      <c r="J753" s="195"/>
      <c r="K753" s="190" t="s">
        <v>7</v>
      </c>
      <c r="L753" s="195"/>
      <c r="M753" s="53"/>
      <c r="N753" s="53"/>
      <c r="O753" s="53"/>
    </row>
    <row r="754">
      <c r="A754" s="167" t="s">
        <v>600</v>
      </c>
      <c r="B754" s="188" t="s">
        <v>124</v>
      </c>
      <c r="C754" s="53"/>
      <c r="D754" s="112" t="s">
        <v>125</v>
      </c>
      <c r="E754" s="53"/>
      <c r="F754" s="53"/>
      <c r="G754" s="190" t="s">
        <v>19</v>
      </c>
      <c r="H754" s="28">
        <v>1.0</v>
      </c>
      <c r="I754" s="190" t="s">
        <v>7</v>
      </c>
      <c r="J754" s="195"/>
      <c r="K754" s="190" t="s">
        <v>7</v>
      </c>
      <c r="L754" s="195"/>
      <c r="M754" s="53"/>
      <c r="N754" s="53"/>
      <c r="O754" s="53"/>
    </row>
    <row r="755">
      <c r="A755" s="167" t="s">
        <v>600</v>
      </c>
      <c r="B755" s="188" t="s">
        <v>124</v>
      </c>
      <c r="C755" s="53"/>
      <c r="D755" s="112" t="s">
        <v>125</v>
      </c>
      <c r="E755" s="53"/>
      <c r="F755" s="53"/>
      <c r="G755" s="190" t="s">
        <v>20</v>
      </c>
      <c r="H755" s="28">
        <v>1.0</v>
      </c>
      <c r="I755" s="190" t="s">
        <v>7</v>
      </c>
      <c r="J755" s="195"/>
      <c r="K755" s="190" t="s">
        <v>7</v>
      </c>
      <c r="L755" s="195"/>
      <c r="M755" s="53"/>
      <c r="N755" s="53"/>
      <c r="O755" s="53"/>
    </row>
    <row r="756">
      <c r="A756" s="167" t="s">
        <v>600</v>
      </c>
      <c r="B756" s="188" t="s">
        <v>126</v>
      </c>
      <c r="C756" s="53"/>
      <c r="D756" s="112" t="s">
        <v>125</v>
      </c>
      <c r="E756" s="53"/>
      <c r="F756" s="53"/>
      <c r="G756" s="190" t="s">
        <v>12</v>
      </c>
      <c r="H756" s="28">
        <v>1.0</v>
      </c>
      <c r="I756" s="190" t="s">
        <v>4</v>
      </c>
      <c r="J756" s="56">
        <v>40.0</v>
      </c>
      <c r="K756" s="190" t="s">
        <v>4</v>
      </c>
      <c r="L756" s="56">
        <v>40.0</v>
      </c>
      <c r="M756" s="53"/>
      <c r="N756" s="53"/>
      <c r="O756" s="53"/>
    </row>
    <row r="757">
      <c r="A757" s="167" t="s">
        <v>600</v>
      </c>
      <c r="B757" s="188" t="s">
        <v>126</v>
      </c>
      <c r="C757" s="53"/>
      <c r="D757" s="112" t="s">
        <v>125</v>
      </c>
      <c r="E757" s="53"/>
      <c r="F757" s="53"/>
      <c r="G757" s="190" t="s">
        <v>13</v>
      </c>
      <c r="H757" s="28">
        <v>1.0</v>
      </c>
      <c r="I757" s="190" t="s">
        <v>4</v>
      </c>
      <c r="J757" s="195"/>
      <c r="K757" s="190" t="s">
        <v>4</v>
      </c>
      <c r="L757" s="195"/>
      <c r="M757" s="53"/>
      <c r="N757" s="53"/>
      <c r="O757" s="53"/>
    </row>
    <row r="758">
      <c r="A758" s="167" t="s">
        <v>600</v>
      </c>
      <c r="B758" s="188" t="s">
        <v>126</v>
      </c>
      <c r="C758" s="53"/>
      <c r="D758" s="112" t="s">
        <v>125</v>
      </c>
      <c r="E758" s="53"/>
      <c r="F758" s="53"/>
      <c r="G758" s="149" t="s">
        <v>14</v>
      </c>
      <c r="H758" s="28">
        <v>1.0</v>
      </c>
      <c r="I758" s="190" t="s">
        <v>4</v>
      </c>
      <c r="J758" s="195"/>
      <c r="K758" s="190" t="s">
        <v>4</v>
      </c>
      <c r="L758" s="195"/>
      <c r="M758" s="53"/>
      <c r="N758" s="53"/>
      <c r="O758" s="53"/>
    </row>
    <row r="759">
      <c r="A759" s="167" t="s">
        <v>600</v>
      </c>
      <c r="B759" s="188" t="s">
        <v>126</v>
      </c>
      <c r="C759" s="53"/>
      <c r="D759" s="112" t="s">
        <v>125</v>
      </c>
      <c r="E759" s="53"/>
      <c r="F759" s="53"/>
      <c r="G759" s="190" t="s">
        <v>15</v>
      </c>
      <c r="H759" s="28">
        <v>1.0</v>
      </c>
      <c r="I759" s="190" t="s">
        <v>4</v>
      </c>
      <c r="J759" s="195"/>
      <c r="K759" s="190" t="s">
        <v>4</v>
      </c>
      <c r="L759" s="195"/>
      <c r="M759" s="53"/>
      <c r="N759" s="53"/>
      <c r="O759" s="53"/>
    </row>
    <row r="760">
      <c r="A760" s="167" t="s">
        <v>600</v>
      </c>
      <c r="B760" s="188" t="s">
        <v>126</v>
      </c>
      <c r="C760" s="53"/>
      <c r="D760" s="112" t="s">
        <v>125</v>
      </c>
      <c r="E760" s="53"/>
      <c r="F760" s="53"/>
      <c r="G760" s="190" t="s">
        <v>16</v>
      </c>
      <c r="H760" s="28">
        <v>1.0</v>
      </c>
      <c r="I760" s="190" t="s">
        <v>4</v>
      </c>
      <c r="J760" s="195"/>
      <c r="K760" s="190" t="s">
        <v>4</v>
      </c>
      <c r="L760" s="195"/>
      <c r="M760" s="53"/>
      <c r="N760" s="53"/>
      <c r="O760" s="53"/>
    </row>
    <row r="761">
      <c r="A761" s="167" t="s">
        <v>600</v>
      </c>
      <c r="B761" s="188" t="s">
        <v>126</v>
      </c>
      <c r="C761" s="53"/>
      <c r="D761" s="112" t="s">
        <v>125</v>
      </c>
      <c r="E761" s="53"/>
      <c r="F761" s="53"/>
      <c r="G761" s="190" t="s">
        <v>17</v>
      </c>
      <c r="H761" s="28">
        <v>1.0</v>
      </c>
      <c r="I761" s="190" t="s">
        <v>4</v>
      </c>
      <c r="J761" s="195"/>
      <c r="K761" s="190" t="s">
        <v>4</v>
      </c>
      <c r="L761" s="195"/>
      <c r="M761" s="53"/>
      <c r="N761" s="53"/>
      <c r="O761" s="53"/>
    </row>
    <row r="762">
      <c r="A762" s="167" t="s">
        <v>600</v>
      </c>
      <c r="B762" s="188" t="s">
        <v>126</v>
      </c>
      <c r="C762" s="53"/>
      <c r="D762" s="112" t="s">
        <v>125</v>
      </c>
      <c r="E762" s="53"/>
      <c r="F762" s="53"/>
      <c r="G762" s="190" t="s">
        <v>18</v>
      </c>
      <c r="H762" s="28">
        <v>1.0</v>
      </c>
      <c r="I762" s="190" t="s">
        <v>4</v>
      </c>
      <c r="J762" s="195"/>
      <c r="K762" s="190" t="s">
        <v>4</v>
      </c>
      <c r="L762" s="195"/>
      <c r="M762" s="53"/>
      <c r="N762" s="53"/>
      <c r="O762" s="53"/>
    </row>
    <row r="763">
      <c r="A763" s="167" t="s">
        <v>600</v>
      </c>
      <c r="B763" s="188" t="s">
        <v>126</v>
      </c>
      <c r="C763" s="53"/>
      <c r="D763" s="112" t="s">
        <v>125</v>
      </c>
      <c r="E763" s="53"/>
      <c r="F763" s="53"/>
      <c r="G763" s="190" t="s">
        <v>19</v>
      </c>
      <c r="H763" s="28">
        <v>1.0</v>
      </c>
      <c r="I763" s="190" t="s">
        <v>4</v>
      </c>
      <c r="J763" s="195"/>
      <c r="K763" s="190" t="s">
        <v>4</v>
      </c>
      <c r="L763" s="195"/>
      <c r="M763" s="53"/>
      <c r="N763" s="53"/>
      <c r="O763" s="53"/>
    </row>
    <row r="764">
      <c r="A764" s="167" t="s">
        <v>600</v>
      </c>
      <c r="B764" s="188" t="s">
        <v>126</v>
      </c>
      <c r="C764" s="53"/>
      <c r="D764" s="112" t="s">
        <v>125</v>
      </c>
      <c r="E764" s="53"/>
      <c r="F764" s="53"/>
      <c r="G764" s="190" t="s">
        <v>20</v>
      </c>
      <c r="H764" s="28">
        <v>1.0</v>
      </c>
      <c r="I764" s="190" t="s">
        <v>4</v>
      </c>
      <c r="J764" s="195"/>
      <c r="K764" s="190" t="s">
        <v>4</v>
      </c>
      <c r="L764" s="195"/>
      <c r="M764" s="53"/>
      <c r="N764" s="53"/>
      <c r="O764" s="53"/>
    </row>
    <row r="765">
      <c r="A765" s="167" t="s">
        <v>600</v>
      </c>
      <c r="B765" s="188" t="s">
        <v>126</v>
      </c>
      <c r="C765" s="53"/>
      <c r="D765" s="112" t="s">
        <v>125</v>
      </c>
      <c r="E765" s="53"/>
      <c r="F765" s="53"/>
      <c r="G765" s="190" t="s">
        <v>21</v>
      </c>
      <c r="H765" s="28">
        <v>1.0</v>
      </c>
      <c r="I765" s="190" t="s">
        <v>7</v>
      </c>
      <c r="J765" s="195"/>
      <c r="K765" s="190" t="s">
        <v>7</v>
      </c>
      <c r="L765" s="195"/>
      <c r="M765" s="53"/>
      <c r="N765" s="53"/>
      <c r="O765" s="53"/>
    </row>
    <row r="766">
      <c r="A766" s="167" t="s">
        <v>600</v>
      </c>
      <c r="B766" s="188" t="s">
        <v>126</v>
      </c>
      <c r="C766" s="53"/>
      <c r="D766" s="112" t="s">
        <v>125</v>
      </c>
      <c r="E766" s="53"/>
      <c r="F766" s="53"/>
      <c r="G766" s="190" t="s">
        <v>13</v>
      </c>
      <c r="H766" s="28">
        <v>1.0</v>
      </c>
      <c r="I766" s="190" t="s">
        <v>7</v>
      </c>
      <c r="J766" s="195"/>
      <c r="K766" s="190" t="s">
        <v>7</v>
      </c>
      <c r="L766" s="195"/>
      <c r="M766" s="53"/>
      <c r="N766" s="53"/>
      <c r="O766" s="53"/>
    </row>
    <row r="767">
      <c r="A767" s="167" t="s">
        <v>600</v>
      </c>
      <c r="B767" s="188" t="s">
        <v>126</v>
      </c>
      <c r="C767" s="53"/>
      <c r="D767" s="112" t="s">
        <v>125</v>
      </c>
      <c r="E767" s="53"/>
      <c r="F767" s="53"/>
      <c r="G767" s="190" t="s">
        <v>14</v>
      </c>
      <c r="H767" s="28">
        <v>1.0</v>
      </c>
      <c r="I767" s="190" t="s">
        <v>7</v>
      </c>
      <c r="J767" s="195"/>
      <c r="K767" s="190" t="s">
        <v>7</v>
      </c>
      <c r="L767" s="195"/>
      <c r="M767" s="53"/>
      <c r="N767" s="53"/>
      <c r="O767" s="53"/>
    </row>
    <row r="768">
      <c r="A768" s="167" t="s">
        <v>600</v>
      </c>
      <c r="B768" s="188" t="s">
        <v>126</v>
      </c>
      <c r="C768" s="53"/>
      <c r="D768" s="112" t="s">
        <v>125</v>
      </c>
      <c r="E768" s="53"/>
      <c r="F768" s="53"/>
      <c r="G768" s="190" t="s">
        <v>15</v>
      </c>
      <c r="H768" s="28">
        <v>1.0</v>
      </c>
      <c r="I768" s="190" t="s">
        <v>7</v>
      </c>
      <c r="J768" s="195"/>
      <c r="K768" s="190" t="s">
        <v>7</v>
      </c>
      <c r="L768" s="195"/>
      <c r="M768" s="53"/>
      <c r="N768" s="53"/>
      <c r="O768" s="53"/>
    </row>
    <row r="769">
      <c r="A769" s="167" t="s">
        <v>600</v>
      </c>
      <c r="B769" s="188" t="s">
        <v>126</v>
      </c>
      <c r="C769" s="53"/>
      <c r="D769" s="112" t="s">
        <v>125</v>
      </c>
      <c r="E769" s="53"/>
      <c r="F769" s="53"/>
      <c r="G769" s="190" t="s">
        <v>16</v>
      </c>
      <c r="H769" s="28">
        <v>1.0</v>
      </c>
      <c r="I769" s="190" t="s">
        <v>7</v>
      </c>
      <c r="J769" s="195"/>
      <c r="K769" s="190" t="s">
        <v>7</v>
      </c>
      <c r="L769" s="195"/>
      <c r="M769" s="53"/>
      <c r="N769" s="53"/>
      <c r="O769" s="53"/>
    </row>
    <row r="770">
      <c r="A770" s="167" t="s">
        <v>600</v>
      </c>
      <c r="B770" s="188" t="s">
        <v>126</v>
      </c>
      <c r="C770" s="53"/>
      <c r="D770" s="112" t="s">
        <v>125</v>
      </c>
      <c r="E770" s="53"/>
      <c r="F770" s="53"/>
      <c r="G770" s="190" t="s">
        <v>17</v>
      </c>
      <c r="H770" s="28">
        <v>1.0</v>
      </c>
      <c r="I770" s="190" t="s">
        <v>7</v>
      </c>
      <c r="J770" s="195"/>
      <c r="K770" s="190" t="s">
        <v>7</v>
      </c>
      <c r="L770" s="195"/>
      <c r="M770" s="53"/>
      <c r="N770" s="53"/>
      <c r="O770" s="53"/>
    </row>
    <row r="771">
      <c r="A771" s="167" t="s">
        <v>600</v>
      </c>
      <c r="B771" s="188" t="s">
        <v>126</v>
      </c>
      <c r="C771" s="53"/>
      <c r="D771" s="112" t="s">
        <v>125</v>
      </c>
      <c r="E771" s="53"/>
      <c r="F771" s="53"/>
      <c r="G771" s="190" t="s">
        <v>18</v>
      </c>
      <c r="H771" s="28">
        <v>1.0</v>
      </c>
      <c r="I771" s="190" t="s">
        <v>7</v>
      </c>
      <c r="J771" s="195"/>
      <c r="K771" s="190" t="s">
        <v>7</v>
      </c>
      <c r="L771" s="195"/>
      <c r="M771" s="53"/>
      <c r="N771" s="53"/>
      <c r="O771" s="53"/>
    </row>
    <row r="772">
      <c r="A772" s="167" t="s">
        <v>600</v>
      </c>
      <c r="B772" s="188" t="s">
        <v>126</v>
      </c>
      <c r="C772" s="53"/>
      <c r="D772" s="112" t="s">
        <v>125</v>
      </c>
      <c r="E772" s="53"/>
      <c r="F772" s="53"/>
      <c r="G772" s="190" t="s">
        <v>19</v>
      </c>
      <c r="H772" s="28">
        <v>1.0</v>
      </c>
      <c r="I772" s="190" t="s">
        <v>7</v>
      </c>
      <c r="J772" s="195"/>
      <c r="K772" s="190" t="s">
        <v>7</v>
      </c>
      <c r="L772" s="195"/>
      <c r="M772" s="53"/>
      <c r="N772" s="53"/>
      <c r="O772" s="53"/>
    </row>
    <row r="773">
      <c r="A773" s="167" t="s">
        <v>600</v>
      </c>
      <c r="B773" s="188" t="s">
        <v>126</v>
      </c>
      <c r="C773" s="53"/>
      <c r="D773" s="112" t="s">
        <v>125</v>
      </c>
      <c r="E773" s="53"/>
      <c r="F773" s="53"/>
      <c r="G773" s="190" t="s">
        <v>20</v>
      </c>
      <c r="H773" s="28">
        <v>1.0</v>
      </c>
      <c r="I773" s="190" t="s">
        <v>7</v>
      </c>
      <c r="J773" s="195"/>
      <c r="K773" s="190" t="s">
        <v>7</v>
      </c>
      <c r="L773" s="195"/>
      <c r="M773" s="53"/>
      <c r="N773" s="53"/>
      <c r="O773" s="53"/>
    </row>
    <row r="774">
      <c r="A774" s="167" t="s">
        <v>600</v>
      </c>
      <c r="B774" s="188" t="s">
        <v>127</v>
      </c>
      <c r="C774" s="53"/>
      <c r="D774" s="112" t="s">
        <v>125</v>
      </c>
      <c r="E774" s="53"/>
      <c r="F774" s="53"/>
      <c r="G774" s="190" t="s">
        <v>12</v>
      </c>
      <c r="H774" s="28">
        <v>1.0</v>
      </c>
      <c r="I774" s="190" t="s">
        <v>4</v>
      </c>
      <c r="J774" s="56">
        <v>154.0</v>
      </c>
      <c r="K774" s="190" t="s">
        <v>4</v>
      </c>
      <c r="L774" s="56">
        <v>154.0</v>
      </c>
      <c r="M774" s="53"/>
      <c r="N774" s="53"/>
      <c r="O774" s="53"/>
    </row>
    <row r="775">
      <c r="A775" s="167" t="s">
        <v>600</v>
      </c>
      <c r="B775" s="188" t="s">
        <v>127</v>
      </c>
      <c r="C775" s="53"/>
      <c r="D775" s="112" t="s">
        <v>125</v>
      </c>
      <c r="E775" s="53"/>
      <c r="F775" s="53"/>
      <c r="G775" s="190" t="s">
        <v>13</v>
      </c>
      <c r="H775" s="28">
        <v>1.0</v>
      </c>
      <c r="I775" s="190" t="s">
        <v>4</v>
      </c>
      <c r="J775" s="195"/>
      <c r="K775" s="190" t="s">
        <v>4</v>
      </c>
      <c r="L775" s="195"/>
      <c r="M775" s="53"/>
      <c r="N775" s="53"/>
      <c r="O775" s="53"/>
    </row>
    <row r="776">
      <c r="A776" s="167" t="s">
        <v>600</v>
      </c>
      <c r="B776" s="188" t="s">
        <v>127</v>
      </c>
      <c r="C776" s="53"/>
      <c r="D776" s="112" t="s">
        <v>125</v>
      </c>
      <c r="E776" s="53"/>
      <c r="F776" s="53"/>
      <c r="G776" s="149" t="s">
        <v>14</v>
      </c>
      <c r="H776" s="28">
        <v>1.0</v>
      </c>
      <c r="I776" s="190" t="s">
        <v>4</v>
      </c>
      <c r="J776" s="195"/>
      <c r="K776" s="190" t="s">
        <v>4</v>
      </c>
      <c r="L776" s="195"/>
      <c r="M776" s="53"/>
      <c r="N776" s="53"/>
      <c r="O776" s="53"/>
    </row>
    <row r="777">
      <c r="A777" s="167" t="s">
        <v>600</v>
      </c>
      <c r="B777" s="188" t="s">
        <v>127</v>
      </c>
      <c r="C777" s="53"/>
      <c r="D777" s="112" t="s">
        <v>125</v>
      </c>
      <c r="E777" s="53"/>
      <c r="F777" s="53"/>
      <c r="G777" s="190" t="s">
        <v>15</v>
      </c>
      <c r="H777" s="28">
        <v>1.0</v>
      </c>
      <c r="I777" s="190" t="s">
        <v>4</v>
      </c>
      <c r="J777" s="195"/>
      <c r="K777" s="190" t="s">
        <v>4</v>
      </c>
      <c r="L777" s="195"/>
      <c r="M777" s="53"/>
      <c r="N777" s="53"/>
      <c r="O777" s="53"/>
    </row>
    <row r="778">
      <c r="A778" s="167" t="s">
        <v>600</v>
      </c>
      <c r="B778" s="188" t="s">
        <v>127</v>
      </c>
      <c r="C778" s="53"/>
      <c r="D778" s="112" t="s">
        <v>125</v>
      </c>
      <c r="E778" s="53"/>
      <c r="F778" s="53"/>
      <c r="G778" s="190" t="s">
        <v>16</v>
      </c>
      <c r="H778" s="28">
        <v>1.0</v>
      </c>
      <c r="I778" s="190" t="s">
        <v>4</v>
      </c>
      <c r="J778" s="195"/>
      <c r="K778" s="190" t="s">
        <v>4</v>
      </c>
      <c r="L778" s="195"/>
      <c r="M778" s="53"/>
      <c r="N778" s="53"/>
      <c r="O778" s="53"/>
    </row>
    <row r="779">
      <c r="A779" s="167" t="s">
        <v>600</v>
      </c>
      <c r="B779" s="188" t="s">
        <v>127</v>
      </c>
      <c r="C779" s="53"/>
      <c r="D779" s="112" t="s">
        <v>125</v>
      </c>
      <c r="E779" s="53"/>
      <c r="F779" s="53"/>
      <c r="G779" s="190" t="s">
        <v>17</v>
      </c>
      <c r="H779" s="28">
        <v>1.0</v>
      </c>
      <c r="I779" s="190" t="s">
        <v>4</v>
      </c>
      <c r="J779" s="195"/>
      <c r="K779" s="190" t="s">
        <v>4</v>
      </c>
      <c r="L779" s="195"/>
      <c r="M779" s="53"/>
      <c r="N779" s="53"/>
      <c r="O779" s="53"/>
    </row>
    <row r="780">
      <c r="A780" s="167" t="s">
        <v>600</v>
      </c>
      <c r="B780" s="188" t="s">
        <v>127</v>
      </c>
      <c r="C780" s="53"/>
      <c r="D780" s="112" t="s">
        <v>125</v>
      </c>
      <c r="E780" s="53"/>
      <c r="F780" s="53"/>
      <c r="G780" s="190" t="s">
        <v>18</v>
      </c>
      <c r="H780" s="28">
        <v>1.0</v>
      </c>
      <c r="I780" s="190" t="s">
        <v>4</v>
      </c>
      <c r="J780" s="195"/>
      <c r="K780" s="190" t="s">
        <v>4</v>
      </c>
      <c r="L780" s="195"/>
      <c r="M780" s="53"/>
      <c r="N780" s="53"/>
      <c r="O780" s="53"/>
    </row>
    <row r="781">
      <c r="A781" s="167" t="s">
        <v>600</v>
      </c>
      <c r="B781" s="188" t="s">
        <v>127</v>
      </c>
      <c r="C781" s="53"/>
      <c r="D781" s="112" t="s">
        <v>125</v>
      </c>
      <c r="E781" s="53"/>
      <c r="F781" s="53"/>
      <c r="G781" s="190" t="s">
        <v>19</v>
      </c>
      <c r="H781" s="28">
        <v>1.0</v>
      </c>
      <c r="I781" s="190" t="s">
        <v>4</v>
      </c>
      <c r="J781" s="195"/>
      <c r="K781" s="190" t="s">
        <v>4</v>
      </c>
      <c r="L781" s="195"/>
      <c r="M781" s="53"/>
      <c r="N781" s="53"/>
      <c r="O781" s="53"/>
    </row>
    <row r="782">
      <c r="A782" s="167" t="s">
        <v>600</v>
      </c>
      <c r="B782" s="188" t="s">
        <v>127</v>
      </c>
      <c r="C782" s="53"/>
      <c r="D782" s="112" t="s">
        <v>125</v>
      </c>
      <c r="E782" s="53"/>
      <c r="F782" s="53"/>
      <c r="G782" s="190" t="s">
        <v>20</v>
      </c>
      <c r="H782" s="28">
        <v>1.0</v>
      </c>
      <c r="I782" s="190" t="s">
        <v>4</v>
      </c>
      <c r="J782" s="195"/>
      <c r="K782" s="190" t="s">
        <v>4</v>
      </c>
      <c r="L782" s="195"/>
      <c r="M782" s="53"/>
      <c r="N782" s="53"/>
      <c r="O782" s="53"/>
    </row>
    <row r="783">
      <c r="A783" s="167" t="s">
        <v>600</v>
      </c>
      <c r="B783" s="188" t="s">
        <v>127</v>
      </c>
      <c r="C783" s="53"/>
      <c r="D783" s="112" t="s">
        <v>125</v>
      </c>
      <c r="E783" s="53"/>
      <c r="F783" s="53"/>
      <c r="G783" s="190" t="s">
        <v>21</v>
      </c>
      <c r="H783" s="28">
        <v>1.0</v>
      </c>
      <c r="I783" s="190" t="s">
        <v>7</v>
      </c>
      <c r="J783" s="195"/>
      <c r="K783" s="190" t="s">
        <v>7</v>
      </c>
      <c r="L783" s="195"/>
      <c r="M783" s="53"/>
      <c r="N783" s="53"/>
      <c r="O783" s="53"/>
    </row>
    <row r="784">
      <c r="A784" s="167" t="s">
        <v>600</v>
      </c>
      <c r="B784" s="188" t="s">
        <v>127</v>
      </c>
      <c r="C784" s="53"/>
      <c r="D784" s="112" t="s">
        <v>125</v>
      </c>
      <c r="E784" s="53"/>
      <c r="F784" s="53"/>
      <c r="G784" s="190" t="s">
        <v>13</v>
      </c>
      <c r="H784" s="28">
        <v>1.0</v>
      </c>
      <c r="I784" s="190" t="s">
        <v>7</v>
      </c>
      <c r="J784" s="195"/>
      <c r="K784" s="190" t="s">
        <v>7</v>
      </c>
      <c r="L784" s="195"/>
      <c r="M784" s="53"/>
      <c r="N784" s="53"/>
      <c r="O784" s="53"/>
    </row>
    <row r="785">
      <c r="A785" s="167" t="s">
        <v>600</v>
      </c>
      <c r="B785" s="188" t="s">
        <v>127</v>
      </c>
      <c r="C785" s="53"/>
      <c r="D785" s="112" t="s">
        <v>125</v>
      </c>
      <c r="E785" s="53"/>
      <c r="F785" s="53"/>
      <c r="G785" s="190" t="s">
        <v>14</v>
      </c>
      <c r="H785" s="28">
        <v>1.0</v>
      </c>
      <c r="I785" s="190" t="s">
        <v>7</v>
      </c>
      <c r="J785" s="195"/>
      <c r="K785" s="190" t="s">
        <v>7</v>
      </c>
      <c r="L785" s="195"/>
      <c r="M785" s="53"/>
      <c r="N785" s="53"/>
      <c r="O785" s="53"/>
    </row>
    <row r="786">
      <c r="A786" s="167" t="s">
        <v>600</v>
      </c>
      <c r="B786" s="188" t="s">
        <v>127</v>
      </c>
      <c r="C786" s="53"/>
      <c r="D786" s="112" t="s">
        <v>125</v>
      </c>
      <c r="E786" s="53"/>
      <c r="F786" s="53"/>
      <c r="G786" s="190" t="s">
        <v>15</v>
      </c>
      <c r="H786" s="28">
        <v>1.0</v>
      </c>
      <c r="I786" s="190" t="s">
        <v>7</v>
      </c>
      <c r="J786" s="195"/>
      <c r="K786" s="190" t="s">
        <v>7</v>
      </c>
      <c r="L786" s="195"/>
      <c r="M786" s="53"/>
      <c r="N786" s="53"/>
      <c r="O786" s="53"/>
    </row>
    <row r="787">
      <c r="A787" s="167" t="s">
        <v>600</v>
      </c>
      <c r="B787" s="188" t="s">
        <v>127</v>
      </c>
      <c r="C787" s="53"/>
      <c r="D787" s="112" t="s">
        <v>125</v>
      </c>
      <c r="E787" s="53"/>
      <c r="F787" s="53"/>
      <c r="G787" s="190" t="s">
        <v>16</v>
      </c>
      <c r="H787" s="28">
        <v>1.0</v>
      </c>
      <c r="I787" s="190" t="s">
        <v>7</v>
      </c>
      <c r="J787" s="195"/>
      <c r="K787" s="190" t="s">
        <v>7</v>
      </c>
      <c r="L787" s="195"/>
      <c r="M787" s="53"/>
      <c r="N787" s="53"/>
      <c r="O787" s="53"/>
    </row>
    <row r="788">
      <c r="A788" s="167" t="s">
        <v>600</v>
      </c>
      <c r="B788" s="188" t="s">
        <v>127</v>
      </c>
      <c r="C788" s="53"/>
      <c r="D788" s="112" t="s">
        <v>125</v>
      </c>
      <c r="E788" s="53"/>
      <c r="F788" s="53"/>
      <c r="G788" s="190" t="s">
        <v>17</v>
      </c>
      <c r="H788" s="28">
        <v>1.0</v>
      </c>
      <c r="I788" s="190" t="s">
        <v>7</v>
      </c>
      <c r="J788" s="195"/>
      <c r="K788" s="190" t="s">
        <v>7</v>
      </c>
      <c r="L788" s="195"/>
      <c r="M788" s="53"/>
      <c r="N788" s="53"/>
      <c r="O788" s="53"/>
    </row>
    <row r="789">
      <c r="A789" s="167" t="s">
        <v>600</v>
      </c>
      <c r="B789" s="188" t="s">
        <v>127</v>
      </c>
      <c r="C789" s="53"/>
      <c r="D789" s="112" t="s">
        <v>125</v>
      </c>
      <c r="E789" s="53"/>
      <c r="F789" s="53"/>
      <c r="G789" s="190" t="s">
        <v>18</v>
      </c>
      <c r="H789" s="28">
        <v>1.0</v>
      </c>
      <c r="I789" s="190" t="s">
        <v>7</v>
      </c>
      <c r="J789" s="195"/>
      <c r="K789" s="190" t="s">
        <v>7</v>
      </c>
      <c r="L789" s="195"/>
      <c r="M789" s="53"/>
      <c r="N789" s="53"/>
      <c r="O789" s="53"/>
    </row>
    <row r="790">
      <c r="A790" s="167" t="s">
        <v>600</v>
      </c>
      <c r="B790" s="188" t="s">
        <v>127</v>
      </c>
      <c r="C790" s="53"/>
      <c r="D790" s="112" t="s">
        <v>125</v>
      </c>
      <c r="E790" s="53"/>
      <c r="F790" s="53"/>
      <c r="G790" s="190" t="s">
        <v>19</v>
      </c>
      <c r="H790" s="28">
        <v>1.0</v>
      </c>
      <c r="I790" s="190" t="s">
        <v>7</v>
      </c>
      <c r="J790" s="195"/>
      <c r="K790" s="190" t="s">
        <v>7</v>
      </c>
      <c r="L790" s="195"/>
      <c r="M790" s="53"/>
      <c r="N790" s="53"/>
      <c r="O790" s="53"/>
    </row>
    <row r="791">
      <c r="A791" s="167" t="s">
        <v>600</v>
      </c>
      <c r="B791" s="188" t="s">
        <v>127</v>
      </c>
      <c r="C791" s="53"/>
      <c r="D791" s="112" t="s">
        <v>125</v>
      </c>
      <c r="E791" s="53"/>
      <c r="F791" s="53"/>
      <c r="G791" s="190" t="s">
        <v>20</v>
      </c>
      <c r="H791" s="28">
        <v>1.0</v>
      </c>
      <c r="I791" s="190" t="s">
        <v>7</v>
      </c>
      <c r="J791" s="195"/>
      <c r="K791" s="190" t="s">
        <v>7</v>
      </c>
      <c r="L791" s="195"/>
      <c r="M791" s="53"/>
      <c r="N791" s="53"/>
      <c r="O791" s="53"/>
    </row>
    <row r="792">
      <c r="A792" s="167" t="s">
        <v>600</v>
      </c>
      <c r="B792" s="188" t="s">
        <v>128</v>
      </c>
      <c r="C792" s="53"/>
      <c r="D792" s="112" t="s">
        <v>129</v>
      </c>
      <c r="E792" s="53"/>
      <c r="F792" s="53"/>
      <c r="G792" s="190" t="s">
        <v>12</v>
      </c>
      <c r="H792" s="28">
        <v>1.0</v>
      </c>
      <c r="I792" s="190" t="s">
        <v>4</v>
      </c>
      <c r="J792" s="56">
        <v>100.0</v>
      </c>
      <c r="K792" s="190" t="s">
        <v>4</v>
      </c>
      <c r="L792" s="56">
        <v>100.0</v>
      </c>
      <c r="M792" s="53"/>
      <c r="N792" s="53"/>
      <c r="O792" s="53"/>
    </row>
    <row r="793">
      <c r="A793" s="167" t="s">
        <v>600</v>
      </c>
      <c r="B793" s="188" t="s">
        <v>128</v>
      </c>
      <c r="C793" s="53"/>
      <c r="D793" s="112" t="s">
        <v>129</v>
      </c>
      <c r="E793" s="53"/>
      <c r="F793" s="53"/>
      <c r="G793" s="190" t="s">
        <v>13</v>
      </c>
      <c r="H793" s="28">
        <v>1.0</v>
      </c>
      <c r="I793" s="190" t="s">
        <v>4</v>
      </c>
      <c r="J793" s="195"/>
      <c r="K793" s="190" t="s">
        <v>4</v>
      </c>
      <c r="L793" s="195"/>
      <c r="M793" s="53"/>
      <c r="N793" s="53"/>
      <c r="O793" s="53"/>
    </row>
    <row r="794">
      <c r="A794" s="167" t="s">
        <v>600</v>
      </c>
      <c r="B794" s="188" t="s">
        <v>128</v>
      </c>
      <c r="C794" s="53"/>
      <c r="D794" s="112" t="s">
        <v>129</v>
      </c>
      <c r="E794" s="53"/>
      <c r="F794" s="53"/>
      <c r="G794" s="149" t="s">
        <v>14</v>
      </c>
      <c r="H794" s="28">
        <v>1.0</v>
      </c>
      <c r="I794" s="190" t="s">
        <v>4</v>
      </c>
      <c r="J794" s="56"/>
      <c r="K794" s="190" t="s">
        <v>4</v>
      </c>
      <c r="L794" s="56"/>
      <c r="M794" s="53"/>
      <c r="N794" s="53"/>
      <c r="O794" s="53"/>
    </row>
    <row r="795">
      <c r="A795" s="167" t="s">
        <v>600</v>
      </c>
      <c r="B795" s="188" t="s">
        <v>128</v>
      </c>
      <c r="C795" s="53"/>
      <c r="D795" s="112" t="s">
        <v>129</v>
      </c>
      <c r="E795" s="53"/>
      <c r="F795" s="53"/>
      <c r="G795" s="190" t="s">
        <v>15</v>
      </c>
      <c r="H795" s="28">
        <v>1.0</v>
      </c>
      <c r="I795" s="190" t="s">
        <v>4</v>
      </c>
      <c r="J795" s="56"/>
      <c r="K795" s="190" t="s">
        <v>4</v>
      </c>
      <c r="L795" s="56"/>
      <c r="M795" s="53"/>
      <c r="N795" s="53"/>
      <c r="O795" s="53"/>
    </row>
    <row r="796">
      <c r="A796" s="167" t="s">
        <v>600</v>
      </c>
      <c r="B796" s="188" t="s">
        <v>128</v>
      </c>
      <c r="C796" s="53"/>
      <c r="D796" s="112" t="s">
        <v>129</v>
      </c>
      <c r="E796" s="53"/>
      <c r="F796" s="53"/>
      <c r="G796" s="190" t="s">
        <v>16</v>
      </c>
      <c r="H796" s="28">
        <v>1.0</v>
      </c>
      <c r="I796" s="190" t="s">
        <v>4</v>
      </c>
      <c r="J796" s="56"/>
      <c r="K796" s="190" t="s">
        <v>4</v>
      </c>
      <c r="L796" s="56"/>
      <c r="M796" s="53"/>
      <c r="N796" s="53"/>
      <c r="O796" s="53"/>
    </row>
    <row r="797">
      <c r="A797" s="167" t="s">
        <v>600</v>
      </c>
      <c r="B797" s="188" t="s">
        <v>128</v>
      </c>
      <c r="C797" s="53"/>
      <c r="D797" s="112" t="s">
        <v>129</v>
      </c>
      <c r="E797" s="53"/>
      <c r="F797" s="53"/>
      <c r="G797" s="190" t="s">
        <v>17</v>
      </c>
      <c r="H797" s="28">
        <v>1.0</v>
      </c>
      <c r="I797" s="190" t="s">
        <v>4</v>
      </c>
      <c r="J797" s="56"/>
      <c r="K797" s="190" t="s">
        <v>4</v>
      </c>
      <c r="L797" s="56"/>
      <c r="M797" s="53"/>
      <c r="N797" s="53"/>
      <c r="O797" s="53"/>
    </row>
    <row r="798">
      <c r="A798" s="167" t="s">
        <v>600</v>
      </c>
      <c r="B798" s="188" t="s">
        <v>128</v>
      </c>
      <c r="C798" s="53"/>
      <c r="D798" s="112" t="s">
        <v>129</v>
      </c>
      <c r="E798" s="53"/>
      <c r="F798" s="53"/>
      <c r="G798" s="190" t="s">
        <v>18</v>
      </c>
      <c r="H798" s="28">
        <v>1.0</v>
      </c>
      <c r="I798" s="190" t="s">
        <v>4</v>
      </c>
      <c r="J798" s="56"/>
      <c r="K798" s="190" t="s">
        <v>4</v>
      </c>
      <c r="L798" s="56"/>
      <c r="M798" s="53"/>
      <c r="N798" s="53"/>
      <c r="O798" s="53"/>
    </row>
    <row r="799">
      <c r="A799" s="167" t="s">
        <v>600</v>
      </c>
      <c r="B799" s="188" t="s">
        <v>128</v>
      </c>
      <c r="C799" s="53"/>
      <c r="D799" s="112" t="s">
        <v>129</v>
      </c>
      <c r="E799" s="53"/>
      <c r="F799" s="53"/>
      <c r="G799" s="190" t="s">
        <v>19</v>
      </c>
      <c r="H799" s="28">
        <v>1.0</v>
      </c>
      <c r="I799" s="190" t="s">
        <v>4</v>
      </c>
      <c r="J799" s="56"/>
      <c r="K799" s="190" t="s">
        <v>4</v>
      </c>
      <c r="L799" s="56"/>
      <c r="M799" s="53"/>
      <c r="N799" s="53"/>
      <c r="O799" s="53"/>
    </row>
    <row r="800">
      <c r="A800" s="167" t="s">
        <v>600</v>
      </c>
      <c r="B800" s="188" t="s">
        <v>128</v>
      </c>
      <c r="C800" s="53"/>
      <c r="D800" s="112" t="s">
        <v>129</v>
      </c>
      <c r="E800" s="53"/>
      <c r="F800" s="53"/>
      <c r="G800" s="190" t="s">
        <v>20</v>
      </c>
      <c r="H800" s="28">
        <v>1.0</v>
      </c>
      <c r="I800" s="190" t="s">
        <v>4</v>
      </c>
      <c r="J800" s="56"/>
      <c r="K800" s="190" t="s">
        <v>4</v>
      </c>
      <c r="L800" s="56"/>
      <c r="M800" s="53"/>
      <c r="N800" s="53"/>
      <c r="O800" s="53"/>
    </row>
    <row r="801">
      <c r="A801" s="167" t="s">
        <v>600</v>
      </c>
      <c r="B801" s="188" t="s">
        <v>128</v>
      </c>
      <c r="C801" s="53"/>
      <c r="D801" s="112" t="s">
        <v>129</v>
      </c>
      <c r="E801" s="53"/>
      <c r="F801" s="53"/>
      <c r="G801" s="190" t="s">
        <v>21</v>
      </c>
      <c r="H801" s="28">
        <v>1.0</v>
      </c>
      <c r="I801" s="190" t="s">
        <v>7</v>
      </c>
      <c r="J801" s="56"/>
      <c r="K801" s="190" t="s">
        <v>7</v>
      </c>
      <c r="L801" s="56"/>
      <c r="M801" s="53"/>
      <c r="N801" s="53"/>
      <c r="O801" s="53"/>
    </row>
    <row r="802">
      <c r="A802" s="167" t="s">
        <v>600</v>
      </c>
      <c r="B802" s="188" t="s">
        <v>128</v>
      </c>
      <c r="C802" s="53"/>
      <c r="D802" s="112" t="s">
        <v>129</v>
      </c>
      <c r="E802" s="53"/>
      <c r="F802" s="53"/>
      <c r="G802" s="190" t="s">
        <v>13</v>
      </c>
      <c r="H802" s="28">
        <v>1.0</v>
      </c>
      <c r="I802" s="190" t="s">
        <v>7</v>
      </c>
      <c r="J802" s="56"/>
      <c r="K802" s="190" t="s">
        <v>7</v>
      </c>
      <c r="L802" s="56"/>
      <c r="M802" s="53"/>
      <c r="N802" s="53"/>
      <c r="O802" s="53"/>
    </row>
    <row r="803">
      <c r="A803" s="167" t="s">
        <v>600</v>
      </c>
      <c r="B803" s="188" t="s">
        <v>128</v>
      </c>
      <c r="C803" s="53"/>
      <c r="D803" s="112" t="s">
        <v>129</v>
      </c>
      <c r="E803" s="53"/>
      <c r="F803" s="53"/>
      <c r="G803" s="190" t="s">
        <v>14</v>
      </c>
      <c r="H803" s="28">
        <v>1.0</v>
      </c>
      <c r="I803" s="190" t="s">
        <v>7</v>
      </c>
      <c r="J803" s="56"/>
      <c r="K803" s="190" t="s">
        <v>7</v>
      </c>
      <c r="L803" s="56"/>
      <c r="M803" s="53"/>
      <c r="N803" s="53"/>
      <c r="O803" s="53"/>
    </row>
    <row r="804">
      <c r="A804" s="167" t="s">
        <v>600</v>
      </c>
      <c r="B804" s="188" t="s">
        <v>128</v>
      </c>
      <c r="C804" s="53"/>
      <c r="D804" s="112" t="s">
        <v>129</v>
      </c>
      <c r="E804" s="53"/>
      <c r="F804" s="53"/>
      <c r="G804" s="190" t="s">
        <v>15</v>
      </c>
      <c r="H804" s="28">
        <v>1.0</v>
      </c>
      <c r="I804" s="190" t="s">
        <v>7</v>
      </c>
      <c r="J804" s="56"/>
      <c r="K804" s="190" t="s">
        <v>7</v>
      </c>
      <c r="L804" s="56"/>
      <c r="M804" s="53"/>
      <c r="N804" s="53"/>
      <c r="O804" s="53"/>
    </row>
    <row r="805">
      <c r="A805" s="167" t="s">
        <v>600</v>
      </c>
      <c r="B805" s="188" t="s">
        <v>128</v>
      </c>
      <c r="C805" s="53"/>
      <c r="D805" s="112" t="s">
        <v>129</v>
      </c>
      <c r="E805" s="53"/>
      <c r="F805" s="53"/>
      <c r="G805" s="190" t="s">
        <v>16</v>
      </c>
      <c r="H805" s="28">
        <v>1.0</v>
      </c>
      <c r="I805" s="190" t="s">
        <v>7</v>
      </c>
      <c r="J805" s="56"/>
      <c r="K805" s="190" t="s">
        <v>7</v>
      </c>
      <c r="L805" s="56"/>
      <c r="M805" s="53"/>
      <c r="N805" s="53"/>
      <c r="O805" s="53"/>
    </row>
    <row r="806">
      <c r="A806" s="167" t="s">
        <v>600</v>
      </c>
      <c r="B806" s="188" t="s">
        <v>128</v>
      </c>
      <c r="C806" s="53"/>
      <c r="D806" s="112" t="s">
        <v>129</v>
      </c>
      <c r="E806" s="53"/>
      <c r="F806" s="53"/>
      <c r="G806" s="190" t="s">
        <v>17</v>
      </c>
      <c r="H806" s="28">
        <v>1.0</v>
      </c>
      <c r="I806" s="190" t="s">
        <v>7</v>
      </c>
      <c r="J806" s="56"/>
      <c r="K806" s="190" t="s">
        <v>7</v>
      </c>
      <c r="L806" s="56"/>
      <c r="M806" s="53"/>
      <c r="N806" s="53"/>
      <c r="O806" s="53"/>
    </row>
    <row r="807">
      <c r="A807" s="167" t="s">
        <v>600</v>
      </c>
      <c r="B807" s="188" t="s">
        <v>128</v>
      </c>
      <c r="C807" s="53"/>
      <c r="D807" s="112" t="s">
        <v>129</v>
      </c>
      <c r="E807" s="53"/>
      <c r="F807" s="53"/>
      <c r="G807" s="190" t="s">
        <v>18</v>
      </c>
      <c r="H807" s="28">
        <v>1.0</v>
      </c>
      <c r="I807" s="190" t="s">
        <v>7</v>
      </c>
      <c r="J807" s="56"/>
      <c r="K807" s="190" t="s">
        <v>7</v>
      </c>
      <c r="L807" s="56"/>
      <c r="M807" s="53"/>
      <c r="N807" s="53"/>
      <c r="O807" s="53"/>
    </row>
    <row r="808">
      <c r="A808" s="167" t="s">
        <v>600</v>
      </c>
      <c r="B808" s="188" t="s">
        <v>128</v>
      </c>
      <c r="C808" s="53"/>
      <c r="D808" s="112" t="s">
        <v>129</v>
      </c>
      <c r="E808" s="53"/>
      <c r="F808" s="53"/>
      <c r="G808" s="190" t="s">
        <v>19</v>
      </c>
      <c r="H808" s="28">
        <v>1.0</v>
      </c>
      <c r="I808" s="190" t="s">
        <v>7</v>
      </c>
      <c r="J808" s="56"/>
      <c r="K808" s="190" t="s">
        <v>7</v>
      </c>
      <c r="L808" s="56"/>
      <c r="M808" s="53"/>
      <c r="N808" s="53"/>
      <c r="O808" s="53"/>
    </row>
    <row r="809">
      <c r="A809" s="167" t="s">
        <v>600</v>
      </c>
      <c r="B809" s="188" t="s">
        <v>128</v>
      </c>
      <c r="C809" s="53"/>
      <c r="D809" s="112" t="s">
        <v>129</v>
      </c>
      <c r="E809" s="53"/>
      <c r="F809" s="53"/>
      <c r="G809" s="190" t="s">
        <v>20</v>
      </c>
      <c r="H809" s="28">
        <v>1.0</v>
      </c>
      <c r="I809" s="190" t="s">
        <v>7</v>
      </c>
      <c r="J809" s="56"/>
      <c r="K809" s="190" t="s">
        <v>7</v>
      </c>
      <c r="L809" s="56"/>
      <c r="M809" s="53"/>
      <c r="N809" s="53"/>
      <c r="O809" s="53"/>
    </row>
    <row r="810">
      <c r="A810" s="167" t="s">
        <v>600</v>
      </c>
      <c r="B810" s="188" t="s">
        <v>130</v>
      </c>
      <c r="C810" s="53"/>
      <c r="D810" s="112" t="s">
        <v>129</v>
      </c>
      <c r="E810" s="53"/>
      <c r="F810" s="53"/>
      <c r="G810" s="190" t="s">
        <v>12</v>
      </c>
      <c r="H810" s="28">
        <v>1.0</v>
      </c>
      <c r="I810" s="190" t="s">
        <v>4</v>
      </c>
      <c r="J810" s="56">
        <v>330.0</v>
      </c>
      <c r="K810" s="190" t="s">
        <v>4</v>
      </c>
      <c r="L810" s="56">
        <v>330.0</v>
      </c>
      <c r="M810" s="53"/>
      <c r="N810" s="53"/>
      <c r="O810" s="53"/>
    </row>
    <row r="811">
      <c r="A811" s="167" t="s">
        <v>600</v>
      </c>
      <c r="B811" s="188" t="s">
        <v>130</v>
      </c>
      <c r="C811" s="53"/>
      <c r="D811" s="112" t="s">
        <v>129</v>
      </c>
      <c r="E811" s="53"/>
      <c r="F811" s="53"/>
      <c r="G811" s="190" t="s">
        <v>13</v>
      </c>
      <c r="H811" s="28">
        <v>1.0</v>
      </c>
      <c r="I811" s="190" t="s">
        <v>4</v>
      </c>
      <c r="J811" s="56"/>
      <c r="K811" s="190" t="s">
        <v>4</v>
      </c>
      <c r="L811" s="56"/>
      <c r="M811" s="53"/>
      <c r="N811" s="53"/>
      <c r="O811" s="53"/>
    </row>
    <row r="812">
      <c r="A812" s="167" t="s">
        <v>600</v>
      </c>
      <c r="B812" s="188" t="s">
        <v>130</v>
      </c>
      <c r="C812" s="53"/>
      <c r="D812" s="112" t="s">
        <v>129</v>
      </c>
      <c r="E812" s="53"/>
      <c r="F812" s="53"/>
      <c r="G812" s="149" t="s">
        <v>14</v>
      </c>
      <c r="H812" s="28">
        <v>1.0</v>
      </c>
      <c r="I812" s="190" t="s">
        <v>4</v>
      </c>
      <c r="J812" s="56"/>
      <c r="K812" s="190" t="s">
        <v>4</v>
      </c>
      <c r="L812" s="56"/>
      <c r="M812" s="53"/>
      <c r="N812" s="53"/>
      <c r="O812" s="53"/>
    </row>
    <row r="813">
      <c r="A813" s="167" t="s">
        <v>600</v>
      </c>
      <c r="B813" s="188" t="s">
        <v>130</v>
      </c>
      <c r="C813" s="53"/>
      <c r="D813" s="112" t="s">
        <v>129</v>
      </c>
      <c r="E813" s="53"/>
      <c r="F813" s="53"/>
      <c r="G813" s="190" t="s">
        <v>15</v>
      </c>
      <c r="H813" s="28">
        <v>1.0</v>
      </c>
      <c r="I813" s="190" t="s">
        <v>4</v>
      </c>
      <c r="J813" s="56"/>
      <c r="K813" s="190" t="s">
        <v>4</v>
      </c>
      <c r="L813" s="56"/>
      <c r="M813" s="53"/>
      <c r="N813" s="53"/>
      <c r="O813" s="53"/>
    </row>
    <row r="814">
      <c r="A814" s="167" t="s">
        <v>600</v>
      </c>
      <c r="B814" s="188" t="s">
        <v>130</v>
      </c>
      <c r="C814" s="53"/>
      <c r="D814" s="112" t="s">
        <v>129</v>
      </c>
      <c r="E814" s="53"/>
      <c r="F814" s="53"/>
      <c r="G814" s="190" t="s">
        <v>16</v>
      </c>
      <c r="H814" s="28">
        <v>1.0</v>
      </c>
      <c r="I814" s="190" t="s">
        <v>4</v>
      </c>
      <c r="J814" s="56"/>
      <c r="K814" s="190" t="s">
        <v>4</v>
      </c>
      <c r="L814" s="56"/>
      <c r="M814" s="53"/>
      <c r="N814" s="53"/>
      <c r="O814" s="53"/>
    </row>
    <row r="815">
      <c r="A815" s="167" t="s">
        <v>600</v>
      </c>
      <c r="B815" s="188" t="s">
        <v>130</v>
      </c>
      <c r="C815" s="53"/>
      <c r="D815" s="112" t="s">
        <v>129</v>
      </c>
      <c r="E815" s="53"/>
      <c r="F815" s="53"/>
      <c r="G815" s="190" t="s">
        <v>17</v>
      </c>
      <c r="H815" s="28">
        <v>1.0</v>
      </c>
      <c r="I815" s="190" t="s">
        <v>4</v>
      </c>
      <c r="J815" s="56"/>
      <c r="K815" s="190" t="s">
        <v>4</v>
      </c>
      <c r="L815" s="56"/>
      <c r="M815" s="53"/>
      <c r="N815" s="53"/>
      <c r="O815" s="53"/>
    </row>
    <row r="816">
      <c r="A816" s="167" t="s">
        <v>600</v>
      </c>
      <c r="B816" s="188" t="s">
        <v>130</v>
      </c>
      <c r="C816" s="53"/>
      <c r="D816" s="112" t="s">
        <v>129</v>
      </c>
      <c r="E816" s="53"/>
      <c r="F816" s="53"/>
      <c r="G816" s="190" t="s">
        <v>18</v>
      </c>
      <c r="H816" s="28">
        <v>1.0</v>
      </c>
      <c r="I816" s="190" t="s">
        <v>4</v>
      </c>
      <c r="J816" s="56"/>
      <c r="K816" s="190" t="s">
        <v>4</v>
      </c>
      <c r="L816" s="56"/>
      <c r="M816" s="53"/>
      <c r="N816" s="53"/>
      <c r="O816" s="53"/>
    </row>
    <row r="817">
      <c r="A817" s="167" t="s">
        <v>600</v>
      </c>
      <c r="B817" s="188" t="s">
        <v>130</v>
      </c>
      <c r="C817" s="53"/>
      <c r="D817" s="112" t="s">
        <v>129</v>
      </c>
      <c r="E817" s="53"/>
      <c r="F817" s="53"/>
      <c r="G817" s="190" t="s">
        <v>19</v>
      </c>
      <c r="H817" s="28">
        <v>1.0</v>
      </c>
      <c r="I817" s="190" t="s">
        <v>4</v>
      </c>
      <c r="J817" s="56"/>
      <c r="K817" s="190" t="s">
        <v>4</v>
      </c>
      <c r="L817" s="56"/>
      <c r="M817" s="53"/>
      <c r="N817" s="53"/>
      <c r="O817" s="53"/>
    </row>
    <row r="818">
      <c r="A818" s="167" t="s">
        <v>600</v>
      </c>
      <c r="B818" s="188" t="s">
        <v>130</v>
      </c>
      <c r="C818" s="53"/>
      <c r="D818" s="112" t="s">
        <v>129</v>
      </c>
      <c r="E818" s="53"/>
      <c r="F818" s="53"/>
      <c r="G818" s="190" t="s">
        <v>20</v>
      </c>
      <c r="H818" s="28">
        <v>1.0</v>
      </c>
      <c r="I818" s="190" t="s">
        <v>4</v>
      </c>
      <c r="J818" s="56"/>
      <c r="K818" s="190" t="s">
        <v>4</v>
      </c>
      <c r="L818" s="56"/>
      <c r="M818" s="53"/>
      <c r="N818" s="53"/>
      <c r="O818" s="53"/>
    </row>
    <row r="819">
      <c r="A819" s="167" t="s">
        <v>600</v>
      </c>
      <c r="B819" s="188" t="s">
        <v>130</v>
      </c>
      <c r="C819" s="53"/>
      <c r="D819" s="112" t="s">
        <v>129</v>
      </c>
      <c r="E819" s="53"/>
      <c r="F819" s="53"/>
      <c r="G819" s="190" t="s">
        <v>21</v>
      </c>
      <c r="H819" s="28">
        <v>1.0</v>
      </c>
      <c r="I819" s="190" t="s">
        <v>7</v>
      </c>
      <c r="J819" s="56"/>
      <c r="K819" s="190" t="s">
        <v>7</v>
      </c>
      <c r="L819" s="56"/>
      <c r="M819" s="53"/>
      <c r="N819" s="53"/>
      <c r="O819" s="53"/>
    </row>
    <row r="820">
      <c r="A820" s="167" t="s">
        <v>600</v>
      </c>
      <c r="B820" s="188" t="s">
        <v>130</v>
      </c>
      <c r="C820" s="53"/>
      <c r="D820" s="112" t="s">
        <v>129</v>
      </c>
      <c r="E820" s="53"/>
      <c r="F820" s="53"/>
      <c r="G820" s="190" t="s">
        <v>13</v>
      </c>
      <c r="H820" s="28">
        <v>1.0</v>
      </c>
      <c r="I820" s="190" t="s">
        <v>7</v>
      </c>
      <c r="J820" s="56"/>
      <c r="K820" s="190" t="s">
        <v>7</v>
      </c>
      <c r="L820" s="56"/>
      <c r="M820" s="53"/>
      <c r="N820" s="53"/>
      <c r="O820" s="53"/>
    </row>
    <row r="821">
      <c r="A821" s="167" t="s">
        <v>600</v>
      </c>
      <c r="B821" s="188" t="s">
        <v>130</v>
      </c>
      <c r="C821" s="53"/>
      <c r="D821" s="112" t="s">
        <v>129</v>
      </c>
      <c r="E821" s="53"/>
      <c r="F821" s="53"/>
      <c r="G821" s="190" t="s">
        <v>14</v>
      </c>
      <c r="H821" s="28">
        <v>1.0</v>
      </c>
      <c r="I821" s="190" t="s">
        <v>7</v>
      </c>
      <c r="J821" s="56"/>
      <c r="K821" s="190" t="s">
        <v>7</v>
      </c>
      <c r="L821" s="56"/>
      <c r="M821" s="53"/>
      <c r="N821" s="53"/>
      <c r="O821" s="53"/>
    </row>
    <row r="822">
      <c r="A822" s="167" t="s">
        <v>600</v>
      </c>
      <c r="B822" s="188" t="s">
        <v>130</v>
      </c>
      <c r="C822" s="53"/>
      <c r="D822" s="112" t="s">
        <v>129</v>
      </c>
      <c r="E822" s="53"/>
      <c r="F822" s="53"/>
      <c r="G822" s="190" t="s">
        <v>15</v>
      </c>
      <c r="H822" s="28">
        <v>1.0</v>
      </c>
      <c r="I822" s="190" t="s">
        <v>7</v>
      </c>
      <c r="J822" s="56"/>
      <c r="K822" s="190" t="s">
        <v>7</v>
      </c>
      <c r="L822" s="56"/>
      <c r="M822" s="53"/>
      <c r="N822" s="53"/>
      <c r="O822" s="53"/>
    </row>
    <row r="823">
      <c r="A823" s="167" t="s">
        <v>600</v>
      </c>
      <c r="B823" s="188" t="s">
        <v>130</v>
      </c>
      <c r="C823" s="53"/>
      <c r="D823" s="112" t="s">
        <v>129</v>
      </c>
      <c r="E823" s="53"/>
      <c r="F823" s="53"/>
      <c r="G823" s="190" t="s">
        <v>16</v>
      </c>
      <c r="H823" s="28">
        <v>1.0</v>
      </c>
      <c r="I823" s="190" t="s">
        <v>7</v>
      </c>
      <c r="J823" s="56"/>
      <c r="K823" s="190" t="s">
        <v>7</v>
      </c>
      <c r="L823" s="56"/>
      <c r="M823" s="53"/>
      <c r="N823" s="53"/>
      <c r="O823" s="53"/>
    </row>
    <row r="824">
      <c r="A824" s="167" t="s">
        <v>600</v>
      </c>
      <c r="B824" s="188" t="s">
        <v>130</v>
      </c>
      <c r="C824" s="53"/>
      <c r="D824" s="112" t="s">
        <v>129</v>
      </c>
      <c r="E824" s="53"/>
      <c r="F824" s="53"/>
      <c r="G824" s="190" t="s">
        <v>17</v>
      </c>
      <c r="H824" s="28">
        <v>1.0</v>
      </c>
      <c r="I824" s="190" t="s">
        <v>7</v>
      </c>
      <c r="J824" s="195"/>
      <c r="K824" s="190" t="s">
        <v>7</v>
      </c>
      <c r="L824" s="195"/>
      <c r="M824" s="53"/>
      <c r="N824" s="53"/>
      <c r="O824" s="53"/>
    </row>
    <row r="825">
      <c r="A825" s="167" t="s">
        <v>600</v>
      </c>
      <c r="B825" s="188" t="s">
        <v>130</v>
      </c>
      <c r="C825" s="53"/>
      <c r="D825" s="112" t="s">
        <v>129</v>
      </c>
      <c r="E825" s="53"/>
      <c r="F825" s="53"/>
      <c r="G825" s="190" t="s">
        <v>18</v>
      </c>
      <c r="H825" s="28">
        <v>1.0</v>
      </c>
      <c r="I825" s="190" t="s">
        <v>7</v>
      </c>
      <c r="J825" s="195"/>
      <c r="K825" s="190" t="s">
        <v>7</v>
      </c>
      <c r="L825" s="195"/>
      <c r="M825" s="53"/>
      <c r="N825" s="53"/>
      <c r="O825" s="53"/>
    </row>
    <row r="826">
      <c r="A826" s="167" t="s">
        <v>600</v>
      </c>
      <c r="B826" s="188" t="s">
        <v>130</v>
      </c>
      <c r="C826" s="53"/>
      <c r="D826" s="112" t="s">
        <v>129</v>
      </c>
      <c r="E826" s="53"/>
      <c r="F826" s="53"/>
      <c r="G826" s="190" t="s">
        <v>19</v>
      </c>
      <c r="H826" s="28">
        <v>1.0</v>
      </c>
      <c r="I826" s="190" t="s">
        <v>7</v>
      </c>
      <c r="J826" s="195"/>
      <c r="K826" s="190" t="s">
        <v>7</v>
      </c>
      <c r="L826" s="195"/>
      <c r="M826" s="53"/>
      <c r="N826" s="53"/>
      <c r="O826" s="53"/>
    </row>
    <row r="827">
      <c r="A827" s="167" t="s">
        <v>600</v>
      </c>
      <c r="B827" s="188" t="s">
        <v>130</v>
      </c>
      <c r="C827" s="53"/>
      <c r="D827" s="112" t="s">
        <v>129</v>
      </c>
      <c r="E827" s="53"/>
      <c r="F827" s="53"/>
      <c r="G827" s="190" t="s">
        <v>20</v>
      </c>
      <c r="H827" s="28">
        <v>1.0</v>
      </c>
      <c r="I827" s="190" t="s">
        <v>7</v>
      </c>
      <c r="J827" s="195"/>
      <c r="K827" s="190" t="s">
        <v>7</v>
      </c>
      <c r="L827" s="195"/>
      <c r="M827" s="53"/>
      <c r="N827" s="53"/>
      <c r="O827" s="53"/>
    </row>
    <row r="828">
      <c r="A828" s="167" t="s">
        <v>600</v>
      </c>
      <c r="B828" s="188" t="s">
        <v>131</v>
      </c>
      <c r="C828" s="53"/>
      <c r="D828" s="112" t="s">
        <v>129</v>
      </c>
      <c r="E828" s="53"/>
      <c r="F828" s="53"/>
      <c r="G828" s="190" t="s">
        <v>12</v>
      </c>
      <c r="H828" s="28">
        <v>1.0</v>
      </c>
      <c r="I828" s="190" t="s">
        <v>4</v>
      </c>
      <c r="J828" s="56">
        <v>27.0</v>
      </c>
      <c r="K828" s="190" t="s">
        <v>4</v>
      </c>
      <c r="L828" s="56">
        <v>27.0</v>
      </c>
      <c r="M828" s="53"/>
      <c r="N828" s="53"/>
      <c r="O828" s="53"/>
    </row>
    <row r="829">
      <c r="A829" s="167" t="s">
        <v>600</v>
      </c>
      <c r="B829" s="188" t="s">
        <v>131</v>
      </c>
      <c r="C829" s="53"/>
      <c r="D829" s="112" t="s">
        <v>129</v>
      </c>
      <c r="E829" s="53"/>
      <c r="F829" s="53"/>
      <c r="G829" s="190" t="s">
        <v>13</v>
      </c>
      <c r="H829" s="28">
        <v>1.0</v>
      </c>
      <c r="I829" s="190" t="s">
        <v>4</v>
      </c>
      <c r="J829" s="195"/>
      <c r="K829" s="190" t="s">
        <v>4</v>
      </c>
      <c r="L829" s="195"/>
      <c r="M829" s="53"/>
      <c r="N829" s="53"/>
      <c r="O829" s="53"/>
    </row>
    <row r="830">
      <c r="A830" s="167" t="s">
        <v>600</v>
      </c>
      <c r="B830" s="188" t="s">
        <v>131</v>
      </c>
      <c r="C830" s="53"/>
      <c r="D830" s="112" t="s">
        <v>129</v>
      </c>
      <c r="E830" s="53"/>
      <c r="F830" s="53"/>
      <c r="G830" s="149" t="s">
        <v>14</v>
      </c>
      <c r="H830" s="28">
        <v>1.0</v>
      </c>
      <c r="I830" s="190" t="s">
        <v>4</v>
      </c>
      <c r="J830" s="195"/>
      <c r="K830" s="190" t="s">
        <v>4</v>
      </c>
      <c r="L830" s="195"/>
      <c r="M830" s="53"/>
      <c r="N830" s="53"/>
      <c r="O830" s="53"/>
    </row>
    <row r="831">
      <c r="A831" s="167" t="s">
        <v>600</v>
      </c>
      <c r="B831" s="188" t="s">
        <v>131</v>
      </c>
      <c r="C831" s="53"/>
      <c r="D831" s="112" t="s">
        <v>129</v>
      </c>
      <c r="E831" s="53"/>
      <c r="F831" s="53"/>
      <c r="G831" s="190" t="s">
        <v>15</v>
      </c>
      <c r="H831" s="28">
        <v>1.0</v>
      </c>
      <c r="I831" s="190" t="s">
        <v>4</v>
      </c>
      <c r="J831" s="195"/>
      <c r="K831" s="190" t="s">
        <v>4</v>
      </c>
      <c r="L831" s="195"/>
      <c r="M831" s="53"/>
      <c r="N831" s="53"/>
      <c r="O831" s="53"/>
    </row>
    <row r="832">
      <c r="A832" s="167" t="s">
        <v>600</v>
      </c>
      <c r="B832" s="188" t="s">
        <v>131</v>
      </c>
      <c r="C832" s="53"/>
      <c r="D832" s="112" t="s">
        <v>129</v>
      </c>
      <c r="E832" s="53"/>
      <c r="F832" s="53"/>
      <c r="G832" s="190" t="s">
        <v>16</v>
      </c>
      <c r="H832" s="28">
        <v>1.0</v>
      </c>
      <c r="I832" s="190" t="s">
        <v>4</v>
      </c>
      <c r="J832" s="195"/>
      <c r="K832" s="190" t="s">
        <v>4</v>
      </c>
      <c r="L832" s="195"/>
      <c r="M832" s="53"/>
      <c r="N832" s="53"/>
      <c r="O832" s="53"/>
    </row>
    <row r="833">
      <c r="A833" s="167" t="s">
        <v>600</v>
      </c>
      <c r="B833" s="188" t="s">
        <v>131</v>
      </c>
      <c r="C833" s="53"/>
      <c r="D833" s="112" t="s">
        <v>129</v>
      </c>
      <c r="E833" s="53"/>
      <c r="F833" s="53"/>
      <c r="G833" s="190" t="s">
        <v>17</v>
      </c>
      <c r="H833" s="28">
        <v>1.0</v>
      </c>
      <c r="I833" s="190" t="s">
        <v>4</v>
      </c>
      <c r="J833" s="195"/>
      <c r="K833" s="190" t="s">
        <v>4</v>
      </c>
      <c r="L833" s="195"/>
      <c r="M833" s="53"/>
      <c r="N833" s="53"/>
      <c r="O833" s="53"/>
    </row>
    <row r="834">
      <c r="A834" s="167" t="s">
        <v>600</v>
      </c>
      <c r="B834" s="188" t="s">
        <v>131</v>
      </c>
      <c r="C834" s="53"/>
      <c r="D834" s="112" t="s">
        <v>129</v>
      </c>
      <c r="E834" s="53"/>
      <c r="F834" s="53"/>
      <c r="G834" s="190" t="s">
        <v>18</v>
      </c>
      <c r="H834" s="28">
        <v>1.0</v>
      </c>
      <c r="I834" s="190" t="s">
        <v>4</v>
      </c>
      <c r="J834" s="195"/>
      <c r="K834" s="190" t="s">
        <v>4</v>
      </c>
      <c r="L834" s="195"/>
      <c r="M834" s="53"/>
      <c r="N834" s="53"/>
      <c r="O834" s="53"/>
    </row>
    <row r="835">
      <c r="A835" s="167" t="s">
        <v>600</v>
      </c>
      <c r="B835" s="188" t="s">
        <v>131</v>
      </c>
      <c r="C835" s="53"/>
      <c r="D835" s="112" t="s">
        <v>129</v>
      </c>
      <c r="E835" s="53"/>
      <c r="F835" s="53"/>
      <c r="G835" s="190" t="s">
        <v>19</v>
      </c>
      <c r="H835" s="28">
        <v>1.0</v>
      </c>
      <c r="I835" s="190" t="s">
        <v>4</v>
      </c>
      <c r="J835" s="195"/>
      <c r="K835" s="190" t="s">
        <v>4</v>
      </c>
      <c r="L835" s="195"/>
      <c r="M835" s="53"/>
      <c r="N835" s="53"/>
      <c r="O835" s="53"/>
    </row>
    <row r="836">
      <c r="A836" s="167" t="s">
        <v>600</v>
      </c>
      <c r="B836" s="188" t="s">
        <v>131</v>
      </c>
      <c r="C836" s="53"/>
      <c r="D836" s="112" t="s">
        <v>129</v>
      </c>
      <c r="E836" s="53"/>
      <c r="F836" s="53"/>
      <c r="G836" s="190" t="s">
        <v>20</v>
      </c>
      <c r="H836" s="28">
        <v>1.0</v>
      </c>
      <c r="I836" s="190" t="s">
        <v>4</v>
      </c>
      <c r="J836" s="195"/>
      <c r="K836" s="190" t="s">
        <v>4</v>
      </c>
      <c r="L836" s="195"/>
      <c r="M836" s="53"/>
      <c r="N836" s="53"/>
      <c r="O836" s="53"/>
    </row>
    <row r="837">
      <c r="A837" s="167" t="s">
        <v>600</v>
      </c>
      <c r="B837" s="188" t="s">
        <v>131</v>
      </c>
      <c r="C837" s="53"/>
      <c r="D837" s="112" t="s">
        <v>129</v>
      </c>
      <c r="E837" s="53"/>
      <c r="F837" s="53"/>
      <c r="G837" s="190" t="s">
        <v>21</v>
      </c>
      <c r="H837" s="28">
        <v>1.0</v>
      </c>
      <c r="I837" s="190" t="s">
        <v>7</v>
      </c>
      <c r="J837" s="195"/>
      <c r="K837" s="190" t="s">
        <v>7</v>
      </c>
      <c r="L837" s="195"/>
      <c r="M837" s="53"/>
      <c r="N837" s="53"/>
      <c r="O837" s="53"/>
    </row>
    <row r="838">
      <c r="A838" s="167" t="s">
        <v>600</v>
      </c>
      <c r="B838" s="188" t="s">
        <v>131</v>
      </c>
      <c r="C838" s="53"/>
      <c r="D838" s="112" t="s">
        <v>129</v>
      </c>
      <c r="E838" s="53"/>
      <c r="F838" s="53"/>
      <c r="G838" s="190" t="s">
        <v>13</v>
      </c>
      <c r="H838" s="28">
        <v>1.0</v>
      </c>
      <c r="I838" s="190" t="s">
        <v>7</v>
      </c>
      <c r="J838" s="195"/>
      <c r="K838" s="190" t="s">
        <v>7</v>
      </c>
      <c r="L838" s="195"/>
      <c r="M838" s="53"/>
      <c r="N838" s="53"/>
      <c r="O838" s="53"/>
    </row>
    <row r="839">
      <c r="A839" s="167" t="s">
        <v>600</v>
      </c>
      <c r="B839" s="188" t="s">
        <v>131</v>
      </c>
      <c r="C839" s="53"/>
      <c r="D839" s="112" t="s">
        <v>129</v>
      </c>
      <c r="E839" s="53"/>
      <c r="F839" s="53"/>
      <c r="G839" s="190" t="s">
        <v>14</v>
      </c>
      <c r="H839" s="28">
        <v>1.0</v>
      </c>
      <c r="I839" s="190" t="s">
        <v>7</v>
      </c>
      <c r="J839" s="195"/>
      <c r="K839" s="190" t="s">
        <v>7</v>
      </c>
      <c r="L839" s="195"/>
      <c r="M839" s="53"/>
      <c r="N839" s="53"/>
      <c r="O839" s="53"/>
    </row>
    <row r="840">
      <c r="A840" s="167" t="s">
        <v>600</v>
      </c>
      <c r="B840" s="188" t="s">
        <v>131</v>
      </c>
      <c r="C840" s="53"/>
      <c r="D840" s="112" t="s">
        <v>129</v>
      </c>
      <c r="E840" s="53"/>
      <c r="F840" s="53"/>
      <c r="G840" s="190" t="s">
        <v>15</v>
      </c>
      <c r="H840" s="28">
        <v>1.0</v>
      </c>
      <c r="I840" s="190" t="s">
        <v>7</v>
      </c>
      <c r="J840" s="195"/>
      <c r="K840" s="190" t="s">
        <v>7</v>
      </c>
      <c r="L840" s="195"/>
      <c r="M840" s="53"/>
      <c r="N840" s="53"/>
      <c r="O840" s="53"/>
    </row>
    <row r="841">
      <c r="A841" s="167" t="s">
        <v>600</v>
      </c>
      <c r="B841" s="188" t="s">
        <v>131</v>
      </c>
      <c r="C841" s="53"/>
      <c r="D841" s="112" t="s">
        <v>129</v>
      </c>
      <c r="E841" s="53"/>
      <c r="F841" s="53"/>
      <c r="G841" s="190" t="s">
        <v>16</v>
      </c>
      <c r="H841" s="28">
        <v>1.0</v>
      </c>
      <c r="I841" s="190" t="s">
        <v>7</v>
      </c>
      <c r="J841" s="195"/>
      <c r="K841" s="190" t="s">
        <v>7</v>
      </c>
      <c r="L841" s="195"/>
      <c r="M841" s="53"/>
      <c r="N841" s="53"/>
      <c r="O841" s="53"/>
    </row>
    <row r="842">
      <c r="A842" s="167" t="s">
        <v>600</v>
      </c>
      <c r="B842" s="188" t="s">
        <v>131</v>
      </c>
      <c r="C842" s="53"/>
      <c r="D842" s="112" t="s">
        <v>129</v>
      </c>
      <c r="E842" s="53"/>
      <c r="F842" s="53"/>
      <c r="G842" s="190" t="s">
        <v>17</v>
      </c>
      <c r="H842" s="28">
        <v>1.0</v>
      </c>
      <c r="I842" s="190" t="s">
        <v>7</v>
      </c>
      <c r="J842" s="195"/>
      <c r="K842" s="190" t="s">
        <v>7</v>
      </c>
      <c r="L842" s="195"/>
      <c r="M842" s="53"/>
      <c r="N842" s="53"/>
      <c r="O842" s="53"/>
    </row>
    <row r="843">
      <c r="A843" s="167" t="s">
        <v>600</v>
      </c>
      <c r="B843" s="188" t="s">
        <v>131</v>
      </c>
      <c r="C843" s="53"/>
      <c r="D843" s="112" t="s">
        <v>129</v>
      </c>
      <c r="E843" s="53"/>
      <c r="F843" s="53"/>
      <c r="G843" s="190" t="s">
        <v>18</v>
      </c>
      <c r="H843" s="28">
        <v>1.0</v>
      </c>
      <c r="I843" s="190" t="s">
        <v>7</v>
      </c>
      <c r="J843" s="195"/>
      <c r="K843" s="190" t="s">
        <v>7</v>
      </c>
      <c r="L843" s="195"/>
      <c r="M843" s="53"/>
      <c r="N843" s="53"/>
      <c r="O843" s="53"/>
    </row>
    <row r="844">
      <c r="A844" s="167" t="s">
        <v>600</v>
      </c>
      <c r="B844" s="188" t="s">
        <v>131</v>
      </c>
      <c r="C844" s="53"/>
      <c r="D844" s="112" t="s">
        <v>129</v>
      </c>
      <c r="E844" s="53"/>
      <c r="F844" s="53"/>
      <c r="G844" s="190" t="s">
        <v>19</v>
      </c>
      <c r="H844" s="28">
        <v>1.0</v>
      </c>
      <c r="I844" s="190" t="s">
        <v>7</v>
      </c>
      <c r="J844" s="195"/>
      <c r="K844" s="190" t="s">
        <v>7</v>
      </c>
      <c r="L844" s="195"/>
      <c r="M844" s="53"/>
      <c r="N844" s="53"/>
      <c r="O844" s="53"/>
    </row>
    <row r="845">
      <c r="A845" s="167" t="s">
        <v>600</v>
      </c>
      <c r="B845" s="188" t="s">
        <v>131</v>
      </c>
      <c r="C845" s="53"/>
      <c r="D845" s="112" t="s">
        <v>129</v>
      </c>
      <c r="E845" s="53"/>
      <c r="F845" s="53"/>
      <c r="G845" s="190" t="s">
        <v>20</v>
      </c>
      <c r="H845" s="28">
        <v>1.0</v>
      </c>
      <c r="I845" s="190" t="s">
        <v>7</v>
      </c>
      <c r="J845" s="195"/>
      <c r="K845" s="190" t="s">
        <v>7</v>
      </c>
      <c r="L845" s="195"/>
      <c r="M845" s="53"/>
      <c r="N845" s="53"/>
      <c r="O845" s="53"/>
    </row>
    <row r="846">
      <c r="A846" s="167" t="s">
        <v>600</v>
      </c>
      <c r="B846" s="188" t="s">
        <v>133</v>
      </c>
      <c r="C846" s="53"/>
      <c r="D846" s="112" t="s">
        <v>129</v>
      </c>
      <c r="E846" s="53"/>
      <c r="F846" s="53"/>
      <c r="G846" s="190" t="s">
        <v>12</v>
      </c>
      <c r="H846" s="28">
        <v>1.0</v>
      </c>
      <c r="I846" s="190" t="s">
        <v>4</v>
      </c>
      <c r="J846" s="56">
        <v>60.0</v>
      </c>
      <c r="K846" s="190" t="s">
        <v>4</v>
      </c>
      <c r="L846" s="56">
        <v>60.0</v>
      </c>
      <c r="M846" s="53"/>
      <c r="N846" s="53"/>
      <c r="O846" s="53"/>
    </row>
    <row r="847">
      <c r="A847" s="167" t="s">
        <v>600</v>
      </c>
      <c r="B847" s="188" t="s">
        <v>133</v>
      </c>
      <c r="C847" s="53"/>
      <c r="D847" s="112" t="s">
        <v>129</v>
      </c>
      <c r="E847" s="53"/>
      <c r="F847" s="53"/>
      <c r="G847" s="190" t="s">
        <v>13</v>
      </c>
      <c r="H847" s="28">
        <v>1.0</v>
      </c>
      <c r="I847" s="190" t="s">
        <v>4</v>
      </c>
      <c r="J847" s="195"/>
      <c r="K847" s="190" t="s">
        <v>4</v>
      </c>
      <c r="L847" s="195"/>
      <c r="M847" s="53"/>
      <c r="N847" s="53"/>
      <c r="O847" s="53"/>
    </row>
    <row r="848">
      <c r="A848" s="167" t="s">
        <v>600</v>
      </c>
      <c r="B848" s="188" t="s">
        <v>133</v>
      </c>
      <c r="C848" s="53"/>
      <c r="D848" s="112" t="s">
        <v>129</v>
      </c>
      <c r="E848" s="53"/>
      <c r="F848" s="53"/>
      <c r="G848" s="149" t="s">
        <v>14</v>
      </c>
      <c r="H848" s="28">
        <v>1.0</v>
      </c>
      <c r="I848" s="190" t="s">
        <v>4</v>
      </c>
      <c r="J848" s="195"/>
      <c r="K848" s="190" t="s">
        <v>4</v>
      </c>
      <c r="L848" s="195"/>
      <c r="M848" s="53"/>
      <c r="N848" s="53"/>
      <c r="O848" s="53"/>
    </row>
    <row r="849">
      <c r="A849" s="167" t="s">
        <v>600</v>
      </c>
      <c r="B849" s="188" t="s">
        <v>133</v>
      </c>
      <c r="C849" s="53"/>
      <c r="D849" s="112" t="s">
        <v>129</v>
      </c>
      <c r="E849" s="53"/>
      <c r="F849" s="53"/>
      <c r="G849" s="190" t="s">
        <v>15</v>
      </c>
      <c r="H849" s="28">
        <v>1.0</v>
      </c>
      <c r="I849" s="190" t="s">
        <v>4</v>
      </c>
      <c r="J849" s="195"/>
      <c r="K849" s="190" t="s">
        <v>4</v>
      </c>
      <c r="L849" s="195"/>
      <c r="M849" s="53"/>
      <c r="N849" s="53"/>
      <c r="O849" s="53"/>
    </row>
    <row r="850">
      <c r="A850" s="167" t="s">
        <v>600</v>
      </c>
      <c r="B850" s="188" t="s">
        <v>133</v>
      </c>
      <c r="C850" s="53"/>
      <c r="D850" s="112" t="s">
        <v>129</v>
      </c>
      <c r="E850" s="53"/>
      <c r="F850" s="53"/>
      <c r="G850" s="190" t="s">
        <v>16</v>
      </c>
      <c r="H850" s="28">
        <v>1.0</v>
      </c>
      <c r="I850" s="190" t="s">
        <v>4</v>
      </c>
      <c r="J850" s="195"/>
      <c r="K850" s="190" t="s">
        <v>4</v>
      </c>
      <c r="L850" s="195"/>
      <c r="M850" s="53"/>
      <c r="N850" s="53"/>
      <c r="O850" s="53"/>
    </row>
    <row r="851">
      <c r="A851" s="167" t="s">
        <v>600</v>
      </c>
      <c r="B851" s="188" t="s">
        <v>133</v>
      </c>
      <c r="C851" s="53"/>
      <c r="D851" s="112" t="s">
        <v>129</v>
      </c>
      <c r="E851" s="53"/>
      <c r="F851" s="53"/>
      <c r="G851" s="190" t="s">
        <v>17</v>
      </c>
      <c r="H851" s="28">
        <v>1.0</v>
      </c>
      <c r="I851" s="190" t="s">
        <v>4</v>
      </c>
      <c r="J851" s="195"/>
      <c r="K851" s="190" t="s">
        <v>4</v>
      </c>
      <c r="L851" s="195"/>
      <c r="M851" s="53"/>
      <c r="N851" s="53"/>
      <c r="O851" s="53"/>
    </row>
    <row r="852">
      <c r="A852" s="167" t="s">
        <v>600</v>
      </c>
      <c r="B852" s="188" t="s">
        <v>133</v>
      </c>
      <c r="C852" s="53"/>
      <c r="D852" s="112" t="s">
        <v>129</v>
      </c>
      <c r="E852" s="53"/>
      <c r="F852" s="53"/>
      <c r="G852" s="190" t="s">
        <v>18</v>
      </c>
      <c r="H852" s="28">
        <v>1.0</v>
      </c>
      <c r="I852" s="190" t="s">
        <v>4</v>
      </c>
      <c r="J852" s="195"/>
      <c r="K852" s="190" t="s">
        <v>4</v>
      </c>
      <c r="L852" s="195"/>
      <c r="M852" s="53"/>
      <c r="N852" s="53"/>
      <c r="O852" s="53"/>
    </row>
    <row r="853">
      <c r="A853" s="167" t="s">
        <v>600</v>
      </c>
      <c r="B853" s="188" t="s">
        <v>133</v>
      </c>
      <c r="C853" s="53"/>
      <c r="D853" s="112" t="s">
        <v>129</v>
      </c>
      <c r="E853" s="53"/>
      <c r="F853" s="53"/>
      <c r="G853" s="190" t="s">
        <v>19</v>
      </c>
      <c r="H853" s="28">
        <v>1.0</v>
      </c>
      <c r="I853" s="190" t="s">
        <v>4</v>
      </c>
      <c r="J853" s="195"/>
      <c r="K853" s="190" t="s">
        <v>4</v>
      </c>
      <c r="L853" s="195"/>
      <c r="M853" s="53"/>
      <c r="N853" s="53"/>
      <c r="O853" s="53"/>
    </row>
    <row r="854">
      <c r="A854" s="167" t="s">
        <v>600</v>
      </c>
      <c r="B854" s="188" t="s">
        <v>133</v>
      </c>
      <c r="C854" s="53"/>
      <c r="D854" s="112" t="s">
        <v>129</v>
      </c>
      <c r="E854" s="53"/>
      <c r="F854" s="53"/>
      <c r="G854" s="190" t="s">
        <v>20</v>
      </c>
      <c r="H854" s="28">
        <v>1.0</v>
      </c>
      <c r="I854" s="190" t="s">
        <v>4</v>
      </c>
      <c r="J854" s="195"/>
      <c r="K854" s="190" t="s">
        <v>4</v>
      </c>
      <c r="L854" s="195"/>
      <c r="M854" s="53"/>
      <c r="N854" s="53"/>
      <c r="O854" s="53"/>
    </row>
    <row r="855">
      <c r="A855" s="167" t="s">
        <v>600</v>
      </c>
      <c r="B855" s="188" t="s">
        <v>133</v>
      </c>
      <c r="C855" s="53"/>
      <c r="D855" s="112" t="s">
        <v>129</v>
      </c>
      <c r="E855" s="53"/>
      <c r="F855" s="53"/>
      <c r="G855" s="190" t="s">
        <v>21</v>
      </c>
      <c r="H855" s="28">
        <v>1.0</v>
      </c>
      <c r="I855" s="190" t="s">
        <v>7</v>
      </c>
      <c r="J855" s="195"/>
      <c r="K855" s="190" t="s">
        <v>7</v>
      </c>
      <c r="L855" s="195"/>
      <c r="M855" s="53"/>
      <c r="N855" s="53"/>
      <c r="O855" s="53"/>
    </row>
    <row r="856">
      <c r="A856" s="167" t="s">
        <v>600</v>
      </c>
      <c r="B856" s="188" t="s">
        <v>133</v>
      </c>
      <c r="C856" s="53"/>
      <c r="D856" s="112" t="s">
        <v>129</v>
      </c>
      <c r="E856" s="53"/>
      <c r="F856" s="53"/>
      <c r="G856" s="190" t="s">
        <v>13</v>
      </c>
      <c r="H856" s="28">
        <v>1.0</v>
      </c>
      <c r="I856" s="190" t="s">
        <v>7</v>
      </c>
      <c r="J856" s="195"/>
      <c r="K856" s="190" t="s">
        <v>7</v>
      </c>
      <c r="L856" s="195"/>
      <c r="M856" s="53"/>
      <c r="N856" s="53"/>
      <c r="O856" s="53"/>
    </row>
    <row r="857">
      <c r="A857" s="167" t="s">
        <v>600</v>
      </c>
      <c r="B857" s="188" t="s">
        <v>133</v>
      </c>
      <c r="C857" s="53"/>
      <c r="D857" s="112" t="s">
        <v>129</v>
      </c>
      <c r="E857" s="53"/>
      <c r="F857" s="53"/>
      <c r="G857" s="190" t="s">
        <v>14</v>
      </c>
      <c r="H857" s="28">
        <v>1.0</v>
      </c>
      <c r="I857" s="190" t="s">
        <v>7</v>
      </c>
      <c r="J857" s="195"/>
      <c r="K857" s="190" t="s">
        <v>7</v>
      </c>
      <c r="L857" s="195"/>
      <c r="M857" s="53"/>
      <c r="N857" s="53"/>
      <c r="O857" s="53"/>
    </row>
    <row r="858">
      <c r="A858" s="167" t="s">
        <v>600</v>
      </c>
      <c r="B858" s="188" t="s">
        <v>133</v>
      </c>
      <c r="C858" s="53"/>
      <c r="D858" s="112" t="s">
        <v>129</v>
      </c>
      <c r="E858" s="53"/>
      <c r="F858" s="53"/>
      <c r="G858" s="190" t="s">
        <v>15</v>
      </c>
      <c r="H858" s="28">
        <v>1.0</v>
      </c>
      <c r="I858" s="190" t="s">
        <v>7</v>
      </c>
      <c r="J858" s="195"/>
      <c r="K858" s="190" t="s">
        <v>7</v>
      </c>
      <c r="L858" s="195"/>
      <c r="M858" s="53"/>
      <c r="N858" s="53"/>
      <c r="O858" s="53"/>
    </row>
    <row r="859">
      <c r="A859" s="167" t="s">
        <v>600</v>
      </c>
      <c r="B859" s="188" t="s">
        <v>133</v>
      </c>
      <c r="C859" s="53"/>
      <c r="D859" s="112" t="s">
        <v>129</v>
      </c>
      <c r="E859" s="53"/>
      <c r="F859" s="53"/>
      <c r="G859" s="190" t="s">
        <v>16</v>
      </c>
      <c r="H859" s="28">
        <v>1.0</v>
      </c>
      <c r="I859" s="190" t="s">
        <v>7</v>
      </c>
      <c r="J859" s="195"/>
      <c r="K859" s="190" t="s">
        <v>7</v>
      </c>
      <c r="L859" s="195"/>
      <c r="M859" s="53"/>
      <c r="N859" s="53"/>
      <c r="O859" s="53"/>
    </row>
    <row r="860">
      <c r="A860" s="167" t="s">
        <v>600</v>
      </c>
      <c r="B860" s="188" t="s">
        <v>133</v>
      </c>
      <c r="C860" s="53"/>
      <c r="D860" s="112" t="s">
        <v>129</v>
      </c>
      <c r="E860" s="53"/>
      <c r="F860" s="53"/>
      <c r="G860" s="190" t="s">
        <v>17</v>
      </c>
      <c r="H860" s="28">
        <v>1.0</v>
      </c>
      <c r="I860" s="190" t="s">
        <v>7</v>
      </c>
      <c r="J860" s="195"/>
      <c r="K860" s="190" t="s">
        <v>7</v>
      </c>
      <c r="L860" s="195"/>
      <c r="M860" s="53"/>
      <c r="N860" s="53"/>
      <c r="O860" s="53"/>
    </row>
    <row r="861">
      <c r="A861" s="167" t="s">
        <v>600</v>
      </c>
      <c r="B861" s="188" t="s">
        <v>133</v>
      </c>
      <c r="C861" s="53"/>
      <c r="D861" s="112" t="s">
        <v>129</v>
      </c>
      <c r="E861" s="53"/>
      <c r="F861" s="53"/>
      <c r="G861" s="190" t="s">
        <v>18</v>
      </c>
      <c r="H861" s="28">
        <v>1.0</v>
      </c>
      <c r="I861" s="190" t="s">
        <v>7</v>
      </c>
      <c r="J861" s="195"/>
      <c r="K861" s="190" t="s">
        <v>7</v>
      </c>
      <c r="L861" s="195"/>
      <c r="M861" s="53"/>
      <c r="N861" s="53"/>
      <c r="O861" s="53"/>
    </row>
    <row r="862">
      <c r="A862" s="167" t="s">
        <v>600</v>
      </c>
      <c r="B862" s="188" t="s">
        <v>133</v>
      </c>
      <c r="C862" s="53"/>
      <c r="D862" s="112" t="s">
        <v>129</v>
      </c>
      <c r="E862" s="53"/>
      <c r="F862" s="53"/>
      <c r="G862" s="190" t="s">
        <v>19</v>
      </c>
      <c r="H862" s="28">
        <v>1.0</v>
      </c>
      <c r="I862" s="190" t="s">
        <v>7</v>
      </c>
      <c r="J862" s="195"/>
      <c r="K862" s="190" t="s">
        <v>7</v>
      </c>
      <c r="L862" s="195"/>
      <c r="M862" s="53"/>
      <c r="N862" s="53"/>
      <c r="O862" s="53"/>
    </row>
    <row r="863">
      <c r="A863" s="167" t="s">
        <v>600</v>
      </c>
      <c r="B863" s="188" t="s">
        <v>133</v>
      </c>
      <c r="C863" s="53"/>
      <c r="D863" s="112" t="s">
        <v>129</v>
      </c>
      <c r="E863" s="53"/>
      <c r="F863" s="53"/>
      <c r="G863" s="190" t="s">
        <v>20</v>
      </c>
      <c r="H863" s="28">
        <v>1.0</v>
      </c>
      <c r="I863" s="190" t="s">
        <v>7</v>
      </c>
      <c r="J863" s="195"/>
      <c r="K863" s="190" t="s">
        <v>7</v>
      </c>
      <c r="L863" s="195"/>
      <c r="M863" s="53"/>
      <c r="N863" s="53"/>
      <c r="O863" s="53"/>
    </row>
    <row r="864">
      <c r="A864" s="167" t="s">
        <v>600</v>
      </c>
      <c r="B864" s="188" t="s">
        <v>134</v>
      </c>
      <c r="C864" s="53"/>
      <c r="D864" s="112" t="s">
        <v>129</v>
      </c>
      <c r="E864" s="53"/>
      <c r="F864" s="53"/>
      <c r="G864" s="190" t="s">
        <v>12</v>
      </c>
      <c r="H864" s="28">
        <v>1.0</v>
      </c>
      <c r="I864" s="190" t="s">
        <v>4</v>
      </c>
      <c r="J864" s="56"/>
      <c r="K864" s="190" t="s">
        <v>4</v>
      </c>
      <c r="L864" s="56"/>
      <c r="M864" s="53"/>
      <c r="N864" s="53"/>
      <c r="O864" s="53"/>
    </row>
    <row r="865">
      <c r="A865" s="167" t="s">
        <v>600</v>
      </c>
      <c r="B865" s="188" t="s">
        <v>134</v>
      </c>
      <c r="C865" s="53"/>
      <c r="D865" s="112" t="s">
        <v>129</v>
      </c>
      <c r="E865" s="53"/>
      <c r="F865" s="53"/>
      <c r="G865" s="190" t="s">
        <v>13</v>
      </c>
      <c r="H865" s="28">
        <v>1.0</v>
      </c>
      <c r="I865" s="190" t="s">
        <v>4</v>
      </c>
      <c r="J865" s="56"/>
      <c r="K865" s="190" t="s">
        <v>4</v>
      </c>
      <c r="L865" s="56"/>
      <c r="M865" s="53"/>
      <c r="N865" s="53"/>
      <c r="O865" s="53"/>
    </row>
    <row r="866">
      <c r="A866" s="167" t="s">
        <v>600</v>
      </c>
      <c r="B866" s="188" t="s">
        <v>134</v>
      </c>
      <c r="C866" s="53"/>
      <c r="D866" s="112" t="s">
        <v>129</v>
      </c>
      <c r="E866" s="53"/>
      <c r="F866" s="53"/>
      <c r="G866" s="149" t="s">
        <v>14</v>
      </c>
      <c r="H866" s="28">
        <v>1.0</v>
      </c>
      <c r="I866" s="190" t="s">
        <v>4</v>
      </c>
      <c r="J866" s="56"/>
      <c r="K866" s="190" t="s">
        <v>4</v>
      </c>
      <c r="L866" s="56"/>
      <c r="M866" s="53"/>
      <c r="N866" s="53"/>
      <c r="O866" s="53"/>
    </row>
    <row r="867">
      <c r="A867" s="167" t="s">
        <v>600</v>
      </c>
      <c r="B867" s="188" t="s">
        <v>134</v>
      </c>
      <c r="C867" s="53"/>
      <c r="D867" s="112" t="s">
        <v>129</v>
      </c>
      <c r="E867" s="53"/>
      <c r="F867" s="53"/>
      <c r="G867" s="190" t="s">
        <v>15</v>
      </c>
      <c r="H867" s="28">
        <v>1.0</v>
      </c>
      <c r="I867" s="190" t="s">
        <v>4</v>
      </c>
      <c r="J867" s="56">
        <v>30.0</v>
      </c>
      <c r="K867" s="190" t="s">
        <v>4</v>
      </c>
      <c r="L867" s="56">
        <v>30.0</v>
      </c>
      <c r="M867" s="53"/>
      <c r="N867" s="53"/>
      <c r="O867" s="53"/>
    </row>
    <row r="868">
      <c r="A868" s="167" t="s">
        <v>600</v>
      </c>
      <c r="B868" s="188" t="s">
        <v>134</v>
      </c>
      <c r="C868" s="53"/>
      <c r="D868" s="112" t="s">
        <v>129</v>
      </c>
      <c r="E868" s="53"/>
      <c r="F868" s="53"/>
      <c r="G868" s="190" t="s">
        <v>16</v>
      </c>
      <c r="H868" s="28">
        <v>1.0</v>
      </c>
      <c r="I868" s="190" t="s">
        <v>4</v>
      </c>
      <c r="J868" s="56">
        <v>35.0</v>
      </c>
      <c r="K868" s="190" t="s">
        <v>4</v>
      </c>
      <c r="L868" s="56">
        <v>35.0</v>
      </c>
      <c r="M868" s="53"/>
      <c r="N868" s="53"/>
      <c r="O868" s="53"/>
    </row>
    <row r="869">
      <c r="A869" s="167" t="s">
        <v>600</v>
      </c>
      <c r="B869" s="188" t="s">
        <v>134</v>
      </c>
      <c r="C869" s="53"/>
      <c r="D869" s="112" t="s">
        <v>129</v>
      </c>
      <c r="E869" s="53"/>
      <c r="F869" s="53"/>
      <c r="G869" s="190" t="s">
        <v>17</v>
      </c>
      <c r="H869" s="28">
        <v>1.0</v>
      </c>
      <c r="I869" s="190" t="s">
        <v>4</v>
      </c>
      <c r="J869" s="56">
        <v>15.0</v>
      </c>
      <c r="K869" s="190" t="s">
        <v>4</v>
      </c>
      <c r="L869" s="56">
        <v>15.0</v>
      </c>
      <c r="M869" s="53"/>
      <c r="N869" s="53"/>
      <c r="O869" s="53"/>
    </row>
    <row r="870">
      <c r="A870" s="167" t="s">
        <v>600</v>
      </c>
      <c r="B870" s="188" t="s">
        <v>134</v>
      </c>
      <c r="C870" s="53"/>
      <c r="D870" s="112" t="s">
        <v>129</v>
      </c>
      <c r="E870" s="53"/>
      <c r="F870" s="53"/>
      <c r="G870" s="190" t="s">
        <v>18</v>
      </c>
      <c r="H870" s="28">
        <v>1.0</v>
      </c>
      <c r="I870" s="190" t="s">
        <v>4</v>
      </c>
      <c r="J870" s="56"/>
      <c r="K870" s="190" t="s">
        <v>4</v>
      </c>
      <c r="L870" s="56"/>
      <c r="M870" s="53"/>
      <c r="N870" s="53"/>
      <c r="O870" s="53"/>
    </row>
    <row r="871">
      <c r="A871" s="167" t="s">
        <v>600</v>
      </c>
      <c r="B871" s="188" t="s">
        <v>134</v>
      </c>
      <c r="C871" s="53"/>
      <c r="D871" s="112" t="s">
        <v>129</v>
      </c>
      <c r="E871" s="53"/>
      <c r="F871" s="53"/>
      <c r="G871" s="190" t="s">
        <v>19</v>
      </c>
      <c r="H871" s="28">
        <v>1.0</v>
      </c>
      <c r="I871" s="190" t="s">
        <v>4</v>
      </c>
      <c r="J871" s="56"/>
      <c r="K871" s="190" t="s">
        <v>4</v>
      </c>
      <c r="L871" s="56"/>
      <c r="M871" s="53"/>
      <c r="N871" s="53"/>
      <c r="O871" s="53"/>
    </row>
    <row r="872">
      <c r="A872" s="167" t="s">
        <v>600</v>
      </c>
      <c r="B872" s="188" t="s">
        <v>134</v>
      </c>
      <c r="C872" s="53"/>
      <c r="D872" s="112" t="s">
        <v>129</v>
      </c>
      <c r="E872" s="53"/>
      <c r="F872" s="53"/>
      <c r="G872" s="190" t="s">
        <v>20</v>
      </c>
      <c r="H872" s="28">
        <v>1.0</v>
      </c>
      <c r="I872" s="190" t="s">
        <v>4</v>
      </c>
      <c r="J872" s="56"/>
      <c r="K872" s="190" t="s">
        <v>4</v>
      </c>
      <c r="L872" s="56"/>
      <c r="M872" s="53"/>
      <c r="N872" s="53"/>
      <c r="O872" s="53"/>
    </row>
    <row r="873">
      <c r="A873" s="167" t="s">
        <v>600</v>
      </c>
      <c r="B873" s="188" t="s">
        <v>134</v>
      </c>
      <c r="C873" s="53"/>
      <c r="D873" s="112" t="s">
        <v>129</v>
      </c>
      <c r="E873" s="53"/>
      <c r="F873" s="53"/>
      <c r="G873" s="190" t="s">
        <v>21</v>
      </c>
      <c r="H873" s="28">
        <v>1.0</v>
      </c>
      <c r="I873" s="190" t="s">
        <v>7</v>
      </c>
      <c r="J873" s="56"/>
      <c r="K873" s="190" t="s">
        <v>7</v>
      </c>
      <c r="L873" s="56"/>
      <c r="M873" s="53"/>
      <c r="N873" s="53"/>
      <c r="O873" s="53"/>
    </row>
    <row r="874">
      <c r="A874" s="167" t="s">
        <v>600</v>
      </c>
      <c r="B874" s="188" t="s">
        <v>134</v>
      </c>
      <c r="C874" s="53"/>
      <c r="D874" s="112" t="s">
        <v>129</v>
      </c>
      <c r="E874" s="53"/>
      <c r="F874" s="53"/>
      <c r="G874" s="190" t="s">
        <v>13</v>
      </c>
      <c r="H874" s="28">
        <v>1.0</v>
      </c>
      <c r="I874" s="190" t="s">
        <v>7</v>
      </c>
      <c r="J874" s="56"/>
      <c r="K874" s="190" t="s">
        <v>7</v>
      </c>
      <c r="L874" s="56"/>
      <c r="M874" s="53"/>
      <c r="N874" s="53"/>
      <c r="O874" s="53"/>
    </row>
    <row r="875">
      <c r="A875" s="167" t="s">
        <v>600</v>
      </c>
      <c r="B875" s="188" t="s">
        <v>134</v>
      </c>
      <c r="C875" s="53"/>
      <c r="D875" s="112" t="s">
        <v>129</v>
      </c>
      <c r="E875" s="53"/>
      <c r="F875" s="53"/>
      <c r="G875" s="190" t="s">
        <v>14</v>
      </c>
      <c r="H875" s="28">
        <v>1.0</v>
      </c>
      <c r="I875" s="190" t="s">
        <v>7</v>
      </c>
      <c r="J875" s="56"/>
      <c r="K875" s="190" t="s">
        <v>7</v>
      </c>
      <c r="L875" s="56"/>
      <c r="M875" s="53"/>
      <c r="N875" s="53"/>
      <c r="O875" s="53"/>
    </row>
    <row r="876">
      <c r="A876" s="167" t="s">
        <v>600</v>
      </c>
      <c r="B876" s="188" t="s">
        <v>134</v>
      </c>
      <c r="C876" s="53"/>
      <c r="D876" s="112" t="s">
        <v>129</v>
      </c>
      <c r="E876" s="53"/>
      <c r="F876" s="53"/>
      <c r="G876" s="190" t="s">
        <v>15</v>
      </c>
      <c r="H876" s="28">
        <v>1.0</v>
      </c>
      <c r="I876" s="190" t="s">
        <v>7</v>
      </c>
      <c r="J876" s="56">
        <v>20.0</v>
      </c>
      <c r="K876" s="190" t="s">
        <v>7</v>
      </c>
      <c r="L876" s="56">
        <v>20.0</v>
      </c>
      <c r="M876" s="53"/>
      <c r="N876" s="53"/>
      <c r="O876" s="53"/>
    </row>
    <row r="877">
      <c r="A877" s="167" t="s">
        <v>600</v>
      </c>
      <c r="B877" s="188" t="s">
        <v>134</v>
      </c>
      <c r="C877" s="53"/>
      <c r="D877" s="112" t="s">
        <v>129</v>
      </c>
      <c r="E877" s="53"/>
      <c r="F877" s="53"/>
      <c r="G877" s="190" t="s">
        <v>16</v>
      </c>
      <c r="H877" s="28">
        <v>1.0</v>
      </c>
      <c r="I877" s="190" t="s">
        <v>7</v>
      </c>
      <c r="J877" s="56">
        <v>120.0</v>
      </c>
      <c r="K877" s="190" t="s">
        <v>7</v>
      </c>
      <c r="L877" s="56">
        <v>120.0</v>
      </c>
      <c r="M877" s="53"/>
      <c r="N877" s="53"/>
      <c r="O877" s="53"/>
    </row>
    <row r="878">
      <c r="A878" s="167" t="s">
        <v>600</v>
      </c>
      <c r="B878" s="188" t="s">
        <v>134</v>
      </c>
      <c r="C878" s="53"/>
      <c r="D878" s="112" t="s">
        <v>129</v>
      </c>
      <c r="E878" s="53"/>
      <c r="F878" s="53"/>
      <c r="G878" s="190" t="s">
        <v>17</v>
      </c>
      <c r="H878" s="28">
        <v>1.0</v>
      </c>
      <c r="I878" s="190" t="s">
        <v>7</v>
      </c>
      <c r="J878" s="56">
        <v>170.0</v>
      </c>
      <c r="K878" s="190" t="s">
        <v>7</v>
      </c>
      <c r="L878" s="56">
        <v>170.0</v>
      </c>
      <c r="M878" s="53"/>
      <c r="N878" s="53"/>
      <c r="O878" s="53"/>
    </row>
    <row r="879">
      <c r="A879" s="167" t="s">
        <v>600</v>
      </c>
      <c r="B879" s="188" t="s">
        <v>134</v>
      </c>
      <c r="C879" s="53"/>
      <c r="D879" s="112" t="s">
        <v>129</v>
      </c>
      <c r="E879" s="53"/>
      <c r="F879" s="53"/>
      <c r="G879" s="190" t="s">
        <v>18</v>
      </c>
      <c r="H879" s="28">
        <v>1.0</v>
      </c>
      <c r="I879" s="190" t="s">
        <v>7</v>
      </c>
      <c r="J879" s="56"/>
      <c r="K879" s="190" t="s">
        <v>7</v>
      </c>
      <c r="L879" s="56"/>
      <c r="M879" s="53"/>
      <c r="N879" s="53"/>
      <c r="O879" s="53"/>
    </row>
    <row r="880">
      <c r="A880" s="167" t="s">
        <v>600</v>
      </c>
      <c r="B880" s="188" t="s">
        <v>134</v>
      </c>
      <c r="C880" s="53"/>
      <c r="D880" s="112" t="s">
        <v>129</v>
      </c>
      <c r="E880" s="53"/>
      <c r="F880" s="53"/>
      <c r="G880" s="190" t="s">
        <v>19</v>
      </c>
      <c r="H880" s="28">
        <v>1.0</v>
      </c>
      <c r="I880" s="190" t="s">
        <v>7</v>
      </c>
      <c r="J880" s="56"/>
      <c r="K880" s="190" t="s">
        <v>7</v>
      </c>
      <c r="L880" s="56"/>
      <c r="M880" s="53"/>
      <c r="N880" s="53"/>
      <c r="O880" s="53"/>
    </row>
    <row r="881">
      <c r="A881" s="167" t="s">
        <v>600</v>
      </c>
      <c r="B881" s="188" t="s">
        <v>134</v>
      </c>
      <c r="C881" s="53"/>
      <c r="D881" s="112" t="s">
        <v>129</v>
      </c>
      <c r="E881" s="53"/>
      <c r="F881" s="53"/>
      <c r="G881" s="190" t="s">
        <v>20</v>
      </c>
      <c r="H881" s="28">
        <v>1.0</v>
      </c>
      <c r="I881" s="190" t="s">
        <v>7</v>
      </c>
      <c r="J881" s="56"/>
      <c r="K881" s="190" t="s">
        <v>7</v>
      </c>
      <c r="L881" s="56"/>
      <c r="M881" s="53"/>
      <c r="N881" s="53"/>
      <c r="O881" s="53"/>
    </row>
    <row r="882">
      <c r="A882" s="167" t="s">
        <v>600</v>
      </c>
      <c r="B882" s="188" t="s">
        <v>135</v>
      </c>
      <c r="C882" s="53"/>
      <c r="D882" s="112" t="s">
        <v>136</v>
      </c>
      <c r="E882" s="53"/>
      <c r="F882" s="53"/>
      <c r="G882" s="190" t="s">
        <v>12</v>
      </c>
      <c r="H882" s="28">
        <v>1.0</v>
      </c>
      <c r="I882" s="190" t="s">
        <v>4</v>
      </c>
      <c r="J882" s="56">
        <v>230.0</v>
      </c>
      <c r="K882" s="190" t="s">
        <v>4</v>
      </c>
      <c r="L882" s="56">
        <v>230.0</v>
      </c>
      <c r="M882" s="53"/>
      <c r="N882" s="53"/>
      <c r="O882" s="53"/>
    </row>
    <row r="883">
      <c r="A883" s="167" t="s">
        <v>600</v>
      </c>
      <c r="B883" s="188" t="s">
        <v>135</v>
      </c>
      <c r="C883" s="53"/>
      <c r="D883" s="112" t="s">
        <v>136</v>
      </c>
      <c r="E883" s="53"/>
      <c r="F883" s="53"/>
      <c r="G883" s="190" t="s">
        <v>13</v>
      </c>
      <c r="H883" s="28">
        <v>1.0</v>
      </c>
      <c r="I883" s="190" t="s">
        <v>4</v>
      </c>
      <c r="J883" s="56"/>
      <c r="K883" s="190" t="s">
        <v>4</v>
      </c>
      <c r="L883" s="56"/>
      <c r="M883" s="53"/>
      <c r="N883" s="53"/>
      <c r="O883" s="53"/>
    </row>
    <row r="884">
      <c r="A884" s="167" t="s">
        <v>600</v>
      </c>
      <c r="B884" s="188" t="s">
        <v>135</v>
      </c>
      <c r="C884" s="53"/>
      <c r="D884" s="112" t="s">
        <v>136</v>
      </c>
      <c r="E884" s="53"/>
      <c r="F884" s="53"/>
      <c r="G884" s="149" t="s">
        <v>14</v>
      </c>
      <c r="H884" s="28">
        <v>1.0</v>
      </c>
      <c r="I884" s="190" t="s">
        <v>4</v>
      </c>
      <c r="J884" s="56"/>
      <c r="K884" s="190" t="s">
        <v>4</v>
      </c>
      <c r="L884" s="56"/>
      <c r="M884" s="53"/>
      <c r="N884" s="53"/>
      <c r="O884" s="53"/>
    </row>
    <row r="885">
      <c r="A885" s="167" t="s">
        <v>600</v>
      </c>
      <c r="B885" s="188" t="s">
        <v>135</v>
      </c>
      <c r="C885" s="53"/>
      <c r="D885" s="112" t="s">
        <v>136</v>
      </c>
      <c r="E885" s="53"/>
      <c r="F885" s="53"/>
      <c r="G885" s="190" t="s">
        <v>15</v>
      </c>
      <c r="H885" s="28">
        <v>1.0</v>
      </c>
      <c r="I885" s="190" t="s">
        <v>4</v>
      </c>
      <c r="J885" s="56"/>
      <c r="K885" s="190" t="s">
        <v>4</v>
      </c>
      <c r="L885" s="56"/>
      <c r="M885" s="53"/>
      <c r="N885" s="53"/>
      <c r="O885" s="53"/>
    </row>
    <row r="886">
      <c r="A886" s="167" t="s">
        <v>600</v>
      </c>
      <c r="B886" s="188" t="s">
        <v>135</v>
      </c>
      <c r="C886" s="53"/>
      <c r="D886" s="112" t="s">
        <v>136</v>
      </c>
      <c r="E886" s="53"/>
      <c r="F886" s="53"/>
      <c r="G886" s="190" t="s">
        <v>16</v>
      </c>
      <c r="H886" s="28">
        <v>1.0</v>
      </c>
      <c r="I886" s="190" t="s">
        <v>4</v>
      </c>
      <c r="J886" s="56"/>
      <c r="K886" s="190" t="s">
        <v>4</v>
      </c>
      <c r="L886" s="56"/>
      <c r="M886" s="53"/>
      <c r="N886" s="53"/>
      <c r="O886" s="53"/>
    </row>
    <row r="887">
      <c r="A887" s="167" t="s">
        <v>600</v>
      </c>
      <c r="B887" s="188" t="s">
        <v>135</v>
      </c>
      <c r="C887" s="53"/>
      <c r="D887" s="112" t="s">
        <v>136</v>
      </c>
      <c r="E887" s="53"/>
      <c r="F887" s="53"/>
      <c r="G887" s="190" t="s">
        <v>17</v>
      </c>
      <c r="H887" s="28">
        <v>1.0</v>
      </c>
      <c r="I887" s="190" t="s">
        <v>4</v>
      </c>
      <c r="J887" s="56"/>
      <c r="K887" s="190" t="s">
        <v>4</v>
      </c>
      <c r="L887" s="56"/>
      <c r="M887" s="53"/>
      <c r="N887" s="53"/>
      <c r="O887" s="53"/>
    </row>
    <row r="888">
      <c r="A888" s="167" t="s">
        <v>600</v>
      </c>
      <c r="B888" s="188" t="s">
        <v>135</v>
      </c>
      <c r="C888" s="53"/>
      <c r="D888" s="112" t="s">
        <v>136</v>
      </c>
      <c r="E888" s="53"/>
      <c r="F888" s="53"/>
      <c r="G888" s="190" t="s">
        <v>18</v>
      </c>
      <c r="H888" s="28">
        <v>1.0</v>
      </c>
      <c r="I888" s="190" t="s">
        <v>4</v>
      </c>
      <c r="J888" s="56"/>
      <c r="K888" s="190" t="s">
        <v>4</v>
      </c>
      <c r="L888" s="56"/>
      <c r="M888" s="53"/>
      <c r="N888" s="53"/>
      <c r="O888" s="53"/>
    </row>
    <row r="889">
      <c r="A889" s="167" t="s">
        <v>600</v>
      </c>
      <c r="B889" s="188" t="s">
        <v>135</v>
      </c>
      <c r="C889" s="53"/>
      <c r="D889" s="112" t="s">
        <v>136</v>
      </c>
      <c r="E889" s="53"/>
      <c r="F889" s="53"/>
      <c r="G889" s="190" t="s">
        <v>19</v>
      </c>
      <c r="H889" s="28">
        <v>1.0</v>
      </c>
      <c r="I889" s="190" t="s">
        <v>4</v>
      </c>
      <c r="J889" s="195"/>
      <c r="K889" s="190" t="s">
        <v>4</v>
      </c>
      <c r="L889" s="195"/>
      <c r="M889" s="53"/>
      <c r="N889" s="53"/>
      <c r="O889" s="53"/>
    </row>
    <row r="890">
      <c r="A890" s="167" t="s">
        <v>600</v>
      </c>
      <c r="B890" s="188" t="s">
        <v>135</v>
      </c>
      <c r="C890" s="53"/>
      <c r="D890" s="112" t="s">
        <v>136</v>
      </c>
      <c r="E890" s="53"/>
      <c r="F890" s="53"/>
      <c r="G890" s="190" t="s">
        <v>20</v>
      </c>
      <c r="H890" s="28">
        <v>1.0</v>
      </c>
      <c r="I890" s="190" t="s">
        <v>4</v>
      </c>
      <c r="J890" s="195"/>
      <c r="K890" s="190" t="s">
        <v>4</v>
      </c>
      <c r="L890" s="195"/>
      <c r="M890" s="53"/>
      <c r="N890" s="53"/>
      <c r="O890" s="53"/>
    </row>
    <row r="891">
      <c r="A891" s="167" t="s">
        <v>600</v>
      </c>
      <c r="B891" s="188" t="s">
        <v>135</v>
      </c>
      <c r="C891" s="53"/>
      <c r="D891" s="112" t="s">
        <v>136</v>
      </c>
      <c r="E891" s="53"/>
      <c r="F891" s="53"/>
      <c r="G891" s="190" t="s">
        <v>21</v>
      </c>
      <c r="H891" s="28">
        <v>1.0</v>
      </c>
      <c r="I891" s="190" t="s">
        <v>7</v>
      </c>
      <c r="J891" s="195">
        <v>0.0</v>
      </c>
      <c r="K891" s="190" t="s">
        <v>7</v>
      </c>
      <c r="L891" s="195">
        <v>0.0</v>
      </c>
      <c r="M891" s="53"/>
      <c r="N891" s="53"/>
      <c r="O891" s="53"/>
    </row>
    <row r="892">
      <c r="A892" s="167" t="s">
        <v>600</v>
      </c>
      <c r="B892" s="188" t="s">
        <v>135</v>
      </c>
      <c r="C892" s="53"/>
      <c r="D892" s="112" t="s">
        <v>136</v>
      </c>
      <c r="E892" s="53"/>
      <c r="F892" s="53"/>
      <c r="G892" s="190" t="s">
        <v>13</v>
      </c>
      <c r="H892" s="28">
        <v>1.0</v>
      </c>
      <c r="I892" s="190" t="s">
        <v>7</v>
      </c>
      <c r="J892" s="195"/>
      <c r="K892" s="190" t="s">
        <v>7</v>
      </c>
      <c r="L892" s="195"/>
      <c r="M892" s="53"/>
      <c r="N892" s="53"/>
      <c r="O892" s="53"/>
    </row>
    <row r="893">
      <c r="A893" s="167" t="s">
        <v>600</v>
      </c>
      <c r="B893" s="188" t="s">
        <v>135</v>
      </c>
      <c r="C893" s="53"/>
      <c r="D893" s="112" t="s">
        <v>136</v>
      </c>
      <c r="E893" s="53"/>
      <c r="F893" s="53"/>
      <c r="G893" s="190" t="s">
        <v>14</v>
      </c>
      <c r="H893" s="28">
        <v>1.0</v>
      </c>
      <c r="I893" s="190" t="s">
        <v>7</v>
      </c>
      <c r="J893" s="195"/>
      <c r="K893" s="190" t="s">
        <v>7</v>
      </c>
      <c r="L893" s="195"/>
      <c r="M893" s="53"/>
      <c r="N893" s="53"/>
      <c r="O893" s="53"/>
    </row>
    <row r="894">
      <c r="A894" s="167" t="s">
        <v>600</v>
      </c>
      <c r="B894" s="188" t="s">
        <v>135</v>
      </c>
      <c r="C894" s="53"/>
      <c r="D894" s="112" t="s">
        <v>136</v>
      </c>
      <c r="E894" s="53"/>
      <c r="F894" s="53"/>
      <c r="G894" s="190" t="s">
        <v>15</v>
      </c>
      <c r="H894" s="28">
        <v>1.0</v>
      </c>
      <c r="I894" s="190" t="s">
        <v>7</v>
      </c>
      <c r="J894" s="195"/>
      <c r="K894" s="190" t="s">
        <v>7</v>
      </c>
      <c r="L894" s="195"/>
      <c r="M894" s="53"/>
      <c r="N894" s="53"/>
      <c r="O894" s="53"/>
    </row>
    <row r="895">
      <c r="A895" s="167" t="s">
        <v>600</v>
      </c>
      <c r="B895" s="188" t="s">
        <v>135</v>
      </c>
      <c r="C895" s="53"/>
      <c r="D895" s="112" t="s">
        <v>136</v>
      </c>
      <c r="E895" s="53"/>
      <c r="F895" s="53"/>
      <c r="G895" s="190" t="s">
        <v>16</v>
      </c>
      <c r="H895" s="28">
        <v>1.0</v>
      </c>
      <c r="I895" s="190" t="s">
        <v>7</v>
      </c>
      <c r="J895" s="195"/>
      <c r="K895" s="190" t="s">
        <v>7</v>
      </c>
      <c r="L895" s="195"/>
      <c r="M895" s="53"/>
      <c r="N895" s="53"/>
      <c r="O895" s="53"/>
    </row>
    <row r="896">
      <c r="A896" s="167" t="s">
        <v>600</v>
      </c>
      <c r="B896" s="188" t="s">
        <v>135</v>
      </c>
      <c r="C896" s="53"/>
      <c r="D896" s="112" t="s">
        <v>136</v>
      </c>
      <c r="E896" s="53"/>
      <c r="F896" s="53"/>
      <c r="G896" s="190" t="s">
        <v>17</v>
      </c>
      <c r="H896" s="28">
        <v>1.0</v>
      </c>
      <c r="I896" s="190" t="s">
        <v>7</v>
      </c>
      <c r="J896" s="195"/>
      <c r="K896" s="190" t="s">
        <v>7</v>
      </c>
      <c r="L896" s="195"/>
      <c r="M896" s="53"/>
      <c r="N896" s="53"/>
      <c r="O896" s="53"/>
    </row>
    <row r="897">
      <c r="A897" s="167" t="s">
        <v>600</v>
      </c>
      <c r="B897" s="188" t="s">
        <v>135</v>
      </c>
      <c r="C897" s="53"/>
      <c r="D897" s="112" t="s">
        <v>136</v>
      </c>
      <c r="E897" s="53"/>
      <c r="F897" s="53"/>
      <c r="G897" s="190" t="s">
        <v>18</v>
      </c>
      <c r="H897" s="28">
        <v>1.0</v>
      </c>
      <c r="I897" s="190" t="s">
        <v>7</v>
      </c>
      <c r="J897" s="195"/>
      <c r="K897" s="190" t="s">
        <v>7</v>
      </c>
      <c r="L897" s="195"/>
      <c r="M897" s="53"/>
      <c r="N897" s="53"/>
      <c r="O897" s="53"/>
    </row>
    <row r="898">
      <c r="A898" s="167" t="s">
        <v>600</v>
      </c>
      <c r="B898" s="188" t="s">
        <v>135</v>
      </c>
      <c r="C898" s="53"/>
      <c r="D898" s="112" t="s">
        <v>136</v>
      </c>
      <c r="E898" s="53"/>
      <c r="F898" s="53"/>
      <c r="G898" s="190" t="s">
        <v>19</v>
      </c>
      <c r="H898" s="28">
        <v>1.0</v>
      </c>
      <c r="I898" s="190" t="s">
        <v>7</v>
      </c>
      <c r="J898" s="195"/>
      <c r="K898" s="190" t="s">
        <v>7</v>
      </c>
      <c r="L898" s="195"/>
      <c r="M898" s="53"/>
      <c r="N898" s="53"/>
      <c r="O898" s="53"/>
    </row>
    <row r="899">
      <c r="A899" s="167" t="s">
        <v>600</v>
      </c>
      <c r="B899" s="188" t="s">
        <v>135</v>
      </c>
      <c r="C899" s="53"/>
      <c r="D899" s="112" t="s">
        <v>136</v>
      </c>
      <c r="E899" s="53"/>
      <c r="F899" s="53"/>
      <c r="G899" s="190" t="s">
        <v>20</v>
      </c>
      <c r="H899" s="28">
        <v>1.0</v>
      </c>
      <c r="I899" s="190" t="s">
        <v>7</v>
      </c>
      <c r="J899" s="195"/>
      <c r="K899" s="190" t="s">
        <v>7</v>
      </c>
      <c r="L899" s="195"/>
      <c r="M899" s="53"/>
      <c r="N899" s="53"/>
      <c r="O899" s="53"/>
    </row>
    <row r="900">
      <c r="A900" s="167" t="s">
        <v>600</v>
      </c>
      <c r="B900" s="188" t="s">
        <v>137</v>
      </c>
      <c r="C900" s="53"/>
      <c r="D900" s="112" t="s">
        <v>136</v>
      </c>
      <c r="E900" s="53"/>
      <c r="F900" s="53"/>
      <c r="G900" s="190" t="s">
        <v>12</v>
      </c>
      <c r="H900" s="28">
        <v>1.0</v>
      </c>
      <c r="I900" s="190" t="s">
        <v>4</v>
      </c>
      <c r="J900" s="56">
        <v>0.0</v>
      </c>
      <c r="K900" s="190" t="s">
        <v>4</v>
      </c>
      <c r="L900" s="56">
        <v>0.0</v>
      </c>
      <c r="M900" s="53"/>
      <c r="N900" s="53"/>
      <c r="O900" s="53"/>
    </row>
    <row r="901">
      <c r="A901" s="167" t="s">
        <v>600</v>
      </c>
      <c r="B901" s="188" t="s">
        <v>137</v>
      </c>
      <c r="C901" s="53"/>
      <c r="D901" s="112" t="s">
        <v>136</v>
      </c>
      <c r="E901" s="53"/>
      <c r="F901" s="53"/>
      <c r="G901" s="190" t="s">
        <v>13</v>
      </c>
      <c r="H901" s="28">
        <v>1.0</v>
      </c>
      <c r="I901" s="190" t="s">
        <v>4</v>
      </c>
      <c r="J901" s="195"/>
      <c r="K901" s="190" t="s">
        <v>4</v>
      </c>
      <c r="L901" s="195"/>
      <c r="M901" s="53"/>
      <c r="N901" s="53"/>
      <c r="O901" s="53"/>
    </row>
    <row r="902">
      <c r="A902" s="167" t="s">
        <v>600</v>
      </c>
      <c r="B902" s="188" t="s">
        <v>137</v>
      </c>
      <c r="C902" s="53"/>
      <c r="D902" s="112" t="s">
        <v>136</v>
      </c>
      <c r="E902" s="53"/>
      <c r="F902" s="53"/>
      <c r="G902" s="149" t="s">
        <v>14</v>
      </c>
      <c r="H902" s="28">
        <v>1.0</v>
      </c>
      <c r="I902" s="190" t="s">
        <v>4</v>
      </c>
      <c r="J902" s="195"/>
      <c r="K902" s="190" t="s">
        <v>4</v>
      </c>
      <c r="L902" s="195"/>
      <c r="M902" s="53"/>
      <c r="N902" s="53"/>
      <c r="O902" s="53"/>
    </row>
    <row r="903">
      <c r="A903" s="167" t="s">
        <v>600</v>
      </c>
      <c r="B903" s="188" t="s">
        <v>137</v>
      </c>
      <c r="C903" s="53"/>
      <c r="D903" s="112" t="s">
        <v>136</v>
      </c>
      <c r="E903" s="53"/>
      <c r="F903" s="53"/>
      <c r="G903" s="190" t="s">
        <v>15</v>
      </c>
      <c r="H903" s="28">
        <v>1.0</v>
      </c>
      <c r="I903" s="190" t="s">
        <v>4</v>
      </c>
      <c r="J903" s="195"/>
      <c r="K903" s="190" t="s">
        <v>4</v>
      </c>
      <c r="L903" s="195"/>
      <c r="M903" s="53"/>
      <c r="N903" s="53"/>
      <c r="O903" s="53"/>
    </row>
    <row r="904">
      <c r="A904" s="167" t="s">
        <v>600</v>
      </c>
      <c r="B904" s="188" t="s">
        <v>137</v>
      </c>
      <c r="C904" s="53"/>
      <c r="D904" s="112" t="s">
        <v>136</v>
      </c>
      <c r="E904" s="53"/>
      <c r="F904" s="53"/>
      <c r="G904" s="190" t="s">
        <v>16</v>
      </c>
      <c r="H904" s="28">
        <v>1.0</v>
      </c>
      <c r="I904" s="190" t="s">
        <v>4</v>
      </c>
      <c r="J904" s="195"/>
      <c r="K904" s="190" t="s">
        <v>4</v>
      </c>
      <c r="L904" s="195"/>
      <c r="M904" s="53"/>
      <c r="N904" s="53"/>
      <c r="O904" s="53"/>
    </row>
    <row r="905">
      <c r="A905" s="167" t="s">
        <v>600</v>
      </c>
      <c r="B905" s="188" t="s">
        <v>137</v>
      </c>
      <c r="C905" s="53"/>
      <c r="D905" s="112" t="s">
        <v>136</v>
      </c>
      <c r="E905" s="53"/>
      <c r="F905" s="53"/>
      <c r="G905" s="190" t="s">
        <v>17</v>
      </c>
      <c r="H905" s="28">
        <v>1.0</v>
      </c>
      <c r="I905" s="190" t="s">
        <v>4</v>
      </c>
      <c r="J905" s="195"/>
      <c r="K905" s="190" t="s">
        <v>4</v>
      </c>
      <c r="L905" s="195"/>
      <c r="M905" s="53"/>
      <c r="N905" s="53"/>
      <c r="O905" s="53"/>
    </row>
    <row r="906">
      <c r="A906" s="167" t="s">
        <v>600</v>
      </c>
      <c r="B906" s="188" t="s">
        <v>137</v>
      </c>
      <c r="C906" s="53"/>
      <c r="D906" s="112" t="s">
        <v>136</v>
      </c>
      <c r="E906" s="53"/>
      <c r="F906" s="53"/>
      <c r="G906" s="190" t="s">
        <v>18</v>
      </c>
      <c r="H906" s="28">
        <v>1.0</v>
      </c>
      <c r="I906" s="190" t="s">
        <v>4</v>
      </c>
      <c r="J906" s="195"/>
      <c r="K906" s="190" t="s">
        <v>4</v>
      </c>
      <c r="L906" s="195"/>
      <c r="M906" s="53"/>
      <c r="N906" s="53"/>
      <c r="O906" s="53"/>
    </row>
    <row r="907">
      <c r="A907" s="167" t="s">
        <v>600</v>
      </c>
      <c r="B907" s="188" t="s">
        <v>137</v>
      </c>
      <c r="C907" s="53"/>
      <c r="D907" s="112" t="s">
        <v>136</v>
      </c>
      <c r="E907" s="53"/>
      <c r="F907" s="53"/>
      <c r="G907" s="190" t="s">
        <v>19</v>
      </c>
      <c r="H907" s="28">
        <v>1.0</v>
      </c>
      <c r="I907" s="190" t="s">
        <v>4</v>
      </c>
      <c r="J907" s="56"/>
      <c r="K907" s="190" t="s">
        <v>4</v>
      </c>
      <c r="L907" s="56"/>
      <c r="M907" s="53"/>
      <c r="N907" s="53"/>
      <c r="O907" s="53"/>
    </row>
    <row r="908">
      <c r="A908" s="167" t="s">
        <v>600</v>
      </c>
      <c r="B908" s="188" t="s">
        <v>137</v>
      </c>
      <c r="C908" s="53"/>
      <c r="D908" s="112" t="s">
        <v>136</v>
      </c>
      <c r="E908" s="53"/>
      <c r="F908" s="53"/>
      <c r="G908" s="190" t="s">
        <v>20</v>
      </c>
      <c r="H908" s="28">
        <v>1.0</v>
      </c>
      <c r="I908" s="190" t="s">
        <v>4</v>
      </c>
      <c r="J908" s="56"/>
      <c r="K908" s="190" t="s">
        <v>4</v>
      </c>
      <c r="L908" s="56"/>
      <c r="M908" s="53"/>
      <c r="N908" s="53"/>
      <c r="O908" s="53"/>
    </row>
    <row r="909">
      <c r="A909" s="167" t="s">
        <v>600</v>
      </c>
      <c r="B909" s="188" t="s">
        <v>137</v>
      </c>
      <c r="C909" s="53"/>
      <c r="D909" s="112" t="s">
        <v>136</v>
      </c>
      <c r="E909" s="53"/>
      <c r="F909" s="53"/>
      <c r="G909" s="190" t="s">
        <v>21</v>
      </c>
      <c r="H909" s="28">
        <v>1.0</v>
      </c>
      <c r="I909" s="190" t="s">
        <v>7</v>
      </c>
      <c r="J909" s="56">
        <v>2000.0</v>
      </c>
      <c r="K909" s="190" t="s">
        <v>7</v>
      </c>
      <c r="L909" s="56">
        <v>2000.0</v>
      </c>
      <c r="M909" s="53"/>
      <c r="N909" s="53"/>
      <c r="O909" s="53"/>
    </row>
    <row r="910">
      <c r="A910" s="167" t="s">
        <v>600</v>
      </c>
      <c r="B910" s="188" t="s">
        <v>137</v>
      </c>
      <c r="C910" s="53"/>
      <c r="D910" s="112" t="s">
        <v>136</v>
      </c>
      <c r="E910" s="53"/>
      <c r="F910" s="53"/>
      <c r="G910" s="190" t="s">
        <v>13</v>
      </c>
      <c r="H910" s="28">
        <v>1.0</v>
      </c>
      <c r="I910" s="190" t="s">
        <v>7</v>
      </c>
      <c r="J910" s="56"/>
      <c r="K910" s="190" t="s">
        <v>7</v>
      </c>
      <c r="L910" s="56"/>
      <c r="M910" s="53"/>
      <c r="N910" s="53"/>
      <c r="O910" s="53"/>
    </row>
    <row r="911">
      <c r="A911" s="167" t="s">
        <v>600</v>
      </c>
      <c r="B911" s="188" t="s">
        <v>137</v>
      </c>
      <c r="C911" s="53"/>
      <c r="D911" s="112" t="s">
        <v>136</v>
      </c>
      <c r="E911" s="53"/>
      <c r="F911" s="53"/>
      <c r="G911" s="190" t="s">
        <v>14</v>
      </c>
      <c r="H911" s="28">
        <v>1.0</v>
      </c>
      <c r="I911" s="190" t="s">
        <v>7</v>
      </c>
      <c r="J911" s="56"/>
      <c r="K911" s="190" t="s">
        <v>7</v>
      </c>
      <c r="L911" s="56"/>
      <c r="M911" s="53"/>
      <c r="N911" s="53"/>
      <c r="O911" s="53"/>
    </row>
    <row r="912">
      <c r="A912" s="167" t="s">
        <v>600</v>
      </c>
      <c r="B912" s="188" t="s">
        <v>137</v>
      </c>
      <c r="C912" s="53"/>
      <c r="D912" s="112" t="s">
        <v>136</v>
      </c>
      <c r="E912" s="53"/>
      <c r="F912" s="53"/>
      <c r="G912" s="190" t="s">
        <v>15</v>
      </c>
      <c r="H912" s="28">
        <v>1.0</v>
      </c>
      <c r="I912" s="190" t="s">
        <v>7</v>
      </c>
      <c r="J912" s="56"/>
      <c r="K912" s="190" t="s">
        <v>7</v>
      </c>
      <c r="L912" s="56"/>
      <c r="M912" s="53"/>
      <c r="N912" s="53"/>
      <c r="O912" s="53"/>
    </row>
    <row r="913">
      <c r="A913" s="167" t="s">
        <v>600</v>
      </c>
      <c r="B913" s="188" t="s">
        <v>137</v>
      </c>
      <c r="C913" s="53"/>
      <c r="D913" s="112" t="s">
        <v>136</v>
      </c>
      <c r="E913" s="53"/>
      <c r="F913" s="53"/>
      <c r="G913" s="190" t="s">
        <v>16</v>
      </c>
      <c r="H913" s="28">
        <v>1.0</v>
      </c>
      <c r="I913" s="190" t="s">
        <v>7</v>
      </c>
      <c r="J913" s="56"/>
      <c r="K913" s="190" t="s">
        <v>7</v>
      </c>
      <c r="L913" s="56"/>
      <c r="M913" s="53"/>
      <c r="N913" s="53"/>
      <c r="O913" s="53"/>
    </row>
    <row r="914">
      <c r="A914" s="167" t="s">
        <v>600</v>
      </c>
      <c r="B914" s="188" t="s">
        <v>137</v>
      </c>
      <c r="C914" s="53"/>
      <c r="D914" s="112" t="s">
        <v>136</v>
      </c>
      <c r="E914" s="53"/>
      <c r="F914" s="53"/>
      <c r="G914" s="190" t="s">
        <v>17</v>
      </c>
      <c r="H914" s="28">
        <v>1.0</v>
      </c>
      <c r="I914" s="190" t="s">
        <v>7</v>
      </c>
      <c r="J914" s="56"/>
      <c r="K914" s="190" t="s">
        <v>7</v>
      </c>
      <c r="L914" s="56"/>
      <c r="M914" s="53"/>
      <c r="N914" s="53"/>
      <c r="O914" s="53"/>
    </row>
    <row r="915">
      <c r="A915" s="167" t="s">
        <v>600</v>
      </c>
      <c r="B915" s="188" t="s">
        <v>137</v>
      </c>
      <c r="C915" s="53"/>
      <c r="D915" s="112" t="s">
        <v>136</v>
      </c>
      <c r="E915" s="53"/>
      <c r="F915" s="53"/>
      <c r="G915" s="190" t="s">
        <v>18</v>
      </c>
      <c r="H915" s="28">
        <v>1.0</v>
      </c>
      <c r="I915" s="190" t="s">
        <v>7</v>
      </c>
      <c r="J915" s="56"/>
      <c r="K915" s="190" t="s">
        <v>7</v>
      </c>
      <c r="L915" s="56"/>
      <c r="M915" s="53"/>
      <c r="N915" s="53"/>
      <c r="O915" s="53"/>
    </row>
    <row r="916">
      <c r="A916" s="167" t="s">
        <v>600</v>
      </c>
      <c r="B916" s="188" t="s">
        <v>137</v>
      </c>
      <c r="C916" s="53"/>
      <c r="D916" s="112" t="s">
        <v>136</v>
      </c>
      <c r="E916" s="53"/>
      <c r="F916" s="53"/>
      <c r="G916" s="190" t="s">
        <v>19</v>
      </c>
      <c r="H916" s="28">
        <v>1.0</v>
      </c>
      <c r="I916" s="190" t="s">
        <v>7</v>
      </c>
      <c r="J916" s="56"/>
      <c r="K916" s="190" t="s">
        <v>7</v>
      </c>
      <c r="L916" s="56"/>
      <c r="M916" s="53"/>
      <c r="N916" s="53"/>
      <c r="O916" s="53"/>
    </row>
    <row r="917">
      <c r="A917" s="167" t="s">
        <v>600</v>
      </c>
      <c r="B917" s="188" t="s">
        <v>137</v>
      </c>
      <c r="C917" s="53"/>
      <c r="D917" s="112" t="s">
        <v>136</v>
      </c>
      <c r="E917" s="53"/>
      <c r="F917" s="53"/>
      <c r="G917" s="190" t="s">
        <v>20</v>
      </c>
      <c r="H917" s="28">
        <v>1.0</v>
      </c>
      <c r="I917" s="190" t="s">
        <v>7</v>
      </c>
      <c r="J917" s="56"/>
      <c r="K917" s="190" t="s">
        <v>7</v>
      </c>
      <c r="L917" s="56"/>
      <c r="M917" s="53"/>
      <c r="N917" s="53"/>
      <c r="O917" s="53"/>
    </row>
    <row r="918">
      <c r="A918" s="167" t="s">
        <v>600</v>
      </c>
      <c r="B918" s="188" t="s">
        <v>138</v>
      </c>
      <c r="C918" s="53"/>
      <c r="D918" s="112" t="s">
        <v>139</v>
      </c>
      <c r="E918" s="53"/>
      <c r="F918" s="53"/>
      <c r="G918" s="190" t="s">
        <v>12</v>
      </c>
      <c r="H918" s="28">
        <v>1.0</v>
      </c>
      <c r="I918" s="190" t="s">
        <v>4</v>
      </c>
      <c r="J918" s="56">
        <v>355.0</v>
      </c>
      <c r="K918" s="190" t="s">
        <v>4</v>
      </c>
      <c r="L918" s="56">
        <v>355.0</v>
      </c>
      <c r="M918" s="53"/>
      <c r="N918" s="53"/>
      <c r="O918" s="53"/>
    </row>
    <row r="919">
      <c r="A919" s="167" t="s">
        <v>600</v>
      </c>
      <c r="B919" s="188" t="s">
        <v>138</v>
      </c>
      <c r="C919" s="53"/>
      <c r="D919" s="112" t="s">
        <v>139</v>
      </c>
      <c r="E919" s="53"/>
      <c r="F919" s="53"/>
      <c r="G919" s="190" t="s">
        <v>13</v>
      </c>
      <c r="H919" s="28">
        <v>1.0</v>
      </c>
      <c r="I919" s="190" t="s">
        <v>4</v>
      </c>
      <c r="J919" s="56"/>
      <c r="K919" s="190" t="s">
        <v>4</v>
      </c>
      <c r="L919" s="56"/>
      <c r="M919" s="53"/>
      <c r="N919" s="53"/>
      <c r="O919" s="53"/>
    </row>
    <row r="920">
      <c r="A920" s="167" t="s">
        <v>600</v>
      </c>
      <c r="B920" s="188" t="s">
        <v>138</v>
      </c>
      <c r="C920" s="53"/>
      <c r="D920" s="112" t="s">
        <v>139</v>
      </c>
      <c r="E920" s="53"/>
      <c r="F920" s="53"/>
      <c r="G920" s="149" t="s">
        <v>14</v>
      </c>
      <c r="H920" s="28">
        <v>1.0</v>
      </c>
      <c r="I920" s="190" t="s">
        <v>4</v>
      </c>
      <c r="J920" s="56"/>
      <c r="K920" s="190" t="s">
        <v>4</v>
      </c>
      <c r="L920" s="56"/>
      <c r="M920" s="53"/>
      <c r="N920" s="53"/>
      <c r="O920" s="53"/>
    </row>
    <row r="921">
      <c r="A921" s="167" t="s">
        <v>600</v>
      </c>
      <c r="B921" s="188" t="s">
        <v>138</v>
      </c>
      <c r="C921" s="53"/>
      <c r="D921" s="112" t="s">
        <v>139</v>
      </c>
      <c r="E921" s="53"/>
      <c r="F921" s="53"/>
      <c r="G921" s="190" t="s">
        <v>15</v>
      </c>
      <c r="H921" s="28">
        <v>1.0</v>
      </c>
      <c r="I921" s="190" t="s">
        <v>4</v>
      </c>
      <c r="J921" s="56"/>
      <c r="K921" s="190" t="s">
        <v>4</v>
      </c>
      <c r="L921" s="56"/>
      <c r="M921" s="53"/>
      <c r="N921" s="53"/>
      <c r="O921" s="53"/>
    </row>
    <row r="922">
      <c r="A922" s="167" t="s">
        <v>600</v>
      </c>
      <c r="B922" s="188" t="s">
        <v>138</v>
      </c>
      <c r="C922" s="53"/>
      <c r="D922" s="112" t="s">
        <v>139</v>
      </c>
      <c r="E922" s="53"/>
      <c r="F922" s="53"/>
      <c r="G922" s="190" t="s">
        <v>16</v>
      </c>
      <c r="H922" s="28">
        <v>1.0</v>
      </c>
      <c r="I922" s="190" t="s">
        <v>4</v>
      </c>
      <c r="J922" s="56"/>
      <c r="K922" s="190" t="s">
        <v>4</v>
      </c>
      <c r="L922" s="56"/>
      <c r="M922" s="53"/>
      <c r="N922" s="53"/>
      <c r="O922" s="53"/>
    </row>
    <row r="923">
      <c r="A923" s="167" t="s">
        <v>600</v>
      </c>
      <c r="B923" s="188" t="s">
        <v>138</v>
      </c>
      <c r="C923" s="53"/>
      <c r="D923" s="112" t="s">
        <v>139</v>
      </c>
      <c r="E923" s="53"/>
      <c r="F923" s="53"/>
      <c r="G923" s="190" t="s">
        <v>17</v>
      </c>
      <c r="H923" s="28">
        <v>1.0</v>
      </c>
      <c r="I923" s="190" t="s">
        <v>4</v>
      </c>
      <c r="J923" s="56"/>
      <c r="K923" s="190" t="s">
        <v>4</v>
      </c>
      <c r="L923" s="56"/>
      <c r="M923" s="53"/>
      <c r="N923" s="53"/>
      <c r="O923" s="53"/>
    </row>
    <row r="924">
      <c r="A924" s="167" t="s">
        <v>600</v>
      </c>
      <c r="B924" s="188" t="s">
        <v>138</v>
      </c>
      <c r="C924" s="53"/>
      <c r="D924" s="112" t="s">
        <v>139</v>
      </c>
      <c r="E924" s="53"/>
      <c r="F924" s="53"/>
      <c r="G924" s="190" t="s">
        <v>18</v>
      </c>
      <c r="H924" s="28">
        <v>1.0</v>
      </c>
      <c r="I924" s="190" t="s">
        <v>4</v>
      </c>
      <c r="J924" s="56"/>
      <c r="K924" s="190" t="s">
        <v>4</v>
      </c>
      <c r="L924" s="56"/>
      <c r="M924" s="53"/>
      <c r="N924" s="53"/>
      <c r="O924" s="53"/>
    </row>
    <row r="925">
      <c r="A925" s="167" t="s">
        <v>600</v>
      </c>
      <c r="B925" s="188" t="s">
        <v>138</v>
      </c>
      <c r="C925" s="53"/>
      <c r="D925" s="112" t="s">
        <v>139</v>
      </c>
      <c r="E925" s="53"/>
      <c r="F925" s="53"/>
      <c r="G925" s="190" t="s">
        <v>19</v>
      </c>
      <c r="H925" s="28">
        <v>1.0</v>
      </c>
      <c r="I925" s="190" t="s">
        <v>4</v>
      </c>
      <c r="J925" s="56"/>
      <c r="K925" s="190" t="s">
        <v>4</v>
      </c>
      <c r="L925" s="56"/>
      <c r="M925" s="53"/>
      <c r="N925" s="53"/>
      <c r="O925" s="53"/>
    </row>
    <row r="926">
      <c r="A926" s="167" t="s">
        <v>600</v>
      </c>
      <c r="B926" s="188" t="s">
        <v>138</v>
      </c>
      <c r="C926" s="53"/>
      <c r="D926" s="112" t="s">
        <v>139</v>
      </c>
      <c r="E926" s="53"/>
      <c r="F926" s="53"/>
      <c r="G926" s="190" t="s">
        <v>20</v>
      </c>
      <c r="H926" s="28">
        <v>1.0</v>
      </c>
      <c r="I926" s="190" t="s">
        <v>4</v>
      </c>
      <c r="J926" s="195"/>
      <c r="K926" s="190" t="s">
        <v>4</v>
      </c>
      <c r="L926" s="195"/>
      <c r="M926" s="53"/>
      <c r="N926" s="53"/>
      <c r="O926" s="53"/>
    </row>
    <row r="927">
      <c r="A927" s="167" t="s">
        <v>600</v>
      </c>
      <c r="B927" s="188" t="s">
        <v>138</v>
      </c>
      <c r="C927" s="53"/>
      <c r="D927" s="112" t="s">
        <v>139</v>
      </c>
      <c r="E927" s="53"/>
      <c r="F927" s="53"/>
      <c r="G927" s="190" t="s">
        <v>21</v>
      </c>
      <c r="H927" s="28">
        <v>1.0</v>
      </c>
      <c r="I927" s="190" t="s">
        <v>7</v>
      </c>
      <c r="J927" s="195"/>
      <c r="K927" s="190" t="s">
        <v>7</v>
      </c>
      <c r="L927" s="195"/>
      <c r="M927" s="53"/>
      <c r="N927" s="53"/>
      <c r="O927" s="53"/>
    </row>
    <row r="928">
      <c r="A928" s="167" t="s">
        <v>600</v>
      </c>
      <c r="B928" s="188" t="s">
        <v>138</v>
      </c>
      <c r="C928" s="53"/>
      <c r="D928" s="112" t="s">
        <v>139</v>
      </c>
      <c r="E928" s="53"/>
      <c r="F928" s="53"/>
      <c r="G928" s="190" t="s">
        <v>13</v>
      </c>
      <c r="H928" s="28">
        <v>1.0</v>
      </c>
      <c r="I928" s="190" t="s">
        <v>7</v>
      </c>
      <c r="J928" s="195"/>
      <c r="K928" s="190" t="s">
        <v>7</v>
      </c>
      <c r="L928" s="195"/>
      <c r="M928" s="53"/>
      <c r="N928" s="53"/>
      <c r="O928" s="53"/>
    </row>
    <row r="929">
      <c r="A929" s="167" t="s">
        <v>600</v>
      </c>
      <c r="B929" s="188" t="s">
        <v>138</v>
      </c>
      <c r="C929" s="53"/>
      <c r="D929" s="112" t="s">
        <v>139</v>
      </c>
      <c r="E929" s="53"/>
      <c r="F929" s="53"/>
      <c r="G929" s="190" t="s">
        <v>14</v>
      </c>
      <c r="H929" s="28">
        <v>1.0</v>
      </c>
      <c r="I929" s="190" t="s">
        <v>7</v>
      </c>
      <c r="J929" s="195"/>
      <c r="K929" s="190" t="s">
        <v>7</v>
      </c>
      <c r="L929" s="195"/>
      <c r="M929" s="53"/>
      <c r="N929" s="53"/>
      <c r="O929" s="53"/>
    </row>
    <row r="930">
      <c r="A930" s="167" t="s">
        <v>600</v>
      </c>
      <c r="B930" s="188" t="s">
        <v>138</v>
      </c>
      <c r="C930" s="53"/>
      <c r="D930" s="112" t="s">
        <v>139</v>
      </c>
      <c r="E930" s="53"/>
      <c r="F930" s="53"/>
      <c r="G930" s="190" t="s">
        <v>15</v>
      </c>
      <c r="H930" s="28">
        <v>1.0</v>
      </c>
      <c r="I930" s="190" t="s">
        <v>7</v>
      </c>
      <c r="J930" s="195"/>
      <c r="K930" s="190" t="s">
        <v>7</v>
      </c>
      <c r="L930" s="195"/>
      <c r="M930" s="53"/>
      <c r="N930" s="53"/>
      <c r="O930" s="53"/>
    </row>
    <row r="931">
      <c r="A931" s="167" t="s">
        <v>600</v>
      </c>
      <c r="B931" s="188" t="s">
        <v>138</v>
      </c>
      <c r="C931" s="53"/>
      <c r="D931" s="112" t="s">
        <v>139</v>
      </c>
      <c r="E931" s="53"/>
      <c r="F931" s="53"/>
      <c r="G931" s="190" t="s">
        <v>16</v>
      </c>
      <c r="H931" s="28">
        <v>1.0</v>
      </c>
      <c r="I931" s="190" t="s">
        <v>7</v>
      </c>
      <c r="J931" s="195"/>
      <c r="K931" s="190" t="s">
        <v>7</v>
      </c>
      <c r="L931" s="195"/>
      <c r="M931" s="53"/>
      <c r="N931" s="53"/>
      <c r="O931" s="53"/>
    </row>
    <row r="932">
      <c r="A932" s="167" t="s">
        <v>600</v>
      </c>
      <c r="B932" s="188" t="s">
        <v>138</v>
      </c>
      <c r="C932" s="53"/>
      <c r="D932" s="112" t="s">
        <v>139</v>
      </c>
      <c r="E932" s="53"/>
      <c r="F932" s="53"/>
      <c r="G932" s="190" t="s">
        <v>17</v>
      </c>
      <c r="H932" s="28">
        <v>1.0</v>
      </c>
      <c r="I932" s="190" t="s">
        <v>7</v>
      </c>
      <c r="J932" s="195"/>
      <c r="K932" s="190" t="s">
        <v>7</v>
      </c>
      <c r="L932" s="195"/>
      <c r="M932" s="53"/>
      <c r="N932" s="53"/>
      <c r="O932" s="53"/>
    </row>
    <row r="933">
      <c r="A933" s="167" t="s">
        <v>600</v>
      </c>
      <c r="B933" s="188" t="s">
        <v>138</v>
      </c>
      <c r="C933" s="53"/>
      <c r="D933" s="112" t="s">
        <v>139</v>
      </c>
      <c r="E933" s="53"/>
      <c r="F933" s="53"/>
      <c r="G933" s="190" t="s">
        <v>18</v>
      </c>
      <c r="H933" s="28">
        <v>1.0</v>
      </c>
      <c r="I933" s="190" t="s">
        <v>7</v>
      </c>
      <c r="J933" s="195"/>
      <c r="K933" s="190" t="s">
        <v>7</v>
      </c>
      <c r="L933" s="195"/>
      <c r="M933" s="53"/>
      <c r="N933" s="53"/>
      <c r="O933" s="53"/>
    </row>
    <row r="934">
      <c r="A934" s="167" t="s">
        <v>600</v>
      </c>
      <c r="B934" s="188" t="s">
        <v>138</v>
      </c>
      <c r="C934" s="53"/>
      <c r="D934" s="112" t="s">
        <v>139</v>
      </c>
      <c r="E934" s="53"/>
      <c r="F934" s="53"/>
      <c r="G934" s="190" t="s">
        <v>19</v>
      </c>
      <c r="H934" s="28">
        <v>1.0</v>
      </c>
      <c r="I934" s="190" t="s">
        <v>7</v>
      </c>
      <c r="J934" s="195"/>
      <c r="K934" s="190" t="s">
        <v>7</v>
      </c>
      <c r="L934" s="195"/>
      <c r="M934" s="53"/>
      <c r="N934" s="53"/>
      <c r="O934" s="53"/>
    </row>
    <row r="935">
      <c r="A935" s="167" t="s">
        <v>600</v>
      </c>
      <c r="B935" s="188" t="s">
        <v>138</v>
      </c>
      <c r="C935" s="53"/>
      <c r="D935" s="112" t="s">
        <v>139</v>
      </c>
      <c r="E935" s="53"/>
      <c r="F935" s="53"/>
      <c r="G935" s="190" t="s">
        <v>20</v>
      </c>
      <c r="H935" s="28">
        <v>1.0</v>
      </c>
      <c r="I935" s="190" t="s">
        <v>7</v>
      </c>
      <c r="J935" s="195"/>
      <c r="K935" s="190" t="s">
        <v>7</v>
      </c>
      <c r="L935" s="195"/>
      <c r="M935" s="53"/>
      <c r="N935" s="53"/>
      <c r="O935" s="53"/>
    </row>
    <row r="936">
      <c r="A936" s="167" t="s">
        <v>600</v>
      </c>
      <c r="B936" s="188" t="s">
        <v>140</v>
      </c>
      <c r="C936" s="53"/>
      <c r="D936" s="112" t="s">
        <v>141</v>
      </c>
      <c r="E936" s="53"/>
      <c r="F936" s="53"/>
      <c r="G936" s="190" t="s">
        <v>12</v>
      </c>
      <c r="H936" s="28">
        <v>1.0</v>
      </c>
      <c r="I936" s="190" t="s">
        <v>4</v>
      </c>
      <c r="J936" s="56">
        <v>95.0</v>
      </c>
      <c r="K936" s="190" t="s">
        <v>4</v>
      </c>
      <c r="L936" s="56">
        <v>95.0</v>
      </c>
      <c r="M936" s="53"/>
      <c r="N936" s="53"/>
      <c r="O936" s="53"/>
    </row>
    <row r="937">
      <c r="A937" s="167" t="s">
        <v>600</v>
      </c>
      <c r="B937" s="188" t="s">
        <v>140</v>
      </c>
      <c r="C937" s="53"/>
      <c r="D937" s="112" t="s">
        <v>141</v>
      </c>
      <c r="E937" s="53"/>
      <c r="F937" s="53"/>
      <c r="G937" s="190" t="s">
        <v>13</v>
      </c>
      <c r="H937" s="28">
        <v>1.0</v>
      </c>
      <c r="I937" s="190" t="s">
        <v>4</v>
      </c>
      <c r="J937" s="195"/>
      <c r="K937" s="190" t="s">
        <v>4</v>
      </c>
      <c r="L937" s="195"/>
      <c r="M937" s="53"/>
      <c r="N937" s="53"/>
      <c r="O937" s="53"/>
    </row>
    <row r="938">
      <c r="A938" s="167" t="s">
        <v>600</v>
      </c>
      <c r="B938" s="188" t="s">
        <v>140</v>
      </c>
      <c r="C938" s="53"/>
      <c r="D938" s="112" t="s">
        <v>141</v>
      </c>
      <c r="E938" s="53"/>
      <c r="F938" s="53"/>
      <c r="G938" s="149" t="s">
        <v>14</v>
      </c>
      <c r="H938" s="28">
        <v>1.0</v>
      </c>
      <c r="I938" s="190" t="s">
        <v>4</v>
      </c>
      <c r="J938" s="195"/>
      <c r="K938" s="190" t="s">
        <v>4</v>
      </c>
      <c r="L938" s="195"/>
      <c r="M938" s="53"/>
      <c r="N938" s="53"/>
      <c r="O938" s="53"/>
    </row>
    <row r="939">
      <c r="A939" s="167" t="s">
        <v>600</v>
      </c>
      <c r="B939" s="188" t="s">
        <v>140</v>
      </c>
      <c r="C939" s="53"/>
      <c r="D939" s="112" t="s">
        <v>141</v>
      </c>
      <c r="E939" s="53"/>
      <c r="F939" s="53"/>
      <c r="G939" s="190" t="s">
        <v>15</v>
      </c>
      <c r="H939" s="28">
        <v>1.0</v>
      </c>
      <c r="I939" s="190" t="s">
        <v>4</v>
      </c>
      <c r="J939" s="195"/>
      <c r="K939" s="190" t="s">
        <v>4</v>
      </c>
      <c r="L939" s="195"/>
      <c r="M939" s="53"/>
      <c r="N939" s="53"/>
      <c r="O939" s="53"/>
    </row>
    <row r="940">
      <c r="A940" s="167" t="s">
        <v>600</v>
      </c>
      <c r="B940" s="188" t="s">
        <v>140</v>
      </c>
      <c r="C940" s="53"/>
      <c r="D940" s="112" t="s">
        <v>141</v>
      </c>
      <c r="E940" s="53"/>
      <c r="F940" s="53"/>
      <c r="G940" s="190" t="s">
        <v>16</v>
      </c>
      <c r="H940" s="28">
        <v>1.0</v>
      </c>
      <c r="I940" s="190" t="s">
        <v>4</v>
      </c>
      <c r="J940" s="195"/>
      <c r="K940" s="190" t="s">
        <v>4</v>
      </c>
      <c r="L940" s="195"/>
      <c r="M940" s="53"/>
      <c r="N940" s="53"/>
      <c r="O940" s="53"/>
    </row>
    <row r="941">
      <c r="A941" s="167" t="s">
        <v>600</v>
      </c>
      <c r="B941" s="188" t="s">
        <v>140</v>
      </c>
      <c r="C941" s="53"/>
      <c r="D941" s="112" t="s">
        <v>141</v>
      </c>
      <c r="E941" s="53"/>
      <c r="F941" s="53"/>
      <c r="G941" s="190" t="s">
        <v>17</v>
      </c>
      <c r="H941" s="28">
        <v>1.0</v>
      </c>
      <c r="I941" s="190" t="s">
        <v>4</v>
      </c>
      <c r="J941" s="195"/>
      <c r="K941" s="190" t="s">
        <v>4</v>
      </c>
      <c r="L941" s="195"/>
      <c r="M941" s="53"/>
      <c r="N941" s="53"/>
      <c r="O941" s="53"/>
    </row>
    <row r="942">
      <c r="A942" s="167" t="s">
        <v>600</v>
      </c>
      <c r="B942" s="188" t="s">
        <v>140</v>
      </c>
      <c r="C942" s="53"/>
      <c r="D942" s="112" t="s">
        <v>141</v>
      </c>
      <c r="E942" s="53"/>
      <c r="F942" s="53"/>
      <c r="G942" s="190" t="s">
        <v>18</v>
      </c>
      <c r="H942" s="28">
        <v>1.0</v>
      </c>
      <c r="I942" s="190" t="s">
        <v>4</v>
      </c>
      <c r="J942" s="195"/>
      <c r="K942" s="190" t="s">
        <v>4</v>
      </c>
      <c r="L942" s="195"/>
      <c r="M942" s="53"/>
      <c r="N942" s="53"/>
      <c r="O942" s="53"/>
    </row>
    <row r="943">
      <c r="A943" s="167" t="s">
        <v>600</v>
      </c>
      <c r="B943" s="188" t="s">
        <v>140</v>
      </c>
      <c r="C943" s="53"/>
      <c r="D943" s="112" t="s">
        <v>141</v>
      </c>
      <c r="E943" s="53"/>
      <c r="F943" s="53"/>
      <c r="G943" s="190" t="s">
        <v>19</v>
      </c>
      <c r="H943" s="28">
        <v>1.0</v>
      </c>
      <c r="I943" s="190" t="s">
        <v>4</v>
      </c>
      <c r="J943" s="195"/>
      <c r="K943" s="190" t="s">
        <v>4</v>
      </c>
      <c r="L943" s="195"/>
      <c r="M943" s="53"/>
      <c r="N943" s="53"/>
      <c r="O943" s="53"/>
    </row>
    <row r="944">
      <c r="A944" s="167" t="s">
        <v>600</v>
      </c>
      <c r="B944" s="188" t="s">
        <v>140</v>
      </c>
      <c r="C944" s="53"/>
      <c r="D944" s="112" t="s">
        <v>141</v>
      </c>
      <c r="E944" s="53"/>
      <c r="F944" s="53"/>
      <c r="G944" s="190" t="s">
        <v>20</v>
      </c>
      <c r="H944" s="28">
        <v>1.0</v>
      </c>
      <c r="I944" s="190" t="s">
        <v>4</v>
      </c>
      <c r="J944" s="195"/>
      <c r="K944" s="190" t="s">
        <v>4</v>
      </c>
      <c r="L944" s="195"/>
      <c r="M944" s="53"/>
      <c r="N944" s="53"/>
      <c r="O944" s="53"/>
    </row>
    <row r="945">
      <c r="A945" s="167" t="s">
        <v>600</v>
      </c>
      <c r="B945" s="188" t="s">
        <v>140</v>
      </c>
      <c r="C945" s="53"/>
      <c r="D945" s="112" t="s">
        <v>141</v>
      </c>
      <c r="E945" s="53"/>
      <c r="F945" s="53"/>
      <c r="G945" s="190" t="s">
        <v>21</v>
      </c>
      <c r="H945" s="28">
        <v>1.0</v>
      </c>
      <c r="I945" s="190" t="s">
        <v>7</v>
      </c>
      <c r="J945" s="195"/>
      <c r="K945" s="190" t="s">
        <v>7</v>
      </c>
      <c r="L945" s="195"/>
      <c r="M945" s="53"/>
      <c r="N945" s="53"/>
      <c r="O945" s="53"/>
    </row>
    <row r="946">
      <c r="A946" s="167" t="s">
        <v>600</v>
      </c>
      <c r="B946" s="188" t="s">
        <v>140</v>
      </c>
      <c r="C946" s="53"/>
      <c r="D946" s="112" t="s">
        <v>141</v>
      </c>
      <c r="E946" s="53"/>
      <c r="F946" s="53"/>
      <c r="G946" s="190" t="s">
        <v>13</v>
      </c>
      <c r="H946" s="28">
        <v>1.0</v>
      </c>
      <c r="I946" s="190" t="s">
        <v>7</v>
      </c>
      <c r="J946" s="195"/>
      <c r="K946" s="190" t="s">
        <v>7</v>
      </c>
      <c r="L946" s="195"/>
      <c r="M946" s="53"/>
      <c r="N946" s="53"/>
      <c r="O946" s="53"/>
    </row>
    <row r="947">
      <c r="A947" s="167" t="s">
        <v>600</v>
      </c>
      <c r="B947" s="188" t="s">
        <v>140</v>
      </c>
      <c r="C947" s="53"/>
      <c r="D947" s="112" t="s">
        <v>141</v>
      </c>
      <c r="E947" s="53"/>
      <c r="F947" s="53"/>
      <c r="G947" s="190" t="s">
        <v>14</v>
      </c>
      <c r="H947" s="28">
        <v>1.0</v>
      </c>
      <c r="I947" s="190" t="s">
        <v>7</v>
      </c>
      <c r="J947" s="195"/>
      <c r="K947" s="190" t="s">
        <v>7</v>
      </c>
      <c r="L947" s="195"/>
      <c r="M947" s="53"/>
      <c r="N947" s="53"/>
      <c r="O947" s="53"/>
    </row>
    <row r="948">
      <c r="A948" s="167" t="s">
        <v>600</v>
      </c>
      <c r="B948" s="188" t="s">
        <v>140</v>
      </c>
      <c r="C948" s="53"/>
      <c r="D948" s="112" t="s">
        <v>141</v>
      </c>
      <c r="E948" s="53"/>
      <c r="F948" s="53"/>
      <c r="G948" s="190" t="s">
        <v>15</v>
      </c>
      <c r="H948" s="28">
        <v>1.0</v>
      </c>
      <c r="I948" s="190" t="s">
        <v>7</v>
      </c>
      <c r="J948" s="195">
        <v>1450.0</v>
      </c>
      <c r="K948" s="190" t="s">
        <v>7</v>
      </c>
      <c r="L948" s="195">
        <v>1450.0</v>
      </c>
      <c r="M948" s="53"/>
      <c r="N948" s="53"/>
      <c r="O948" s="53"/>
    </row>
    <row r="949">
      <c r="A949" s="167" t="s">
        <v>600</v>
      </c>
      <c r="B949" s="188" t="s">
        <v>140</v>
      </c>
      <c r="C949" s="53"/>
      <c r="D949" s="112" t="s">
        <v>141</v>
      </c>
      <c r="E949" s="53"/>
      <c r="F949" s="53"/>
      <c r="G949" s="190" t="s">
        <v>16</v>
      </c>
      <c r="H949" s="28">
        <v>1.0</v>
      </c>
      <c r="I949" s="190" t="s">
        <v>7</v>
      </c>
      <c r="J949" s="195">
        <v>1300.0</v>
      </c>
      <c r="K949" s="190" t="s">
        <v>7</v>
      </c>
      <c r="L949" s="195">
        <v>1300.0</v>
      </c>
      <c r="M949" s="53"/>
      <c r="N949" s="53"/>
      <c r="O949" s="53"/>
    </row>
    <row r="950">
      <c r="A950" s="167" t="s">
        <v>600</v>
      </c>
      <c r="B950" s="188" t="s">
        <v>140</v>
      </c>
      <c r="C950" s="53"/>
      <c r="D950" s="112" t="s">
        <v>141</v>
      </c>
      <c r="E950" s="53"/>
      <c r="F950" s="53"/>
      <c r="G950" s="190" t="s">
        <v>17</v>
      </c>
      <c r="H950" s="28">
        <v>1.0</v>
      </c>
      <c r="I950" s="190" t="s">
        <v>7</v>
      </c>
      <c r="J950" s="195">
        <v>2170.0</v>
      </c>
      <c r="K950" s="190" t="s">
        <v>7</v>
      </c>
      <c r="L950" s="195">
        <v>2170.0</v>
      </c>
      <c r="M950" s="53"/>
      <c r="N950" s="53"/>
      <c r="O950" s="53"/>
    </row>
    <row r="951">
      <c r="A951" s="167" t="s">
        <v>600</v>
      </c>
      <c r="B951" s="188" t="s">
        <v>140</v>
      </c>
      <c r="C951" s="53"/>
      <c r="D951" s="112" t="s">
        <v>141</v>
      </c>
      <c r="E951" s="53"/>
      <c r="F951" s="53"/>
      <c r="G951" s="190" t="s">
        <v>18</v>
      </c>
      <c r="H951" s="28">
        <v>1.0</v>
      </c>
      <c r="I951" s="190" t="s">
        <v>7</v>
      </c>
      <c r="J951" s="195">
        <v>1800.0</v>
      </c>
      <c r="K951" s="190" t="s">
        <v>7</v>
      </c>
      <c r="L951" s="195">
        <v>1800.0</v>
      </c>
      <c r="M951" s="53"/>
      <c r="N951" s="53"/>
      <c r="O951" s="53"/>
    </row>
    <row r="952">
      <c r="A952" s="167" t="s">
        <v>600</v>
      </c>
      <c r="B952" s="188" t="s">
        <v>140</v>
      </c>
      <c r="C952" s="53"/>
      <c r="D952" s="112" t="s">
        <v>141</v>
      </c>
      <c r="E952" s="53"/>
      <c r="F952" s="53"/>
      <c r="G952" s="190" t="s">
        <v>19</v>
      </c>
      <c r="H952" s="28">
        <v>1.0</v>
      </c>
      <c r="I952" s="190" t="s">
        <v>7</v>
      </c>
      <c r="J952" s="195"/>
      <c r="K952" s="190" t="s">
        <v>7</v>
      </c>
      <c r="L952" s="195"/>
      <c r="M952" s="53"/>
      <c r="N952" s="53"/>
      <c r="O952" s="53"/>
    </row>
    <row r="953">
      <c r="A953" s="167" t="s">
        <v>600</v>
      </c>
      <c r="B953" s="188" t="s">
        <v>140</v>
      </c>
      <c r="C953" s="53"/>
      <c r="D953" s="112" t="s">
        <v>141</v>
      </c>
      <c r="E953" s="53"/>
      <c r="F953" s="53"/>
      <c r="G953" s="190" t="s">
        <v>20</v>
      </c>
      <c r="H953" s="28">
        <v>1.0</v>
      </c>
      <c r="I953" s="190" t="s">
        <v>7</v>
      </c>
      <c r="J953" s="195"/>
      <c r="K953" s="190" t="s">
        <v>7</v>
      </c>
      <c r="L953" s="195"/>
      <c r="M953" s="53"/>
      <c r="N953" s="53"/>
      <c r="O953" s="53"/>
    </row>
    <row r="954">
      <c r="A954" s="167" t="s">
        <v>600</v>
      </c>
      <c r="B954" s="188" t="s">
        <v>142</v>
      </c>
      <c r="C954" s="53"/>
      <c r="D954" s="112" t="s">
        <v>141</v>
      </c>
      <c r="E954" s="53"/>
      <c r="F954" s="53"/>
      <c r="G954" s="190" t="s">
        <v>12</v>
      </c>
      <c r="H954" s="28">
        <v>1.0</v>
      </c>
      <c r="I954" s="190" t="s">
        <v>4</v>
      </c>
      <c r="J954" s="56">
        <v>0.0</v>
      </c>
      <c r="K954" s="190" t="s">
        <v>4</v>
      </c>
      <c r="L954" s="56">
        <v>0.0</v>
      </c>
      <c r="M954" s="53"/>
      <c r="N954" s="53"/>
      <c r="O954" s="53"/>
    </row>
    <row r="955">
      <c r="A955" s="167" t="s">
        <v>600</v>
      </c>
      <c r="B955" s="188" t="s">
        <v>142</v>
      </c>
      <c r="C955" s="53"/>
      <c r="D955" s="112" t="s">
        <v>141</v>
      </c>
      <c r="E955" s="53"/>
      <c r="F955" s="53"/>
      <c r="G955" s="190" t="s">
        <v>13</v>
      </c>
      <c r="H955" s="28">
        <v>1.0</v>
      </c>
      <c r="I955" s="190" t="s">
        <v>4</v>
      </c>
      <c r="J955" s="195"/>
      <c r="K955" s="190" t="s">
        <v>4</v>
      </c>
      <c r="L955" s="195"/>
      <c r="M955" s="53"/>
      <c r="N955" s="53"/>
      <c r="O955" s="53"/>
    </row>
    <row r="956">
      <c r="A956" s="167" t="s">
        <v>600</v>
      </c>
      <c r="B956" s="188" t="s">
        <v>142</v>
      </c>
      <c r="C956" s="53"/>
      <c r="D956" s="112" t="s">
        <v>141</v>
      </c>
      <c r="E956" s="53"/>
      <c r="F956" s="53"/>
      <c r="G956" s="149" t="s">
        <v>14</v>
      </c>
      <c r="H956" s="28">
        <v>1.0</v>
      </c>
      <c r="I956" s="190" t="s">
        <v>4</v>
      </c>
      <c r="J956" s="195"/>
      <c r="K956" s="190" t="s">
        <v>4</v>
      </c>
      <c r="L956" s="195"/>
      <c r="M956" s="53"/>
      <c r="N956" s="53"/>
      <c r="O956" s="53"/>
    </row>
    <row r="957">
      <c r="A957" s="167" t="s">
        <v>600</v>
      </c>
      <c r="B957" s="188" t="s">
        <v>142</v>
      </c>
      <c r="C957" s="53"/>
      <c r="D957" s="112" t="s">
        <v>141</v>
      </c>
      <c r="E957" s="53"/>
      <c r="F957" s="53"/>
      <c r="G957" s="190" t="s">
        <v>15</v>
      </c>
      <c r="H957" s="28">
        <v>1.0</v>
      </c>
      <c r="I957" s="190" t="s">
        <v>4</v>
      </c>
      <c r="J957" s="195"/>
      <c r="K957" s="190" t="s">
        <v>4</v>
      </c>
      <c r="L957" s="195"/>
      <c r="M957" s="53"/>
      <c r="N957" s="53"/>
      <c r="O957" s="53"/>
    </row>
    <row r="958">
      <c r="A958" s="167" t="s">
        <v>600</v>
      </c>
      <c r="B958" s="188" t="s">
        <v>142</v>
      </c>
      <c r="C958" s="53"/>
      <c r="D958" s="112" t="s">
        <v>141</v>
      </c>
      <c r="E958" s="53"/>
      <c r="F958" s="53"/>
      <c r="G958" s="190" t="s">
        <v>16</v>
      </c>
      <c r="H958" s="28">
        <v>1.0</v>
      </c>
      <c r="I958" s="190" t="s">
        <v>4</v>
      </c>
      <c r="J958" s="195"/>
      <c r="K958" s="190" t="s">
        <v>4</v>
      </c>
      <c r="L958" s="195"/>
      <c r="M958" s="53"/>
      <c r="N958" s="53"/>
      <c r="O958" s="53"/>
    </row>
    <row r="959">
      <c r="A959" s="167" t="s">
        <v>600</v>
      </c>
      <c r="B959" s="188" t="s">
        <v>142</v>
      </c>
      <c r="C959" s="53"/>
      <c r="D959" s="112" t="s">
        <v>141</v>
      </c>
      <c r="E959" s="53"/>
      <c r="F959" s="53"/>
      <c r="G959" s="190" t="s">
        <v>17</v>
      </c>
      <c r="H959" s="28">
        <v>1.0</v>
      </c>
      <c r="I959" s="190" t="s">
        <v>4</v>
      </c>
      <c r="J959" s="195"/>
      <c r="K959" s="190" t="s">
        <v>4</v>
      </c>
      <c r="L959" s="195"/>
      <c r="M959" s="53"/>
      <c r="N959" s="53"/>
      <c r="O959" s="53"/>
    </row>
    <row r="960">
      <c r="A960" s="167" t="s">
        <v>600</v>
      </c>
      <c r="B960" s="188" t="s">
        <v>142</v>
      </c>
      <c r="C960" s="53"/>
      <c r="D960" s="112" t="s">
        <v>141</v>
      </c>
      <c r="E960" s="53"/>
      <c r="F960" s="53"/>
      <c r="G960" s="190" t="s">
        <v>18</v>
      </c>
      <c r="H960" s="28">
        <v>1.0</v>
      </c>
      <c r="I960" s="190" t="s">
        <v>4</v>
      </c>
      <c r="J960" s="195"/>
      <c r="K960" s="190" t="s">
        <v>4</v>
      </c>
      <c r="L960" s="195"/>
      <c r="M960" s="53"/>
      <c r="N960" s="53"/>
      <c r="O960" s="53"/>
    </row>
    <row r="961">
      <c r="A961" s="167" t="s">
        <v>600</v>
      </c>
      <c r="B961" s="188" t="s">
        <v>142</v>
      </c>
      <c r="C961" s="53"/>
      <c r="D961" s="112" t="s">
        <v>141</v>
      </c>
      <c r="E961" s="53"/>
      <c r="F961" s="53"/>
      <c r="G961" s="190" t="s">
        <v>19</v>
      </c>
      <c r="H961" s="28">
        <v>1.0</v>
      </c>
      <c r="I961" s="190" t="s">
        <v>4</v>
      </c>
      <c r="J961" s="195"/>
      <c r="K961" s="190" t="s">
        <v>4</v>
      </c>
      <c r="L961" s="195"/>
      <c r="M961" s="53"/>
      <c r="N961" s="53"/>
      <c r="O961" s="53"/>
    </row>
    <row r="962">
      <c r="A962" s="167" t="s">
        <v>600</v>
      </c>
      <c r="B962" s="188" t="s">
        <v>142</v>
      </c>
      <c r="C962" s="53"/>
      <c r="D962" s="112" t="s">
        <v>141</v>
      </c>
      <c r="E962" s="53"/>
      <c r="F962" s="53"/>
      <c r="G962" s="190" t="s">
        <v>20</v>
      </c>
      <c r="H962" s="28">
        <v>1.0</v>
      </c>
      <c r="I962" s="190" t="s">
        <v>4</v>
      </c>
      <c r="J962" s="195"/>
      <c r="K962" s="190" t="s">
        <v>4</v>
      </c>
      <c r="L962" s="195"/>
      <c r="M962" s="53"/>
      <c r="N962" s="53"/>
      <c r="O962" s="53"/>
    </row>
    <row r="963">
      <c r="A963" s="167" t="s">
        <v>600</v>
      </c>
      <c r="B963" s="188" t="s">
        <v>142</v>
      </c>
      <c r="C963" s="53"/>
      <c r="D963" s="112" t="s">
        <v>141</v>
      </c>
      <c r="E963" s="53"/>
      <c r="F963" s="53"/>
      <c r="G963" s="190" t="s">
        <v>21</v>
      </c>
      <c r="H963" s="28">
        <v>1.0</v>
      </c>
      <c r="I963" s="190" t="s">
        <v>7</v>
      </c>
      <c r="J963" s="195"/>
      <c r="K963" s="190" t="s">
        <v>7</v>
      </c>
      <c r="L963" s="195"/>
      <c r="M963" s="53"/>
      <c r="N963" s="53"/>
      <c r="O963" s="53"/>
    </row>
    <row r="964">
      <c r="A964" s="167" t="s">
        <v>600</v>
      </c>
      <c r="B964" s="188" t="s">
        <v>142</v>
      </c>
      <c r="C964" s="53"/>
      <c r="D964" s="112" t="s">
        <v>141</v>
      </c>
      <c r="E964" s="53"/>
      <c r="F964" s="53"/>
      <c r="G964" s="190" t="s">
        <v>13</v>
      </c>
      <c r="H964" s="28">
        <v>1.0</v>
      </c>
      <c r="I964" s="190" t="s">
        <v>7</v>
      </c>
      <c r="J964" s="195"/>
      <c r="K964" s="190" t="s">
        <v>7</v>
      </c>
      <c r="L964" s="195"/>
      <c r="M964" s="53"/>
      <c r="N964" s="53"/>
      <c r="O964" s="53"/>
    </row>
    <row r="965">
      <c r="A965" s="167" t="s">
        <v>600</v>
      </c>
      <c r="B965" s="188" t="s">
        <v>142</v>
      </c>
      <c r="C965" s="53"/>
      <c r="D965" s="112" t="s">
        <v>141</v>
      </c>
      <c r="E965" s="53"/>
      <c r="F965" s="53"/>
      <c r="G965" s="190" t="s">
        <v>14</v>
      </c>
      <c r="H965" s="28">
        <v>1.0</v>
      </c>
      <c r="I965" s="190" t="s">
        <v>7</v>
      </c>
      <c r="J965" s="195"/>
      <c r="K965" s="190" t="s">
        <v>7</v>
      </c>
      <c r="L965" s="195"/>
      <c r="M965" s="53"/>
      <c r="N965" s="53"/>
      <c r="O965" s="53"/>
    </row>
    <row r="966">
      <c r="A966" s="167" t="s">
        <v>600</v>
      </c>
      <c r="B966" s="188" t="s">
        <v>142</v>
      </c>
      <c r="C966" s="53"/>
      <c r="D966" s="112" t="s">
        <v>141</v>
      </c>
      <c r="E966" s="53"/>
      <c r="F966" s="53"/>
      <c r="G966" s="190" t="s">
        <v>15</v>
      </c>
      <c r="H966" s="28">
        <v>1.0</v>
      </c>
      <c r="I966" s="190" t="s">
        <v>7</v>
      </c>
      <c r="J966" s="195">
        <v>200.0</v>
      </c>
      <c r="K966" s="190" t="s">
        <v>7</v>
      </c>
      <c r="L966" s="195">
        <v>200.0</v>
      </c>
      <c r="M966" s="53"/>
      <c r="N966" s="53"/>
      <c r="O966" s="53"/>
    </row>
    <row r="967">
      <c r="A967" s="167" t="s">
        <v>600</v>
      </c>
      <c r="B967" s="188" t="s">
        <v>142</v>
      </c>
      <c r="C967" s="53"/>
      <c r="D967" s="112" t="s">
        <v>141</v>
      </c>
      <c r="E967" s="53"/>
      <c r="F967" s="53"/>
      <c r="G967" s="190" t="s">
        <v>16</v>
      </c>
      <c r="H967" s="28">
        <v>1.0</v>
      </c>
      <c r="I967" s="190" t="s">
        <v>7</v>
      </c>
      <c r="J967" s="195">
        <v>300.0</v>
      </c>
      <c r="K967" s="190" t="s">
        <v>7</v>
      </c>
      <c r="L967" s="195">
        <v>300.0</v>
      </c>
      <c r="M967" s="53"/>
      <c r="N967" s="53"/>
      <c r="O967" s="53"/>
    </row>
    <row r="968">
      <c r="A968" s="167" t="s">
        <v>600</v>
      </c>
      <c r="B968" s="188" t="s">
        <v>142</v>
      </c>
      <c r="C968" s="53"/>
      <c r="D968" s="112" t="s">
        <v>141</v>
      </c>
      <c r="E968" s="53"/>
      <c r="F968" s="53"/>
      <c r="G968" s="190" t="s">
        <v>17</v>
      </c>
      <c r="H968" s="28">
        <v>1.0</v>
      </c>
      <c r="I968" s="190" t="s">
        <v>7</v>
      </c>
      <c r="J968" s="195">
        <v>200.0</v>
      </c>
      <c r="K968" s="190" t="s">
        <v>7</v>
      </c>
      <c r="L968" s="195">
        <v>200.0</v>
      </c>
      <c r="M968" s="53"/>
      <c r="N968" s="53"/>
      <c r="O968" s="53"/>
    </row>
    <row r="969">
      <c r="A969" s="167" t="s">
        <v>600</v>
      </c>
      <c r="B969" s="188" t="s">
        <v>142</v>
      </c>
      <c r="C969" s="53"/>
      <c r="D969" s="112" t="s">
        <v>141</v>
      </c>
      <c r="E969" s="53"/>
      <c r="F969" s="53"/>
      <c r="G969" s="190" t="s">
        <v>18</v>
      </c>
      <c r="H969" s="28">
        <v>1.0</v>
      </c>
      <c r="I969" s="190" t="s">
        <v>7</v>
      </c>
      <c r="J969" s="195">
        <v>150.0</v>
      </c>
      <c r="K969" s="190" t="s">
        <v>7</v>
      </c>
      <c r="L969" s="195">
        <v>150.0</v>
      </c>
      <c r="M969" s="53"/>
      <c r="N969" s="53"/>
      <c r="O969" s="53"/>
    </row>
    <row r="970">
      <c r="A970" s="167" t="s">
        <v>600</v>
      </c>
      <c r="B970" s="188" t="s">
        <v>142</v>
      </c>
      <c r="C970" s="53"/>
      <c r="D970" s="112" t="s">
        <v>141</v>
      </c>
      <c r="E970" s="53"/>
      <c r="F970" s="53"/>
      <c r="G970" s="190" t="s">
        <v>19</v>
      </c>
      <c r="H970" s="28">
        <v>1.0</v>
      </c>
      <c r="I970" s="190" t="s">
        <v>7</v>
      </c>
      <c r="J970" s="195"/>
      <c r="K970" s="190" t="s">
        <v>7</v>
      </c>
      <c r="L970" s="195"/>
      <c r="M970" s="53"/>
      <c r="N970" s="53"/>
      <c r="O970" s="53"/>
    </row>
    <row r="971">
      <c r="A971" s="167" t="s">
        <v>600</v>
      </c>
      <c r="B971" s="188" t="s">
        <v>142</v>
      </c>
      <c r="C971" s="53"/>
      <c r="D971" s="112" t="s">
        <v>141</v>
      </c>
      <c r="E971" s="53"/>
      <c r="F971" s="53"/>
      <c r="G971" s="190" t="s">
        <v>20</v>
      </c>
      <c r="H971" s="28">
        <v>1.0</v>
      </c>
      <c r="I971" s="190" t="s">
        <v>7</v>
      </c>
      <c r="J971" s="195"/>
      <c r="K971" s="190" t="s">
        <v>7</v>
      </c>
      <c r="L971" s="195"/>
      <c r="M971" s="53"/>
      <c r="N971" s="53"/>
      <c r="O971" s="53"/>
    </row>
    <row r="972">
      <c r="A972" s="167" t="s">
        <v>600</v>
      </c>
      <c r="B972" s="188" t="s">
        <v>143</v>
      </c>
      <c r="C972" s="53"/>
      <c r="D972" s="112" t="s">
        <v>141</v>
      </c>
      <c r="E972" s="53"/>
      <c r="F972" s="53"/>
      <c r="G972" s="190" t="s">
        <v>12</v>
      </c>
      <c r="H972" s="28">
        <v>1.0</v>
      </c>
      <c r="I972" s="190" t="s">
        <v>4</v>
      </c>
      <c r="J972" s="56">
        <v>380.0</v>
      </c>
      <c r="K972" s="190" t="s">
        <v>4</v>
      </c>
      <c r="L972" s="56">
        <v>380.0</v>
      </c>
      <c r="M972" s="53"/>
      <c r="N972" s="53"/>
      <c r="O972" s="53"/>
    </row>
    <row r="973">
      <c r="A973" s="167" t="s">
        <v>600</v>
      </c>
      <c r="B973" s="188" t="s">
        <v>143</v>
      </c>
      <c r="C973" s="53"/>
      <c r="D973" s="112" t="s">
        <v>141</v>
      </c>
      <c r="E973" s="53"/>
      <c r="F973" s="53"/>
      <c r="G973" s="190" t="s">
        <v>13</v>
      </c>
      <c r="H973" s="28">
        <v>1.0</v>
      </c>
      <c r="I973" s="190" t="s">
        <v>4</v>
      </c>
      <c r="J973" s="195"/>
      <c r="K973" s="190" t="s">
        <v>4</v>
      </c>
      <c r="L973" s="195"/>
      <c r="M973" s="53"/>
      <c r="N973" s="53"/>
      <c r="O973" s="53"/>
    </row>
    <row r="974">
      <c r="A974" s="167" t="s">
        <v>600</v>
      </c>
      <c r="B974" s="188" t="s">
        <v>143</v>
      </c>
      <c r="C974" s="53"/>
      <c r="D974" s="112" t="s">
        <v>141</v>
      </c>
      <c r="E974" s="53"/>
      <c r="F974" s="53"/>
      <c r="G974" s="149" t="s">
        <v>14</v>
      </c>
      <c r="H974" s="28">
        <v>1.0</v>
      </c>
      <c r="I974" s="190" t="s">
        <v>4</v>
      </c>
      <c r="J974" s="195"/>
      <c r="K974" s="190" t="s">
        <v>4</v>
      </c>
      <c r="L974" s="195"/>
      <c r="M974" s="53"/>
      <c r="N974" s="53"/>
      <c r="O974" s="53"/>
    </row>
    <row r="975">
      <c r="A975" s="167" t="s">
        <v>600</v>
      </c>
      <c r="B975" s="188" t="s">
        <v>143</v>
      </c>
      <c r="C975" s="53"/>
      <c r="D975" s="112" t="s">
        <v>141</v>
      </c>
      <c r="E975" s="53"/>
      <c r="F975" s="53"/>
      <c r="G975" s="190" t="s">
        <v>15</v>
      </c>
      <c r="H975" s="28">
        <v>1.0</v>
      </c>
      <c r="I975" s="190" t="s">
        <v>4</v>
      </c>
      <c r="J975" s="195"/>
      <c r="K975" s="190" t="s">
        <v>4</v>
      </c>
      <c r="L975" s="195"/>
      <c r="M975" s="53"/>
      <c r="N975" s="53"/>
      <c r="O975" s="53"/>
    </row>
    <row r="976">
      <c r="A976" s="167" t="s">
        <v>600</v>
      </c>
      <c r="B976" s="188" t="s">
        <v>143</v>
      </c>
      <c r="C976" s="53"/>
      <c r="D976" s="112" t="s">
        <v>141</v>
      </c>
      <c r="E976" s="53"/>
      <c r="F976" s="53"/>
      <c r="G976" s="190" t="s">
        <v>16</v>
      </c>
      <c r="H976" s="28">
        <v>1.0</v>
      </c>
      <c r="I976" s="190" t="s">
        <v>4</v>
      </c>
      <c r="J976" s="195"/>
      <c r="K976" s="190" t="s">
        <v>4</v>
      </c>
      <c r="L976" s="195"/>
      <c r="M976" s="53"/>
      <c r="N976" s="53"/>
      <c r="O976" s="53"/>
    </row>
    <row r="977">
      <c r="A977" s="167" t="s">
        <v>600</v>
      </c>
      <c r="B977" s="188" t="s">
        <v>143</v>
      </c>
      <c r="C977" s="53"/>
      <c r="D977" s="112" t="s">
        <v>141</v>
      </c>
      <c r="E977" s="53"/>
      <c r="F977" s="53"/>
      <c r="G977" s="190" t="s">
        <v>17</v>
      </c>
      <c r="H977" s="28">
        <v>1.0</v>
      </c>
      <c r="I977" s="190" t="s">
        <v>4</v>
      </c>
      <c r="J977" s="195"/>
      <c r="K977" s="190" t="s">
        <v>4</v>
      </c>
      <c r="L977" s="195"/>
      <c r="M977" s="53"/>
      <c r="N977" s="53"/>
      <c r="O977" s="53"/>
    </row>
    <row r="978">
      <c r="A978" s="167" t="s">
        <v>600</v>
      </c>
      <c r="B978" s="188" t="s">
        <v>143</v>
      </c>
      <c r="C978" s="53"/>
      <c r="D978" s="112" t="s">
        <v>141</v>
      </c>
      <c r="E978" s="53"/>
      <c r="F978" s="53"/>
      <c r="G978" s="190" t="s">
        <v>18</v>
      </c>
      <c r="H978" s="28">
        <v>1.0</v>
      </c>
      <c r="I978" s="190" t="s">
        <v>4</v>
      </c>
      <c r="J978" s="195"/>
      <c r="K978" s="190" t="s">
        <v>4</v>
      </c>
      <c r="L978" s="195"/>
      <c r="M978" s="53"/>
      <c r="N978" s="53"/>
      <c r="O978" s="53"/>
    </row>
    <row r="979">
      <c r="A979" s="167" t="s">
        <v>600</v>
      </c>
      <c r="B979" s="188" t="s">
        <v>143</v>
      </c>
      <c r="C979" s="53"/>
      <c r="D979" s="112" t="s">
        <v>141</v>
      </c>
      <c r="E979" s="53"/>
      <c r="F979" s="53"/>
      <c r="G979" s="190" t="s">
        <v>19</v>
      </c>
      <c r="H979" s="28">
        <v>1.0</v>
      </c>
      <c r="I979" s="190" t="s">
        <v>4</v>
      </c>
      <c r="J979" s="195"/>
      <c r="K979" s="190" t="s">
        <v>4</v>
      </c>
      <c r="L979" s="195"/>
      <c r="M979" s="53"/>
      <c r="N979" s="53"/>
      <c r="O979" s="53"/>
    </row>
    <row r="980">
      <c r="A980" s="167" t="s">
        <v>600</v>
      </c>
      <c r="B980" s="188" t="s">
        <v>143</v>
      </c>
      <c r="C980" s="53"/>
      <c r="D980" s="112" t="s">
        <v>141</v>
      </c>
      <c r="E980" s="53"/>
      <c r="F980" s="53"/>
      <c r="G980" s="190" t="s">
        <v>20</v>
      </c>
      <c r="H980" s="28">
        <v>1.0</v>
      </c>
      <c r="I980" s="190" t="s">
        <v>4</v>
      </c>
      <c r="J980" s="195"/>
      <c r="K980" s="190" t="s">
        <v>4</v>
      </c>
      <c r="L980" s="195"/>
      <c r="M980" s="53"/>
      <c r="N980" s="53"/>
      <c r="O980" s="53"/>
    </row>
    <row r="981">
      <c r="A981" s="167" t="s">
        <v>600</v>
      </c>
      <c r="B981" s="188" t="s">
        <v>143</v>
      </c>
      <c r="C981" s="53"/>
      <c r="D981" s="112" t="s">
        <v>141</v>
      </c>
      <c r="E981" s="53"/>
      <c r="F981" s="53"/>
      <c r="G981" s="190" t="s">
        <v>21</v>
      </c>
      <c r="H981" s="28">
        <v>1.0</v>
      </c>
      <c r="I981" s="190" t="s">
        <v>7</v>
      </c>
      <c r="J981" s="195"/>
      <c r="K981" s="190" t="s">
        <v>7</v>
      </c>
      <c r="L981" s="195"/>
      <c r="M981" s="53"/>
      <c r="N981" s="53"/>
      <c r="O981" s="53"/>
    </row>
    <row r="982">
      <c r="A982" s="167" t="s">
        <v>600</v>
      </c>
      <c r="B982" s="188" t="s">
        <v>143</v>
      </c>
      <c r="C982" s="53"/>
      <c r="D982" s="112" t="s">
        <v>141</v>
      </c>
      <c r="E982" s="53"/>
      <c r="F982" s="53"/>
      <c r="G982" s="190" t="s">
        <v>13</v>
      </c>
      <c r="H982" s="28">
        <v>1.0</v>
      </c>
      <c r="I982" s="190" t="s">
        <v>7</v>
      </c>
      <c r="J982" s="195"/>
      <c r="K982" s="190" t="s">
        <v>7</v>
      </c>
      <c r="L982" s="195"/>
      <c r="M982" s="53"/>
      <c r="N982" s="53"/>
      <c r="O982" s="53"/>
    </row>
    <row r="983">
      <c r="A983" s="167" t="s">
        <v>600</v>
      </c>
      <c r="B983" s="188" t="s">
        <v>143</v>
      </c>
      <c r="C983" s="53"/>
      <c r="D983" s="112" t="s">
        <v>141</v>
      </c>
      <c r="E983" s="53"/>
      <c r="F983" s="53"/>
      <c r="G983" s="190" t="s">
        <v>14</v>
      </c>
      <c r="H983" s="28">
        <v>1.0</v>
      </c>
      <c r="I983" s="190" t="s">
        <v>7</v>
      </c>
      <c r="J983" s="195"/>
      <c r="K983" s="190" t="s">
        <v>7</v>
      </c>
      <c r="L983" s="195"/>
      <c r="M983" s="53"/>
      <c r="N983" s="53"/>
      <c r="O983" s="53"/>
    </row>
    <row r="984">
      <c r="A984" s="167" t="s">
        <v>600</v>
      </c>
      <c r="B984" s="188" t="s">
        <v>143</v>
      </c>
      <c r="C984" s="53"/>
      <c r="D984" s="112" t="s">
        <v>141</v>
      </c>
      <c r="E984" s="53"/>
      <c r="F984" s="53"/>
      <c r="G984" s="190" t="s">
        <v>15</v>
      </c>
      <c r="H984" s="28">
        <v>1.0</v>
      </c>
      <c r="I984" s="190" t="s">
        <v>7</v>
      </c>
      <c r="J984" s="195">
        <v>0.0</v>
      </c>
      <c r="K984" s="190" t="s">
        <v>7</v>
      </c>
      <c r="L984" s="195">
        <v>0.0</v>
      </c>
      <c r="M984" s="53"/>
      <c r="N984" s="53"/>
      <c r="O984" s="53"/>
    </row>
    <row r="985">
      <c r="A985" s="167" t="s">
        <v>600</v>
      </c>
      <c r="B985" s="188" t="s">
        <v>143</v>
      </c>
      <c r="C985" s="53"/>
      <c r="D985" s="112" t="s">
        <v>141</v>
      </c>
      <c r="E985" s="53"/>
      <c r="F985" s="53"/>
      <c r="G985" s="190" t="s">
        <v>16</v>
      </c>
      <c r="H985" s="28">
        <v>1.0</v>
      </c>
      <c r="I985" s="190" t="s">
        <v>7</v>
      </c>
      <c r="J985" s="195">
        <v>1500.0</v>
      </c>
      <c r="K985" s="190" t="s">
        <v>7</v>
      </c>
      <c r="L985" s="195">
        <v>1500.0</v>
      </c>
      <c r="M985" s="53"/>
      <c r="N985" s="53"/>
      <c r="O985" s="53"/>
    </row>
    <row r="986">
      <c r="A986" s="167" t="s">
        <v>600</v>
      </c>
      <c r="B986" s="188" t="s">
        <v>143</v>
      </c>
      <c r="C986" s="53"/>
      <c r="D986" s="112" t="s">
        <v>141</v>
      </c>
      <c r="E986" s="53"/>
      <c r="F986" s="53"/>
      <c r="G986" s="190" t="s">
        <v>17</v>
      </c>
      <c r="H986" s="28">
        <v>1.0</v>
      </c>
      <c r="I986" s="190" t="s">
        <v>7</v>
      </c>
      <c r="J986" s="195">
        <v>399.0</v>
      </c>
      <c r="K986" s="190" t="s">
        <v>7</v>
      </c>
      <c r="L986" s="195">
        <v>399.0</v>
      </c>
      <c r="M986" s="53"/>
      <c r="N986" s="53"/>
      <c r="O986" s="53"/>
    </row>
    <row r="987">
      <c r="A987" s="167" t="s">
        <v>600</v>
      </c>
      <c r="B987" s="188" t="s">
        <v>143</v>
      </c>
      <c r="C987" s="53"/>
      <c r="D987" s="112" t="s">
        <v>141</v>
      </c>
      <c r="E987" s="53"/>
      <c r="F987" s="53"/>
      <c r="G987" s="190" t="s">
        <v>18</v>
      </c>
      <c r="H987" s="28">
        <v>1.0</v>
      </c>
      <c r="I987" s="190" t="s">
        <v>7</v>
      </c>
      <c r="J987" s="195"/>
      <c r="K987" s="190" t="s">
        <v>7</v>
      </c>
      <c r="L987" s="195"/>
      <c r="M987" s="53"/>
      <c r="N987" s="53"/>
      <c r="O987" s="53"/>
    </row>
    <row r="988">
      <c r="A988" s="167" t="s">
        <v>600</v>
      </c>
      <c r="B988" s="188" t="s">
        <v>143</v>
      </c>
      <c r="C988" s="53"/>
      <c r="D988" s="112" t="s">
        <v>141</v>
      </c>
      <c r="E988" s="53"/>
      <c r="F988" s="53"/>
      <c r="G988" s="190" t="s">
        <v>19</v>
      </c>
      <c r="H988" s="28">
        <v>1.0</v>
      </c>
      <c r="I988" s="190" t="s">
        <v>7</v>
      </c>
      <c r="J988" s="195"/>
      <c r="K988" s="190" t="s">
        <v>7</v>
      </c>
      <c r="L988" s="195"/>
      <c r="M988" s="53"/>
      <c r="N988" s="53"/>
      <c r="O988" s="53"/>
    </row>
    <row r="989">
      <c r="A989" s="167" t="s">
        <v>600</v>
      </c>
      <c r="B989" s="188" t="s">
        <v>143</v>
      </c>
      <c r="C989" s="53"/>
      <c r="D989" s="112" t="s">
        <v>141</v>
      </c>
      <c r="E989" s="53"/>
      <c r="F989" s="53"/>
      <c r="G989" s="190" t="s">
        <v>20</v>
      </c>
      <c r="H989" s="28">
        <v>1.0</v>
      </c>
      <c r="I989" s="190" t="s">
        <v>7</v>
      </c>
      <c r="J989" s="195"/>
      <c r="K989" s="190" t="s">
        <v>7</v>
      </c>
      <c r="L989" s="195"/>
      <c r="M989" s="53"/>
      <c r="N989" s="53"/>
      <c r="O989" s="53"/>
    </row>
    <row r="990">
      <c r="A990" s="167" t="s">
        <v>600</v>
      </c>
      <c r="B990" s="188" t="s">
        <v>144</v>
      </c>
      <c r="C990" s="53"/>
      <c r="D990" s="112" t="s">
        <v>141</v>
      </c>
      <c r="E990" s="53"/>
      <c r="F990" s="53"/>
      <c r="G990" s="190" t="s">
        <v>12</v>
      </c>
      <c r="H990" s="28">
        <v>1.0</v>
      </c>
      <c r="I990" s="190" t="s">
        <v>4</v>
      </c>
      <c r="J990" s="56">
        <v>130.0</v>
      </c>
      <c r="K990" s="190" t="s">
        <v>4</v>
      </c>
      <c r="L990" s="56">
        <v>130.0</v>
      </c>
      <c r="M990" s="53"/>
      <c r="N990" s="53"/>
      <c r="O990" s="53"/>
    </row>
    <row r="991">
      <c r="A991" s="167" t="s">
        <v>600</v>
      </c>
      <c r="B991" s="188" t="s">
        <v>144</v>
      </c>
      <c r="C991" s="53"/>
      <c r="D991" s="112" t="s">
        <v>141</v>
      </c>
      <c r="E991" s="53"/>
      <c r="F991" s="53"/>
      <c r="G991" s="190" t="s">
        <v>13</v>
      </c>
      <c r="H991" s="28">
        <v>1.0</v>
      </c>
      <c r="I991" s="190" t="s">
        <v>4</v>
      </c>
      <c r="J991" s="56"/>
      <c r="K991" s="190" t="s">
        <v>4</v>
      </c>
      <c r="L991" s="56"/>
      <c r="M991" s="53"/>
      <c r="N991" s="53"/>
      <c r="O991" s="53"/>
    </row>
    <row r="992">
      <c r="A992" s="167" t="s">
        <v>600</v>
      </c>
      <c r="B992" s="188" t="s">
        <v>144</v>
      </c>
      <c r="C992" s="53"/>
      <c r="D992" s="112" t="s">
        <v>141</v>
      </c>
      <c r="E992" s="53"/>
      <c r="F992" s="53"/>
      <c r="G992" s="149" t="s">
        <v>14</v>
      </c>
      <c r="H992" s="28">
        <v>1.0</v>
      </c>
      <c r="I992" s="190" t="s">
        <v>4</v>
      </c>
      <c r="J992" s="56"/>
      <c r="K992" s="190" t="s">
        <v>4</v>
      </c>
      <c r="L992" s="56"/>
      <c r="M992" s="53"/>
      <c r="N992" s="53"/>
      <c r="O992" s="53"/>
    </row>
    <row r="993">
      <c r="A993" s="167" t="s">
        <v>600</v>
      </c>
      <c r="B993" s="188" t="s">
        <v>144</v>
      </c>
      <c r="C993" s="53"/>
      <c r="D993" s="112" t="s">
        <v>141</v>
      </c>
      <c r="E993" s="53"/>
      <c r="F993" s="53"/>
      <c r="G993" s="190" t="s">
        <v>15</v>
      </c>
      <c r="H993" s="28">
        <v>1.0</v>
      </c>
      <c r="I993" s="190" t="s">
        <v>4</v>
      </c>
      <c r="J993" s="56"/>
      <c r="K993" s="190" t="s">
        <v>4</v>
      </c>
      <c r="L993" s="56"/>
      <c r="M993" s="53"/>
      <c r="N993" s="53"/>
      <c r="O993" s="53"/>
    </row>
    <row r="994">
      <c r="A994" s="167" t="s">
        <v>600</v>
      </c>
      <c r="B994" s="188" t="s">
        <v>144</v>
      </c>
      <c r="C994" s="53"/>
      <c r="D994" s="112" t="s">
        <v>141</v>
      </c>
      <c r="E994" s="53"/>
      <c r="F994" s="53"/>
      <c r="G994" s="190" t="s">
        <v>16</v>
      </c>
      <c r="H994" s="28">
        <v>1.0</v>
      </c>
      <c r="I994" s="190" t="s">
        <v>4</v>
      </c>
      <c r="J994" s="56"/>
      <c r="K994" s="190" t="s">
        <v>4</v>
      </c>
      <c r="L994" s="56"/>
      <c r="M994" s="53"/>
      <c r="N994" s="53"/>
      <c r="O994" s="53"/>
    </row>
    <row r="995">
      <c r="A995" s="167" t="s">
        <v>600</v>
      </c>
      <c r="B995" s="188" t="s">
        <v>144</v>
      </c>
      <c r="C995" s="53"/>
      <c r="D995" s="112" t="s">
        <v>141</v>
      </c>
      <c r="E995" s="53"/>
      <c r="F995" s="53"/>
      <c r="G995" s="190" t="s">
        <v>17</v>
      </c>
      <c r="H995" s="28">
        <v>1.0</v>
      </c>
      <c r="I995" s="190" t="s">
        <v>4</v>
      </c>
      <c r="J995" s="56"/>
      <c r="K995" s="190" t="s">
        <v>4</v>
      </c>
      <c r="L995" s="56"/>
      <c r="M995" s="53"/>
      <c r="N995" s="53"/>
      <c r="O995" s="53"/>
    </row>
    <row r="996">
      <c r="A996" s="167" t="s">
        <v>600</v>
      </c>
      <c r="B996" s="188" t="s">
        <v>144</v>
      </c>
      <c r="C996" s="53"/>
      <c r="D996" s="112" t="s">
        <v>141</v>
      </c>
      <c r="E996" s="53"/>
      <c r="F996" s="53"/>
      <c r="G996" s="190" t="s">
        <v>18</v>
      </c>
      <c r="H996" s="28">
        <v>1.0</v>
      </c>
      <c r="I996" s="190" t="s">
        <v>4</v>
      </c>
      <c r="J996" s="56"/>
      <c r="K996" s="190" t="s">
        <v>4</v>
      </c>
      <c r="L996" s="56"/>
      <c r="M996" s="53"/>
      <c r="N996" s="53"/>
      <c r="O996" s="53"/>
    </row>
    <row r="997">
      <c r="A997" s="167" t="s">
        <v>600</v>
      </c>
      <c r="B997" s="188" t="s">
        <v>144</v>
      </c>
      <c r="C997" s="53"/>
      <c r="D997" s="112" t="s">
        <v>141</v>
      </c>
      <c r="E997" s="53"/>
      <c r="F997" s="53"/>
      <c r="G997" s="190" t="s">
        <v>19</v>
      </c>
      <c r="H997" s="28">
        <v>1.0</v>
      </c>
      <c r="I997" s="190" t="s">
        <v>4</v>
      </c>
      <c r="J997" s="56"/>
      <c r="K997" s="190" t="s">
        <v>4</v>
      </c>
      <c r="L997" s="56"/>
      <c r="M997" s="53"/>
      <c r="N997" s="53"/>
      <c r="O997" s="53"/>
    </row>
    <row r="998">
      <c r="A998" s="167" t="s">
        <v>600</v>
      </c>
      <c r="B998" s="188" t="s">
        <v>144</v>
      </c>
      <c r="C998" s="53"/>
      <c r="D998" s="112" t="s">
        <v>141</v>
      </c>
      <c r="E998" s="53"/>
      <c r="F998" s="53"/>
      <c r="G998" s="190" t="s">
        <v>20</v>
      </c>
      <c r="H998" s="28">
        <v>1.0</v>
      </c>
      <c r="I998" s="190" t="s">
        <v>4</v>
      </c>
      <c r="J998" s="56"/>
      <c r="K998" s="190" t="s">
        <v>4</v>
      </c>
      <c r="L998" s="56"/>
      <c r="M998" s="53"/>
      <c r="N998" s="53"/>
      <c r="O998" s="53"/>
    </row>
    <row r="999">
      <c r="A999" s="167" t="s">
        <v>600</v>
      </c>
      <c r="B999" s="188" t="s">
        <v>144</v>
      </c>
      <c r="C999" s="53"/>
      <c r="D999" s="112" t="s">
        <v>141</v>
      </c>
      <c r="E999" s="53"/>
      <c r="F999" s="53"/>
      <c r="G999" s="190" t="s">
        <v>21</v>
      </c>
      <c r="H999" s="28">
        <v>1.0</v>
      </c>
      <c r="I999" s="190" t="s">
        <v>7</v>
      </c>
      <c r="J999" s="56"/>
      <c r="K999" s="190" t="s">
        <v>7</v>
      </c>
      <c r="L999" s="56"/>
      <c r="M999" s="53"/>
      <c r="N999" s="53"/>
      <c r="O999" s="53"/>
    </row>
    <row r="1000">
      <c r="A1000" s="167" t="s">
        <v>600</v>
      </c>
      <c r="B1000" s="188" t="s">
        <v>144</v>
      </c>
      <c r="C1000" s="53"/>
      <c r="D1000" s="112" t="s">
        <v>141</v>
      </c>
      <c r="E1000" s="53"/>
      <c r="F1000" s="53"/>
      <c r="G1000" s="190" t="s">
        <v>13</v>
      </c>
      <c r="H1000" s="28">
        <v>1.0</v>
      </c>
      <c r="I1000" s="190" t="s">
        <v>7</v>
      </c>
      <c r="J1000" s="56"/>
      <c r="K1000" s="190" t="s">
        <v>7</v>
      </c>
      <c r="L1000" s="56"/>
      <c r="M1000" s="53"/>
      <c r="N1000" s="53"/>
      <c r="O1000" s="53"/>
    </row>
    <row r="1001">
      <c r="A1001" s="167" t="s">
        <v>600</v>
      </c>
      <c r="B1001" s="188" t="s">
        <v>144</v>
      </c>
      <c r="C1001" s="53"/>
      <c r="D1001" s="112" t="s">
        <v>141</v>
      </c>
      <c r="E1001" s="53"/>
      <c r="F1001" s="53"/>
      <c r="G1001" s="190" t="s">
        <v>14</v>
      </c>
      <c r="H1001" s="28">
        <v>1.0</v>
      </c>
      <c r="I1001" s="190" t="s">
        <v>7</v>
      </c>
      <c r="J1001" s="56">
        <v>1680.0</v>
      </c>
      <c r="K1001" s="190" t="s">
        <v>7</v>
      </c>
      <c r="L1001" s="56">
        <v>1680.0</v>
      </c>
      <c r="M1001" s="53"/>
      <c r="N1001" s="53"/>
      <c r="O1001" s="53"/>
    </row>
    <row r="1002">
      <c r="A1002" s="167" t="s">
        <v>600</v>
      </c>
      <c r="B1002" s="188" t="s">
        <v>144</v>
      </c>
      <c r="C1002" s="53"/>
      <c r="D1002" s="112" t="s">
        <v>141</v>
      </c>
      <c r="E1002" s="53"/>
      <c r="F1002" s="53"/>
      <c r="G1002" s="190" t="s">
        <v>15</v>
      </c>
      <c r="H1002" s="28">
        <v>1.0</v>
      </c>
      <c r="I1002" s="190" t="s">
        <v>7</v>
      </c>
      <c r="J1002" s="56">
        <v>2400.0</v>
      </c>
      <c r="K1002" s="190" t="s">
        <v>7</v>
      </c>
      <c r="L1002" s="56">
        <v>2400.0</v>
      </c>
      <c r="M1002" s="53"/>
      <c r="N1002" s="53"/>
      <c r="O1002" s="53"/>
    </row>
    <row r="1003">
      <c r="A1003" s="167" t="s">
        <v>600</v>
      </c>
      <c r="B1003" s="188" t="s">
        <v>144</v>
      </c>
      <c r="C1003" s="53"/>
      <c r="D1003" s="112" t="s">
        <v>141</v>
      </c>
      <c r="E1003" s="53"/>
      <c r="F1003" s="53"/>
      <c r="G1003" s="190" t="s">
        <v>16</v>
      </c>
      <c r="H1003" s="28">
        <v>1.0</v>
      </c>
      <c r="I1003" s="190" t="s">
        <v>7</v>
      </c>
      <c r="J1003" s="56">
        <v>2500.0</v>
      </c>
      <c r="K1003" s="190" t="s">
        <v>7</v>
      </c>
      <c r="L1003" s="56">
        <v>2500.0</v>
      </c>
      <c r="M1003" s="53"/>
      <c r="N1003" s="53"/>
      <c r="O1003" s="53"/>
    </row>
    <row r="1004">
      <c r="A1004" s="167" t="s">
        <v>600</v>
      </c>
      <c r="B1004" s="188" t="s">
        <v>144</v>
      </c>
      <c r="C1004" s="53"/>
      <c r="D1004" s="112" t="s">
        <v>141</v>
      </c>
      <c r="E1004" s="53"/>
      <c r="F1004" s="53"/>
      <c r="G1004" s="190" t="s">
        <v>17</v>
      </c>
      <c r="H1004" s="28">
        <v>1.0</v>
      </c>
      <c r="I1004" s="190" t="s">
        <v>7</v>
      </c>
      <c r="J1004" s="56">
        <v>0.0</v>
      </c>
      <c r="K1004" s="190" t="s">
        <v>7</v>
      </c>
      <c r="L1004" s="56">
        <v>0.0</v>
      </c>
      <c r="M1004" s="53"/>
      <c r="N1004" s="53"/>
      <c r="O1004" s="53"/>
    </row>
    <row r="1005">
      <c r="A1005" s="167" t="s">
        <v>600</v>
      </c>
      <c r="B1005" s="188" t="s">
        <v>144</v>
      </c>
      <c r="C1005" s="53"/>
      <c r="D1005" s="112" t="s">
        <v>141</v>
      </c>
      <c r="E1005" s="53"/>
      <c r="F1005" s="53"/>
      <c r="G1005" s="190" t="s">
        <v>18</v>
      </c>
      <c r="H1005" s="28">
        <v>1.0</v>
      </c>
      <c r="I1005" s="190" t="s">
        <v>7</v>
      </c>
      <c r="J1005" s="56">
        <v>147.0</v>
      </c>
      <c r="K1005" s="190" t="s">
        <v>7</v>
      </c>
      <c r="L1005" s="56">
        <v>147.0</v>
      </c>
      <c r="M1005" s="53"/>
      <c r="N1005" s="53"/>
      <c r="O1005" s="53"/>
    </row>
    <row r="1006">
      <c r="A1006" s="167" t="s">
        <v>600</v>
      </c>
      <c r="B1006" s="188" t="s">
        <v>144</v>
      </c>
      <c r="C1006" s="53"/>
      <c r="D1006" s="112" t="s">
        <v>141</v>
      </c>
      <c r="E1006" s="53"/>
      <c r="F1006" s="53"/>
      <c r="G1006" s="190" t="s">
        <v>19</v>
      </c>
      <c r="H1006" s="28">
        <v>1.0</v>
      </c>
      <c r="I1006" s="190" t="s">
        <v>7</v>
      </c>
      <c r="J1006" s="56"/>
      <c r="K1006" s="190" t="s">
        <v>7</v>
      </c>
      <c r="L1006" s="56"/>
      <c r="M1006" s="53"/>
      <c r="N1006" s="53"/>
      <c r="O1006" s="53"/>
    </row>
    <row r="1007">
      <c r="A1007" s="167" t="s">
        <v>600</v>
      </c>
      <c r="B1007" s="188" t="s">
        <v>144</v>
      </c>
      <c r="C1007" s="53"/>
      <c r="D1007" s="112" t="s">
        <v>141</v>
      </c>
      <c r="E1007" s="53"/>
      <c r="F1007" s="53"/>
      <c r="G1007" s="190" t="s">
        <v>20</v>
      </c>
      <c r="H1007" s="28">
        <v>1.0</v>
      </c>
      <c r="I1007" s="190" t="s">
        <v>7</v>
      </c>
      <c r="J1007" s="56"/>
      <c r="K1007" s="190" t="s">
        <v>7</v>
      </c>
      <c r="L1007" s="56"/>
      <c r="M1007" s="53"/>
      <c r="N1007" s="53"/>
      <c r="O1007" s="53"/>
    </row>
    <row r="1008">
      <c r="A1008" s="167" t="s">
        <v>600</v>
      </c>
      <c r="B1008" s="188" t="s">
        <v>145</v>
      </c>
      <c r="C1008" s="53"/>
      <c r="D1008" s="112" t="s">
        <v>141</v>
      </c>
      <c r="E1008" s="53"/>
      <c r="F1008" s="53"/>
      <c r="G1008" s="190" t="s">
        <v>12</v>
      </c>
      <c r="H1008" s="28">
        <v>1.0</v>
      </c>
      <c r="I1008" s="190" t="s">
        <v>4</v>
      </c>
      <c r="J1008" s="56">
        <v>44.0</v>
      </c>
      <c r="K1008" s="190" t="s">
        <v>4</v>
      </c>
      <c r="L1008" s="56">
        <v>44.0</v>
      </c>
      <c r="M1008" s="53"/>
      <c r="N1008" s="53"/>
      <c r="O1008" s="53"/>
    </row>
    <row r="1009">
      <c r="A1009" s="167" t="s">
        <v>600</v>
      </c>
      <c r="B1009" s="188" t="s">
        <v>145</v>
      </c>
      <c r="C1009" s="53"/>
      <c r="D1009" s="112" t="s">
        <v>141</v>
      </c>
      <c r="E1009" s="53"/>
      <c r="F1009" s="53"/>
      <c r="G1009" s="190" t="s">
        <v>13</v>
      </c>
      <c r="H1009" s="28">
        <v>1.0</v>
      </c>
      <c r="I1009" s="190" t="s">
        <v>4</v>
      </c>
      <c r="J1009" s="195"/>
      <c r="K1009" s="190" t="s">
        <v>4</v>
      </c>
      <c r="L1009" s="195"/>
      <c r="M1009" s="53"/>
      <c r="N1009" s="53"/>
      <c r="O1009" s="53"/>
    </row>
    <row r="1010">
      <c r="A1010" s="167" t="s">
        <v>600</v>
      </c>
      <c r="B1010" s="188" t="s">
        <v>145</v>
      </c>
      <c r="C1010" s="53"/>
      <c r="D1010" s="112" t="s">
        <v>141</v>
      </c>
      <c r="E1010" s="53"/>
      <c r="F1010" s="53"/>
      <c r="G1010" s="149" t="s">
        <v>14</v>
      </c>
      <c r="H1010" s="28">
        <v>1.0</v>
      </c>
      <c r="I1010" s="190" t="s">
        <v>4</v>
      </c>
      <c r="J1010" s="195"/>
      <c r="K1010" s="190" t="s">
        <v>4</v>
      </c>
      <c r="L1010" s="195"/>
      <c r="M1010" s="53"/>
      <c r="N1010" s="53"/>
      <c r="O1010" s="53"/>
    </row>
    <row r="1011">
      <c r="A1011" s="167" t="s">
        <v>600</v>
      </c>
      <c r="B1011" s="188" t="s">
        <v>145</v>
      </c>
      <c r="C1011" s="53"/>
      <c r="D1011" s="112" t="s">
        <v>141</v>
      </c>
      <c r="E1011" s="53"/>
      <c r="F1011" s="53"/>
      <c r="G1011" s="190" t="s">
        <v>15</v>
      </c>
      <c r="H1011" s="28">
        <v>1.0</v>
      </c>
      <c r="I1011" s="190" t="s">
        <v>4</v>
      </c>
      <c r="J1011" s="195"/>
      <c r="K1011" s="190" t="s">
        <v>4</v>
      </c>
      <c r="L1011" s="195"/>
      <c r="M1011" s="53"/>
      <c r="N1011" s="53"/>
      <c r="O1011" s="53"/>
    </row>
    <row r="1012">
      <c r="A1012" s="167" t="s">
        <v>600</v>
      </c>
      <c r="B1012" s="188" t="s">
        <v>145</v>
      </c>
      <c r="C1012" s="53"/>
      <c r="D1012" s="112" t="s">
        <v>141</v>
      </c>
      <c r="E1012" s="53"/>
      <c r="F1012" s="53"/>
      <c r="G1012" s="190" t="s">
        <v>16</v>
      </c>
      <c r="H1012" s="28">
        <v>1.0</v>
      </c>
      <c r="I1012" s="190" t="s">
        <v>4</v>
      </c>
      <c r="J1012" s="195"/>
      <c r="K1012" s="190" t="s">
        <v>4</v>
      </c>
      <c r="L1012" s="195"/>
      <c r="M1012" s="53"/>
      <c r="N1012" s="53"/>
      <c r="O1012" s="53"/>
    </row>
    <row r="1013">
      <c r="A1013" s="167" t="s">
        <v>600</v>
      </c>
      <c r="B1013" s="188" t="s">
        <v>145</v>
      </c>
      <c r="C1013" s="53"/>
      <c r="D1013" s="112" t="s">
        <v>141</v>
      </c>
      <c r="E1013" s="53"/>
      <c r="F1013" s="53"/>
      <c r="G1013" s="190" t="s">
        <v>17</v>
      </c>
      <c r="H1013" s="28">
        <v>1.0</v>
      </c>
      <c r="I1013" s="190" t="s">
        <v>4</v>
      </c>
      <c r="J1013" s="195" t="s">
        <v>146</v>
      </c>
      <c r="K1013" s="190" t="s">
        <v>4</v>
      </c>
      <c r="L1013" s="195" t="s">
        <v>146</v>
      </c>
      <c r="M1013" s="53"/>
      <c r="N1013" s="53"/>
      <c r="O1013" s="53"/>
    </row>
    <row r="1014">
      <c r="A1014" s="167" t="s">
        <v>600</v>
      </c>
      <c r="B1014" s="188" t="s">
        <v>145</v>
      </c>
      <c r="C1014" s="53"/>
      <c r="D1014" s="112" t="s">
        <v>141</v>
      </c>
      <c r="E1014" s="53"/>
      <c r="F1014" s="53"/>
      <c r="G1014" s="190" t="s">
        <v>18</v>
      </c>
      <c r="H1014" s="28">
        <v>1.0</v>
      </c>
      <c r="I1014" s="190" t="s">
        <v>4</v>
      </c>
      <c r="J1014" s="195"/>
      <c r="K1014" s="190" t="s">
        <v>4</v>
      </c>
      <c r="L1014" s="195"/>
      <c r="M1014" s="53"/>
      <c r="N1014" s="53"/>
      <c r="O1014" s="53"/>
    </row>
    <row r="1015">
      <c r="A1015" s="167" t="s">
        <v>600</v>
      </c>
      <c r="B1015" s="188" t="s">
        <v>145</v>
      </c>
      <c r="C1015" s="53"/>
      <c r="D1015" s="112" t="s">
        <v>141</v>
      </c>
      <c r="E1015" s="53"/>
      <c r="F1015" s="53"/>
      <c r="G1015" s="190" t="s">
        <v>19</v>
      </c>
      <c r="H1015" s="28">
        <v>1.0</v>
      </c>
      <c r="I1015" s="190" t="s">
        <v>4</v>
      </c>
      <c r="J1015" s="195"/>
      <c r="K1015" s="190" t="s">
        <v>4</v>
      </c>
      <c r="L1015" s="195"/>
      <c r="M1015" s="53"/>
      <c r="N1015" s="53"/>
      <c r="O1015" s="53"/>
    </row>
    <row r="1016">
      <c r="A1016" s="167" t="s">
        <v>600</v>
      </c>
      <c r="B1016" s="188" t="s">
        <v>145</v>
      </c>
      <c r="C1016" s="53"/>
      <c r="D1016" s="112" t="s">
        <v>141</v>
      </c>
      <c r="E1016" s="53"/>
      <c r="F1016" s="53"/>
      <c r="G1016" s="190" t="s">
        <v>20</v>
      </c>
      <c r="H1016" s="28">
        <v>1.0</v>
      </c>
      <c r="I1016" s="190" t="s">
        <v>4</v>
      </c>
      <c r="J1016" s="195"/>
      <c r="K1016" s="190" t="s">
        <v>4</v>
      </c>
      <c r="L1016" s="195"/>
      <c r="M1016" s="53"/>
      <c r="N1016" s="53"/>
      <c r="O1016" s="53"/>
    </row>
    <row r="1017">
      <c r="A1017" s="167" t="s">
        <v>600</v>
      </c>
      <c r="B1017" s="188" t="s">
        <v>145</v>
      </c>
      <c r="C1017" s="53"/>
      <c r="D1017" s="112" t="s">
        <v>141</v>
      </c>
      <c r="E1017" s="53"/>
      <c r="F1017" s="53"/>
      <c r="G1017" s="190" t="s">
        <v>21</v>
      </c>
      <c r="H1017" s="28">
        <v>1.0</v>
      </c>
      <c r="I1017" s="190" t="s">
        <v>7</v>
      </c>
      <c r="J1017" s="195"/>
      <c r="K1017" s="190" t="s">
        <v>7</v>
      </c>
      <c r="L1017" s="195"/>
      <c r="M1017" s="53"/>
      <c r="N1017" s="53"/>
      <c r="O1017" s="53"/>
    </row>
    <row r="1018">
      <c r="A1018" s="167" t="s">
        <v>600</v>
      </c>
      <c r="B1018" s="188" t="s">
        <v>145</v>
      </c>
      <c r="C1018" s="53"/>
      <c r="D1018" s="112" t="s">
        <v>141</v>
      </c>
      <c r="E1018" s="53"/>
      <c r="F1018" s="53"/>
      <c r="G1018" s="190" t="s">
        <v>13</v>
      </c>
      <c r="H1018" s="28">
        <v>1.0</v>
      </c>
      <c r="I1018" s="190" t="s">
        <v>7</v>
      </c>
      <c r="J1018" s="195"/>
      <c r="K1018" s="190" t="s">
        <v>7</v>
      </c>
      <c r="L1018" s="195"/>
      <c r="M1018" s="53"/>
      <c r="N1018" s="53"/>
      <c r="O1018" s="53"/>
    </row>
    <row r="1019">
      <c r="A1019" s="167" t="s">
        <v>600</v>
      </c>
      <c r="B1019" s="188" t="s">
        <v>145</v>
      </c>
      <c r="C1019" s="53"/>
      <c r="D1019" s="112" t="s">
        <v>141</v>
      </c>
      <c r="E1019" s="53"/>
      <c r="F1019" s="53"/>
      <c r="G1019" s="190" t="s">
        <v>14</v>
      </c>
      <c r="H1019" s="28">
        <v>1.0</v>
      </c>
      <c r="I1019" s="190" t="s">
        <v>7</v>
      </c>
      <c r="J1019" s="195">
        <v>950.0</v>
      </c>
      <c r="K1019" s="190" t="s">
        <v>7</v>
      </c>
      <c r="L1019" s="195">
        <v>950.0</v>
      </c>
      <c r="M1019" s="53"/>
      <c r="N1019" s="53"/>
      <c r="O1019" s="53"/>
    </row>
    <row r="1020">
      <c r="A1020" s="167" t="s">
        <v>600</v>
      </c>
      <c r="B1020" s="188" t="s">
        <v>145</v>
      </c>
      <c r="C1020" s="53"/>
      <c r="D1020" s="112" t="s">
        <v>141</v>
      </c>
      <c r="E1020" s="53"/>
      <c r="F1020" s="53"/>
      <c r="G1020" s="190" t="s">
        <v>15</v>
      </c>
      <c r="H1020" s="28">
        <v>1.0</v>
      </c>
      <c r="I1020" s="190" t="s">
        <v>7</v>
      </c>
      <c r="J1020" s="195">
        <v>0.0</v>
      </c>
      <c r="K1020" s="190" t="s">
        <v>7</v>
      </c>
      <c r="L1020" s="195">
        <v>0.0</v>
      </c>
      <c r="M1020" s="53"/>
      <c r="N1020" s="53"/>
      <c r="O1020" s="53"/>
    </row>
    <row r="1021">
      <c r="A1021" s="167" t="s">
        <v>600</v>
      </c>
      <c r="B1021" s="188" t="s">
        <v>145</v>
      </c>
      <c r="C1021" s="53"/>
      <c r="D1021" s="112" t="s">
        <v>141</v>
      </c>
      <c r="E1021" s="53"/>
      <c r="F1021" s="53"/>
      <c r="G1021" s="190" t="s">
        <v>16</v>
      </c>
      <c r="H1021" s="28">
        <v>1.0</v>
      </c>
      <c r="I1021" s="190" t="s">
        <v>7</v>
      </c>
      <c r="J1021" s="195">
        <v>0.0</v>
      </c>
      <c r="K1021" s="190" t="s">
        <v>7</v>
      </c>
      <c r="L1021" s="195">
        <v>0.0</v>
      </c>
      <c r="M1021" s="53"/>
      <c r="N1021" s="53"/>
      <c r="O1021" s="53"/>
    </row>
    <row r="1022">
      <c r="A1022" s="167" t="s">
        <v>600</v>
      </c>
      <c r="B1022" s="188" t="s">
        <v>145</v>
      </c>
      <c r="C1022" s="53"/>
      <c r="D1022" s="112" t="s">
        <v>141</v>
      </c>
      <c r="E1022" s="53"/>
      <c r="F1022" s="53"/>
      <c r="G1022" s="190" t="s">
        <v>17</v>
      </c>
      <c r="H1022" s="28">
        <v>1.0</v>
      </c>
      <c r="I1022" s="190" t="s">
        <v>7</v>
      </c>
      <c r="J1022" s="195">
        <v>1100.0</v>
      </c>
      <c r="K1022" s="190" t="s">
        <v>7</v>
      </c>
      <c r="L1022" s="195">
        <v>1100.0</v>
      </c>
      <c r="M1022" s="53"/>
      <c r="N1022" s="53"/>
      <c r="O1022" s="53"/>
    </row>
    <row r="1023">
      <c r="A1023" s="167" t="s">
        <v>600</v>
      </c>
      <c r="B1023" s="188" t="s">
        <v>145</v>
      </c>
      <c r="C1023" s="53"/>
      <c r="D1023" s="112" t="s">
        <v>141</v>
      </c>
      <c r="E1023" s="53"/>
      <c r="F1023" s="53"/>
      <c r="G1023" s="190" t="s">
        <v>18</v>
      </c>
      <c r="H1023" s="28">
        <v>1.0</v>
      </c>
      <c r="I1023" s="190" t="s">
        <v>7</v>
      </c>
      <c r="J1023" s="195">
        <v>0.0</v>
      </c>
      <c r="K1023" s="190" t="s">
        <v>7</v>
      </c>
      <c r="L1023" s="195">
        <v>0.0</v>
      </c>
      <c r="M1023" s="53"/>
      <c r="N1023" s="53"/>
      <c r="O1023" s="53"/>
    </row>
    <row r="1024">
      <c r="A1024" s="167" t="s">
        <v>600</v>
      </c>
      <c r="B1024" s="188" t="s">
        <v>145</v>
      </c>
      <c r="C1024" s="53"/>
      <c r="D1024" s="112" t="s">
        <v>141</v>
      </c>
      <c r="E1024" s="53"/>
      <c r="F1024" s="53"/>
      <c r="G1024" s="190" t="s">
        <v>19</v>
      </c>
      <c r="H1024" s="28">
        <v>1.0</v>
      </c>
      <c r="I1024" s="190" t="s">
        <v>7</v>
      </c>
      <c r="J1024" s="195"/>
      <c r="K1024" s="190" t="s">
        <v>7</v>
      </c>
      <c r="L1024" s="195"/>
      <c r="M1024" s="53"/>
      <c r="N1024" s="53"/>
      <c r="O1024" s="53"/>
    </row>
    <row r="1025">
      <c r="A1025" s="167" t="s">
        <v>600</v>
      </c>
      <c r="B1025" s="188" t="s">
        <v>145</v>
      </c>
      <c r="C1025" s="53"/>
      <c r="D1025" s="112" t="s">
        <v>141</v>
      </c>
      <c r="E1025" s="53"/>
      <c r="F1025" s="53"/>
      <c r="G1025" s="190" t="s">
        <v>20</v>
      </c>
      <c r="H1025" s="28">
        <v>1.0</v>
      </c>
      <c r="I1025" s="190" t="s">
        <v>7</v>
      </c>
      <c r="J1025" s="195"/>
      <c r="K1025" s="190" t="s">
        <v>7</v>
      </c>
      <c r="L1025" s="195"/>
      <c r="M1025" s="53"/>
      <c r="N1025" s="53"/>
      <c r="O1025" s="53"/>
    </row>
    <row r="1026">
      <c r="A1026" s="167" t="s">
        <v>600</v>
      </c>
      <c r="B1026" s="188" t="s">
        <v>147</v>
      </c>
      <c r="C1026" s="53"/>
      <c r="D1026" s="112" t="s">
        <v>141</v>
      </c>
      <c r="E1026" s="53"/>
      <c r="F1026" s="53"/>
      <c r="G1026" s="190" t="s">
        <v>12</v>
      </c>
      <c r="H1026" s="28">
        <v>1.0</v>
      </c>
      <c r="I1026" s="190" t="s">
        <v>4</v>
      </c>
      <c r="J1026" s="56">
        <v>795.0</v>
      </c>
      <c r="K1026" s="190" t="s">
        <v>4</v>
      </c>
      <c r="L1026" s="56">
        <v>795.0</v>
      </c>
      <c r="M1026" s="53"/>
      <c r="N1026" s="53"/>
      <c r="O1026" s="53"/>
    </row>
    <row r="1027">
      <c r="A1027" s="167" t="s">
        <v>600</v>
      </c>
      <c r="B1027" s="188" t="s">
        <v>147</v>
      </c>
      <c r="C1027" s="53"/>
      <c r="D1027" s="112" t="s">
        <v>141</v>
      </c>
      <c r="E1027" s="53"/>
      <c r="F1027" s="53"/>
      <c r="G1027" s="190" t="s">
        <v>13</v>
      </c>
      <c r="H1027" s="28">
        <v>1.0</v>
      </c>
      <c r="I1027" s="190" t="s">
        <v>4</v>
      </c>
      <c r="J1027" s="56"/>
      <c r="K1027" s="190" t="s">
        <v>4</v>
      </c>
      <c r="L1027" s="56"/>
      <c r="M1027" s="53"/>
      <c r="N1027" s="53"/>
      <c r="O1027" s="53"/>
    </row>
    <row r="1028">
      <c r="A1028" s="167" t="s">
        <v>600</v>
      </c>
      <c r="B1028" s="188" t="s">
        <v>147</v>
      </c>
      <c r="C1028" s="53"/>
      <c r="D1028" s="112" t="s">
        <v>141</v>
      </c>
      <c r="E1028" s="53"/>
      <c r="F1028" s="53"/>
      <c r="G1028" s="149" t="s">
        <v>14</v>
      </c>
      <c r="H1028" s="28">
        <v>1.0</v>
      </c>
      <c r="I1028" s="190" t="s">
        <v>4</v>
      </c>
      <c r="J1028" s="56"/>
      <c r="K1028" s="190" t="s">
        <v>4</v>
      </c>
      <c r="L1028" s="56"/>
      <c r="M1028" s="53"/>
      <c r="N1028" s="53"/>
      <c r="O1028" s="53"/>
    </row>
    <row r="1029">
      <c r="A1029" s="167" t="s">
        <v>600</v>
      </c>
      <c r="B1029" s="188" t="s">
        <v>147</v>
      </c>
      <c r="C1029" s="53"/>
      <c r="D1029" s="112" t="s">
        <v>141</v>
      </c>
      <c r="E1029" s="53"/>
      <c r="F1029" s="53"/>
      <c r="G1029" s="190" t="s">
        <v>15</v>
      </c>
      <c r="H1029" s="28">
        <v>1.0</v>
      </c>
      <c r="I1029" s="190" t="s">
        <v>4</v>
      </c>
      <c r="J1029" s="56"/>
      <c r="K1029" s="190" t="s">
        <v>4</v>
      </c>
      <c r="L1029" s="56"/>
      <c r="M1029" s="53"/>
      <c r="N1029" s="53"/>
      <c r="O1029" s="53"/>
    </row>
    <row r="1030">
      <c r="A1030" s="167" t="s">
        <v>600</v>
      </c>
      <c r="B1030" s="188" t="s">
        <v>147</v>
      </c>
      <c r="C1030" s="53"/>
      <c r="D1030" s="112" t="s">
        <v>141</v>
      </c>
      <c r="E1030" s="53"/>
      <c r="F1030" s="53"/>
      <c r="G1030" s="190" t="s">
        <v>16</v>
      </c>
      <c r="H1030" s="28">
        <v>1.0</v>
      </c>
      <c r="I1030" s="190" t="s">
        <v>4</v>
      </c>
      <c r="J1030" s="56"/>
      <c r="K1030" s="190" t="s">
        <v>4</v>
      </c>
      <c r="L1030" s="56"/>
      <c r="M1030" s="53"/>
      <c r="N1030" s="53"/>
      <c r="O1030" s="53"/>
    </row>
    <row r="1031">
      <c r="A1031" s="167" t="s">
        <v>600</v>
      </c>
      <c r="B1031" s="188" t="s">
        <v>147</v>
      </c>
      <c r="C1031" s="53"/>
      <c r="D1031" s="112" t="s">
        <v>141</v>
      </c>
      <c r="E1031" s="53"/>
      <c r="F1031" s="53"/>
      <c r="G1031" s="190" t="s">
        <v>17</v>
      </c>
      <c r="H1031" s="28">
        <v>1.0</v>
      </c>
      <c r="I1031" s="190" t="s">
        <v>4</v>
      </c>
      <c r="J1031" s="56"/>
      <c r="K1031" s="190" t="s">
        <v>4</v>
      </c>
      <c r="L1031" s="56"/>
      <c r="M1031" s="53"/>
      <c r="N1031" s="53"/>
      <c r="O1031" s="53"/>
    </row>
    <row r="1032">
      <c r="A1032" s="167" t="s">
        <v>600</v>
      </c>
      <c r="B1032" s="188" t="s">
        <v>147</v>
      </c>
      <c r="C1032" s="53"/>
      <c r="D1032" s="112" t="s">
        <v>141</v>
      </c>
      <c r="E1032" s="53"/>
      <c r="F1032" s="53"/>
      <c r="G1032" s="190" t="s">
        <v>18</v>
      </c>
      <c r="H1032" s="28">
        <v>1.0</v>
      </c>
      <c r="I1032" s="190" t="s">
        <v>4</v>
      </c>
      <c r="J1032" s="56"/>
      <c r="K1032" s="190" t="s">
        <v>4</v>
      </c>
      <c r="L1032" s="56"/>
      <c r="M1032" s="53"/>
      <c r="N1032" s="53"/>
      <c r="O1032" s="53"/>
    </row>
    <row r="1033">
      <c r="A1033" s="167" t="s">
        <v>600</v>
      </c>
      <c r="B1033" s="188" t="s">
        <v>147</v>
      </c>
      <c r="C1033" s="53"/>
      <c r="D1033" s="112" t="s">
        <v>141</v>
      </c>
      <c r="E1033" s="53"/>
      <c r="F1033" s="53"/>
      <c r="G1033" s="190" t="s">
        <v>19</v>
      </c>
      <c r="H1033" s="28">
        <v>1.0</v>
      </c>
      <c r="I1033" s="190" t="s">
        <v>4</v>
      </c>
      <c r="J1033" s="56"/>
      <c r="K1033" s="190" t="s">
        <v>4</v>
      </c>
      <c r="L1033" s="56"/>
      <c r="M1033" s="53"/>
      <c r="N1033" s="53"/>
      <c r="O1033" s="53"/>
    </row>
    <row r="1034">
      <c r="A1034" s="167" t="s">
        <v>600</v>
      </c>
      <c r="B1034" s="188" t="s">
        <v>147</v>
      </c>
      <c r="C1034" s="53"/>
      <c r="D1034" s="112" t="s">
        <v>141</v>
      </c>
      <c r="E1034" s="53"/>
      <c r="F1034" s="53"/>
      <c r="G1034" s="190" t="s">
        <v>20</v>
      </c>
      <c r="H1034" s="28">
        <v>1.0</v>
      </c>
      <c r="I1034" s="190" t="s">
        <v>4</v>
      </c>
      <c r="J1034" s="56"/>
      <c r="K1034" s="190" t="s">
        <v>4</v>
      </c>
      <c r="L1034" s="56"/>
      <c r="M1034" s="53"/>
      <c r="N1034" s="53"/>
      <c r="O1034" s="53"/>
    </row>
    <row r="1035">
      <c r="A1035" s="167" t="s">
        <v>600</v>
      </c>
      <c r="B1035" s="188" t="s">
        <v>147</v>
      </c>
      <c r="C1035" s="53"/>
      <c r="D1035" s="112" t="s">
        <v>141</v>
      </c>
      <c r="E1035" s="53"/>
      <c r="F1035" s="53"/>
      <c r="G1035" s="190" t="s">
        <v>21</v>
      </c>
      <c r="H1035" s="28">
        <v>1.0</v>
      </c>
      <c r="I1035" s="190" t="s">
        <v>7</v>
      </c>
      <c r="J1035" s="56"/>
      <c r="K1035" s="190" t="s">
        <v>7</v>
      </c>
      <c r="L1035" s="56"/>
      <c r="M1035" s="53"/>
      <c r="N1035" s="53"/>
      <c r="O1035" s="53"/>
    </row>
    <row r="1036">
      <c r="A1036" s="167" t="s">
        <v>600</v>
      </c>
      <c r="B1036" s="188" t="s">
        <v>147</v>
      </c>
      <c r="C1036" s="53"/>
      <c r="D1036" s="112" t="s">
        <v>141</v>
      </c>
      <c r="E1036" s="53"/>
      <c r="F1036" s="53"/>
      <c r="G1036" s="190" t="s">
        <v>13</v>
      </c>
      <c r="H1036" s="28">
        <v>1.0</v>
      </c>
      <c r="I1036" s="190" t="s">
        <v>7</v>
      </c>
      <c r="J1036" s="56"/>
      <c r="K1036" s="190" t="s">
        <v>7</v>
      </c>
      <c r="L1036" s="56"/>
      <c r="M1036" s="53"/>
      <c r="N1036" s="53"/>
      <c r="O1036" s="53"/>
    </row>
    <row r="1037">
      <c r="A1037" s="167" t="s">
        <v>600</v>
      </c>
      <c r="B1037" s="188" t="s">
        <v>147</v>
      </c>
      <c r="C1037" s="53"/>
      <c r="D1037" s="112" t="s">
        <v>141</v>
      </c>
      <c r="E1037" s="53"/>
      <c r="F1037" s="53"/>
      <c r="G1037" s="190" t="s">
        <v>14</v>
      </c>
      <c r="H1037" s="28">
        <v>1.0</v>
      </c>
      <c r="I1037" s="190" t="s">
        <v>7</v>
      </c>
      <c r="J1037" s="56"/>
      <c r="K1037" s="190" t="s">
        <v>7</v>
      </c>
      <c r="L1037" s="56"/>
      <c r="M1037" s="53"/>
      <c r="N1037" s="53"/>
      <c r="O1037" s="53"/>
    </row>
    <row r="1038">
      <c r="A1038" s="167" t="s">
        <v>600</v>
      </c>
      <c r="B1038" s="188" t="s">
        <v>147</v>
      </c>
      <c r="C1038" s="53"/>
      <c r="D1038" s="112" t="s">
        <v>141</v>
      </c>
      <c r="E1038" s="53"/>
      <c r="F1038" s="53"/>
      <c r="G1038" s="190" t="s">
        <v>15</v>
      </c>
      <c r="H1038" s="28">
        <v>1.0</v>
      </c>
      <c r="I1038" s="190" t="s">
        <v>7</v>
      </c>
      <c r="J1038" s="56">
        <v>900.0</v>
      </c>
      <c r="K1038" s="190" t="s">
        <v>7</v>
      </c>
      <c r="L1038" s="56">
        <v>900.0</v>
      </c>
      <c r="M1038" s="53"/>
      <c r="N1038" s="53"/>
      <c r="O1038" s="53"/>
    </row>
    <row r="1039">
      <c r="A1039" s="167" t="s">
        <v>600</v>
      </c>
      <c r="B1039" s="188" t="s">
        <v>147</v>
      </c>
      <c r="C1039" s="53"/>
      <c r="D1039" s="112" t="s">
        <v>141</v>
      </c>
      <c r="E1039" s="53"/>
      <c r="F1039" s="53"/>
      <c r="G1039" s="190" t="s">
        <v>16</v>
      </c>
      <c r="H1039" s="28">
        <v>1.0</v>
      </c>
      <c r="I1039" s="190" t="s">
        <v>7</v>
      </c>
      <c r="J1039" s="195">
        <v>100.0</v>
      </c>
      <c r="K1039" s="190" t="s">
        <v>7</v>
      </c>
      <c r="L1039" s="195">
        <v>100.0</v>
      </c>
      <c r="M1039" s="53"/>
      <c r="N1039" s="53"/>
      <c r="O1039" s="53"/>
    </row>
    <row r="1040">
      <c r="A1040" s="167" t="s">
        <v>600</v>
      </c>
      <c r="B1040" s="188" t="s">
        <v>147</v>
      </c>
      <c r="C1040" s="53"/>
      <c r="D1040" s="112" t="s">
        <v>141</v>
      </c>
      <c r="E1040" s="53"/>
      <c r="F1040" s="53"/>
      <c r="G1040" s="190" t="s">
        <v>17</v>
      </c>
      <c r="H1040" s="28">
        <v>1.0</v>
      </c>
      <c r="I1040" s="190" t="s">
        <v>7</v>
      </c>
      <c r="J1040" s="195">
        <v>1600.0</v>
      </c>
      <c r="K1040" s="190" t="s">
        <v>7</v>
      </c>
      <c r="L1040" s="195">
        <v>1600.0</v>
      </c>
      <c r="M1040" s="53"/>
      <c r="N1040" s="53"/>
      <c r="O1040" s="53"/>
    </row>
    <row r="1041">
      <c r="A1041" s="167" t="s">
        <v>600</v>
      </c>
      <c r="B1041" s="188" t="s">
        <v>147</v>
      </c>
      <c r="C1041" s="53"/>
      <c r="D1041" s="112" t="s">
        <v>141</v>
      </c>
      <c r="E1041" s="53"/>
      <c r="F1041" s="53"/>
      <c r="G1041" s="190" t="s">
        <v>18</v>
      </c>
      <c r="H1041" s="28">
        <v>1.0</v>
      </c>
      <c r="I1041" s="190" t="s">
        <v>7</v>
      </c>
      <c r="J1041" s="195">
        <v>1900.0</v>
      </c>
      <c r="K1041" s="190" t="s">
        <v>7</v>
      </c>
      <c r="L1041" s="195">
        <v>1900.0</v>
      </c>
      <c r="M1041" s="53"/>
      <c r="N1041" s="53"/>
      <c r="O1041" s="53"/>
    </row>
    <row r="1042">
      <c r="A1042" s="167" t="s">
        <v>600</v>
      </c>
      <c r="B1042" s="188" t="s">
        <v>147</v>
      </c>
      <c r="C1042" s="53"/>
      <c r="D1042" s="112" t="s">
        <v>141</v>
      </c>
      <c r="E1042" s="53"/>
      <c r="F1042" s="53"/>
      <c r="G1042" s="190" t="s">
        <v>19</v>
      </c>
      <c r="H1042" s="28">
        <v>1.0</v>
      </c>
      <c r="I1042" s="190" t="s">
        <v>7</v>
      </c>
      <c r="J1042" s="195"/>
      <c r="K1042" s="190" t="s">
        <v>7</v>
      </c>
      <c r="L1042" s="195"/>
      <c r="M1042" s="53"/>
      <c r="N1042" s="53"/>
      <c r="O1042" s="53"/>
    </row>
    <row r="1043">
      <c r="A1043" s="167" t="s">
        <v>600</v>
      </c>
      <c r="B1043" s="188" t="s">
        <v>147</v>
      </c>
      <c r="C1043" s="53"/>
      <c r="D1043" s="112" t="s">
        <v>141</v>
      </c>
      <c r="E1043" s="53"/>
      <c r="F1043" s="53"/>
      <c r="G1043" s="190" t="s">
        <v>20</v>
      </c>
      <c r="H1043" s="28">
        <v>1.0</v>
      </c>
      <c r="I1043" s="190" t="s">
        <v>7</v>
      </c>
      <c r="J1043" s="195"/>
      <c r="K1043" s="190" t="s">
        <v>7</v>
      </c>
      <c r="L1043" s="195"/>
      <c r="M1043" s="53"/>
      <c r="N1043" s="53"/>
      <c r="O1043" s="53"/>
    </row>
    <row r="1044">
      <c r="A1044" s="167" t="s">
        <v>600</v>
      </c>
      <c r="B1044" s="188" t="s">
        <v>148</v>
      </c>
      <c r="C1044" s="53"/>
      <c r="D1044" s="112" t="s">
        <v>141</v>
      </c>
      <c r="E1044" s="53"/>
      <c r="F1044" s="53"/>
      <c r="G1044" s="190" t="s">
        <v>12</v>
      </c>
      <c r="H1044" s="28">
        <v>1.0</v>
      </c>
      <c r="I1044" s="190" t="s">
        <v>4</v>
      </c>
      <c r="J1044" s="56">
        <v>18.0</v>
      </c>
      <c r="K1044" s="190" t="s">
        <v>4</v>
      </c>
      <c r="L1044" s="56">
        <v>18.0</v>
      </c>
      <c r="M1044" s="53"/>
      <c r="N1044" s="53"/>
      <c r="O1044" s="53"/>
    </row>
    <row r="1045">
      <c r="A1045" s="167" t="s">
        <v>600</v>
      </c>
      <c r="B1045" s="188" t="s">
        <v>148</v>
      </c>
      <c r="C1045" s="53"/>
      <c r="D1045" s="112" t="s">
        <v>141</v>
      </c>
      <c r="E1045" s="53"/>
      <c r="F1045" s="53"/>
      <c r="G1045" s="190" t="s">
        <v>13</v>
      </c>
      <c r="H1045" s="28">
        <v>1.0</v>
      </c>
      <c r="I1045" s="190" t="s">
        <v>4</v>
      </c>
      <c r="J1045" s="195"/>
      <c r="K1045" s="190" t="s">
        <v>4</v>
      </c>
      <c r="L1045" s="195"/>
      <c r="M1045" s="53"/>
      <c r="N1045" s="53"/>
      <c r="O1045" s="53"/>
    </row>
    <row r="1046">
      <c r="A1046" s="167" t="s">
        <v>600</v>
      </c>
      <c r="B1046" s="188" t="s">
        <v>148</v>
      </c>
      <c r="C1046" s="53"/>
      <c r="D1046" s="112" t="s">
        <v>141</v>
      </c>
      <c r="E1046" s="53"/>
      <c r="F1046" s="53"/>
      <c r="G1046" s="149" t="s">
        <v>14</v>
      </c>
      <c r="H1046" s="28">
        <v>1.0</v>
      </c>
      <c r="I1046" s="190" t="s">
        <v>4</v>
      </c>
      <c r="J1046" s="195"/>
      <c r="K1046" s="190" t="s">
        <v>4</v>
      </c>
      <c r="L1046" s="195"/>
      <c r="M1046" s="53"/>
      <c r="N1046" s="53"/>
      <c r="O1046" s="53"/>
    </row>
    <row r="1047">
      <c r="A1047" s="167" t="s">
        <v>600</v>
      </c>
      <c r="B1047" s="188" t="s">
        <v>148</v>
      </c>
      <c r="C1047" s="53"/>
      <c r="D1047" s="112" t="s">
        <v>141</v>
      </c>
      <c r="E1047" s="53"/>
      <c r="F1047" s="53"/>
      <c r="G1047" s="190" t="s">
        <v>15</v>
      </c>
      <c r="H1047" s="28">
        <v>1.0</v>
      </c>
      <c r="I1047" s="190" t="s">
        <v>4</v>
      </c>
      <c r="J1047" s="195"/>
      <c r="K1047" s="190" t="s">
        <v>4</v>
      </c>
      <c r="L1047" s="195"/>
      <c r="M1047" s="53"/>
      <c r="N1047" s="53"/>
      <c r="O1047" s="53"/>
    </row>
    <row r="1048">
      <c r="A1048" s="167" t="s">
        <v>600</v>
      </c>
      <c r="B1048" s="188" t="s">
        <v>148</v>
      </c>
      <c r="C1048" s="53"/>
      <c r="D1048" s="112" t="s">
        <v>141</v>
      </c>
      <c r="E1048" s="53"/>
      <c r="F1048" s="53"/>
      <c r="G1048" s="190" t="s">
        <v>16</v>
      </c>
      <c r="H1048" s="28">
        <v>1.0</v>
      </c>
      <c r="I1048" s="190" t="s">
        <v>4</v>
      </c>
      <c r="J1048" s="195"/>
      <c r="K1048" s="190" t="s">
        <v>4</v>
      </c>
      <c r="L1048" s="195"/>
      <c r="M1048" s="53"/>
      <c r="N1048" s="53"/>
      <c r="O1048" s="53"/>
    </row>
    <row r="1049">
      <c r="A1049" s="167" t="s">
        <v>600</v>
      </c>
      <c r="B1049" s="188" t="s">
        <v>148</v>
      </c>
      <c r="C1049" s="53"/>
      <c r="D1049" s="112" t="s">
        <v>141</v>
      </c>
      <c r="E1049" s="53"/>
      <c r="F1049" s="53"/>
      <c r="G1049" s="190" t="s">
        <v>17</v>
      </c>
      <c r="H1049" s="28">
        <v>1.0</v>
      </c>
      <c r="I1049" s="190" t="s">
        <v>4</v>
      </c>
      <c r="J1049" s="195"/>
      <c r="K1049" s="190" t="s">
        <v>4</v>
      </c>
      <c r="L1049" s="195"/>
      <c r="M1049" s="53"/>
      <c r="N1049" s="53"/>
      <c r="O1049" s="53"/>
    </row>
    <row r="1050">
      <c r="A1050" s="167" t="s">
        <v>600</v>
      </c>
      <c r="B1050" s="188" t="s">
        <v>148</v>
      </c>
      <c r="C1050" s="53"/>
      <c r="D1050" s="112" t="s">
        <v>141</v>
      </c>
      <c r="E1050" s="53"/>
      <c r="F1050" s="53"/>
      <c r="G1050" s="190" t="s">
        <v>18</v>
      </c>
      <c r="H1050" s="28">
        <v>1.0</v>
      </c>
      <c r="I1050" s="190" t="s">
        <v>4</v>
      </c>
      <c r="J1050" s="195"/>
      <c r="K1050" s="190" t="s">
        <v>4</v>
      </c>
      <c r="L1050" s="195"/>
      <c r="M1050" s="53"/>
      <c r="N1050" s="53"/>
      <c r="O1050" s="53"/>
    </row>
    <row r="1051">
      <c r="A1051" s="167" t="s">
        <v>600</v>
      </c>
      <c r="B1051" s="188" t="s">
        <v>148</v>
      </c>
      <c r="C1051" s="53"/>
      <c r="D1051" s="112" t="s">
        <v>141</v>
      </c>
      <c r="E1051" s="53"/>
      <c r="F1051" s="53"/>
      <c r="G1051" s="190" t="s">
        <v>19</v>
      </c>
      <c r="H1051" s="28">
        <v>1.0</v>
      </c>
      <c r="I1051" s="190" t="s">
        <v>4</v>
      </c>
      <c r="J1051" s="195"/>
      <c r="K1051" s="190" t="s">
        <v>4</v>
      </c>
      <c r="L1051" s="195"/>
      <c r="M1051" s="53"/>
      <c r="N1051" s="53"/>
      <c r="O1051" s="53"/>
    </row>
    <row r="1052">
      <c r="A1052" s="167" t="s">
        <v>600</v>
      </c>
      <c r="B1052" s="188" t="s">
        <v>148</v>
      </c>
      <c r="C1052" s="53"/>
      <c r="D1052" s="112" t="s">
        <v>141</v>
      </c>
      <c r="E1052" s="53"/>
      <c r="F1052" s="53"/>
      <c r="G1052" s="190" t="s">
        <v>20</v>
      </c>
      <c r="H1052" s="28">
        <v>1.0</v>
      </c>
      <c r="I1052" s="190" t="s">
        <v>4</v>
      </c>
      <c r="J1052" s="195"/>
      <c r="K1052" s="190" t="s">
        <v>4</v>
      </c>
      <c r="L1052" s="195"/>
      <c r="M1052" s="53"/>
      <c r="N1052" s="53"/>
      <c r="O1052" s="53"/>
    </row>
    <row r="1053">
      <c r="A1053" s="167" t="s">
        <v>600</v>
      </c>
      <c r="B1053" s="188" t="s">
        <v>148</v>
      </c>
      <c r="C1053" s="53"/>
      <c r="D1053" s="112" t="s">
        <v>141</v>
      </c>
      <c r="E1053" s="53"/>
      <c r="F1053" s="53"/>
      <c r="G1053" s="190" t="s">
        <v>21</v>
      </c>
      <c r="H1053" s="28">
        <v>1.0</v>
      </c>
      <c r="I1053" s="190" t="s">
        <v>7</v>
      </c>
      <c r="J1053" s="195"/>
      <c r="K1053" s="190" t="s">
        <v>7</v>
      </c>
      <c r="L1053" s="195"/>
      <c r="M1053" s="53"/>
      <c r="N1053" s="53"/>
      <c r="O1053" s="53"/>
    </row>
    <row r="1054">
      <c r="A1054" s="167" t="s">
        <v>600</v>
      </c>
      <c r="B1054" s="188" t="s">
        <v>148</v>
      </c>
      <c r="C1054" s="53"/>
      <c r="D1054" s="112" t="s">
        <v>141</v>
      </c>
      <c r="E1054" s="53"/>
      <c r="F1054" s="53"/>
      <c r="G1054" s="190" t="s">
        <v>13</v>
      </c>
      <c r="H1054" s="28">
        <v>1.0</v>
      </c>
      <c r="I1054" s="190" t="s">
        <v>7</v>
      </c>
      <c r="J1054" s="195"/>
      <c r="K1054" s="190" t="s">
        <v>7</v>
      </c>
      <c r="L1054" s="195"/>
      <c r="M1054" s="53"/>
      <c r="N1054" s="53"/>
      <c r="O1054" s="53"/>
    </row>
    <row r="1055">
      <c r="A1055" s="167" t="s">
        <v>600</v>
      </c>
      <c r="B1055" s="188" t="s">
        <v>148</v>
      </c>
      <c r="C1055" s="53"/>
      <c r="D1055" s="112" t="s">
        <v>141</v>
      </c>
      <c r="E1055" s="53"/>
      <c r="F1055" s="53"/>
      <c r="G1055" s="190" t="s">
        <v>14</v>
      </c>
      <c r="H1055" s="28">
        <v>1.0</v>
      </c>
      <c r="I1055" s="190" t="s">
        <v>7</v>
      </c>
      <c r="J1055" s="195"/>
      <c r="K1055" s="190" t="s">
        <v>7</v>
      </c>
      <c r="L1055" s="195"/>
      <c r="M1055" s="53"/>
      <c r="N1055" s="53"/>
      <c r="O1055" s="53"/>
    </row>
    <row r="1056">
      <c r="A1056" s="167" t="s">
        <v>600</v>
      </c>
      <c r="B1056" s="188" t="s">
        <v>148</v>
      </c>
      <c r="C1056" s="53"/>
      <c r="D1056" s="112" t="s">
        <v>141</v>
      </c>
      <c r="E1056" s="53"/>
      <c r="F1056" s="53"/>
      <c r="G1056" s="190" t="s">
        <v>15</v>
      </c>
      <c r="H1056" s="28">
        <v>1.0</v>
      </c>
      <c r="I1056" s="190" t="s">
        <v>7</v>
      </c>
      <c r="J1056" s="195">
        <v>1000.0</v>
      </c>
      <c r="K1056" s="190" t="s">
        <v>7</v>
      </c>
      <c r="L1056" s="195">
        <v>1000.0</v>
      </c>
      <c r="M1056" s="53"/>
      <c r="N1056" s="53"/>
      <c r="O1056" s="53"/>
    </row>
    <row r="1057">
      <c r="A1057" s="167" t="s">
        <v>600</v>
      </c>
      <c r="B1057" s="188" t="s">
        <v>148</v>
      </c>
      <c r="C1057" s="53"/>
      <c r="D1057" s="112" t="s">
        <v>141</v>
      </c>
      <c r="E1057" s="53"/>
      <c r="F1057" s="53"/>
      <c r="G1057" s="190" t="s">
        <v>16</v>
      </c>
      <c r="H1057" s="28">
        <v>1.0</v>
      </c>
      <c r="I1057" s="190" t="s">
        <v>7</v>
      </c>
      <c r="J1057" s="195">
        <v>200.0</v>
      </c>
      <c r="K1057" s="190" t="s">
        <v>7</v>
      </c>
      <c r="L1057" s="195">
        <v>200.0</v>
      </c>
      <c r="M1057" s="53"/>
      <c r="N1057" s="53"/>
      <c r="O1057" s="53"/>
    </row>
    <row r="1058">
      <c r="A1058" s="167" t="s">
        <v>600</v>
      </c>
      <c r="B1058" s="188" t="s">
        <v>148</v>
      </c>
      <c r="C1058" s="53"/>
      <c r="D1058" s="112" t="s">
        <v>141</v>
      </c>
      <c r="E1058" s="53"/>
      <c r="F1058" s="53"/>
      <c r="G1058" s="190" t="s">
        <v>17</v>
      </c>
      <c r="H1058" s="28">
        <v>1.0</v>
      </c>
      <c r="I1058" s="190" t="s">
        <v>7</v>
      </c>
      <c r="J1058" s="195">
        <v>300.0</v>
      </c>
      <c r="K1058" s="190" t="s">
        <v>7</v>
      </c>
      <c r="L1058" s="195">
        <v>300.0</v>
      </c>
      <c r="M1058" s="53"/>
      <c r="N1058" s="53"/>
      <c r="O1058" s="53"/>
    </row>
    <row r="1059">
      <c r="A1059" s="167" t="s">
        <v>600</v>
      </c>
      <c r="B1059" s="188" t="s">
        <v>148</v>
      </c>
      <c r="C1059" s="53"/>
      <c r="D1059" s="112" t="s">
        <v>141</v>
      </c>
      <c r="E1059" s="53"/>
      <c r="F1059" s="53"/>
      <c r="G1059" s="190" t="s">
        <v>18</v>
      </c>
      <c r="H1059" s="28">
        <v>1.0</v>
      </c>
      <c r="I1059" s="190" t="s">
        <v>7</v>
      </c>
      <c r="J1059" s="195">
        <v>400.0</v>
      </c>
      <c r="K1059" s="190" t="s">
        <v>7</v>
      </c>
      <c r="L1059" s="195">
        <v>400.0</v>
      </c>
      <c r="M1059" s="53"/>
      <c r="N1059" s="53"/>
      <c r="O1059" s="53"/>
    </row>
    <row r="1060">
      <c r="A1060" s="167" t="s">
        <v>600</v>
      </c>
      <c r="B1060" s="188" t="s">
        <v>148</v>
      </c>
      <c r="C1060" s="53"/>
      <c r="D1060" s="112" t="s">
        <v>141</v>
      </c>
      <c r="E1060" s="53"/>
      <c r="F1060" s="53"/>
      <c r="G1060" s="190" t="s">
        <v>19</v>
      </c>
      <c r="H1060" s="28">
        <v>1.0</v>
      </c>
      <c r="I1060" s="190" t="s">
        <v>7</v>
      </c>
      <c r="J1060" s="195">
        <v>400.0</v>
      </c>
      <c r="K1060" s="190" t="s">
        <v>7</v>
      </c>
      <c r="L1060" s="195">
        <v>400.0</v>
      </c>
      <c r="M1060" s="53"/>
      <c r="N1060" s="53"/>
      <c r="O1060" s="53"/>
    </row>
    <row r="1061">
      <c r="A1061" s="167" t="s">
        <v>600</v>
      </c>
      <c r="B1061" s="188" t="s">
        <v>148</v>
      </c>
      <c r="C1061" s="53"/>
      <c r="D1061" s="112" t="s">
        <v>141</v>
      </c>
      <c r="E1061" s="53"/>
      <c r="F1061" s="53"/>
      <c r="G1061" s="190" t="s">
        <v>20</v>
      </c>
      <c r="H1061" s="28">
        <v>1.0</v>
      </c>
      <c r="I1061" s="190" t="s">
        <v>7</v>
      </c>
      <c r="J1061" s="195"/>
      <c r="K1061" s="190" t="s">
        <v>7</v>
      </c>
      <c r="L1061" s="195"/>
      <c r="M1061" s="53"/>
      <c r="N1061" s="53"/>
      <c r="O1061" s="53"/>
    </row>
    <row r="1062">
      <c r="A1062" s="167" t="s">
        <v>600</v>
      </c>
      <c r="B1062" s="188" t="s">
        <v>149</v>
      </c>
      <c r="C1062" s="53"/>
      <c r="D1062" s="112" t="s">
        <v>141</v>
      </c>
      <c r="E1062" s="53"/>
      <c r="F1062" s="53"/>
      <c r="G1062" s="190" t="s">
        <v>12</v>
      </c>
      <c r="H1062" s="28">
        <v>1.0</v>
      </c>
      <c r="I1062" s="190" t="s">
        <v>4</v>
      </c>
      <c r="J1062" s="56">
        <v>5.0</v>
      </c>
      <c r="K1062" s="190" t="s">
        <v>4</v>
      </c>
      <c r="L1062" s="56">
        <v>5.0</v>
      </c>
      <c r="M1062" s="53"/>
      <c r="N1062" s="53"/>
      <c r="O1062" s="53"/>
    </row>
    <row r="1063">
      <c r="A1063" s="167" t="s">
        <v>600</v>
      </c>
      <c r="B1063" s="188" t="s">
        <v>149</v>
      </c>
      <c r="C1063" s="53"/>
      <c r="D1063" s="112" t="s">
        <v>141</v>
      </c>
      <c r="E1063" s="53"/>
      <c r="F1063" s="53"/>
      <c r="G1063" s="190" t="s">
        <v>13</v>
      </c>
      <c r="H1063" s="28">
        <v>1.0</v>
      </c>
      <c r="I1063" s="190" t="s">
        <v>4</v>
      </c>
      <c r="J1063" s="195"/>
      <c r="K1063" s="190" t="s">
        <v>4</v>
      </c>
      <c r="L1063" s="195"/>
      <c r="M1063" s="53"/>
      <c r="N1063" s="53"/>
      <c r="O1063" s="53"/>
    </row>
    <row r="1064">
      <c r="A1064" s="167" t="s">
        <v>600</v>
      </c>
      <c r="B1064" s="188" t="s">
        <v>149</v>
      </c>
      <c r="C1064" s="53"/>
      <c r="D1064" s="112" t="s">
        <v>141</v>
      </c>
      <c r="E1064" s="53"/>
      <c r="F1064" s="53"/>
      <c r="G1064" s="149" t="s">
        <v>14</v>
      </c>
      <c r="H1064" s="28">
        <v>1.0</v>
      </c>
      <c r="I1064" s="190" t="s">
        <v>4</v>
      </c>
      <c r="J1064" s="195"/>
      <c r="K1064" s="190" t="s">
        <v>4</v>
      </c>
      <c r="L1064" s="195"/>
      <c r="M1064" s="53"/>
      <c r="N1064" s="53"/>
      <c r="O1064" s="53"/>
    </row>
    <row r="1065">
      <c r="A1065" s="167" t="s">
        <v>600</v>
      </c>
      <c r="B1065" s="188" t="s">
        <v>149</v>
      </c>
      <c r="C1065" s="53"/>
      <c r="D1065" s="112" t="s">
        <v>141</v>
      </c>
      <c r="E1065" s="53"/>
      <c r="F1065" s="53"/>
      <c r="G1065" s="190" t="s">
        <v>15</v>
      </c>
      <c r="H1065" s="28">
        <v>1.0</v>
      </c>
      <c r="I1065" s="190" t="s">
        <v>4</v>
      </c>
      <c r="J1065" s="195"/>
      <c r="K1065" s="190" t="s">
        <v>4</v>
      </c>
      <c r="L1065" s="195"/>
      <c r="M1065" s="53"/>
      <c r="N1065" s="53"/>
      <c r="O1065" s="53"/>
    </row>
    <row r="1066">
      <c r="A1066" s="167" t="s">
        <v>600</v>
      </c>
      <c r="B1066" s="188" t="s">
        <v>149</v>
      </c>
      <c r="C1066" s="53"/>
      <c r="D1066" s="112" t="s">
        <v>141</v>
      </c>
      <c r="E1066" s="53"/>
      <c r="F1066" s="53"/>
      <c r="G1066" s="190" t="s">
        <v>16</v>
      </c>
      <c r="H1066" s="28">
        <v>1.0</v>
      </c>
      <c r="I1066" s="190" t="s">
        <v>4</v>
      </c>
      <c r="J1066" s="56"/>
      <c r="K1066" s="190" t="s">
        <v>4</v>
      </c>
      <c r="L1066" s="56"/>
      <c r="M1066" s="53"/>
      <c r="N1066" s="53"/>
      <c r="O1066" s="53"/>
    </row>
    <row r="1067">
      <c r="A1067" s="167" t="s">
        <v>600</v>
      </c>
      <c r="B1067" s="188" t="s">
        <v>149</v>
      </c>
      <c r="C1067" s="53"/>
      <c r="D1067" s="112" t="s">
        <v>141</v>
      </c>
      <c r="E1067" s="53"/>
      <c r="F1067" s="53"/>
      <c r="G1067" s="190" t="s">
        <v>17</v>
      </c>
      <c r="H1067" s="28">
        <v>1.0</v>
      </c>
      <c r="I1067" s="190" t="s">
        <v>4</v>
      </c>
      <c r="J1067" s="56"/>
      <c r="K1067" s="190" t="s">
        <v>4</v>
      </c>
      <c r="L1067" s="56"/>
      <c r="M1067" s="53"/>
      <c r="N1067" s="53"/>
      <c r="O1067" s="53"/>
    </row>
    <row r="1068">
      <c r="A1068" s="167" t="s">
        <v>600</v>
      </c>
      <c r="B1068" s="188" t="s">
        <v>149</v>
      </c>
      <c r="C1068" s="53"/>
      <c r="D1068" s="112" t="s">
        <v>141</v>
      </c>
      <c r="E1068" s="53"/>
      <c r="F1068" s="53"/>
      <c r="G1068" s="190" t="s">
        <v>18</v>
      </c>
      <c r="H1068" s="28">
        <v>1.0</v>
      </c>
      <c r="I1068" s="190" t="s">
        <v>4</v>
      </c>
      <c r="J1068" s="56"/>
      <c r="K1068" s="190" t="s">
        <v>4</v>
      </c>
      <c r="L1068" s="56"/>
      <c r="M1068" s="53"/>
      <c r="N1068" s="53"/>
      <c r="O1068" s="53"/>
    </row>
    <row r="1069">
      <c r="A1069" s="167" t="s">
        <v>600</v>
      </c>
      <c r="B1069" s="188" t="s">
        <v>149</v>
      </c>
      <c r="C1069" s="53"/>
      <c r="D1069" s="112" t="s">
        <v>141</v>
      </c>
      <c r="E1069" s="53"/>
      <c r="F1069" s="53"/>
      <c r="G1069" s="190" t="s">
        <v>19</v>
      </c>
      <c r="H1069" s="28">
        <v>1.0</v>
      </c>
      <c r="I1069" s="190" t="s">
        <v>4</v>
      </c>
      <c r="J1069" s="56"/>
      <c r="K1069" s="190" t="s">
        <v>4</v>
      </c>
      <c r="L1069" s="56"/>
      <c r="M1069" s="53"/>
      <c r="N1069" s="53"/>
      <c r="O1069" s="53"/>
    </row>
    <row r="1070">
      <c r="A1070" s="167" t="s">
        <v>600</v>
      </c>
      <c r="B1070" s="188" t="s">
        <v>149</v>
      </c>
      <c r="C1070" s="53"/>
      <c r="D1070" s="112" t="s">
        <v>141</v>
      </c>
      <c r="E1070" s="53"/>
      <c r="F1070" s="53"/>
      <c r="G1070" s="190" t="s">
        <v>20</v>
      </c>
      <c r="H1070" s="28">
        <v>1.0</v>
      </c>
      <c r="I1070" s="190" t="s">
        <v>4</v>
      </c>
      <c r="J1070" s="56"/>
      <c r="K1070" s="190" t="s">
        <v>4</v>
      </c>
      <c r="L1070" s="56"/>
      <c r="M1070" s="53"/>
      <c r="N1070" s="53"/>
      <c r="O1070" s="53"/>
    </row>
    <row r="1071">
      <c r="A1071" s="167" t="s">
        <v>600</v>
      </c>
      <c r="B1071" s="188" t="s">
        <v>149</v>
      </c>
      <c r="C1071" s="53"/>
      <c r="D1071" s="112" t="s">
        <v>141</v>
      </c>
      <c r="E1071" s="53"/>
      <c r="F1071" s="53"/>
      <c r="G1071" s="190" t="s">
        <v>21</v>
      </c>
      <c r="H1071" s="28">
        <v>1.0</v>
      </c>
      <c r="I1071" s="190" t="s">
        <v>7</v>
      </c>
      <c r="J1071" s="56"/>
      <c r="K1071" s="190" t="s">
        <v>7</v>
      </c>
      <c r="L1071" s="56"/>
      <c r="M1071" s="53"/>
      <c r="N1071" s="53"/>
      <c r="O1071" s="53"/>
    </row>
    <row r="1072">
      <c r="A1072" s="167" t="s">
        <v>600</v>
      </c>
      <c r="B1072" s="188" t="s">
        <v>149</v>
      </c>
      <c r="C1072" s="53"/>
      <c r="D1072" s="112" t="s">
        <v>141</v>
      </c>
      <c r="E1072" s="53"/>
      <c r="F1072" s="53"/>
      <c r="G1072" s="190" t="s">
        <v>13</v>
      </c>
      <c r="H1072" s="28">
        <v>1.0</v>
      </c>
      <c r="I1072" s="190" t="s">
        <v>7</v>
      </c>
      <c r="J1072" s="56"/>
      <c r="K1072" s="190" t="s">
        <v>7</v>
      </c>
      <c r="L1072" s="56"/>
      <c r="M1072" s="53"/>
      <c r="N1072" s="53"/>
      <c r="O1072" s="53"/>
    </row>
    <row r="1073">
      <c r="A1073" s="167" t="s">
        <v>600</v>
      </c>
      <c r="B1073" s="188" t="s">
        <v>149</v>
      </c>
      <c r="C1073" s="53"/>
      <c r="D1073" s="112" t="s">
        <v>141</v>
      </c>
      <c r="E1073" s="53"/>
      <c r="F1073" s="53"/>
      <c r="G1073" s="190" t="s">
        <v>14</v>
      </c>
      <c r="H1073" s="28">
        <v>1.0</v>
      </c>
      <c r="I1073" s="190" t="s">
        <v>7</v>
      </c>
      <c r="J1073" s="56">
        <v>373.0</v>
      </c>
      <c r="K1073" s="190" t="s">
        <v>7</v>
      </c>
      <c r="L1073" s="56">
        <v>373.0</v>
      </c>
      <c r="M1073" s="53"/>
      <c r="N1073" s="53"/>
      <c r="O1073" s="53"/>
    </row>
    <row r="1074">
      <c r="A1074" s="167" t="s">
        <v>600</v>
      </c>
      <c r="B1074" s="188" t="s">
        <v>149</v>
      </c>
      <c r="C1074" s="53"/>
      <c r="D1074" s="112" t="s">
        <v>141</v>
      </c>
      <c r="E1074" s="53"/>
      <c r="F1074" s="53"/>
      <c r="G1074" s="190" t="s">
        <v>15</v>
      </c>
      <c r="H1074" s="28">
        <v>1.0</v>
      </c>
      <c r="I1074" s="190" t="s">
        <v>7</v>
      </c>
      <c r="J1074" s="56">
        <v>518.0</v>
      </c>
      <c r="K1074" s="190" t="s">
        <v>7</v>
      </c>
      <c r="L1074" s="56">
        <v>518.0</v>
      </c>
      <c r="M1074" s="53"/>
      <c r="N1074" s="53"/>
      <c r="O1074" s="53"/>
    </row>
    <row r="1075">
      <c r="A1075" s="167" t="s">
        <v>600</v>
      </c>
      <c r="B1075" s="188" t="s">
        <v>149</v>
      </c>
      <c r="C1075" s="53"/>
      <c r="D1075" s="112" t="s">
        <v>141</v>
      </c>
      <c r="E1075" s="53"/>
      <c r="F1075" s="53"/>
      <c r="G1075" s="190" t="s">
        <v>16</v>
      </c>
      <c r="H1075" s="28">
        <v>1.0</v>
      </c>
      <c r="I1075" s="190" t="s">
        <v>7</v>
      </c>
      <c r="J1075" s="56">
        <v>348.0</v>
      </c>
      <c r="K1075" s="190" t="s">
        <v>7</v>
      </c>
      <c r="L1075" s="56">
        <v>348.0</v>
      </c>
      <c r="M1075" s="53"/>
      <c r="N1075" s="53"/>
      <c r="O1075" s="53"/>
    </row>
    <row r="1076">
      <c r="A1076" s="167" t="s">
        <v>600</v>
      </c>
      <c r="B1076" s="188" t="s">
        <v>149</v>
      </c>
      <c r="C1076" s="53"/>
      <c r="D1076" s="112" t="s">
        <v>141</v>
      </c>
      <c r="E1076" s="53"/>
      <c r="F1076" s="53"/>
      <c r="G1076" s="190" t="s">
        <v>17</v>
      </c>
      <c r="H1076" s="28">
        <v>1.0</v>
      </c>
      <c r="I1076" s="190" t="s">
        <v>7</v>
      </c>
      <c r="J1076" s="56">
        <v>1448.0</v>
      </c>
      <c r="K1076" s="190" t="s">
        <v>7</v>
      </c>
      <c r="L1076" s="56">
        <v>1448.0</v>
      </c>
      <c r="M1076" s="53"/>
      <c r="N1076" s="53"/>
      <c r="O1076" s="53"/>
    </row>
    <row r="1077">
      <c r="A1077" s="167" t="s">
        <v>600</v>
      </c>
      <c r="B1077" s="188" t="s">
        <v>149</v>
      </c>
      <c r="C1077" s="53"/>
      <c r="D1077" s="112" t="s">
        <v>141</v>
      </c>
      <c r="E1077" s="53"/>
      <c r="F1077" s="53"/>
      <c r="G1077" s="190" t="s">
        <v>18</v>
      </c>
      <c r="H1077" s="28">
        <v>1.0</v>
      </c>
      <c r="I1077" s="190" t="s">
        <v>7</v>
      </c>
      <c r="J1077" s="56">
        <v>1647.0</v>
      </c>
      <c r="K1077" s="190" t="s">
        <v>7</v>
      </c>
      <c r="L1077" s="56">
        <v>1647.0</v>
      </c>
      <c r="M1077" s="53"/>
      <c r="N1077" s="53"/>
      <c r="O1077" s="53"/>
    </row>
    <row r="1078">
      <c r="A1078" s="167" t="s">
        <v>600</v>
      </c>
      <c r="B1078" s="188" t="s">
        <v>149</v>
      </c>
      <c r="C1078" s="53"/>
      <c r="D1078" s="112" t="s">
        <v>141</v>
      </c>
      <c r="E1078" s="53"/>
      <c r="F1078" s="53"/>
      <c r="G1078" s="190" t="s">
        <v>19</v>
      </c>
      <c r="H1078" s="28">
        <v>1.0</v>
      </c>
      <c r="I1078" s="190" t="s">
        <v>7</v>
      </c>
      <c r="J1078" s="195"/>
      <c r="K1078" s="190" t="s">
        <v>7</v>
      </c>
      <c r="L1078" s="195"/>
      <c r="M1078" s="53"/>
      <c r="N1078" s="53"/>
      <c r="O1078" s="53"/>
    </row>
    <row r="1079">
      <c r="A1079" s="167" t="s">
        <v>600</v>
      </c>
      <c r="B1079" s="188" t="s">
        <v>149</v>
      </c>
      <c r="C1079" s="53"/>
      <c r="D1079" s="112" t="s">
        <v>141</v>
      </c>
      <c r="E1079" s="53"/>
      <c r="F1079" s="53"/>
      <c r="G1079" s="190" t="s">
        <v>20</v>
      </c>
      <c r="H1079" s="28">
        <v>1.0</v>
      </c>
      <c r="I1079" s="190" t="s">
        <v>7</v>
      </c>
      <c r="J1079" s="195"/>
      <c r="K1079" s="190" t="s">
        <v>7</v>
      </c>
      <c r="L1079" s="195"/>
      <c r="M1079" s="53"/>
      <c r="N1079" s="53"/>
      <c r="O1079" s="53"/>
    </row>
    <row r="1080">
      <c r="A1080" s="167" t="s">
        <v>600</v>
      </c>
      <c r="B1080" s="188" t="s">
        <v>150</v>
      </c>
      <c r="C1080" s="53"/>
      <c r="D1080" s="112" t="s">
        <v>151</v>
      </c>
      <c r="E1080" s="53"/>
      <c r="F1080" s="53"/>
      <c r="G1080" s="190" t="s">
        <v>12</v>
      </c>
      <c r="H1080" s="28">
        <v>1.0</v>
      </c>
      <c r="I1080" s="190" t="s">
        <v>4</v>
      </c>
      <c r="J1080" s="56"/>
      <c r="K1080" s="190" t="s">
        <v>4</v>
      </c>
      <c r="L1080" s="56"/>
      <c r="M1080" s="53"/>
      <c r="N1080" s="53"/>
      <c r="O1080" s="53"/>
    </row>
    <row r="1081">
      <c r="A1081" s="167" t="s">
        <v>600</v>
      </c>
      <c r="B1081" s="188" t="s">
        <v>150</v>
      </c>
      <c r="C1081" s="53"/>
      <c r="D1081" s="112" t="s">
        <v>151</v>
      </c>
      <c r="E1081" s="53"/>
      <c r="F1081" s="53"/>
      <c r="G1081" s="190" t="s">
        <v>13</v>
      </c>
      <c r="H1081" s="28">
        <v>1.0</v>
      </c>
      <c r="I1081" s="190" t="s">
        <v>4</v>
      </c>
      <c r="J1081" s="195"/>
      <c r="K1081" s="190" t="s">
        <v>4</v>
      </c>
      <c r="L1081" s="195"/>
      <c r="M1081" s="53"/>
      <c r="N1081" s="53"/>
      <c r="O1081" s="53"/>
    </row>
    <row r="1082">
      <c r="A1082" s="167" t="s">
        <v>600</v>
      </c>
      <c r="B1082" s="188" t="s">
        <v>150</v>
      </c>
      <c r="C1082" s="53"/>
      <c r="D1082" s="112" t="s">
        <v>151</v>
      </c>
      <c r="E1082" s="53"/>
      <c r="F1082" s="53"/>
      <c r="G1082" s="149" t="s">
        <v>14</v>
      </c>
      <c r="H1082" s="28">
        <v>1.0</v>
      </c>
      <c r="I1082" s="190" t="s">
        <v>4</v>
      </c>
      <c r="J1082" s="195"/>
      <c r="K1082" s="190" t="s">
        <v>4</v>
      </c>
      <c r="L1082" s="195"/>
      <c r="M1082" s="53"/>
      <c r="N1082" s="53"/>
      <c r="O1082" s="53"/>
    </row>
    <row r="1083">
      <c r="A1083" s="167" t="s">
        <v>600</v>
      </c>
      <c r="B1083" s="188" t="s">
        <v>150</v>
      </c>
      <c r="C1083" s="53"/>
      <c r="D1083" s="112" t="s">
        <v>151</v>
      </c>
      <c r="E1083" s="53"/>
      <c r="F1083" s="53"/>
      <c r="G1083" s="190" t="s">
        <v>15</v>
      </c>
      <c r="H1083" s="28">
        <v>1.0</v>
      </c>
      <c r="I1083" s="190" t="s">
        <v>4</v>
      </c>
      <c r="J1083" s="195"/>
      <c r="K1083" s="190" t="s">
        <v>4</v>
      </c>
      <c r="L1083" s="195"/>
      <c r="M1083" s="53"/>
      <c r="N1083" s="53"/>
      <c r="O1083" s="53"/>
    </row>
    <row r="1084">
      <c r="A1084" s="167" t="s">
        <v>600</v>
      </c>
      <c r="B1084" s="188" t="s">
        <v>150</v>
      </c>
      <c r="C1084" s="53"/>
      <c r="D1084" s="112" t="s">
        <v>151</v>
      </c>
      <c r="E1084" s="53"/>
      <c r="F1084" s="53"/>
      <c r="G1084" s="190" t="s">
        <v>16</v>
      </c>
      <c r="H1084" s="28">
        <v>1.0</v>
      </c>
      <c r="I1084" s="190" t="s">
        <v>4</v>
      </c>
      <c r="J1084" s="195"/>
      <c r="K1084" s="190" t="s">
        <v>4</v>
      </c>
      <c r="L1084" s="195"/>
      <c r="M1084" s="53"/>
      <c r="N1084" s="53"/>
      <c r="O1084" s="53"/>
    </row>
    <row r="1085">
      <c r="A1085" s="167" t="s">
        <v>600</v>
      </c>
      <c r="B1085" s="188" t="s">
        <v>150</v>
      </c>
      <c r="C1085" s="53"/>
      <c r="D1085" s="112" t="s">
        <v>151</v>
      </c>
      <c r="E1085" s="53"/>
      <c r="F1085" s="53"/>
      <c r="G1085" s="190" t="s">
        <v>17</v>
      </c>
      <c r="H1085" s="28">
        <v>1.0</v>
      </c>
      <c r="I1085" s="190" t="s">
        <v>4</v>
      </c>
      <c r="J1085" s="195"/>
      <c r="K1085" s="190" t="s">
        <v>4</v>
      </c>
      <c r="L1085" s="195"/>
      <c r="M1085" s="53"/>
      <c r="N1085" s="53"/>
      <c r="O1085" s="53"/>
    </row>
    <row r="1086">
      <c r="A1086" s="167" t="s">
        <v>600</v>
      </c>
      <c r="B1086" s="188" t="s">
        <v>150</v>
      </c>
      <c r="C1086" s="53"/>
      <c r="D1086" s="112" t="s">
        <v>151</v>
      </c>
      <c r="E1086" s="53"/>
      <c r="F1086" s="53"/>
      <c r="G1086" s="190" t="s">
        <v>18</v>
      </c>
      <c r="H1086" s="28">
        <v>1.0</v>
      </c>
      <c r="I1086" s="190" t="s">
        <v>4</v>
      </c>
      <c r="J1086" s="195"/>
      <c r="K1086" s="190" t="s">
        <v>4</v>
      </c>
      <c r="L1086" s="195"/>
      <c r="M1086" s="53"/>
      <c r="N1086" s="53"/>
      <c r="O1086" s="53"/>
    </row>
    <row r="1087">
      <c r="A1087" s="167" t="s">
        <v>600</v>
      </c>
      <c r="B1087" s="188" t="s">
        <v>150</v>
      </c>
      <c r="C1087" s="53"/>
      <c r="D1087" s="112" t="s">
        <v>151</v>
      </c>
      <c r="E1087" s="53"/>
      <c r="F1087" s="53"/>
      <c r="G1087" s="190" t="s">
        <v>19</v>
      </c>
      <c r="H1087" s="28">
        <v>1.0</v>
      </c>
      <c r="I1087" s="190" t="s">
        <v>4</v>
      </c>
      <c r="J1087" s="195"/>
      <c r="K1087" s="190" t="s">
        <v>4</v>
      </c>
      <c r="L1087" s="195"/>
      <c r="M1087" s="53"/>
      <c r="N1087" s="53"/>
      <c r="O1087" s="53"/>
    </row>
    <row r="1088">
      <c r="A1088" s="167" t="s">
        <v>600</v>
      </c>
      <c r="B1088" s="188" t="s">
        <v>150</v>
      </c>
      <c r="C1088" s="53"/>
      <c r="D1088" s="112" t="s">
        <v>151</v>
      </c>
      <c r="E1088" s="53"/>
      <c r="F1088" s="53"/>
      <c r="G1088" s="190" t="s">
        <v>20</v>
      </c>
      <c r="H1088" s="28">
        <v>1.0</v>
      </c>
      <c r="I1088" s="190" t="s">
        <v>4</v>
      </c>
      <c r="J1088" s="195"/>
      <c r="K1088" s="190" t="s">
        <v>4</v>
      </c>
      <c r="L1088" s="195"/>
      <c r="M1088" s="53"/>
      <c r="N1088" s="53"/>
      <c r="O1088" s="53"/>
    </row>
    <row r="1089">
      <c r="A1089" s="167" t="s">
        <v>600</v>
      </c>
      <c r="B1089" s="188" t="s">
        <v>150</v>
      </c>
      <c r="C1089" s="53"/>
      <c r="D1089" s="112" t="s">
        <v>151</v>
      </c>
      <c r="E1089" s="53"/>
      <c r="F1089" s="53"/>
      <c r="G1089" s="190" t="s">
        <v>21</v>
      </c>
      <c r="H1089" s="28">
        <v>1.0</v>
      </c>
      <c r="I1089" s="190" t="s">
        <v>7</v>
      </c>
      <c r="J1089" s="195">
        <v>1700.0</v>
      </c>
      <c r="K1089" s="190" t="s">
        <v>7</v>
      </c>
      <c r="L1089" s="195">
        <v>1700.0</v>
      </c>
      <c r="M1089" s="53"/>
      <c r="N1089" s="53"/>
      <c r="O1089" s="53"/>
    </row>
    <row r="1090">
      <c r="A1090" s="167" t="s">
        <v>600</v>
      </c>
      <c r="B1090" s="188" t="s">
        <v>150</v>
      </c>
      <c r="C1090" s="53"/>
      <c r="D1090" s="112" t="s">
        <v>151</v>
      </c>
      <c r="E1090" s="53"/>
      <c r="F1090" s="53"/>
      <c r="G1090" s="190" t="s">
        <v>13</v>
      </c>
      <c r="H1090" s="28">
        <v>1.0</v>
      </c>
      <c r="I1090" s="190" t="s">
        <v>7</v>
      </c>
      <c r="J1090" s="195"/>
      <c r="K1090" s="190" t="s">
        <v>7</v>
      </c>
      <c r="L1090" s="195"/>
      <c r="M1090" s="53"/>
      <c r="N1090" s="53"/>
      <c r="O1090" s="53"/>
    </row>
    <row r="1091">
      <c r="A1091" s="167" t="s">
        <v>600</v>
      </c>
      <c r="B1091" s="188" t="s">
        <v>150</v>
      </c>
      <c r="C1091" s="53"/>
      <c r="D1091" s="112" t="s">
        <v>151</v>
      </c>
      <c r="E1091" s="53"/>
      <c r="F1091" s="53"/>
      <c r="G1091" s="190" t="s">
        <v>14</v>
      </c>
      <c r="H1091" s="28">
        <v>1.0</v>
      </c>
      <c r="I1091" s="190" t="s">
        <v>7</v>
      </c>
      <c r="J1091" s="195"/>
      <c r="K1091" s="190" t="s">
        <v>7</v>
      </c>
      <c r="L1091" s="195"/>
      <c r="M1091" s="53"/>
      <c r="N1091" s="53"/>
      <c r="O1091" s="53"/>
    </row>
    <row r="1092">
      <c r="A1092" s="167" t="s">
        <v>600</v>
      </c>
      <c r="B1092" s="188" t="s">
        <v>150</v>
      </c>
      <c r="C1092" s="53"/>
      <c r="D1092" s="112" t="s">
        <v>151</v>
      </c>
      <c r="E1092" s="53"/>
      <c r="F1092" s="53"/>
      <c r="G1092" s="190" t="s">
        <v>15</v>
      </c>
      <c r="H1092" s="28">
        <v>1.0</v>
      </c>
      <c r="I1092" s="190" t="s">
        <v>7</v>
      </c>
      <c r="J1092" s="195"/>
      <c r="K1092" s="190" t="s">
        <v>7</v>
      </c>
      <c r="L1092" s="195"/>
      <c r="M1092" s="53"/>
      <c r="N1092" s="53"/>
      <c r="O1092" s="53"/>
    </row>
    <row r="1093">
      <c r="A1093" s="167" t="s">
        <v>600</v>
      </c>
      <c r="B1093" s="188" t="s">
        <v>150</v>
      </c>
      <c r="C1093" s="53"/>
      <c r="D1093" s="112" t="s">
        <v>151</v>
      </c>
      <c r="E1093" s="53"/>
      <c r="F1093" s="53"/>
      <c r="G1093" s="190" t="s">
        <v>16</v>
      </c>
      <c r="H1093" s="28">
        <v>1.0</v>
      </c>
      <c r="I1093" s="190" t="s">
        <v>7</v>
      </c>
      <c r="J1093" s="195"/>
      <c r="K1093" s="190" t="s">
        <v>7</v>
      </c>
      <c r="L1093" s="195"/>
      <c r="M1093" s="53"/>
      <c r="N1093" s="53"/>
      <c r="O1093" s="53"/>
    </row>
    <row r="1094">
      <c r="A1094" s="167" t="s">
        <v>600</v>
      </c>
      <c r="B1094" s="188" t="s">
        <v>150</v>
      </c>
      <c r="C1094" s="53"/>
      <c r="D1094" s="112" t="s">
        <v>151</v>
      </c>
      <c r="E1094" s="53"/>
      <c r="F1094" s="53"/>
      <c r="G1094" s="190" t="s">
        <v>17</v>
      </c>
      <c r="H1094" s="28">
        <v>1.0</v>
      </c>
      <c r="I1094" s="190" t="s">
        <v>7</v>
      </c>
      <c r="J1094" s="195"/>
      <c r="K1094" s="190" t="s">
        <v>7</v>
      </c>
      <c r="L1094" s="195"/>
      <c r="M1094" s="53"/>
      <c r="N1094" s="53"/>
      <c r="O1094" s="53"/>
    </row>
    <row r="1095">
      <c r="A1095" s="167" t="s">
        <v>600</v>
      </c>
      <c r="B1095" s="188" t="s">
        <v>150</v>
      </c>
      <c r="C1095" s="53"/>
      <c r="D1095" s="112" t="s">
        <v>151</v>
      </c>
      <c r="E1095" s="53"/>
      <c r="F1095" s="53"/>
      <c r="G1095" s="190" t="s">
        <v>18</v>
      </c>
      <c r="H1095" s="28">
        <v>1.0</v>
      </c>
      <c r="I1095" s="190" t="s">
        <v>7</v>
      </c>
      <c r="J1095" s="195"/>
      <c r="K1095" s="190" t="s">
        <v>7</v>
      </c>
      <c r="L1095" s="195"/>
      <c r="M1095" s="53"/>
      <c r="N1095" s="53"/>
      <c r="O1095" s="53"/>
    </row>
    <row r="1096">
      <c r="A1096" s="167" t="s">
        <v>600</v>
      </c>
      <c r="B1096" s="188" t="s">
        <v>150</v>
      </c>
      <c r="C1096" s="53"/>
      <c r="D1096" s="112" t="s">
        <v>151</v>
      </c>
      <c r="E1096" s="53"/>
      <c r="F1096" s="53"/>
      <c r="G1096" s="190" t="s">
        <v>19</v>
      </c>
      <c r="H1096" s="28">
        <v>1.0</v>
      </c>
      <c r="I1096" s="190" t="s">
        <v>7</v>
      </c>
      <c r="J1096" s="195"/>
      <c r="K1096" s="190" t="s">
        <v>7</v>
      </c>
      <c r="L1096" s="195"/>
      <c r="M1096" s="53"/>
      <c r="N1096" s="53"/>
      <c r="O1096" s="53"/>
    </row>
    <row r="1097">
      <c r="A1097" s="167" t="s">
        <v>600</v>
      </c>
      <c r="B1097" s="188" t="s">
        <v>150</v>
      </c>
      <c r="C1097" s="53"/>
      <c r="D1097" s="112" t="s">
        <v>151</v>
      </c>
      <c r="E1097" s="53"/>
      <c r="F1097" s="53"/>
      <c r="G1097" s="190" t="s">
        <v>20</v>
      </c>
      <c r="H1097" s="28">
        <v>1.0</v>
      </c>
      <c r="I1097" s="190" t="s">
        <v>7</v>
      </c>
      <c r="J1097" s="195"/>
      <c r="K1097" s="190" t="s">
        <v>7</v>
      </c>
      <c r="L1097" s="195"/>
      <c r="M1097" s="53"/>
      <c r="N1097" s="53"/>
      <c r="O1097" s="53"/>
    </row>
    <row r="1098">
      <c r="A1098" s="167" t="s">
        <v>600</v>
      </c>
      <c r="B1098" s="188" t="s">
        <v>152</v>
      </c>
      <c r="C1098" s="53"/>
      <c r="D1098" s="112" t="s">
        <v>151</v>
      </c>
      <c r="E1098" s="53"/>
      <c r="F1098" s="53"/>
      <c r="G1098" s="190" t="s">
        <v>12</v>
      </c>
      <c r="H1098" s="28">
        <v>1.0</v>
      </c>
      <c r="I1098" s="190" t="s">
        <v>4</v>
      </c>
      <c r="J1098" s="56">
        <v>132.0</v>
      </c>
      <c r="K1098" s="190" t="s">
        <v>4</v>
      </c>
      <c r="L1098" s="56">
        <v>132.0</v>
      </c>
      <c r="M1098" s="53"/>
      <c r="N1098" s="53"/>
      <c r="O1098" s="53"/>
    </row>
    <row r="1099">
      <c r="A1099" s="167" t="s">
        <v>600</v>
      </c>
      <c r="B1099" s="188" t="s">
        <v>152</v>
      </c>
      <c r="C1099" s="53"/>
      <c r="D1099" s="112" t="s">
        <v>151</v>
      </c>
      <c r="E1099" s="53"/>
      <c r="F1099" s="53"/>
      <c r="G1099" s="190" t="s">
        <v>13</v>
      </c>
      <c r="H1099" s="28">
        <v>1.0</v>
      </c>
      <c r="I1099" s="190" t="s">
        <v>4</v>
      </c>
      <c r="J1099" s="195"/>
      <c r="K1099" s="190" t="s">
        <v>4</v>
      </c>
      <c r="L1099" s="195"/>
      <c r="M1099" s="53"/>
      <c r="N1099" s="53"/>
      <c r="O1099" s="53"/>
    </row>
    <row r="1100">
      <c r="A1100" s="167" t="s">
        <v>600</v>
      </c>
      <c r="B1100" s="188" t="s">
        <v>152</v>
      </c>
      <c r="C1100" s="53"/>
      <c r="D1100" s="112" t="s">
        <v>151</v>
      </c>
      <c r="E1100" s="53"/>
      <c r="F1100" s="53"/>
      <c r="G1100" s="149" t="s">
        <v>14</v>
      </c>
      <c r="H1100" s="28">
        <v>1.0</v>
      </c>
      <c r="I1100" s="190" t="s">
        <v>4</v>
      </c>
      <c r="J1100" s="195"/>
      <c r="K1100" s="190" t="s">
        <v>4</v>
      </c>
      <c r="L1100" s="195"/>
      <c r="M1100" s="53"/>
      <c r="N1100" s="53"/>
      <c r="O1100" s="53"/>
    </row>
    <row r="1101">
      <c r="A1101" s="167" t="s">
        <v>600</v>
      </c>
      <c r="B1101" s="188" t="s">
        <v>152</v>
      </c>
      <c r="C1101" s="53"/>
      <c r="D1101" s="112" t="s">
        <v>151</v>
      </c>
      <c r="E1101" s="53"/>
      <c r="F1101" s="53"/>
      <c r="G1101" s="190" t="s">
        <v>15</v>
      </c>
      <c r="H1101" s="28">
        <v>1.0</v>
      </c>
      <c r="I1101" s="190" t="s">
        <v>4</v>
      </c>
      <c r="J1101" s="195"/>
      <c r="K1101" s="190" t="s">
        <v>4</v>
      </c>
      <c r="L1101" s="195"/>
      <c r="M1101" s="53"/>
      <c r="N1101" s="53"/>
      <c r="O1101" s="53"/>
    </row>
    <row r="1102">
      <c r="A1102" s="167" t="s">
        <v>600</v>
      </c>
      <c r="B1102" s="188" t="s">
        <v>152</v>
      </c>
      <c r="C1102" s="53"/>
      <c r="D1102" s="112" t="s">
        <v>151</v>
      </c>
      <c r="E1102" s="53"/>
      <c r="F1102" s="53"/>
      <c r="G1102" s="190" t="s">
        <v>16</v>
      </c>
      <c r="H1102" s="28">
        <v>1.0</v>
      </c>
      <c r="I1102" s="190" t="s">
        <v>4</v>
      </c>
      <c r="J1102" s="195"/>
      <c r="K1102" s="190" t="s">
        <v>4</v>
      </c>
      <c r="L1102" s="195"/>
      <c r="M1102" s="53"/>
      <c r="N1102" s="53"/>
      <c r="O1102" s="53"/>
    </row>
    <row r="1103">
      <c r="A1103" s="167" t="s">
        <v>600</v>
      </c>
      <c r="B1103" s="188" t="s">
        <v>152</v>
      </c>
      <c r="C1103" s="53"/>
      <c r="D1103" s="112" t="s">
        <v>151</v>
      </c>
      <c r="E1103" s="53"/>
      <c r="F1103" s="53"/>
      <c r="G1103" s="190" t="s">
        <v>17</v>
      </c>
      <c r="H1103" s="28">
        <v>1.0</v>
      </c>
      <c r="I1103" s="190" t="s">
        <v>4</v>
      </c>
      <c r="J1103" s="195"/>
      <c r="K1103" s="190" t="s">
        <v>4</v>
      </c>
      <c r="L1103" s="195"/>
      <c r="M1103" s="53"/>
      <c r="N1103" s="53"/>
      <c r="O1103" s="53"/>
    </row>
    <row r="1104">
      <c r="A1104" s="167" t="s">
        <v>600</v>
      </c>
      <c r="B1104" s="188" t="s">
        <v>152</v>
      </c>
      <c r="C1104" s="53"/>
      <c r="D1104" s="112" t="s">
        <v>151</v>
      </c>
      <c r="E1104" s="53"/>
      <c r="F1104" s="53"/>
      <c r="G1104" s="190" t="s">
        <v>18</v>
      </c>
      <c r="H1104" s="28">
        <v>1.0</v>
      </c>
      <c r="I1104" s="190" t="s">
        <v>4</v>
      </c>
      <c r="J1104" s="195"/>
      <c r="K1104" s="190" t="s">
        <v>4</v>
      </c>
      <c r="L1104" s="195"/>
      <c r="M1104" s="53"/>
      <c r="N1104" s="53"/>
      <c r="O1104" s="53"/>
    </row>
    <row r="1105">
      <c r="A1105" s="167" t="s">
        <v>600</v>
      </c>
      <c r="B1105" s="188" t="s">
        <v>152</v>
      </c>
      <c r="C1105" s="53"/>
      <c r="D1105" s="112" t="s">
        <v>151</v>
      </c>
      <c r="E1105" s="53"/>
      <c r="F1105" s="53"/>
      <c r="G1105" s="190" t="s">
        <v>19</v>
      </c>
      <c r="H1105" s="28">
        <v>1.0</v>
      </c>
      <c r="I1105" s="190" t="s">
        <v>4</v>
      </c>
      <c r="J1105" s="195"/>
      <c r="K1105" s="190" t="s">
        <v>4</v>
      </c>
      <c r="L1105" s="195"/>
      <c r="M1105" s="53"/>
      <c r="N1105" s="53"/>
      <c r="O1105" s="53"/>
    </row>
    <row r="1106">
      <c r="A1106" s="167" t="s">
        <v>600</v>
      </c>
      <c r="B1106" s="188" t="s">
        <v>152</v>
      </c>
      <c r="C1106" s="53"/>
      <c r="D1106" s="112" t="s">
        <v>151</v>
      </c>
      <c r="E1106" s="53"/>
      <c r="F1106" s="53"/>
      <c r="G1106" s="190" t="s">
        <v>20</v>
      </c>
      <c r="H1106" s="28">
        <v>1.0</v>
      </c>
      <c r="I1106" s="190" t="s">
        <v>4</v>
      </c>
      <c r="J1106" s="195"/>
      <c r="K1106" s="190" t="s">
        <v>4</v>
      </c>
      <c r="L1106" s="195"/>
      <c r="M1106" s="53"/>
      <c r="N1106" s="53"/>
      <c r="O1106" s="53"/>
    </row>
    <row r="1107">
      <c r="A1107" s="167" t="s">
        <v>600</v>
      </c>
      <c r="B1107" s="188" t="s">
        <v>152</v>
      </c>
      <c r="C1107" s="53"/>
      <c r="D1107" s="112" t="s">
        <v>151</v>
      </c>
      <c r="E1107" s="53"/>
      <c r="F1107" s="53"/>
      <c r="G1107" s="190" t="s">
        <v>21</v>
      </c>
      <c r="H1107" s="28">
        <v>1.0</v>
      </c>
      <c r="I1107" s="190" t="s">
        <v>7</v>
      </c>
      <c r="J1107" s="195"/>
      <c r="K1107" s="190" t="s">
        <v>7</v>
      </c>
      <c r="L1107" s="195"/>
      <c r="M1107" s="53"/>
      <c r="N1107" s="53"/>
      <c r="O1107" s="53"/>
    </row>
    <row r="1108">
      <c r="A1108" s="167" t="s">
        <v>600</v>
      </c>
      <c r="B1108" s="188" t="s">
        <v>152</v>
      </c>
      <c r="C1108" s="53"/>
      <c r="D1108" s="112" t="s">
        <v>151</v>
      </c>
      <c r="E1108" s="53"/>
      <c r="F1108" s="53"/>
      <c r="G1108" s="190" t="s">
        <v>13</v>
      </c>
      <c r="H1108" s="28">
        <v>1.0</v>
      </c>
      <c r="I1108" s="190" t="s">
        <v>7</v>
      </c>
      <c r="J1108" s="195"/>
      <c r="K1108" s="190" t="s">
        <v>7</v>
      </c>
      <c r="L1108" s="195"/>
      <c r="M1108" s="53"/>
      <c r="N1108" s="53"/>
      <c r="O1108" s="53"/>
    </row>
    <row r="1109">
      <c r="A1109" s="167" t="s">
        <v>600</v>
      </c>
      <c r="B1109" s="188" t="s">
        <v>152</v>
      </c>
      <c r="C1109" s="53"/>
      <c r="D1109" s="112" t="s">
        <v>151</v>
      </c>
      <c r="E1109" s="53"/>
      <c r="F1109" s="53"/>
      <c r="G1109" s="190" t="s">
        <v>14</v>
      </c>
      <c r="H1109" s="28">
        <v>1.0</v>
      </c>
      <c r="I1109" s="190" t="s">
        <v>7</v>
      </c>
      <c r="J1109" s="195"/>
      <c r="K1109" s="190" t="s">
        <v>7</v>
      </c>
      <c r="L1109" s="195"/>
      <c r="M1109" s="53"/>
      <c r="N1109" s="53"/>
      <c r="O1109" s="53"/>
    </row>
    <row r="1110">
      <c r="A1110" s="167" t="s">
        <v>600</v>
      </c>
      <c r="B1110" s="188" t="s">
        <v>152</v>
      </c>
      <c r="C1110" s="53"/>
      <c r="D1110" s="112" t="s">
        <v>151</v>
      </c>
      <c r="E1110" s="53"/>
      <c r="F1110" s="53"/>
      <c r="G1110" s="190" t="s">
        <v>15</v>
      </c>
      <c r="H1110" s="28">
        <v>1.0</v>
      </c>
      <c r="I1110" s="190" t="s">
        <v>7</v>
      </c>
      <c r="J1110" s="195"/>
      <c r="K1110" s="190" t="s">
        <v>7</v>
      </c>
      <c r="L1110" s="195"/>
      <c r="M1110" s="53"/>
      <c r="N1110" s="53"/>
      <c r="O1110" s="53"/>
    </row>
    <row r="1111">
      <c r="A1111" s="167" t="s">
        <v>600</v>
      </c>
      <c r="B1111" s="188" t="s">
        <v>152</v>
      </c>
      <c r="C1111" s="53"/>
      <c r="D1111" s="112" t="s">
        <v>151</v>
      </c>
      <c r="E1111" s="53"/>
      <c r="F1111" s="53"/>
      <c r="G1111" s="190" t="s">
        <v>16</v>
      </c>
      <c r="H1111" s="28">
        <v>1.0</v>
      </c>
      <c r="I1111" s="190" t="s">
        <v>7</v>
      </c>
      <c r="J1111" s="195"/>
      <c r="K1111" s="190" t="s">
        <v>7</v>
      </c>
      <c r="L1111" s="195"/>
      <c r="M1111" s="53"/>
      <c r="N1111" s="53"/>
      <c r="O1111" s="53"/>
    </row>
    <row r="1112">
      <c r="A1112" s="167" t="s">
        <v>600</v>
      </c>
      <c r="B1112" s="188" t="s">
        <v>152</v>
      </c>
      <c r="C1112" s="53"/>
      <c r="D1112" s="112" t="s">
        <v>151</v>
      </c>
      <c r="E1112" s="53"/>
      <c r="F1112" s="53"/>
      <c r="G1112" s="190" t="s">
        <v>17</v>
      </c>
      <c r="H1112" s="28">
        <v>1.0</v>
      </c>
      <c r="I1112" s="190" t="s">
        <v>7</v>
      </c>
      <c r="J1112" s="195"/>
      <c r="K1112" s="190" t="s">
        <v>7</v>
      </c>
      <c r="L1112" s="195"/>
      <c r="M1112" s="53"/>
      <c r="N1112" s="53"/>
      <c r="O1112" s="53"/>
    </row>
    <row r="1113">
      <c r="A1113" s="167" t="s">
        <v>600</v>
      </c>
      <c r="B1113" s="188" t="s">
        <v>152</v>
      </c>
      <c r="C1113" s="53"/>
      <c r="D1113" s="112" t="s">
        <v>151</v>
      </c>
      <c r="E1113" s="53"/>
      <c r="F1113" s="53"/>
      <c r="G1113" s="190" t="s">
        <v>18</v>
      </c>
      <c r="H1113" s="28">
        <v>1.0</v>
      </c>
      <c r="I1113" s="190" t="s">
        <v>7</v>
      </c>
      <c r="J1113" s="195"/>
      <c r="K1113" s="190" t="s">
        <v>7</v>
      </c>
      <c r="L1113" s="195"/>
      <c r="M1113" s="53"/>
      <c r="N1113" s="53"/>
      <c r="O1113" s="53"/>
    </row>
    <row r="1114">
      <c r="A1114" s="167" t="s">
        <v>600</v>
      </c>
      <c r="B1114" s="188" t="s">
        <v>152</v>
      </c>
      <c r="C1114" s="53"/>
      <c r="D1114" s="112" t="s">
        <v>151</v>
      </c>
      <c r="E1114" s="53"/>
      <c r="F1114" s="53"/>
      <c r="G1114" s="190" t="s">
        <v>19</v>
      </c>
      <c r="H1114" s="28">
        <v>1.0</v>
      </c>
      <c r="I1114" s="190" t="s">
        <v>7</v>
      </c>
      <c r="J1114" s="56"/>
      <c r="K1114" s="190" t="s">
        <v>7</v>
      </c>
      <c r="L1114" s="56"/>
      <c r="M1114" s="53"/>
      <c r="N1114" s="53"/>
      <c r="O1114" s="53"/>
    </row>
    <row r="1115">
      <c r="A1115" s="167" t="s">
        <v>600</v>
      </c>
      <c r="B1115" s="188" t="s">
        <v>152</v>
      </c>
      <c r="C1115" s="53"/>
      <c r="D1115" s="112" t="s">
        <v>151</v>
      </c>
      <c r="E1115" s="53"/>
      <c r="F1115" s="53"/>
      <c r="G1115" s="190" t="s">
        <v>20</v>
      </c>
      <c r="H1115" s="28">
        <v>1.0</v>
      </c>
      <c r="I1115" s="190" t="s">
        <v>7</v>
      </c>
      <c r="J1115" s="56"/>
      <c r="K1115" s="190" t="s">
        <v>7</v>
      </c>
      <c r="L1115" s="56"/>
      <c r="M1115" s="53"/>
      <c r="N1115" s="53"/>
      <c r="O1115" s="53"/>
    </row>
    <row r="1116">
      <c r="A1116" s="167" t="s">
        <v>600</v>
      </c>
      <c r="B1116" s="188" t="s">
        <v>153</v>
      </c>
      <c r="C1116" s="53"/>
      <c r="D1116" s="112" t="s">
        <v>151</v>
      </c>
      <c r="E1116" s="53"/>
      <c r="F1116" s="53"/>
      <c r="G1116" s="190" t="s">
        <v>12</v>
      </c>
      <c r="H1116" s="28">
        <v>1.0</v>
      </c>
      <c r="I1116" s="190" t="s">
        <v>4</v>
      </c>
      <c r="J1116" s="56"/>
      <c r="K1116" s="190" t="s">
        <v>4</v>
      </c>
      <c r="L1116" s="56"/>
      <c r="M1116" s="53"/>
      <c r="N1116" s="53"/>
      <c r="O1116" s="53"/>
    </row>
    <row r="1117">
      <c r="A1117" s="167" t="s">
        <v>600</v>
      </c>
      <c r="B1117" s="188" t="s">
        <v>153</v>
      </c>
      <c r="C1117" s="53"/>
      <c r="D1117" s="112" t="s">
        <v>151</v>
      </c>
      <c r="E1117" s="53"/>
      <c r="F1117" s="53"/>
      <c r="G1117" s="190" t="s">
        <v>13</v>
      </c>
      <c r="H1117" s="28">
        <v>1.0</v>
      </c>
      <c r="I1117" s="190" t="s">
        <v>4</v>
      </c>
      <c r="J1117" s="56"/>
      <c r="K1117" s="190" t="s">
        <v>4</v>
      </c>
      <c r="L1117" s="56"/>
      <c r="M1117" s="53"/>
      <c r="N1117" s="53"/>
      <c r="O1117" s="53"/>
    </row>
    <row r="1118">
      <c r="A1118" s="167" t="s">
        <v>600</v>
      </c>
      <c r="B1118" s="188" t="s">
        <v>153</v>
      </c>
      <c r="C1118" s="53"/>
      <c r="D1118" s="112" t="s">
        <v>151</v>
      </c>
      <c r="E1118" s="53"/>
      <c r="F1118" s="53"/>
      <c r="G1118" s="149" t="s">
        <v>14</v>
      </c>
      <c r="H1118" s="28">
        <v>1.0</v>
      </c>
      <c r="I1118" s="190" t="s">
        <v>4</v>
      </c>
      <c r="J1118" s="56"/>
      <c r="K1118" s="190" t="s">
        <v>4</v>
      </c>
      <c r="L1118" s="56"/>
      <c r="M1118" s="53"/>
      <c r="N1118" s="53"/>
      <c r="O1118" s="53"/>
    </row>
    <row r="1119">
      <c r="A1119" s="167" t="s">
        <v>600</v>
      </c>
      <c r="B1119" s="188" t="s">
        <v>153</v>
      </c>
      <c r="C1119" s="53"/>
      <c r="D1119" s="112" t="s">
        <v>151</v>
      </c>
      <c r="E1119" s="53"/>
      <c r="F1119" s="53"/>
      <c r="G1119" s="190" t="s">
        <v>15</v>
      </c>
      <c r="H1119" s="28">
        <v>1.0</v>
      </c>
      <c r="I1119" s="190" t="s">
        <v>4</v>
      </c>
      <c r="J1119" s="56"/>
      <c r="K1119" s="190" t="s">
        <v>4</v>
      </c>
      <c r="L1119" s="56"/>
      <c r="M1119" s="53"/>
      <c r="N1119" s="53"/>
      <c r="O1119" s="53"/>
    </row>
    <row r="1120">
      <c r="A1120" s="167" t="s">
        <v>600</v>
      </c>
      <c r="B1120" s="188" t="s">
        <v>153</v>
      </c>
      <c r="C1120" s="53"/>
      <c r="D1120" s="112" t="s">
        <v>151</v>
      </c>
      <c r="E1120" s="53"/>
      <c r="F1120" s="53"/>
      <c r="G1120" s="190" t="s">
        <v>16</v>
      </c>
      <c r="H1120" s="28">
        <v>1.0</v>
      </c>
      <c r="I1120" s="190" t="s">
        <v>4</v>
      </c>
      <c r="J1120" s="56"/>
      <c r="K1120" s="190" t="s">
        <v>4</v>
      </c>
      <c r="L1120" s="56"/>
      <c r="M1120" s="53"/>
      <c r="N1120" s="53"/>
      <c r="O1120" s="53"/>
    </row>
    <row r="1121">
      <c r="A1121" s="167" t="s">
        <v>600</v>
      </c>
      <c r="B1121" s="188" t="s">
        <v>153</v>
      </c>
      <c r="C1121" s="53"/>
      <c r="D1121" s="112" t="s">
        <v>151</v>
      </c>
      <c r="E1121" s="53"/>
      <c r="F1121" s="53"/>
      <c r="G1121" s="190" t="s">
        <v>17</v>
      </c>
      <c r="H1121" s="28">
        <v>1.0</v>
      </c>
      <c r="I1121" s="190" t="s">
        <v>4</v>
      </c>
      <c r="J1121" s="56"/>
      <c r="K1121" s="190" t="s">
        <v>4</v>
      </c>
      <c r="L1121" s="56"/>
      <c r="M1121" s="53"/>
      <c r="N1121" s="53"/>
      <c r="O1121" s="53"/>
    </row>
    <row r="1122">
      <c r="A1122" s="167" t="s">
        <v>600</v>
      </c>
      <c r="B1122" s="188" t="s">
        <v>153</v>
      </c>
      <c r="C1122" s="53"/>
      <c r="D1122" s="112" t="s">
        <v>151</v>
      </c>
      <c r="E1122" s="53"/>
      <c r="F1122" s="53"/>
      <c r="G1122" s="190" t="s">
        <v>18</v>
      </c>
      <c r="H1122" s="28">
        <v>1.0</v>
      </c>
      <c r="I1122" s="190" t="s">
        <v>4</v>
      </c>
      <c r="J1122" s="195"/>
      <c r="K1122" s="190" t="s">
        <v>4</v>
      </c>
      <c r="L1122" s="195"/>
      <c r="M1122" s="53"/>
      <c r="N1122" s="53"/>
      <c r="O1122" s="53"/>
    </row>
    <row r="1123">
      <c r="A1123" s="167" t="s">
        <v>600</v>
      </c>
      <c r="B1123" s="188" t="s">
        <v>153</v>
      </c>
      <c r="C1123" s="53"/>
      <c r="D1123" s="112" t="s">
        <v>151</v>
      </c>
      <c r="E1123" s="53"/>
      <c r="F1123" s="53"/>
      <c r="G1123" s="190" t="s">
        <v>19</v>
      </c>
      <c r="H1123" s="28">
        <v>1.0</v>
      </c>
      <c r="I1123" s="190" t="s">
        <v>4</v>
      </c>
      <c r="J1123" s="195"/>
      <c r="K1123" s="190" t="s">
        <v>4</v>
      </c>
      <c r="L1123" s="195"/>
      <c r="M1123" s="53"/>
      <c r="N1123" s="53"/>
      <c r="O1123" s="53"/>
    </row>
    <row r="1124">
      <c r="A1124" s="167" t="s">
        <v>600</v>
      </c>
      <c r="B1124" s="188" t="s">
        <v>153</v>
      </c>
      <c r="C1124" s="53"/>
      <c r="D1124" s="112" t="s">
        <v>151</v>
      </c>
      <c r="E1124" s="53"/>
      <c r="F1124" s="53"/>
      <c r="G1124" s="190" t="s">
        <v>20</v>
      </c>
      <c r="H1124" s="28">
        <v>1.0</v>
      </c>
      <c r="I1124" s="190" t="s">
        <v>4</v>
      </c>
      <c r="J1124" s="195"/>
      <c r="K1124" s="190" t="s">
        <v>4</v>
      </c>
      <c r="L1124" s="195"/>
      <c r="M1124" s="53"/>
      <c r="N1124" s="53"/>
      <c r="O1124" s="53"/>
    </row>
    <row r="1125">
      <c r="A1125" s="167" t="s">
        <v>600</v>
      </c>
      <c r="B1125" s="188" t="s">
        <v>153</v>
      </c>
      <c r="C1125" s="53"/>
      <c r="D1125" s="112" t="s">
        <v>151</v>
      </c>
      <c r="E1125" s="53"/>
      <c r="F1125" s="53"/>
      <c r="G1125" s="190" t="s">
        <v>21</v>
      </c>
      <c r="H1125" s="28">
        <v>1.0</v>
      </c>
      <c r="I1125" s="190" t="s">
        <v>7</v>
      </c>
      <c r="J1125" s="195">
        <v>1500.0</v>
      </c>
      <c r="K1125" s="190" t="s">
        <v>7</v>
      </c>
      <c r="L1125" s="195">
        <v>1500.0</v>
      </c>
      <c r="M1125" s="53"/>
      <c r="N1125" s="53"/>
      <c r="O1125" s="53"/>
    </row>
    <row r="1126">
      <c r="A1126" s="167" t="s">
        <v>600</v>
      </c>
      <c r="B1126" s="188" t="s">
        <v>153</v>
      </c>
      <c r="C1126" s="53"/>
      <c r="D1126" s="112" t="s">
        <v>151</v>
      </c>
      <c r="E1126" s="53"/>
      <c r="F1126" s="53"/>
      <c r="G1126" s="190" t="s">
        <v>13</v>
      </c>
      <c r="H1126" s="28">
        <v>1.0</v>
      </c>
      <c r="I1126" s="190" t="s">
        <v>7</v>
      </c>
      <c r="J1126" s="195"/>
      <c r="K1126" s="190" t="s">
        <v>7</v>
      </c>
      <c r="L1126" s="195"/>
      <c r="M1126" s="53"/>
      <c r="N1126" s="53"/>
      <c r="O1126" s="53"/>
    </row>
    <row r="1127">
      <c r="A1127" s="167" t="s">
        <v>600</v>
      </c>
      <c r="B1127" s="188" t="s">
        <v>153</v>
      </c>
      <c r="C1127" s="53"/>
      <c r="D1127" s="112" t="s">
        <v>151</v>
      </c>
      <c r="E1127" s="53"/>
      <c r="F1127" s="53"/>
      <c r="G1127" s="190" t="s">
        <v>14</v>
      </c>
      <c r="H1127" s="28">
        <v>1.0</v>
      </c>
      <c r="I1127" s="190" t="s">
        <v>7</v>
      </c>
      <c r="J1127" s="195"/>
      <c r="K1127" s="190" t="s">
        <v>7</v>
      </c>
      <c r="L1127" s="195"/>
      <c r="M1127" s="53"/>
      <c r="N1127" s="53"/>
      <c r="O1127" s="53"/>
    </row>
    <row r="1128">
      <c r="A1128" s="167" t="s">
        <v>600</v>
      </c>
      <c r="B1128" s="188" t="s">
        <v>153</v>
      </c>
      <c r="C1128" s="53"/>
      <c r="D1128" s="112" t="s">
        <v>151</v>
      </c>
      <c r="E1128" s="53"/>
      <c r="F1128" s="53"/>
      <c r="G1128" s="190" t="s">
        <v>15</v>
      </c>
      <c r="H1128" s="28">
        <v>1.0</v>
      </c>
      <c r="I1128" s="190" t="s">
        <v>7</v>
      </c>
      <c r="J1128" s="195"/>
      <c r="K1128" s="190" t="s">
        <v>7</v>
      </c>
      <c r="L1128" s="195"/>
      <c r="M1128" s="53"/>
      <c r="N1128" s="53"/>
      <c r="O1128" s="53"/>
    </row>
    <row r="1129">
      <c r="A1129" s="167" t="s">
        <v>600</v>
      </c>
      <c r="B1129" s="188" t="s">
        <v>153</v>
      </c>
      <c r="C1129" s="53"/>
      <c r="D1129" s="112" t="s">
        <v>151</v>
      </c>
      <c r="E1129" s="53"/>
      <c r="F1129" s="53"/>
      <c r="G1129" s="190" t="s">
        <v>16</v>
      </c>
      <c r="H1129" s="28">
        <v>1.0</v>
      </c>
      <c r="I1129" s="190" t="s">
        <v>7</v>
      </c>
      <c r="J1129" s="195"/>
      <c r="K1129" s="190" t="s">
        <v>7</v>
      </c>
      <c r="L1129" s="195"/>
      <c r="M1129" s="53"/>
      <c r="N1129" s="53"/>
      <c r="O1129" s="53"/>
    </row>
    <row r="1130">
      <c r="A1130" s="167" t="s">
        <v>600</v>
      </c>
      <c r="B1130" s="188" t="s">
        <v>153</v>
      </c>
      <c r="C1130" s="53"/>
      <c r="D1130" s="112" t="s">
        <v>151</v>
      </c>
      <c r="E1130" s="53"/>
      <c r="F1130" s="53"/>
      <c r="G1130" s="190" t="s">
        <v>17</v>
      </c>
      <c r="H1130" s="28">
        <v>1.0</v>
      </c>
      <c r="I1130" s="190" t="s">
        <v>7</v>
      </c>
      <c r="J1130" s="195"/>
      <c r="K1130" s="190" t="s">
        <v>7</v>
      </c>
      <c r="L1130" s="195"/>
      <c r="M1130" s="53"/>
      <c r="N1130" s="53"/>
      <c r="O1130" s="53"/>
    </row>
    <row r="1131">
      <c r="A1131" s="167" t="s">
        <v>600</v>
      </c>
      <c r="B1131" s="188" t="s">
        <v>153</v>
      </c>
      <c r="C1131" s="53"/>
      <c r="D1131" s="112" t="s">
        <v>151</v>
      </c>
      <c r="E1131" s="53"/>
      <c r="F1131" s="53"/>
      <c r="G1131" s="190" t="s">
        <v>18</v>
      </c>
      <c r="H1131" s="28">
        <v>1.0</v>
      </c>
      <c r="I1131" s="190" t="s">
        <v>7</v>
      </c>
      <c r="J1131" s="195"/>
      <c r="K1131" s="190" t="s">
        <v>7</v>
      </c>
      <c r="L1131" s="195"/>
      <c r="M1131" s="53"/>
      <c r="N1131" s="53"/>
      <c r="O1131" s="53"/>
    </row>
    <row r="1132">
      <c r="A1132" s="167" t="s">
        <v>600</v>
      </c>
      <c r="B1132" s="188" t="s">
        <v>153</v>
      </c>
      <c r="C1132" s="53"/>
      <c r="D1132" s="112" t="s">
        <v>151</v>
      </c>
      <c r="E1132" s="53"/>
      <c r="F1132" s="53"/>
      <c r="G1132" s="190" t="s">
        <v>19</v>
      </c>
      <c r="H1132" s="28">
        <v>1.0</v>
      </c>
      <c r="I1132" s="190" t="s">
        <v>7</v>
      </c>
      <c r="J1132" s="195"/>
      <c r="K1132" s="190" t="s">
        <v>7</v>
      </c>
      <c r="L1132" s="195"/>
      <c r="M1132" s="53"/>
      <c r="N1132" s="53"/>
      <c r="O1132" s="53"/>
    </row>
    <row r="1133">
      <c r="A1133" s="167" t="s">
        <v>600</v>
      </c>
      <c r="B1133" s="188" t="s">
        <v>153</v>
      </c>
      <c r="C1133" s="53"/>
      <c r="D1133" s="112" t="s">
        <v>151</v>
      </c>
      <c r="E1133" s="53"/>
      <c r="F1133" s="53"/>
      <c r="G1133" s="190" t="s">
        <v>20</v>
      </c>
      <c r="H1133" s="28">
        <v>1.0</v>
      </c>
      <c r="I1133" s="190" t="s">
        <v>7</v>
      </c>
      <c r="J1133" s="195"/>
      <c r="K1133" s="190" t="s">
        <v>7</v>
      </c>
      <c r="L1133" s="195"/>
      <c r="M1133" s="53"/>
      <c r="N1133" s="53"/>
      <c r="O1133" s="53"/>
    </row>
    <row r="1134">
      <c r="A1134" s="167" t="s">
        <v>600</v>
      </c>
      <c r="B1134" s="188" t="s">
        <v>154</v>
      </c>
      <c r="C1134" s="53"/>
      <c r="D1134" s="112" t="s">
        <v>155</v>
      </c>
      <c r="E1134" s="53"/>
      <c r="F1134" s="53"/>
      <c r="G1134" s="190" t="s">
        <v>12</v>
      </c>
      <c r="H1134" s="28">
        <v>1.0</v>
      </c>
      <c r="I1134" s="190" t="s">
        <v>4</v>
      </c>
      <c r="J1134" s="56">
        <v>170.0</v>
      </c>
      <c r="K1134" s="190" t="s">
        <v>4</v>
      </c>
      <c r="L1134" s="56">
        <v>170.0</v>
      </c>
      <c r="M1134" s="53"/>
      <c r="N1134" s="53"/>
      <c r="O1134" s="53"/>
    </row>
    <row r="1135">
      <c r="A1135" s="167" t="s">
        <v>600</v>
      </c>
      <c r="B1135" s="188" t="s">
        <v>154</v>
      </c>
      <c r="C1135" s="53"/>
      <c r="D1135" s="112" t="s">
        <v>155</v>
      </c>
      <c r="E1135" s="53"/>
      <c r="F1135" s="53"/>
      <c r="G1135" s="190" t="s">
        <v>13</v>
      </c>
      <c r="H1135" s="28">
        <v>1.0</v>
      </c>
      <c r="I1135" s="190" t="s">
        <v>4</v>
      </c>
      <c r="J1135" s="195"/>
      <c r="K1135" s="190" t="s">
        <v>4</v>
      </c>
      <c r="L1135" s="195"/>
      <c r="M1135" s="53"/>
      <c r="N1135" s="53"/>
      <c r="O1135" s="53"/>
    </row>
    <row r="1136">
      <c r="A1136" s="167" t="s">
        <v>600</v>
      </c>
      <c r="B1136" s="188" t="s">
        <v>154</v>
      </c>
      <c r="C1136" s="53"/>
      <c r="D1136" s="112" t="s">
        <v>155</v>
      </c>
      <c r="E1136" s="53"/>
      <c r="F1136" s="53"/>
      <c r="G1136" s="149" t="s">
        <v>14</v>
      </c>
      <c r="H1136" s="28">
        <v>1.0</v>
      </c>
      <c r="I1136" s="190" t="s">
        <v>4</v>
      </c>
      <c r="J1136" s="195"/>
      <c r="K1136" s="190" t="s">
        <v>4</v>
      </c>
      <c r="L1136" s="195"/>
      <c r="M1136" s="53"/>
      <c r="N1136" s="53"/>
      <c r="O1136" s="53"/>
    </row>
    <row r="1137">
      <c r="A1137" s="167" t="s">
        <v>600</v>
      </c>
      <c r="B1137" s="188" t="s">
        <v>154</v>
      </c>
      <c r="C1137" s="53"/>
      <c r="D1137" s="112" t="s">
        <v>155</v>
      </c>
      <c r="E1137" s="53"/>
      <c r="F1137" s="53"/>
      <c r="G1137" s="190" t="s">
        <v>15</v>
      </c>
      <c r="H1137" s="28">
        <v>1.0</v>
      </c>
      <c r="I1137" s="190" t="s">
        <v>4</v>
      </c>
      <c r="J1137" s="195"/>
      <c r="K1137" s="190" t="s">
        <v>4</v>
      </c>
      <c r="L1137" s="195"/>
      <c r="M1137" s="53"/>
      <c r="N1137" s="53"/>
      <c r="O1137" s="53"/>
    </row>
    <row r="1138">
      <c r="A1138" s="167" t="s">
        <v>600</v>
      </c>
      <c r="B1138" s="188" t="s">
        <v>154</v>
      </c>
      <c r="C1138" s="53"/>
      <c r="D1138" s="112" t="s">
        <v>155</v>
      </c>
      <c r="E1138" s="53"/>
      <c r="F1138" s="53"/>
      <c r="G1138" s="190" t="s">
        <v>16</v>
      </c>
      <c r="H1138" s="28">
        <v>1.0</v>
      </c>
      <c r="I1138" s="190" t="s">
        <v>4</v>
      </c>
      <c r="J1138" s="195"/>
      <c r="K1138" s="190" t="s">
        <v>4</v>
      </c>
      <c r="L1138" s="195"/>
      <c r="M1138" s="53"/>
      <c r="N1138" s="53"/>
      <c r="O1138" s="53"/>
    </row>
    <row r="1139">
      <c r="A1139" s="167" t="s">
        <v>600</v>
      </c>
      <c r="B1139" s="188" t="s">
        <v>154</v>
      </c>
      <c r="C1139" s="53"/>
      <c r="D1139" s="112" t="s">
        <v>155</v>
      </c>
      <c r="E1139" s="53"/>
      <c r="F1139" s="53"/>
      <c r="G1139" s="190" t="s">
        <v>17</v>
      </c>
      <c r="H1139" s="28">
        <v>1.0</v>
      </c>
      <c r="I1139" s="190" t="s">
        <v>4</v>
      </c>
      <c r="J1139" s="195"/>
      <c r="K1139" s="190" t="s">
        <v>4</v>
      </c>
      <c r="L1139" s="195"/>
      <c r="M1139" s="53"/>
      <c r="N1139" s="53"/>
      <c r="O1139" s="53"/>
    </row>
    <row r="1140">
      <c r="A1140" s="167" t="s">
        <v>600</v>
      </c>
      <c r="B1140" s="188" t="s">
        <v>154</v>
      </c>
      <c r="C1140" s="53"/>
      <c r="D1140" s="112" t="s">
        <v>155</v>
      </c>
      <c r="E1140" s="53"/>
      <c r="F1140" s="53"/>
      <c r="G1140" s="190" t="s">
        <v>18</v>
      </c>
      <c r="H1140" s="28">
        <v>1.0</v>
      </c>
      <c r="I1140" s="190" t="s">
        <v>4</v>
      </c>
      <c r="J1140" s="195"/>
      <c r="K1140" s="190" t="s">
        <v>4</v>
      </c>
      <c r="L1140" s="195"/>
      <c r="M1140" s="53"/>
      <c r="N1140" s="53"/>
      <c r="O1140" s="53"/>
    </row>
    <row r="1141">
      <c r="A1141" s="167" t="s">
        <v>600</v>
      </c>
      <c r="B1141" s="188" t="s">
        <v>154</v>
      </c>
      <c r="C1141" s="53"/>
      <c r="D1141" s="112" t="s">
        <v>155</v>
      </c>
      <c r="E1141" s="53"/>
      <c r="F1141" s="53"/>
      <c r="G1141" s="190" t="s">
        <v>19</v>
      </c>
      <c r="H1141" s="28">
        <v>1.0</v>
      </c>
      <c r="I1141" s="190" t="s">
        <v>4</v>
      </c>
      <c r="J1141" s="195"/>
      <c r="K1141" s="190" t="s">
        <v>4</v>
      </c>
      <c r="L1141" s="195"/>
      <c r="M1141" s="53"/>
      <c r="N1141" s="53"/>
      <c r="O1141" s="53"/>
    </row>
    <row r="1142">
      <c r="A1142" s="167" t="s">
        <v>600</v>
      </c>
      <c r="B1142" s="188" t="s">
        <v>154</v>
      </c>
      <c r="C1142" s="53"/>
      <c r="D1142" s="112" t="s">
        <v>155</v>
      </c>
      <c r="E1142" s="53"/>
      <c r="F1142" s="53"/>
      <c r="G1142" s="190" t="s">
        <v>20</v>
      </c>
      <c r="H1142" s="28">
        <v>1.0</v>
      </c>
      <c r="I1142" s="190" t="s">
        <v>4</v>
      </c>
      <c r="J1142" s="195"/>
      <c r="K1142" s="190" t="s">
        <v>4</v>
      </c>
      <c r="L1142" s="195"/>
      <c r="M1142" s="53"/>
      <c r="N1142" s="53"/>
      <c r="O1142" s="53"/>
    </row>
    <row r="1143">
      <c r="A1143" s="167" t="s">
        <v>600</v>
      </c>
      <c r="B1143" s="188" t="s">
        <v>154</v>
      </c>
      <c r="C1143" s="53"/>
      <c r="D1143" s="112" t="s">
        <v>155</v>
      </c>
      <c r="E1143" s="53"/>
      <c r="F1143" s="53"/>
      <c r="G1143" s="190" t="s">
        <v>21</v>
      </c>
      <c r="H1143" s="28">
        <v>1.0</v>
      </c>
      <c r="I1143" s="190" t="s">
        <v>7</v>
      </c>
      <c r="J1143" s="195"/>
      <c r="K1143" s="190" t="s">
        <v>7</v>
      </c>
      <c r="L1143" s="195"/>
      <c r="M1143" s="53"/>
      <c r="N1143" s="53"/>
      <c r="O1143" s="53"/>
    </row>
    <row r="1144">
      <c r="A1144" s="167" t="s">
        <v>600</v>
      </c>
      <c r="B1144" s="188" t="s">
        <v>154</v>
      </c>
      <c r="C1144" s="53"/>
      <c r="D1144" s="112" t="s">
        <v>155</v>
      </c>
      <c r="E1144" s="53"/>
      <c r="F1144" s="53"/>
      <c r="G1144" s="190" t="s">
        <v>13</v>
      </c>
      <c r="H1144" s="28">
        <v>1.0</v>
      </c>
      <c r="I1144" s="190" t="s">
        <v>7</v>
      </c>
      <c r="J1144" s="195"/>
      <c r="K1144" s="190" t="s">
        <v>7</v>
      </c>
      <c r="L1144" s="195"/>
      <c r="M1144" s="53"/>
      <c r="N1144" s="53"/>
      <c r="O1144" s="53"/>
    </row>
    <row r="1145">
      <c r="A1145" s="167" t="s">
        <v>600</v>
      </c>
      <c r="B1145" s="188" t="s">
        <v>154</v>
      </c>
      <c r="C1145" s="53"/>
      <c r="D1145" s="112" t="s">
        <v>155</v>
      </c>
      <c r="E1145" s="53"/>
      <c r="F1145" s="53"/>
      <c r="G1145" s="190" t="s">
        <v>14</v>
      </c>
      <c r="H1145" s="28">
        <v>1.0</v>
      </c>
      <c r="I1145" s="190" t="s">
        <v>7</v>
      </c>
      <c r="J1145" s="195"/>
      <c r="K1145" s="190" t="s">
        <v>7</v>
      </c>
      <c r="L1145" s="195"/>
      <c r="M1145" s="53"/>
      <c r="N1145" s="53"/>
      <c r="O1145" s="53"/>
    </row>
    <row r="1146">
      <c r="A1146" s="167" t="s">
        <v>600</v>
      </c>
      <c r="B1146" s="188" t="s">
        <v>154</v>
      </c>
      <c r="C1146" s="53"/>
      <c r="D1146" s="112" t="s">
        <v>155</v>
      </c>
      <c r="E1146" s="53"/>
      <c r="F1146" s="53"/>
      <c r="G1146" s="190" t="s">
        <v>15</v>
      </c>
      <c r="H1146" s="28">
        <v>1.0</v>
      </c>
      <c r="I1146" s="190" t="s">
        <v>7</v>
      </c>
      <c r="J1146" s="195"/>
      <c r="K1146" s="190" t="s">
        <v>7</v>
      </c>
      <c r="L1146" s="195"/>
      <c r="M1146" s="53"/>
      <c r="N1146" s="53"/>
      <c r="O1146" s="53"/>
    </row>
    <row r="1147">
      <c r="A1147" s="167" t="s">
        <v>600</v>
      </c>
      <c r="B1147" s="188" t="s">
        <v>154</v>
      </c>
      <c r="C1147" s="53"/>
      <c r="D1147" s="112" t="s">
        <v>155</v>
      </c>
      <c r="E1147" s="53"/>
      <c r="F1147" s="53"/>
      <c r="G1147" s="190" t="s">
        <v>16</v>
      </c>
      <c r="H1147" s="28">
        <v>1.0</v>
      </c>
      <c r="I1147" s="190" t="s">
        <v>7</v>
      </c>
      <c r="J1147" s="195"/>
      <c r="K1147" s="190" t="s">
        <v>7</v>
      </c>
      <c r="L1147" s="195"/>
      <c r="M1147" s="53"/>
      <c r="N1147" s="53"/>
      <c r="O1147" s="53"/>
    </row>
    <row r="1148">
      <c r="A1148" s="167" t="s">
        <v>600</v>
      </c>
      <c r="B1148" s="188" t="s">
        <v>154</v>
      </c>
      <c r="C1148" s="53"/>
      <c r="D1148" s="112" t="s">
        <v>155</v>
      </c>
      <c r="E1148" s="53"/>
      <c r="F1148" s="53"/>
      <c r="G1148" s="190" t="s">
        <v>17</v>
      </c>
      <c r="H1148" s="28">
        <v>1.0</v>
      </c>
      <c r="I1148" s="190" t="s">
        <v>7</v>
      </c>
      <c r="J1148" s="195"/>
      <c r="K1148" s="190" t="s">
        <v>7</v>
      </c>
      <c r="L1148" s="195"/>
      <c r="M1148" s="53"/>
      <c r="N1148" s="53"/>
      <c r="O1148" s="53"/>
    </row>
    <row r="1149">
      <c r="A1149" s="167" t="s">
        <v>600</v>
      </c>
      <c r="B1149" s="188" t="s">
        <v>154</v>
      </c>
      <c r="C1149" s="53"/>
      <c r="D1149" s="112" t="s">
        <v>155</v>
      </c>
      <c r="E1149" s="53"/>
      <c r="F1149" s="53"/>
      <c r="G1149" s="190" t="s">
        <v>18</v>
      </c>
      <c r="H1149" s="28">
        <v>1.0</v>
      </c>
      <c r="I1149" s="190" t="s">
        <v>7</v>
      </c>
      <c r="J1149" s="195"/>
      <c r="K1149" s="190" t="s">
        <v>7</v>
      </c>
      <c r="L1149" s="195"/>
      <c r="M1149" s="53"/>
      <c r="N1149" s="53"/>
      <c r="O1149" s="53"/>
    </row>
    <row r="1150">
      <c r="A1150" s="167" t="s">
        <v>600</v>
      </c>
      <c r="B1150" s="188" t="s">
        <v>154</v>
      </c>
      <c r="C1150" s="53"/>
      <c r="D1150" s="112" t="s">
        <v>155</v>
      </c>
      <c r="E1150" s="53"/>
      <c r="F1150" s="53"/>
      <c r="G1150" s="190" t="s">
        <v>19</v>
      </c>
      <c r="H1150" s="28">
        <v>1.0</v>
      </c>
      <c r="I1150" s="190" t="s">
        <v>7</v>
      </c>
      <c r="J1150" s="195"/>
      <c r="K1150" s="190" t="s">
        <v>7</v>
      </c>
      <c r="L1150" s="195"/>
      <c r="M1150" s="53"/>
      <c r="N1150" s="53"/>
      <c r="O1150" s="53"/>
    </row>
    <row r="1151">
      <c r="A1151" s="167" t="s">
        <v>600</v>
      </c>
      <c r="B1151" s="188" t="s">
        <v>154</v>
      </c>
      <c r="C1151" s="53"/>
      <c r="D1151" s="112" t="s">
        <v>155</v>
      </c>
      <c r="E1151" s="53"/>
      <c r="F1151" s="53"/>
      <c r="G1151" s="190" t="s">
        <v>20</v>
      </c>
      <c r="H1151" s="28">
        <v>1.0</v>
      </c>
      <c r="I1151" s="190" t="s">
        <v>7</v>
      </c>
      <c r="J1151" s="195"/>
      <c r="K1151" s="190" t="s">
        <v>7</v>
      </c>
      <c r="L1151" s="195"/>
      <c r="M1151" s="53"/>
      <c r="N1151" s="53"/>
      <c r="O1151" s="53"/>
    </row>
    <row r="1152">
      <c r="A1152" s="167" t="s">
        <v>600</v>
      </c>
      <c r="B1152" s="188" t="s">
        <v>156</v>
      </c>
      <c r="C1152" s="53"/>
      <c r="D1152" s="112" t="s">
        <v>155</v>
      </c>
      <c r="E1152" s="53"/>
      <c r="F1152" s="53"/>
      <c r="G1152" s="190" t="s">
        <v>12</v>
      </c>
      <c r="H1152" s="28">
        <v>1.0</v>
      </c>
      <c r="I1152" s="190" t="s">
        <v>4</v>
      </c>
      <c r="J1152" s="56">
        <v>4.0</v>
      </c>
      <c r="K1152" s="190" t="s">
        <v>4</v>
      </c>
      <c r="L1152" s="56">
        <v>4.0</v>
      </c>
      <c r="M1152" s="53"/>
      <c r="N1152" s="53"/>
      <c r="O1152" s="53"/>
    </row>
    <row r="1153">
      <c r="A1153" s="167" t="s">
        <v>600</v>
      </c>
      <c r="B1153" s="188" t="s">
        <v>156</v>
      </c>
      <c r="C1153" s="53"/>
      <c r="D1153" s="112" t="s">
        <v>155</v>
      </c>
      <c r="E1153" s="53"/>
      <c r="F1153" s="53"/>
      <c r="G1153" s="190" t="s">
        <v>13</v>
      </c>
      <c r="H1153" s="28">
        <v>1.0</v>
      </c>
      <c r="I1153" s="190" t="s">
        <v>4</v>
      </c>
      <c r="J1153" s="195"/>
      <c r="K1153" s="190" t="s">
        <v>4</v>
      </c>
      <c r="L1153" s="195"/>
      <c r="M1153" s="53"/>
      <c r="N1153" s="53"/>
      <c r="O1153" s="53"/>
    </row>
    <row r="1154">
      <c r="A1154" s="167" t="s">
        <v>600</v>
      </c>
      <c r="B1154" s="188" t="s">
        <v>156</v>
      </c>
      <c r="C1154" s="53"/>
      <c r="D1154" s="112" t="s">
        <v>155</v>
      </c>
      <c r="E1154" s="53"/>
      <c r="F1154" s="53"/>
      <c r="G1154" s="149" t="s">
        <v>14</v>
      </c>
      <c r="H1154" s="28">
        <v>1.0</v>
      </c>
      <c r="I1154" s="190" t="s">
        <v>4</v>
      </c>
      <c r="J1154" s="195"/>
      <c r="K1154" s="190" t="s">
        <v>4</v>
      </c>
      <c r="L1154" s="195"/>
      <c r="M1154" s="53"/>
      <c r="N1154" s="53"/>
      <c r="O1154" s="53"/>
    </row>
    <row r="1155">
      <c r="A1155" s="167" t="s">
        <v>600</v>
      </c>
      <c r="B1155" s="188" t="s">
        <v>156</v>
      </c>
      <c r="C1155" s="53"/>
      <c r="D1155" s="112" t="s">
        <v>155</v>
      </c>
      <c r="E1155" s="53"/>
      <c r="F1155" s="53"/>
      <c r="G1155" s="190" t="s">
        <v>15</v>
      </c>
      <c r="H1155" s="28">
        <v>1.0</v>
      </c>
      <c r="I1155" s="190" t="s">
        <v>4</v>
      </c>
      <c r="J1155" s="195"/>
      <c r="K1155" s="190" t="s">
        <v>4</v>
      </c>
      <c r="L1155" s="195"/>
      <c r="M1155" s="53"/>
      <c r="N1155" s="53"/>
      <c r="O1155" s="53"/>
    </row>
    <row r="1156">
      <c r="A1156" s="167" t="s">
        <v>600</v>
      </c>
      <c r="B1156" s="188" t="s">
        <v>156</v>
      </c>
      <c r="C1156" s="53"/>
      <c r="D1156" s="112" t="s">
        <v>155</v>
      </c>
      <c r="E1156" s="53"/>
      <c r="F1156" s="53"/>
      <c r="G1156" s="190" t="s">
        <v>16</v>
      </c>
      <c r="H1156" s="28">
        <v>1.0</v>
      </c>
      <c r="I1156" s="190" t="s">
        <v>4</v>
      </c>
      <c r="J1156" s="195"/>
      <c r="K1156" s="190" t="s">
        <v>4</v>
      </c>
      <c r="L1156" s="195"/>
      <c r="M1156" s="53"/>
      <c r="N1156" s="53"/>
      <c r="O1156" s="53"/>
    </row>
    <row r="1157">
      <c r="A1157" s="167" t="s">
        <v>600</v>
      </c>
      <c r="B1157" s="188" t="s">
        <v>156</v>
      </c>
      <c r="C1157" s="53"/>
      <c r="D1157" s="112" t="s">
        <v>155</v>
      </c>
      <c r="E1157" s="53"/>
      <c r="F1157" s="53"/>
      <c r="G1157" s="190" t="s">
        <v>17</v>
      </c>
      <c r="H1157" s="28">
        <v>1.0</v>
      </c>
      <c r="I1157" s="190" t="s">
        <v>4</v>
      </c>
      <c r="J1157" s="195"/>
      <c r="K1157" s="190" t="s">
        <v>4</v>
      </c>
      <c r="L1157" s="195"/>
      <c r="M1157" s="53"/>
      <c r="N1157" s="53"/>
      <c r="O1157" s="53"/>
    </row>
    <row r="1158">
      <c r="A1158" s="167" t="s">
        <v>600</v>
      </c>
      <c r="B1158" s="188" t="s">
        <v>156</v>
      </c>
      <c r="C1158" s="53"/>
      <c r="D1158" s="112" t="s">
        <v>155</v>
      </c>
      <c r="E1158" s="53"/>
      <c r="F1158" s="53"/>
      <c r="G1158" s="190" t="s">
        <v>18</v>
      </c>
      <c r="H1158" s="28">
        <v>1.0</v>
      </c>
      <c r="I1158" s="190" t="s">
        <v>4</v>
      </c>
      <c r="J1158" s="195"/>
      <c r="K1158" s="190" t="s">
        <v>4</v>
      </c>
      <c r="L1158" s="195"/>
      <c r="M1158" s="53"/>
      <c r="N1158" s="53"/>
      <c r="O1158" s="53"/>
    </row>
    <row r="1159">
      <c r="A1159" s="167" t="s">
        <v>600</v>
      </c>
      <c r="B1159" s="188" t="s">
        <v>156</v>
      </c>
      <c r="C1159" s="53"/>
      <c r="D1159" s="112" t="s">
        <v>155</v>
      </c>
      <c r="E1159" s="53"/>
      <c r="F1159" s="53"/>
      <c r="G1159" s="190" t="s">
        <v>19</v>
      </c>
      <c r="H1159" s="28">
        <v>1.0</v>
      </c>
      <c r="I1159" s="190" t="s">
        <v>4</v>
      </c>
      <c r="J1159" s="195"/>
      <c r="K1159" s="190" t="s">
        <v>4</v>
      </c>
      <c r="L1159" s="195"/>
      <c r="M1159" s="53"/>
      <c r="N1159" s="53"/>
      <c r="O1159" s="53"/>
    </row>
    <row r="1160">
      <c r="A1160" s="167" t="s">
        <v>600</v>
      </c>
      <c r="B1160" s="188" t="s">
        <v>156</v>
      </c>
      <c r="C1160" s="53"/>
      <c r="D1160" s="112" t="s">
        <v>155</v>
      </c>
      <c r="E1160" s="53"/>
      <c r="F1160" s="53"/>
      <c r="G1160" s="190" t="s">
        <v>20</v>
      </c>
      <c r="H1160" s="28">
        <v>1.0</v>
      </c>
      <c r="I1160" s="190" t="s">
        <v>4</v>
      </c>
      <c r="J1160" s="195"/>
      <c r="K1160" s="190" t="s">
        <v>4</v>
      </c>
      <c r="L1160" s="195"/>
      <c r="M1160" s="53"/>
      <c r="N1160" s="53"/>
      <c r="O1160" s="53"/>
    </row>
    <row r="1161">
      <c r="A1161" s="167" t="s">
        <v>600</v>
      </c>
      <c r="B1161" s="188" t="s">
        <v>156</v>
      </c>
      <c r="C1161" s="53"/>
      <c r="D1161" s="112" t="s">
        <v>155</v>
      </c>
      <c r="E1161" s="53"/>
      <c r="F1161" s="53"/>
      <c r="G1161" s="190" t="s">
        <v>21</v>
      </c>
      <c r="H1161" s="28">
        <v>1.0</v>
      </c>
      <c r="I1161" s="190" t="s">
        <v>7</v>
      </c>
      <c r="J1161" s="195"/>
      <c r="K1161" s="190" t="s">
        <v>7</v>
      </c>
      <c r="L1161" s="195"/>
      <c r="M1161" s="53"/>
      <c r="N1161" s="53"/>
      <c r="O1161" s="53"/>
    </row>
    <row r="1162">
      <c r="A1162" s="167" t="s">
        <v>600</v>
      </c>
      <c r="B1162" s="188" t="s">
        <v>156</v>
      </c>
      <c r="C1162" s="53"/>
      <c r="D1162" s="112" t="s">
        <v>155</v>
      </c>
      <c r="E1162" s="53"/>
      <c r="F1162" s="53"/>
      <c r="G1162" s="190" t="s">
        <v>13</v>
      </c>
      <c r="H1162" s="28">
        <v>1.0</v>
      </c>
      <c r="I1162" s="190" t="s">
        <v>7</v>
      </c>
      <c r="J1162" s="195"/>
      <c r="K1162" s="190" t="s">
        <v>7</v>
      </c>
      <c r="L1162" s="195"/>
      <c r="M1162" s="53"/>
      <c r="N1162" s="53"/>
      <c r="O1162" s="53"/>
    </row>
    <row r="1163">
      <c r="A1163" s="167" t="s">
        <v>600</v>
      </c>
      <c r="B1163" s="188" t="s">
        <v>156</v>
      </c>
      <c r="C1163" s="53"/>
      <c r="D1163" s="112" t="s">
        <v>155</v>
      </c>
      <c r="E1163" s="53"/>
      <c r="F1163" s="53"/>
      <c r="G1163" s="190" t="s">
        <v>14</v>
      </c>
      <c r="H1163" s="28">
        <v>1.0</v>
      </c>
      <c r="I1163" s="190" t="s">
        <v>7</v>
      </c>
      <c r="J1163" s="195"/>
      <c r="K1163" s="190" t="s">
        <v>7</v>
      </c>
      <c r="L1163" s="195"/>
      <c r="M1163" s="53"/>
      <c r="N1163" s="53"/>
      <c r="O1163" s="53"/>
    </row>
    <row r="1164">
      <c r="A1164" s="167" t="s">
        <v>600</v>
      </c>
      <c r="B1164" s="188" t="s">
        <v>156</v>
      </c>
      <c r="C1164" s="53"/>
      <c r="D1164" s="112" t="s">
        <v>155</v>
      </c>
      <c r="E1164" s="53"/>
      <c r="F1164" s="53"/>
      <c r="G1164" s="190" t="s">
        <v>15</v>
      </c>
      <c r="H1164" s="28">
        <v>1.0</v>
      </c>
      <c r="I1164" s="190" t="s">
        <v>7</v>
      </c>
      <c r="J1164" s="195"/>
      <c r="K1164" s="190" t="s">
        <v>7</v>
      </c>
      <c r="L1164" s="195"/>
      <c r="M1164" s="53"/>
      <c r="N1164" s="53"/>
      <c r="O1164" s="53"/>
    </row>
    <row r="1165">
      <c r="A1165" s="167" t="s">
        <v>600</v>
      </c>
      <c r="B1165" s="188" t="s">
        <v>156</v>
      </c>
      <c r="C1165" s="53"/>
      <c r="D1165" s="112" t="s">
        <v>155</v>
      </c>
      <c r="E1165" s="53"/>
      <c r="F1165" s="53"/>
      <c r="G1165" s="190" t="s">
        <v>16</v>
      </c>
      <c r="H1165" s="28">
        <v>1.0</v>
      </c>
      <c r="I1165" s="190" t="s">
        <v>7</v>
      </c>
      <c r="J1165" s="195"/>
      <c r="K1165" s="190" t="s">
        <v>7</v>
      </c>
      <c r="L1165" s="195"/>
      <c r="M1165" s="53"/>
      <c r="N1165" s="53"/>
      <c r="O1165" s="53"/>
    </row>
    <row r="1166">
      <c r="A1166" s="167" t="s">
        <v>600</v>
      </c>
      <c r="B1166" s="188" t="s">
        <v>156</v>
      </c>
      <c r="C1166" s="53"/>
      <c r="D1166" s="112" t="s">
        <v>155</v>
      </c>
      <c r="E1166" s="53"/>
      <c r="F1166" s="53"/>
      <c r="G1166" s="190" t="s">
        <v>17</v>
      </c>
      <c r="H1166" s="28">
        <v>1.0</v>
      </c>
      <c r="I1166" s="190" t="s">
        <v>7</v>
      </c>
      <c r="J1166" s="195"/>
      <c r="K1166" s="190" t="s">
        <v>7</v>
      </c>
      <c r="L1166" s="195"/>
      <c r="M1166" s="53"/>
      <c r="N1166" s="53"/>
      <c r="O1166" s="53"/>
    </row>
    <row r="1167">
      <c r="A1167" s="167" t="s">
        <v>600</v>
      </c>
      <c r="B1167" s="188" t="s">
        <v>156</v>
      </c>
      <c r="C1167" s="53"/>
      <c r="D1167" s="112" t="s">
        <v>155</v>
      </c>
      <c r="E1167" s="53"/>
      <c r="F1167" s="53"/>
      <c r="G1167" s="190" t="s">
        <v>18</v>
      </c>
      <c r="H1167" s="28">
        <v>1.0</v>
      </c>
      <c r="I1167" s="190" t="s">
        <v>7</v>
      </c>
      <c r="J1167" s="195"/>
      <c r="K1167" s="190" t="s">
        <v>7</v>
      </c>
      <c r="L1167" s="195"/>
      <c r="M1167" s="53"/>
      <c r="N1167" s="53"/>
      <c r="O1167" s="53"/>
    </row>
    <row r="1168">
      <c r="A1168" s="167" t="s">
        <v>600</v>
      </c>
      <c r="B1168" s="188" t="s">
        <v>156</v>
      </c>
      <c r="C1168" s="53"/>
      <c r="D1168" s="112" t="s">
        <v>155</v>
      </c>
      <c r="E1168" s="53"/>
      <c r="F1168" s="53"/>
      <c r="G1168" s="190" t="s">
        <v>19</v>
      </c>
      <c r="H1168" s="28">
        <v>1.0</v>
      </c>
      <c r="I1168" s="190" t="s">
        <v>7</v>
      </c>
      <c r="J1168" s="195"/>
      <c r="K1168" s="190" t="s">
        <v>7</v>
      </c>
      <c r="L1168" s="195"/>
      <c r="M1168" s="53"/>
      <c r="N1168" s="53"/>
      <c r="O1168" s="53"/>
    </row>
    <row r="1169">
      <c r="A1169" s="167" t="s">
        <v>600</v>
      </c>
      <c r="B1169" s="188" t="s">
        <v>156</v>
      </c>
      <c r="C1169" s="53"/>
      <c r="D1169" s="112" t="s">
        <v>155</v>
      </c>
      <c r="E1169" s="53"/>
      <c r="F1169" s="53"/>
      <c r="G1169" s="190" t="s">
        <v>20</v>
      </c>
      <c r="H1169" s="28">
        <v>1.0</v>
      </c>
      <c r="I1169" s="190" t="s">
        <v>7</v>
      </c>
      <c r="J1169" s="195"/>
      <c r="K1169" s="190" t="s">
        <v>7</v>
      </c>
      <c r="L1169" s="195"/>
      <c r="M1169" s="53"/>
      <c r="N1169" s="53"/>
      <c r="O1169" s="53"/>
    </row>
    <row r="1170">
      <c r="A1170" s="167" t="s">
        <v>600</v>
      </c>
      <c r="B1170" s="188" t="s">
        <v>157</v>
      </c>
      <c r="C1170" s="53"/>
      <c r="D1170" s="112" t="s">
        <v>158</v>
      </c>
      <c r="E1170" s="53"/>
      <c r="F1170" s="53"/>
      <c r="G1170" s="190" t="s">
        <v>12</v>
      </c>
      <c r="H1170" s="28">
        <v>1.0</v>
      </c>
      <c r="I1170" s="190" t="s">
        <v>4</v>
      </c>
      <c r="J1170" s="195">
        <v>58.0</v>
      </c>
      <c r="K1170" s="190" t="s">
        <v>4</v>
      </c>
      <c r="L1170" s="195">
        <v>58.0</v>
      </c>
      <c r="M1170" s="53"/>
      <c r="N1170" s="53"/>
      <c r="O1170" s="53"/>
    </row>
    <row r="1171">
      <c r="A1171" s="167" t="s">
        <v>600</v>
      </c>
      <c r="B1171" s="188" t="s">
        <v>157</v>
      </c>
      <c r="C1171" s="53"/>
      <c r="D1171" s="112" t="s">
        <v>158</v>
      </c>
      <c r="E1171" s="53"/>
      <c r="F1171" s="53"/>
      <c r="G1171" s="190" t="s">
        <v>13</v>
      </c>
      <c r="H1171" s="28">
        <v>1.0</v>
      </c>
      <c r="I1171" s="190" t="s">
        <v>4</v>
      </c>
      <c r="J1171" s="195"/>
      <c r="K1171" s="190" t="s">
        <v>4</v>
      </c>
      <c r="L1171" s="195"/>
      <c r="M1171" s="53"/>
      <c r="N1171" s="53"/>
      <c r="O1171" s="53"/>
    </row>
    <row r="1172">
      <c r="A1172" s="167" t="s">
        <v>600</v>
      </c>
      <c r="B1172" s="188" t="s">
        <v>157</v>
      </c>
      <c r="C1172" s="53"/>
      <c r="D1172" s="112" t="s">
        <v>158</v>
      </c>
      <c r="E1172" s="53"/>
      <c r="F1172" s="53"/>
      <c r="G1172" s="149" t="s">
        <v>14</v>
      </c>
      <c r="H1172" s="28">
        <v>1.0</v>
      </c>
      <c r="I1172" s="190" t="s">
        <v>4</v>
      </c>
      <c r="J1172" s="195"/>
      <c r="K1172" s="190" t="s">
        <v>4</v>
      </c>
      <c r="L1172" s="195"/>
      <c r="M1172" s="53"/>
      <c r="N1172" s="53"/>
      <c r="O1172" s="53"/>
    </row>
    <row r="1173">
      <c r="A1173" s="167" t="s">
        <v>600</v>
      </c>
      <c r="B1173" s="188" t="s">
        <v>157</v>
      </c>
      <c r="C1173" s="53"/>
      <c r="D1173" s="112" t="s">
        <v>158</v>
      </c>
      <c r="E1173" s="53"/>
      <c r="F1173" s="53"/>
      <c r="G1173" s="190" t="s">
        <v>15</v>
      </c>
      <c r="H1173" s="28">
        <v>1.0</v>
      </c>
      <c r="I1173" s="190" t="s">
        <v>4</v>
      </c>
      <c r="J1173" s="195"/>
      <c r="K1173" s="190" t="s">
        <v>4</v>
      </c>
      <c r="L1173" s="195"/>
      <c r="M1173" s="53"/>
      <c r="N1173" s="53"/>
      <c r="O1173" s="53"/>
    </row>
    <row r="1174">
      <c r="A1174" s="167" t="s">
        <v>600</v>
      </c>
      <c r="B1174" s="188" t="s">
        <v>157</v>
      </c>
      <c r="C1174" s="53"/>
      <c r="D1174" s="112" t="s">
        <v>158</v>
      </c>
      <c r="E1174" s="53"/>
      <c r="F1174" s="53"/>
      <c r="G1174" s="190" t="s">
        <v>16</v>
      </c>
      <c r="H1174" s="28">
        <v>1.0</v>
      </c>
      <c r="I1174" s="190" t="s">
        <v>4</v>
      </c>
      <c r="J1174" s="195"/>
      <c r="K1174" s="190" t="s">
        <v>4</v>
      </c>
      <c r="L1174" s="195"/>
      <c r="M1174" s="53"/>
      <c r="N1174" s="53"/>
      <c r="O1174" s="53"/>
    </row>
    <row r="1175">
      <c r="A1175" s="167" t="s">
        <v>600</v>
      </c>
      <c r="B1175" s="188" t="s">
        <v>157</v>
      </c>
      <c r="C1175" s="53"/>
      <c r="D1175" s="112" t="s">
        <v>158</v>
      </c>
      <c r="E1175" s="53"/>
      <c r="F1175" s="53"/>
      <c r="G1175" s="190" t="s">
        <v>17</v>
      </c>
      <c r="H1175" s="28">
        <v>1.0</v>
      </c>
      <c r="I1175" s="190" t="s">
        <v>4</v>
      </c>
      <c r="J1175" s="195"/>
      <c r="K1175" s="190" t="s">
        <v>4</v>
      </c>
      <c r="L1175" s="195"/>
      <c r="M1175" s="53"/>
      <c r="N1175" s="53"/>
      <c r="O1175" s="53"/>
    </row>
    <row r="1176">
      <c r="A1176" s="167" t="s">
        <v>600</v>
      </c>
      <c r="B1176" s="188" t="s">
        <v>157</v>
      </c>
      <c r="C1176" s="53"/>
      <c r="D1176" s="112" t="s">
        <v>158</v>
      </c>
      <c r="E1176" s="53"/>
      <c r="F1176" s="53"/>
      <c r="G1176" s="190" t="s">
        <v>18</v>
      </c>
      <c r="H1176" s="28">
        <v>1.0</v>
      </c>
      <c r="I1176" s="190" t="s">
        <v>4</v>
      </c>
      <c r="J1176" s="195"/>
      <c r="K1176" s="190" t="s">
        <v>4</v>
      </c>
      <c r="L1176" s="195"/>
      <c r="M1176" s="53"/>
      <c r="N1176" s="53"/>
      <c r="O1176" s="53"/>
    </row>
    <row r="1177">
      <c r="A1177" s="167" t="s">
        <v>600</v>
      </c>
      <c r="B1177" s="188" t="s">
        <v>157</v>
      </c>
      <c r="C1177" s="53"/>
      <c r="D1177" s="112" t="s">
        <v>158</v>
      </c>
      <c r="E1177" s="53"/>
      <c r="F1177" s="53"/>
      <c r="G1177" s="190" t="s">
        <v>19</v>
      </c>
      <c r="H1177" s="28">
        <v>1.0</v>
      </c>
      <c r="I1177" s="190" t="s">
        <v>4</v>
      </c>
      <c r="J1177" s="195"/>
      <c r="K1177" s="190" t="s">
        <v>4</v>
      </c>
      <c r="L1177" s="195"/>
      <c r="M1177" s="53"/>
      <c r="N1177" s="53"/>
      <c r="O1177" s="53"/>
    </row>
    <row r="1178">
      <c r="A1178" s="167" t="s">
        <v>600</v>
      </c>
      <c r="B1178" s="188" t="s">
        <v>157</v>
      </c>
      <c r="C1178" s="53"/>
      <c r="D1178" s="112" t="s">
        <v>158</v>
      </c>
      <c r="E1178" s="53"/>
      <c r="F1178" s="53"/>
      <c r="G1178" s="190" t="s">
        <v>20</v>
      </c>
      <c r="H1178" s="28">
        <v>1.0</v>
      </c>
      <c r="I1178" s="190" t="s">
        <v>4</v>
      </c>
      <c r="J1178" s="195"/>
      <c r="K1178" s="190" t="s">
        <v>4</v>
      </c>
      <c r="L1178" s="195"/>
      <c r="M1178" s="53"/>
      <c r="N1178" s="53"/>
      <c r="O1178" s="53"/>
    </row>
    <row r="1179">
      <c r="A1179" s="167" t="s">
        <v>600</v>
      </c>
      <c r="B1179" s="188" t="s">
        <v>157</v>
      </c>
      <c r="C1179" s="53"/>
      <c r="D1179" s="112" t="s">
        <v>158</v>
      </c>
      <c r="E1179" s="53"/>
      <c r="F1179" s="53"/>
      <c r="G1179" s="190" t="s">
        <v>21</v>
      </c>
      <c r="H1179" s="28">
        <v>1.0</v>
      </c>
      <c r="I1179" s="190" t="s">
        <v>7</v>
      </c>
      <c r="J1179" s="56">
        <v>150.0</v>
      </c>
      <c r="K1179" s="190" t="s">
        <v>7</v>
      </c>
      <c r="L1179" s="56">
        <v>150.0</v>
      </c>
      <c r="M1179" s="53"/>
      <c r="N1179" s="53"/>
      <c r="O1179" s="53"/>
    </row>
    <row r="1180">
      <c r="A1180" s="167" t="s">
        <v>600</v>
      </c>
      <c r="B1180" s="188" t="s">
        <v>157</v>
      </c>
      <c r="C1180" s="53"/>
      <c r="D1180" s="112" t="s">
        <v>158</v>
      </c>
      <c r="E1180" s="53"/>
      <c r="F1180" s="53"/>
      <c r="G1180" s="190" t="s">
        <v>13</v>
      </c>
      <c r="H1180" s="28">
        <v>1.0</v>
      </c>
      <c r="I1180" s="190" t="s">
        <v>7</v>
      </c>
      <c r="J1180" s="56"/>
      <c r="K1180" s="190" t="s">
        <v>7</v>
      </c>
      <c r="L1180" s="56"/>
      <c r="M1180" s="53"/>
      <c r="N1180" s="53"/>
      <c r="O1180" s="53"/>
    </row>
    <row r="1181">
      <c r="A1181" s="167" t="s">
        <v>600</v>
      </c>
      <c r="B1181" s="188" t="s">
        <v>157</v>
      </c>
      <c r="C1181" s="53"/>
      <c r="D1181" s="112" t="s">
        <v>158</v>
      </c>
      <c r="E1181" s="53"/>
      <c r="F1181" s="53"/>
      <c r="G1181" s="190" t="s">
        <v>14</v>
      </c>
      <c r="H1181" s="28">
        <v>1.0</v>
      </c>
      <c r="I1181" s="190" t="s">
        <v>7</v>
      </c>
      <c r="J1181" s="56"/>
      <c r="K1181" s="190" t="s">
        <v>7</v>
      </c>
      <c r="L1181" s="56"/>
      <c r="M1181" s="53"/>
      <c r="N1181" s="53"/>
      <c r="O1181" s="53"/>
    </row>
    <row r="1182">
      <c r="A1182" s="167" t="s">
        <v>600</v>
      </c>
      <c r="B1182" s="188" t="s">
        <v>157</v>
      </c>
      <c r="C1182" s="53"/>
      <c r="D1182" s="112" t="s">
        <v>158</v>
      </c>
      <c r="E1182" s="53"/>
      <c r="F1182" s="53"/>
      <c r="G1182" s="190" t="s">
        <v>15</v>
      </c>
      <c r="H1182" s="28">
        <v>1.0</v>
      </c>
      <c r="I1182" s="190" t="s">
        <v>7</v>
      </c>
      <c r="J1182" s="56"/>
      <c r="K1182" s="190" t="s">
        <v>7</v>
      </c>
      <c r="L1182" s="56"/>
      <c r="M1182" s="53"/>
      <c r="N1182" s="53"/>
      <c r="O1182" s="53"/>
    </row>
    <row r="1183">
      <c r="A1183" s="167" t="s">
        <v>600</v>
      </c>
      <c r="B1183" s="188" t="s">
        <v>157</v>
      </c>
      <c r="C1183" s="53"/>
      <c r="D1183" s="112" t="s">
        <v>158</v>
      </c>
      <c r="E1183" s="53"/>
      <c r="F1183" s="53"/>
      <c r="G1183" s="190" t="s">
        <v>16</v>
      </c>
      <c r="H1183" s="28">
        <v>1.0</v>
      </c>
      <c r="I1183" s="190" t="s">
        <v>7</v>
      </c>
      <c r="J1183" s="56"/>
      <c r="K1183" s="190" t="s">
        <v>7</v>
      </c>
      <c r="L1183" s="56"/>
      <c r="M1183" s="53"/>
      <c r="N1183" s="53"/>
      <c r="O1183" s="53"/>
    </row>
    <row r="1184">
      <c r="A1184" s="167" t="s">
        <v>600</v>
      </c>
      <c r="B1184" s="188" t="s">
        <v>157</v>
      </c>
      <c r="C1184" s="53"/>
      <c r="D1184" s="112" t="s">
        <v>158</v>
      </c>
      <c r="E1184" s="53"/>
      <c r="F1184" s="53"/>
      <c r="G1184" s="190" t="s">
        <v>17</v>
      </c>
      <c r="H1184" s="28">
        <v>1.0</v>
      </c>
      <c r="I1184" s="190" t="s">
        <v>7</v>
      </c>
      <c r="J1184" s="56"/>
      <c r="K1184" s="190" t="s">
        <v>7</v>
      </c>
      <c r="L1184" s="56"/>
      <c r="M1184" s="53"/>
      <c r="N1184" s="53"/>
      <c r="O1184" s="53"/>
    </row>
    <row r="1185">
      <c r="A1185" s="167" t="s">
        <v>600</v>
      </c>
      <c r="B1185" s="188" t="s">
        <v>157</v>
      </c>
      <c r="C1185" s="53"/>
      <c r="D1185" s="112" t="s">
        <v>158</v>
      </c>
      <c r="E1185" s="53"/>
      <c r="F1185" s="53"/>
      <c r="G1185" s="190" t="s">
        <v>18</v>
      </c>
      <c r="H1185" s="28">
        <v>1.0</v>
      </c>
      <c r="I1185" s="190" t="s">
        <v>7</v>
      </c>
      <c r="J1185" s="195"/>
      <c r="K1185" s="190" t="s">
        <v>7</v>
      </c>
      <c r="L1185" s="195"/>
      <c r="M1185" s="53"/>
      <c r="N1185" s="53"/>
      <c r="O1185" s="53"/>
    </row>
    <row r="1186">
      <c r="A1186" s="167" t="s">
        <v>600</v>
      </c>
      <c r="B1186" s="188" t="s">
        <v>157</v>
      </c>
      <c r="C1186" s="53"/>
      <c r="D1186" s="112" t="s">
        <v>158</v>
      </c>
      <c r="E1186" s="53"/>
      <c r="F1186" s="53"/>
      <c r="G1186" s="190" t="s">
        <v>19</v>
      </c>
      <c r="H1186" s="28">
        <v>1.0</v>
      </c>
      <c r="I1186" s="190" t="s">
        <v>7</v>
      </c>
      <c r="J1186" s="195"/>
      <c r="K1186" s="190" t="s">
        <v>7</v>
      </c>
      <c r="L1186" s="195"/>
      <c r="M1186" s="53"/>
      <c r="N1186" s="53"/>
      <c r="O1186" s="53"/>
    </row>
    <row r="1187">
      <c r="A1187" s="167" t="s">
        <v>600</v>
      </c>
      <c r="B1187" s="188" t="s">
        <v>157</v>
      </c>
      <c r="C1187" s="53"/>
      <c r="D1187" s="112" t="s">
        <v>158</v>
      </c>
      <c r="E1187" s="53"/>
      <c r="F1187" s="53"/>
      <c r="G1187" s="190" t="s">
        <v>20</v>
      </c>
      <c r="H1187" s="28">
        <v>1.0</v>
      </c>
      <c r="I1187" s="190" t="s">
        <v>7</v>
      </c>
      <c r="J1187" s="195"/>
      <c r="K1187" s="190" t="s">
        <v>7</v>
      </c>
      <c r="L1187" s="195"/>
      <c r="M1187" s="53"/>
      <c r="N1187" s="53"/>
      <c r="O1187" s="53"/>
    </row>
    <row r="1188">
      <c r="A1188" s="167" t="s">
        <v>600</v>
      </c>
      <c r="B1188" s="188" t="s">
        <v>159</v>
      </c>
      <c r="C1188" s="53"/>
      <c r="D1188" s="112" t="s">
        <v>158</v>
      </c>
      <c r="E1188" s="53"/>
      <c r="F1188" s="53"/>
      <c r="G1188" s="190" t="s">
        <v>12</v>
      </c>
      <c r="H1188" s="28">
        <v>1.0</v>
      </c>
      <c r="I1188" s="190" t="s">
        <v>4</v>
      </c>
      <c r="J1188" s="195">
        <v>258.0</v>
      </c>
      <c r="K1188" s="190" t="s">
        <v>4</v>
      </c>
      <c r="L1188" s="195">
        <v>258.0</v>
      </c>
      <c r="M1188" s="53"/>
      <c r="N1188" s="53"/>
      <c r="O1188" s="53"/>
    </row>
    <row r="1189">
      <c r="A1189" s="167" t="s">
        <v>600</v>
      </c>
      <c r="B1189" s="188" t="s">
        <v>159</v>
      </c>
      <c r="C1189" s="53"/>
      <c r="D1189" s="112" t="s">
        <v>158</v>
      </c>
      <c r="E1189" s="53"/>
      <c r="F1189" s="53"/>
      <c r="G1189" s="190" t="s">
        <v>13</v>
      </c>
      <c r="H1189" s="28">
        <v>1.0</v>
      </c>
      <c r="I1189" s="190" t="s">
        <v>4</v>
      </c>
      <c r="J1189" s="195"/>
      <c r="K1189" s="190" t="s">
        <v>4</v>
      </c>
      <c r="L1189" s="195"/>
      <c r="M1189" s="53"/>
      <c r="N1189" s="53"/>
      <c r="O1189" s="53"/>
    </row>
    <row r="1190">
      <c r="A1190" s="167" t="s">
        <v>600</v>
      </c>
      <c r="B1190" s="188" t="s">
        <v>159</v>
      </c>
      <c r="C1190" s="53"/>
      <c r="D1190" s="112" t="s">
        <v>158</v>
      </c>
      <c r="E1190" s="53"/>
      <c r="F1190" s="53"/>
      <c r="G1190" s="149" t="s">
        <v>14</v>
      </c>
      <c r="H1190" s="28">
        <v>1.0</v>
      </c>
      <c r="I1190" s="190" t="s">
        <v>4</v>
      </c>
      <c r="J1190" s="195"/>
      <c r="K1190" s="190" t="s">
        <v>4</v>
      </c>
      <c r="L1190" s="195"/>
      <c r="M1190" s="53"/>
      <c r="N1190" s="53"/>
      <c r="O1190" s="53"/>
    </row>
    <row r="1191">
      <c r="A1191" s="167" t="s">
        <v>600</v>
      </c>
      <c r="B1191" s="188" t="s">
        <v>159</v>
      </c>
      <c r="C1191" s="53"/>
      <c r="D1191" s="112" t="s">
        <v>158</v>
      </c>
      <c r="E1191" s="53"/>
      <c r="F1191" s="53"/>
      <c r="G1191" s="190" t="s">
        <v>15</v>
      </c>
      <c r="H1191" s="28">
        <v>1.0</v>
      </c>
      <c r="I1191" s="190" t="s">
        <v>4</v>
      </c>
      <c r="J1191" s="195"/>
      <c r="K1191" s="190" t="s">
        <v>4</v>
      </c>
      <c r="L1191" s="195"/>
      <c r="M1191" s="53"/>
      <c r="N1191" s="53"/>
      <c r="O1191" s="53"/>
    </row>
    <row r="1192">
      <c r="A1192" s="167" t="s">
        <v>600</v>
      </c>
      <c r="B1192" s="188" t="s">
        <v>159</v>
      </c>
      <c r="C1192" s="53"/>
      <c r="D1192" s="112" t="s">
        <v>158</v>
      </c>
      <c r="E1192" s="53"/>
      <c r="F1192" s="53"/>
      <c r="G1192" s="190" t="s">
        <v>16</v>
      </c>
      <c r="H1192" s="28">
        <v>1.0</v>
      </c>
      <c r="I1192" s="190" t="s">
        <v>4</v>
      </c>
      <c r="J1192" s="195"/>
      <c r="K1192" s="190" t="s">
        <v>4</v>
      </c>
      <c r="L1192" s="195"/>
      <c r="M1192" s="53"/>
      <c r="N1192" s="53"/>
      <c r="O1192" s="53"/>
    </row>
    <row r="1193">
      <c r="A1193" s="167" t="s">
        <v>600</v>
      </c>
      <c r="B1193" s="188" t="s">
        <v>159</v>
      </c>
      <c r="C1193" s="53"/>
      <c r="D1193" s="112" t="s">
        <v>158</v>
      </c>
      <c r="E1193" s="53"/>
      <c r="F1193" s="53"/>
      <c r="G1193" s="190" t="s">
        <v>17</v>
      </c>
      <c r="H1193" s="28">
        <v>1.0</v>
      </c>
      <c r="I1193" s="190" t="s">
        <v>4</v>
      </c>
      <c r="J1193" s="195"/>
      <c r="K1193" s="190" t="s">
        <v>4</v>
      </c>
      <c r="L1193" s="195"/>
      <c r="M1193" s="53"/>
      <c r="N1193" s="53"/>
      <c r="O1193" s="53"/>
    </row>
    <row r="1194">
      <c r="A1194" s="167" t="s">
        <v>600</v>
      </c>
      <c r="B1194" s="188" t="s">
        <v>159</v>
      </c>
      <c r="C1194" s="53"/>
      <c r="D1194" s="112" t="s">
        <v>158</v>
      </c>
      <c r="E1194" s="53"/>
      <c r="F1194" s="53"/>
      <c r="G1194" s="190" t="s">
        <v>18</v>
      </c>
      <c r="H1194" s="28">
        <v>1.0</v>
      </c>
      <c r="I1194" s="190" t="s">
        <v>4</v>
      </c>
      <c r="J1194" s="195"/>
      <c r="K1194" s="190" t="s">
        <v>4</v>
      </c>
      <c r="L1194" s="195"/>
      <c r="M1194" s="53"/>
      <c r="N1194" s="53"/>
      <c r="O1194" s="53"/>
    </row>
    <row r="1195">
      <c r="A1195" s="167" t="s">
        <v>600</v>
      </c>
      <c r="B1195" s="188" t="s">
        <v>159</v>
      </c>
      <c r="C1195" s="53"/>
      <c r="D1195" s="112" t="s">
        <v>158</v>
      </c>
      <c r="E1195" s="53"/>
      <c r="F1195" s="53"/>
      <c r="G1195" s="190" t="s">
        <v>19</v>
      </c>
      <c r="H1195" s="28">
        <v>1.0</v>
      </c>
      <c r="I1195" s="190" t="s">
        <v>4</v>
      </c>
      <c r="J1195" s="195"/>
      <c r="K1195" s="190" t="s">
        <v>4</v>
      </c>
      <c r="L1195" s="195"/>
      <c r="M1195" s="53"/>
      <c r="N1195" s="53"/>
      <c r="O1195" s="53"/>
    </row>
    <row r="1196">
      <c r="A1196" s="167" t="s">
        <v>600</v>
      </c>
      <c r="B1196" s="188" t="s">
        <v>159</v>
      </c>
      <c r="C1196" s="53"/>
      <c r="D1196" s="112" t="s">
        <v>158</v>
      </c>
      <c r="E1196" s="53"/>
      <c r="F1196" s="53"/>
      <c r="G1196" s="190" t="s">
        <v>20</v>
      </c>
      <c r="H1196" s="28">
        <v>1.0</v>
      </c>
      <c r="I1196" s="190" t="s">
        <v>4</v>
      </c>
      <c r="J1196" s="195"/>
      <c r="K1196" s="190" t="s">
        <v>4</v>
      </c>
      <c r="L1196" s="195"/>
      <c r="M1196" s="53"/>
      <c r="N1196" s="53"/>
      <c r="O1196" s="53"/>
    </row>
    <row r="1197">
      <c r="A1197" s="167" t="s">
        <v>600</v>
      </c>
      <c r="B1197" s="188" t="s">
        <v>159</v>
      </c>
      <c r="C1197" s="53"/>
      <c r="D1197" s="112" t="s">
        <v>158</v>
      </c>
      <c r="E1197" s="53"/>
      <c r="F1197" s="53"/>
      <c r="G1197" s="190" t="s">
        <v>21</v>
      </c>
      <c r="H1197" s="28">
        <v>1.0</v>
      </c>
      <c r="I1197" s="190" t="s">
        <v>7</v>
      </c>
      <c r="J1197" s="195">
        <v>300.0</v>
      </c>
      <c r="K1197" s="190" t="s">
        <v>7</v>
      </c>
      <c r="L1197" s="195">
        <v>300.0</v>
      </c>
      <c r="M1197" s="53"/>
      <c r="N1197" s="53"/>
      <c r="O1197" s="53"/>
    </row>
    <row r="1198">
      <c r="A1198" s="167" t="s">
        <v>600</v>
      </c>
      <c r="B1198" s="188" t="s">
        <v>159</v>
      </c>
      <c r="C1198" s="53"/>
      <c r="D1198" s="112" t="s">
        <v>158</v>
      </c>
      <c r="E1198" s="53"/>
      <c r="F1198" s="53"/>
      <c r="G1198" s="190" t="s">
        <v>13</v>
      </c>
      <c r="H1198" s="28">
        <v>1.0</v>
      </c>
      <c r="I1198" s="190" t="s">
        <v>7</v>
      </c>
      <c r="J1198" s="195"/>
      <c r="K1198" s="190" t="s">
        <v>7</v>
      </c>
      <c r="L1198" s="195"/>
      <c r="M1198" s="53"/>
      <c r="N1198" s="53"/>
      <c r="O1198" s="53"/>
    </row>
    <row r="1199">
      <c r="A1199" s="167" t="s">
        <v>600</v>
      </c>
      <c r="B1199" s="188" t="s">
        <v>159</v>
      </c>
      <c r="C1199" s="53"/>
      <c r="D1199" s="112" t="s">
        <v>158</v>
      </c>
      <c r="E1199" s="53"/>
      <c r="F1199" s="53"/>
      <c r="G1199" s="190" t="s">
        <v>14</v>
      </c>
      <c r="H1199" s="28">
        <v>1.0</v>
      </c>
      <c r="I1199" s="190" t="s">
        <v>7</v>
      </c>
      <c r="J1199" s="195"/>
      <c r="K1199" s="190" t="s">
        <v>7</v>
      </c>
      <c r="L1199" s="195"/>
      <c r="M1199" s="53"/>
      <c r="N1199" s="53"/>
      <c r="O1199" s="53"/>
    </row>
    <row r="1200">
      <c r="A1200" s="167" t="s">
        <v>600</v>
      </c>
      <c r="B1200" s="188" t="s">
        <v>159</v>
      </c>
      <c r="C1200" s="53"/>
      <c r="D1200" s="112" t="s">
        <v>158</v>
      </c>
      <c r="E1200" s="53"/>
      <c r="F1200" s="53"/>
      <c r="G1200" s="190" t="s">
        <v>15</v>
      </c>
      <c r="H1200" s="28">
        <v>1.0</v>
      </c>
      <c r="I1200" s="190" t="s">
        <v>7</v>
      </c>
      <c r="J1200" s="195"/>
      <c r="K1200" s="190" t="s">
        <v>7</v>
      </c>
      <c r="L1200" s="195"/>
      <c r="M1200" s="53"/>
      <c r="N1200" s="53"/>
      <c r="O1200" s="53"/>
    </row>
    <row r="1201">
      <c r="A1201" s="167" t="s">
        <v>600</v>
      </c>
      <c r="B1201" s="188" t="s">
        <v>159</v>
      </c>
      <c r="C1201" s="53"/>
      <c r="D1201" s="112" t="s">
        <v>158</v>
      </c>
      <c r="E1201" s="53"/>
      <c r="F1201" s="53"/>
      <c r="G1201" s="190" t="s">
        <v>16</v>
      </c>
      <c r="H1201" s="28">
        <v>1.0</v>
      </c>
      <c r="I1201" s="190" t="s">
        <v>7</v>
      </c>
      <c r="J1201" s="195"/>
      <c r="K1201" s="190" t="s">
        <v>7</v>
      </c>
      <c r="L1201" s="195"/>
      <c r="M1201" s="53"/>
      <c r="N1201" s="53"/>
      <c r="O1201" s="53"/>
    </row>
    <row r="1202">
      <c r="A1202" s="167" t="s">
        <v>600</v>
      </c>
      <c r="B1202" s="188" t="s">
        <v>159</v>
      </c>
      <c r="C1202" s="53"/>
      <c r="D1202" s="112" t="s">
        <v>158</v>
      </c>
      <c r="E1202" s="53"/>
      <c r="F1202" s="53"/>
      <c r="G1202" s="190" t="s">
        <v>17</v>
      </c>
      <c r="H1202" s="28">
        <v>1.0</v>
      </c>
      <c r="I1202" s="190" t="s">
        <v>7</v>
      </c>
      <c r="J1202" s="195"/>
      <c r="K1202" s="190" t="s">
        <v>7</v>
      </c>
      <c r="L1202" s="195"/>
      <c r="M1202" s="53"/>
      <c r="N1202" s="53"/>
      <c r="O1202" s="53"/>
    </row>
    <row r="1203">
      <c r="A1203" s="167" t="s">
        <v>600</v>
      </c>
      <c r="B1203" s="188" t="s">
        <v>159</v>
      </c>
      <c r="C1203" s="53"/>
      <c r="D1203" s="112" t="s">
        <v>158</v>
      </c>
      <c r="E1203" s="53"/>
      <c r="F1203" s="53"/>
      <c r="G1203" s="190" t="s">
        <v>18</v>
      </c>
      <c r="H1203" s="28">
        <v>1.0</v>
      </c>
      <c r="I1203" s="190" t="s">
        <v>7</v>
      </c>
      <c r="J1203" s="195"/>
      <c r="K1203" s="190" t="s">
        <v>7</v>
      </c>
      <c r="L1203" s="195"/>
      <c r="M1203" s="53"/>
      <c r="N1203" s="53"/>
      <c r="O1203" s="53"/>
    </row>
    <row r="1204">
      <c r="A1204" s="167" t="s">
        <v>600</v>
      </c>
      <c r="B1204" s="188" t="s">
        <v>159</v>
      </c>
      <c r="C1204" s="53"/>
      <c r="D1204" s="112" t="s">
        <v>158</v>
      </c>
      <c r="E1204" s="53"/>
      <c r="F1204" s="53"/>
      <c r="G1204" s="190" t="s">
        <v>19</v>
      </c>
      <c r="H1204" s="28">
        <v>1.0</v>
      </c>
      <c r="I1204" s="190" t="s">
        <v>7</v>
      </c>
      <c r="J1204" s="195"/>
      <c r="K1204" s="190" t="s">
        <v>7</v>
      </c>
      <c r="L1204" s="195"/>
      <c r="M1204" s="53"/>
      <c r="N1204" s="53"/>
      <c r="O1204" s="53"/>
    </row>
    <row r="1205">
      <c r="A1205" s="167" t="s">
        <v>600</v>
      </c>
      <c r="B1205" s="188" t="s">
        <v>159</v>
      </c>
      <c r="C1205" s="53"/>
      <c r="D1205" s="112" t="s">
        <v>158</v>
      </c>
      <c r="E1205" s="53"/>
      <c r="F1205" s="53"/>
      <c r="G1205" s="190" t="s">
        <v>20</v>
      </c>
      <c r="H1205" s="28">
        <v>1.0</v>
      </c>
      <c r="I1205" s="190" t="s">
        <v>7</v>
      </c>
      <c r="J1205" s="195"/>
      <c r="K1205" s="190" t="s">
        <v>7</v>
      </c>
      <c r="L1205" s="195"/>
      <c r="M1205" s="53"/>
      <c r="N1205" s="53"/>
      <c r="O1205" s="53"/>
    </row>
    <row r="1206">
      <c r="A1206" s="167" t="s">
        <v>600</v>
      </c>
      <c r="B1206" s="188" t="s">
        <v>160</v>
      </c>
      <c r="C1206" s="53"/>
      <c r="D1206" s="112" t="s">
        <v>158</v>
      </c>
      <c r="E1206" s="53"/>
      <c r="F1206" s="53"/>
      <c r="G1206" s="190" t="s">
        <v>12</v>
      </c>
      <c r="H1206" s="28">
        <v>1.0</v>
      </c>
      <c r="I1206" s="190" t="s">
        <v>4</v>
      </c>
      <c r="J1206" s="195"/>
      <c r="K1206" s="190" t="s">
        <v>4</v>
      </c>
      <c r="L1206" s="195"/>
      <c r="M1206" s="53"/>
      <c r="N1206" s="53"/>
      <c r="O1206" s="53"/>
    </row>
    <row r="1207">
      <c r="A1207" s="167" t="s">
        <v>600</v>
      </c>
      <c r="B1207" s="188" t="s">
        <v>160</v>
      </c>
      <c r="C1207" s="53"/>
      <c r="D1207" s="112" t="s">
        <v>158</v>
      </c>
      <c r="E1207" s="53"/>
      <c r="F1207" s="53"/>
      <c r="G1207" s="190" t="s">
        <v>13</v>
      </c>
      <c r="H1207" s="28">
        <v>1.0</v>
      </c>
      <c r="I1207" s="190" t="s">
        <v>4</v>
      </c>
      <c r="J1207" s="195"/>
      <c r="K1207" s="190" t="s">
        <v>4</v>
      </c>
      <c r="L1207" s="195"/>
      <c r="M1207" s="53"/>
      <c r="N1207" s="53"/>
      <c r="O1207" s="53"/>
    </row>
    <row r="1208">
      <c r="A1208" s="167" t="s">
        <v>600</v>
      </c>
      <c r="B1208" s="188" t="s">
        <v>160</v>
      </c>
      <c r="C1208" s="53"/>
      <c r="D1208" s="112" t="s">
        <v>158</v>
      </c>
      <c r="E1208" s="53"/>
      <c r="F1208" s="53"/>
      <c r="G1208" s="149" t="s">
        <v>14</v>
      </c>
      <c r="H1208" s="28">
        <v>1.0</v>
      </c>
      <c r="I1208" s="190" t="s">
        <v>4</v>
      </c>
      <c r="J1208" s="195"/>
      <c r="K1208" s="190" t="s">
        <v>4</v>
      </c>
      <c r="L1208" s="195"/>
      <c r="M1208" s="53"/>
      <c r="N1208" s="53"/>
      <c r="O1208" s="53"/>
    </row>
    <row r="1209">
      <c r="A1209" s="167" t="s">
        <v>600</v>
      </c>
      <c r="B1209" s="188" t="s">
        <v>160</v>
      </c>
      <c r="C1209" s="53"/>
      <c r="D1209" s="112" t="s">
        <v>158</v>
      </c>
      <c r="E1209" s="53"/>
      <c r="F1209" s="53"/>
      <c r="G1209" s="190" t="s">
        <v>15</v>
      </c>
      <c r="H1209" s="28">
        <v>1.0</v>
      </c>
      <c r="I1209" s="190" t="s">
        <v>4</v>
      </c>
      <c r="J1209" s="195"/>
      <c r="K1209" s="190" t="s">
        <v>4</v>
      </c>
      <c r="L1209" s="195"/>
      <c r="M1209" s="53"/>
      <c r="N1209" s="53"/>
      <c r="O1209" s="53"/>
    </row>
    <row r="1210">
      <c r="A1210" s="167" t="s">
        <v>600</v>
      </c>
      <c r="B1210" s="188" t="s">
        <v>160</v>
      </c>
      <c r="C1210" s="53"/>
      <c r="D1210" s="112" t="s">
        <v>158</v>
      </c>
      <c r="E1210" s="53"/>
      <c r="F1210" s="53"/>
      <c r="G1210" s="190" t="s">
        <v>16</v>
      </c>
      <c r="H1210" s="28">
        <v>1.0</v>
      </c>
      <c r="I1210" s="190" t="s">
        <v>4</v>
      </c>
      <c r="J1210" s="195"/>
      <c r="K1210" s="190" t="s">
        <v>4</v>
      </c>
      <c r="L1210" s="195"/>
      <c r="M1210" s="53"/>
      <c r="N1210" s="53"/>
      <c r="O1210" s="53"/>
    </row>
    <row r="1211">
      <c r="A1211" s="167" t="s">
        <v>600</v>
      </c>
      <c r="B1211" s="188" t="s">
        <v>160</v>
      </c>
      <c r="C1211" s="53"/>
      <c r="D1211" s="112" t="s">
        <v>158</v>
      </c>
      <c r="E1211" s="53"/>
      <c r="F1211" s="53"/>
      <c r="G1211" s="190" t="s">
        <v>17</v>
      </c>
      <c r="H1211" s="28">
        <v>1.0</v>
      </c>
      <c r="I1211" s="190" t="s">
        <v>4</v>
      </c>
      <c r="J1211" s="195"/>
      <c r="K1211" s="190" t="s">
        <v>4</v>
      </c>
      <c r="L1211" s="195"/>
      <c r="M1211" s="53"/>
      <c r="N1211" s="53"/>
      <c r="O1211" s="53"/>
    </row>
    <row r="1212">
      <c r="A1212" s="167" t="s">
        <v>600</v>
      </c>
      <c r="B1212" s="188" t="s">
        <v>160</v>
      </c>
      <c r="C1212" s="53"/>
      <c r="D1212" s="112" t="s">
        <v>158</v>
      </c>
      <c r="E1212" s="53"/>
      <c r="F1212" s="53"/>
      <c r="G1212" s="190" t="s">
        <v>18</v>
      </c>
      <c r="H1212" s="28">
        <v>1.0</v>
      </c>
      <c r="I1212" s="190" t="s">
        <v>4</v>
      </c>
      <c r="J1212" s="195"/>
      <c r="K1212" s="190" t="s">
        <v>4</v>
      </c>
      <c r="L1212" s="195"/>
      <c r="M1212" s="53"/>
      <c r="N1212" s="53"/>
      <c r="O1212" s="53"/>
    </row>
    <row r="1213">
      <c r="A1213" s="167" t="s">
        <v>600</v>
      </c>
      <c r="B1213" s="188" t="s">
        <v>160</v>
      </c>
      <c r="C1213" s="53"/>
      <c r="D1213" s="112" t="s">
        <v>158</v>
      </c>
      <c r="E1213" s="53"/>
      <c r="F1213" s="53"/>
      <c r="G1213" s="190" t="s">
        <v>19</v>
      </c>
      <c r="H1213" s="28">
        <v>1.0</v>
      </c>
      <c r="I1213" s="190" t="s">
        <v>4</v>
      </c>
      <c r="J1213" s="195"/>
      <c r="K1213" s="190" t="s">
        <v>4</v>
      </c>
      <c r="L1213" s="195"/>
      <c r="M1213" s="53"/>
      <c r="N1213" s="53"/>
      <c r="O1213" s="53"/>
    </row>
    <row r="1214">
      <c r="A1214" s="167" t="s">
        <v>600</v>
      </c>
      <c r="B1214" s="188" t="s">
        <v>160</v>
      </c>
      <c r="C1214" s="53"/>
      <c r="D1214" s="112" t="s">
        <v>158</v>
      </c>
      <c r="E1214" s="53"/>
      <c r="F1214" s="53"/>
      <c r="G1214" s="190" t="s">
        <v>20</v>
      </c>
      <c r="H1214" s="28">
        <v>1.0</v>
      </c>
      <c r="I1214" s="190" t="s">
        <v>4</v>
      </c>
      <c r="J1214" s="195"/>
      <c r="K1214" s="190" t="s">
        <v>4</v>
      </c>
      <c r="L1214" s="195"/>
      <c r="M1214" s="53"/>
      <c r="N1214" s="53"/>
      <c r="O1214" s="53"/>
    </row>
    <row r="1215">
      <c r="A1215" s="167" t="s">
        <v>600</v>
      </c>
      <c r="B1215" s="188" t="s">
        <v>160</v>
      </c>
      <c r="C1215" s="53"/>
      <c r="D1215" s="112" t="s">
        <v>158</v>
      </c>
      <c r="E1215" s="53"/>
      <c r="F1215" s="53"/>
      <c r="G1215" s="190" t="s">
        <v>21</v>
      </c>
      <c r="H1215" s="28">
        <v>1.0</v>
      </c>
      <c r="I1215" s="190" t="s">
        <v>7</v>
      </c>
      <c r="J1215" s="195">
        <v>200.0</v>
      </c>
      <c r="K1215" s="190" t="s">
        <v>7</v>
      </c>
      <c r="L1215" s="195">
        <v>200.0</v>
      </c>
      <c r="M1215" s="53"/>
      <c r="N1215" s="53"/>
      <c r="O1215" s="53"/>
    </row>
    <row r="1216">
      <c r="A1216" s="167" t="s">
        <v>600</v>
      </c>
      <c r="B1216" s="188" t="s">
        <v>160</v>
      </c>
      <c r="C1216" s="53"/>
      <c r="D1216" s="112" t="s">
        <v>158</v>
      </c>
      <c r="E1216" s="53"/>
      <c r="F1216" s="53"/>
      <c r="G1216" s="190" t="s">
        <v>13</v>
      </c>
      <c r="H1216" s="28">
        <v>1.0</v>
      </c>
      <c r="I1216" s="190" t="s">
        <v>7</v>
      </c>
      <c r="J1216" s="195"/>
      <c r="K1216" s="190" t="s">
        <v>7</v>
      </c>
      <c r="L1216" s="195"/>
      <c r="M1216" s="53"/>
      <c r="N1216" s="53"/>
      <c r="O1216" s="53"/>
    </row>
    <row r="1217">
      <c r="A1217" s="167" t="s">
        <v>600</v>
      </c>
      <c r="B1217" s="188" t="s">
        <v>160</v>
      </c>
      <c r="C1217" s="53"/>
      <c r="D1217" s="112" t="s">
        <v>158</v>
      </c>
      <c r="E1217" s="53"/>
      <c r="F1217" s="53"/>
      <c r="G1217" s="190" t="s">
        <v>14</v>
      </c>
      <c r="H1217" s="28">
        <v>1.0</v>
      </c>
      <c r="I1217" s="190" t="s">
        <v>7</v>
      </c>
      <c r="J1217" s="195"/>
      <c r="K1217" s="190" t="s">
        <v>7</v>
      </c>
      <c r="L1217" s="195"/>
      <c r="M1217" s="53"/>
      <c r="N1217" s="53"/>
      <c r="O1217" s="53"/>
    </row>
    <row r="1218">
      <c r="A1218" s="167" t="s">
        <v>600</v>
      </c>
      <c r="B1218" s="188" t="s">
        <v>160</v>
      </c>
      <c r="C1218" s="53"/>
      <c r="D1218" s="112" t="s">
        <v>158</v>
      </c>
      <c r="E1218" s="53"/>
      <c r="F1218" s="53"/>
      <c r="G1218" s="190" t="s">
        <v>15</v>
      </c>
      <c r="H1218" s="28">
        <v>1.0</v>
      </c>
      <c r="I1218" s="190" t="s">
        <v>7</v>
      </c>
      <c r="J1218" s="195"/>
      <c r="K1218" s="190" t="s">
        <v>7</v>
      </c>
      <c r="L1218" s="195"/>
      <c r="M1218" s="53"/>
      <c r="N1218" s="53"/>
      <c r="O1218" s="53"/>
    </row>
    <row r="1219">
      <c r="A1219" s="167" t="s">
        <v>600</v>
      </c>
      <c r="B1219" s="188" t="s">
        <v>160</v>
      </c>
      <c r="C1219" s="53"/>
      <c r="D1219" s="112" t="s">
        <v>158</v>
      </c>
      <c r="E1219" s="53"/>
      <c r="F1219" s="53"/>
      <c r="G1219" s="190" t="s">
        <v>16</v>
      </c>
      <c r="H1219" s="28">
        <v>1.0</v>
      </c>
      <c r="I1219" s="190" t="s">
        <v>7</v>
      </c>
      <c r="J1219" s="195"/>
      <c r="K1219" s="190" t="s">
        <v>7</v>
      </c>
      <c r="L1219" s="195"/>
      <c r="M1219" s="53"/>
      <c r="N1219" s="53"/>
      <c r="O1219" s="53"/>
    </row>
    <row r="1220">
      <c r="A1220" s="167" t="s">
        <v>600</v>
      </c>
      <c r="B1220" s="188" t="s">
        <v>160</v>
      </c>
      <c r="C1220" s="53"/>
      <c r="D1220" s="112" t="s">
        <v>158</v>
      </c>
      <c r="E1220" s="53"/>
      <c r="F1220" s="53"/>
      <c r="G1220" s="190" t="s">
        <v>17</v>
      </c>
      <c r="H1220" s="28">
        <v>1.0</v>
      </c>
      <c r="I1220" s="190" t="s">
        <v>7</v>
      </c>
      <c r="J1220" s="195"/>
      <c r="K1220" s="190" t="s">
        <v>7</v>
      </c>
      <c r="L1220" s="195"/>
      <c r="M1220" s="53"/>
      <c r="N1220" s="53"/>
      <c r="O1220" s="53"/>
    </row>
    <row r="1221">
      <c r="A1221" s="167" t="s">
        <v>600</v>
      </c>
      <c r="B1221" s="188" t="s">
        <v>160</v>
      </c>
      <c r="C1221" s="53"/>
      <c r="D1221" s="112" t="s">
        <v>158</v>
      </c>
      <c r="E1221" s="53"/>
      <c r="F1221" s="53"/>
      <c r="G1221" s="190" t="s">
        <v>18</v>
      </c>
      <c r="H1221" s="28">
        <v>1.0</v>
      </c>
      <c r="I1221" s="190" t="s">
        <v>7</v>
      </c>
      <c r="J1221" s="195"/>
      <c r="K1221" s="190" t="s">
        <v>7</v>
      </c>
      <c r="L1221" s="195"/>
      <c r="M1221" s="53"/>
      <c r="N1221" s="53"/>
      <c r="O1221" s="53"/>
    </row>
    <row r="1222">
      <c r="A1222" s="167" t="s">
        <v>600</v>
      </c>
      <c r="B1222" s="188" t="s">
        <v>160</v>
      </c>
      <c r="C1222" s="53"/>
      <c r="D1222" s="112" t="s">
        <v>158</v>
      </c>
      <c r="E1222" s="53"/>
      <c r="F1222" s="53"/>
      <c r="G1222" s="190" t="s">
        <v>19</v>
      </c>
      <c r="H1222" s="28">
        <v>1.0</v>
      </c>
      <c r="I1222" s="190" t="s">
        <v>7</v>
      </c>
      <c r="J1222" s="195"/>
      <c r="K1222" s="190" t="s">
        <v>7</v>
      </c>
      <c r="L1222" s="195"/>
      <c r="M1222" s="53"/>
      <c r="N1222" s="53"/>
      <c r="O1222" s="53"/>
    </row>
    <row r="1223">
      <c r="A1223" s="167" t="s">
        <v>600</v>
      </c>
      <c r="B1223" s="188" t="s">
        <v>160</v>
      </c>
      <c r="C1223" s="53"/>
      <c r="D1223" s="112" t="s">
        <v>158</v>
      </c>
      <c r="E1223" s="53"/>
      <c r="F1223" s="53"/>
      <c r="G1223" s="190" t="s">
        <v>20</v>
      </c>
      <c r="H1223" s="28">
        <v>1.0</v>
      </c>
      <c r="I1223" s="190" t="s">
        <v>7</v>
      </c>
      <c r="J1223" s="195"/>
      <c r="K1223" s="190" t="s">
        <v>7</v>
      </c>
      <c r="L1223" s="195"/>
      <c r="M1223" s="53"/>
      <c r="N1223" s="53"/>
      <c r="O1223" s="53"/>
    </row>
    <row r="1224">
      <c r="A1224" s="167" t="s">
        <v>600</v>
      </c>
      <c r="B1224" s="243" t="s">
        <v>168</v>
      </c>
      <c r="C1224" s="53"/>
      <c r="D1224" s="244" t="s">
        <v>169</v>
      </c>
      <c r="E1224" s="53"/>
      <c r="F1224" s="53"/>
      <c r="G1224" s="190" t="s">
        <v>21</v>
      </c>
      <c r="H1224" s="28">
        <v>1.0</v>
      </c>
      <c r="I1224" s="243" t="s">
        <v>4</v>
      </c>
      <c r="J1224" s="192">
        <v>130.0</v>
      </c>
      <c r="K1224" s="243" t="s">
        <v>4</v>
      </c>
      <c r="L1224" s="192">
        <v>130.0</v>
      </c>
      <c r="M1224" s="53"/>
      <c r="N1224" s="53"/>
      <c r="O1224" s="53"/>
    </row>
    <row r="1225">
      <c r="A1225" s="167" t="s">
        <v>600</v>
      </c>
      <c r="B1225" s="243" t="s">
        <v>168</v>
      </c>
      <c r="C1225" s="53"/>
      <c r="D1225" s="244" t="s">
        <v>169</v>
      </c>
      <c r="E1225" s="53"/>
      <c r="F1225" s="53"/>
      <c r="G1225" s="190" t="s">
        <v>13</v>
      </c>
      <c r="H1225" s="28">
        <v>1.0</v>
      </c>
      <c r="I1225" s="190" t="s">
        <v>4</v>
      </c>
      <c r="J1225" s="191"/>
      <c r="K1225" s="190" t="s">
        <v>4</v>
      </c>
      <c r="L1225" s="191"/>
      <c r="M1225" s="53"/>
      <c r="N1225" s="53"/>
      <c r="O1225" s="53"/>
    </row>
    <row r="1226">
      <c r="A1226" s="167" t="s">
        <v>600</v>
      </c>
      <c r="B1226" s="243" t="s">
        <v>168</v>
      </c>
      <c r="C1226" s="53"/>
      <c r="D1226" s="244" t="s">
        <v>169</v>
      </c>
      <c r="E1226" s="53"/>
      <c r="F1226" s="53"/>
      <c r="G1226" s="190" t="s">
        <v>14</v>
      </c>
      <c r="H1226" s="28">
        <v>1.0</v>
      </c>
      <c r="I1226" s="190" t="s">
        <v>4</v>
      </c>
      <c r="J1226" s="191"/>
      <c r="K1226" s="190" t="s">
        <v>4</v>
      </c>
      <c r="L1226" s="191"/>
      <c r="M1226" s="53"/>
      <c r="N1226" s="53"/>
      <c r="O1226" s="53"/>
    </row>
    <row r="1227">
      <c r="A1227" s="167" t="s">
        <v>600</v>
      </c>
      <c r="B1227" s="243" t="s">
        <v>168</v>
      </c>
      <c r="C1227" s="53"/>
      <c r="D1227" s="244" t="s">
        <v>169</v>
      </c>
      <c r="E1227" s="53"/>
      <c r="F1227" s="53"/>
      <c r="G1227" s="190" t="s">
        <v>15</v>
      </c>
      <c r="H1227" s="28">
        <v>1.0</v>
      </c>
      <c r="I1227" s="190" t="s">
        <v>4</v>
      </c>
      <c r="J1227" s="191"/>
      <c r="K1227" s="190" t="s">
        <v>4</v>
      </c>
      <c r="L1227" s="191"/>
      <c r="M1227" s="53"/>
      <c r="N1227" s="53"/>
      <c r="O1227" s="53"/>
    </row>
    <row r="1228">
      <c r="A1228" s="167" t="s">
        <v>600</v>
      </c>
      <c r="B1228" s="243" t="s">
        <v>168</v>
      </c>
      <c r="C1228" s="53"/>
      <c r="D1228" s="244" t="s">
        <v>169</v>
      </c>
      <c r="E1228" s="53"/>
      <c r="F1228" s="53"/>
      <c r="G1228" s="190" t="s">
        <v>16</v>
      </c>
      <c r="H1228" s="28">
        <v>1.0</v>
      </c>
      <c r="I1228" s="190" t="s">
        <v>4</v>
      </c>
      <c r="J1228" s="191"/>
      <c r="K1228" s="190" t="s">
        <v>4</v>
      </c>
      <c r="L1228" s="191"/>
      <c r="M1228" s="53"/>
      <c r="N1228" s="53"/>
      <c r="O1228" s="53"/>
    </row>
    <row r="1229">
      <c r="A1229" s="167" t="s">
        <v>600</v>
      </c>
      <c r="B1229" s="243" t="s">
        <v>168</v>
      </c>
      <c r="C1229" s="53"/>
      <c r="D1229" s="244" t="s">
        <v>169</v>
      </c>
      <c r="E1229" s="53"/>
      <c r="F1229" s="53"/>
      <c r="G1229" s="190" t="s">
        <v>17</v>
      </c>
      <c r="H1229" s="28">
        <v>1.0</v>
      </c>
      <c r="I1229" s="190" t="s">
        <v>4</v>
      </c>
      <c r="J1229" s="191"/>
      <c r="K1229" s="190" t="s">
        <v>4</v>
      </c>
      <c r="L1229" s="191"/>
      <c r="M1229" s="53"/>
      <c r="N1229" s="53"/>
      <c r="O1229" s="53"/>
    </row>
    <row r="1230">
      <c r="A1230" s="167" t="s">
        <v>600</v>
      </c>
      <c r="B1230" s="243" t="s">
        <v>168</v>
      </c>
      <c r="C1230" s="53"/>
      <c r="D1230" s="244" t="s">
        <v>169</v>
      </c>
      <c r="E1230" s="53"/>
      <c r="F1230" s="53"/>
      <c r="G1230" s="190" t="s">
        <v>18</v>
      </c>
      <c r="H1230" s="28">
        <v>1.0</v>
      </c>
      <c r="I1230" s="190" t="s">
        <v>4</v>
      </c>
      <c r="J1230" s="191"/>
      <c r="K1230" s="190" t="s">
        <v>4</v>
      </c>
      <c r="L1230" s="191"/>
      <c r="M1230" s="53"/>
      <c r="N1230" s="53"/>
      <c r="O1230" s="53"/>
    </row>
    <row r="1231">
      <c r="A1231" s="167" t="s">
        <v>600</v>
      </c>
      <c r="B1231" s="243" t="s">
        <v>168</v>
      </c>
      <c r="C1231" s="53"/>
      <c r="D1231" s="244" t="s">
        <v>169</v>
      </c>
      <c r="E1231" s="53"/>
      <c r="F1231" s="53"/>
      <c r="G1231" s="190" t="s">
        <v>19</v>
      </c>
      <c r="H1231" s="28">
        <v>1.0</v>
      </c>
      <c r="I1231" s="190" t="s">
        <v>4</v>
      </c>
      <c r="J1231" s="191"/>
      <c r="K1231" s="190" t="s">
        <v>4</v>
      </c>
      <c r="L1231" s="191"/>
      <c r="M1231" s="53"/>
      <c r="N1231" s="53"/>
      <c r="O1231" s="53"/>
    </row>
    <row r="1232">
      <c r="A1232" s="167" t="s">
        <v>600</v>
      </c>
      <c r="B1232" s="243" t="s">
        <v>168</v>
      </c>
      <c r="C1232" s="53"/>
      <c r="D1232" s="244" t="s">
        <v>169</v>
      </c>
      <c r="E1232" s="53"/>
      <c r="F1232" s="53"/>
      <c r="G1232" s="190" t="s">
        <v>20</v>
      </c>
      <c r="H1232" s="28">
        <v>1.0</v>
      </c>
      <c r="I1232" s="190" t="s">
        <v>4</v>
      </c>
      <c r="J1232" s="191"/>
      <c r="K1232" s="190" t="s">
        <v>4</v>
      </c>
      <c r="L1232" s="191"/>
      <c r="M1232" s="53"/>
      <c r="N1232" s="53"/>
      <c r="O1232" s="53"/>
    </row>
    <row r="1233">
      <c r="A1233" s="167" t="s">
        <v>600</v>
      </c>
      <c r="B1233" s="243" t="s">
        <v>168</v>
      </c>
      <c r="C1233" s="53"/>
      <c r="D1233" s="244" t="s">
        <v>169</v>
      </c>
      <c r="E1233" s="53"/>
      <c r="F1233" s="53"/>
      <c r="G1233" s="190" t="s">
        <v>21</v>
      </c>
      <c r="H1233" s="28">
        <v>1.0</v>
      </c>
      <c r="I1233" s="190" t="s">
        <v>7</v>
      </c>
      <c r="J1233" s="191">
        <v>894.0</v>
      </c>
      <c r="K1233" s="190" t="s">
        <v>7</v>
      </c>
      <c r="L1233" s="191">
        <v>894.0</v>
      </c>
      <c r="M1233" s="53"/>
      <c r="N1233" s="53"/>
      <c r="O1233" s="53"/>
    </row>
    <row r="1234">
      <c r="A1234" s="167" t="s">
        <v>600</v>
      </c>
      <c r="B1234" s="243" t="s">
        <v>168</v>
      </c>
      <c r="C1234" s="53"/>
      <c r="D1234" s="244" t="s">
        <v>169</v>
      </c>
      <c r="E1234" s="53"/>
      <c r="F1234" s="53"/>
      <c r="G1234" s="190" t="s">
        <v>161</v>
      </c>
      <c r="H1234" s="28">
        <v>1.0</v>
      </c>
      <c r="I1234" s="190" t="s">
        <v>7</v>
      </c>
      <c r="J1234" s="191"/>
      <c r="K1234" s="190" t="s">
        <v>7</v>
      </c>
      <c r="L1234" s="191"/>
      <c r="M1234" s="53"/>
      <c r="N1234" s="53"/>
      <c r="O1234" s="53"/>
    </row>
    <row r="1235">
      <c r="A1235" s="167" t="s">
        <v>600</v>
      </c>
      <c r="B1235" s="243" t="s">
        <v>168</v>
      </c>
      <c r="C1235" s="53"/>
      <c r="D1235" s="244" t="s">
        <v>169</v>
      </c>
      <c r="E1235" s="53"/>
      <c r="F1235" s="53"/>
      <c r="G1235" s="190" t="s">
        <v>162</v>
      </c>
      <c r="H1235" s="28">
        <v>1.0</v>
      </c>
      <c r="I1235" s="190" t="s">
        <v>7</v>
      </c>
      <c r="J1235" s="191"/>
      <c r="K1235" s="190" t="s">
        <v>7</v>
      </c>
      <c r="L1235" s="191"/>
      <c r="M1235" s="53"/>
      <c r="N1235" s="53"/>
      <c r="O1235" s="53"/>
    </row>
    <row r="1236">
      <c r="A1236" s="167" t="s">
        <v>600</v>
      </c>
      <c r="B1236" s="243" t="s">
        <v>168</v>
      </c>
      <c r="C1236" s="53"/>
      <c r="D1236" s="244" t="s">
        <v>169</v>
      </c>
      <c r="E1236" s="53"/>
      <c r="F1236" s="53"/>
      <c r="G1236" s="190" t="s">
        <v>163</v>
      </c>
      <c r="H1236" s="28">
        <v>1.0</v>
      </c>
      <c r="I1236" s="190" t="s">
        <v>7</v>
      </c>
      <c r="J1236" s="191"/>
      <c r="K1236" s="190" t="s">
        <v>7</v>
      </c>
      <c r="L1236" s="191"/>
      <c r="M1236" s="53"/>
      <c r="N1236" s="53"/>
      <c r="O1236" s="53"/>
    </row>
    <row r="1237">
      <c r="A1237" s="167" t="s">
        <v>600</v>
      </c>
      <c r="B1237" s="243" t="s">
        <v>168</v>
      </c>
      <c r="C1237" s="53"/>
      <c r="D1237" s="244" t="s">
        <v>169</v>
      </c>
      <c r="E1237" s="53"/>
      <c r="F1237" s="53"/>
      <c r="G1237" s="190" t="s">
        <v>164</v>
      </c>
      <c r="H1237" s="28">
        <v>1.0</v>
      </c>
      <c r="I1237" s="190" t="s">
        <v>7</v>
      </c>
      <c r="J1237" s="191"/>
      <c r="K1237" s="190" t="s">
        <v>7</v>
      </c>
      <c r="L1237" s="191"/>
      <c r="M1237" s="53"/>
      <c r="N1237" s="53"/>
      <c r="O1237" s="53"/>
    </row>
    <row r="1238">
      <c r="A1238" s="167" t="s">
        <v>600</v>
      </c>
      <c r="B1238" s="243" t="s">
        <v>168</v>
      </c>
      <c r="C1238" s="53"/>
      <c r="D1238" s="244" t="s">
        <v>169</v>
      </c>
      <c r="E1238" s="53"/>
      <c r="F1238" s="53"/>
      <c r="G1238" s="190" t="s">
        <v>165</v>
      </c>
      <c r="H1238" s="28">
        <v>1.0</v>
      </c>
      <c r="I1238" s="190" t="s">
        <v>7</v>
      </c>
      <c r="J1238" s="191"/>
      <c r="K1238" s="190" t="s">
        <v>7</v>
      </c>
      <c r="L1238" s="191"/>
      <c r="M1238" s="53"/>
      <c r="N1238" s="53"/>
      <c r="O1238" s="53"/>
    </row>
    <row r="1239">
      <c r="A1239" s="167" t="s">
        <v>600</v>
      </c>
      <c r="B1239" s="243" t="s">
        <v>168</v>
      </c>
      <c r="C1239" s="53"/>
      <c r="D1239" s="244" t="s">
        <v>169</v>
      </c>
      <c r="E1239" s="53"/>
      <c r="F1239" s="53"/>
      <c r="G1239" s="190" t="s">
        <v>166</v>
      </c>
      <c r="H1239" s="28">
        <v>1.0</v>
      </c>
      <c r="I1239" s="190" t="s">
        <v>7</v>
      </c>
      <c r="J1239" s="191"/>
      <c r="K1239" s="190" t="s">
        <v>7</v>
      </c>
      <c r="L1239" s="191"/>
      <c r="M1239" s="53"/>
      <c r="N1239" s="53"/>
      <c r="O1239" s="53"/>
    </row>
    <row r="1240">
      <c r="A1240" s="167" t="s">
        <v>600</v>
      </c>
      <c r="B1240" s="243" t="s">
        <v>168</v>
      </c>
      <c r="C1240" s="53"/>
      <c r="D1240" s="244" t="s">
        <v>169</v>
      </c>
      <c r="E1240" s="53"/>
      <c r="F1240" s="53"/>
      <c r="G1240" s="190" t="s">
        <v>167</v>
      </c>
      <c r="H1240" s="28">
        <v>1.0</v>
      </c>
      <c r="I1240" s="190" t="s">
        <v>7</v>
      </c>
      <c r="J1240" s="191"/>
      <c r="K1240" s="190" t="s">
        <v>7</v>
      </c>
      <c r="L1240" s="191"/>
      <c r="M1240" s="53"/>
      <c r="N1240" s="53"/>
      <c r="O1240" s="53"/>
    </row>
    <row r="1241">
      <c r="A1241" s="167" t="s">
        <v>600</v>
      </c>
      <c r="B1241" s="243" t="s">
        <v>168</v>
      </c>
      <c r="C1241" s="53"/>
      <c r="D1241" s="244" t="s">
        <v>169</v>
      </c>
      <c r="E1241" s="53"/>
      <c r="F1241" s="53"/>
      <c r="G1241" s="190" t="s">
        <v>20</v>
      </c>
      <c r="H1241" s="28">
        <v>1.0</v>
      </c>
      <c r="I1241" s="190" t="s">
        <v>7</v>
      </c>
      <c r="J1241" s="191"/>
      <c r="K1241" s="190" t="s">
        <v>7</v>
      </c>
      <c r="L1241" s="191"/>
      <c r="M1241" s="53"/>
      <c r="N1241" s="53"/>
      <c r="O1241" s="53"/>
    </row>
    <row r="1242">
      <c r="A1242" s="167" t="s">
        <v>600</v>
      </c>
      <c r="B1242" s="243" t="s">
        <v>170</v>
      </c>
      <c r="C1242" s="53"/>
      <c r="D1242" s="244" t="s">
        <v>169</v>
      </c>
      <c r="E1242" s="53"/>
      <c r="F1242" s="53"/>
      <c r="G1242" s="190" t="s">
        <v>21</v>
      </c>
      <c r="H1242" s="28">
        <v>1.0</v>
      </c>
      <c r="I1242" s="243" t="s">
        <v>4</v>
      </c>
      <c r="J1242" s="192">
        <v>130.0</v>
      </c>
      <c r="K1242" s="243" t="s">
        <v>4</v>
      </c>
      <c r="L1242" s="192">
        <v>130.0</v>
      </c>
      <c r="M1242" s="53"/>
      <c r="N1242" s="53"/>
      <c r="O1242" s="53"/>
    </row>
    <row r="1243">
      <c r="A1243" s="167" t="s">
        <v>600</v>
      </c>
      <c r="B1243" s="243" t="s">
        <v>170</v>
      </c>
      <c r="C1243" s="53"/>
      <c r="D1243" s="244" t="s">
        <v>169</v>
      </c>
      <c r="E1243" s="53"/>
      <c r="F1243" s="53"/>
      <c r="G1243" s="190" t="s">
        <v>13</v>
      </c>
      <c r="H1243" s="28">
        <v>1.0</v>
      </c>
      <c r="I1243" s="190" t="s">
        <v>4</v>
      </c>
      <c r="J1243" s="191"/>
      <c r="K1243" s="190" t="s">
        <v>4</v>
      </c>
      <c r="L1243" s="191"/>
      <c r="M1243" s="53"/>
      <c r="N1243" s="53"/>
      <c r="O1243" s="53"/>
    </row>
    <row r="1244">
      <c r="A1244" s="167" t="s">
        <v>600</v>
      </c>
      <c r="B1244" s="243" t="s">
        <v>170</v>
      </c>
      <c r="C1244" s="53"/>
      <c r="D1244" s="244" t="s">
        <v>169</v>
      </c>
      <c r="E1244" s="53"/>
      <c r="F1244" s="53"/>
      <c r="G1244" s="190" t="s">
        <v>14</v>
      </c>
      <c r="H1244" s="28">
        <v>1.0</v>
      </c>
      <c r="I1244" s="190" t="s">
        <v>4</v>
      </c>
      <c r="J1244" s="191"/>
      <c r="K1244" s="190" t="s">
        <v>4</v>
      </c>
      <c r="L1244" s="191"/>
      <c r="M1244" s="53"/>
      <c r="N1244" s="53"/>
      <c r="O1244" s="53"/>
    </row>
    <row r="1245">
      <c r="A1245" s="167" t="s">
        <v>600</v>
      </c>
      <c r="B1245" s="243" t="s">
        <v>170</v>
      </c>
      <c r="C1245" s="53"/>
      <c r="D1245" s="244" t="s">
        <v>169</v>
      </c>
      <c r="E1245" s="53"/>
      <c r="F1245" s="53"/>
      <c r="G1245" s="190" t="s">
        <v>15</v>
      </c>
      <c r="H1245" s="28">
        <v>1.0</v>
      </c>
      <c r="I1245" s="190" t="s">
        <v>4</v>
      </c>
      <c r="J1245" s="191"/>
      <c r="K1245" s="190" t="s">
        <v>4</v>
      </c>
      <c r="L1245" s="191"/>
      <c r="M1245" s="53"/>
      <c r="N1245" s="53"/>
      <c r="O1245" s="53"/>
    </row>
    <row r="1246">
      <c r="A1246" s="167" t="s">
        <v>600</v>
      </c>
      <c r="B1246" s="243" t="s">
        <v>170</v>
      </c>
      <c r="C1246" s="53"/>
      <c r="D1246" s="244" t="s">
        <v>169</v>
      </c>
      <c r="E1246" s="53"/>
      <c r="F1246" s="53"/>
      <c r="G1246" s="190" t="s">
        <v>16</v>
      </c>
      <c r="H1246" s="28">
        <v>1.0</v>
      </c>
      <c r="I1246" s="190" t="s">
        <v>4</v>
      </c>
      <c r="J1246" s="191"/>
      <c r="K1246" s="190" t="s">
        <v>4</v>
      </c>
      <c r="L1246" s="191"/>
      <c r="M1246" s="53"/>
      <c r="N1246" s="53"/>
      <c r="O1246" s="53"/>
    </row>
    <row r="1247">
      <c r="A1247" s="167" t="s">
        <v>600</v>
      </c>
      <c r="B1247" s="243" t="s">
        <v>170</v>
      </c>
      <c r="C1247" s="53"/>
      <c r="D1247" s="244" t="s">
        <v>169</v>
      </c>
      <c r="E1247" s="53"/>
      <c r="F1247" s="53"/>
      <c r="G1247" s="190" t="s">
        <v>17</v>
      </c>
      <c r="H1247" s="28">
        <v>1.0</v>
      </c>
      <c r="I1247" s="190" t="s">
        <v>4</v>
      </c>
      <c r="J1247" s="191"/>
      <c r="K1247" s="190" t="s">
        <v>4</v>
      </c>
      <c r="L1247" s="191"/>
      <c r="M1247" s="53"/>
      <c r="N1247" s="53"/>
      <c r="O1247" s="53"/>
    </row>
    <row r="1248">
      <c r="A1248" s="167" t="s">
        <v>600</v>
      </c>
      <c r="B1248" s="243" t="s">
        <v>170</v>
      </c>
      <c r="C1248" s="53"/>
      <c r="D1248" s="244" t="s">
        <v>169</v>
      </c>
      <c r="E1248" s="53"/>
      <c r="F1248" s="53"/>
      <c r="G1248" s="190" t="s">
        <v>18</v>
      </c>
      <c r="H1248" s="28">
        <v>1.0</v>
      </c>
      <c r="I1248" s="190" t="s">
        <v>4</v>
      </c>
      <c r="J1248" s="191"/>
      <c r="K1248" s="190" t="s">
        <v>4</v>
      </c>
      <c r="L1248" s="191"/>
      <c r="M1248" s="53"/>
      <c r="N1248" s="53"/>
      <c r="O1248" s="53"/>
    </row>
    <row r="1249">
      <c r="A1249" s="167" t="s">
        <v>600</v>
      </c>
      <c r="B1249" s="243" t="s">
        <v>170</v>
      </c>
      <c r="C1249" s="53"/>
      <c r="D1249" s="244" t="s">
        <v>169</v>
      </c>
      <c r="E1249" s="53"/>
      <c r="F1249" s="53"/>
      <c r="G1249" s="190" t="s">
        <v>19</v>
      </c>
      <c r="H1249" s="28">
        <v>1.0</v>
      </c>
      <c r="I1249" s="190" t="s">
        <v>4</v>
      </c>
      <c r="J1249" s="191"/>
      <c r="K1249" s="190" t="s">
        <v>4</v>
      </c>
      <c r="L1249" s="191"/>
      <c r="M1249" s="53"/>
      <c r="N1249" s="53"/>
      <c r="O1249" s="53"/>
    </row>
    <row r="1250">
      <c r="A1250" s="167" t="s">
        <v>600</v>
      </c>
      <c r="B1250" s="243" t="s">
        <v>170</v>
      </c>
      <c r="C1250" s="53"/>
      <c r="D1250" s="244" t="s">
        <v>169</v>
      </c>
      <c r="E1250" s="53"/>
      <c r="F1250" s="53"/>
      <c r="G1250" s="190" t="s">
        <v>20</v>
      </c>
      <c r="H1250" s="28">
        <v>1.0</v>
      </c>
      <c r="I1250" s="190" t="s">
        <v>4</v>
      </c>
      <c r="J1250" s="191"/>
      <c r="K1250" s="190" t="s">
        <v>4</v>
      </c>
      <c r="L1250" s="191"/>
      <c r="M1250" s="53"/>
      <c r="N1250" s="53"/>
      <c r="O1250" s="53"/>
    </row>
    <row r="1251">
      <c r="A1251" s="167" t="s">
        <v>600</v>
      </c>
      <c r="B1251" s="243" t="s">
        <v>170</v>
      </c>
      <c r="C1251" s="53"/>
      <c r="D1251" s="244" t="s">
        <v>169</v>
      </c>
      <c r="E1251" s="53"/>
      <c r="F1251" s="53"/>
      <c r="G1251" s="190" t="s">
        <v>21</v>
      </c>
      <c r="H1251" s="28">
        <v>1.0</v>
      </c>
      <c r="I1251" s="190" t="s">
        <v>7</v>
      </c>
      <c r="J1251" s="191">
        <v>250.0</v>
      </c>
      <c r="K1251" s="190" t="s">
        <v>7</v>
      </c>
      <c r="L1251" s="191">
        <v>250.0</v>
      </c>
      <c r="M1251" s="53"/>
      <c r="N1251" s="53"/>
      <c r="O1251" s="53"/>
    </row>
    <row r="1252">
      <c r="A1252" s="167" t="s">
        <v>600</v>
      </c>
      <c r="B1252" s="243" t="s">
        <v>170</v>
      </c>
      <c r="C1252" s="53"/>
      <c r="D1252" s="244" t="s">
        <v>169</v>
      </c>
      <c r="E1252" s="53"/>
      <c r="F1252" s="53"/>
      <c r="G1252" s="190" t="s">
        <v>161</v>
      </c>
      <c r="H1252" s="28">
        <v>1.0</v>
      </c>
      <c r="I1252" s="190" t="s">
        <v>7</v>
      </c>
      <c r="J1252" s="191"/>
      <c r="K1252" s="190" t="s">
        <v>7</v>
      </c>
      <c r="L1252" s="191"/>
      <c r="M1252" s="53"/>
      <c r="N1252" s="53"/>
      <c r="O1252" s="53"/>
    </row>
    <row r="1253">
      <c r="A1253" s="167" t="s">
        <v>600</v>
      </c>
      <c r="B1253" s="243" t="s">
        <v>170</v>
      </c>
      <c r="C1253" s="53"/>
      <c r="D1253" s="244" t="s">
        <v>169</v>
      </c>
      <c r="E1253" s="53"/>
      <c r="F1253" s="53"/>
      <c r="G1253" s="190" t="s">
        <v>162</v>
      </c>
      <c r="H1253" s="28">
        <v>1.0</v>
      </c>
      <c r="I1253" s="190" t="s">
        <v>7</v>
      </c>
      <c r="J1253" s="191"/>
      <c r="K1253" s="190" t="s">
        <v>7</v>
      </c>
      <c r="L1253" s="191"/>
      <c r="M1253" s="53"/>
      <c r="N1253" s="53"/>
      <c r="O1253" s="53"/>
    </row>
    <row r="1254">
      <c r="A1254" s="167" t="s">
        <v>600</v>
      </c>
      <c r="B1254" s="243" t="s">
        <v>170</v>
      </c>
      <c r="C1254" s="53"/>
      <c r="D1254" s="244" t="s">
        <v>169</v>
      </c>
      <c r="E1254" s="53"/>
      <c r="F1254" s="53"/>
      <c r="G1254" s="190" t="s">
        <v>163</v>
      </c>
      <c r="H1254" s="28">
        <v>1.0</v>
      </c>
      <c r="I1254" s="190" t="s">
        <v>7</v>
      </c>
      <c r="J1254" s="191"/>
      <c r="K1254" s="190" t="s">
        <v>7</v>
      </c>
      <c r="L1254" s="191"/>
      <c r="M1254" s="53"/>
      <c r="N1254" s="53"/>
      <c r="O1254" s="53"/>
    </row>
    <row r="1255">
      <c r="A1255" s="167" t="s">
        <v>600</v>
      </c>
      <c r="B1255" s="243" t="s">
        <v>170</v>
      </c>
      <c r="C1255" s="53"/>
      <c r="D1255" s="244" t="s">
        <v>169</v>
      </c>
      <c r="E1255" s="53"/>
      <c r="F1255" s="53"/>
      <c r="G1255" s="190" t="s">
        <v>164</v>
      </c>
      <c r="H1255" s="28">
        <v>1.0</v>
      </c>
      <c r="I1255" s="190" t="s">
        <v>7</v>
      </c>
      <c r="J1255" s="191"/>
      <c r="K1255" s="190" t="s">
        <v>7</v>
      </c>
      <c r="L1255" s="191"/>
      <c r="M1255" s="53"/>
      <c r="N1255" s="53"/>
      <c r="O1255" s="53"/>
    </row>
    <row r="1256">
      <c r="A1256" s="167" t="s">
        <v>600</v>
      </c>
      <c r="B1256" s="243" t="s">
        <v>170</v>
      </c>
      <c r="C1256" s="53"/>
      <c r="D1256" s="244" t="s">
        <v>169</v>
      </c>
      <c r="E1256" s="53"/>
      <c r="F1256" s="53"/>
      <c r="G1256" s="190" t="s">
        <v>165</v>
      </c>
      <c r="H1256" s="28">
        <v>1.0</v>
      </c>
      <c r="I1256" s="190" t="s">
        <v>7</v>
      </c>
      <c r="J1256" s="191"/>
      <c r="K1256" s="190" t="s">
        <v>7</v>
      </c>
      <c r="L1256" s="191"/>
      <c r="M1256" s="53"/>
      <c r="N1256" s="53"/>
      <c r="O1256" s="53"/>
    </row>
    <row r="1257">
      <c r="A1257" s="167" t="s">
        <v>600</v>
      </c>
      <c r="B1257" s="243" t="s">
        <v>170</v>
      </c>
      <c r="C1257" s="53"/>
      <c r="D1257" s="244" t="s">
        <v>169</v>
      </c>
      <c r="E1257" s="53"/>
      <c r="F1257" s="53"/>
      <c r="G1257" s="190" t="s">
        <v>166</v>
      </c>
      <c r="H1257" s="28">
        <v>1.0</v>
      </c>
      <c r="I1257" s="190" t="s">
        <v>7</v>
      </c>
      <c r="J1257" s="191"/>
      <c r="K1257" s="190" t="s">
        <v>7</v>
      </c>
      <c r="L1257" s="191"/>
      <c r="M1257" s="53"/>
      <c r="N1257" s="53"/>
      <c r="O1257" s="53"/>
    </row>
    <row r="1258">
      <c r="A1258" s="167" t="s">
        <v>600</v>
      </c>
      <c r="B1258" s="243" t="s">
        <v>170</v>
      </c>
      <c r="C1258" s="53"/>
      <c r="D1258" s="244" t="s">
        <v>169</v>
      </c>
      <c r="E1258" s="53"/>
      <c r="F1258" s="53"/>
      <c r="G1258" s="190" t="s">
        <v>167</v>
      </c>
      <c r="H1258" s="28">
        <v>1.0</v>
      </c>
      <c r="I1258" s="190" t="s">
        <v>7</v>
      </c>
      <c r="J1258" s="191"/>
      <c r="K1258" s="190" t="s">
        <v>7</v>
      </c>
      <c r="L1258" s="191"/>
      <c r="M1258" s="53"/>
      <c r="N1258" s="53"/>
      <c r="O1258" s="53"/>
    </row>
    <row r="1259">
      <c r="A1259" s="167" t="s">
        <v>600</v>
      </c>
      <c r="B1259" s="243" t="s">
        <v>170</v>
      </c>
      <c r="C1259" s="53"/>
      <c r="D1259" s="244" t="s">
        <v>169</v>
      </c>
      <c r="E1259" s="53"/>
      <c r="F1259" s="53"/>
      <c r="G1259" s="190" t="s">
        <v>20</v>
      </c>
      <c r="H1259" s="28">
        <v>1.0</v>
      </c>
      <c r="I1259" s="190" t="s">
        <v>7</v>
      </c>
      <c r="J1259" s="191"/>
      <c r="K1259" s="190" t="s">
        <v>7</v>
      </c>
      <c r="L1259" s="191"/>
      <c r="M1259" s="53"/>
      <c r="N1259" s="53"/>
      <c r="O1259" s="53"/>
    </row>
    <row r="1260">
      <c r="A1260" s="167" t="s">
        <v>600</v>
      </c>
      <c r="B1260" s="243" t="s">
        <v>171</v>
      </c>
      <c r="C1260" s="53"/>
      <c r="D1260" s="244" t="s">
        <v>169</v>
      </c>
      <c r="E1260" s="53"/>
      <c r="F1260" s="53"/>
      <c r="G1260" s="190" t="s">
        <v>21</v>
      </c>
      <c r="H1260" s="28">
        <v>1.0</v>
      </c>
      <c r="I1260" s="243" t="s">
        <v>4</v>
      </c>
      <c r="J1260" s="192"/>
      <c r="K1260" s="243" t="s">
        <v>4</v>
      </c>
      <c r="L1260" s="192"/>
      <c r="M1260" s="53"/>
      <c r="N1260" s="53"/>
      <c r="O1260" s="53"/>
    </row>
    <row r="1261">
      <c r="A1261" s="167" t="s">
        <v>600</v>
      </c>
      <c r="B1261" s="243" t="s">
        <v>171</v>
      </c>
      <c r="C1261" s="53"/>
      <c r="D1261" s="244" t="s">
        <v>169</v>
      </c>
      <c r="E1261" s="53"/>
      <c r="F1261" s="53"/>
      <c r="G1261" s="190" t="s">
        <v>13</v>
      </c>
      <c r="H1261" s="28">
        <v>1.0</v>
      </c>
      <c r="I1261" s="190" t="s">
        <v>4</v>
      </c>
      <c r="J1261" s="191"/>
      <c r="K1261" s="190" t="s">
        <v>4</v>
      </c>
      <c r="L1261" s="191"/>
      <c r="M1261" s="53"/>
      <c r="N1261" s="53"/>
      <c r="O1261" s="53"/>
    </row>
    <row r="1262">
      <c r="A1262" s="167" t="s">
        <v>600</v>
      </c>
      <c r="B1262" s="243" t="s">
        <v>171</v>
      </c>
      <c r="C1262" s="53"/>
      <c r="D1262" s="244" t="s">
        <v>169</v>
      </c>
      <c r="E1262" s="53"/>
      <c r="F1262" s="53"/>
      <c r="G1262" s="190" t="s">
        <v>14</v>
      </c>
      <c r="H1262" s="28">
        <v>1.0</v>
      </c>
      <c r="I1262" s="190" t="s">
        <v>4</v>
      </c>
      <c r="J1262" s="191"/>
      <c r="K1262" s="190" t="s">
        <v>4</v>
      </c>
      <c r="L1262" s="191"/>
      <c r="M1262" s="53"/>
      <c r="N1262" s="53"/>
      <c r="O1262" s="53"/>
    </row>
    <row r="1263">
      <c r="A1263" s="167" t="s">
        <v>600</v>
      </c>
      <c r="B1263" s="243" t="s">
        <v>171</v>
      </c>
      <c r="C1263" s="53"/>
      <c r="D1263" s="244" t="s">
        <v>169</v>
      </c>
      <c r="E1263" s="53"/>
      <c r="F1263" s="53"/>
      <c r="G1263" s="190" t="s">
        <v>15</v>
      </c>
      <c r="H1263" s="28">
        <v>1.0</v>
      </c>
      <c r="I1263" s="190" t="s">
        <v>4</v>
      </c>
      <c r="J1263" s="191">
        <v>249.0</v>
      </c>
      <c r="K1263" s="190" t="s">
        <v>4</v>
      </c>
      <c r="L1263" s="191">
        <v>249.0</v>
      </c>
      <c r="M1263" s="53"/>
      <c r="N1263" s="53"/>
      <c r="O1263" s="53"/>
    </row>
    <row r="1264">
      <c r="A1264" s="167" t="s">
        <v>600</v>
      </c>
      <c r="B1264" s="243" t="s">
        <v>171</v>
      </c>
      <c r="C1264" s="53"/>
      <c r="D1264" s="244" t="s">
        <v>169</v>
      </c>
      <c r="E1264" s="53"/>
      <c r="F1264" s="53"/>
      <c r="G1264" s="190" t="s">
        <v>16</v>
      </c>
      <c r="H1264" s="28">
        <v>1.0</v>
      </c>
      <c r="I1264" s="190" t="s">
        <v>4</v>
      </c>
      <c r="J1264" s="191">
        <v>65.0</v>
      </c>
      <c r="K1264" s="190" t="s">
        <v>4</v>
      </c>
      <c r="L1264" s="191">
        <v>65.0</v>
      </c>
      <c r="M1264" s="53"/>
      <c r="N1264" s="53"/>
      <c r="O1264" s="53"/>
    </row>
    <row r="1265">
      <c r="A1265" s="167" t="s">
        <v>600</v>
      </c>
      <c r="B1265" s="243" t="s">
        <v>171</v>
      </c>
      <c r="C1265" s="53"/>
      <c r="D1265" s="244" t="s">
        <v>169</v>
      </c>
      <c r="E1265" s="53"/>
      <c r="F1265" s="53"/>
      <c r="G1265" s="190" t="s">
        <v>17</v>
      </c>
      <c r="H1265" s="28">
        <v>1.0</v>
      </c>
      <c r="I1265" s="190" t="s">
        <v>4</v>
      </c>
      <c r="J1265" s="191">
        <v>150.0</v>
      </c>
      <c r="K1265" s="190" t="s">
        <v>4</v>
      </c>
      <c r="L1265" s="191">
        <v>150.0</v>
      </c>
      <c r="M1265" s="53"/>
      <c r="N1265" s="53"/>
      <c r="O1265" s="53"/>
    </row>
    <row r="1266">
      <c r="A1266" s="167" t="s">
        <v>600</v>
      </c>
      <c r="B1266" s="243" t="s">
        <v>171</v>
      </c>
      <c r="C1266" s="53"/>
      <c r="D1266" s="244" t="s">
        <v>169</v>
      </c>
      <c r="E1266" s="53"/>
      <c r="F1266" s="53"/>
      <c r="G1266" s="190" t="s">
        <v>18</v>
      </c>
      <c r="H1266" s="28">
        <v>1.0</v>
      </c>
      <c r="I1266" s="190" t="s">
        <v>4</v>
      </c>
      <c r="J1266" s="191">
        <v>142.0</v>
      </c>
      <c r="K1266" s="190" t="s">
        <v>4</v>
      </c>
      <c r="L1266" s="191">
        <v>142.0</v>
      </c>
      <c r="M1266" s="53"/>
      <c r="N1266" s="53"/>
      <c r="O1266" s="53"/>
    </row>
    <row r="1267">
      <c r="A1267" s="167" t="s">
        <v>600</v>
      </c>
      <c r="B1267" s="243" t="s">
        <v>171</v>
      </c>
      <c r="C1267" s="53"/>
      <c r="D1267" s="244" t="s">
        <v>169</v>
      </c>
      <c r="E1267" s="53"/>
      <c r="F1267" s="53"/>
      <c r="G1267" s="190" t="s">
        <v>19</v>
      </c>
      <c r="H1267" s="28">
        <v>1.0</v>
      </c>
      <c r="I1267" s="190" t="s">
        <v>4</v>
      </c>
      <c r="J1267" s="191"/>
      <c r="K1267" s="190" t="s">
        <v>4</v>
      </c>
      <c r="L1267" s="191"/>
      <c r="M1267" s="53"/>
      <c r="N1267" s="53"/>
      <c r="O1267" s="53"/>
    </row>
    <row r="1268">
      <c r="A1268" s="167" t="s">
        <v>600</v>
      </c>
      <c r="B1268" s="243" t="s">
        <v>171</v>
      </c>
      <c r="C1268" s="53"/>
      <c r="D1268" s="244" t="s">
        <v>169</v>
      </c>
      <c r="E1268" s="53"/>
      <c r="F1268" s="53"/>
      <c r="G1268" s="190" t="s">
        <v>20</v>
      </c>
      <c r="H1268" s="28">
        <v>1.0</v>
      </c>
      <c r="I1268" s="190" t="s">
        <v>4</v>
      </c>
      <c r="J1268" s="191"/>
      <c r="K1268" s="190" t="s">
        <v>4</v>
      </c>
      <c r="L1268" s="191"/>
      <c r="M1268" s="53"/>
      <c r="N1268" s="53"/>
      <c r="O1268" s="53"/>
    </row>
    <row r="1269">
      <c r="A1269" s="167" t="s">
        <v>600</v>
      </c>
      <c r="B1269" s="243" t="s">
        <v>171</v>
      </c>
      <c r="C1269" s="53"/>
      <c r="D1269" s="244" t="s">
        <v>169</v>
      </c>
      <c r="E1269" s="53"/>
      <c r="F1269" s="53"/>
      <c r="G1269" s="190" t="s">
        <v>21</v>
      </c>
      <c r="H1269" s="28">
        <v>1.0</v>
      </c>
      <c r="I1269" s="190" t="s">
        <v>7</v>
      </c>
      <c r="J1269" s="191"/>
      <c r="K1269" s="190" t="s">
        <v>7</v>
      </c>
      <c r="L1269" s="191"/>
      <c r="M1269" s="53"/>
      <c r="N1269" s="53"/>
      <c r="O1269" s="53"/>
    </row>
    <row r="1270">
      <c r="A1270" s="167" t="s">
        <v>600</v>
      </c>
      <c r="B1270" s="243" t="s">
        <v>171</v>
      </c>
      <c r="C1270" s="53"/>
      <c r="D1270" s="244" t="s">
        <v>169</v>
      </c>
      <c r="E1270" s="53"/>
      <c r="F1270" s="53"/>
      <c r="G1270" s="190" t="s">
        <v>161</v>
      </c>
      <c r="H1270" s="28">
        <v>1.0</v>
      </c>
      <c r="I1270" s="190" t="s">
        <v>7</v>
      </c>
      <c r="J1270" s="191"/>
      <c r="K1270" s="190" t="s">
        <v>7</v>
      </c>
      <c r="L1270" s="191"/>
      <c r="M1270" s="53"/>
      <c r="N1270" s="53"/>
      <c r="O1270" s="53"/>
    </row>
    <row r="1271">
      <c r="A1271" s="167" t="s">
        <v>600</v>
      </c>
      <c r="B1271" s="243" t="s">
        <v>171</v>
      </c>
      <c r="C1271" s="53"/>
      <c r="D1271" s="244" t="s">
        <v>169</v>
      </c>
      <c r="E1271" s="53"/>
      <c r="F1271" s="53"/>
      <c r="G1271" s="190" t="s">
        <v>162</v>
      </c>
      <c r="H1271" s="28">
        <v>1.0</v>
      </c>
      <c r="I1271" s="190" t="s">
        <v>7</v>
      </c>
      <c r="J1271" s="191"/>
      <c r="K1271" s="190" t="s">
        <v>7</v>
      </c>
      <c r="L1271" s="191"/>
      <c r="M1271" s="53"/>
      <c r="N1271" s="53"/>
      <c r="O1271" s="53"/>
    </row>
    <row r="1272">
      <c r="A1272" s="167" t="s">
        <v>600</v>
      </c>
      <c r="B1272" s="243" t="s">
        <v>171</v>
      </c>
      <c r="C1272" s="53"/>
      <c r="D1272" s="244" t="s">
        <v>169</v>
      </c>
      <c r="E1272" s="53"/>
      <c r="F1272" s="53"/>
      <c r="G1272" s="190" t="s">
        <v>163</v>
      </c>
      <c r="H1272" s="28">
        <v>1.0</v>
      </c>
      <c r="I1272" s="190" t="s">
        <v>7</v>
      </c>
      <c r="J1272" s="191">
        <v>0.0</v>
      </c>
      <c r="K1272" s="190" t="s">
        <v>7</v>
      </c>
      <c r="L1272" s="191">
        <v>0.0</v>
      </c>
      <c r="M1272" s="53"/>
      <c r="N1272" s="53"/>
      <c r="O1272" s="53"/>
    </row>
    <row r="1273">
      <c r="A1273" s="167" t="s">
        <v>600</v>
      </c>
      <c r="B1273" s="243" t="s">
        <v>171</v>
      </c>
      <c r="C1273" s="53"/>
      <c r="D1273" s="244" t="s">
        <v>169</v>
      </c>
      <c r="E1273" s="53"/>
      <c r="F1273" s="53"/>
      <c r="G1273" s="190" t="s">
        <v>164</v>
      </c>
      <c r="H1273" s="28">
        <v>1.0</v>
      </c>
      <c r="I1273" s="190" t="s">
        <v>7</v>
      </c>
      <c r="J1273" s="191">
        <v>0.0</v>
      </c>
      <c r="K1273" s="190" t="s">
        <v>7</v>
      </c>
      <c r="L1273" s="191">
        <v>0.0</v>
      </c>
      <c r="M1273" s="53"/>
      <c r="N1273" s="53"/>
      <c r="O1273" s="53"/>
    </row>
    <row r="1274">
      <c r="A1274" s="167" t="s">
        <v>600</v>
      </c>
      <c r="B1274" s="243" t="s">
        <v>171</v>
      </c>
      <c r="C1274" s="53"/>
      <c r="D1274" s="244" t="s">
        <v>169</v>
      </c>
      <c r="E1274" s="53"/>
      <c r="F1274" s="53"/>
      <c r="G1274" s="190" t="s">
        <v>165</v>
      </c>
      <c r="H1274" s="28">
        <v>1.0</v>
      </c>
      <c r="I1274" s="190" t="s">
        <v>7</v>
      </c>
      <c r="J1274" s="191">
        <v>77.0</v>
      </c>
      <c r="K1274" s="190" t="s">
        <v>7</v>
      </c>
      <c r="L1274" s="191">
        <v>77.0</v>
      </c>
      <c r="M1274" s="53"/>
      <c r="N1274" s="53"/>
      <c r="O1274" s="53"/>
    </row>
    <row r="1275">
      <c r="A1275" s="167" t="s">
        <v>600</v>
      </c>
      <c r="B1275" s="243" t="s">
        <v>171</v>
      </c>
      <c r="C1275" s="53"/>
      <c r="D1275" s="244" t="s">
        <v>169</v>
      </c>
      <c r="E1275" s="53"/>
      <c r="F1275" s="53"/>
      <c r="G1275" s="190" t="s">
        <v>166</v>
      </c>
      <c r="H1275" s="28">
        <v>1.0</v>
      </c>
      <c r="I1275" s="190" t="s">
        <v>7</v>
      </c>
      <c r="J1275" s="191">
        <v>70.0</v>
      </c>
      <c r="K1275" s="190" t="s">
        <v>7</v>
      </c>
      <c r="L1275" s="191">
        <v>70.0</v>
      </c>
      <c r="M1275" s="53"/>
      <c r="N1275" s="53"/>
      <c r="O1275" s="53"/>
    </row>
    <row r="1276">
      <c r="A1276" s="167" t="s">
        <v>600</v>
      </c>
      <c r="B1276" s="243" t="s">
        <v>171</v>
      </c>
      <c r="C1276" s="53"/>
      <c r="D1276" s="244" t="s">
        <v>169</v>
      </c>
      <c r="E1276" s="53"/>
      <c r="F1276" s="53"/>
      <c r="G1276" s="190" t="s">
        <v>167</v>
      </c>
      <c r="H1276" s="28">
        <v>1.0</v>
      </c>
      <c r="I1276" s="190" t="s">
        <v>7</v>
      </c>
      <c r="J1276" s="191"/>
      <c r="K1276" s="190" t="s">
        <v>7</v>
      </c>
      <c r="L1276" s="191"/>
      <c r="M1276" s="53"/>
      <c r="N1276" s="53"/>
      <c r="O1276" s="53"/>
    </row>
    <row r="1277">
      <c r="A1277" s="167" t="s">
        <v>600</v>
      </c>
      <c r="B1277" s="243" t="s">
        <v>171</v>
      </c>
      <c r="C1277" s="53"/>
      <c r="D1277" s="244" t="s">
        <v>169</v>
      </c>
      <c r="E1277" s="53"/>
      <c r="F1277" s="53"/>
      <c r="G1277" s="190" t="s">
        <v>20</v>
      </c>
      <c r="H1277" s="28">
        <v>1.0</v>
      </c>
      <c r="I1277" s="190" t="s">
        <v>7</v>
      </c>
      <c r="J1277" s="191"/>
      <c r="K1277" s="190" t="s">
        <v>7</v>
      </c>
      <c r="L1277" s="191"/>
      <c r="M1277" s="53"/>
      <c r="N1277" s="53"/>
      <c r="O1277" s="53"/>
    </row>
    <row r="1278">
      <c r="A1278" s="167" t="s">
        <v>600</v>
      </c>
      <c r="B1278" s="243" t="s">
        <v>172</v>
      </c>
      <c r="C1278" s="53"/>
      <c r="D1278" s="244" t="s">
        <v>169</v>
      </c>
      <c r="E1278" s="53"/>
      <c r="F1278" s="53"/>
      <c r="G1278" s="190" t="s">
        <v>21</v>
      </c>
      <c r="H1278" s="28">
        <v>1.0</v>
      </c>
      <c r="I1278" s="243" t="s">
        <v>4</v>
      </c>
      <c r="J1278" s="192">
        <v>29.0</v>
      </c>
      <c r="K1278" s="243" t="s">
        <v>4</v>
      </c>
      <c r="L1278" s="192">
        <v>29.0</v>
      </c>
      <c r="M1278" s="53"/>
      <c r="N1278" s="53"/>
      <c r="O1278" s="53"/>
    </row>
    <row r="1279">
      <c r="A1279" s="167" t="s">
        <v>600</v>
      </c>
      <c r="B1279" s="243" t="s">
        <v>172</v>
      </c>
      <c r="C1279" s="53"/>
      <c r="D1279" s="244" t="s">
        <v>169</v>
      </c>
      <c r="E1279" s="53"/>
      <c r="F1279" s="53"/>
      <c r="G1279" s="190" t="s">
        <v>13</v>
      </c>
      <c r="H1279" s="28">
        <v>1.0</v>
      </c>
      <c r="I1279" s="190" t="s">
        <v>4</v>
      </c>
      <c r="J1279" s="191"/>
      <c r="K1279" s="190" t="s">
        <v>4</v>
      </c>
      <c r="L1279" s="191"/>
      <c r="M1279" s="53"/>
      <c r="N1279" s="53"/>
      <c r="O1279" s="53"/>
    </row>
    <row r="1280">
      <c r="A1280" s="167" t="s">
        <v>600</v>
      </c>
      <c r="B1280" s="243" t="s">
        <v>172</v>
      </c>
      <c r="C1280" s="53"/>
      <c r="D1280" s="244" t="s">
        <v>169</v>
      </c>
      <c r="E1280" s="53"/>
      <c r="F1280" s="53"/>
      <c r="G1280" s="190" t="s">
        <v>14</v>
      </c>
      <c r="H1280" s="28">
        <v>1.0</v>
      </c>
      <c r="I1280" s="190" t="s">
        <v>4</v>
      </c>
      <c r="J1280" s="191"/>
      <c r="K1280" s="190" t="s">
        <v>4</v>
      </c>
      <c r="L1280" s="191"/>
      <c r="M1280" s="53"/>
      <c r="N1280" s="53"/>
      <c r="O1280" s="53"/>
    </row>
    <row r="1281">
      <c r="A1281" s="167" t="s">
        <v>600</v>
      </c>
      <c r="B1281" s="243" t="s">
        <v>172</v>
      </c>
      <c r="C1281" s="53"/>
      <c r="D1281" s="244" t="s">
        <v>169</v>
      </c>
      <c r="E1281" s="53"/>
      <c r="F1281" s="53"/>
      <c r="G1281" s="190" t="s">
        <v>15</v>
      </c>
      <c r="H1281" s="28">
        <v>1.0</v>
      </c>
      <c r="I1281" s="190" t="s">
        <v>4</v>
      </c>
      <c r="J1281" s="191"/>
      <c r="K1281" s="190" t="s">
        <v>4</v>
      </c>
      <c r="L1281" s="191"/>
      <c r="M1281" s="53"/>
      <c r="N1281" s="53"/>
      <c r="O1281" s="53"/>
    </row>
    <row r="1282">
      <c r="A1282" s="167" t="s">
        <v>600</v>
      </c>
      <c r="B1282" s="243" t="s">
        <v>172</v>
      </c>
      <c r="C1282" s="53"/>
      <c r="D1282" s="244" t="s">
        <v>169</v>
      </c>
      <c r="E1282" s="53"/>
      <c r="F1282" s="53"/>
      <c r="G1282" s="190" t="s">
        <v>16</v>
      </c>
      <c r="H1282" s="28">
        <v>1.0</v>
      </c>
      <c r="I1282" s="190" t="s">
        <v>4</v>
      </c>
      <c r="J1282" s="191"/>
      <c r="K1282" s="190" t="s">
        <v>4</v>
      </c>
      <c r="L1282" s="191"/>
      <c r="M1282" s="53"/>
      <c r="N1282" s="53"/>
      <c r="O1282" s="53"/>
    </row>
    <row r="1283">
      <c r="A1283" s="167" t="s">
        <v>600</v>
      </c>
      <c r="B1283" s="243" t="s">
        <v>172</v>
      </c>
      <c r="C1283" s="53"/>
      <c r="D1283" s="244" t="s">
        <v>169</v>
      </c>
      <c r="E1283" s="53"/>
      <c r="F1283" s="53"/>
      <c r="G1283" s="190" t="s">
        <v>17</v>
      </c>
      <c r="H1283" s="28">
        <v>1.0</v>
      </c>
      <c r="I1283" s="190" t="s">
        <v>4</v>
      </c>
      <c r="J1283" s="191"/>
      <c r="K1283" s="190" t="s">
        <v>4</v>
      </c>
      <c r="L1283" s="191"/>
      <c r="M1283" s="53"/>
      <c r="N1283" s="53"/>
      <c r="O1283" s="53"/>
    </row>
    <row r="1284">
      <c r="A1284" s="167" t="s">
        <v>600</v>
      </c>
      <c r="B1284" s="243" t="s">
        <v>172</v>
      </c>
      <c r="C1284" s="53"/>
      <c r="D1284" s="244" t="s">
        <v>169</v>
      </c>
      <c r="E1284" s="53"/>
      <c r="F1284" s="53"/>
      <c r="G1284" s="190" t="s">
        <v>18</v>
      </c>
      <c r="H1284" s="28">
        <v>1.0</v>
      </c>
      <c r="I1284" s="190" t="s">
        <v>4</v>
      </c>
      <c r="J1284" s="191"/>
      <c r="K1284" s="190" t="s">
        <v>4</v>
      </c>
      <c r="L1284" s="191"/>
      <c r="M1284" s="53"/>
      <c r="N1284" s="53"/>
      <c r="O1284" s="53"/>
    </row>
    <row r="1285">
      <c r="A1285" s="167" t="s">
        <v>600</v>
      </c>
      <c r="B1285" s="243" t="s">
        <v>172</v>
      </c>
      <c r="C1285" s="53"/>
      <c r="D1285" s="244" t="s">
        <v>169</v>
      </c>
      <c r="E1285" s="53"/>
      <c r="F1285" s="53"/>
      <c r="G1285" s="190" t="s">
        <v>19</v>
      </c>
      <c r="H1285" s="28">
        <v>1.0</v>
      </c>
      <c r="I1285" s="190" t="s">
        <v>4</v>
      </c>
      <c r="J1285" s="191"/>
      <c r="K1285" s="190" t="s">
        <v>4</v>
      </c>
      <c r="L1285" s="191"/>
      <c r="M1285" s="53"/>
      <c r="N1285" s="53"/>
      <c r="O1285" s="53"/>
    </row>
    <row r="1286">
      <c r="A1286" s="167" t="s">
        <v>600</v>
      </c>
      <c r="B1286" s="243" t="s">
        <v>172</v>
      </c>
      <c r="C1286" s="53"/>
      <c r="D1286" s="244" t="s">
        <v>169</v>
      </c>
      <c r="E1286" s="53"/>
      <c r="F1286" s="53"/>
      <c r="G1286" s="190" t="s">
        <v>20</v>
      </c>
      <c r="H1286" s="28">
        <v>1.0</v>
      </c>
      <c r="I1286" s="190" t="s">
        <v>4</v>
      </c>
      <c r="J1286" s="191"/>
      <c r="K1286" s="190" t="s">
        <v>4</v>
      </c>
      <c r="L1286" s="191"/>
      <c r="M1286" s="53"/>
      <c r="N1286" s="53"/>
      <c r="O1286" s="53"/>
    </row>
    <row r="1287">
      <c r="A1287" s="167" t="s">
        <v>600</v>
      </c>
      <c r="B1287" s="243" t="s">
        <v>172</v>
      </c>
      <c r="C1287" s="53"/>
      <c r="D1287" s="244" t="s">
        <v>169</v>
      </c>
      <c r="E1287" s="53"/>
      <c r="F1287" s="53"/>
      <c r="G1287" s="190" t="s">
        <v>21</v>
      </c>
      <c r="H1287" s="28">
        <v>1.0</v>
      </c>
      <c r="I1287" s="190" t="s">
        <v>7</v>
      </c>
      <c r="J1287" s="191">
        <v>0.0</v>
      </c>
      <c r="K1287" s="190" t="s">
        <v>7</v>
      </c>
      <c r="L1287" s="191">
        <v>0.0</v>
      </c>
      <c r="M1287" s="53"/>
      <c r="N1287" s="53"/>
      <c r="O1287" s="53"/>
    </row>
    <row r="1288">
      <c r="A1288" s="167" t="s">
        <v>600</v>
      </c>
      <c r="B1288" s="243" t="s">
        <v>172</v>
      </c>
      <c r="C1288" s="53"/>
      <c r="D1288" s="244" t="s">
        <v>169</v>
      </c>
      <c r="E1288" s="53"/>
      <c r="F1288" s="53"/>
      <c r="G1288" s="190" t="s">
        <v>161</v>
      </c>
      <c r="H1288" s="28">
        <v>1.0</v>
      </c>
      <c r="I1288" s="190" t="s">
        <v>7</v>
      </c>
      <c r="J1288" s="191"/>
      <c r="K1288" s="190" t="s">
        <v>7</v>
      </c>
      <c r="L1288" s="191"/>
      <c r="M1288" s="53"/>
      <c r="N1288" s="53"/>
      <c r="O1288" s="53"/>
    </row>
    <row r="1289">
      <c r="A1289" s="167" t="s">
        <v>600</v>
      </c>
      <c r="B1289" s="243" t="s">
        <v>172</v>
      </c>
      <c r="C1289" s="53"/>
      <c r="D1289" s="244" t="s">
        <v>169</v>
      </c>
      <c r="E1289" s="53"/>
      <c r="F1289" s="53"/>
      <c r="G1289" s="190" t="s">
        <v>162</v>
      </c>
      <c r="H1289" s="28">
        <v>1.0</v>
      </c>
      <c r="I1289" s="190" t="s">
        <v>7</v>
      </c>
      <c r="J1289" s="191"/>
      <c r="K1289" s="190" t="s">
        <v>7</v>
      </c>
      <c r="L1289" s="191"/>
      <c r="M1289" s="53"/>
      <c r="N1289" s="53"/>
      <c r="O1289" s="53"/>
    </row>
    <row r="1290">
      <c r="A1290" s="167" t="s">
        <v>600</v>
      </c>
      <c r="B1290" s="243" t="s">
        <v>172</v>
      </c>
      <c r="C1290" s="53"/>
      <c r="D1290" s="244" t="s">
        <v>169</v>
      </c>
      <c r="E1290" s="53"/>
      <c r="F1290" s="53"/>
      <c r="G1290" s="190" t="s">
        <v>163</v>
      </c>
      <c r="H1290" s="28">
        <v>1.0</v>
      </c>
      <c r="I1290" s="190" t="s">
        <v>7</v>
      </c>
      <c r="J1290" s="191"/>
      <c r="K1290" s="190" t="s">
        <v>7</v>
      </c>
      <c r="L1290" s="191"/>
      <c r="M1290" s="53"/>
      <c r="N1290" s="53"/>
      <c r="O1290" s="53"/>
    </row>
    <row r="1291">
      <c r="A1291" s="167" t="s">
        <v>600</v>
      </c>
      <c r="B1291" s="243" t="s">
        <v>172</v>
      </c>
      <c r="C1291" s="53"/>
      <c r="D1291" s="244" t="s">
        <v>169</v>
      </c>
      <c r="E1291" s="53"/>
      <c r="F1291" s="53"/>
      <c r="G1291" s="190" t="s">
        <v>164</v>
      </c>
      <c r="H1291" s="28">
        <v>1.0</v>
      </c>
      <c r="I1291" s="190" t="s">
        <v>7</v>
      </c>
      <c r="J1291" s="191"/>
      <c r="K1291" s="190" t="s">
        <v>7</v>
      </c>
      <c r="L1291" s="191"/>
      <c r="M1291" s="53"/>
      <c r="N1291" s="53"/>
      <c r="O1291" s="53"/>
    </row>
    <row r="1292">
      <c r="A1292" s="167" t="s">
        <v>600</v>
      </c>
      <c r="B1292" s="243" t="s">
        <v>172</v>
      </c>
      <c r="C1292" s="53"/>
      <c r="D1292" s="244" t="s">
        <v>169</v>
      </c>
      <c r="E1292" s="53"/>
      <c r="F1292" s="53"/>
      <c r="G1292" s="190" t="s">
        <v>165</v>
      </c>
      <c r="H1292" s="28">
        <v>1.0</v>
      </c>
      <c r="I1292" s="190" t="s">
        <v>7</v>
      </c>
      <c r="J1292" s="191"/>
      <c r="K1292" s="190" t="s">
        <v>7</v>
      </c>
      <c r="L1292" s="191"/>
      <c r="M1292" s="53"/>
      <c r="N1292" s="53"/>
      <c r="O1292" s="53"/>
    </row>
    <row r="1293">
      <c r="A1293" s="167" t="s">
        <v>600</v>
      </c>
      <c r="B1293" s="243" t="s">
        <v>172</v>
      </c>
      <c r="C1293" s="53"/>
      <c r="D1293" s="244" t="s">
        <v>169</v>
      </c>
      <c r="E1293" s="53"/>
      <c r="F1293" s="53"/>
      <c r="G1293" s="190" t="s">
        <v>166</v>
      </c>
      <c r="H1293" s="28">
        <v>1.0</v>
      </c>
      <c r="I1293" s="190" t="s">
        <v>7</v>
      </c>
      <c r="J1293" s="191"/>
      <c r="K1293" s="190" t="s">
        <v>7</v>
      </c>
      <c r="L1293" s="191"/>
      <c r="M1293" s="53"/>
      <c r="N1293" s="53"/>
      <c r="O1293" s="53"/>
    </row>
    <row r="1294">
      <c r="A1294" s="167" t="s">
        <v>600</v>
      </c>
      <c r="B1294" s="243" t="s">
        <v>172</v>
      </c>
      <c r="C1294" s="53"/>
      <c r="D1294" s="244" t="s">
        <v>169</v>
      </c>
      <c r="E1294" s="53"/>
      <c r="F1294" s="53"/>
      <c r="G1294" s="190" t="s">
        <v>167</v>
      </c>
      <c r="H1294" s="28">
        <v>1.0</v>
      </c>
      <c r="I1294" s="190" t="s">
        <v>7</v>
      </c>
      <c r="J1294" s="191"/>
      <c r="K1294" s="190" t="s">
        <v>7</v>
      </c>
      <c r="L1294" s="191"/>
      <c r="M1294" s="53"/>
      <c r="N1294" s="53"/>
      <c r="O1294" s="53"/>
    </row>
    <row r="1295">
      <c r="A1295" s="167" t="s">
        <v>600</v>
      </c>
      <c r="B1295" s="243" t="s">
        <v>172</v>
      </c>
      <c r="C1295" s="53"/>
      <c r="D1295" s="244" t="s">
        <v>169</v>
      </c>
      <c r="E1295" s="53"/>
      <c r="F1295" s="53"/>
      <c r="G1295" s="190" t="s">
        <v>20</v>
      </c>
      <c r="H1295" s="28">
        <v>1.0</v>
      </c>
      <c r="I1295" s="190" t="s">
        <v>7</v>
      </c>
      <c r="J1295" s="191"/>
      <c r="K1295" s="190" t="s">
        <v>7</v>
      </c>
      <c r="L1295" s="191"/>
      <c r="M1295" s="53"/>
      <c r="N1295" s="53"/>
      <c r="O1295" s="53"/>
    </row>
    <row r="1296">
      <c r="A1296" s="167" t="s">
        <v>600</v>
      </c>
      <c r="B1296" s="243" t="s">
        <v>173</v>
      </c>
      <c r="C1296" s="53"/>
      <c r="D1296" s="245" t="s">
        <v>169</v>
      </c>
      <c r="E1296" s="53"/>
      <c r="F1296" s="53"/>
      <c r="G1296" s="190" t="s">
        <v>21</v>
      </c>
      <c r="H1296" s="28">
        <v>1.0</v>
      </c>
      <c r="I1296" s="243" t="s">
        <v>4</v>
      </c>
      <c r="J1296" s="192">
        <v>150.0</v>
      </c>
      <c r="K1296" s="243" t="s">
        <v>4</v>
      </c>
      <c r="L1296" s="192">
        <v>150.0</v>
      </c>
      <c r="M1296" s="53"/>
      <c r="N1296" s="53"/>
      <c r="O1296" s="53"/>
    </row>
    <row r="1297">
      <c r="A1297" s="167" t="s">
        <v>600</v>
      </c>
      <c r="B1297" s="243" t="s">
        <v>173</v>
      </c>
      <c r="C1297" s="53"/>
      <c r="D1297" s="245" t="s">
        <v>169</v>
      </c>
      <c r="E1297" s="53"/>
      <c r="F1297" s="53"/>
      <c r="G1297" s="190" t="s">
        <v>13</v>
      </c>
      <c r="H1297" s="28">
        <v>1.0</v>
      </c>
      <c r="I1297" s="190" t="s">
        <v>4</v>
      </c>
      <c r="J1297" s="191"/>
      <c r="K1297" s="190" t="s">
        <v>4</v>
      </c>
      <c r="L1297" s="191"/>
      <c r="M1297" s="53"/>
      <c r="N1297" s="53"/>
      <c r="O1297" s="53"/>
    </row>
    <row r="1298">
      <c r="A1298" s="167" t="s">
        <v>600</v>
      </c>
      <c r="B1298" s="243" t="s">
        <v>173</v>
      </c>
      <c r="C1298" s="53"/>
      <c r="D1298" s="245" t="s">
        <v>169</v>
      </c>
      <c r="E1298" s="53"/>
      <c r="F1298" s="53"/>
      <c r="G1298" s="190" t="s">
        <v>14</v>
      </c>
      <c r="H1298" s="28">
        <v>1.0</v>
      </c>
      <c r="I1298" s="190" t="s">
        <v>4</v>
      </c>
      <c r="J1298" s="191"/>
      <c r="K1298" s="190" t="s">
        <v>4</v>
      </c>
      <c r="L1298" s="191"/>
      <c r="M1298" s="53"/>
      <c r="N1298" s="53"/>
      <c r="O1298" s="53"/>
    </row>
    <row r="1299">
      <c r="A1299" s="167" t="s">
        <v>600</v>
      </c>
      <c r="B1299" s="243" t="s">
        <v>173</v>
      </c>
      <c r="C1299" s="53"/>
      <c r="D1299" s="245" t="s">
        <v>169</v>
      </c>
      <c r="E1299" s="53"/>
      <c r="F1299" s="53"/>
      <c r="G1299" s="190" t="s">
        <v>15</v>
      </c>
      <c r="H1299" s="28">
        <v>1.0</v>
      </c>
      <c r="I1299" s="190" t="s">
        <v>4</v>
      </c>
      <c r="J1299" s="191"/>
      <c r="K1299" s="190" t="s">
        <v>4</v>
      </c>
      <c r="L1299" s="191"/>
      <c r="M1299" s="53"/>
      <c r="N1299" s="53"/>
      <c r="O1299" s="53"/>
    </row>
    <row r="1300">
      <c r="A1300" s="167" t="s">
        <v>600</v>
      </c>
      <c r="B1300" s="243" t="s">
        <v>173</v>
      </c>
      <c r="C1300" s="53"/>
      <c r="D1300" s="245" t="s">
        <v>169</v>
      </c>
      <c r="E1300" s="53"/>
      <c r="F1300" s="53"/>
      <c r="G1300" s="190" t="s">
        <v>16</v>
      </c>
      <c r="H1300" s="28">
        <v>1.0</v>
      </c>
      <c r="I1300" s="190" t="s">
        <v>4</v>
      </c>
      <c r="J1300" s="191"/>
      <c r="K1300" s="190" t="s">
        <v>4</v>
      </c>
      <c r="L1300" s="191"/>
      <c r="M1300" s="53"/>
      <c r="N1300" s="53"/>
      <c r="O1300" s="53"/>
    </row>
    <row r="1301">
      <c r="A1301" s="167" t="s">
        <v>600</v>
      </c>
      <c r="B1301" s="243" t="s">
        <v>173</v>
      </c>
      <c r="C1301" s="53"/>
      <c r="D1301" s="245" t="s">
        <v>169</v>
      </c>
      <c r="E1301" s="53"/>
      <c r="F1301" s="53"/>
      <c r="G1301" s="190" t="s">
        <v>17</v>
      </c>
      <c r="H1301" s="28">
        <v>1.0</v>
      </c>
      <c r="I1301" s="190" t="s">
        <v>4</v>
      </c>
      <c r="J1301" s="191"/>
      <c r="K1301" s="190" t="s">
        <v>4</v>
      </c>
      <c r="L1301" s="191"/>
      <c r="M1301" s="53"/>
      <c r="N1301" s="53"/>
      <c r="O1301" s="53"/>
    </row>
    <row r="1302">
      <c r="A1302" s="167" t="s">
        <v>600</v>
      </c>
      <c r="B1302" s="243" t="s">
        <v>173</v>
      </c>
      <c r="C1302" s="53"/>
      <c r="D1302" s="245" t="s">
        <v>169</v>
      </c>
      <c r="E1302" s="53"/>
      <c r="F1302" s="53"/>
      <c r="G1302" s="190" t="s">
        <v>18</v>
      </c>
      <c r="H1302" s="28">
        <v>1.0</v>
      </c>
      <c r="I1302" s="190" t="s">
        <v>4</v>
      </c>
      <c r="J1302" s="191"/>
      <c r="K1302" s="190" t="s">
        <v>4</v>
      </c>
      <c r="L1302" s="191"/>
      <c r="M1302" s="53"/>
      <c r="N1302" s="53"/>
      <c r="O1302" s="53"/>
    </row>
    <row r="1303">
      <c r="A1303" s="167" t="s">
        <v>600</v>
      </c>
      <c r="B1303" s="243" t="s">
        <v>173</v>
      </c>
      <c r="C1303" s="53"/>
      <c r="D1303" s="245" t="s">
        <v>169</v>
      </c>
      <c r="E1303" s="53"/>
      <c r="F1303" s="53"/>
      <c r="G1303" s="190" t="s">
        <v>19</v>
      </c>
      <c r="H1303" s="28">
        <v>1.0</v>
      </c>
      <c r="I1303" s="190" t="s">
        <v>4</v>
      </c>
      <c r="J1303" s="191"/>
      <c r="K1303" s="190" t="s">
        <v>4</v>
      </c>
      <c r="L1303" s="191"/>
      <c r="M1303" s="53"/>
      <c r="N1303" s="53"/>
      <c r="O1303" s="53"/>
    </row>
    <row r="1304">
      <c r="A1304" s="167" t="s">
        <v>600</v>
      </c>
      <c r="B1304" s="243" t="s">
        <v>173</v>
      </c>
      <c r="C1304" s="53"/>
      <c r="D1304" s="245" t="s">
        <v>169</v>
      </c>
      <c r="E1304" s="53"/>
      <c r="F1304" s="53"/>
      <c r="G1304" s="190" t="s">
        <v>20</v>
      </c>
      <c r="H1304" s="28">
        <v>1.0</v>
      </c>
      <c r="I1304" s="190" t="s">
        <v>4</v>
      </c>
      <c r="J1304" s="191"/>
      <c r="K1304" s="190" t="s">
        <v>4</v>
      </c>
      <c r="L1304" s="191"/>
      <c r="M1304" s="53"/>
      <c r="N1304" s="53"/>
      <c r="O1304" s="53"/>
    </row>
    <row r="1305">
      <c r="A1305" s="167" t="s">
        <v>600</v>
      </c>
      <c r="B1305" s="243" t="s">
        <v>173</v>
      </c>
      <c r="C1305" s="53"/>
      <c r="D1305" s="245" t="s">
        <v>169</v>
      </c>
      <c r="E1305" s="53"/>
      <c r="F1305" s="53"/>
      <c r="G1305" s="190" t="s">
        <v>21</v>
      </c>
      <c r="H1305" s="28">
        <v>1.0</v>
      </c>
      <c r="I1305" s="190" t="s">
        <v>7</v>
      </c>
      <c r="J1305" s="191">
        <v>1600.0</v>
      </c>
      <c r="K1305" s="190" t="s">
        <v>7</v>
      </c>
      <c r="L1305" s="191">
        <v>1600.0</v>
      </c>
      <c r="M1305" s="53"/>
      <c r="N1305" s="53"/>
      <c r="O1305" s="53"/>
    </row>
    <row r="1306">
      <c r="A1306" s="167" t="s">
        <v>600</v>
      </c>
      <c r="B1306" s="243" t="s">
        <v>173</v>
      </c>
      <c r="C1306" s="53"/>
      <c r="D1306" s="245" t="s">
        <v>169</v>
      </c>
      <c r="E1306" s="53"/>
      <c r="F1306" s="53"/>
      <c r="G1306" s="190" t="s">
        <v>161</v>
      </c>
      <c r="H1306" s="28">
        <v>1.0</v>
      </c>
      <c r="I1306" s="190" t="s">
        <v>7</v>
      </c>
      <c r="J1306" s="191"/>
      <c r="K1306" s="190" t="s">
        <v>7</v>
      </c>
      <c r="L1306" s="191"/>
      <c r="M1306" s="53"/>
      <c r="N1306" s="53"/>
      <c r="O1306" s="53"/>
    </row>
    <row r="1307">
      <c r="A1307" s="167" t="s">
        <v>600</v>
      </c>
      <c r="B1307" s="243" t="s">
        <v>173</v>
      </c>
      <c r="C1307" s="53"/>
      <c r="D1307" s="245" t="s">
        <v>169</v>
      </c>
      <c r="E1307" s="53"/>
      <c r="F1307" s="53"/>
      <c r="G1307" s="190" t="s">
        <v>162</v>
      </c>
      <c r="H1307" s="28">
        <v>1.0</v>
      </c>
      <c r="I1307" s="190" t="s">
        <v>7</v>
      </c>
      <c r="J1307" s="191"/>
      <c r="K1307" s="190" t="s">
        <v>7</v>
      </c>
      <c r="L1307" s="191"/>
      <c r="M1307" s="53"/>
      <c r="N1307" s="53"/>
      <c r="O1307" s="53"/>
    </row>
    <row r="1308">
      <c r="A1308" s="167" t="s">
        <v>600</v>
      </c>
      <c r="B1308" s="243" t="s">
        <v>173</v>
      </c>
      <c r="C1308" s="53"/>
      <c r="D1308" s="245" t="s">
        <v>169</v>
      </c>
      <c r="E1308" s="53"/>
      <c r="F1308" s="53"/>
      <c r="G1308" s="190" t="s">
        <v>163</v>
      </c>
      <c r="H1308" s="28">
        <v>1.0</v>
      </c>
      <c r="I1308" s="190" t="s">
        <v>7</v>
      </c>
      <c r="J1308" s="191"/>
      <c r="K1308" s="190" t="s">
        <v>7</v>
      </c>
      <c r="L1308" s="191"/>
      <c r="M1308" s="53"/>
      <c r="N1308" s="53"/>
      <c r="O1308" s="53"/>
    </row>
    <row r="1309">
      <c r="A1309" s="167" t="s">
        <v>600</v>
      </c>
      <c r="B1309" s="243" t="s">
        <v>173</v>
      </c>
      <c r="C1309" s="53"/>
      <c r="D1309" s="245" t="s">
        <v>169</v>
      </c>
      <c r="E1309" s="53"/>
      <c r="F1309" s="53"/>
      <c r="G1309" s="190" t="s">
        <v>164</v>
      </c>
      <c r="H1309" s="28">
        <v>1.0</v>
      </c>
      <c r="I1309" s="190" t="s">
        <v>7</v>
      </c>
      <c r="J1309" s="191"/>
      <c r="K1309" s="190" t="s">
        <v>7</v>
      </c>
      <c r="L1309" s="191"/>
      <c r="M1309" s="53"/>
      <c r="N1309" s="53"/>
      <c r="O1309" s="53"/>
    </row>
    <row r="1310">
      <c r="A1310" s="167" t="s">
        <v>600</v>
      </c>
      <c r="B1310" s="243" t="s">
        <v>173</v>
      </c>
      <c r="C1310" s="53"/>
      <c r="D1310" s="245" t="s">
        <v>169</v>
      </c>
      <c r="E1310" s="53"/>
      <c r="F1310" s="53"/>
      <c r="G1310" s="190" t="s">
        <v>165</v>
      </c>
      <c r="H1310" s="28">
        <v>1.0</v>
      </c>
      <c r="I1310" s="190" t="s">
        <v>7</v>
      </c>
      <c r="J1310" s="191"/>
      <c r="K1310" s="190" t="s">
        <v>7</v>
      </c>
      <c r="L1310" s="191"/>
      <c r="M1310" s="53"/>
      <c r="N1310" s="53"/>
      <c r="O1310" s="53"/>
    </row>
    <row r="1311">
      <c r="A1311" s="167" t="s">
        <v>600</v>
      </c>
      <c r="B1311" s="243" t="s">
        <v>173</v>
      </c>
      <c r="C1311" s="53"/>
      <c r="D1311" s="245" t="s">
        <v>169</v>
      </c>
      <c r="E1311" s="53"/>
      <c r="F1311" s="53"/>
      <c r="G1311" s="190" t="s">
        <v>166</v>
      </c>
      <c r="H1311" s="28">
        <v>1.0</v>
      </c>
      <c r="I1311" s="190" t="s">
        <v>7</v>
      </c>
      <c r="J1311" s="191"/>
      <c r="K1311" s="190" t="s">
        <v>7</v>
      </c>
      <c r="L1311" s="191"/>
      <c r="M1311" s="53"/>
      <c r="N1311" s="53"/>
      <c r="O1311" s="53"/>
    </row>
    <row r="1312">
      <c r="A1312" s="167" t="s">
        <v>600</v>
      </c>
      <c r="B1312" s="243" t="s">
        <v>173</v>
      </c>
      <c r="C1312" s="53"/>
      <c r="D1312" s="245" t="s">
        <v>169</v>
      </c>
      <c r="E1312" s="53"/>
      <c r="F1312" s="53"/>
      <c r="G1312" s="190" t="s">
        <v>167</v>
      </c>
      <c r="H1312" s="28">
        <v>1.0</v>
      </c>
      <c r="I1312" s="190" t="s">
        <v>7</v>
      </c>
      <c r="J1312" s="191"/>
      <c r="K1312" s="190" t="s">
        <v>7</v>
      </c>
      <c r="L1312" s="191"/>
      <c r="M1312" s="53"/>
      <c r="N1312" s="53"/>
      <c r="O1312" s="53"/>
    </row>
    <row r="1313">
      <c r="A1313" s="167" t="s">
        <v>600</v>
      </c>
      <c r="B1313" s="243" t="s">
        <v>173</v>
      </c>
      <c r="C1313" s="53"/>
      <c r="D1313" s="245" t="s">
        <v>169</v>
      </c>
      <c r="E1313" s="53"/>
      <c r="F1313" s="53"/>
      <c r="G1313" s="190" t="s">
        <v>20</v>
      </c>
      <c r="H1313" s="28">
        <v>1.0</v>
      </c>
      <c r="I1313" s="190" t="s">
        <v>7</v>
      </c>
      <c r="J1313" s="191"/>
      <c r="K1313" s="190" t="s">
        <v>7</v>
      </c>
      <c r="L1313" s="191"/>
      <c r="M1313" s="53"/>
      <c r="N1313" s="53"/>
      <c r="O1313" s="53"/>
    </row>
    <row r="1314">
      <c r="A1314" s="167" t="s">
        <v>600</v>
      </c>
      <c r="B1314" s="243" t="s">
        <v>174</v>
      </c>
      <c r="C1314" s="53"/>
      <c r="D1314" s="245" t="s">
        <v>169</v>
      </c>
      <c r="E1314" s="53"/>
      <c r="F1314" s="53"/>
      <c r="G1314" s="190" t="s">
        <v>21</v>
      </c>
      <c r="H1314" s="28">
        <v>1.0</v>
      </c>
      <c r="I1314" s="243" t="s">
        <v>4</v>
      </c>
      <c r="J1314" s="192">
        <v>74.0</v>
      </c>
      <c r="K1314" s="243" t="s">
        <v>4</v>
      </c>
      <c r="L1314" s="192">
        <v>74.0</v>
      </c>
      <c r="M1314" s="53"/>
      <c r="N1314" s="53"/>
      <c r="O1314" s="53"/>
    </row>
    <row r="1315">
      <c r="A1315" s="167" t="s">
        <v>600</v>
      </c>
      <c r="B1315" s="243" t="s">
        <v>174</v>
      </c>
      <c r="C1315" s="53"/>
      <c r="D1315" s="245" t="s">
        <v>169</v>
      </c>
      <c r="E1315" s="53"/>
      <c r="F1315" s="53"/>
      <c r="G1315" s="190" t="s">
        <v>13</v>
      </c>
      <c r="H1315" s="28">
        <v>1.0</v>
      </c>
      <c r="I1315" s="190" t="s">
        <v>4</v>
      </c>
      <c r="J1315" s="191"/>
      <c r="K1315" s="190" t="s">
        <v>4</v>
      </c>
      <c r="L1315" s="191"/>
      <c r="M1315" s="53"/>
      <c r="N1315" s="53"/>
      <c r="O1315" s="53"/>
    </row>
    <row r="1316">
      <c r="A1316" s="167" t="s">
        <v>600</v>
      </c>
      <c r="B1316" s="243" t="s">
        <v>174</v>
      </c>
      <c r="C1316" s="53"/>
      <c r="D1316" s="245" t="s">
        <v>169</v>
      </c>
      <c r="E1316" s="53"/>
      <c r="F1316" s="53"/>
      <c r="G1316" s="190" t="s">
        <v>14</v>
      </c>
      <c r="H1316" s="28">
        <v>1.0</v>
      </c>
      <c r="I1316" s="190" t="s">
        <v>4</v>
      </c>
      <c r="J1316" s="191"/>
      <c r="K1316" s="190" t="s">
        <v>4</v>
      </c>
      <c r="L1316" s="191"/>
      <c r="M1316" s="53"/>
      <c r="N1316" s="53"/>
      <c r="O1316" s="53"/>
    </row>
    <row r="1317">
      <c r="A1317" s="167" t="s">
        <v>600</v>
      </c>
      <c r="B1317" s="243" t="s">
        <v>174</v>
      </c>
      <c r="C1317" s="53"/>
      <c r="D1317" s="245" t="s">
        <v>169</v>
      </c>
      <c r="E1317" s="53"/>
      <c r="F1317" s="53"/>
      <c r="G1317" s="190" t="s">
        <v>15</v>
      </c>
      <c r="H1317" s="28">
        <v>1.0</v>
      </c>
      <c r="I1317" s="190" t="s">
        <v>4</v>
      </c>
      <c r="J1317" s="191"/>
      <c r="K1317" s="190" t="s">
        <v>4</v>
      </c>
      <c r="L1317" s="191"/>
      <c r="M1317" s="53"/>
      <c r="N1317" s="53"/>
      <c r="O1317" s="53"/>
    </row>
    <row r="1318">
      <c r="A1318" s="167" t="s">
        <v>600</v>
      </c>
      <c r="B1318" s="243" t="s">
        <v>174</v>
      </c>
      <c r="C1318" s="53"/>
      <c r="D1318" s="245" t="s">
        <v>169</v>
      </c>
      <c r="E1318" s="53"/>
      <c r="F1318" s="53"/>
      <c r="G1318" s="190" t="s">
        <v>16</v>
      </c>
      <c r="H1318" s="28">
        <v>1.0</v>
      </c>
      <c r="I1318" s="190" t="s">
        <v>4</v>
      </c>
      <c r="J1318" s="191"/>
      <c r="K1318" s="190" t="s">
        <v>4</v>
      </c>
      <c r="L1318" s="191"/>
      <c r="M1318" s="53"/>
      <c r="N1318" s="53"/>
      <c r="O1318" s="53"/>
    </row>
    <row r="1319">
      <c r="A1319" s="167" t="s">
        <v>600</v>
      </c>
      <c r="B1319" s="243" t="s">
        <v>174</v>
      </c>
      <c r="C1319" s="53"/>
      <c r="D1319" s="245" t="s">
        <v>169</v>
      </c>
      <c r="E1319" s="53"/>
      <c r="F1319" s="53"/>
      <c r="G1319" s="190" t="s">
        <v>17</v>
      </c>
      <c r="H1319" s="28">
        <v>1.0</v>
      </c>
      <c r="I1319" s="190" t="s">
        <v>4</v>
      </c>
      <c r="J1319" s="191"/>
      <c r="K1319" s="190" t="s">
        <v>4</v>
      </c>
      <c r="L1319" s="191"/>
      <c r="M1319" s="53"/>
      <c r="N1319" s="53"/>
      <c r="O1319" s="53"/>
    </row>
    <row r="1320">
      <c r="A1320" s="167" t="s">
        <v>600</v>
      </c>
      <c r="B1320" s="243" t="s">
        <v>174</v>
      </c>
      <c r="C1320" s="53"/>
      <c r="D1320" s="245" t="s">
        <v>169</v>
      </c>
      <c r="E1320" s="53"/>
      <c r="F1320" s="53"/>
      <c r="G1320" s="190" t="s">
        <v>18</v>
      </c>
      <c r="H1320" s="28">
        <v>1.0</v>
      </c>
      <c r="I1320" s="190" t="s">
        <v>4</v>
      </c>
      <c r="J1320" s="191"/>
      <c r="K1320" s="190" t="s">
        <v>4</v>
      </c>
      <c r="L1320" s="191"/>
      <c r="M1320" s="53"/>
      <c r="N1320" s="53"/>
      <c r="O1320" s="53"/>
    </row>
    <row r="1321">
      <c r="A1321" s="167" t="s">
        <v>600</v>
      </c>
      <c r="B1321" s="243" t="s">
        <v>174</v>
      </c>
      <c r="C1321" s="53"/>
      <c r="D1321" s="245" t="s">
        <v>169</v>
      </c>
      <c r="E1321" s="53"/>
      <c r="F1321" s="53"/>
      <c r="G1321" s="190" t="s">
        <v>19</v>
      </c>
      <c r="H1321" s="28">
        <v>1.0</v>
      </c>
      <c r="I1321" s="190" t="s">
        <v>4</v>
      </c>
      <c r="J1321" s="191"/>
      <c r="K1321" s="190" t="s">
        <v>4</v>
      </c>
      <c r="L1321" s="191"/>
      <c r="M1321" s="53"/>
      <c r="N1321" s="53"/>
      <c r="O1321" s="53"/>
    </row>
    <row r="1322">
      <c r="A1322" s="167" t="s">
        <v>600</v>
      </c>
      <c r="B1322" s="243" t="s">
        <v>174</v>
      </c>
      <c r="C1322" s="53"/>
      <c r="D1322" s="245" t="s">
        <v>169</v>
      </c>
      <c r="E1322" s="53"/>
      <c r="F1322" s="53"/>
      <c r="G1322" s="190" t="s">
        <v>20</v>
      </c>
      <c r="H1322" s="28">
        <v>1.0</v>
      </c>
      <c r="I1322" s="190" t="s">
        <v>4</v>
      </c>
      <c r="J1322" s="191"/>
      <c r="K1322" s="190" t="s">
        <v>4</v>
      </c>
      <c r="L1322" s="191"/>
      <c r="M1322" s="53"/>
      <c r="N1322" s="53"/>
      <c r="O1322" s="53"/>
    </row>
    <row r="1323">
      <c r="A1323" s="167" t="s">
        <v>600</v>
      </c>
      <c r="B1323" s="243" t="s">
        <v>174</v>
      </c>
      <c r="C1323" s="53"/>
      <c r="D1323" s="245" t="s">
        <v>169</v>
      </c>
      <c r="E1323" s="53"/>
      <c r="F1323" s="53"/>
      <c r="G1323" s="190" t="s">
        <v>21</v>
      </c>
      <c r="H1323" s="28">
        <v>1.0</v>
      </c>
      <c r="I1323" s="190" t="s">
        <v>7</v>
      </c>
      <c r="J1323" s="191"/>
      <c r="K1323" s="190" t="s">
        <v>7</v>
      </c>
      <c r="L1323" s="191"/>
      <c r="M1323" s="53"/>
      <c r="N1323" s="53"/>
      <c r="O1323" s="53"/>
    </row>
    <row r="1324">
      <c r="A1324" s="167" t="s">
        <v>600</v>
      </c>
      <c r="B1324" s="243" t="s">
        <v>174</v>
      </c>
      <c r="C1324" s="53"/>
      <c r="D1324" s="245" t="s">
        <v>169</v>
      </c>
      <c r="E1324" s="53"/>
      <c r="F1324" s="53"/>
      <c r="G1324" s="190" t="s">
        <v>161</v>
      </c>
      <c r="H1324" s="28">
        <v>1.0</v>
      </c>
      <c r="I1324" s="190" t="s">
        <v>7</v>
      </c>
      <c r="J1324" s="191"/>
      <c r="K1324" s="190" t="s">
        <v>7</v>
      </c>
      <c r="L1324" s="191"/>
      <c r="M1324" s="53"/>
      <c r="N1324" s="53"/>
      <c r="O1324" s="53"/>
    </row>
    <row r="1325">
      <c r="A1325" s="167" t="s">
        <v>600</v>
      </c>
      <c r="B1325" s="243" t="s">
        <v>174</v>
      </c>
      <c r="C1325" s="53"/>
      <c r="D1325" s="245" t="s">
        <v>169</v>
      </c>
      <c r="E1325" s="53"/>
      <c r="F1325" s="53"/>
      <c r="G1325" s="190" t="s">
        <v>162</v>
      </c>
      <c r="H1325" s="28">
        <v>1.0</v>
      </c>
      <c r="I1325" s="190" t="s">
        <v>7</v>
      </c>
      <c r="J1325" s="191"/>
      <c r="K1325" s="190" t="s">
        <v>7</v>
      </c>
      <c r="L1325" s="191"/>
      <c r="M1325" s="53"/>
      <c r="N1325" s="53"/>
      <c r="O1325" s="53"/>
    </row>
    <row r="1326">
      <c r="A1326" s="167" t="s">
        <v>600</v>
      </c>
      <c r="B1326" s="243" t="s">
        <v>174</v>
      </c>
      <c r="C1326" s="53"/>
      <c r="D1326" s="245" t="s">
        <v>169</v>
      </c>
      <c r="E1326" s="53"/>
      <c r="F1326" s="53"/>
      <c r="G1326" s="190" t="s">
        <v>163</v>
      </c>
      <c r="H1326" s="28">
        <v>1.0</v>
      </c>
      <c r="I1326" s="190" t="s">
        <v>7</v>
      </c>
      <c r="J1326" s="191"/>
      <c r="K1326" s="190" t="s">
        <v>7</v>
      </c>
      <c r="L1326" s="191"/>
      <c r="M1326" s="53"/>
      <c r="N1326" s="53"/>
      <c r="O1326" s="53"/>
    </row>
    <row r="1327">
      <c r="A1327" s="167" t="s">
        <v>600</v>
      </c>
      <c r="B1327" s="243" t="s">
        <v>174</v>
      </c>
      <c r="C1327" s="53"/>
      <c r="D1327" s="245" t="s">
        <v>169</v>
      </c>
      <c r="E1327" s="53"/>
      <c r="F1327" s="53"/>
      <c r="G1327" s="190" t="s">
        <v>164</v>
      </c>
      <c r="H1327" s="28">
        <v>1.0</v>
      </c>
      <c r="I1327" s="190" t="s">
        <v>7</v>
      </c>
      <c r="J1327" s="191"/>
      <c r="K1327" s="190" t="s">
        <v>7</v>
      </c>
      <c r="L1327" s="191"/>
      <c r="M1327" s="53"/>
      <c r="N1327" s="53"/>
      <c r="O1327" s="53"/>
    </row>
    <row r="1328">
      <c r="A1328" s="167" t="s">
        <v>600</v>
      </c>
      <c r="B1328" s="243" t="s">
        <v>174</v>
      </c>
      <c r="C1328" s="53"/>
      <c r="D1328" s="245" t="s">
        <v>169</v>
      </c>
      <c r="E1328" s="53"/>
      <c r="F1328" s="53"/>
      <c r="G1328" s="190" t="s">
        <v>165</v>
      </c>
      <c r="H1328" s="28">
        <v>1.0</v>
      </c>
      <c r="I1328" s="190" t="s">
        <v>7</v>
      </c>
      <c r="J1328" s="191">
        <v>653.0</v>
      </c>
      <c r="K1328" s="190" t="s">
        <v>7</v>
      </c>
      <c r="L1328" s="191">
        <v>653.0</v>
      </c>
      <c r="M1328" s="53"/>
      <c r="N1328" s="53"/>
      <c r="O1328" s="53"/>
    </row>
    <row r="1329">
      <c r="A1329" s="167" t="s">
        <v>600</v>
      </c>
      <c r="B1329" s="243" t="s">
        <v>174</v>
      </c>
      <c r="C1329" s="53"/>
      <c r="D1329" s="245" t="s">
        <v>169</v>
      </c>
      <c r="E1329" s="53"/>
      <c r="F1329" s="53"/>
      <c r="G1329" s="190" t="s">
        <v>166</v>
      </c>
      <c r="H1329" s="28">
        <v>1.0</v>
      </c>
      <c r="I1329" s="190" t="s">
        <v>7</v>
      </c>
      <c r="J1329" s="191">
        <v>1186.0</v>
      </c>
      <c r="K1329" s="190" t="s">
        <v>7</v>
      </c>
      <c r="L1329" s="191">
        <v>1186.0</v>
      </c>
      <c r="M1329" s="53"/>
      <c r="N1329" s="53"/>
      <c r="O1329" s="53"/>
    </row>
    <row r="1330">
      <c r="A1330" s="167" t="s">
        <v>600</v>
      </c>
      <c r="B1330" s="243" t="s">
        <v>174</v>
      </c>
      <c r="C1330" s="53"/>
      <c r="D1330" s="245" t="s">
        <v>169</v>
      </c>
      <c r="E1330" s="53"/>
      <c r="F1330" s="53"/>
      <c r="G1330" s="190" t="s">
        <v>167</v>
      </c>
      <c r="H1330" s="28">
        <v>1.0</v>
      </c>
      <c r="I1330" s="190" t="s">
        <v>7</v>
      </c>
      <c r="J1330" s="191"/>
      <c r="K1330" s="190" t="s">
        <v>7</v>
      </c>
      <c r="L1330" s="191"/>
      <c r="M1330" s="53"/>
      <c r="N1330" s="53"/>
      <c r="O1330" s="53"/>
    </row>
    <row r="1331">
      <c r="A1331" s="167" t="s">
        <v>600</v>
      </c>
      <c r="B1331" s="243" t="s">
        <v>174</v>
      </c>
      <c r="C1331" s="53"/>
      <c r="D1331" s="245" t="s">
        <v>169</v>
      </c>
      <c r="E1331" s="53"/>
      <c r="F1331" s="53"/>
      <c r="G1331" s="190" t="s">
        <v>20</v>
      </c>
      <c r="H1331" s="28">
        <v>1.0</v>
      </c>
      <c r="I1331" s="190" t="s">
        <v>7</v>
      </c>
      <c r="J1331" s="191"/>
      <c r="K1331" s="190" t="s">
        <v>7</v>
      </c>
      <c r="L1331" s="191"/>
      <c r="M1331" s="53"/>
      <c r="N1331" s="53"/>
      <c r="O1331" s="53"/>
    </row>
    <row r="1332">
      <c r="A1332" s="167" t="s">
        <v>600</v>
      </c>
      <c r="B1332" s="243" t="s">
        <v>175</v>
      </c>
      <c r="C1332" s="53"/>
      <c r="D1332" s="244" t="s">
        <v>169</v>
      </c>
      <c r="E1332" s="53"/>
      <c r="F1332" s="53"/>
      <c r="G1332" s="190" t="s">
        <v>21</v>
      </c>
      <c r="H1332" s="28">
        <v>1.0</v>
      </c>
      <c r="I1332" s="243" t="s">
        <v>4</v>
      </c>
      <c r="J1332" s="192"/>
      <c r="K1332" s="243" t="s">
        <v>4</v>
      </c>
      <c r="L1332" s="192"/>
      <c r="M1332" s="53"/>
      <c r="N1332" s="53"/>
      <c r="O1332" s="53"/>
    </row>
    <row r="1333">
      <c r="A1333" s="167" t="s">
        <v>600</v>
      </c>
      <c r="B1333" s="243" t="s">
        <v>175</v>
      </c>
      <c r="C1333" s="53"/>
      <c r="D1333" s="244" t="s">
        <v>169</v>
      </c>
      <c r="E1333" s="53"/>
      <c r="F1333" s="53"/>
      <c r="G1333" s="190" t="s">
        <v>13</v>
      </c>
      <c r="H1333" s="28">
        <v>1.0</v>
      </c>
      <c r="I1333" s="190" t="s">
        <v>4</v>
      </c>
      <c r="J1333" s="191"/>
      <c r="K1333" s="190" t="s">
        <v>4</v>
      </c>
      <c r="L1333" s="191"/>
      <c r="M1333" s="53"/>
      <c r="N1333" s="53"/>
      <c r="O1333" s="53"/>
    </row>
    <row r="1334">
      <c r="A1334" s="167" t="s">
        <v>600</v>
      </c>
      <c r="B1334" s="243" t="s">
        <v>175</v>
      </c>
      <c r="C1334" s="53"/>
      <c r="D1334" s="244" t="s">
        <v>169</v>
      </c>
      <c r="E1334" s="53"/>
      <c r="F1334" s="53"/>
      <c r="G1334" s="190" t="s">
        <v>14</v>
      </c>
      <c r="H1334" s="28">
        <v>1.0</v>
      </c>
      <c r="I1334" s="190" t="s">
        <v>4</v>
      </c>
      <c r="J1334" s="191"/>
      <c r="K1334" s="190" t="s">
        <v>4</v>
      </c>
      <c r="L1334" s="191"/>
      <c r="M1334" s="53"/>
      <c r="N1334" s="53"/>
      <c r="O1334" s="53"/>
    </row>
    <row r="1335">
      <c r="A1335" s="167" t="s">
        <v>600</v>
      </c>
      <c r="B1335" s="243" t="s">
        <v>175</v>
      </c>
      <c r="C1335" s="53"/>
      <c r="D1335" s="244" t="s">
        <v>169</v>
      </c>
      <c r="E1335" s="53"/>
      <c r="F1335" s="53"/>
      <c r="G1335" s="190" t="s">
        <v>15</v>
      </c>
      <c r="H1335" s="28">
        <v>1.0</v>
      </c>
      <c r="I1335" s="190" t="s">
        <v>4</v>
      </c>
      <c r="J1335" s="191">
        <v>255.0</v>
      </c>
      <c r="K1335" s="190" t="s">
        <v>4</v>
      </c>
      <c r="L1335" s="191">
        <v>255.0</v>
      </c>
      <c r="M1335" s="53"/>
      <c r="N1335" s="53"/>
      <c r="O1335" s="53"/>
    </row>
    <row r="1336">
      <c r="A1336" s="167" t="s">
        <v>600</v>
      </c>
      <c r="B1336" s="243" t="s">
        <v>175</v>
      </c>
      <c r="C1336" s="53"/>
      <c r="D1336" s="244" t="s">
        <v>169</v>
      </c>
      <c r="E1336" s="53"/>
      <c r="F1336" s="53"/>
      <c r="G1336" s="190" t="s">
        <v>16</v>
      </c>
      <c r="H1336" s="28">
        <v>1.0</v>
      </c>
      <c r="I1336" s="190" t="s">
        <v>4</v>
      </c>
      <c r="J1336" s="191">
        <v>59.0</v>
      </c>
      <c r="K1336" s="190" t="s">
        <v>4</v>
      </c>
      <c r="L1336" s="191">
        <v>59.0</v>
      </c>
      <c r="M1336" s="53"/>
      <c r="N1336" s="53"/>
      <c r="O1336" s="53"/>
    </row>
    <row r="1337">
      <c r="A1337" s="167" t="s">
        <v>600</v>
      </c>
      <c r="B1337" s="243" t="s">
        <v>175</v>
      </c>
      <c r="C1337" s="53"/>
      <c r="D1337" s="244" t="s">
        <v>169</v>
      </c>
      <c r="E1337" s="53"/>
      <c r="F1337" s="53"/>
      <c r="G1337" s="190" t="s">
        <v>17</v>
      </c>
      <c r="H1337" s="28">
        <v>1.0</v>
      </c>
      <c r="I1337" s="190" t="s">
        <v>4</v>
      </c>
      <c r="J1337" s="191">
        <v>30.0</v>
      </c>
      <c r="K1337" s="190" t="s">
        <v>4</v>
      </c>
      <c r="L1337" s="191">
        <v>30.0</v>
      </c>
      <c r="M1337" s="53"/>
      <c r="N1337" s="53"/>
      <c r="O1337" s="53"/>
    </row>
    <row r="1338">
      <c r="A1338" s="167" t="s">
        <v>600</v>
      </c>
      <c r="B1338" s="243" t="s">
        <v>175</v>
      </c>
      <c r="C1338" s="53"/>
      <c r="D1338" s="244" t="s">
        <v>169</v>
      </c>
      <c r="E1338" s="53"/>
      <c r="F1338" s="53"/>
      <c r="G1338" s="190" t="s">
        <v>18</v>
      </c>
      <c r="H1338" s="28">
        <v>1.0</v>
      </c>
      <c r="I1338" s="190" t="s">
        <v>4</v>
      </c>
      <c r="J1338" s="191">
        <v>45.0</v>
      </c>
      <c r="K1338" s="190" t="s">
        <v>4</v>
      </c>
      <c r="L1338" s="191">
        <v>45.0</v>
      </c>
      <c r="M1338" s="53"/>
      <c r="N1338" s="53"/>
      <c r="O1338" s="53"/>
    </row>
    <row r="1339">
      <c r="A1339" s="167" t="s">
        <v>600</v>
      </c>
      <c r="B1339" s="243" t="s">
        <v>175</v>
      </c>
      <c r="C1339" s="53"/>
      <c r="D1339" s="244" t="s">
        <v>169</v>
      </c>
      <c r="E1339" s="53"/>
      <c r="F1339" s="53"/>
      <c r="G1339" s="190" t="s">
        <v>19</v>
      </c>
      <c r="H1339" s="28">
        <v>1.0</v>
      </c>
      <c r="I1339" s="190" t="s">
        <v>4</v>
      </c>
      <c r="J1339" s="191"/>
      <c r="K1339" s="190" t="s">
        <v>4</v>
      </c>
      <c r="L1339" s="191"/>
      <c r="M1339" s="53"/>
      <c r="N1339" s="53"/>
      <c r="O1339" s="53"/>
    </row>
    <row r="1340">
      <c r="A1340" s="167" t="s">
        <v>600</v>
      </c>
      <c r="B1340" s="243" t="s">
        <v>175</v>
      </c>
      <c r="C1340" s="53"/>
      <c r="D1340" s="244" t="s">
        <v>169</v>
      </c>
      <c r="E1340" s="53"/>
      <c r="F1340" s="53"/>
      <c r="G1340" s="190" t="s">
        <v>20</v>
      </c>
      <c r="H1340" s="28">
        <v>1.0</v>
      </c>
      <c r="I1340" s="190" t="s">
        <v>4</v>
      </c>
      <c r="J1340" s="191"/>
      <c r="K1340" s="190" t="s">
        <v>4</v>
      </c>
      <c r="L1340" s="191"/>
      <c r="M1340" s="53"/>
      <c r="N1340" s="53"/>
      <c r="O1340" s="53"/>
    </row>
    <row r="1341">
      <c r="A1341" s="167" t="s">
        <v>600</v>
      </c>
      <c r="B1341" s="243" t="s">
        <v>175</v>
      </c>
      <c r="C1341" s="53"/>
      <c r="D1341" s="244" t="s">
        <v>169</v>
      </c>
      <c r="E1341" s="53"/>
      <c r="F1341" s="53"/>
      <c r="G1341" s="190" t="s">
        <v>21</v>
      </c>
      <c r="H1341" s="28">
        <v>1.0</v>
      </c>
      <c r="I1341" s="190" t="s">
        <v>7</v>
      </c>
      <c r="J1341" s="191"/>
      <c r="K1341" s="190" t="s">
        <v>7</v>
      </c>
      <c r="L1341" s="191"/>
      <c r="M1341" s="53"/>
      <c r="N1341" s="53"/>
      <c r="O1341" s="53"/>
    </row>
    <row r="1342">
      <c r="A1342" s="167" t="s">
        <v>600</v>
      </c>
      <c r="B1342" s="243" t="s">
        <v>175</v>
      </c>
      <c r="C1342" s="53"/>
      <c r="D1342" s="244" t="s">
        <v>169</v>
      </c>
      <c r="E1342" s="53"/>
      <c r="F1342" s="53"/>
      <c r="G1342" s="190" t="s">
        <v>161</v>
      </c>
      <c r="H1342" s="28">
        <v>1.0</v>
      </c>
      <c r="I1342" s="190" t="s">
        <v>7</v>
      </c>
      <c r="J1342" s="191"/>
      <c r="K1342" s="190" t="s">
        <v>7</v>
      </c>
      <c r="L1342" s="191"/>
      <c r="M1342" s="53"/>
      <c r="N1342" s="53"/>
      <c r="O1342" s="53"/>
    </row>
    <row r="1343">
      <c r="A1343" s="167" t="s">
        <v>600</v>
      </c>
      <c r="B1343" s="243" t="s">
        <v>175</v>
      </c>
      <c r="C1343" s="53"/>
      <c r="D1343" s="244" t="s">
        <v>169</v>
      </c>
      <c r="E1343" s="53"/>
      <c r="F1343" s="53"/>
      <c r="G1343" s="190" t="s">
        <v>162</v>
      </c>
      <c r="H1343" s="28">
        <v>1.0</v>
      </c>
      <c r="I1343" s="190" t="s">
        <v>7</v>
      </c>
      <c r="J1343" s="191"/>
      <c r="K1343" s="190" t="s">
        <v>7</v>
      </c>
      <c r="L1343" s="191"/>
      <c r="M1343" s="53"/>
      <c r="N1343" s="53"/>
      <c r="O1343" s="53"/>
    </row>
    <row r="1344">
      <c r="A1344" s="167" t="s">
        <v>600</v>
      </c>
      <c r="B1344" s="243" t="s">
        <v>175</v>
      </c>
      <c r="C1344" s="53"/>
      <c r="D1344" s="244" t="s">
        <v>169</v>
      </c>
      <c r="E1344" s="53"/>
      <c r="F1344" s="53"/>
      <c r="G1344" s="190" t="s">
        <v>163</v>
      </c>
      <c r="H1344" s="28">
        <v>1.0</v>
      </c>
      <c r="I1344" s="190" t="s">
        <v>7</v>
      </c>
      <c r="J1344" s="191"/>
      <c r="K1344" s="190" t="s">
        <v>7</v>
      </c>
      <c r="L1344" s="191"/>
      <c r="M1344" s="53"/>
      <c r="N1344" s="53"/>
      <c r="O1344" s="53"/>
    </row>
    <row r="1345">
      <c r="A1345" s="167" t="s">
        <v>600</v>
      </c>
      <c r="B1345" s="243" t="s">
        <v>175</v>
      </c>
      <c r="C1345" s="53"/>
      <c r="D1345" s="244" t="s">
        <v>169</v>
      </c>
      <c r="E1345" s="53"/>
      <c r="F1345" s="53"/>
      <c r="G1345" s="190" t="s">
        <v>164</v>
      </c>
      <c r="H1345" s="28">
        <v>1.0</v>
      </c>
      <c r="I1345" s="190" t="s">
        <v>7</v>
      </c>
      <c r="J1345" s="191"/>
      <c r="K1345" s="190" t="s">
        <v>7</v>
      </c>
      <c r="L1345" s="191"/>
      <c r="M1345" s="53"/>
      <c r="N1345" s="53"/>
      <c r="O1345" s="53"/>
    </row>
    <row r="1346">
      <c r="A1346" s="167" t="s">
        <v>600</v>
      </c>
      <c r="B1346" s="243" t="s">
        <v>175</v>
      </c>
      <c r="C1346" s="53"/>
      <c r="D1346" s="244" t="s">
        <v>169</v>
      </c>
      <c r="E1346" s="53"/>
      <c r="F1346" s="53"/>
      <c r="G1346" s="190" t="s">
        <v>165</v>
      </c>
      <c r="H1346" s="28">
        <v>1.0</v>
      </c>
      <c r="I1346" s="190" t="s">
        <v>7</v>
      </c>
      <c r="J1346" s="191"/>
      <c r="K1346" s="190" t="s">
        <v>7</v>
      </c>
      <c r="L1346" s="191"/>
      <c r="M1346" s="53"/>
      <c r="N1346" s="53"/>
      <c r="O1346" s="53"/>
    </row>
    <row r="1347">
      <c r="A1347" s="167" t="s">
        <v>600</v>
      </c>
      <c r="B1347" s="243" t="s">
        <v>175</v>
      </c>
      <c r="C1347" s="53"/>
      <c r="D1347" s="244" t="s">
        <v>169</v>
      </c>
      <c r="E1347" s="53"/>
      <c r="F1347" s="53"/>
      <c r="G1347" s="190" t="s">
        <v>166</v>
      </c>
      <c r="H1347" s="28">
        <v>1.0</v>
      </c>
      <c r="I1347" s="190" t="s">
        <v>7</v>
      </c>
      <c r="J1347" s="191"/>
      <c r="K1347" s="190" t="s">
        <v>7</v>
      </c>
      <c r="L1347" s="191"/>
      <c r="M1347" s="53"/>
      <c r="N1347" s="53"/>
      <c r="O1347" s="53"/>
    </row>
    <row r="1348">
      <c r="A1348" s="167" t="s">
        <v>600</v>
      </c>
      <c r="B1348" s="243" t="s">
        <v>175</v>
      </c>
      <c r="C1348" s="53"/>
      <c r="D1348" s="244" t="s">
        <v>169</v>
      </c>
      <c r="E1348" s="53"/>
      <c r="F1348" s="53"/>
      <c r="G1348" s="190" t="s">
        <v>167</v>
      </c>
      <c r="H1348" s="28">
        <v>1.0</v>
      </c>
      <c r="I1348" s="190" t="s">
        <v>7</v>
      </c>
      <c r="J1348" s="191"/>
      <c r="K1348" s="190" t="s">
        <v>7</v>
      </c>
      <c r="L1348" s="191"/>
      <c r="M1348" s="53"/>
      <c r="N1348" s="53"/>
      <c r="O1348" s="53"/>
    </row>
    <row r="1349">
      <c r="A1349" s="167" t="s">
        <v>600</v>
      </c>
      <c r="B1349" s="243" t="s">
        <v>175</v>
      </c>
      <c r="C1349" s="53"/>
      <c r="D1349" s="244" t="s">
        <v>169</v>
      </c>
      <c r="E1349" s="53"/>
      <c r="F1349" s="53"/>
      <c r="G1349" s="190" t="s">
        <v>20</v>
      </c>
      <c r="H1349" s="28">
        <v>1.0</v>
      </c>
      <c r="I1349" s="190" t="s">
        <v>7</v>
      </c>
      <c r="J1349" s="191"/>
      <c r="K1349" s="190" t="s">
        <v>7</v>
      </c>
      <c r="L1349" s="191"/>
      <c r="M1349" s="53"/>
      <c r="N1349" s="53"/>
      <c r="O1349" s="53"/>
    </row>
    <row r="1350">
      <c r="A1350" s="167" t="s">
        <v>600</v>
      </c>
      <c r="B1350" s="243" t="s">
        <v>176</v>
      </c>
      <c r="C1350" s="53"/>
      <c r="D1350" s="244" t="s">
        <v>177</v>
      </c>
      <c r="E1350" s="53"/>
      <c r="F1350" s="53"/>
      <c r="G1350" s="190" t="s">
        <v>21</v>
      </c>
      <c r="H1350" s="28">
        <v>1.0</v>
      </c>
      <c r="I1350" s="243" t="s">
        <v>4</v>
      </c>
      <c r="J1350" s="192">
        <v>205.0</v>
      </c>
      <c r="K1350" s="243" t="s">
        <v>4</v>
      </c>
      <c r="L1350" s="192">
        <v>205.0</v>
      </c>
      <c r="M1350" s="53"/>
      <c r="N1350" s="53"/>
      <c r="O1350" s="53"/>
    </row>
    <row r="1351">
      <c r="A1351" s="167" t="s">
        <v>600</v>
      </c>
      <c r="B1351" s="243" t="s">
        <v>176</v>
      </c>
      <c r="C1351" s="53"/>
      <c r="D1351" s="244" t="s">
        <v>177</v>
      </c>
      <c r="E1351" s="53"/>
      <c r="F1351" s="53"/>
      <c r="G1351" s="190" t="s">
        <v>13</v>
      </c>
      <c r="H1351" s="28">
        <v>1.0</v>
      </c>
      <c r="I1351" s="190" t="s">
        <v>4</v>
      </c>
      <c r="J1351" s="191"/>
      <c r="K1351" s="190" t="s">
        <v>4</v>
      </c>
      <c r="L1351" s="191"/>
      <c r="M1351" s="53"/>
      <c r="N1351" s="53"/>
      <c r="O1351" s="53"/>
    </row>
    <row r="1352">
      <c r="A1352" s="167" t="s">
        <v>600</v>
      </c>
      <c r="B1352" s="243" t="s">
        <v>176</v>
      </c>
      <c r="C1352" s="53"/>
      <c r="D1352" s="244" t="s">
        <v>177</v>
      </c>
      <c r="E1352" s="53"/>
      <c r="F1352" s="53"/>
      <c r="G1352" s="190" t="s">
        <v>14</v>
      </c>
      <c r="H1352" s="28">
        <v>1.0</v>
      </c>
      <c r="I1352" s="190" t="s">
        <v>4</v>
      </c>
      <c r="J1352" s="191"/>
      <c r="K1352" s="190" t="s">
        <v>4</v>
      </c>
      <c r="L1352" s="191"/>
      <c r="M1352" s="53"/>
      <c r="N1352" s="53"/>
      <c r="O1352" s="53"/>
    </row>
    <row r="1353">
      <c r="A1353" s="167" t="s">
        <v>600</v>
      </c>
      <c r="B1353" s="243" t="s">
        <v>176</v>
      </c>
      <c r="C1353" s="53"/>
      <c r="D1353" s="244" t="s">
        <v>177</v>
      </c>
      <c r="E1353" s="53"/>
      <c r="F1353" s="53"/>
      <c r="G1353" s="190" t="s">
        <v>15</v>
      </c>
      <c r="H1353" s="28">
        <v>1.0</v>
      </c>
      <c r="I1353" s="190" t="s">
        <v>4</v>
      </c>
      <c r="J1353" s="191"/>
      <c r="K1353" s="190" t="s">
        <v>4</v>
      </c>
      <c r="L1353" s="191"/>
      <c r="M1353" s="53"/>
      <c r="N1353" s="53"/>
      <c r="O1353" s="53"/>
    </row>
    <row r="1354">
      <c r="A1354" s="167" t="s">
        <v>600</v>
      </c>
      <c r="B1354" s="243" t="s">
        <v>176</v>
      </c>
      <c r="C1354" s="53"/>
      <c r="D1354" s="244" t="s">
        <v>177</v>
      </c>
      <c r="E1354" s="53"/>
      <c r="F1354" s="53"/>
      <c r="G1354" s="190" t="s">
        <v>16</v>
      </c>
      <c r="H1354" s="28">
        <v>1.0</v>
      </c>
      <c r="I1354" s="190" t="s">
        <v>4</v>
      </c>
      <c r="J1354" s="191"/>
      <c r="K1354" s="190" t="s">
        <v>4</v>
      </c>
      <c r="L1354" s="191"/>
      <c r="M1354" s="53"/>
      <c r="N1354" s="53"/>
      <c r="O1354" s="53"/>
    </row>
    <row r="1355">
      <c r="A1355" s="167" t="s">
        <v>600</v>
      </c>
      <c r="B1355" s="243" t="s">
        <v>176</v>
      </c>
      <c r="C1355" s="53"/>
      <c r="D1355" s="244" t="s">
        <v>177</v>
      </c>
      <c r="E1355" s="53"/>
      <c r="F1355" s="53"/>
      <c r="G1355" s="190" t="s">
        <v>17</v>
      </c>
      <c r="H1355" s="28">
        <v>1.0</v>
      </c>
      <c r="I1355" s="190" t="s">
        <v>4</v>
      </c>
      <c r="J1355" s="191"/>
      <c r="K1355" s="190" t="s">
        <v>4</v>
      </c>
      <c r="L1355" s="191"/>
      <c r="M1355" s="53"/>
      <c r="N1355" s="53"/>
      <c r="O1355" s="53"/>
    </row>
    <row r="1356">
      <c r="A1356" s="167" t="s">
        <v>600</v>
      </c>
      <c r="B1356" s="243" t="s">
        <v>176</v>
      </c>
      <c r="C1356" s="53"/>
      <c r="D1356" s="244" t="s">
        <v>177</v>
      </c>
      <c r="E1356" s="53"/>
      <c r="F1356" s="53"/>
      <c r="G1356" s="190" t="s">
        <v>18</v>
      </c>
      <c r="H1356" s="28">
        <v>1.0</v>
      </c>
      <c r="I1356" s="190" t="s">
        <v>4</v>
      </c>
      <c r="J1356" s="191"/>
      <c r="K1356" s="190" t="s">
        <v>4</v>
      </c>
      <c r="L1356" s="191"/>
      <c r="M1356" s="53"/>
      <c r="N1356" s="53"/>
      <c r="O1356" s="53"/>
    </row>
    <row r="1357">
      <c r="A1357" s="167" t="s">
        <v>600</v>
      </c>
      <c r="B1357" s="243" t="s">
        <v>176</v>
      </c>
      <c r="C1357" s="53"/>
      <c r="D1357" s="244" t="s">
        <v>177</v>
      </c>
      <c r="E1357" s="53"/>
      <c r="F1357" s="53"/>
      <c r="G1357" s="190" t="s">
        <v>19</v>
      </c>
      <c r="H1357" s="28">
        <v>1.0</v>
      </c>
      <c r="I1357" s="190" t="s">
        <v>4</v>
      </c>
      <c r="J1357" s="191"/>
      <c r="K1357" s="190" t="s">
        <v>4</v>
      </c>
      <c r="L1357" s="191"/>
      <c r="M1357" s="53"/>
      <c r="N1357" s="53"/>
      <c r="O1357" s="53"/>
    </row>
    <row r="1358">
      <c r="A1358" s="167" t="s">
        <v>600</v>
      </c>
      <c r="B1358" s="243" t="s">
        <v>176</v>
      </c>
      <c r="C1358" s="53"/>
      <c r="D1358" s="244" t="s">
        <v>177</v>
      </c>
      <c r="E1358" s="53"/>
      <c r="F1358" s="53"/>
      <c r="G1358" s="190" t="s">
        <v>20</v>
      </c>
      <c r="H1358" s="28">
        <v>1.0</v>
      </c>
      <c r="I1358" s="190" t="s">
        <v>4</v>
      </c>
      <c r="J1358" s="191"/>
      <c r="K1358" s="190" t="s">
        <v>4</v>
      </c>
      <c r="L1358" s="191"/>
      <c r="M1358" s="53"/>
      <c r="N1358" s="53"/>
      <c r="O1358" s="53"/>
    </row>
    <row r="1359">
      <c r="A1359" s="167" t="s">
        <v>600</v>
      </c>
      <c r="B1359" s="243" t="s">
        <v>176</v>
      </c>
      <c r="C1359" s="53"/>
      <c r="D1359" s="244" t="s">
        <v>177</v>
      </c>
      <c r="E1359" s="53"/>
      <c r="F1359" s="53"/>
      <c r="G1359" s="190" t="s">
        <v>21</v>
      </c>
      <c r="H1359" s="28">
        <v>1.0</v>
      </c>
      <c r="I1359" s="190" t="s">
        <v>7</v>
      </c>
      <c r="J1359" s="191"/>
      <c r="K1359" s="190" t="s">
        <v>7</v>
      </c>
      <c r="L1359" s="191"/>
      <c r="M1359" s="53"/>
      <c r="N1359" s="53"/>
      <c r="O1359" s="53"/>
    </row>
    <row r="1360">
      <c r="A1360" s="167" t="s">
        <v>600</v>
      </c>
      <c r="B1360" s="243" t="s">
        <v>176</v>
      </c>
      <c r="C1360" s="53"/>
      <c r="D1360" s="244" t="s">
        <v>177</v>
      </c>
      <c r="E1360" s="53"/>
      <c r="F1360" s="53"/>
      <c r="G1360" s="190" t="s">
        <v>161</v>
      </c>
      <c r="H1360" s="28">
        <v>1.0</v>
      </c>
      <c r="I1360" s="190" t="s">
        <v>7</v>
      </c>
      <c r="J1360" s="191"/>
      <c r="K1360" s="190" t="s">
        <v>7</v>
      </c>
      <c r="L1360" s="191"/>
      <c r="M1360" s="53"/>
      <c r="N1360" s="53"/>
      <c r="O1360" s="53"/>
    </row>
    <row r="1361">
      <c r="A1361" s="167" t="s">
        <v>600</v>
      </c>
      <c r="B1361" s="243" t="s">
        <v>176</v>
      </c>
      <c r="C1361" s="53"/>
      <c r="D1361" s="244" t="s">
        <v>177</v>
      </c>
      <c r="E1361" s="53"/>
      <c r="F1361" s="53"/>
      <c r="G1361" s="190" t="s">
        <v>162</v>
      </c>
      <c r="H1361" s="28">
        <v>1.0</v>
      </c>
      <c r="I1361" s="190" t="s">
        <v>7</v>
      </c>
      <c r="J1361" s="191"/>
      <c r="K1361" s="190" t="s">
        <v>7</v>
      </c>
      <c r="L1361" s="191"/>
      <c r="M1361" s="53"/>
      <c r="N1361" s="53"/>
      <c r="O1361" s="53"/>
    </row>
    <row r="1362">
      <c r="A1362" s="167" t="s">
        <v>600</v>
      </c>
      <c r="B1362" s="243" t="s">
        <v>176</v>
      </c>
      <c r="C1362" s="53"/>
      <c r="D1362" s="244" t="s">
        <v>177</v>
      </c>
      <c r="E1362" s="53"/>
      <c r="F1362" s="53"/>
      <c r="G1362" s="190" t="s">
        <v>163</v>
      </c>
      <c r="H1362" s="28">
        <v>1.0</v>
      </c>
      <c r="I1362" s="190" t="s">
        <v>7</v>
      </c>
      <c r="J1362" s="191"/>
      <c r="K1362" s="190" t="s">
        <v>7</v>
      </c>
      <c r="L1362" s="191"/>
      <c r="M1362" s="53"/>
      <c r="N1362" s="53"/>
      <c r="O1362" s="53"/>
    </row>
    <row r="1363">
      <c r="A1363" s="167" t="s">
        <v>600</v>
      </c>
      <c r="B1363" s="243" t="s">
        <v>176</v>
      </c>
      <c r="C1363" s="53"/>
      <c r="D1363" s="244" t="s">
        <v>177</v>
      </c>
      <c r="E1363" s="53"/>
      <c r="F1363" s="53"/>
      <c r="G1363" s="190" t="s">
        <v>164</v>
      </c>
      <c r="H1363" s="28">
        <v>1.0</v>
      </c>
      <c r="I1363" s="190" t="s">
        <v>7</v>
      </c>
      <c r="J1363" s="191"/>
      <c r="K1363" s="190" t="s">
        <v>7</v>
      </c>
      <c r="L1363" s="191"/>
      <c r="M1363" s="53"/>
      <c r="N1363" s="53"/>
      <c r="O1363" s="53"/>
    </row>
    <row r="1364">
      <c r="A1364" s="167" t="s">
        <v>600</v>
      </c>
      <c r="B1364" s="243" t="s">
        <v>176</v>
      </c>
      <c r="C1364" s="53"/>
      <c r="D1364" s="244" t="s">
        <v>177</v>
      </c>
      <c r="E1364" s="53"/>
      <c r="F1364" s="53"/>
      <c r="G1364" s="190" t="s">
        <v>165</v>
      </c>
      <c r="H1364" s="28">
        <v>1.0</v>
      </c>
      <c r="I1364" s="190" t="s">
        <v>7</v>
      </c>
      <c r="J1364" s="191"/>
      <c r="K1364" s="190" t="s">
        <v>7</v>
      </c>
      <c r="L1364" s="191"/>
      <c r="M1364" s="53"/>
      <c r="N1364" s="53"/>
      <c r="O1364" s="53"/>
    </row>
    <row r="1365">
      <c r="A1365" s="167" t="s">
        <v>600</v>
      </c>
      <c r="B1365" s="243" t="s">
        <v>176</v>
      </c>
      <c r="C1365" s="53"/>
      <c r="D1365" s="244" t="s">
        <v>177</v>
      </c>
      <c r="E1365" s="53"/>
      <c r="F1365" s="53"/>
      <c r="G1365" s="190" t="s">
        <v>166</v>
      </c>
      <c r="H1365" s="28">
        <v>1.0</v>
      </c>
      <c r="I1365" s="190" t="s">
        <v>7</v>
      </c>
      <c r="J1365" s="191"/>
      <c r="K1365" s="190" t="s">
        <v>7</v>
      </c>
      <c r="L1365" s="191"/>
      <c r="M1365" s="53"/>
      <c r="N1365" s="53"/>
      <c r="O1365" s="53"/>
    </row>
    <row r="1366">
      <c r="A1366" s="167" t="s">
        <v>600</v>
      </c>
      <c r="B1366" s="243" t="s">
        <v>176</v>
      </c>
      <c r="C1366" s="53"/>
      <c r="D1366" s="244" t="s">
        <v>177</v>
      </c>
      <c r="E1366" s="53"/>
      <c r="F1366" s="53"/>
      <c r="G1366" s="190" t="s">
        <v>167</v>
      </c>
      <c r="H1366" s="28">
        <v>1.0</v>
      </c>
      <c r="I1366" s="190" t="s">
        <v>7</v>
      </c>
      <c r="J1366" s="191"/>
      <c r="K1366" s="190" t="s">
        <v>7</v>
      </c>
      <c r="L1366" s="191"/>
      <c r="M1366" s="53"/>
      <c r="N1366" s="53"/>
      <c r="O1366" s="53"/>
    </row>
    <row r="1367">
      <c r="A1367" s="167" t="s">
        <v>600</v>
      </c>
      <c r="B1367" s="243" t="s">
        <v>176</v>
      </c>
      <c r="C1367" s="53"/>
      <c r="D1367" s="244" t="s">
        <v>177</v>
      </c>
      <c r="E1367" s="53"/>
      <c r="F1367" s="53"/>
      <c r="G1367" s="190" t="s">
        <v>20</v>
      </c>
      <c r="H1367" s="28">
        <v>1.0</v>
      </c>
      <c r="I1367" s="190" t="s">
        <v>7</v>
      </c>
      <c r="J1367" s="191"/>
      <c r="K1367" s="190" t="s">
        <v>7</v>
      </c>
      <c r="L1367" s="191"/>
      <c r="M1367" s="53"/>
      <c r="N1367" s="53"/>
      <c r="O1367" s="53"/>
    </row>
    <row r="1368">
      <c r="A1368" s="167" t="s">
        <v>600</v>
      </c>
      <c r="B1368" s="243" t="s">
        <v>178</v>
      </c>
      <c r="C1368" s="53"/>
      <c r="D1368" s="245" t="s">
        <v>177</v>
      </c>
      <c r="E1368" s="53"/>
      <c r="F1368" s="53"/>
      <c r="G1368" s="190" t="s">
        <v>21</v>
      </c>
      <c r="H1368" s="28">
        <v>1.0</v>
      </c>
      <c r="I1368" s="243" t="s">
        <v>4</v>
      </c>
      <c r="J1368" s="192">
        <v>339.0</v>
      </c>
      <c r="K1368" s="243" t="s">
        <v>4</v>
      </c>
      <c r="L1368" s="192">
        <v>339.0</v>
      </c>
      <c r="M1368" s="53"/>
      <c r="N1368" s="53"/>
      <c r="O1368" s="53"/>
    </row>
    <row r="1369">
      <c r="A1369" s="167" t="s">
        <v>600</v>
      </c>
      <c r="B1369" s="243" t="s">
        <v>178</v>
      </c>
      <c r="C1369" s="53"/>
      <c r="D1369" s="245" t="s">
        <v>177</v>
      </c>
      <c r="E1369" s="53"/>
      <c r="F1369" s="53"/>
      <c r="G1369" s="190" t="s">
        <v>13</v>
      </c>
      <c r="H1369" s="28">
        <v>1.0</v>
      </c>
      <c r="I1369" s="190" t="s">
        <v>4</v>
      </c>
      <c r="J1369" s="191"/>
      <c r="K1369" s="190" t="s">
        <v>4</v>
      </c>
      <c r="L1369" s="191"/>
      <c r="M1369" s="53"/>
      <c r="N1369" s="53"/>
      <c r="O1369" s="53"/>
    </row>
    <row r="1370">
      <c r="A1370" s="167" t="s">
        <v>600</v>
      </c>
      <c r="B1370" s="243" t="s">
        <v>178</v>
      </c>
      <c r="C1370" s="53"/>
      <c r="D1370" s="245" t="s">
        <v>177</v>
      </c>
      <c r="E1370" s="53"/>
      <c r="F1370" s="53"/>
      <c r="G1370" s="190" t="s">
        <v>14</v>
      </c>
      <c r="H1370" s="28">
        <v>1.0</v>
      </c>
      <c r="I1370" s="190" t="s">
        <v>4</v>
      </c>
      <c r="J1370" s="191"/>
      <c r="K1370" s="190" t="s">
        <v>4</v>
      </c>
      <c r="L1370" s="191"/>
      <c r="M1370" s="53"/>
      <c r="N1370" s="53"/>
      <c r="O1370" s="53"/>
    </row>
    <row r="1371">
      <c r="A1371" s="167" t="s">
        <v>600</v>
      </c>
      <c r="B1371" s="243" t="s">
        <v>178</v>
      </c>
      <c r="C1371" s="53"/>
      <c r="D1371" s="245" t="s">
        <v>177</v>
      </c>
      <c r="E1371" s="53"/>
      <c r="F1371" s="53"/>
      <c r="G1371" s="190" t="s">
        <v>15</v>
      </c>
      <c r="H1371" s="28">
        <v>1.0</v>
      </c>
      <c r="I1371" s="190" t="s">
        <v>4</v>
      </c>
      <c r="J1371" s="191"/>
      <c r="K1371" s="190" t="s">
        <v>4</v>
      </c>
      <c r="L1371" s="191"/>
      <c r="M1371" s="53"/>
      <c r="N1371" s="53"/>
      <c r="O1371" s="53"/>
    </row>
    <row r="1372">
      <c r="A1372" s="167" t="s">
        <v>600</v>
      </c>
      <c r="B1372" s="243" t="s">
        <v>178</v>
      </c>
      <c r="C1372" s="53"/>
      <c r="D1372" s="245" t="s">
        <v>177</v>
      </c>
      <c r="E1372" s="53"/>
      <c r="F1372" s="53"/>
      <c r="G1372" s="190" t="s">
        <v>16</v>
      </c>
      <c r="H1372" s="28">
        <v>1.0</v>
      </c>
      <c r="I1372" s="190" t="s">
        <v>4</v>
      </c>
      <c r="J1372" s="191"/>
      <c r="K1372" s="190" t="s">
        <v>4</v>
      </c>
      <c r="L1372" s="191"/>
      <c r="M1372" s="53"/>
      <c r="N1372" s="53"/>
      <c r="O1372" s="53"/>
    </row>
    <row r="1373">
      <c r="A1373" s="167" t="s">
        <v>600</v>
      </c>
      <c r="B1373" s="243" t="s">
        <v>178</v>
      </c>
      <c r="C1373" s="53"/>
      <c r="D1373" s="245" t="s">
        <v>177</v>
      </c>
      <c r="E1373" s="53"/>
      <c r="F1373" s="53"/>
      <c r="G1373" s="190" t="s">
        <v>17</v>
      </c>
      <c r="H1373" s="28">
        <v>1.0</v>
      </c>
      <c r="I1373" s="190" t="s">
        <v>4</v>
      </c>
      <c r="J1373" s="191"/>
      <c r="K1373" s="190" t="s">
        <v>4</v>
      </c>
      <c r="L1373" s="191"/>
      <c r="M1373" s="53"/>
      <c r="N1373" s="53"/>
      <c r="O1373" s="53"/>
    </row>
    <row r="1374">
      <c r="A1374" s="167" t="s">
        <v>600</v>
      </c>
      <c r="B1374" s="243" t="s">
        <v>178</v>
      </c>
      <c r="C1374" s="53"/>
      <c r="D1374" s="245" t="s">
        <v>177</v>
      </c>
      <c r="E1374" s="53"/>
      <c r="F1374" s="53"/>
      <c r="G1374" s="190" t="s">
        <v>18</v>
      </c>
      <c r="H1374" s="28">
        <v>1.0</v>
      </c>
      <c r="I1374" s="190" t="s">
        <v>4</v>
      </c>
      <c r="J1374" s="191"/>
      <c r="K1374" s="190" t="s">
        <v>4</v>
      </c>
      <c r="L1374" s="191"/>
      <c r="M1374" s="53"/>
      <c r="N1374" s="53"/>
      <c r="O1374" s="53"/>
    </row>
    <row r="1375">
      <c r="A1375" s="167" t="s">
        <v>600</v>
      </c>
      <c r="B1375" s="243" t="s">
        <v>178</v>
      </c>
      <c r="C1375" s="53"/>
      <c r="D1375" s="245" t="s">
        <v>177</v>
      </c>
      <c r="E1375" s="53"/>
      <c r="F1375" s="53"/>
      <c r="G1375" s="190" t="s">
        <v>19</v>
      </c>
      <c r="H1375" s="28">
        <v>1.0</v>
      </c>
      <c r="I1375" s="190" t="s">
        <v>4</v>
      </c>
      <c r="J1375" s="191"/>
      <c r="K1375" s="190" t="s">
        <v>4</v>
      </c>
      <c r="L1375" s="191"/>
      <c r="M1375" s="53"/>
      <c r="N1375" s="53"/>
      <c r="O1375" s="53"/>
    </row>
    <row r="1376">
      <c r="A1376" s="167" t="s">
        <v>600</v>
      </c>
      <c r="B1376" s="243" t="s">
        <v>178</v>
      </c>
      <c r="C1376" s="53"/>
      <c r="D1376" s="245" t="s">
        <v>177</v>
      </c>
      <c r="E1376" s="53"/>
      <c r="F1376" s="53"/>
      <c r="G1376" s="190" t="s">
        <v>20</v>
      </c>
      <c r="H1376" s="28">
        <v>1.0</v>
      </c>
      <c r="I1376" s="190" t="s">
        <v>4</v>
      </c>
      <c r="J1376" s="191"/>
      <c r="K1376" s="190" t="s">
        <v>4</v>
      </c>
      <c r="L1376" s="191"/>
      <c r="M1376" s="53"/>
      <c r="N1376" s="53"/>
      <c r="O1376" s="53"/>
    </row>
    <row r="1377">
      <c r="A1377" s="167" t="s">
        <v>600</v>
      </c>
      <c r="B1377" s="243" t="s">
        <v>178</v>
      </c>
      <c r="C1377" s="53"/>
      <c r="D1377" s="245" t="s">
        <v>177</v>
      </c>
      <c r="E1377" s="53"/>
      <c r="F1377" s="53"/>
      <c r="G1377" s="190" t="s">
        <v>21</v>
      </c>
      <c r="H1377" s="28">
        <v>1.0</v>
      </c>
      <c r="I1377" s="190" t="s">
        <v>7</v>
      </c>
      <c r="J1377" s="191"/>
      <c r="K1377" s="190" t="s">
        <v>7</v>
      </c>
      <c r="L1377" s="191"/>
      <c r="M1377" s="53"/>
      <c r="N1377" s="53"/>
      <c r="O1377" s="53"/>
    </row>
    <row r="1378">
      <c r="A1378" s="167" t="s">
        <v>600</v>
      </c>
      <c r="B1378" s="243" t="s">
        <v>178</v>
      </c>
      <c r="C1378" s="53"/>
      <c r="D1378" s="245" t="s">
        <v>177</v>
      </c>
      <c r="E1378" s="53"/>
      <c r="F1378" s="53"/>
      <c r="G1378" s="190" t="s">
        <v>161</v>
      </c>
      <c r="H1378" s="28">
        <v>1.0</v>
      </c>
      <c r="I1378" s="190" t="s">
        <v>7</v>
      </c>
      <c r="J1378" s="191"/>
      <c r="K1378" s="190" t="s">
        <v>7</v>
      </c>
      <c r="L1378" s="191"/>
      <c r="M1378" s="53"/>
      <c r="N1378" s="53"/>
      <c r="O1378" s="53"/>
    </row>
    <row r="1379">
      <c r="A1379" s="167" t="s">
        <v>600</v>
      </c>
      <c r="B1379" s="243" t="s">
        <v>178</v>
      </c>
      <c r="C1379" s="53"/>
      <c r="D1379" s="245" t="s">
        <v>177</v>
      </c>
      <c r="E1379" s="53"/>
      <c r="F1379" s="53"/>
      <c r="G1379" s="190" t="s">
        <v>162</v>
      </c>
      <c r="H1379" s="28">
        <v>1.0</v>
      </c>
      <c r="I1379" s="190" t="s">
        <v>7</v>
      </c>
      <c r="J1379" s="191"/>
      <c r="K1379" s="190" t="s">
        <v>7</v>
      </c>
      <c r="L1379" s="191"/>
      <c r="M1379" s="53"/>
      <c r="N1379" s="53"/>
      <c r="O1379" s="53"/>
    </row>
    <row r="1380">
      <c r="A1380" s="167" t="s">
        <v>600</v>
      </c>
      <c r="B1380" s="243" t="s">
        <v>178</v>
      </c>
      <c r="C1380" s="53"/>
      <c r="D1380" s="245" t="s">
        <v>177</v>
      </c>
      <c r="E1380" s="53"/>
      <c r="F1380" s="53"/>
      <c r="G1380" s="190" t="s">
        <v>163</v>
      </c>
      <c r="H1380" s="28">
        <v>1.0</v>
      </c>
      <c r="I1380" s="190" t="s">
        <v>7</v>
      </c>
      <c r="J1380" s="191"/>
      <c r="K1380" s="190" t="s">
        <v>7</v>
      </c>
      <c r="L1380" s="191"/>
      <c r="M1380" s="53"/>
      <c r="N1380" s="53"/>
      <c r="O1380" s="53"/>
    </row>
    <row r="1381">
      <c r="A1381" s="167" t="s">
        <v>600</v>
      </c>
      <c r="B1381" s="243" t="s">
        <v>178</v>
      </c>
      <c r="C1381" s="53"/>
      <c r="D1381" s="245" t="s">
        <v>177</v>
      </c>
      <c r="E1381" s="53"/>
      <c r="F1381" s="53"/>
      <c r="G1381" s="190" t="s">
        <v>164</v>
      </c>
      <c r="H1381" s="28">
        <v>1.0</v>
      </c>
      <c r="I1381" s="190" t="s">
        <v>7</v>
      </c>
      <c r="J1381" s="191"/>
      <c r="K1381" s="190" t="s">
        <v>7</v>
      </c>
      <c r="L1381" s="191"/>
      <c r="M1381" s="53"/>
      <c r="N1381" s="53"/>
      <c r="O1381" s="53"/>
    </row>
    <row r="1382">
      <c r="A1382" s="167" t="s">
        <v>600</v>
      </c>
      <c r="B1382" s="243" t="s">
        <v>178</v>
      </c>
      <c r="C1382" s="53"/>
      <c r="D1382" s="245" t="s">
        <v>177</v>
      </c>
      <c r="E1382" s="53"/>
      <c r="F1382" s="53"/>
      <c r="G1382" s="190" t="s">
        <v>165</v>
      </c>
      <c r="H1382" s="28">
        <v>1.0</v>
      </c>
      <c r="I1382" s="190" t="s">
        <v>7</v>
      </c>
      <c r="J1382" s="191"/>
      <c r="K1382" s="190" t="s">
        <v>7</v>
      </c>
      <c r="L1382" s="191"/>
      <c r="M1382" s="53"/>
      <c r="N1382" s="53"/>
      <c r="O1382" s="53"/>
    </row>
    <row r="1383">
      <c r="A1383" s="167" t="s">
        <v>600</v>
      </c>
      <c r="B1383" s="243" t="s">
        <v>178</v>
      </c>
      <c r="C1383" s="53"/>
      <c r="D1383" s="245" t="s">
        <v>177</v>
      </c>
      <c r="E1383" s="53"/>
      <c r="F1383" s="53"/>
      <c r="G1383" s="190" t="s">
        <v>166</v>
      </c>
      <c r="H1383" s="28">
        <v>1.0</v>
      </c>
      <c r="I1383" s="190" t="s">
        <v>7</v>
      </c>
      <c r="J1383" s="191"/>
      <c r="K1383" s="190" t="s">
        <v>7</v>
      </c>
      <c r="L1383" s="191"/>
      <c r="M1383" s="53"/>
      <c r="N1383" s="53"/>
      <c r="O1383" s="53"/>
    </row>
    <row r="1384">
      <c r="A1384" s="167" t="s">
        <v>600</v>
      </c>
      <c r="B1384" s="243" t="s">
        <v>178</v>
      </c>
      <c r="C1384" s="53"/>
      <c r="D1384" s="245" t="s">
        <v>177</v>
      </c>
      <c r="E1384" s="53"/>
      <c r="F1384" s="53"/>
      <c r="G1384" s="190" t="s">
        <v>167</v>
      </c>
      <c r="H1384" s="28">
        <v>1.0</v>
      </c>
      <c r="I1384" s="190" t="s">
        <v>7</v>
      </c>
      <c r="J1384" s="191"/>
      <c r="K1384" s="190" t="s">
        <v>7</v>
      </c>
      <c r="L1384" s="191"/>
      <c r="M1384" s="53"/>
      <c r="N1384" s="53"/>
      <c r="O1384" s="53"/>
    </row>
    <row r="1385">
      <c r="A1385" s="167" t="s">
        <v>600</v>
      </c>
      <c r="B1385" s="243" t="s">
        <v>178</v>
      </c>
      <c r="C1385" s="53"/>
      <c r="D1385" s="245" t="s">
        <v>177</v>
      </c>
      <c r="E1385" s="53"/>
      <c r="F1385" s="53"/>
      <c r="G1385" s="190" t="s">
        <v>20</v>
      </c>
      <c r="H1385" s="28">
        <v>1.0</v>
      </c>
      <c r="I1385" s="190" t="s">
        <v>7</v>
      </c>
      <c r="J1385" s="191"/>
      <c r="K1385" s="190" t="s">
        <v>7</v>
      </c>
      <c r="L1385" s="191"/>
      <c r="M1385" s="53"/>
      <c r="N1385" s="53"/>
      <c r="O1385" s="53"/>
    </row>
    <row r="1386">
      <c r="A1386" s="167" t="s">
        <v>600</v>
      </c>
      <c r="B1386" s="243" t="s">
        <v>179</v>
      </c>
      <c r="C1386" s="53"/>
      <c r="D1386" s="245" t="s">
        <v>177</v>
      </c>
      <c r="E1386" s="53"/>
      <c r="F1386" s="53"/>
      <c r="G1386" s="190" t="s">
        <v>21</v>
      </c>
      <c r="H1386" s="28">
        <v>1.0</v>
      </c>
      <c r="I1386" s="243" t="s">
        <v>4</v>
      </c>
      <c r="J1386" s="192"/>
      <c r="K1386" s="243" t="s">
        <v>4</v>
      </c>
      <c r="L1386" s="192"/>
      <c r="M1386" s="53"/>
      <c r="N1386" s="53"/>
      <c r="O1386" s="53"/>
    </row>
    <row r="1387">
      <c r="A1387" s="167" t="s">
        <v>600</v>
      </c>
      <c r="B1387" s="243" t="s">
        <v>179</v>
      </c>
      <c r="C1387" s="53"/>
      <c r="D1387" s="245" t="s">
        <v>177</v>
      </c>
      <c r="E1387" s="53"/>
      <c r="F1387" s="53"/>
      <c r="G1387" s="190" t="s">
        <v>13</v>
      </c>
      <c r="H1387" s="28">
        <v>1.0</v>
      </c>
      <c r="I1387" s="190" t="s">
        <v>4</v>
      </c>
      <c r="J1387" s="191"/>
      <c r="K1387" s="190" t="s">
        <v>4</v>
      </c>
      <c r="L1387" s="191"/>
      <c r="M1387" s="53"/>
      <c r="N1387" s="53"/>
      <c r="O1387" s="53"/>
    </row>
    <row r="1388">
      <c r="A1388" s="167" t="s">
        <v>600</v>
      </c>
      <c r="B1388" s="243" t="s">
        <v>179</v>
      </c>
      <c r="C1388" s="53"/>
      <c r="D1388" s="245" t="s">
        <v>177</v>
      </c>
      <c r="E1388" s="53"/>
      <c r="F1388" s="53"/>
      <c r="G1388" s="190" t="s">
        <v>14</v>
      </c>
      <c r="H1388" s="28">
        <v>1.0</v>
      </c>
      <c r="I1388" s="190" t="s">
        <v>4</v>
      </c>
      <c r="J1388" s="191"/>
      <c r="K1388" s="190" t="s">
        <v>4</v>
      </c>
      <c r="L1388" s="191"/>
      <c r="M1388" s="53"/>
      <c r="N1388" s="53"/>
      <c r="O1388" s="53"/>
    </row>
    <row r="1389">
      <c r="A1389" s="167" t="s">
        <v>600</v>
      </c>
      <c r="B1389" s="243" t="s">
        <v>179</v>
      </c>
      <c r="C1389" s="53"/>
      <c r="D1389" s="245" t="s">
        <v>177</v>
      </c>
      <c r="E1389" s="53"/>
      <c r="F1389" s="53"/>
      <c r="G1389" s="190" t="s">
        <v>15</v>
      </c>
      <c r="H1389" s="28">
        <v>1.0</v>
      </c>
      <c r="I1389" s="190" t="s">
        <v>4</v>
      </c>
      <c r="J1389" s="191"/>
      <c r="K1389" s="190" t="s">
        <v>4</v>
      </c>
      <c r="L1389" s="191"/>
      <c r="M1389" s="53"/>
      <c r="N1389" s="53"/>
      <c r="O1389" s="53"/>
    </row>
    <row r="1390">
      <c r="A1390" s="167" t="s">
        <v>600</v>
      </c>
      <c r="B1390" s="243" t="s">
        <v>179</v>
      </c>
      <c r="C1390" s="53"/>
      <c r="D1390" s="245" t="s">
        <v>177</v>
      </c>
      <c r="E1390" s="53"/>
      <c r="F1390" s="53"/>
      <c r="G1390" s="190" t="s">
        <v>16</v>
      </c>
      <c r="H1390" s="28">
        <v>1.0</v>
      </c>
      <c r="I1390" s="190" t="s">
        <v>4</v>
      </c>
      <c r="J1390" s="191"/>
      <c r="K1390" s="190" t="s">
        <v>4</v>
      </c>
      <c r="L1390" s="191"/>
      <c r="M1390" s="53"/>
      <c r="N1390" s="53"/>
      <c r="O1390" s="53"/>
    </row>
    <row r="1391">
      <c r="A1391" s="167" t="s">
        <v>600</v>
      </c>
      <c r="B1391" s="243" t="s">
        <v>179</v>
      </c>
      <c r="C1391" s="53"/>
      <c r="D1391" s="245" t="s">
        <v>177</v>
      </c>
      <c r="E1391" s="53"/>
      <c r="F1391" s="53"/>
      <c r="G1391" s="190" t="s">
        <v>17</v>
      </c>
      <c r="H1391" s="28">
        <v>1.0</v>
      </c>
      <c r="I1391" s="190" t="s">
        <v>4</v>
      </c>
      <c r="J1391" s="191"/>
      <c r="K1391" s="190" t="s">
        <v>4</v>
      </c>
      <c r="L1391" s="191"/>
      <c r="M1391" s="53"/>
      <c r="N1391" s="53"/>
      <c r="O1391" s="53"/>
    </row>
    <row r="1392">
      <c r="A1392" s="167" t="s">
        <v>600</v>
      </c>
      <c r="B1392" s="243" t="s">
        <v>179</v>
      </c>
      <c r="C1392" s="53"/>
      <c r="D1392" s="245" t="s">
        <v>177</v>
      </c>
      <c r="E1392" s="53"/>
      <c r="F1392" s="53"/>
      <c r="G1392" s="190" t="s">
        <v>18</v>
      </c>
      <c r="H1392" s="28">
        <v>1.0</v>
      </c>
      <c r="I1392" s="190" t="s">
        <v>4</v>
      </c>
      <c r="J1392" s="191"/>
      <c r="K1392" s="190" t="s">
        <v>4</v>
      </c>
      <c r="L1392" s="191"/>
      <c r="M1392" s="53"/>
      <c r="N1392" s="53"/>
      <c r="O1392" s="53"/>
    </row>
    <row r="1393">
      <c r="A1393" s="167" t="s">
        <v>600</v>
      </c>
      <c r="B1393" s="243" t="s">
        <v>179</v>
      </c>
      <c r="C1393" s="53"/>
      <c r="D1393" s="245" t="s">
        <v>177</v>
      </c>
      <c r="E1393" s="53"/>
      <c r="F1393" s="53"/>
      <c r="G1393" s="190" t="s">
        <v>19</v>
      </c>
      <c r="H1393" s="28">
        <v>1.0</v>
      </c>
      <c r="I1393" s="190" t="s">
        <v>4</v>
      </c>
      <c r="J1393" s="191"/>
      <c r="K1393" s="190" t="s">
        <v>4</v>
      </c>
      <c r="L1393" s="191"/>
      <c r="M1393" s="53"/>
      <c r="N1393" s="53"/>
      <c r="O1393" s="53"/>
    </row>
    <row r="1394">
      <c r="A1394" s="167" t="s">
        <v>600</v>
      </c>
      <c r="B1394" s="243" t="s">
        <v>179</v>
      </c>
      <c r="C1394" s="53"/>
      <c r="D1394" s="245" t="s">
        <v>177</v>
      </c>
      <c r="E1394" s="53"/>
      <c r="F1394" s="53"/>
      <c r="G1394" s="190" t="s">
        <v>20</v>
      </c>
      <c r="H1394" s="28">
        <v>1.0</v>
      </c>
      <c r="I1394" s="190" t="s">
        <v>4</v>
      </c>
      <c r="J1394" s="191"/>
      <c r="K1394" s="190" t="s">
        <v>4</v>
      </c>
      <c r="L1394" s="191"/>
      <c r="M1394" s="53"/>
      <c r="N1394" s="53"/>
      <c r="O1394" s="53"/>
    </row>
    <row r="1395">
      <c r="A1395" s="167" t="s">
        <v>600</v>
      </c>
      <c r="B1395" s="243" t="s">
        <v>179</v>
      </c>
      <c r="C1395" s="53"/>
      <c r="D1395" s="245" t="s">
        <v>177</v>
      </c>
      <c r="E1395" s="53"/>
      <c r="F1395" s="53"/>
      <c r="G1395" s="190" t="s">
        <v>21</v>
      </c>
      <c r="H1395" s="28">
        <v>1.0</v>
      </c>
      <c r="I1395" s="190" t="s">
        <v>7</v>
      </c>
      <c r="J1395" s="191">
        <v>600.0</v>
      </c>
      <c r="K1395" s="190" t="s">
        <v>7</v>
      </c>
      <c r="L1395" s="191">
        <v>600.0</v>
      </c>
      <c r="M1395" s="53"/>
      <c r="N1395" s="53"/>
      <c r="O1395" s="53"/>
    </row>
    <row r="1396">
      <c r="A1396" s="167" t="s">
        <v>600</v>
      </c>
      <c r="B1396" s="243" t="s">
        <v>179</v>
      </c>
      <c r="C1396" s="53"/>
      <c r="D1396" s="245" t="s">
        <v>177</v>
      </c>
      <c r="E1396" s="53"/>
      <c r="F1396" s="53"/>
      <c r="G1396" s="190" t="s">
        <v>161</v>
      </c>
      <c r="H1396" s="28">
        <v>1.0</v>
      </c>
      <c r="I1396" s="190" t="s">
        <v>7</v>
      </c>
      <c r="J1396" s="191"/>
      <c r="K1396" s="190" t="s">
        <v>7</v>
      </c>
      <c r="L1396" s="191"/>
      <c r="M1396" s="53"/>
      <c r="N1396" s="53"/>
      <c r="O1396" s="53"/>
    </row>
    <row r="1397">
      <c r="A1397" s="167" t="s">
        <v>600</v>
      </c>
      <c r="B1397" s="243" t="s">
        <v>179</v>
      </c>
      <c r="C1397" s="53"/>
      <c r="D1397" s="245" t="s">
        <v>177</v>
      </c>
      <c r="E1397" s="53"/>
      <c r="F1397" s="53"/>
      <c r="G1397" s="190" t="s">
        <v>162</v>
      </c>
      <c r="H1397" s="28">
        <v>1.0</v>
      </c>
      <c r="I1397" s="190" t="s">
        <v>7</v>
      </c>
      <c r="J1397" s="191"/>
      <c r="K1397" s="190" t="s">
        <v>7</v>
      </c>
      <c r="L1397" s="191"/>
      <c r="M1397" s="53"/>
      <c r="N1397" s="53"/>
      <c r="O1397" s="53"/>
    </row>
    <row r="1398">
      <c r="A1398" s="167" t="s">
        <v>600</v>
      </c>
      <c r="B1398" s="243" t="s">
        <v>179</v>
      </c>
      <c r="C1398" s="53"/>
      <c r="D1398" s="245" t="s">
        <v>177</v>
      </c>
      <c r="E1398" s="53"/>
      <c r="F1398" s="53"/>
      <c r="G1398" s="190" t="s">
        <v>163</v>
      </c>
      <c r="H1398" s="28">
        <v>1.0</v>
      </c>
      <c r="I1398" s="190" t="s">
        <v>7</v>
      </c>
      <c r="J1398" s="191"/>
      <c r="K1398" s="190" t="s">
        <v>7</v>
      </c>
      <c r="L1398" s="191"/>
      <c r="M1398" s="53"/>
      <c r="N1398" s="53"/>
      <c r="O1398" s="53"/>
    </row>
    <row r="1399">
      <c r="A1399" s="167" t="s">
        <v>600</v>
      </c>
      <c r="B1399" s="243" t="s">
        <v>179</v>
      </c>
      <c r="C1399" s="53"/>
      <c r="D1399" s="245" t="s">
        <v>177</v>
      </c>
      <c r="E1399" s="53"/>
      <c r="F1399" s="53"/>
      <c r="G1399" s="190" t="s">
        <v>164</v>
      </c>
      <c r="H1399" s="28">
        <v>1.0</v>
      </c>
      <c r="I1399" s="190" t="s">
        <v>7</v>
      </c>
      <c r="J1399" s="191"/>
      <c r="K1399" s="190" t="s">
        <v>7</v>
      </c>
      <c r="L1399" s="191"/>
      <c r="M1399" s="53"/>
      <c r="N1399" s="53"/>
      <c r="O1399" s="53"/>
    </row>
    <row r="1400">
      <c r="A1400" s="167" t="s">
        <v>600</v>
      </c>
      <c r="B1400" s="243" t="s">
        <v>179</v>
      </c>
      <c r="C1400" s="53"/>
      <c r="D1400" s="245" t="s">
        <v>177</v>
      </c>
      <c r="E1400" s="53"/>
      <c r="F1400" s="53"/>
      <c r="G1400" s="190" t="s">
        <v>165</v>
      </c>
      <c r="H1400" s="28">
        <v>1.0</v>
      </c>
      <c r="I1400" s="190" t="s">
        <v>7</v>
      </c>
      <c r="J1400" s="191"/>
      <c r="K1400" s="190" t="s">
        <v>7</v>
      </c>
      <c r="L1400" s="191"/>
      <c r="M1400" s="53"/>
      <c r="N1400" s="53"/>
      <c r="O1400" s="53"/>
    </row>
    <row r="1401">
      <c r="A1401" s="167" t="s">
        <v>600</v>
      </c>
      <c r="B1401" s="243" t="s">
        <v>179</v>
      </c>
      <c r="C1401" s="53"/>
      <c r="D1401" s="245" t="s">
        <v>177</v>
      </c>
      <c r="E1401" s="53"/>
      <c r="F1401" s="53"/>
      <c r="G1401" s="190" t="s">
        <v>166</v>
      </c>
      <c r="H1401" s="28">
        <v>1.0</v>
      </c>
      <c r="I1401" s="190" t="s">
        <v>7</v>
      </c>
      <c r="J1401" s="191"/>
      <c r="K1401" s="190" t="s">
        <v>7</v>
      </c>
      <c r="L1401" s="191"/>
      <c r="M1401" s="53"/>
      <c r="N1401" s="53"/>
      <c r="O1401" s="53"/>
    </row>
    <row r="1402">
      <c r="A1402" s="167" t="s">
        <v>600</v>
      </c>
      <c r="B1402" s="243" t="s">
        <v>179</v>
      </c>
      <c r="C1402" s="53"/>
      <c r="D1402" s="245" t="s">
        <v>177</v>
      </c>
      <c r="E1402" s="53"/>
      <c r="F1402" s="53"/>
      <c r="G1402" s="190" t="s">
        <v>167</v>
      </c>
      <c r="H1402" s="28">
        <v>1.0</v>
      </c>
      <c r="I1402" s="190" t="s">
        <v>7</v>
      </c>
      <c r="J1402" s="191"/>
      <c r="K1402" s="190" t="s">
        <v>7</v>
      </c>
      <c r="L1402" s="191"/>
      <c r="M1402" s="53"/>
      <c r="N1402" s="53"/>
      <c r="O1402" s="53"/>
    </row>
    <row r="1403">
      <c r="A1403" s="167" t="s">
        <v>600</v>
      </c>
      <c r="B1403" s="243" t="s">
        <v>179</v>
      </c>
      <c r="C1403" s="53"/>
      <c r="D1403" s="245" t="s">
        <v>177</v>
      </c>
      <c r="E1403" s="53"/>
      <c r="F1403" s="53"/>
      <c r="G1403" s="190" t="s">
        <v>20</v>
      </c>
      <c r="H1403" s="28">
        <v>1.0</v>
      </c>
      <c r="I1403" s="190" t="s">
        <v>7</v>
      </c>
      <c r="J1403" s="191"/>
      <c r="K1403" s="190" t="s">
        <v>7</v>
      </c>
      <c r="L1403" s="191"/>
      <c r="M1403" s="53"/>
      <c r="N1403" s="53"/>
      <c r="O1403" s="53"/>
    </row>
    <row r="1404">
      <c r="A1404" s="167" t="s">
        <v>600</v>
      </c>
      <c r="B1404" s="243" t="s">
        <v>180</v>
      </c>
      <c r="C1404" s="53"/>
      <c r="D1404" s="245" t="s">
        <v>177</v>
      </c>
      <c r="E1404" s="53"/>
      <c r="F1404" s="53"/>
      <c r="G1404" s="190" t="s">
        <v>21</v>
      </c>
      <c r="H1404" s="28">
        <v>1.0</v>
      </c>
      <c r="I1404" s="243" t="s">
        <v>4</v>
      </c>
      <c r="J1404" s="192">
        <v>350.0</v>
      </c>
      <c r="K1404" s="243" t="s">
        <v>4</v>
      </c>
      <c r="L1404" s="192">
        <v>350.0</v>
      </c>
      <c r="M1404" s="53"/>
      <c r="N1404" s="53"/>
      <c r="O1404" s="53"/>
    </row>
    <row r="1405">
      <c r="A1405" s="167" t="s">
        <v>600</v>
      </c>
      <c r="B1405" s="243" t="s">
        <v>180</v>
      </c>
      <c r="C1405" s="53"/>
      <c r="D1405" s="245" t="s">
        <v>177</v>
      </c>
      <c r="E1405" s="53"/>
      <c r="F1405" s="53"/>
      <c r="G1405" s="190" t="s">
        <v>13</v>
      </c>
      <c r="H1405" s="28">
        <v>1.0</v>
      </c>
      <c r="I1405" s="190" t="s">
        <v>4</v>
      </c>
      <c r="J1405" s="191"/>
      <c r="K1405" s="190" t="s">
        <v>4</v>
      </c>
      <c r="L1405" s="191"/>
      <c r="M1405" s="53"/>
      <c r="N1405" s="53"/>
      <c r="O1405" s="53"/>
    </row>
    <row r="1406">
      <c r="A1406" s="167" t="s">
        <v>600</v>
      </c>
      <c r="B1406" s="243" t="s">
        <v>180</v>
      </c>
      <c r="C1406" s="53"/>
      <c r="D1406" s="245" t="s">
        <v>177</v>
      </c>
      <c r="E1406" s="53"/>
      <c r="F1406" s="53"/>
      <c r="G1406" s="190" t="s">
        <v>14</v>
      </c>
      <c r="H1406" s="28">
        <v>1.0</v>
      </c>
      <c r="I1406" s="190" t="s">
        <v>4</v>
      </c>
      <c r="J1406" s="191"/>
      <c r="K1406" s="190" t="s">
        <v>4</v>
      </c>
      <c r="L1406" s="191"/>
      <c r="M1406" s="53"/>
      <c r="N1406" s="53"/>
      <c r="O1406" s="53"/>
    </row>
    <row r="1407">
      <c r="A1407" s="167" t="s">
        <v>600</v>
      </c>
      <c r="B1407" s="243" t="s">
        <v>180</v>
      </c>
      <c r="C1407" s="53"/>
      <c r="D1407" s="245" t="s">
        <v>177</v>
      </c>
      <c r="E1407" s="53"/>
      <c r="F1407" s="53"/>
      <c r="G1407" s="190" t="s">
        <v>15</v>
      </c>
      <c r="H1407" s="28">
        <v>1.0</v>
      </c>
      <c r="I1407" s="190" t="s">
        <v>4</v>
      </c>
      <c r="J1407" s="191"/>
      <c r="K1407" s="190" t="s">
        <v>4</v>
      </c>
      <c r="L1407" s="191"/>
      <c r="M1407" s="53"/>
      <c r="N1407" s="53"/>
      <c r="O1407" s="53"/>
    </row>
    <row r="1408">
      <c r="A1408" s="167" t="s">
        <v>600</v>
      </c>
      <c r="B1408" s="243" t="s">
        <v>180</v>
      </c>
      <c r="C1408" s="53"/>
      <c r="D1408" s="245" t="s">
        <v>177</v>
      </c>
      <c r="E1408" s="53"/>
      <c r="F1408" s="53"/>
      <c r="G1408" s="190" t="s">
        <v>16</v>
      </c>
      <c r="H1408" s="28">
        <v>1.0</v>
      </c>
      <c r="I1408" s="190" t="s">
        <v>4</v>
      </c>
      <c r="J1408" s="191"/>
      <c r="K1408" s="190" t="s">
        <v>4</v>
      </c>
      <c r="L1408" s="191"/>
      <c r="M1408" s="53"/>
      <c r="N1408" s="53"/>
      <c r="O1408" s="53"/>
    </row>
    <row r="1409">
      <c r="A1409" s="167" t="s">
        <v>600</v>
      </c>
      <c r="B1409" s="243" t="s">
        <v>180</v>
      </c>
      <c r="C1409" s="53"/>
      <c r="D1409" s="245" t="s">
        <v>177</v>
      </c>
      <c r="E1409" s="53"/>
      <c r="F1409" s="53"/>
      <c r="G1409" s="190" t="s">
        <v>17</v>
      </c>
      <c r="H1409" s="28">
        <v>1.0</v>
      </c>
      <c r="I1409" s="190" t="s">
        <v>4</v>
      </c>
      <c r="J1409" s="191"/>
      <c r="K1409" s="190" t="s">
        <v>4</v>
      </c>
      <c r="L1409" s="191"/>
      <c r="M1409" s="53"/>
      <c r="N1409" s="53"/>
      <c r="O1409" s="53"/>
    </row>
    <row r="1410">
      <c r="A1410" s="167" t="s">
        <v>600</v>
      </c>
      <c r="B1410" s="243" t="s">
        <v>180</v>
      </c>
      <c r="C1410" s="53"/>
      <c r="D1410" s="245" t="s">
        <v>177</v>
      </c>
      <c r="E1410" s="53"/>
      <c r="F1410" s="53"/>
      <c r="G1410" s="190" t="s">
        <v>18</v>
      </c>
      <c r="H1410" s="28">
        <v>1.0</v>
      </c>
      <c r="I1410" s="190" t="s">
        <v>4</v>
      </c>
      <c r="J1410" s="191"/>
      <c r="K1410" s="190" t="s">
        <v>4</v>
      </c>
      <c r="L1410" s="191"/>
      <c r="M1410" s="53"/>
      <c r="N1410" s="53"/>
      <c r="O1410" s="53"/>
    </row>
    <row r="1411">
      <c r="A1411" s="167" t="s">
        <v>600</v>
      </c>
      <c r="B1411" s="243" t="s">
        <v>180</v>
      </c>
      <c r="C1411" s="53"/>
      <c r="D1411" s="245" t="s">
        <v>177</v>
      </c>
      <c r="E1411" s="53"/>
      <c r="F1411" s="53"/>
      <c r="G1411" s="190" t="s">
        <v>19</v>
      </c>
      <c r="H1411" s="28">
        <v>1.0</v>
      </c>
      <c r="I1411" s="190" t="s">
        <v>4</v>
      </c>
      <c r="J1411" s="191"/>
      <c r="K1411" s="190" t="s">
        <v>4</v>
      </c>
      <c r="L1411" s="191"/>
      <c r="M1411" s="53"/>
      <c r="N1411" s="53"/>
      <c r="O1411" s="53"/>
    </row>
    <row r="1412">
      <c r="A1412" s="167" t="s">
        <v>600</v>
      </c>
      <c r="B1412" s="243" t="s">
        <v>180</v>
      </c>
      <c r="C1412" s="53"/>
      <c r="D1412" s="245" t="s">
        <v>177</v>
      </c>
      <c r="E1412" s="53"/>
      <c r="F1412" s="53"/>
      <c r="G1412" s="190" t="s">
        <v>20</v>
      </c>
      <c r="H1412" s="28">
        <v>1.0</v>
      </c>
      <c r="I1412" s="190" t="s">
        <v>4</v>
      </c>
      <c r="J1412" s="191"/>
      <c r="K1412" s="190" t="s">
        <v>4</v>
      </c>
      <c r="L1412" s="191"/>
      <c r="M1412" s="53"/>
      <c r="N1412" s="53"/>
      <c r="O1412" s="53"/>
    </row>
    <row r="1413">
      <c r="A1413" s="167" t="s">
        <v>600</v>
      </c>
      <c r="B1413" s="243" t="s">
        <v>180</v>
      </c>
      <c r="C1413" s="53"/>
      <c r="D1413" s="245" t="s">
        <v>177</v>
      </c>
      <c r="E1413" s="53"/>
      <c r="F1413" s="53"/>
      <c r="G1413" s="190" t="s">
        <v>21</v>
      </c>
      <c r="H1413" s="28">
        <v>1.0</v>
      </c>
      <c r="I1413" s="190" t="s">
        <v>7</v>
      </c>
      <c r="J1413" s="191"/>
      <c r="K1413" s="190" t="s">
        <v>7</v>
      </c>
      <c r="L1413" s="191"/>
      <c r="M1413" s="53"/>
      <c r="N1413" s="53"/>
      <c r="O1413" s="53"/>
    </row>
    <row r="1414">
      <c r="A1414" s="167" t="s">
        <v>600</v>
      </c>
      <c r="B1414" s="243" t="s">
        <v>180</v>
      </c>
      <c r="C1414" s="53"/>
      <c r="D1414" s="245" t="s">
        <v>177</v>
      </c>
      <c r="E1414" s="53"/>
      <c r="F1414" s="53"/>
      <c r="G1414" s="190" t="s">
        <v>161</v>
      </c>
      <c r="H1414" s="28">
        <v>1.0</v>
      </c>
      <c r="I1414" s="190" t="s">
        <v>7</v>
      </c>
      <c r="J1414" s="191"/>
      <c r="K1414" s="190" t="s">
        <v>7</v>
      </c>
      <c r="L1414" s="191"/>
      <c r="M1414" s="53"/>
      <c r="N1414" s="53"/>
      <c r="O1414" s="53"/>
    </row>
    <row r="1415">
      <c r="A1415" s="167" t="s">
        <v>600</v>
      </c>
      <c r="B1415" s="243" t="s">
        <v>180</v>
      </c>
      <c r="C1415" s="53"/>
      <c r="D1415" s="245" t="s">
        <v>177</v>
      </c>
      <c r="E1415" s="53"/>
      <c r="F1415" s="53"/>
      <c r="G1415" s="190" t="s">
        <v>162</v>
      </c>
      <c r="H1415" s="28">
        <v>1.0</v>
      </c>
      <c r="I1415" s="190" t="s">
        <v>7</v>
      </c>
      <c r="J1415" s="191"/>
      <c r="K1415" s="190" t="s">
        <v>7</v>
      </c>
      <c r="L1415" s="191"/>
      <c r="M1415" s="53"/>
      <c r="N1415" s="53"/>
      <c r="O1415" s="53"/>
    </row>
    <row r="1416">
      <c r="A1416" s="167" t="s">
        <v>600</v>
      </c>
      <c r="B1416" s="243" t="s">
        <v>180</v>
      </c>
      <c r="C1416" s="53"/>
      <c r="D1416" s="245" t="s">
        <v>177</v>
      </c>
      <c r="E1416" s="53"/>
      <c r="F1416" s="53"/>
      <c r="G1416" s="190" t="s">
        <v>163</v>
      </c>
      <c r="H1416" s="28">
        <v>1.0</v>
      </c>
      <c r="I1416" s="190" t="s">
        <v>7</v>
      </c>
      <c r="J1416" s="191"/>
      <c r="K1416" s="190" t="s">
        <v>7</v>
      </c>
      <c r="L1416" s="191"/>
      <c r="M1416" s="53"/>
      <c r="N1416" s="53"/>
      <c r="O1416" s="53"/>
    </row>
    <row r="1417">
      <c r="A1417" s="167" t="s">
        <v>600</v>
      </c>
      <c r="B1417" s="243" t="s">
        <v>180</v>
      </c>
      <c r="C1417" s="53"/>
      <c r="D1417" s="245" t="s">
        <v>177</v>
      </c>
      <c r="E1417" s="53"/>
      <c r="F1417" s="53"/>
      <c r="G1417" s="190" t="s">
        <v>164</v>
      </c>
      <c r="H1417" s="28">
        <v>1.0</v>
      </c>
      <c r="I1417" s="190" t="s">
        <v>7</v>
      </c>
      <c r="J1417" s="191"/>
      <c r="K1417" s="190" t="s">
        <v>7</v>
      </c>
      <c r="L1417" s="191"/>
      <c r="M1417" s="53"/>
      <c r="N1417" s="53"/>
      <c r="O1417" s="53"/>
    </row>
    <row r="1418">
      <c r="A1418" s="167" t="s">
        <v>600</v>
      </c>
      <c r="B1418" s="243" t="s">
        <v>180</v>
      </c>
      <c r="C1418" s="53"/>
      <c r="D1418" s="245" t="s">
        <v>177</v>
      </c>
      <c r="E1418" s="53"/>
      <c r="F1418" s="53"/>
      <c r="G1418" s="190" t="s">
        <v>165</v>
      </c>
      <c r="H1418" s="28">
        <v>1.0</v>
      </c>
      <c r="I1418" s="190" t="s">
        <v>7</v>
      </c>
      <c r="J1418" s="191"/>
      <c r="K1418" s="190" t="s">
        <v>7</v>
      </c>
      <c r="L1418" s="191"/>
      <c r="M1418" s="53"/>
      <c r="N1418" s="53"/>
      <c r="O1418" s="53"/>
    </row>
    <row r="1419">
      <c r="A1419" s="167" t="s">
        <v>600</v>
      </c>
      <c r="B1419" s="243" t="s">
        <v>180</v>
      </c>
      <c r="C1419" s="53"/>
      <c r="D1419" s="245" t="s">
        <v>177</v>
      </c>
      <c r="E1419" s="53"/>
      <c r="F1419" s="53"/>
      <c r="G1419" s="190" t="s">
        <v>166</v>
      </c>
      <c r="H1419" s="28">
        <v>1.0</v>
      </c>
      <c r="I1419" s="190" t="s">
        <v>7</v>
      </c>
      <c r="J1419" s="191"/>
      <c r="K1419" s="190" t="s">
        <v>7</v>
      </c>
      <c r="L1419" s="191"/>
      <c r="M1419" s="53"/>
      <c r="N1419" s="53"/>
      <c r="O1419" s="53"/>
    </row>
    <row r="1420">
      <c r="A1420" s="167" t="s">
        <v>600</v>
      </c>
      <c r="B1420" s="243" t="s">
        <v>180</v>
      </c>
      <c r="C1420" s="53"/>
      <c r="D1420" s="245" t="s">
        <v>177</v>
      </c>
      <c r="E1420" s="53"/>
      <c r="F1420" s="53"/>
      <c r="G1420" s="190" t="s">
        <v>167</v>
      </c>
      <c r="H1420" s="28">
        <v>1.0</v>
      </c>
      <c r="I1420" s="190" t="s">
        <v>7</v>
      </c>
      <c r="J1420" s="191"/>
      <c r="K1420" s="190" t="s">
        <v>7</v>
      </c>
      <c r="L1420" s="191"/>
      <c r="M1420" s="53"/>
      <c r="N1420" s="53"/>
      <c r="O1420" s="53"/>
    </row>
    <row r="1421">
      <c r="A1421" s="167" t="s">
        <v>600</v>
      </c>
      <c r="B1421" s="243" t="s">
        <v>180</v>
      </c>
      <c r="C1421" s="53"/>
      <c r="D1421" s="245" t="s">
        <v>177</v>
      </c>
      <c r="E1421" s="53"/>
      <c r="F1421" s="53"/>
      <c r="G1421" s="190" t="s">
        <v>20</v>
      </c>
      <c r="H1421" s="28">
        <v>1.0</v>
      </c>
      <c r="I1421" s="190" t="s">
        <v>7</v>
      </c>
      <c r="J1421" s="191"/>
      <c r="K1421" s="190" t="s">
        <v>7</v>
      </c>
      <c r="L1421" s="191"/>
      <c r="M1421" s="53"/>
      <c r="N1421" s="53"/>
      <c r="O1421" s="53"/>
    </row>
    <row r="1422">
      <c r="A1422" s="167" t="s">
        <v>600</v>
      </c>
      <c r="B1422" s="243" t="s">
        <v>181</v>
      </c>
      <c r="C1422" s="53"/>
      <c r="D1422" s="245" t="s">
        <v>182</v>
      </c>
      <c r="E1422" s="53"/>
      <c r="F1422" s="53"/>
      <c r="G1422" s="190" t="s">
        <v>21</v>
      </c>
      <c r="H1422" s="28">
        <v>1.0</v>
      </c>
      <c r="I1422" s="243" t="s">
        <v>4</v>
      </c>
      <c r="J1422" s="192">
        <v>50.0</v>
      </c>
      <c r="K1422" s="243" t="s">
        <v>4</v>
      </c>
      <c r="L1422" s="192">
        <v>50.0</v>
      </c>
      <c r="M1422" s="53"/>
      <c r="N1422" s="53"/>
      <c r="O1422" s="53"/>
    </row>
    <row r="1423">
      <c r="A1423" s="167" t="s">
        <v>600</v>
      </c>
      <c r="B1423" s="243" t="s">
        <v>181</v>
      </c>
      <c r="C1423" s="53"/>
      <c r="D1423" s="245" t="s">
        <v>182</v>
      </c>
      <c r="E1423" s="53"/>
      <c r="F1423" s="53"/>
      <c r="G1423" s="190" t="s">
        <v>13</v>
      </c>
      <c r="H1423" s="28">
        <v>1.0</v>
      </c>
      <c r="I1423" s="190" t="s">
        <v>4</v>
      </c>
      <c r="J1423" s="191"/>
      <c r="K1423" s="190" t="s">
        <v>4</v>
      </c>
      <c r="L1423" s="191"/>
      <c r="M1423" s="53"/>
      <c r="N1423" s="53"/>
      <c r="O1423" s="53"/>
    </row>
    <row r="1424">
      <c r="A1424" s="167" t="s">
        <v>600</v>
      </c>
      <c r="B1424" s="243" t="s">
        <v>181</v>
      </c>
      <c r="C1424" s="53"/>
      <c r="D1424" s="245" t="s">
        <v>182</v>
      </c>
      <c r="E1424" s="53"/>
      <c r="F1424" s="53"/>
      <c r="G1424" s="190" t="s">
        <v>14</v>
      </c>
      <c r="H1424" s="28">
        <v>1.0</v>
      </c>
      <c r="I1424" s="190" t="s">
        <v>4</v>
      </c>
      <c r="J1424" s="191"/>
      <c r="K1424" s="190" t="s">
        <v>4</v>
      </c>
      <c r="L1424" s="191"/>
      <c r="M1424" s="53"/>
      <c r="N1424" s="53"/>
      <c r="O1424" s="53"/>
    </row>
    <row r="1425">
      <c r="A1425" s="167" t="s">
        <v>600</v>
      </c>
      <c r="B1425" s="243" t="s">
        <v>181</v>
      </c>
      <c r="C1425" s="53"/>
      <c r="D1425" s="245" t="s">
        <v>182</v>
      </c>
      <c r="E1425" s="53"/>
      <c r="F1425" s="53"/>
      <c r="G1425" s="190" t="s">
        <v>15</v>
      </c>
      <c r="H1425" s="28">
        <v>1.0</v>
      </c>
      <c r="I1425" s="190" t="s">
        <v>4</v>
      </c>
      <c r="J1425" s="191"/>
      <c r="K1425" s="190" t="s">
        <v>4</v>
      </c>
      <c r="L1425" s="191"/>
      <c r="M1425" s="53"/>
      <c r="N1425" s="53"/>
      <c r="O1425" s="53"/>
    </row>
    <row r="1426">
      <c r="A1426" s="167" t="s">
        <v>600</v>
      </c>
      <c r="B1426" s="243" t="s">
        <v>181</v>
      </c>
      <c r="C1426" s="53"/>
      <c r="D1426" s="245" t="s">
        <v>182</v>
      </c>
      <c r="E1426" s="53"/>
      <c r="F1426" s="53"/>
      <c r="G1426" s="190" t="s">
        <v>16</v>
      </c>
      <c r="H1426" s="28">
        <v>1.0</v>
      </c>
      <c r="I1426" s="190" t="s">
        <v>4</v>
      </c>
      <c r="J1426" s="191"/>
      <c r="K1426" s="190" t="s">
        <v>4</v>
      </c>
      <c r="L1426" s="191"/>
      <c r="M1426" s="53"/>
      <c r="N1426" s="53"/>
      <c r="O1426" s="53"/>
    </row>
    <row r="1427">
      <c r="A1427" s="167" t="s">
        <v>600</v>
      </c>
      <c r="B1427" s="243" t="s">
        <v>181</v>
      </c>
      <c r="C1427" s="53"/>
      <c r="D1427" s="245" t="s">
        <v>182</v>
      </c>
      <c r="E1427" s="53"/>
      <c r="F1427" s="53"/>
      <c r="G1427" s="190" t="s">
        <v>17</v>
      </c>
      <c r="H1427" s="28">
        <v>1.0</v>
      </c>
      <c r="I1427" s="190" t="s">
        <v>4</v>
      </c>
      <c r="J1427" s="191"/>
      <c r="K1427" s="190" t="s">
        <v>4</v>
      </c>
      <c r="L1427" s="191"/>
      <c r="M1427" s="53"/>
      <c r="N1427" s="53"/>
      <c r="O1427" s="53"/>
    </row>
    <row r="1428">
      <c r="A1428" s="167" t="s">
        <v>600</v>
      </c>
      <c r="B1428" s="243" t="s">
        <v>181</v>
      </c>
      <c r="C1428" s="53"/>
      <c r="D1428" s="245" t="s">
        <v>182</v>
      </c>
      <c r="E1428" s="53"/>
      <c r="F1428" s="53"/>
      <c r="G1428" s="190" t="s">
        <v>18</v>
      </c>
      <c r="H1428" s="28">
        <v>1.0</v>
      </c>
      <c r="I1428" s="190" t="s">
        <v>4</v>
      </c>
      <c r="J1428" s="191"/>
      <c r="K1428" s="190" t="s">
        <v>4</v>
      </c>
      <c r="L1428" s="191"/>
      <c r="M1428" s="53"/>
      <c r="N1428" s="53"/>
      <c r="O1428" s="53"/>
    </row>
    <row r="1429">
      <c r="A1429" s="167" t="s">
        <v>600</v>
      </c>
      <c r="B1429" s="243" t="s">
        <v>181</v>
      </c>
      <c r="C1429" s="53"/>
      <c r="D1429" s="245" t="s">
        <v>182</v>
      </c>
      <c r="E1429" s="53"/>
      <c r="F1429" s="53"/>
      <c r="G1429" s="190" t="s">
        <v>19</v>
      </c>
      <c r="H1429" s="28">
        <v>1.0</v>
      </c>
      <c r="I1429" s="190" t="s">
        <v>4</v>
      </c>
      <c r="J1429" s="191"/>
      <c r="K1429" s="190" t="s">
        <v>4</v>
      </c>
      <c r="L1429" s="191"/>
      <c r="M1429" s="53"/>
      <c r="N1429" s="53"/>
      <c r="O1429" s="53"/>
    </row>
    <row r="1430">
      <c r="A1430" s="167" t="s">
        <v>600</v>
      </c>
      <c r="B1430" s="243" t="s">
        <v>181</v>
      </c>
      <c r="C1430" s="53"/>
      <c r="D1430" s="245" t="s">
        <v>182</v>
      </c>
      <c r="E1430" s="53"/>
      <c r="F1430" s="53"/>
      <c r="G1430" s="190" t="s">
        <v>20</v>
      </c>
      <c r="H1430" s="28">
        <v>1.0</v>
      </c>
      <c r="I1430" s="190" t="s">
        <v>4</v>
      </c>
      <c r="J1430" s="191"/>
      <c r="K1430" s="190" t="s">
        <v>4</v>
      </c>
      <c r="L1430" s="191"/>
      <c r="M1430" s="53"/>
      <c r="N1430" s="53"/>
      <c r="O1430" s="53"/>
    </row>
    <row r="1431">
      <c r="A1431" s="167" t="s">
        <v>600</v>
      </c>
      <c r="B1431" s="243" t="s">
        <v>181</v>
      </c>
      <c r="C1431" s="53"/>
      <c r="D1431" s="245" t="s">
        <v>182</v>
      </c>
      <c r="E1431" s="53"/>
      <c r="F1431" s="53"/>
      <c r="G1431" s="190" t="s">
        <v>21</v>
      </c>
      <c r="H1431" s="28">
        <v>1.0</v>
      </c>
      <c r="I1431" s="190" t="s">
        <v>7</v>
      </c>
      <c r="J1431" s="191"/>
      <c r="K1431" s="190" t="s">
        <v>7</v>
      </c>
      <c r="L1431" s="191"/>
      <c r="M1431" s="53"/>
      <c r="N1431" s="53"/>
      <c r="O1431" s="53"/>
    </row>
    <row r="1432">
      <c r="A1432" s="167" t="s">
        <v>600</v>
      </c>
      <c r="B1432" s="243" t="s">
        <v>181</v>
      </c>
      <c r="C1432" s="53"/>
      <c r="D1432" s="245" t="s">
        <v>182</v>
      </c>
      <c r="E1432" s="53"/>
      <c r="F1432" s="53"/>
      <c r="G1432" s="190" t="s">
        <v>161</v>
      </c>
      <c r="H1432" s="28">
        <v>1.0</v>
      </c>
      <c r="I1432" s="190" t="s">
        <v>7</v>
      </c>
      <c r="J1432" s="191"/>
      <c r="K1432" s="190" t="s">
        <v>7</v>
      </c>
      <c r="L1432" s="191"/>
      <c r="M1432" s="53"/>
      <c r="N1432" s="53"/>
      <c r="O1432" s="53"/>
    </row>
    <row r="1433">
      <c r="A1433" s="167" t="s">
        <v>600</v>
      </c>
      <c r="B1433" s="243" t="s">
        <v>181</v>
      </c>
      <c r="C1433" s="53"/>
      <c r="D1433" s="245" t="s">
        <v>182</v>
      </c>
      <c r="E1433" s="53"/>
      <c r="F1433" s="53"/>
      <c r="G1433" s="190" t="s">
        <v>162</v>
      </c>
      <c r="H1433" s="28">
        <v>1.0</v>
      </c>
      <c r="I1433" s="190" t="s">
        <v>7</v>
      </c>
      <c r="J1433" s="191"/>
      <c r="K1433" s="190" t="s">
        <v>7</v>
      </c>
      <c r="L1433" s="191"/>
      <c r="M1433" s="53"/>
      <c r="N1433" s="53"/>
      <c r="O1433" s="53"/>
    </row>
    <row r="1434">
      <c r="A1434" s="167" t="s">
        <v>600</v>
      </c>
      <c r="B1434" s="243" t="s">
        <v>181</v>
      </c>
      <c r="C1434" s="53"/>
      <c r="D1434" s="245" t="s">
        <v>182</v>
      </c>
      <c r="E1434" s="53"/>
      <c r="F1434" s="53"/>
      <c r="G1434" s="190" t="s">
        <v>163</v>
      </c>
      <c r="H1434" s="28">
        <v>1.0</v>
      </c>
      <c r="I1434" s="190" t="s">
        <v>7</v>
      </c>
      <c r="J1434" s="191"/>
      <c r="K1434" s="190" t="s">
        <v>7</v>
      </c>
      <c r="L1434" s="191"/>
      <c r="M1434" s="53"/>
      <c r="N1434" s="53"/>
      <c r="O1434" s="53"/>
    </row>
    <row r="1435">
      <c r="A1435" s="167" t="s">
        <v>600</v>
      </c>
      <c r="B1435" s="243" t="s">
        <v>181</v>
      </c>
      <c r="C1435" s="53"/>
      <c r="D1435" s="245" t="s">
        <v>182</v>
      </c>
      <c r="E1435" s="53"/>
      <c r="F1435" s="53"/>
      <c r="G1435" s="190" t="s">
        <v>164</v>
      </c>
      <c r="H1435" s="28">
        <v>1.0</v>
      </c>
      <c r="I1435" s="190" t="s">
        <v>7</v>
      </c>
      <c r="J1435" s="191"/>
      <c r="K1435" s="190" t="s">
        <v>7</v>
      </c>
      <c r="L1435" s="191"/>
      <c r="M1435" s="53"/>
      <c r="N1435" s="53"/>
      <c r="O1435" s="53"/>
    </row>
    <row r="1436">
      <c r="A1436" s="167" t="s">
        <v>600</v>
      </c>
      <c r="B1436" s="243" t="s">
        <v>181</v>
      </c>
      <c r="C1436" s="53"/>
      <c r="D1436" s="245" t="s">
        <v>182</v>
      </c>
      <c r="E1436" s="53"/>
      <c r="F1436" s="53"/>
      <c r="G1436" s="190" t="s">
        <v>165</v>
      </c>
      <c r="H1436" s="28">
        <v>1.0</v>
      </c>
      <c r="I1436" s="190" t="s">
        <v>7</v>
      </c>
      <c r="J1436" s="191"/>
      <c r="K1436" s="190" t="s">
        <v>7</v>
      </c>
      <c r="L1436" s="191"/>
      <c r="M1436" s="53"/>
      <c r="N1436" s="53"/>
      <c r="O1436" s="53"/>
    </row>
    <row r="1437">
      <c r="A1437" s="167" t="s">
        <v>600</v>
      </c>
      <c r="B1437" s="243" t="s">
        <v>181</v>
      </c>
      <c r="C1437" s="53"/>
      <c r="D1437" s="245" t="s">
        <v>182</v>
      </c>
      <c r="E1437" s="53"/>
      <c r="F1437" s="53"/>
      <c r="G1437" s="190" t="s">
        <v>166</v>
      </c>
      <c r="H1437" s="28">
        <v>1.0</v>
      </c>
      <c r="I1437" s="190" t="s">
        <v>7</v>
      </c>
      <c r="J1437" s="191"/>
      <c r="K1437" s="190" t="s">
        <v>7</v>
      </c>
      <c r="L1437" s="191"/>
      <c r="M1437" s="53"/>
      <c r="N1437" s="53"/>
      <c r="O1437" s="53"/>
    </row>
    <row r="1438">
      <c r="A1438" s="167" t="s">
        <v>600</v>
      </c>
      <c r="B1438" s="243" t="s">
        <v>181</v>
      </c>
      <c r="C1438" s="53"/>
      <c r="D1438" s="245" t="s">
        <v>182</v>
      </c>
      <c r="E1438" s="53"/>
      <c r="F1438" s="53"/>
      <c r="G1438" s="190" t="s">
        <v>167</v>
      </c>
      <c r="H1438" s="28">
        <v>1.0</v>
      </c>
      <c r="I1438" s="190" t="s">
        <v>7</v>
      </c>
      <c r="J1438" s="191"/>
      <c r="K1438" s="190" t="s">
        <v>7</v>
      </c>
      <c r="L1438" s="191"/>
      <c r="M1438" s="53"/>
      <c r="N1438" s="53"/>
      <c r="O1438" s="53"/>
    </row>
    <row r="1439">
      <c r="A1439" s="167" t="s">
        <v>600</v>
      </c>
      <c r="B1439" s="243" t="s">
        <v>181</v>
      </c>
      <c r="C1439" s="53"/>
      <c r="D1439" s="245" t="s">
        <v>182</v>
      </c>
      <c r="E1439" s="53"/>
      <c r="F1439" s="53"/>
      <c r="G1439" s="190" t="s">
        <v>20</v>
      </c>
      <c r="H1439" s="28">
        <v>1.0</v>
      </c>
      <c r="I1439" s="190" t="s">
        <v>7</v>
      </c>
      <c r="J1439" s="191"/>
      <c r="K1439" s="190" t="s">
        <v>7</v>
      </c>
      <c r="L1439" s="191"/>
      <c r="M1439" s="53"/>
      <c r="N1439" s="53"/>
      <c r="O1439" s="53"/>
    </row>
    <row r="1440">
      <c r="A1440" s="167" t="s">
        <v>600</v>
      </c>
      <c r="B1440" s="243" t="s">
        <v>183</v>
      </c>
      <c r="C1440" s="53"/>
      <c r="D1440" s="245" t="s">
        <v>182</v>
      </c>
      <c r="E1440" s="53"/>
      <c r="F1440" s="53"/>
      <c r="G1440" s="190" t="s">
        <v>21</v>
      </c>
      <c r="H1440" s="28">
        <v>1.0</v>
      </c>
      <c r="I1440" s="243" t="s">
        <v>4</v>
      </c>
      <c r="J1440" s="192">
        <v>76.0</v>
      </c>
      <c r="K1440" s="243" t="s">
        <v>4</v>
      </c>
      <c r="L1440" s="192">
        <v>76.0</v>
      </c>
      <c r="M1440" s="53"/>
      <c r="N1440" s="53"/>
      <c r="O1440" s="53"/>
    </row>
    <row r="1441">
      <c r="A1441" s="167" t="s">
        <v>600</v>
      </c>
      <c r="B1441" s="243" t="s">
        <v>183</v>
      </c>
      <c r="C1441" s="53"/>
      <c r="D1441" s="245" t="s">
        <v>182</v>
      </c>
      <c r="E1441" s="53"/>
      <c r="F1441" s="53"/>
      <c r="G1441" s="190" t="s">
        <v>13</v>
      </c>
      <c r="H1441" s="28">
        <v>1.0</v>
      </c>
      <c r="I1441" s="190" t="s">
        <v>4</v>
      </c>
      <c r="J1441" s="191"/>
      <c r="K1441" s="190" t="s">
        <v>4</v>
      </c>
      <c r="L1441" s="191"/>
      <c r="M1441" s="53"/>
      <c r="N1441" s="53"/>
      <c r="O1441" s="53"/>
    </row>
    <row r="1442">
      <c r="A1442" s="167" t="s">
        <v>600</v>
      </c>
      <c r="B1442" s="243" t="s">
        <v>183</v>
      </c>
      <c r="C1442" s="53"/>
      <c r="D1442" s="245" t="s">
        <v>182</v>
      </c>
      <c r="E1442" s="53"/>
      <c r="F1442" s="53"/>
      <c r="G1442" s="190" t="s">
        <v>14</v>
      </c>
      <c r="H1442" s="28">
        <v>1.0</v>
      </c>
      <c r="I1442" s="190" t="s">
        <v>4</v>
      </c>
      <c r="J1442" s="191"/>
      <c r="K1442" s="190" t="s">
        <v>4</v>
      </c>
      <c r="L1442" s="191"/>
      <c r="M1442" s="53"/>
      <c r="N1442" s="53"/>
      <c r="O1442" s="53"/>
    </row>
    <row r="1443">
      <c r="A1443" s="167" t="s">
        <v>600</v>
      </c>
      <c r="B1443" s="243" t="s">
        <v>183</v>
      </c>
      <c r="C1443" s="53"/>
      <c r="D1443" s="245" t="s">
        <v>182</v>
      </c>
      <c r="E1443" s="53"/>
      <c r="F1443" s="53"/>
      <c r="G1443" s="190" t="s">
        <v>15</v>
      </c>
      <c r="H1443" s="28">
        <v>1.0</v>
      </c>
      <c r="I1443" s="190" t="s">
        <v>4</v>
      </c>
      <c r="J1443" s="191"/>
      <c r="K1443" s="190" t="s">
        <v>4</v>
      </c>
      <c r="L1443" s="191"/>
      <c r="M1443" s="53"/>
      <c r="N1443" s="53"/>
      <c r="O1443" s="53"/>
    </row>
    <row r="1444">
      <c r="A1444" s="167" t="s">
        <v>600</v>
      </c>
      <c r="B1444" s="243" t="s">
        <v>183</v>
      </c>
      <c r="C1444" s="53"/>
      <c r="D1444" s="245" t="s">
        <v>182</v>
      </c>
      <c r="E1444" s="53"/>
      <c r="F1444" s="53"/>
      <c r="G1444" s="190" t="s">
        <v>16</v>
      </c>
      <c r="H1444" s="28">
        <v>1.0</v>
      </c>
      <c r="I1444" s="190" t="s">
        <v>4</v>
      </c>
      <c r="J1444" s="191"/>
      <c r="K1444" s="190" t="s">
        <v>4</v>
      </c>
      <c r="L1444" s="191"/>
      <c r="M1444" s="53"/>
      <c r="N1444" s="53"/>
      <c r="O1444" s="53"/>
    </row>
    <row r="1445">
      <c r="A1445" s="167" t="s">
        <v>600</v>
      </c>
      <c r="B1445" s="243" t="s">
        <v>183</v>
      </c>
      <c r="C1445" s="53"/>
      <c r="D1445" s="245" t="s">
        <v>182</v>
      </c>
      <c r="E1445" s="53"/>
      <c r="F1445" s="53"/>
      <c r="G1445" s="190" t="s">
        <v>17</v>
      </c>
      <c r="H1445" s="28">
        <v>1.0</v>
      </c>
      <c r="I1445" s="190" t="s">
        <v>4</v>
      </c>
      <c r="J1445" s="191"/>
      <c r="K1445" s="190" t="s">
        <v>4</v>
      </c>
      <c r="L1445" s="191"/>
      <c r="M1445" s="53"/>
      <c r="N1445" s="53"/>
      <c r="O1445" s="53"/>
    </row>
    <row r="1446">
      <c r="A1446" s="167" t="s">
        <v>600</v>
      </c>
      <c r="B1446" s="243" t="s">
        <v>183</v>
      </c>
      <c r="C1446" s="53"/>
      <c r="D1446" s="245" t="s">
        <v>182</v>
      </c>
      <c r="E1446" s="53"/>
      <c r="F1446" s="53"/>
      <c r="G1446" s="190" t="s">
        <v>18</v>
      </c>
      <c r="H1446" s="28">
        <v>1.0</v>
      </c>
      <c r="I1446" s="190" t="s">
        <v>4</v>
      </c>
      <c r="J1446" s="191"/>
      <c r="K1446" s="190" t="s">
        <v>4</v>
      </c>
      <c r="L1446" s="191"/>
      <c r="M1446" s="53"/>
      <c r="N1446" s="53"/>
      <c r="O1446" s="53"/>
    </row>
    <row r="1447">
      <c r="A1447" s="167" t="s">
        <v>600</v>
      </c>
      <c r="B1447" s="243" t="s">
        <v>183</v>
      </c>
      <c r="C1447" s="53"/>
      <c r="D1447" s="245" t="s">
        <v>182</v>
      </c>
      <c r="E1447" s="53"/>
      <c r="F1447" s="53"/>
      <c r="G1447" s="190" t="s">
        <v>19</v>
      </c>
      <c r="H1447" s="28">
        <v>1.0</v>
      </c>
      <c r="I1447" s="190" t="s">
        <v>4</v>
      </c>
      <c r="J1447" s="191"/>
      <c r="K1447" s="190" t="s">
        <v>4</v>
      </c>
      <c r="L1447" s="191"/>
      <c r="M1447" s="53"/>
      <c r="N1447" s="53"/>
      <c r="O1447" s="53"/>
    </row>
    <row r="1448">
      <c r="A1448" s="167" t="s">
        <v>600</v>
      </c>
      <c r="B1448" s="243" t="s">
        <v>183</v>
      </c>
      <c r="C1448" s="53"/>
      <c r="D1448" s="245" t="s">
        <v>182</v>
      </c>
      <c r="E1448" s="53"/>
      <c r="F1448" s="53"/>
      <c r="G1448" s="190" t="s">
        <v>20</v>
      </c>
      <c r="H1448" s="28">
        <v>1.0</v>
      </c>
      <c r="I1448" s="190" t="s">
        <v>4</v>
      </c>
      <c r="J1448" s="191"/>
      <c r="K1448" s="190" t="s">
        <v>4</v>
      </c>
      <c r="L1448" s="191"/>
      <c r="M1448" s="53"/>
      <c r="N1448" s="53"/>
      <c r="O1448" s="53"/>
    </row>
    <row r="1449">
      <c r="A1449" s="167" t="s">
        <v>600</v>
      </c>
      <c r="B1449" s="243" t="s">
        <v>183</v>
      </c>
      <c r="C1449" s="53"/>
      <c r="D1449" s="245" t="s">
        <v>182</v>
      </c>
      <c r="E1449" s="53"/>
      <c r="F1449" s="53"/>
      <c r="G1449" s="190" t="s">
        <v>21</v>
      </c>
      <c r="H1449" s="28">
        <v>1.0</v>
      </c>
      <c r="I1449" s="190" t="s">
        <v>7</v>
      </c>
      <c r="J1449" s="191"/>
      <c r="K1449" s="190" t="s">
        <v>7</v>
      </c>
      <c r="L1449" s="191"/>
      <c r="M1449" s="53"/>
      <c r="N1449" s="53"/>
      <c r="O1449" s="53"/>
    </row>
    <row r="1450">
      <c r="A1450" s="167" t="s">
        <v>600</v>
      </c>
      <c r="B1450" s="243" t="s">
        <v>183</v>
      </c>
      <c r="C1450" s="53"/>
      <c r="D1450" s="245" t="s">
        <v>182</v>
      </c>
      <c r="E1450" s="53"/>
      <c r="F1450" s="53"/>
      <c r="G1450" s="190" t="s">
        <v>161</v>
      </c>
      <c r="H1450" s="28">
        <v>1.0</v>
      </c>
      <c r="I1450" s="190" t="s">
        <v>7</v>
      </c>
      <c r="J1450" s="191"/>
      <c r="K1450" s="190" t="s">
        <v>7</v>
      </c>
      <c r="L1450" s="191"/>
      <c r="M1450" s="53"/>
      <c r="N1450" s="53"/>
      <c r="O1450" s="53"/>
    </row>
    <row r="1451">
      <c r="A1451" s="167" t="s">
        <v>600</v>
      </c>
      <c r="B1451" s="243" t="s">
        <v>183</v>
      </c>
      <c r="C1451" s="53"/>
      <c r="D1451" s="245" t="s">
        <v>182</v>
      </c>
      <c r="E1451" s="53"/>
      <c r="F1451" s="53"/>
      <c r="G1451" s="190" t="s">
        <v>162</v>
      </c>
      <c r="H1451" s="28">
        <v>1.0</v>
      </c>
      <c r="I1451" s="190" t="s">
        <v>7</v>
      </c>
      <c r="J1451" s="191"/>
      <c r="K1451" s="190" t="s">
        <v>7</v>
      </c>
      <c r="L1451" s="191"/>
      <c r="M1451" s="53"/>
      <c r="N1451" s="53"/>
      <c r="O1451" s="53"/>
    </row>
    <row r="1452">
      <c r="A1452" s="167" t="s">
        <v>600</v>
      </c>
      <c r="B1452" s="243" t="s">
        <v>183</v>
      </c>
      <c r="C1452" s="53"/>
      <c r="D1452" s="245" t="s">
        <v>182</v>
      </c>
      <c r="E1452" s="53"/>
      <c r="F1452" s="53"/>
      <c r="G1452" s="190" t="s">
        <v>163</v>
      </c>
      <c r="H1452" s="28">
        <v>1.0</v>
      </c>
      <c r="I1452" s="190" t="s">
        <v>7</v>
      </c>
      <c r="J1452" s="191"/>
      <c r="K1452" s="190" t="s">
        <v>7</v>
      </c>
      <c r="L1452" s="191"/>
      <c r="M1452" s="53"/>
      <c r="N1452" s="53"/>
      <c r="O1452" s="53"/>
    </row>
    <row r="1453">
      <c r="A1453" s="167" t="s">
        <v>600</v>
      </c>
      <c r="B1453" s="243" t="s">
        <v>183</v>
      </c>
      <c r="C1453" s="53"/>
      <c r="D1453" s="245" t="s">
        <v>182</v>
      </c>
      <c r="E1453" s="53"/>
      <c r="F1453" s="53"/>
      <c r="G1453" s="190" t="s">
        <v>164</v>
      </c>
      <c r="H1453" s="28">
        <v>1.0</v>
      </c>
      <c r="I1453" s="190" t="s">
        <v>7</v>
      </c>
      <c r="J1453" s="191"/>
      <c r="K1453" s="190" t="s">
        <v>7</v>
      </c>
      <c r="L1453" s="191"/>
      <c r="M1453" s="53"/>
      <c r="N1453" s="53"/>
      <c r="O1453" s="53"/>
    </row>
    <row r="1454">
      <c r="A1454" s="167" t="s">
        <v>600</v>
      </c>
      <c r="B1454" s="243" t="s">
        <v>183</v>
      </c>
      <c r="C1454" s="53"/>
      <c r="D1454" s="245" t="s">
        <v>182</v>
      </c>
      <c r="E1454" s="53"/>
      <c r="F1454" s="53"/>
      <c r="G1454" s="190" t="s">
        <v>165</v>
      </c>
      <c r="H1454" s="28">
        <v>1.0</v>
      </c>
      <c r="I1454" s="190" t="s">
        <v>7</v>
      </c>
      <c r="J1454" s="191"/>
      <c r="K1454" s="190" t="s">
        <v>7</v>
      </c>
      <c r="L1454" s="191"/>
      <c r="M1454" s="53"/>
      <c r="N1454" s="53"/>
      <c r="O1454" s="53"/>
    </row>
    <row r="1455">
      <c r="A1455" s="167" t="s">
        <v>600</v>
      </c>
      <c r="B1455" s="243" t="s">
        <v>183</v>
      </c>
      <c r="C1455" s="53"/>
      <c r="D1455" s="245" t="s">
        <v>182</v>
      </c>
      <c r="E1455" s="53"/>
      <c r="F1455" s="53"/>
      <c r="G1455" s="190" t="s">
        <v>166</v>
      </c>
      <c r="H1455" s="28">
        <v>1.0</v>
      </c>
      <c r="I1455" s="190" t="s">
        <v>7</v>
      </c>
      <c r="J1455" s="191"/>
      <c r="K1455" s="190" t="s">
        <v>7</v>
      </c>
      <c r="L1455" s="191"/>
      <c r="M1455" s="53"/>
      <c r="N1455" s="53"/>
      <c r="O1455" s="53"/>
    </row>
    <row r="1456">
      <c r="A1456" s="167" t="s">
        <v>600</v>
      </c>
      <c r="B1456" s="243" t="s">
        <v>183</v>
      </c>
      <c r="C1456" s="53"/>
      <c r="D1456" s="245" t="s">
        <v>182</v>
      </c>
      <c r="E1456" s="53"/>
      <c r="F1456" s="53"/>
      <c r="G1456" s="190" t="s">
        <v>167</v>
      </c>
      <c r="H1456" s="28">
        <v>1.0</v>
      </c>
      <c r="I1456" s="190" t="s">
        <v>7</v>
      </c>
      <c r="J1456" s="191"/>
      <c r="K1456" s="190" t="s">
        <v>7</v>
      </c>
      <c r="L1456" s="191"/>
      <c r="M1456" s="53"/>
      <c r="N1456" s="53"/>
      <c r="O1456" s="53"/>
    </row>
    <row r="1457">
      <c r="A1457" s="167" t="s">
        <v>600</v>
      </c>
      <c r="B1457" s="243" t="s">
        <v>183</v>
      </c>
      <c r="C1457" s="53"/>
      <c r="D1457" s="245" t="s">
        <v>182</v>
      </c>
      <c r="E1457" s="53"/>
      <c r="F1457" s="53"/>
      <c r="G1457" s="190" t="s">
        <v>20</v>
      </c>
      <c r="H1457" s="28">
        <v>1.0</v>
      </c>
      <c r="I1457" s="190" t="s">
        <v>7</v>
      </c>
      <c r="J1457" s="191"/>
      <c r="K1457" s="190" t="s">
        <v>7</v>
      </c>
      <c r="L1457" s="191"/>
      <c r="M1457" s="53"/>
      <c r="N1457" s="53"/>
      <c r="O1457" s="53"/>
    </row>
    <row r="1458">
      <c r="A1458" s="167" t="s">
        <v>600</v>
      </c>
      <c r="B1458" s="243" t="s">
        <v>184</v>
      </c>
      <c r="C1458" s="53"/>
      <c r="D1458" s="245" t="s">
        <v>182</v>
      </c>
      <c r="E1458" s="53"/>
      <c r="F1458" s="53"/>
      <c r="G1458" s="190" t="s">
        <v>21</v>
      </c>
      <c r="H1458" s="28">
        <v>1.0</v>
      </c>
      <c r="I1458" s="243" t="s">
        <v>4</v>
      </c>
      <c r="J1458" s="192">
        <v>136.0</v>
      </c>
      <c r="K1458" s="243" t="s">
        <v>4</v>
      </c>
      <c r="L1458" s="192">
        <v>136.0</v>
      </c>
      <c r="M1458" s="53"/>
      <c r="N1458" s="53"/>
      <c r="O1458" s="53"/>
    </row>
    <row r="1459">
      <c r="A1459" s="167" t="s">
        <v>600</v>
      </c>
      <c r="B1459" s="243" t="s">
        <v>184</v>
      </c>
      <c r="C1459" s="53"/>
      <c r="D1459" s="245" t="s">
        <v>182</v>
      </c>
      <c r="E1459" s="53"/>
      <c r="F1459" s="53"/>
      <c r="G1459" s="190" t="s">
        <v>13</v>
      </c>
      <c r="H1459" s="28">
        <v>1.0</v>
      </c>
      <c r="I1459" s="190" t="s">
        <v>4</v>
      </c>
      <c r="J1459" s="191"/>
      <c r="K1459" s="190" t="s">
        <v>4</v>
      </c>
      <c r="L1459" s="191"/>
      <c r="M1459" s="53"/>
      <c r="N1459" s="53"/>
      <c r="O1459" s="53"/>
    </row>
    <row r="1460">
      <c r="A1460" s="167" t="s">
        <v>600</v>
      </c>
      <c r="B1460" s="243" t="s">
        <v>184</v>
      </c>
      <c r="C1460" s="53"/>
      <c r="D1460" s="245" t="s">
        <v>182</v>
      </c>
      <c r="E1460" s="53"/>
      <c r="F1460" s="53"/>
      <c r="G1460" s="190" t="s">
        <v>14</v>
      </c>
      <c r="H1460" s="28">
        <v>1.0</v>
      </c>
      <c r="I1460" s="190" t="s">
        <v>4</v>
      </c>
      <c r="J1460" s="191"/>
      <c r="K1460" s="190" t="s">
        <v>4</v>
      </c>
      <c r="L1460" s="191"/>
      <c r="M1460" s="53"/>
      <c r="N1460" s="53"/>
      <c r="O1460" s="53"/>
    </row>
    <row r="1461">
      <c r="A1461" s="167" t="s">
        <v>600</v>
      </c>
      <c r="B1461" s="243" t="s">
        <v>184</v>
      </c>
      <c r="C1461" s="53"/>
      <c r="D1461" s="245" t="s">
        <v>182</v>
      </c>
      <c r="E1461" s="53"/>
      <c r="F1461" s="53"/>
      <c r="G1461" s="190" t="s">
        <v>15</v>
      </c>
      <c r="H1461" s="28">
        <v>1.0</v>
      </c>
      <c r="I1461" s="190" t="s">
        <v>4</v>
      </c>
      <c r="J1461" s="191"/>
      <c r="K1461" s="190" t="s">
        <v>4</v>
      </c>
      <c r="L1461" s="191"/>
      <c r="M1461" s="53"/>
      <c r="N1461" s="53"/>
      <c r="O1461" s="53"/>
    </row>
    <row r="1462">
      <c r="A1462" s="167" t="s">
        <v>600</v>
      </c>
      <c r="B1462" s="243" t="s">
        <v>184</v>
      </c>
      <c r="C1462" s="53"/>
      <c r="D1462" s="245" t="s">
        <v>182</v>
      </c>
      <c r="E1462" s="53"/>
      <c r="F1462" s="53"/>
      <c r="G1462" s="190" t="s">
        <v>16</v>
      </c>
      <c r="H1462" s="28">
        <v>1.0</v>
      </c>
      <c r="I1462" s="190" t="s">
        <v>4</v>
      </c>
      <c r="J1462" s="191"/>
      <c r="K1462" s="190" t="s">
        <v>4</v>
      </c>
      <c r="L1462" s="191"/>
      <c r="M1462" s="53"/>
      <c r="N1462" s="53"/>
      <c r="O1462" s="53"/>
    </row>
    <row r="1463">
      <c r="A1463" s="167" t="s">
        <v>600</v>
      </c>
      <c r="B1463" s="243" t="s">
        <v>184</v>
      </c>
      <c r="C1463" s="53"/>
      <c r="D1463" s="245" t="s">
        <v>182</v>
      </c>
      <c r="E1463" s="53"/>
      <c r="F1463" s="53"/>
      <c r="G1463" s="190" t="s">
        <v>17</v>
      </c>
      <c r="H1463" s="28">
        <v>1.0</v>
      </c>
      <c r="I1463" s="190" t="s">
        <v>4</v>
      </c>
      <c r="J1463" s="191"/>
      <c r="K1463" s="190" t="s">
        <v>4</v>
      </c>
      <c r="L1463" s="191"/>
      <c r="M1463" s="53"/>
      <c r="N1463" s="53"/>
      <c r="O1463" s="53"/>
    </row>
    <row r="1464">
      <c r="A1464" s="167" t="s">
        <v>600</v>
      </c>
      <c r="B1464" s="243" t="s">
        <v>184</v>
      </c>
      <c r="C1464" s="53"/>
      <c r="D1464" s="245" t="s">
        <v>182</v>
      </c>
      <c r="E1464" s="53"/>
      <c r="F1464" s="53"/>
      <c r="G1464" s="190" t="s">
        <v>18</v>
      </c>
      <c r="H1464" s="28">
        <v>1.0</v>
      </c>
      <c r="I1464" s="190" t="s">
        <v>4</v>
      </c>
      <c r="J1464" s="191"/>
      <c r="K1464" s="190" t="s">
        <v>4</v>
      </c>
      <c r="L1464" s="191"/>
      <c r="M1464" s="53"/>
      <c r="N1464" s="53"/>
      <c r="O1464" s="53"/>
    </row>
    <row r="1465">
      <c r="A1465" s="167" t="s">
        <v>600</v>
      </c>
      <c r="B1465" s="243" t="s">
        <v>184</v>
      </c>
      <c r="C1465" s="53"/>
      <c r="D1465" s="245" t="s">
        <v>182</v>
      </c>
      <c r="E1465" s="53"/>
      <c r="F1465" s="53"/>
      <c r="G1465" s="190" t="s">
        <v>19</v>
      </c>
      <c r="H1465" s="28">
        <v>1.0</v>
      </c>
      <c r="I1465" s="190" t="s">
        <v>4</v>
      </c>
      <c r="J1465" s="191"/>
      <c r="K1465" s="190" t="s">
        <v>4</v>
      </c>
      <c r="L1465" s="191"/>
      <c r="M1465" s="53"/>
      <c r="N1465" s="53"/>
      <c r="O1465" s="53"/>
    </row>
    <row r="1466">
      <c r="A1466" s="167" t="s">
        <v>600</v>
      </c>
      <c r="B1466" s="243" t="s">
        <v>184</v>
      </c>
      <c r="C1466" s="53"/>
      <c r="D1466" s="245" t="s">
        <v>182</v>
      </c>
      <c r="E1466" s="53"/>
      <c r="F1466" s="53"/>
      <c r="G1466" s="190" t="s">
        <v>20</v>
      </c>
      <c r="H1466" s="28">
        <v>1.0</v>
      </c>
      <c r="I1466" s="190" t="s">
        <v>4</v>
      </c>
      <c r="J1466" s="191"/>
      <c r="K1466" s="190" t="s">
        <v>4</v>
      </c>
      <c r="L1466" s="191"/>
      <c r="M1466" s="53"/>
      <c r="N1466" s="53"/>
      <c r="O1466" s="53"/>
    </row>
    <row r="1467">
      <c r="A1467" s="167" t="s">
        <v>600</v>
      </c>
      <c r="B1467" s="243" t="s">
        <v>184</v>
      </c>
      <c r="C1467" s="53"/>
      <c r="D1467" s="245" t="s">
        <v>182</v>
      </c>
      <c r="E1467" s="53"/>
      <c r="F1467" s="53"/>
      <c r="G1467" s="190" t="s">
        <v>21</v>
      </c>
      <c r="H1467" s="28">
        <v>1.0</v>
      </c>
      <c r="I1467" s="190" t="s">
        <v>7</v>
      </c>
      <c r="J1467" s="191"/>
      <c r="K1467" s="190" t="s">
        <v>7</v>
      </c>
      <c r="L1467" s="191"/>
      <c r="M1467" s="53"/>
      <c r="N1467" s="53"/>
      <c r="O1467" s="53"/>
    </row>
    <row r="1468">
      <c r="A1468" s="167" t="s">
        <v>600</v>
      </c>
      <c r="B1468" s="243" t="s">
        <v>184</v>
      </c>
      <c r="C1468" s="53"/>
      <c r="D1468" s="245" t="s">
        <v>182</v>
      </c>
      <c r="E1468" s="53"/>
      <c r="F1468" s="53"/>
      <c r="G1468" s="190" t="s">
        <v>161</v>
      </c>
      <c r="H1468" s="28">
        <v>1.0</v>
      </c>
      <c r="I1468" s="190" t="s">
        <v>7</v>
      </c>
      <c r="J1468" s="191"/>
      <c r="K1468" s="190" t="s">
        <v>7</v>
      </c>
      <c r="L1468" s="191"/>
      <c r="M1468" s="53"/>
      <c r="N1468" s="53"/>
      <c r="O1468" s="53"/>
    </row>
    <row r="1469">
      <c r="A1469" s="167" t="s">
        <v>600</v>
      </c>
      <c r="B1469" s="243" t="s">
        <v>184</v>
      </c>
      <c r="C1469" s="53"/>
      <c r="D1469" s="245" t="s">
        <v>182</v>
      </c>
      <c r="E1469" s="53"/>
      <c r="F1469" s="53"/>
      <c r="G1469" s="190" t="s">
        <v>162</v>
      </c>
      <c r="H1469" s="28">
        <v>1.0</v>
      </c>
      <c r="I1469" s="190" t="s">
        <v>7</v>
      </c>
      <c r="J1469" s="191"/>
      <c r="K1469" s="190" t="s">
        <v>7</v>
      </c>
      <c r="L1469" s="191"/>
      <c r="M1469" s="53"/>
      <c r="N1469" s="53"/>
      <c r="O1469" s="53"/>
    </row>
    <row r="1470">
      <c r="A1470" s="167" t="s">
        <v>600</v>
      </c>
      <c r="B1470" s="243" t="s">
        <v>184</v>
      </c>
      <c r="C1470" s="53"/>
      <c r="D1470" s="245" t="s">
        <v>182</v>
      </c>
      <c r="E1470" s="53"/>
      <c r="F1470" s="53"/>
      <c r="G1470" s="190" t="s">
        <v>163</v>
      </c>
      <c r="H1470" s="28">
        <v>1.0</v>
      </c>
      <c r="I1470" s="190" t="s">
        <v>7</v>
      </c>
      <c r="J1470" s="191"/>
      <c r="K1470" s="190" t="s">
        <v>7</v>
      </c>
      <c r="L1470" s="191"/>
      <c r="M1470" s="53"/>
      <c r="N1470" s="53"/>
      <c r="O1470" s="53"/>
    </row>
    <row r="1471">
      <c r="A1471" s="167" t="s">
        <v>600</v>
      </c>
      <c r="B1471" s="243" t="s">
        <v>184</v>
      </c>
      <c r="C1471" s="53"/>
      <c r="D1471" s="245" t="s">
        <v>182</v>
      </c>
      <c r="E1471" s="53"/>
      <c r="F1471" s="53"/>
      <c r="G1471" s="190" t="s">
        <v>164</v>
      </c>
      <c r="H1471" s="28">
        <v>1.0</v>
      </c>
      <c r="I1471" s="190" t="s">
        <v>7</v>
      </c>
      <c r="J1471" s="191"/>
      <c r="K1471" s="190" t="s">
        <v>7</v>
      </c>
      <c r="L1471" s="191"/>
      <c r="M1471" s="53"/>
      <c r="N1471" s="53"/>
      <c r="O1471" s="53"/>
    </row>
    <row r="1472">
      <c r="A1472" s="167" t="s">
        <v>600</v>
      </c>
      <c r="B1472" s="243" t="s">
        <v>184</v>
      </c>
      <c r="C1472" s="53"/>
      <c r="D1472" s="245" t="s">
        <v>182</v>
      </c>
      <c r="E1472" s="53"/>
      <c r="F1472" s="53"/>
      <c r="G1472" s="190" t="s">
        <v>165</v>
      </c>
      <c r="H1472" s="28">
        <v>1.0</v>
      </c>
      <c r="I1472" s="190" t="s">
        <v>7</v>
      </c>
      <c r="J1472" s="191"/>
      <c r="K1472" s="190" t="s">
        <v>7</v>
      </c>
      <c r="L1472" s="191"/>
      <c r="M1472" s="53"/>
      <c r="N1472" s="53"/>
      <c r="O1472" s="53"/>
    </row>
    <row r="1473">
      <c r="A1473" s="167" t="s">
        <v>600</v>
      </c>
      <c r="B1473" s="243" t="s">
        <v>184</v>
      </c>
      <c r="C1473" s="53"/>
      <c r="D1473" s="245" t="s">
        <v>182</v>
      </c>
      <c r="E1473" s="53"/>
      <c r="F1473" s="53"/>
      <c r="G1473" s="190" t="s">
        <v>166</v>
      </c>
      <c r="H1473" s="28">
        <v>1.0</v>
      </c>
      <c r="I1473" s="190" t="s">
        <v>7</v>
      </c>
      <c r="J1473" s="191"/>
      <c r="K1473" s="190" t="s">
        <v>7</v>
      </c>
      <c r="L1473" s="191"/>
      <c r="M1473" s="53"/>
      <c r="N1473" s="53"/>
      <c r="O1473" s="53"/>
    </row>
    <row r="1474">
      <c r="A1474" s="167" t="s">
        <v>600</v>
      </c>
      <c r="B1474" s="243" t="s">
        <v>184</v>
      </c>
      <c r="C1474" s="53"/>
      <c r="D1474" s="245" t="s">
        <v>182</v>
      </c>
      <c r="E1474" s="53"/>
      <c r="F1474" s="53"/>
      <c r="G1474" s="190" t="s">
        <v>167</v>
      </c>
      <c r="H1474" s="28">
        <v>1.0</v>
      </c>
      <c r="I1474" s="190" t="s">
        <v>7</v>
      </c>
      <c r="J1474" s="191"/>
      <c r="K1474" s="190" t="s">
        <v>7</v>
      </c>
      <c r="L1474" s="191"/>
      <c r="M1474" s="53"/>
      <c r="N1474" s="53"/>
      <c r="O1474" s="53"/>
    </row>
    <row r="1475">
      <c r="A1475" s="167" t="s">
        <v>600</v>
      </c>
      <c r="B1475" s="243" t="s">
        <v>184</v>
      </c>
      <c r="C1475" s="53"/>
      <c r="D1475" s="245" t="s">
        <v>182</v>
      </c>
      <c r="E1475" s="53"/>
      <c r="F1475" s="53"/>
      <c r="G1475" s="190" t="s">
        <v>20</v>
      </c>
      <c r="H1475" s="28">
        <v>1.0</v>
      </c>
      <c r="I1475" s="190" t="s">
        <v>7</v>
      </c>
      <c r="J1475" s="191"/>
      <c r="K1475" s="190" t="s">
        <v>7</v>
      </c>
      <c r="L1475" s="191"/>
      <c r="M1475" s="53"/>
      <c r="N1475" s="53"/>
      <c r="O1475" s="53"/>
    </row>
    <row r="1476">
      <c r="A1476" s="167" t="s">
        <v>600</v>
      </c>
      <c r="B1476" s="243" t="s">
        <v>185</v>
      </c>
      <c r="C1476" s="53"/>
      <c r="D1476" s="244" t="s">
        <v>182</v>
      </c>
      <c r="E1476" s="53"/>
      <c r="F1476" s="53"/>
      <c r="G1476" s="190" t="s">
        <v>21</v>
      </c>
      <c r="H1476" s="28">
        <v>1.0</v>
      </c>
      <c r="I1476" s="243" t="s">
        <v>4</v>
      </c>
      <c r="J1476" s="192">
        <v>110.0</v>
      </c>
      <c r="K1476" s="243" t="s">
        <v>4</v>
      </c>
      <c r="L1476" s="192">
        <v>110.0</v>
      </c>
      <c r="M1476" s="53"/>
      <c r="N1476" s="53"/>
      <c r="O1476" s="53"/>
    </row>
    <row r="1477">
      <c r="A1477" s="167" t="s">
        <v>600</v>
      </c>
      <c r="B1477" s="243" t="s">
        <v>185</v>
      </c>
      <c r="C1477" s="53"/>
      <c r="D1477" s="244" t="s">
        <v>182</v>
      </c>
      <c r="E1477" s="53"/>
      <c r="F1477" s="53"/>
      <c r="G1477" s="190" t="s">
        <v>13</v>
      </c>
      <c r="H1477" s="28">
        <v>1.0</v>
      </c>
      <c r="I1477" s="190" t="s">
        <v>4</v>
      </c>
      <c r="J1477" s="191"/>
      <c r="K1477" s="190" t="s">
        <v>4</v>
      </c>
      <c r="L1477" s="191"/>
      <c r="M1477" s="53"/>
      <c r="N1477" s="53"/>
      <c r="O1477" s="53"/>
    </row>
    <row r="1478">
      <c r="A1478" s="167" t="s">
        <v>600</v>
      </c>
      <c r="B1478" s="243" t="s">
        <v>185</v>
      </c>
      <c r="C1478" s="53"/>
      <c r="D1478" s="244" t="s">
        <v>182</v>
      </c>
      <c r="E1478" s="53"/>
      <c r="F1478" s="53"/>
      <c r="G1478" s="190" t="s">
        <v>14</v>
      </c>
      <c r="H1478" s="28">
        <v>1.0</v>
      </c>
      <c r="I1478" s="190" t="s">
        <v>4</v>
      </c>
      <c r="J1478" s="191"/>
      <c r="K1478" s="190" t="s">
        <v>4</v>
      </c>
      <c r="L1478" s="191"/>
      <c r="M1478" s="53"/>
      <c r="N1478" s="53"/>
      <c r="O1478" s="53"/>
    </row>
    <row r="1479">
      <c r="A1479" s="167" t="s">
        <v>600</v>
      </c>
      <c r="B1479" s="243" t="s">
        <v>185</v>
      </c>
      <c r="C1479" s="53"/>
      <c r="D1479" s="244" t="s">
        <v>182</v>
      </c>
      <c r="E1479" s="53"/>
      <c r="F1479" s="53"/>
      <c r="G1479" s="190" t="s">
        <v>15</v>
      </c>
      <c r="H1479" s="28">
        <v>1.0</v>
      </c>
      <c r="I1479" s="190" t="s">
        <v>4</v>
      </c>
      <c r="J1479" s="191"/>
      <c r="K1479" s="190" t="s">
        <v>4</v>
      </c>
      <c r="L1479" s="191"/>
      <c r="M1479" s="53"/>
      <c r="N1479" s="53"/>
      <c r="O1479" s="53"/>
    </row>
    <row r="1480">
      <c r="A1480" s="167" t="s">
        <v>600</v>
      </c>
      <c r="B1480" s="243" t="s">
        <v>185</v>
      </c>
      <c r="C1480" s="53"/>
      <c r="D1480" s="244" t="s">
        <v>182</v>
      </c>
      <c r="E1480" s="53"/>
      <c r="F1480" s="53"/>
      <c r="G1480" s="190" t="s">
        <v>16</v>
      </c>
      <c r="H1480" s="28">
        <v>1.0</v>
      </c>
      <c r="I1480" s="190" t="s">
        <v>4</v>
      </c>
      <c r="J1480" s="191"/>
      <c r="K1480" s="190" t="s">
        <v>4</v>
      </c>
      <c r="L1480" s="191"/>
      <c r="M1480" s="53"/>
      <c r="N1480" s="53"/>
      <c r="O1480" s="53"/>
    </row>
    <row r="1481">
      <c r="A1481" s="167" t="s">
        <v>600</v>
      </c>
      <c r="B1481" s="243" t="s">
        <v>185</v>
      </c>
      <c r="C1481" s="53"/>
      <c r="D1481" s="244" t="s">
        <v>182</v>
      </c>
      <c r="E1481" s="53"/>
      <c r="F1481" s="53"/>
      <c r="G1481" s="190" t="s">
        <v>17</v>
      </c>
      <c r="H1481" s="28">
        <v>1.0</v>
      </c>
      <c r="I1481" s="190" t="s">
        <v>4</v>
      </c>
      <c r="J1481" s="191"/>
      <c r="K1481" s="190" t="s">
        <v>4</v>
      </c>
      <c r="L1481" s="191"/>
      <c r="M1481" s="53"/>
      <c r="N1481" s="53"/>
      <c r="O1481" s="53"/>
    </row>
    <row r="1482">
      <c r="A1482" s="167" t="s">
        <v>600</v>
      </c>
      <c r="B1482" s="243" t="s">
        <v>185</v>
      </c>
      <c r="C1482" s="53"/>
      <c r="D1482" s="244" t="s">
        <v>182</v>
      </c>
      <c r="E1482" s="53"/>
      <c r="F1482" s="53"/>
      <c r="G1482" s="190" t="s">
        <v>18</v>
      </c>
      <c r="H1482" s="28">
        <v>1.0</v>
      </c>
      <c r="I1482" s="190" t="s">
        <v>4</v>
      </c>
      <c r="J1482" s="191"/>
      <c r="K1482" s="190" t="s">
        <v>4</v>
      </c>
      <c r="L1482" s="191"/>
      <c r="M1482" s="53"/>
      <c r="N1482" s="53"/>
      <c r="O1482" s="53"/>
    </row>
    <row r="1483">
      <c r="A1483" s="167" t="s">
        <v>600</v>
      </c>
      <c r="B1483" s="243" t="s">
        <v>185</v>
      </c>
      <c r="C1483" s="53"/>
      <c r="D1483" s="244" t="s">
        <v>182</v>
      </c>
      <c r="E1483" s="53"/>
      <c r="F1483" s="53"/>
      <c r="G1483" s="190" t="s">
        <v>19</v>
      </c>
      <c r="H1483" s="28">
        <v>1.0</v>
      </c>
      <c r="I1483" s="190" t="s">
        <v>4</v>
      </c>
      <c r="J1483" s="191"/>
      <c r="K1483" s="190" t="s">
        <v>4</v>
      </c>
      <c r="L1483" s="191"/>
      <c r="M1483" s="53"/>
      <c r="N1483" s="53"/>
      <c r="O1483" s="53"/>
    </row>
    <row r="1484">
      <c r="A1484" s="167" t="s">
        <v>600</v>
      </c>
      <c r="B1484" s="243" t="s">
        <v>185</v>
      </c>
      <c r="C1484" s="53"/>
      <c r="D1484" s="244" t="s">
        <v>182</v>
      </c>
      <c r="E1484" s="53"/>
      <c r="F1484" s="53"/>
      <c r="G1484" s="190" t="s">
        <v>20</v>
      </c>
      <c r="H1484" s="28">
        <v>1.0</v>
      </c>
      <c r="I1484" s="190" t="s">
        <v>4</v>
      </c>
      <c r="J1484" s="191"/>
      <c r="K1484" s="190" t="s">
        <v>4</v>
      </c>
      <c r="L1484" s="191"/>
      <c r="M1484" s="53"/>
      <c r="N1484" s="53"/>
      <c r="O1484" s="53"/>
    </row>
    <row r="1485">
      <c r="A1485" s="167" t="s">
        <v>600</v>
      </c>
      <c r="B1485" s="243" t="s">
        <v>185</v>
      </c>
      <c r="C1485" s="53"/>
      <c r="D1485" s="244" t="s">
        <v>182</v>
      </c>
      <c r="E1485" s="53"/>
      <c r="F1485" s="53"/>
      <c r="G1485" s="190" t="s">
        <v>21</v>
      </c>
      <c r="H1485" s="28">
        <v>1.0</v>
      </c>
      <c r="I1485" s="190" t="s">
        <v>7</v>
      </c>
      <c r="J1485" s="191"/>
      <c r="K1485" s="190" t="s">
        <v>7</v>
      </c>
      <c r="L1485" s="191"/>
      <c r="M1485" s="53"/>
      <c r="N1485" s="53"/>
      <c r="O1485" s="53"/>
    </row>
    <row r="1486">
      <c r="A1486" s="167" t="s">
        <v>600</v>
      </c>
      <c r="B1486" s="243" t="s">
        <v>185</v>
      </c>
      <c r="C1486" s="53"/>
      <c r="D1486" s="244" t="s">
        <v>182</v>
      </c>
      <c r="E1486" s="53"/>
      <c r="F1486" s="53"/>
      <c r="G1486" s="190" t="s">
        <v>161</v>
      </c>
      <c r="H1486" s="28">
        <v>1.0</v>
      </c>
      <c r="I1486" s="190" t="s">
        <v>7</v>
      </c>
      <c r="J1486" s="191"/>
      <c r="K1486" s="190" t="s">
        <v>7</v>
      </c>
      <c r="L1486" s="191"/>
      <c r="M1486" s="53"/>
      <c r="N1486" s="53"/>
      <c r="O1486" s="53"/>
    </row>
    <row r="1487">
      <c r="A1487" s="167" t="s">
        <v>600</v>
      </c>
      <c r="B1487" s="243" t="s">
        <v>185</v>
      </c>
      <c r="C1487" s="53"/>
      <c r="D1487" s="244" t="s">
        <v>182</v>
      </c>
      <c r="E1487" s="53"/>
      <c r="F1487" s="53"/>
      <c r="G1487" s="190" t="s">
        <v>162</v>
      </c>
      <c r="H1487" s="28">
        <v>1.0</v>
      </c>
      <c r="I1487" s="190" t="s">
        <v>7</v>
      </c>
      <c r="J1487" s="191"/>
      <c r="K1487" s="190" t="s">
        <v>7</v>
      </c>
      <c r="L1487" s="191"/>
      <c r="M1487" s="53"/>
      <c r="N1487" s="53"/>
      <c r="O1487" s="53"/>
    </row>
    <row r="1488">
      <c r="A1488" s="167" t="s">
        <v>600</v>
      </c>
      <c r="B1488" s="243" t="s">
        <v>185</v>
      </c>
      <c r="C1488" s="53"/>
      <c r="D1488" s="244" t="s">
        <v>182</v>
      </c>
      <c r="E1488" s="53"/>
      <c r="F1488" s="53"/>
      <c r="G1488" s="190" t="s">
        <v>163</v>
      </c>
      <c r="H1488" s="28">
        <v>1.0</v>
      </c>
      <c r="I1488" s="190" t="s">
        <v>7</v>
      </c>
      <c r="J1488" s="191"/>
      <c r="K1488" s="190" t="s">
        <v>7</v>
      </c>
      <c r="L1488" s="191"/>
      <c r="M1488" s="53"/>
      <c r="N1488" s="53"/>
      <c r="O1488" s="53"/>
    </row>
    <row r="1489">
      <c r="A1489" s="167" t="s">
        <v>600</v>
      </c>
      <c r="B1489" s="243" t="s">
        <v>185</v>
      </c>
      <c r="C1489" s="53"/>
      <c r="D1489" s="244" t="s">
        <v>182</v>
      </c>
      <c r="E1489" s="53"/>
      <c r="F1489" s="53"/>
      <c r="G1489" s="190" t="s">
        <v>164</v>
      </c>
      <c r="H1489" s="28">
        <v>1.0</v>
      </c>
      <c r="I1489" s="190" t="s">
        <v>7</v>
      </c>
      <c r="J1489" s="191"/>
      <c r="K1489" s="190" t="s">
        <v>7</v>
      </c>
      <c r="L1489" s="191"/>
      <c r="M1489" s="53"/>
      <c r="N1489" s="53"/>
      <c r="O1489" s="53"/>
    </row>
    <row r="1490">
      <c r="A1490" s="167" t="s">
        <v>600</v>
      </c>
      <c r="B1490" s="243" t="s">
        <v>185</v>
      </c>
      <c r="C1490" s="53"/>
      <c r="D1490" s="244" t="s">
        <v>182</v>
      </c>
      <c r="E1490" s="53"/>
      <c r="F1490" s="53"/>
      <c r="G1490" s="190" t="s">
        <v>165</v>
      </c>
      <c r="H1490" s="28">
        <v>1.0</v>
      </c>
      <c r="I1490" s="190" t="s">
        <v>7</v>
      </c>
      <c r="J1490" s="191"/>
      <c r="K1490" s="190" t="s">
        <v>7</v>
      </c>
      <c r="L1490" s="191"/>
      <c r="M1490" s="53"/>
      <c r="N1490" s="53"/>
      <c r="O1490" s="53"/>
    </row>
    <row r="1491">
      <c r="A1491" s="167" t="s">
        <v>600</v>
      </c>
      <c r="B1491" s="243" t="s">
        <v>185</v>
      </c>
      <c r="C1491" s="53"/>
      <c r="D1491" s="244" t="s">
        <v>182</v>
      </c>
      <c r="E1491" s="53"/>
      <c r="F1491" s="53"/>
      <c r="G1491" s="190" t="s">
        <v>166</v>
      </c>
      <c r="H1491" s="28">
        <v>1.0</v>
      </c>
      <c r="I1491" s="190" t="s">
        <v>7</v>
      </c>
      <c r="J1491" s="191"/>
      <c r="K1491" s="190" t="s">
        <v>7</v>
      </c>
      <c r="L1491" s="191"/>
      <c r="M1491" s="53"/>
      <c r="N1491" s="53"/>
      <c r="O1491" s="53"/>
    </row>
    <row r="1492">
      <c r="A1492" s="167" t="s">
        <v>600</v>
      </c>
      <c r="B1492" s="243" t="s">
        <v>185</v>
      </c>
      <c r="C1492" s="53"/>
      <c r="D1492" s="244" t="s">
        <v>182</v>
      </c>
      <c r="E1492" s="53"/>
      <c r="F1492" s="53"/>
      <c r="G1492" s="190" t="s">
        <v>167</v>
      </c>
      <c r="H1492" s="28">
        <v>1.0</v>
      </c>
      <c r="I1492" s="190" t="s">
        <v>7</v>
      </c>
      <c r="J1492" s="191"/>
      <c r="K1492" s="190" t="s">
        <v>7</v>
      </c>
      <c r="L1492" s="191"/>
      <c r="M1492" s="53"/>
      <c r="N1492" s="53"/>
      <c r="O1492" s="53"/>
    </row>
    <row r="1493">
      <c r="A1493" s="167" t="s">
        <v>600</v>
      </c>
      <c r="B1493" s="243" t="s">
        <v>185</v>
      </c>
      <c r="C1493" s="53"/>
      <c r="D1493" s="244" t="s">
        <v>182</v>
      </c>
      <c r="E1493" s="53"/>
      <c r="F1493" s="53"/>
      <c r="G1493" s="190" t="s">
        <v>20</v>
      </c>
      <c r="H1493" s="28">
        <v>1.0</v>
      </c>
      <c r="I1493" s="190" t="s">
        <v>7</v>
      </c>
      <c r="J1493" s="191"/>
      <c r="K1493" s="190" t="s">
        <v>7</v>
      </c>
      <c r="L1493" s="191"/>
      <c r="M1493" s="53"/>
      <c r="N1493" s="53"/>
      <c r="O1493" s="53"/>
    </row>
    <row r="1494">
      <c r="A1494" s="167" t="s">
        <v>600</v>
      </c>
      <c r="B1494" s="243" t="s">
        <v>186</v>
      </c>
      <c r="C1494" s="53"/>
      <c r="D1494" s="244" t="s">
        <v>187</v>
      </c>
      <c r="E1494" s="53"/>
      <c r="F1494" s="53"/>
      <c r="G1494" s="190" t="s">
        <v>21</v>
      </c>
      <c r="H1494" s="28">
        <v>1.0</v>
      </c>
      <c r="I1494" s="243" t="s">
        <v>4</v>
      </c>
      <c r="J1494" s="192">
        <v>125.0</v>
      </c>
      <c r="K1494" s="243" t="s">
        <v>4</v>
      </c>
      <c r="L1494" s="192">
        <v>125.0</v>
      </c>
      <c r="M1494" s="53"/>
      <c r="N1494" s="53"/>
      <c r="O1494" s="53"/>
    </row>
    <row r="1495">
      <c r="A1495" s="167" t="s">
        <v>600</v>
      </c>
      <c r="B1495" s="243" t="s">
        <v>186</v>
      </c>
      <c r="C1495" s="53"/>
      <c r="D1495" s="244" t="s">
        <v>187</v>
      </c>
      <c r="E1495" s="53"/>
      <c r="F1495" s="53"/>
      <c r="G1495" s="190" t="s">
        <v>13</v>
      </c>
      <c r="H1495" s="28">
        <v>1.0</v>
      </c>
      <c r="I1495" s="190" t="s">
        <v>4</v>
      </c>
      <c r="J1495" s="191"/>
      <c r="K1495" s="190" t="s">
        <v>4</v>
      </c>
      <c r="L1495" s="191"/>
      <c r="M1495" s="53"/>
      <c r="N1495" s="53"/>
      <c r="O1495" s="53"/>
    </row>
    <row r="1496">
      <c r="A1496" s="167" t="s">
        <v>600</v>
      </c>
      <c r="B1496" s="243" t="s">
        <v>186</v>
      </c>
      <c r="C1496" s="53"/>
      <c r="D1496" s="244" t="s">
        <v>187</v>
      </c>
      <c r="E1496" s="53"/>
      <c r="F1496" s="53"/>
      <c r="G1496" s="190" t="s">
        <v>14</v>
      </c>
      <c r="H1496" s="28">
        <v>1.0</v>
      </c>
      <c r="I1496" s="190" t="s">
        <v>4</v>
      </c>
      <c r="J1496" s="191"/>
      <c r="K1496" s="190" t="s">
        <v>4</v>
      </c>
      <c r="L1496" s="191"/>
      <c r="M1496" s="53"/>
      <c r="N1496" s="53"/>
      <c r="O1496" s="53"/>
    </row>
    <row r="1497">
      <c r="A1497" s="167" t="s">
        <v>600</v>
      </c>
      <c r="B1497" s="243" t="s">
        <v>186</v>
      </c>
      <c r="C1497" s="53"/>
      <c r="D1497" s="244" t="s">
        <v>187</v>
      </c>
      <c r="E1497" s="53"/>
      <c r="F1497" s="53"/>
      <c r="G1497" s="190" t="s">
        <v>15</v>
      </c>
      <c r="H1497" s="28">
        <v>1.0</v>
      </c>
      <c r="I1497" s="190" t="s">
        <v>4</v>
      </c>
      <c r="J1497" s="191"/>
      <c r="K1497" s="190" t="s">
        <v>4</v>
      </c>
      <c r="L1497" s="191"/>
      <c r="M1497" s="53"/>
      <c r="N1497" s="53"/>
      <c r="O1497" s="53"/>
    </row>
    <row r="1498">
      <c r="A1498" s="167" t="s">
        <v>600</v>
      </c>
      <c r="B1498" s="243" t="s">
        <v>186</v>
      </c>
      <c r="C1498" s="53"/>
      <c r="D1498" s="244" t="s">
        <v>187</v>
      </c>
      <c r="E1498" s="53"/>
      <c r="F1498" s="53"/>
      <c r="G1498" s="190" t="s">
        <v>16</v>
      </c>
      <c r="H1498" s="28">
        <v>1.0</v>
      </c>
      <c r="I1498" s="190" t="s">
        <v>4</v>
      </c>
      <c r="J1498" s="191"/>
      <c r="K1498" s="190" t="s">
        <v>4</v>
      </c>
      <c r="L1498" s="191"/>
      <c r="M1498" s="53"/>
      <c r="N1498" s="53"/>
      <c r="O1498" s="53"/>
    </row>
    <row r="1499">
      <c r="A1499" s="167" t="s">
        <v>600</v>
      </c>
      <c r="B1499" s="243" t="s">
        <v>186</v>
      </c>
      <c r="C1499" s="53"/>
      <c r="D1499" s="244" t="s">
        <v>187</v>
      </c>
      <c r="E1499" s="53"/>
      <c r="F1499" s="53"/>
      <c r="G1499" s="190" t="s">
        <v>17</v>
      </c>
      <c r="H1499" s="28">
        <v>1.0</v>
      </c>
      <c r="I1499" s="190" t="s">
        <v>4</v>
      </c>
      <c r="J1499" s="191"/>
      <c r="K1499" s="190" t="s">
        <v>4</v>
      </c>
      <c r="L1499" s="191"/>
      <c r="M1499" s="53"/>
      <c r="N1499" s="53"/>
      <c r="O1499" s="53"/>
    </row>
    <row r="1500">
      <c r="A1500" s="167" t="s">
        <v>600</v>
      </c>
      <c r="B1500" s="243" t="s">
        <v>186</v>
      </c>
      <c r="C1500" s="53"/>
      <c r="D1500" s="244" t="s">
        <v>187</v>
      </c>
      <c r="E1500" s="53"/>
      <c r="F1500" s="53"/>
      <c r="G1500" s="190" t="s">
        <v>18</v>
      </c>
      <c r="H1500" s="28">
        <v>1.0</v>
      </c>
      <c r="I1500" s="190" t="s">
        <v>4</v>
      </c>
      <c r="J1500" s="191"/>
      <c r="K1500" s="190" t="s">
        <v>4</v>
      </c>
      <c r="L1500" s="191"/>
      <c r="M1500" s="53"/>
      <c r="N1500" s="53"/>
      <c r="O1500" s="53"/>
    </row>
    <row r="1501">
      <c r="A1501" s="167" t="s">
        <v>600</v>
      </c>
      <c r="B1501" s="243" t="s">
        <v>186</v>
      </c>
      <c r="C1501" s="53"/>
      <c r="D1501" s="244" t="s">
        <v>187</v>
      </c>
      <c r="E1501" s="53"/>
      <c r="F1501" s="53"/>
      <c r="G1501" s="190" t="s">
        <v>19</v>
      </c>
      <c r="H1501" s="28">
        <v>1.0</v>
      </c>
      <c r="I1501" s="190" t="s">
        <v>4</v>
      </c>
      <c r="J1501" s="191"/>
      <c r="K1501" s="190" t="s">
        <v>4</v>
      </c>
      <c r="L1501" s="191"/>
      <c r="M1501" s="53"/>
      <c r="N1501" s="53"/>
      <c r="O1501" s="53"/>
    </row>
    <row r="1502">
      <c r="A1502" s="167" t="s">
        <v>600</v>
      </c>
      <c r="B1502" s="243" t="s">
        <v>186</v>
      </c>
      <c r="C1502" s="53"/>
      <c r="D1502" s="244" t="s">
        <v>187</v>
      </c>
      <c r="E1502" s="53"/>
      <c r="F1502" s="53"/>
      <c r="G1502" s="190" t="s">
        <v>20</v>
      </c>
      <c r="H1502" s="28">
        <v>1.0</v>
      </c>
      <c r="I1502" s="190" t="s">
        <v>4</v>
      </c>
      <c r="J1502" s="191"/>
      <c r="K1502" s="190" t="s">
        <v>4</v>
      </c>
      <c r="L1502" s="191"/>
      <c r="M1502" s="53"/>
      <c r="N1502" s="53"/>
      <c r="O1502" s="53"/>
    </row>
    <row r="1503">
      <c r="A1503" s="167" t="s">
        <v>600</v>
      </c>
      <c r="B1503" s="243" t="s">
        <v>186</v>
      </c>
      <c r="C1503" s="53"/>
      <c r="D1503" s="244" t="s">
        <v>187</v>
      </c>
      <c r="E1503" s="53"/>
      <c r="F1503" s="53"/>
      <c r="G1503" s="190" t="s">
        <v>21</v>
      </c>
      <c r="H1503" s="28">
        <v>1.0</v>
      </c>
      <c r="I1503" s="190" t="s">
        <v>7</v>
      </c>
      <c r="J1503" s="191"/>
      <c r="K1503" s="190" t="s">
        <v>7</v>
      </c>
      <c r="L1503" s="191"/>
      <c r="M1503" s="53"/>
      <c r="N1503" s="53"/>
      <c r="O1503" s="53"/>
    </row>
    <row r="1504">
      <c r="A1504" s="167" t="s">
        <v>600</v>
      </c>
      <c r="B1504" s="243" t="s">
        <v>186</v>
      </c>
      <c r="C1504" s="53"/>
      <c r="D1504" s="244" t="s">
        <v>187</v>
      </c>
      <c r="E1504" s="53"/>
      <c r="F1504" s="53"/>
      <c r="G1504" s="190" t="s">
        <v>161</v>
      </c>
      <c r="H1504" s="28">
        <v>1.0</v>
      </c>
      <c r="I1504" s="190" t="s">
        <v>7</v>
      </c>
      <c r="J1504" s="191"/>
      <c r="K1504" s="190" t="s">
        <v>7</v>
      </c>
      <c r="L1504" s="191"/>
      <c r="M1504" s="53"/>
      <c r="N1504" s="53"/>
      <c r="O1504" s="53"/>
    </row>
    <row r="1505">
      <c r="A1505" s="167" t="s">
        <v>600</v>
      </c>
      <c r="B1505" s="243" t="s">
        <v>186</v>
      </c>
      <c r="C1505" s="53"/>
      <c r="D1505" s="244" t="s">
        <v>187</v>
      </c>
      <c r="E1505" s="53"/>
      <c r="F1505" s="53"/>
      <c r="G1505" s="190" t="s">
        <v>162</v>
      </c>
      <c r="H1505" s="28">
        <v>1.0</v>
      </c>
      <c r="I1505" s="190" t="s">
        <v>7</v>
      </c>
      <c r="J1505" s="191"/>
      <c r="K1505" s="190" t="s">
        <v>7</v>
      </c>
      <c r="L1505" s="191"/>
      <c r="M1505" s="53"/>
      <c r="N1505" s="53"/>
      <c r="O1505" s="53"/>
    </row>
    <row r="1506">
      <c r="A1506" s="167" t="s">
        <v>600</v>
      </c>
      <c r="B1506" s="243" t="s">
        <v>186</v>
      </c>
      <c r="C1506" s="53"/>
      <c r="D1506" s="244" t="s">
        <v>187</v>
      </c>
      <c r="E1506" s="53"/>
      <c r="F1506" s="53"/>
      <c r="G1506" s="190" t="s">
        <v>163</v>
      </c>
      <c r="H1506" s="28">
        <v>1.0</v>
      </c>
      <c r="I1506" s="190" t="s">
        <v>7</v>
      </c>
      <c r="J1506" s="191"/>
      <c r="K1506" s="190" t="s">
        <v>7</v>
      </c>
      <c r="L1506" s="191"/>
      <c r="M1506" s="53"/>
      <c r="N1506" s="53"/>
      <c r="O1506" s="53"/>
    </row>
    <row r="1507">
      <c r="A1507" s="167" t="s">
        <v>600</v>
      </c>
      <c r="B1507" s="243" t="s">
        <v>186</v>
      </c>
      <c r="C1507" s="53"/>
      <c r="D1507" s="244" t="s">
        <v>187</v>
      </c>
      <c r="E1507" s="53"/>
      <c r="F1507" s="53"/>
      <c r="G1507" s="190" t="s">
        <v>164</v>
      </c>
      <c r="H1507" s="28">
        <v>1.0</v>
      </c>
      <c r="I1507" s="190" t="s">
        <v>7</v>
      </c>
      <c r="J1507" s="191"/>
      <c r="K1507" s="190" t="s">
        <v>7</v>
      </c>
      <c r="L1507" s="191"/>
      <c r="M1507" s="53"/>
      <c r="N1507" s="53"/>
      <c r="O1507" s="53"/>
    </row>
    <row r="1508">
      <c r="A1508" s="167" t="s">
        <v>600</v>
      </c>
      <c r="B1508" s="243" t="s">
        <v>186</v>
      </c>
      <c r="C1508" s="53"/>
      <c r="D1508" s="244" t="s">
        <v>187</v>
      </c>
      <c r="E1508" s="53"/>
      <c r="F1508" s="53"/>
      <c r="G1508" s="190" t="s">
        <v>165</v>
      </c>
      <c r="H1508" s="28">
        <v>1.0</v>
      </c>
      <c r="I1508" s="190" t="s">
        <v>7</v>
      </c>
      <c r="J1508" s="191"/>
      <c r="K1508" s="190" t="s">
        <v>7</v>
      </c>
      <c r="L1508" s="191"/>
      <c r="M1508" s="53"/>
      <c r="N1508" s="53"/>
      <c r="O1508" s="53"/>
    </row>
    <row r="1509">
      <c r="A1509" s="167" t="s">
        <v>600</v>
      </c>
      <c r="B1509" s="243" t="s">
        <v>186</v>
      </c>
      <c r="C1509" s="53"/>
      <c r="D1509" s="244" t="s">
        <v>187</v>
      </c>
      <c r="E1509" s="53"/>
      <c r="F1509" s="53"/>
      <c r="G1509" s="190" t="s">
        <v>166</v>
      </c>
      <c r="H1509" s="28">
        <v>1.0</v>
      </c>
      <c r="I1509" s="190" t="s">
        <v>7</v>
      </c>
      <c r="J1509" s="191"/>
      <c r="K1509" s="190" t="s">
        <v>7</v>
      </c>
      <c r="L1509" s="191"/>
      <c r="M1509" s="53"/>
      <c r="N1509" s="53"/>
      <c r="O1509" s="53"/>
    </row>
    <row r="1510">
      <c r="A1510" s="167" t="s">
        <v>600</v>
      </c>
      <c r="B1510" s="243" t="s">
        <v>186</v>
      </c>
      <c r="C1510" s="53"/>
      <c r="D1510" s="244" t="s">
        <v>187</v>
      </c>
      <c r="E1510" s="53"/>
      <c r="F1510" s="53"/>
      <c r="G1510" s="190" t="s">
        <v>167</v>
      </c>
      <c r="H1510" s="28">
        <v>1.0</v>
      </c>
      <c r="I1510" s="190" t="s">
        <v>7</v>
      </c>
      <c r="J1510" s="191"/>
      <c r="K1510" s="190" t="s">
        <v>7</v>
      </c>
      <c r="L1510" s="191"/>
      <c r="M1510" s="53"/>
      <c r="N1510" s="53"/>
      <c r="O1510" s="53"/>
    </row>
    <row r="1511">
      <c r="A1511" s="167" t="s">
        <v>600</v>
      </c>
      <c r="B1511" s="243" t="s">
        <v>186</v>
      </c>
      <c r="C1511" s="53"/>
      <c r="D1511" s="244" t="s">
        <v>187</v>
      </c>
      <c r="E1511" s="53"/>
      <c r="F1511" s="53"/>
      <c r="G1511" s="190" t="s">
        <v>20</v>
      </c>
      <c r="H1511" s="28">
        <v>1.0</v>
      </c>
      <c r="I1511" s="190" t="s">
        <v>7</v>
      </c>
      <c r="J1511" s="191"/>
      <c r="K1511" s="190" t="s">
        <v>7</v>
      </c>
      <c r="L1511" s="191"/>
      <c r="M1511" s="53"/>
      <c r="N1511" s="53"/>
      <c r="O1511" s="53"/>
    </row>
    <row r="1512">
      <c r="A1512" s="167" t="s">
        <v>600</v>
      </c>
      <c r="B1512" s="243" t="s">
        <v>188</v>
      </c>
      <c r="C1512" s="53"/>
      <c r="D1512" s="244" t="s">
        <v>187</v>
      </c>
      <c r="E1512" s="53"/>
      <c r="F1512" s="53"/>
      <c r="G1512" s="190" t="s">
        <v>21</v>
      </c>
      <c r="H1512" s="28">
        <v>1.0</v>
      </c>
      <c r="I1512" s="243" t="s">
        <v>4</v>
      </c>
      <c r="J1512" s="192">
        <v>559.0</v>
      </c>
      <c r="K1512" s="243" t="s">
        <v>4</v>
      </c>
      <c r="L1512" s="192">
        <v>559.0</v>
      </c>
      <c r="M1512" s="53"/>
      <c r="N1512" s="53"/>
      <c r="O1512" s="53"/>
    </row>
    <row r="1513">
      <c r="A1513" s="167" t="s">
        <v>600</v>
      </c>
      <c r="B1513" s="243" t="s">
        <v>188</v>
      </c>
      <c r="C1513" s="53"/>
      <c r="D1513" s="244" t="s">
        <v>187</v>
      </c>
      <c r="E1513" s="53"/>
      <c r="F1513" s="53"/>
      <c r="G1513" s="190" t="s">
        <v>13</v>
      </c>
      <c r="H1513" s="28">
        <v>1.0</v>
      </c>
      <c r="I1513" s="190" t="s">
        <v>4</v>
      </c>
      <c r="J1513" s="191"/>
      <c r="K1513" s="190" t="s">
        <v>4</v>
      </c>
      <c r="L1513" s="191"/>
      <c r="M1513" s="53"/>
      <c r="N1513" s="53"/>
      <c r="O1513" s="53"/>
    </row>
    <row r="1514">
      <c r="A1514" s="167" t="s">
        <v>600</v>
      </c>
      <c r="B1514" s="243" t="s">
        <v>188</v>
      </c>
      <c r="C1514" s="53"/>
      <c r="D1514" s="244" t="s">
        <v>187</v>
      </c>
      <c r="E1514" s="53"/>
      <c r="F1514" s="53"/>
      <c r="G1514" s="190" t="s">
        <v>14</v>
      </c>
      <c r="H1514" s="28">
        <v>1.0</v>
      </c>
      <c r="I1514" s="190" t="s">
        <v>4</v>
      </c>
      <c r="J1514" s="191"/>
      <c r="K1514" s="190" t="s">
        <v>4</v>
      </c>
      <c r="L1514" s="191"/>
      <c r="M1514" s="53"/>
      <c r="N1514" s="53"/>
      <c r="O1514" s="53"/>
    </row>
    <row r="1515">
      <c r="A1515" s="167" t="s">
        <v>600</v>
      </c>
      <c r="B1515" s="243" t="s">
        <v>188</v>
      </c>
      <c r="C1515" s="53"/>
      <c r="D1515" s="244" t="s">
        <v>187</v>
      </c>
      <c r="E1515" s="53"/>
      <c r="F1515" s="53"/>
      <c r="G1515" s="190" t="s">
        <v>15</v>
      </c>
      <c r="H1515" s="28">
        <v>1.0</v>
      </c>
      <c r="I1515" s="190" t="s">
        <v>4</v>
      </c>
      <c r="J1515" s="191"/>
      <c r="K1515" s="190" t="s">
        <v>4</v>
      </c>
      <c r="L1515" s="191"/>
      <c r="M1515" s="53"/>
      <c r="N1515" s="53"/>
      <c r="O1515" s="53"/>
    </row>
    <row r="1516">
      <c r="A1516" s="167" t="s">
        <v>600</v>
      </c>
      <c r="B1516" s="243" t="s">
        <v>188</v>
      </c>
      <c r="C1516" s="53"/>
      <c r="D1516" s="244" t="s">
        <v>187</v>
      </c>
      <c r="E1516" s="53"/>
      <c r="F1516" s="53"/>
      <c r="G1516" s="190" t="s">
        <v>16</v>
      </c>
      <c r="H1516" s="28">
        <v>1.0</v>
      </c>
      <c r="I1516" s="190" t="s">
        <v>4</v>
      </c>
      <c r="J1516" s="191"/>
      <c r="K1516" s="190" t="s">
        <v>4</v>
      </c>
      <c r="L1516" s="191"/>
      <c r="M1516" s="53"/>
      <c r="N1516" s="53"/>
      <c r="O1516" s="53"/>
    </row>
    <row r="1517">
      <c r="A1517" s="167" t="s">
        <v>600</v>
      </c>
      <c r="B1517" s="243" t="s">
        <v>188</v>
      </c>
      <c r="C1517" s="53"/>
      <c r="D1517" s="244" t="s">
        <v>187</v>
      </c>
      <c r="E1517" s="53"/>
      <c r="F1517" s="53"/>
      <c r="G1517" s="190" t="s">
        <v>17</v>
      </c>
      <c r="H1517" s="28">
        <v>1.0</v>
      </c>
      <c r="I1517" s="190" t="s">
        <v>4</v>
      </c>
      <c r="J1517" s="191"/>
      <c r="K1517" s="190" t="s">
        <v>4</v>
      </c>
      <c r="L1517" s="191"/>
      <c r="M1517" s="53"/>
      <c r="N1517" s="53"/>
      <c r="O1517" s="53"/>
    </row>
    <row r="1518">
      <c r="A1518" s="167" t="s">
        <v>600</v>
      </c>
      <c r="B1518" s="243" t="s">
        <v>188</v>
      </c>
      <c r="C1518" s="53"/>
      <c r="D1518" s="244" t="s">
        <v>187</v>
      </c>
      <c r="E1518" s="53"/>
      <c r="F1518" s="53"/>
      <c r="G1518" s="190" t="s">
        <v>18</v>
      </c>
      <c r="H1518" s="28">
        <v>1.0</v>
      </c>
      <c r="I1518" s="190" t="s">
        <v>4</v>
      </c>
      <c r="J1518" s="191"/>
      <c r="K1518" s="190" t="s">
        <v>4</v>
      </c>
      <c r="L1518" s="191"/>
      <c r="M1518" s="53"/>
      <c r="N1518" s="53"/>
      <c r="O1518" s="53"/>
    </row>
    <row r="1519">
      <c r="A1519" s="167" t="s">
        <v>600</v>
      </c>
      <c r="B1519" s="243" t="s">
        <v>188</v>
      </c>
      <c r="C1519" s="53"/>
      <c r="D1519" s="244" t="s">
        <v>187</v>
      </c>
      <c r="E1519" s="53"/>
      <c r="F1519" s="53"/>
      <c r="G1519" s="190" t="s">
        <v>19</v>
      </c>
      <c r="H1519" s="28">
        <v>1.0</v>
      </c>
      <c r="I1519" s="190" t="s">
        <v>4</v>
      </c>
      <c r="J1519" s="191"/>
      <c r="K1519" s="190" t="s">
        <v>4</v>
      </c>
      <c r="L1519" s="191"/>
      <c r="M1519" s="53"/>
      <c r="N1519" s="53"/>
      <c r="O1519" s="53"/>
    </row>
    <row r="1520">
      <c r="A1520" s="167" t="s">
        <v>600</v>
      </c>
      <c r="B1520" s="243" t="s">
        <v>188</v>
      </c>
      <c r="C1520" s="53"/>
      <c r="D1520" s="244" t="s">
        <v>187</v>
      </c>
      <c r="E1520" s="53"/>
      <c r="F1520" s="53"/>
      <c r="G1520" s="190" t="s">
        <v>20</v>
      </c>
      <c r="H1520" s="28">
        <v>1.0</v>
      </c>
      <c r="I1520" s="190" t="s">
        <v>4</v>
      </c>
      <c r="J1520" s="191"/>
      <c r="K1520" s="190" t="s">
        <v>4</v>
      </c>
      <c r="L1520" s="191"/>
      <c r="M1520" s="53"/>
      <c r="N1520" s="53"/>
      <c r="O1520" s="53"/>
    </row>
    <row r="1521">
      <c r="A1521" s="167" t="s">
        <v>600</v>
      </c>
      <c r="B1521" s="243" t="s">
        <v>188</v>
      </c>
      <c r="C1521" s="53"/>
      <c r="D1521" s="244" t="s">
        <v>187</v>
      </c>
      <c r="E1521" s="53"/>
      <c r="F1521" s="53"/>
      <c r="G1521" s="190" t="s">
        <v>21</v>
      </c>
      <c r="H1521" s="28">
        <v>1.0</v>
      </c>
      <c r="I1521" s="190" t="s">
        <v>7</v>
      </c>
      <c r="J1521" s="191"/>
      <c r="K1521" s="190" t="s">
        <v>7</v>
      </c>
      <c r="L1521" s="191"/>
      <c r="M1521" s="53"/>
      <c r="N1521" s="53"/>
      <c r="O1521" s="53"/>
    </row>
    <row r="1522">
      <c r="A1522" s="167" t="s">
        <v>600</v>
      </c>
      <c r="B1522" s="243" t="s">
        <v>188</v>
      </c>
      <c r="C1522" s="53"/>
      <c r="D1522" s="244" t="s">
        <v>187</v>
      </c>
      <c r="E1522" s="53"/>
      <c r="F1522" s="53"/>
      <c r="G1522" s="190" t="s">
        <v>161</v>
      </c>
      <c r="H1522" s="28">
        <v>1.0</v>
      </c>
      <c r="I1522" s="190" t="s">
        <v>7</v>
      </c>
      <c r="J1522" s="191"/>
      <c r="K1522" s="190" t="s">
        <v>7</v>
      </c>
      <c r="L1522" s="191"/>
      <c r="M1522" s="53"/>
      <c r="N1522" s="53"/>
      <c r="O1522" s="53"/>
    </row>
    <row r="1523">
      <c r="A1523" s="167" t="s">
        <v>600</v>
      </c>
      <c r="B1523" s="243" t="s">
        <v>188</v>
      </c>
      <c r="C1523" s="53"/>
      <c r="D1523" s="244" t="s">
        <v>187</v>
      </c>
      <c r="E1523" s="53"/>
      <c r="F1523" s="53"/>
      <c r="G1523" s="190" t="s">
        <v>162</v>
      </c>
      <c r="H1523" s="28">
        <v>1.0</v>
      </c>
      <c r="I1523" s="190" t="s">
        <v>7</v>
      </c>
      <c r="J1523" s="191"/>
      <c r="K1523" s="190" t="s">
        <v>7</v>
      </c>
      <c r="L1523" s="191"/>
      <c r="M1523" s="53"/>
      <c r="N1523" s="53"/>
      <c r="O1523" s="53"/>
    </row>
    <row r="1524">
      <c r="A1524" s="167" t="s">
        <v>600</v>
      </c>
      <c r="B1524" s="243" t="s">
        <v>188</v>
      </c>
      <c r="C1524" s="53"/>
      <c r="D1524" s="244" t="s">
        <v>187</v>
      </c>
      <c r="E1524" s="53"/>
      <c r="F1524" s="53"/>
      <c r="G1524" s="190" t="s">
        <v>163</v>
      </c>
      <c r="H1524" s="28">
        <v>1.0</v>
      </c>
      <c r="I1524" s="190" t="s">
        <v>7</v>
      </c>
      <c r="J1524" s="191"/>
      <c r="K1524" s="190" t="s">
        <v>7</v>
      </c>
      <c r="L1524" s="191"/>
      <c r="M1524" s="53"/>
      <c r="N1524" s="53"/>
      <c r="O1524" s="53"/>
    </row>
    <row r="1525">
      <c r="A1525" s="167" t="s">
        <v>600</v>
      </c>
      <c r="B1525" s="243" t="s">
        <v>188</v>
      </c>
      <c r="C1525" s="53"/>
      <c r="D1525" s="244" t="s">
        <v>187</v>
      </c>
      <c r="E1525" s="53"/>
      <c r="F1525" s="53"/>
      <c r="G1525" s="190" t="s">
        <v>164</v>
      </c>
      <c r="H1525" s="28">
        <v>1.0</v>
      </c>
      <c r="I1525" s="190" t="s">
        <v>7</v>
      </c>
      <c r="J1525" s="191"/>
      <c r="K1525" s="190" t="s">
        <v>7</v>
      </c>
      <c r="L1525" s="191"/>
      <c r="M1525" s="53"/>
      <c r="N1525" s="53"/>
      <c r="O1525" s="53"/>
    </row>
    <row r="1526">
      <c r="A1526" s="167" t="s">
        <v>600</v>
      </c>
      <c r="B1526" s="243" t="s">
        <v>188</v>
      </c>
      <c r="C1526" s="53"/>
      <c r="D1526" s="244" t="s">
        <v>187</v>
      </c>
      <c r="E1526" s="53"/>
      <c r="F1526" s="53"/>
      <c r="G1526" s="190" t="s">
        <v>165</v>
      </c>
      <c r="H1526" s="28">
        <v>1.0</v>
      </c>
      <c r="I1526" s="190" t="s">
        <v>7</v>
      </c>
      <c r="J1526" s="191"/>
      <c r="K1526" s="190" t="s">
        <v>7</v>
      </c>
      <c r="L1526" s="191"/>
      <c r="M1526" s="53"/>
      <c r="N1526" s="53"/>
      <c r="O1526" s="53"/>
    </row>
    <row r="1527">
      <c r="A1527" s="167" t="s">
        <v>600</v>
      </c>
      <c r="B1527" s="243" t="s">
        <v>188</v>
      </c>
      <c r="C1527" s="53"/>
      <c r="D1527" s="244" t="s">
        <v>187</v>
      </c>
      <c r="E1527" s="53"/>
      <c r="F1527" s="53"/>
      <c r="G1527" s="190" t="s">
        <v>166</v>
      </c>
      <c r="H1527" s="28">
        <v>1.0</v>
      </c>
      <c r="I1527" s="190" t="s">
        <v>7</v>
      </c>
      <c r="J1527" s="191"/>
      <c r="K1527" s="190" t="s">
        <v>7</v>
      </c>
      <c r="L1527" s="191"/>
      <c r="M1527" s="53"/>
      <c r="N1527" s="53"/>
      <c r="O1527" s="53"/>
    </row>
    <row r="1528">
      <c r="A1528" s="167" t="s">
        <v>600</v>
      </c>
      <c r="B1528" s="243" t="s">
        <v>188</v>
      </c>
      <c r="C1528" s="53"/>
      <c r="D1528" s="244" t="s">
        <v>187</v>
      </c>
      <c r="E1528" s="53"/>
      <c r="F1528" s="53"/>
      <c r="G1528" s="190" t="s">
        <v>167</v>
      </c>
      <c r="H1528" s="28">
        <v>1.0</v>
      </c>
      <c r="I1528" s="190" t="s">
        <v>7</v>
      </c>
      <c r="J1528" s="191"/>
      <c r="K1528" s="190" t="s">
        <v>7</v>
      </c>
      <c r="L1528" s="191"/>
      <c r="M1528" s="53"/>
      <c r="N1528" s="53"/>
      <c r="O1528" s="53"/>
    </row>
    <row r="1529">
      <c r="A1529" s="167" t="s">
        <v>600</v>
      </c>
      <c r="B1529" s="243" t="s">
        <v>188</v>
      </c>
      <c r="C1529" s="53"/>
      <c r="D1529" s="244" t="s">
        <v>187</v>
      </c>
      <c r="E1529" s="53"/>
      <c r="F1529" s="53"/>
      <c r="G1529" s="190" t="s">
        <v>20</v>
      </c>
      <c r="H1529" s="28">
        <v>1.0</v>
      </c>
      <c r="I1529" s="190" t="s">
        <v>7</v>
      </c>
      <c r="J1529" s="191"/>
      <c r="K1529" s="190" t="s">
        <v>7</v>
      </c>
      <c r="L1529" s="191"/>
      <c r="M1529" s="53"/>
      <c r="N1529" s="53"/>
      <c r="O1529" s="53"/>
    </row>
    <row r="1530">
      <c r="A1530" s="167" t="s">
        <v>600</v>
      </c>
      <c r="B1530" s="243" t="s">
        <v>189</v>
      </c>
      <c r="C1530" s="53"/>
      <c r="D1530" s="244" t="s">
        <v>187</v>
      </c>
      <c r="E1530" s="53"/>
      <c r="F1530" s="53"/>
      <c r="G1530" s="190" t="s">
        <v>21</v>
      </c>
      <c r="H1530" s="28">
        <v>1.0</v>
      </c>
      <c r="I1530" s="243" t="s">
        <v>4</v>
      </c>
      <c r="J1530" s="192">
        <v>580.0</v>
      </c>
      <c r="K1530" s="243" t="s">
        <v>4</v>
      </c>
      <c r="L1530" s="192">
        <v>580.0</v>
      </c>
      <c r="M1530" s="53"/>
      <c r="N1530" s="53"/>
      <c r="O1530" s="53"/>
    </row>
    <row r="1531">
      <c r="A1531" s="167" t="s">
        <v>600</v>
      </c>
      <c r="B1531" s="243" t="s">
        <v>189</v>
      </c>
      <c r="C1531" s="53"/>
      <c r="D1531" s="244" t="s">
        <v>187</v>
      </c>
      <c r="E1531" s="53"/>
      <c r="F1531" s="53"/>
      <c r="G1531" s="190" t="s">
        <v>13</v>
      </c>
      <c r="H1531" s="28">
        <v>1.0</v>
      </c>
      <c r="I1531" s="190" t="s">
        <v>4</v>
      </c>
      <c r="J1531" s="191"/>
      <c r="K1531" s="190" t="s">
        <v>4</v>
      </c>
      <c r="L1531" s="191"/>
      <c r="M1531" s="53"/>
      <c r="N1531" s="53"/>
      <c r="O1531" s="53"/>
    </row>
    <row r="1532">
      <c r="A1532" s="167" t="s">
        <v>600</v>
      </c>
      <c r="B1532" s="243" t="s">
        <v>189</v>
      </c>
      <c r="C1532" s="53"/>
      <c r="D1532" s="244" t="s">
        <v>187</v>
      </c>
      <c r="E1532" s="53"/>
      <c r="F1532" s="53"/>
      <c r="G1532" s="190" t="s">
        <v>14</v>
      </c>
      <c r="H1532" s="28">
        <v>1.0</v>
      </c>
      <c r="I1532" s="190" t="s">
        <v>4</v>
      </c>
      <c r="J1532" s="191"/>
      <c r="K1532" s="190" t="s">
        <v>4</v>
      </c>
      <c r="L1532" s="191"/>
      <c r="M1532" s="53"/>
      <c r="N1532" s="53"/>
      <c r="O1532" s="53"/>
    </row>
    <row r="1533">
      <c r="A1533" s="167" t="s">
        <v>600</v>
      </c>
      <c r="B1533" s="243" t="s">
        <v>189</v>
      </c>
      <c r="C1533" s="53"/>
      <c r="D1533" s="244" t="s">
        <v>187</v>
      </c>
      <c r="E1533" s="53"/>
      <c r="F1533" s="53"/>
      <c r="G1533" s="190" t="s">
        <v>15</v>
      </c>
      <c r="H1533" s="28">
        <v>1.0</v>
      </c>
      <c r="I1533" s="190" t="s">
        <v>4</v>
      </c>
      <c r="J1533" s="191"/>
      <c r="K1533" s="190" t="s">
        <v>4</v>
      </c>
      <c r="L1533" s="191"/>
      <c r="M1533" s="53"/>
      <c r="N1533" s="53"/>
      <c r="O1533" s="53"/>
    </row>
    <row r="1534">
      <c r="A1534" s="167" t="s">
        <v>600</v>
      </c>
      <c r="B1534" s="243" t="s">
        <v>189</v>
      </c>
      <c r="C1534" s="53"/>
      <c r="D1534" s="244" t="s">
        <v>187</v>
      </c>
      <c r="E1534" s="53"/>
      <c r="F1534" s="53"/>
      <c r="G1534" s="190" t="s">
        <v>16</v>
      </c>
      <c r="H1534" s="28">
        <v>1.0</v>
      </c>
      <c r="I1534" s="190" t="s">
        <v>4</v>
      </c>
      <c r="J1534" s="191"/>
      <c r="K1534" s="190" t="s">
        <v>4</v>
      </c>
      <c r="L1534" s="191"/>
      <c r="M1534" s="53"/>
      <c r="N1534" s="53"/>
      <c r="O1534" s="53"/>
    </row>
    <row r="1535">
      <c r="A1535" s="167" t="s">
        <v>600</v>
      </c>
      <c r="B1535" s="243" t="s">
        <v>189</v>
      </c>
      <c r="C1535" s="53"/>
      <c r="D1535" s="244" t="s">
        <v>187</v>
      </c>
      <c r="E1535" s="53"/>
      <c r="F1535" s="53"/>
      <c r="G1535" s="190" t="s">
        <v>17</v>
      </c>
      <c r="H1535" s="28">
        <v>1.0</v>
      </c>
      <c r="I1535" s="190" t="s">
        <v>4</v>
      </c>
      <c r="J1535" s="191"/>
      <c r="K1535" s="190" t="s">
        <v>4</v>
      </c>
      <c r="L1535" s="191"/>
      <c r="M1535" s="53"/>
      <c r="N1535" s="53"/>
      <c r="O1535" s="53"/>
    </row>
    <row r="1536">
      <c r="A1536" s="167" t="s">
        <v>600</v>
      </c>
      <c r="B1536" s="243" t="s">
        <v>189</v>
      </c>
      <c r="C1536" s="53"/>
      <c r="D1536" s="244" t="s">
        <v>187</v>
      </c>
      <c r="E1536" s="53"/>
      <c r="F1536" s="53"/>
      <c r="G1536" s="190" t="s">
        <v>18</v>
      </c>
      <c r="H1536" s="28">
        <v>1.0</v>
      </c>
      <c r="I1536" s="190" t="s">
        <v>4</v>
      </c>
      <c r="J1536" s="191"/>
      <c r="K1536" s="190" t="s">
        <v>4</v>
      </c>
      <c r="L1536" s="191"/>
      <c r="M1536" s="53"/>
      <c r="N1536" s="53"/>
      <c r="O1536" s="53"/>
    </row>
    <row r="1537">
      <c r="A1537" s="167" t="s">
        <v>600</v>
      </c>
      <c r="B1537" s="243" t="s">
        <v>189</v>
      </c>
      <c r="C1537" s="53"/>
      <c r="D1537" s="244" t="s">
        <v>187</v>
      </c>
      <c r="E1537" s="53"/>
      <c r="F1537" s="53"/>
      <c r="G1537" s="190" t="s">
        <v>19</v>
      </c>
      <c r="H1537" s="28">
        <v>1.0</v>
      </c>
      <c r="I1537" s="190" t="s">
        <v>4</v>
      </c>
      <c r="J1537" s="191"/>
      <c r="K1537" s="190" t="s">
        <v>4</v>
      </c>
      <c r="L1537" s="191"/>
      <c r="M1537" s="53"/>
      <c r="N1537" s="53"/>
      <c r="O1537" s="53"/>
    </row>
    <row r="1538">
      <c r="A1538" s="167" t="s">
        <v>600</v>
      </c>
      <c r="B1538" s="243" t="s">
        <v>189</v>
      </c>
      <c r="C1538" s="53"/>
      <c r="D1538" s="244" t="s">
        <v>187</v>
      </c>
      <c r="E1538" s="53"/>
      <c r="F1538" s="53"/>
      <c r="G1538" s="190" t="s">
        <v>20</v>
      </c>
      <c r="H1538" s="28">
        <v>1.0</v>
      </c>
      <c r="I1538" s="190" t="s">
        <v>4</v>
      </c>
      <c r="J1538" s="191"/>
      <c r="K1538" s="190" t="s">
        <v>4</v>
      </c>
      <c r="L1538" s="191"/>
      <c r="M1538" s="53"/>
      <c r="N1538" s="53"/>
      <c r="O1538" s="53"/>
    </row>
    <row r="1539">
      <c r="A1539" s="167" t="s">
        <v>600</v>
      </c>
      <c r="B1539" s="243" t="s">
        <v>189</v>
      </c>
      <c r="C1539" s="53"/>
      <c r="D1539" s="244" t="s">
        <v>187</v>
      </c>
      <c r="E1539" s="53"/>
      <c r="F1539" s="53"/>
      <c r="G1539" s="190" t="s">
        <v>21</v>
      </c>
      <c r="H1539" s="28">
        <v>1.0</v>
      </c>
      <c r="I1539" s="190" t="s">
        <v>7</v>
      </c>
      <c r="J1539" s="191"/>
      <c r="K1539" s="190" t="s">
        <v>7</v>
      </c>
      <c r="L1539" s="191"/>
      <c r="M1539" s="53"/>
      <c r="N1539" s="53"/>
      <c r="O1539" s="53"/>
    </row>
    <row r="1540">
      <c r="A1540" s="167" t="s">
        <v>600</v>
      </c>
      <c r="B1540" s="243" t="s">
        <v>189</v>
      </c>
      <c r="C1540" s="53"/>
      <c r="D1540" s="244" t="s">
        <v>187</v>
      </c>
      <c r="E1540" s="53"/>
      <c r="F1540" s="53"/>
      <c r="G1540" s="190" t="s">
        <v>161</v>
      </c>
      <c r="H1540" s="28">
        <v>1.0</v>
      </c>
      <c r="I1540" s="190" t="s">
        <v>7</v>
      </c>
      <c r="J1540" s="191"/>
      <c r="K1540" s="190" t="s">
        <v>7</v>
      </c>
      <c r="L1540" s="191"/>
      <c r="M1540" s="53"/>
      <c r="N1540" s="53"/>
      <c r="O1540" s="53"/>
    </row>
    <row r="1541">
      <c r="A1541" s="167" t="s">
        <v>600</v>
      </c>
      <c r="B1541" s="243" t="s">
        <v>189</v>
      </c>
      <c r="C1541" s="53"/>
      <c r="D1541" s="244" t="s">
        <v>187</v>
      </c>
      <c r="E1541" s="53"/>
      <c r="F1541" s="53"/>
      <c r="G1541" s="190" t="s">
        <v>162</v>
      </c>
      <c r="H1541" s="28">
        <v>1.0</v>
      </c>
      <c r="I1541" s="190" t="s">
        <v>7</v>
      </c>
      <c r="J1541" s="191"/>
      <c r="K1541" s="190" t="s">
        <v>7</v>
      </c>
      <c r="L1541" s="191"/>
      <c r="M1541" s="53"/>
      <c r="N1541" s="53"/>
      <c r="O1541" s="53"/>
    </row>
    <row r="1542">
      <c r="A1542" s="167" t="s">
        <v>600</v>
      </c>
      <c r="B1542" s="243" t="s">
        <v>189</v>
      </c>
      <c r="C1542" s="53"/>
      <c r="D1542" s="244" t="s">
        <v>187</v>
      </c>
      <c r="E1542" s="53"/>
      <c r="F1542" s="53"/>
      <c r="G1542" s="190" t="s">
        <v>163</v>
      </c>
      <c r="H1542" s="28">
        <v>1.0</v>
      </c>
      <c r="I1542" s="190" t="s">
        <v>7</v>
      </c>
      <c r="J1542" s="191"/>
      <c r="K1542" s="190" t="s">
        <v>7</v>
      </c>
      <c r="L1542" s="191"/>
      <c r="M1542" s="53"/>
      <c r="N1542" s="53"/>
      <c r="O1542" s="53"/>
    </row>
    <row r="1543">
      <c r="A1543" s="167" t="s">
        <v>600</v>
      </c>
      <c r="B1543" s="243" t="s">
        <v>189</v>
      </c>
      <c r="C1543" s="53"/>
      <c r="D1543" s="244" t="s">
        <v>187</v>
      </c>
      <c r="E1543" s="53"/>
      <c r="F1543" s="53"/>
      <c r="G1543" s="190" t="s">
        <v>164</v>
      </c>
      <c r="H1543" s="28">
        <v>1.0</v>
      </c>
      <c r="I1543" s="190" t="s">
        <v>7</v>
      </c>
      <c r="J1543" s="191"/>
      <c r="K1543" s="190" t="s">
        <v>7</v>
      </c>
      <c r="L1543" s="191"/>
      <c r="M1543" s="53"/>
      <c r="N1543" s="53"/>
      <c r="O1543" s="53"/>
    </row>
    <row r="1544">
      <c r="A1544" s="167" t="s">
        <v>600</v>
      </c>
      <c r="B1544" s="243" t="s">
        <v>189</v>
      </c>
      <c r="C1544" s="53"/>
      <c r="D1544" s="244" t="s">
        <v>187</v>
      </c>
      <c r="E1544" s="53"/>
      <c r="F1544" s="53"/>
      <c r="G1544" s="190" t="s">
        <v>165</v>
      </c>
      <c r="H1544" s="28">
        <v>1.0</v>
      </c>
      <c r="I1544" s="190" t="s">
        <v>7</v>
      </c>
      <c r="J1544" s="191"/>
      <c r="K1544" s="190" t="s">
        <v>7</v>
      </c>
      <c r="L1544" s="191"/>
      <c r="M1544" s="53"/>
      <c r="N1544" s="53"/>
      <c r="O1544" s="53"/>
    </row>
    <row r="1545">
      <c r="A1545" s="167" t="s">
        <v>600</v>
      </c>
      <c r="B1545" s="243" t="s">
        <v>189</v>
      </c>
      <c r="C1545" s="53"/>
      <c r="D1545" s="244" t="s">
        <v>187</v>
      </c>
      <c r="E1545" s="53"/>
      <c r="F1545" s="53"/>
      <c r="G1545" s="190" t="s">
        <v>166</v>
      </c>
      <c r="H1545" s="28">
        <v>1.0</v>
      </c>
      <c r="I1545" s="190" t="s">
        <v>7</v>
      </c>
      <c r="J1545" s="191"/>
      <c r="K1545" s="190" t="s">
        <v>7</v>
      </c>
      <c r="L1545" s="191"/>
      <c r="M1545" s="53"/>
      <c r="N1545" s="53"/>
      <c r="O1545" s="53"/>
    </row>
    <row r="1546">
      <c r="A1546" s="167" t="s">
        <v>600</v>
      </c>
      <c r="B1546" s="243" t="s">
        <v>189</v>
      </c>
      <c r="C1546" s="53"/>
      <c r="D1546" s="244" t="s">
        <v>187</v>
      </c>
      <c r="E1546" s="53"/>
      <c r="F1546" s="53"/>
      <c r="G1546" s="190" t="s">
        <v>167</v>
      </c>
      <c r="H1546" s="28">
        <v>1.0</v>
      </c>
      <c r="I1546" s="190" t="s">
        <v>7</v>
      </c>
      <c r="J1546" s="191"/>
      <c r="K1546" s="190" t="s">
        <v>7</v>
      </c>
      <c r="L1546" s="191"/>
      <c r="M1546" s="53"/>
      <c r="N1546" s="53"/>
      <c r="O1546" s="53"/>
    </row>
    <row r="1547">
      <c r="A1547" s="167" t="s">
        <v>600</v>
      </c>
      <c r="B1547" s="243" t="s">
        <v>189</v>
      </c>
      <c r="C1547" s="53"/>
      <c r="D1547" s="244" t="s">
        <v>187</v>
      </c>
      <c r="E1547" s="53"/>
      <c r="F1547" s="53"/>
      <c r="G1547" s="190" t="s">
        <v>20</v>
      </c>
      <c r="H1547" s="28">
        <v>1.0</v>
      </c>
      <c r="I1547" s="190" t="s">
        <v>7</v>
      </c>
      <c r="J1547" s="191"/>
      <c r="K1547" s="190" t="s">
        <v>7</v>
      </c>
      <c r="L1547" s="191"/>
      <c r="M1547" s="53"/>
      <c r="N1547" s="53"/>
      <c r="O1547" s="53"/>
    </row>
    <row r="1548">
      <c r="A1548" s="167" t="s">
        <v>600</v>
      </c>
      <c r="B1548" s="243" t="s">
        <v>190</v>
      </c>
      <c r="C1548" s="53"/>
      <c r="D1548" s="244" t="s">
        <v>187</v>
      </c>
      <c r="E1548" s="53"/>
      <c r="F1548" s="53"/>
      <c r="G1548" s="190" t="s">
        <v>21</v>
      </c>
      <c r="H1548" s="28">
        <v>1.0</v>
      </c>
      <c r="I1548" s="243" t="s">
        <v>4</v>
      </c>
      <c r="J1548" s="192">
        <v>510.0</v>
      </c>
      <c r="K1548" s="243" t="s">
        <v>4</v>
      </c>
      <c r="L1548" s="192">
        <v>510.0</v>
      </c>
      <c r="M1548" s="53"/>
      <c r="N1548" s="53"/>
      <c r="O1548" s="53"/>
    </row>
    <row r="1549">
      <c r="A1549" s="167" t="s">
        <v>600</v>
      </c>
      <c r="B1549" s="243" t="s">
        <v>190</v>
      </c>
      <c r="C1549" s="53"/>
      <c r="D1549" s="244" t="s">
        <v>187</v>
      </c>
      <c r="E1549" s="53"/>
      <c r="F1549" s="53"/>
      <c r="G1549" s="190" t="s">
        <v>13</v>
      </c>
      <c r="H1549" s="28">
        <v>1.0</v>
      </c>
      <c r="I1549" s="190" t="s">
        <v>4</v>
      </c>
      <c r="J1549" s="191"/>
      <c r="K1549" s="190" t="s">
        <v>4</v>
      </c>
      <c r="L1549" s="191"/>
      <c r="M1549" s="53"/>
      <c r="N1549" s="53"/>
      <c r="O1549" s="53"/>
    </row>
    <row r="1550">
      <c r="A1550" s="167" t="s">
        <v>600</v>
      </c>
      <c r="B1550" s="243" t="s">
        <v>190</v>
      </c>
      <c r="C1550" s="53"/>
      <c r="D1550" s="244" t="s">
        <v>187</v>
      </c>
      <c r="E1550" s="53"/>
      <c r="F1550" s="53"/>
      <c r="G1550" s="190" t="s">
        <v>14</v>
      </c>
      <c r="H1550" s="28">
        <v>1.0</v>
      </c>
      <c r="I1550" s="190" t="s">
        <v>4</v>
      </c>
      <c r="J1550" s="191"/>
      <c r="K1550" s="190" t="s">
        <v>4</v>
      </c>
      <c r="L1550" s="191"/>
      <c r="M1550" s="53"/>
      <c r="N1550" s="53"/>
      <c r="O1550" s="53"/>
    </row>
    <row r="1551">
      <c r="A1551" s="167" t="s">
        <v>600</v>
      </c>
      <c r="B1551" s="243" t="s">
        <v>190</v>
      </c>
      <c r="C1551" s="53"/>
      <c r="D1551" s="244" t="s">
        <v>187</v>
      </c>
      <c r="E1551" s="53"/>
      <c r="F1551" s="53"/>
      <c r="G1551" s="190" t="s">
        <v>15</v>
      </c>
      <c r="H1551" s="28">
        <v>1.0</v>
      </c>
      <c r="I1551" s="190" t="s">
        <v>4</v>
      </c>
      <c r="J1551" s="191"/>
      <c r="K1551" s="190" t="s">
        <v>4</v>
      </c>
      <c r="L1551" s="191"/>
      <c r="M1551" s="53"/>
      <c r="N1551" s="53"/>
      <c r="O1551" s="53"/>
    </row>
    <row r="1552">
      <c r="A1552" s="167" t="s">
        <v>600</v>
      </c>
      <c r="B1552" s="243" t="s">
        <v>190</v>
      </c>
      <c r="C1552" s="53"/>
      <c r="D1552" s="244" t="s">
        <v>187</v>
      </c>
      <c r="E1552" s="53"/>
      <c r="F1552" s="53"/>
      <c r="G1552" s="190" t="s">
        <v>16</v>
      </c>
      <c r="H1552" s="28">
        <v>1.0</v>
      </c>
      <c r="I1552" s="190" t="s">
        <v>4</v>
      </c>
      <c r="J1552" s="191"/>
      <c r="K1552" s="190" t="s">
        <v>4</v>
      </c>
      <c r="L1552" s="191"/>
      <c r="M1552" s="53"/>
      <c r="N1552" s="53"/>
      <c r="O1552" s="53"/>
    </row>
    <row r="1553">
      <c r="A1553" s="167" t="s">
        <v>600</v>
      </c>
      <c r="B1553" s="243" t="s">
        <v>190</v>
      </c>
      <c r="C1553" s="53"/>
      <c r="D1553" s="244" t="s">
        <v>187</v>
      </c>
      <c r="E1553" s="53"/>
      <c r="F1553" s="53"/>
      <c r="G1553" s="190" t="s">
        <v>17</v>
      </c>
      <c r="H1553" s="28">
        <v>1.0</v>
      </c>
      <c r="I1553" s="190" t="s">
        <v>4</v>
      </c>
      <c r="J1553" s="191"/>
      <c r="K1553" s="190" t="s">
        <v>4</v>
      </c>
      <c r="L1553" s="191"/>
      <c r="M1553" s="53"/>
      <c r="N1553" s="53"/>
      <c r="O1553" s="53"/>
    </row>
    <row r="1554">
      <c r="A1554" s="167" t="s">
        <v>600</v>
      </c>
      <c r="B1554" s="243" t="s">
        <v>190</v>
      </c>
      <c r="C1554" s="53"/>
      <c r="D1554" s="244" t="s">
        <v>187</v>
      </c>
      <c r="E1554" s="53"/>
      <c r="F1554" s="53"/>
      <c r="G1554" s="190" t="s">
        <v>18</v>
      </c>
      <c r="H1554" s="28">
        <v>1.0</v>
      </c>
      <c r="I1554" s="190" t="s">
        <v>4</v>
      </c>
      <c r="J1554" s="191"/>
      <c r="K1554" s="190" t="s">
        <v>4</v>
      </c>
      <c r="L1554" s="191"/>
      <c r="M1554" s="53"/>
      <c r="N1554" s="53"/>
      <c r="O1554" s="53"/>
    </row>
    <row r="1555">
      <c r="A1555" s="167" t="s">
        <v>600</v>
      </c>
      <c r="B1555" s="243" t="s">
        <v>190</v>
      </c>
      <c r="C1555" s="53"/>
      <c r="D1555" s="244" t="s">
        <v>187</v>
      </c>
      <c r="E1555" s="53"/>
      <c r="F1555" s="53"/>
      <c r="G1555" s="190" t="s">
        <v>19</v>
      </c>
      <c r="H1555" s="28">
        <v>1.0</v>
      </c>
      <c r="I1555" s="190" t="s">
        <v>4</v>
      </c>
      <c r="J1555" s="191"/>
      <c r="K1555" s="190" t="s">
        <v>4</v>
      </c>
      <c r="L1555" s="191"/>
      <c r="M1555" s="53"/>
      <c r="N1555" s="53"/>
      <c r="O1555" s="53"/>
    </row>
    <row r="1556">
      <c r="A1556" s="167" t="s">
        <v>600</v>
      </c>
      <c r="B1556" s="243" t="s">
        <v>190</v>
      </c>
      <c r="C1556" s="53"/>
      <c r="D1556" s="244" t="s">
        <v>187</v>
      </c>
      <c r="E1556" s="53"/>
      <c r="F1556" s="53"/>
      <c r="G1556" s="190" t="s">
        <v>20</v>
      </c>
      <c r="H1556" s="28">
        <v>1.0</v>
      </c>
      <c r="I1556" s="190" t="s">
        <v>4</v>
      </c>
      <c r="J1556" s="191"/>
      <c r="K1556" s="190" t="s">
        <v>4</v>
      </c>
      <c r="L1556" s="191"/>
      <c r="M1556" s="53"/>
      <c r="N1556" s="53"/>
      <c r="O1556" s="53"/>
    </row>
    <row r="1557">
      <c r="A1557" s="167" t="s">
        <v>600</v>
      </c>
      <c r="B1557" s="243" t="s">
        <v>190</v>
      </c>
      <c r="C1557" s="53"/>
      <c r="D1557" s="244" t="s">
        <v>187</v>
      </c>
      <c r="E1557" s="53"/>
      <c r="F1557" s="53"/>
      <c r="G1557" s="190" t="s">
        <v>21</v>
      </c>
      <c r="H1557" s="28">
        <v>1.0</v>
      </c>
      <c r="I1557" s="190" t="s">
        <v>7</v>
      </c>
      <c r="J1557" s="191"/>
      <c r="K1557" s="190" t="s">
        <v>7</v>
      </c>
      <c r="L1557" s="191"/>
      <c r="M1557" s="53"/>
      <c r="N1557" s="53"/>
      <c r="O1557" s="53"/>
    </row>
    <row r="1558">
      <c r="A1558" s="167" t="s">
        <v>600</v>
      </c>
      <c r="B1558" s="243" t="s">
        <v>190</v>
      </c>
      <c r="C1558" s="53"/>
      <c r="D1558" s="244" t="s">
        <v>187</v>
      </c>
      <c r="E1558" s="53"/>
      <c r="F1558" s="53"/>
      <c r="G1558" s="190" t="s">
        <v>161</v>
      </c>
      <c r="H1558" s="28">
        <v>1.0</v>
      </c>
      <c r="I1558" s="190" t="s">
        <v>7</v>
      </c>
      <c r="J1558" s="191"/>
      <c r="K1558" s="190" t="s">
        <v>7</v>
      </c>
      <c r="L1558" s="191"/>
      <c r="M1558" s="53"/>
      <c r="N1558" s="53"/>
      <c r="O1558" s="53"/>
    </row>
    <row r="1559">
      <c r="A1559" s="167" t="s">
        <v>600</v>
      </c>
      <c r="B1559" s="243" t="s">
        <v>190</v>
      </c>
      <c r="C1559" s="53"/>
      <c r="D1559" s="244" t="s">
        <v>187</v>
      </c>
      <c r="E1559" s="53"/>
      <c r="F1559" s="53"/>
      <c r="G1559" s="190" t="s">
        <v>162</v>
      </c>
      <c r="H1559" s="28">
        <v>1.0</v>
      </c>
      <c r="I1559" s="190" t="s">
        <v>7</v>
      </c>
      <c r="J1559" s="191"/>
      <c r="K1559" s="190" t="s">
        <v>7</v>
      </c>
      <c r="L1559" s="191"/>
      <c r="M1559" s="53"/>
      <c r="N1559" s="53"/>
      <c r="O1559" s="53"/>
    </row>
    <row r="1560">
      <c r="A1560" s="167" t="s">
        <v>600</v>
      </c>
      <c r="B1560" s="243" t="s">
        <v>190</v>
      </c>
      <c r="C1560" s="53"/>
      <c r="D1560" s="244" t="s">
        <v>187</v>
      </c>
      <c r="E1560" s="53"/>
      <c r="F1560" s="53"/>
      <c r="G1560" s="190" t="s">
        <v>163</v>
      </c>
      <c r="H1560" s="28">
        <v>1.0</v>
      </c>
      <c r="I1560" s="190" t="s">
        <v>7</v>
      </c>
      <c r="J1560" s="191"/>
      <c r="K1560" s="190" t="s">
        <v>7</v>
      </c>
      <c r="L1560" s="191"/>
      <c r="M1560" s="53"/>
      <c r="N1560" s="53"/>
      <c r="O1560" s="53"/>
    </row>
    <row r="1561">
      <c r="A1561" s="167" t="s">
        <v>600</v>
      </c>
      <c r="B1561" s="243" t="s">
        <v>190</v>
      </c>
      <c r="C1561" s="53"/>
      <c r="D1561" s="244" t="s">
        <v>187</v>
      </c>
      <c r="E1561" s="53"/>
      <c r="F1561" s="53"/>
      <c r="G1561" s="190" t="s">
        <v>164</v>
      </c>
      <c r="H1561" s="28">
        <v>1.0</v>
      </c>
      <c r="I1561" s="190" t="s">
        <v>7</v>
      </c>
      <c r="J1561" s="191"/>
      <c r="K1561" s="190" t="s">
        <v>7</v>
      </c>
      <c r="L1561" s="191"/>
      <c r="M1561" s="53"/>
      <c r="N1561" s="53"/>
      <c r="O1561" s="53"/>
    </row>
    <row r="1562">
      <c r="A1562" s="167" t="s">
        <v>600</v>
      </c>
      <c r="B1562" s="243" t="s">
        <v>190</v>
      </c>
      <c r="C1562" s="53"/>
      <c r="D1562" s="244" t="s">
        <v>187</v>
      </c>
      <c r="E1562" s="53"/>
      <c r="F1562" s="53"/>
      <c r="G1562" s="190" t="s">
        <v>165</v>
      </c>
      <c r="H1562" s="28">
        <v>1.0</v>
      </c>
      <c r="I1562" s="190" t="s">
        <v>7</v>
      </c>
      <c r="J1562" s="191"/>
      <c r="K1562" s="190" t="s">
        <v>7</v>
      </c>
      <c r="L1562" s="191"/>
      <c r="M1562" s="53"/>
      <c r="N1562" s="53"/>
      <c r="O1562" s="53"/>
    </row>
    <row r="1563">
      <c r="A1563" s="167" t="s">
        <v>600</v>
      </c>
      <c r="B1563" s="243" t="s">
        <v>190</v>
      </c>
      <c r="C1563" s="53"/>
      <c r="D1563" s="244" t="s">
        <v>187</v>
      </c>
      <c r="E1563" s="53"/>
      <c r="F1563" s="53"/>
      <c r="G1563" s="190" t="s">
        <v>166</v>
      </c>
      <c r="H1563" s="28">
        <v>1.0</v>
      </c>
      <c r="I1563" s="190" t="s">
        <v>7</v>
      </c>
      <c r="J1563" s="191"/>
      <c r="K1563" s="190" t="s">
        <v>7</v>
      </c>
      <c r="L1563" s="191"/>
      <c r="M1563" s="53"/>
      <c r="N1563" s="53"/>
      <c r="O1563" s="53"/>
    </row>
    <row r="1564">
      <c r="A1564" s="167" t="s">
        <v>600</v>
      </c>
      <c r="B1564" s="243" t="s">
        <v>190</v>
      </c>
      <c r="C1564" s="53"/>
      <c r="D1564" s="244" t="s">
        <v>187</v>
      </c>
      <c r="E1564" s="53"/>
      <c r="F1564" s="53"/>
      <c r="G1564" s="190" t="s">
        <v>167</v>
      </c>
      <c r="H1564" s="28">
        <v>1.0</v>
      </c>
      <c r="I1564" s="190" t="s">
        <v>7</v>
      </c>
      <c r="J1564" s="191"/>
      <c r="K1564" s="190" t="s">
        <v>7</v>
      </c>
      <c r="L1564" s="191"/>
      <c r="M1564" s="53"/>
      <c r="N1564" s="53"/>
      <c r="O1564" s="53"/>
    </row>
    <row r="1565">
      <c r="A1565" s="167" t="s">
        <v>600</v>
      </c>
      <c r="B1565" s="243" t="s">
        <v>190</v>
      </c>
      <c r="C1565" s="53"/>
      <c r="D1565" s="244" t="s">
        <v>187</v>
      </c>
      <c r="E1565" s="53"/>
      <c r="F1565" s="53"/>
      <c r="G1565" s="190" t="s">
        <v>20</v>
      </c>
      <c r="H1565" s="28">
        <v>1.0</v>
      </c>
      <c r="I1565" s="190" t="s">
        <v>7</v>
      </c>
      <c r="J1565" s="191"/>
      <c r="K1565" s="190" t="s">
        <v>7</v>
      </c>
      <c r="L1565" s="191"/>
      <c r="M1565" s="53"/>
      <c r="N1565" s="53"/>
      <c r="O1565" s="53"/>
    </row>
    <row r="1566">
      <c r="A1566" s="167" t="s">
        <v>600</v>
      </c>
      <c r="B1566" s="243" t="s">
        <v>191</v>
      </c>
      <c r="C1566" s="53"/>
      <c r="D1566" s="244" t="s">
        <v>187</v>
      </c>
      <c r="E1566" s="53"/>
      <c r="F1566" s="53"/>
      <c r="G1566" s="190" t="s">
        <v>21</v>
      </c>
      <c r="H1566" s="28">
        <v>1.0</v>
      </c>
      <c r="I1566" s="243" t="s">
        <v>4</v>
      </c>
      <c r="J1566" s="192">
        <v>0.0</v>
      </c>
      <c r="K1566" s="243" t="s">
        <v>4</v>
      </c>
      <c r="L1566" s="192">
        <v>0.0</v>
      </c>
      <c r="M1566" s="53"/>
      <c r="N1566" s="53"/>
      <c r="O1566" s="53"/>
    </row>
    <row r="1567">
      <c r="A1567" s="167" t="s">
        <v>600</v>
      </c>
      <c r="B1567" s="243" t="s">
        <v>191</v>
      </c>
      <c r="C1567" s="53"/>
      <c r="D1567" s="244" t="s">
        <v>187</v>
      </c>
      <c r="E1567" s="53"/>
      <c r="F1567" s="53"/>
      <c r="G1567" s="190" t="s">
        <v>13</v>
      </c>
      <c r="H1567" s="28">
        <v>1.0</v>
      </c>
      <c r="I1567" s="190" t="s">
        <v>4</v>
      </c>
      <c r="J1567" s="191"/>
      <c r="K1567" s="190" t="s">
        <v>4</v>
      </c>
      <c r="L1567" s="191"/>
      <c r="M1567" s="53"/>
      <c r="N1567" s="53"/>
      <c r="O1567" s="53"/>
    </row>
    <row r="1568">
      <c r="A1568" s="167" t="s">
        <v>600</v>
      </c>
      <c r="B1568" s="243" t="s">
        <v>191</v>
      </c>
      <c r="C1568" s="53"/>
      <c r="D1568" s="244" t="s">
        <v>187</v>
      </c>
      <c r="E1568" s="53"/>
      <c r="F1568" s="53"/>
      <c r="G1568" s="190" t="s">
        <v>14</v>
      </c>
      <c r="H1568" s="28">
        <v>1.0</v>
      </c>
      <c r="I1568" s="190" t="s">
        <v>4</v>
      </c>
      <c r="J1568" s="191"/>
      <c r="K1568" s="190" t="s">
        <v>4</v>
      </c>
      <c r="L1568" s="191"/>
      <c r="M1568" s="53"/>
      <c r="N1568" s="53"/>
      <c r="O1568" s="53"/>
    </row>
    <row r="1569">
      <c r="A1569" s="167" t="s">
        <v>600</v>
      </c>
      <c r="B1569" s="243" t="s">
        <v>191</v>
      </c>
      <c r="C1569" s="53"/>
      <c r="D1569" s="244" t="s">
        <v>187</v>
      </c>
      <c r="E1569" s="53"/>
      <c r="F1569" s="53"/>
      <c r="G1569" s="190" t="s">
        <v>15</v>
      </c>
      <c r="H1569" s="28">
        <v>1.0</v>
      </c>
      <c r="I1569" s="190" t="s">
        <v>4</v>
      </c>
      <c r="J1569" s="191"/>
      <c r="K1569" s="190" t="s">
        <v>4</v>
      </c>
      <c r="L1569" s="191"/>
      <c r="M1569" s="53"/>
      <c r="N1569" s="53"/>
      <c r="O1569" s="53"/>
    </row>
    <row r="1570">
      <c r="A1570" s="167" t="s">
        <v>600</v>
      </c>
      <c r="B1570" s="243" t="s">
        <v>191</v>
      </c>
      <c r="C1570" s="53"/>
      <c r="D1570" s="244" t="s">
        <v>187</v>
      </c>
      <c r="E1570" s="53"/>
      <c r="F1570" s="53"/>
      <c r="G1570" s="190" t="s">
        <v>16</v>
      </c>
      <c r="H1570" s="28">
        <v>1.0</v>
      </c>
      <c r="I1570" s="190" t="s">
        <v>4</v>
      </c>
      <c r="J1570" s="191"/>
      <c r="K1570" s="190" t="s">
        <v>4</v>
      </c>
      <c r="L1570" s="191"/>
      <c r="M1570" s="53"/>
      <c r="N1570" s="53"/>
      <c r="O1570" s="53"/>
    </row>
    <row r="1571">
      <c r="A1571" s="167" t="s">
        <v>600</v>
      </c>
      <c r="B1571" s="243" t="s">
        <v>191</v>
      </c>
      <c r="C1571" s="53"/>
      <c r="D1571" s="244" t="s">
        <v>187</v>
      </c>
      <c r="E1571" s="53"/>
      <c r="F1571" s="53"/>
      <c r="G1571" s="190" t="s">
        <v>17</v>
      </c>
      <c r="H1571" s="28">
        <v>1.0</v>
      </c>
      <c r="I1571" s="190" t="s">
        <v>4</v>
      </c>
      <c r="J1571" s="191"/>
      <c r="K1571" s="190" t="s">
        <v>4</v>
      </c>
      <c r="L1571" s="191"/>
      <c r="M1571" s="53"/>
      <c r="N1571" s="53"/>
      <c r="O1571" s="53"/>
    </row>
    <row r="1572">
      <c r="A1572" s="167" t="s">
        <v>600</v>
      </c>
      <c r="B1572" s="243" t="s">
        <v>191</v>
      </c>
      <c r="C1572" s="53"/>
      <c r="D1572" s="244" t="s">
        <v>187</v>
      </c>
      <c r="E1572" s="53"/>
      <c r="F1572" s="53"/>
      <c r="G1572" s="190" t="s">
        <v>18</v>
      </c>
      <c r="H1572" s="28">
        <v>1.0</v>
      </c>
      <c r="I1572" s="190" t="s">
        <v>4</v>
      </c>
      <c r="J1572" s="191"/>
      <c r="K1572" s="190" t="s">
        <v>4</v>
      </c>
      <c r="L1572" s="191"/>
      <c r="M1572" s="53"/>
      <c r="N1572" s="53"/>
      <c r="O1572" s="53"/>
    </row>
    <row r="1573">
      <c r="A1573" s="167" t="s">
        <v>600</v>
      </c>
      <c r="B1573" s="243" t="s">
        <v>191</v>
      </c>
      <c r="C1573" s="53"/>
      <c r="D1573" s="244" t="s">
        <v>187</v>
      </c>
      <c r="E1573" s="53"/>
      <c r="F1573" s="53"/>
      <c r="G1573" s="190" t="s">
        <v>19</v>
      </c>
      <c r="H1573" s="28">
        <v>1.0</v>
      </c>
      <c r="I1573" s="190" t="s">
        <v>4</v>
      </c>
      <c r="J1573" s="191"/>
      <c r="K1573" s="190" t="s">
        <v>4</v>
      </c>
      <c r="L1573" s="191"/>
      <c r="M1573" s="53"/>
      <c r="N1573" s="53"/>
      <c r="O1573" s="53"/>
    </row>
    <row r="1574">
      <c r="A1574" s="167" t="s">
        <v>600</v>
      </c>
      <c r="B1574" s="243" t="s">
        <v>191</v>
      </c>
      <c r="C1574" s="53"/>
      <c r="D1574" s="244" t="s">
        <v>187</v>
      </c>
      <c r="E1574" s="53"/>
      <c r="F1574" s="53"/>
      <c r="G1574" s="190" t="s">
        <v>20</v>
      </c>
      <c r="H1574" s="28">
        <v>1.0</v>
      </c>
      <c r="I1574" s="190" t="s">
        <v>4</v>
      </c>
      <c r="J1574" s="191"/>
      <c r="K1574" s="190" t="s">
        <v>4</v>
      </c>
      <c r="L1574" s="191"/>
      <c r="M1574" s="53"/>
      <c r="N1574" s="53"/>
      <c r="O1574" s="53"/>
    </row>
    <row r="1575">
      <c r="A1575" s="167" t="s">
        <v>600</v>
      </c>
      <c r="B1575" s="243" t="s">
        <v>191</v>
      </c>
      <c r="C1575" s="53"/>
      <c r="D1575" s="244" t="s">
        <v>187</v>
      </c>
      <c r="E1575" s="53"/>
      <c r="F1575" s="53"/>
      <c r="G1575" s="190" t="s">
        <v>21</v>
      </c>
      <c r="H1575" s="28">
        <v>1.0</v>
      </c>
      <c r="I1575" s="190" t="s">
        <v>7</v>
      </c>
      <c r="J1575" s="191">
        <v>0.0</v>
      </c>
      <c r="K1575" s="190" t="s">
        <v>7</v>
      </c>
      <c r="L1575" s="191">
        <v>0.0</v>
      </c>
      <c r="M1575" s="53"/>
      <c r="N1575" s="53"/>
      <c r="O1575" s="53"/>
    </row>
    <row r="1576">
      <c r="A1576" s="167" t="s">
        <v>600</v>
      </c>
      <c r="B1576" s="243" t="s">
        <v>191</v>
      </c>
      <c r="C1576" s="53"/>
      <c r="D1576" s="244" t="s">
        <v>187</v>
      </c>
      <c r="E1576" s="53"/>
      <c r="F1576" s="53"/>
      <c r="G1576" s="190" t="s">
        <v>161</v>
      </c>
      <c r="H1576" s="28">
        <v>1.0</v>
      </c>
      <c r="I1576" s="190" t="s">
        <v>7</v>
      </c>
      <c r="J1576" s="191"/>
      <c r="K1576" s="190" t="s">
        <v>7</v>
      </c>
      <c r="L1576" s="191"/>
      <c r="M1576" s="53"/>
      <c r="N1576" s="53"/>
      <c r="O1576" s="53"/>
    </row>
    <row r="1577">
      <c r="A1577" s="167" t="s">
        <v>600</v>
      </c>
      <c r="B1577" s="243" t="s">
        <v>191</v>
      </c>
      <c r="C1577" s="53"/>
      <c r="D1577" s="244" t="s">
        <v>187</v>
      </c>
      <c r="E1577" s="53"/>
      <c r="F1577" s="53"/>
      <c r="G1577" s="190" t="s">
        <v>162</v>
      </c>
      <c r="H1577" s="28">
        <v>1.0</v>
      </c>
      <c r="I1577" s="190" t="s">
        <v>7</v>
      </c>
      <c r="J1577" s="191"/>
      <c r="K1577" s="190" t="s">
        <v>7</v>
      </c>
      <c r="L1577" s="191"/>
      <c r="M1577" s="53"/>
      <c r="N1577" s="53"/>
      <c r="O1577" s="53"/>
    </row>
    <row r="1578">
      <c r="A1578" s="167" t="s">
        <v>600</v>
      </c>
      <c r="B1578" s="243" t="s">
        <v>191</v>
      </c>
      <c r="C1578" s="53"/>
      <c r="D1578" s="244" t="s">
        <v>187</v>
      </c>
      <c r="E1578" s="53"/>
      <c r="F1578" s="53"/>
      <c r="G1578" s="190" t="s">
        <v>163</v>
      </c>
      <c r="H1578" s="28">
        <v>1.0</v>
      </c>
      <c r="I1578" s="190" t="s">
        <v>7</v>
      </c>
      <c r="J1578" s="191"/>
      <c r="K1578" s="190" t="s">
        <v>7</v>
      </c>
      <c r="L1578" s="191"/>
      <c r="M1578" s="53"/>
      <c r="N1578" s="53"/>
      <c r="O1578" s="53"/>
    </row>
    <row r="1579">
      <c r="A1579" s="167" t="s">
        <v>600</v>
      </c>
      <c r="B1579" s="243" t="s">
        <v>191</v>
      </c>
      <c r="C1579" s="53"/>
      <c r="D1579" s="244" t="s">
        <v>187</v>
      </c>
      <c r="E1579" s="53"/>
      <c r="F1579" s="53"/>
      <c r="G1579" s="190" t="s">
        <v>164</v>
      </c>
      <c r="H1579" s="28">
        <v>1.0</v>
      </c>
      <c r="I1579" s="190" t="s">
        <v>7</v>
      </c>
      <c r="J1579" s="191"/>
      <c r="K1579" s="190" t="s">
        <v>7</v>
      </c>
      <c r="L1579" s="191"/>
      <c r="M1579" s="53"/>
      <c r="N1579" s="53"/>
      <c r="O1579" s="53"/>
    </row>
    <row r="1580">
      <c r="A1580" s="167" t="s">
        <v>600</v>
      </c>
      <c r="B1580" s="243" t="s">
        <v>191</v>
      </c>
      <c r="C1580" s="53"/>
      <c r="D1580" s="244" t="s">
        <v>187</v>
      </c>
      <c r="E1580" s="53"/>
      <c r="F1580" s="53"/>
      <c r="G1580" s="190" t="s">
        <v>165</v>
      </c>
      <c r="H1580" s="28">
        <v>1.0</v>
      </c>
      <c r="I1580" s="190" t="s">
        <v>7</v>
      </c>
      <c r="J1580" s="191"/>
      <c r="K1580" s="190" t="s">
        <v>7</v>
      </c>
      <c r="L1580" s="191"/>
      <c r="M1580" s="53"/>
      <c r="N1580" s="53"/>
      <c r="O1580" s="53"/>
    </row>
    <row r="1581">
      <c r="A1581" s="167" t="s">
        <v>600</v>
      </c>
      <c r="B1581" s="243" t="s">
        <v>191</v>
      </c>
      <c r="C1581" s="53"/>
      <c r="D1581" s="244" t="s">
        <v>187</v>
      </c>
      <c r="E1581" s="53"/>
      <c r="F1581" s="53"/>
      <c r="G1581" s="190" t="s">
        <v>166</v>
      </c>
      <c r="H1581" s="28">
        <v>1.0</v>
      </c>
      <c r="I1581" s="190" t="s">
        <v>7</v>
      </c>
      <c r="J1581" s="191"/>
      <c r="K1581" s="190" t="s">
        <v>7</v>
      </c>
      <c r="L1581" s="191"/>
      <c r="M1581" s="53"/>
      <c r="N1581" s="53"/>
      <c r="O1581" s="53"/>
    </row>
    <row r="1582">
      <c r="A1582" s="167" t="s">
        <v>600</v>
      </c>
      <c r="B1582" s="243" t="s">
        <v>191</v>
      </c>
      <c r="C1582" s="53"/>
      <c r="D1582" s="244" t="s">
        <v>187</v>
      </c>
      <c r="E1582" s="53"/>
      <c r="F1582" s="53"/>
      <c r="G1582" s="190" t="s">
        <v>167</v>
      </c>
      <c r="H1582" s="28">
        <v>1.0</v>
      </c>
      <c r="I1582" s="190" t="s">
        <v>7</v>
      </c>
      <c r="J1582" s="191"/>
      <c r="K1582" s="190" t="s">
        <v>7</v>
      </c>
      <c r="L1582" s="191"/>
      <c r="M1582" s="53"/>
      <c r="N1582" s="53"/>
      <c r="O1582" s="53"/>
    </row>
    <row r="1583">
      <c r="A1583" s="167" t="s">
        <v>600</v>
      </c>
      <c r="B1583" s="243" t="s">
        <v>191</v>
      </c>
      <c r="C1583" s="53"/>
      <c r="D1583" s="244" t="s">
        <v>187</v>
      </c>
      <c r="E1583" s="53"/>
      <c r="F1583" s="53"/>
      <c r="G1583" s="190" t="s">
        <v>20</v>
      </c>
      <c r="H1583" s="28">
        <v>1.0</v>
      </c>
      <c r="I1583" s="190" t="s">
        <v>7</v>
      </c>
      <c r="J1583" s="191"/>
      <c r="K1583" s="190" t="s">
        <v>7</v>
      </c>
      <c r="L1583" s="191"/>
      <c r="M1583" s="53"/>
      <c r="N1583" s="53"/>
      <c r="O1583" s="53"/>
    </row>
    <row r="1584">
      <c r="A1584" s="167" t="s">
        <v>600</v>
      </c>
      <c r="B1584" s="190" t="s">
        <v>192</v>
      </c>
      <c r="C1584" s="53"/>
      <c r="D1584" s="244" t="s">
        <v>187</v>
      </c>
      <c r="E1584" s="53"/>
      <c r="F1584" s="53"/>
      <c r="G1584" s="190" t="s">
        <v>21</v>
      </c>
      <c r="H1584" s="28">
        <v>1.0</v>
      </c>
      <c r="I1584" s="243" t="s">
        <v>4</v>
      </c>
      <c r="J1584" s="192">
        <v>0.0</v>
      </c>
      <c r="K1584" s="243" t="s">
        <v>4</v>
      </c>
      <c r="L1584" s="192">
        <v>0.0</v>
      </c>
      <c r="M1584" s="53"/>
      <c r="N1584" s="53"/>
      <c r="O1584" s="53"/>
    </row>
    <row r="1585">
      <c r="A1585" s="167" t="s">
        <v>600</v>
      </c>
      <c r="B1585" s="190" t="s">
        <v>192</v>
      </c>
      <c r="C1585" s="53"/>
      <c r="D1585" s="244" t="s">
        <v>187</v>
      </c>
      <c r="E1585" s="53"/>
      <c r="F1585" s="53"/>
      <c r="G1585" s="190" t="s">
        <v>13</v>
      </c>
      <c r="H1585" s="28">
        <v>1.0</v>
      </c>
      <c r="I1585" s="190" t="s">
        <v>4</v>
      </c>
      <c r="J1585" s="191"/>
      <c r="K1585" s="190" t="s">
        <v>4</v>
      </c>
      <c r="L1585" s="191"/>
      <c r="M1585" s="53"/>
      <c r="N1585" s="53"/>
      <c r="O1585" s="53"/>
    </row>
    <row r="1586">
      <c r="A1586" s="167" t="s">
        <v>600</v>
      </c>
      <c r="B1586" s="190" t="s">
        <v>192</v>
      </c>
      <c r="C1586" s="53"/>
      <c r="D1586" s="244" t="s">
        <v>187</v>
      </c>
      <c r="E1586" s="53"/>
      <c r="F1586" s="53"/>
      <c r="G1586" s="190" t="s">
        <v>14</v>
      </c>
      <c r="H1586" s="28">
        <v>1.0</v>
      </c>
      <c r="I1586" s="190" t="s">
        <v>4</v>
      </c>
      <c r="J1586" s="191"/>
      <c r="K1586" s="190" t="s">
        <v>4</v>
      </c>
      <c r="L1586" s="191"/>
      <c r="M1586" s="53"/>
      <c r="N1586" s="53"/>
      <c r="O1586" s="53"/>
    </row>
    <row r="1587">
      <c r="A1587" s="167" t="s">
        <v>600</v>
      </c>
      <c r="B1587" s="190" t="s">
        <v>192</v>
      </c>
      <c r="C1587" s="53"/>
      <c r="D1587" s="244" t="s">
        <v>187</v>
      </c>
      <c r="E1587" s="53"/>
      <c r="F1587" s="53"/>
      <c r="G1587" s="190" t="s">
        <v>15</v>
      </c>
      <c r="H1587" s="28">
        <v>1.0</v>
      </c>
      <c r="I1587" s="190" t="s">
        <v>4</v>
      </c>
      <c r="J1587" s="191"/>
      <c r="K1587" s="190" t="s">
        <v>4</v>
      </c>
      <c r="L1587" s="191"/>
      <c r="M1587" s="53"/>
      <c r="N1587" s="53"/>
      <c r="O1587" s="53"/>
    </row>
    <row r="1588">
      <c r="A1588" s="167" t="s">
        <v>600</v>
      </c>
      <c r="B1588" s="190" t="s">
        <v>192</v>
      </c>
      <c r="C1588" s="53"/>
      <c r="D1588" s="244" t="s">
        <v>187</v>
      </c>
      <c r="E1588" s="53"/>
      <c r="F1588" s="53"/>
      <c r="G1588" s="190" t="s">
        <v>16</v>
      </c>
      <c r="H1588" s="28">
        <v>1.0</v>
      </c>
      <c r="I1588" s="190" t="s">
        <v>4</v>
      </c>
      <c r="J1588" s="191"/>
      <c r="K1588" s="190" t="s">
        <v>4</v>
      </c>
      <c r="L1588" s="191"/>
      <c r="M1588" s="53"/>
      <c r="N1588" s="53"/>
      <c r="O1588" s="53"/>
    </row>
    <row r="1589">
      <c r="A1589" s="167" t="s">
        <v>600</v>
      </c>
      <c r="B1589" s="190" t="s">
        <v>192</v>
      </c>
      <c r="C1589" s="53"/>
      <c r="D1589" s="244" t="s">
        <v>187</v>
      </c>
      <c r="E1589" s="53"/>
      <c r="F1589" s="53"/>
      <c r="G1589" s="190" t="s">
        <v>17</v>
      </c>
      <c r="H1589" s="28">
        <v>1.0</v>
      </c>
      <c r="I1589" s="190" t="s">
        <v>4</v>
      </c>
      <c r="J1589" s="191"/>
      <c r="K1589" s="190" t="s">
        <v>4</v>
      </c>
      <c r="L1589" s="191"/>
      <c r="M1589" s="53"/>
      <c r="N1589" s="53"/>
      <c r="O1589" s="53"/>
    </row>
    <row r="1590">
      <c r="A1590" s="167" t="s">
        <v>600</v>
      </c>
      <c r="B1590" s="190" t="s">
        <v>192</v>
      </c>
      <c r="C1590" s="53"/>
      <c r="D1590" s="244" t="s">
        <v>187</v>
      </c>
      <c r="E1590" s="53"/>
      <c r="F1590" s="53"/>
      <c r="G1590" s="190" t="s">
        <v>18</v>
      </c>
      <c r="H1590" s="28">
        <v>1.0</v>
      </c>
      <c r="I1590" s="190" t="s">
        <v>4</v>
      </c>
      <c r="J1590" s="191"/>
      <c r="K1590" s="190" t="s">
        <v>4</v>
      </c>
      <c r="L1590" s="191"/>
      <c r="M1590" s="53"/>
      <c r="N1590" s="53"/>
      <c r="O1590" s="53"/>
    </row>
    <row r="1591">
      <c r="A1591" s="167" t="s">
        <v>600</v>
      </c>
      <c r="B1591" s="190" t="s">
        <v>192</v>
      </c>
      <c r="C1591" s="53"/>
      <c r="D1591" s="244" t="s">
        <v>187</v>
      </c>
      <c r="E1591" s="53"/>
      <c r="F1591" s="53"/>
      <c r="G1591" s="190" t="s">
        <v>19</v>
      </c>
      <c r="H1591" s="28">
        <v>1.0</v>
      </c>
      <c r="I1591" s="190" t="s">
        <v>4</v>
      </c>
      <c r="J1591" s="191"/>
      <c r="K1591" s="190" t="s">
        <v>4</v>
      </c>
      <c r="L1591" s="191"/>
      <c r="M1591" s="53"/>
      <c r="N1591" s="53"/>
      <c r="O1591" s="53"/>
    </row>
    <row r="1592">
      <c r="A1592" s="167" t="s">
        <v>600</v>
      </c>
      <c r="B1592" s="190" t="s">
        <v>192</v>
      </c>
      <c r="C1592" s="53"/>
      <c r="D1592" s="244" t="s">
        <v>187</v>
      </c>
      <c r="E1592" s="53"/>
      <c r="F1592" s="53"/>
      <c r="G1592" s="190" t="s">
        <v>20</v>
      </c>
      <c r="H1592" s="28">
        <v>1.0</v>
      </c>
      <c r="I1592" s="190" t="s">
        <v>4</v>
      </c>
      <c r="J1592" s="191"/>
      <c r="K1592" s="190" t="s">
        <v>4</v>
      </c>
      <c r="L1592" s="191"/>
      <c r="M1592" s="53"/>
      <c r="N1592" s="53"/>
      <c r="O1592" s="53"/>
    </row>
    <row r="1593">
      <c r="A1593" s="167" t="s">
        <v>600</v>
      </c>
      <c r="B1593" s="190" t="s">
        <v>192</v>
      </c>
      <c r="C1593" s="53"/>
      <c r="D1593" s="244" t="s">
        <v>187</v>
      </c>
      <c r="E1593" s="53"/>
      <c r="F1593" s="53"/>
      <c r="G1593" s="190" t="s">
        <v>21</v>
      </c>
      <c r="H1593" s="28">
        <v>1.0</v>
      </c>
      <c r="I1593" s="190" t="s">
        <v>7</v>
      </c>
      <c r="J1593" s="191">
        <v>0.0</v>
      </c>
      <c r="K1593" s="190" t="s">
        <v>7</v>
      </c>
      <c r="L1593" s="191">
        <v>0.0</v>
      </c>
      <c r="M1593" s="53"/>
      <c r="N1593" s="53"/>
      <c r="O1593" s="53"/>
    </row>
    <row r="1594">
      <c r="A1594" s="167" t="s">
        <v>600</v>
      </c>
      <c r="B1594" s="190" t="s">
        <v>192</v>
      </c>
      <c r="C1594" s="53"/>
      <c r="D1594" s="244" t="s">
        <v>187</v>
      </c>
      <c r="E1594" s="53"/>
      <c r="F1594" s="53"/>
      <c r="G1594" s="190" t="s">
        <v>161</v>
      </c>
      <c r="H1594" s="28">
        <v>1.0</v>
      </c>
      <c r="I1594" s="190" t="s">
        <v>7</v>
      </c>
      <c r="J1594" s="191"/>
      <c r="K1594" s="190" t="s">
        <v>7</v>
      </c>
      <c r="L1594" s="191"/>
      <c r="M1594" s="53"/>
      <c r="N1594" s="53"/>
      <c r="O1594" s="53"/>
    </row>
    <row r="1595">
      <c r="A1595" s="167" t="s">
        <v>600</v>
      </c>
      <c r="B1595" s="190" t="s">
        <v>192</v>
      </c>
      <c r="C1595" s="53"/>
      <c r="D1595" s="244" t="s">
        <v>187</v>
      </c>
      <c r="E1595" s="53"/>
      <c r="F1595" s="53"/>
      <c r="G1595" s="190" t="s">
        <v>162</v>
      </c>
      <c r="H1595" s="28">
        <v>1.0</v>
      </c>
      <c r="I1595" s="190" t="s">
        <v>7</v>
      </c>
      <c r="J1595" s="191"/>
      <c r="K1595" s="190" t="s">
        <v>7</v>
      </c>
      <c r="L1595" s="191"/>
      <c r="M1595" s="53"/>
      <c r="N1595" s="53"/>
      <c r="O1595" s="53"/>
    </row>
    <row r="1596">
      <c r="A1596" s="167" t="s">
        <v>600</v>
      </c>
      <c r="B1596" s="190" t="s">
        <v>192</v>
      </c>
      <c r="C1596" s="53"/>
      <c r="D1596" s="244" t="s">
        <v>187</v>
      </c>
      <c r="E1596" s="53"/>
      <c r="F1596" s="53"/>
      <c r="G1596" s="190" t="s">
        <v>163</v>
      </c>
      <c r="H1596" s="28">
        <v>1.0</v>
      </c>
      <c r="I1596" s="190" t="s">
        <v>7</v>
      </c>
      <c r="J1596" s="191"/>
      <c r="K1596" s="190" t="s">
        <v>7</v>
      </c>
      <c r="L1596" s="191"/>
      <c r="M1596" s="53"/>
      <c r="N1596" s="53"/>
      <c r="O1596" s="53"/>
    </row>
    <row r="1597">
      <c r="A1597" s="167" t="s">
        <v>600</v>
      </c>
      <c r="B1597" s="190" t="s">
        <v>192</v>
      </c>
      <c r="C1597" s="53"/>
      <c r="D1597" s="244" t="s">
        <v>187</v>
      </c>
      <c r="E1597" s="53"/>
      <c r="F1597" s="53"/>
      <c r="G1597" s="190" t="s">
        <v>164</v>
      </c>
      <c r="H1597" s="28">
        <v>1.0</v>
      </c>
      <c r="I1597" s="190" t="s">
        <v>7</v>
      </c>
      <c r="J1597" s="191"/>
      <c r="K1597" s="190" t="s">
        <v>7</v>
      </c>
      <c r="L1597" s="191"/>
      <c r="M1597" s="53"/>
      <c r="N1597" s="53"/>
      <c r="O1597" s="53"/>
    </row>
    <row r="1598">
      <c r="A1598" s="167" t="s">
        <v>600</v>
      </c>
      <c r="B1598" s="190" t="s">
        <v>192</v>
      </c>
      <c r="C1598" s="53"/>
      <c r="D1598" s="244" t="s">
        <v>187</v>
      </c>
      <c r="E1598" s="53"/>
      <c r="F1598" s="53"/>
      <c r="G1598" s="190" t="s">
        <v>165</v>
      </c>
      <c r="H1598" s="28">
        <v>1.0</v>
      </c>
      <c r="I1598" s="190" t="s">
        <v>7</v>
      </c>
      <c r="J1598" s="191"/>
      <c r="K1598" s="190" t="s">
        <v>7</v>
      </c>
      <c r="L1598" s="191"/>
      <c r="M1598" s="53"/>
      <c r="N1598" s="53"/>
      <c r="O1598" s="53"/>
    </row>
    <row r="1599">
      <c r="A1599" s="167" t="s">
        <v>600</v>
      </c>
      <c r="B1599" s="190" t="s">
        <v>192</v>
      </c>
      <c r="C1599" s="53"/>
      <c r="D1599" s="244" t="s">
        <v>187</v>
      </c>
      <c r="E1599" s="53"/>
      <c r="F1599" s="53"/>
      <c r="G1599" s="190" t="s">
        <v>166</v>
      </c>
      <c r="H1599" s="28">
        <v>1.0</v>
      </c>
      <c r="I1599" s="190" t="s">
        <v>7</v>
      </c>
      <c r="J1599" s="191"/>
      <c r="K1599" s="190" t="s">
        <v>7</v>
      </c>
      <c r="L1599" s="191"/>
      <c r="M1599" s="53"/>
      <c r="N1599" s="53"/>
      <c r="O1599" s="53"/>
    </row>
    <row r="1600">
      <c r="A1600" s="167" t="s">
        <v>600</v>
      </c>
      <c r="B1600" s="190" t="s">
        <v>192</v>
      </c>
      <c r="C1600" s="53"/>
      <c r="D1600" s="244" t="s">
        <v>187</v>
      </c>
      <c r="E1600" s="53"/>
      <c r="F1600" s="53"/>
      <c r="G1600" s="190" t="s">
        <v>167</v>
      </c>
      <c r="H1600" s="28">
        <v>1.0</v>
      </c>
      <c r="I1600" s="190" t="s">
        <v>7</v>
      </c>
      <c r="J1600" s="191"/>
      <c r="K1600" s="190" t="s">
        <v>7</v>
      </c>
      <c r="L1600" s="191"/>
      <c r="M1600" s="53"/>
      <c r="N1600" s="53"/>
      <c r="O1600" s="53"/>
    </row>
    <row r="1601">
      <c r="A1601" s="167" t="s">
        <v>600</v>
      </c>
      <c r="B1601" s="190" t="s">
        <v>192</v>
      </c>
      <c r="C1601" s="53"/>
      <c r="D1601" s="244" t="s">
        <v>187</v>
      </c>
      <c r="E1601" s="53"/>
      <c r="F1601" s="53"/>
      <c r="G1601" s="190" t="s">
        <v>20</v>
      </c>
      <c r="H1601" s="28">
        <v>1.0</v>
      </c>
      <c r="I1601" s="190" t="s">
        <v>7</v>
      </c>
      <c r="J1601" s="191"/>
      <c r="K1601" s="190" t="s">
        <v>7</v>
      </c>
      <c r="L1601" s="191"/>
      <c r="M1601" s="53"/>
      <c r="N1601" s="53"/>
      <c r="O1601" s="53"/>
    </row>
    <row r="1602">
      <c r="A1602" s="167" t="s">
        <v>600</v>
      </c>
      <c r="B1602" s="243" t="s">
        <v>193</v>
      </c>
      <c r="C1602" s="53"/>
      <c r="D1602" s="244" t="s">
        <v>194</v>
      </c>
      <c r="E1602" s="53"/>
      <c r="F1602" s="53"/>
      <c r="G1602" s="190" t="s">
        <v>21</v>
      </c>
      <c r="H1602" s="28">
        <v>1.0</v>
      </c>
      <c r="I1602" s="243" t="s">
        <v>4</v>
      </c>
      <c r="J1602" s="192">
        <v>195.0</v>
      </c>
      <c r="K1602" s="243" t="s">
        <v>4</v>
      </c>
      <c r="L1602" s="192">
        <v>195.0</v>
      </c>
      <c r="M1602" s="53"/>
      <c r="N1602" s="53"/>
      <c r="O1602" s="53"/>
    </row>
    <row r="1603">
      <c r="A1603" s="167" t="s">
        <v>600</v>
      </c>
      <c r="B1603" s="243" t="s">
        <v>193</v>
      </c>
      <c r="C1603" s="53"/>
      <c r="D1603" s="244" t="s">
        <v>194</v>
      </c>
      <c r="E1603" s="53"/>
      <c r="F1603" s="53"/>
      <c r="G1603" s="190" t="s">
        <v>13</v>
      </c>
      <c r="H1603" s="28">
        <v>1.0</v>
      </c>
      <c r="I1603" s="190" t="s">
        <v>4</v>
      </c>
      <c r="J1603" s="191"/>
      <c r="K1603" s="190" t="s">
        <v>4</v>
      </c>
      <c r="L1603" s="191"/>
      <c r="M1603" s="53"/>
      <c r="N1603" s="53"/>
      <c r="O1603" s="53"/>
    </row>
    <row r="1604">
      <c r="A1604" s="167" t="s">
        <v>600</v>
      </c>
      <c r="B1604" s="243" t="s">
        <v>193</v>
      </c>
      <c r="C1604" s="53"/>
      <c r="D1604" s="244" t="s">
        <v>194</v>
      </c>
      <c r="E1604" s="53"/>
      <c r="F1604" s="53"/>
      <c r="G1604" s="190" t="s">
        <v>14</v>
      </c>
      <c r="H1604" s="28">
        <v>1.0</v>
      </c>
      <c r="I1604" s="190" t="s">
        <v>4</v>
      </c>
      <c r="J1604" s="191"/>
      <c r="K1604" s="190" t="s">
        <v>4</v>
      </c>
      <c r="L1604" s="191"/>
      <c r="M1604" s="53"/>
      <c r="N1604" s="53"/>
      <c r="O1604" s="53"/>
    </row>
    <row r="1605">
      <c r="A1605" s="167" t="s">
        <v>600</v>
      </c>
      <c r="B1605" s="243" t="s">
        <v>193</v>
      </c>
      <c r="C1605" s="53"/>
      <c r="D1605" s="244" t="s">
        <v>194</v>
      </c>
      <c r="E1605" s="53"/>
      <c r="F1605" s="53"/>
      <c r="G1605" s="190" t="s">
        <v>15</v>
      </c>
      <c r="H1605" s="28">
        <v>1.0</v>
      </c>
      <c r="I1605" s="190" t="s">
        <v>4</v>
      </c>
      <c r="J1605" s="191"/>
      <c r="K1605" s="190" t="s">
        <v>4</v>
      </c>
      <c r="L1605" s="191"/>
      <c r="M1605" s="53"/>
      <c r="N1605" s="53"/>
      <c r="O1605" s="53"/>
    </row>
    <row r="1606">
      <c r="A1606" s="167" t="s">
        <v>600</v>
      </c>
      <c r="B1606" s="243" t="s">
        <v>193</v>
      </c>
      <c r="C1606" s="53"/>
      <c r="D1606" s="244" t="s">
        <v>194</v>
      </c>
      <c r="E1606" s="53"/>
      <c r="F1606" s="53"/>
      <c r="G1606" s="190" t="s">
        <v>16</v>
      </c>
      <c r="H1606" s="28">
        <v>1.0</v>
      </c>
      <c r="I1606" s="190" t="s">
        <v>4</v>
      </c>
      <c r="J1606" s="191"/>
      <c r="K1606" s="190" t="s">
        <v>4</v>
      </c>
      <c r="L1606" s="191"/>
      <c r="M1606" s="53"/>
      <c r="N1606" s="53"/>
      <c r="O1606" s="53"/>
    </row>
    <row r="1607">
      <c r="A1607" s="167" t="s">
        <v>600</v>
      </c>
      <c r="B1607" s="243" t="s">
        <v>193</v>
      </c>
      <c r="C1607" s="53"/>
      <c r="D1607" s="244" t="s">
        <v>194</v>
      </c>
      <c r="E1607" s="53"/>
      <c r="F1607" s="53"/>
      <c r="G1607" s="190" t="s">
        <v>17</v>
      </c>
      <c r="H1607" s="28">
        <v>1.0</v>
      </c>
      <c r="I1607" s="190" t="s">
        <v>4</v>
      </c>
      <c r="J1607" s="191"/>
      <c r="K1607" s="190" t="s">
        <v>4</v>
      </c>
      <c r="L1607" s="191"/>
      <c r="M1607" s="53"/>
      <c r="N1607" s="53"/>
      <c r="O1607" s="53"/>
    </row>
    <row r="1608">
      <c r="A1608" s="167" t="s">
        <v>600</v>
      </c>
      <c r="B1608" s="243" t="s">
        <v>193</v>
      </c>
      <c r="C1608" s="53"/>
      <c r="D1608" s="244" t="s">
        <v>194</v>
      </c>
      <c r="E1608" s="53"/>
      <c r="F1608" s="53"/>
      <c r="G1608" s="190" t="s">
        <v>18</v>
      </c>
      <c r="H1608" s="28">
        <v>1.0</v>
      </c>
      <c r="I1608" s="190" t="s">
        <v>4</v>
      </c>
      <c r="J1608" s="191"/>
      <c r="K1608" s="190" t="s">
        <v>4</v>
      </c>
      <c r="L1608" s="191"/>
      <c r="M1608" s="53"/>
      <c r="N1608" s="53"/>
      <c r="O1608" s="53"/>
    </row>
    <row r="1609">
      <c r="A1609" s="167" t="s">
        <v>600</v>
      </c>
      <c r="B1609" s="243" t="s">
        <v>193</v>
      </c>
      <c r="C1609" s="53"/>
      <c r="D1609" s="244" t="s">
        <v>194</v>
      </c>
      <c r="E1609" s="53"/>
      <c r="F1609" s="53"/>
      <c r="G1609" s="190" t="s">
        <v>19</v>
      </c>
      <c r="H1609" s="28">
        <v>1.0</v>
      </c>
      <c r="I1609" s="190" t="s">
        <v>4</v>
      </c>
      <c r="J1609" s="191"/>
      <c r="K1609" s="190" t="s">
        <v>4</v>
      </c>
      <c r="L1609" s="191"/>
      <c r="M1609" s="53"/>
      <c r="N1609" s="53"/>
      <c r="O1609" s="53"/>
    </row>
    <row r="1610">
      <c r="A1610" s="167" t="s">
        <v>600</v>
      </c>
      <c r="B1610" s="243" t="s">
        <v>193</v>
      </c>
      <c r="C1610" s="53"/>
      <c r="D1610" s="244" t="s">
        <v>194</v>
      </c>
      <c r="E1610" s="53"/>
      <c r="F1610" s="53"/>
      <c r="G1610" s="190" t="s">
        <v>20</v>
      </c>
      <c r="H1610" s="28">
        <v>1.0</v>
      </c>
      <c r="I1610" s="190" t="s">
        <v>4</v>
      </c>
      <c r="J1610" s="191"/>
      <c r="K1610" s="190" t="s">
        <v>4</v>
      </c>
      <c r="L1610" s="191"/>
      <c r="M1610" s="53"/>
      <c r="N1610" s="53"/>
      <c r="O1610" s="53"/>
    </row>
    <row r="1611">
      <c r="A1611" s="167" t="s">
        <v>600</v>
      </c>
      <c r="B1611" s="243" t="s">
        <v>193</v>
      </c>
      <c r="C1611" s="53"/>
      <c r="D1611" s="244" t="s">
        <v>194</v>
      </c>
      <c r="E1611" s="53"/>
      <c r="F1611" s="53"/>
      <c r="G1611" s="190" t="s">
        <v>21</v>
      </c>
      <c r="H1611" s="28">
        <v>1.0</v>
      </c>
      <c r="I1611" s="190" t="s">
        <v>7</v>
      </c>
      <c r="J1611" s="191"/>
      <c r="K1611" s="190" t="s">
        <v>7</v>
      </c>
      <c r="L1611" s="191"/>
      <c r="M1611" s="53"/>
      <c r="N1611" s="53"/>
      <c r="O1611" s="53"/>
    </row>
    <row r="1612">
      <c r="A1612" s="167" t="s">
        <v>600</v>
      </c>
      <c r="B1612" s="243" t="s">
        <v>193</v>
      </c>
      <c r="C1612" s="53"/>
      <c r="D1612" s="244" t="s">
        <v>194</v>
      </c>
      <c r="E1612" s="53"/>
      <c r="F1612" s="53"/>
      <c r="G1612" s="190" t="s">
        <v>161</v>
      </c>
      <c r="H1612" s="28">
        <v>1.0</v>
      </c>
      <c r="I1612" s="190" t="s">
        <v>7</v>
      </c>
      <c r="J1612" s="191"/>
      <c r="K1612" s="190" t="s">
        <v>7</v>
      </c>
      <c r="L1612" s="191"/>
      <c r="M1612" s="53"/>
      <c r="N1612" s="53"/>
      <c r="O1612" s="53"/>
    </row>
    <row r="1613">
      <c r="A1613" s="167" t="s">
        <v>600</v>
      </c>
      <c r="B1613" s="243" t="s">
        <v>193</v>
      </c>
      <c r="C1613" s="53"/>
      <c r="D1613" s="244" t="s">
        <v>194</v>
      </c>
      <c r="E1613" s="53"/>
      <c r="F1613" s="53"/>
      <c r="G1613" s="190" t="s">
        <v>162</v>
      </c>
      <c r="H1613" s="28">
        <v>1.0</v>
      </c>
      <c r="I1613" s="190" t="s">
        <v>7</v>
      </c>
      <c r="J1613" s="191"/>
      <c r="K1613" s="190" t="s">
        <v>7</v>
      </c>
      <c r="L1613" s="191"/>
      <c r="M1613" s="53"/>
      <c r="N1613" s="53"/>
      <c r="O1613" s="53"/>
    </row>
    <row r="1614">
      <c r="A1614" s="167" t="s">
        <v>600</v>
      </c>
      <c r="B1614" s="243" t="s">
        <v>193</v>
      </c>
      <c r="C1614" s="53"/>
      <c r="D1614" s="244" t="s">
        <v>194</v>
      </c>
      <c r="E1614" s="53"/>
      <c r="F1614" s="53"/>
      <c r="G1614" s="190" t="s">
        <v>163</v>
      </c>
      <c r="H1614" s="28">
        <v>1.0</v>
      </c>
      <c r="I1614" s="190" t="s">
        <v>7</v>
      </c>
      <c r="J1614" s="191"/>
      <c r="K1614" s="190" t="s">
        <v>7</v>
      </c>
      <c r="L1614" s="191"/>
      <c r="M1614" s="53"/>
      <c r="N1614" s="53"/>
      <c r="O1614" s="53"/>
    </row>
    <row r="1615">
      <c r="A1615" s="167" t="s">
        <v>600</v>
      </c>
      <c r="B1615" s="243" t="s">
        <v>193</v>
      </c>
      <c r="C1615" s="53"/>
      <c r="D1615" s="244" t="s">
        <v>194</v>
      </c>
      <c r="E1615" s="53"/>
      <c r="F1615" s="53"/>
      <c r="G1615" s="190" t="s">
        <v>164</v>
      </c>
      <c r="H1615" s="28">
        <v>1.0</v>
      </c>
      <c r="I1615" s="190" t="s">
        <v>7</v>
      </c>
      <c r="J1615" s="191"/>
      <c r="K1615" s="190" t="s">
        <v>7</v>
      </c>
      <c r="L1615" s="191"/>
      <c r="M1615" s="53"/>
      <c r="N1615" s="53"/>
      <c r="O1615" s="53"/>
    </row>
    <row r="1616">
      <c r="A1616" s="167" t="s">
        <v>600</v>
      </c>
      <c r="B1616" s="243" t="s">
        <v>193</v>
      </c>
      <c r="C1616" s="53"/>
      <c r="D1616" s="244" t="s">
        <v>194</v>
      </c>
      <c r="E1616" s="53"/>
      <c r="F1616" s="53"/>
      <c r="G1616" s="190" t="s">
        <v>165</v>
      </c>
      <c r="H1616" s="28">
        <v>1.0</v>
      </c>
      <c r="I1616" s="190" t="s">
        <v>7</v>
      </c>
      <c r="J1616" s="191"/>
      <c r="K1616" s="190" t="s">
        <v>7</v>
      </c>
      <c r="L1616" s="191"/>
      <c r="M1616" s="53"/>
      <c r="N1616" s="53"/>
      <c r="O1616" s="53"/>
    </row>
    <row r="1617">
      <c r="A1617" s="167" t="s">
        <v>600</v>
      </c>
      <c r="B1617" s="243" t="s">
        <v>193</v>
      </c>
      <c r="C1617" s="53"/>
      <c r="D1617" s="244" t="s">
        <v>194</v>
      </c>
      <c r="E1617" s="53"/>
      <c r="F1617" s="53"/>
      <c r="G1617" s="190" t="s">
        <v>166</v>
      </c>
      <c r="H1617" s="28">
        <v>1.0</v>
      </c>
      <c r="I1617" s="190" t="s">
        <v>7</v>
      </c>
      <c r="J1617" s="191"/>
      <c r="K1617" s="190" t="s">
        <v>7</v>
      </c>
      <c r="L1617" s="191"/>
      <c r="M1617" s="53"/>
      <c r="N1617" s="53"/>
      <c r="O1617" s="53"/>
    </row>
    <row r="1618">
      <c r="A1618" s="167" t="s">
        <v>600</v>
      </c>
      <c r="B1618" s="243" t="s">
        <v>193</v>
      </c>
      <c r="C1618" s="53"/>
      <c r="D1618" s="244" t="s">
        <v>194</v>
      </c>
      <c r="E1618" s="53"/>
      <c r="F1618" s="53"/>
      <c r="G1618" s="190" t="s">
        <v>167</v>
      </c>
      <c r="H1618" s="28">
        <v>1.0</v>
      </c>
      <c r="I1618" s="190" t="s">
        <v>7</v>
      </c>
      <c r="J1618" s="191"/>
      <c r="K1618" s="190" t="s">
        <v>7</v>
      </c>
      <c r="L1618" s="191"/>
      <c r="M1618" s="53"/>
      <c r="N1618" s="53"/>
      <c r="O1618" s="53"/>
    </row>
    <row r="1619">
      <c r="A1619" s="167" t="s">
        <v>600</v>
      </c>
      <c r="B1619" s="243" t="s">
        <v>193</v>
      </c>
      <c r="C1619" s="53"/>
      <c r="D1619" s="244" t="s">
        <v>194</v>
      </c>
      <c r="E1619" s="53"/>
      <c r="F1619" s="53"/>
      <c r="G1619" s="190" t="s">
        <v>20</v>
      </c>
      <c r="H1619" s="28">
        <v>1.0</v>
      </c>
      <c r="I1619" s="190" t="s">
        <v>7</v>
      </c>
      <c r="J1619" s="191"/>
      <c r="K1619" s="190" t="s">
        <v>7</v>
      </c>
      <c r="L1619" s="191"/>
      <c r="M1619" s="53"/>
      <c r="N1619" s="53"/>
      <c r="O1619" s="53"/>
    </row>
    <row r="1620">
      <c r="A1620" s="167" t="s">
        <v>600</v>
      </c>
      <c r="B1620" s="243" t="s">
        <v>195</v>
      </c>
      <c r="C1620" s="53"/>
      <c r="D1620" s="244" t="s">
        <v>194</v>
      </c>
      <c r="E1620" s="53"/>
      <c r="F1620" s="53"/>
      <c r="G1620" s="190" t="s">
        <v>21</v>
      </c>
      <c r="H1620" s="28">
        <v>1.0</v>
      </c>
      <c r="I1620" s="243" t="s">
        <v>4</v>
      </c>
      <c r="J1620" s="192">
        <v>0.0</v>
      </c>
      <c r="K1620" s="243" t="s">
        <v>4</v>
      </c>
      <c r="L1620" s="192">
        <v>0.0</v>
      </c>
      <c r="M1620" s="53"/>
      <c r="N1620" s="53"/>
      <c r="O1620" s="53"/>
    </row>
    <row r="1621">
      <c r="A1621" s="167" t="s">
        <v>600</v>
      </c>
      <c r="B1621" s="243" t="s">
        <v>195</v>
      </c>
      <c r="C1621" s="53"/>
      <c r="D1621" s="244" t="s">
        <v>194</v>
      </c>
      <c r="E1621" s="53"/>
      <c r="F1621" s="53"/>
      <c r="G1621" s="190" t="s">
        <v>13</v>
      </c>
      <c r="H1621" s="28">
        <v>1.0</v>
      </c>
      <c r="I1621" s="190" t="s">
        <v>4</v>
      </c>
      <c r="J1621" s="191"/>
      <c r="K1621" s="190" t="s">
        <v>4</v>
      </c>
      <c r="L1621" s="191"/>
      <c r="M1621" s="53"/>
      <c r="N1621" s="53"/>
      <c r="O1621" s="53"/>
    </row>
    <row r="1622">
      <c r="A1622" s="167" t="s">
        <v>600</v>
      </c>
      <c r="B1622" s="243" t="s">
        <v>195</v>
      </c>
      <c r="C1622" s="53"/>
      <c r="D1622" s="244" t="s">
        <v>194</v>
      </c>
      <c r="E1622" s="53"/>
      <c r="F1622" s="53"/>
      <c r="G1622" s="190" t="s">
        <v>14</v>
      </c>
      <c r="H1622" s="28">
        <v>1.0</v>
      </c>
      <c r="I1622" s="190" t="s">
        <v>4</v>
      </c>
      <c r="J1622" s="191"/>
      <c r="K1622" s="190" t="s">
        <v>4</v>
      </c>
      <c r="L1622" s="191"/>
      <c r="M1622" s="53"/>
      <c r="N1622" s="53"/>
      <c r="O1622" s="53"/>
    </row>
    <row r="1623">
      <c r="A1623" s="167" t="s">
        <v>600</v>
      </c>
      <c r="B1623" s="243" t="s">
        <v>195</v>
      </c>
      <c r="C1623" s="53"/>
      <c r="D1623" s="244" t="s">
        <v>194</v>
      </c>
      <c r="E1623" s="53"/>
      <c r="F1623" s="53"/>
      <c r="G1623" s="190" t="s">
        <v>15</v>
      </c>
      <c r="H1623" s="28">
        <v>1.0</v>
      </c>
      <c r="I1623" s="190" t="s">
        <v>4</v>
      </c>
      <c r="J1623" s="191"/>
      <c r="K1623" s="190" t="s">
        <v>4</v>
      </c>
      <c r="L1623" s="191"/>
      <c r="M1623" s="53"/>
      <c r="N1623" s="53"/>
      <c r="O1623" s="53"/>
    </row>
    <row r="1624">
      <c r="A1624" s="167" t="s">
        <v>600</v>
      </c>
      <c r="B1624" s="243" t="s">
        <v>195</v>
      </c>
      <c r="C1624" s="53"/>
      <c r="D1624" s="244" t="s">
        <v>194</v>
      </c>
      <c r="E1624" s="53"/>
      <c r="F1624" s="53"/>
      <c r="G1624" s="190" t="s">
        <v>16</v>
      </c>
      <c r="H1624" s="28">
        <v>1.0</v>
      </c>
      <c r="I1624" s="190" t="s">
        <v>4</v>
      </c>
      <c r="J1624" s="191"/>
      <c r="K1624" s="190" t="s">
        <v>4</v>
      </c>
      <c r="L1624" s="191"/>
      <c r="M1624" s="53"/>
      <c r="N1624" s="53"/>
      <c r="O1624" s="53"/>
    </row>
    <row r="1625">
      <c r="A1625" s="167" t="s">
        <v>600</v>
      </c>
      <c r="B1625" s="243" t="s">
        <v>195</v>
      </c>
      <c r="C1625" s="53"/>
      <c r="D1625" s="244" t="s">
        <v>194</v>
      </c>
      <c r="E1625" s="53"/>
      <c r="F1625" s="53"/>
      <c r="G1625" s="190" t="s">
        <v>17</v>
      </c>
      <c r="H1625" s="28">
        <v>1.0</v>
      </c>
      <c r="I1625" s="190" t="s">
        <v>4</v>
      </c>
      <c r="J1625" s="191"/>
      <c r="K1625" s="190" t="s">
        <v>4</v>
      </c>
      <c r="L1625" s="191"/>
      <c r="M1625" s="53"/>
      <c r="N1625" s="53"/>
      <c r="O1625" s="53"/>
    </row>
    <row r="1626">
      <c r="A1626" s="167" t="s">
        <v>600</v>
      </c>
      <c r="B1626" s="243" t="s">
        <v>195</v>
      </c>
      <c r="C1626" s="53"/>
      <c r="D1626" s="244" t="s">
        <v>194</v>
      </c>
      <c r="E1626" s="53"/>
      <c r="F1626" s="53"/>
      <c r="G1626" s="190" t="s">
        <v>18</v>
      </c>
      <c r="H1626" s="28">
        <v>1.0</v>
      </c>
      <c r="I1626" s="190" t="s">
        <v>4</v>
      </c>
      <c r="J1626" s="191"/>
      <c r="K1626" s="190" t="s">
        <v>4</v>
      </c>
      <c r="L1626" s="191"/>
      <c r="M1626" s="53"/>
      <c r="N1626" s="53"/>
      <c r="O1626" s="53"/>
    </row>
    <row r="1627">
      <c r="A1627" s="167" t="s">
        <v>600</v>
      </c>
      <c r="B1627" s="243" t="s">
        <v>195</v>
      </c>
      <c r="C1627" s="53"/>
      <c r="D1627" s="244" t="s">
        <v>194</v>
      </c>
      <c r="E1627" s="53"/>
      <c r="F1627" s="53"/>
      <c r="G1627" s="190" t="s">
        <v>19</v>
      </c>
      <c r="H1627" s="28">
        <v>1.0</v>
      </c>
      <c r="I1627" s="190" t="s">
        <v>4</v>
      </c>
      <c r="J1627" s="191"/>
      <c r="K1627" s="190" t="s">
        <v>4</v>
      </c>
      <c r="L1627" s="191"/>
      <c r="M1627" s="53"/>
      <c r="N1627" s="53"/>
      <c r="O1627" s="53"/>
    </row>
    <row r="1628">
      <c r="A1628" s="167" t="s">
        <v>600</v>
      </c>
      <c r="B1628" s="243" t="s">
        <v>195</v>
      </c>
      <c r="C1628" s="53"/>
      <c r="D1628" s="244" t="s">
        <v>194</v>
      </c>
      <c r="E1628" s="53"/>
      <c r="F1628" s="53"/>
      <c r="G1628" s="190" t="s">
        <v>20</v>
      </c>
      <c r="H1628" s="28">
        <v>1.0</v>
      </c>
      <c r="I1628" s="190" t="s">
        <v>4</v>
      </c>
      <c r="J1628" s="191"/>
      <c r="K1628" s="190" t="s">
        <v>4</v>
      </c>
      <c r="L1628" s="191"/>
      <c r="M1628" s="53"/>
      <c r="N1628" s="53"/>
      <c r="O1628" s="53"/>
    </row>
    <row r="1629">
      <c r="A1629" s="167" t="s">
        <v>600</v>
      </c>
      <c r="B1629" s="243" t="s">
        <v>195</v>
      </c>
      <c r="C1629" s="53"/>
      <c r="D1629" s="244" t="s">
        <v>194</v>
      </c>
      <c r="E1629" s="53"/>
      <c r="F1629" s="53"/>
      <c r="G1629" s="190" t="s">
        <v>21</v>
      </c>
      <c r="H1629" s="28">
        <v>1.0</v>
      </c>
      <c r="I1629" s="190" t="s">
        <v>7</v>
      </c>
      <c r="J1629" s="191"/>
      <c r="K1629" s="190" t="s">
        <v>7</v>
      </c>
      <c r="L1629" s="191"/>
      <c r="M1629" s="53"/>
      <c r="N1629" s="53"/>
      <c r="O1629" s="53"/>
    </row>
    <row r="1630">
      <c r="A1630" s="167" t="s">
        <v>600</v>
      </c>
      <c r="B1630" s="243" t="s">
        <v>195</v>
      </c>
      <c r="C1630" s="53"/>
      <c r="D1630" s="244" t="s">
        <v>194</v>
      </c>
      <c r="E1630" s="53"/>
      <c r="F1630" s="53"/>
      <c r="G1630" s="190" t="s">
        <v>161</v>
      </c>
      <c r="H1630" s="28">
        <v>1.0</v>
      </c>
      <c r="I1630" s="190" t="s">
        <v>7</v>
      </c>
      <c r="J1630" s="191"/>
      <c r="K1630" s="190" t="s">
        <v>7</v>
      </c>
      <c r="L1630" s="191"/>
      <c r="M1630" s="53"/>
      <c r="N1630" s="53"/>
      <c r="O1630" s="53"/>
    </row>
    <row r="1631">
      <c r="A1631" s="167" t="s">
        <v>600</v>
      </c>
      <c r="B1631" s="243" t="s">
        <v>195</v>
      </c>
      <c r="C1631" s="53"/>
      <c r="D1631" s="244" t="s">
        <v>194</v>
      </c>
      <c r="E1631" s="53"/>
      <c r="F1631" s="53"/>
      <c r="G1631" s="190" t="s">
        <v>162</v>
      </c>
      <c r="H1631" s="28">
        <v>1.0</v>
      </c>
      <c r="I1631" s="190" t="s">
        <v>7</v>
      </c>
      <c r="J1631" s="191"/>
      <c r="K1631" s="190" t="s">
        <v>7</v>
      </c>
      <c r="L1631" s="191"/>
      <c r="M1631" s="53"/>
      <c r="N1631" s="53"/>
      <c r="O1631" s="53"/>
    </row>
    <row r="1632">
      <c r="A1632" s="167" t="s">
        <v>600</v>
      </c>
      <c r="B1632" s="243" t="s">
        <v>195</v>
      </c>
      <c r="C1632" s="53"/>
      <c r="D1632" s="244" t="s">
        <v>194</v>
      </c>
      <c r="E1632" s="53"/>
      <c r="F1632" s="53"/>
      <c r="G1632" s="190" t="s">
        <v>163</v>
      </c>
      <c r="H1632" s="28">
        <v>1.0</v>
      </c>
      <c r="I1632" s="190" t="s">
        <v>7</v>
      </c>
      <c r="J1632" s="191"/>
      <c r="K1632" s="190" t="s">
        <v>7</v>
      </c>
      <c r="L1632" s="191"/>
      <c r="M1632" s="53"/>
      <c r="N1632" s="53"/>
      <c r="O1632" s="53"/>
    </row>
    <row r="1633">
      <c r="A1633" s="167" t="s">
        <v>600</v>
      </c>
      <c r="B1633" s="243" t="s">
        <v>195</v>
      </c>
      <c r="C1633" s="53"/>
      <c r="D1633" s="244" t="s">
        <v>194</v>
      </c>
      <c r="E1633" s="53"/>
      <c r="F1633" s="53"/>
      <c r="G1633" s="190" t="s">
        <v>164</v>
      </c>
      <c r="H1633" s="28">
        <v>1.0</v>
      </c>
      <c r="I1633" s="190" t="s">
        <v>7</v>
      </c>
      <c r="J1633" s="191"/>
      <c r="K1633" s="190" t="s">
        <v>7</v>
      </c>
      <c r="L1633" s="191"/>
      <c r="M1633" s="53"/>
      <c r="N1633" s="53"/>
      <c r="O1633" s="53"/>
    </row>
    <row r="1634">
      <c r="A1634" s="167" t="s">
        <v>600</v>
      </c>
      <c r="B1634" s="243" t="s">
        <v>195</v>
      </c>
      <c r="C1634" s="53"/>
      <c r="D1634" s="244" t="s">
        <v>194</v>
      </c>
      <c r="E1634" s="53"/>
      <c r="F1634" s="53"/>
      <c r="G1634" s="190" t="s">
        <v>165</v>
      </c>
      <c r="H1634" s="28">
        <v>1.0</v>
      </c>
      <c r="I1634" s="190" t="s">
        <v>7</v>
      </c>
      <c r="J1634" s="191"/>
      <c r="K1634" s="190" t="s">
        <v>7</v>
      </c>
      <c r="L1634" s="191"/>
      <c r="M1634" s="53"/>
      <c r="N1634" s="53"/>
      <c r="O1634" s="53"/>
    </row>
    <row r="1635">
      <c r="A1635" s="167" t="s">
        <v>600</v>
      </c>
      <c r="B1635" s="243" t="s">
        <v>195</v>
      </c>
      <c r="C1635" s="53"/>
      <c r="D1635" s="244" t="s">
        <v>194</v>
      </c>
      <c r="E1635" s="53"/>
      <c r="F1635" s="53"/>
      <c r="G1635" s="190" t="s">
        <v>166</v>
      </c>
      <c r="H1635" s="28">
        <v>1.0</v>
      </c>
      <c r="I1635" s="190" t="s">
        <v>7</v>
      </c>
      <c r="J1635" s="191"/>
      <c r="K1635" s="190" t="s">
        <v>7</v>
      </c>
      <c r="L1635" s="191"/>
      <c r="M1635" s="53"/>
      <c r="N1635" s="53"/>
      <c r="O1635" s="53"/>
    </row>
    <row r="1636">
      <c r="A1636" s="167" t="s">
        <v>600</v>
      </c>
      <c r="B1636" s="243" t="s">
        <v>195</v>
      </c>
      <c r="C1636" s="53"/>
      <c r="D1636" s="244" t="s">
        <v>194</v>
      </c>
      <c r="E1636" s="53"/>
      <c r="F1636" s="53"/>
      <c r="G1636" s="190" t="s">
        <v>167</v>
      </c>
      <c r="H1636" s="28">
        <v>1.0</v>
      </c>
      <c r="I1636" s="190" t="s">
        <v>7</v>
      </c>
      <c r="J1636" s="191"/>
      <c r="K1636" s="190" t="s">
        <v>7</v>
      </c>
      <c r="L1636" s="191"/>
      <c r="M1636" s="53"/>
      <c r="N1636" s="53"/>
      <c r="O1636" s="53"/>
    </row>
    <row r="1637">
      <c r="A1637" s="167" t="s">
        <v>600</v>
      </c>
      <c r="B1637" s="243" t="s">
        <v>195</v>
      </c>
      <c r="C1637" s="53"/>
      <c r="D1637" s="244" t="s">
        <v>194</v>
      </c>
      <c r="E1637" s="53"/>
      <c r="F1637" s="53"/>
      <c r="G1637" s="190" t="s">
        <v>20</v>
      </c>
      <c r="H1637" s="28">
        <v>1.0</v>
      </c>
      <c r="I1637" s="190" t="s">
        <v>7</v>
      </c>
      <c r="J1637" s="191"/>
      <c r="K1637" s="190" t="s">
        <v>7</v>
      </c>
      <c r="L1637" s="191"/>
      <c r="M1637" s="53"/>
      <c r="N1637" s="53"/>
      <c r="O1637" s="53"/>
    </row>
    <row r="1638">
      <c r="A1638" s="167" t="s">
        <v>600</v>
      </c>
      <c r="B1638" s="243" t="s">
        <v>196</v>
      </c>
      <c r="C1638" s="53"/>
      <c r="D1638" s="244" t="s">
        <v>194</v>
      </c>
      <c r="E1638" s="53"/>
      <c r="F1638" s="53"/>
      <c r="G1638" s="190" t="s">
        <v>21</v>
      </c>
      <c r="H1638" s="28">
        <v>1.0</v>
      </c>
      <c r="I1638" s="243" t="s">
        <v>4</v>
      </c>
      <c r="J1638" s="192">
        <v>200.0</v>
      </c>
      <c r="K1638" s="243" t="s">
        <v>4</v>
      </c>
      <c r="L1638" s="192">
        <v>200.0</v>
      </c>
      <c r="M1638" s="53"/>
      <c r="N1638" s="53"/>
      <c r="O1638" s="53"/>
    </row>
    <row r="1639">
      <c r="A1639" s="167" t="s">
        <v>600</v>
      </c>
      <c r="B1639" s="243" t="s">
        <v>196</v>
      </c>
      <c r="C1639" s="53"/>
      <c r="D1639" s="244" t="s">
        <v>194</v>
      </c>
      <c r="E1639" s="53"/>
      <c r="F1639" s="53"/>
      <c r="G1639" s="190" t="s">
        <v>13</v>
      </c>
      <c r="H1639" s="28">
        <v>1.0</v>
      </c>
      <c r="I1639" s="190" t="s">
        <v>4</v>
      </c>
      <c r="J1639" s="191"/>
      <c r="K1639" s="190" t="s">
        <v>4</v>
      </c>
      <c r="L1639" s="191"/>
      <c r="M1639" s="53"/>
      <c r="N1639" s="53"/>
      <c r="O1639" s="53"/>
    </row>
    <row r="1640">
      <c r="A1640" s="167" t="s">
        <v>600</v>
      </c>
      <c r="B1640" s="243" t="s">
        <v>196</v>
      </c>
      <c r="C1640" s="53"/>
      <c r="D1640" s="244" t="s">
        <v>194</v>
      </c>
      <c r="E1640" s="53"/>
      <c r="F1640" s="53"/>
      <c r="G1640" s="190" t="s">
        <v>14</v>
      </c>
      <c r="H1640" s="28">
        <v>1.0</v>
      </c>
      <c r="I1640" s="190" t="s">
        <v>4</v>
      </c>
      <c r="J1640" s="191"/>
      <c r="K1640" s="190" t="s">
        <v>4</v>
      </c>
      <c r="L1640" s="191"/>
      <c r="M1640" s="53"/>
      <c r="N1640" s="53"/>
      <c r="O1640" s="53"/>
    </row>
    <row r="1641">
      <c r="A1641" s="167" t="s">
        <v>600</v>
      </c>
      <c r="B1641" s="243" t="s">
        <v>196</v>
      </c>
      <c r="C1641" s="53"/>
      <c r="D1641" s="244" t="s">
        <v>194</v>
      </c>
      <c r="E1641" s="53"/>
      <c r="F1641" s="53"/>
      <c r="G1641" s="190" t="s">
        <v>15</v>
      </c>
      <c r="H1641" s="28">
        <v>1.0</v>
      </c>
      <c r="I1641" s="190" t="s">
        <v>4</v>
      </c>
      <c r="J1641" s="191"/>
      <c r="K1641" s="190" t="s">
        <v>4</v>
      </c>
      <c r="L1641" s="191"/>
      <c r="M1641" s="53"/>
      <c r="N1641" s="53"/>
      <c r="O1641" s="53"/>
    </row>
    <row r="1642">
      <c r="A1642" s="167" t="s">
        <v>600</v>
      </c>
      <c r="B1642" s="243" t="s">
        <v>196</v>
      </c>
      <c r="C1642" s="53"/>
      <c r="D1642" s="244" t="s">
        <v>194</v>
      </c>
      <c r="E1642" s="53"/>
      <c r="F1642" s="53"/>
      <c r="G1642" s="190" t="s">
        <v>16</v>
      </c>
      <c r="H1642" s="28">
        <v>1.0</v>
      </c>
      <c r="I1642" s="190" t="s">
        <v>4</v>
      </c>
      <c r="J1642" s="191"/>
      <c r="K1642" s="190" t="s">
        <v>4</v>
      </c>
      <c r="L1642" s="191"/>
      <c r="M1642" s="53"/>
      <c r="N1642" s="53"/>
      <c r="O1642" s="53"/>
    </row>
    <row r="1643">
      <c r="A1643" s="167" t="s">
        <v>600</v>
      </c>
      <c r="B1643" s="243" t="s">
        <v>196</v>
      </c>
      <c r="C1643" s="53"/>
      <c r="D1643" s="244" t="s">
        <v>194</v>
      </c>
      <c r="E1643" s="53"/>
      <c r="F1643" s="53"/>
      <c r="G1643" s="190" t="s">
        <v>17</v>
      </c>
      <c r="H1643" s="28">
        <v>1.0</v>
      </c>
      <c r="I1643" s="190" t="s">
        <v>4</v>
      </c>
      <c r="J1643" s="191"/>
      <c r="K1643" s="190" t="s">
        <v>4</v>
      </c>
      <c r="L1643" s="191"/>
      <c r="M1643" s="53"/>
      <c r="N1643" s="53"/>
      <c r="O1643" s="53"/>
    </row>
    <row r="1644">
      <c r="A1644" s="167" t="s">
        <v>600</v>
      </c>
      <c r="B1644" s="243" t="s">
        <v>196</v>
      </c>
      <c r="C1644" s="53"/>
      <c r="D1644" s="244" t="s">
        <v>194</v>
      </c>
      <c r="E1644" s="53"/>
      <c r="F1644" s="53"/>
      <c r="G1644" s="190" t="s">
        <v>18</v>
      </c>
      <c r="H1644" s="28">
        <v>1.0</v>
      </c>
      <c r="I1644" s="190" t="s">
        <v>4</v>
      </c>
      <c r="J1644" s="191"/>
      <c r="K1644" s="190" t="s">
        <v>4</v>
      </c>
      <c r="L1644" s="191"/>
      <c r="M1644" s="53"/>
      <c r="N1644" s="53"/>
      <c r="O1644" s="53"/>
    </row>
    <row r="1645">
      <c r="A1645" s="167" t="s">
        <v>600</v>
      </c>
      <c r="B1645" s="243" t="s">
        <v>196</v>
      </c>
      <c r="C1645" s="53"/>
      <c r="D1645" s="244" t="s">
        <v>194</v>
      </c>
      <c r="E1645" s="53"/>
      <c r="F1645" s="53"/>
      <c r="G1645" s="190" t="s">
        <v>19</v>
      </c>
      <c r="H1645" s="28">
        <v>1.0</v>
      </c>
      <c r="I1645" s="190" t="s">
        <v>4</v>
      </c>
      <c r="J1645" s="191"/>
      <c r="K1645" s="190" t="s">
        <v>4</v>
      </c>
      <c r="L1645" s="191"/>
      <c r="M1645" s="53"/>
      <c r="N1645" s="53"/>
      <c r="O1645" s="53"/>
    </row>
    <row r="1646">
      <c r="A1646" s="167" t="s">
        <v>600</v>
      </c>
      <c r="B1646" s="243" t="s">
        <v>196</v>
      </c>
      <c r="C1646" s="53"/>
      <c r="D1646" s="244" t="s">
        <v>194</v>
      </c>
      <c r="E1646" s="53"/>
      <c r="F1646" s="53"/>
      <c r="G1646" s="190" t="s">
        <v>20</v>
      </c>
      <c r="H1646" s="28">
        <v>1.0</v>
      </c>
      <c r="I1646" s="190" t="s">
        <v>4</v>
      </c>
      <c r="J1646" s="191"/>
      <c r="K1646" s="190" t="s">
        <v>4</v>
      </c>
      <c r="L1646" s="191"/>
      <c r="M1646" s="53"/>
      <c r="N1646" s="53"/>
      <c r="O1646" s="53"/>
    </row>
    <row r="1647">
      <c r="A1647" s="167" t="s">
        <v>600</v>
      </c>
      <c r="B1647" s="243" t="s">
        <v>196</v>
      </c>
      <c r="C1647" s="53"/>
      <c r="D1647" s="244" t="s">
        <v>194</v>
      </c>
      <c r="E1647" s="53"/>
      <c r="F1647" s="53"/>
      <c r="G1647" s="190" t="s">
        <v>21</v>
      </c>
      <c r="H1647" s="28">
        <v>1.0</v>
      </c>
      <c r="I1647" s="190" t="s">
        <v>7</v>
      </c>
      <c r="J1647" s="191"/>
      <c r="K1647" s="190" t="s">
        <v>7</v>
      </c>
      <c r="L1647" s="191"/>
      <c r="M1647" s="53"/>
      <c r="N1647" s="53"/>
      <c r="O1647" s="53"/>
    </row>
    <row r="1648">
      <c r="A1648" s="167" t="s">
        <v>600</v>
      </c>
      <c r="B1648" s="243" t="s">
        <v>196</v>
      </c>
      <c r="C1648" s="53"/>
      <c r="D1648" s="244" t="s">
        <v>194</v>
      </c>
      <c r="E1648" s="53"/>
      <c r="F1648" s="53"/>
      <c r="G1648" s="190" t="s">
        <v>161</v>
      </c>
      <c r="H1648" s="28">
        <v>1.0</v>
      </c>
      <c r="I1648" s="190" t="s">
        <v>7</v>
      </c>
      <c r="J1648" s="191"/>
      <c r="K1648" s="190" t="s">
        <v>7</v>
      </c>
      <c r="L1648" s="191"/>
      <c r="M1648" s="53"/>
      <c r="N1648" s="53"/>
      <c r="O1648" s="53"/>
    </row>
    <row r="1649">
      <c r="A1649" s="167" t="s">
        <v>600</v>
      </c>
      <c r="B1649" s="243" t="s">
        <v>196</v>
      </c>
      <c r="C1649" s="53"/>
      <c r="D1649" s="244" t="s">
        <v>194</v>
      </c>
      <c r="E1649" s="53"/>
      <c r="F1649" s="53"/>
      <c r="G1649" s="190" t="s">
        <v>162</v>
      </c>
      <c r="H1649" s="28">
        <v>1.0</v>
      </c>
      <c r="I1649" s="190" t="s">
        <v>7</v>
      </c>
      <c r="J1649" s="191"/>
      <c r="K1649" s="190" t="s">
        <v>7</v>
      </c>
      <c r="L1649" s="191"/>
      <c r="M1649" s="53"/>
      <c r="N1649" s="53"/>
      <c r="O1649" s="53"/>
    </row>
    <row r="1650">
      <c r="A1650" s="167" t="s">
        <v>600</v>
      </c>
      <c r="B1650" s="243" t="s">
        <v>196</v>
      </c>
      <c r="C1650" s="53"/>
      <c r="D1650" s="244" t="s">
        <v>194</v>
      </c>
      <c r="E1650" s="53"/>
      <c r="F1650" s="53"/>
      <c r="G1650" s="190" t="s">
        <v>163</v>
      </c>
      <c r="H1650" s="28">
        <v>1.0</v>
      </c>
      <c r="I1650" s="190" t="s">
        <v>7</v>
      </c>
      <c r="J1650" s="191"/>
      <c r="K1650" s="190" t="s">
        <v>7</v>
      </c>
      <c r="L1650" s="191"/>
      <c r="M1650" s="53"/>
      <c r="N1650" s="53"/>
      <c r="O1650" s="53"/>
    </row>
    <row r="1651">
      <c r="A1651" s="167" t="s">
        <v>600</v>
      </c>
      <c r="B1651" s="243" t="s">
        <v>196</v>
      </c>
      <c r="C1651" s="53"/>
      <c r="D1651" s="244" t="s">
        <v>194</v>
      </c>
      <c r="E1651" s="53"/>
      <c r="F1651" s="53"/>
      <c r="G1651" s="190" t="s">
        <v>164</v>
      </c>
      <c r="H1651" s="28">
        <v>1.0</v>
      </c>
      <c r="I1651" s="190" t="s">
        <v>7</v>
      </c>
      <c r="J1651" s="191"/>
      <c r="K1651" s="190" t="s">
        <v>7</v>
      </c>
      <c r="L1651" s="191"/>
      <c r="M1651" s="53"/>
      <c r="N1651" s="53"/>
      <c r="O1651" s="53"/>
    </row>
    <row r="1652">
      <c r="A1652" s="167" t="s">
        <v>600</v>
      </c>
      <c r="B1652" s="243" t="s">
        <v>196</v>
      </c>
      <c r="C1652" s="53"/>
      <c r="D1652" s="244" t="s">
        <v>194</v>
      </c>
      <c r="E1652" s="53"/>
      <c r="F1652" s="53"/>
      <c r="G1652" s="190" t="s">
        <v>165</v>
      </c>
      <c r="H1652" s="28">
        <v>1.0</v>
      </c>
      <c r="I1652" s="190" t="s">
        <v>7</v>
      </c>
      <c r="J1652" s="191"/>
      <c r="K1652" s="190" t="s">
        <v>7</v>
      </c>
      <c r="L1652" s="191"/>
      <c r="M1652" s="53"/>
      <c r="N1652" s="53"/>
      <c r="O1652" s="53"/>
    </row>
    <row r="1653">
      <c r="A1653" s="167" t="s">
        <v>600</v>
      </c>
      <c r="B1653" s="243" t="s">
        <v>196</v>
      </c>
      <c r="C1653" s="53"/>
      <c r="D1653" s="244" t="s">
        <v>194</v>
      </c>
      <c r="E1653" s="53"/>
      <c r="F1653" s="53"/>
      <c r="G1653" s="190" t="s">
        <v>166</v>
      </c>
      <c r="H1653" s="28">
        <v>1.0</v>
      </c>
      <c r="I1653" s="190" t="s">
        <v>7</v>
      </c>
      <c r="J1653" s="191"/>
      <c r="K1653" s="190" t="s">
        <v>7</v>
      </c>
      <c r="L1653" s="191"/>
      <c r="M1653" s="53"/>
      <c r="N1653" s="53"/>
      <c r="O1653" s="53"/>
    </row>
    <row r="1654">
      <c r="A1654" s="167" t="s">
        <v>600</v>
      </c>
      <c r="B1654" s="243" t="s">
        <v>196</v>
      </c>
      <c r="C1654" s="53"/>
      <c r="D1654" s="244" t="s">
        <v>194</v>
      </c>
      <c r="E1654" s="53"/>
      <c r="F1654" s="53"/>
      <c r="G1654" s="190" t="s">
        <v>167</v>
      </c>
      <c r="H1654" s="28">
        <v>1.0</v>
      </c>
      <c r="I1654" s="190" t="s">
        <v>7</v>
      </c>
      <c r="J1654" s="191"/>
      <c r="K1654" s="190" t="s">
        <v>7</v>
      </c>
      <c r="L1654" s="191"/>
      <c r="M1654" s="53"/>
      <c r="N1654" s="53"/>
      <c r="O1654" s="53"/>
    </row>
    <row r="1655">
      <c r="A1655" s="167" t="s">
        <v>600</v>
      </c>
      <c r="B1655" s="243" t="s">
        <v>196</v>
      </c>
      <c r="C1655" s="53"/>
      <c r="D1655" s="244" t="s">
        <v>194</v>
      </c>
      <c r="E1655" s="53"/>
      <c r="F1655" s="53"/>
      <c r="G1655" s="190" t="s">
        <v>20</v>
      </c>
      <c r="H1655" s="28">
        <v>1.0</v>
      </c>
      <c r="I1655" s="190" t="s">
        <v>7</v>
      </c>
      <c r="J1655" s="191"/>
      <c r="K1655" s="190" t="s">
        <v>7</v>
      </c>
      <c r="L1655" s="191"/>
      <c r="M1655" s="53"/>
      <c r="N1655" s="53"/>
      <c r="O1655" s="53"/>
    </row>
    <row r="1656">
      <c r="A1656" s="167" t="s">
        <v>600</v>
      </c>
      <c r="B1656" s="243" t="s">
        <v>197</v>
      </c>
      <c r="C1656" s="53"/>
      <c r="D1656" s="244" t="s">
        <v>194</v>
      </c>
      <c r="E1656" s="53"/>
      <c r="F1656" s="53"/>
      <c r="G1656" s="190" t="s">
        <v>21</v>
      </c>
      <c r="H1656" s="28">
        <v>1.0</v>
      </c>
      <c r="I1656" s="243" t="s">
        <v>4</v>
      </c>
      <c r="J1656" s="192">
        <v>155.0</v>
      </c>
      <c r="K1656" s="243" t="s">
        <v>4</v>
      </c>
      <c r="L1656" s="192">
        <v>155.0</v>
      </c>
      <c r="M1656" s="53"/>
      <c r="N1656" s="53"/>
      <c r="O1656" s="53"/>
    </row>
    <row r="1657">
      <c r="A1657" s="167" t="s">
        <v>600</v>
      </c>
      <c r="B1657" s="243" t="s">
        <v>197</v>
      </c>
      <c r="C1657" s="53"/>
      <c r="D1657" s="244" t="s">
        <v>194</v>
      </c>
      <c r="E1657" s="53"/>
      <c r="F1657" s="53"/>
      <c r="G1657" s="190" t="s">
        <v>13</v>
      </c>
      <c r="H1657" s="28">
        <v>1.0</v>
      </c>
      <c r="I1657" s="190" t="s">
        <v>4</v>
      </c>
      <c r="J1657" s="191"/>
      <c r="K1657" s="190" t="s">
        <v>4</v>
      </c>
      <c r="L1657" s="191"/>
      <c r="M1657" s="53"/>
      <c r="N1657" s="53"/>
      <c r="O1657" s="53"/>
    </row>
    <row r="1658">
      <c r="A1658" s="167" t="s">
        <v>600</v>
      </c>
      <c r="B1658" s="243" t="s">
        <v>197</v>
      </c>
      <c r="C1658" s="53"/>
      <c r="D1658" s="244" t="s">
        <v>194</v>
      </c>
      <c r="E1658" s="53"/>
      <c r="F1658" s="53"/>
      <c r="G1658" s="190" t="s">
        <v>14</v>
      </c>
      <c r="H1658" s="28">
        <v>1.0</v>
      </c>
      <c r="I1658" s="190" t="s">
        <v>4</v>
      </c>
      <c r="J1658" s="191"/>
      <c r="K1658" s="190" t="s">
        <v>4</v>
      </c>
      <c r="L1658" s="191"/>
      <c r="M1658" s="53"/>
      <c r="N1658" s="53"/>
      <c r="O1658" s="53"/>
    </row>
    <row r="1659">
      <c r="A1659" s="167" t="s">
        <v>600</v>
      </c>
      <c r="B1659" s="243" t="s">
        <v>197</v>
      </c>
      <c r="C1659" s="53"/>
      <c r="D1659" s="244" t="s">
        <v>194</v>
      </c>
      <c r="E1659" s="53"/>
      <c r="F1659" s="53"/>
      <c r="G1659" s="190" t="s">
        <v>15</v>
      </c>
      <c r="H1659" s="28">
        <v>1.0</v>
      </c>
      <c r="I1659" s="190" t="s">
        <v>4</v>
      </c>
      <c r="J1659" s="191"/>
      <c r="K1659" s="190" t="s">
        <v>4</v>
      </c>
      <c r="L1659" s="191"/>
      <c r="M1659" s="53"/>
      <c r="N1659" s="53"/>
      <c r="O1659" s="53"/>
    </row>
    <row r="1660">
      <c r="A1660" s="167" t="s">
        <v>600</v>
      </c>
      <c r="B1660" s="243" t="s">
        <v>197</v>
      </c>
      <c r="C1660" s="53"/>
      <c r="D1660" s="244" t="s">
        <v>194</v>
      </c>
      <c r="E1660" s="53"/>
      <c r="F1660" s="53"/>
      <c r="G1660" s="190" t="s">
        <v>16</v>
      </c>
      <c r="H1660" s="28">
        <v>1.0</v>
      </c>
      <c r="I1660" s="190" t="s">
        <v>4</v>
      </c>
      <c r="J1660" s="191"/>
      <c r="K1660" s="190" t="s">
        <v>4</v>
      </c>
      <c r="L1660" s="191"/>
      <c r="M1660" s="53"/>
      <c r="N1660" s="53"/>
      <c r="O1660" s="53"/>
    </row>
    <row r="1661">
      <c r="A1661" s="167" t="s">
        <v>600</v>
      </c>
      <c r="B1661" s="243" t="s">
        <v>197</v>
      </c>
      <c r="C1661" s="53"/>
      <c r="D1661" s="244" t="s">
        <v>194</v>
      </c>
      <c r="E1661" s="53"/>
      <c r="F1661" s="53"/>
      <c r="G1661" s="190" t="s">
        <v>17</v>
      </c>
      <c r="H1661" s="28">
        <v>1.0</v>
      </c>
      <c r="I1661" s="190" t="s">
        <v>4</v>
      </c>
      <c r="J1661" s="191"/>
      <c r="K1661" s="190" t="s">
        <v>4</v>
      </c>
      <c r="L1661" s="191"/>
      <c r="M1661" s="53"/>
      <c r="N1661" s="53"/>
      <c r="O1661" s="53"/>
    </row>
    <row r="1662">
      <c r="A1662" s="167" t="s">
        <v>600</v>
      </c>
      <c r="B1662" s="243" t="s">
        <v>197</v>
      </c>
      <c r="C1662" s="53"/>
      <c r="D1662" s="244" t="s">
        <v>194</v>
      </c>
      <c r="E1662" s="53"/>
      <c r="F1662" s="53"/>
      <c r="G1662" s="190" t="s">
        <v>18</v>
      </c>
      <c r="H1662" s="28">
        <v>1.0</v>
      </c>
      <c r="I1662" s="190" t="s">
        <v>4</v>
      </c>
      <c r="J1662" s="191"/>
      <c r="K1662" s="190" t="s">
        <v>4</v>
      </c>
      <c r="L1662" s="191"/>
      <c r="M1662" s="53"/>
      <c r="N1662" s="53"/>
      <c r="O1662" s="53"/>
    </row>
    <row r="1663">
      <c r="A1663" s="167" t="s">
        <v>600</v>
      </c>
      <c r="B1663" s="243" t="s">
        <v>197</v>
      </c>
      <c r="C1663" s="53"/>
      <c r="D1663" s="244" t="s">
        <v>194</v>
      </c>
      <c r="E1663" s="53"/>
      <c r="F1663" s="53"/>
      <c r="G1663" s="190" t="s">
        <v>19</v>
      </c>
      <c r="H1663" s="28">
        <v>1.0</v>
      </c>
      <c r="I1663" s="190" t="s">
        <v>4</v>
      </c>
      <c r="J1663" s="191"/>
      <c r="K1663" s="190" t="s">
        <v>4</v>
      </c>
      <c r="L1663" s="191"/>
      <c r="M1663" s="53"/>
      <c r="N1663" s="53"/>
      <c r="O1663" s="53"/>
    </row>
    <row r="1664">
      <c r="A1664" s="167" t="s">
        <v>600</v>
      </c>
      <c r="B1664" s="243" t="s">
        <v>197</v>
      </c>
      <c r="C1664" s="53"/>
      <c r="D1664" s="244" t="s">
        <v>194</v>
      </c>
      <c r="E1664" s="53"/>
      <c r="F1664" s="53"/>
      <c r="G1664" s="190" t="s">
        <v>20</v>
      </c>
      <c r="H1664" s="28">
        <v>1.0</v>
      </c>
      <c r="I1664" s="190" t="s">
        <v>4</v>
      </c>
      <c r="J1664" s="191"/>
      <c r="K1664" s="190" t="s">
        <v>4</v>
      </c>
      <c r="L1664" s="191"/>
      <c r="M1664" s="53"/>
      <c r="N1664" s="53"/>
      <c r="O1664" s="53"/>
    </row>
    <row r="1665">
      <c r="A1665" s="167" t="s">
        <v>600</v>
      </c>
      <c r="B1665" s="243" t="s">
        <v>197</v>
      </c>
      <c r="C1665" s="53"/>
      <c r="D1665" s="244" t="s">
        <v>194</v>
      </c>
      <c r="E1665" s="53"/>
      <c r="F1665" s="53"/>
      <c r="G1665" s="190" t="s">
        <v>21</v>
      </c>
      <c r="H1665" s="28">
        <v>1.0</v>
      </c>
      <c r="I1665" s="190" t="s">
        <v>7</v>
      </c>
      <c r="J1665" s="191"/>
      <c r="K1665" s="190" t="s">
        <v>7</v>
      </c>
      <c r="L1665" s="191"/>
      <c r="M1665" s="53"/>
      <c r="N1665" s="53"/>
      <c r="O1665" s="53"/>
    </row>
    <row r="1666">
      <c r="A1666" s="167" t="s">
        <v>600</v>
      </c>
      <c r="B1666" s="243" t="s">
        <v>197</v>
      </c>
      <c r="C1666" s="53"/>
      <c r="D1666" s="244" t="s">
        <v>194</v>
      </c>
      <c r="E1666" s="53"/>
      <c r="F1666" s="53"/>
      <c r="G1666" s="190" t="s">
        <v>161</v>
      </c>
      <c r="H1666" s="28">
        <v>1.0</v>
      </c>
      <c r="I1666" s="190" t="s">
        <v>7</v>
      </c>
      <c r="J1666" s="191"/>
      <c r="K1666" s="190" t="s">
        <v>7</v>
      </c>
      <c r="L1666" s="191"/>
      <c r="M1666" s="53"/>
      <c r="N1666" s="53"/>
      <c r="O1666" s="53"/>
    </row>
    <row r="1667">
      <c r="A1667" s="167" t="s">
        <v>600</v>
      </c>
      <c r="B1667" s="243" t="s">
        <v>197</v>
      </c>
      <c r="C1667" s="53"/>
      <c r="D1667" s="244" t="s">
        <v>194</v>
      </c>
      <c r="E1667" s="53"/>
      <c r="F1667" s="53"/>
      <c r="G1667" s="190" t="s">
        <v>162</v>
      </c>
      <c r="H1667" s="28">
        <v>1.0</v>
      </c>
      <c r="I1667" s="190" t="s">
        <v>7</v>
      </c>
      <c r="J1667" s="191"/>
      <c r="K1667" s="190" t="s">
        <v>7</v>
      </c>
      <c r="L1667" s="191"/>
      <c r="M1667" s="53"/>
      <c r="N1667" s="53"/>
      <c r="O1667" s="53"/>
    </row>
    <row r="1668">
      <c r="A1668" s="167" t="s">
        <v>600</v>
      </c>
      <c r="B1668" s="243" t="s">
        <v>197</v>
      </c>
      <c r="C1668" s="53"/>
      <c r="D1668" s="244" t="s">
        <v>194</v>
      </c>
      <c r="E1668" s="53"/>
      <c r="F1668" s="53"/>
      <c r="G1668" s="190" t="s">
        <v>163</v>
      </c>
      <c r="H1668" s="28">
        <v>1.0</v>
      </c>
      <c r="I1668" s="190" t="s">
        <v>7</v>
      </c>
      <c r="J1668" s="191"/>
      <c r="K1668" s="190" t="s">
        <v>7</v>
      </c>
      <c r="L1668" s="191"/>
      <c r="M1668" s="53"/>
      <c r="N1668" s="53"/>
      <c r="O1668" s="53"/>
    </row>
    <row r="1669">
      <c r="A1669" s="167" t="s">
        <v>600</v>
      </c>
      <c r="B1669" s="243" t="s">
        <v>197</v>
      </c>
      <c r="C1669" s="53"/>
      <c r="D1669" s="244" t="s">
        <v>194</v>
      </c>
      <c r="E1669" s="53"/>
      <c r="F1669" s="53"/>
      <c r="G1669" s="190" t="s">
        <v>164</v>
      </c>
      <c r="H1669" s="28">
        <v>1.0</v>
      </c>
      <c r="I1669" s="190" t="s">
        <v>7</v>
      </c>
      <c r="J1669" s="191"/>
      <c r="K1669" s="190" t="s">
        <v>7</v>
      </c>
      <c r="L1669" s="191"/>
      <c r="M1669" s="53"/>
      <c r="N1669" s="53"/>
      <c r="O1669" s="53"/>
    </row>
    <row r="1670">
      <c r="A1670" s="167" t="s">
        <v>600</v>
      </c>
      <c r="B1670" s="243" t="s">
        <v>197</v>
      </c>
      <c r="C1670" s="53"/>
      <c r="D1670" s="244" t="s">
        <v>194</v>
      </c>
      <c r="E1670" s="53"/>
      <c r="F1670" s="53"/>
      <c r="G1670" s="190" t="s">
        <v>165</v>
      </c>
      <c r="H1670" s="28">
        <v>1.0</v>
      </c>
      <c r="I1670" s="190" t="s">
        <v>7</v>
      </c>
      <c r="J1670" s="191"/>
      <c r="K1670" s="190" t="s">
        <v>7</v>
      </c>
      <c r="L1670" s="191"/>
      <c r="M1670" s="53"/>
      <c r="N1670" s="53"/>
      <c r="O1670" s="53"/>
    </row>
    <row r="1671">
      <c r="A1671" s="167" t="s">
        <v>600</v>
      </c>
      <c r="B1671" s="243" t="s">
        <v>197</v>
      </c>
      <c r="C1671" s="53"/>
      <c r="D1671" s="244" t="s">
        <v>194</v>
      </c>
      <c r="E1671" s="53"/>
      <c r="F1671" s="53"/>
      <c r="G1671" s="190" t="s">
        <v>166</v>
      </c>
      <c r="H1671" s="28">
        <v>1.0</v>
      </c>
      <c r="I1671" s="190" t="s">
        <v>7</v>
      </c>
      <c r="J1671" s="191"/>
      <c r="K1671" s="190" t="s">
        <v>7</v>
      </c>
      <c r="L1671" s="191"/>
      <c r="M1671" s="53"/>
      <c r="N1671" s="53"/>
      <c r="O1671" s="53"/>
    </row>
    <row r="1672">
      <c r="A1672" s="167" t="s">
        <v>600</v>
      </c>
      <c r="B1672" s="243" t="s">
        <v>197</v>
      </c>
      <c r="C1672" s="53"/>
      <c r="D1672" s="244" t="s">
        <v>194</v>
      </c>
      <c r="E1672" s="53"/>
      <c r="F1672" s="53"/>
      <c r="G1672" s="190" t="s">
        <v>167</v>
      </c>
      <c r="H1672" s="28">
        <v>1.0</v>
      </c>
      <c r="I1672" s="190" t="s">
        <v>7</v>
      </c>
      <c r="J1672" s="191"/>
      <c r="K1672" s="190" t="s">
        <v>7</v>
      </c>
      <c r="L1672" s="191"/>
      <c r="M1672" s="53"/>
      <c r="N1672" s="53"/>
      <c r="O1672" s="53"/>
    </row>
    <row r="1673">
      <c r="A1673" s="167" t="s">
        <v>600</v>
      </c>
      <c r="B1673" s="243" t="s">
        <v>197</v>
      </c>
      <c r="C1673" s="53"/>
      <c r="D1673" s="244" t="s">
        <v>194</v>
      </c>
      <c r="E1673" s="53"/>
      <c r="F1673" s="53"/>
      <c r="G1673" s="190" t="s">
        <v>20</v>
      </c>
      <c r="H1673" s="28">
        <v>1.0</v>
      </c>
      <c r="I1673" s="190" t="s">
        <v>7</v>
      </c>
      <c r="J1673" s="191"/>
      <c r="K1673" s="190" t="s">
        <v>7</v>
      </c>
      <c r="L1673" s="191"/>
      <c r="M1673" s="53"/>
      <c r="N1673" s="53"/>
      <c r="O1673" s="53"/>
    </row>
    <row r="1674">
      <c r="A1674" s="167" t="s">
        <v>600</v>
      </c>
      <c r="B1674" s="243" t="s">
        <v>198</v>
      </c>
      <c r="C1674" s="53"/>
      <c r="D1674" s="244" t="s">
        <v>194</v>
      </c>
      <c r="E1674" s="53"/>
      <c r="F1674" s="53"/>
      <c r="G1674" s="190" t="s">
        <v>21</v>
      </c>
      <c r="H1674" s="28">
        <v>1.0</v>
      </c>
      <c r="I1674" s="243" t="s">
        <v>4</v>
      </c>
      <c r="J1674" s="192">
        <v>115.0</v>
      </c>
      <c r="K1674" s="243" t="s">
        <v>4</v>
      </c>
      <c r="L1674" s="192">
        <v>115.0</v>
      </c>
      <c r="M1674" s="53"/>
      <c r="N1674" s="53"/>
      <c r="O1674" s="53"/>
    </row>
    <row r="1675">
      <c r="A1675" s="167" t="s">
        <v>600</v>
      </c>
      <c r="B1675" s="243" t="s">
        <v>198</v>
      </c>
      <c r="C1675" s="53"/>
      <c r="D1675" s="244" t="s">
        <v>194</v>
      </c>
      <c r="E1675" s="53"/>
      <c r="F1675" s="53"/>
      <c r="G1675" s="190" t="s">
        <v>13</v>
      </c>
      <c r="H1675" s="28">
        <v>1.0</v>
      </c>
      <c r="I1675" s="190" t="s">
        <v>4</v>
      </c>
      <c r="J1675" s="191"/>
      <c r="K1675" s="190" t="s">
        <v>4</v>
      </c>
      <c r="L1675" s="191"/>
      <c r="M1675" s="53"/>
      <c r="N1675" s="53"/>
      <c r="O1675" s="53"/>
    </row>
    <row r="1676">
      <c r="A1676" s="167" t="s">
        <v>600</v>
      </c>
      <c r="B1676" s="243" t="s">
        <v>198</v>
      </c>
      <c r="C1676" s="53"/>
      <c r="D1676" s="244" t="s">
        <v>194</v>
      </c>
      <c r="E1676" s="53"/>
      <c r="F1676" s="53"/>
      <c r="G1676" s="190" t="s">
        <v>14</v>
      </c>
      <c r="H1676" s="28">
        <v>1.0</v>
      </c>
      <c r="I1676" s="190" t="s">
        <v>4</v>
      </c>
      <c r="J1676" s="191"/>
      <c r="K1676" s="190" t="s">
        <v>4</v>
      </c>
      <c r="L1676" s="191"/>
      <c r="M1676" s="53"/>
      <c r="N1676" s="53"/>
      <c r="O1676" s="53"/>
    </row>
    <row r="1677">
      <c r="A1677" s="167" t="s">
        <v>600</v>
      </c>
      <c r="B1677" s="243" t="s">
        <v>198</v>
      </c>
      <c r="C1677" s="53"/>
      <c r="D1677" s="244" t="s">
        <v>194</v>
      </c>
      <c r="E1677" s="53"/>
      <c r="F1677" s="53"/>
      <c r="G1677" s="190" t="s">
        <v>15</v>
      </c>
      <c r="H1677" s="28">
        <v>1.0</v>
      </c>
      <c r="I1677" s="190" t="s">
        <v>4</v>
      </c>
      <c r="J1677" s="191"/>
      <c r="K1677" s="190" t="s">
        <v>4</v>
      </c>
      <c r="L1677" s="191"/>
      <c r="M1677" s="53"/>
      <c r="N1677" s="53"/>
      <c r="O1677" s="53"/>
    </row>
    <row r="1678">
      <c r="A1678" s="167" t="s">
        <v>600</v>
      </c>
      <c r="B1678" s="243" t="s">
        <v>198</v>
      </c>
      <c r="C1678" s="53"/>
      <c r="D1678" s="244" t="s">
        <v>194</v>
      </c>
      <c r="E1678" s="53"/>
      <c r="F1678" s="53"/>
      <c r="G1678" s="190" t="s">
        <v>16</v>
      </c>
      <c r="H1678" s="28">
        <v>1.0</v>
      </c>
      <c r="I1678" s="190" t="s">
        <v>4</v>
      </c>
      <c r="J1678" s="191"/>
      <c r="K1678" s="190" t="s">
        <v>4</v>
      </c>
      <c r="L1678" s="191"/>
      <c r="M1678" s="53"/>
      <c r="N1678" s="53"/>
      <c r="O1678" s="53"/>
    </row>
    <row r="1679">
      <c r="A1679" s="167" t="s">
        <v>600</v>
      </c>
      <c r="B1679" s="243" t="s">
        <v>198</v>
      </c>
      <c r="C1679" s="53"/>
      <c r="D1679" s="244" t="s">
        <v>194</v>
      </c>
      <c r="E1679" s="53"/>
      <c r="F1679" s="53"/>
      <c r="G1679" s="190" t="s">
        <v>17</v>
      </c>
      <c r="H1679" s="28">
        <v>1.0</v>
      </c>
      <c r="I1679" s="190" t="s">
        <v>4</v>
      </c>
      <c r="J1679" s="191"/>
      <c r="K1679" s="190" t="s">
        <v>4</v>
      </c>
      <c r="L1679" s="191"/>
      <c r="M1679" s="53"/>
      <c r="N1679" s="53"/>
      <c r="O1679" s="53"/>
    </row>
    <row r="1680">
      <c r="A1680" s="167" t="s">
        <v>600</v>
      </c>
      <c r="B1680" s="243" t="s">
        <v>198</v>
      </c>
      <c r="C1680" s="53"/>
      <c r="D1680" s="244" t="s">
        <v>194</v>
      </c>
      <c r="E1680" s="53"/>
      <c r="F1680" s="53"/>
      <c r="G1680" s="190" t="s">
        <v>18</v>
      </c>
      <c r="H1680" s="28">
        <v>1.0</v>
      </c>
      <c r="I1680" s="190" t="s">
        <v>4</v>
      </c>
      <c r="J1680" s="191"/>
      <c r="K1680" s="190" t="s">
        <v>4</v>
      </c>
      <c r="L1680" s="191"/>
      <c r="M1680" s="53"/>
      <c r="N1680" s="53"/>
      <c r="O1680" s="53"/>
    </row>
    <row r="1681">
      <c r="A1681" s="167" t="s">
        <v>600</v>
      </c>
      <c r="B1681" s="243" t="s">
        <v>198</v>
      </c>
      <c r="C1681" s="53"/>
      <c r="D1681" s="244" t="s">
        <v>194</v>
      </c>
      <c r="E1681" s="53"/>
      <c r="F1681" s="53"/>
      <c r="G1681" s="190" t="s">
        <v>19</v>
      </c>
      <c r="H1681" s="28">
        <v>1.0</v>
      </c>
      <c r="I1681" s="190" t="s">
        <v>4</v>
      </c>
      <c r="J1681" s="191"/>
      <c r="K1681" s="190" t="s">
        <v>4</v>
      </c>
      <c r="L1681" s="191"/>
      <c r="M1681" s="53"/>
      <c r="N1681" s="53"/>
      <c r="O1681" s="53"/>
    </row>
    <row r="1682">
      <c r="A1682" s="167" t="s">
        <v>600</v>
      </c>
      <c r="B1682" s="243" t="s">
        <v>198</v>
      </c>
      <c r="C1682" s="53"/>
      <c r="D1682" s="244" t="s">
        <v>194</v>
      </c>
      <c r="E1682" s="53"/>
      <c r="F1682" s="53"/>
      <c r="G1682" s="190" t="s">
        <v>20</v>
      </c>
      <c r="H1682" s="28">
        <v>1.0</v>
      </c>
      <c r="I1682" s="190" t="s">
        <v>4</v>
      </c>
      <c r="J1682" s="191"/>
      <c r="K1682" s="190" t="s">
        <v>4</v>
      </c>
      <c r="L1682" s="191"/>
      <c r="M1682" s="53"/>
      <c r="N1682" s="53"/>
      <c r="O1682" s="53"/>
    </row>
    <row r="1683">
      <c r="A1683" s="167" t="s">
        <v>600</v>
      </c>
      <c r="B1683" s="243" t="s">
        <v>198</v>
      </c>
      <c r="C1683" s="53"/>
      <c r="D1683" s="244" t="s">
        <v>194</v>
      </c>
      <c r="E1683" s="53"/>
      <c r="F1683" s="53"/>
      <c r="G1683" s="190" t="s">
        <v>21</v>
      </c>
      <c r="H1683" s="28">
        <v>1.0</v>
      </c>
      <c r="I1683" s="190" t="s">
        <v>7</v>
      </c>
      <c r="J1683" s="191"/>
      <c r="K1683" s="190" t="s">
        <v>7</v>
      </c>
      <c r="L1683" s="191"/>
      <c r="M1683" s="53"/>
      <c r="N1683" s="53"/>
      <c r="O1683" s="53"/>
    </row>
    <row r="1684">
      <c r="A1684" s="167" t="s">
        <v>600</v>
      </c>
      <c r="B1684" s="243" t="s">
        <v>198</v>
      </c>
      <c r="C1684" s="53"/>
      <c r="D1684" s="244" t="s">
        <v>194</v>
      </c>
      <c r="E1684" s="53"/>
      <c r="F1684" s="53"/>
      <c r="G1684" s="190" t="s">
        <v>161</v>
      </c>
      <c r="H1684" s="28">
        <v>1.0</v>
      </c>
      <c r="I1684" s="190" t="s">
        <v>7</v>
      </c>
      <c r="J1684" s="191"/>
      <c r="K1684" s="190" t="s">
        <v>7</v>
      </c>
      <c r="L1684" s="191"/>
      <c r="M1684" s="53"/>
      <c r="N1684" s="53"/>
      <c r="O1684" s="53"/>
    </row>
    <row r="1685">
      <c r="A1685" s="167" t="s">
        <v>600</v>
      </c>
      <c r="B1685" s="243" t="s">
        <v>198</v>
      </c>
      <c r="C1685" s="53"/>
      <c r="D1685" s="244" t="s">
        <v>194</v>
      </c>
      <c r="E1685" s="53"/>
      <c r="F1685" s="53"/>
      <c r="G1685" s="190" t="s">
        <v>162</v>
      </c>
      <c r="H1685" s="28">
        <v>1.0</v>
      </c>
      <c r="I1685" s="190" t="s">
        <v>7</v>
      </c>
      <c r="J1685" s="191"/>
      <c r="K1685" s="190" t="s">
        <v>7</v>
      </c>
      <c r="L1685" s="191"/>
      <c r="M1685" s="53"/>
      <c r="N1685" s="53"/>
      <c r="O1685" s="53"/>
    </row>
    <row r="1686">
      <c r="A1686" s="167" t="s">
        <v>600</v>
      </c>
      <c r="B1686" s="243" t="s">
        <v>198</v>
      </c>
      <c r="C1686" s="53"/>
      <c r="D1686" s="244" t="s">
        <v>194</v>
      </c>
      <c r="E1686" s="53"/>
      <c r="F1686" s="53"/>
      <c r="G1686" s="190" t="s">
        <v>163</v>
      </c>
      <c r="H1686" s="28">
        <v>1.0</v>
      </c>
      <c r="I1686" s="190" t="s">
        <v>7</v>
      </c>
      <c r="J1686" s="191"/>
      <c r="K1686" s="190" t="s">
        <v>7</v>
      </c>
      <c r="L1686" s="191"/>
      <c r="M1686" s="53"/>
      <c r="N1686" s="53"/>
      <c r="O1686" s="53"/>
    </row>
    <row r="1687">
      <c r="A1687" s="167" t="s">
        <v>600</v>
      </c>
      <c r="B1687" s="243" t="s">
        <v>198</v>
      </c>
      <c r="C1687" s="53"/>
      <c r="D1687" s="244" t="s">
        <v>194</v>
      </c>
      <c r="E1687" s="53"/>
      <c r="F1687" s="53"/>
      <c r="G1687" s="190" t="s">
        <v>164</v>
      </c>
      <c r="H1687" s="28">
        <v>1.0</v>
      </c>
      <c r="I1687" s="190" t="s">
        <v>7</v>
      </c>
      <c r="J1687" s="191"/>
      <c r="K1687" s="190" t="s">
        <v>7</v>
      </c>
      <c r="L1687" s="191"/>
      <c r="M1687" s="53"/>
      <c r="N1687" s="53"/>
      <c r="O1687" s="53"/>
    </row>
    <row r="1688">
      <c r="A1688" s="167" t="s">
        <v>600</v>
      </c>
      <c r="B1688" s="243" t="s">
        <v>198</v>
      </c>
      <c r="C1688" s="53"/>
      <c r="D1688" s="244" t="s">
        <v>194</v>
      </c>
      <c r="E1688" s="53"/>
      <c r="F1688" s="53"/>
      <c r="G1688" s="190" t="s">
        <v>165</v>
      </c>
      <c r="H1688" s="28">
        <v>1.0</v>
      </c>
      <c r="I1688" s="190" t="s">
        <v>7</v>
      </c>
      <c r="J1688" s="191"/>
      <c r="K1688" s="190" t="s">
        <v>7</v>
      </c>
      <c r="L1688" s="191"/>
      <c r="M1688" s="53"/>
      <c r="N1688" s="53"/>
      <c r="O1688" s="53"/>
    </row>
    <row r="1689">
      <c r="A1689" s="167" t="s">
        <v>600</v>
      </c>
      <c r="B1689" s="243" t="s">
        <v>198</v>
      </c>
      <c r="C1689" s="53"/>
      <c r="D1689" s="244" t="s">
        <v>194</v>
      </c>
      <c r="E1689" s="53"/>
      <c r="F1689" s="53"/>
      <c r="G1689" s="190" t="s">
        <v>166</v>
      </c>
      <c r="H1689" s="28">
        <v>1.0</v>
      </c>
      <c r="I1689" s="190" t="s">
        <v>7</v>
      </c>
      <c r="J1689" s="191"/>
      <c r="K1689" s="190" t="s">
        <v>7</v>
      </c>
      <c r="L1689" s="191"/>
      <c r="M1689" s="53"/>
      <c r="N1689" s="53"/>
      <c r="O1689" s="53"/>
    </row>
    <row r="1690">
      <c r="A1690" s="167" t="s">
        <v>600</v>
      </c>
      <c r="B1690" s="243" t="s">
        <v>198</v>
      </c>
      <c r="C1690" s="53"/>
      <c r="D1690" s="244" t="s">
        <v>194</v>
      </c>
      <c r="E1690" s="53"/>
      <c r="F1690" s="53"/>
      <c r="G1690" s="190" t="s">
        <v>167</v>
      </c>
      <c r="H1690" s="28">
        <v>1.0</v>
      </c>
      <c r="I1690" s="190" t="s">
        <v>7</v>
      </c>
      <c r="J1690" s="191"/>
      <c r="K1690" s="190" t="s">
        <v>7</v>
      </c>
      <c r="L1690" s="191"/>
      <c r="M1690" s="53"/>
      <c r="N1690" s="53"/>
      <c r="O1690" s="53"/>
    </row>
    <row r="1691">
      <c r="A1691" s="167" t="s">
        <v>600</v>
      </c>
      <c r="B1691" s="243" t="s">
        <v>198</v>
      </c>
      <c r="C1691" s="53"/>
      <c r="D1691" s="244" t="s">
        <v>194</v>
      </c>
      <c r="E1691" s="53"/>
      <c r="F1691" s="53"/>
      <c r="G1691" s="190" t="s">
        <v>20</v>
      </c>
      <c r="H1691" s="28">
        <v>1.0</v>
      </c>
      <c r="I1691" s="190" t="s">
        <v>7</v>
      </c>
      <c r="J1691" s="191"/>
      <c r="K1691" s="190" t="s">
        <v>7</v>
      </c>
      <c r="L1691" s="191"/>
      <c r="M1691" s="53"/>
      <c r="N1691" s="53"/>
      <c r="O1691" s="53"/>
    </row>
    <row r="1692">
      <c r="A1692" s="167" t="s">
        <v>600</v>
      </c>
      <c r="B1692" s="243" t="s">
        <v>199</v>
      </c>
      <c r="C1692" s="53"/>
      <c r="D1692" s="244" t="s">
        <v>194</v>
      </c>
      <c r="E1692" s="53"/>
      <c r="F1692" s="53"/>
      <c r="G1692" s="190" t="s">
        <v>21</v>
      </c>
      <c r="H1692" s="28">
        <v>1.0</v>
      </c>
      <c r="I1692" s="243" t="s">
        <v>4</v>
      </c>
      <c r="J1692" s="192"/>
      <c r="K1692" s="243" t="s">
        <v>4</v>
      </c>
      <c r="L1692" s="192"/>
      <c r="M1692" s="53"/>
      <c r="N1692" s="53"/>
      <c r="O1692" s="53"/>
    </row>
    <row r="1693">
      <c r="A1693" s="167" t="s">
        <v>600</v>
      </c>
      <c r="B1693" s="243" t="s">
        <v>199</v>
      </c>
      <c r="C1693" s="53"/>
      <c r="D1693" s="244" t="s">
        <v>194</v>
      </c>
      <c r="E1693" s="53"/>
      <c r="F1693" s="53"/>
      <c r="G1693" s="190" t="s">
        <v>13</v>
      </c>
      <c r="H1693" s="28">
        <v>1.0</v>
      </c>
      <c r="I1693" s="190" t="s">
        <v>4</v>
      </c>
      <c r="J1693" s="191"/>
      <c r="K1693" s="190" t="s">
        <v>4</v>
      </c>
      <c r="L1693" s="191"/>
      <c r="M1693" s="53"/>
      <c r="N1693" s="53"/>
      <c r="O1693" s="53"/>
    </row>
    <row r="1694">
      <c r="A1694" s="167" t="s">
        <v>600</v>
      </c>
      <c r="B1694" s="243" t="s">
        <v>199</v>
      </c>
      <c r="C1694" s="53"/>
      <c r="D1694" s="244" t="s">
        <v>194</v>
      </c>
      <c r="E1694" s="53"/>
      <c r="F1694" s="53"/>
      <c r="G1694" s="190" t="s">
        <v>14</v>
      </c>
      <c r="H1694" s="28">
        <v>1.0</v>
      </c>
      <c r="I1694" s="190" t="s">
        <v>4</v>
      </c>
      <c r="J1694" s="191"/>
      <c r="K1694" s="190" t="s">
        <v>4</v>
      </c>
      <c r="L1694" s="191"/>
      <c r="M1694" s="53"/>
      <c r="N1694" s="53"/>
      <c r="O1694" s="53"/>
    </row>
    <row r="1695">
      <c r="A1695" s="167" t="s">
        <v>600</v>
      </c>
      <c r="B1695" s="243" t="s">
        <v>199</v>
      </c>
      <c r="C1695" s="53"/>
      <c r="D1695" s="244" t="s">
        <v>194</v>
      </c>
      <c r="E1695" s="53"/>
      <c r="F1695" s="53"/>
      <c r="G1695" s="190" t="s">
        <v>15</v>
      </c>
      <c r="H1695" s="28">
        <v>1.0</v>
      </c>
      <c r="I1695" s="190" t="s">
        <v>4</v>
      </c>
      <c r="J1695" s="191"/>
      <c r="K1695" s="190" t="s">
        <v>4</v>
      </c>
      <c r="L1695" s="191"/>
      <c r="M1695" s="53"/>
      <c r="N1695" s="53"/>
      <c r="O1695" s="53"/>
    </row>
    <row r="1696">
      <c r="A1696" s="167" t="s">
        <v>600</v>
      </c>
      <c r="B1696" s="243" t="s">
        <v>199</v>
      </c>
      <c r="C1696" s="53"/>
      <c r="D1696" s="244" t="s">
        <v>194</v>
      </c>
      <c r="E1696" s="53"/>
      <c r="F1696" s="53"/>
      <c r="G1696" s="190" t="s">
        <v>16</v>
      </c>
      <c r="H1696" s="28">
        <v>1.0</v>
      </c>
      <c r="I1696" s="190" t="s">
        <v>4</v>
      </c>
      <c r="J1696" s="191"/>
      <c r="K1696" s="190" t="s">
        <v>4</v>
      </c>
      <c r="L1696" s="191"/>
      <c r="M1696" s="53"/>
      <c r="N1696" s="53"/>
      <c r="O1696" s="53"/>
    </row>
    <row r="1697">
      <c r="A1697" s="167" t="s">
        <v>600</v>
      </c>
      <c r="B1697" s="243" t="s">
        <v>199</v>
      </c>
      <c r="C1697" s="53"/>
      <c r="D1697" s="244" t="s">
        <v>194</v>
      </c>
      <c r="E1697" s="53"/>
      <c r="F1697" s="53"/>
      <c r="G1697" s="190" t="s">
        <v>17</v>
      </c>
      <c r="H1697" s="28">
        <v>1.0</v>
      </c>
      <c r="I1697" s="190" t="s">
        <v>4</v>
      </c>
      <c r="J1697" s="191"/>
      <c r="K1697" s="190" t="s">
        <v>4</v>
      </c>
      <c r="L1697" s="191"/>
      <c r="M1697" s="53"/>
      <c r="N1697" s="53"/>
      <c r="O1697" s="53"/>
    </row>
    <row r="1698">
      <c r="A1698" s="167" t="s">
        <v>600</v>
      </c>
      <c r="B1698" s="243" t="s">
        <v>199</v>
      </c>
      <c r="C1698" s="53"/>
      <c r="D1698" s="244" t="s">
        <v>194</v>
      </c>
      <c r="E1698" s="53"/>
      <c r="F1698" s="53"/>
      <c r="G1698" s="190" t="s">
        <v>18</v>
      </c>
      <c r="H1698" s="28">
        <v>1.0</v>
      </c>
      <c r="I1698" s="190" t="s">
        <v>4</v>
      </c>
      <c r="J1698" s="191"/>
      <c r="K1698" s="190" t="s">
        <v>4</v>
      </c>
      <c r="L1698" s="191"/>
      <c r="M1698" s="53"/>
      <c r="N1698" s="53"/>
      <c r="O1698" s="53"/>
    </row>
    <row r="1699">
      <c r="A1699" s="167" t="s">
        <v>600</v>
      </c>
      <c r="B1699" s="243" t="s">
        <v>199</v>
      </c>
      <c r="C1699" s="53"/>
      <c r="D1699" s="244" t="s">
        <v>194</v>
      </c>
      <c r="E1699" s="53"/>
      <c r="F1699" s="53"/>
      <c r="G1699" s="190" t="s">
        <v>19</v>
      </c>
      <c r="H1699" s="28">
        <v>1.0</v>
      </c>
      <c r="I1699" s="190" t="s">
        <v>4</v>
      </c>
      <c r="J1699" s="191"/>
      <c r="K1699" s="190" t="s">
        <v>4</v>
      </c>
      <c r="L1699" s="191"/>
      <c r="M1699" s="53"/>
      <c r="N1699" s="53"/>
      <c r="O1699" s="53"/>
    </row>
    <row r="1700">
      <c r="A1700" s="167" t="s">
        <v>600</v>
      </c>
      <c r="B1700" s="243" t="s">
        <v>199</v>
      </c>
      <c r="C1700" s="53"/>
      <c r="D1700" s="244" t="s">
        <v>194</v>
      </c>
      <c r="E1700" s="53"/>
      <c r="F1700" s="53"/>
      <c r="G1700" s="190" t="s">
        <v>20</v>
      </c>
      <c r="H1700" s="28">
        <v>1.0</v>
      </c>
      <c r="I1700" s="190" t="s">
        <v>4</v>
      </c>
      <c r="J1700" s="191"/>
      <c r="K1700" s="190" t="s">
        <v>4</v>
      </c>
      <c r="L1700" s="191"/>
      <c r="M1700" s="53"/>
      <c r="N1700" s="53"/>
      <c r="O1700" s="53"/>
    </row>
    <row r="1701">
      <c r="A1701" s="167" t="s">
        <v>600</v>
      </c>
      <c r="B1701" s="243" t="s">
        <v>199</v>
      </c>
      <c r="C1701" s="53"/>
      <c r="D1701" s="244" t="s">
        <v>194</v>
      </c>
      <c r="E1701" s="53"/>
      <c r="F1701" s="53"/>
      <c r="G1701" s="190" t="s">
        <v>21</v>
      </c>
      <c r="H1701" s="28">
        <v>1.0</v>
      </c>
      <c r="I1701" s="190" t="s">
        <v>7</v>
      </c>
      <c r="J1701" s="191"/>
      <c r="K1701" s="190" t="s">
        <v>7</v>
      </c>
      <c r="L1701" s="191"/>
      <c r="M1701" s="53"/>
      <c r="N1701" s="53"/>
      <c r="O1701" s="53"/>
    </row>
    <row r="1702">
      <c r="A1702" s="167" t="s">
        <v>600</v>
      </c>
      <c r="B1702" s="243" t="s">
        <v>199</v>
      </c>
      <c r="C1702" s="53"/>
      <c r="D1702" s="244" t="s">
        <v>194</v>
      </c>
      <c r="E1702" s="53"/>
      <c r="F1702" s="53"/>
      <c r="G1702" s="190" t="s">
        <v>161</v>
      </c>
      <c r="H1702" s="28">
        <v>1.0</v>
      </c>
      <c r="I1702" s="190" t="s">
        <v>7</v>
      </c>
      <c r="J1702" s="191"/>
      <c r="K1702" s="190" t="s">
        <v>7</v>
      </c>
      <c r="L1702" s="191"/>
      <c r="M1702" s="53"/>
      <c r="N1702" s="53"/>
      <c r="O1702" s="53"/>
    </row>
    <row r="1703">
      <c r="A1703" s="167" t="s">
        <v>600</v>
      </c>
      <c r="B1703" s="243" t="s">
        <v>199</v>
      </c>
      <c r="C1703" s="53"/>
      <c r="D1703" s="244" t="s">
        <v>194</v>
      </c>
      <c r="E1703" s="53"/>
      <c r="F1703" s="53"/>
      <c r="G1703" s="190" t="s">
        <v>162</v>
      </c>
      <c r="H1703" s="28">
        <v>1.0</v>
      </c>
      <c r="I1703" s="190" t="s">
        <v>7</v>
      </c>
      <c r="J1703" s="191"/>
      <c r="K1703" s="190" t="s">
        <v>7</v>
      </c>
      <c r="L1703" s="191"/>
      <c r="M1703" s="53"/>
      <c r="N1703" s="53"/>
      <c r="O1703" s="53"/>
    </row>
    <row r="1704">
      <c r="A1704" s="167" t="s">
        <v>600</v>
      </c>
      <c r="B1704" s="243" t="s">
        <v>199</v>
      </c>
      <c r="C1704" s="53"/>
      <c r="D1704" s="244" t="s">
        <v>194</v>
      </c>
      <c r="E1704" s="53"/>
      <c r="F1704" s="53"/>
      <c r="G1704" s="190" t="s">
        <v>163</v>
      </c>
      <c r="H1704" s="28">
        <v>1.0</v>
      </c>
      <c r="I1704" s="190" t="s">
        <v>7</v>
      </c>
      <c r="J1704" s="191"/>
      <c r="K1704" s="190" t="s">
        <v>7</v>
      </c>
      <c r="L1704" s="191"/>
      <c r="M1704" s="53"/>
      <c r="N1704" s="53"/>
      <c r="O1704" s="53"/>
    </row>
    <row r="1705">
      <c r="A1705" s="167" t="s">
        <v>600</v>
      </c>
      <c r="B1705" s="243" t="s">
        <v>199</v>
      </c>
      <c r="C1705" s="53"/>
      <c r="D1705" s="244" t="s">
        <v>194</v>
      </c>
      <c r="E1705" s="53"/>
      <c r="F1705" s="53"/>
      <c r="G1705" s="190" t="s">
        <v>164</v>
      </c>
      <c r="H1705" s="28">
        <v>1.0</v>
      </c>
      <c r="I1705" s="190" t="s">
        <v>7</v>
      </c>
      <c r="J1705" s="191"/>
      <c r="K1705" s="190" t="s">
        <v>7</v>
      </c>
      <c r="L1705" s="191"/>
      <c r="M1705" s="53"/>
      <c r="N1705" s="53"/>
      <c r="O1705" s="53"/>
    </row>
    <row r="1706">
      <c r="A1706" s="167" t="s">
        <v>600</v>
      </c>
      <c r="B1706" s="243" t="s">
        <v>199</v>
      </c>
      <c r="C1706" s="53"/>
      <c r="D1706" s="244" t="s">
        <v>194</v>
      </c>
      <c r="E1706" s="53"/>
      <c r="F1706" s="53"/>
      <c r="G1706" s="190" t="s">
        <v>165</v>
      </c>
      <c r="H1706" s="28">
        <v>1.0</v>
      </c>
      <c r="I1706" s="190" t="s">
        <v>7</v>
      </c>
      <c r="J1706" s="191"/>
      <c r="K1706" s="190" t="s">
        <v>7</v>
      </c>
      <c r="L1706" s="191"/>
      <c r="M1706" s="53"/>
      <c r="N1706" s="53"/>
      <c r="O1706" s="53"/>
    </row>
    <row r="1707">
      <c r="A1707" s="167" t="s">
        <v>600</v>
      </c>
      <c r="B1707" s="243" t="s">
        <v>199</v>
      </c>
      <c r="C1707" s="53"/>
      <c r="D1707" s="244" t="s">
        <v>194</v>
      </c>
      <c r="E1707" s="53"/>
      <c r="F1707" s="53"/>
      <c r="G1707" s="190" t="s">
        <v>166</v>
      </c>
      <c r="H1707" s="28">
        <v>1.0</v>
      </c>
      <c r="I1707" s="190" t="s">
        <v>7</v>
      </c>
      <c r="J1707" s="191"/>
      <c r="K1707" s="190" t="s">
        <v>7</v>
      </c>
      <c r="L1707" s="191"/>
      <c r="M1707" s="53"/>
      <c r="N1707" s="53"/>
      <c r="O1707" s="53"/>
    </row>
    <row r="1708">
      <c r="A1708" s="167" t="s">
        <v>600</v>
      </c>
      <c r="B1708" s="243" t="s">
        <v>199</v>
      </c>
      <c r="C1708" s="53"/>
      <c r="D1708" s="244" t="s">
        <v>194</v>
      </c>
      <c r="E1708" s="53"/>
      <c r="F1708" s="53"/>
      <c r="G1708" s="190" t="s">
        <v>167</v>
      </c>
      <c r="H1708" s="28">
        <v>1.0</v>
      </c>
      <c r="I1708" s="190" t="s">
        <v>7</v>
      </c>
      <c r="J1708" s="191"/>
      <c r="K1708" s="190" t="s">
        <v>7</v>
      </c>
      <c r="L1708" s="191"/>
      <c r="M1708" s="53"/>
      <c r="N1708" s="53"/>
      <c r="O1708" s="53"/>
    </row>
    <row r="1709">
      <c r="A1709" s="167" t="s">
        <v>600</v>
      </c>
      <c r="B1709" s="243" t="s">
        <v>199</v>
      </c>
      <c r="C1709" s="53"/>
      <c r="D1709" s="244" t="s">
        <v>194</v>
      </c>
      <c r="E1709" s="53"/>
      <c r="F1709" s="53"/>
      <c r="G1709" s="190" t="s">
        <v>20</v>
      </c>
      <c r="H1709" s="28">
        <v>1.0</v>
      </c>
      <c r="I1709" s="190" t="s">
        <v>7</v>
      </c>
      <c r="J1709" s="191"/>
      <c r="K1709" s="190" t="s">
        <v>7</v>
      </c>
      <c r="L1709" s="191"/>
      <c r="M1709" s="53"/>
      <c r="N1709" s="53"/>
      <c r="O1709" s="53"/>
    </row>
    <row r="1710">
      <c r="A1710" s="167" t="s">
        <v>600</v>
      </c>
      <c r="B1710" s="243" t="s">
        <v>200</v>
      </c>
      <c r="C1710" s="53"/>
      <c r="D1710" s="244" t="s">
        <v>194</v>
      </c>
      <c r="E1710" s="53"/>
      <c r="F1710" s="53"/>
      <c r="G1710" s="190" t="s">
        <v>21</v>
      </c>
      <c r="H1710" s="28">
        <v>1.0</v>
      </c>
      <c r="I1710" s="243" t="s">
        <v>4</v>
      </c>
      <c r="J1710" s="192">
        <v>23.0</v>
      </c>
      <c r="K1710" s="243" t="s">
        <v>4</v>
      </c>
      <c r="L1710" s="192">
        <v>23.0</v>
      </c>
      <c r="M1710" s="53"/>
      <c r="N1710" s="53"/>
      <c r="O1710" s="53"/>
    </row>
    <row r="1711">
      <c r="A1711" s="167" t="s">
        <v>600</v>
      </c>
      <c r="B1711" s="243" t="s">
        <v>200</v>
      </c>
      <c r="C1711" s="53"/>
      <c r="D1711" s="244" t="s">
        <v>194</v>
      </c>
      <c r="E1711" s="53"/>
      <c r="F1711" s="53"/>
      <c r="G1711" s="190" t="s">
        <v>13</v>
      </c>
      <c r="H1711" s="28">
        <v>1.0</v>
      </c>
      <c r="I1711" s="190" t="s">
        <v>4</v>
      </c>
      <c r="J1711" s="191"/>
      <c r="K1711" s="190" t="s">
        <v>4</v>
      </c>
      <c r="L1711" s="191"/>
      <c r="M1711" s="53"/>
      <c r="N1711" s="53"/>
      <c r="O1711" s="53"/>
    </row>
    <row r="1712">
      <c r="A1712" s="167" t="s">
        <v>600</v>
      </c>
      <c r="B1712" s="243" t="s">
        <v>200</v>
      </c>
      <c r="C1712" s="53"/>
      <c r="D1712" s="244" t="s">
        <v>194</v>
      </c>
      <c r="E1712" s="53"/>
      <c r="F1712" s="53"/>
      <c r="G1712" s="190" t="s">
        <v>14</v>
      </c>
      <c r="H1712" s="28">
        <v>1.0</v>
      </c>
      <c r="I1712" s="190" t="s">
        <v>4</v>
      </c>
      <c r="J1712" s="191"/>
      <c r="K1712" s="190" t="s">
        <v>4</v>
      </c>
      <c r="L1712" s="191"/>
      <c r="M1712" s="53"/>
      <c r="N1712" s="53"/>
      <c r="O1712" s="53"/>
    </row>
    <row r="1713">
      <c r="A1713" s="167" t="s">
        <v>600</v>
      </c>
      <c r="B1713" s="243" t="s">
        <v>200</v>
      </c>
      <c r="C1713" s="53"/>
      <c r="D1713" s="244" t="s">
        <v>194</v>
      </c>
      <c r="E1713" s="53"/>
      <c r="F1713" s="53"/>
      <c r="G1713" s="190" t="s">
        <v>15</v>
      </c>
      <c r="H1713" s="28">
        <v>1.0</v>
      </c>
      <c r="I1713" s="190" t="s">
        <v>4</v>
      </c>
      <c r="J1713" s="191"/>
      <c r="K1713" s="190" t="s">
        <v>4</v>
      </c>
      <c r="L1713" s="191"/>
      <c r="M1713" s="53"/>
      <c r="N1713" s="53"/>
      <c r="O1713" s="53"/>
    </row>
    <row r="1714">
      <c r="A1714" s="167" t="s">
        <v>600</v>
      </c>
      <c r="B1714" s="243" t="s">
        <v>200</v>
      </c>
      <c r="C1714" s="53"/>
      <c r="D1714" s="244" t="s">
        <v>194</v>
      </c>
      <c r="E1714" s="53"/>
      <c r="F1714" s="53"/>
      <c r="G1714" s="190" t="s">
        <v>16</v>
      </c>
      <c r="H1714" s="28">
        <v>1.0</v>
      </c>
      <c r="I1714" s="190" t="s">
        <v>4</v>
      </c>
      <c r="J1714" s="191"/>
      <c r="K1714" s="190" t="s">
        <v>4</v>
      </c>
      <c r="L1714" s="191"/>
      <c r="M1714" s="53"/>
      <c r="N1714" s="53"/>
      <c r="O1714" s="53"/>
    </row>
    <row r="1715">
      <c r="A1715" s="167" t="s">
        <v>600</v>
      </c>
      <c r="B1715" s="243" t="s">
        <v>200</v>
      </c>
      <c r="C1715" s="53"/>
      <c r="D1715" s="244" t="s">
        <v>194</v>
      </c>
      <c r="E1715" s="53"/>
      <c r="F1715" s="53"/>
      <c r="G1715" s="190" t="s">
        <v>17</v>
      </c>
      <c r="H1715" s="28">
        <v>1.0</v>
      </c>
      <c r="I1715" s="190" t="s">
        <v>4</v>
      </c>
      <c r="J1715" s="191"/>
      <c r="K1715" s="190" t="s">
        <v>4</v>
      </c>
      <c r="L1715" s="191"/>
      <c r="M1715" s="53"/>
      <c r="N1715" s="53"/>
      <c r="O1715" s="53"/>
    </row>
    <row r="1716">
      <c r="A1716" s="167" t="s">
        <v>600</v>
      </c>
      <c r="B1716" s="243" t="s">
        <v>200</v>
      </c>
      <c r="C1716" s="53"/>
      <c r="D1716" s="244" t="s">
        <v>194</v>
      </c>
      <c r="E1716" s="53"/>
      <c r="F1716" s="53"/>
      <c r="G1716" s="190" t="s">
        <v>18</v>
      </c>
      <c r="H1716" s="28">
        <v>1.0</v>
      </c>
      <c r="I1716" s="190" t="s">
        <v>4</v>
      </c>
      <c r="J1716" s="191"/>
      <c r="K1716" s="190" t="s">
        <v>4</v>
      </c>
      <c r="L1716" s="191"/>
      <c r="M1716" s="53"/>
      <c r="N1716" s="53"/>
      <c r="O1716" s="53"/>
    </row>
    <row r="1717">
      <c r="A1717" s="167" t="s">
        <v>600</v>
      </c>
      <c r="B1717" s="243" t="s">
        <v>200</v>
      </c>
      <c r="C1717" s="53"/>
      <c r="D1717" s="244" t="s">
        <v>194</v>
      </c>
      <c r="E1717" s="53"/>
      <c r="F1717" s="53"/>
      <c r="G1717" s="190" t="s">
        <v>19</v>
      </c>
      <c r="H1717" s="28">
        <v>1.0</v>
      </c>
      <c r="I1717" s="190" t="s">
        <v>4</v>
      </c>
      <c r="J1717" s="191"/>
      <c r="K1717" s="190" t="s">
        <v>4</v>
      </c>
      <c r="L1717" s="191"/>
      <c r="M1717" s="53"/>
      <c r="N1717" s="53"/>
      <c r="O1717" s="53"/>
    </row>
    <row r="1718">
      <c r="A1718" s="167" t="s">
        <v>600</v>
      </c>
      <c r="B1718" s="243" t="s">
        <v>200</v>
      </c>
      <c r="C1718" s="53"/>
      <c r="D1718" s="244" t="s">
        <v>194</v>
      </c>
      <c r="E1718" s="53"/>
      <c r="F1718" s="53"/>
      <c r="G1718" s="190" t="s">
        <v>20</v>
      </c>
      <c r="H1718" s="28">
        <v>1.0</v>
      </c>
      <c r="I1718" s="190" t="s">
        <v>4</v>
      </c>
      <c r="J1718" s="191"/>
      <c r="K1718" s="190" t="s">
        <v>4</v>
      </c>
      <c r="L1718" s="191"/>
      <c r="M1718" s="53"/>
      <c r="N1718" s="53"/>
      <c r="O1718" s="53"/>
    </row>
    <row r="1719">
      <c r="A1719" s="167" t="s">
        <v>600</v>
      </c>
      <c r="B1719" s="243" t="s">
        <v>200</v>
      </c>
      <c r="C1719" s="53"/>
      <c r="D1719" s="244" t="s">
        <v>194</v>
      </c>
      <c r="E1719" s="53"/>
      <c r="F1719" s="53"/>
      <c r="G1719" s="190" t="s">
        <v>21</v>
      </c>
      <c r="H1719" s="28">
        <v>1.0</v>
      </c>
      <c r="I1719" s="190" t="s">
        <v>7</v>
      </c>
      <c r="J1719" s="191">
        <v>54.0</v>
      </c>
      <c r="K1719" s="190" t="s">
        <v>7</v>
      </c>
      <c r="L1719" s="191">
        <v>54.0</v>
      </c>
      <c r="M1719" s="53"/>
      <c r="N1719" s="53"/>
      <c r="O1719" s="53"/>
    </row>
    <row r="1720">
      <c r="A1720" s="167" t="s">
        <v>600</v>
      </c>
      <c r="B1720" s="243" t="s">
        <v>200</v>
      </c>
      <c r="C1720" s="53"/>
      <c r="D1720" s="244" t="s">
        <v>194</v>
      </c>
      <c r="E1720" s="53"/>
      <c r="F1720" s="53"/>
      <c r="G1720" s="190" t="s">
        <v>161</v>
      </c>
      <c r="H1720" s="28">
        <v>1.0</v>
      </c>
      <c r="I1720" s="190" t="s">
        <v>7</v>
      </c>
      <c r="J1720" s="191"/>
      <c r="K1720" s="190" t="s">
        <v>7</v>
      </c>
      <c r="L1720" s="191"/>
      <c r="M1720" s="53"/>
      <c r="N1720" s="53"/>
      <c r="O1720" s="53"/>
    </row>
    <row r="1721">
      <c r="A1721" s="167" t="s">
        <v>600</v>
      </c>
      <c r="B1721" s="243" t="s">
        <v>200</v>
      </c>
      <c r="C1721" s="53"/>
      <c r="D1721" s="244" t="s">
        <v>194</v>
      </c>
      <c r="E1721" s="53"/>
      <c r="F1721" s="53"/>
      <c r="G1721" s="190" t="s">
        <v>162</v>
      </c>
      <c r="H1721" s="28">
        <v>1.0</v>
      </c>
      <c r="I1721" s="190" t="s">
        <v>7</v>
      </c>
      <c r="J1721" s="191"/>
      <c r="K1721" s="190" t="s">
        <v>7</v>
      </c>
      <c r="L1721" s="191"/>
      <c r="M1721" s="53"/>
      <c r="N1721" s="53"/>
      <c r="O1721" s="53"/>
    </row>
    <row r="1722">
      <c r="A1722" s="167" t="s">
        <v>600</v>
      </c>
      <c r="B1722" s="243" t="s">
        <v>200</v>
      </c>
      <c r="C1722" s="53"/>
      <c r="D1722" s="244" t="s">
        <v>194</v>
      </c>
      <c r="E1722" s="53"/>
      <c r="F1722" s="53"/>
      <c r="G1722" s="190" t="s">
        <v>163</v>
      </c>
      <c r="H1722" s="28">
        <v>1.0</v>
      </c>
      <c r="I1722" s="190" t="s">
        <v>7</v>
      </c>
      <c r="J1722" s="191"/>
      <c r="K1722" s="190" t="s">
        <v>7</v>
      </c>
      <c r="L1722" s="191"/>
      <c r="M1722" s="53"/>
      <c r="N1722" s="53"/>
      <c r="O1722" s="53"/>
    </row>
    <row r="1723">
      <c r="A1723" s="167" t="s">
        <v>600</v>
      </c>
      <c r="B1723" s="243" t="s">
        <v>200</v>
      </c>
      <c r="C1723" s="53"/>
      <c r="D1723" s="244" t="s">
        <v>194</v>
      </c>
      <c r="E1723" s="53"/>
      <c r="F1723" s="53"/>
      <c r="G1723" s="190" t="s">
        <v>164</v>
      </c>
      <c r="H1723" s="28">
        <v>1.0</v>
      </c>
      <c r="I1723" s="190" t="s">
        <v>7</v>
      </c>
      <c r="J1723" s="191"/>
      <c r="K1723" s="190" t="s">
        <v>7</v>
      </c>
      <c r="L1723" s="191"/>
      <c r="M1723" s="53"/>
      <c r="N1723" s="53"/>
      <c r="O1723" s="53"/>
    </row>
    <row r="1724">
      <c r="A1724" s="167" t="s">
        <v>600</v>
      </c>
      <c r="B1724" s="243" t="s">
        <v>200</v>
      </c>
      <c r="C1724" s="53"/>
      <c r="D1724" s="244" t="s">
        <v>194</v>
      </c>
      <c r="E1724" s="53"/>
      <c r="F1724" s="53"/>
      <c r="G1724" s="190" t="s">
        <v>165</v>
      </c>
      <c r="H1724" s="28">
        <v>1.0</v>
      </c>
      <c r="I1724" s="190" t="s">
        <v>7</v>
      </c>
      <c r="J1724" s="191"/>
      <c r="K1724" s="190" t="s">
        <v>7</v>
      </c>
      <c r="L1724" s="191"/>
      <c r="M1724" s="53"/>
      <c r="N1724" s="53"/>
      <c r="O1724" s="53"/>
    </row>
    <row r="1725">
      <c r="A1725" s="167" t="s">
        <v>600</v>
      </c>
      <c r="B1725" s="243" t="s">
        <v>200</v>
      </c>
      <c r="C1725" s="53"/>
      <c r="D1725" s="244" t="s">
        <v>194</v>
      </c>
      <c r="E1725" s="53"/>
      <c r="F1725" s="53"/>
      <c r="G1725" s="190" t="s">
        <v>166</v>
      </c>
      <c r="H1725" s="28">
        <v>1.0</v>
      </c>
      <c r="I1725" s="190" t="s">
        <v>7</v>
      </c>
      <c r="J1725" s="191"/>
      <c r="K1725" s="190" t="s">
        <v>7</v>
      </c>
      <c r="L1725" s="191"/>
      <c r="M1725" s="53"/>
      <c r="N1725" s="53"/>
      <c r="O1725" s="53"/>
    </row>
    <row r="1726">
      <c r="A1726" s="167" t="s">
        <v>600</v>
      </c>
      <c r="B1726" s="243" t="s">
        <v>200</v>
      </c>
      <c r="C1726" s="53"/>
      <c r="D1726" s="244" t="s">
        <v>194</v>
      </c>
      <c r="E1726" s="53"/>
      <c r="F1726" s="53"/>
      <c r="G1726" s="190" t="s">
        <v>167</v>
      </c>
      <c r="H1726" s="28">
        <v>1.0</v>
      </c>
      <c r="I1726" s="190" t="s">
        <v>7</v>
      </c>
      <c r="J1726" s="191"/>
      <c r="K1726" s="190" t="s">
        <v>7</v>
      </c>
      <c r="L1726" s="191"/>
      <c r="M1726" s="53"/>
      <c r="N1726" s="53"/>
      <c r="O1726" s="53"/>
    </row>
    <row r="1727">
      <c r="A1727" s="167" t="s">
        <v>600</v>
      </c>
      <c r="B1727" s="243" t="s">
        <v>200</v>
      </c>
      <c r="C1727" s="53"/>
      <c r="D1727" s="244" t="s">
        <v>194</v>
      </c>
      <c r="E1727" s="53"/>
      <c r="F1727" s="53"/>
      <c r="G1727" s="190" t="s">
        <v>20</v>
      </c>
      <c r="H1727" s="28">
        <v>1.0</v>
      </c>
      <c r="I1727" s="190" t="s">
        <v>7</v>
      </c>
      <c r="J1727" s="191"/>
      <c r="K1727" s="190" t="s">
        <v>7</v>
      </c>
      <c r="L1727" s="191"/>
      <c r="M1727" s="53"/>
      <c r="N1727" s="53"/>
      <c r="O1727" s="53"/>
    </row>
    <row r="1728">
      <c r="A1728" s="167" t="s">
        <v>600</v>
      </c>
      <c r="B1728" s="243" t="s">
        <v>201</v>
      </c>
      <c r="C1728" s="53"/>
      <c r="D1728" s="244" t="s">
        <v>194</v>
      </c>
      <c r="E1728" s="53"/>
      <c r="F1728" s="53"/>
      <c r="G1728" s="190" t="s">
        <v>21</v>
      </c>
      <c r="H1728" s="28">
        <v>1.0</v>
      </c>
      <c r="I1728" s="243" t="s">
        <v>4</v>
      </c>
      <c r="J1728" s="192">
        <v>41.0</v>
      </c>
      <c r="K1728" s="243" t="s">
        <v>4</v>
      </c>
      <c r="L1728" s="192">
        <v>41.0</v>
      </c>
      <c r="M1728" s="53"/>
      <c r="N1728" s="53"/>
      <c r="O1728" s="53"/>
    </row>
    <row r="1729">
      <c r="A1729" s="167" t="s">
        <v>600</v>
      </c>
      <c r="B1729" s="243" t="s">
        <v>201</v>
      </c>
      <c r="C1729" s="53"/>
      <c r="D1729" s="244" t="s">
        <v>194</v>
      </c>
      <c r="E1729" s="53"/>
      <c r="F1729" s="53"/>
      <c r="G1729" s="190" t="s">
        <v>13</v>
      </c>
      <c r="H1729" s="28">
        <v>1.0</v>
      </c>
      <c r="I1729" s="190" t="s">
        <v>4</v>
      </c>
      <c r="J1729" s="191"/>
      <c r="K1729" s="190" t="s">
        <v>4</v>
      </c>
      <c r="L1729" s="191"/>
      <c r="M1729" s="53"/>
      <c r="N1729" s="53"/>
      <c r="O1729" s="53"/>
    </row>
    <row r="1730">
      <c r="A1730" s="167" t="s">
        <v>600</v>
      </c>
      <c r="B1730" s="243" t="s">
        <v>201</v>
      </c>
      <c r="C1730" s="53"/>
      <c r="D1730" s="244" t="s">
        <v>194</v>
      </c>
      <c r="E1730" s="53"/>
      <c r="F1730" s="53"/>
      <c r="G1730" s="190" t="s">
        <v>14</v>
      </c>
      <c r="H1730" s="28">
        <v>1.0</v>
      </c>
      <c r="I1730" s="190" t="s">
        <v>4</v>
      </c>
      <c r="J1730" s="191"/>
      <c r="K1730" s="190" t="s">
        <v>4</v>
      </c>
      <c r="L1730" s="191"/>
      <c r="M1730" s="53"/>
      <c r="N1730" s="53"/>
      <c r="O1730" s="53"/>
    </row>
    <row r="1731">
      <c r="A1731" s="167" t="s">
        <v>600</v>
      </c>
      <c r="B1731" s="243" t="s">
        <v>201</v>
      </c>
      <c r="C1731" s="53"/>
      <c r="D1731" s="244" t="s">
        <v>194</v>
      </c>
      <c r="E1731" s="53"/>
      <c r="F1731" s="53"/>
      <c r="G1731" s="190" t="s">
        <v>15</v>
      </c>
      <c r="H1731" s="28">
        <v>1.0</v>
      </c>
      <c r="I1731" s="190" t="s">
        <v>4</v>
      </c>
      <c r="J1731" s="191"/>
      <c r="K1731" s="190" t="s">
        <v>4</v>
      </c>
      <c r="L1731" s="191"/>
      <c r="M1731" s="53"/>
      <c r="N1731" s="53"/>
      <c r="O1731" s="53"/>
    </row>
    <row r="1732">
      <c r="A1732" s="167" t="s">
        <v>600</v>
      </c>
      <c r="B1732" s="243" t="s">
        <v>201</v>
      </c>
      <c r="C1732" s="53"/>
      <c r="D1732" s="244" t="s">
        <v>194</v>
      </c>
      <c r="E1732" s="53"/>
      <c r="F1732" s="53"/>
      <c r="G1732" s="190" t="s">
        <v>16</v>
      </c>
      <c r="H1732" s="28">
        <v>1.0</v>
      </c>
      <c r="I1732" s="190" t="s">
        <v>4</v>
      </c>
      <c r="J1732" s="191"/>
      <c r="K1732" s="190" t="s">
        <v>4</v>
      </c>
      <c r="L1732" s="191"/>
      <c r="M1732" s="53"/>
      <c r="N1732" s="53"/>
      <c r="O1732" s="53"/>
    </row>
    <row r="1733">
      <c r="A1733" s="167" t="s">
        <v>600</v>
      </c>
      <c r="B1733" s="243" t="s">
        <v>201</v>
      </c>
      <c r="C1733" s="53"/>
      <c r="D1733" s="244" t="s">
        <v>194</v>
      </c>
      <c r="E1733" s="53"/>
      <c r="F1733" s="53"/>
      <c r="G1733" s="190" t="s">
        <v>17</v>
      </c>
      <c r="H1733" s="28">
        <v>1.0</v>
      </c>
      <c r="I1733" s="190" t="s">
        <v>4</v>
      </c>
      <c r="J1733" s="191"/>
      <c r="K1733" s="190" t="s">
        <v>4</v>
      </c>
      <c r="L1733" s="191"/>
      <c r="M1733" s="53"/>
      <c r="N1733" s="53"/>
      <c r="O1733" s="53"/>
    </row>
    <row r="1734">
      <c r="A1734" s="167" t="s">
        <v>600</v>
      </c>
      <c r="B1734" s="243" t="s">
        <v>201</v>
      </c>
      <c r="C1734" s="53"/>
      <c r="D1734" s="244" t="s">
        <v>194</v>
      </c>
      <c r="E1734" s="53"/>
      <c r="F1734" s="53"/>
      <c r="G1734" s="190" t="s">
        <v>18</v>
      </c>
      <c r="H1734" s="28">
        <v>1.0</v>
      </c>
      <c r="I1734" s="190" t="s">
        <v>4</v>
      </c>
      <c r="J1734" s="191"/>
      <c r="K1734" s="190" t="s">
        <v>4</v>
      </c>
      <c r="L1734" s="191"/>
      <c r="M1734" s="53"/>
      <c r="N1734" s="53"/>
      <c r="O1734" s="53"/>
    </row>
    <row r="1735">
      <c r="A1735" s="167" t="s">
        <v>600</v>
      </c>
      <c r="B1735" s="243" t="s">
        <v>201</v>
      </c>
      <c r="C1735" s="53"/>
      <c r="D1735" s="244" t="s">
        <v>194</v>
      </c>
      <c r="E1735" s="53"/>
      <c r="F1735" s="53"/>
      <c r="G1735" s="190" t="s">
        <v>19</v>
      </c>
      <c r="H1735" s="28">
        <v>1.0</v>
      </c>
      <c r="I1735" s="190" t="s">
        <v>4</v>
      </c>
      <c r="J1735" s="191"/>
      <c r="K1735" s="190" t="s">
        <v>4</v>
      </c>
      <c r="L1735" s="191"/>
      <c r="M1735" s="53"/>
      <c r="N1735" s="53"/>
      <c r="O1735" s="53"/>
    </row>
    <row r="1736">
      <c r="A1736" s="167" t="s">
        <v>600</v>
      </c>
      <c r="B1736" s="243" t="s">
        <v>201</v>
      </c>
      <c r="C1736" s="53"/>
      <c r="D1736" s="244" t="s">
        <v>194</v>
      </c>
      <c r="E1736" s="53"/>
      <c r="F1736" s="53"/>
      <c r="G1736" s="190" t="s">
        <v>20</v>
      </c>
      <c r="H1736" s="28">
        <v>1.0</v>
      </c>
      <c r="I1736" s="190" t="s">
        <v>4</v>
      </c>
      <c r="J1736" s="191"/>
      <c r="K1736" s="190" t="s">
        <v>4</v>
      </c>
      <c r="L1736" s="191"/>
      <c r="M1736" s="53"/>
      <c r="N1736" s="53"/>
      <c r="O1736" s="53"/>
    </row>
    <row r="1737">
      <c r="A1737" s="167" t="s">
        <v>600</v>
      </c>
      <c r="B1737" s="243" t="s">
        <v>201</v>
      </c>
      <c r="C1737" s="53"/>
      <c r="D1737" s="244" t="s">
        <v>194</v>
      </c>
      <c r="E1737" s="53"/>
      <c r="F1737" s="53"/>
      <c r="G1737" s="190" t="s">
        <v>21</v>
      </c>
      <c r="H1737" s="28">
        <v>1.0</v>
      </c>
      <c r="I1737" s="190" t="s">
        <v>7</v>
      </c>
      <c r="J1737" s="191">
        <v>678.0</v>
      </c>
      <c r="K1737" s="190" t="s">
        <v>7</v>
      </c>
      <c r="L1737" s="191">
        <v>678.0</v>
      </c>
      <c r="M1737" s="53"/>
      <c r="N1737" s="53"/>
      <c r="O1737" s="53"/>
    </row>
    <row r="1738">
      <c r="A1738" s="167" t="s">
        <v>600</v>
      </c>
      <c r="B1738" s="243" t="s">
        <v>201</v>
      </c>
      <c r="C1738" s="53"/>
      <c r="D1738" s="244" t="s">
        <v>194</v>
      </c>
      <c r="E1738" s="53"/>
      <c r="F1738" s="53"/>
      <c r="G1738" s="190" t="s">
        <v>161</v>
      </c>
      <c r="H1738" s="28">
        <v>1.0</v>
      </c>
      <c r="I1738" s="190" t="s">
        <v>7</v>
      </c>
      <c r="J1738" s="191"/>
      <c r="K1738" s="190" t="s">
        <v>7</v>
      </c>
      <c r="L1738" s="191"/>
      <c r="M1738" s="53"/>
      <c r="N1738" s="53"/>
      <c r="O1738" s="53"/>
    </row>
    <row r="1739">
      <c r="A1739" s="167" t="s">
        <v>600</v>
      </c>
      <c r="B1739" s="243" t="s">
        <v>201</v>
      </c>
      <c r="C1739" s="53"/>
      <c r="D1739" s="244" t="s">
        <v>194</v>
      </c>
      <c r="E1739" s="53"/>
      <c r="F1739" s="53"/>
      <c r="G1739" s="190" t="s">
        <v>162</v>
      </c>
      <c r="H1739" s="28">
        <v>1.0</v>
      </c>
      <c r="I1739" s="190" t="s">
        <v>7</v>
      </c>
      <c r="J1739" s="191"/>
      <c r="K1739" s="190" t="s">
        <v>7</v>
      </c>
      <c r="L1739" s="191"/>
      <c r="M1739" s="53"/>
      <c r="N1739" s="53"/>
      <c r="O1739" s="53"/>
    </row>
    <row r="1740">
      <c r="A1740" s="167" t="s">
        <v>600</v>
      </c>
      <c r="B1740" s="243" t="s">
        <v>201</v>
      </c>
      <c r="C1740" s="53"/>
      <c r="D1740" s="244" t="s">
        <v>194</v>
      </c>
      <c r="E1740" s="53"/>
      <c r="F1740" s="53"/>
      <c r="G1740" s="190" t="s">
        <v>163</v>
      </c>
      <c r="H1740" s="28">
        <v>1.0</v>
      </c>
      <c r="I1740" s="190" t="s">
        <v>7</v>
      </c>
      <c r="J1740" s="191"/>
      <c r="K1740" s="190" t="s">
        <v>7</v>
      </c>
      <c r="L1740" s="191"/>
      <c r="M1740" s="53"/>
      <c r="N1740" s="53"/>
      <c r="O1740" s="53"/>
    </row>
    <row r="1741">
      <c r="A1741" s="167" t="s">
        <v>600</v>
      </c>
      <c r="B1741" s="243" t="s">
        <v>201</v>
      </c>
      <c r="C1741" s="53"/>
      <c r="D1741" s="244" t="s">
        <v>194</v>
      </c>
      <c r="E1741" s="53"/>
      <c r="F1741" s="53"/>
      <c r="G1741" s="190" t="s">
        <v>164</v>
      </c>
      <c r="H1741" s="28">
        <v>1.0</v>
      </c>
      <c r="I1741" s="190" t="s">
        <v>7</v>
      </c>
      <c r="J1741" s="191"/>
      <c r="K1741" s="190" t="s">
        <v>7</v>
      </c>
      <c r="L1741" s="191"/>
      <c r="M1741" s="53"/>
      <c r="N1741" s="53"/>
      <c r="O1741" s="53"/>
    </row>
    <row r="1742">
      <c r="A1742" s="167" t="s">
        <v>600</v>
      </c>
      <c r="B1742" s="243" t="s">
        <v>201</v>
      </c>
      <c r="C1742" s="53"/>
      <c r="D1742" s="244" t="s">
        <v>194</v>
      </c>
      <c r="E1742" s="53"/>
      <c r="F1742" s="53"/>
      <c r="G1742" s="190" t="s">
        <v>165</v>
      </c>
      <c r="H1742" s="28">
        <v>1.0</v>
      </c>
      <c r="I1742" s="190" t="s">
        <v>7</v>
      </c>
      <c r="J1742" s="191"/>
      <c r="K1742" s="190" t="s">
        <v>7</v>
      </c>
      <c r="L1742" s="191"/>
      <c r="M1742" s="53"/>
      <c r="N1742" s="53"/>
      <c r="O1742" s="53"/>
    </row>
    <row r="1743">
      <c r="A1743" s="167" t="s">
        <v>600</v>
      </c>
      <c r="B1743" s="243" t="s">
        <v>201</v>
      </c>
      <c r="C1743" s="53"/>
      <c r="D1743" s="244" t="s">
        <v>194</v>
      </c>
      <c r="E1743" s="53"/>
      <c r="F1743" s="53"/>
      <c r="G1743" s="190" t="s">
        <v>166</v>
      </c>
      <c r="H1743" s="28">
        <v>1.0</v>
      </c>
      <c r="I1743" s="190" t="s">
        <v>7</v>
      </c>
      <c r="J1743" s="191"/>
      <c r="K1743" s="190" t="s">
        <v>7</v>
      </c>
      <c r="L1743" s="191"/>
      <c r="M1743" s="53"/>
      <c r="N1743" s="53"/>
      <c r="O1743" s="53"/>
    </row>
    <row r="1744">
      <c r="A1744" s="167" t="s">
        <v>600</v>
      </c>
      <c r="B1744" s="243" t="s">
        <v>201</v>
      </c>
      <c r="C1744" s="53"/>
      <c r="D1744" s="244" t="s">
        <v>194</v>
      </c>
      <c r="E1744" s="53"/>
      <c r="F1744" s="53"/>
      <c r="G1744" s="190" t="s">
        <v>167</v>
      </c>
      <c r="H1744" s="28">
        <v>1.0</v>
      </c>
      <c r="I1744" s="190" t="s">
        <v>7</v>
      </c>
      <c r="J1744" s="191"/>
      <c r="K1744" s="190" t="s">
        <v>7</v>
      </c>
      <c r="L1744" s="191"/>
      <c r="M1744" s="53"/>
      <c r="N1744" s="53"/>
      <c r="O1744" s="53"/>
    </row>
    <row r="1745">
      <c r="A1745" s="167" t="s">
        <v>600</v>
      </c>
      <c r="B1745" s="243" t="s">
        <v>201</v>
      </c>
      <c r="C1745" s="53"/>
      <c r="D1745" s="244" t="s">
        <v>194</v>
      </c>
      <c r="E1745" s="53"/>
      <c r="F1745" s="53"/>
      <c r="G1745" s="190" t="s">
        <v>20</v>
      </c>
      <c r="H1745" s="28">
        <v>1.0</v>
      </c>
      <c r="I1745" s="190" t="s">
        <v>7</v>
      </c>
      <c r="J1745" s="191"/>
      <c r="K1745" s="190" t="s">
        <v>7</v>
      </c>
      <c r="L1745" s="191"/>
      <c r="M1745" s="53"/>
      <c r="N1745" s="53"/>
      <c r="O1745" s="53"/>
    </row>
    <row r="1746">
      <c r="A1746" s="167" t="s">
        <v>600</v>
      </c>
      <c r="B1746" s="243" t="s">
        <v>202</v>
      </c>
      <c r="C1746" s="53"/>
      <c r="D1746" s="244" t="s">
        <v>194</v>
      </c>
      <c r="E1746" s="53"/>
      <c r="F1746" s="53"/>
      <c r="G1746" s="190" t="s">
        <v>21</v>
      </c>
      <c r="H1746" s="28">
        <v>1.0</v>
      </c>
      <c r="I1746" s="243" t="s">
        <v>4</v>
      </c>
      <c r="J1746" s="192">
        <v>220.0</v>
      </c>
      <c r="K1746" s="243" t="s">
        <v>4</v>
      </c>
      <c r="L1746" s="192">
        <v>220.0</v>
      </c>
      <c r="M1746" s="53"/>
      <c r="N1746" s="53"/>
      <c r="O1746" s="53"/>
    </row>
    <row r="1747">
      <c r="A1747" s="167" t="s">
        <v>600</v>
      </c>
      <c r="B1747" s="243" t="s">
        <v>202</v>
      </c>
      <c r="C1747" s="53"/>
      <c r="D1747" s="244" t="s">
        <v>194</v>
      </c>
      <c r="E1747" s="53"/>
      <c r="F1747" s="53"/>
      <c r="G1747" s="190" t="s">
        <v>13</v>
      </c>
      <c r="H1747" s="28">
        <v>1.0</v>
      </c>
      <c r="I1747" s="190" t="s">
        <v>4</v>
      </c>
      <c r="J1747" s="191"/>
      <c r="K1747" s="190" t="s">
        <v>4</v>
      </c>
      <c r="L1747" s="191"/>
      <c r="M1747" s="53"/>
      <c r="N1747" s="53"/>
      <c r="O1747" s="53"/>
    </row>
    <row r="1748">
      <c r="A1748" s="167" t="s">
        <v>600</v>
      </c>
      <c r="B1748" s="243" t="s">
        <v>202</v>
      </c>
      <c r="C1748" s="53"/>
      <c r="D1748" s="244" t="s">
        <v>194</v>
      </c>
      <c r="E1748" s="53"/>
      <c r="F1748" s="53"/>
      <c r="G1748" s="190" t="s">
        <v>14</v>
      </c>
      <c r="H1748" s="28">
        <v>1.0</v>
      </c>
      <c r="I1748" s="190" t="s">
        <v>4</v>
      </c>
      <c r="J1748" s="191"/>
      <c r="K1748" s="190" t="s">
        <v>4</v>
      </c>
      <c r="L1748" s="191"/>
      <c r="M1748" s="53"/>
      <c r="N1748" s="53"/>
      <c r="O1748" s="53"/>
    </row>
    <row r="1749">
      <c r="A1749" s="167" t="s">
        <v>600</v>
      </c>
      <c r="B1749" s="243" t="s">
        <v>202</v>
      </c>
      <c r="C1749" s="53"/>
      <c r="D1749" s="244" t="s">
        <v>194</v>
      </c>
      <c r="E1749" s="53"/>
      <c r="F1749" s="53"/>
      <c r="G1749" s="190" t="s">
        <v>15</v>
      </c>
      <c r="H1749" s="28">
        <v>1.0</v>
      </c>
      <c r="I1749" s="190" t="s">
        <v>4</v>
      </c>
      <c r="J1749" s="191"/>
      <c r="K1749" s="190" t="s">
        <v>4</v>
      </c>
      <c r="L1749" s="191"/>
      <c r="M1749" s="53"/>
      <c r="N1749" s="53"/>
      <c r="O1749" s="53"/>
    </row>
    <row r="1750">
      <c r="A1750" s="167" t="s">
        <v>600</v>
      </c>
      <c r="B1750" s="243" t="s">
        <v>202</v>
      </c>
      <c r="C1750" s="53"/>
      <c r="D1750" s="244" t="s">
        <v>194</v>
      </c>
      <c r="E1750" s="53"/>
      <c r="F1750" s="53"/>
      <c r="G1750" s="190" t="s">
        <v>16</v>
      </c>
      <c r="H1750" s="28">
        <v>1.0</v>
      </c>
      <c r="I1750" s="190" t="s">
        <v>4</v>
      </c>
      <c r="J1750" s="191"/>
      <c r="K1750" s="190" t="s">
        <v>4</v>
      </c>
      <c r="L1750" s="191"/>
      <c r="M1750" s="53"/>
      <c r="N1750" s="53"/>
      <c r="O1750" s="53"/>
    </row>
    <row r="1751">
      <c r="A1751" s="167" t="s">
        <v>600</v>
      </c>
      <c r="B1751" s="243" t="s">
        <v>202</v>
      </c>
      <c r="C1751" s="53"/>
      <c r="D1751" s="244" t="s">
        <v>194</v>
      </c>
      <c r="E1751" s="53"/>
      <c r="F1751" s="53"/>
      <c r="G1751" s="190" t="s">
        <v>17</v>
      </c>
      <c r="H1751" s="28">
        <v>1.0</v>
      </c>
      <c r="I1751" s="190" t="s">
        <v>4</v>
      </c>
      <c r="J1751" s="191"/>
      <c r="K1751" s="190" t="s">
        <v>4</v>
      </c>
      <c r="L1751" s="191"/>
      <c r="M1751" s="53"/>
      <c r="N1751" s="53"/>
      <c r="O1751" s="53"/>
    </row>
    <row r="1752">
      <c r="A1752" s="167" t="s">
        <v>600</v>
      </c>
      <c r="B1752" s="243" t="s">
        <v>202</v>
      </c>
      <c r="C1752" s="53"/>
      <c r="D1752" s="244" t="s">
        <v>194</v>
      </c>
      <c r="E1752" s="53"/>
      <c r="F1752" s="53"/>
      <c r="G1752" s="190" t="s">
        <v>18</v>
      </c>
      <c r="H1752" s="28">
        <v>1.0</v>
      </c>
      <c r="I1752" s="190" t="s">
        <v>4</v>
      </c>
      <c r="J1752" s="191"/>
      <c r="K1752" s="190" t="s">
        <v>4</v>
      </c>
      <c r="L1752" s="191"/>
      <c r="M1752" s="53"/>
      <c r="N1752" s="53"/>
      <c r="O1752" s="53"/>
    </row>
    <row r="1753">
      <c r="A1753" s="167" t="s">
        <v>600</v>
      </c>
      <c r="B1753" s="243" t="s">
        <v>202</v>
      </c>
      <c r="C1753" s="53"/>
      <c r="D1753" s="244" t="s">
        <v>194</v>
      </c>
      <c r="E1753" s="53"/>
      <c r="F1753" s="53"/>
      <c r="G1753" s="190" t="s">
        <v>19</v>
      </c>
      <c r="H1753" s="28">
        <v>1.0</v>
      </c>
      <c r="I1753" s="190" t="s">
        <v>4</v>
      </c>
      <c r="J1753" s="191"/>
      <c r="K1753" s="190" t="s">
        <v>4</v>
      </c>
      <c r="L1753" s="191"/>
      <c r="M1753" s="53"/>
      <c r="N1753" s="53"/>
      <c r="O1753" s="53"/>
    </row>
    <row r="1754">
      <c r="A1754" s="167" t="s">
        <v>600</v>
      </c>
      <c r="B1754" s="243" t="s">
        <v>202</v>
      </c>
      <c r="C1754" s="53"/>
      <c r="D1754" s="244" t="s">
        <v>194</v>
      </c>
      <c r="E1754" s="53"/>
      <c r="F1754" s="53"/>
      <c r="G1754" s="190" t="s">
        <v>20</v>
      </c>
      <c r="H1754" s="28">
        <v>1.0</v>
      </c>
      <c r="I1754" s="190" t="s">
        <v>4</v>
      </c>
      <c r="J1754" s="191"/>
      <c r="K1754" s="190" t="s">
        <v>4</v>
      </c>
      <c r="L1754" s="191"/>
      <c r="M1754" s="53"/>
      <c r="N1754" s="53"/>
      <c r="O1754" s="53"/>
    </row>
    <row r="1755">
      <c r="A1755" s="167" t="s">
        <v>600</v>
      </c>
      <c r="B1755" s="243" t="s">
        <v>202</v>
      </c>
      <c r="C1755" s="53"/>
      <c r="D1755" s="244" t="s">
        <v>194</v>
      </c>
      <c r="E1755" s="53"/>
      <c r="F1755" s="53"/>
      <c r="G1755" s="190" t="s">
        <v>21</v>
      </c>
      <c r="H1755" s="28">
        <v>1.0</v>
      </c>
      <c r="I1755" s="190" t="s">
        <v>7</v>
      </c>
      <c r="J1755" s="191">
        <v>450.0</v>
      </c>
      <c r="K1755" s="190" t="s">
        <v>7</v>
      </c>
      <c r="L1755" s="191">
        <v>450.0</v>
      </c>
      <c r="M1755" s="53"/>
      <c r="N1755" s="53"/>
      <c r="O1755" s="53"/>
    </row>
    <row r="1756">
      <c r="A1756" s="167" t="s">
        <v>600</v>
      </c>
      <c r="B1756" s="243" t="s">
        <v>202</v>
      </c>
      <c r="C1756" s="53"/>
      <c r="D1756" s="244" t="s">
        <v>194</v>
      </c>
      <c r="E1756" s="53"/>
      <c r="F1756" s="53"/>
      <c r="G1756" s="190" t="s">
        <v>161</v>
      </c>
      <c r="H1756" s="28">
        <v>1.0</v>
      </c>
      <c r="I1756" s="190" t="s">
        <v>7</v>
      </c>
      <c r="J1756" s="191"/>
      <c r="K1756" s="190" t="s">
        <v>7</v>
      </c>
      <c r="L1756" s="191"/>
      <c r="M1756" s="53"/>
      <c r="N1756" s="53"/>
      <c r="O1756" s="53"/>
    </row>
    <row r="1757">
      <c r="A1757" s="167" t="s">
        <v>600</v>
      </c>
      <c r="B1757" s="243" t="s">
        <v>202</v>
      </c>
      <c r="C1757" s="53"/>
      <c r="D1757" s="244" t="s">
        <v>194</v>
      </c>
      <c r="E1757" s="53"/>
      <c r="F1757" s="53"/>
      <c r="G1757" s="190" t="s">
        <v>162</v>
      </c>
      <c r="H1757" s="28">
        <v>1.0</v>
      </c>
      <c r="I1757" s="190" t="s">
        <v>7</v>
      </c>
      <c r="J1757" s="191"/>
      <c r="K1757" s="190" t="s">
        <v>7</v>
      </c>
      <c r="L1757" s="191"/>
      <c r="M1757" s="53"/>
      <c r="N1757" s="53"/>
      <c r="O1757" s="53"/>
    </row>
    <row r="1758">
      <c r="A1758" s="167" t="s">
        <v>600</v>
      </c>
      <c r="B1758" s="243" t="s">
        <v>202</v>
      </c>
      <c r="C1758" s="53"/>
      <c r="D1758" s="244" t="s">
        <v>194</v>
      </c>
      <c r="E1758" s="53"/>
      <c r="F1758" s="53"/>
      <c r="G1758" s="190" t="s">
        <v>163</v>
      </c>
      <c r="H1758" s="28">
        <v>1.0</v>
      </c>
      <c r="I1758" s="190" t="s">
        <v>7</v>
      </c>
      <c r="J1758" s="191"/>
      <c r="K1758" s="190" t="s">
        <v>7</v>
      </c>
      <c r="L1758" s="191"/>
      <c r="M1758" s="53"/>
      <c r="N1758" s="53"/>
      <c r="O1758" s="53"/>
    </row>
    <row r="1759">
      <c r="A1759" s="167" t="s">
        <v>600</v>
      </c>
      <c r="B1759" s="243" t="s">
        <v>202</v>
      </c>
      <c r="C1759" s="53"/>
      <c r="D1759" s="244" t="s">
        <v>194</v>
      </c>
      <c r="E1759" s="53"/>
      <c r="F1759" s="53"/>
      <c r="G1759" s="190" t="s">
        <v>164</v>
      </c>
      <c r="H1759" s="28">
        <v>1.0</v>
      </c>
      <c r="I1759" s="190" t="s">
        <v>7</v>
      </c>
      <c r="J1759" s="191"/>
      <c r="K1759" s="190" t="s">
        <v>7</v>
      </c>
      <c r="L1759" s="191"/>
      <c r="M1759" s="53"/>
      <c r="N1759" s="53"/>
      <c r="O1759" s="53"/>
    </row>
    <row r="1760">
      <c r="A1760" s="167" t="s">
        <v>600</v>
      </c>
      <c r="B1760" s="243" t="s">
        <v>202</v>
      </c>
      <c r="C1760" s="53"/>
      <c r="D1760" s="244" t="s">
        <v>194</v>
      </c>
      <c r="E1760" s="53"/>
      <c r="F1760" s="53"/>
      <c r="G1760" s="190" t="s">
        <v>165</v>
      </c>
      <c r="H1760" s="28">
        <v>1.0</v>
      </c>
      <c r="I1760" s="190" t="s">
        <v>7</v>
      </c>
      <c r="J1760" s="191"/>
      <c r="K1760" s="190" t="s">
        <v>7</v>
      </c>
      <c r="L1760" s="191"/>
      <c r="M1760" s="53"/>
      <c r="N1760" s="53"/>
      <c r="O1760" s="53"/>
    </row>
    <row r="1761">
      <c r="A1761" s="167" t="s">
        <v>600</v>
      </c>
      <c r="B1761" s="243" t="s">
        <v>202</v>
      </c>
      <c r="C1761" s="53"/>
      <c r="D1761" s="244" t="s">
        <v>194</v>
      </c>
      <c r="E1761" s="53"/>
      <c r="F1761" s="53"/>
      <c r="G1761" s="190" t="s">
        <v>166</v>
      </c>
      <c r="H1761" s="28">
        <v>1.0</v>
      </c>
      <c r="I1761" s="190" t="s">
        <v>7</v>
      </c>
      <c r="J1761" s="191"/>
      <c r="K1761" s="190" t="s">
        <v>7</v>
      </c>
      <c r="L1761" s="191"/>
      <c r="M1761" s="53"/>
      <c r="N1761" s="53"/>
      <c r="O1761" s="53"/>
    </row>
    <row r="1762">
      <c r="A1762" s="167" t="s">
        <v>600</v>
      </c>
      <c r="B1762" s="243" t="s">
        <v>202</v>
      </c>
      <c r="C1762" s="53"/>
      <c r="D1762" s="244" t="s">
        <v>194</v>
      </c>
      <c r="E1762" s="53"/>
      <c r="F1762" s="53"/>
      <c r="G1762" s="190" t="s">
        <v>167</v>
      </c>
      <c r="H1762" s="28">
        <v>1.0</v>
      </c>
      <c r="I1762" s="190" t="s">
        <v>7</v>
      </c>
      <c r="J1762" s="191"/>
      <c r="K1762" s="190" t="s">
        <v>7</v>
      </c>
      <c r="L1762" s="191"/>
      <c r="M1762" s="53"/>
      <c r="N1762" s="53"/>
      <c r="O1762" s="53"/>
    </row>
    <row r="1763">
      <c r="A1763" s="167" t="s">
        <v>600</v>
      </c>
      <c r="B1763" s="243" t="s">
        <v>202</v>
      </c>
      <c r="C1763" s="53"/>
      <c r="D1763" s="244" t="s">
        <v>194</v>
      </c>
      <c r="E1763" s="53"/>
      <c r="F1763" s="53"/>
      <c r="G1763" s="190" t="s">
        <v>20</v>
      </c>
      <c r="H1763" s="28">
        <v>1.0</v>
      </c>
      <c r="I1763" s="190" t="s">
        <v>7</v>
      </c>
      <c r="J1763" s="191"/>
      <c r="K1763" s="190" t="s">
        <v>7</v>
      </c>
      <c r="L1763" s="191"/>
      <c r="M1763" s="53"/>
      <c r="N1763" s="53"/>
      <c r="O1763" s="53"/>
    </row>
    <row r="1764">
      <c r="A1764" s="167" t="s">
        <v>600</v>
      </c>
      <c r="B1764" s="243" t="s">
        <v>203</v>
      </c>
      <c r="C1764" s="53"/>
      <c r="D1764" s="244" t="s">
        <v>194</v>
      </c>
      <c r="E1764" s="53"/>
      <c r="F1764" s="53"/>
      <c r="G1764" s="190" t="s">
        <v>21</v>
      </c>
      <c r="H1764" s="28">
        <v>1.0</v>
      </c>
      <c r="I1764" s="243" t="s">
        <v>4</v>
      </c>
      <c r="J1764" s="192">
        <v>60.0</v>
      </c>
      <c r="K1764" s="243" t="s">
        <v>4</v>
      </c>
      <c r="L1764" s="192">
        <v>60.0</v>
      </c>
      <c r="M1764" s="53"/>
      <c r="N1764" s="53"/>
      <c r="O1764" s="53"/>
    </row>
    <row r="1765">
      <c r="A1765" s="167" t="s">
        <v>600</v>
      </c>
      <c r="B1765" s="243" t="s">
        <v>203</v>
      </c>
      <c r="C1765" s="53"/>
      <c r="D1765" s="244" t="s">
        <v>194</v>
      </c>
      <c r="E1765" s="53"/>
      <c r="F1765" s="53"/>
      <c r="G1765" s="190" t="s">
        <v>13</v>
      </c>
      <c r="H1765" s="28">
        <v>1.0</v>
      </c>
      <c r="I1765" s="190" t="s">
        <v>4</v>
      </c>
      <c r="J1765" s="191"/>
      <c r="K1765" s="190" t="s">
        <v>4</v>
      </c>
      <c r="L1765" s="191"/>
      <c r="M1765" s="53"/>
      <c r="N1765" s="53"/>
      <c r="O1765" s="53"/>
    </row>
    <row r="1766">
      <c r="A1766" s="167" t="s">
        <v>600</v>
      </c>
      <c r="B1766" s="243" t="s">
        <v>203</v>
      </c>
      <c r="C1766" s="53"/>
      <c r="D1766" s="244" t="s">
        <v>194</v>
      </c>
      <c r="E1766" s="53"/>
      <c r="F1766" s="53"/>
      <c r="G1766" s="190" t="s">
        <v>14</v>
      </c>
      <c r="H1766" s="28">
        <v>1.0</v>
      </c>
      <c r="I1766" s="190" t="s">
        <v>4</v>
      </c>
      <c r="J1766" s="191"/>
      <c r="K1766" s="190" t="s">
        <v>4</v>
      </c>
      <c r="L1766" s="191"/>
      <c r="M1766" s="53"/>
      <c r="N1766" s="53"/>
      <c r="O1766" s="53"/>
    </row>
    <row r="1767">
      <c r="A1767" s="167" t="s">
        <v>600</v>
      </c>
      <c r="B1767" s="243" t="s">
        <v>203</v>
      </c>
      <c r="C1767" s="53"/>
      <c r="D1767" s="244" t="s">
        <v>194</v>
      </c>
      <c r="E1767" s="53"/>
      <c r="F1767" s="53"/>
      <c r="G1767" s="190" t="s">
        <v>15</v>
      </c>
      <c r="H1767" s="28">
        <v>1.0</v>
      </c>
      <c r="I1767" s="190" t="s">
        <v>4</v>
      </c>
      <c r="J1767" s="191"/>
      <c r="K1767" s="190" t="s">
        <v>4</v>
      </c>
      <c r="L1767" s="191"/>
      <c r="M1767" s="53"/>
      <c r="N1767" s="53"/>
      <c r="O1767" s="53"/>
    </row>
    <row r="1768">
      <c r="A1768" s="167" t="s">
        <v>600</v>
      </c>
      <c r="B1768" s="243" t="s">
        <v>203</v>
      </c>
      <c r="C1768" s="53"/>
      <c r="D1768" s="244" t="s">
        <v>194</v>
      </c>
      <c r="E1768" s="53"/>
      <c r="F1768" s="53"/>
      <c r="G1768" s="190" t="s">
        <v>16</v>
      </c>
      <c r="H1768" s="28">
        <v>1.0</v>
      </c>
      <c r="I1768" s="190" t="s">
        <v>4</v>
      </c>
      <c r="J1768" s="191"/>
      <c r="K1768" s="190" t="s">
        <v>4</v>
      </c>
      <c r="L1768" s="191"/>
      <c r="M1768" s="53"/>
      <c r="N1768" s="53"/>
      <c r="O1768" s="53"/>
    </row>
    <row r="1769">
      <c r="A1769" s="167" t="s">
        <v>600</v>
      </c>
      <c r="B1769" s="243" t="s">
        <v>203</v>
      </c>
      <c r="C1769" s="53"/>
      <c r="D1769" s="244" t="s">
        <v>194</v>
      </c>
      <c r="E1769" s="53"/>
      <c r="F1769" s="53"/>
      <c r="G1769" s="190" t="s">
        <v>17</v>
      </c>
      <c r="H1769" s="28">
        <v>1.0</v>
      </c>
      <c r="I1769" s="190" t="s">
        <v>4</v>
      </c>
      <c r="J1769" s="191"/>
      <c r="K1769" s="190" t="s">
        <v>4</v>
      </c>
      <c r="L1769" s="191"/>
      <c r="M1769" s="53"/>
      <c r="N1769" s="53"/>
      <c r="O1769" s="53"/>
    </row>
    <row r="1770">
      <c r="A1770" s="167" t="s">
        <v>600</v>
      </c>
      <c r="B1770" s="243" t="s">
        <v>203</v>
      </c>
      <c r="C1770" s="53"/>
      <c r="D1770" s="244" t="s">
        <v>194</v>
      </c>
      <c r="E1770" s="53"/>
      <c r="F1770" s="53"/>
      <c r="G1770" s="190" t="s">
        <v>18</v>
      </c>
      <c r="H1770" s="28">
        <v>1.0</v>
      </c>
      <c r="I1770" s="190" t="s">
        <v>4</v>
      </c>
      <c r="J1770" s="191"/>
      <c r="K1770" s="190" t="s">
        <v>4</v>
      </c>
      <c r="L1770" s="191"/>
      <c r="M1770" s="53"/>
      <c r="N1770" s="53"/>
      <c r="O1770" s="53"/>
    </row>
    <row r="1771">
      <c r="A1771" s="167" t="s">
        <v>600</v>
      </c>
      <c r="B1771" s="243" t="s">
        <v>203</v>
      </c>
      <c r="C1771" s="53"/>
      <c r="D1771" s="244" t="s">
        <v>194</v>
      </c>
      <c r="E1771" s="53"/>
      <c r="F1771" s="53"/>
      <c r="G1771" s="190" t="s">
        <v>19</v>
      </c>
      <c r="H1771" s="28">
        <v>1.0</v>
      </c>
      <c r="I1771" s="190" t="s">
        <v>4</v>
      </c>
      <c r="J1771" s="191"/>
      <c r="K1771" s="190" t="s">
        <v>4</v>
      </c>
      <c r="L1771" s="191"/>
      <c r="M1771" s="53"/>
      <c r="N1771" s="53"/>
      <c r="O1771" s="53"/>
    </row>
    <row r="1772">
      <c r="A1772" s="167" t="s">
        <v>600</v>
      </c>
      <c r="B1772" s="243" t="s">
        <v>203</v>
      </c>
      <c r="C1772" s="53"/>
      <c r="D1772" s="244" t="s">
        <v>194</v>
      </c>
      <c r="E1772" s="53"/>
      <c r="F1772" s="53"/>
      <c r="G1772" s="190" t="s">
        <v>20</v>
      </c>
      <c r="H1772" s="28">
        <v>1.0</v>
      </c>
      <c r="I1772" s="190" t="s">
        <v>4</v>
      </c>
      <c r="J1772" s="191"/>
      <c r="K1772" s="190" t="s">
        <v>4</v>
      </c>
      <c r="L1772" s="191"/>
      <c r="M1772" s="53"/>
      <c r="N1772" s="53"/>
      <c r="O1772" s="53"/>
    </row>
    <row r="1773">
      <c r="A1773" s="167" t="s">
        <v>600</v>
      </c>
      <c r="B1773" s="243" t="s">
        <v>203</v>
      </c>
      <c r="C1773" s="53"/>
      <c r="D1773" s="244" t="s">
        <v>194</v>
      </c>
      <c r="E1773" s="53"/>
      <c r="F1773" s="53"/>
      <c r="G1773" s="190" t="s">
        <v>21</v>
      </c>
      <c r="H1773" s="28">
        <v>1.0</v>
      </c>
      <c r="I1773" s="190" t="s">
        <v>7</v>
      </c>
      <c r="J1773" s="191">
        <v>1950.0</v>
      </c>
      <c r="K1773" s="190" t="s">
        <v>7</v>
      </c>
      <c r="L1773" s="191">
        <v>1950.0</v>
      </c>
      <c r="M1773" s="53"/>
      <c r="N1773" s="53"/>
      <c r="O1773" s="53"/>
    </row>
    <row r="1774">
      <c r="A1774" s="167" t="s">
        <v>600</v>
      </c>
      <c r="B1774" s="243" t="s">
        <v>203</v>
      </c>
      <c r="C1774" s="53"/>
      <c r="D1774" s="244" t="s">
        <v>194</v>
      </c>
      <c r="E1774" s="53"/>
      <c r="F1774" s="53"/>
      <c r="G1774" s="190" t="s">
        <v>161</v>
      </c>
      <c r="H1774" s="28">
        <v>1.0</v>
      </c>
      <c r="I1774" s="190" t="s">
        <v>7</v>
      </c>
      <c r="J1774" s="191"/>
      <c r="K1774" s="190" t="s">
        <v>7</v>
      </c>
      <c r="L1774" s="191"/>
      <c r="M1774" s="53"/>
      <c r="N1774" s="53"/>
      <c r="O1774" s="53"/>
    </row>
    <row r="1775">
      <c r="A1775" s="167" t="s">
        <v>600</v>
      </c>
      <c r="B1775" s="243" t="s">
        <v>203</v>
      </c>
      <c r="C1775" s="53"/>
      <c r="D1775" s="244" t="s">
        <v>194</v>
      </c>
      <c r="E1775" s="53"/>
      <c r="F1775" s="53"/>
      <c r="G1775" s="190" t="s">
        <v>162</v>
      </c>
      <c r="H1775" s="28">
        <v>1.0</v>
      </c>
      <c r="I1775" s="190" t="s">
        <v>7</v>
      </c>
      <c r="J1775" s="191"/>
      <c r="K1775" s="190" t="s">
        <v>7</v>
      </c>
      <c r="L1775" s="191"/>
      <c r="M1775" s="53"/>
      <c r="N1775" s="53"/>
      <c r="O1775" s="53"/>
    </row>
    <row r="1776">
      <c r="A1776" s="167" t="s">
        <v>600</v>
      </c>
      <c r="B1776" s="243" t="s">
        <v>203</v>
      </c>
      <c r="C1776" s="53"/>
      <c r="D1776" s="244" t="s">
        <v>194</v>
      </c>
      <c r="E1776" s="53"/>
      <c r="F1776" s="53"/>
      <c r="G1776" s="190" t="s">
        <v>163</v>
      </c>
      <c r="H1776" s="28">
        <v>1.0</v>
      </c>
      <c r="I1776" s="190" t="s">
        <v>7</v>
      </c>
      <c r="J1776" s="191"/>
      <c r="K1776" s="190" t="s">
        <v>7</v>
      </c>
      <c r="L1776" s="191"/>
      <c r="M1776" s="53"/>
      <c r="N1776" s="53"/>
      <c r="O1776" s="53"/>
    </row>
    <row r="1777">
      <c r="A1777" s="167" t="s">
        <v>600</v>
      </c>
      <c r="B1777" s="243" t="s">
        <v>203</v>
      </c>
      <c r="C1777" s="53"/>
      <c r="D1777" s="244" t="s">
        <v>194</v>
      </c>
      <c r="E1777" s="53"/>
      <c r="F1777" s="53"/>
      <c r="G1777" s="190" t="s">
        <v>164</v>
      </c>
      <c r="H1777" s="28">
        <v>1.0</v>
      </c>
      <c r="I1777" s="190" t="s">
        <v>7</v>
      </c>
      <c r="J1777" s="191"/>
      <c r="K1777" s="190" t="s">
        <v>7</v>
      </c>
      <c r="L1777" s="191"/>
      <c r="M1777" s="53"/>
      <c r="N1777" s="53"/>
      <c r="O1777" s="53"/>
    </row>
    <row r="1778">
      <c r="A1778" s="167" t="s">
        <v>600</v>
      </c>
      <c r="B1778" s="243" t="s">
        <v>203</v>
      </c>
      <c r="C1778" s="53"/>
      <c r="D1778" s="244" t="s">
        <v>194</v>
      </c>
      <c r="E1778" s="53"/>
      <c r="F1778" s="53"/>
      <c r="G1778" s="190" t="s">
        <v>165</v>
      </c>
      <c r="H1778" s="28">
        <v>1.0</v>
      </c>
      <c r="I1778" s="190" t="s">
        <v>7</v>
      </c>
      <c r="J1778" s="191"/>
      <c r="K1778" s="190" t="s">
        <v>7</v>
      </c>
      <c r="L1778" s="191"/>
      <c r="M1778" s="53"/>
      <c r="N1778" s="53"/>
      <c r="O1778" s="53"/>
    </row>
    <row r="1779">
      <c r="A1779" s="167" t="s">
        <v>600</v>
      </c>
      <c r="B1779" s="243" t="s">
        <v>203</v>
      </c>
      <c r="C1779" s="53"/>
      <c r="D1779" s="244" t="s">
        <v>194</v>
      </c>
      <c r="E1779" s="53"/>
      <c r="F1779" s="53"/>
      <c r="G1779" s="190" t="s">
        <v>166</v>
      </c>
      <c r="H1779" s="28">
        <v>1.0</v>
      </c>
      <c r="I1779" s="190" t="s">
        <v>7</v>
      </c>
      <c r="J1779" s="191"/>
      <c r="K1779" s="190" t="s">
        <v>7</v>
      </c>
      <c r="L1779" s="191"/>
      <c r="M1779" s="53"/>
      <c r="N1779" s="53"/>
      <c r="O1779" s="53"/>
    </row>
    <row r="1780">
      <c r="A1780" s="167" t="s">
        <v>600</v>
      </c>
      <c r="B1780" s="243" t="s">
        <v>203</v>
      </c>
      <c r="C1780" s="53"/>
      <c r="D1780" s="244" t="s">
        <v>194</v>
      </c>
      <c r="E1780" s="53"/>
      <c r="F1780" s="53"/>
      <c r="G1780" s="190" t="s">
        <v>167</v>
      </c>
      <c r="H1780" s="28">
        <v>1.0</v>
      </c>
      <c r="I1780" s="190" t="s">
        <v>7</v>
      </c>
      <c r="J1780" s="191"/>
      <c r="K1780" s="190" t="s">
        <v>7</v>
      </c>
      <c r="L1780" s="191"/>
      <c r="M1780" s="53"/>
      <c r="N1780" s="53"/>
      <c r="O1780" s="53"/>
    </row>
    <row r="1781">
      <c r="A1781" s="167" t="s">
        <v>600</v>
      </c>
      <c r="B1781" s="243" t="s">
        <v>203</v>
      </c>
      <c r="C1781" s="53"/>
      <c r="D1781" s="244" t="s">
        <v>194</v>
      </c>
      <c r="E1781" s="53"/>
      <c r="F1781" s="53"/>
      <c r="G1781" s="190" t="s">
        <v>20</v>
      </c>
      <c r="H1781" s="28">
        <v>1.0</v>
      </c>
      <c r="I1781" s="190" t="s">
        <v>7</v>
      </c>
      <c r="J1781" s="191"/>
      <c r="K1781" s="190" t="s">
        <v>7</v>
      </c>
      <c r="L1781" s="191"/>
      <c r="M1781" s="53"/>
      <c r="N1781" s="53"/>
      <c r="O1781" s="53"/>
    </row>
    <row r="1782">
      <c r="A1782" s="167" t="s">
        <v>600</v>
      </c>
      <c r="B1782" s="243" t="s">
        <v>204</v>
      </c>
      <c r="C1782" s="53"/>
      <c r="D1782" s="244" t="s">
        <v>205</v>
      </c>
      <c r="E1782" s="53"/>
      <c r="F1782" s="53"/>
      <c r="G1782" s="190" t="s">
        <v>21</v>
      </c>
      <c r="H1782" s="28">
        <v>1.0</v>
      </c>
      <c r="I1782" s="243" t="s">
        <v>4</v>
      </c>
      <c r="J1782" s="192"/>
      <c r="K1782" s="243" t="s">
        <v>4</v>
      </c>
      <c r="L1782" s="192"/>
      <c r="M1782" s="53"/>
      <c r="N1782" s="53"/>
      <c r="O1782" s="53"/>
    </row>
    <row r="1783">
      <c r="A1783" s="167" t="s">
        <v>600</v>
      </c>
      <c r="B1783" s="243" t="s">
        <v>204</v>
      </c>
      <c r="C1783" s="53"/>
      <c r="D1783" s="244" t="s">
        <v>205</v>
      </c>
      <c r="E1783" s="53"/>
      <c r="F1783" s="53"/>
      <c r="G1783" s="190" t="s">
        <v>13</v>
      </c>
      <c r="H1783" s="28">
        <v>1.0</v>
      </c>
      <c r="I1783" s="190" t="s">
        <v>4</v>
      </c>
      <c r="J1783" s="191"/>
      <c r="K1783" s="190" t="s">
        <v>4</v>
      </c>
      <c r="L1783" s="191"/>
      <c r="M1783" s="53"/>
      <c r="N1783" s="53"/>
      <c r="O1783" s="53"/>
    </row>
    <row r="1784">
      <c r="A1784" s="167" t="s">
        <v>600</v>
      </c>
      <c r="B1784" s="243" t="s">
        <v>204</v>
      </c>
      <c r="C1784" s="53"/>
      <c r="D1784" s="244" t="s">
        <v>205</v>
      </c>
      <c r="E1784" s="53"/>
      <c r="F1784" s="53"/>
      <c r="G1784" s="190" t="s">
        <v>14</v>
      </c>
      <c r="H1784" s="28">
        <v>1.0</v>
      </c>
      <c r="I1784" s="190" t="s">
        <v>4</v>
      </c>
      <c r="J1784" s="191"/>
      <c r="K1784" s="190" t="s">
        <v>4</v>
      </c>
      <c r="L1784" s="191"/>
      <c r="M1784" s="53"/>
      <c r="N1784" s="53"/>
      <c r="O1784" s="53"/>
    </row>
    <row r="1785">
      <c r="A1785" s="167" t="s">
        <v>600</v>
      </c>
      <c r="B1785" s="243" t="s">
        <v>204</v>
      </c>
      <c r="C1785" s="53"/>
      <c r="D1785" s="244" t="s">
        <v>205</v>
      </c>
      <c r="E1785" s="53"/>
      <c r="F1785" s="53"/>
      <c r="G1785" s="190" t="s">
        <v>15</v>
      </c>
      <c r="H1785" s="28">
        <v>1.0</v>
      </c>
      <c r="I1785" s="190" t="s">
        <v>4</v>
      </c>
      <c r="J1785" s="191">
        <v>20.0</v>
      </c>
      <c r="K1785" s="190" t="s">
        <v>4</v>
      </c>
      <c r="L1785" s="191">
        <v>20.0</v>
      </c>
      <c r="M1785" s="53"/>
      <c r="N1785" s="53"/>
      <c r="O1785" s="53"/>
    </row>
    <row r="1786">
      <c r="A1786" s="167" t="s">
        <v>600</v>
      </c>
      <c r="B1786" s="243" t="s">
        <v>204</v>
      </c>
      <c r="C1786" s="53"/>
      <c r="D1786" s="244" t="s">
        <v>205</v>
      </c>
      <c r="E1786" s="53"/>
      <c r="F1786" s="53"/>
      <c r="G1786" s="190" t="s">
        <v>16</v>
      </c>
      <c r="H1786" s="28">
        <v>1.0</v>
      </c>
      <c r="I1786" s="190" t="s">
        <v>4</v>
      </c>
      <c r="J1786" s="191">
        <v>25.0</v>
      </c>
      <c r="K1786" s="190" t="s">
        <v>4</v>
      </c>
      <c r="L1786" s="191">
        <v>25.0</v>
      </c>
      <c r="M1786" s="53"/>
      <c r="N1786" s="53"/>
      <c r="O1786" s="53"/>
    </row>
    <row r="1787">
      <c r="A1787" s="167" t="s">
        <v>600</v>
      </c>
      <c r="B1787" s="243" t="s">
        <v>204</v>
      </c>
      <c r="C1787" s="53"/>
      <c r="D1787" s="244" t="s">
        <v>205</v>
      </c>
      <c r="E1787" s="53"/>
      <c r="F1787" s="53"/>
      <c r="G1787" s="190" t="s">
        <v>17</v>
      </c>
      <c r="H1787" s="28">
        <v>1.0</v>
      </c>
      <c r="I1787" s="190" t="s">
        <v>4</v>
      </c>
      <c r="J1787" s="191">
        <v>25.0</v>
      </c>
      <c r="K1787" s="190" t="s">
        <v>4</v>
      </c>
      <c r="L1787" s="191">
        <v>25.0</v>
      </c>
      <c r="M1787" s="53"/>
      <c r="N1787" s="53"/>
      <c r="O1787" s="53"/>
    </row>
    <row r="1788">
      <c r="A1788" s="167" t="s">
        <v>600</v>
      </c>
      <c r="B1788" s="243" t="s">
        <v>204</v>
      </c>
      <c r="C1788" s="53"/>
      <c r="D1788" s="244" t="s">
        <v>205</v>
      </c>
      <c r="E1788" s="53"/>
      <c r="F1788" s="53"/>
      <c r="G1788" s="190" t="s">
        <v>18</v>
      </c>
      <c r="H1788" s="28">
        <v>1.0</v>
      </c>
      <c r="I1788" s="190" t="s">
        <v>4</v>
      </c>
      <c r="J1788" s="191"/>
      <c r="K1788" s="190" t="s">
        <v>4</v>
      </c>
      <c r="L1788" s="191"/>
      <c r="M1788" s="53"/>
      <c r="N1788" s="53"/>
      <c r="O1788" s="53"/>
    </row>
    <row r="1789">
      <c r="A1789" s="167" t="s">
        <v>600</v>
      </c>
      <c r="B1789" s="243" t="s">
        <v>204</v>
      </c>
      <c r="C1789" s="53"/>
      <c r="D1789" s="244" t="s">
        <v>205</v>
      </c>
      <c r="E1789" s="53"/>
      <c r="F1789" s="53"/>
      <c r="G1789" s="190" t="s">
        <v>19</v>
      </c>
      <c r="H1789" s="28">
        <v>1.0</v>
      </c>
      <c r="I1789" s="190" t="s">
        <v>4</v>
      </c>
      <c r="J1789" s="191"/>
      <c r="K1789" s="190" t="s">
        <v>4</v>
      </c>
      <c r="L1789" s="191"/>
      <c r="M1789" s="53"/>
      <c r="N1789" s="53"/>
      <c r="O1789" s="53"/>
    </row>
    <row r="1790">
      <c r="A1790" s="167" t="s">
        <v>600</v>
      </c>
      <c r="B1790" s="243" t="s">
        <v>204</v>
      </c>
      <c r="C1790" s="53"/>
      <c r="D1790" s="244" t="s">
        <v>205</v>
      </c>
      <c r="E1790" s="53"/>
      <c r="F1790" s="53"/>
      <c r="G1790" s="190" t="s">
        <v>20</v>
      </c>
      <c r="H1790" s="28">
        <v>1.0</v>
      </c>
      <c r="I1790" s="190" t="s">
        <v>4</v>
      </c>
      <c r="J1790" s="191"/>
      <c r="K1790" s="190" t="s">
        <v>4</v>
      </c>
      <c r="L1790" s="191"/>
      <c r="M1790" s="53"/>
      <c r="N1790" s="53"/>
      <c r="O1790" s="53"/>
    </row>
    <row r="1791">
      <c r="A1791" s="167" t="s">
        <v>600</v>
      </c>
      <c r="B1791" s="243" t="s">
        <v>204</v>
      </c>
      <c r="C1791" s="53"/>
      <c r="D1791" s="244" t="s">
        <v>205</v>
      </c>
      <c r="E1791" s="53"/>
      <c r="F1791" s="53"/>
      <c r="G1791" s="190" t="s">
        <v>21</v>
      </c>
      <c r="H1791" s="28">
        <v>1.0</v>
      </c>
      <c r="I1791" s="190" t="s">
        <v>7</v>
      </c>
      <c r="J1791" s="191"/>
      <c r="K1791" s="190" t="s">
        <v>7</v>
      </c>
      <c r="L1791" s="191"/>
      <c r="M1791" s="53"/>
      <c r="N1791" s="53"/>
      <c r="O1791" s="53"/>
    </row>
    <row r="1792">
      <c r="A1792" s="167" t="s">
        <v>600</v>
      </c>
      <c r="B1792" s="243" t="s">
        <v>204</v>
      </c>
      <c r="C1792" s="53"/>
      <c r="D1792" s="244" t="s">
        <v>205</v>
      </c>
      <c r="E1792" s="53"/>
      <c r="F1792" s="53"/>
      <c r="G1792" s="190" t="s">
        <v>161</v>
      </c>
      <c r="H1792" s="28">
        <v>1.0</v>
      </c>
      <c r="I1792" s="190" t="s">
        <v>7</v>
      </c>
      <c r="J1792" s="191"/>
      <c r="K1792" s="190" t="s">
        <v>7</v>
      </c>
      <c r="L1792" s="191"/>
      <c r="M1792" s="53"/>
      <c r="N1792" s="53"/>
      <c r="O1792" s="53"/>
    </row>
    <row r="1793">
      <c r="A1793" s="167" t="s">
        <v>600</v>
      </c>
      <c r="B1793" s="243" t="s">
        <v>204</v>
      </c>
      <c r="C1793" s="53"/>
      <c r="D1793" s="244" t="s">
        <v>205</v>
      </c>
      <c r="E1793" s="53"/>
      <c r="F1793" s="53"/>
      <c r="G1793" s="190" t="s">
        <v>162</v>
      </c>
      <c r="H1793" s="28">
        <v>1.0</v>
      </c>
      <c r="I1793" s="190" t="s">
        <v>7</v>
      </c>
      <c r="J1793" s="191"/>
      <c r="K1793" s="190" t="s">
        <v>7</v>
      </c>
      <c r="L1793" s="191"/>
      <c r="M1793" s="53"/>
      <c r="N1793" s="53"/>
      <c r="O1793" s="53"/>
    </row>
    <row r="1794">
      <c r="A1794" s="167" t="s">
        <v>600</v>
      </c>
      <c r="B1794" s="243" t="s">
        <v>204</v>
      </c>
      <c r="C1794" s="53"/>
      <c r="D1794" s="244" t="s">
        <v>205</v>
      </c>
      <c r="E1794" s="53"/>
      <c r="F1794" s="53"/>
      <c r="G1794" s="190" t="s">
        <v>163</v>
      </c>
      <c r="H1794" s="28">
        <v>1.0</v>
      </c>
      <c r="I1794" s="190" t="s">
        <v>7</v>
      </c>
      <c r="J1794" s="191">
        <v>80.0</v>
      </c>
      <c r="K1794" s="190" t="s">
        <v>7</v>
      </c>
      <c r="L1794" s="191">
        <v>80.0</v>
      </c>
      <c r="M1794" s="53"/>
      <c r="N1794" s="53"/>
      <c r="O1794" s="53"/>
    </row>
    <row r="1795">
      <c r="A1795" s="167" t="s">
        <v>600</v>
      </c>
      <c r="B1795" s="243" t="s">
        <v>204</v>
      </c>
      <c r="C1795" s="53"/>
      <c r="D1795" s="244" t="s">
        <v>205</v>
      </c>
      <c r="E1795" s="53"/>
      <c r="F1795" s="53"/>
      <c r="G1795" s="190" t="s">
        <v>164</v>
      </c>
      <c r="H1795" s="28">
        <v>1.0</v>
      </c>
      <c r="I1795" s="190" t="s">
        <v>7</v>
      </c>
      <c r="J1795" s="191">
        <v>20.0</v>
      </c>
      <c r="K1795" s="190" t="s">
        <v>7</v>
      </c>
      <c r="L1795" s="191">
        <v>20.0</v>
      </c>
      <c r="M1795" s="53"/>
      <c r="N1795" s="53"/>
      <c r="O1795" s="53"/>
    </row>
    <row r="1796">
      <c r="A1796" s="167" t="s">
        <v>600</v>
      </c>
      <c r="B1796" s="243" t="s">
        <v>204</v>
      </c>
      <c r="C1796" s="53"/>
      <c r="D1796" s="244" t="s">
        <v>205</v>
      </c>
      <c r="E1796" s="53"/>
      <c r="F1796" s="53"/>
      <c r="G1796" s="190" t="s">
        <v>165</v>
      </c>
      <c r="H1796" s="28">
        <v>1.0</v>
      </c>
      <c r="I1796" s="190" t="s">
        <v>7</v>
      </c>
      <c r="J1796" s="191">
        <v>40.0</v>
      </c>
      <c r="K1796" s="190" t="s">
        <v>7</v>
      </c>
      <c r="L1796" s="191">
        <v>40.0</v>
      </c>
      <c r="M1796" s="53"/>
      <c r="N1796" s="53"/>
      <c r="O1796" s="53"/>
    </row>
    <row r="1797">
      <c r="A1797" s="167" t="s">
        <v>600</v>
      </c>
      <c r="B1797" s="243" t="s">
        <v>204</v>
      </c>
      <c r="C1797" s="53"/>
      <c r="D1797" s="244" t="s">
        <v>205</v>
      </c>
      <c r="E1797" s="53"/>
      <c r="F1797" s="53"/>
      <c r="G1797" s="190" t="s">
        <v>166</v>
      </c>
      <c r="H1797" s="28">
        <v>1.0</v>
      </c>
      <c r="I1797" s="190" t="s">
        <v>7</v>
      </c>
      <c r="J1797" s="191"/>
      <c r="K1797" s="190" t="s">
        <v>7</v>
      </c>
      <c r="L1797" s="191"/>
      <c r="M1797" s="53"/>
      <c r="N1797" s="53"/>
      <c r="O1797" s="53"/>
    </row>
    <row r="1798">
      <c r="A1798" s="167" t="s">
        <v>600</v>
      </c>
      <c r="B1798" s="243" t="s">
        <v>204</v>
      </c>
      <c r="C1798" s="53"/>
      <c r="D1798" s="244" t="s">
        <v>205</v>
      </c>
      <c r="E1798" s="53"/>
      <c r="F1798" s="53"/>
      <c r="G1798" s="190" t="s">
        <v>167</v>
      </c>
      <c r="H1798" s="28">
        <v>1.0</v>
      </c>
      <c r="I1798" s="190" t="s">
        <v>7</v>
      </c>
      <c r="J1798" s="191"/>
      <c r="K1798" s="190" t="s">
        <v>7</v>
      </c>
      <c r="L1798" s="191"/>
      <c r="M1798" s="53"/>
      <c r="N1798" s="53"/>
      <c r="O1798" s="53"/>
    </row>
    <row r="1799">
      <c r="A1799" s="167" t="s">
        <v>600</v>
      </c>
      <c r="B1799" s="243" t="s">
        <v>204</v>
      </c>
      <c r="C1799" s="53"/>
      <c r="D1799" s="244" t="s">
        <v>205</v>
      </c>
      <c r="E1799" s="53"/>
      <c r="F1799" s="53"/>
      <c r="G1799" s="190" t="s">
        <v>20</v>
      </c>
      <c r="H1799" s="28">
        <v>1.0</v>
      </c>
      <c r="I1799" s="190" t="s">
        <v>7</v>
      </c>
      <c r="J1799" s="191"/>
      <c r="K1799" s="190" t="s">
        <v>7</v>
      </c>
      <c r="L1799" s="191"/>
      <c r="M1799" s="53"/>
      <c r="N1799" s="53"/>
      <c r="O1799" s="53"/>
    </row>
    <row r="1800">
      <c r="A1800" s="167" t="s">
        <v>600</v>
      </c>
      <c r="B1800" s="243" t="s">
        <v>207</v>
      </c>
      <c r="C1800" s="53"/>
      <c r="D1800" s="244" t="s">
        <v>205</v>
      </c>
      <c r="E1800" s="53"/>
      <c r="F1800" s="53"/>
      <c r="G1800" s="190" t="s">
        <v>21</v>
      </c>
      <c r="H1800" s="28">
        <v>1.0</v>
      </c>
      <c r="I1800" s="243" t="s">
        <v>4</v>
      </c>
      <c r="J1800" s="192"/>
      <c r="K1800" s="243" t="s">
        <v>4</v>
      </c>
      <c r="L1800" s="192"/>
      <c r="M1800" s="53"/>
      <c r="N1800" s="53"/>
      <c r="O1800" s="53"/>
    </row>
    <row r="1801">
      <c r="A1801" s="167" t="s">
        <v>600</v>
      </c>
      <c r="B1801" s="243" t="s">
        <v>207</v>
      </c>
      <c r="C1801" s="53"/>
      <c r="D1801" s="244" t="s">
        <v>205</v>
      </c>
      <c r="E1801" s="53"/>
      <c r="F1801" s="53"/>
      <c r="G1801" s="190" t="s">
        <v>13</v>
      </c>
      <c r="H1801" s="28">
        <v>1.0</v>
      </c>
      <c r="I1801" s="190" t="s">
        <v>4</v>
      </c>
      <c r="J1801" s="191"/>
      <c r="K1801" s="190" t="s">
        <v>4</v>
      </c>
      <c r="L1801" s="191"/>
      <c r="M1801" s="53"/>
      <c r="N1801" s="53"/>
      <c r="O1801" s="53"/>
    </row>
    <row r="1802">
      <c r="A1802" s="167" t="s">
        <v>600</v>
      </c>
      <c r="B1802" s="243" t="s">
        <v>207</v>
      </c>
      <c r="C1802" s="53"/>
      <c r="D1802" s="244" t="s">
        <v>205</v>
      </c>
      <c r="E1802" s="53"/>
      <c r="F1802" s="53"/>
      <c r="G1802" s="190" t="s">
        <v>14</v>
      </c>
      <c r="H1802" s="28">
        <v>1.0</v>
      </c>
      <c r="I1802" s="190" t="s">
        <v>4</v>
      </c>
      <c r="J1802" s="191"/>
      <c r="K1802" s="190" t="s">
        <v>4</v>
      </c>
      <c r="L1802" s="191"/>
      <c r="M1802" s="53"/>
      <c r="N1802" s="53"/>
      <c r="O1802" s="53"/>
    </row>
    <row r="1803">
      <c r="A1803" s="167" t="s">
        <v>600</v>
      </c>
      <c r="B1803" s="243" t="s">
        <v>207</v>
      </c>
      <c r="C1803" s="53"/>
      <c r="D1803" s="244" t="s">
        <v>205</v>
      </c>
      <c r="E1803" s="53"/>
      <c r="F1803" s="53"/>
      <c r="G1803" s="190" t="s">
        <v>15</v>
      </c>
      <c r="H1803" s="28">
        <v>1.0</v>
      </c>
      <c r="I1803" s="190" t="s">
        <v>4</v>
      </c>
      <c r="J1803" s="191">
        <v>425.0</v>
      </c>
      <c r="K1803" s="190" t="s">
        <v>4</v>
      </c>
      <c r="L1803" s="191">
        <v>425.0</v>
      </c>
      <c r="M1803" s="53"/>
      <c r="N1803" s="53"/>
      <c r="O1803" s="53"/>
    </row>
    <row r="1804">
      <c r="A1804" s="167" t="s">
        <v>600</v>
      </c>
      <c r="B1804" s="243" t="s">
        <v>207</v>
      </c>
      <c r="C1804" s="53"/>
      <c r="D1804" s="244" t="s">
        <v>205</v>
      </c>
      <c r="E1804" s="53"/>
      <c r="F1804" s="53"/>
      <c r="G1804" s="190" t="s">
        <v>16</v>
      </c>
      <c r="H1804" s="28">
        <v>1.0</v>
      </c>
      <c r="I1804" s="190" t="s">
        <v>4</v>
      </c>
      <c r="J1804" s="191">
        <v>880.0</v>
      </c>
      <c r="K1804" s="190" t="s">
        <v>4</v>
      </c>
      <c r="L1804" s="191">
        <v>880.0</v>
      </c>
      <c r="M1804" s="53"/>
      <c r="N1804" s="53"/>
      <c r="O1804" s="53"/>
    </row>
    <row r="1805">
      <c r="A1805" s="167" t="s">
        <v>600</v>
      </c>
      <c r="B1805" s="243" t="s">
        <v>207</v>
      </c>
      <c r="C1805" s="53"/>
      <c r="D1805" s="244" t="s">
        <v>205</v>
      </c>
      <c r="E1805" s="53"/>
      <c r="F1805" s="53"/>
      <c r="G1805" s="190" t="s">
        <v>17</v>
      </c>
      <c r="H1805" s="28">
        <v>1.0</v>
      </c>
      <c r="I1805" s="190" t="s">
        <v>4</v>
      </c>
      <c r="J1805" s="191">
        <v>335.0</v>
      </c>
      <c r="K1805" s="190" t="s">
        <v>4</v>
      </c>
      <c r="L1805" s="191">
        <v>335.0</v>
      </c>
      <c r="M1805" s="53"/>
      <c r="N1805" s="53"/>
      <c r="O1805" s="53"/>
    </row>
    <row r="1806">
      <c r="A1806" s="167" t="s">
        <v>600</v>
      </c>
      <c r="B1806" s="243" t="s">
        <v>207</v>
      </c>
      <c r="C1806" s="53"/>
      <c r="D1806" s="244" t="s">
        <v>205</v>
      </c>
      <c r="E1806" s="53"/>
      <c r="F1806" s="53"/>
      <c r="G1806" s="190" t="s">
        <v>18</v>
      </c>
      <c r="H1806" s="28">
        <v>1.0</v>
      </c>
      <c r="I1806" s="190" t="s">
        <v>4</v>
      </c>
      <c r="J1806" s="191"/>
      <c r="K1806" s="190" t="s">
        <v>4</v>
      </c>
      <c r="L1806" s="191"/>
      <c r="M1806" s="53"/>
      <c r="N1806" s="53"/>
      <c r="O1806" s="53"/>
    </row>
    <row r="1807">
      <c r="A1807" s="167" t="s">
        <v>600</v>
      </c>
      <c r="B1807" s="243" t="s">
        <v>207</v>
      </c>
      <c r="C1807" s="53"/>
      <c r="D1807" s="244" t="s">
        <v>205</v>
      </c>
      <c r="E1807" s="53"/>
      <c r="F1807" s="53"/>
      <c r="G1807" s="190" t="s">
        <v>19</v>
      </c>
      <c r="H1807" s="28">
        <v>1.0</v>
      </c>
      <c r="I1807" s="190" t="s">
        <v>4</v>
      </c>
      <c r="J1807" s="191"/>
      <c r="K1807" s="190" t="s">
        <v>4</v>
      </c>
      <c r="L1807" s="191"/>
      <c r="M1807" s="53"/>
      <c r="N1807" s="53"/>
      <c r="O1807" s="53"/>
    </row>
    <row r="1808">
      <c r="A1808" s="167" t="s">
        <v>600</v>
      </c>
      <c r="B1808" s="243" t="s">
        <v>207</v>
      </c>
      <c r="C1808" s="53"/>
      <c r="D1808" s="244" t="s">
        <v>205</v>
      </c>
      <c r="E1808" s="53"/>
      <c r="F1808" s="53"/>
      <c r="G1808" s="190" t="s">
        <v>20</v>
      </c>
      <c r="H1808" s="28">
        <v>1.0</v>
      </c>
      <c r="I1808" s="190" t="s">
        <v>4</v>
      </c>
      <c r="J1808" s="191"/>
      <c r="K1808" s="190" t="s">
        <v>4</v>
      </c>
      <c r="L1808" s="191"/>
      <c r="M1808" s="53"/>
      <c r="N1808" s="53"/>
      <c r="O1808" s="53"/>
    </row>
    <row r="1809">
      <c r="A1809" s="167" t="s">
        <v>600</v>
      </c>
      <c r="B1809" s="243" t="s">
        <v>207</v>
      </c>
      <c r="C1809" s="53"/>
      <c r="D1809" s="244" t="s">
        <v>205</v>
      </c>
      <c r="E1809" s="53"/>
      <c r="F1809" s="53"/>
      <c r="G1809" s="190" t="s">
        <v>21</v>
      </c>
      <c r="H1809" s="28">
        <v>1.0</v>
      </c>
      <c r="I1809" s="190" t="s">
        <v>7</v>
      </c>
      <c r="J1809" s="191"/>
      <c r="K1809" s="190" t="s">
        <v>7</v>
      </c>
      <c r="L1809" s="191"/>
      <c r="M1809" s="53"/>
      <c r="N1809" s="53"/>
      <c r="O1809" s="53"/>
    </row>
    <row r="1810">
      <c r="A1810" s="167" t="s">
        <v>600</v>
      </c>
      <c r="B1810" s="243" t="s">
        <v>207</v>
      </c>
      <c r="C1810" s="53"/>
      <c r="D1810" s="244" t="s">
        <v>205</v>
      </c>
      <c r="E1810" s="53"/>
      <c r="F1810" s="53"/>
      <c r="G1810" s="190" t="s">
        <v>161</v>
      </c>
      <c r="H1810" s="28">
        <v>1.0</v>
      </c>
      <c r="I1810" s="190" t="s">
        <v>7</v>
      </c>
      <c r="J1810" s="191"/>
      <c r="K1810" s="190" t="s">
        <v>7</v>
      </c>
      <c r="L1810" s="191"/>
      <c r="M1810" s="53"/>
      <c r="N1810" s="53"/>
      <c r="O1810" s="53"/>
    </row>
    <row r="1811">
      <c r="A1811" s="167" t="s">
        <v>600</v>
      </c>
      <c r="B1811" s="243" t="s">
        <v>207</v>
      </c>
      <c r="C1811" s="53"/>
      <c r="D1811" s="244" t="s">
        <v>205</v>
      </c>
      <c r="E1811" s="53"/>
      <c r="F1811" s="53"/>
      <c r="G1811" s="190" t="s">
        <v>162</v>
      </c>
      <c r="H1811" s="28">
        <v>1.0</v>
      </c>
      <c r="I1811" s="190" t="s">
        <v>7</v>
      </c>
      <c r="J1811" s="191"/>
      <c r="K1811" s="190" t="s">
        <v>7</v>
      </c>
      <c r="L1811" s="191"/>
      <c r="M1811" s="53"/>
      <c r="N1811" s="53"/>
      <c r="O1811" s="53"/>
    </row>
    <row r="1812">
      <c r="A1812" s="167" t="s">
        <v>600</v>
      </c>
      <c r="B1812" s="243" t="s">
        <v>207</v>
      </c>
      <c r="C1812" s="53"/>
      <c r="D1812" s="244" t="s">
        <v>205</v>
      </c>
      <c r="E1812" s="53"/>
      <c r="F1812" s="53"/>
      <c r="G1812" s="190" t="s">
        <v>163</v>
      </c>
      <c r="H1812" s="28">
        <v>1.0</v>
      </c>
      <c r="I1812" s="190" t="s">
        <v>7</v>
      </c>
      <c r="J1812" s="191">
        <v>3600.0</v>
      </c>
      <c r="K1812" s="190" t="s">
        <v>7</v>
      </c>
      <c r="L1812" s="191">
        <v>3600.0</v>
      </c>
      <c r="M1812" s="53"/>
      <c r="N1812" s="53"/>
      <c r="O1812" s="53"/>
    </row>
    <row r="1813">
      <c r="A1813" s="167" t="s">
        <v>600</v>
      </c>
      <c r="B1813" s="243" t="s">
        <v>207</v>
      </c>
      <c r="C1813" s="53"/>
      <c r="D1813" s="244" t="s">
        <v>205</v>
      </c>
      <c r="E1813" s="53"/>
      <c r="F1813" s="53"/>
      <c r="G1813" s="190" t="s">
        <v>164</v>
      </c>
      <c r="H1813" s="28">
        <v>1.0</v>
      </c>
      <c r="I1813" s="190" t="s">
        <v>7</v>
      </c>
      <c r="J1813" s="191">
        <v>7800.0</v>
      </c>
      <c r="K1813" s="190" t="s">
        <v>7</v>
      </c>
      <c r="L1813" s="191">
        <v>7800.0</v>
      </c>
      <c r="M1813" s="53"/>
      <c r="N1813" s="53"/>
      <c r="O1813" s="53"/>
    </row>
    <row r="1814">
      <c r="A1814" s="167" t="s">
        <v>600</v>
      </c>
      <c r="B1814" s="243" t="s">
        <v>207</v>
      </c>
      <c r="C1814" s="53"/>
      <c r="D1814" s="244" t="s">
        <v>205</v>
      </c>
      <c r="E1814" s="53"/>
      <c r="F1814" s="53"/>
      <c r="G1814" s="190" t="s">
        <v>165</v>
      </c>
      <c r="H1814" s="28">
        <v>1.0</v>
      </c>
      <c r="I1814" s="190" t="s">
        <v>7</v>
      </c>
      <c r="J1814" s="191">
        <v>2900.0</v>
      </c>
      <c r="K1814" s="190" t="s">
        <v>7</v>
      </c>
      <c r="L1814" s="191">
        <v>2900.0</v>
      </c>
      <c r="M1814" s="53"/>
      <c r="N1814" s="53"/>
      <c r="O1814" s="53"/>
    </row>
    <row r="1815">
      <c r="A1815" s="167" t="s">
        <v>600</v>
      </c>
      <c r="B1815" s="243" t="s">
        <v>207</v>
      </c>
      <c r="C1815" s="53"/>
      <c r="D1815" s="244" t="s">
        <v>205</v>
      </c>
      <c r="E1815" s="53"/>
      <c r="F1815" s="53"/>
      <c r="G1815" s="190" t="s">
        <v>166</v>
      </c>
      <c r="H1815" s="28">
        <v>1.0</v>
      </c>
      <c r="I1815" s="190" t="s">
        <v>7</v>
      </c>
      <c r="J1815" s="191"/>
      <c r="K1815" s="190" t="s">
        <v>7</v>
      </c>
      <c r="L1815" s="191"/>
      <c r="M1815" s="53"/>
      <c r="N1815" s="53"/>
      <c r="O1815" s="53"/>
    </row>
    <row r="1816">
      <c r="A1816" s="167" t="s">
        <v>600</v>
      </c>
      <c r="B1816" s="243" t="s">
        <v>207</v>
      </c>
      <c r="C1816" s="53"/>
      <c r="D1816" s="244" t="s">
        <v>205</v>
      </c>
      <c r="E1816" s="53"/>
      <c r="F1816" s="53"/>
      <c r="G1816" s="190" t="s">
        <v>167</v>
      </c>
      <c r="H1816" s="28">
        <v>1.0</v>
      </c>
      <c r="I1816" s="190" t="s">
        <v>7</v>
      </c>
      <c r="J1816" s="191"/>
      <c r="K1816" s="190" t="s">
        <v>7</v>
      </c>
      <c r="L1816" s="191"/>
      <c r="M1816" s="53"/>
      <c r="N1816" s="53"/>
      <c r="O1816" s="53"/>
    </row>
    <row r="1817">
      <c r="A1817" s="167" t="s">
        <v>600</v>
      </c>
      <c r="B1817" s="243" t="s">
        <v>207</v>
      </c>
      <c r="C1817" s="53"/>
      <c r="D1817" s="244" t="s">
        <v>205</v>
      </c>
      <c r="E1817" s="53"/>
      <c r="F1817" s="53"/>
      <c r="G1817" s="190" t="s">
        <v>20</v>
      </c>
      <c r="H1817" s="28">
        <v>1.0</v>
      </c>
      <c r="I1817" s="190" t="s">
        <v>7</v>
      </c>
      <c r="J1817" s="191"/>
      <c r="K1817" s="190" t="s">
        <v>7</v>
      </c>
      <c r="L1817" s="191"/>
      <c r="M1817" s="53"/>
      <c r="N1817" s="53"/>
      <c r="O1817" s="53"/>
    </row>
    <row r="1818">
      <c r="A1818" s="167" t="s">
        <v>600</v>
      </c>
      <c r="B1818" s="243" t="s">
        <v>208</v>
      </c>
      <c r="C1818" s="53"/>
      <c r="D1818" s="244" t="s">
        <v>205</v>
      </c>
      <c r="E1818" s="53"/>
      <c r="F1818" s="53"/>
      <c r="G1818" s="190" t="s">
        <v>21</v>
      </c>
      <c r="H1818" s="28">
        <v>1.0</v>
      </c>
      <c r="I1818" s="243" t="s">
        <v>4</v>
      </c>
      <c r="J1818" s="192">
        <v>62.0</v>
      </c>
      <c r="K1818" s="243" t="s">
        <v>4</v>
      </c>
      <c r="L1818" s="192">
        <v>62.0</v>
      </c>
      <c r="M1818" s="53"/>
      <c r="N1818" s="53"/>
      <c r="O1818" s="53"/>
    </row>
    <row r="1819">
      <c r="A1819" s="167" t="s">
        <v>600</v>
      </c>
      <c r="B1819" s="243" t="s">
        <v>208</v>
      </c>
      <c r="C1819" s="53"/>
      <c r="D1819" s="244" t="s">
        <v>205</v>
      </c>
      <c r="E1819" s="53"/>
      <c r="F1819" s="53"/>
      <c r="G1819" s="190" t="s">
        <v>13</v>
      </c>
      <c r="H1819" s="28">
        <v>1.0</v>
      </c>
      <c r="I1819" s="190" t="s">
        <v>4</v>
      </c>
      <c r="J1819" s="191"/>
      <c r="K1819" s="190" t="s">
        <v>4</v>
      </c>
      <c r="L1819" s="191"/>
      <c r="M1819" s="53"/>
      <c r="N1819" s="53"/>
      <c r="O1819" s="53"/>
    </row>
    <row r="1820">
      <c r="A1820" s="167" t="s">
        <v>600</v>
      </c>
      <c r="B1820" s="243" t="s">
        <v>208</v>
      </c>
      <c r="C1820" s="53"/>
      <c r="D1820" s="244" t="s">
        <v>205</v>
      </c>
      <c r="E1820" s="53"/>
      <c r="F1820" s="53"/>
      <c r="G1820" s="190" t="s">
        <v>14</v>
      </c>
      <c r="H1820" s="28">
        <v>1.0</v>
      </c>
      <c r="I1820" s="190" t="s">
        <v>4</v>
      </c>
      <c r="J1820" s="191"/>
      <c r="K1820" s="190" t="s">
        <v>4</v>
      </c>
      <c r="L1820" s="191"/>
      <c r="M1820" s="53"/>
      <c r="N1820" s="53"/>
      <c r="O1820" s="53"/>
    </row>
    <row r="1821">
      <c r="A1821" s="167" t="s">
        <v>600</v>
      </c>
      <c r="B1821" s="243" t="s">
        <v>208</v>
      </c>
      <c r="C1821" s="53"/>
      <c r="D1821" s="244" t="s">
        <v>205</v>
      </c>
      <c r="E1821" s="53"/>
      <c r="F1821" s="53"/>
      <c r="G1821" s="190" t="s">
        <v>15</v>
      </c>
      <c r="H1821" s="28">
        <v>1.0</v>
      </c>
      <c r="I1821" s="190" t="s">
        <v>4</v>
      </c>
      <c r="J1821" s="191"/>
      <c r="K1821" s="190" t="s">
        <v>4</v>
      </c>
      <c r="L1821" s="191"/>
      <c r="M1821" s="53"/>
      <c r="N1821" s="53"/>
      <c r="O1821" s="53"/>
    </row>
    <row r="1822">
      <c r="A1822" s="167" t="s">
        <v>600</v>
      </c>
      <c r="B1822" s="243" t="s">
        <v>208</v>
      </c>
      <c r="C1822" s="53"/>
      <c r="D1822" s="244" t="s">
        <v>205</v>
      </c>
      <c r="E1822" s="53"/>
      <c r="F1822" s="53"/>
      <c r="G1822" s="190" t="s">
        <v>16</v>
      </c>
      <c r="H1822" s="28">
        <v>1.0</v>
      </c>
      <c r="I1822" s="190" t="s">
        <v>4</v>
      </c>
      <c r="J1822" s="191"/>
      <c r="K1822" s="190" t="s">
        <v>4</v>
      </c>
      <c r="L1822" s="191"/>
      <c r="M1822" s="53"/>
      <c r="N1822" s="53"/>
      <c r="O1822" s="53"/>
    </row>
    <row r="1823">
      <c r="A1823" s="167" t="s">
        <v>600</v>
      </c>
      <c r="B1823" s="243" t="s">
        <v>208</v>
      </c>
      <c r="C1823" s="53"/>
      <c r="D1823" s="244" t="s">
        <v>205</v>
      </c>
      <c r="E1823" s="53"/>
      <c r="F1823" s="53"/>
      <c r="G1823" s="190" t="s">
        <v>17</v>
      </c>
      <c r="H1823" s="28">
        <v>1.0</v>
      </c>
      <c r="I1823" s="190" t="s">
        <v>4</v>
      </c>
      <c r="J1823" s="191"/>
      <c r="K1823" s="190" t="s">
        <v>4</v>
      </c>
      <c r="L1823" s="191"/>
      <c r="M1823" s="53"/>
      <c r="N1823" s="53"/>
      <c r="O1823" s="53"/>
    </row>
    <row r="1824">
      <c r="A1824" s="167" t="s">
        <v>600</v>
      </c>
      <c r="B1824" s="243" t="s">
        <v>208</v>
      </c>
      <c r="C1824" s="53"/>
      <c r="D1824" s="244" t="s">
        <v>205</v>
      </c>
      <c r="E1824" s="53"/>
      <c r="F1824" s="53"/>
      <c r="G1824" s="190" t="s">
        <v>18</v>
      </c>
      <c r="H1824" s="28">
        <v>1.0</v>
      </c>
      <c r="I1824" s="190" t="s">
        <v>4</v>
      </c>
      <c r="J1824" s="191"/>
      <c r="K1824" s="190" t="s">
        <v>4</v>
      </c>
      <c r="L1824" s="191"/>
      <c r="M1824" s="53"/>
      <c r="N1824" s="53"/>
      <c r="O1824" s="53"/>
    </row>
    <row r="1825">
      <c r="A1825" s="167" t="s">
        <v>600</v>
      </c>
      <c r="B1825" s="243" t="s">
        <v>208</v>
      </c>
      <c r="C1825" s="53"/>
      <c r="D1825" s="244" t="s">
        <v>205</v>
      </c>
      <c r="E1825" s="53"/>
      <c r="F1825" s="53"/>
      <c r="G1825" s="190" t="s">
        <v>19</v>
      </c>
      <c r="H1825" s="28">
        <v>1.0</v>
      </c>
      <c r="I1825" s="190" t="s">
        <v>4</v>
      </c>
      <c r="J1825" s="191"/>
      <c r="K1825" s="190" t="s">
        <v>4</v>
      </c>
      <c r="L1825" s="191"/>
      <c r="M1825" s="53"/>
      <c r="N1825" s="53"/>
      <c r="O1825" s="53"/>
    </row>
    <row r="1826">
      <c r="A1826" s="167" t="s">
        <v>600</v>
      </c>
      <c r="B1826" s="243" t="s">
        <v>208</v>
      </c>
      <c r="C1826" s="53"/>
      <c r="D1826" s="244" t="s">
        <v>205</v>
      </c>
      <c r="E1826" s="53"/>
      <c r="F1826" s="53"/>
      <c r="G1826" s="190" t="s">
        <v>20</v>
      </c>
      <c r="H1826" s="28">
        <v>1.0</v>
      </c>
      <c r="I1826" s="190" t="s">
        <v>4</v>
      </c>
      <c r="J1826" s="191"/>
      <c r="K1826" s="190" t="s">
        <v>4</v>
      </c>
      <c r="L1826" s="191"/>
      <c r="M1826" s="53"/>
      <c r="N1826" s="53"/>
      <c r="O1826" s="53"/>
    </row>
    <row r="1827">
      <c r="A1827" s="167" t="s">
        <v>600</v>
      </c>
      <c r="B1827" s="243" t="s">
        <v>208</v>
      </c>
      <c r="C1827" s="53"/>
      <c r="D1827" s="244" t="s">
        <v>205</v>
      </c>
      <c r="E1827" s="53"/>
      <c r="F1827" s="53"/>
      <c r="G1827" s="190" t="s">
        <v>21</v>
      </c>
      <c r="H1827" s="28">
        <v>1.0</v>
      </c>
      <c r="I1827" s="190" t="s">
        <v>7</v>
      </c>
      <c r="J1827" s="191"/>
      <c r="K1827" s="190" t="s">
        <v>7</v>
      </c>
      <c r="L1827" s="191"/>
      <c r="M1827" s="53"/>
      <c r="N1827" s="53"/>
      <c r="O1827" s="53"/>
    </row>
    <row r="1828">
      <c r="A1828" s="167" t="s">
        <v>600</v>
      </c>
      <c r="B1828" s="243" t="s">
        <v>208</v>
      </c>
      <c r="C1828" s="53"/>
      <c r="D1828" s="244" t="s">
        <v>205</v>
      </c>
      <c r="E1828" s="53"/>
      <c r="F1828" s="53"/>
      <c r="G1828" s="190" t="s">
        <v>161</v>
      </c>
      <c r="H1828" s="28">
        <v>1.0</v>
      </c>
      <c r="I1828" s="190" t="s">
        <v>7</v>
      </c>
      <c r="J1828" s="191"/>
      <c r="K1828" s="190" t="s">
        <v>7</v>
      </c>
      <c r="L1828" s="191"/>
      <c r="M1828" s="53"/>
      <c r="N1828" s="53"/>
      <c r="O1828" s="53"/>
    </row>
    <row r="1829">
      <c r="A1829" s="167" t="s">
        <v>600</v>
      </c>
      <c r="B1829" s="243" t="s">
        <v>208</v>
      </c>
      <c r="C1829" s="53"/>
      <c r="D1829" s="244" t="s">
        <v>205</v>
      </c>
      <c r="E1829" s="53"/>
      <c r="F1829" s="53"/>
      <c r="G1829" s="190" t="s">
        <v>162</v>
      </c>
      <c r="H1829" s="28">
        <v>1.0</v>
      </c>
      <c r="I1829" s="190" t="s">
        <v>7</v>
      </c>
      <c r="J1829" s="191"/>
      <c r="K1829" s="190" t="s">
        <v>7</v>
      </c>
      <c r="L1829" s="191"/>
      <c r="M1829" s="53"/>
      <c r="N1829" s="53"/>
      <c r="O1829" s="53"/>
    </row>
    <row r="1830">
      <c r="A1830" s="167" t="s">
        <v>600</v>
      </c>
      <c r="B1830" s="243" t="s">
        <v>208</v>
      </c>
      <c r="C1830" s="53"/>
      <c r="D1830" s="244" t="s">
        <v>205</v>
      </c>
      <c r="E1830" s="53"/>
      <c r="F1830" s="53"/>
      <c r="G1830" s="190" t="s">
        <v>163</v>
      </c>
      <c r="H1830" s="28">
        <v>1.0</v>
      </c>
      <c r="I1830" s="190" t="s">
        <v>7</v>
      </c>
      <c r="J1830" s="191"/>
      <c r="K1830" s="190" t="s">
        <v>7</v>
      </c>
      <c r="L1830" s="191"/>
      <c r="M1830" s="53"/>
      <c r="N1830" s="53"/>
      <c r="O1830" s="53"/>
    </row>
    <row r="1831">
      <c r="A1831" s="167" t="s">
        <v>600</v>
      </c>
      <c r="B1831" s="243" t="s">
        <v>208</v>
      </c>
      <c r="C1831" s="53"/>
      <c r="D1831" s="244" t="s">
        <v>205</v>
      </c>
      <c r="E1831" s="53"/>
      <c r="F1831" s="53"/>
      <c r="G1831" s="190" t="s">
        <v>164</v>
      </c>
      <c r="H1831" s="28">
        <v>1.0</v>
      </c>
      <c r="I1831" s="190" t="s">
        <v>7</v>
      </c>
      <c r="J1831" s="191"/>
      <c r="K1831" s="190" t="s">
        <v>7</v>
      </c>
      <c r="L1831" s="191"/>
      <c r="M1831" s="53"/>
      <c r="N1831" s="53"/>
      <c r="O1831" s="53"/>
    </row>
    <row r="1832">
      <c r="A1832" s="167" t="s">
        <v>600</v>
      </c>
      <c r="B1832" s="243" t="s">
        <v>208</v>
      </c>
      <c r="C1832" s="53"/>
      <c r="D1832" s="244" t="s">
        <v>205</v>
      </c>
      <c r="E1832" s="53"/>
      <c r="F1832" s="53"/>
      <c r="G1832" s="190" t="s">
        <v>165</v>
      </c>
      <c r="H1832" s="28">
        <v>1.0</v>
      </c>
      <c r="I1832" s="190" t="s">
        <v>7</v>
      </c>
      <c r="J1832" s="191"/>
      <c r="K1832" s="190" t="s">
        <v>7</v>
      </c>
      <c r="L1832" s="191"/>
      <c r="M1832" s="53"/>
      <c r="N1832" s="53"/>
      <c r="O1832" s="53"/>
    </row>
    <row r="1833">
      <c r="A1833" s="167" t="s">
        <v>600</v>
      </c>
      <c r="B1833" s="243" t="s">
        <v>208</v>
      </c>
      <c r="C1833" s="53"/>
      <c r="D1833" s="244" t="s">
        <v>205</v>
      </c>
      <c r="E1833" s="53"/>
      <c r="F1833" s="53"/>
      <c r="G1833" s="190" t="s">
        <v>166</v>
      </c>
      <c r="H1833" s="28">
        <v>1.0</v>
      </c>
      <c r="I1833" s="190" t="s">
        <v>7</v>
      </c>
      <c r="J1833" s="191"/>
      <c r="K1833" s="190" t="s">
        <v>7</v>
      </c>
      <c r="L1833" s="191"/>
      <c r="M1833" s="53"/>
      <c r="N1833" s="53"/>
      <c r="O1833" s="53"/>
    </row>
    <row r="1834">
      <c r="A1834" s="167" t="s">
        <v>600</v>
      </c>
      <c r="B1834" s="243" t="s">
        <v>208</v>
      </c>
      <c r="C1834" s="53"/>
      <c r="D1834" s="244" t="s">
        <v>205</v>
      </c>
      <c r="E1834" s="53"/>
      <c r="F1834" s="53"/>
      <c r="G1834" s="190" t="s">
        <v>167</v>
      </c>
      <c r="H1834" s="28">
        <v>1.0</v>
      </c>
      <c r="I1834" s="190" t="s">
        <v>7</v>
      </c>
      <c r="J1834" s="191"/>
      <c r="K1834" s="190" t="s">
        <v>7</v>
      </c>
      <c r="L1834" s="191"/>
      <c r="M1834" s="53"/>
      <c r="N1834" s="53"/>
      <c r="O1834" s="53"/>
    </row>
    <row r="1835">
      <c r="A1835" s="167" t="s">
        <v>600</v>
      </c>
      <c r="B1835" s="243" t="s">
        <v>208</v>
      </c>
      <c r="C1835" s="53"/>
      <c r="D1835" s="244" t="s">
        <v>205</v>
      </c>
      <c r="E1835" s="53"/>
      <c r="F1835" s="53"/>
      <c r="G1835" s="190" t="s">
        <v>20</v>
      </c>
      <c r="H1835" s="28">
        <v>1.0</v>
      </c>
      <c r="I1835" s="190" t="s">
        <v>7</v>
      </c>
      <c r="J1835" s="191"/>
      <c r="K1835" s="190" t="s">
        <v>7</v>
      </c>
      <c r="L1835" s="191"/>
      <c r="M1835" s="53"/>
      <c r="N1835" s="53"/>
      <c r="O1835" s="53"/>
    </row>
    <row r="1836">
      <c r="A1836" s="167" t="s">
        <v>600</v>
      </c>
      <c r="B1836" s="243" t="s">
        <v>209</v>
      </c>
      <c r="C1836" s="53"/>
      <c r="D1836" s="244" t="s">
        <v>210</v>
      </c>
      <c r="E1836" s="53"/>
      <c r="F1836" s="53"/>
      <c r="G1836" s="190" t="s">
        <v>21</v>
      </c>
      <c r="H1836" s="28">
        <v>1.0</v>
      </c>
      <c r="I1836" s="243" t="s">
        <v>4</v>
      </c>
      <c r="J1836" s="192">
        <v>200.0</v>
      </c>
      <c r="K1836" s="243" t="s">
        <v>4</v>
      </c>
      <c r="L1836" s="192">
        <v>200.0</v>
      </c>
      <c r="M1836" s="53"/>
      <c r="N1836" s="53"/>
      <c r="O1836" s="53"/>
    </row>
    <row r="1837">
      <c r="A1837" s="167" t="s">
        <v>600</v>
      </c>
      <c r="B1837" s="243" t="s">
        <v>209</v>
      </c>
      <c r="C1837" s="53"/>
      <c r="D1837" s="244" t="s">
        <v>210</v>
      </c>
      <c r="E1837" s="53"/>
      <c r="F1837" s="53"/>
      <c r="G1837" s="190" t="s">
        <v>13</v>
      </c>
      <c r="H1837" s="28">
        <v>1.0</v>
      </c>
      <c r="I1837" s="190" t="s">
        <v>4</v>
      </c>
      <c r="J1837" s="191"/>
      <c r="K1837" s="190" t="s">
        <v>4</v>
      </c>
      <c r="L1837" s="191"/>
      <c r="M1837" s="53"/>
      <c r="N1837" s="53"/>
      <c r="O1837" s="53"/>
    </row>
    <row r="1838">
      <c r="A1838" s="167" t="s">
        <v>600</v>
      </c>
      <c r="B1838" s="243" t="s">
        <v>209</v>
      </c>
      <c r="C1838" s="53"/>
      <c r="D1838" s="244" t="s">
        <v>210</v>
      </c>
      <c r="E1838" s="53"/>
      <c r="F1838" s="53"/>
      <c r="G1838" s="190" t="s">
        <v>14</v>
      </c>
      <c r="H1838" s="28">
        <v>1.0</v>
      </c>
      <c r="I1838" s="190" t="s">
        <v>4</v>
      </c>
      <c r="J1838" s="191"/>
      <c r="K1838" s="190" t="s">
        <v>4</v>
      </c>
      <c r="L1838" s="191"/>
      <c r="M1838" s="53"/>
      <c r="N1838" s="53"/>
      <c r="O1838" s="53"/>
    </row>
    <row r="1839">
      <c r="A1839" s="167" t="s">
        <v>600</v>
      </c>
      <c r="B1839" s="243" t="s">
        <v>209</v>
      </c>
      <c r="C1839" s="53"/>
      <c r="D1839" s="244" t="s">
        <v>210</v>
      </c>
      <c r="E1839" s="53"/>
      <c r="F1839" s="53"/>
      <c r="G1839" s="190" t="s">
        <v>15</v>
      </c>
      <c r="H1839" s="28">
        <v>1.0</v>
      </c>
      <c r="I1839" s="190" t="s">
        <v>4</v>
      </c>
      <c r="J1839" s="191"/>
      <c r="K1839" s="190" t="s">
        <v>4</v>
      </c>
      <c r="L1839" s="191"/>
      <c r="M1839" s="53"/>
      <c r="N1839" s="53"/>
      <c r="O1839" s="53"/>
    </row>
    <row r="1840">
      <c r="A1840" s="167" t="s">
        <v>600</v>
      </c>
      <c r="B1840" s="243" t="s">
        <v>209</v>
      </c>
      <c r="C1840" s="53"/>
      <c r="D1840" s="244" t="s">
        <v>210</v>
      </c>
      <c r="E1840" s="53"/>
      <c r="F1840" s="53"/>
      <c r="G1840" s="190" t="s">
        <v>16</v>
      </c>
      <c r="H1840" s="28">
        <v>1.0</v>
      </c>
      <c r="I1840" s="190" t="s">
        <v>4</v>
      </c>
      <c r="J1840" s="191"/>
      <c r="K1840" s="190" t="s">
        <v>4</v>
      </c>
      <c r="L1840" s="191"/>
      <c r="M1840" s="53"/>
      <c r="N1840" s="53"/>
      <c r="O1840" s="53"/>
    </row>
    <row r="1841">
      <c r="A1841" s="167" t="s">
        <v>600</v>
      </c>
      <c r="B1841" s="243" t="s">
        <v>209</v>
      </c>
      <c r="C1841" s="53"/>
      <c r="D1841" s="244" t="s">
        <v>210</v>
      </c>
      <c r="E1841" s="53"/>
      <c r="F1841" s="53"/>
      <c r="G1841" s="190" t="s">
        <v>17</v>
      </c>
      <c r="H1841" s="28">
        <v>1.0</v>
      </c>
      <c r="I1841" s="190" t="s">
        <v>4</v>
      </c>
      <c r="J1841" s="191"/>
      <c r="K1841" s="190" t="s">
        <v>4</v>
      </c>
      <c r="L1841" s="191"/>
      <c r="M1841" s="53"/>
      <c r="N1841" s="53"/>
      <c r="O1841" s="53"/>
    </row>
    <row r="1842">
      <c r="A1842" s="167" t="s">
        <v>600</v>
      </c>
      <c r="B1842" s="243" t="s">
        <v>209</v>
      </c>
      <c r="C1842" s="53"/>
      <c r="D1842" s="244" t="s">
        <v>210</v>
      </c>
      <c r="E1842" s="53"/>
      <c r="F1842" s="53"/>
      <c r="G1842" s="190" t="s">
        <v>18</v>
      </c>
      <c r="H1842" s="28">
        <v>1.0</v>
      </c>
      <c r="I1842" s="190" t="s">
        <v>4</v>
      </c>
      <c r="J1842" s="191"/>
      <c r="K1842" s="190" t="s">
        <v>4</v>
      </c>
      <c r="L1842" s="191"/>
      <c r="M1842" s="53"/>
      <c r="N1842" s="53"/>
      <c r="O1842" s="53"/>
    </row>
    <row r="1843">
      <c r="A1843" s="167" t="s">
        <v>600</v>
      </c>
      <c r="B1843" s="243" t="s">
        <v>209</v>
      </c>
      <c r="C1843" s="53"/>
      <c r="D1843" s="244" t="s">
        <v>210</v>
      </c>
      <c r="E1843" s="53"/>
      <c r="F1843" s="53"/>
      <c r="G1843" s="190" t="s">
        <v>19</v>
      </c>
      <c r="H1843" s="28">
        <v>1.0</v>
      </c>
      <c r="I1843" s="190" t="s">
        <v>4</v>
      </c>
      <c r="J1843" s="191"/>
      <c r="K1843" s="190" t="s">
        <v>4</v>
      </c>
      <c r="L1843" s="191"/>
      <c r="M1843" s="53"/>
      <c r="N1843" s="53"/>
      <c r="O1843" s="53"/>
    </row>
    <row r="1844">
      <c r="A1844" s="167" t="s">
        <v>600</v>
      </c>
      <c r="B1844" s="243" t="s">
        <v>209</v>
      </c>
      <c r="C1844" s="53"/>
      <c r="D1844" s="244" t="s">
        <v>210</v>
      </c>
      <c r="E1844" s="53"/>
      <c r="F1844" s="53"/>
      <c r="G1844" s="190" t="s">
        <v>20</v>
      </c>
      <c r="H1844" s="28">
        <v>1.0</v>
      </c>
      <c r="I1844" s="190" t="s">
        <v>4</v>
      </c>
      <c r="J1844" s="191"/>
      <c r="K1844" s="190" t="s">
        <v>4</v>
      </c>
      <c r="L1844" s="191"/>
      <c r="M1844" s="53"/>
      <c r="N1844" s="53"/>
      <c r="O1844" s="53"/>
    </row>
    <row r="1845">
      <c r="A1845" s="167" t="s">
        <v>600</v>
      </c>
      <c r="B1845" s="243" t="s">
        <v>209</v>
      </c>
      <c r="C1845" s="53"/>
      <c r="D1845" s="244" t="s">
        <v>210</v>
      </c>
      <c r="E1845" s="53"/>
      <c r="F1845" s="53"/>
      <c r="G1845" s="190" t="s">
        <v>21</v>
      </c>
      <c r="H1845" s="28">
        <v>1.0</v>
      </c>
      <c r="I1845" s="190" t="s">
        <v>7</v>
      </c>
      <c r="J1845" s="191"/>
      <c r="K1845" s="190" t="s">
        <v>7</v>
      </c>
      <c r="L1845" s="191"/>
      <c r="M1845" s="53"/>
      <c r="N1845" s="53"/>
      <c r="O1845" s="53"/>
    </row>
    <row r="1846">
      <c r="A1846" s="167" t="s">
        <v>600</v>
      </c>
      <c r="B1846" s="243" t="s">
        <v>209</v>
      </c>
      <c r="C1846" s="53"/>
      <c r="D1846" s="244" t="s">
        <v>210</v>
      </c>
      <c r="E1846" s="53"/>
      <c r="F1846" s="53"/>
      <c r="G1846" s="190" t="s">
        <v>161</v>
      </c>
      <c r="H1846" s="28">
        <v>1.0</v>
      </c>
      <c r="I1846" s="190" t="s">
        <v>7</v>
      </c>
      <c r="J1846" s="191"/>
      <c r="K1846" s="190" t="s">
        <v>7</v>
      </c>
      <c r="L1846" s="191"/>
      <c r="M1846" s="53"/>
      <c r="N1846" s="53"/>
      <c r="O1846" s="53"/>
    </row>
    <row r="1847">
      <c r="A1847" s="167" t="s">
        <v>600</v>
      </c>
      <c r="B1847" s="243" t="s">
        <v>209</v>
      </c>
      <c r="C1847" s="53"/>
      <c r="D1847" s="244" t="s">
        <v>210</v>
      </c>
      <c r="E1847" s="53"/>
      <c r="F1847" s="53"/>
      <c r="G1847" s="190" t="s">
        <v>162</v>
      </c>
      <c r="H1847" s="28">
        <v>1.0</v>
      </c>
      <c r="I1847" s="190" t="s">
        <v>7</v>
      </c>
      <c r="J1847" s="191"/>
      <c r="K1847" s="190" t="s">
        <v>7</v>
      </c>
      <c r="L1847" s="191"/>
      <c r="M1847" s="53"/>
      <c r="N1847" s="53"/>
      <c r="O1847" s="53"/>
    </row>
    <row r="1848">
      <c r="A1848" s="167" t="s">
        <v>600</v>
      </c>
      <c r="B1848" s="243" t="s">
        <v>209</v>
      </c>
      <c r="C1848" s="53"/>
      <c r="D1848" s="244" t="s">
        <v>210</v>
      </c>
      <c r="E1848" s="53"/>
      <c r="F1848" s="53"/>
      <c r="G1848" s="190" t="s">
        <v>163</v>
      </c>
      <c r="H1848" s="28">
        <v>1.0</v>
      </c>
      <c r="I1848" s="190" t="s">
        <v>7</v>
      </c>
      <c r="J1848" s="191"/>
      <c r="K1848" s="190" t="s">
        <v>7</v>
      </c>
      <c r="L1848" s="191"/>
      <c r="M1848" s="53"/>
      <c r="N1848" s="53"/>
      <c r="O1848" s="53"/>
    </row>
    <row r="1849">
      <c r="A1849" s="167" t="s">
        <v>600</v>
      </c>
      <c r="B1849" s="243" t="s">
        <v>209</v>
      </c>
      <c r="C1849" s="53"/>
      <c r="D1849" s="244" t="s">
        <v>210</v>
      </c>
      <c r="E1849" s="53"/>
      <c r="F1849" s="53"/>
      <c r="G1849" s="190" t="s">
        <v>164</v>
      </c>
      <c r="H1849" s="28">
        <v>1.0</v>
      </c>
      <c r="I1849" s="190" t="s">
        <v>7</v>
      </c>
      <c r="J1849" s="191"/>
      <c r="K1849" s="190" t="s">
        <v>7</v>
      </c>
      <c r="L1849" s="191"/>
      <c r="M1849" s="53"/>
      <c r="N1849" s="53"/>
      <c r="O1849" s="53"/>
    </row>
    <row r="1850">
      <c r="A1850" s="167" t="s">
        <v>600</v>
      </c>
      <c r="B1850" s="243" t="s">
        <v>209</v>
      </c>
      <c r="C1850" s="53"/>
      <c r="D1850" s="244" t="s">
        <v>210</v>
      </c>
      <c r="E1850" s="53"/>
      <c r="F1850" s="53"/>
      <c r="G1850" s="190" t="s">
        <v>165</v>
      </c>
      <c r="H1850" s="28">
        <v>1.0</v>
      </c>
      <c r="I1850" s="190" t="s">
        <v>7</v>
      </c>
      <c r="J1850" s="191"/>
      <c r="K1850" s="190" t="s">
        <v>7</v>
      </c>
      <c r="L1850" s="191"/>
      <c r="M1850" s="53"/>
      <c r="N1850" s="53"/>
      <c r="O1850" s="53"/>
    </row>
    <row r="1851">
      <c r="A1851" s="167" t="s">
        <v>600</v>
      </c>
      <c r="B1851" s="243" t="s">
        <v>209</v>
      </c>
      <c r="C1851" s="53"/>
      <c r="D1851" s="244" t="s">
        <v>210</v>
      </c>
      <c r="E1851" s="53"/>
      <c r="F1851" s="53"/>
      <c r="G1851" s="190" t="s">
        <v>166</v>
      </c>
      <c r="H1851" s="28">
        <v>1.0</v>
      </c>
      <c r="I1851" s="190" t="s">
        <v>7</v>
      </c>
      <c r="J1851" s="191"/>
      <c r="K1851" s="190" t="s">
        <v>7</v>
      </c>
      <c r="L1851" s="191"/>
      <c r="M1851" s="53"/>
      <c r="N1851" s="53"/>
      <c r="O1851" s="53"/>
    </row>
    <row r="1852">
      <c r="A1852" s="167" t="s">
        <v>600</v>
      </c>
      <c r="B1852" s="243" t="s">
        <v>209</v>
      </c>
      <c r="C1852" s="53"/>
      <c r="D1852" s="244" t="s">
        <v>210</v>
      </c>
      <c r="E1852" s="53"/>
      <c r="F1852" s="53"/>
      <c r="G1852" s="190" t="s">
        <v>167</v>
      </c>
      <c r="H1852" s="28">
        <v>1.0</v>
      </c>
      <c r="I1852" s="190" t="s">
        <v>7</v>
      </c>
      <c r="J1852" s="191"/>
      <c r="K1852" s="190" t="s">
        <v>7</v>
      </c>
      <c r="L1852" s="191"/>
      <c r="M1852" s="53"/>
      <c r="N1852" s="53"/>
      <c r="O1852" s="53"/>
    </row>
    <row r="1853">
      <c r="A1853" s="167" t="s">
        <v>600</v>
      </c>
      <c r="B1853" s="243" t="s">
        <v>209</v>
      </c>
      <c r="C1853" s="53"/>
      <c r="D1853" s="244" t="s">
        <v>210</v>
      </c>
      <c r="E1853" s="53"/>
      <c r="F1853" s="53"/>
      <c r="G1853" s="190" t="s">
        <v>20</v>
      </c>
      <c r="H1853" s="28">
        <v>1.0</v>
      </c>
      <c r="I1853" s="190" t="s">
        <v>7</v>
      </c>
      <c r="J1853" s="191"/>
      <c r="K1853" s="190" t="s">
        <v>7</v>
      </c>
      <c r="L1853" s="191"/>
      <c r="M1853" s="53"/>
      <c r="N1853" s="53"/>
      <c r="O1853" s="53"/>
    </row>
    <row r="1854">
      <c r="A1854" s="167" t="s">
        <v>600</v>
      </c>
      <c r="B1854" s="243" t="s">
        <v>211</v>
      </c>
      <c r="C1854" s="53"/>
      <c r="D1854" s="244" t="s">
        <v>210</v>
      </c>
      <c r="E1854" s="53"/>
      <c r="F1854" s="53"/>
      <c r="G1854" s="190" t="s">
        <v>21</v>
      </c>
      <c r="H1854" s="28">
        <v>1.0</v>
      </c>
      <c r="I1854" s="243" t="s">
        <v>4</v>
      </c>
      <c r="J1854" s="192">
        <v>17.0</v>
      </c>
      <c r="K1854" s="243" t="s">
        <v>4</v>
      </c>
      <c r="L1854" s="192">
        <v>17.0</v>
      </c>
      <c r="M1854" s="53"/>
      <c r="N1854" s="53"/>
      <c r="O1854" s="53"/>
    </row>
    <row r="1855">
      <c r="A1855" s="167" t="s">
        <v>600</v>
      </c>
      <c r="B1855" s="243" t="s">
        <v>211</v>
      </c>
      <c r="C1855" s="53"/>
      <c r="D1855" s="244" t="s">
        <v>210</v>
      </c>
      <c r="E1855" s="53"/>
      <c r="F1855" s="53"/>
      <c r="G1855" s="190" t="s">
        <v>13</v>
      </c>
      <c r="H1855" s="28">
        <v>1.0</v>
      </c>
      <c r="I1855" s="190" t="s">
        <v>4</v>
      </c>
      <c r="J1855" s="191"/>
      <c r="K1855" s="190" t="s">
        <v>4</v>
      </c>
      <c r="L1855" s="191"/>
      <c r="M1855" s="53"/>
      <c r="N1855" s="53"/>
      <c r="O1855" s="53"/>
    </row>
    <row r="1856">
      <c r="A1856" s="167" t="s">
        <v>600</v>
      </c>
      <c r="B1856" s="243" t="s">
        <v>211</v>
      </c>
      <c r="C1856" s="53"/>
      <c r="D1856" s="244" t="s">
        <v>210</v>
      </c>
      <c r="E1856" s="53"/>
      <c r="F1856" s="53"/>
      <c r="G1856" s="190" t="s">
        <v>14</v>
      </c>
      <c r="H1856" s="28">
        <v>1.0</v>
      </c>
      <c r="I1856" s="190" t="s">
        <v>4</v>
      </c>
      <c r="J1856" s="191"/>
      <c r="K1856" s="190" t="s">
        <v>4</v>
      </c>
      <c r="L1856" s="191"/>
      <c r="M1856" s="53"/>
      <c r="N1856" s="53"/>
      <c r="O1856" s="53"/>
    </row>
    <row r="1857">
      <c r="A1857" s="167" t="s">
        <v>600</v>
      </c>
      <c r="B1857" s="243" t="s">
        <v>211</v>
      </c>
      <c r="C1857" s="53"/>
      <c r="D1857" s="244" t="s">
        <v>210</v>
      </c>
      <c r="E1857" s="53"/>
      <c r="F1857" s="53"/>
      <c r="G1857" s="190" t="s">
        <v>15</v>
      </c>
      <c r="H1857" s="28">
        <v>1.0</v>
      </c>
      <c r="I1857" s="190" t="s">
        <v>4</v>
      </c>
      <c r="J1857" s="191"/>
      <c r="K1857" s="190" t="s">
        <v>4</v>
      </c>
      <c r="L1857" s="191"/>
      <c r="M1857" s="53"/>
      <c r="N1857" s="53"/>
      <c r="O1857" s="53"/>
    </row>
    <row r="1858">
      <c r="A1858" s="167" t="s">
        <v>600</v>
      </c>
      <c r="B1858" s="243" t="s">
        <v>211</v>
      </c>
      <c r="C1858" s="53"/>
      <c r="D1858" s="244" t="s">
        <v>210</v>
      </c>
      <c r="E1858" s="53"/>
      <c r="F1858" s="53"/>
      <c r="G1858" s="190" t="s">
        <v>16</v>
      </c>
      <c r="H1858" s="28">
        <v>1.0</v>
      </c>
      <c r="I1858" s="190" t="s">
        <v>4</v>
      </c>
      <c r="J1858" s="191"/>
      <c r="K1858" s="190" t="s">
        <v>4</v>
      </c>
      <c r="L1858" s="191"/>
      <c r="M1858" s="53"/>
      <c r="N1858" s="53"/>
      <c r="O1858" s="53"/>
    </row>
    <row r="1859">
      <c r="A1859" s="167" t="s">
        <v>600</v>
      </c>
      <c r="B1859" s="243" t="s">
        <v>211</v>
      </c>
      <c r="C1859" s="53"/>
      <c r="D1859" s="244" t="s">
        <v>210</v>
      </c>
      <c r="E1859" s="53"/>
      <c r="F1859" s="53"/>
      <c r="G1859" s="190" t="s">
        <v>17</v>
      </c>
      <c r="H1859" s="28">
        <v>1.0</v>
      </c>
      <c r="I1859" s="190" t="s">
        <v>4</v>
      </c>
      <c r="J1859" s="191"/>
      <c r="K1859" s="190" t="s">
        <v>4</v>
      </c>
      <c r="L1859" s="191"/>
      <c r="M1859" s="53"/>
      <c r="N1859" s="53"/>
      <c r="O1859" s="53"/>
    </row>
    <row r="1860">
      <c r="A1860" s="167" t="s">
        <v>600</v>
      </c>
      <c r="B1860" s="243" t="s">
        <v>211</v>
      </c>
      <c r="C1860" s="53"/>
      <c r="D1860" s="244" t="s">
        <v>210</v>
      </c>
      <c r="E1860" s="53"/>
      <c r="F1860" s="53"/>
      <c r="G1860" s="190" t="s">
        <v>18</v>
      </c>
      <c r="H1860" s="28">
        <v>1.0</v>
      </c>
      <c r="I1860" s="190" t="s">
        <v>4</v>
      </c>
      <c r="J1860" s="191"/>
      <c r="K1860" s="190" t="s">
        <v>4</v>
      </c>
      <c r="L1860" s="191"/>
      <c r="M1860" s="53"/>
      <c r="N1860" s="53"/>
      <c r="O1860" s="53"/>
    </row>
    <row r="1861">
      <c r="A1861" s="167" t="s">
        <v>600</v>
      </c>
      <c r="B1861" s="243" t="s">
        <v>211</v>
      </c>
      <c r="C1861" s="53"/>
      <c r="D1861" s="244" t="s">
        <v>210</v>
      </c>
      <c r="E1861" s="53"/>
      <c r="F1861" s="53"/>
      <c r="G1861" s="190" t="s">
        <v>19</v>
      </c>
      <c r="H1861" s="28">
        <v>1.0</v>
      </c>
      <c r="I1861" s="190" t="s">
        <v>4</v>
      </c>
      <c r="J1861" s="191"/>
      <c r="K1861" s="190" t="s">
        <v>4</v>
      </c>
      <c r="L1861" s="191"/>
      <c r="M1861" s="53"/>
      <c r="N1861" s="53"/>
      <c r="O1861" s="53"/>
    </row>
    <row r="1862">
      <c r="A1862" s="167" t="s">
        <v>600</v>
      </c>
      <c r="B1862" s="243" t="s">
        <v>211</v>
      </c>
      <c r="C1862" s="53"/>
      <c r="D1862" s="244" t="s">
        <v>210</v>
      </c>
      <c r="E1862" s="53"/>
      <c r="F1862" s="53"/>
      <c r="G1862" s="190" t="s">
        <v>20</v>
      </c>
      <c r="H1862" s="28">
        <v>1.0</v>
      </c>
      <c r="I1862" s="190" t="s">
        <v>4</v>
      </c>
      <c r="J1862" s="191"/>
      <c r="K1862" s="190" t="s">
        <v>4</v>
      </c>
      <c r="L1862" s="191"/>
      <c r="M1862" s="53"/>
      <c r="N1862" s="53"/>
      <c r="O1862" s="53"/>
    </row>
    <row r="1863">
      <c r="A1863" s="167" t="s">
        <v>600</v>
      </c>
      <c r="B1863" s="243" t="s">
        <v>211</v>
      </c>
      <c r="C1863" s="53"/>
      <c r="D1863" s="244" t="s">
        <v>210</v>
      </c>
      <c r="E1863" s="53"/>
      <c r="F1863" s="53"/>
      <c r="G1863" s="190" t="s">
        <v>21</v>
      </c>
      <c r="H1863" s="28">
        <v>1.0</v>
      </c>
      <c r="I1863" s="190" t="s">
        <v>7</v>
      </c>
      <c r="J1863" s="191"/>
      <c r="K1863" s="190" t="s">
        <v>7</v>
      </c>
      <c r="L1863" s="191"/>
      <c r="M1863" s="53"/>
      <c r="N1863" s="53"/>
      <c r="O1863" s="53"/>
    </row>
    <row r="1864">
      <c r="A1864" s="167" t="s">
        <v>600</v>
      </c>
      <c r="B1864" s="243" t="s">
        <v>211</v>
      </c>
      <c r="C1864" s="53"/>
      <c r="D1864" s="244" t="s">
        <v>210</v>
      </c>
      <c r="E1864" s="53"/>
      <c r="F1864" s="53"/>
      <c r="G1864" s="190" t="s">
        <v>161</v>
      </c>
      <c r="H1864" s="28">
        <v>1.0</v>
      </c>
      <c r="I1864" s="190" t="s">
        <v>7</v>
      </c>
      <c r="J1864" s="191"/>
      <c r="K1864" s="190" t="s">
        <v>7</v>
      </c>
      <c r="L1864" s="191"/>
      <c r="M1864" s="53"/>
      <c r="N1864" s="53"/>
      <c r="O1864" s="53"/>
    </row>
    <row r="1865">
      <c r="A1865" s="167" t="s">
        <v>600</v>
      </c>
      <c r="B1865" s="243" t="s">
        <v>211</v>
      </c>
      <c r="C1865" s="53"/>
      <c r="D1865" s="244" t="s">
        <v>210</v>
      </c>
      <c r="E1865" s="53"/>
      <c r="F1865" s="53"/>
      <c r="G1865" s="190" t="s">
        <v>162</v>
      </c>
      <c r="H1865" s="28">
        <v>1.0</v>
      </c>
      <c r="I1865" s="190" t="s">
        <v>7</v>
      </c>
      <c r="J1865" s="191"/>
      <c r="K1865" s="190" t="s">
        <v>7</v>
      </c>
      <c r="L1865" s="191"/>
      <c r="M1865" s="53"/>
      <c r="N1865" s="53"/>
      <c r="O1865" s="53"/>
    </row>
    <row r="1866">
      <c r="A1866" s="167" t="s">
        <v>600</v>
      </c>
      <c r="B1866" s="243" t="s">
        <v>211</v>
      </c>
      <c r="C1866" s="53"/>
      <c r="D1866" s="244" t="s">
        <v>210</v>
      </c>
      <c r="E1866" s="53"/>
      <c r="F1866" s="53"/>
      <c r="G1866" s="190" t="s">
        <v>163</v>
      </c>
      <c r="H1866" s="28">
        <v>1.0</v>
      </c>
      <c r="I1866" s="190" t="s">
        <v>7</v>
      </c>
      <c r="J1866" s="191"/>
      <c r="K1866" s="190" t="s">
        <v>7</v>
      </c>
      <c r="L1866" s="191"/>
      <c r="M1866" s="53"/>
      <c r="N1866" s="53"/>
      <c r="O1866" s="53"/>
    </row>
    <row r="1867">
      <c r="A1867" s="167" t="s">
        <v>600</v>
      </c>
      <c r="B1867" s="243" t="s">
        <v>211</v>
      </c>
      <c r="C1867" s="53"/>
      <c r="D1867" s="244" t="s">
        <v>210</v>
      </c>
      <c r="E1867" s="53"/>
      <c r="F1867" s="53"/>
      <c r="G1867" s="190" t="s">
        <v>164</v>
      </c>
      <c r="H1867" s="28">
        <v>1.0</v>
      </c>
      <c r="I1867" s="190" t="s">
        <v>7</v>
      </c>
      <c r="J1867" s="191"/>
      <c r="K1867" s="190" t="s">
        <v>7</v>
      </c>
      <c r="L1867" s="191"/>
      <c r="M1867" s="53"/>
      <c r="N1867" s="53"/>
      <c r="O1867" s="53"/>
    </row>
    <row r="1868">
      <c r="A1868" s="167" t="s">
        <v>600</v>
      </c>
      <c r="B1868" s="243" t="s">
        <v>211</v>
      </c>
      <c r="C1868" s="53"/>
      <c r="D1868" s="244" t="s">
        <v>210</v>
      </c>
      <c r="E1868" s="53"/>
      <c r="F1868" s="53"/>
      <c r="G1868" s="190" t="s">
        <v>165</v>
      </c>
      <c r="H1868" s="28">
        <v>1.0</v>
      </c>
      <c r="I1868" s="190" t="s">
        <v>7</v>
      </c>
      <c r="J1868" s="191"/>
      <c r="K1868" s="190" t="s">
        <v>7</v>
      </c>
      <c r="L1868" s="191"/>
      <c r="M1868" s="53"/>
      <c r="N1868" s="53"/>
      <c r="O1868" s="53"/>
    </row>
    <row r="1869">
      <c r="A1869" s="167" t="s">
        <v>600</v>
      </c>
      <c r="B1869" s="243" t="s">
        <v>211</v>
      </c>
      <c r="C1869" s="53"/>
      <c r="D1869" s="244" t="s">
        <v>210</v>
      </c>
      <c r="E1869" s="53"/>
      <c r="F1869" s="53"/>
      <c r="G1869" s="190" t="s">
        <v>166</v>
      </c>
      <c r="H1869" s="28">
        <v>1.0</v>
      </c>
      <c r="I1869" s="190" t="s">
        <v>7</v>
      </c>
      <c r="J1869" s="191"/>
      <c r="K1869" s="190" t="s">
        <v>7</v>
      </c>
      <c r="L1869" s="191"/>
      <c r="M1869" s="53"/>
      <c r="N1869" s="53"/>
      <c r="O1869" s="53"/>
    </row>
    <row r="1870">
      <c r="A1870" s="167" t="s">
        <v>600</v>
      </c>
      <c r="B1870" s="243" t="s">
        <v>211</v>
      </c>
      <c r="C1870" s="53"/>
      <c r="D1870" s="244" t="s">
        <v>210</v>
      </c>
      <c r="E1870" s="53"/>
      <c r="F1870" s="53"/>
      <c r="G1870" s="190" t="s">
        <v>167</v>
      </c>
      <c r="H1870" s="28">
        <v>1.0</v>
      </c>
      <c r="I1870" s="190" t="s">
        <v>7</v>
      </c>
      <c r="J1870" s="191"/>
      <c r="K1870" s="190" t="s">
        <v>7</v>
      </c>
      <c r="L1870" s="191"/>
      <c r="M1870" s="53"/>
      <c r="N1870" s="53"/>
      <c r="O1870" s="53"/>
    </row>
    <row r="1871">
      <c r="A1871" s="167" t="s">
        <v>600</v>
      </c>
      <c r="B1871" s="243" t="s">
        <v>211</v>
      </c>
      <c r="C1871" s="53"/>
      <c r="D1871" s="244" t="s">
        <v>210</v>
      </c>
      <c r="E1871" s="53"/>
      <c r="F1871" s="53"/>
      <c r="G1871" s="190" t="s">
        <v>20</v>
      </c>
      <c r="H1871" s="28">
        <v>1.0</v>
      </c>
      <c r="I1871" s="190" t="s">
        <v>7</v>
      </c>
      <c r="J1871" s="191"/>
      <c r="K1871" s="190" t="s">
        <v>7</v>
      </c>
      <c r="L1871" s="191"/>
      <c r="M1871" s="53"/>
      <c r="N1871" s="53"/>
      <c r="O1871" s="53"/>
    </row>
    <row r="1872">
      <c r="A1872" s="167" t="s">
        <v>600</v>
      </c>
      <c r="B1872" s="243" t="s">
        <v>212</v>
      </c>
      <c r="C1872" s="53"/>
      <c r="D1872" s="244" t="s">
        <v>213</v>
      </c>
      <c r="E1872" s="53"/>
      <c r="F1872" s="53"/>
      <c r="G1872" s="190" t="s">
        <v>21</v>
      </c>
      <c r="H1872" s="28">
        <v>1.0</v>
      </c>
      <c r="I1872" s="243" t="s">
        <v>4</v>
      </c>
      <c r="J1872" s="192">
        <v>65.0</v>
      </c>
      <c r="K1872" s="243" t="s">
        <v>4</v>
      </c>
      <c r="L1872" s="192">
        <v>65.0</v>
      </c>
      <c r="M1872" s="53"/>
      <c r="N1872" s="53"/>
      <c r="O1872" s="53"/>
    </row>
    <row r="1873">
      <c r="A1873" s="167" t="s">
        <v>600</v>
      </c>
      <c r="B1873" s="243" t="s">
        <v>212</v>
      </c>
      <c r="C1873" s="53"/>
      <c r="D1873" s="244" t="s">
        <v>213</v>
      </c>
      <c r="E1873" s="53"/>
      <c r="F1873" s="53"/>
      <c r="G1873" s="190" t="s">
        <v>13</v>
      </c>
      <c r="H1873" s="28">
        <v>1.0</v>
      </c>
      <c r="I1873" s="190" t="s">
        <v>4</v>
      </c>
      <c r="J1873" s="191"/>
      <c r="K1873" s="190" t="s">
        <v>4</v>
      </c>
      <c r="L1873" s="191"/>
      <c r="M1873" s="53"/>
      <c r="N1873" s="53"/>
      <c r="O1873" s="53"/>
    </row>
    <row r="1874">
      <c r="A1874" s="167" t="s">
        <v>600</v>
      </c>
      <c r="B1874" s="243" t="s">
        <v>212</v>
      </c>
      <c r="C1874" s="53"/>
      <c r="D1874" s="244" t="s">
        <v>213</v>
      </c>
      <c r="E1874" s="53"/>
      <c r="F1874" s="53"/>
      <c r="G1874" s="190" t="s">
        <v>14</v>
      </c>
      <c r="H1874" s="28">
        <v>1.0</v>
      </c>
      <c r="I1874" s="190" t="s">
        <v>4</v>
      </c>
      <c r="J1874" s="191"/>
      <c r="K1874" s="190" t="s">
        <v>4</v>
      </c>
      <c r="L1874" s="191"/>
      <c r="M1874" s="53"/>
      <c r="N1874" s="53"/>
      <c r="O1874" s="53"/>
    </row>
    <row r="1875">
      <c r="A1875" s="167" t="s">
        <v>600</v>
      </c>
      <c r="B1875" s="243" t="s">
        <v>212</v>
      </c>
      <c r="C1875" s="53"/>
      <c r="D1875" s="244" t="s">
        <v>213</v>
      </c>
      <c r="E1875" s="53"/>
      <c r="F1875" s="53"/>
      <c r="G1875" s="190" t="s">
        <v>15</v>
      </c>
      <c r="H1875" s="28">
        <v>1.0</v>
      </c>
      <c r="I1875" s="190" t="s">
        <v>4</v>
      </c>
      <c r="J1875" s="191"/>
      <c r="K1875" s="190" t="s">
        <v>4</v>
      </c>
      <c r="L1875" s="191"/>
      <c r="M1875" s="53"/>
      <c r="N1875" s="53"/>
      <c r="O1875" s="53"/>
    </row>
    <row r="1876">
      <c r="A1876" s="167" t="s">
        <v>600</v>
      </c>
      <c r="B1876" s="243" t="s">
        <v>212</v>
      </c>
      <c r="C1876" s="53"/>
      <c r="D1876" s="244" t="s">
        <v>213</v>
      </c>
      <c r="E1876" s="53"/>
      <c r="F1876" s="53"/>
      <c r="G1876" s="190" t="s">
        <v>16</v>
      </c>
      <c r="H1876" s="28">
        <v>1.0</v>
      </c>
      <c r="I1876" s="190" t="s">
        <v>4</v>
      </c>
      <c r="J1876" s="191"/>
      <c r="K1876" s="190" t="s">
        <v>4</v>
      </c>
      <c r="L1876" s="191"/>
      <c r="M1876" s="53"/>
      <c r="N1876" s="53"/>
      <c r="O1876" s="53"/>
    </row>
    <row r="1877">
      <c r="A1877" s="167" t="s">
        <v>600</v>
      </c>
      <c r="B1877" s="243" t="s">
        <v>212</v>
      </c>
      <c r="C1877" s="53"/>
      <c r="D1877" s="244" t="s">
        <v>213</v>
      </c>
      <c r="E1877" s="53"/>
      <c r="F1877" s="53"/>
      <c r="G1877" s="190" t="s">
        <v>17</v>
      </c>
      <c r="H1877" s="28">
        <v>1.0</v>
      </c>
      <c r="I1877" s="190" t="s">
        <v>4</v>
      </c>
      <c r="J1877" s="191"/>
      <c r="K1877" s="190" t="s">
        <v>4</v>
      </c>
      <c r="L1877" s="191"/>
      <c r="M1877" s="53"/>
      <c r="N1877" s="53"/>
      <c r="O1877" s="53"/>
    </row>
    <row r="1878">
      <c r="A1878" s="167" t="s">
        <v>600</v>
      </c>
      <c r="B1878" s="243" t="s">
        <v>212</v>
      </c>
      <c r="C1878" s="53"/>
      <c r="D1878" s="244" t="s">
        <v>213</v>
      </c>
      <c r="E1878" s="53"/>
      <c r="F1878" s="53"/>
      <c r="G1878" s="190" t="s">
        <v>18</v>
      </c>
      <c r="H1878" s="28">
        <v>1.0</v>
      </c>
      <c r="I1878" s="190" t="s">
        <v>4</v>
      </c>
      <c r="J1878" s="191"/>
      <c r="K1878" s="190" t="s">
        <v>4</v>
      </c>
      <c r="L1878" s="191"/>
      <c r="M1878" s="53"/>
      <c r="N1878" s="53"/>
      <c r="O1878" s="53"/>
    </row>
    <row r="1879">
      <c r="A1879" s="167" t="s">
        <v>600</v>
      </c>
      <c r="B1879" s="243" t="s">
        <v>212</v>
      </c>
      <c r="C1879" s="53"/>
      <c r="D1879" s="244" t="s">
        <v>213</v>
      </c>
      <c r="E1879" s="53"/>
      <c r="F1879" s="53"/>
      <c r="G1879" s="190" t="s">
        <v>19</v>
      </c>
      <c r="H1879" s="28">
        <v>1.0</v>
      </c>
      <c r="I1879" s="190" t="s">
        <v>4</v>
      </c>
      <c r="J1879" s="191"/>
      <c r="K1879" s="190" t="s">
        <v>4</v>
      </c>
      <c r="L1879" s="191"/>
      <c r="M1879" s="53"/>
      <c r="N1879" s="53"/>
      <c r="O1879" s="53"/>
    </row>
    <row r="1880">
      <c r="A1880" s="167" t="s">
        <v>600</v>
      </c>
      <c r="B1880" s="243" t="s">
        <v>212</v>
      </c>
      <c r="C1880" s="53"/>
      <c r="D1880" s="244" t="s">
        <v>213</v>
      </c>
      <c r="E1880" s="53"/>
      <c r="F1880" s="53"/>
      <c r="G1880" s="190" t="s">
        <v>20</v>
      </c>
      <c r="H1880" s="28">
        <v>1.0</v>
      </c>
      <c r="I1880" s="190" t="s">
        <v>4</v>
      </c>
      <c r="J1880" s="191"/>
      <c r="K1880" s="190" t="s">
        <v>4</v>
      </c>
      <c r="L1880" s="191"/>
      <c r="M1880" s="53"/>
      <c r="N1880" s="53"/>
      <c r="O1880" s="53"/>
    </row>
    <row r="1881">
      <c r="A1881" s="167" t="s">
        <v>600</v>
      </c>
      <c r="B1881" s="243" t="s">
        <v>212</v>
      </c>
      <c r="C1881" s="53"/>
      <c r="D1881" s="244" t="s">
        <v>213</v>
      </c>
      <c r="E1881" s="53"/>
      <c r="F1881" s="53"/>
      <c r="G1881" s="190" t="s">
        <v>21</v>
      </c>
      <c r="H1881" s="28">
        <v>1.0</v>
      </c>
      <c r="I1881" s="190" t="s">
        <v>7</v>
      </c>
      <c r="J1881" s="191"/>
      <c r="K1881" s="190" t="s">
        <v>7</v>
      </c>
      <c r="L1881" s="191"/>
      <c r="M1881" s="53"/>
      <c r="N1881" s="53"/>
      <c r="O1881" s="53"/>
    </row>
    <row r="1882">
      <c r="A1882" s="167" t="s">
        <v>600</v>
      </c>
      <c r="B1882" s="243" t="s">
        <v>212</v>
      </c>
      <c r="C1882" s="53"/>
      <c r="D1882" s="244" t="s">
        <v>213</v>
      </c>
      <c r="E1882" s="53"/>
      <c r="F1882" s="53"/>
      <c r="G1882" s="190" t="s">
        <v>161</v>
      </c>
      <c r="H1882" s="28">
        <v>1.0</v>
      </c>
      <c r="I1882" s="190" t="s">
        <v>7</v>
      </c>
      <c r="J1882" s="191"/>
      <c r="K1882" s="190" t="s">
        <v>7</v>
      </c>
      <c r="L1882" s="191"/>
      <c r="M1882" s="53"/>
      <c r="N1882" s="53"/>
      <c r="O1882" s="53"/>
    </row>
    <row r="1883">
      <c r="A1883" s="167" t="s">
        <v>600</v>
      </c>
      <c r="B1883" s="243" t="s">
        <v>212</v>
      </c>
      <c r="C1883" s="53"/>
      <c r="D1883" s="244" t="s">
        <v>213</v>
      </c>
      <c r="E1883" s="53"/>
      <c r="F1883" s="53"/>
      <c r="G1883" s="190" t="s">
        <v>162</v>
      </c>
      <c r="H1883" s="28">
        <v>1.0</v>
      </c>
      <c r="I1883" s="190" t="s">
        <v>7</v>
      </c>
      <c r="J1883" s="191"/>
      <c r="K1883" s="190" t="s">
        <v>7</v>
      </c>
      <c r="L1883" s="191"/>
      <c r="M1883" s="53"/>
      <c r="N1883" s="53"/>
      <c r="O1883" s="53"/>
    </row>
    <row r="1884">
      <c r="A1884" s="167" t="s">
        <v>600</v>
      </c>
      <c r="B1884" s="243" t="s">
        <v>212</v>
      </c>
      <c r="C1884" s="53"/>
      <c r="D1884" s="244" t="s">
        <v>213</v>
      </c>
      <c r="E1884" s="53"/>
      <c r="F1884" s="53"/>
      <c r="G1884" s="190" t="s">
        <v>163</v>
      </c>
      <c r="H1884" s="28">
        <v>1.0</v>
      </c>
      <c r="I1884" s="190" t="s">
        <v>7</v>
      </c>
      <c r="J1884" s="191"/>
      <c r="K1884" s="190" t="s">
        <v>7</v>
      </c>
      <c r="L1884" s="191"/>
      <c r="M1884" s="53"/>
      <c r="N1884" s="53"/>
      <c r="O1884" s="53"/>
    </row>
    <row r="1885">
      <c r="A1885" s="167" t="s">
        <v>600</v>
      </c>
      <c r="B1885" s="243" t="s">
        <v>212</v>
      </c>
      <c r="C1885" s="53"/>
      <c r="D1885" s="244" t="s">
        <v>213</v>
      </c>
      <c r="E1885" s="53"/>
      <c r="F1885" s="53"/>
      <c r="G1885" s="190" t="s">
        <v>164</v>
      </c>
      <c r="H1885" s="28">
        <v>1.0</v>
      </c>
      <c r="I1885" s="190" t="s">
        <v>7</v>
      </c>
      <c r="J1885" s="191"/>
      <c r="K1885" s="190" t="s">
        <v>7</v>
      </c>
      <c r="L1885" s="191"/>
      <c r="M1885" s="53"/>
      <c r="N1885" s="53"/>
      <c r="O1885" s="53"/>
    </row>
    <row r="1886">
      <c r="A1886" s="167" t="s">
        <v>600</v>
      </c>
      <c r="B1886" s="243" t="s">
        <v>212</v>
      </c>
      <c r="C1886" s="53"/>
      <c r="D1886" s="244" t="s">
        <v>213</v>
      </c>
      <c r="E1886" s="53"/>
      <c r="F1886" s="53"/>
      <c r="G1886" s="190" t="s">
        <v>165</v>
      </c>
      <c r="H1886" s="28">
        <v>1.0</v>
      </c>
      <c r="I1886" s="190" t="s">
        <v>7</v>
      </c>
      <c r="J1886" s="191"/>
      <c r="K1886" s="190" t="s">
        <v>7</v>
      </c>
      <c r="L1886" s="191"/>
      <c r="M1886" s="53"/>
      <c r="N1886" s="53"/>
      <c r="O1886" s="53"/>
    </row>
    <row r="1887">
      <c r="A1887" s="167" t="s">
        <v>600</v>
      </c>
      <c r="B1887" s="243" t="s">
        <v>212</v>
      </c>
      <c r="C1887" s="53"/>
      <c r="D1887" s="244" t="s">
        <v>213</v>
      </c>
      <c r="E1887" s="53"/>
      <c r="F1887" s="53"/>
      <c r="G1887" s="190" t="s">
        <v>166</v>
      </c>
      <c r="H1887" s="28">
        <v>1.0</v>
      </c>
      <c r="I1887" s="190" t="s">
        <v>7</v>
      </c>
      <c r="J1887" s="191"/>
      <c r="K1887" s="190" t="s">
        <v>7</v>
      </c>
      <c r="L1887" s="191"/>
      <c r="M1887" s="53"/>
      <c r="N1887" s="53"/>
      <c r="O1887" s="53"/>
    </row>
    <row r="1888">
      <c r="A1888" s="167" t="s">
        <v>600</v>
      </c>
      <c r="B1888" s="243" t="s">
        <v>212</v>
      </c>
      <c r="C1888" s="53"/>
      <c r="D1888" s="244" t="s">
        <v>213</v>
      </c>
      <c r="E1888" s="53"/>
      <c r="F1888" s="53"/>
      <c r="G1888" s="190" t="s">
        <v>167</v>
      </c>
      <c r="H1888" s="28">
        <v>1.0</v>
      </c>
      <c r="I1888" s="190" t="s">
        <v>7</v>
      </c>
      <c r="J1888" s="191"/>
      <c r="K1888" s="190" t="s">
        <v>7</v>
      </c>
      <c r="L1888" s="191"/>
      <c r="M1888" s="53"/>
      <c r="N1888" s="53"/>
      <c r="O1888" s="53"/>
    </row>
    <row r="1889">
      <c r="A1889" s="167" t="s">
        <v>600</v>
      </c>
      <c r="B1889" s="243" t="s">
        <v>212</v>
      </c>
      <c r="C1889" s="53"/>
      <c r="D1889" s="244" t="s">
        <v>213</v>
      </c>
      <c r="E1889" s="53"/>
      <c r="F1889" s="53"/>
      <c r="G1889" s="190" t="s">
        <v>20</v>
      </c>
      <c r="H1889" s="28">
        <v>1.0</v>
      </c>
      <c r="I1889" s="190" t="s">
        <v>7</v>
      </c>
      <c r="J1889" s="191"/>
      <c r="K1889" s="190" t="s">
        <v>7</v>
      </c>
      <c r="L1889" s="191"/>
      <c r="M1889" s="53"/>
      <c r="N1889" s="53"/>
      <c r="O1889" s="53"/>
    </row>
    <row r="1890">
      <c r="A1890" s="167" t="s">
        <v>600</v>
      </c>
      <c r="B1890" s="243" t="s">
        <v>214</v>
      </c>
      <c r="C1890" s="53"/>
      <c r="D1890" s="244" t="s">
        <v>213</v>
      </c>
      <c r="E1890" s="53"/>
      <c r="F1890" s="53"/>
      <c r="G1890" s="190" t="s">
        <v>21</v>
      </c>
      <c r="H1890" s="28">
        <v>1.0</v>
      </c>
      <c r="I1890" s="243" t="s">
        <v>4</v>
      </c>
      <c r="J1890" s="192">
        <v>75.0</v>
      </c>
      <c r="K1890" s="243" t="s">
        <v>4</v>
      </c>
      <c r="L1890" s="192">
        <v>75.0</v>
      </c>
      <c r="M1890" s="53"/>
      <c r="N1890" s="53"/>
      <c r="O1890" s="53"/>
    </row>
    <row r="1891">
      <c r="A1891" s="167" t="s">
        <v>600</v>
      </c>
      <c r="B1891" s="243" t="s">
        <v>214</v>
      </c>
      <c r="C1891" s="53"/>
      <c r="D1891" s="244" t="s">
        <v>213</v>
      </c>
      <c r="E1891" s="53"/>
      <c r="F1891" s="53"/>
      <c r="G1891" s="190" t="s">
        <v>13</v>
      </c>
      <c r="H1891" s="28">
        <v>1.0</v>
      </c>
      <c r="I1891" s="190" t="s">
        <v>4</v>
      </c>
      <c r="J1891" s="191"/>
      <c r="K1891" s="190" t="s">
        <v>4</v>
      </c>
      <c r="L1891" s="191"/>
      <c r="M1891" s="53"/>
      <c r="N1891" s="53"/>
      <c r="O1891" s="53"/>
    </row>
    <row r="1892">
      <c r="A1892" s="167" t="s">
        <v>600</v>
      </c>
      <c r="B1892" s="243" t="s">
        <v>214</v>
      </c>
      <c r="C1892" s="53"/>
      <c r="D1892" s="244" t="s">
        <v>213</v>
      </c>
      <c r="E1892" s="53"/>
      <c r="F1892" s="53"/>
      <c r="G1892" s="190" t="s">
        <v>14</v>
      </c>
      <c r="H1892" s="28">
        <v>1.0</v>
      </c>
      <c r="I1892" s="190" t="s">
        <v>4</v>
      </c>
      <c r="J1892" s="191"/>
      <c r="K1892" s="190" t="s">
        <v>4</v>
      </c>
      <c r="L1892" s="191"/>
      <c r="M1892" s="53"/>
      <c r="N1892" s="53"/>
      <c r="O1892" s="53"/>
    </row>
    <row r="1893">
      <c r="A1893" s="167" t="s">
        <v>600</v>
      </c>
      <c r="B1893" s="243" t="s">
        <v>214</v>
      </c>
      <c r="C1893" s="53"/>
      <c r="D1893" s="244" t="s">
        <v>213</v>
      </c>
      <c r="E1893" s="53"/>
      <c r="F1893" s="53"/>
      <c r="G1893" s="190" t="s">
        <v>15</v>
      </c>
      <c r="H1893" s="28">
        <v>1.0</v>
      </c>
      <c r="I1893" s="190" t="s">
        <v>4</v>
      </c>
      <c r="J1893" s="191"/>
      <c r="K1893" s="190" t="s">
        <v>4</v>
      </c>
      <c r="L1893" s="191"/>
      <c r="M1893" s="53"/>
      <c r="N1893" s="53"/>
      <c r="O1893" s="53"/>
    </row>
    <row r="1894">
      <c r="A1894" s="167" t="s">
        <v>600</v>
      </c>
      <c r="B1894" s="243" t="s">
        <v>214</v>
      </c>
      <c r="C1894" s="53"/>
      <c r="D1894" s="244" t="s">
        <v>213</v>
      </c>
      <c r="E1894" s="53"/>
      <c r="F1894" s="53"/>
      <c r="G1894" s="190" t="s">
        <v>16</v>
      </c>
      <c r="H1894" s="28">
        <v>1.0</v>
      </c>
      <c r="I1894" s="190" t="s">
        <v>4</v>
      </c>
      <c r="J1894" s="191"/>
      <c r="K1894" s="190" t="s">
        <v>4</v>
      </c>
      <c r="L1894" s="191"/>
      <c r="M1894" s="53"/>
      <c r="N1894" s="53"/>
      <c r="O1894" s="53"/>
    </row>
    <row r="1895">
      <c r="A1895" s="167" t="s">
        <v>600</v>
      </c>
      <c r="B1895" s="243" t="s">
        <v>214</v>
      </c>
      <c r="C1895" s="53"/>
      <c r="D1895" s="244" t="s">
        <v>213</v>
      </c>
      <c r="E1895" s="53"/>
      <c r="F1895" s="53"/>
      <c r="G1895" s="190" t="s">
        <v>17</v>
      </c>
      <c r="H1895" s="28">
        <v>1.0</v>
      </c>
      <c r="I1895" s="190" t="s">
        <v>4</v>
      </c>
      <c r="J1895" s="191"/>
      <c r="K1895" s="190" t="s">
        <v>4</v>
      </c>
      <c r="L1895" s="191"/>
      <c r="M1895" s="53"/>
      <c r="N1895" s="53"/>
      <c r="O1895" s="53"/>
    </row>
    <row r="1896">
      <c r="A1896" s="167" t="s">
        <v>600</v>
      </c>
      <c r="B1896" s="243" t="s">
        <v>214</v>
      </c>
      <c r="C1896" s="53"/>
      <c r="D1896" s="244" t="s">
        <v>213</v>
      </c>
      <c r="E1896" s="53"/>
      <c r="F1896" s="53"/>
      <c r="G1896" s="190" t="s">
        <v>18</v>
      </c>
      <c r="H1896" s="28">
        <v>1.0</v>
      </c>
      <c r="I1896" s="190" t="s">
        <v>4</v>
      </c>
      <c r="J1896" s="191"/>
      <c r="K1896" s="190" t="s">
        <v>4</v>
      </c>
      <c r="L1896" s="191"/>
      <c r="M1896" s="53"/>
      <c r="N1896" s="53"/>
      <c r="O1896" s="53"/>
    </row>
    <row r="1897">
      <c r="A1897" s="167" t="s">
        <v>600</v>
      </c>
      <c r="B1897" s="243" t="s">
        <v>214</v>
      </c>
      <c r="C1897" s="53"/>
      <c r="D1897" s="244" t="s">
        <v>213</v>
      </c>
      <c r="E1897" s="53"/>
      <c r="F1897" s="53"/>
      <c r="G1897" s="190" t="s">
        <v>19</v>
      </c>
      <c r="H1897" s="28">
        <v>1.0</v>
      </c>
      <c r="I1897" s="190" t="s">
        <v>4</v>
      </c>
      <c r="J1897" s="191"/>
      <c r="K1897" s="190" t="s">
        <v>4</v>
      </c>
      <c r="L1897" s="191"/>
      <c r="M1897" s="53"/>
      <c r="N1897" s="53"/>
      <c r="O1897" s="53"/>
    </row>
    <row r="1898">
      <c r="A1898" s="167" t="s">
        <v>600</v>
      </c>
      <c r="B1898" s="243" t="s">
        <v>214</v>
      </c>
      <c r="C1898" s="53"/>
      <c r="D1898" s="244" t="s">
        <v>213</v>
      </c>
      <c r="E1898" s="53"/>
      <c r="F1898" s="53"/>
      <c r="G1898" s="190" t="s">
        <v>20</v>
      </c>
      <c r="H1898" s="28">
        <v>1.0</v>
      </c>
      <c r="I1898" s="190" t="s">
        <v>4</v>
      </c>
      <c r="J1898" s="191"/>
      <c r="K1898" s="190" t="s">
        <v>4</v>
      </c>
      <c r="L1898" s="191"/>
      <c r="M1898" s="53"/>
      <c r="N1898" s="53"/>
      <c r="O1898" s="53"/>
    </row>
    <row r="1899">
      <c r="A1899" s="167" t="s">
        <v>600</v>
      </c>
      <c r="B1899" s="243" t="s">
        <v>214</v>
      </c>
      <c r="C1899" s="53"/>
      <c r="D1899" s="244" t="s">
        <v>213</v>
      </c>
      <c r="E1899" s="53"/>
      <c r="F1899" s="53"/>
      <c r="G1899" s="190" t="s">
        <v>21</v>
      </c>
      <c r="H1899" s="28">
        <v>1.0</v>
      </c>
      <c r="I1899" s="190" t="s">
        <v>7</v>
      </c>
      <c r="J1899" s="191"/>
      <c r="K1899" s="190" t="s">
        <v>7</v>
      </c>
      <c r="L1899" s="191"/>
      <c r="M1899" s="53"/>
      <c r="N1899" s="53"/>
      <c r="O1899" s="53"/>
    </row>
    <row r="1900">
      <c r="A1900" s="167" t="s">
        <v>600</v>
      </c>
      <c r="B1900" s="243" t="s">
        <v>214</v>
      </c>
      <c r="C1900" s="53"/>
      <c r="D1900" s="244" t="s">
        <v>213</v>
      </c>
      <c r="E1900" s="53"/>
      <c r="F1900" s="53"/>
      <c r="G1900" s="190" t="s">
        <v>161</v>
      </c>
      <c r="H1900" s="28">
        <v>1.0</v>
      </c>
      <c r="I1900" s="190" t="s">
        <v>7</v>
      </c>
      <c r="J1900" s="191"/>
      <c r="K1900" s="190" t="s">
        <v>7</v>
      </c>
      <c r="L1900" s="191"/>
      <c r="M1900" s="53"/>
      <c r="N1900" s="53"/>
      <c r="O1900" s="53"/>
    </row>
    <row r="1901">
      <c r="A1901" s="167" t="s">
        <v>600</v>
      </c>
      <c r="B1901" s="243" t="s">
        <v>214</v>
      </c>
      <c r="C1901" s="53"/>
      <c r="D1901" s="244" t="s">
        <v>213</v>
      </c>
      <c r="E1901" s="53"/>
      <c r="F1901" s="53"/>
      <c r="G1901" s="190" t="s">
        <v>162</v>
      </c>
      <c r="H1901" s="28">
        <v>1.0</v>
      </c>
      <c r="I1901" s="190" t="s">
        <v>7</v>
      </c>
      <c r="J1901" s="191"/>
      <c r="K1901" s="190" t="s">
        <v>7</v>
      </c>
      <c r="L1901" s="191"/>
      <c r="M1901" s="53"/>
      <c r="N1901" s="53"/>
      <c r="O1901" s="53"/>
    </row>
    <row r="1902">
      <c r="A1902" s="167" t="s">
        <v>600</v>
      </c>
      <c r="B1902" s="243" t="s">
        <v>214</v>
      </c>
      <c r="C1902" s="53"/>
      <c r="D1902" s="244" t="s">
        <v>213</v>
      </c>
      <c r="E1902" s="53"/>
      <c r="F1902" s="53"/>
      <c r="G1902" s="190" t="s">
        <v>163</v>
      </c>
      <c r="H1902" s="28">
        <v>1.0</v>
      </c>
      <c r="I1902" s="190" t="s">
        <v>7</v>
      </c>
      <c r="J1902" s="191"/>
      <c r="K1902" s="190" t="s">
        <v>7</v>
      </c>
      <c r="L1902" s="191"/>
      <c r="M1902" s="53"/>
      <c r="N1902" s="53"/>
      <c r="O1902" s="53"/>
    </row>
    <row r="1903">
      <c r="A1903" s="167" t="s">
        <v>600</v>
      </c>
      <c r="B1903" s="243" t="s">
        <v>214</v>
      </c>
      <c r="C1903" s="53"/>
      <c r="D1903" s="244" t="s">
        <v>213</v>
      </c>
      <c r="E1903" s="53"/>
      <c r="F1903" s="53"/>
      <c r="G1903" s="190" t="s">
        <v>164</v>
      </c>
      <c r="H1903" s="28">
        <v>1.0</v>
      </c>
      <c r="I1903" s="190" t="s">
        <v>7</v>
      </c>
      <c r="J1903" s="191"/>
      <c r="K1903" s="190" t="s">
        <v>7</v>
      </c>
      <c r="L1903" s="191"/>
      <c r="M1903" s="53"/>
      <c r="N1903" s="53"/>
      <c r="O1903" s="53"/>
    </row>
    <row r="1904">
      <c r="A1904" s="167" t="s">
        <v>600</v>
      </c>
      <c r="B1904" s="243" t="s">
        <v>214</v>
      </c>
      <c r="C1904" s="53"/>
      <c r="D1904" s="244" t="s">
        <v>213</v>
      </c>
      <c r="E1904" s="53"/>
      <c r="F1904" s="53"/>
      <c r="G1904" s="190" t="s">
        <v>165</v>
      </c>
      <c r="H1904" s="28">
        <v>1.0</v>
      </c>
      <c r="I1904" s="190" t="s">
        <v>7</v>
      </c>
      <c r="J1904" s="191"/>
      <c r="K1904" s="190" t="s">
        <v>7</v>
      </c>
      <c r="L1904" s="191"/>
      <c r="M1904" s="53"/>
      <c r="N1904" s="53"/>
      <c r="O1904" s="53"/>
    </row>
    <row r="1905">
      <c r="A1905" s="167" t="s">
        <v>600</v>
      </c>
      <c r="B1905" s="243" t="s">
        <v>214</v>
      </c>
      <c r="C1905" s="53"/>
      <c r="D1905" s="244" t="s">
        <v>213</v>
      </c>
      <c r="E1905" s="53"/>
      <c r="F1905" s="53"/>
      <c r="G1905" s="190" t="s">
        <v>166</v>
      </c>
      <c r="H1905" s="28">
        <v>1.0</v>
      </c>
      <c r="I1905" s="190" t="s">
        <v>7</v>
      </c>
      <c r="J1905" s="191"/>
      <c r="K1905" s="190" t="s">
        <v>7</v>
      </c>
      <c r="L1905" s="191"/>
      <c r="M1905" s="53"/>
      <c r="N1905" s="53"/>
      <c r="O1905" s="53"/>
    </row>
    <row r="1906">
      <c r="A1906" s="167" t="s">
        <v>600</v>
      </c>
      <c r="B1906" s="243" t="s">
        <v>214</v>
      </c>
      <c r="C1906" s="53"/>
      <c r="D1906" s="244" t="s">
        <v>213</v>
      </c>
      <c r="E1906" s="53"/>
      <c r="F1906" s="53"/>
      <c r="G1906" s="190" t="s">
        <v>167</v>
      </c>
      <c r="H1906" s="28">
        <v>1.0</v>
      </c>
      <c r="I1906" s="190" t="s">
        <v>7</v>
      </c>
      <c r="J1906" s="191"/>
      <c r="K1906" s="190" t="s">
        <v>7</v>
      </c>
      <c r="L1906" s="191"/>
      <c r="M1906" s="53"/>
      <c r="N1906" s="53"/>
      <c r="O1906" s="53"/>
    </row>
    <row r="1907">
      <c r="A1907" s="167" t="s">
        <v>600</v>
      </c>
      <c r="B1907" s="243" t="s">
        <v>214</v>
      </c>
      <c r="C1907" s="53"/>
      <c r="D1907" s="244" t="s">
        <v>213</v>
      </c>
      <c r="E1907" s="53"/>
      <c r="F1907" s="53"/>
      <c r="G1907" s="190" t="s">
        <v>20</v>
      </c>
      <c r="H1907" s="28">
        <v>1.0</v>
      </c>
      <c r="I1907" s="190" t="s">
        <v>7</v>
      </c>
      <c r="J1907" s="191"/>
      <c r="K1907" s="190" t="s">
        <v>7</v>
      </c>
      <c r="L1907" s="191"/>
      <c r="M1907" s="53"/>
      <c r="N1907" s="53"/>
      <c r="O1907" s="53"/>
    </row>
    <row r="1908">
      <c r="A1908" s="167" t="s">
        <v>600</v>
      </c>
      <c r="B1908" s="243" t="s">
        <v>215</v>
      </c>
      <c r="C1908" s="53"/>
      <c r="D1908" s="244" t="s">
        <v>213</v>
      </c>
      <c r="E1908" s="53"/>
      <c r="F1908" s="53"/>
      <c r="G1908" s="190" t="s">
        <v>21</v>
      </c>
      <c r="H1908" s="28">
        <v>1.0</v>
      </c>
      <c r="I1908" s="243" t="s">
        <v>4</v>
      </c>
      <c r="J1908" s="192">
        <v>40.0</v>
      </c>
      <c r="K1908" s="243" t="s">
        <v>4</v>
      </c>
      <c r="L1908" s="192">
        <v>40.0</v>
      </c>
      <c r="M1908" s="53"/>
      <c r="N1908" s="53"/>
      <c r="O1908" s="53"/>
    </row>
    <row r="1909">
      <c r="A1909" s="167" t="s">
        <v>600</v>
      </c>
      <c r="B1909" s="243" t="s">
        <v>215</v>
      </c>
      <c r="C1909" s="53"/>
      <c r="D1909" s="244" t="s">
        <v>213</v>
      </c>
      <c r="E1909" s="53"/>
      <c r="F1909" s="53"/>
      <c r="G1909" s="190" t="s">
        <v>13</v>
      </c>
      <c r="H1909" s="28">
        <v>1.0</v>
      </c>
      <c r="I1909" s="190" t="s">
        <v>4</v>
      </c>
      <c r="J1909" s="191"/>
      <c r="K1909" s="190" t="s">
        <v>4</v>
      </c>
      <c r="L1909" s="191"/>
      <c r="M1909" s="53"/>
      <c r="N1909" s="53"/>
      <c r="O1909" s="53"/>
    </row>
    <row r="1910">
      <c r="A1910" s="167" t="s">
        <v>600</v>
      </c>
      <c r="B1910" s="243" t="s">
        <v>215</v>
      </c>
      <c r="C1910" s="53"/>
      <c r="D1910" s="244" t="s">
        <v>213</v>
      </c>
      <c r="E1910" s="53"/>
      <c r="F1910" s="53"/>
      <c r="G1910" s="190" t="s">
        <v>14</v>
      </c>
      <c r="H1910" s="28">
        <v>1.0</v>
      </c>
      <c r="I1910" s="190" t="s">
        <v>4</v>
      </c>
      <c r="J1910" s="191"/>
      <c r="K1910" s="190" t="s">
        <v>4</v>
      </c>
      <c r="L1910" s="191"/>
      <c r="M1910" s="53"/>
      <c r="N1910" s="53"/>
      <c r="O1910" s="53"/>
    </row>
    <row r="1911">
      <c r="A1911" s="167" t="s">
        <v>600</v>
      </c>
      <c r="B1911" s="243" t="s">
        <v>215</v>
      </c>
      <c r="C1911" s="53"/>
      <c r="D1911" s="244" t="s">
        <v>213</v>
      </c>
      <c r="E1911" s="53"/>
      <c r="F1911" s="53"/>
      <c r="G1911" s="190" t="s">
        <v>15</v>
      </c>
      <c r="H1911" s="28">
        <v>1.0</v>
      </c>
      <c r="I1911" s="190" t="s">
        <v>4</v>
      </c>
      <c r="J1911" s="191"/>
      <c r="K1911" s="190" t="s">
        <v>4</v>
      </c>
      <c r="L1911" s="191"/>
      <c r="M1911" s="53"/>
      <c r="N1911" s="53"/>
      <c r="O1911" s="53"/>
    </row>
    <row r="1912">
      <c r="A1912" s="167" t="s">
        <v>600</v>
      </c>
      <c r="B1912" s="243" t="s">
        <v>215</v>
      </c>
      <c r="C1912" s="53"/>
      <c r="D1912" s="244" t="s">
        <v>213</v>
      </c>
      <c r="E1912" s="53"/>
      <c r="F1912" s="53"/>
      <c r="G1912" s="190" t="s">
        <v>16</v>
      </c>
      <c r="H1912" s="28">
        <v>1.0</v>
      </c>
      <c r="I1912" s="190" t="s">
        <v>4</v>
      </c>
      <c r="J1912" s="191"/>
      <c r="K1912" s="190" t="s">
        <v>4</v>
      </c>
      <c r="L1912" s="191"/>
      <c r="M1912" s="53"/>
      <c r="N1912" s="53"/>
      <c r="O1912" s="53"/>
    </row>
    <row r="1913">
      <c r="A1913" s="167" t="s">
        <v>600</v>
      </c>
      <c r="B1913" s="243" t="s">
        <v>215</v>
      </c>
      <c r="C1913" s="53"/>
      <c r="D1913" s="244" t="s">
        <v>213</v>
      </c>
      <c r="E1913" s="53"/>
      <c r="F1913" s="53"/>
      <c r="G1913" s="190" t="s">
        <v>17</v>
      </c>
      <c r="H1913" s="28">
        <v>1.0</v>
      </c>
      <c r="I1913" s="190" t="s">
        <v>4</v>
      </c>
      <c r="J1913" s="191"/>
      <c r="K1913" s="190" t="s">
        <v>4</v>
      </c>
      <c r="L1913" s="191"/>
      <c r="M1913" s="53"/>
      <c r="N1913" s="53"/>
      <c r="O1913" s="53"/>
    </row>
    <row r="1914">
      <c r="A1914" s="167" t="s">
        <v>600</v>
      </c>
      <c r="B1914" s="243" t="s">
        <v>215</v>
      </c>
      <c r="C1914" s="53"/>
      <c r="D1914" s="244" t="s">
        <v>213</v>
      </c>
      <c r="E1914" s="53"/>
      <c r="F1914" s="53"/>
      <c r="G1914" s="190" t="s">
        <v>18</v>
      </c>
      <c r="H1914" s="28">
        <v>1.0</v>
      </c>
      <c r="I1914" s="190" t="s">
        <v>4</v>
      </c>
      <c r="J1914" s="191"/>
      <c r="K1914" s="190" t="s">
        <v>4</v>
      </c>
      <c r="L1914" s="191"/>
      <c r="M1914" s="53"/>
      <c r="N1914" s="53"/>
      <c r="O1914" s="53"/>
    </row>
    <row r="1915">
      <c r="A1915" s="167" t="s">
        <v>600</v>
      </c>
      <c r="B1915" s="243" t="s">
        <v>215</v>
      </c>
      <c r="C1915" s="53"/>
      <c r="D1915" s="244" t="s">
        <v>213</v>
      </c>
      <c r="E1915" s="53"/>
      <c r="F1915" s="53"/>
      <c r="G1915" s="190" t="s">
        <v>19</v>
      </c>
      <c r="H1915" s="28">
        <v>1.0</v>
      </c>
      <c r="I1915" s="190" t="s">
        <v>4</v>
      </c>
      <c r="J1915" s="191"/>
      <c r="K1915" s="190" t="s">
        <v>4</v>
      </c>
      <c r="L1915" s="191"/>
      <c r="M1915" s="53"/>
      <c r="N1915" s="53"/>
      <c r="O1915" s="53"/>
    </row>
    <row r="1916">
      <c r="A1916" s="167" t="s">
        <v>600</v>
      </c>
      <c r="B1916" s="243" t="s">
        <v>215</v>
      </c>
      <c r="C1916" s="53"/>
      <c r="D1916" s="244" t="s">
        <v>213</v>
      </c>
      <c r="E1916" s="53"/>
      <c r="F1916" s="53"/>
      <c r="G1916" s="190" t="s">
        <v>20</v>
      </c>
      <c r="H1916" s="28">
        <v>1.0</v>
      </c>
      <c r="I1916" s="190" t="s">
        <v>4</v>
      </c>
      <c r="J1916" s="191"/>
      <c r="K1916" s="190" t="s">
        <v>4</v>
      </c>
      <c r="L1916" s="191"/>
      <c r="M1916" s="53"/>
      <c r="N1916" s="53"/>
      <c r="O1916" s="53"/>
    </row>
    <row r="1917">
      <c r="A1917" s="167" t="s">
        <v>600</v>
      </c>
      <c r="B1917" s="243" t="s">
        <v>215</v>
      </c>
      <c r="C1917" s="53"/>
      <c r="D1917" s="244" t="s">
        <v>213</v>
      </c>
      <c r="E1917" s="53"/>
      <c r="F1917" s="53"/>
      <c r="G1917" s="190" t="s">
        <v>21</v>
      </c>
      <c r="H1917" s="28">
        <v>1.0</v>
      </c>
      <c r="I1917" s="190" t="s">
        <v>7</v>
      </c>
      <c r="J1917" s="191"/>
      <c r="K1917" s="190" t="s">
        <v>7</v>
      </c>
      <c r="L1917" s="191"/>
      <c r="M1917" s="53"/>
      <c r="N1917" s="53"/>
      <c r="O1917" s="53"/>
    </row>
    <row r="1918">
      <c r="A1918" s="167" t="s">
        <v>600</v>
      </c>
      <c r="B1918" s="243" t="s">
        <v>215</v>
      </c>
      <c r="C1918" s="53"/>
      <c r="D1918" s="244" t="s">
        <v>213</v>
      </c>
      <c r="E1918" s="53"/>
      <c r="F1918" s="53"/>
      <c r="G1918" s="190" t="s">
        <v>161</v>
      </c>
      <c r="H1918" s="28">
        <v>1.0</v>
      </c>
      <c r="I1918" s="190" t="s">
        <v>7</v>
      </c>
      <c r="J1918" s="191"/>
      <c r="K1918" s="190" t="s">
        <v>7</v>
      </c>
      <c r="L1918" s="191"/>
      <c r="M1918" s="53"/>
      <c r="N1918" s="53"/>
      <c r="O1918" s="53"/>
    </row>
    <row r="1919">
      <c r="A1919" s="167" t="s">
        <v>600</v>
      </c>
      <c r="B1919" s="243" t="s">
        <v>215</v>
      </c>
      <c r="C1919" s="53"/>
      <c r="D1919" s="244" t="s">
        <v>213</v>
      </c>
      <c r="E1919" s="53"/>
      <c r="F1919" s="53"/>
      <c r="G1919" s="190" t="s">
        <v>162</v>
      </c>
      <c r="H1919" s="28">
        <v>1.0</v>
      </c>
      <c r="I1919" s="190" t="s">
        <v>7</v>
      </c>
      <c r="J1919" s="191"/>
      <c r="K1919" s="190" t="s">
        <v>7</v>
      </c>
      <c r="L1919" s="191"/>
      <c r="M1919" s="53"/>
      <c r="N1919" s="53"/>
      <c r="O1919" s="53"/>
    </row>
    <row r="1920">
      <c r="A1920" s="167" t="s">
        <v>600</v>
      </c>
      <c r="B1920" s="243" t="s">
        <v>215</v>
      </c>
      <c r="C1920" s="53"/>
      <c r="D1920" s="244" t="s">
        <v>213</v>
      </c>
      <c r="E1920" s="53"/>
      <c r="F1920" s="53"/>
      <c r="G1920" s="190" t="s">
        <v>163</v>
      </c>
      <c r="H1920" s="28">
        <v>1.0</v>
      </c>
      <c r="I1920" s="190" t="s">
        <v>7</v>
      </c>
      <c r="J1920" s="191"/>
      <c r="K1920" s="190" t="s">
        <v>7</v>
      </c>
      <c r="L1920" s="191"/>
      <c r="M1920" s="53"/>
      <c r="N1920" s="53"/>
      <c r="O1920" s="53"/>
    </row>
    <row r="1921">
      <c r="A1921" s="167" t="s">
        <v>600</v>
      </c>
      <c r="B1921" s="243" t="s">
        <v>215</v>
      </c>
      <c r="C1921" s="53"/>
      <c r="D1921" s="244" t="s">
        <v>213</v>
      </c>
      <c r="E1921" s="53"/>
      <c r="F1921" s="53"/>
      <c r="G1921" s="190" t="s">
        <v>164</v>
      </c>
      <c r="H1921" s="28">
        <v>1.0</v>
      </c>
      <c r="I1921" s="190" t="s">
        <v>7</v>
      </c>
      <c r="J1921" s="191"/>
      <c r="K1921" s="190" t="s">
        <v>7</v>
      </c>
      <c r="L1921" s="191"/>
      <c r="M1921" s="53"/>
      <c r="N1921" s="53"/>
      <c r="O1921" s="53"/>
    </row>
    <row r="1922">
      <c r="A1922" s="167" t="s">
        <v>600</v>
      </c>
      <c r="B1922" s="243" t="s">
        <v>215</v>
      </c>
      <c r="C1922" s="53"/>
      <c r="D1922" s="244" t="s">
        <v>213</v>
      </c>
      <c r="E1922" s="53"/>
      <c r="F1922" s="53"/>
      <c r="G1922" s="190" t="s">
        <v>165</v>
      </c>
      <c r="H1922" s="28">
        <v>1.0</v>
      </c>
      <c r="I1922" s="190" t="s">
        <v>7</v>
      </c>
      <c r="J1922" s="191"/>
      <c r="K1922" s="190" t="s">
        <v>7</v>
      </c>
      <c r="L1922" s="191"/>
      <c r="M1922" s="53"/>
      <c r="N1922" s="53"/>
      <c r="O1922" s="53"/>
    </row>
    <row r="1923">
      <c r="A1923" s="167" t="s">
        <v>600</v>
      </c>
      <c r="B1923" s="243" t="s">
        <v>215</v>
      </c>
      <c r="C1923" s="53"/>
      <c r="D1923" s="244" t="s">
        <v>213</v>
      </c>
      <c r="E1923" s="53"/>
      <c r="F1923" s="53"/>
      <c r="G1923" s="190" t="s">
        <v>166</v>
      </c>
      <c r="H1923" s="28">
        <v>1.0</v>
      </c>
      <c r="I1923" s="190" t="s">
        <v>7</v>
      </c>
      <c r="J1923" s="191"/>
      <c r="K1923" s="190" t="s">
        <v>7</v>
      </c>
      <c r="L1923" s="191"/>
      <c r="M1923" s="53"/>
      <c r="N1923" s="53"/>
      <c r="O1923" s="53"/>
    </row>
    <row r="1924">
      <c r="A1924" s="167" t="s">
        <v>600</v>
      </c>
      <c r="B1924" s="243" t="s">
        <v>215</v>
      </c>
      <c r="C1924" s="53"/>
      <c r="D1924" s="244" t="s">
        <v>213</v>
      </c>
      <c r="E1924" s="53"/>
      <c r="F1924" s="53"/>
      <c r="G1924" s="190" t="s">
        <v>167</v>
      </c>
      <c r="H1924" s="28">
        <v>1.0</v>
      </c>
      <c r="I1924" s="190" t="s">
        <v>7</v>
      </c>
      <c r="J1924" s="191"/>
      <c r="K1924" s="190" t="s">
        <v>7</v>
      </c>
      <c r="L1924" s="191"/>
      <c r="M1924" s="53"/>
      <c r="N1924" s="53"/>
      <c r="O1924" s="53"/>
    </row>
    <row r="1925">
      <c r="A1925" s="167" t="s">
        <v>600</v>
      </c>
      <c r="B1925" s="243" t="s">
        <v>215</v>
      </c>
      <c r="C1925" s="53"/>
      <c r="D1925" s="244" t="s">
        <v>213</v>
      </c>
      <c r="E1925" s="53"/>
      <c r="F1925" s="53"/>
      <c r="G1925" s="190" t="s">
        <v>20</v>
      </c>
      <c r="H1925" s="28">
        <v>1.0</v>
      </c>
      <c r="I1925" s="190" t="s">
        <v>7</v>
      </c>
      <c r="J1925" s="191"/>
      <c r="K1925" s="190" t="s">
        <v>7</v>
      </c>
      <c r="L1925" s="191"/>
      <c r="M1925" s="53"/>
      <c r="N1925" s="53"/>
      <c r="O1925" s="53"/>
    </row>
    <row r="1926">
      <c r="A1926" s="167" t="s">
        <v>600</v>
      </c>
      <c r="B1926" s="243" t="s">
        <v>216</v>
      </c>
      <c r="C1926" s="53"/>
      <c r="D1926" s="244" t="s">
        <v>217</v>
      </c>
      <c r="E1926" s="53"/>
      <c r="F1926" s="53"/>
      <c r="G1926" s="190" t="s">
        <v>21</v>
      </c>
      <c r="H1926" s="28">
        <v>1.0</v>
      </c>
      <c r="I1926" s="243" t="s">
        <v>4</v>
      </c>
      <c r="J1926" s="192">
        <v>39.0</v>
      </c>
      <c r="K1926" s="243" t="s">
        <v>4</v>
      </c>
      <c r="L1926" s="192">
        <v>39.0</v>
      </c>
      <c r="M1926" s="53"/>
      <c r="N1926" s="53"/>
      <c r="O1926" s="53"/>
    </row>
    <row r="1927">
      <c r="A1927" s="167" t="s">
        <v>600</v>
      </c>
      <c r="B1927" s="243" t="s">
        <v>216</v>
      </c>
      <c r="C1927" s="53"/>
      <c r="D1927" s="244" t="s">
        <v>217</v>
      </c>
      <c r="E1927" s="53"/>
      <c r="F1927" s="53"/>
      <c r="G1927" s="190" t="s">
        <v>13</v>
      </c>
      <c r="H1927" s="28">
        <v>1.0</v>
      </c>
      <c r="I1927" s="190" t="s">
        <v>4</v>
      </c>
      <c r="J1927" s="191"/>
      <c r="K1927" s="190" t="s">
        <v>4</v>
      </c>
      <c r="L1927" s="191"/>
      <c r="M1927" s="53"/>
      <c r="N1927" s="53"/>
      <c r="O1927" s="53"/>
    </row>
    <row r="1928">
      <c r="A1928" s="167" t="s">
        <v>600</v>
      </c>
      <c r="B1928" s="243" t="s">
        <v>216</v>
      </c>
      <c r="C1928" s="53"/>
      <c r="D1928" s="244" t="s">
        <v>217</v>
      </c>
      <c r="E1928" s="53"/>
      <c r="F1928" s="53"/>
      <c r="G1928" s="190" t="s">
        <v>14</v>
      </c>
      <c r="H1928" s="28">
        <v>1.0</v>
      </c>
      <c r="I1928" s="190" t="s">
        <v>4</v>
      </c>
      <c r="J1928" s="191"/>
      <c r="K1928" s="190" t="s">
        <v>4</v>
      </c>
      <c r="L1928" s="191"/>
      <c r="M1928" s="53"/>
      <c r="N1928" s="53"/>
      <c r="O1928" s="53"/>
    </row>
    <row r="1929">
      <c r="A1929" s="167" t="s">
        <v>600</v>
      </c>
      <c r="B1929" s="243" t="s">
        <v>216</v>
      </c>
      <c r="C1929" s="53"/>
      <c r="D1929" s="244" t="s">
        <v>217</v>
      </c>
      <c r="E1929" s="53"/>
      <c r="F1929" s="53"/>
      <c r="G1929" s="190" t="s">
        <v>15</v>
      </c>
      <c r="H1929" s="28">
        <v>1.0</v>
      </c>
      <c r="I1929" s="190" t="s">
        <v>4</v>
      </c>
      <c r="J1929" s="191"/>
      <c r="K1929" s="190" t="s">
        <v>4</v>
      </c>
      <c r="L1929" s="191"/>
      <c r="M1929" s="53"/>
      <c r="N1929" s="53"/>
      <c r="O1929" s="53"/>
    </row>
    <row r="1930">
      <c r="A1930" s="167" t="s">
        <v>600</v>
      </c>
      <c r="B1930" s="243" t="s">
        <v>216</v>
      </c>
      <c r="C1930" s="53"/>
      <c r="D1930" s="244" t="s">
        <v>217</v>
      </c>
      <c r="E1930" s="53"/>
      <c r="F1930" s="53"/>
      <c r="G1930" s="190" t="s">
        <v>16</v>
      </c>
      <c r="H1930" s="28">
        <v>1.0</v>
      </c>
      <c r="I1930" s="190" t="s">
        <v>4</v>
      </c>
      <c r="J1930" s="191"/>
      <c r="K1930" s="190" t="s">
        <v>4</v>
      </c>
      <c r="L1930" s="191"/>
      <c r="M1930" s="53"/>
      <c r="N1930" s="53"/>
      <c r="O1930" s="53"/>
    </row>
    <row r="1931">
      <c r="A1931" s="167" t="s">
        <v>600</v>
      </c>
      <c r="B1931" s="243" t="s">
        <v>216</v>
      </c>
      <c r="C1931" s="53"/>
      <c r="D1931" s="244" t="s">
        <v>217</v>
      </c>
      <c r="E1931" s="53"/>
      <c r="F1931" s="53"/>
      <c r="G1931" s="190" t="s">
        <v>17</v>
      </c>
      <c r="H1931" s="28">
        <v>1.0</v>
      </c>
      <c r="I1931" s="190" t="s">
        <v>4</v>
      </c>
      <c r="J1931" s="191"/>
      <c r="K1931" s="190" t="s">
        <v>4</v>
      </c>
      <c r="L1931" s="191"/>
      <c r="M1931" s="53"/>
      <c r="N1931" s="53"/>
      <c r="O1931" s="53"/>
    </row>
    <row r="1932">
      <c r="A1932" s="167" t="s">
        <v>600</v>
      </c>
      <c r="B1932" s="243" t="s">
        <v>216</v>
      </c>
      <c r="C1932" s="53"/>
      <c r="D1932" s="244" t="s">
        <v>217</v>
      </c>
      <c r="E1932" s="53"/>
      <c r="F1932" s="53"/>
      <c r="G1932" s="190" t="s">
        <v>18</v>
      </c>
      <c r="H1932" s="28">
        <v>1.0</v>
      </c>
      <c r="I1932" s="190" t="s">
        <v>4</v>
      </c>
      <c r="J1932" s="191"/>
      <c r="K1932" s="190" t="s">
        <v>4</v>
      </c>
      <c r="L1932" s="191"/>
      <c r="M1932" s="53"/>
      <c r="N1932" s="53"/>
      <c r="O1932" s="53"/>
    </row>
    <row r="1933">
      <c r="A1933" s="167" t="s">
        <v>600</v>
      </c>
      <c r="B1933" s="243" t="s">
        <v>216</v>
      </c>
      <c r="C1933" s="53"/>
      <c r="D1933" s="244" t="s">
        <v>217</v>
      </c>
      <c r="E1933" s="53"/>
      <c r="F1933" s="53"/>
      <c r="G1933" s="190" t="s">
        <v>19</v>
      </c>
      <c r="H1933" s="28">
        <v>1.0</v>
      </c>
      <c r="I1933" s="190" t="s">
        <v>4</v>
      </c>
      <c r="J1933" s="191"/>
      <c r="K1933" s="190" t="s">
        <v>4</v>
      </c>
      <c r="L1933" s="191"/>
      <c r="M1933" s="53"/>
      <c r="N1933" s="53"/>
      <c r="O1933" s="53"/>
    </row>
    <row r="1934">
      <c r="A1934" s="167" t="s">
        <v>600</v>
      </c>
      <c r="B1934" s="243" t="s">
        <v>216</v>
      </c>
      <c r="C1934" s="53"/>
      <c r="D1934" s="244" t="s">
        <v>217</v>
      </c>
      <c r="E1934" s="53"/>
      <c r="F1934" s="53"/>
      <c r="G1934" s="190" t="s">
        <v>20</v>
      </c>
      <c r="H1934" s="28">
        <v>1.0</v>
      </c>
      <c r="I1934" s="190" t="s">
        <v>4</v>
      </c>
      <c r="J1934" s="191"/>
      <c r="K1934" s="190" t="s">
        <v>4</v>
      </c>
      <c r="L1934" s="191"/>
      <c r="M1934" s="53"/>
      <c r="N1934" s="53"/>
      <c r="O1934" s="53"/>
    </row>
    <row r="1935">
      <c r="A1935" s="167" t="s">
        <v>600</v>
      </c>
      <c r="B1935" s="243" t="s">
        <v>216</v>
      </c>
      <c r="C1935" s="53"/>
      <c r="D1935" s="244" t="s">
        <v>217</v>
      </c>
      <c r="E1935" s="53"/>
      <c r="F1935" s="53"/>
      <c r="G1935" s="190" t="s">
        <v>21</v>
      </c>
      <c r="H1935" s="28">
        <v>1.0</v>
      </c>
      <c r="I1935" s="190" t="s">
        <v>7</v>
      </c>
      <c r="J1935" s="191"/>
      <c r="K1935" s="190" t="s">
        <v>7</v>
      </c>
      <c r="L1935" s="191"/>
      <c r="M1935" s="53"/>
      <c r="N1935" s="53"/>
      <c r="O1935" s="53"/>
    </row>
    <row r="1936">
      <c r="A1936" s="167" t="s">
        <v>600</v>
      </c>
      <c r="B1936" s="243" t="s">
        <v>216</v>
      </c>
      <c r="C1936" s="53"/>
      <c r="D1936" s="244" t="s">
        <v>217</v>
      </c>
      <c r="E1936" s="53"/>
      <c r="F1936" s="53"/>
      <c r="G1936" s="190" t="s">
        <v>161</v>
      </c>
      <c r="H1936" s="28">
        <v>1.0</v>
      </c>
      <c r="I1936" s="190" t="s">
        <v>7</v>
      </c>
      <c r="J1936" s="191"/>
      <c r="K1936" s="190" t="s">
        <v>7</v>
      </c>
      <c r="L1936" s="191"/>
      <c r="M1936" s="53"/>
      <c r="N1936" s="53"/>
      <c r="O1936" s="53"/>
    </row>
    <row r="1937">
      <c r="A1937" s="167" t="s">
        <v>600</v>
      </c>
      <c r="B1937" s="243" t="s">
        <v>216</v>
      </c>
      <c r="C1937" s="53"/>
      <c r="D1937" s="244" t="s">
        <v>217</v>
      </c>
      <c r="E1937" s="53"/>
      <c r="F1937" s="53"/>
      <c r="G1937" s="190" t="s">
        <v>162</v>
      </c>
      <c r="H1937" s="28">
        <v>1.0</v>
      </c>
      <c r="I1937" s="190" t="s">
        <v>7</v>
      </c>
      <c r="J1937" s="191"/>
      <c r="K1937" s="190" t="s">
        <v>7</v>
      </c>
      <c r="L1937" s="191"/>
      <c r="M1937" s="53"/>
      <c r="N1937" s="53"/>
      <c r="O1937" s="53"/>
    </row>
    <row r="1938">
      <c r="A1938" s="167" t="s">
        <v>600</v>
      </c>
      <c r="B1938" s="243" t="s">
        <v>216</v>
      </c>
      <c r="C1938" s="53"/>
      <c r="D1938" s="244" t="s">
        <v>217</v>
      </c>
      <c r="E1938" s="53"/>
      <c r="F1938" s="53"/>
      <c r="G1938" s="190" t="s">
        <v>163</v>
      </c>
      <c r="H1938" s="28">
        <v>1.0</v>
      </c>
      <c r="I1938" s="190" t="s">
        <v>7</v>
      </c>
      <c r="J1938" s="191"/>
      <c r="K1938" s="190" t="s">
        <v>7</v>
      </c>
      <c r="L1938" s="191"/>
      <c r="M1938" s="53"/>
      <c r="N1938" s="53"/>
      <c r="O1938" s="53"/>
    </row>
    <row r="1939">
      <c r="A1939" s="167" t="s">
        <v>600</v>
      </c>
      <c r="B1939" s="243" t="s">
        <v>216</v>
      </c>
      <c r="C1939" s="53"/>
      <c r="D1939" s="244" t="s">
        <v>217</v>
      </c>
      <c r="E1939" s="53"/>
      <c r="F1939" s="53"/>
      <c r="G1939" s="190" t="s">
        <v>164</v>
      </c>
      <c r="H1939" s="28">
        <v>1.0</v>
      </c>
      <c r="I1939" s="190" t="s">
        <v>7</v>
      </c>
      <c r="J1939" s="191">
        <v>893.0</v>
      </c>
      <c r="K1939" s="190" t="s">
        <v>7</v>
      </c>
      <c r="L1939" s="191">
        <v>893.0</v>
      </c>
      <c r="M1939" s="53"/>
      <c r="N1939" s="53"/>
      <c r="O1939" s="53"/>
    </row>
    <row r="1940">
      <c r="A1940" s="167" t="s">
        <v>600</v>
      </c>
      <c r="B1940" s="243" t="s">
        <v>216</v>
      </c>
      <c r="C1940" s="53"/>
      <c r="D1940" s="244" t="s">
        <v>217</v>
      </c>
      <c r="E1940" s="53"/>
      <c r="F1940" s="53"/>
      <c r="G1940" s="190" t="s">
        <v>165</v>
      </c>
      <c r="H1940" s="28">
        <v>1.0</v>
      </c>
      <c r="I1940" s="190" t="s">
        <v>7</v>
      </c>
      <c r="J1940" s="191">
        <v>400.0</v>
      </c>
      <c r="K1940" s="190" t="s">
        <v>7</v>
      </c>
      <c r="L1940" s="191">
        <v>400.0</v>
      </c>
      <c r="M1940" s="53"/>
      <c r="N1940" s="53"/>
      <c r="O1940" s="53"/>
    </row>
    <row r="1941">
      <c r="A1941" s="167" t="s">
        <v>600</v>
      </c>
      <c r="B1941" s="243" t="s">
        <v>216</v>
      </c>
      <c r="C1941" s="53"/>
      <c r="D1941" s="244" t="s">
        <v>217</v>
      </c>
      <c r="E1941" s="53"/>
      <c r="F1941" s="53"/>
      <c r="G1941" s="190" t="s">
        <v>166</v>
      </c>
      <c r="H1941" s="28">
        <v>1.0</v>
      </c>
      <c r="I1941" s="190" t="s">
        <v>7</v>
      </c>
      <c r="J1941" s="191">
        <v>1336.0</v>
      </c>
      <c r="K1941" s="190" t="s">
        <v>7</v>
      </c>
      <c r="L1941" s="191">
        <v>1336.0</v>
      </c>
      <c r="M1941" s="53"/>
      <c r="N1941" s="53"/>
      <c r="O1941" s="53"/>
    </row>
    <row r="1942">
      <c r="A1942" s="167" t="s">
        <v>600</v>
      </c>
      <c r="B1942" s="243" t="s">
        <v>216</v>
      </c>
      <c r="C1942" s="53"/>
      <c r="D1942" s="244" t="s">
        <v>217</v>
      </c>
      <c r="E1942" s="53"/>
      <c r="F1942" s="53"/>
      <c r="G1942" s="190" t="s">
        <v>167</v>
      </c>
      <c r="H1942" s="28">
        <v>1.0</v>
      </c>
      <c r="I1942" s="190" t="s">
        <v>7</v>
      </c>
      <c r="J1942" s="191">
        <v>348.0</v>
      </c>
      <c r="K1942" s="190" t="s">
        <v>7</v>
      </c>
      <c r="L1942" s="191">
        <v>348.0</v>
      </c>
      <c r="M1942" s="53"/>
      <c r="N1942" s="53"/>
      <c r="O1942" s="53"/>
    </row>
    <row r="1943">
      <c r="A1943" s="167" t="s">
        <v>600</v>
      </c>
      <c r="B1943" s="243" t="s">
        <v>216</v>
      </c>
      <c r="C1943" s="53"/>
      <c r="D1943" s="244" t="s">
        <v>217</v>
      </c>
      <c r="E1943" s="53"/>
      <c r="F1943" s="53"/>
      <c r="G1943" s="190" t="s">
        <v>20</v>
      </c>
      <c r="H1943" s="28">
        <v>1.0</v>
      </c>
      <c r="I1943" s="190" t="s">
        <v>7</v>
      </c>
      <c r="J1943" s="191"/>
      <c r="K1943" s="190" t="s">
        <v>7</v>
      </c>
      <c r="L1943" s="191"/>
      <c r="M1943" s="53"/>
      <c r="N1943" s="53"/>
      <c r="O1943" s="53"/>
    </row>
    <row r="1944">
      <c r="A1944" s="167" t="s">
        <v>600</v>
      </c>
      <c r="B1944" s="243" t="s">
        <v>218</v>
      </c>
      <c r="C1944" s="53"/>
      <c r="D1944" s="244" t="s">
        <v>217</v>
      </c>
      <c r="E1944" s="53"/>
      <c r="F1944" s="53"/>
      <c r="G1944" s="190" t="s">
        <v>21</v>
      </c>
      <c r="H1944" s="28">
        <v>1.0</v>
      </c>
      <c r="I1944" s="243" t="s">
        <v>4</v>
      </c>
      <c r="J1944" s="192">
        <v>248.0</v>
      </c>
      <c r="K1944" s="243" t="s">
        <v>4</v>
      </c>
      <c r="L1944" s="192">
        <v>248.0</v>
      </c>
      <c r="M1944" s="53"/>
      <c r="N1944" s="53"/>
      <c r="O1944" s="53"/>
    </row>
    <row r="1945">
      <c r="A1945" s="167" t="s">
        <v>600</v>
      </c>
      <c r="B1945" s="243" t="s">
        <v>218</v>
      </c>
      <c r="C1945" s="53"/>
      <c r="D1945" s="244" t="s">
        <v>217</v>
      </c>
      <c r="E1945" s="53"/>
      <c r="F1945" s="53"/>
      <c r="G1945" s="190" t="s">
        <v>13</v>
      </c>
      <c r="H1945" s="28">
        <v>1.0</v>
      </c>
      <c r="I1945" s="190" t="s">
        <v>4</v>
      </c>
      <c r="J1945" s="191"/>
      <c r="K1945" s="190" t="s">
        <v>4</v>
      </c>
      <c r="L1945" s="191"/>
      <c r="M1945" s="53"/>
      <c r="N1945" s="53"/>
      <c r="O1945" s="53"/>
    </row>
    <row r="1946">
      <c r="A1946" s="167" t="s">
        <v>600</v>
      </c>
      <c r="B1946" s="243" t="s">
        <v>218</v>
      </c>
      <c r="C1946" s="53"/>
      <c r="D1946" s="244" t="s">
        <v>217</v>
      </c>
      <c r="E1946" s="53"/>
      <c r="F1946" s="53"/>
      <c r="G1946" s="190" t="s">
        <v>14</v>
      </c>
      <c r="H1946" s="28">
        <v>1.0</v>
      </c>
      <c r="I1946" s="190" t="s">
        <v>4</v>
      </c>
      <c r="J1946" s="191"/>
      <c r="K1946" s="190" t="s">
        <v>4</v>
      </c>
      <c r="L1946" s="191"/>
      <c r="M1946" s="53"/>
      <c r="N1946" s="53"/>
      <c r="O1946" s="53"/>
    </row>
    <row r="1947">
      <c r="A1947" s="167" t="s">
        <v>600</v>
      </c>
      <c r="B1947" s="243" t="s">
        <v>218</v>
      </c>
      <c r="C1947" s="53"/>
      <c r="D1947" s="244" t="s">
        <v>217</v>
      </c>
      <c r="E1947" s="53"/>
      <c r="F1947" s="53"/>
      <c r="G1947" s="190" t="s">
        <v>15</v>
      </c>
      <c r="H1947" s="28">
        <v>1.0</v>
      </c>
      <c r="I1947" s="190" t="s">
        <v>4</v>
      </c>
      <c r="J1947" s="191"/>
      <c r="K1947" s="190" t="s">
        <v>4</v>
      </c>
      <c r="L1947" s="191"/>
      <c r="M1947" s="53"/>
      <c r="N1947" s="53"/>
      <c r="O1947" s="53"/>
    </row>
    <row r="1948">
      <c r="A1948" s="167" t="s">
        <v>600</v>
      </c>
      <c r="B1948" s="243" t="s">
        <v>218</v>
      </c>
      <c r="C1948" s="53"/>
      <c r="D1948" s="244" t="s">
        <v>217</v>
      </c>
      <c r="E1948" s="53"/>
      <c r="F1948" s="53"/>
      <c r="G1948" s="190" t="s">
        <v>16</v>
      </c>
      <c r="H1948" s="28">
        <v>1.0</v>
      </c>
      <c r="I1948" s="190" t="s">
        <v>4</v>
      </c>
      <c r="J1948" s="191"/>
      <c r="K1948" s="190" t="s">
        <v>4</v>
      </c>
      <c r="L1948" s="191"/>
      <c r="M1948" s="53"/>
      <c r="N1948" s="53"/>
      <c r="O1948" s="53"/>
    </row>
    <row r="1949">
      <c r="A1949" s="167" t="s">
        <v>600</v>
      </c>
      <c r="B1949" s="243" t="s">
        <v>218</v>
      </c>
      <c r="C1949" s="53"/>
      <c r="D1949" s="244" t="s">
        <v>217</v>
      </c>
      <c r="E1949" s="53"/>
      <c r="F1949" s="53"/>
      <c r="G1949" s="190" t="s">
        <v>17</v>
      </c>
      <c r="H1949" s="28">
        <v>1.0</v>
      </c>
      <c r="I1949" s="190" t="s">
        <v>4</v>
      </c>
      <c r="J1949" s="191"/>
      <c r="K1949" s="190" t="s">
        <v>4</v>
      </c>
      <c r="L1949" s="191"/>
      <c r="M1949" s="53"/>
      <c r="N1949" s="53"/>
      <c r="O1949" s="53"/>
    </row>
    <row r="1950">
      <c r="A1950" s="167" t="s">
        <v>600</v>
      </c>
      <c r="B1950" s="243" t="s">
        <v>218</v>
      </c>
      <c r="C1950" s="53"/>
      <c r="D1950" s="244" t="s">
        <v>217</v>
      </c>
      <c r="E1950" s="53"/>
      <c r="F1950" s="53"/>
      <c r="G1950" s="190" t="s">
        <v>18</v>
      </c>
      <c r="H1950" s="28">
        <v>1.0</v>
      </c>
      <c r="I1950" s="190" t="s">
        <v>4</v>
      </c>
      <c r="J1950" s="191"/>
      <c r="K1950" s="190" t="s">
        <v>4</v>
      </c>
      <c r="L1950" s="191"/>
      <c r="M1950" s="53"/>
      <c r="N1950" s="53"/>
      <c r="O1950" s="53"/>
    </row>
    <row r="1951">
      <c r="A1951" s="167" t="s">
        <v>600</v>
      </c>
      <c r="B1951" s="243" t="s">
        <v>218</v>
      </c>
      <c r="C1951" s="53"/>
      <c r="D1951" s="244" t="s">
        <v>217</v>
      </c>
      <c r="E1951" s="53"/>
      <c r="F1951" s="53"/>
      <c r="G1951" s="190" t="s">
        <v>19</v>
      </c>
      <c r="H1951" s="28">
        <v>1.0</v>
      </c>
      <c r="I1951" s="190" t="s">
        <v>4</v>
      </c>
      <c r="J1951" s="191"/>
      <c r="K1951" s="190" t="s">
        <v>4</v>
      </c>
      <c r="L1951" s="191"/>
      <c r="M1951" s="53"/>
      <c r="N1951" s="53"/>
      <c r="O1951" s="53"/>
    </row>
    <row r="1952">
      <c r="A1952" s="167" t="s">
        <v>600</v>
      </c>
      <c r="B1952" s="243" t="s">
        <v>218</v>
      </c>
      <c r="C1952" s="53"/>
      <c r="D1952" s="244" t="s">
        <v>217</v>
      </c>
      <c r="E1952" s="53"/>
      <c r="F1952" s="53"/>
      <c r="G1952" s="190" t="s">
        <v>20</v>
      </c>
      <c r="H1952" s="28">
        <v>1.0</v>
      </c>
      <c r="I1952" s="190" t="s">
        <v>4</v>
      </c>
      <c r="J1952" s="191"/>
      <c r="K1952" s="190" t="s">
        <v>4</v>
      </c>
      <c r="L1952" s="191"/>
      <c r="M1952" s="53"/>
      <c r="N1952" s="53"/>
      <c r="O1952" s="53"/>
    </row>
    <row r="1953">
      <c r="A1953" s="167" t="s">
        <v>600</v>
      </c>
      <c r="B1953" s="243" t="s">
        <v>218</v>
      </c>
      <c r="C1953" s="53"/>
      <c r="D1953" s="244" t="s">
        <v>217</v>
      </c>
      <c r="E1953" s="53"/>
      <c r="F1953" s="53"/>
      <c r="G1953" s="190" t="s">
        <v>21</v>
      </c>
      <c r="H1953" s="28">
        <v>1.0</v>
      </c>
      <c r="I1953" s="190" t="s">
        <v>7</v>
      </c>
      <c r="J1953" s="191">
        <v>406.0</v>
      </c>
      <c r="K1953" s="190" t="s">
        <v>7</v>
      </c>
      <c r="L1953" s="191">
        <v>406.0</v>
      </c>
      <c r="M1953" s="53"/>
      <c r="N1953" s="53"/>
      <c r="O1953" s="53"/>
    </row>
    <row r="1954">
      <c r="A1954" s="167" t="s">
        <v>600</v>
      </c>
      <c r="B1954" s="243" t="s">
        <v>218</v>
      </c>
      <c r="C1954" s="53"/>
      <c r="D1954" s="244" t="s">
        <v>217</v>
      </c>
      <c r="E1954" s="53"/>
      <c r="F1954" s="53"/>
      <c r="G1954" s="190" t="s">
        <v>161</v>
      </c>
      <c r="H1954" s="28">
        <v>1.0</v>
      </c>
      <c r="I1954" s="190" t="s">
        <v>7</v>
      </c>
      <c r="J1954" s="191"/>
      <c r="K1954" s="190" t="s">
        <v>7</v>
      </c>
      <c r="L1954" s="191"/>
      <c r="M1954" s="53"/>
      <c r="N1954" s="53"/>
      <c r="O1954" s="53"/>
    </row>
    <row r="1955">
      <c r="A1955" s="167" t="s">
        <v>600</v>
      </c>
      <c r="B1955" s="243" t="s">
        <v>218</v>
      </c>
      <c r="C1955" s="53"/>
      <c r="D1955" s="244" t="s">
        <v>217</v>
      </c>
      <c r="E1955" s="53"/>
      <c r="F1955" s="53"/>
      <c r="G1955" s="190" t="s">
        <v>162</v>
      </c>
      <c r="H1955" s="28">
        <v>1.0</v>
      </c>
      <c r="I1955" s="190" t="s">
        <v>7</v>
      </c>
      <c r="J1955" s="191"/>
      <c r="K1955" s="190" t="s">
        <v>7</v>
      </c>
      <c r="L1955" s="191"/>
      <c r="M1955" s="53"/>
      <c r="N1955" s="53"/>
      <c r="O1955" s="53"/>
    </row>
    <row r="1956">
      <c r="A1956" s="167" t="s">
        <v>600</v>
      </c>
      <c r="B1956" s="243" t="s">
        <v>218</v>
      </c>
      <c r="C1956" s="53"/>
      <c r="D1956" s="244" t="s">
        <v>217</v>
      </c>
      <c r="E1956" s="53"/>
      <c r="F1956" s="53"/>
      <c r="G1956" s="190" t="s">
        <v>163</v>
      </c>
      <c r="H1956" s="28">
        <v>1.0</v>
      </c>
      <c r="I1956" s="190" t="s">
        <v>7</v>
      </c>
      <c r="J1956" s="191"/>
      <c r="K1956" s="190" t="s">
        <v>7</v>
      </c>
      <c r="L1956" s="191"/>
      <c r="M1956" s="53"/>
      <c r="N1956" s="53"/>
      <c r="O1956" s="53"/>
    </row>
    <row r="1957">
      <c r="A1957" s="167" t="s">
        <v>600</v>
      </c>
      <c r="B1957" s="243" t="s">
        <v>218</v>
      </c>
      <c r="C1957" s="53"/>
      <c r="D1957" s="244" t="s">
        <v>217</v>
      </c>
      <c r="E1957" s="53"/>
      <c r="F1957" s="53"/>
      <c r="G1957" s="190" t="s">
        <v>164</v>
      </c>
      <c r="H1957" s="28">
        <v>1.0</v>
      </c>
      <c r="I1957" s="190" t="s">
        <v>7</v>
      </c>
      <c r="J1957" s="191"/>
      <c r="K1957" s="190" t="s">
        <v>7</v>
      </c>
      <c r="L1957" s="191"/>
      <c r="M1957" s="53"/>
      <c r="N1957" s="53"/>
      <c r="O1957" s="53"/>
    </row>
    <row r="1958">
      <c r="A1958" s="167" t="s">
        <v>600</v>
      </c>
      <c r="B1958" s="243" t="s">
        <v>218</v>
      </c>
      <c r="C1958" s="53"/>
      <c r="D1958" s="244" t="s">
        <v>217</v>
      </c>
      <c r="E1958" s="53"/>
      <c r="F1958" s="53"/>
      <c r="G1958" s="190" t="s">
        <v>165</v>
      </c>
      <c r="H1958" s="28">
        <v>1.0</v>
      </c>
      <c r="I1958" s="190" t="s">
        <v>7</v>
      </c>
      <c r="J1958" s="191"/>
      <c r="K1958" s="190" t="s">
        <v>7</v>
      </c>
      <c r="L1958" s="191"/>
      <c r="M1958" s="53"/>
      <c r="N1958" s="53"/>
      <c r="O1958" s="53"/>
    </row>
    <row r="1959">
      <c r="A1959" s="167" t="s">
        <v>600</v>
      </c>
      <c r="B1959" s="243" t="s">
        <v>218</v>
      </c>
      <c r="C1959" s="53"/>
      <c r="D1959" s="244" t="s">
        <v>217</v>
      </c>
      <c r="E1959" s="53"/>
      <c r="F1959" s="53"/>
      <c r="G1959" s="190" t="s">
        <v>166</v>
      </c>
      <c r="H1959" s="28">
        <v>1.0</v>
      </c>
      <c r="I1959" s="190" t="s">
        <v>7</v>
      </c>
      <c r="J1959" s="191">
        <v>0.0</v>
      </c>
      <c r="K1959" s="190" t="s">
        <v>7</v>
      </c>
      <c r="L1959" s="191">
        <v>0.0</v>
      </c>
      <c r="M1959" s="53"/>
      <c r="N1959" s="53"/>
      <c r="O1959" s="53"/>
    </row>
    <row r="1960">
      <c r="A1960" s="167" t="s">
        <v>600</v>
      </c>
      <c r="B1960" s="243" t="s">
        <v>218</v>
      </c>
      <c r="C1960" s="53"/>
      <c r="D1960" s="244" t="s">
        <v>217</v>
      </c>
      <c r="E1960" s="53"/>
      <c r="F1960" s="53"/>
      <c r="G1960" s="190" t="s">
        <v>167</v>
      </c>
      <c r="H1960" s="28">
        <v>1.0</v>
      </c>
      <c r="I1960" s="190" t="s">
        <v>7</v>
      </c>
      <c r="J1960" s="191"/>
      <c r="K1960" s="190" t="s">
        <v>7</v>
      </c>
      <c r="L1960" s="191"/>
      <c r="M1960" s="53"/>
      <c r="N1960" s="53"/>
      <c r="O1960" s="53"/>
    </row>
    <row r="1961">
      <c r="A1961" s="167" t="s">
        <v>600</v>
      </c>
      <c r="B1961" s="243" t="s">
        <v>218</v>
      </c>
      <c r="C1961" s="53"/>
      <c r="D1961" s="244" t="s">
        <v>217</v>
      </c>
      <c r="E1961" s="53"/>
      <c r="F1961" s="53"/>
      <c r="G1961" s="190" t="s">
        <v>20</v>
      </c>
      <c r="H1961" s="28">
        <v>1.0</v>
      </c>
      <c r="I1961" s="190" t="s">
        <v>7</v>
      </c>
      <c r="J1961" s="191"/>
      <c r="K1961" s="190" t="s">
        <v>7</v>
      </c>
      <c r="L1961" s="191"/>
      <c r="M1961" s="53"/>
      <c r="N1961" s="53"/>
      <c r="O1961" s="53"/>
    </row>
    <row r="1962">
      <c r="A1962" s="167" t="s">
        <v>600</v>
      </c>
      <c r="B1962" s="243" t="s">
        <v>220</v>
      </c>
      <c r="C1962" s="53"/>
      <c r="D1962" s="244" t="s">
        <v>221</v>
      </c>
      <c r="E1962" s="53"/>
      <c r="F1962" s="53"/>
      <c r="G1962" s="190" t="s">
        <v>21</v>
      </c>
      <c r="H1962" s="28">
        <v>1.0</v>
      </c>
      <c r="I1962" s="243" t="s">
        <v>4</v>
      </c>
      <c r="J1962" s="192">
        <v>60.0</v>
      </c>
      <c r="K1962" s="243" t="s">
        <v>4</v>
      </c>
      <c r="L1962" s="192">
        <v>60.0</v>
      </c>
      <c r="M1962" s="53"/>
      <c r="N1962" s="53"/>
      <c r="O1962" s="53"/>
    </row>
    <row r="1963">
      <c r="A1963" s="167" t="s">
        <v>600</v>
      </c>
      <c r="B1963" s="243" t="s">
        <v>220</v>
      </c>
      <c r="C1963" s="53"/>
      <c r="D1963" s="244" t="s">
        <v>221</v>
      </c>
      <c r="E1963" s="53"/>
      <c r="F1963" s="53"/>
      <c r="G1963" s="190" t="s">
        <v>13</v>
      </c>
      <c r="H1963" s="28">
        <v>1.0</v>
      </c>
      <c r="I1963" s="190" t="s">
        <v>4</v>
      </c>
      <c r="J1963" s="191"/>
      <c r="K1963" s="190" t="s">
        <v>4</v>
      </c>
      <c r="L1963" s="191"/>
      <c r="M1963" s="53"/>
      <c r="N1963" s="53"/>
      <c r="O1963" s="53"/>
    </row>
    <row r="1964">
      <c r="A1964" s="167" t="s">
        <v>600</v>
      </c>
      <c r="B1964" s="243" t="s">
        <v>220</v>
      </c>
      <c r="C1964" s="53"/>
      <c r="D1964" s="244" t="s">
        <v>221</v>
      </c>
      <c r="E1964" s="53"/>
      <c r="F1964" s="53"/>
      <c r="G1964" s="190" t="s">
        <v>14</v>
      </c>
      <c r="H1964" s="28">
        <v>1.0</v>
      </c>
      <c r="I1964" s="190" t="s">
        <v>4</v>
      </c>
      <c r="J1964" s="191"/>
      <c r="K1964" s="190" t="s">
        <v>4</v>
      </c>
      <c r="L1964" s="191"/>
      <c r="M1964" s="53"/>
      <c r="N1964" s="53"/>
      <c r="O1964" s="53"/>
    </row>
    <row r="1965">
      <c r="A1965" s="167" t="s">
        <v>600</v>
      </c>
      <c r="B1965" s="243" t="s">
        <v>220</v>
      </c>
      <c r="C1965" s="53"/>
      <c r="D1965" s="244" t="s">
        <v>221</v>
      </c>
      <c r="E1965" s="53"/>
      <c r="F1965" s="53"/>
      <c r="G1965" s="190" t="s">
        <v>15</v>
      </c>
      <c r="H1965" s="28">
        <v>1.0</v>
      </c>
      <c r="I1965" s="190" t="s">
        <v>4</v>
      </c>
      <c r="J1965" s="191"/>
      <c r="K1965" s="190" t="s">
        <v>4</v>
      </c>
      <c r="L1965" s="191"/>
      <c r="M1965" s="53"/>
      <c r="N1965" s="53"/>
      <c r="O1965" s="53"/>
    </row>
    <row r="1966">
      <c r="A1966" s="167" t="s">
        <v>600</v>
      </c>
      <c r="B1966" s="243" t="s">
        <v>220</v>
      </c>
      <c r="C1966" s="53"/>
      <c r="D1966" s="244" t="s">
        <v>221</v>
      </c>
      <c r="E1966" s="53"/>
      <c r="F1966" s="53"/>
      <c r="G1966" s="190" t="s">
        <v>16</v>
      </c>
      <c r="H1966" s="28">
        <v>1.0</v>
      </c>
      <c r="I1966" s="190" t="s">
        <v>4</v>
      </c>
      <c r="J1966" s="191"/>
      <c r="K1966" s="190" t="s">
        <v>4</v>
      </c>
      <c r="L1966" s="191"/>
      <c r="M1966" s="53"/>
      <c r="N1966" s="53"/>
      <c r="O1966" s="53"/>
    </row>
    <row r="1967">
      <c r="A1967" s="167" t="s">
        <v>600</v>
      </c>
      <c r="B1967" s="243" t="s">
        <v>220</v>
      </c>
      <c r="C1967" s="53"/>
      <c r="D1967" s="244" t="s">
        <v>221</v>
      </c>
      <c r="E1967" s="53"/>
      <c r="F1967" s="53"/>
      <c r="G1967" s="190" t="s">
        <v>17</v>
      </c>
      <c r="H1967" s="28">
        <v>1.0</v>
      </c>
      <c r="I1967" s="190" t="s">
        <v>4</v>
      </c>
      <c r="J1967" s="191"/>
      <c r="K1967" s="190" t="s">
        <v>4</v>
      </c>
      <c r="L1967" s="191"/>
      <c r="M1967" s="53"/>
      <c r="N1967" s="53"/>
      <c r="O1967" s="53"/>
    </row>
    <row r="1968">
      <c r="A1968" s="167" t="s">
        <v>600</v>
      </c>
      <c r="B1968" s="243" t="s">
        <v>220</v>
      </c>
      <c r="C1968" s="53"/>
      <c r="D1968" s="244" t="s">
        <v>221</v>
      </c>
      <c r="E1968" s="53"/>
      <c r="F1968" s="53"/>
      <c r="G1968" s="190" t="s">
        <v>18</v>
      </c>
      <c r="H1968" s="28">
        <v>1.0</v>
      </c>
      <c r="I1968" s="190" t="s">
        <v>4</v>
      </c>
      <c r="J1968" s="191"/>
      <c r="K1968" s="190" t="s">
        <v>4</v>
      </c>
      <c r="L1968" s="191"/>
      <c r="M1968" s="53"/>
      <c r="N1968" s="53"/>
      <c r="O1968" s="53"/>
    </row>
    <row r="1969">
      <c r="A1969" s="167" t="s">
        <v>600</v>
      </c>
      <c r="B1969" s="243" t="s">
        <v>220</v>
      </c>
      <c r="C1969" s="53"/>
      <c r="D1969" s="244" t="s">
        <v>221</v>
      </c>
      <c r="E1969" s="53"/>
      <c r="F1969" s="53"/>
      <c r="G1969" s="190" t="s">
        <v>19</v>
      </c>
      <c r="H1969" s="28">
        <v>1.0</v>
      </c>
      <c r="I1969" s="190" t="s">
        <v>4</v>
      </c>
      <c r="J1969" s="191"/>
      <c r="K1969" s="190" t="s">
        <v>4</v>
      </c>
      <c r="L1969" s="191"/>
      <c r="M1969" s="53"/>
      <c r="N1969" s="53"/>
      <c r="O1969" s="53"/>
    </row>
    <row r="1970">
      <c r="A1970" s="167" t="s">
        <v>600</v>
      </c>
      <c r="B1970" s="243" t="s">
        <v>220</v>
      </c>
      <c r="C1970" s="53"/>
      <c r="D1970" s="244" t="s">
        <v>221</v>
      </c>
      <c r="E1970" s="53"/>
      <c r="F1970" s="53"/>
      <c r="G1970" s="190" t="s">
        <v>20</v>
      </c>
      <c r="H1970" s="28">
        <v>1.0</v>
      </c>
      <c r="I1970" s="190" t="s">
        <v>4</v>
      </c>
      <c r="J1970" s="191"/>
      <c r="K1970" s="190" t="s">
        <v>4</v>
      </c>
      <c r="L1970" s="191"/>
      <c r="M1970" s="53"/>
      <c r="N1970" s="53"/>
      <c r="O1970" s="53"/>
    </row>
    <row r="1971">
      <c r="A1971" s="167" t="s">
        <v>600</v>
      </c>
      <c r="B1971" s="243" t="s">
        <v>220</v>
      </c>
      <c r="C1971" s="53"/>
      <c r="D1971" s="244" t="s">
        <v>221</v>
      </c>
      <c r="E1971" s="53"/>
      <c r="F1971" s="53"/>
      <c r="G1971" s="190" t="s">
        <v>21</v>
      </c>
      <c r="H1971" s="28">
        <v>1.0</v>
      </c>
      <c r="I1971" s="190" t="s">
        <v>7</v>
      </c>
      <c r="J1971" s="191">
        <v>0.0</v>
      </c>
      <c r="K1971" s="190" t="s">
        <v>7</v>
      </c>
      <c r="L1971" s="191">
        <v>0.0</v>
      </c>
      <c r="M1971" s="53"/>
      <c r="N1971" s="53"/>
      <c r="O1971" s="53"/>
    </row>
    <row r="1972">
      <c r="A1972" s="167" t="s">
        <v>600</v>
      </c>
      <c r="B1972" s="243" t="s">
        <v>220</v>
      </c>
      <c r="C1972" s="53"/>
      <c r="D1972" s="244" t="s">
        <v>221</v>
      </c>
      <c r="E1972" s="53"/>
      <c r="F1972" s="53"/>
      <c r="G1972" s="190" t="s">
        <v>161</v>
      </c>
      <c r="H1972" s="28">
        <v>1.0</v>
      </c>
      <c r="I1972" s="190" t="s">
        <v>7</v>
      </c>
      <c r="J1972" s="191"/>
      <c r="K1972" s="190" t="s">
        <v>7</v>
      </c>
      <c r="L1972" s="191"/>
      <c r="M1972" s="53"/>
      <c r="N1972" s="53"/>
      <c r="O1972" s="53"/>
    </row>
    <row r="1973">
      <c r="A1973" s="167" t="s">
        <v>600</v>
      </c>
      <c r="B1973" s="243" t="s">
        <v>220</v>
      </c>
      <c r="C1973" s="53"/>
      <c r="D1973" s="244" t="s">
        <v>221</v>
      </c>
      <c r="E1973" s="53"/>
      <c r="F1973" s="53"/>
      <c r="G1973" s="190" t="s">
        <v>162</v>
      </c>
      <c r="H1973" s="28">
        <v>1.0</v>
      </c>
      <c r="I1973" s="190" t="s">
        <v>7</v>
      </c>
      <c r="J1973" s="191"/>
      <c r="K1973" s="190" t="s">
        <v>7</v>
      </c>
      <c r="L1973" s="191"/>
      <c r="M1973" s="53"/>
      <c r="N1973" s="53"/>
      <c r="O1973" s="53"/>
    </row>
    <row r="1974">
      <c r="A1974" s="167" t="s">
        <v>600</v>
      </c>
      <c r="B1974" s="243" t="s">
        <v>220</v>
      </c>
      <c r="C1974" s="53"/>
      <c r="D1974" s="244" t="s">
        <v>221</v>
      </c>
      <c r="E1974" s="53"/>
      <c r="F1974" s="53"/>
      <c r="G1974" s="190" t="s">
        <v>163</v>
      </c>
      <c r="H1974" s="28">
        <v>1.0</v>
      </c>
      <c r="I1974" s="190" t="s">
        <v>7</v>
      </c>
      <c r="J1974" s="191"/>
      <c r="K1974" s="190" t="s">
        <v>7</v>
      </c>
      <c r="L1974" s="191"/>
      <c r="M1974" s="53"/>
      <c r="N1974" s="53"/>
      <c r="O1974" s="53"/>
    </row>
    <row r="1975">
      <c r="A1975" s="167" t="s">
        <v>600</v>
      </c>
      <c r="B1975" s="243" t="s">
        <v>220</v>
      </c>
      <c r="C1975" s="53"/>
      <c r="D1975" s="244" t="s">
        <v>221</v>
      </c>
      <c r="E1975" s="53"/>
      <c r="F1975" s="53"/>
      <c r="G1975" s="190" t="s">
        <v>164</v>
      </c>
      <c r="H1975" s="28">
        <v>1.0</v>
      </c>
      <c r="I1975" s="190" t="s">
        <v>7</v>
      </c>
      <c r="J1975" s="191"/>
      <c r="K1975" s="190" t="s">
        <v>7</v>
      </c>
      <c r="L1975" s="191"/>
      <c r="M1975" s="53"/>
      <c r="N1975" s="53"/>
      <c r="O1975" s="53"/>
    </row>
    <row r="1976">
      <c r="A1976" s="167" t="s">
        <v>600</v>
      </c>
      <c r="B1976" s="243" t="s">
        <v>220</v>
      </c>
      <c r="C1976" s="53"/>
      <c r="D1976" s="244" t="s">
        <v>221</v>
      </c>
      <c r="E1976" s="53"/>
      <c r="F1976" s="53"/>
      <c r="G1976" s="190" t="s">
        <v>165</v>
      </c>
      <c r="H1976" s="28">
        <v>1.0</v>
      </c>
      <c r="I1976" s="190" t="s">
        <v>7</v>
      </c>
      <c r="J1976" s="191"/>
      <c r="K1976" s="190" t="s">
        <v>7</v>
      </c>
      <c r="L1976" s="191"/>
      <c r="M1976" s="53"/>
      <c r="N1976" s="53"/>
      <c r="O1976" s="53"/>
    </row>
    <row r="1977">
      <c r="A1977" s="167" t="s">
        <v>600</v>
      </c>
      <c r="B1977" s="243" t="s">
        <v>220</v>
      </c>
      <c r="C1977" s="53"/>
      <c r="D1977" s="244" t="s">
        <v>221</v>
      </c>
      <c r="E1977" s="53"/>
      <c r="F1977" s="53"/>
      <c r="G1977" s="190" t="s">
        <v>166</v>
      </c>
      <c r="H1977" s="28">
        <v>1.0</v>
      </c>
      <c r="I1977" s="190" t="s">
        <v>7</v>
      </c>
      <c r="J1977" s="191"/>
      <c r="K1977" s="190" t="s">
        <v>7</v>
      </c>
      <c r="L1977" s="191"/>
      <c r="M1977" s="53"/>
      <c r="N1977" s="53"/>
      <c r="O1977" s="53"/>
    </row>
    <row r="1978">
      <c r="A1978" s="167" t="s">
        <v>600</v>
      </c>
      <c r="B1978" s="243" t="s">
        <v>220</v>
      </c>
      <c r="C1978" s="53"/>
      <c r="D1978" s="244" t="s">
        <v>221</v>
      </c>
      <c r="E1978" s="53"/>
      <c r="F1978" s="53"/>
      <c r="G1978" s="190" t="s">
        <v>167</v>
      </c>
      <c r="H1978" s="28">
        <v>1.0</v>
      </c>
      <c r="I1978" s="190" t="s">
        <v>7</v>
      </c>
      <c r="J1978" s="191"/>
      <c r="K1978" s="190" t="s">
        <v>7</v>
      </c>
      <c r="L1978" s="191"/>
      <c r="M1978" s="53"/>
      <c r="N1978" s="53"/>
      <c r="O1978" s="53"/>
    </row>
    <row r="1979">
      <c r="A1979" s="167" t="s">
        <v>600</v>
      </c>
      <c r="B1979" s="243" t="s">
        <v>220</v>
      </c>
      <c r="C1979" s="53"/>
      <c r="D1979" s="244" t="s">
        <v>221</v>
      </c>
      <c r="E1979" s="53"/>
      <c r="F1979" s="53"/>
      <c r="G1979" s="190" t="s">
        <v>20</v>
      </c>
      <c r="H1979" s="28">
        <v>1.0</v>
      </c>
      <c r="I1979" s="190" t="s">
        <v>7</v>
      </c>
      <c r="J1979" s="191"/>
      <c r="K1979" s="190" t="s">
        <v>7</v>
      </c>
      <c r="L1979" s="191"/>
      <c r="M1979" s="53"/>
      <c r="N1979" s="53"/>
      <c r="O1979" s="53"/>
    </row>
    <row r="1980">
      <c r="A1980" s="167" t="s">
        <v>600</v>
      </c>
      <c r="B1980" s="243" t="s">
        <v>224</v>
      </c>
      <c r="C1980" s="53"/>
      <c r="D1980" s="244" t="s">
        <v>221</v>
      </c>
      <c r="E1980" s="53"/>
      <c r="F1980" s="53"/>
      <c r="G1980" s="190" t="s">
        <v>21</v>
      </c>
      <c r="H1980" s="28">
        <v>1.0</v>
      </c>
      <c r="I1980" s="243" t="s">
        <v>4</v>
      </c>
      <c r="J1980" s="192">
        <v>140.0</v>
      </c>
      <c r="K1980" s="243" t="s">
        <v>4</v>
      </c>
      <c r="L1980" s="192">
        <v>140.0</v>
      </c>
      <c r="M1980" s="53"/>
      <c r="N1980" s="53"/>
      <c r="O1980" s="53"/>
    </row>
    <row r="1981">
      <c r="A1981" s="167" t="s">
        <v>600</v>
      </c>
      <c r="B1981" s="243" t="s">
        <v>224</v>
      </c>
      <c r="C1981" s="53"/>
      <c r="D1981" s="244" t="s">
        <v>221</v>
      </c>
      <c r="E1981" s="53"/>
      <c r="F1981" s="53"/>
      <c r="G1981" s="190" t="s">
        <v>13</v>
      </c>
      <c r="H1981" s="28">
        <v>1.0</v>
      </c>
      <c r="I1981" s="190" t="s">
        <v>4</v>
      </c>
      <c r="J1981" s="191"/>
      <c r="K1981" s="190" t="s">
        <v>4</v>
      </c>
      <c r="L1981" s="191"/>
      <c r="M1981" s="53"/>
      <c r="N1981" s="53"/>
      <c r="O1981" s="53"/>
    </row>
    <row r="1982">
      <c r="A1982" s="167" t="s">
        <v>600</v>
      </c>
      <c r="B1982" s="243" t="s">
        <v>224</v>
      </c>
      <c r="C1982" s="53"/>
      <c r="D1982" s="244" t="s">
        <v>221</v>
      </c>
      <c r="E1982" s="53"/>
      <c r="F1982" s="53"/>
      <c r="G1982" s="190" t="s">
        <v>14</v>
      </c>
      <c r="H1982" s="28">
        <v>1.0</v>
      </c>
      <c r="I1982" s="190" t="s">
        <v>4</v>
      </c>
      <c r="J1982" s="191"/>
      <c r="K1982" s="190" t="s">
        <v>4</v>
      </c>
      <c r="L1982" s="191"/>
      <c r="M1982" s="53"/>
      <c r="N1982" s="53"/>
      <c r="O1982" s="53"/>
    </row>
    <row r="1983">
      <c r="A1983" s="167" t="s">
        <v>600</v>
      </c>
      <c r="B1983" s="243" t="s">
        <v>224</v>
      </c>
      <c r="C1983" s="53"/>
      <c r="D1983" s="244" t="s">
        <v>221</v>
      </c>
      <c r="E1983" s="53"/>
      <c r="F1983" s="53"/>
      <c r="G1983" s="190" t="s">
        <v>15</v>
      </c>
      <c r="H1983" s="28">
        <v>1.0</v>
      </c>
      <c r="I1983" s="190" t="s">
        <v>4</v>
      </c>
      <c r="J1983" s="191"/>
      <c r="K1983" s="190" t="s">
        <v>4</v>
      </c>
      <c r="L1983" s="191"/>
      <c r="M1983" s="53"/>
      <c r="N1983" s="53"/>
      <c r="O1983" s="53"/>
    </row>
    <row r="1984">
      <c r="A1984" s="167" t="s">
        <v>600</v>
      </c>
      <c r="B1984" s="243" t="s">
        <v>224</v>
      </c>
      <c r="C1984" s="53"/>
      <c r="D1984" s="244" t="s">
        <v>221</v>
      </c>
      <c r="E1984" s="53"/>
      <c r="F1984" s="53"/>
      <c r="G1984" s="190" t="s">
        <v>16</v>
      </c>
      <c r="H1984" s="28">
        <v>1.0</v>
      </c>
      <c r="I1984" s="190" t="s">
        <v>4</v>
      </c>
      <c r="J1984" s="191"/>
      <c r="K1984" s="190" t="s">
        <v>4</v>
      </c>
      <c r="L1984" s="191"/>
      <c r="M1984" s="53"/>
      <c r="N1984" s="53"/>
      <c r="O1984" s="53"/>
    </row>
    <row r="1985">
      <c r="A1985" s="167" t="s">
        <v>600</v>
      </c>
      <c r="B1985" s="243" t="s">
        <v>224</v>
      </c>
      <c r="C1985" s="53"/>
      <c r="D1985" s="244" t="s">
        <v>221</v>
      </c>
      <c r="E1985" s="53"/>
      <c r="F1985" s="53"/>
      <c r="G1985" s="190" t="s">
        <v>17</v>
      </c>
      <c r="H1985" s="28">
        <v>1.0</v>
      </c>
      <c r="I1985" s="190" t="s">
        <v>4</v>
      </c>
      <c r="J1985" s="191"/>
      <c r="K1985" s="190" t="s">
        <v>4</v>
      </c>
      <c r="L1985" s="191"/>
      <c r="M1985" s="53"/>
      <c r="N1985" s="53"/>
      <c r="O1985" s="53"/>
    </row>
    <row r="1986">
      <c r="A1986" s="167" t="s">
        <v>600</v>
      </c>
      <c r="B1986" s="243" t="s">
        <v>224</v>
      </c>
      <c r="C1986" s="53"/>
      <c r="D1986" s="244" t="s">
        <v>221</v>
      </c>
      <c r="E1986" s="53"/>
      <c r="F1986" s="53"/>
      <c r="G1986" s="190" t="s">
        <v>18</v>
      </c>
      <c r="H1986" s="28">
        <v>1.0</v>
      </c>
      <c r="I1986" s="190" t="s">
        <v>4</v>
      </c>
      <c r="J1986" s="191"/>
      <c r="K1986" s="190" t="s">
        <v>4</v>
      </c>
      <c r="L1986" s="191"/>
      <c r="M1986" s="53"/>
      <c r="N1986" s="53"/>
      <c r="O1986" s="53"/>
    </row>
    <row r="1987">
      <c r="A1987" s="167" t="s">
        <v>600</v>
      </c>
      <c r="B1987" s="243" t="s">
        <v>224</v>
      </c>
      <c r="C1987" s="53"/>
      <c r="D1987" s="244" t="s">
        <v>221</v>
      </c>
      <c r="E1987" s="53"/>
      <c r="F1987" s="53"/>
      <c r="G1987" s="190" t="s">
        <v>19</v>
      </c>
      <c r="H1987" s="28">
        <v>1.0</v>
      </c>
      <c r="I1987" s="190" t="s">
        <v>4</v>
      </c>
      <c r="J1987" s="191"/>
      <c r="K1987" s="190" t="s">
        <v>4</v>
      </c>
      <c r="L1987" s="191"/>
      <c r="M1987" s="53"/>
      <c r="N1987" s="53"/>
      <c r="O1987" s="53"/>
    </row>
    <row r="1988">
      <c r="A1988" s="167" t="s">
        <v>600</v>
      </c>
      <c r="B1988" s="243" t="s">
        <v>224</v>
      </c>
      <c r="C1988" s="53"/>
      <c r="D1988" s="244" t="s">
        <v>221</v>
      </c>
      <c r="E1988" s="53"/>
      <c r="F1988" s="53"/>
      <c r="G1988" s="190" t="s">
        <v>20</v>
      </c>
      <c r="H1988" s="28">
        <v>1.0</v>
      </c>
      <c r="I1988" s="190" t="s">
        <v>4</v>
      </c>
      <c r="J1988" s="191"/>
      <c r="K1988" s="190" t="s">
        <v>4</v>
      </c>
      <c r="L1988" s="191"/>
      <c r="M1988" s="53"/>
      <c r="N1988" s="53"/>
      <c r="O1988" s="53"/>
    </row>
    <row r="1989">
      <c r="A1989" s="167" t="s">
        <v>600</v>
      </c>
      <c r="B1989" s="243" t="s">
        <v>224</v>
      </c>
      <c r="C1989" s="53"/>
      <c r="D1989" s="244" t="s">
        <v>221</v>
      </c>
      <c r="E1989" s="53"/>
      <c r="F1989" s="53"/>
      <c r="G1989" s="190" t="s">
        <v>21</v>
      </c>
      <c r="H1989" s="28">
        <v>1.0</v>
      </c>
      <c r="I1989" s="190" t="s">
        <v>7</v>
      </c>
      <c r="J1989" s="191">
        <v>0.0</v>
      </c>
      <c r="K1989" s="190" t="s">
        <v>7</v>
      </c>
      <c r="L1989" s="191">
        <v>0.0</v>
      </c>
      <c r="M1989" s="53"/>
      <c r="N1989" s="53"/>
      <c r="O1989" s="53"/>
    </row>
    <row r="1990">
      <c r="A1990" s="167" t="s">
        <v>600</v>
      </c>
      <c r="B1990" s="243" t="s">
        <v>224</v>
      </c>
      <c r="C1990" s="53"/>
      <c r="D1990" s="244" t="s">
        <v>221</v>
      </c>
      <c r="E1990" s="53"/>
      <c r="F1990" s="53"/>
      <c r="G1990" s="190" t="s">
        <v>161</v>
      </c>
      <c r="H1990" s="28">
        <v>1.0</v>
      </c>
      <c r="I1990" s="190" t="s">
        <v>7</v>
      </c>
      <c r="J1990" s="191"/>
      <c r="K1990" s="190" t="s">
        <v>7</v>
      </c>
      <c r="L1990" s="191"/>
      <c r="M1990" s="53"/>
      <c r="N1990" s="53"/>
      <c r="O1990" s="53"/>
    </row>
    <row r="1991">
      <c r="A1991" s="167" t="s">
        <v>600</v>
      </c>
      <c r="B1991" s="243" t="s">
        <v>224</v>
      </c>
      <c r="C1991" s="53"/>
      <c r="D1991" s="244" t="s">
        <v>221</v>
      </c>
      <c r="E1991" s="53"/>
      <c r="F1991" s="53"/>
      <c r="G1991" s="190" t="s">
        <v>162</v>
      </c>
      <c r="H1991" s="28">
        <v>1.0</v>
      </c>
      <c r="I1991" s="190" t="s">
        <v>7</v>
      </c>
      <c r="J1991" s="191"/>
      <c r="K1991" s="190" t="s">
        <v>7</v>
      </c>
      <c r="L1991" s="191"/>
      <c r="M1991" s="53"/>
      <c r="N1991" s="53"/>
      <c r="O1991" s="53"/>
    </row>
    <row r="1992">
      <c r="A1992" s="167" t="s">
        <v>600</v>
      </c>
      <c r="B1992" s="243" t="s">
        <v>224</v>
      </c>
      <c r="C1992" s="53"/>
      <c r="D1992" s="244" t="s">
        <v>221</v>
      </c>
      <c r="E1992" s="53"/>
      <c r="F1992" s="53"/>
      <c r="G1992" s="190" t="s">
        <v>163</v>
      </c>
      <c r="H1992" s="28">
        <v>1.0</v>
      </c>
      <c r="I1992" s="190" t="s">
        <v>7</v>
      </c>
      <c r="J1992" s="191"/>
      <c r="K1992" s="190" t="s">
        <v>7</v>
      </c>
      <c r="L1992" s="191"/>
      <c r="M1992" s="53"/>
      <c r="N1992" s="53"/>
      <c r="O1992" s="53"/>
    </row>
    <row r="1993">
      <c r="A1993" s="167" t="s">
        <v>600</v>
      </c>
      <c r="B1993" s="243" t="s">
        <v>224</v>
      </c>
      <c r="C1993" s="53"/>
      <c r="D1993" s="244" t="s">
        <v>221</v>
      </c>
      <c r="E1993" s="53"/>
      <c r="F1993" s="53"/>
      <c r="G1993" s="190" t="s">
        <v>164</v>
      </c>
      <c r="H1993" s="28">
        <v>1.0</v>
      </c>
      <c r="I1993" s="190" t="s">
        <v>7</v>
      </c>
      <c r="J1993" s="191"/>
      <c r="K1993" s="190" t="s">
        <v>7</v>
      </c>
      <c r="L1993" s="191"/>
      <c r="M1993" s="53"/>
      <c r="N1993" s="53"/>
      <c r="O1993" s="53"/>
    </row>
    <row r="1994">
      <c r="A1994" s="167" t="s">
        <v>600</v>
      </c>
      <c r="B1994" s="243" t="s">
        <v>224</v>
      </c>
      <c r="C1994" s="53"/>
      <c r="D1994" s="244" t="s">
        <v>221</v>
      </c>
      <c r="E1994" s="53"/>
      <c r="F1994" s="53"/>
      <c r="G1994" s="190" t="s">
        <v>165</v>
      </c>
      <c r="H1994" s="28">
        <v>1.0</v>
      </c>
      <c r="I1994" s="190" t="s">
        <v>7</v>
      </c>
      <c r="J1994" s="191"/>
      <c r="K1994" s="190" t="s">
        <v>7</v>
      </c>
      <c r="L1994" s="191"/>
      <c r="M1994" s="53"/>
      <c r="N1994" s="53"/>
      <c r="O1994" s="53"/>
    </row>
    <row r="1995">
      <c r="A1995" s="167" t="s">
        <v>600</v>
      </c>
      <c r="B1995" s="243" t="s">
        <v>224</v>
      </c>
      <c r="C1995" s="53"/>
      <c r="D1995" s="244" t="s">
        <v>221</v>
      </c>
      <c r="E1995" s="53"/>
      <c r="F1995" s="53"/>
      <c r="G1995" s="190" t="s">
        <v>166</v>
      </c>
      <c r="H1995" s="28">
        <v>1.0</v>
      </c>
      <c r="I1995" s="190" t="s">
        <v>7</v>
      </c>
      <c r="J1995" s="191"/>
      <c r="K1995" s="190" t="s">
        <v>7</v>
      </c>
      <c r="L1995" s="191"/>
      <c r="M1995" s="53"/>
      <c r="N1995" s="53"/>
      <c r="O1995" s="53"/>
    </row>
    <row r="1996">
      <c r="A1996" s="167" t="s">
        <v>600</v>
      </c>
      <c r="B1996" s="243" t="s">
        <v>224</v>
      </c>
      <c r="C1996" s="53"/>
      <c r="D1996" s="244" t="s">
        <v>221</v>
      </c>
      <c r="E1996" s="53"/>
      <c r="F1996" s="53"/>
      <c r="G1996" s="190" t="s">
        <v>167</v>
      </c>
      <c r="H1996" s="28">
        <v>1.0</v>
      </c>
      <c r="I1996" s="190" t="s">
        <v>7</v>
      </c>
      <c r="J1996" s="191"/>
      <c r="K1996" s="190" t="s">
        <v>7</v>
      </c>
      <c r="L1996" s="191"/>
      <c r="M1996" s="53"/>
      <c r="N1996" s="53"/>
      <c r="O1996" s="53"/>
    </row>
    <row r="1997">
      <c r="A1997" s="167" t="s">
        <v>600</v>
      </c>
      <c r="B1997" s="243" t="s">
        <v>224</v>
      </c>
      <c r="C1997" s="53"/>
      <c r="D1997" s="244" t="s">
        <v>221</v>
      </c>
      <c r="E1997" s="53"/>
      <c r="F1997" s="53"/>
      <c r="G1997" s="190" t="s">
        <v>20</v>
      </c>
      <c r="H1997" s="28">
        <v>1.0</v>
      </c>
      <c r="I1997" s="190" t="s">
        <v>7</v>
      </c>
      <c r="J1997" s="191"/>
      <c r="K1997" s="190" t="s">
        <v>7</v>
      </c>
      <c r="L1997" s="191"/>
      <c r="M1997" s="53"/>
      <c r="N1997" s="53"/>
      <c r="O1997" s="53"/>
    </row>
    <row r="1998">
      <c r="A1998" s="167" t="s">
        <v>600</v>
      </c>
      <c r="B1998" s="243" t="s">
        <v>234</v>
      </c>
      <c r="C1998" s="53"/>
      <c r="D1998" s="244" t="s">
        <v>221</v>
      </c>
      <c r="E1998" s="53"/>
      <c r="F1998" s="53"/>
      <c r="G1998" s="190" t="s">
        <v>21</v>
      </c>
      <c r="H1998" s="28">
        <v>1.0</v>
      </c>
      <c r="I1998" s="243" t="s">
        <v>4</v>
      </c>
      <c r="J1998" s="192">
        <v>285.0</v>
      </c>
      <c r="K1998" s="243" t="s">
        <v>4</v>
      </c>
      <c r="L1998" s="192">
        <v>285.0</v>
      </c>
      <c r="M1998" s="53"/>
      <c r="N1998" s="53"/>
      <c r="O1998" s="53"/>
    </row>
    <row r="1999">
      <c r="A1999" s="167" t="s">
        <v>600</v>
      </c>
      <c r="B1999" s="243" t="s">
        <v>234</v>
      </c>
      <c r="C1999" s="53"/>
      <c r="D1999" s="244" t="s">
        <v>221</v>
      </c>
      <c r="E1999" s="53"/>
      <c r="F1999" s="53"/>
      <c r="G1999" s="190" t="s">
        <v>13</v>
      </c>
      <c r="H1999" s="28">
        <v>1.0</v>
      </c>
      <c r="I1999" s="190" t="s">
        <v>4</v>
      </c>
      <c r="J1999" s="191"/>
      <c r="K1999" s="190" t="s">
        <v>4</v>
      </c>
      <c r="L1999" s="191"/>
      <c r="M1999" s="53"/>
      <c r="N1999" s="53"/>
      <c r="O1999" s="53"/>
    </row>
    <row r="2000">
      <c r="A2000" s="167" t="s">
        <v>600</v>
      </c>
      <c r="B2000" s="243" t="s">
        <v>234</v>
      </c>
      <c r="C2000" s="53"/>
      <c r="D2000" s="244" t="s">
        <v>221</v>
      </c>
      <c r="E2000" s="53"/>
      <c r="F2000" s="53"/>
      <c r="G2000" s="190" t="s">
        <v>14</v>
      </c>
      <c r="H2000" s="28">
        <v>1.0</v>
      </c>
      <c r="I2000" s="190" t="s">
        <v>4</v>
      </c>
      <c r="J2000" s="191"/>
      <c r="K2000" s="190" t="s">
        <v>4</v>
      </c>
      <c r="L2000" s="191"/>
      <c r="M2000" s="53"/>
      <c r="N2000" s="53"/>
      <c r="O2000" s="53"/>
    </row>
    <row r="2001">
      <c r="A2001" s="167" t="s">
        <v>600</v>
      </c>
      <c r="B2001" s="243" t="s">
        <v>234</v>
      </c>
      <c r="C2001" s="53"/>
      <c r="D2001" s="244" t="s">
        <v>221</v>
      </c>
      <c r="E2001" s="53"/>
      <c r="F2001" s="53"/>
      <c r="G2001" s="190" t="s">
        <v>15</v>
      </c>
      <c r="H2001" s="28">
        <v>1.0</v>
      </c>
      <c r="I2001" s="190" t="s">
        <v>4</v>
      </c>
      <c r="J2001" s="191"/>
      <c r="K2001" s="190" t="s">
        <v>4</v>
      </c>
      <c r="L2001" s="191"/>
      <c r="M2001" s="53"/>
      <c r="N2001" s="53"/>
      <c r="O2001" s="53"/>
    </row>
    <row r="2002">
      <c r="A2002" s="167" t="s">
        <v>600</v>
      </c>
      <c r="B2002" s="243" t="s">
        <v>234</v>
      </c>
      <c r="C2002" s="53"/>
      <c r="D2002" s="244" t="s">
        <v>221</v>
      </c>
      <c r="E2002" s="53"/>
      <c r="F2002" s="53"/>
      <c r="G2002" s="190" t="s">
        <v>16</v>
      </c>
      <c r="H2002" s="28">
        <v>1.0</v>
      </c>
      <c r="I2002" s="190" t="s">
        <v>4</v>
      </c>
      <c r="J2002" s="191"/>
      <c r="K2002" s="190" t="s">
        <v>4</v>
      </c>
      <c r="L2002" s="191"/>
      <c r="M2002" s="53"/>
      <c r="N2002" s="53"/>
      <c r="O2002" s="53"/>
    </row>
    <row r="2003">
      <c r="A2003" s="167" t="s">
        <v>600</v>
      </c>
      <c r="B2003" s="243" t="s">
        <v>234</v>
      </c>
      <c r="C2003" s="53"/>
      <c r="D2003" s="244" t="s">
        <v>221</v>
      </c>
      <c r="E2003" s="53"/>
      <c r="F2003" s="53"/>
      <c r="G2003" s="190" t="s">
        <v>17</v>
      </c>
      <c r="H2003" s="28">
        <v>1.0</v>
      </c>
      <c r="I2003" s="190" t="s">
        <v>4</v>
      </c>
      <c r="J2003" s="191"/>
      <c r="K2003" s="190" t="s">
        <v>4</v>
      </c>
      <c r="L2003" s="191"/>
      <c r="M2003" s="53"/>
      <c r="N2003" s="53"/>
      <c r="O2003" s="53"/>
    </row>
    <row r="2004">
      <c r="A2004" s="167" t="s">
        <v>600</v>
      </c>
      <c r="B2004" s="243" t="s">
        <v>234</v>
      </c>
      <c r="C2004" s="53"/>
      <c r="D2004" s="244" t="s">
        <v>221</v>
      </c>
      <c r="E2004" s="53"/>
      <c r="F2004" s="53"/>
      <c r="G2004" s="190" t="s">
        <v>18</v>
      </c>
      <c r="H2004" s="28">
        <v>1.0</v>
      </c>
      <c r="I2004" s="190" t="s">
        <v>4</v>
      </c>
      <c r="J2004" s="191"/>
      <c r="K2004" s="190" t="s">
        <v>4</v>
      </c>
      <c r="L2004" s="191"/>
      <c r="M2004" s="53"/>
      <c r="N2004" s="53"/>
      <c r="O2004" s="53"/>
    </row>
    <row r="2005">
      <c r="A2005" s="167" t="s">
        <v>600</v>
      </c>
      <c r="B2005" s="243" t="s">
        <v>234</v>
      </c>
      <c r="C2005" s="53"/>
      <c r="D2005" s="244" t="s">
        <v>221</v>
      </c>
      <c r="E2005" s="53"/>
      <c r="F2005" s="53"/>
      <c r="G2005" s="190" t="s">
        <v>19</v>
      </c>
      <c r="H2005" s="28">
        <v>1.0</v>
      </c>
      <c r="I2005" s="190" t="s">
        <v>4</v>
      </c>
      <c r="J2005" s="191"/>
      <c r="K2005" s="190" t="s">
        <v>4</v>
      </c>
      <c r="L2005" s="191"/>
      <c r="M2005" s="53"/>
      <c r="N2005" s="53"/>
      <c r="O2005" s="53"/>
    </row>
    <row r="2006">
      <c r="A2006" s="167" t="s">
        <v>600</v>
      </c>
      <c r="B2006" s="243" t="s">
        <v>234</v>
      </c>
      <c r="C2006" s="53"/>
      <c r="D2006" s="244" t="s">
        <v>221</v>
      </c>
      <c r="E2006" s="53"/>
      <c r="F2006" s="53"/>
      <c r="G2006" s="190" t="s">
        <v>20</v>
      </c>
      <c r="H2006" s="28">
        <v>1.0</v>
      </c>
      <c r="I2006" s="190" t="s">
        <v>4</v>
      </c>
      <c r="J2006" s="191"/>
      <c r="K2006" s="190" t="s">
        <v>4</v>
      </c>
      <c r="L2006" s="191"/>
      <c r="M2006" s="53"/>
      <c r="N2006" s="53"/>
      <c r="O2006" s="53"/>
    </row>
    <row r="2007">
      <c r="A2007" s="167" t="s">
        <v>600</v>
      </c>
      <c r="B2007" s="243" t="s">
        <v>234</v>
      </c>
      <c r="C2007" s="53"/>
      <c r="D2007" s="244" t="s">
        <v>221</v>
      </c>
      <c r="E2007" s="53"/>
      <c r="F2007" s="53"/>
      <c r="G2007" s="190" t="s">
        <v>21</v>
      </c>
      <c r="H2007" s="28">
        <v>1.0</v>
      </c>
      <c r="I2007" s="190" t="s">
        <v>7</v>
      </c>
      <c r="J2007" s="191">
        <v>0.0</v>
      </c>
      <c r="K2007" s="190" t="s">
        <v>7</v>
      </c>
      <c r="L2007" s="191">
        <v>0.0</v>
      </c>
      <c r="M2007" s="53"/>
      <c r="N2007" s="53"/>
      <c r="O2007" s="53"/>
    </row>
    <row r="2008">
      <c r="A2008" s="167" t="s">
        <v>600</v>
      </c>
      <c r="B2008" s="243" t="s">
        <v>234</v>
      </c>
      <c r="C2008" s="53"/>
      <c r="D2008" s="244" t="s">
        <v>221</v>
      </c>
      <c r="E2008" s="53"/>
      <c r="F2008" s="53"/>
      <c r="G2008" s="190" t="s">
        <v>161</v>
      </c>
      <c r="H2008" s="28">
        <v>1.0</v>
      </c>
      <c r="I2008" s="190" t="s">
        <v>7</v>
      </c>
      <c r="J2008" s="191"/>
      <c r="K2008" s="190" t="s">
        <v>7</v>
      </c>
      <c r="L2008" s="191"/>
      <c r="M2008" s="53"/>
      <c r="N2008" s="53"/>
      <c r="O2008" s="53"/>
    </row>
    <row r="2009">
      <c r="A2009" s="167" t="s">
        <v>600</v>
      </c>
      <c r="B2009" s="243" t="s">
        <v>234</v>
      </c>
      <c r="C2009" s="53"/>
      <c r="D2009" s="244" t="s">
        <v>221</v>
      </c>
      <c r="E2009" s="53"/>
      <c r="F2009" s="53"/>
      <c r="G2009" s="190" t="s">
        <v>162</v>
      </c>
      <c r="H2009" s="28">
        <v>1.0</v>
      </c>
      <c r="I2009" s="190" t="s">
        <v>7</v>
      </c>
      <c r="J2009" s="191"/>
      <c r="K2009" s="190" t="s">
        <v>7</v>
      </c>
      <c r="L2009" s="191"/>
      <c r="M2009" s="53"/>
      <c r="N2009" s="53"/>
      <c r="O2009" s="53"/>
    </row>
    <row r="2010">
      <c r="A2010" s="167" t="s">
        <v>600</v>
      </c>
      <c r="B2010" s="243" t="s">
        <v>234</v>
      </c>
      <c r="C2010" s="53"/>
      <c r="D2010" s="244" t="s">
        <v>221</v>
      </c>
      <c r="E2010" s="53"/>
      <c r="F2010" s="53"/>
      <c r="G2010" s="190" t="s">
        <v>163</v>
      </c>
      <c r="H2010" s="28">
        <v>1.0</v>
      </c>
      <c r="I2010" s="190" t="s">
        <v>7</v>
      </c>
      <c r="J2010" s="191"/>
      <c r="K2010" s="190" t="s">
        <v>7</v>
      </c>
      <c r="L2010" s="191"/>
      <c r="M2010" s="53"/>
      <c r="N2010" s="53"/>
      <c r="O2010" s="53"/>
    </row>
    <row r="2011">
      <c r="A2011" s="167" t="s">
        <v>600</v>
      </c>
      <c r="B2011" s="243" t="s">
        <v>234</v>
      </c>
      <c r="C2011" s="53"/>
      <c r="D2011" s="244" t="s">
        <v>221</v>
      </c>
      <c r="E2011" s="53"/>
      <c r="F2011" s="53"/>
      <c r="G2011" s="190" t="s">
        <v>164</v>
      </c>
      <c r="H2011" s="28">
        <v>1.0</v>
      </c>
      <c r="I2011" s="190" t="s">
        <v>7</v>
      </c>
      <c r="J2011" s="191"/>
      <c r="K2011" s="190" t="s">
        <v>7</v>
      </c>
      <c r="L2011" s="191"/>
      <c r="M2011" s="53"/>
      <c r="N2011" s="53"/>
      <c r="O2011" s="53"/>
    </row>
    <row r="2012">
      <c r="A2012" s="167" t="s">
        <v>600</v>
      </c>
      <c r="B2012" s="243" t="s">
        <v>234</v>
      </c>
      <c r="C2012" s="53"/>
      <c r="D2012" s="244" t="s">
        <v>221</v>
      </c>
      <c r="E2012" s="53"/>
      <c r="F2012" s="53"/>
      <c r="G2012" s="190" t="s">
        <v>165</v>
      </c>
      <c r="H2012" s="28">
        <v>1.0</v>
      </c>
      <c r="I2012" s="190" t="s">
        <v>7</v>
      </c>
      <c r="J2012" s="191"/>
      <c r="K2012" s="190" t="s">
        <v>7</v>
      </c>
      <c r="L2012" s="191"/>
      <c r="M2012" s="53"/>
      <c r="N2012" s="53"/>
      <c r="O2012" s="53"/>
    </row>
    <row r="2013">
      <c r="A2013" s="167" t="s">
        <v>600</v>
      </c>
      <c r="B2013" s="243" t="s">
        <v>234</v>
      </c>
      <c r="C2013" s="53"/>
      <c r="D2013" s="244" t="s">
        <v>221</v>
      </c>
      <c r="E2013" s="53"/>
      <c r="F2013" s="53"/>
      <c r="G2013" s="190" t="s">
        <v>166</v>
      </c>
      <c r="H2013" s="28">
        <v>1.0</v>
      </c>
      <c r="I2013" s="190" t="s">
        <v>7</v>
      </c>
      <c r="J2013" s="191"/>
      <c r="K2013" s="190" t="s">
        <v>7</v>
      </c>
      <c r="L2013" s="191"/>
      <c r="M2013" s="53"/>
      <c r="N2013" s="53"/>
      <c r="O2013" s="53"/>
    </row>
    <row r="2014">
      <c r="A2014" s="167" t="s">
        <v>600</v>
      </c>
      <c r="B2014" s="243" t="s">
        <v>234</v>
      </c>
      <c r="C2014" s="53"/>
      <c r="D2014" s="244" t="s">
        <v>221</v>
      </c>
      <c r="E2014" s="53"/>
      <c r="F2014" s="53"/>
      <c r="G2014" s="190" t="s">
        <v>167</v>
      </c>
      <c r="H2014" s="28">
        <v>1.0</v>
      </c>
      <c r="I2014" s="190" t="s">
        <v>7</v>
      </c>
      <c r="J2014" s="191"/>
      <c r="K2014" s="190" t="s">
        <v>7</v>
      </c>
      <c r="L2014" s="191"/>
      <c r="M2014" s="53"/>
      <c r="N2014" s="53"/>
      <c r="O2014" s="53"/>
    </row>
    <row r="2015">
      <c r="A2015" s="167" t="s">
        <v>600</v>
      </c>
      <c r="B2015" s="243" t="s">
        <v>234</v>
      </c>
      <c r="C2015" s="53"/>
      <c r="D2015" s="244" t="s">
        <v>221</v>
      </c>
      <c r="E2015" s="53"/>
      <c r="F2015" s="53"/>
      <c r="G2015" s="190" t="s">
        <v>20</v>
      </c>
      <c r="H2015" s="28">
        <v>1.0</v>
      </c>
      <c r="I2015" s="190" t="s">
        <v>7</v>
      </c>
      <c r="J2015" s="191"/>
      <c r="K2015" s="190" t="s">
        <v>7</v>
      </c>
      <c r="L2015" s="191"/>
      <c r="M2015" s="53"/>
      <c r="N2015" s="53"/>
      <c r="O2015" s="53"/>
    </row>
    <row r="2016">
      <c r="A2016" s="167" t="s">
        <v>600</v>
      </c>
      <c r="B2016" s="243" t="s">
        <v>239</v>
      </c>
      <c r="C2016" s="53"/>
      <c r="D2016" s="244" t="s">
        <v>221</v>
      </c>
      <c r="E2016" s="53"/>
      <c r="F2016" s="53"/>
      <c r="G2016" s="190" t="s">
        <v>21</v>
      </c>
      <c r="H2016" s="28">
        <v>1.0</v>
      </c>
      <c r="I2016" s="243" t="s">
        <v>4</v>
      </c>
      <c r="J2016" s="192">
        <v>160.0</v>
      </c>
      <c r="K2016" s="243" t="s">
        <v>4</v>
      </c>
      <c r="L2016" s="192">
        <v>160.0</v>
      </c>
      <c r="M2016" s="53"/>
      <c r="N2016" s="53"/>
      <c r="O2016" s="53"/>
    </row>
    <row r="2017">
      <c r="A2017" s="167" t="s">
        <v>600</v>
      </c>
      <c r="B2017" s="243" t="s">
        <v>239</v>
      </c>
      <c r="C2017" s="53"/>
      <c r="D2017" s="244" t="s">
        <v>221</v>
      </c>
      <c r="E2017" s="53"/>
      <c r="F2017" s="53"/>
      <c r="G2017" s="190" t="s">
        <v>13</v>
      </c>
      <c r="H2017" s="28">
        <v>1.0</v>
      </c>
      <c r="I2017" s="190" t="s">
        <v>4</v>
      </c>
      <c r="J2017" s="191"/>
      <c r="K2017" s="190" t="s">
        <v>4</v>
      </c>
      <c r="L2017" s="191"/>
      <c r="M2017" s="53"/>
      <c r="N2017" s="53"/>
      <c r="O2017" s="53"/>
    </row>
    <row r="2018">
      <c r="A2018" s="167" t="s">
        <v>600</v>
      </c>
      <c r="B2018" s="243" t="s">
        <v>239</v>
      </c>
      <c r="C2018" s="53"/>
      <c r="D2018" s="244" t="s">
        <v>221</v>
      </c>
      <c r="E2018" s="53"/>
      <c r="F2018" s="53"/>
      <c r="G2018" s="190" t="s">
        <v>14</v>
      </c>
      <c r="H2018" s="28">
        <v>1.0</v>
      </c>
      <c r="I2018" s="190" t="s">
        <v>4</v>
      </c>
      <c r="J2018" s="191"/>
      <c r="K2018" s="190" t="s">
        <v>4</v>
      </c>
      <c r="L2018" s="191"/>
      <c r="M2018" s="53"/>
      <c r="N2018" s="53"/>
      <c r="O2018" s="53"/>
    </row>
    <row r="2019">
      <c r="A2019" s="167" t="s">
        <v>600</v>
      </c>
      <c r="B2019" s="243" t="s">
        <v>239</v>
      </c>
      <c r="C2019" s="53"/>
      <c r="D2019" s="244" t="s">
        <v>221</v>
      </c>
      <c r="E2019" s="53"/>
      <c r="F2019" s="53"/>
      <c r="G2019" s="190" t="s">
        <v>15</v>
      </c>
      <c r="H2019" s="28">
        <v>1.0</v>
      </c>
      <c r="I2019" s="190" t="s">
        <v>4</v>
      </c>
      <c r="J2019" s="191"/>
      <c r="K2019" s="190" t="s">
        <v>4</v>
      </c>
      <c r="L2019" s="191"/>
      <c r="M2019" s="53"/>
      <c r="N2019" s="53"/>
      <c r="O2019" s="53"/>
    </row>
    <row r="2020">
      <c r="A2020" s="167" t="s">
        <v>600</v>
      </c>
      <c r="B2020" s="243" t="s">
        <v>239</v>
      </c>
      <c r="C2020" s="53"/>
      <c r="D2020" s="244" t="s">
        <v>221</v>
      </c>
      <c r="E2020" s="53"/>
      <c r="F2020" s="53"/>
      <c r="G2020" s="190" t="s">
        <v>16</v>
      </c>
      <c r="H2020" s="28">
        <v>1.0</v>
      </c>
      <c r="I2020" s="190" t="s">
        <v>4</v>
      </c>
      <c r="J2020" s="191"/>
      <c r="K2020" s="190" t="s">
        <v>4</v>
      </c>
      <c r="L2020" s="191"/>
      <c r="M2020" s="53"/>
      <c r="N2020" s="53"/>
      <c r="O2020" s="53"/>
    </row>
    <row r="2021">
      <c r="A2021" s="167" t="s">
        <v>600</v>
      </c>
      <c r="B2021" s="243" t="s">
        <v>239</v>
      </c>
      <c r="C2021" s="53"/>
      <c r="D2021" s="244" t="s">
        <v>221</v>
      </c>
      <c r="E2021" s="53"/>
      <c r="F2021" s="53"/>
      <c r="G2021" s="190" t="s">
        <v>17</v>
      </c>
      <c r="H2021" s="28">
        <v>1.0</v>
      </c>
      <c r="I2021" s="190" t="s">
        <v>4</v>
      </c>
      <c r="J2021" s="191"/>
      <c r="K2021" s="190" t="s">
        <v>4</v>
      </c>
      <c r="L2021" s="191"/>
      <c r="M2021" s="53"/>
      <c r="N2021" s="53"/>
      <c r="O2021" s="53"/>
    </row>
    <row r="2022">
      <c r="A2022" s="167" t="s">
        <v>600</v>
      </c>
      <c r="B2022" s="243" t="s">
        <v>239</v>
      </c>
      <c r="C2022" s="53"/>
      <c r="D2022" s="244" t="s">
        <v>221</v>
      </c>
      <c r="E2022" s="53"/>
      <c r="F2022" s="53"/>
      <c r="G2022" s="190" t="s">
        <v>18</v>
      </c>
      <c r="H2022" s="28">
        <v>1.0</v>
      </c>
      <c r="I2022" s="190" t="s">
        <v>4</v>
      </c>
      <c r="J2022" s="191"/>
      <c r="K2022" s="190" t="s">
        <v>4</v>
      </c>
      <c r="L2022" s="191"/>
      <c r="M2022" s="53"/>
      <c r="N2022" s="53"/>
      <c r="O2022" s="53"/>
    </row>
    <row r="2023">
      <c r="A2023" s="167" t="s">
        <v>600</v>
      </c>
      <c r="B2023" s="243" t="s">
        <v>239</v>
      </c>
      <c r="C2023" s="53"/>
      <c r="D2023" s="244" t="s">
        <v>221</v>
      </c>
      <c r="E2023" s="53"/>
      <c r="F2023" s="53"/>
      <c r="G2023" s="190" t="s">
        <v>19</v>
      </c>
      <c r="H2023" s="28">
        <v>1.0</v>
      </c>
      <c r="I2023" s="190" t="s">
        <v>4</v>
      </c>
      <c r="J2023" s="191"/>
      <c r="K2023" s="190" t="s">
        <v>4</v>
      </c>
      <c r="L2023" s="191"/>
      <c r="M2023" s="53"/>
      <c r="N2023" s="53"/>
      <c r="O2023" s="53"/>
    </row>
    <row r="2024">
      <c r="A2024" s="167" t="s">
        <v>600</v>
      </c>
      <c r="B2024" s="243" t="s">
        <v>239</v>
      </c>
      <c r="C2024" s="53"/>
      <c r="D2024" s="244" t="s">
        <v>221</v>
      </c>
      <c r="E2024" s="53"/>
      <c r="F2024" s="53"/>
      <c r="G2024" s="190" t="s">
        <v>20</v>
      </c>
      <c r="H2024" s="28">
        <v>1.0</v>
      </c>
      <c r="I2024" s="190" t="s">
        <v>4</v>
      </c>
      <c r="J2024" s="191"/>
      <c r="K2024" s="190" t="s">
        <v>4</v>
      </c>
      <c r="L2024" s="191"/>
      <c r="M2024" s="53"/>
      <c r="N2024" s="53"/>
      <c r="O2024" s="53"/>
    </row>
    <row r="2025">
      <c r="A2025" s="167" t="s">
        <v>600</v>
      </c>
      <c r="B2025" s="243" t="s">
        <v>239</v>
      </c>
      <c r="C2025" s="53"/>
      <c r="D2025" s="244" t="s">
        <v>221</v>
      </c>
      <c r="E2025" s="53"/>
      <c r="F2025" s="53"/>
      <c r="G2025" s="190" t="s">
        <v>21</v>
      </c>
      <c r="H2025" s="28">
        <v>1.0</v>
      </c>
      <c r="I2025" s="190" t="s">
        <v>7</v>
      </c>
      <c r="J2025" s="191">
        <v>0.0</v>
      </c>
      <c r="K2025" s="190" t="s">
        <v>7</v>
      </c>
      <c r="L2025" s="191">
        <v>0.0</v>
      </c>
      <c r="M2025" s="53"/>
      <c r="N2025" s="53"/>
      <c r="O2025" s="53"/>
    </row>
    <row r="2026">
      <c r="A2026" s="167" t="s">
        <v>600</v>
      </c>
      <c r="B2026" s="243" t="s">
        <v>239</v>
      </c>
      <c r="C2026" s="53"/>
      <c r="D2026" s="244" t="s">
        <v>221</v>
      </c>
      <c r="E2026" s="53"/>
      <c r="F2026" s="53"/>
      <c r="G2026" s="190" t="s">
        <v>161</v>
      </c>
      <c r="H2026" s="28">
        <v>1.0</v>
      </c>
      <c r="I2026" s="190" t="s">
        <v>7</v>
      </c>
      <c r="J2026" s="191"/>
      <c r="K2026" s="190" t="s">
        <v>7</v>
      </c>
      <c r="L2026" s="191"/>
      <c r="M2026" s="53"/>
      <c r="N2026" s="53"/>
      <c r="O2026" s="53"/>
    </row>
    <row r="2027">
      <c r="A2027" s="167" t="s">
        <v>600</v>
      </c>
      <c r="B2027" s="243" t="s">
        <v>239</v>
      </c>
      <c r="C2027" s="53"/>
      <c r="D2027" s="244" t="s">
        <v>221</v>
      </c>
      <c r="E2027" s="53"/>
      <c r="F2027" s="53"/>
      <c r="G2027" s="190" t="s">
        <v>162</v>
      </c>
      <c r="H2027" s="28">
        <v>1.0</v>
      </c>
      <c r="I2027" s="190" t="s">
        <v>7</v>
      </c>
      <c r="J2027" s="191"/>
      <c r="K2027" s="190" t="s">
        <v>7</v>
      </c>
      <c r="L2027" s="191"/>
      <c r="M2027" s="53"/>
      <c r="N2027" s="53"/>
      <c r="O2027" s="53"/>
    </row>
    <row r="2028">
      <c r="A2028" s="167" t="s">
        <v>600</v>
      </c>
      <c r="B2028" s="243" t="s">
        <v>239</v>
      </c>
      <c r="C2028" s="53"/>
      <c r="D2028" s="244" t="s">
        <v>221</v>
      </c>
      <c r="E2028" s="53"/>
      <c r="F2028" s="53"/>
      <c r="G2028" s="190" t="s">
        <v>163</v>
      </c>
      <c r="H2028" s="28">
        <v>1.0</v>
      </c>
      <c r="I2028" s="190" t="s">
        <v>7</v>
      </c>
      <c r="J2028" s="191"/>
      <c r="K2028" s="190" t="s">
        <v>7</v>
      </c>
      <c r="L2028" s="191"/>
      <c r="M2028" s="53"/>
      <c r="N2028" s="53"/>
      <c r="O2028" s="53"/>
    </row>
    <row r="2029">
      <c r="A2029" s="167" t="s">
        <v>600</v>
      </c>
      <c r="B2029" s="243" t="s">
        <v>239</v>
      </c>
      <c r="C2029" s="53"/>
      <c r="D2029" s="244" t="s">
        <v>221</v>
      </c>
      <c r="E2029" s="53"/>
      <c r="F2029" s="53"/>
      <c r="G2029" s="190" t="s">
        <v>164</v>
      </c>
      <c r="H2029" s="28">
        <v>1.0</v>
      </c>
      <c r="I2029" s="190" t="s">
        <v>7</v>
      </c>
      <c r="J2029" s="191"/>
      <c r="K2029" s="190" t="s">
        <v>7</v>
      </c>
      <c r="L2029" s="191"/>
      <c r="M2029" s="53"/>
      <c r="N2029" s="53"/>
      <c r="O2029" s="53"/>
    </row>
    <row r="2030">
      <c r="A2030" s="167" t="s">
        <v>600</v>
      </c>
      <c r="B2030" s="243" t="s">
        <v>239</v>
      </c>
      <c r="C2030" s="53"/>
      <c r="D2030" s="244" t="s">
        <v>221</v>
      </c>
      <c r="E2030" s="53"/>
      <c r="F2030" s="53"/>
      <c r="G2030" s="190" t="s">
        <v>165</v>
      </c>
      <c r="H2030" s="28">
        <v>1.0</v>
      </c>
      <c r="I2030" s="190" t="s">
        <v>7</v>
      </c>
      <c r="J2030" s="191"/>
      <c r="K2030" s="190" t="s">
        <v>7</v>
      </c>
      <c r="L2030" s="191"/>
      <c r="M2030" s="53"/>
      <c r="N2030" s="53"/>
      <c r="O2030" s="53"/>
    </row>
    <row r="2031">
      <c r="A2031" s="167" t="s">
        <v>600</v>
      </c>
      <c r="B2031" s="243" t="s">
        <v>239</v>
      </c>
      <c r="C2031" s="53"/>
      <c r="D2031" s="244" t="s">
        <v>221</v>
      </c>
      <c r="E2031" s="53"/>
      <c r="F2031" s="53"/>
      <c r="G2031" s="190" t="s">
        <v>166</v>
      </c>
      <c r="H2031" s="28">
        <v>1.0</v>
      </c>
      <c r="I2031" s="190" t="s">
        <v>7</v>
      </c>
      <c r="J2031" s="191"/>
      <c r="K2031" s="190" t="s">
        <v>7</v>
      </c>
      <c r="L2031" s="191"/>
      <c r="M2031" s="53"/>
      <c r="N2031" s="53"/>
      <c r="O2031" s="53"/>
    </row>
    <row r="2032">
      <c r="A2032" s="167" t="s">
        <v>600</v>
      </c>
      <c r="B2032" s="243" t="s">
        <v>239</v>
      </c>
      <c r="C2032" s="53"/>
      <c r="D2032" s="244" t="s">
        <v>221</v>
      </c>
      <c r="E2032" s="53"/>
      <c r="F2032" s="53"/>
      <c r="G2032" s="190" t="s">
        <v>167</v>
      </c>
      <c r="H2032" s="28">
        <v>1.0</v>
      </c>
      <c r="I2032" s="190" t="s">
        <v>7</v>
      </c>
      <c r="J2032" s="191"/>
      <c r="K2032" s="190" t="s">
        <v>7</v>
      </c>
      <c r="L2032" s="191"/>
      <c r="M2032" s="53"/>
      <c r="N2032" s="53"/>
      <c r="O2032" s="53"/>
    </row>
    <row r="2033">
      <c r="A2033" s="167" t="s">
        <v>600</v>
      </c>
      <c r="B2033" s="243" t="s">
        <v>239</v>
      </c>
      <c r="C2033" s="53"/>
      <c r="D2033" s="244" t="s">
        <v>221</v>
      </c>
      <c r="E2033" s="53"/>
      <c r="F2033" s="53"/>
      <c r="G2033" s="190" t="s">
        <v>20</v>
      </c>
      <c r="H2033" s="28">
        <v>1.0</v>
      </c>
      <c r="I2033" s="190" t="s">
        <v>7</v>
      </c>
      <c r="J2033" s="191"/>
      <c r="K2033" s="190" t="s">
        <v>7</v>
      </c>
      <c r="L2033" s="191"/>
      <c r="M2033" s="53"/>
      <c r="N2033" s="53"/>
      <c r="O2033" s="53"/>
    </row>
    <row r="2034">
      <c r="A2034" s="167" t="s">
        <v>600</v>
      </c>
      <c r="B2034" s="243" t="s">
        <v>244</v>
      </c>
      <c r="C2034" s="53"/>
      <c r="D2034" s="245" t="s">
        <v>221</v>
      </c>
      <c r="E2034" s="53"/>
      <c r="F2034" s="53"/>
      <c r="G2034" s="190" t="s">
        <v>21</v>
      </c>
      <c r="H2034" s="28">
        <v>1.0</v>
      </c>
      <c r="I2034" s="243" t="s">
        <v>4</v>
      </c>
      <c r="J2034" s="192">
        <v>275.0</v>
      </c>
      <c r="K2034" s="243" t="s">
        <v>4</v>
      </c>
      <c r="L2034" s="192">
        <v>275.0</v>
      </c>
      <c r="M2034" s="53"/>
      <c r="N2034" s="53"/>
      <c r="O2034" s="53"/>
    </row>
    <row r="2035">
      <c r="A2035" s="167" t="s">
        <v>600</v>
      </c>
      <c r="B2035" s="243" t="s">
        <v>244</v>
      </c>
      <c r="C2035" s="53"/>
      <c r="D2035" s="245" t="s">
        <v>221</v>
      </c>
      <c r="E2035" s="53"/>
      <c r="F2035" s="53"/>
      <c r="G2035" s="190" t="s">
        <v>13</v>
      </c>
      <c r="H2035" s="28">
        <v>1.0</v>
      </c>
      <c r="I2035" s="190" t="s">
        <v>4</v>
      </c>
      <c r="J2035" s="191"/>
      <c r="K2035" s="190" t="s">
        <v>4</v>
      </c>
      <c r="L2035" s="191"/>
      <c r="M2035" s="53"/>
      <c r="N2035" s="53"/>
      <c r="O2035" s="53"/>
    </row>
    <row r="2036">
      <c r="A2036" s="167" t="s">
        <v>600</v>
      </c>
      <c r="B2036" s="243" t="s">
        <v>244</v>
      </c>
      <c r="C2036" s="53"/>
      <c r="D2036" s="245" t="s">
        <v>221</v>
      </c>
      <c r="E2036" s="53"/>
      <c r="F2036" s="53"/>
      <c r="G2036" s="190" t="s">
        <v>14</v>
      </c>
      <c r="H2036" s="28">
        <v>1.0</v>
      </c>
      <c r="I2036" s="190" t="s">
        <v>4</v>
      </c>
      <c r="J2036" s="191"/>
      <c r="K2036" s="190" t="s">
        <v>4</v>
      </c>
      <c r="L2036" s="191"/>
      <c r="M2036" s="53"/>
      <c r="N2036" s="53"/>
      <c r="O2036" s="53"/>
    </row>
    <row r="2037">
      <c r="A2037" s="167" t="s">
        <v>600</v>
      </c>
      <c r="B2037" s="243" t="s">
        <v>244</v>
      </c>
      <c r="C2037" s="53"/>
      <c r="D2037" s="245" t="s">
        <v>221</v>
      </c>
      <c r="E2037" s="53"/>
      <c r="F2037" s="53"/>
      <c r="G2037" s="190" t="s">
        <v>15</v>
      </c>
      <c r="H2037" s="28">
        <v>1.0</v>
      </c>
      <c r="I2037" s="190" t="s">
        <v>4</v>
      </c>
      <c r="J2037" s="191"/>
      <c r="K2037" s="190" t="s">
        <v>4</v>
      </c>
      <c r="L2037" s="191"/>
      <c r="M2037" s="53"/>
      <c r="N2037" s="53"/>
      <c r="O2037" s="53"/>
    </row>
    <row r="2038">
      <c r="A2038" s="167" t="s">
        <v>600</v>
      </c>
      <c r="B2038" s="243" t="s">
        <v>244</v>
      </c>
      <c r="C2038" s="53"/>
      <c r="D2038" s="245" t="s">
        <v>221</v>
      </c>
      <c r="E2038" s="53"/>
      <c r="F2038" s="53"/>
      <c r="G2038" s="190" t="s">
        <v>16</v>
      </c>
      <c r="H2038" s="28">
        <v>1.0</v>
      </c>
      <c r="I2038" s="190" t="s">
        <v>4</v>
      </c>
      <c r="J2038" s="191"/>
      <c r="K2038" s="190" t="s">
        <v>4</v>
      </c>
      <c r="L2038" s="191"/>
      <c r="M2038" s="53"/>
      <c r="N2038" s="53"/>
      <c r="O2038" s="53"/>
    </row>
    <row r="2039">
      <c r="A2039" s="167" t="s">
        <v>600</v>
      </c>
      <c r="B2039" s="243" t="s">
        <v>244</v>
      </c>
      <c r="C2039" s="53"/>
      <c r="D2039" s="245" t="s">
        <v>221</v>
      </c>
      <c r="E2039" s="53"/>
      <c r="F2039" s="53"/>
      <c r="G2039" s="190" t="s">
        <v>17</v>
      </c>
      <c r="H2039" s="28">
        <v>1.0</v>
      </c>
      <c r="I2039" s="190" t="s">
        <v>4</v>
      </c>
      <c r="J2039" s="191"/>
      <c r="K2039" s="190" t="s">
        <v>4</v>
      </c>
      <c r="L2039" s="191"/>
      <c r="M2039" s="53"/>
      <c r="N2039" s="53"/>
      <c r="O2039" s="53"/>
    </row>
    <row r="2040">
      <c r="A2040" s="167" t="s">
        <v>600</v>
      </c>
      <c r="B2040" s="243" t="s">
        <v>244</v>
      </c>
      <c r="C2040" s="53"/>
      <c r="D2040" s="245" t="s">
        <v>221</v>
      </c>
      <c r="E2040" s="53"/>
      <c r="F2040" s="53"/>
      <c r="G2040" s="190" t="s">
        <v>18</v>
      </c>
      <c r="H2040" s="28">
        <v>1.0</v>
      </c>
      <c r="I2040" s="190" t="s">
        <v>4</v>
      </c>
      <c r="J2040" s="191"/>
      <c r="K2040" s="190" t="s">
        <v>4</v>
      </c>
      <c r="L2040" s="191"/>
      <c r="M2040" s="53"/>
      <c r="N2040" s="53"/>
      <c r="O2040" s="53"/>
    </row>
    <row r="2041">
      <c r="A2041" s="167" t="s">
        <v>600</v>
      </c>
      <c r="B2041" s="243" t="s">
        <v>244</v>
      </c>
      <c r="C2041" s="53"/>
      <c r="D2041" s="245" t="s">
        <v>221</v>
      </c>
      <c r="E2041" s="53"/>
      <c r="F2041" s="53"/>
      <c r="G2041" s="190" t="s">
        <v>19</v>
      </c>
      <c r="H2041" s="28">
        <v>1.0</v>
      </c>
      <c r="I2041" s="190" t="s">
        <v>4</v>
      </c>
      <c r="J2041" s="191"/>
      <c r="K2041" s="190" t="s">
        <v>4</v>
      </c>
      <c r="L2041" s="191"/>
      <c r="M2041" s="53"/>
      <c r="N2041" s="53"/>
      <c r="O2041" s="53"/>
    </row>
    <row r="2042">
      <c r="A2042" s="167" t="s">
        <v>600</v>
      </c>
      <c r="B2042" s="243" t="s">
        <v>244</v>
      </c>
      <c r="C2042" s="53"/>
      <c r="D2042" s="245" t="s">
        <v>221</v>
      </c>
      <c r="E2042" s="53"/>
      <c r="F2042" s="53"/>
      <c r="G2042" s="190" t="s">
        <v>20</v>
      </c>
      <c r="H2042" s="28">
        <v>1.0</v>
      </c>
      <c r="I2042" s="190" t="s">
        <v>4</v>
      </c>
      <c r="J2042" s="191"/>
      <c r="K2042" s="190" t="s">
        <v>4</v>
      </c>
      <c r="L2042" s="191"/>
      <c r="M2042" s="53"/>
      <c r="N2042" s="53"/>
      <c r="O2042" s="53"/>
    </row>
    <row r="2043">
      <c r="A2043" s="167" t="s">
        <v>600</v>
      </c>
      <c r="B2043" s="243" t="s">
        <v>244</v>
      </c>
      <c r="C2043" s="53"/>
      <c r="D2043" s="245" t="s">
        <v>221</v>
      </c>
      <c r="E2043" s="53"/>
      <c r="F2043" s="53"/>
      <c r="G2043" s="190" t="s">
        <v>21</v>
      </c>
      <c r="H2043" s="28">
        <v>1.0</v>
      </c>
      <c r="I2043" s="190" t="s">
        <v>7</v>
      </c>
      <c r="J2043" s="191">
        <v>2720.0</v>
      </c>
      <c r="K2043" s="190" t="s">
        <v>7</v>
      </c>
      <c r="L2043" s="191">
        <v>2720.0</v>
      </c>
      <c r="M2043" s="53"/>
      <c r="N2043" s="53"/>
      <c r="O2043" s="53"/>
    </row>
    <row r="2044">
      <c r="A2044" s="167" t="s">
        <v>600</v>
      </c>
      <c r="B2044" s="243" t="s">
        <v>244</v>
      </c>
      <c r="C2044" s="53"/>
      <c r="D2044" s="245" t="s">
        <v>221</v>
      </c>
      <c r="E2044" s="53"/>
      <c r="F2044" s="53"/>
      <c r="G2044" s="190" t="s">
        <v>161</v>
      </c>
      <c r="H2044" s="28">
        <v>1.0</v>
      </c>
      <c r="I2044" s="190" t="s">
        <v>7</v>
      </c>
      <c r="J2044" s="191"/>
      <c r="K2044" s="190" t="s">
        <v>7</v>
      </c>
      <c r="L2044" s="191"/>
      <c r="M2044" s="53"/>
      <c r="N2044" s="53"/>
      <c r="O2044" s="53"/>
    </row>
    <row r="2045">
      <c r="A2045" s="167" t="s">
        <v>600</v>
      </c>
      <c r="B2045" s="243" t="s">
        <v>244</v>
      </c>
      <c r="C2045" s="53"/>
      <c r="D2045" s="245" t="s">
        <v>221</v>
      </c>
      <c r="E2045" s="53"/>
      <c r="F2045" s="53"/>
      <c r="G2045" s="190" t="s">
        <v>162</v>
      </c>
      <c r="H2045" s="28">
        <v>1.0</v>
      </c>
      <c r="I2045" s="190" t="s">
        <v>7</v>
      </c>
      <c r="J2045" s="191"/>
      <c r="K2045" s="190" t="s">
        <v>7</v>
      </c>
      <c r="L2045" s="191"/>
      <c r="M2045" s="53"/>
      <c r="N2045" s="53"/>
      <c r="O2045" s="53"/>
    </row>
    <row r="2046">
      <c r="A2046" s="167" t="s">
        <v>600</v>
      </c>
      <c r="B2046" s="243" t="s">
        <v>244</v>
      </c>
      <c r="C2046" s="53"/>
      <c r="D2046" s="245" t="s">
        <v>221</v>
      </c>
      <c r="E2046" s="53"/>
      <c r="F2046" s="53"/>
      <c r="G2046" s="190" t="s">
        <v>163</v>
      </c>
      <c r="H2046" s="28">
        <v>1.0</v>
      </c>
      <c r="I2046" s="190" t="s">
        <v>7</v>
      </c>
      <c r="J2046" s="191"/>
      <c r="K2046" s="190" t="s">
        <v>7</v>
      </c>
      <c r="L2046" s="191"/>
      <c r="M2046" s="53"/>
      <c r="N2046" s="53"/>
      <c r="O2046" s="53"/>
    </row>
    <row r="2047">
      <c r="A2047" s="167" t="s">
        <v>600</v>
      </c>
      <c r="B2047" s="243" t="s">
        <v>244</v>
      </c>
      <c r="C2047" s="53"/>
      <c r="D2047" s="245" t="s">
        <v>221</v>
      </c>
      <c r="E2047" s="53"/>
      <c r="F2047" s="53"/>
      <c r="G2047" s="190" t="s">
        <v>164</v>
      </c>
      <c r="H2047" s="28">
        <v>1.0</v>
      </c>
      <c r="I2047" s="190" t="s">
        <v>7</v>
      </c>
      <c r="J2047" s="191"/>
      <c r="K2047" s="190" t="s">
        <v>7</v>
      </c>
      <c r="L2047" s="191"/>
      <c r="M2047" s="53"/>
      <c r="N2047" s="53"/>
      <c r="O2047" s="53"/>
    </row>
    <row r="2048">
      <c r="A2048" s="167" t="s">
        <v>600</v>
      </c>
      <c r="B2048" s="243" t="s">
        <v>244</v>
      </c>
      <c r="C2048" s="53"/>
      <c r="D2048" s="245" t="s">
        <v>221</v>
      </c>
      <c r="E2048" s="53"/>
      <c r="F2048" s="53"/>
      <c r="G2048" s="190" t="s">
        <v>165</v>
      </c>
      <c r="H2048" s="28">
        <v>1.0</v>
      </c>
      <c r="I2048" s="190" t="s">
        <v>7</v>
      </c>
      <c r="J2048" s="191"/>
      <c r="K2048" s="190" t="s">
        <v>7</v>
      </c>
      <c r="L2048" s="191"/>
      <c r="M2048" s="53"/>
      <c r="N2048" s="53"/>
      <c r="O2048" s="53"/>
    </row>
    <row r="2049">
      <c r="A2049" s="167" t="s">
        <v>600</v>
      </c>
      <c r="B2049" s="243" t="s">
        <v>244</v>
      </c>
      <c r="C2049" s="53"/>
      <c r="D2049" s="245" t="s">
        <v>221</v>
      </c>
      <c r="E2049" s="53"/>
      <c r="F2049" s="53"/>
      <c r="G2049" s="190" t="s">
        <v>166</v>
      </c>
      <c r="H2049" s="28">
        <v>1.0</v>
      </c>
      <c r="I2049" s="190" t="s">
        <v>7</v>
      </c>
      <c r="J2049" s="191"/>
      <c r="K2049" s="190" t="s">
        <v>7</v>
      </c>
      <c r="L2049" s="191"/>
      <c r="M2049" s="53"/>
      <c r="N2049" s="53"/>
      <c r="O2049" s="53"/>
    </row>
    <row r="2050">
      <c r="A2050" s="167" t="s">
        <v>600</v>
      </c>
      <c r="B2050" s="243" t="s">
        <v>244</v>
      </c>
      <c r="C2050" s="53"/>
      <c r="D2050" s="245" t="s">
        <v>221</v>
      </c>
      <c r="E2050" s="53"/>
      <c r="F2050" s="53"/>
      <c r="G2050" s="190" t="s">
        <v>167</v>
      </c>
      <c r="H2050" s="28">
        <v>1.0</v>
      </c>
      <c r="I2050" s="190" t="s">
        <v>7</v>
      </c>
      <c r="J2050" s="191"/>
      <c r="K2050" s="190" t="s">
        <v>7</v>
      </c>
      <c r="L2050" s="191"/>
      <c r="M2050" s="53"/>
      <c r="N2050" s="53"/>
      <c r="O2050" s="53"/>
    </row>
    <row r="2051">
      <c r="A2051" s="167" t="s">
        <v>600</v>
      </c>
      <c r="B2051" s="243" t="s">
        <v>244</v>
      </c>
      <c r="C2051" s="53"/>
      <c r="D2051" s="245" t="s">
        <v>221</v>
      </c>
      <c r="E2051" s="53"/>
      <c r="F2051" s="53"/>
      <c r="G2051" s="190" t="s">
        <v>20</v>
      </c>
      <c r="H2051" s="28">
        <v>1.0</v>
      </c>
      <c r="I2051" s="190" t="s">
        <v>7</v>
      </c>
      <c r="J2051" s="191"/>
      <c r="K2051" s="190" t="s">
        <v>7</v>
      </c>
      <c r="L2051" s="191"/>
      <c r="M2051" s="53"/>
      <c r="N2051" s="53"/>
      <c r="O2051" s="53"/>
    </row>
    <row r="2052">
      <c r="A2052" s="167" t="s">
        <v>600</v>
      </c>
      <c r="B2052" s="243" t="s">
        <v>249</v>
      </c>
      <c r="C2052" s="53"/>
      <c r="D2052" s="244" t="s">
        <v>221</v>
      </c>
      <c r="E2052" s="53"/>
      <c r="F2052" s="53"/>
      <c r="G2052" s="190" t="s">
        <v>21</v>
      </c>
      <c r="H2052" s="28">
        <v>1.0</v>
      </c>
      <c r="I2052" s="243" t="s">
        <v>4</v>
      </c>
      <c r="J2052" s="192">
        <v>80.0</v>
      </c>
      <c r="K2052" s="243" t="s">
        <v>4</v>
      </c>
      <c r="L2052" s="192">
        <v>80.0</v>
      </c>
      <c r="M2052" s="53"/>
      <c r="N2052" s="53"/>
      <c r="O2052" s="53"/>
    </row>
    <row r="2053">
      <c r="A2053" s="167" t="s">
        <v>600</v>
      </c>
      <c r="B2053" s="243" t="s">
        <v>249</v>
      </c>
      <c r="C2053" s="53"/>
      <c r="D2053" s="244" t="s">
        <v>221</v>
      </c>
      <c r="E2053" s="53"/>
      <c r="F2053" s="53"/>
      <c r="G2053" s="190" t="s">
        <v>13</v>
      </c>
      <c r="H2053" s="28">
        <v>1.0</v>
      </c>
      <c r="I2053" s="190" t="s">
        <v>4</v>
      </c>
      <c r="J2053" s="191">
        <v>0.0</v>
      </c>
      <c r="K2053" s="190" t="s">
        <v>4</v>
      </c>
      <c r="L2053" s="191">
        <v>0.0</v>
      </c>
      <c r="M2053" s="53"/>
      <c r="N2053" s="53"/>
      <c r="O2053" s="53"/>
    </row>
    <row r="2054">
      <c r="A2054" s="167" t="s">
        <v>600</v>
      </c>
      <c r="B2054" s="243" t="s">
        <v>249</v>
      </c>
      <c r="C2054" s="53"/>
      <c r="D2054" s="244" t="s">
        <v>221</v>
      </c>
      <c r="E2054" s="53"/>
      <c r="F2054" s="53"/>
      <c r="G2054" s="190" t="s">
        <v>14</v>
      </c>
      <c r="H2054" s="28">
        <v>1.0</v>
      </c>
      <c r="I2054" s="190" t="s">
        <v>4</v>
      </c>
      <c r="J2054" s="191"/>
      <c r="K2054" s="190" t="s">
        <v>4</v>
      </c>
      <c r="L2054" s="191"/>
      <c r="M2054" s="53"/>
      <c r="N2054" s="53"/>
      <c r="O2054" s="53"/>
    </row>
    <row r="2055">
      <c r="A2055" s="167" t="s">
        <v>600</v>
      </c>
      <c r="B2055" s="243" t="s">
        <v>249</v>
      </c>
      <c r="C2055" s="53"/>
      <c r="D2055" s="244" t="s">
        <v>221</v>
      </c>
      <c r="E2055" s="53"/>
      <c r="F2055" s="53"/>
      <c r="G2055" s="190" t="s">
        <v>15</v>
      </c>
      <c r="H2055" s="28">
        <v>1.0</v>
      </c>
      <c r="I2055" s="190" t="s">
        <v>4</v>
      </c>
      <c r="J2055" s="191">
        <v>0.0</v>
      </c>
      <c r="K2055" s="190" t="s">
        <v>4</v>
      </c>
      <c r="L2055" s="191">
        <v>0.0</v>
      </c>
      <c r="M2055" s="53"/>
      <c r="N2055" s="53"/>
      <c r="O2055" s="53"/>
    </row>
    <row r="2056">
      <c r="A2056" s="167" t="s">
        <v>600</v>
      </c>
      <c r="B2056" s="243" t="s">
        <v>249</v>
      </c>
      <c r="C2056" s="53"/>
      <c r="D2056" s="244" t="s">
        <v>221</v>
      </c>
      <c r="E2056" s="53"/>
      <c r="F2056" s="53"/>
      <c r="G2056" s="190" t="s">
        <v>16</v>
      </c>
      <c r="H2056" s="28">
        <v>1.0</v>
      </c>
      <c r="I2056" s="190" t="s">
        <v>4</v>
      </c>
      <c r="J2056" s="191">
        <v>0.0</v>
      </c>
      <c r="K2056" s="190" t="s">
        <v>4</v>
      </c>
      <c r="L2056" s="191">
        <v>0.0</v>
      </c>
      <c r="M2056" s="53"/>
      <c r="N2056" s="53"/>
      <c r="O2056" s="53"/>
    </row>
    <row r="2057">
      <c r="A2057" s="167" t="s">
        <v>600</v>
      </c>
      <c r="B2057" s="243" t="s">
        <v>249</v>
      </c>
      <c r="C2057" s="53"/>
      <c r="D2057" s="244" t="s">
        <v>221</v>
      </c>
      <c r="E2057" s="53"/>
      <c r="F2057" s="53"/>
      <c r="G2057" s="190" t="s">
        <v>17</v>
      </c>
      <c r="H2057" s="28">
        <v>1.0</v>
      </c>
      <c r="I2057" s="190" t="s">
        <v>4</v>
      </c>
      <c r="J2057" s="191">
        <v>0.0</v>
      </c>
      <c r="K2057" s="190" t="s">
        <v>4</v>
      </c>
      <c r="L2057" s="191">
        <v>0.0</v>
      </c>
      <c r="M2057" s="53"/>
      <c r="N2057" s="53"/>
      <c r="O2057" s="53"/>
    </row>
    <row r="2058">
      <c r="A2058" s="167" t="s">
        <v>600</v>
      </c>
      <c r="B2058" s="243" t="s">
        <v>249</v>
      </c>
      <c r="C2058" s="53"/>
      <c r="D2058" s="244" t="s">
        <v>221</v>
      </c>
      <c r="E2058" s="53"/>
      <c r="F2058" s="53"/>
      <c r="G2058" s="190" t="s">
        <v>18</v>
      </c>
      <c r="H2058" s="28">
        <v>1.0</v>
      </c>
      <c r="I2058" s="190" t="s">
        <v>4</v>
      </c>
      <c r="J2058" s="191">
        <v>0.0</v>
      </c>
      <c r="K2058" s="190" t="s">
        <v>4</v>
      </c>
      <c r="L2058" s="191">
        <v>0.0</v>
      </c>
      <c r="M2058" s="53"/>
      <c r="N2058" s="53"/>
      <c r="O2058" s="53"/>
    </row>
    <row r="2059">
      <c r="A2059" s="167" t="s">
        <v>600</v>
      </c>
      <c r="B2059" s="243" t="s">
        <v>249</v>
      </c>
      <c r="C2059" s="53"/>
      <c r="D2059" s="244" t="s">
        <v>221</v>
      </c>
      <c r="E2059" s="53"/>
      <c r="F2059" s="53"/>
      <c r="G2059" s="190" t="s">
        <v>19</v>
      </c>
      <c r="H2059" s="28">
        <v>1.0</v>
      </c>
      <c r="I2059" s="190" t="s">
        <v>4</v>
      </c>
      <c r="J2059" s="191"/>
      <c r="K2059" s="190" t="s">
        <v>4</v>
      </c>
      <c r="L2059" s="191"/>
      <c r="M2059" s="53"/>
      <c r="N2059" s="53"/>
      <c r="O2059" s="53"/>
    </row>
    <row r="2060">
      <c r="A2060" s="167" t="s">
        <v>600</v>
      </c>
      <c r="B2060" s="243" t="s">
        <v>249</v>
      </c>
      <c r="C2060" s="53"/>
      <c r="D2060" s="244" t="s">
        <v>221</v>
      </c>
      <c r="E2060" s="53"/>
      <c r="F2060" s="53"/>
      <c r="G2060" s="190" t="s">
        <v>20</v>
      </c>
      <c r="H2060" s="28">
        <v>1.0</v>
      </c>
      <c r="I2060" s="190" t="s">
        <v>4</v>
      </c>
      <c r="J2060" s="191">
        <v>0.0</v>
      </c>
      <c r="K2060" s="190" t="s">
        <v>4</v>
      </c>
      <c r="L2060" s="191">
        <v>0.0</v>
      </c>
      <c r="M2060" s="53"/>
      <c r="N2060" s="53"/>
      <c r="O2060" s="53"/>
    </row>
    <row r="2061">
      <c r="A2061" s="167" t="s">
        <v>600</v>
      </c>
      <c r="B2061" s="243" t="s">
        <v>249</v>
      </c>
      <c r="C2061" s="53"/>
      <c r="D2061" s="244" t="s">
        <v>221</v>
      </c>
      <c r="E2061" s="53"/>
      <c r="F2061" s="53"/>
      <c r="G2061" s="190" t="s">
        <v>21</v>
      </c>
      <c r="H2061" s="28">
        <v>1.0</v>
      </c>
      <c r="I2061" s="190" t="s">
        <v>7</v>
      </c>
      <c r="J2061" s="191"/>
      <c r="K2061" s="190" t="s">
        <v>7</v>
      </c>
      <c r="L2061" s="191"/>
      <c r="M2061" s="53"/>
      <c r="N2061" s="53"/>
      <c r="O2061" s="53"/>
    </row>
    <row r="2062">
      <c r="A2062" s="167" t="s">
        <v>600</v>
      </c>
      <c r="B2062" s="243" t="s">
        <v>249</v>
      </c>
      <c r="C2062" s="53"/>
      <c r="D2062" s="244" t="s">
        <v>221</v>
      </c>
      <c r="E2062" s="53"/>
      <c r="F2062" s="53"/>
      <c r="G2062" s="190" t="s">
        <v>161</v>
      </c>
      <c r="H2062" s="28">
        <v>1.0</v>
      </c>
      <c r="I2062" s="190" t="s">
        <v>7</v>
      </c>
      <c r="J2062" s="191">
        <v>0.0</v>
      </c>
      <c r="K2062" s="190" t="s">
        <v>7</v>
      </c>
      <c r="L2062" s="191">
        <v>0.0</v>
      </c>
      <c r="M2062" s="53"/>
      <c r="N2062" s="53"/>
      <c r="O2062" s="53"/>
    </row>
    <row r="2063">
      <c r="A2063" s="167" t="s">
        <v>600</v>
      </c>
      <c r="B2063" s="243" t="s">
        <v>249</v>
      </c>
      <c r="C2063" s="53"/>
      <c r="D2063" s="244" t="s">
        <v>221</v>
      </c>
      <c r="E2063" s="53"/>
      <c r="F2063" s="53"/>
      <c r="G2063" s="190" t="s">
        <v>162</v>
      </c>
      <c r="H2063" s="28">
        <v>1.0</v>
      </c>
      <c r="I2063" s="190" t="s">
        <v>7</v>
      </c>
      <c r="J2063" s="191"/>
      <c r="K2063" s="190" t="s">
        <v>7</v>
      </c>
      <c r="L2063" s="191"/>
      <c r="M2063" s="53"/>
      <c r="N2063" s="53"/>
      <c r="O2063" s="53"/>
    </row>
    <row r="2064">
      <c r="A2064" s="167" t="s">
        <v>600</v>
      </c>
      <c r="B2064" s="243" t="s">
        <v>249</v>
      </c>
      <c r="C2064" s="53"/>
      <c r="D2064" s="244" t="s">
        <v>221</v>
      </c>
      <c r="E2064" s="53"/>
      <c r="F2064" s="53"/>
      <c r="G2064" s="190" t="s">
        <v>163</v>
      </c>
      <c r="H2064" s="28">
        <v>1.0</v>
      </c>
      <c r="I2064" s="190" t="s">
        <v>7</v>
      </c>
      <c r="J2064" s="191">
        <v>0.0</v>
      </c>
      <c r="K2064" s="190" t="s">
        <v>7</v>
      </c>
      <c r="L2064" s="191">
        <v>0.0</v>
      </c>
      <c r="M2064" s="53"/>
      <c r="N2064" s="53"/>
      <c r="O2064" s="53"/>
    </row>
    <row r="2065">
      <c r="A2065" s="167" t="s">
        <v>600</v>
      </c>
      <c r="B2065" s="243" t="s">
        <v>249</v>
      </c>
      <c r="C2065" s="53"/>
      <c r="D2065" s="244" t="s">
        <v>221</v>
      </c>
      <c r="E2065" s="53"/>
      <c r="F2065" s="53"/>
      <c r="G2065" s="190" t="s">
        <v>164</v>
      </c>
      <c r="H2065" s="28">
        <v>1.0</v>
      </c>
      <c r="I2065" s="190" t="s">
        <v>7</v>
      </c>
      <c r="J2065" s="191">
        <v>0.0</v>
      </c>
      <c r="K2065" s="190" t="s">
        <v>7</v>
      </c>
      <c r="L2065" s="191">
        <v>0.0</v>
      </c>
      <c r="M2065" s="53"/>
      <c r="N2065" s="53"/>
      <c r="O2065" s="53"/>
    </row>
    <row r="2066">
      <c r="A2066" s="167" t="s">
        <v>600</v>
      </c>
      <c r="B2066" s="243" t="s">
        <v>249</v>
      </c>
      <c r="C2066" s="53"/>
      <c r="D2066" s="244" t="s">
        <v>221</v>
      </c>
      <c r="E2066" s="53"/>
      <c r="F2066" s="53"/>
      <c r="G2066" s="190" t="s">
        <v>165</v>
      </c>
      <c r="H2066" s="28">
        <v>1.0</v>
      </c>
      <c r="I2066" s="190" t="s">
        <v>7</v>
      </c>
      <c r="J2066" s="191">
        <v>0.0</v>
      </c>
      <c r="K2066" s="190" t="s">
        <v>7</v>
      </c>
      <c r="L2066" s="191">
        <v>0.0</v>
      </c>
      <c r="M2066" s="53"/>
      <c r="N2066" s="53"/>
      <c r="O2066" s="53"/>
    </row>
    <row r="2067">
      <c r="A2067" s="167" t="s">
        <v>600</v>
      </c>
      <c r="B2067" s="243" t="s">
        <v>249</v>
      </c>
      <c r="C2067" s="53"/>
      <c r="D2067" s="244" t="s">
        <v>221</v>
      </c>
      <c r="E2067" s="53"/>
      <c r="F2067" s="53"/>
      <c r="G2067" s="190" t="s">
        <v>166</v>
      </c>
      <c r="H2067" s="28">
        <v>1.0</v>
      </c>
      <c r="I2067" s="190" t="s">
        <v>7</v>
      </c>
      <c r="J2067" s="191">
        <v>0.0</v>
      </c>
      <c r="K2067" s="190" t="s">
        <v>7</v>
      </c>
      <c r="L2067" s="191">
        <v>0.0</v>
      </c>
      <c r="M2067" s="53"/>
      <c r="N2067" s="53"/>
      <c r="O2067" s="53"/>
    </row>
    <row r="2068">
      <c r="A2068" s="167" t="s">
        <v>600</v>
      </c>
      <c r="B2068" s="243" t="s">
        <v>249</v>
      </c>
      <c r="C2068" s="53"/>
      <c r="D2068" s="244" t="s">
        <v>221</v>
      </c>
      <c r="E2068" s="53"/>
      <c r="F2068" s="53"/>
      <c r="G2068" s="190" t="s">
        <v>167</v>
      </c>
      <c r="H2068" s="28">
        <v>1.0</v>
      </c>
      <c r="I2068" s="190" t="s">
        <v>7</v>
      </c>
      <c r="J2068" s="191">
        <v>0.0</v>
      </c>
      <c r="K2068" s="190" t="s">
        <v>7</v>
      </c>
      <c r="L2068" s="191">
        <v>0.0</v>
      </c>
      <c r="M2068" s="53"/>
      <c r="N2068" s="53"/>
      <c r="O2068" s="53"/>
    </row>
    <row r="2069">
      <c r="A2069" s="167" t="s">
        <v>600</v>
      </c>
      <c r="B2069" s="243" t="s">
        <v>249</v>
      </c>
      <c r="C2069" s="53"/>
      <c r="D2069" s="244" t="s">
        <v>221</v>
      </c>
      <c r="E2069" s="53"/>
      <c r="F2069" s="53"/>
      <c r="G2069" s="190" t="s">
        <v>20</v>
      </c>
      <c r="H2069" s="28">
        <v>1.0</v>
      </c>
      <c r="I2069" s="190" t="s">
        <v>7</v>
      </c>
      <c r="J2069" s="191">
        <v>0.0</v>
      </c>
      <c r="K2069" s="190" t="s">
        <v>7</v>
      </c>
      <c r="L2069" s="191">
        <v>0.0</v>
      </c>
      <c r="M2069" s="53"/>
      <c r="N2069" s="53"/>
      <c r="O2069" s="53"/>
    </row>
    <row r="2070">
      <c r="A2070" s="167" t="s">
        <v>600</v>
      </c>
      <c r="B2070" s="243" t="s">
        <v>255</v>
      </c>
      <c r="C2070" s="53"/>
      <c r="D2070" s="244" t="s">
        <v>221</v>
      </c>
      <c r="E2070" s="53"/>
      <c r="F2070" s="53"/>
      <c r="G2070" s="190" t="s">
        <v>21</v>
      </c>
      <c r="H2070" s="28">
        <v>1.0</v>
      </c>
      <c r="I2070" s="243" t="s">
        <v>4</v>
      </c>
      <c r="J2070" s="192">
        <v>115.0</v>
      </c>
      <c r="K2070" s="243" t="s">
        <v>4</v>
      </c>
      <c r="L2070" s="192">
        <v>115.0</v>
      </c>
      <c r="M2070" s="53"/>
      <c r="N2070" s="53"/>
      <c r="O2070" s="53"/>
    </row>
    <row r="2071">
      <c r="A2071" s="167" t="s">
        <v>600</v>
      </c>
      <c r="B2071" s="243" t="s">
        <v>255</v>
      </c>
      <c r="C2071" s="53"/>
      <c r="D2071" s="244" t="s">
        <v>221</v>
      </c>
      <c r="E2071" s="53"/>
      <c r="F2071" s="53"/>
      <c r="G2071" s="190" t="s">
        <v>13</v>
      </c>
      <c r="H2071" s="28">
        <v>1.0</v>
      </c>
      <c r="I2071" s="190" t="s">
        <v>4</v>
      </c>
      <c r="J2071" s="191"/>
      <c r="K2071" s="190" t="s">
        <v>4</v>
      </c>
      <c r="L2071" s="191"/>
      <c r="M2071" s="53"/>
      <c r="N2071" s="53"/>
      <c r="O2071" s="53"/>
    </row>
    <row r="2072">
      <c r="A2072" s="167" t="s">
        <v>600</v>
      </c>
      <c r="B2072" s="243" t="s">
        <v>255</v>
      </c>
      <c r="C2072" s="53"/>
      <c r="D2072" s="244" t="s">
        <v>221</v>
      </c>
      <c r="E2072" s="53"/>
      <c r="F2072" s="53"/>
      <c r="G2072" s="190" t="s">
        <v>14</v>
      </c>
      <c r="H2072" s="28">
        <v>1.0</v>
      </c>
      <c r="I2072" s="190" t="s">
        <v>4</v>
      </c>
      <c r="J2072" s="191"/>
      <c r="K2072" s="190" t="s">
        <v>4</v>
      </c>
      <c r="L2072" s="191"/>
      <c r="M2072" s="53"/>
      <c r="N2072" s="53"/>
      <c r="O2072" s="53"/>
    </row>
    <row r="2073">
      <c r="A2073" s="167" t="s">
        <v>600</v>
      </c>
      <c r="B2073" s="243" t="s">
        <v>255</v>
      </c>
      <c r="C2073" s="53"/>
      <c r="D2073" s="244" t="s">
        <v>221</v>
      </c>
      <c r="E2073" s="53"/>
      <c r="F2073" s="53"/>
      <c r="G2073" s="190" t="s">
        <v>15</v>
      </c>
      <c r="H2073" s="28">
        <v>1.0</v>
      </c>
      <c r="I2073" s="190" t="s">
        <v>4</v>
      </c>
      <c r="J2073" s="191"/>
      <c r="K2073" s="190" t="s">
        <v>4</v>
      </c>
      <c r="L2073" s="191"/>
      <c r="M2073" s="53"/>
      <c r="N2073" s="53"/>
      <c r="O2073" s="53"/>
    </row>
    <row r="2074">
      <c r="A2074" s="167" t="s">
        <v>600</v>
      </c>
      <c r="B2074" s="243" t="s">
        <v>255</v>
      </c>
      <c r="C2074" s="53"/>
      <c r="D2074" s="244" t="s">
        <v>221</v>
      </c>
      <c r="E2074" s="53"/>
      <c r="F2074" s="53"/>
      <c r="G2074" s="190" t="s">
        <v>16</v>
      </c>
      <c r="H2074" s="28">
        <v>1.0</v>
      </c>
      <c r="I2074" s="190" t="s">
        <v>4</v>
      </c>
      <c r="J2074" s="191"/>
      <c r="K2074" s="190" t="s">
        <v>4</v>
      </c>
      <c r="L2074" s="191"/>
      <c r="M2074" s="53"/>
      <c r="N2074" s="53"/>
      <c r="O2074" s="53"/>
    </row>
    <row r="2075">
      <c r="A2075" s="167" t="s">
        <v>600</v>
      </c>
      <c r="B2075" s="243" t="s">
        <v>255</v>
      </c>
      <c r="C2075" s="53"/>
      <c r="D2075" s="244" t="s">
        <v>221</v>
      </c>
      <c r="E2075" s="53"/>
      <c r="F2075" s="53"/>
      <c r="G2075" s="190" t="s">
        <v>17</v>
      </c>
      <c r="H2075" s="28">
        <v>1.0</v>
      </c>
      <c r="I2075" s="190" t="s">
        <v>4</v>
      </c>
      <c r="J2075" s="191"/>
      <c r="K2075" s="190" t="s">
        <v>4</v>
      </c>
      <c r="L2075" s="191"/>
      <c r="M2075" s="53"/>
      <c r="N2075" s="53"/>
      <c r="O2075" s="53"/>
    </row>
    <row r="2076">
      <c r="A2076" s="167" t="s">
        <v>600</v>
      </c>
      <c r="B2076" s="243" t="s">
        <v>255</v>
      </c>
      <c r="C2076" s="53"/>
      <c r="D2076" s="244" t="s">
        <v>221</v>
      </c>
      <c r="E2076" s="53"/>
      <c r="F2076" s="53"/>
      <c r="G2076" s="190" t="s">
        <v>18</v>
      </c>
      <c r="H2076" s="28">
        <v>1.0</v>
      </c>
      <c r="I2076" s="190" t="s">
        <v>4</v>
      </c>
      <c r="J2076" s="191"/>
      <c r="K2076" s="190" t="s">
        <v>4</v>
      </c>
      <c r="L2076" s="191"/>
      <c r="M2076" s="53"/>
      <c r="N2076" s="53"/>
      <c r="O2076" s="53"/>
    </row>
    <row r="2077">
      <c r="A2077" s="167" t="s">
        <v>600</v>
      </c>
      <c r="B2077" s="243" t="s">
        <v>255</v>
      </c>
      <c r="C2077" s="53"/>
      <c r="D2077" s="244" t="s">
        <v>221</v>
      </c>
      <c r="E2077" s="53"/>
      <c r="F2077" s="53"/>
      <c r="G2077" s="190" t="s">
        <v>19</v>
      </c>
      <c r="H2077" s="28">
        <v>1.0</v>
      </c>
      <c r="I2077" s="190" t="s">
        <v>4</v>
      </c>
      <c r="J2077" s="191"/>
      <c r="K2077" s="190" t="s">
        <v>4</v>
      </c>
      <c r="L2077" s="191"/>
      <c r="M2077" s="53"/>
      <c r="N2077" s="53"/>
      <c r="O2077" s="53"/>
    </row>
    <row r="2078">
      <c r="A2078" s="167" t="s">
        <v>600</v>
      </c>
      <c r="B2078" s="243" t="s">
        <v>255</v>
      </c>
      <c r="C2078" s="53"/>
      <c r="D2078" s="244" t="s">
        <v>221</v>
      </c>
      <c r="E2078" s="53"/>
      <c r="F2078" s="53"/>
      <c r="G2078" s="190" t="s">
        <v>20</v>
      </c>
      <c r="H2078" s="28">
        <v>1.0</v>
      </c>
      <c r="I2078" s="190" t="s">
        <v>4</v>
      </c>
      <c r="J2078" s="191"/>
      <c r="K2078" s="190" t="s">
        <v>4</v>
      </c>
      <c r="L2078" s="191"/>
      <c r="M2078" s="53"/>
      <c r="N2078" s="53"/>
      <c r="O2078" s="53"/>
    </row>
    <row r="2079">
      <c r="A2079" s="167" t="s">
        <v>600</v>
      </c>
      <c r="B2079" s="243" t="s">
        <v>255</v>
      </c>
      <c r="C2079" s="53"/>
      <c r="D2079" s="244" t="s">
        <v>221</v>
      </c>
      <c r="E2079" s="53"/>
      <c r="F2079" s="53"/>
      <c r="G2079" s="190" t="s">
        <v>21</v>
      </c>
      <c r="H2079" s="28">
        <v>1.0</v>
      </c>
      <c r="I2079" s="190" t="s">
        <v>7</v>
      </c>
      <c r="J2079" s="191"/>
      <c r="K2079" s="190" t="s">
        <v>7</v>
      </c>
      <c r="L2079" s="191"/>
      <c r="M2079" s="53"/>
      <c r="N2079" s="53"/>
      <c r="O2079" s="53"/>
    </row>
    <row r="2080">
      <c r="A2080" s="167" t="s">
        <v>600</v>
      </c>
      <c r="B2080" s="243" t="s">
        <v>255</v>
      </c>
      <c r="C2080" s="53"/>
      <c r="D2080" s="244" t="s">
        <v>221</v>
      </c>
      <c r="E2080" s="53"/>
      <c r="F2080" s="53"/>
      <c r="G2080" s="190" t="s">
        <v>161</v>
      </c>
      <c r="H2080" s="28">
        <v>1.0</v>
      </c>
      <c r="I2080" s="190" t="s">
        <v>7</v>
      </c>
      <c r="J2080" s="191"/>
      <c r="K2080" s="190" t="s">
        <v>7</v>
      </c>
      <c r="L2080" s="191"/>
      <c r="M2080" s="53"/>
      <c r="N2080" s="53"/>
      <c r="O2080" s="53"/>
    </row>
    <row r="2081">
      <c r="A2081" s="167" t="s">
        <v>600</v>
      </c>
      <c r="B2081" s="243" t="s">
        <v>255</v>
      </c>
      <c r="C2081" s="53"/>
      <c r="D2081" s="244" t="s">
        <v>221</v>
      </c>
      <c r="E2081" s="53"/>
      <c r="F2081" s="53"/>
      <c r="G2081" s="190" t="s">
        <v>162</v>
      </c>
      <c r="H2081" s="28">
        <v>1.0</v>
      </c>
      <c r="I2081" s="190" t="s">
        <v>7</v>
      </c>
      <c r="J2081" s="191"/>
      <c r="K2081" s="190" t="s">
        <v>7</v>
      </c>
      <c r="L2081" s="191"/>
      <c r="M2081" s="53"/>
      <c r="N2081" s="53"/>
      <c r="O2081" s="53"/>
    </row>
    <row r="2082">
      <c r="A2082" s="167" t="s">
        <v>600</v>
      </c>
      <c r="B2082" s="243" t="s">
        <v>255</v>
      </c>
      <c r="C2082" s="53"/>
      <c r="D2082" s="244" t="s">
        <v>221</v>
      </c>
      <c r="E2082" s="53"/>
      <c r="F2082" s="53"/>
      <c r="G2082" s="190" t="s">
        <v>163</v>
      </c>
      <c r="H2082" s="28">
        <v>1.0</v>
      </c>
      <c r="I2082" s="190" t="s">
        <v>7</v>
      </c>
      <c r="J2082" s="191"/>
      <c r="K2082" s="190" t="s">
        <v>7</v>
      </c>
      <c r="L2082" s="191"/>
      <c r="M2082" s="53"/>
      <c r="N2082" s="53"/>
      <c r="O2082" s="53"/>
    </row>
    <row r="2083">
      <c r="A2083" s="167" t="s">
        <v>600</v>
      </c>
      <c r="B2083" s="243" t="s">
        <v>255</v>
      </c>
      <c r="C2083" s="53"/>
      <c r="D2083" s="244" t="s">
        <v>221</v>
      </c>
      <c r="E2083" s="53"/>
      <c r="F2083" s="53"/>
      <c r="G2083" s="190" t="s">
        <v>164</v>
      </c>
      <c r="H2083" s="28">
        <v>1.0</v>
      </c>
      <c r="I2083" s="190" t="s">
        <v>7</v>
      </c>
      <c r="J2083" s="191"/>
      <c r="K2083" s="190" t="s">
        <v>7</v>
      </c>
      <c r="L2083" s="191"/>
      <c r="M2083" s="53"/>
      <c r="N2083" s="53"/>
      <c r="O2083" s="53"/>
    </row>
    <row r="2084">
      <c r="A2084" s="167" t="s">
        <v>600</v>
      </c>
      <c r="B2084" s="243" t="s">
        <v>255</v>
      </c>
      <c r="C2084" s="53"/>
      <c r="D2084" s="244" t="s">
        <v>221</v>
      </c>
      <c r="E2084" s="53"/>
      <c r="F2084" s="53"/>
      <c r="G2084" s="190" t="s">
        <v>165</v>
      </c>
      <c r="H2084" s="28">
        <v>1.0</v>
      </c>
      <c r="I2084" s="190" t="s">
        <v>7</v>
      </c>
      <c r="J2084" s="191"/>
      <c r="K2084" s="190" t="s">
        <v>7</v>
      </c>
      <c r="L2084" s="191"/>
      <c r="M2084" s="53"/>
      <c r="N2084" s="53"/>
      <c r="O2084" s="53"/>
    </row>
    <row r="2085">
      <c r="A2085" s="167" t="s">
        <v>600</v>
      </c>
      <c r="B2085" s="243" t="s">
        <v>255</v>
      </c>
      <c r="C2085" s="53"/>
      <c r="D2085" s="244" t="s">
        <v>221</v>
      </c>
      <c r="E2085" s="53"/>
      <c r="F2085" s="53"/>
      <c r="G2085" s="190" t="s">
        <v>166</v>
      </c>
      <c r="H2085" s="28">
        <v>1.0</v>
      </c>
      <c r="I2085" s="190" t="s">
        <v>7</v>
      </c>
      <c r="J2085" s="191"/>
      <c r="K2085" s="190" t="s">
        <v>7</v>
      </c>
      <c r="L2085" s="191"/>
      <c r="M2085" s="53"/>
      <c r="N2085" s="53"/>
      <c r="O2085" s="53"/>
    </row>
    <row r="2086">
      <c r="A2086" s="167" t="s">
        <v>600</v>
      </c>
      <c r="B2086" s="243" t="s">
        <v>255</v>
      </c>
      <c r="C2086" s="53"/>
      <c r="D2086" s="244" t="s">
        <v>221</v>
      </c>
      <c r="E2086" s="53"/>
      <c r="F2086" s="53"/>
      <c r="G2086" s="190" t="s">
        <v>167</v>
      </c>
      <c r="H2086" s="28">
        <v>1.0</v>
      </c>
      <c r="I2086" s="190" t="s">
        <v>7</v>
      </c>
      <c r="J2086" s="191"/>
      <c r="K2086" s="190" t="s">
        <v>7</v>
      </c>
      <c r="L2086" s="191"/>
      <c r="M2086" s="53"/>
      <c r="N2086" s="53"/>
      <c r="O2086" s="53"/>
    </row>
    <row r="2087">
      <c r="A2087" s="167" t="s">
        <v>600</v>
      </c>
      <c r="B2087" s="243" t="s">
        <v>255</v>
      </c>
      <c r="C2087" s="53"/>
      <c r="D2087" s="244" t="s">
        <v>221</v>
      </c>
      <c r="E2087" s="53"/>
      <c r="F2087" s="53"/>
      <c r="G2087" s="190" t="s">
        <v>20</v>
      </c>
      <c r="H2087" s="28">
        <v>1.0</v>
      </c>
      <c r="I2087" s="190" t="s">
        <v>7</v>
      </c>
      <c r="J2087" s="191"/>
      <c r="K2087" s="190" t="s">
        <v>7</v>
      </c>
      <c r="L2087" s="191"/>
      <c r="M2087" s="53"/>
      <c r="N2087" s="53"/>
      <c r="O2087" s="53"/>
    </row>
    <row r="2088">
      <c r="A2088" s="167" t="s">
        <v>600</v>
      </c>
      <c r="B2088" s="243" t="s">
        <v>259</v>
      </c>
      <c r="C2088" s="53"/>
      <c r="D2088" s="244" t="s">
        <v>262</v>
      </c>
      <c r="E2088" s="53"/>
      <c r="F2088" s="53"/>
      <c r="G2088" s="190" t="s">
        <v>21</v>
      </c>
      <c r="H2088" s="28">
        <v>1.0</v>
      </c>
      <c r="I2088" s="243" t="s">
        <v>4</v>
      </c>
      <c r="J2088" s="192">
        <v>95.0</v>
      </c>
      <c r="K2088" s="243" t="s">
        <v>4</v>
      </c>
      <c r="L2088" s="192">
        <v>95.0</v>
      </c>
      <c r="M2088" s="53"/>
      <c r="N2088" s="53"/>
      <c r="O2088" s="53"/>
    </row>
    <row r="2089">
      <c r="A2089" s="167" t="s">
        <v>600</v>
      </c>
      <c r="B2089" s="243" t="s">
        <v>259</v>
      </c>
      <c r="C2089" s="53"/>
      <c r="D2089" s="244" t="s">
        <v>262</v>
      </c>
      <c r="E2089" s="53"/>
      <c r="F2089" s="53"/>
      <c r="G2089" s="190" t="s">
        <v>13</v>
      </c>
      <c r="H2089" s="28">
        <v>1.0</v>
      </c>
      <c r="I2089" s="190" t="s">
        <v>4</v>
      </c>
      <c r="J2089" s="191"/>
      <c r="K2089" s="190" t="s">
        <v>4</v>
      </c>
      <c r="L2089" s="191"/>
      <c r="M2089" s="53"/>
      <c r="N2089" s="53"/>
      <c r="O2089" s="53"/>
    </row>
    <row r="2090">
      <c r="A2090" s="167" t="s">
        <v>600</v>
      </c>
      <c r="B2090" s="243" t="s">
        <v>259</v>
      </c>
      <c r="C2090" s="53"/>
      <c r="D2090" s="244" t="s">
        <v>262</v>
      </c>
      <c r="E2090" s="53"/>
      <c r="F2090" s="53"/>
      <c r="G2090" s="190" t="s">
        <v>14</v>
      </c>
      <c r="H2090" s="28">
        <v>1.0</v>
      </c>
      <c r="I2090" s="190" t="s">
        <v>4</v>
      </c>
      <c r="J2090" s="191"/>
      <c r="K2090" s="190" t="s">
        <v>4</v>
      </c>
      <c r="L2090" s="191"/>
      <c r="M2090" s="53"/>
      <c r="N2090" s="53"/>
      <c r="O2090" s="53"/>
    </row>
    <row r="2091">
      <c r="A2091" s="167" t="s">
        <v>600</v>
      </c>
      <c r="B2091" s="243" t="s">
        <v>259</v>
      </c>
      <c r="C2091" s="53"/>
      <c r="D2091" s="244" t="s">
        <v>262</v>
      </c>
      <c r="E2091" s="53"/>
      <c r="F2091" s="53"/>
      <c r="G2091" s="190" t="s">
        <v>15</v>
      </c>
      <c r="H2091" s="28">
        <v>1.0</v>
      </c>
      <c r="I2091" s="190" t="s">
        <v>4</v>
      </c>
      <c r="J2091" s="191"/>
      <c r="K2091" s="190" t="s">
        <v>4</v>
      </c>
      <c r="L2091" s="191"/>
      <c r="M2091" s="53"/>
      <c r="N2091" s="53"/>
      <c r="O2091" s="53"/>
    </row>
    <row r="2092">
      <c r="A2092" s="167" t="s">
        <v>600</v>
      </c>
      <c r="B2092" s="243" t="s">
        <v>259</v>
      </c>
      <c r="C2092" s="53"/>
      <c r="D2092" s="244" t="s">
        <v>262</v>
      </c>
      <c r="E2092" s="53"/>
      <c r="F2092" s="53"/>
      <c r="G2092" s="190" t="s">
        <v>16</v>
      </c>
      <c r="H2092" s="28">
        <v>1.0</v>
      </c>
      <c r="I2092" s="190" t="s">
        <v>4</v>
      </c>
      <c r="J2092" s="191"/>
      <c r="K2092" s="190" t="s">
        <v>4</v>
      </c>
      <c r="L2092" s="191"/>
      <c r="M2092" s="53"/>
      <c r="N2092" s="53"/>
      <c r="O2092" s="53"/>
    </row>
    <row r="2093">
      <c r="A2093" s="167" t="s">
        <v>600</v>
      </c>
      <c r="B2093" s="243" t="s">
        <v>259</v>
      </c>
      <c r="C2093" s="53"/>
      <c r="D2093" s="244" t="s">
        <v>262</v>
      </c>
      <c r="E2093" s="53"/>
      <c r="F2093" s="53"/>
      <c r="G2093" s="190" t="s">
        <v>17</v>
      </c>
      <c r="H2093" s="28">
        <v>1.0</v>
      </c>
      <c r="I2093" s="190" t="s">
        <v>4</v>
      </c>
      <c r="J2093" s="191"/>
      <c r="K2093" s="190" t="s">
        <v>4</v>
      </c>
      <c r="L2093" s="191"/>
      <c r="M2093" s="53"/>
      <c r="N2093" s="53"/>
      <c r="O2093" s="53"/>
    </row>
    <row r="2094">
      <c r="A2094" s="167" t="s">
        <v>600</v>
      </c>
      <c r="B2094" s="243" t="s">
        <v>259</v>
      </c>
      <c r="C2094" s="53"/>
      <c r="D2094" s="244" t="s">
        <v>262</v>
      </c>
      <c r="E2094" s="53"/>
      <c r="F2094" s="53"/>
      <c r="G2094" s="190" t="s">
        <v>18</v>
      </c>
      <c r="H2094" s="28">
        <v>1.0</v>
      </c>
      <c r="I2094" s="190" t="s">
        <v>4</v>
      </c>
      <c r="J2094" s="191"/>
      <c r="K2094" s="190" t="s">
        <v>4</v>
      </c>
      <c r="L2094" s="191"/>
      <c r="M2094" s="53"/>
      <c r="N2094" s="53"/>
      <c r="O2094" s="53"/>
    </row>
    <row r="2095">
      <c r="A2095" s="167" t="s">
        <v>600</v>
      </c>
      <c r="B2095" s="243" t="s">
        <v>259</v>
      </c>
      <c r="C2095" s="53"/>
      <c r="D2095" s="244" t="s">
        <v>262</v>
      </c>
      <c r="E2095" s="53"/>
      <c r="F2095" s="53"/>
      <c r="G2095" s="190" t="s">
        <v>19</v>
      </c>
      <c r="H2095" s="28">
        <v>1.0</v>
      </c>
      <c r="I2095" s="190" t="s">
        <v>4</v>
      </c>
      <c r="J2095" s="191"/>
      <c r="K2095" s="190" t="s">
        <v>4</v>
      </c>
      <c r="L2095" s="191"/>
      <c r="M2095" s="53"/>
      <c r="N2095" s="53"/>
      <c r="O2095" s="53"/>
    </row>
    <row r="2096">
      <c r="A2096" s="167" t="s">
        <v>600</v>
      </c>
      <c r="B2096" s="243" t="s">
        <v>259</v>
      </c>
      <c r="C2096" s="53"/>
      <c r="D2096" s="244" t="s">
        <v>262</v>
      </c>
      <c r="E2096" s="53"/>
      <c r="F2096" s="53"/>
      <c r="G2096" s="190" t="s">
        <v>20</v>
      </c>
      <c r="H2096" s="28">
        <v>1.0</v>
      </c>
      <c r="I2096" s="190" t="s">
        <v>4</v>
      </c>
      <c r="J2096" s="191"/>
      <c r="K2096" s="190" t="s">
        <v>4</v>
      </c>
      <c r="L2096" s="191"/>
      <c r="M2096" s="53"/>
      <c r="N2096" s="53"/>
      <c r="O2096" s="53"/>
    </row>
    <row r="2097">
      <c r="A2097" s="167" t="s">
        <v>600</v>
      </c>
      <c r="B2097" s="243" t="s">
        <v>259</v>
      </c>
      <c r="C2097" s="53"/>
      <c r="D2097" s="244" t="s">
        <v>262</v>
      </c>
      <c r="E2097" s="53"/>
      <c r="F2097" s="53"/>
      <c r="G2097" s="190" t="s">
        <v>21</v>
      </c>
      <c r="H2097" s="28">
        <v>1.0</v>
      </c>
      <c r="I2097" s="190" t="s">
        <v>7</v>
      </c>
      <c r="J2097" s="191">
        <v>40.0</v>
      </c>
      <c r="K2097" s="190" t="s">
        <v>7</v>
      </c>
      <c r="L2097" s="191">
        <v>40.0</v>
      </c>
      <c r="M2097" s="53"/>
      <c r="N2097" s="53"/>
      <c r="O2097" s="53"/>
    </row>
    <row r="2098">
      <c r="A2098" s="167" t="s">
        <v>600</v>
      </c>
      <c r="B2098" s="243" t="s">
        <v>259</v>
      </c>
      <c r="C2098" s="53"/>
      <c r="D2098" s="244" t="s">
        <v>262</v>
      </c>
      <c r="E2098" s="53"/>
      <c r="F2098" s="53"/>
      <c r="G2098" s="190" t="s">
        <v>161</v>
      </c>
      <c r="H2098" s="28">
        <v>1.0</v>
      </c>
      <c r="I2098" s="190" t="s">
        <v>7</v>
      </c>
      <c r="J2098" s="191"/>
      <c r="K2098" s="190" t="s">
        <v>7</v>
      </c>
      <c r="L2098" s="191"/>
      <c r="M2098" s="53"/>
      <c r="N2098" s="53"/>
      <c r="O2098" s="53"/>
    </row>
    <row r="2099">
      <c r="A2099" s="167" t="s">
        <v>600</v>
      </c>
      <c r="B2099" s="243" t="s">
        <v>259</v>
      </c>
      <c r="C2099" s="53"/>
      <c r="D2099" s="244" t="s">
        <v>262</v>
      </c>
      <c r="E2099" s="53"/>
      <c r="F2099" s="53"/>
      <c r="G2099" s="190" t="s">
        <v>162</v>
      </c>
      <c r="H2099" s="28">
        <v>1.0</v>
      </c>
      <c r="I2099" s="190" t="s">
        <v>7</v>
      </c>
      <c r="J2099" s="191"/>
      <c r="K2099" s="190" t="s">
        <v>7</v>
      </c>
      <c r="L2099" s="191"/>
      <c r="M2099" s="53"/>
      <c r="N2099" s="53"/>
      <c r="O2099" s="53"/>
    </row>
    <row r="2100">
      <c r="A2100" s="167" t="s">
        <v>600</v>
      </c>
      <c r="B2100" s="243" t="s">
        <v>259</v>
      </c>
      <c r="C2100" s="53"/>
      <c r="D2100" s="244" t="s">
        <v>262</v>
      </c>
      <c r="E2100" s="53"/>
      <c r="F2100" s="53"/>
      <c r="G2100" s="190" t="s">
        <v>163</v>
      </c>
      <c r="H2100" s="28">
        <v>1.0</v>
      </c>
      <c r="I2100" s="190" t="s">
        <v>7</v>
      </c>
      <c r="J2100" s="191"/>
      <c r="K2100" s="190" t="s">
        <v>7</v>
      </c>
      <c r="L2100" s="191"/>
      <c r="M2100" s="53"/>
      <c r="N2100" s="53"/>
      <c r="O2100" s="53"/>
    </row>
    <row r="2101">
      <c r="A2101" s="167" t="s">
        <v>600</v>
      </c>
      <c r="B2101" s="243" t="s">
        <v>259</v>
      </c>
      <c r="C2101" s="53"/>
      <c r="D2101" s="244" t="s">
        <v>262</v>
      </c>
      <c r="E2101" s="53"/>
      <c r="F2101" s="53"/>
      <c r="G2101" s="190" t="s">
        <v>164</v>
      </c>
      <c r="H2101" s="28">
        <v>1.0</v>
      </c>
      <c r="I2101" s="190" t="s">
        <v>7</v>
      </c>
      <c r="J2101" s="191"/>
      <c r="K2101" s="190" t="s">
        <v>7</v>
      </c>
      <c r="L2101" s="191"/>
      <c r="M2101" s="53"/>
      <c r="N2101" s="53"/>
      <c r="O2101" s="53"/>
    </row>
    <row r="2102">
      <c r="A2102" s="167" t="s">
        <v>600</v>
      </c>
      <c r="B2102" s="243" t="s">
        <v>259</v>
      </c>
      <c r="C2102" s="53"/>
      <c r="D2102" s="244" t="s">
        <v>262</v>
      </c>
      <c r="E2102" s="53"/>
      <c r="F2102" s="53"/>
      <c r="G2102" s="190" t="s">
        <v>165</v>
      </c>
      <c r="H2102" s="28">
        <v>1.0</v>
      </c>
      <c r="I2102" s="190" t="s">
        <v>7</v>
      </c>
      <c r="J2102" s="191"/>
      <c r="K2102" s="190" t="s">
        <v>7</v>
      </c>
      <c r="L2102" s="191"/>
      <c r="M2102" s="53"/>
      <c r="N2102" s="53"/>
      <c r="O2102" s="53"/>
    </row>
    <row r="2103">
      <c r="A2103" s="167" t="s">
        <v>600</v>
      </c>
      <c r="B2103" s="243" t="s">
        <v>259</v>
      </c>
      <c r="C2103" s="53"/>
      <c r="D2103" s="244" t="s">
        <v>262</v>
      </c>
      <c r="E2103" s="53"/>
      <c r="F2103" s="53"/>
      <c r="G2103" s="190" t="s">
        <v>166</v>
      </c>
      <c r="H2103" s="28">
        <v>1.0</v>
      </c>
      <c r="I2103" s="190" t="s">
        <v>7</v>
      </c>
      <c r="J2103" s="191"/>
      <c r="K2103" s="190" t="s">
        <v>7</v>
      </c>
      <c r="L2103" s="191"/>
      <c r="M2103" s="53"/>
      <c r="N2103" s="53"/>
      <c r="O2103" s="53"/>
    </row>
    <row r="2104">
      <c r="A2104" s="167" t="s">
        <v>600</v>
      </c>
      <c r="B2104" s="243" t="s">
        <v>259</v>
      </c>
      <c r="C2104" s="53"/>
      <c r="D2104" s="244" t="s">
        <v>262</v>
      </c>
      <c r="E2104" s="53"/>
      <c r="F2104" s="53"/>
      <c r="G2104" s="190" t="s">
        <v>167</v>
      </c>
      <c r="H2104" s="28">
        <v>1.0</v>
      </c>
      <c r="I2104" s="190" t="s">
        <v>7</v>
      </c>
      <c r="J2104" s="191"/>
      <c r="K2104" s="190" t="s">
        <v>7</v>
      </c>
      <c r="L2104" s="191"/>
      <c r="M2104" s="53"/>
      <c r="N2104" s="53"/>
      <c r="O2104" s="53"/>
    </row>
    <row r="2105">
      <c r="A2105" s="167" t="s">
        <v>600</v>
      </c>
      <c r="B2105" s="243" t="s">
        <v>259</v>
      </c>
      <c r="C2105" s="53"/>
      <c r="D2105" s="244" t="s">
        <v>262</v>
      </c>
      <c r="E2105" s="53"/>
      <c r="F2105" s="53"/>
      <c r="G2105" s="190" t="s">
        <v>20</v>
      </c>
      <c r="H2105" s="28">
        <v>1.0</v>
      </c>
      <c r="I2105" s="190" t="s">
        <v>7</v>
      </c>
      <c r="J2105" s="191"/>
      <c r="K2105" s="190" t="s">
        <v>7</v>
      </c>
      <c r="L2105" s="191"/>
      <c r="M2105" s="53"/>
      <c r="N2105" s="53"/>
      <c r="O2105" s="53"/>
    </row>
    <row r="2106">
      <c r="A2106" s="167" t="s">
        <v>600</v>
      </c>
      <c r="B2106" s="109" t="s">
        <v>269</v>
      </c>
      <c r="C2106" s="53"/>
      <c r="D2106" s="112" t="s">
        <v>262</v>
      </c>
      <c r="E2106" s="53"/>
      <c r="F2106" s="53"/>
      <c r="G2106" s="190" t="s">
        <v>21</v>
      </c>
      <c r="H2106" s="28">
        <v>1.0</v>
      </c>
      <c r="I2106" s="190" t="s">
        <v>4</v>
      </c>
      <c r="J2106" s="56">
        <v>0.0</v>
      </c>
      <c r="K2106" s="190" t="s">
        <v>4</v>
      </c>
      <c r="L2106" s="56">
        <v>0.0</v>
      </c>
      <c r="M2106" s="53"/>
      <c r="N2106" s="53"/>
      <c r="O2106" s="53"/>
    </row>
    <row r="2107">
      <c r="A2107" s="167" t="s">
        <v>600</v>
      </c>
      <c r="B2107" s="109" t="s">
        <v>269</v>
      </c>
      <c r="C2107" s="53"/>
      <c r="D2107" s="112" t="s">
        <v>262</v>
      </c>
      <c r="E2107" s="53"/>
      <c r="F2107" s="53"/>
      <c r="G2107" s="190" t="s">
        <v>13</v>
      </c>
      <c r="H2107" s="28">
        <v>1.0</v>
      </c>
      <c r="I2107" s="190" t="s">
        <v>4</v>
      </c>
      <c r="J2107" s="56"/>
      <c r="K2107" s="190" t="s">
        <v>4</v>
      </c>
      <c r="L2107" s="56"/>
      <c r="M2107" s="53"/>
      <c r="N2107" s="53"/>
      <c r="O2107" s="53"/>
    </row>
    <row r="2108">
      <c r="A2108" s="167" t="s">
        <v>600</v>
      </c>
      <c r="B2108" s="109" t="s">
        <v>269</v>
      </c>
      <c r="C2108" s="53"/>
      <c r="D2108" s="112" t="s">
        <v>262</v>
      </c>
      <c r="E2108" s="53"/>
      <c r="F2108" s="53"/>
      <c r="G2108" s="149" t="s">
        <v>14</v>
      </c>
      <c r="H2108" s="28">
        <v>1.0</v>
      </c>
      <c r="I2108" s="190" t="s">
        <v>4</v>
      </c>
      <c r="J2108" s="56"/>
      <c r="K2108" s="190" t="s">
        <v>4</v>
      </c>
      <c r="L2108" s="56"/>
      <c r="M2108" s="53"/>
      <c r="N2108" s="53"/>
      <c r="O2108" s="53"/>
    </row>
    <row r="2109">
      <c r="A2109" s="167" t="s">
        <v>600</v>
      </c>
      <c r="B2109" s="109" t="s">
        <v>269</v>
      </c>
      <c r="C2109" s="53"/>
      <c r="D2109" s="112" t="s">
        <v>262</v>
      </c>
      <c r="E2109" s="53"/>
      <c r="F2109" s="53"/>
      <c r="G2109" s="190" t="s">
        <v>15</v>
      </c>
      <c r="H2109" s="28">
        <v>1.0</v>
      </c>
      <c r="I2109" s="190" t="s">
        <v>4</v>
      </c>
      <c r="J2109" s="56"/>
      <c r="K2109" s="190" t="s">
        <v>4</v>
      </c>
      <c r="L2109" s="56"/>
      <c r="M2109" s="53"/>
      <c r="N2109" s="53"/>
      <c r="O2109" s="53"/>
    </row>
    <row r="2110">
      <c r="A2110" s="167" t="s">
        <v>600</v>
      </c>
      <c r="B2110" s="109" t="s">
        <v>269</v>
      </c>
      <c r="C2110" s="53"/>
      <c r="D2110" s="112" t="s">
        <v>262</v>
      </c>
      <c r="E2110" s="53"/>
      <c r="F2110" s="53"/>
      <c r="G2110" s="190" t="s">
        <v>16</v>
      </c>
      <c r="H2110" s="28">
        <v>1.0</v>
      </c>
      <c r="I2110" s="190" t="s">
        <v>4</v>
      </c>
      <c r="J2110" s="56"/>
      <c r="K2110" s="190" t="s">
        <v>4</v>
      </c>
      <c r="L2110" s="56"/>
      <c r="M2110" s="53"/>
      <c r="N2110" s="53"/>
      <c r="O2110" s="53"/>
    </row>
    <row r="2111">
      <c r="A2111" s="167" t="s">
        <v>600</v>
      </c>
      <c r="B2111" s="109" t="s">
        <v>269</v>
      </c>
      <c r="C2111" s="53"/>
      <c r="D2111" s="112" t="s">
        <v>262</v>
      </c>
      <c r="E2111" s="53"/>
      <c r="F2111" s="53"/>
      <c r="G2111" s="190" t="s">
        <v>17</v>
      </c>
      <c r="H2111" s="28">
        <v>1.0</v>
      </c>
      <c r="I2111" s="190" t="s">
        <v>4</v>
      </c>
      <c r="J2111" s="56"/>
      <c r="K2111" s="190" t="s">
        <v>4</v>
      </c>
      <c r="L2111" s="56"/>
      <c r="M2111" s="53"/>
      <c r="N2111" s="53"/>
      <c r="O2111" s="53"/>
    </row>
    <row r="2112">
      <c r="A2112" s="167" t="s">
        <v>600</v>
      </c>
      <c r="B2112" s="109" t="s">
        <v>269</v>
      </c>
      <c r="C2112" s="53"/>
      <c r="D2112" s="112" t="s">
        <v>262</v>
      </c>
      <c r="E2112" s="53"/>
      <c r="F2112" s="53"/>
      <c r="G2112" s="190" t="s">
        <v>18</v>
      </c>
      <c r="H2112" s="28">
        <v>1.0</v>
      </c>
      <c r="I2112" s="190" t="s">
        <v>4</v>
      </c>
      <c r="J2112" s="56"/>
      <c r="K2112" s="190" t="s">
        <v>4</v>
      </c>
      <c r="L2112" s="56"/>
      <c r="M2112" s="53"/>
      <c r="N2112" s="53"/>
      <c r="O2112" s="53"/>
    </row>
    <row r="2113">
      <c r="A2113" s="167" t="s">
        <v>600</v>
      </c>
      <c r="B2113" s="109" t="s">
        <v>269</v>
      </c>
      <c r="C2113" s="53"/>
      <c r="D2113" s="112" t="s">
        <v>262</v>
      </c>
      <c r="E2113" s="53"/>
      <c r="F2113" s="53"/>
      <c r="G2113" s="190" t="s">
        <v>19</v>
      </c>
      <c r="H2113" s="28">
        <v>1.0</v>
      </c>
      <c r="I2113" s="190" t="s">
        <v>4</v>
      </c>
      <c r="J2113" s="56"/>
      <c r="K2113" s="190" t="s">
        <v>4</v>
      </c>
      <c r="L2113" s="56"/>
      <c r="M2113" s="53"/>
      <c r="N2113" s="53"/>
      <c r="O2113" s="53"/>
    </row>
    <row r="2114">
      <c r="A2114" s="167" t="s">
        <v>600</v>
      </c>
      <c r="B2114" s="109" t="s">
        <v>269</v>
      </c>
      <c r="C2114" s="53"/>
      <c r="D2114" s="112" t="s">
        <v>262</v>
      </c>
      <c r="E2114" s="53"/>
      <c r="F2114" s="53"/>
      <c r="G2114" s="190" t="s">
        <v>20</v>
      </c>
      <c r="H2114" s="28">
        <v>1.0</v>
      </c>
      <c r="I2114" s="190" t="s">
        <v>4</v>
      </c>
      <c r="J2114" s="56"/>
      <c r="K2114" s="190" t="s">
        <v>4</v>
      </c>
      <c r="L2114" s="56"/>
      <c r="M2114" s="53"/>
      <c r="N2114" s="53"/>
      <c r="O2114" s="53"/>
    </row>
    <row r="2115">
      <c r="A2115" s="167" t="s">
        <v>600</v>
      </c>
      <c r="B2115" s="109" t="s">
        <v>269</v>
      </c>
      <c r="C2115" s="53"/>
      <c r="D2115" s="112" t="s">
        <v>262</v>
      </c>
      <c r="E2115" s="53"/>
      <c r="F2115" s="53"/>
      <c r="G2115" s="190" t="s">
        <v>21</v>
      </c>
      <c r="H2115" s="28">
        <v>1.0</v>
      </c>
      <c r="I2115" s="190" t="s">
        <v>7</v>
      </c>
      <c r="J2115" s="56"/>
      <c r="K2115" s="190" t="s">
        <v>7</v>
      </c>
      <c r="L2115" s="56"/>
      <c r="M2115" s="53"/>
      <c r="N2115" s="53"/>
      <c r="O2115" s="53"/>
    </row>
    <row r="2116">
      <c r="A2116" s="167" t="s">
        <v>600</v>
      </c>
      <c r="B2116" s="109" t="s">
        <v>269</v>
      </c>
      <c r="C2116" s="53"/>
      <c r="D2116" s="112" t="s">
        <v>262</v>
      </c>
      <c r="E2116" s="53"/>
      <c r="F2116" s="53"/>
      <c r="G2116" s="190" t="s">
        <v>161</v>
      </c>
      <c r="H2116" s="28">
        <v>1.0</v>
      </c>
      <c r="I2116" s="190" t="s">
        <v>7</v>
      </c>
      <c r="J2116" s="56"/>
      <c r="K2116" s="190" t="s">
        <v>7</v>
      </c>
      <c r="L2116" s="56"/>
      <c r="M2116" s="53"/>
      <c r="N2116" s="53"/>
      <c r="O2116" s="53"/>
    </row>
    <row r="2117">
      <c r="A2117" s="167" t="s">
        <v>600</v>
      </c>
      <c r="B2117" s="109" t="s">
        <v>269</v>
      </c>
      <c r="C2117" s="53"/>
      <c r="D2117" s="112" t="s">
        <v>262</v>
      </c>
      <c r="E2117" s="53"/>
      <c r="F2117" s="53"/>
      <c r="G2117" s="190" t="s">
        <v>162</v>
      </c>
      <c r="H2117" s="28">
        <v>1.0</v>
      </c>
      <c r="I2117" s="190" t="s">
        <v>7</v>
      </c>
      <c r="J2117" s="56"/>
      <c r="K2117" s="190" t="s">
        <v>7</v>
      </c>
      <c r="L2117" s="56"/>
      <c r="M2117" s="53"/>
      <c r="N2117" s="53"/>
      <c r="O2117" s="53"/>
    </row>
    <row r="2118">
      <c r="A2118" s="167" t="s">
        <v>600</v>
      </c>
      <c r="B2118" s="109" t="s">
        <v>269</v>
      </c>
      <c r="C2118" s="53"/>
      <c r="D2118" s="112" t="s">
        <v>262</v>
      </c>
      <c r="E2118" s="53"/>
      <c r="F2118" s="53"/>
      <c r="G2118" s="190" t="s">
        <v>163</v>
      </c>
      <c r="H2118" s="28">
        <v>1.0</v>
      </c>
      <c r="I2118" s="190" t="s">
        <v>7</v>
      </c>
      <c r="J2118" s="56"/>
      <c r="K2118" s="190" t="s">
        <v>7</v>
      </c>
      <c r="L2118" s="56"/>
      <c r="M2118" s="53"/>
      <c r="N2118" s="53"/>
      <c r="O2118" s="53"/>
    </row>
    <row r="2119">
      <c r="A2119" s="167" t="s">
        <v>600</v>
      </c>
      <c r="B2119" s="109" t="s">
        <v>269</v>
      </c>
      <c r="C2119" s="53"/>
      <c r="D2119" s="112" t="s">
        <v>262</v>
      </c>
      <c r="E2119" s="53"/>
      <c r="F2119" s="53"/>
      <c r="G2119" s="190" t="s">
        <v>164</v>
      </c>
      <c r="H2119" s="28">
        <v>1.0</v>
      </c>
      <c r="I2119" s="190" t="s">
        <v>7</v>
      </c>
      <c r="J2119" s="56"/>
      <c r="K2119" s="190" t="s">
        <v>7</v>
      </c>
      <c r="L2119" s="56"/>
      <c r="M2119" s="53"/>
      <c r="N2119" s="53"/>
      <c r="O2119" s="53"/>
    </row>
    <row r="2120">
      <c r="A2120" s="167" t="s">
        <v>600</v>
      </c>
      <c r="B2120" s="109" t="s">
        <v>269</v>
      </c>
      <c r="C2120" s="53"/>
      <c r="D2120" s="112" t="s">
        <v>262</v>
      </c>
      <c r="E2120" s="53"/>
      <c r="F2120" s="53"/>
      <c r="G2120" s="190" t="s">
        <v>165</v>
      </c>
      <c r="H2120" s="28">
        <v>1.0</v>
      </c>
      <c r="I2120" s="190" t="s">
        <v>7</v>
      </c>
      <c r="J2120" s="56"/>
      <c r="K2120" s="190" t="s">
        <v>7</v>
      </c>
      <c r="L2120" s="56"/>
      <c r="M2120" s="53"/>
      <c r="N2120" s="53"/>
      <c r="O2120" s="53"/>
    </row>
    <row r="2121">
      <c r="A2121" s="167" t="s">
        <v>600</v>
      </c>
      <c r="B2121" s="109" t="s">
        <v>269</v>
      </c>
      <c r="C2121" s="53"/>
      <c r="D2121" s="112" t="s">
        <v>262</v>
      </c>
      <c r="E2121" s="53"/>
      <c r="F2121" s="53"/>
      <c r="G2121" s="190" t="s">
        <v>166</v>
      </c>
      <c r="H2121" s="28">
        <v>1.0</v>
      </c>
      <c r="I2121" s="190" t="s">
        <v>7</v>
      </c>
      <c r="J2121" s="56"/>
      <c r="K2121" s="190" t="s">
        <v>7</v>
      </c>
      <c r="L2121" s="56"/>
      <c r="M2121" s="53"/>
      <c r="N2121" s="53"/>
      <c r="O2121" s="53"/>
    </row>
    <row r="2122">
      <c r="A2122" s="167" t="s">
        <v>600</v>
      </c>
      <c r="B2122" s="109" t="s">
        <v>269</v>
      </c>
      <c r="C2122" s="53"/>
      <c r="D2122" s="112" t="s">
        <v>262</v>
      </c>
      <c r="E2122" s="53"/>
      <c r="F2122" s="53"/>
      <c r="G2122" s="190" t="s">
        <v>167</v>
      </c>
      <c r="H2122" s="28">
        <v>1.0</v>
      </c>
      <c r="I2122" s="190" t="s">
        <v>7</v>
      </c>
      <c r="J2122" s="56"/>
      <c r="K2122" s="190" t="s">
        <v>7</v>
      </c>
      <c r="L2122" s="56"/>
      <c r="M2122" s="53"/>
      <c r="N2122" s="53"/>
      <c r="O2122" s="53"/>
    </row>
    <row r="2123">
      <c r="A2123" s="167" t="s">
        <v>600</v>
      </c>
      <c r="B2123" s="109" t="s">
        <v>269</v>
      </c>
      <c r="C2123" s="53"/>
      <c r="D2123" s="112" t="s">
        <v>262</v>
      </c>
      <c r="E2123" s="53"/>
      <c r="F2123" s="53"/>
      <c r="G2123" s="190" t="s">
        <v>20</v>
      </c>
      <c r="H2123" s="28">
        <v>1.0</v>
      </c>
      <c r="I2123" s="190" t="s">
        <v>7</v>
      </c>
      <c r="J2123" s="56"/>
      <c r="K2123" s="190" t="s">
        <v>7</v>
      </c>
      <c r="L2123" s="56"/>
      <c r="M2123" s="53"/>
      <c r="N2123" s="53"/>
      <c r="O2123" s="53"/>
    </row>
    <row r="2124">
      <c r="A2124" s="167" t="s">
        <v>600</v>
      </c>
      <c r="B2124" s="109" t="s">
        <v>272</v>
      </c>
      <c r="C2124" s="53"/>
      <c r="D2124" s="112" t="s">
        <v>262</v>
      </c>
      <c r="E2124" s="53"/>
      <c r="F2124" s="53"/>
      <c r="G2124" s="190" t="s">
        <v>21</v>
      </c>
      <c r="H2124" s="28">
        <v>1.0</v>
      </c>
      <c r="I2124" s="190" t="s">
        <v>4</v>
      </c>
      <c r="J2124" s="56">
        <v>38.0</v>
      </c>
      <c r="K2124" s="190" t="s">
        <v>4</v>
      </c>
      <c r="L2124" s="56">
        <v>38.0</v>
      </c>
      <c r="M2124" s="53"/>
      <c r="N2124" s="53"/>
      <c r="O2124" s="53"/>
    </row>
    <row r="2125">
      <c r="A2125" s="167" t="s">
        <v>600</v>
      </c>
      <c r="B2125" s="109" t="s">
        <v>272</v>
      </c>
      <c r="C2125" s="53"/>
      <c r="D2125" s="112" t="s">
        <v>262</v>
      </c>
      <c r="E2125" s="53"/>
      <c r="F2125" s="53"/>
      <c r="G2125" s="190" t="s">
        <v>13</v>
      </c>
      <c r="H2125" s="28">
        <v>1.0</v>
      </c>
      <c r="I2125" s="190" t="s">
        <v>4</v>
      </c>
      <c r="J2125" s="56"/>
      <c r="K2125" s="190" t="s">
        <v>4</v>
      </c>
      <c r="L2125" s="56"/>
      <c r="M2125" s="53"/>
      <c r="N2125" s="53"/>
      <c r="O2125" s="53"/>
    </row>
    <row r="2126">
      <c r="A2126" s="167" t="s">
        <v>600</v>
      </c>
      <c r="B2126" s="109" t="s">
        <v>272</v>
      </c>
      <c r="C2126" s="53"/>
      <c r="D2126" s="112" t="s">
        <v>262</v>
      </c>
      <c r="E2126" s="53"/>
      <c r="F2126" s="53"/>
      <c r="G2126" s="149" t="s">
        <v>14</v>
      </c>
      <c r="H2126" s="28">
        <v>1.0</v>
      </c>
      <c r="I2126" s="190" t="s">
        <v>4</v>
      </c>
      <c r="J2126" s="56"/>
      <c r="K2126" s="190" t="s">
        <v>4</v>
      </c>
      <c r="L2126" s="56"/>
      <c r="M2126" s="53"/>
      <c r="N2126" s="53"/>
      <c r="O2126" s="53"/>
    </row>
    <row r="2127">
      <c r="A2127" s="167" t="s">
        <v>600</v>
      </c>
      <c r="B2127" s="109" t="s">
        <v>272</v>
      </c>
      <c r="C2127" s="53"/>
      <c r="D2127" s="112" t="s">
        <v>262</v>
      </c>
      <c r="E2127" s="53"/>
      <c r="F2127" s="53"/>
      <c r="G2127" s="190" t="s">
        <v>15</v>
      </c>
      <c r="H2127" s="28">
        <v>1.0</v>
      </c>
      <c r="I2127" s="190" t="s">
        <v>4</v>
      </c>
      <c r="J2127" s="56"/>
      <c r="K2127" s="190" t="s">
        <v>4</v>
      </c>
      <c r="L2127" s="56"/>
      <c r="M2127" s="53"/>
      <c r="N2127" s="53"/>
      <c r="O2127" s="53"/>
    </row>
    <row r="2128">
      <c r="A2128" s="167" t="s">
        <v>600</v>
      </c>
      <c r="B2128" s="109" t="s">
        <v>272</v>
      </c>
      <c r="C2128" s="53"/>
      <c r="D2128" s="112" t="s">
        <v>262</v>
      </c>
      <c r="E2128" s="53"/>
      <c r="F2128" s="53"/>
      <c r="G2128" s="190" t="s">
        <v>16</v>
      </c>
      <c r="H2128" s="28">
        <v>1.0</v>
      </c>
      <c r="I2128" s="190" t="s">
        <v>4</v>
      </c>
      <c r="J2128" s="56"/>
      <c r="K2128" s="190" t="s">
        <v>4</v>
      </c>
      <c r="L2128" s="56"/>
      <c r="M2128" s="53"/>
      <c r="N2128" s="53"/>
      <c r="O2128" s="53"/>
    </row>
    <row r="2129">
      <c r="A2129" s="167" t="s">
        <v>600</v>
      </c>
      <c r="B2129" s="109" t="s">
        <v>272</v>
      </c>
      <c r="C2129" s="53"/>
      <c r="D2129" s="112" t="s">
        <v>262</v>
      </c>
      <c r="E2129" s="53"/>
      <c r="F2129" s="53"/>
      <c r="G2129" s="190" t="s">
        <v>17</v>
      </c>
      <c r="H2129" s="28">
        <v>1.0</v>
      </c>
      <c r="I2129" s="190" t="s">
        <v>4</v>
      </c>
      <c r="J2129" s="56"/>
      <c r="K2129" s="190" t="s">
        <v>4</v>
      </c>
      <c r="L2129" s="56"/>
      <c r="M2129" s="53"/>
      <c r="N2129" s="53"/>
      <c r="O2129" s="53"/>
    </row>
    <row r="2130">
      <c r="A2130" s="167" t="s">
        <v>600</v>
      </c>
      <c r="B2130" s="109" t="s">
        <v>272</v>
      </c>
      <c r="C2130" s="53"/>
      <c r="D2130" s="112" t="s">
        <v>262</v>
      </c>
      <c r="E2130" s="53"/>
      <c r="F2130" s="53"/>
      <c r="G2130" s="190" t="s">
        <v>18</v>
      </c>
      <c r="H2130" s="28">
        <v>1.0</v>
      </c>
      <c r="I2130" s="190" t="s">
        <v>4</v>
      </c>
      <c r="J2130" s="56"/>
      <c r="K2130" s="190" t="s">
        <v>4</v>
      </c>
      <c r="L2130" s="56"/>
      <c r="M2130" s="53"/>
      <c r="N2130" s="53"/>
      <c r="O2130" s="53"/>
    </row>
    <row r="2131">
      <c r="A2131" s="167" t="s">
        <v>600</v>
      </c>
      <c r="B2131" s="109" t="s">
        <v>272</v>
      </c>
      <c r="C2131" s="53"/>
      <c r="D2131" s="112" t="s">
        <v>262</v>
      </c>
      <c r="E2131" s="53"/>
      <c r="F2131" s="53"/>
      <c r="G2131" s="190" t="s">
        <v>19</v>
      </c>
      <c r="H2131" s="28">
        <v>1.0</v>
      </c>
      <c r="I2131" s="190" t="s">
        <v>4</v>
      </c>
      <c r="J2131" s="56"/>
      <c r="K2131" s="190" t="s">
        <v>4</v>
      </c>
      <c r="L2131" s="56"/>
      <c r="M2131" s="53"/>
      <c r="N2131" s="53"/>
      <c r="O2131" s="53"/>
    </row>
    <row r="2132">
      <c r="A2132" s="167" t="s">
        <v>600</v>
      </c>
      <c r="B2132" s="109" t="s">
        <v>272</v>
      </c>
      <c r="C2132" s="53"/>
      <c r="D2132" s="112" t="s">
        <v>262</v>
      </c>
      <c r="E2132" s="53"/>
      <c r="F2132" s="53"/>
      <c r="G2132" s="190" t="s">
        <v>20</v>
      </c>
      <c r="H2132" s="28">
        <v>1.0</v>
      </c>
      <c r="I2132" s="190" t="s">
        <v>4</v>
      </c>
      <c r="J2132" s="56"/>
      <c r="K2132" s="190" t="s">
        <v>4</v>
      </c>
      <c r="L2132" s="56"/>
      <c r="M2132" s="53"/>
      <c r="N2132" s="53"/>
      <c r="O2132" s="53"/>
    </row>
    <row r="2133">
      <c r="A2133" s="167" t="s">
        <v>600</v>
      </c>
      <c r="B2133" s="109" t="s">
        <v>272</v>
      </c>
      <c r="C2133" s="53"/>
      <c r="D2133" s="112" t="s">
        <v>262</v>
      </c>
      <c r="E2133" s="53"/>
      <c r="F2133" s="53"/>
      <c r="G2133" s="190" t="s">
        <v>21</v>
      </c>
      <c r="H2133" s="28">
        <v>1.0</v>
      </c>
      <c r="I2133" s="190" t="s">
        <v>7</v>
      </c>
      <c r="J2133" s="56">
        <v>670.0</v>
      </c>
      <c r="K2133" s="190" t="s">
        <v>7</v>
      </c>
      <c r="L2133" s="56">
        <v>670.0</v>
      </c>
      <c r="M2133" s="53"/>
      <c r="N2133" s="53"/>
      <c r="O2133" s="53"/>
    </row>
    <row r="2134">
      <c r="A2134" s="167" t="s">
        <v>600</v>
      </c>
      <c r="B2134" s="109" t="s">
        <v>272</v>
      </c>
      <c r="C2134" s="53"/>
      <c r="D2134" s="112" t="s">
        <v>262</v>
      </c>
      <c r="E2134" s="53"/>
      <c r="F2134" s="53"/>
      <c r="G2134" s="190" t="s">
        <v>161</v>
      </c>
      <c r="H2134" s="28">
        <v>1.0</v>
      </c>
      <c r="I2134" s="190" t="s">
        <v>7</v>
      </c>
      <c r="J2134" s="56"/>
      <c r="K2134" s="190" t="s">
        <v>7</v>
      </c>
      <c r="L2134" s="56"/>
      <c r="M2134" s="53"/>
      <c r="N2134" s="53"/>
      <c r="O2134" s="53"/>
    </row>
    <row r="2135">
      <c r="A2135" s="167" t="s">
        <v>600</v>
      </c>
      <c r="B2135" s="109" t="s">
        <v>272</v>
      </c>
      <c r="C2135" s="53"/>
      <c r="D2135" s="112" t="s">
        <v>262</v>
      </c>
      <c r="E2135" s="53"/>
      <c r="F2135" s="53"/>
      <c r="G2135" s="190" t="s">
        <v>162</v>
      </c>
      <c r="H2135" s="28">
        <v>1.0</v>
      </c>
      <c r="I2135" s="190" t="s">
        <v>7</v>
      </c>
      <c r="J2135" s="56"/>
      <c r="K2135" s="190" t="s">
        <v>7</v>
      </c>
      <c r="L2135" s="56"/>
      <c r="M2135" s="53"/>
      <c r="N2135" s="53"/>
      <c r="O2135" s="53"/>
    </row>
    <row r="2136">
      <c r="A2136" s="167" t="s">
        <v>600</v>
      </c>
      <c r="B2136" s="109" t="s">
        <v>272</v>
      </c>
      <c r="C2136" s="53"/>
      <c r="D2136" s="112" t="s">
        <v>262</v>
      </c>
      <c r="E2136" s="53"/>
      <c r="F2136" s="53"/>
      <c r="G2136" s="190" t="s">
        <v>163</v>
      </c>
      <c r="H2136" s="28">
        <v>1.0</v>
      </c>
      <c r="I2136" s="190" t="s">
        <v>7</v>
      </c>
      <c r="J2136" s="56"/>
      <c r="K2136" s="190" t="s">
        <v>7</v>
      </c>
      <c r="L2136" s="56"/>
      <c r="M2136" s="53"/>
      <c r="N2136" s="53"/>
      <c r="O2136" s="53"/>
    </row>
    <row r="2137">
      <c r="A2137" s="167" t="s">
        <v>600</v>
      </c>
      <c r="B2137" s="109" t="s">
        <v>272</v>
      </c>
      <c r="C2137" s="53"/>
      <c r="D2137" s="112" t="s">
        <v>262</v>
      </c>
      <c r="E2137" s="53"/>
      <c r="F2137" s="53"/>
      <c r="G2137" s="190" t="s">
        <v>164</v>
      </c>
      <c r="H2137" s="28">
        <v>1.0</v>
      </c>
      <c r="I2137" s="190" t="s">
        <v>7</v>
      </c>
      <c r="J2137" s="56"/>
      <c r="K2137" s="190" t="s">
        <v>7</v>
      </c>
      <c r="L2137" s="56"/>
      <c r="M2137" s="53"/>
      <c r="N2137" s="53"/>
      <c r="O2137" s="53"/>
    </row>
    <row r="2138">
      <c r="A2138" s="167" t="s">
        <v>600</v>
      </c>
      <c r="B2138" s="109" t="s">
        <v>272</v>
      </c>
      <c r="C2138" s="53"/>
      <c r="D2138" s="112" t="s">
        <v>262</v>
      </c>
      <c r="E2138" s="53"/>
      <c r="F2138" s="53"/>
      <c r="G2138" s="190" t="s">
        <v>165</v>
      </c>
      <c r="H2138" s="28">
        <v>1.0</v>
      </c>
      <c r="I2138" s="190" t="s">
        <v>7</v>
      </c>
      <c r="J2138" s="56"/>
      <c r="K2138" s="190" t="s">
        <v>7</v>
      </c>
      <c r="L2138" s="56"/>
      <c r="M2138" s="53"/>
      <c r="N2138" s="53"/>
      <c r="O2138" s="53"/>
    </row>
    <row r="2139">
      <c r="A2139" s="167" t="s">
        <v>600</v>
      </c>
      <c r="B2139" s="109" t="s">
        <v>272</v>
      </c>
      <c r="C2139" s="53"/>
      <c r="D2139" s="112" t="s">
        <v>262</v>
      </c>
      <c r="E2139" s="53"/>
      <c r="F2139" s="53"/>
      <c r="G2139" s="190" t="s">
        <v>166</v>
      </c>
      <c r="H2139" s="28">
        <v>1.0</v>
      </c>
      <c r="I2139" s="190" t="s">
        <v>7</v>
      </c>
      <c r="J2139" s="56"/>
      <c r="K2139" s="190" t="s">
        <v>7</v>
      </c>
      <c r="L2139" s="56"/>
      <c r="M2139" s="53"/>
      <c r="N2139" s="53"/>
      <c r="O2139" s="53"/>
    </row>
    <row r="2140">
      <c r="A2140" s="167" t="s">
        <v>600</v>
      </c>
      <c r="B2140" s="109" t="s">
        <v>272</v>
      </c>
      <c r="C2140" s="53"/>
      <c r="D2140" s="112" t="s">
        <v>262</v>
      </c>
      <c r="E2140" s="53"/>
      <c r="F2140" s="53"/>
      <c r="G2140" s="190" t="s">
        <v>167</v>
      </c>
      <c r="H2140" s="28">
        <v>1.0</v>
      </c>
      <c r="I2140" s="190" t="s">
        <v>7</v>
      </c>
      <c r="J2140" s="56"/>
      <c r="K2140" s="190" t="s">
        <v>7</v>
      </c>
      <c r="L2140" s="56"/>
      <c r="M2140" s="53"/>
      <c r="N2140" s="53"/>
      <c r="O2140" s="53"/>
    </row>
    <row r="2141">
      <c r="A2141" s="167" t="s">
        <v>600</v>
      </c>
      <c r="B2141" s="109" t="s">
        <v>272</v>
      </c>
      <c r="C2141" s="53"/>
      <c r="D2141" s="112" t="s">
        <v>262</v>
      </c>
      <c r="E2141" s="53"/>
      <c r="F2141" s="53"/>
      <c r="G2141" s="190" t="s">
        <v>20</v>
      </c>
      <c r="H2141" s="28">
        <v>1.0</v>
      </c>
      <c r="I2141" s="190" t="s">
        <v>7</v>
      </c>
      <c r="J2141" s="56"/>
      <c r="K2141" s="190" t="s">
        <v>7</v>
      </c>
      <c r="L2141" s="56"/>
      <c r="M2141" s="53"/>
      <c r="N2141" s="53"/>
      <c r="O2141" s="53"/>
    </row>
    <row r="2142">
      <c r="A2142" s="167" t="s">
        <v>600</v>
      </c>
      <c r="B2142" s="109" t="s">
        <v>277</v>
      </c>
      <c r="C2142" s="53"/>
      <c r="D2142" s="112" t="s">
        <v>262</v>
      </c>
      <c r="E2142" s="53"/>
      <c r="F2142" s="53"/>
      <c r="G2142" s="190" t="s">
        <v>21</v>
      </c>
      <c r="H2142" s="28">
        <v>1.0</v>
      </c>
      <c r="I2142" s="190" t="s">
        <v>4</v>
      </c>
      <c r="J2142" s="56">
        <v>145.0</v>
      </c>
      <c r="K2142" s="190" t="s">
        <v>4</v>
      </c>
      <c r="L2142" s="56">
        <v>145.0</v>
      </c>
      <c r="M2142" s="53"/>
      <c r="N2142" s="53"/>
      <c r="O2142" s="53"/>
    </row>
    <row r="2143">
      <c r="A2143" s="167" t="s">
        <v>600</v>
      </c>
      <c r="B2143" s="109" t="s">
        <v>277</v>
      </c>
      <c r="C2143" s="53"/>
      <c r="D2143" s="112" t="s">
        <v>262</v>
      </c>
      <c r="E2143" s="53"/>
      <c r="F2143" s="53"/>
      <c r="G2143" s="190" t="s">
        <v>13</v>
      </c>
      <c r="H2143" s="28">
        <v>1.0</v>
      </c>
      <c r="I2143" s="190" t="s">
        <v>4</v>
      </c>
      <c r="J2143" s="56"/>
      <c r="K2143" s="190" t="s">
        <v>4</v>
      </c>
      <c r="L2143" s="56"/>
      <c r="M2143" s="53"/>
      <c r="N2143" s="53"/>
      <c r="O2143" s="53"/>
    </row>
    <row r="2144">
      <c r="A2144" s="167" t="s">
        <v>600</v>
      </c>
      <c r="B2144" s="109" t="s">
        <v>277</v>
      </c>
      <c r="C2144" s="53"/>
      <c r="D2144" s="112" t="s">
        <v>262</v>
      </c>
      <c r="E2144" s="53"/>
      <c r="F2144" s="53"/>
      <c r="G2144" s="149" t="s">
        <v>14</v>
      </c>
      <c r="H2144" s="28">
        <v>1.0</v>
      </c>
      <c r="I2144" s="190" t="s">
        <v>4</v>
      </c>
      <c r="J2144" s="56"/>
      <c r="K2144" s="190" t="s">
        <v>4</v>
      </c>
      <c r="L2144" s="56"/>
      <c r="M2144" s="53"/>
      <c r="N2144" s="53"/>
      <c r="O2144" s="53"/>
    </row>
    <row r="2145">
      <c r="A2145" s="167" t="s">
        <v>600</v>
      </c>
      <c r="B2145" s="109" t="s">
        <v>277</v>
      </c>
      <c r="C2145" s="53"/>
      <c r="D2145" s="112" t="s">
        <v>262</v>
      </c>
      <c r="E2145" s="53"/>
      <c r="F2145" s="53"/>
      <c r="G2145" s="190" t="s">
        <v>15</v>
      </c>
      <c r="H2145" s="28">
        <v>1.0</v>
      </c>
      <c r="I2145" s="190" t="s">
        <v>4</v>
      </c>
      <c r="J2145" s="56"/>
      <c r="K2145" s="190" t="s">
        <v>4</v>
      </c>
      <c r="L2145" s="56"/>
      <c r="M2145" s="53"/>
      <c r="N2145" s="53"/>
      <c r="O2145" s="53"/>
    </row>
    <row r="2146">
      <c r="A2146" s="167" t="s">
        <v>600</v>
      </c>
      <c r="B2146" s="109" t="s">
        <v>277</v>
      </c>
      <c r="C2146" s="53"/>
      <c r="D2146" s="112" t="s">
        <v>262</v>
      </c>
      <c r="E2146" s="53"/>
      <c r="F2146" s="53"/>
      <c r="G2146" s="190" t="s">
        <v>16</v>
      </c>
      <c r="H2146" s="28">
        <v>1.0</v>
      </c>
      <c r="I2146" s="190" t="s">
        <v>4</v>
      </c>
      <c r="J2146" s="56"/>
      <c r="K2146" s="190" t="s">
        <v>4</v>
      </c>
      <c r="L2146" s="56"/>
      <c r="M2146" s="53"/>
      <c r="N2146" s="53"/>
      <c r="O2146" s="53"/>
    </row>
    <row r="2147">
      <c r="A2147" s="167" t="s">
        <v>600</v>
      </c>
      <c r="B2147" s="109" t="s">
        <v>277</v>
      </c>
      <c r="C2147" s="53"/>
      <c r="D2147" s="112" t="s">
        <v>262</v>
      </c>
      <c r="E2147" s="53"/>
      <c r="F2147" s="53"/>
      <c r="G2147" s="190" t="s">
        <v>17</v>
      </c>
      <c r="H2147" s="28">
        <v>1.0</v>
      </c>
      <c r="I2147" s="190" t="s">
        <v>4</v>
      </c>
      <c r="J2147" s="56"/>
      <c r="K2147" s="190" t="s">
        <v>4</v>
      </c>
      <c r="L2147" s="56"/>
      <c r="M2147" s="53"/>
      <c r="N2147" s="53"/>
      <c r="O2147" s="53"/>
    </row>
    <row r="2148">
      <c r="A2148" s="167" t="s">
        <v>600</v>
      </c>
      <c r="B2148" s="109" t="s">
        <v>277</v>
      </c>
      <c r="C2148" s="53"/>
      <c r="D2148" s="112" t="s">
        <v>262</v>
      </c>
      <c r="E2148" s="53"/>
      <c r="F2148" s="53"/>
      <c r="G2148" s="190" t="s">
        <v>18</v>
      </c>
      <c r="H2148" s="28">
        <v>1.0</v>
      </c>
      <c r="I2148" s="190" t="s">
        <v>4</v>
      </c>
      <c r="J2148" s="56"/>
      <c r="K2148" s="190" t="s">
        <v>4</v>
      </c>
      <c r="L2148" s="56"/>
      <c r="M2148" s="53"/>
      <c r="N2148" s="53"/>
      <c r="O2148" s="53"/>
    </row>
    <row r="2149">
      <c r="A2149" s="167" t="s">
        <v>600</v>
      </c>
      <c r="B2149" s="109" t="s">
        <v>277</v>
      </c>
      <c r="C2149" s="53"/>
      <c r="D2149" s="112" t="s">
        <v>262</v>
      </c>
      <c r="E2149" s="53"/>
      <c r="F2149" s="53"/>
      <c r="G2149" s="190" t="s">
        <v>19</v>
      </c>
      <c r="H2149" s="28">
        <v>1.0</v>
      </c>
      <c r="I2149" s="190" t="s">
        <v>4</v>
      </c>
      <c r="J2149" s="191"/>
      <c r="K2149" s="190" t="s">
        <v>4</v>
      </c>
      <c r="L2149" s="191"/>
      <c r="M2149" s="53"/>
      <c r="N2149" s="53"/>
      <c r="O2149" s="53"/>
    </row>
    <row r="2150">
      <c r="A2150" s="167" t="s">
        <v>600</v>
      </c>
      <c r="B2150" s="109" t="s">
        <v>277</v>
      </c>
      <c r="C2150" s="53"/>
      <c r="D2150" s="112" t="s">
        <v>262</v>
      </c>
      <c r="E2150" s="53"/>
      <c r="F2150" s="53"/>
      <c r="G2150" s="190" t="s">
        <v>20</v>
      </c>
      <c r="H2150" s="28">
        <v>1.0</v>
      </c>
      <c r="I2150" s="190" t="s">
        <v>4</v>
      </c>
      <c r="J2150" s="191"/>
      <c r="K2150" s="190" t="s">
        <v>4</v>
      </c>
      <c r="L2150" s="191"/>
      <c r="M2150" s="53"/>
      <c r="N2150" s="53"/>
      <c r="O2150" s="53"/>
    </row>
    <row r="2151">
      <c r="A2151" s="167" t="s">
        <v>600</v>
      </c>
      <c r="B2151" s="109" t="s">
        <v>277</v>
      </c>
      <c r="C2151" s="53"/>
      <c r="D2151" s="112" t="s">
        <v>262</v>
      </c>
      <c r="E2151" s="53"/>
      <c r="F2151" s="53"/>
      <c r="G2151" s="190" t="s">
        <v>21</v>
      </c>
      <c r="H2151" s="28">
        <v>1.0</v>
      </c>
      <c r="I2151" s="190" t="s">
        <v>7</v>
      </c>
      <c r="J2151" s="191">
        <v>3254.0</v>
      </c>
      <c r="K2151" s="190" t="s">
        <v>7</v>
      </c>
      <c r="L2151" s="191">
        <v>3254.0</v>
      </c>
      <c r="M2151" s="53"/>
      <c r="N2151" s="53"/>
      <c r="O2151" s="53"/>
    </row>
    <row r="2152">
      <c r="A2152" s="167" t="s">
        <v>600</v>
      </c>
      <c r="B2152" s="109" t="s">
        <v>277</v>
      </c>
      <c r="C2152" s="53"/>
      <c r="D2152" s="112" t="s">
        <v>262</v>
      </c>
      <c r="E2152" s="53"/>
      <c r="F2152" s="53"/>
      <c r="G2152" s="190" t="s">
        <v>161</v>
      </c>
      <c r="H2152" s="28">
        <v>1.0</v>
      </c>
      <c r="I2152" s="190" t="s">
        <v>7</v>
      </c>
      <c r="J2152" s="191"/>
      <c r="K2152" s="190" t="s">
        <v>7</v>
      </c>
      <c r="L2152" s="191"/>
      <c r="M2152" s="53"/>
      <c r="N2152" s="53"/>
      <c r="O2152" s="53"/>
    </row>
    <row r="2153">
      <c r="A2153" s="167" t="s">
        <v>600</v>
      </c>
      <c r="B2153" s="109" t="s">
        <v>277</v>
      </c>
      <c r="C2153" s="53"/>
      <c r="D2153" s="112" t="s">
        <v>262</v>
      </c>
      <c r="E2153" s="53"/>
      <c r="F2153" s="53"/>
      <c r="G2153" s="190" t="s">
        <v>162</v>
      </c>
      <c r="H2153" s="28">
        <v>1.0</v>
      </c>
      <c r="I2153" s="190" t="s">
        <v>7</v>
      </c>
      <c r="J2153" s="192"/>
      <c r="K2153" s="190" t="s">
        <v>7</v>
      </c>
      <c r="L2153" s="192"/>
      <c r="M2153" s="53"/>
      <c r="N2153" s="53"/>
      <c r="O2153" s="53"/>
    </row>
    <row r="2154">
      <c r="A2154" s="167" t="s">
        <v>600</v>
      </c>
      <c r="B2154" s="109" t="s">
        <v>277</v>
      </c>
      <c r="C2154" s="53"/>
      <c r="D2154" s="112" t="s">
        <v>262</v>
      </c>
      <c r="E2154" s="53"/>
      <c r="F2154" s="53"/>
      <c r="G2154" s="190" t="s">
        <v>163</v>
      </c>
      <c r="H2154" s="28">
        <v>1.0</v>
      </c>
      <c r="I2154" s="190" t="s">
        <v>7</v>
      </c>
      <c r="J2154" s="191"/>
      <c r="K2154" s="190" t="s">
        <v>7</v>
      </c>
      <c r="L2154" s="191"/>
      <c r="M2154" s="53"/>
      <c r="N2154" s="53"/>
      <c r="O2154" s="53"/>
    </row>
    <row r="2155">
      <c r="A2155" s="167" t="s">
        <v>600</v>
      </c>
      <c r="B2155" s="109" t="s">
        <v>277</v>
      </c>
      <c r="C2155" s="53"/>
      <c r="D2155" s="112" t="s">
        <v>262</v>
      </c>
      <c r="E2155" s="53"/>
      <c r="F2155" s="53"/>
      <c r="G2155" s="190" t="s">
        <v>164</v>
      </c>
      <c r="H2155" s="28">
        <v>1.0</v>
      </c>
      <c r="I2155" s="190" t="s">
        <v>7</v>
      </c>
      <c r="J2155" s="191"/>
      <c r="K2155" s="190" t="s">
        <v>7</v>
      </c>
      <c r="L2155" s="191"/>
      <c r="M2155" s="53"/>
      <c r="N2155" s="53"/>
      <c r="O2155" s="53"/>
    </row>
    <row r="2156">
      <c r="A2156" s="167" t="s">
        <v>600</v>
      </c>
      <c r="B2156" s="109" t="s">
        <v>277</v>
      </c>
      <c r="C2156" s="53"/>
      <c r="D2156" s="112" t="s">
        <v>262</v>
      </c>
      <c r="E2156" s="53"/>
      <c r="F2156" s="53"/>
      <c r="G2156" s="190" t="s">
        <v>165</v>
      </c>
      <c r="H2156" s="28">
        <v>1.0</v>
      </c>
      <c r="I2156" s="190" t="s">
        <v>7</v>
      </c>
      <c r="J2156" s="191"/>
      <c r="K2156" s="190" t="s">
        <v>7</v>
      </c>
      <c r="L2156" s="191"/>
      <c r="M2156" s="53"/>
      <c r="N2156" s="53"/>
      <c r="O2156" s="53"/>
    </row>
    <row r="2157">
      <c r="A2157" s="167" t="s">
        <v>600</v>
      </c>
      <c r="B2157" s="109" t="s">
        <v>277</v>
      </c>
      <c r="C2157" s="53"/>
      <c r="D2157" s="112" t="s">
        <v>262</v>
      </c>
      <c r="E2157" s="53"/>
      <c r="F2157" s="53"/>
      <c r="G2157" s="190" t="s">
        <v>166</v>
      </c>
      <c r="H2157" s="28">
        <v>1.0</v>
      </c>
      <c r="I2157" s="190" t="s">
        <v>7</v>
      </c>
      <c r="J2157" s="191"/>
      <c r="K2157" s="190" t="s">
        <v>7</v>
      </c>
      <c r="L2157" s="191"/>
      <c r="M2157" s="53"/>
      <c r="N2157" s="53"/>
      <c r="O2157" s="53"/>
    </row>
    <row r="2158">
      <c r="A2158" s="167" t="s">
        <v>600</v>
      </c>
      <c r="B2158" s="109" t="s">
        <v>277</v>
      </c>
      <c r="C2158" s="53"/>
      <c r="D2158" s="112" t="s">
        <v>262</v>
      </c>
      <c r="E2158" s="53"/>
      <c r="F2158" s="53"/>
      <c r="G2158" s="190" t="s">
        <v>167</v>
      </c>
      <c r="H2158" s="28">
        <v>1.0</v>
      </c>
      <c r="I2158" s="190" t="s">
        <v>7</v>
      </c>
      <c r="J2158" s="191"/>
      <c r="K2158" s="190" t="s">
        <v>7</v>
      </c>
      <c r="L2158" s="191"/>
      <c r="M2158" s="53"/>
      <c r="N2158" s="53"/>
      <c r="O2158" s="53"/>
    </row>
    <row r="2159">
      <c r="A2159" s="167" t="s">
        <v>600</v>
      </c>
      <c r="B2159" s="109" t="s">
        <v>277</v>
      </c>
      <c r="C2159" s="53"/>
      <c r="D2159" s="112" t="s">
        <v>262</v>
      </c>
      <c r="E2159" s="53"/>
      <c r="F2159" s="53"/>
      <c r="G2159" s="190" t="s">
        <v>20</v>
      </c>
      <c r="H2159" s="28">
        <v>1.0</v>
      </c>
      <c r="I2159" s="190" t="s">
        <v>7</v>
      </c>
      <c r="J2159" s="56"/>
      <c r="K2159" s="190" t="s">
        <v>7</v>
      </c>
      <c r="L2159" s="56"/>
      <c r="M2159" s="53"/>
      <c r="N2159" s="53"/>
      <c r="O2159" s="53"/>
    </row>
    <row r="2160">
      <c r="A2160" s="167" t="s">
        <v>600</v>
      </c>
      <c r="B2160" s="109" t="s">
        <v>282</v>
      </c>
      <c r="C2160" s="53"/>
      <c r="D2160" s="112" t="s">
        <v>283</v>
      </c>
      <c r="E2160" s="53"/>
      <c r="F2160" s="53"/>
      <c r="G2160" s="190" t="s">
        <v>21</v>
      </c>
      <c r="H2160" s="28">
        <v>1.0</v>
      </c>
      <c r="I2160" s="190" t="s">
        <v>4</v>
      </c>
      <c r="J2160" s="56">
        <v>0.0</v>
      </c>
      <c r="K2160" s="190" t="s">
        <v>4</v>
      </c>
      <c r="L2160" s="56">
        <v>0.0</v>
      </c>
      <c r="M2160" s="53"/>
      <c r="N2160" s="53"/>
      <c r="O2160" s="53"/>
    </row>
    <row r="2161">
      <c r="A2161" s="167" t="s">
        <v>600</v>
      </c>
      <c r="B2161" s="109" t="s">
        <v>282</v>
      </c>
      <c r="C2161" s="53"/>
      <c r="D2161" s="112" t="s">
        <v>283</v>
      </c>
      <c r="E2161" s="53"/>
      <c r="F2161" s="53"/>
      <c r="G2161" s="190" t="s">
        <v>13</v>
      </c>
      <c r="H2161" s="28">
        <v>1.0</v>
      </c>
      <c r="I2161" s="190" t="s">
        <v>4</v>
      </c>
      <c r="J2161" s="56"/>
      <c r="K2161" s="190" t="s">
        <v>4</v>
      </c>
      <c r="L2161" s="56"/>
      <c r="M2161" s="53"/>
      <c r="N2161" s="53"/>
      <c r="O2161" s="53"/>
    </row>
    <row r="2162">
      <c r="A2162" s="167" t="s">
        <v>600</v>
      </c>
      <c r="B2162" s="109" t="s">
        <v>282</v>
      </c>
      <c r="C2162" s="53"/>
      <c r="D2162" s="112" t="s">
        <v>283</v>
      </c>
      <c r="E2162" s="53"/>
      <c r="F2162" s="53"/>
      <c r="G2162" s="149" t="s">
        <v>14</v>
      </c>
      <c r="H2162" s="28">
        <v>1.0</v>
      </c>
      <c r="I2162" s="190" t="s">
        <v>4</v>
      </c>
      <c r="J2162" s="56"/>
      <c r="K2162" s="190" t="s">
        <v>4</v>
      </c>
      <c r="L2162" s="56"/>
      <c r="M2162" s="53"/>
      <c r="N2162" s="53"/>
      <c r="O2162" s="53"/>
    </row>
    <row r="2163">
      <c r="A2163" s="167" t="s">
        <v>600</v>
      </c>
      <c r="B2163" s="109" t="s">
        <v>282</v>
      </c>
      <c r="C2163" s="53"/>
      <c r="D2163" s="112" t="s">
        <v>283</v>
      </c>
      <c r="E2163" s="53"/>
      <c r="F2163" s="53"/>
      <c r="G2163" s="190" t="s">
        <v>15</v>
      </c>
      <c r="H2163" s="28">
        <v>1.0</v>
      </c>
      <c r="I2163" s="190" t="s">
        <v>4</v>
      </c>
      <c r="J2163" s="56">
        <v>21.0</v>
      </c>
      <c r="K2163" s="190" t="s">
        <v>4</v>
      </c>
      <c r="L2163" s="56">
        <v>21.0</v>
      </c>
      <c r="M2163" s="53"/>
      <c r="N2163" s="53"/>
      <c r="O2163" s="53"/>
    </row>
    <row r="2164">
      <c r="A2164" s="167" t="s">
        <v>600</v>
      </c>
      <c r="B2164" s="109" t="s">
        <v>282</v>
      </c>
      <c r="C2164" s="53"/>
      <c r="D2164" s="112" t="s">
        <v>283</v>
      </c>
      <c r="E2164" s="53"/>
      <c r="F2164" s="53"/>
      <c r="G2164" s="190" t="s">
        <v>16</v>
      </c>
      <c r="H2164" s="28">
        <v>1.0</v>
      </c>
      <c r="I2164" s="190" t="s">
        <v>4</v>
      </c>
      <c r="J2164" s="56">
        <v>100.0</v>
      </c>
      <c r="K2164" s="190" t="s">
        <v>4</v>
      </c>
      <c r="L2164" s="56">
        <v>100.0</v>
      </c>
      <c r="M2164" s="53"/>
      <c r="N2164" s="53"/>
      <c r="O2164" s="53"/>
    </row>
    <row r="2165">
      <c r="A2165" s="167" t="s">
        <v>600</v>
      </c>
      <c r="B2165" s="109" t="s">
        <v>282</v>
      </c>
      <c r="C2165" s="53"/>
      <c r="D2165" s="112" t="s">
        <v>283</v>
      </c>
      <c r="E2165" s="53"/>
      <c r="F2165" s="53"/>
      <c r="G2165" s="190" t="s">
        <v>17</v>
      </c>
      <c r="H2165" s="28">
        <v>1.0</v>
      </c>
      <c r="I2165" s="190" t="s">
        <v>4</v>
      </c>
      <c r="J2165" s="56">
        <v>57.0</v>
      </c>
      <c r="K2165" s="190" t="s">
        <v>4</v>
      </c>
      <c r="L2165" s="56">
        <v>57.0</v>
      </c>
      <c r="M2165" s="53"/>
      <c r="N2165" s="53"/>
      <c r="O2165" s="53"/>
    </row>
    <row r="2166">
      <c r="A2166" s="167" t="s">
        <v>600</v>
      </c>
      <c r="B2166" s="109" t="s">
        <v>282</v>
      </c>
      <c r="C2166" s="53"/>
      <c r="D2166" s="112" t="s">
        <v>283</v>
      </c>
      <c r="E2166" s="53"/>
      <c r="F2166" s="53"/>
      <c r="G2166" s="190" t="s">
        <v>18</v>
      </c>
      <c r="H2166" s="28">
        <v>1.0</v>
      </c>
      <c r="I2166" s="190" t="s">
        <v>4</v>
      </c>
      <c r="J2166" s="56">
        <v>0.0</v>
      </c>
      <c r="K2166" s="190" t="s">
        <v>4</v>
      </c>
      <c r="L2166" s="56">
        <v>0.0</v>
      </c>
      <c r="M2166" s="53"/>
      <c r="N2166" s="53"/>
      <c r="O2166" s="53"/>
    </row>
    <row r="2167">
      <c r="A2167" s="167" t="s">
        <v>600</v>
      </c>
      <c r="B2167" s="109" t="s">
        <v>282</v>
      </c>
      <c r="C2167" s="53"/>
      <c r="D2167" s="112" t="s">
        <v>283</v>
      </c>
      <c r="E2167" s="53"/>
      <c r="F2167" s="53"/>
      <c r="G2167" s="190" t="s">
        <v>19</v>
      </c>
      <c r="H2167" s="28">
        <v>1.0</v>
      </c>
      <c r="I2167" s="190" t="s">
        <v>4</v>
      </c>
      <c r="J2167" s="56"/>
      <c r="K2167" s="190" t="s">
        <v>4</v>
      </c>
      <c r="L2167" s="56"/>
      <c r="M2167" s="53"/>
      <c r="N2167" s="53"/>
      <c r="O2167" s="53"/>
    </row>
    <row r="2168">
      <c r="A2168" s="167" t="s">
        <v>600</v>
      </c>
      <c r="B2168" s="109" t="s">
        <v>282</v>
      </c>
      <c r="C2168" s="53"/>
      <c r="D2168" s="112" t="s">
        <v>283</v>
      </c>
      <c r="E2168" s="53"/>
      <c r="F2168" s="53"/>
      <c r="G2168" s="190" t="s">
        <v>20</v>
      </c>
      <c r="H2168" s="28">
        <v>1.0</v>
      </c>
      <c r="I2168" s="190" t="s">
        <v>4</v>
      </c>
      <c r="J2168" s="56"/>
      <c r="K2168" s="190" t="s">
        <v>4</v>
      </c>
      <c r="L2168" s="56"/>
      <c r="M2168" s="53"/>
      <c r="N2168" s="53"/>
      <c r="O2168" s="53"/>
    </row>
    <row r="2169">
      <c r="A2169" s="167" t="s">
        <v>600</v>
      </c>
      <c r="B2169" s="109" t="s">
        <v>282</v>
      </c>
      <c r="C2169" s="53"/>
      <c r="D2169" s="112" t="s">
        <v>283</v>
      </c>
      <c r="E2169" s="53"/>
      <c r="F2169" s="53"/>
      <c r="G2169" s="190" t="s">
        <v>21</v>
      </c>
      <c r="H2169" s="28">
        <v>1.0</v>
      </c>
      <c r="I2169" s="190" t="s">
        <v>7</v>
      </c>
      <c r="J2169" s="56"/>
      <c r="K2169" s="190" t="s">
        <v>7</v>
      </c>
      <c r="L2169" s="56"/>
      <c r="M2169" s="53"/>
      <c r="N2169" s="53"/>
      <c r="O2169" s="53"/>
    </row>
    <row r="2170">
      <c r="A2170" s="167" t="s">
        <v>600</v>
      </c>
      <c r="B2170" s="109" t="s">
        <v>282</v>
      </c>
      <c r="C2170" s="53"/>
      <c r="D2170" s="112" t="s">
        <v>283</v>
      </c>
      <c r="E2170" s="53"/>
      <c r="F2170" s="53"/>
      <c r="G2170" s="190" t="s">
        <v>161</v>
      </c>
      <c r="H2170" s="28">
        <v>1.0</v>
      </c>
      <c r="I2170" s="190" t="s">
        <v>7</v>
      </c>
      <c r="J2170" s="56"/>
      <c r="K2170" s="190" t="s">
        <v>7</v>
      </c>
      <c r="L2170" s="56"/>
      <c r="M2170" s="53"/>
      <c r="N2170" s="53"/>
      <c r="O2170" s="53"/>
    </row>
    <row r="2171">
      <c r="A2171" s="167" t="s">
        <v>600</v>
      </c>
      <c r="B2171" s="109" t="s">
        <v>282</v>
      </c>
      <c r="C2171" s="53"/>
      <c r="D2171" s="112" t="s">
        <v>283</v>
      </c>
      <c r="E2171" s="53"/>
      <c r="F2171" s="53"/>
      <c r="G2171" s="190" t="s">
        <v>162</v>
      </c>
      <c r="H2171" s="28">
        <v>1.0</v>
      </c>
      <c r="I2171" s="190" t="s">
        <v>7</v>
      </c>
      <c r="J2171" s="56">
        <v>1500.0</v>
      </c>
      <c r="K2171" s="190" t="s">
        <v>7</v>
      </c>
      <c r="L2171" s="56">
        <v>1500.0</v>
      </c>
      <c r="M2171" s="53"/>
      <c r="N2171" s="53"/>
      <c r="O2171" s="53"/>
    </row>
    <row r="2172">
      <c r="A2172" s="167" t="s">
        <v>600</v>
      </c>
      <c r="B2172" s="109" t="s">
        <v>282</v>
      </c>
      <c r="C2172" s="53"/>
      <c r="D2172" s="112" t="s">
        <v>283</v>
      </c>
      <c r="E2172" s="53"/>
      <c r="F2172" s="53"/>
      <c r="G2172" s="190" t="s">
        <v>163</v>
      </c>
      <c r="H2172" s="28">
        <v>1.0</v>
      </c>
      <c r="I2172" s="190" t="s">
        <v>7</v>
      </c>
      <c r="J2172" s="56">
        <v>200.0</v>
      </c>
      <c r="K2172" s="190" t="s">
        <v>7</v>
      </c>
      <c r="L2172" s="56">
        <v>200.0</v>
      </c>
      <c r="M2172" s="53"/>
      <c r="N2172" s="53"/>
      <c r="O2172" s="53"/>
    </row>
    <row r="2173">
      <c r="A2173" s="167" t="s">
        <v>600</v>
      </c>
      <c r="B2173" s="109" t="s">
        <v>282</v>
      </c>
      <c r="C2173" s="53"/>
      <c r="D2173" s="112" t="s">
        <v>283</v>
      </c>
      <c r="E2173" s="53"/>
      <c r="F2173" s="53"/>
      <c r="G2173" s="190" t="s">
        <v>164</v>
      </c>
      <c r="H2173" s="28">
        <v>1.0</v>
      </c>
      <c r="I2173" s="190" t="s">
        <v>7</v>
      </c>
      <c r="J2173" s="56">
        <v>1900.0</v>
      </c>
      <c r="K2173" s="190" t="s">
        <v>7</v>
      </c>
      <c r="L2173" s="56">
        <v>1900.0</v>
      </c>
      <c r="M2173" s="53"/>
      <c r="N2173" s="53"/>
      <c r="O2173" s="53"/>
    </row>
    <row r="2174">
      <c r="A2174" s="167" t="s">
        <v>600</v>
      </c>
      <c r="B2174" s="109" t="s">
        <v>282</v>
      </c>
      <c r="C2174" s="53"/>
      <c r="D2174" s="112" t="s">
        <v>283</v>
      </c>
      <c r="E2174" s="53"/>
      <c r="F2174" s="53"/>
      <c r="G2174" s="190" t="s">
        <v>165</v>
      </c>
      <c r="H2174" s="28">
        <v>1.0</v>
      </c>
      <c r="I2174" s="190" t="s">
        <v>7</v>
      </c>
      <c r="J2174" s="56">
        <v>750.0</v>
      </c>
      <c r="K2174" s="190" t="s">
        <v>7</v>
      </c>
      <c r="L2174" s="56">
        <v>750.0</v>
      </c>
      <c r="M2174" s="53"/>
      <c r="N2174" s="53"/>
      <c r="O2174" s="53"/>
    </row>
    <row r="2175">
      <c r="A2175" s="167" t="s">
        <v>600</v>
      </c>
      <c r="B2175" s="109" t="s">
        <v>282</v>
      </c>
      <c r="C2175" s="53"/>
      <c r="D2175" s="112" t="s">
        <v>283</v>
      </c>
      <c r="E2175" s="53"/>
      <c r="F2175" s="53"/>
      <c r="G2175" s="190" t="s">
        <v>166</v>
      </c>
      <c r="H2175" s="28">
        <v>1.0</v>
      </c>
      <c r="I2175" s="190" t="s">
        <v>7</v>
      </c>
      <c r="J2175" s="56">
        <v>900.0</v>
      </c>
      <c r="K2175" s="190" t="s">
        <v>7</v>
      </c>
      <c r="L2175" s="56">
        <v>900.0</v>
      </c>
      <c r="M2175" s="53"/>
      <c r="N2175" s="53"/>
      <c r="O2175" s="53"/>
    </row>
    <row r="2176">
      <c r="A2176" s="167" t="s">
        <v>600</v>
      </c>
      <c r="B2176" s="109" t="s">
        <v>282</v>
      </c>
      <c r="C2176" s="53"/>
      <c r="D2176" s="112" t="s">
        <v>283</v>
      </c>
      <c r="E2176" s="53"/>
      <c r="F2176" s="53"/>
      <c r="G2176" s="190" t="s">
        <v>167</v>
      </c>
      <c r="H2176" s="28">
        <v>1.0</v>
      </c>
      <c r="I2176" s="190" t="s">
        <v>7</v>
      </c>
      <c r="J2176" s="56"/>
      <c r="K2176" s="190" t="s">
        <v>7</v>
      </c>
      <c r="L2176" s="56"/>
      <c r="M2176" s="53"/>
      <c r="N2176" s="53"/>
      <c r="O2176" s="53"/>
    </row>
    <row r="2177">
      <c r="A2177" s="167" t="s">
        <v>600</v>
      </c>
      <c r="B2177" s="109" t="s">
        <v>282</v>
      </c>
      <c r="C2177" s="53"/>
      <c r="D2177" s="112" t="s">
        <v>283</v>
      </c>
      <c r="E2177" s="53"/>
      <c r="F2177" s="53"/>
      <c r="G2177" s="190" t="s">
        <v>20</v>
      </c>
      <c r="H2177" s="28">
        <v>1.0</v>
      </c>
      <c r="I2177" s="190" t="s">
        <v>7</v>
      </c>
      <c r="J2177" s="56"/>
      <c r="K2177" s="190" t="s">
        <v>7</v>
      </c>
      <c r="L2177" s="56"/>
      <c r="M2177" s="53"/>
      <c r="N2177" s="53"/>
      <c r="O2177" s="53"/>
    </row>
    <row r="2178">
      <c r="A2178" s="167" t="s">
        <v>600</v>
      </c>
      <c r="B2178" s="109" t="s">
        <v>284</v>
      </c>
      <c r="C2178" s="53"/>
      <c r="D2178" s="112" t="s">
        <v>288</v>
      </c>
      <c r="E2178" s="53"/>
      <c r="F2178" s="53"/>
      <c r="G2178" s="190" t="s">
        <v>21</v>
      </c>
      <c r="H2178" s="28">
        <v>1.0</v>
      </c>
      <c r="I2178" s="190" t="s">
        <v>4</v>
      </c>
      <c r="J2178" s="56">
        <v>68.0</v>
      </c>
      <c r="K2178" s="190" t="s">
        <v>4</v>
      </c>
      <c r="L2178" s="56">
        <v>68.0</v>
      </c>
      <c r="M2178" s="53"/>
      <c r="N2178" s="53"/>
      <c r="O2178" s="53"/>
    </row>
    <row r="2179">
      <c r="A2179" s="167" t="s">
        <v>600</v>
      </c>
      <c r="B2179" s="109" t="s">
        <v>284</v>
      </c>
      <c r="C2179" s="53"/>
      <c r="D2179" s="112" t="s">
        <v>288</v>
      </c>
      <c r="E2179" s="53"/>
      <c r="F2179" s="53"/>
      <c r="G2179" s="190" t="s">
        <v>13</v>
      </c>
      <c r="H2179" s="28">
        <v>1.0</v>
      </c>
      <c r="I2179" s="190" t="s">
        <v>4</v>
      </c>
      <c r="J2179" s="56"/>
      <c r="K2179" s="190" t="s">
        <v>4</v>
      </c>
      <c r="L2179" s="56"/>
      <c r="M2179" s="53"/>
      <c r="N2179" s="53"/>
      <c r="O2179" s="53"/>
    </row>
    <row r="2180">
      <c r="A2180" s="167" t="s">
        <v>600</v>
      </c>
      <c r="B2180" s="109" t="s">
        <v>284</v>
      </c>
      <c r="C2180" s="53"/>
      <c r="D2180" s="112" t="s">
        <v>288</v>
      </c>
      <c r="E2180" s="53"/>
      <c r="F2180" s="53"/>
      <c r="G2180" s="149" t="s">
        <v>14</v>
      </c>
      <c r="H2180" s="28">
        <v>1.0</v>
      </c>
      <c r="I2180" s="190" t="s">
        <v>4</v>
      </c>
      <c r="J2180" s="56"/>
      <c r="K2180" s="190" t="s">
        <v>4</v>
      </c>
      <c r="L2180" s="56"/>
      <c r="M2180" s="53"/>
      <c r="N2180" s="53"/>
      <c r="O2180" s="53"/>
    </row>
    <row r="2181">
      <c r="A2181" s="167" t="s">
        <v>600</v>
      </c>
      <c r="B2181" s="109" t="s">
        <v>284</v>
      </c>
      <c r="C2181" s="53"/>
      <c r="D2181" s="112" t="s">
        <v>288</v>
      </c>
      <c r="E2181" s="53"/>
      <c r="F2181" s="53"/>
      <c r="G2181" s="190" t="s">
        <v>15</v>
      </c>
      <c r="H2181" s="28">
        <v>1.0</v>
      </c>
      <c r="I2181" s="190" t="s">
        <v>4</v>
      </c>
      <c r="J2181" s="56"/>
      <c r="K2181" s="190" t="s">
        <v>4</v>
      </c>
      <c r="L2181" s="56"/>
      <c r="M2181" s="53"/>
      <c r="N2181" s="53"/>
      <c r="O2181" s="53"/>
    </row>
    <row r="2182">
      <c r="A2182" s="167" t="s">
        <v>600</v>
      </c>
      <c r="B2182" s="109" t="s">
        <v>284</v>
      </c>
      <c r="C2182" s="53"/>
      <c r="D2182" s="112" t="s">
        <v>288</v>
      </c>
      <c r="E2182" s="53"/>
      <c r="F2182" s="53"/>
      <c r="G2182" s="190" t="s">
        <v>16</v>
      </c>
      <c r="H2182" s="28">
        <v>1.0</v>
      </c>
      <c r="I2182" s="190" t="s">
        <v>4</v>
      </c>
      <c r="J2182" s="56"/>
      <c r="K2182" s="190" t="s">
        <v>4</v>
      </c>
      <c r="L2182" s="56"/>
      <c r="M2182" s="53"/>
      <c r="N2182" s="53"/>
      <c r="O2182" s="53"/>
    </row>
    <row r="2183">
      <c r="A2183" s="167" t="s">
        <v>600</v>
      </c>
      <c r="B2183" s="109" t="s">
        <v>284</v>
      </c>
      <c r="C2183" s="53"/>
      <c r="D2183" s="112" t="s">
        <v>288</v>
      </c>
      <c r="E2183" s="53"/>
      <c r="F2183" s="53"/>
      <c r="G2183" s="190" t="s">
        <v>17</v>
      </c>
      <c r="H2183" s="28">
        <v>1.0</v>
      </c>
      <c r="I2183" s="190" t="s">
        <v>4</v>
      </c>
      <c r="J2183" s="56"/>
      <c r="K2183" s="190" t="s">
        <v>4</v>
      </c>
      <c r="L2183" s="56"/>
      <c r="M2183" s="53"/>
      <c r="N2183" s="53"/>
      <c r="O2183" s="53"/>
    </row>
    <row r="2184">
      <c r="A2184" s="167" t="s">
        <v>600</v>
      </c>
      <c r="B2184" s="109" t="s">
        <v>284</v>
      </c>
      <c r="C2184" s="53"/>
      <c r="D2184" s="112" t="s">
        <v>288</v>
      </c>
      <c r="E2184" s="53"/>
      <c r="F2184" s="53"/>
      <c r="G2184" s="190" t="s">
        <v>18</v>
      </c>
      <c r="H2184" s="28">
        <v>1.0</v>
      </c>
      <c r="I2184" s="190" t="s">
        <v>4</v>
      </c>
      <c r="J2184" s="56"/>
      <c r="K2184" s="190" t="s">
        <v>4</v>
      </c>
      <c r="L2184" s="56"/>
      <c r="M2184" s="53"/>
      <c r="N2184" s="53"/>
      <c r="O2184" s="53"/>
    </row>
    <row r="2185">
      <c r="A2185" s="167" t="s">
        <v>600</v>
      </c>
      <c r="B2185" s="109" t="s">
        <v>284</v>
      </c>
      <c r="C2185" s="53"/>
      <c r="D2185" s="112" t="s">
        <v>288</v>
      </c>
      <c r="E2185" s="53"/>
      <c r="F2185" s="53"/>
      <c r="G2185" s="190" t="s">
        <v>19</v>
      </c>
      <c r="H2185" s="28">
        <v>1.0</v>
      </c>
      <c r="I2185" s="190" t="s">
        <v>4</v>
      </c>
      <c r="J2185" s="56"/>
      <c r="K2185" s="190" t="s">
        <v>4</v>
      </c>
      <c r="L2185" s="56"/>
      <c r="M2185" s="53"/>
      <c r="N2185" s="53"/>
      <c r="O2185" s="53"/>
    </row>
    <row r="2186">
      <c r="A2186" s="167" t="s">
        <v>600</v>
      </c>
      <c r="B2186" s="109" t="s">
        <v>284</v>
      </c>
      <c r="C2186" s="53"/>
      <c r="D2186" s="112" t="s">
        <v>288</v>
      </c>
      <c r="E2186" s="53"/>
      <c r="F2186" s="53"/>
      <c r="G2186" s="190" t="s">
        <v>20</v>
      </c>
      <c r="H2186" s="28">
        <v>1.0</v>
      </c>
      <c r="I2186" s="190" t="s">
        <v>4</v>
      </c>
      <c r="J2186" s="56"/>
      <c r="K2186" s="190" t="s">
        <v>4</v>
      </c>
      <c r="L2186" s="56"/>
      <c r="M2186" s="53"/>
      <c r="N2186" s="53"/>
      <c r="O2186" s="53"/>
    </row>
    <row r="2187">
      <c r="A2187" s="167" t="s">
        <v>600</v>
      </c>
      <c r="B2187" s="109" t="s">
        <v>284</v>
      </c>
      <c r="C2187" s="53"/>
      <c r="D2187" s="112" t="s">
        <v>288</v>
      </c>
      <c r="E2187" s="53"/>
      <c r="F2187" s="53"/>
      <c r="G2187" s="190" t="s">
        <v>21</v>
      </c>
      <c r="H2187" s="28">
        <v>1.0</v>
      </c>
      <c r="I2187" s="190" t="s">
        <v>7</v>
      </c>
      <c r="J2187" s="56">
        <v>150.0</v>
      </c>
      <c r="K2187" s="190" t="s">
        <v>7</v>
      </c>
      <c r="L2187" s="56">
        <v>150.0</v>
      </c>
      <c r="M2187" s="53"/>
      <c r="N2187" s="53"/>
      <c r="O2187" s="53"/>
    </row>
    <row r="2188">
      <c r="A2188" s="167" t="s">
        <v>600</v>
      </c>
      <c r="B2188" s="109" t="s">
        <v>284</v>
      </c>
      <c r="C2188" s="53"/>
      <c r="D2188" s="112" t="s">
        <v>288</v>
      </c>
      <c r="E2188" s="53"/>
      <c r="F2188" s="53"/>
      <c r="G2188" s="190" t="s">
        <v>161</v>
      </c>
      <c r="H2188" s="28">
        <v>1.0</v>
      </c>
      <c r="I2188" s="190" t="s">
        <v>7</v>
      </c>
      <c r="J2188" s="56"/>
      <c r="K2188" s="190" t="s">
        <v>7</v>
      </c>
      <c r="L2188" s="56"/>
      <c r="M2188" s="53"/>
      <c r="N2188" s="53"/>
      <c r="O2188" s="53"/>
    </row>
    <row r="2189">
      <c r="A2189" s="167" t="s">
        <v>600</v>
      </c>
      <c r="B2189" s="109" t="s">
        <v>284</v>
      </c>
      <c r="C2189" s="53"/>
      <c r="D2189" s="112" t="s">
        <v>288</v>
      </c>
      <c r="E2189" s="53"/>
      <c r="F2189" s="53"/>
      <c r="G2189" s="190" t="s">
        <v>162</v>
      </c>
      <c r="H2189" s="28">
        <v>1.0</v>
      </c>
      <c r="I2189" s="190" t="s">
        <v>7</v>
      </c>
      <c r="J2189" s="56"/>
      <c r="K2189" s="190" t="s">
        <v>7</v>
      </c>
      <c r="L2189" s="56"/>
      <c r="M2189" s="53"/>
      <c r="N2189" s="53"/>
      <c r="O2189" s="53"/>
    </row>
    <row r="2190">
      <c r="A2190" s="167" t="s">
        <v>600</v>
      </c>
      <c r="B2190" s="109" t="s">
        <v>284</v>
      </c>
      <c r="C2190" s="53"/>
      <c r="D2190" s="112" t="s">
        <v>288</v>
      </c>
      <c r="E2190" s="53"/>
      <c r="F2190" s="53"/>
      <c r="G2190" s="190" t="s">
        <v>163</v>
      </c>
      <c r="H2190" s="28">
        <v>1.0</v>
      </c>
      <c r="I2190" s="190" t="s">
        <v>7</v>
      </c>
      <c r="J2190" s="56"/>
      <c r="K2190" s="190" t="s">
        <v>7</v>
      </c>
      <c r="L2190" s="56"/>
      <c r="M2190" s="53"/>
      <c r="N2190" s="53"/>
      <c r="O2190" s="53"/>
    </row>
    <row r="2191">
      <c r="A2191" s="167" t="s">
        <v>600</v>
      </c>
      <c r="B2191" s="109" t="s">
        <v>284</v>
      </c>
      <c r="C2191" s="53"/>
      <c r="D2191" s="112" t="s">
        <v>288</v>
      </c>
      <c r="E2191" s="53"/>
      <c r="F2191" s="53"/>
      <c r="G2191" s="190" t="s">
        <v>164</v>
      </c>
      <c r="H2191" s="28">
        <v>1.0</v>
      </c>
      <c r="I2191" s="190" t="s">
        <v>7</v>
      </c>
      <c r="J2191" s="56"/>
      <c r="K2191" s="190" t="s">
        <v>7</v>
      </c>
      <c r="L2191" s="56"/>
      <c r="M2191" s="53"/>
      <c r="N2191" s="53"/>
      <c r="O2191" s="53"/>
    </row>
    <row r="2192">
      <c r="A2192" s="167" t="s">
        <v>600</v>
      </c>
      <c r="B2192" s="109" t="s">
        <v>284</v>
      </c>
      <c r="C2192" s="53"/>
      <c r="D2192" s="112" t="s">
        <v>288</v>
      </c>
      <c r="E2192" s="53"/>
      <c r="F2192" s="53"/>
      <c r="G2192" s="190" t="s">
        <v>165</v>
      </c>
      <c r="H2192" s="28">
        <v>1.0</v>
      </c>
      <c r="I2192" s="190" t="s">
        <v>7</v>
      </c>
      <c r="J2192" s="56"/>
      <c r="K2192" s="190" t="s">
        <v>7</v>
      </c>
      <c r="L2192" s="56"/>
      <c r="M2192" s="53"/>
      <c r="N2192" s="53"/>
      <c r="O2192" s="53"/>
    </row>
    <row r="2193">
      <c r="A2193" s="167" t="s">
        <v>600</v>
      </c>
      <c r="B2193" s="109" t="s">
        <v>284</v>
      </c>
      <c r="C2193" s="53"/>
      <c r="D2193" s="112" t="s">
        <v>288</v>
      </c>
      <c r="E2193" s="53"/>
      <c r="F2193" s="53"/>
      <c r="G2193" s="190" t="s">
        <v>166</v>
      </c>
      <c r="H2193" s="28">
        <v>1.0</v>
      </c>
      <c r="I2193" s="190" t="s">
        <v>7</v>
      </c>
      <c r="J2193" s="56"/>
      <c r="K2193" s="190" t="s">
        <v>7</v>
      </c>
      <c r="L2193" s="56"/>
      <c r="M2193" s="53"/>
      <c r="N2193" s="53"/>
      <c r="O2193" s="53"/>
    </row>
    <row r="2194">
      <c r="A2194" s="167" t="s">
        <v>600</v>
      </c>
      <c r="B2194" s="109" t="s">
        <v>284</v>
      </c>
      <c r="C2194" s="53"/>
      <c r="D2194" s="112" t="s">
        <v>288</v>
      </c>
      <c r="E2194" s="53"/>
      <c r="F2194" s="53"/>
      <c r="G2194" s="190" t="s">
        <v>167</v>
      </c>
      <c r="H2194" s="28">
        <v>1.0</v>
      </c>
      <c r="I2194" s="190" t="s">
        <v>7</v>
      </c>
      <c r="J2194" s="56"/>
      <c r="K2194" s="190" t="s">
        <v>7</v>
      </c>
      <c r="L2194" s="56"/>
      <c r="M2194" s="53"/>
      <c r="N2194" s="53"/>
      <c r="O2194" s="53"/>
    </row>
    <row r="2195">
      <c r="A2195" s="167" t="s">
        <v>600</v>
      </c>
      <c r="B2195" s="109" t="s">
        <v>284</v>
      </c>
      <c r="C2195" s="53"/>
      <c r="D2195" s="112" t="s">
        <v>288</v>
      </c>
      <c r="E2195" s="53"/>
      <c r="F2195" s="53"/>
      <c r="G2195" s="190" t="s">
        <v>20</v>
      </c>
      <c r="H2195" s="28">
        <v>1.0</v>
      </c>
      <c r="I2195" s="190" t="s">
        <v>7</v>
      </c>
      <c r="J2195" s="56"/>
      <c r="K2195" s="190" t="s">
        <v>7</v>
      </c>
      <c r="L2195" s="56"/>
      <c r="M2195" s="53"/>
      <c r="N2195" s="53"/>
      <c r="O2195" s="53"/>
    </row>
    <row r="2196">
      <c r="A2196" s="167" t="s">
        <v>600</v>
      </c>
      <c r="B2196" s="109" t="s">
        <v>291</v>
      </c>
      <c r="C2196" s="53"/>
      <c r="D2196" s="112" t="s">
        <v>288</v>
      </c>
      <c r="E2196" s="53"/>
      <c r="F2196" s="53"/>
      <c r="G2196" s="190" t="s">
        <v>21</v>
      </c>
      <c r="H2196" s="28">
        <v>1.0</v>
      </c>
      <c r="I2196" s="190" t="s">
        <v>4</v>
      </c>
      <c r="J2196" s="56">
        <v>251.0</v>
      </c>
      <c r="K2196" s="190" t="s">
        <v>4</v>
      </c>
      <c r="L2196" s="56">
        <v>251.0</v>
      </c>
      <c r="M2196" s="53"/>
      <c r="N2196" s="53"/>
      <c r="O2196" s="53"/>
    </row>
    <row r="2197">
      <c r="A2197" s="167" t="s">
        <v>600</v>
      </c>
      <c r="B2197" s="109" t="s">
        <v>291</v>
      </c>
      <c r="C2197" s="53"/>
      <c r="D2197" s="112" t="s">
        <v>288</v>
      </c>
      <c r="E2197" s="53"/>
      <c r="F2197" s="53"/>
      <c r="G2197" s="190" t="s">
        <v>13</v>
      </c>
      <c r="H2197" s="28">
        <v>1.0</v>
      </c>
      <c r="I2197" s="190" t="s">
        <v>4</v>
      </c>
      <c r="J2197" s="56"/>
      <c r="K2197" s="190" t="s">
        <v>4</v>
      </c>
      <c r="L2197" s="56"/>
      <c r="M2197" s="53"/>
      <c r="N2197" s="53"/>
      <c r="O2197" s="53"/>
    </row>
    <row r="2198">
      <c r="A2198" s="167" t="s">
        <v>600</v>
      </c>
      <c r="B2198" s="109" t="s">
        <v>291</v>
      </c>
      <c r="C2198" s="53"/>
      <c r="D2198" s="112" t="s">
        <v>288</v>
      </c>
      <c r="E2198" s="53"/>
      <c r="F2198" s="53"/>
      <c r="G2198" s="149" t="s">
        <v>14</v>
      </c>
      <c r="H2198" s="28">
        <v>1.0</v>
      </c>
      <c r="I2198" s="190" t="s">
        <v>4</v>
      </c>
      <c r="J2198" s="56"/>
      <c r="K2198" s="190" t="s">
        <v>4</v>
      </c>
      <c r="L2198" s="56"/>
      <c r="M2198" s="53"/>
      <c r="N2198" s="53"/>
      <c r="O2198" s="53"/>
    </row>
    <row r="2199">
      <c r="A2199" s="167" t="s">
        <v>600</v>
      </c>
      <c r="B2199" s="109" t="s">
        <v>291</v>
      </c>
      <c r="C2199" s="53"/>
      <c r="D2199" s="112" t="s">
        <v>288</v>
      </c>
      <c r="E2199" s="53"/>
      <c r="F2199" s="53"/>
      <c r="G2199" s="190" t="s">
        <v>15</v>
      </c>
      <c r="H2199" s="28">
        <v>1.0</v>
      </c>
      <c r="I2199" s="190" t="s">
        <v>4</v>
      </c>
      <c r="J2199" s="56"/>
      <c r="K2199" s="190" t="s">
        <v>4</v>
      </c>
      <c r="L2199" s="56"/>
      <c r="M2199" s="53"/>
      <c r="N2199" s="53"/>
      <c r="O2199" s="53"/>
    </row>
    <row r="2200">
      <c r="A2200" s="167" t="s">
        <v>600</v>
      </c>
      <c r="B2200" s="109" t="s">
        <v>291</v>
      </c>
      <c r="C2200" s="53"/>
      <c r="D2200" s="112" t="s">
        <v>288</v>
      </c>
      <c r="E2200" s="53"/>
      <c r="F2200" s="53"/>
      <c r="G2200" s="190" t="s">
        <v>16</v>
      </c>
      <c r="H2200" s="28">
        <v>1.0</v>
      </c>
      <c r="I2200" s="190" t="s">
        <v>4</v>
      </c>
      <c r="J2200" s="56"/>
      <c r="K2200" s="190" t="s">
        <v>4</v>
      </c>
      <c r="L2200" s="56"/>
      <c r="M2200" s="53"/>
      <c r="N2200" s="53"/>
      <c r="O2200" s="53"/>
    </row>
    <row r="2201">
      <c r="A2201" s="167" t="s">
        <v>600</v>
      </c>
      <c r="B2201" s="109" t="s">
        <v>291</v>
      </c>
      <c r="C2201" s="53"/>
      <c r="D2201" s="112" t="s">
        <v>288</v>
      </c>
      <c r="E2201" s="53"/>
      <c r="F2201" s="53"/>
      <c r="G2201" s="190" t="s">
        <v>17</v>
      </c>
      <c r="H2201" s="28">
        <v>1.0</v>
      </c>
      <c r="I2201" s="190" t="s">
        <v>4</v>
      </c>
      <c r="J2201" s="56"/>
      <c r="K2201" s="190" t="s">
        <v>4</v>
      </c>
      <c r="L2201" s="56"/>
      <c r="M2201" s="53"/>
      <c r="N2201" s="53"/>
      <c r="O2201" s="53"/>
    </row>
    <row r="2202">
      <c r="A2202" s="167" t="s">
        <v>600</v>
      </c>
      <c r="B2202" s="109" t="s">
        <v>291</v>
      </c>
      <c r="C2202" s="53"/>
      <c r="D2202" s="112" t="s">
        <v>288</v>
      </c>
      <c r="E2202" s="53"/>
      <c r="F2202" s="53"/>
      <c r="G2202" s="190" t="s">
        <v>18</v>
      </c>
      <c r="H2202" s="28">
        <v>1.0</v>
      </c>
      <c r="I2202" s="190" t="s">
        <v>4</v>
      </c>
      <c r="J2202" s="56"/>
      <c r="K2202" s="190" t="s">
        <v>4</v>
      </c>
      <c r="L2202" s="56"/>
      <c r="M2202" s="53"/>
      <c r="N2202" s="53"/>
      <c r="O2202" s="53"/>
    </row>
    <row r="2203">
      <c r="A2203" s="167" t="s">
        <v>600</v>
      </c>
      <c r="B2203" s="109" t="s">
        <v>291</v>
      </c>
      <c r="C2203" s="53"/>
      <c r="D2203" s="112" t="s">
        <v>288</v>
      </c>
      <c r="E2203" s="53"/>
      <c r="F2203" s="53"/>
      <c r="G2203" s="190" t="s">
        <v>19</v>
      </c>
      <c r="H2203" s="28">
        <v>1.0</v>
      </c>
      <c r="I2203" s="190" t="s">
        <v>4</v>
      </c>
      <c r="J2203" s="56"/>
      <c r="K2203" s="190" t="s">
        <v>4</v>
      </c>
      <c r="L2203" s="56"/>
      <c r="M2203" s="53"/>
      <c r="N2203" s="53"/>
      <c r="O2203" s="53"/>
    </row>
    <row r="2204">
      <c r="A2204" s="167" t="s">
        <v>600</v>
      </c>
      <c r="B2204" s="109" t="s">
        <v>291</v>
      </c>
      <c r="C2204" s="53"/>
      <c r="D2204" s="112" t="s">
        <v>288</v>
      </c>
      <c r="E2204" s="53"/>
      <c r="F2204" s="53"/>
      <c r="G2204" s="190" t="s">
        <v>20</v>
      </c>
      <c r="H2204" s="28">
        <v>1.0</v>
      </c>
      <c r="I2204" s="190" t="s">
        <v>4</v>
      </c>
      <c r="J2204" s="56"/>
      <c r="K2204" s="190" t="s">
        <v>4</v>
      </c>
      <c r="L2204" s="56"/>
      <c r="M2204" s="53"/>
      <c r="N2204" s="53"/>
      <c r="O2204" s="53"/>
    </row>
    <row r="2205">
      <c r="A2205" s="167" t="s">
        <v>600</v>
      </c>
      <c r="B2205" s="109" t="s">
        <v>291</v>
      </c>
      <c r="C2205" s="53"/>
      <c r="D2205" s="112" t="s">
        <v>288</v>
      </c>
      <c r="E2205" s="53"/>
      <c r="F2205" s="53"/>
      <c r="G2205" s="190" t="s">
        <v>21</v>
      </c>
      <c r="H2205" s="28">
        <v>1.0</v>
      </c>
      <c r="I2205" s="190" t="s">
        <v>7</v>
      </c>
      <c r="J2205" s="56"/>
      <c r="K2205" s="190" t="s">
        <v>7</v>
      </c>
      <c r="L2205" s="56"/>
      <c r="M2205" s="53"/>
      <c r="N2205" s="53"/>
      <c r="O2205" s="53"/>
    </row>
    <row r="2206">
      <c r="A2206" s="167" t="s">
        <v>600</v>
      </c>
      <c r="B2206" s="109" t="s">
        <v>291</v>
      </c>
      <c r="C2206" s="53"/>
      <c r="D2206" s="112" t="s">
        <v>288</v>
      </c>
      <c r="E2206" s="53"/>
      <c r="F2206" s="53"/>
      <c r="G2206" s="190" t="s">
        <v>161</v>
      </c>
      <c r="H2206" s="28">
        <v>1.0</v>
      </c>
      <c r="I2206" s="190" t="s">
        <v>7</v>
      </c>
      <c r="J2206" s="56"/>
      <c r="K2206" s="190" t="s">
        <v>7</v>
      </c>
      <c r="L2206" s="56"/>
      <c r="M2206" s="53"/>
      <c r="N2206" s="53"/>
      <c r="O2206" s="53"/>
    </row>
    <row r="2207">
      <c r="A2207" s="167" t="s">
        <v>600</v>
      </c>
      <c r="B2207" s="109" t="s">
        <v>291</v>
      </c>
      <c r="C2207" s="53"/>
      <c r="D2207" s="112" t="s">
        <v>288</v>
      </c>
      <c r="E2207" s="53"/>
      <c r="F2207" s="53"/>
      <c r="G2207" s="190" t="s">
        <v>162</v>
      </c>
      <c r="H2207" s="28">
        <v>1.0</v>
      </c>
      <c r="I2207" s="190" t="s">
        <v>7</v>
      </c>
      <c r="J2207" s="56"/>
      <c r="K2207" s="190" t="s">
        <v>7</v>
      </c>
      <c r="L2207" s="56"/>
      <c r="M2207" s="53"/>
      <c r="N2207" s="53"/>
      <c r="O2207" s="53"/>
    </row>
    <row r="2208">
      <c r="A2208" s="167" t="s">
        <v>600</v>
      </c>
      <c r="B2208" s="109" t="s">
        <v>291</v>
      </c>
      <c r="C2208" s="53"/>
      <c r="D2208" s="112" t="s">
        <v>288</v>
      </c>
      <c r="E2208" s="53"/>
      <c r="F2208" s="53"/>
      <c r="G2208" s="190" t="s">
        <v>163</v>
      </c>
      <c r="H2208" s="28">
        <v>1.0</v>
      </c>
      <c r="I2208" s="190" t="s">
        <v>7</v>
      </c>
      <c r="J2208" s="56"/>
      <c r="K2208" s="190" t="s">
        <v>7</v>
      </c>
      <c r="L2208" s="56"/>
      <c r="M2208" s="53"/>
      <c r="N2208" s="53"/>
      <c r="O2208" s="53"/>
    </row>
    <row r="2209">
      <c r="A2209" s="167" t="s">
        <v>600</v>
      </c>
      <c r="B2209" s="109" t="s">
        <v>291</v>
      </c>
      <c r="C2209" s="53"/>
      <c r="D2209" s="112" t="s">
        <v>288</v>
      </c>
      <c r="E2209" s="53"/>
      <c r="F2209" s="53"/>
      <c r="G2209" s="190" t="s">
        <v>164</v>
      </c>
      <c r="H2209" s="28">
        <v>1.0</v>
      </c>
      <c r="I2209" s="190" t="s">
        <v>7</v>
      </c>
      <c r="J2209" s="56"/>
      <c r="K2209" s="190" t="s">
        <v>7</v>
      </c>
      <c r="L2209" s="56"/>
      <c r="M2209" s="53"/>
      <c r="N2209" s="53"/>
      <c r="O2209" s="53"/>
    </row>
    <row r="2210">
      <c r="A2210" s="167" t="s">
        <v>600</v>
      </c>
      <c r="B2210" s="109" t="s">
        <v>291</v>
      </c>
      <c r="C2210" s="53"/>
      <c r="D2210" s="112" t="s">
        <v>288</v>
      </c>
      <c r="E2210" s="53"/>
      <c r="F2210" s="53"/>
      <c r="G2210" s="190" t="s">
        <v>165</v>
      </c>
      <c r="H2210" s="28">
        <v>1.0</v>
      </c>
      <c r="I2210" s="190" t="s">
        <v>7</v>
      </c>
      <c r="J2210" s="56"/>
      <c r="K2210" s="190" t="s">
        <v>7</v>
      </c>
      <c r="L2210" s="56"/>
      <c r="M2210" s="53"/>
      <c r="N2210" s="53"/>
      <c r="O2210" s="53"/>
    </row>
    <row r="2211">
      <c r="A2211" s="167" t="s">
        <v>600</v>
      </c>
      <c r="B2211" s="109" t="s">
        <v>291</v>
      </c>
      <c r="C2211" s="53"/>
      <c r="D2211" s="112" t="s">
        <v>288</v>
      </c>
      <c r="E2211" s="53"/>
      <c r="F2211" s="53"/>
      <c r="G2211" s="190" t="s">
        <v>166</v>
      </c>
      <c r="H2211" s="28">
        <v>1.0</v>
      </c>
      <c r="I2211" s="190" t="s">
        <v>7</v>
      </c>
      <c r="J2211" s="56"/>
      <c r="K2211" s="190" t="s">
        <v>7</v>
      </c>
      <c r="L2211" s="56"/>
      <c r="M2211" s="53"/>
      <c r="N2211" s="53"/>
      <c r="O2211" s="53"/>
    </row>
    <row r="2212">
      <c r="A2212" s="167" t="s">
        <v>600</v>
      </c>
      <c r="B2212" s="109" t="s">
        <v>291</v>
      </c>
      <c r="C2212" s="53"/>
      <c r="D2212" s="112" t="s">
        <v>288</v>
      </c>
      <c r="E2212" s="53"/>
      <c r="F2212" s="53"/>
      <c r="G2212" s="190" t="s">
        <v>167</v>
      </c>
      <c r="H2212" s="28">
        <v>1.0</v>
      </c>
      <c r="I2212" s="190" t="s">
        <v>7</v>
      </c>
      <c r="J2212" s="56"/>
      <c r="K2212" s="190" t="s">
        <v>7</v>
      </c>
      <c r="L2212" s="56"/>
      <c r="M2212" s="53"/>
      <c r="N2212" s="53"/>
      <c r="O2212" s="53"/>
    </row>
    <row r="2213">
      <c r="A2213" s="167" t="s">
        <v>600</v>
      </c>
      <c r="B2213" s="109" t="s">
        <v>291</v>
      </c>
      <c r="C2213" s="53"/>
      <c r="D2213" s="112" t="s">
        <v>288</v>
      </c>
      <c r="E2213" s="53"/>
      <c r="F2213" s="53"/>
      <c r="G2213" s="190" t="s">
        <v>20</v>
      </c>
      <c r="H2213" s="28">
        <v>1.0</v>
      </c>
      <c r="I2213" s="190" t="s">
        <v>7</v>
      </c>
      <c r="J2213" s="56"/>
      <c r="K2213" s="190" t="s">
        <v>7</v>
      </c>
      <c r="L2213" s="56"/>
      <c r="M2213" s="53"/>
      <c r="N2213" s="53"/>
      <c r="O2213" s="53"/>
    </row>
    <row r="2214">
      <c r="A2214" s="167" t="s">
        <v>600</v>
      </c>
      <c r="B2214" s="109" t="s">
        <v>294</v>
      </c>
      <c r="C2214" s="53"/>
      <c r="D2214" s="112" t="s">
        <v>288</v>
      </c>
      <c r="E2214" s="53"/>
      <c r="F2214" s="53"/>
      <c r="G2214" s="190" t="s">
        <v>21</v>
      </c>
      <c r="H2214" s="28">
        <v>1.0</v>
      </c>
      <c r="I2214" s="190" t="s">
        <v>4</v>
      </c>
      <c r="J2214" s="56"/>
      <c r="K2214" s="190" t="s">
        <v>4</v>
      </c>
      <c r="L2214" s="56"/>
      <c r="M2214" s="53"/>
      <c r="N2214" s="53"/>
      <c r="O2214" s="53"/>
    </row>
    <row r="2215">
      <c r="A2215" s="167" t="s">
        <v>600</v>
      </c>
      <c r="B2215" s="109" t="s">
        <v>294</v>
      </c>
      <c r="C2215" s="53"/>
      <c r="D2215" s="112" t="s">
        <v>288</v>
      </c>
      <c r="E2215" s="53"/>
      <c r="F2215" s="53"/>
      <c r="G2215" s="190" t="s">
        <v>13</v>
      </c>
      <c r="H2215" s="28">
        <v>1.0</v>
      </c>
      <c r="I2215" s="190" t="s">
        <v>4</v>
      </c>
      <c r="J2215" s="56"/>
      <c r="K2215" s="190" t="s">
        <v>4</v>
      </c>
      <c r="L2215" s="56"/>
      <c r="M2215" s="53"/>
      <c r="N2215" s="53"/>
      <c r="O2215" s="53"/>
    </row>
    <row r="2216">
      <c r="A2216" s="167" t="s">
        <v>600</v>
      </c>
      <c r="B2216" s="109" t="s">
        <v>294</v>
      </c>
      <c r="C2216" s="53"/>
      <c r="D2216" s="112" t="s">
        <v>288</v>
      </c>
      <c r="E2216" s="53"/>
      <c r="F2216" s="53"/>
      <c r="G2216" s="149" t="s">
        <v>14</v>
      </c>
      <c r="H2216" s="28">
        <v>1.0</v>
      </c>
      <c r="I2216" s="190" t="s">
        <v>4</v>
      </c>
      <c r="J2216" s="56"/>
      <c r="K2216" s="190" t="s">
        <v>4</v>
      </c>
      <c r="L2216" s="56"/>
      <c r="M2216" s="53"/>
      <c r="N2216" s="53"/>
      <c r="O2216" s="53"/>
    </row>
    <row r="2217">
      <c r="A2217" s="167" t="s">
        <v>600</v>
      </c>
      <c r="B2217" s="109" t="s">
        <v>294</v>
      </c>
      <c r="C2217" s="53"/>
      <c r="D2217" s="112" t="s">
        <v>288</v>
      </c>
      <c r="E2217" s="53"/>
      <c r="F2217" s="53"/>
      <c r="G2217" s="190" t="s">
        <v>15</v>
      </c>
      <c r="H2217" s="28">
        <v>1.0</v>
      </c>
      <c r="I2217" s="190" t="s">
        <v>4</v>
      </c>
      <c r="J2217" s="56"/>
      <c r="K2217" s="190" t="s">
        <v>4</v>
      </c>
      <c r="L2217" s="56"/>
      <c r="M2217" s="53"/>
      <c r="N2217" s="53"/>
      <c r="O2217" s="53"/>
    </row>
    <row r="2218">
      <c r="A2218" s="167" t="s">
        <v>600</v>
      </c>
      <c r="B2218" s="109" t="s">
        <v>294</v>
      </c>
      <c r="C2218" s="53"/>
      <c r="D2218" s="112" t="s">
        <v>288</v>
      </c>
      <c r="E2218" s="53"/>
      <c r="F2218" s="53"/>
      <c r="G2218" s="190" t="s">
        <v>16</v>
      </c>
      <c r="H2218" s="28">
        <v>1.0</v>
      </c>
      <c r="I2218" s="190" t="s">
        <v>4</v>
      </c>
      <c r="J2218" s="56"/>
      <c r="K2218" s="190" t="s">
        <v>4</v>
      </c>
      <c r="L2218" s="56"/>
      <c r="M2218" s="53"/>
      <c r="N2218" s="53"/>
      <c r="O2218" s="53"/>
    </row>
    <row r="2219">
      <c r="A2219" s="167" t="s">
        <v>600</v>
      </c>
      <c r="B2219" s="109" t="s">
        <v>294</v>
      </c>
      <c r="C2219" s="53"/>
      <c r="D2219" s="112" t="s">
        <v>288</v>
      </c>
      <c r="E2219" s="53"/>
      <c r="F2219" s="53"/>
      <c r="G2219" s="190" t="s">
        <v>17</v>
      </c>
      <c r="H2219" s="28">
        <v>1.0</v>
      </c>
      <c r="I2219" s="190" t="s">
        <v>4</v>
      </c>
      <c r="J2219" s="56"/>
      <c r="K2219" s="190" t="s">
        <v>4</v>
      </c>
      <c r="L2219" s="56"/>
      <c r="M2219" s="53"/>
      <c r="N2219" s="53"/>
      <c r="O2219" s="53"/>
    </row>
    <row r="2220">
      <c r="A2220" s="167" t="s">
        <v>600</v>
      </c>
      <c r="B2220" s="109" t="s">
        <v>294</v>
      </c>
      <c r="C2220" s="53"/>
      <c r="D2220" s="112" t="s">
        <v>288</v>
      </c>
      <c r="E2220" s="53"/>
      <c r="F2220" s="53"/>
      <c r="G2220" s="190" t="s">
        <v>18</v>
      </c>
      <c r="H2220" s="28">
        <v>1.0</v>
      </c>
      <c r="I2220" s="190" t="s">
        <v>4</v>
      </c>
      <c r="J2220" s="56"/>
      <c r="K2220" s="190" t="s">
        <v>4</v>
      </c>
      <c r="L2220" s="56"/>
      <c r="M2220" s="53"/>
      <c r="N2220" s="53"/>
      <c r="O2220" s="53"/>
    </row>
    <row r="2221">
      <c r="A2221" s="167" t="s">
        <v>600</v>
      </c>
      <c r="B2221" s="109" t="s">
        <v>294</v>
      </c>
      <c r="C2221" s="53"/>
      <c r="D2221" s="112" t="s">
        <v>288</v>
      </c>
      <c r="E2221" s="53"/>
      <c r="F2221" s="53"/>
      <c r="G2221" s="190" t="s">
        <v>19</v>
      </c>
      <c r="H2221" s="28">
        <v>1.0</v>
      </c>
      <c r="I2221" s="190" t="s">
        <v>4</v>
      </c>
      <c r="J2221" s="56"/>
      <c r="K2221" s="190" t="s">
        <v>4</v>
      </c>
      <c r="L2221" s="56"/>
      <c r="M2221" s="53"/>
      <c r="N2221" s="53"/>
      <c r="O2221" s="53"/>
    </row>
    <row r="2222">
      <c r="A2222" s="167" t="s">
        <v>600</v>
      </c>
      <c r="B2222" s="109" t="s">
        <v>294</v>
      </c>
      <c r="C2222" s="53"/>
      <c r="D2222" s="112" t="s">
        <v>288</v>
      </c>
      <c r="E2222" s="53"/>
      <c r="F2222" s="53"/>
      <c r="G2222" s="190" t="s">
        <v>20</v>
      </c>
      <c r="H2222" s="28">
        <v>1.0</v>
      </c>
      <c r="I2222" s="190" t="s">
        <v>4</v>
      </c>
      <c r="J2222" s="56"/>
      <c r="K2222" s="190" t="s">
        <v>4</v>
      </c>
      <c r="L2222" s="56"/>
      <c r="M2222" s="53"/>
      <c r="N2222" s="53"/>
      <c r="O2222" s="53"/>
    </row>
    <row r="2223">
      <c r="A2223" s="167" t="s">
        <v>600</v>
      </c>
      <c r="B2223" s="109" t="s">
        <v>294</v>
      </c>
      <c r="C2223" s="53"/>
      <c r="D2223" s="112" t="s">
        <v>288</v>
      </c>
      <c r="E2223" s="53"/>
      <c r="F2223" s="53"/>
      <c r="G2223" s="190" t="s">
        <v>21</v>
      </c>
      <c r="H2223" s="28">
        <v>1.0</v>
      </c>
      <c r="I2223" s="190" t="s">
        <v>7</v>
      </c>
      <c r="J2223" s="56"/>
      <c r="K2223" s="190" t="s">
        <v>7</v>
      </c>
      <c r="L2223" s="56"/>
      <c r="M2223" s="53"/>
      <c r="N2223" s="53"/>
      <c r="O2223" s="53"/>
    </row>
    <row r="2224">
      <c r="A2224" s="167" t="s">
        <v>600</v>
      </c>
      <c r="B2224" s="109" t="s">
        <v>294</v>
      </c>
      <c r="C2224" s="53"/>
      <c r="D2224" s="112" t="s">
        <v>288</v>
      </c>
      <c r="E2224" s="53"/>
      <c r="F2224" s="53"/>
      <c r="G2224" s="190" t="s">
        <v>161</v>
      </c>
      <c r="H2224" s="28">
        <v>1.0</v>
      </c>
      <c r="I2224" s="190" t="s">
        <v>7</v>
      </c>
      <c r="J2224" s="56"/>
      <c r="K2224" s="190" t="s">
        <v>7</v>
      </c>
      <c r="L2224" s="56"/>
      <c r="M2224" s="53"/>
      <c r="N2224" s="53"/>
      <c r="O2224" s="53"/>
    </row>
    <row r="2225">
      <c r="A2225" s="167" t="s">
        <v>600</v>
      </c>
      <c r="B2225" s="109" t="s">
        <v>294</v>
      </c>
      <c r="C2225" s="53"/>
      <c r="D2225" s="112" t="s">
        <v>288</v>
      </c>
      <c r="E2225" s="53"/>
      <c r="F2225" s="53"/>
      <c r="G2225" s="190" t="s">
        <v>162</v>
      </c>
      <c r="H2225" s="28">
        <v>1.0</v>
      </c>
      <c r="I2225" s="190" t="s">
        <v>7</v>
      </c>
      <c r="J2225" s="56"/>
      <c r="K2225" s="190" t="s">
        <v>7</v>
      </c>
      <c r="L2225" s="56"/>
      <c r="M2225" s="53"/>
      <c r="N2225" s="53"/>
      <c r="O2225" s="53"/>
    </row>
    <row r="2226">
      <c r="A2226" s="167" t="s">
        <v>600</v>
      </c>
      <c r="B2226" s="109" t="s">
        <v>294</v>
      </c>
      <c r="C2226" s="53"/>
      <c r="D2226" s="112" t="s">
        <v>288</v>
      </c>
      <c r="E2226" s="53"/>
      <c r="F2226" s="53"/>
      <c r="G2226" s="190" t="s">
        <v>163</v>
      </c>
      <c r="H2226" s="28">
        <v>1.0</v>
      </c>
      <c r="I2226" s="190" t="s">
        <v>7</v>
      </c>
      <c r="J2226" s="56"/>
      <c r="K2226" s="190" t="s">
        <v>7</v>
      </c>
      <c r="L2226" s="56"/>
      <c r="M2226" s="53"/>
      <c r="N2226" s="53"/>
      <c r="O2226" s="53"/>
    </row>
    <row r="2227">
      <c r="A2227" s="167" t="s">
        <v>600</v>
      </c>
      <c r="B2227" s="109" t="s">
        <v>294</v>
      </c>
      <c r="C2227" s="53"/>
      <c r="D2227" s="112" t="s">
        <v>288</v>
      </c>
      <c r="E2227" s="53"/>
      <c r="F2227" s="53"/>
      <c r="G2227" s="190" t="s">
        <v>164</v>
      </c>
      <c r="H2227" s="28">
        <v>1.0</v>
      </c>
      <c r="I2227" s="190" t="s">
        <v>7</v>
      </c>
      <c r="J2227" s="56"/>
      <c r="K2227" s="190" t="s">
        <v>7</v>
      </c>
      <c r="L2227" s="56"/>
      <c r="M2227" s="53"/>
      <c r="N2227" s="53"/>
      <c r="O2227" s="53"/>
    </row>
    <row r="2228">
      <c r="A2228" s="167" t="s">
        <v>600</v>
      </c>
      <c r="B2228" s="109" t="s">
        <v>294</v>
      </c>
      <c r="C2228" s="53"/>
      <c r="D2228" s="112" t="s">
        <v>288</v>
      </c>
      <c r="E2228" s="53"/>
      <c r="F2228" s="53"/>
      <c r="G2228" s="190" t="s">
        <v>165</v>
      </c>
      <c r="H2228" s="28">
        <v>1.0</v>
      </c>
      <c r="I2228" s="190" t="s">
        <v>7</v>
      </c>
      <c r="J2228" s="56"/>
      <c r="K2228" s="190" t="s">
        <v>7</v>
      </c>
      <c r="L2228" s="56"/>
      <c r="M2228" s="53"/>
      <c r="N2228" s="53"/>
      <c r="O2228" s="53"/>
    </row>
    <row r="2229">
      <c r="A2229" s="167" t="s">
        <v>600</v>
      </c>
      <c r="B2229" s="109" t="s">
        <v>294</v>
      </c>
      <c r="C2229" s="53"/>
      <c r="D2229" s="112" t="s">
        <v>288</v>
      </c>
      <c r="E2229" s="53"/>
      <c r="F2229" s="53"/>
      <c r="G2229" s="190" t="s">
        <v>166</v>
      </c>
      <c r="H2229" s="28">
        <v>1.0</v>
      </c>
      <c r="I2229" s="190" t="s">
        <v>7</v>
      </c>
      <c r="J2229" s="56"/>
      <c r="K2229" s="190" t="s">
        <v>7</v>
      </c>
      <c r="L2229" s="56"/>
      <c r="M2229" s="53"/>
      <c r="N2229" s="53"/>
      <c r="O2229" s="53"/>
    </row>
    <row r="2230">
      <c r="A2230" s="167" t="s">
        <v>600</v>
      </c>
      <c r="B2230" s="109" t="s">
        <v>294</v>
      </c>
      <c r="C2230" s="53"/>
      <c r="D2230" s="112" t="s">
        <v>288</v>
      </c>
      <c r="E2230" s="53"/>
      <c r="F2230" s="53"/>
      <c r="G2230" s="190" t="s">
        <v>167</v>
      </c>
      <c r="H2230" s="28">
        <v>1.0</v>
      </c>
      <c r="I2230" s="190" t="s">
        <v>7</v>
      </c>
      <c r="J2230" s="56"/>
      <c r="K2230" s="190" t="s">
        <v>7</v>
      </c>
      <c r="L2230" s="56"/>
      <c r="M2230" s="53"/>
      <c r="N2230" s="53"/>
      <c r="O2230" s="53"/>
    </row>
    <row r="2231">
      <c r="A2231" s="167" t="s">
        <v>600</v>
      </c>
      <c r="B2231" s="109" t="s">
        <v>294</v>
      </c>
      <c r="C2231" s="53"/>
      <c r="D2231" s="112" t="s">
        <v>288</v>
      </c>
      <c r="E2231" s="53"/>
      <c r="F2231" s="53"/>
      <c r="G2231" s="190" t="s">
        <v>20</v>
      </c>
      <c r="H2231" s="28">
        <v>1.0</v>
      </c>
      <c r="I2231" s="190" t="s">
        <v>7</v>
      </c>
      <c r="J2231" s="56"/>
      <c r="K2231" s="190" t="s">
        <v>7</v>
      </c>
      <c r="L2231" s="56"/>
      <c r="M2231" s="53"/>
      <c r="N2231" s="53"/>
      <c r="O2231" s="53"/>
    </row>
    <row r="2232">
      <c r="A2232" s="167" t="s">
        <v>600</v>
      </c>
      <c r="B2232" s="109" t="s">
        <v>296</v>
      </c>
      <c r="C2232" s="53"/>
      <c r="D2232" s="112" t="s">
        <v>288</v>
      </c>
      <c r="E2232" s="53"/>
      <c r="F2232" s="53"/>
      <c r="G2232" s="190" t="s">
        <v>21</v>
      </c>
      <c r="H2232" s="28">
        <v>1.0</v>
      </c>
      <c r="I2232" s="190" t="s">
        <v>4</v>
      </c>
      <c r="J2232" s="56">
        <v>250.0</v>
      </c>
      <c r="K2232" s="190" t="s">
        <v>4</v>
      </c>
      <c r="L2232" s="56">
        <v>250.0</v>
      </c>
      <c r="M2232" s="53"/>
      <c r="N2232" s="53"/>
      <c r="O2232" s="53"/>
    </row>
    <row r="2233">
      <c r="A2233" s="167" t="s">
        <v>600</v>
      </c>
      <c r="B2233" s="109" t="s">
        <v>296</v>
      </c>
      <c r="C2233" s="53"/>
      <c r="D2233" s="112" t="s">
        <v>288</v>
      </c>
      <c r="E2233" s="53"/>
      <c r="F2233" s="53"/>
      <c r="G2233" s="190" t="s">
        <v>13</v>
      </c>
      <c r="H2233" s="28">
        <v>1.0</v>
      </c>
      <c r="I2233" s="190" t="s">
        <v>4</v>
      </c>
      <c r="J2233" s="56"/>
      <c r="K2233" s="190" t="s">
        <v>4</v>
      </c>
      <c r="L2233" s="56"/>
      <c r="M2233" s="53"/>
      <c r="N2233" s="53"/>
      <c r="O2233" s="53"/>
    </row>
    <row r="2234">
      <c r="A2234" s="167" t="s">
        <v>600</v>
      </c>
      <c r="B2234" s="109" t="s">
        <v>296</v>
      </c>
      <c r="C2234" s="53"/>
      <c r="D2234" s="112" t="s">
        <v>288</v>
      </c>
      <c r="E2234" s="53"/>
      <c r="F2234" s="53"/>
      <c r="G2234" s="149" t="s">
        <v>14</v>
      </c>
      <c r="H2234" s="28">
        <v>1.0</v>
      </c>
      <c r="I2234" s="190" t="s">
        <v>4</v>
      </c>
      <c r="J2234" s="191"/>
      <c r="K2234" s="190" t="s">
        <v>4</v>
      </c>
      <c r="L2234" s="191"/>
      <c r="M2234" s="53"/>
      <c r="N2234" s="53"/>
      <c r="O2234" s="53"/>
    </row>
    <row r="2235">
      <c r="A2235" s="167" t="s">
        <v>600</v>
      </c>
      <c r="B2235" s="109" t="s">
        <v>296</v>
      </c>
      <c r="C2235" s="53"/>
      <c r="D2235" s="112" t="s">
        <v>288</v>
      </c>
      <c r="E2235" s="53"/>
      <c r="F2235" s="53"/>
      <c r="G2235" s="190" t="s">
        <v>15</v>
      </c>
      <c r="H2235" s="28">
        <v>1.0</v>
      </c>
      <c r="I2235" s="190" t="s">
        <v>4</v>
      </c>
      <c r="J2235" s="191"/>
      <c r="K2235" s="190" t="s">
        <v>4</v>
      </c>
      <c r="L2235" s="191"/>
      <c r="M2235" s="53"/>
      <c r="N2235" s="53"/>
      <c r="O2235" s="53"/>
    </row>
    <row r="2236">
      <c r="A2236" s="167" t="s">
        <v>600</v>
      </c>
      <c r="B2236" s="109" t="s">
        <v>296</v>
      </c>
      <c r="C2236" s="53"/>
      <c r="D2236" s="112" t="s">
        <v>288</v>
      </c>
      <c r="E2236" s="53"/>
      <c r="F2236" s="53"/>
      <c r="G2236" s="190" t="s">
        <v>16</v>
      </c>
      <c r="H2236" s="28">
        <v>1.0</v>
      </c>
      <c r="I2236" s="190" t="s">
        <v>4</v>
      </c>
      <c r="J2236" s="191"/>
      <c r="K2236" s="190" t="s">
        <v>4</v>
      </c>
      <c r="L2236" s="191"/>
      <c r="M2236" s="53"/>
      <c r="N2236" s="53"/>
      <c r="O2236" s="53"/>
    </row>
    <row r="2237">
      <c r="A2237" s="167" t="s">
        <v>600</v>
      </c>
      <c r="B2237" s="109" t="s">
        <v>296</v>
      </c>
      <c r="C2237" s="53"/>
      <c r="D2237" s="112" t="s">
        <v>288</v>
      </c>
      <c r="E2237" s="53"/>
      <c r="F2237" s="53"/>
      <c r="G2237" s="190" t="s">
        <v>17</v>
      </c>
      <c r="H2237" s="28">
        <v>1.0</v>
      </c>
      <c r="I2237" s="190" t="s">
        <v>4</v>
      </c>
      <c r="J2237" s="191"/>
      <c r="K2237" s="190" t="s">
        <v>4</v>
      </c>
      <c r="L2237" s="191"/>
      <c r="M2237" s="53"/>
      <c r="N2237" s="53"/>
      <c r="O2237" s="53"/>
    </row>
    <row r="2238">
      <c r="A2238" s="167" t="s">
        <v>600</v>
      </c>
      <c r="B2238" s="109" t="s">
        <v>296</v>
      </c>
      <c r="C2238" s="53"/>
      <c r="D2238" s="112" t="s">
        <v>288</v>
      </c>
      <c r="E2238" s="53"/>
      <c r="F2238" s="53"/>
      <c r="G2238" s="190" t="s">
        <v>18</v>
      </c>
      <c r="H2238" s="28">
        <v>1.0</v>
      </c>
      <c r="I2238" s="190" t="s">
        <v>4</v>
      </c>
      <c r="J2238" s="191"/>
      <c r="K2238" s="190" t="s">
        <v>4</v>
      </c>
      <c r="L2238" s="191"/>
      <c r="M2238" s="53"/>
      <c r="N2238" s="53"/>
      <c r="O2238" s="53"/>
    </row>
    <row r="2239">
      <c r="A2239" s="167" t="s">
        <v>600</v>
      </c>
      <c r="B2239" s="109" t="s">
        <v>296</v>
      </c>
      <c r="C2239" s="53"/>
      <c r="D2239" s="112" t="s">
        <v>288</v>
      </c>
      <c r="E2239" s="53"/>
      <c r="F2239" s="53"/>
      <c r="G2239" s="190" t="s">
        <v>19</v>
      </c>
      <c r="H2239" s="28">
        <v>1.0</v>
      </c>
      <c r="I2239" s="190" t="s">
        <v>4</v>
      </c>
      <c r="J2239" s="191"/>
      <c r="K2239" s="190" t="s">
        <v>4</v>
      </c>
      <c r="L2239" s="191"/>
      <c r="M2239" s="53"/>
      <c r="N2239" s="53"/>
      <c r="O2239" s="53"/>
    </row>
    <row r="2240">
      <c r="A2240" s="167" t="s">
        <v>600</v>
      </c>
      <c r="B2240" s="109" t="s">
        <v>296</v>
      </c>
      <c r="C2240" s="53"/>
      <c r="D2240" s="112" t="s">
        <v>288</v>
      </c>
      <c r="E2240" s="53"/>
      <c r="F2240" s="53"/>
      <c r="G2240" s="190" t="s">
        <v>20</v>
      </c>
      <c r="H2240" s="28">
        <v>1.0</v>
      </c>
      <c r="I2240" s="190" t="s">
        <v>4</v>
      </c>
      <c r="J2240" s="191"/>
      <c r="K2240" s="190" t="s">
        <v>4</v>
      </c>
      <c r="L2240" s="191"/>
      <c r="M2240" s="53"/>
      <c r="N2240" s="53"/>
      <c r="O2240" s="53"/>
    </row>
    <row r="2241">
      <c r="A2241" s="167" t="s">
        <v>600</v>
      </c>
      <c r="B2241" s="109" t="s">
        <v>296</v>
      </c>
      <c r="C2241" s="53"/>
      <c r="D2241" s="112" t="s">
        <v>288</v>
      </c>
      <c r="E2241" s="53"/>
      <c r="F2241" s="53"/>
      <c r="G2241" s="190" t="s">
        <v>21</v>
      </c>
      <c r="H2241" s="28">
        <v>1.0</v>
      </c>
      <c r="I2241" s="190" t="s">
        <v>7</v>
      </c>
      <c r="J2241" s="191"/>
      <c r="K2241" s="190" t="s">
        <v>7</v>
      </c>
      <c r="L2241" s="191"/>
      <c r="M2241" s="53"/>
      <c r="N2241" s="53"/>
      <c r="O2241" s="53"/>
    </row>
    <row r="2242">
      <c r="A2242" s="167" t="s">
        <v>600</v>
      </c>
      <c r="B2242" s="109" t="s">
        <v>296</v>
      </c>
      <c r="C2242" s="53"/>
      <c r="D2242" s="112" t="s">
        <v>288</v>
      </c>
      <c r="E2242" s="53"/>
      <c r="F2242" s="53"/>
      <c r="G2242" s="190" t="s">
        <v>161</v>
      </c>
      <c r="H2242" s="28">
        <v>1.0</v>
      </c>
      <c r="I2242" s="190" t="s">
        <v>7</v>
      </c>
      <c r="J2242" s="191"/>
      <c r="K2242" s="190" t="s">
        <v>7</v>
      </c>
      <c r="L2242" s="191"/>
      <c r="M2242" s="53"/>
      <c r="N2242" s="53"/>
      <c r="O2242" s="53"/>
    </row>
    <row r="2243">
      <c r="A2243" s="167" t="s">
        <v>600</v>
      </c>
      <c r="B2243" s="109" t="s">
        <v>296</v>
      </c>
      <c r="C2243" s="53"/>
      <c r="D2243" s="112" t="s">
        <v>288</v>
      </c>
      <c r="E2243" s="53"/>
      <c r="F2243" s="53"/>
      <c r="G2243" s="190" t="s">
        <v>162</v>
      </c>
      <c r="H2243" s="28">
        <v>1.0</v>
      </c>
      <c r="I2243" s="190" t="s">
        <v>7</v>
      </c>
      <c r="J2243" s="191">
        <v>1210.0</v>
      </c>
      <c r="K2243" s="190" t="s">
        <v>7</v>
      </c>
      <c r="L2243" s="191">
        <v>1210.0</v>
      </c>
      <c r="M2243" s="53"/>
      <c r="N2243" s="53"/>
      <c r="O2243" s="53"/>
    </row>
    <row r="2244">
      <c r="A2244" s="167" t="s">
        <v>600</v>
      </c>
      <c r="B2244" s="109" t="s">
        <v>296</v>
      </c>
      <c r="C2244" s="53"/>
      <c r="D2244" s="112" t="s">
        <v>288</v>
      </c>
      <c r="E2244" s="53"/>
      <c r="F2244" s="53"/>
      <c r="G2244" s="190" t="s">
        <v>163</v>
      </c>
      <c r="H2244" s="28">
        <v>1.0</v>
      </c>
      <c r="I2244" s="190" t="s">
        <v>7</v>
      </c>
      <c r="J2244" s="191">
        <v>290.0</v>
      </c>
      <c r="K2244" s="190" t="s">
        <v>7</v>
      </c>
      <c r="L2244" s="191">
        <v>290.0</v>
      </c>
      <c r="M2244" s="53"/>
      <c r="N2244" s="53"/>
      <c r="O2244" s="53"/>
    </row>
    <row r="2245">
      <c r="A2245" s="167" t="s">
        <v>600</v>
      </c>
      <c r="B2245" s="109" t="s">
        <v>296</v>
      </c>
      <c r="C2245" s="53"/>
      <c r="D2245" s="112" t="s">
        <v>288</v>
      </c>
      <c r="E2245" s="53"/>
      <c r="F2245" s="53"/>
      <c r="G2245" s="190" t="s">
        <v>164</v>
      </c>
      <c r="H2245" s="28">
        <v>1.0</v>
      </c>
      <c r="I2245" s="190" t="s">
        <v>7</v>
      </c>
      <c r="J2245" s="56">
        <v>0.0</v>
      </c>
      <c r="K2245" s="190" t="s">
        <v>7</v>
      </c>
      <c r="L2245" s="56">
        <v>0.0</v>
      </c>
      <c r="M2245" s="53"/>
      <c r="N2245" s="53"/>
      <c r="O2245" s="53"/>
    </row>
    <row r="2246">
      <c r="A2246" s="167" t="s">
        <v>600</v>
      </c>
      <c r="B2246" s="109" t="s">
        <v>296</v>
      </c>
      <c r="C2246" s="53"/>
      <c r="D2246" s="112" t="s">
        <v>288</v>
      </c>
      <c r="E2246" s="53"/>
      <c r="F2246" s="53"/>
      <c r="G2246" s="190" t="s">
        <v>165</v>
      </c>
      <c r="H2246" s="28">
        <v>1.0</v>
      </c>
      <c r="I2246" s="190" t="s">
        <v>7</v>
      </c>
      <c r="J2246" s="56">
        <v>110.0</v>
      </c>
      <c r="K2246" s="190" t="s">
        <v>7</v>
      </c>
      <c r="L2246" s="56">
        <v>110.0</v>
      </c>
      <c r="M2246" s="53"/>
      <c r="N2246" s="53"/>
      <c r="O2246" s="53"/>
    </row>
    <row r="2247">
      <c r="A2247" s="167" t="s">
        <v>600</v>
      </c>
      <c r="B2247" s="109" t="s">
        <v>296</v>
      </c>
      <c r="C2247" s="53"/>
      <c r="D2247" s="112" t="s">
        <v>288</v>
      </c>
      <c r="E2247" s="53"/>
      <c r="F2247" s="53"/>
      <c r="G2247" s="190" t="s">
        <v>166</v>
      </c>
      <c r="H2247" s="28">
        <v>1.0</v>
      </c>
      <c r="I2247" s="190" t="s">
        <v>7</v>
      </c>
      <c r="J2247" s="56">
        <v>230.0</v>
      </c>
      <c r="K2247" s="190" t="s">
        <v>7</v>
      </c>
      <c r="L2247" s="56">
        <v>230.0</v>
      </c>
      <c r="M2247" s="53"/>
      <c r="N2247" s="53"/>
      <c r="O2247" s="53"/>
    </row>
    <row r="2248">
      <c r="A2248" s="167" t="s">
        <v>600</v>
      </c>
      <c r="B2248" s="109" t="s">
        <v>296</v>
      </c>
      <c r="C2248" s="53"/>
      <c r="D2248" s="112" t="s">
        <v>288</v>
      </c>
      <c r="E2248" s="53"/>
      <c r="F2248" s="53"/>
      <c r="G2248" s="190" t="s">
        <v>167</v>
      </c>
      <c r="H2248" s="28">
        <v>1.0</v>
      </c>
      <c r="I2248" s="190" t="s">
        <v>7</v>
      </c>
      <c r="J2248" s="56"/>
      <c r="K2248" s="190" t="s">
        <v>7</v>
      </c>
      <c r="L2248" s="56"/>
      <c r="M2248" s="53"/>
      <c r="N2248" s="53"/>
      <c r="O2248" s="53"/>
    </row>
    <row r="2249">
      <c r="A2249" s="167" t="s">
        <v>600</v>
      </c>
      <c r="B2249" s="109" t="s">
        <v>296</v>
      </c>
      <c r="C2249" s="53"/>
      <c r="D2249" s="112" t="s">
        <v>288</v>
      </c>
      <c r="E2249" s="53"/>
      <c r="F2249" s="53"/>
      <c r="G2249" s="190" t="s">
        <v>20</v>
      </c>
      <c r="H2249" s="28">
        <v>1.0</v>
      </c>
      <c r="I2249" s="190" t="s">
        <v>7</v>
      </c>
      <c r="J2249" s="56"/>
      <c r="K2249" s="190" t="s">
        <v>7</v>
      </c>
      <c r="L2249" s="56"/>
      <c r="M2249" s="53"/>
      <c r="N2249" s="53"/>
      <c r="O2249" s="53"/>
    </row>
    <row r="2250">
      <c r="A2250" s="167" t="s">
        <v>600</v>
      </c>
      <c r="B2250" s="109" t="s">
        <v>297</v>
      </c>
      <c r="C2250" s="53"/>
      <c r="D2250" s="112" t="s">
        <v>288</v>
      </c>
      <c r="E2250" s="53"/>
      <c r="F2250" s="53"/>
      <c r="G2250" s="190" t="s">
        <v>21</v>
      </c>
      <c r="H2250" s="28">
        <v>1.0</v>
      </c>
      <c r="I2250" s="190" t="s">
        <v>4</v>
      </c>
      <c r="J2250" s="56">
        <v>23.0</v>
      </c>
      <c r="K2250" s="190" t="s">
        <v>4</v>
      </c>
      <c r="L2250" s="56">
        <v>23.0</v>
      </c>
      <c r="M2250" s="53"/>
      <c r="N2250" s="53"/>
      <c r="O2250" s="53"/>
    </row>
    <row r="2251">
      <c r="A2251" s="167" t="s">
        <v>600</v>
      </c>
      <c r="B2251" s="109" t="s">
        <v>297</v>
      </c>
      <c r="C2251" s="53"/>
      <c r="D2251" s="112" t="s">
        <v>288</v>
      </c>
      <c r="E2251" s="53"/>
      <c r="F2251" s="53"/>
      <c r="G2251" s="190" t="s">
        <v>13</v>
      </c>
      <c r="H2251" s="28">
        <v>1.0</v>
      </c>
      <c r="I2251" s="190" t="s">
        <v>4</v>
      </c>
      <c r="J2251" s="56"/>
      <c r="K2251" s="190" t="s">
        <v>4</v>
      </c>
      <c r="L2251" s="56"/>
      <c r="M2251" s="53"/>
      <c r="N2251" s="53"/>
      <c r="O2251" s="53"/>
    </row>
    <row r="2252">
      <c r="A2252" s="167" t="s">
        <v>600</v>
      </c>
      <c r="B2252" s="109" t="s">
        <v>297</v>
      </c>
      <c r="C2252" s="53"/>
      <c r="D2252" s="112" t="s">
        <v>288</v>
      </c>
      <c r="E2252" s="53"/>
      <c r="F2252" s="53"/>
      <c r="G2252" s="149" t="s">
        <v>14</v>
      </c>
      <c r="H2252" s="28">
        <v>1.0</v>
      </c>
      <c r="I2252" s="190" t="s">
        <v>4</v>
      </c>
      <c r="J2252" s="56"/>
      <c r="K2252" s="190" t="s">
        <v>4</v>
      </c>
      <c r="L2252" s="56"/>
      <c r="M2252" s="53"/>
      <c r="N2252" s="53"/>
      <c r="O2252" s="53"/>
    </row>
    <row r="2253">
      <c r="A2253" s="167" t="s">
        <v>600</v>
      </c>
      <c r="B2253" s="109" t="s">
        <v>297</v>
      </c>
      <c r="C2253" s="53"/>
      <c r="D2253" s="112" t="s">
        <v>288</v>
      </c>
      <c r="E2253" s="53"/>
      <c r="F2253" s="53"/>
      <c r="G2253" s="190" t="s">
        <v>15</v>
      </c>
      <c r="H2253" s="28">
        <v>1.0</v>
      </c>
      <c r="I2253" s="190" t="s">
        <v>4</v>
      </c>
      <c r="J2253" s="56"/>
      <c r="K2253" s="190" t="s">
        <v>4</v>
      </c>
      <c r="L2253" s="56"/>
      <c r="M2253" s="53"/>
      <c r="N2253" s="53"/>
      <c r="O2253" s="53"/>
    </row>
    <row r="2254">
      <c r="A2254" s="167" t="s">
        <v>600</v>
      </c>
      <c r="B2254" s="109" t="s">
        <v>297</v>
      </c>
      <c r="C2254" s="53"/>
      <c r="D2254" s="112" t="s">
        <v>288</v>
      </c>
      <c r="E2254" s="53"/>
      <c r="F2254" s="53"/>
      <c r="G2254" s="190" t="s">
        <v>16</v>
      </c>
      <c r="H2254" s="28">
        <v>1.0</v>
      </c>
      <c r="I2254" s="190" t="s">
        <v>4</v>
      </c>
      <c r="J2254" s="56"/>
      <c r="K2254" s="190" t="s">
        <v>4</v>
      </c>
      <c r="L2254" s="56"/>
      <c r="M2254" s="53"/>
      <c r="N2254" s="53"/>
      <c r="O2254" s="53"/>
    </row>
    <row r="2255">
      <c r="A2255" s="167" t="s">
        <v>600</v>
      </c>
      <c r="B2255" s="109" t="s">
        <v>297</v>
      </c>
      <c r="C2255" s="53"/>
      <c r="D2255" s="112" t="s">
        <v>288</v>
      </c>
      <c r="E2255" s="53"/>
      <c r="F2255" s="53"/>
      <c r="G2255" s="190" t="s">
        <v>17</v>
      </c>
      <c r="H2255" s="28">
        <v>1.0</v>
      </c>
      <c r="I2255" s="190" t="s">
        <v>4</v>
      </c>
      <c r="J2255" s="56"/>
      <c r="K2255" s="190" t="s">
        <v>4</v>
      </c>
      <c r="L2255" s="56"/>
      <c r="M2255" s="53"/>
      <c r="N2255" s="53"/>
      <c r="O2255" s="53"/>
    </row>
    <row r="2256">
      <c r="A2256" s="167" t="s">
        <v>600</v>
      </c>
      <c r="B2256" s="109" t="s">
        <v>297</v>
      </c>
      <c r="C2256" s="53"/>
      <c r="D2256" s="112" t="s">
        <v>288</v>
      </c>
      <c r="E2256" s="53"/>
      <c r="F2256" s="53"/>
      <c r="G2256" s="190" t="s">
        <v>18</v>
      </c>
      <c r="H2256" s="28">
        <v>1.0</v>
      </c>
      <c r="I2256" s="190" t="s">
        <v>4</v>
      </c>
      <c r="J2256" s="56"/>
      <c r="K2256" s="190" t="s">
        <v>4</v>
      </c>
      <c r="L2256" s="56"/>
      <c r="M2256" s="53"/>
      <c r="N2256" s="53"/>
      <c r="O2256" s="53"/>
    </row>
    <row r="2257">
      <c r="A2257" s="167" t="s">
        <v>600</v>
      </c>
      <c r="B2257" s="109" t="s">
        <v>297</v>
      </c>
      <c r="C2257" s="53"/>
      <c r="D2257" s="112" t="s">
        <v>288</v>
      </c>
      <c r="E2257" s="53"/>
      <c r="F2257" s="53"/>
      <c r="G2257" s="190" t="s">
        <v>19</v>
      </c>
      <c r="H2257" s="28">
        <v>1.0</v>
      </c>
      <c r="I2257" s="190" t="s">
        <v>4</v>
      </c>
      <c r="J2257" s="56"/>
      <c r="K2257" s="190" t="s">
        <v>4</v>
      </c>
      <c r="L2257" s="56"/>
      <c r="M2257" s="53"/>
      <c r="N2257" s="53"/>
      <c r="O2257" s="53"/>
    </row>
    <row r="2258">
      <c r="A2258" s="167" t="s">
        <v>600</v>
      </c>
      <c r="B2258" s="109" t="s">
        <v>297</v>
      </c>
      <c r="C2258" s="53"/>
      <c r="D2258" s="112" t="s">
        <v>288</v>
      </c>
      <c r="E2258" s="53"/>
      <c r="F2258" s="53"/>
      <c r="G2258" s="190" t="s">
        <v>20</v>
      </c>
      <c r="H2258" s="28">
        <v>1.0</v>
      </c>
      <c r="I2258" s="190" t="s">
        <v>4</v>
      </c>
      <c r="J2258" s="56"/>
      <c r="K2258" s="190" t="s">
        <v>4</v>
      </c>
      <c r="L2258" s="56"/>
      <c r="M2258" s="53"/>
      <c r="N2258" s="53"/>
      <c r="O2258" s="53"/>
    </row>
    <row r="2259">
      <c r="A2259" s="167" t="s">
        <v>600</v>
      </c>
      <c r="B2259" s="109" t="s">
        <v>297</v>
      </c>
      <c r="C2259" s="53"/>
      <c r="D2259" s="112" t="s">
        <v>288</v>
      </c>
      <c r="E2259" s="53"/>
      <c r="F2259" s="53"/>
      <c r="G2259" s="190" t="s">
        <v>21</v>
      </c>
      <c r="H2259" s="28">
        <v>1.0</v>
      </c>
      <c r="I2259" s="190" t="s">
        <v>7</v>
      </c>
      <c r="J2259" s="56"/>
      <c r="K2259" s="190" t="s">
        <v>7</v>
      </c>
      <c r="L2259" s="56"/>
      <c r="M2259" s="53"/>
      <c r="N2259" s="53"/>
      <c r="O2259" s="53"/>
    </row>
    <row r="2260">
      <c r="A2260" s="167" t="s">
        <v>600</v>
      </c>
      <c r="B2260" s="109" t="s">
        <v>297</v>
      </c>
      <c r="C2260" s="53"/>
      <c r="D2260" s="112" t="s">
        <v>288</v>
      </c>
      <c r="E2260" s="53"/>
      <c r="F2260" s="53"/>
      <c r="G2260" s="190" t="s">
        <v>161</v>
      </c>
      <c r="H2260" s="28">
        <v>1.0</v>
      </c>
      <c r="I2260" s="190" t="s">
        <v>7</v>
      </c>
      <c r="J2260" s="56"/>
      <c r="K2260" s="190" t="s">
        <v>7</v>
      </c>
      <c r="L2260" s="56"/>
      <c r="M2260" s="53"/>
      <c r="N2260" s="53"/>
      <c r="O2260" s="53"/>
    </row>
    <row r="2261">
      <c r="A2261" s="167" t="s">
        <v>600</v>
      </c>
      <c r="B2261" s="109" t="s">
        <v>297</v>
      </c>
      <c r="C2261" s="53"/>
      <c r="D2261" s="112" t="s">
        <v>288</v>
      </c>
      <c r="E2261" s="53"/>
      <c r="F2261" s="53"/>
      <c r="G2261" s="190" t="s">
        <v>162</v>
      </c>
      <c r="H2261" s="28">
        <v>1.0</v>
      </c>
      <c r="I2261" s="190" t="s">
        <v>7</v>
      </c>
      <c r="J2261" s="56"/>
      <c r="K2261" s="190" t="s">
        <v>7</v>
      </c>
      <c r="L2261" s="56"/>
      <c r="M2261" s="53"/>
      <c r="N2261" s="53"/>
      <c r="O2261" s="53"/>
    </row>
    <row r="2262">
      <c r="A2262" s="167" t="s">
        <v>600</v>
      </c>
      <c r="B2262" s="109" t="s">
        <v>297</v>
      </c>
      <c r="C2262" s="53"/>
      <c r="D2262" s="112" t="s">
        <v>288</v>
      </c>
      <c r="E2262" s="53"/>
      <c r="F2262" s="53"/>
      <c r="G2262" s="190" t="s">
        <v>163</v>
      </c>
      <c r="H2262" s="28">
        <v>1.0</v>
      </c>
      <c r="I2262" s="190" t="s">
        <v>7</v>
      </c>
      <c r="J2262" s="56"/>
      <c r="K2262" s="190" t="s">
        <v>7</v>
      </c>
      <c r="L2262" s="56"/>
      <c r="M2262" s="53"/>
      <c r="N2262" s="53"/>
      <c r="O2262" s="53"/>
    </row>
    <row r="2263">
      <c r="A2263" s="167" t="s">
        <v>600</v>
      </c>
      <c r="B2263" s="109" t="s">
        <v>297</v>
      </c>
      <c r="C2263" s="53"/>
      <c r="D2263" s="112" t="s">
        <v>288</v>
      </c>
      <c r="E2263" s="53"/>
      <c r="F2263" s="53"/>
      <c r="G2263" s="190" t="s">
        <v>164</v>
      </c>
      <c r="H2263" s="28">
        <v>1.0</v>
      </c>
      <c r="I2263" s="190" t="s">
        <v>7</v>
      </c>
      <c r="J2263" s="56"/>
      <c r="K2263" s="190" t="s">
        <v>7</v>
      </c>
      <c r="L2263" s="56"/>
      <c r="M2263" s="53"/>
      <c r="N2263" s="53"/>
      <c r="O2263" s="53"/>
    </row>
    <row r="2264">
      <c r="A2264" s="167" t="s">
        <v>600</v>
      </c>
      <c r="B2264" s="109" t="s">
        <v>297</v>
      </c>
      <c r="C2264" s="53"/>
      <c r="D2264" s="112" t="s">
        <v>288</v>
      </c>
      <c r="E2264" s="53"/>
      <c r="F2264" s="53"/>
      <c r="G2264" s="190" t="s">
        <v>165</v>
      </c>
      <c r="H2264" s="28">
        <v>1.0</v>
      </c>
      <c r="I2264" s="190" t="s">
        <v>7</v>
      </c>
      <c r="J2264" s="56"/>
      <c r="K2264" s="190" t="s">
        <v>7</v>
      </c>
      <c r="L2264" s="56"/>
      <c r="M2264" s="53"/>
      <c r="N2264" s="53"/>
      <c r="O2264" s="53"/>
    </row>
    <row r="2265">
      <c r="A2265" s="167" t="s">
        <v>600</v>
      </c>
      <c r="B2265" s="109" t="s">
        <v>297</v>
      </c>
      <c r="C2265" s="53"/>
      <c r="D2265" s="112" t="s">
        <v>288</v>
      </c>
      <c r="E2265" s="53"/>
      <c r="F2265" s="53"/>
      <c r="G2265" s="190" t="s">
        <v>166</v>
      </c>
      <c r="H2265" s="28">
        <v>1.0</v>
      </c>
      <c r="I2265" s="190" t="s">
        <v>7</v>
      </c>
      <c r="J2265" s="56"/>
      <c r="K2265" s="190" t="s">
        <v>7</v>
      </c>
      <c r="L2265" s="56"/>
      <c r="M2265" s="53"/>
      <c r="N2265" s="53"/>
      <c r="O2265" s="53"/>
    </row>
    <row r="2266">
      <c r="A2266" s="167" t="s">
        <v>600</v>
      </c>
      <c r="B2266" s="109" t="s">
        <v>297</v>
      </c>
      <c r="C2266" s="53"/>
      <c r="D2266" s="112" t="s">
        <v>288</v>
      </c>
      <c r="E2266" s="53"/>
      <c r="F2266" s="53"/>
      <c r="G2266" s="190" t="s">
        <v>167</v>
      </c>
      <c r="H2266" s="28">
        <v>1.0</v>
      </c>
      <c r="I2266" s="190" t="s">
        <v>7</v>
      </c>
      <c r="J2266" s="56"/>
      <c r="K2266" s="190" t="s">
        <v>7</v>
      </c>
      <c r="L2266" s="56"/>
      <c r="M2266" s="53"/>
      <c r="N2266" s="53"/>
      <c r="O2266" s="53"/>
    </row>
    <row r="2267">
      <c r="A2267" s="167" t="s">
        <v>600</v>
      </c>
      <c r="B2267" s="109" t="s">
        <v>297</v>
      </c>
      <c r="C2267" s="53"/>
      <c r="D2267" s="112" t="s">
        <v>288</v>
      </c>
      <c r="E2267" s="53"/>
      <c r="F2267" s="53"/>
      <c r="G2267" s="190" t="s">
        <v>20</v>
      </c>
      <c r="H2267" s="28">
        <v>1.0</v>
      </c>
      <c r="I2267" s="190" t="s">
        <v>7</v>
      </c>
      <c r="J2267" s="56"/>
      <c r="K2267" s="190" t="s">
        <v>7</v>
      </c>
      <c r="L2267" s="56"/>
      <c r="M2267" s="53"/>
      <c r="N2267" s="53"/>
      <c r="O2267" s="53"/>
    </row>
    <row r="2268">
      <c r="A2268" s="167" t="s">
        <v>600</v>
      </c>
      <c r="B2268" s="109" t="s">
        <v>298</v>
      </c>
      <c r="C2268" s="53"/>
      <c r="D2268" s="112" t="s">
        <v>288</v>
      </c>
      <c r="E2268" s="53"/>
      <c r="F2268" s="53"/>
      <c r="G2268" s="190" t="s">
        <v>21</v>
      </c>
      <c r="H2268" s="28">
        <v>1.0</v>
      </c>
      <c r="I2268" s="190" t="s">
        <v>4</v>
      </c>
      <c r="J2268" s="56">
        <v>48.0</v>
      </c>
      <c r="K2268" s="190" t="s">
        <v>4</v>
      </c>
      <c r="L2268" s="56">
        <v>48.0</v>
      </c>
      <c r="M2268" s="53"/>
      <c r="N2268" s="53"/>
      <c r="O2268" s="53"/>
    </row>
    <row r="2269">
      <c r="A2269" s="167" t="s">
        <v>600</v>
      </c>
      <c r="B2269" s="109" t="s">
        <v>298</v>
      </c>
      <c r="C2269" s="53"/>
      <c r="D2269" s="112" t="s">
        <v>288</v>
      </c>
      <c r="E2269" s="53"/>
      <c r="F2269" s="53"/>
      <c r="G2269" s="190" t="s">
        <v>13</v>
      </c>
      <c r="H2269" s="28">
        <v>1.0</v>
      </c>
      <c r="I2269" s="190" t="s">
        <v>4</v>
      </c>
      <c r="J2269" s="56"/>
      <c r="K2269" s="190" t="s">
        <v>4</v>
      </c>
      <c r="L2269" s="56"/>
      <c r="M2269" s="53"/>
      <c r="N2269" s="53"/>
      <c r="O2269" s="53"/>
    </row>
    <row r="2270">
      <c r="A2270" s="167" t="s">
        <v>600</v>
      </c>
      <c r="B2270" s="109" t="s">
        <v>298</v>
      </c>
      <c r="C2270" s="53"/>
      <c r="D2270" s="112" t="s">
        <v>288</v>
      </c>
      <c r="E2270" s="53"/>
      <c r="F2270" s="53"/>
      <c r="G2270" s="149" t="s">
        <v>14</v>
      </c>
      <c r="H2270" s="28">
        <v>1.0</v>
      </c>
      <c r="I2270" s="190" t="s">
        <v>4</v>
      </c>
      <c r="J2270" s="56"/>
      <c r="K2270" s="190" t="s">
        <v>4</v>
      </c>
      <c r="L2270" s="56"/>
      <c r="M2270" s="53"/>
      <c r="N2270" s="53"/>
      <c r="O2270" s="53"/>
    </row>
    <row r="2271">
      <c r="A2271" s="167" t="s">
        <v>600</v>
      </c>
      <c r="B2271" s="109" t="s">
        <v>298</v>
      </c>
      <c r="C2271" s="53"/>
      <c r="D2271" s="112" t="s">
        <v>288</v>
      </c>
      <c r="E2271" s="53"/>
      <c r="F2271" s="53"/>
      <c r="G2271" s="190" t="s">
        <v>15</v>
      </c>
      <c r="H2271" s="28">
        <v>1.0</v>
      </c>
      <c r="I2271" s="190" t="s">
        <v>4</v>
      </c>
      <c r="J2271" s="56"/>
      <c r="K2271" s="190" t="s">
        <v>4</v>
      </c>
      <c r="L2271" s="56"/>
      <c r="M2271" s="53"/>
      <c r="N2271" s="53"/>
      <c r="O2271" s="53"/>
    </row>
    <row r="2272">
      <c r="A2272" s="167" t="s">
        <v>600</v>
      </c>
      <c r="B2272" s="109" t="s">
        <v>298</v>
      </c>
      <c r="C2272" s="53"/>
      <c r="D2272" s="112" t="s">
        <v>288</v>
      </c>
      <c r="E2272" s="53"/>
      <c r="F2272" s="53"/>
      <c r="G2272" s="190" t="s">
        <v>16</v>
      </c>
      <c r="H2272" s="28">
        <v>1.0</v>
      </c>
      <c r="I2272" s="190" t="s">
        <v>4</v>
      </c>
      <c r="J2272" s="56"/>
      <c r="K2272" s="190" t="s">
        <v>4</v>
      </c>
      <c r="L2272" s="56"/>
      <c r="M2272" s="53"/>
      <c r="N2272" s="53"/>
      <c r="O2272" s="53"/>
    </row>
    <row r="2273">
      <c r="A2273" s="167" t="s">
        <v>600</v>
      </c>
      <c r="B2273" s="109" t="s">
        <v>298</v>
      </c>
      <c r="C2273" s="53"/>
      <c r="D2273" s="112" t="s">
        <v>288</v>
      </c>
      <c r="E2273" s="53"/>
      <c r="F2273" s="53"/>
      <c r="G2273" s="190" t="s">
        <v>17</v>
      </c>
      <c r="H2273" s="28">
        <v>1.0</v>
      </c>
      <c r="I2273" s="190" t="s">
        <v>4</v>
      </c>
      <c r="J2273" s="56"/>
      <c r="K2273" s="190" t="s">
        <v>4</v>
      </c>
      <c r="L2273" s="56"/>
      <c r="M2273" s="53"/>
      <c r="N2273" s="53"/>
      <c r="O2273" s="53"/>
    </row>
    <row r="2274">
      <c r="A2274" s="167" t="s">
        <v>600</v>
      </c>
      <c r="B2274" s="109" t="s">
        <v>298</v>
      </c>
      <c r="C2274" s="53"/>
      <c r="D2274" s="112" t="s">
        <v>288</v>
      </c>
      <c r="E2274" s="53"/>
      <c r="F2274" s="53"/>
      <c r="G2274" s="190" t="s">
        <v>18</v>
      </c>
      <c r="H2274" s="28">
        <v>1.0</v>
      </c>
      <c r="I2274" s="190" t="s">
        <v>4</v>
      </c>
      <c r="J2274" s="56"/>
      <c r="K2274" s="190" t="s">
        <v>4</v>
      </c>
      <c r="L2274" s="56"/>
      <c r="M2274" s="53"/>
      <c r="N2274" s="53"/>
      <c r="O2274" s="53"/>
    </row>
    <row r="2275">
      <c r="A2275" s="167" t="s">
        <v>600</v>
      </c>
      <c r="B2275" s="109" t="s">
        <v>298</v>
      </c>
      <c r="C2275" s="53"/>
      <c r="D2275" s="112" t="s">
        <v>288</v>
      </c>
      <c r="E2275" s="53"/>
      <c r="F2275" s="53"/>
      <c r="G2275" s="190" t="s">
        <v>19</v>
      </c>
      <c r="H2275" s="28">
        <v>1.0</v>
      </c>
      <c r="I2275" s="190" t="s">
        <v>4</v>
      </c>
      <c r="J2275" s="56"/>
      <c r="K2275" s="190" t="s">
        <v>4</v>
      </c>
      <c r="L2275" s="56"/>
      <c r="M2275" s="53"/>
      <c r="N2275" s="53"/>
      <c r="O2275" s="53"/>
    </row>
    <row r="2276">
      <c r="A2276" s="167" t="s">
        <v>600</v>
      </c>
      <c r="B2276" s="109" t="s">
        <v>298</v>
      </c>
      <c r="C2276" s="53"/>
      <c r="D2276" s="112" t="s">
        <v>288</v>
      </c>
      <c r="E2276" s="53"/>
      <c r="F2276" s="53"/>
      <c r="G2276" s="190" t="s">
        <v>20</v>
      </c>
      <c r="H2276" s="28">
        <v>1.0</v>
      </c>
      <c r="I2276" s="190" t="s">
        <v>4</v>
      </c>
      <c r="J2276" s="56"/>
      <c r="K2276" s="190" t="s">
        <v>4</v>
      </c>
      <c r="L2276" s="56"/>
      <c r="M2276" s="53"/>
      <c r="N2276" s="53"/>
      <c r="O2276" s="53"/>
    </row>
    <row r="2277">
      <c r="A2277" s="167" t="s">
        <v>600</v>
      </c>
      <c r="B2277" s="109" t="s">
        <v>298</v>
      </c>
      <c r="C2277" s="53"/>
      <c r="D2277" s="112" t="s">
        <v>288</v>
      </c>
      <c r="E2277" s="53"/>
      <c r="F2277" s="53"/>
      <c r="G2277" s="190" t="s">
        <v>21</v>
      </c>
      <c r="H2277" s="28">
        <v>1.0</v>
      </c>
      <c r="I2277" s="190" t="s">
        <v>7</v>
      </c>
      <c r="J2277" s="56">
        <v>180.0</v>
      </c>
      <c r="K2277" s="190" t="s">
        <v>7</v>
      </c>
      <c r="L2277" s="56">
        <v>180.0</v>
      </c>
      <c r="M2277" s="53"/>
      <c r="N2277" s="53"/>
      <c r="O2277" s="53"/>
    </row>
    <row r="2278">
      <c r="A2278" s="167" t="s">
        <v>600</v>
      </c>
      <c r="B2278" s="109" t="s">
        <v>298</v>
      </c>
      <c r="C2278" s="53"/>
      <c r="D2278" s="112" t="s">
        <v>288</v>
      </c>
      <c r="E2278" s="53"/>
      <c r="F2278" s="53"/>
      <c r="G2278" s="190" t="s">
        <v>161</v>
      </c>
      <c r="H2278" s="28">
        <v>1.0</v>
      </c>
      <c r="I2278" s="190" t="s">
        <v>7</v>
      </c>
      <c r="J2278" s="56"/>
      <c r="K2278" s="190" t="s">
        <v>7</v>
      </c>
      <c r="L2278" s="56"/>
      <c r="M2278" s="53"/>
      <c r="N2278" s="53"/>
      <c r="O2278" s="53"/>
    </row>
    <row r="2279">
      <c r="A2279" s="167" t="s">
        <v>600</v>
      </c>
      <c r="B2279" s="109" t="s">
        <v>298</v>
      </c>
      <c r="C2279" s="53"/>
      <c r="D2279" s="112" t="s">
        <v>288</v>
      </c>
      <c r="E2279" s="53"/>
      <c r="F2279" s="53"/>
      <c r="G2279" s="190" t="s">
        <v>162</v>
      </c>
      <c r="H2279" s="28">
        <v>1.0</v>
      </c>
      <c r="I2279" s="190" t="s">
        <v>7</v>
      </c>
      <c r="J2279" s="56"/>
      <c r="K2279" s="190" t="s">
        <v>7</v>
      </c>
      <c r="L2279" s="56"/>
      <c r="M2279" s="53"/>
      <c r="N2279" s="53"/>
      <c r="O2279" s="53"/>
    </row>
    <row r="2280">
      <c r="A2280" s="167" t="s">
        <v>600</v>
      </c>
      <c r="B2280" s="109" t="s">
        <v>298</v>
      </c>
      <c r="C2280" s="53"/>
      <c r="D2280" s="112" t="s">
        <v>288</v>
      </c>
      <c r="E2280" s="53"/>
      <c r="F2280" s="53"/>
      <c r="G2280" s="190" t="s">
        <v>163</v>
      </c>
      <c r="H2280" s="28">
        <v>1.0</v>
      </c>
      <c r="I2280" s="190" t="s">
        <v>7</v>
      </c>
      <c r="J2280" s="56"/>
      <c r="K2280" s="190" t="s">
        <v>7</v>
      </c>
      <c r="L2280" s="56"/>
      <c r="M2280" s="53"/>
      <c r="N2280" s="53"/>
      <c r="O2280" s="53"/>
    </row>
    <row r="2281">
      <c r="A2281" s="167" t="s">
        <v>600</v>
      </c>
      <c r="B2281" s="109" t="s">
        <v>298</v>
      </c>
      <c r="C2281" s="53"/>
      <c r="D2281" s="112" t="s">
        <v>288</v>
      </c>
      <c r="E2281" s="53"/>
      <c r="F2281" s="53"/>
      <c r="G2281" s="190" t="s">
        <v>164</v>
      </c>
      <c r="H2281" s="28">
        <v>1.0</v>
      </c>
      <c r="I2281" s="190" t="s">
        <v>7</v>
      </c>
      <c r="J2281" s="56"/>
      <c r="K2281" s="190" t="s">
        <v>7</v>
      </c>
      <c r="L2281" s="56"/>
      <c r="M2281" s="53"/>
      <c r="N2281" s="53"/>
      <c r="O2281" s="53"/>
    </row>
    <row r="2282">
      <c r="A2282" s="167" t="s">
        <v>600</v>
      </c>
      <c r="B2282" s="109" t="s">
        <v>298</v>
      </c>
      <c r="C2282" s="53"/>
      <c r="D2282" s="112" t="s">
        <v>288</v>
      </c>
      <c r="E2282" s="53"/>
      <c r="F2282" s="53"/>
      <c r="G2282" s="190" t="s">
        <v>165</v>
      </c>
      <c r="H2282" s="28">
        <v>1.0</v>
      </c>
      <c r="I2282" s="190" t="s">
        <v>7</v>
      </c>
      <c r="J2282" s="56"/>
      <c r="K2282" s="190" t="s">
        <v>7</v>
      </c>
      <c r="L2282" s="56"/>
      <c r="M2282" s="53"/>
      <c r="N2282" s="53"/>
      <c r="O2282" s="53"/>
    </row>
    <row r="2283">
      <c r="A2283" s="167" t="s">
        <v>600</v>
      </c>
      <c r="B2283" s="109" t="s">
        <v>298</v>
      </c>
      <c r="C2283" s="53"/>
      <c r="D2283" s="112" t="s">
        <v>288</v>
      </c>
      <c r="E2283" s="53"/>
      <c r="F2283" s="53"/>
      <c r="G2283" s="190" t="s">
        <v>166</v>
      </c>
      <c r="H2283" s="28">
        <v>1.0</v>
      </c>
      <c r="I2283" s="190" t="s">
        <v>7</v>
      </c>
      <c r="J2283" s="56"/>
      <c r="K2283" s="190" t="s">
        <v>7</v>
      </c>
      <c r="L2283" s="56"/>
      <c r="M2283" s="53"/>
      <c r="N2283" s="53"/>
      <c r="O2283" s="53"/>
    </row>
    <row r="2284">
      <c r="A2284" s="167" t="s">
        <v>600</v>
      </c>
      <c r="B2284" s="109" t="s">
        <v>298</v>
      </c>
      <c r="C2284" s="53"/>
      <c r="D2284" s="112" t="s">
        <v>288</v>
      </c>
      <c r="E2284" s="53"/>
      <c r="F2284" s="53"/>
      <c r="G2284" s="190" t="s">
        <v>167</v>
      </c>
      <c r="H2284" s="28">
        <v>1.0</v>
      </c>
      <c r="I2284" s="190" t="s">
        <v>7</v>
      </c>
      <c r="J2284" s="56"/>
      <c r="K2284" s="190" t="s">
        <v>7</v>
      </c>
      <c r="L2284" s="56"/>
      <c r="M2284" s="53"/>
      <c r="N2284" s="53"/>
      <c r="O2284" s="53"/>
    </row>
    <row r="2285">
      <c r="A2285" s="167" t="s">
        <v>600</v>
      </c>
      <c r="B2285" s="109" t="s">
        <v>298</v>
      </c>
      <c r="C2285" s="53"/>
      <c r="D2285" s="112" t="s">
        <v>288</v>
      </c>
      <c r="E2285" s="53"/>
      <c r="F2285" s="53"/>
      <c r="G2285" s="190" t="s">
        <v>20</v>
      </c>
      <c r="H2285" s="28">
        <v>1.0</v>
      </c>
      <c r="I2285" s="190" t="s">
        <v>7</v>
      </c>
      <c r="J2285" s="56"/>
      <c r="K2285" s="190" t="s">
        <v>7</v>
      </c>
      <c r="L2285" s="56"/>
      <c r="M2285" s="53"/>
      <c r="N2285" s="53"/>
      <c r="O2285" s="53"/>
    </row>
    <row r="2286">
      <c r="A2286" s="167" t="s">
        <v>600</v>
      </c>
      <c r="B2286" s="109" t="s">
        <v>299</v>
      </c>
      <c r="C2286" s="53"/>
      <c r="D2286" s="112" t="s">
        <v>288</v>
      </c>
      <c r="E2286" s="53"/>
      <c r="F2286" s="53"/>
      <c r="G2286" s="190" t="s">
        <v>21</v>
      </c>
      <c r="H2286" s="28">
        <v>1.0</v>
      </c>
      <c r="I2286" s="190" t="s">
        <v>4</v>
      </c>
      <c r="J2286" s="56">
        <v>212.0</v>
      </c>
      <c r="K2286" s="190" t="s">
        <v>4</v>
      </c>
      <c r="L2286" s="56">
        <v>212.0</v>
      </c>
      <c r="M2286" s="53"/>
      <c r="N2286" s="53"/>
      <c r="O2286" s="53"/>
    </row>
    <row r="2287">
      <c r="A2287" s="167" t="s">
        <v>600</v>
      </c>
      <c r="B2287" s="109" t="s">
        <v>299</v>
      </c>
      <c r="C2287" s="53"/>
      <c r="D2287" s="112" t="s">
        <v>288</v>
      </c>
      <c r="E2287" s="53"/>
      <c r="F2287" s="53"/>
      <c r="G2287" s="190" t="s">
        <v>13</v>
      </c>
      <c r="H2287" s="28">
        <v>1.0</v>
      </c>
      <c r="I2287" s="190" t="s">
        <v>4</v>
      </c>
      <c r="J2287" s="56"/>
      <c r="K2287" s="190" t="s">
        <v>4</v>
      </c>
      <c r="L2287" s="56"/>
      <c r="M2287" s="53"/>
      <c r="N2287" s="53"/>
      <c r="O2287" s="53"/>
    </row>
    <row r="2288">
      <c r="A2288" s="167" t="s">
        <v>600</v>
      </c>
      <c r="B2288" s="109" t="s">
        <v>299</v>
      </c>
      <c r="C2288" s="53"/>
      <c r="D2288" s="112" t="s">
        <v>288</v>
      </c>
      <c r="E2288" s="53"/>
      <c r="F2288" s="53"/>
      <c r="G2288" s="149" t="s">
        <v>14</v>
      </c>
      <c r="H2288" s="28">
        <v>1.0</v>
      </c>
      <c r="I2288" s="190" t="s">
        <v>4</v>
      </c>
      <c r="J2288" s="56"/>
      <c r="K2288" s="190" t="s">
        <v>4</v>
      </c>
      <c r="L2288" s="56"/>
      <c r="M2288" s="53"/>
      <c r="N2288" s="53"/>
      <c r="O2288" s="53"/>
    </row>
    <row r="2289">
      <c r="A2289" s="167" t="s">
        <v>600</v>
      </c>
      <c r="B2289" s="109" t="s">
        <v>299</v>
      </c>
      <c r="C2289" s="53"/>
      <c r="D2289" s="112" t="s">
        <v>288</v>
      </c>
      <c r="E2289" s="53"/>
      <c r="F2289" s="53"/>
      <c r="G2289" s="190" t="s">
        <v>15</v>
      </c>
      <c r="H2289" s="28">
        <v>1.0</v>
      </c>
      <c r="I2289" s="190" t="s">
        <v>4</v>
      </c>
      <c r="J2289" s="56"/>
      <c r="K2289" s="190" t="s">
        <v>4</v>
      </c>
      <c r="L2289" s="56"/>
      <c r="M2289" s="53"/>
      <c r="N2289" s="53"/>
      <c r="O2289" s="53"/>
    </row>
    <row r="2290">
      <c r="A2290" s="167" t="s">
        <v>600</v>
      </c>
      <c r="B2290" s="109" t="s">
        <v>299</v>
      </c>
      <c r="C2290" s="53"/>
      <c r="D2290" s="112" t="s">
        <v>288</v>
      </c>
      <c r="E2290" s="53"/>
      <c r="F2290" s="53"/>
      <c r="G2290" s="190" t="s">
        <v>16</v>
      </c>
      <c r="H2290" s="28">
        <v>1.0</v>
      </c>
      <c r="I2290" s="190" t="s">
        <v>4</v>
      </c>
      <c r="J2290" s="56"/>
      <c r="K2290" s="190" t="s">
        <v>4</v>
      </c>
      <c r="L2290" s="56"/>
      <c r="M2290" s="53"/>
      <c r="N2290" s="53"/>
      <c r="O2290" s="53"/>
    </row>
    <row r="2291">
      <c r="A2291" s="167" t="s">
        <v>600</v>
      </c>
      <c r="B2291" s="109" t="s">
        <v>299</v>
      </c>
      <c r="C2291" s="53"/>
      <c r="D2291" s="112" t="s">
        <v>288</v>
      </c>
      <c r="E2291" s="53"/>
      <c r="F2291" s="53"/>
      <c r="G2291" s="190" t="s">
        <v>17</v>
      </c>
      <c r="H2291" s="28">
        <v>1.0</v>
      </c>
      <c r="I2291" s="190" t="s">
        <v>4</v>
      </c>
      <c r="J2291" s="56"/>
      <c r="K2291" s="190" t="s">
        <v>4</v>
      </c>
      <c r="L2291" s="56"/>
      <c r="M2291" s="53"/>
      <c r="N2291" s="53"/>
      <c r="O2291" s="53"/>
    </row>
    <row r="2292">
      <c r="A2292" s="167" t="s">
        <v>600</v>
      </c>
      <c r="B2292" s="109" t="s">
        <v>299</v>
      </c>
      <c r="C2292" s="53"/>
      <c r="D2292" s="112" t="s">
        <v>288</v>
      </c>
      <c r="E2292" s="53"/>
      <c r="F2292" s="53"/>
      <c r="G2292" s="190" t="s">
        <v>18</v>
      </c>
      <c r="H2292" s="28">
        <v>1.0</v>
      </c>
      <c r="I2292" s="190" t="s">
        <v>4</v>
      </c>
      <c r="J2292" s="56"/>
      <c r="K2292" s="190" t="s">
        <v>4</v>
      </c>
      <c r="L2292" s="56"/>
      <c r="M2292" s="53"/>
      <c r="N2292" s="53"/>
      <c r="O2292" s="53"/>
    </row>
    <row r="2293">
      <c r="A2293" s="167" t="s">
        <v>600</v>
      </c>
      <c r="B2293" s="109" t="s">
        <v>299</v>
      </c>
      <c r="C2293" s="53"/>
      <c r="D2293" s="112" t="s">
        <v>288</v>
      </c>
      <c r="E2293" s="53"/>
      <c r="F2293" s="53"/>
      <c r="G2293" s="190" t="s">
        <v>19</v>
      </c>
      <c r="H2293" s="28">
        <v>1.0</v>
      </c>
      <c r="I2293" s="190" t="s">
        <v>4</v>
      </c>
      <c r="J2293" s="56"/>
      <c r="K2293" s="190" t="s">
        <v>4</v>
      </c>
      <c r="L2293" s="56"/>
      <c r="M2293" s="53"/>
      <c r="N2293" s="53"/>
      <c r="O2293" s="53"/>
    </row>
    <row r="2294">
      <c r="A2294" s="167" t="s">
        <v>600</v>
      </c>
      <c r="B2294" s="109" t="s">
        <v>299</v>
      </c>
      <c r="C2294" s="53"/>
      <c r="D2294" s="112" t="s">
        <v>288</v>
      </c>
      <c r="E2294" s="53"/>
      <c r="F2294" s="53"/>
      <c r="G2294" s="190" t="s">
        <v>20</v>
      </c>
      <c r="H2294" s="28">
        <v>1.0</v>
      </c>
      <c r="I2294" s="190" t="s">
        <v>4</v>
      </c>
      <c r="J2294" s="56"/>
      <c r="K2294" s="190" t="s">
        <v>4</v>
      </c>
      <c r="L2294" s="56"/>
      <c r="M2294" s="53"/>
      <c r="N2294" s="53"/>
      <c r="O2294" s="53"/>
    </row>
    <row r="2295">
      <c r="A2295" s="167" t="s">
        <v>600</v>
      </c>
      <c r="B2295" s="109" t="s">
        <v>299</v>
      </c>
      <c r="C2295" s="53"/>
      <c r="D2295" s="112" t="s">
        <v>288</v>
      </c>
      <c r="E2295" s="53"/>
      <c r="F2295" s="53"/>
      <c r="G2295" s="190" t="s">
        <v>21</v>
      </c>
      <c r="H2295" s="28">
        <v>1.0</v>
      </c>
      <c r="I2295" s="190" t="s">
        <v>7</v>
      </c>
      <c r="J2295" s="56">
        <v>0.0</v>
      </c>
      <c r="K2295" s="190" t="s">
        <v>7</v>
      </c>
      <c r="L2295" s="56">
        <v>0.0</v>
      </c>
      <c r="M2295" s="53"/>
      <c r="N2295" s="53"/>
      <c r="O2295" s="53"/>
    </row>
    <row r="2296">
      <c r="A2296" s="167" t="s">
        <v>600</v>
      </c>
      <c r="B2296" s="109" t="s">
        <v>299</v>
      </c>
      <c r="C2296" s="53"/>
      <c r="D2296" s="112" t="s">
        <v>288</v>
      </c>
      <c r="E2296" s="53"/>
      <c r="F2296" s="53"/>
      <c r="G2296" s="190" t="s">
        <v>161</v>
      </c>
      <c r="H2296" s="28">
        <v>1.0</v>
      </c>
      <c r="I2296" s="190" t="s">
        <v>7</v>
      </c>
      <c r="J2296" s="56"/>
      <c r="K2296" s="190" t="s">
        <v>7</v>
      </c>
      <c r="L2296" s="56"/>
      <c r="M2296" s="53"/>
      <c r="N2296" s="53"/>
      <c r="O2296" s="53"/>
    </row>
    <row r="2297">
      <c r="A2297" s="167" t="s">
        <v>600</v>
      </c>
      <c r="B2297" s="109" t="s">
        <v>299</v>
      </c>
      <c r="C2297" s="53"/>
      <c r="D2297" s="112" t="s">
        <v>288</v>
      </c>
      <c r="E2297" s="53"/>
      <c r="F2297" s="53"/>
      <c r="G2297" s="190" t="s">
        <v>162</v>
      </c>
      <c r="H2297" s="28">
        <v>1.0</v>
      </c>
      <c r="I2297" s="190" t="s">
        <v>7</v>
      </c>
      <c r="J2297" s="56"/>
      <c r="K2297" s="190" t="s">
        <v>7</v>
      </c>
      <c r="L2297" s="56"/>
      <c r="M2297" s="53"/>
      <c r="N2297" s="53"/>
      <c r="O2297" s="53"/>
    </row>
    <row r="2298">
      <c r="A2298" s="167" t="s">
        <v>600</v>
      </c>
      <c r="B2298" s="109" t="s">
        <v>299</v>
      </c>
      <c r="C2298" s="53"/>
      <c r="D2298" s="112" t="s">
        <v>288</v>
      </c>
      <c r="E2298" s="53"/>
      <c r="F2298" s="53"/>
      <c r="G2298" s="190" t="s">
        <v>163</v>
      </c>
      <c r="H2298" s="28">
        <v>1.0</v>
      </c>
      <c r="I2298" s="190" t="s">
        <v>7</v>
      </c>
      <c r="J2298" s="56"/>
      <c r="K2298" s="190" t="s">
        <v>7</v>
      </c>
      <c r="L2298" s="56"/>
      <c r="M2298" s="53"/>
      <c r="N2298" s="53"/>
      <c r="O2298" s="53"/>
    </row>
    <row r="2299">
      <c r="A2299" s="167" t="s">
        <v>600</v>
      </c>
      <c r="B2299" s="109" t="s">
        <v>299</v>
      </c>
      <c r="C2299" s="53"/>
      <c r="D2299" s="112" t="s">
        <v>288</v>
      </c>
      <c r="E2299" s="53"/>
      <c r="F2299" s="53"/>
      <c r="G2299" s="190" t="s">
        <v>164</v>
      </c>
      <c r="H2299" s="28">
        <v>1.0</v>
      </c>
      <c r="I2299" s="190" t="s">
        <v>7</v>
      </c>
      <c r="J2299" s="56"/>
      <c r="K2299" s="190" t="s">
        <v>7</v>
      </c>
      <c r="L2299" s="56"/>
      <c r="M2299" s="53"/>
      <c r="N2299" s="53"/>
      <c r="O2299" s="53"/>
    </row>
    <row r="2300">
      <c r="A2300" s="167" t="s">
        <v>600</v>
      </c>
      <c r="B2300" s="109" t="s">
        <v>299</v>
      </c>
      <c r="C2300" s="53"/>
      <c r="D2300" s="112" t="s">
        <v>288</v>
      </c>
      <c r="E2300" s="53"/>
      <c r="F2300" s="53"/>
      <c r="G2300" s="190" t="s">
        <v>165</v>
      </c>
      <c r="H2300" s="28">
        <v>1.0</v>
      </c>
      <c r="I2300" s="190" t="s">
        <v>7</v>
      </c>
      <c r="J2300" s="56"/>
      <c r="K2300" s="190" t="s">
        <v>7</v>
      </c>
      <c r="L2300" s="56"/>
      <c r="M2300" s="53"/>
      <c r="N2300" s="53"/>
      <c r="O2300" s="53"/>
    </row>
    <row r="2301">
      <c r="A2301" s="167" t="s">
        <v>600</v>
      </c>
      <c r="B2301" s="109" t="s">
        <v>299</v>
      </c>
      <c r="C2301" s="53"/>
      <c r="D2301" s="112" t="s">
        <v>288</v>
      </c>
      <c r="E2301" s="53"/>
      <c r="F2301" s="53"/>
      <c r="G2301" s="190" t="s">
        <v>166</v>
      </c>
      <c r="H2301" s="28">
        <v>1.0</v>
      </c>
      <c r="I2301" s="190" t="s">
        <v>7</v>
      </c>
      <c r="J2301" s="56"/>
      <c r="K2301" s="190" t="s">
        <v>7</v>
      </c>
      <c r="L2301" s="56"/>
      <c r="M2301" s="53"/>
      <c r="N2301" s="53"/>
      <c r="O2301" s="53"/>
    </row>
    <row r="2302">
      <c r="A2302" s="167" t="s">
        <v>600</v>
      </c>
      <c r="B2302" s="109" t="s">
        <v>299</v>
      </c>
      <c r="C2302" s="53"/>
      <c r="D2302" s="112" t="s">
        <v>288</v>
      </c>
      <c r="E2302" s="53"/>
      <c r="F2302" s="53"/>
      <c r="G2302" s="190" t="s">
        <v>167</v>
      </c>
      <c r="H2302" s="28">
        <v>1.0</v>
      </c>
      <c r="I2302" s="190" t="s">
        <v>7</v>
      </c>
      <c r="J2302" s="56"/>
      <c r="K2302" s="190" t="s">
        <v>7</v>
      </c>
      <c r="L2302" s="56"/>
      <c r="M2302" s="53"/>
      <c r="N2302" s="53"/>
      <c r="O2302" s="53"/>
    </row>
    <row r="2303">
      <c r="A2303" s="167" t="s">
        <v>600</v>
      </c>
      <c r="B2303" s="109" t="s">
        <v>299</v>
      </c>
      <c r="C2303" s="53"/>
      <c r="D2303" s="112" t="s">
        <v>288</v>
      </c>
      <c r="E2303" s="53"/>
      <c r="F2303" s="53"/>
      <c r="G2303" s="190" t="s">
        <v>20</v>
      </c>
      <c r="H2303" s="28">
        <v>1.0</v>
      </c>
      <c r="I2303" s="190" t="s">
        <v>7</v>
      </c>
      <c r="J2303" s="56"/>
      <c r="K2303" s="190" t="s">
        <v>7</v>
      </c>
      <c r="L2303" s="56"/>
      <c r="M2303" s="53"/>
      <c r="N2303" s="53"/>
      <c r="O2303" s="53"/>
    </row>
    <row r="2304">
      <c r="A2304" s="167" t="s">
        <v>600</v>
      </c>
      <c r="B2304" s="109" t="s">
        <v>300</v>
      </c>
      <c r="C2304" s="53"/>
      <c r="D2304" s="112" t="s">
        <v>288</v>
      </c>
      <c r="E2304" s="53"/>
      <c r="F2304" s="53"/>
      <c r="G2304" s="190" t="s">
        <v>21</v>
      </c>
      <c r="H2304" s="28">
        <v>1.0</v>
      </c>
      <c r="I2304" s="190" t="s">
        <v>4</v>
      </c>
      <c r="J2304" s="56">
        <v>207.0</v>
      </c>
      <c r="K2304" s="190" t="s">
        <v>4</v>
      </c>
      <c r="L2304" s="56">
        <v>207.0</v>
      </c>
      <c r="M2304" s="53"/>
      <c r="N2304" s="53"/>
      <c r="O2304" s="53"/>
    </row>
    <row r="2305">
      <c r="A2305" s="167" t="s">
        <v>600</v>
      </c>
      <c r="B2305" s="109" t="s">
        <v>300</v>
      </c>
      <c r="C2305" s="53"/>
      <c r="D2305" s="112" t="s">
        <v>288</v>
      </c>
      <c r="E2305" s="53"/>
      <c r="F2305" s="53"/>
      <c r="G2305" s="190" t="s">
        <v>13</v>
      </c>
      <c r="H2305" s="28">
        <v>1.0</v>
      </c>
      <c r="I2305" s="190" t="s">
        <v>4</v>
      </c>
      <c r="J2305" s="56"/>
      <c r="K2305" s="190" t="s">
        <v>4</v>
      </c>
      <c r="L2305" s="56"/>
      <c r="M2305" s="53"/>
      <c r="N2305" s="53"/>
      <c r="O2305" s="53"/>
    </row>
    <row r="2306">
      <c r="A2306" s="167" t="s">
        <v>600</v>
      </c>
      <c r="B2306" s="109" t="s">
        <v>300</v>
      </c>
      <c r="C2306" s="53"/>
      <c r="D2306" s="112" t="s">
        <v>288</v>
      </c>
      <c r="E2306" s="53"/>
      <c r="F2306" s="53"/>
      <c r="G2306" s="149" t="s">
        <v>14</v>
      </c>
      <c r="H2306" s="28">
        <v>1.0</v>
      </c>
      <c r="I2306" s="190" t="s">
        <v>4</v>
      </c>
      <c r="J2306" s="56"/>
      <c r="K2306" s="190" t="s">
        <v>4</v>
      </c>
      <c r="L2306" s="56"/>
      <c r="M2306" s="53"/>
      <c r="N2306" s="53"/>
      <c r="O2306" s="53"/>
    </row>
    <row r="2307">
      <c r="A2307" s="167" t="s">
        <v>600</v>
      </c>
      <c r="B2307" s="109" t="s">
        <v>300</v>
      </c>
      <c r="C2307" s="53"/>
      <c r="D2307" s="112" t="s">
        <v>288</v>
      </c>
      <c r="E2307" s="53"/>
      <c r="F2307" s="53"/>
      <c r="G2307" s="190" t="s">
        <v>15</v>
      </c>
      <c r="H2307" s="28">
        <v>1.0</v>
      </c>
      <c r="I2307" s="190" t="s">
        <v>4</v>
      </c>
      <c r="J2307" s="56"/>
      <c r="K2307" s="190" t="s">
        <v>4</v>
      </c>
      <c r="L2307" s="56"/>
      <c r="M2307" s="53"/>
      <c r="N2307" s="53"/>
      <c r="O2307" s="53"/>
    </row>
    <row r="2308">
      <c r="A2308" s="167" t="s">
        <v>600</v>
      </c>
      <c r="B2308" s="109" t="s">
        <v>300</v>
      </c>
      <c r="C2308" s="53"/>
      <c r="D2308" s="112" t="s">
        <v>288</v>
      </c>
      <c r="E2308" s="53"/>
      <c r="F2308" s="53"/>
      <c r="G2308" s="190" t="s">
        <v>16</v>
      </c>
      <c r="H2308" s="28">
        <v>1.0</v>
      </c>
      <c r="I2308" s="190" t="s">
        <v>4</v>
      </c>
      <c r="J2308" s="56"/>
      <c r="K2308" s="190" t="s">
        <v>4</v>
      </c>
      <c r="L2308" s="56"/>
      <c r="M2308" s="53"/>
      <c r="N2308" s="53"/>
      <c r="O2308" s="53"/>
    </row>
    <row r="2309">
      <c r="A2309" s="167" t="s">
        <v>600</v>
      </c>
      <c r="B2309" s="109" t="s">
        <v>300</v>
      </c>
      <c r="C2309" s="53"/>
      <c r="D2309" s="112" t="s">
        <v>288</v>
      </c>
      <c r="E2309" s="53"/>
      <c r="F2309" s="53"/>
      <c r="G2309" s="190" t="s">
        <v>17</v>
      </c>
      <c r="H2309" s="28">
        <v>1.0</v>
      </c>
      <c r="I2309" s="190" t="s">
        <v>4</v>
      </c>
      <c r="J2309" s="56"/>
      <c r="K2309" s="190" t="s">
        <v>4</v>
      </c>
      <c r="L2309" s="56"/>
      <c r="M2309" s="53"/>
      <c r="N2309" s="53"/>
      <c r="O2309" s="53"/>
    </row>
    <row r="2310">
      <c r="A2310" s="167" t="s">
        <v>600</v>
      </c>
      <c r="B2310" s="109" t="s">
        <v>300</v>
      </c>
      <c r="C2310" s="53"/>
      <c r="D2310" s="112" t="s">
        <v>288</v>
      </c>
      <c r="E2310" s="53"/>
      <c r="F2310" s="53"/>
      <c r="G2310" s="190" t="s">
        <v>18</v>
      </c>
      <c r="H2310" s="28">
        <v>1.0</v>
      </c>
      <c r="I2310" s="190" t="s">
        <v>4</v>
      </c>
      <c r="J2310" s="56"/>
      <c r="K2310" s="190" t="s">
        <v>4</v>
      </c>
      <c r="L2310" s="56"/>
      <c r="M2310" s="53"/>
      <c r="N2310" s="53"/>
      <c r="O2310" s="53"/>
    </row>
    <row r="2311">
      <c r="A2311" s="167" t="s">
        <v>600</v>
      </c>
      <c r="B2311" s="109" t="s">
        <v>300</v>
      </c>
      <c r="C2311" s="53"/>
      <c r="D2311" s="112" t="s">
        <v>288</v>
      </c>
      <c r="E2311" s="53"/>
      <c r="F2311" s="53"/>
      <c r="G2311" s="190" t="s">
        <v>19</v>
      </c>
      <c r="H2311" s="28">
        <v>1.0</v>
      </c>
      <c r="I2311" s="190" t="s">
        <v>4</v>
      </c>
      <c r="J2311" s="56"/>
      <c r="K2311" s="190" t="s">
        <v>4</v>
      </c>
      <c r="L2311" s="56"/>
      <c r="M2311" s="53"/>
      <c r="N2311" s="53"/>
      <c r="O2311" s="53"/>
    </row>
    <row r="2312">
      <c r="A2312" s="167" t="s">
        <v>600</v>
      </c>
      <c r="B2312" s="109" t="s">
        <v>300</v>
      </c>
      <c r="C2312" s="53"/>
      <c r="D2312" s="112" t="s">
        <v>288</v>
      </c>
      <c r="E2312" s="53"/>
      <c r="F2312" s="53"/>
      <c r="G2312" s="190" t="s">
        <v>20</v>
      </c>
      <c r="H2312" s="28">
        <v>1.0</v>
      </c>
      <c r="I2312" s="190" t="s">
        <v>4</v>
      </c>
      <c r="J2312" s="56"/>
      <c r="K2312" s="190" t="s">
        <v>4</v>
      </c>
      <c r="L2312" s="56"/>
      <c r="M2312" s="53"/>
      <c r="N2312" s="53"/>
      <c r="O2312" s="53"/>
    </row>
    <row r="2313">
      <c r="A2313" s="167" t="s">
        <v>600</v>
      </c>
      <c r="B2313" s="109" t="s">
        <v>300</v>
      </c>
      <c r="C2313" s="53"/>
      <c r="D2313" s="112" t="s">
        <v>288</v>
      </c>
      <c r="E2313" s="53"/>
      <c r="F2313" s="53"/>
      <c r="G2313" s="190" t="s">
        <v>21</v>
      </c>
      <c r="H2313" s="28">
        <v>1.0</v>
      </c>
      <c r="I2313" s="190" t="s">
        <v>7</v>
      </c>
      <c r="J2313" s="56"/>
      <c r="K2313" s="190" t="s">
        <v>7</v>
      </c>
      <c r="L2313" s="56"/>
      <c r="M2313" s="53"/>
      <c r="N2313" s="53"/>
      <c r="O2313" s="53"/>
    </row>
    <row r="2314">
      <c r="A2314" s="167" t="s">
        <v>600</v>
      </c>
      <c r="B2314" s="109" t="s">
        <v>300</v>
      </c>
      <c r="C2314" s="53"/>
      <c r="D2314" s="112" t="s">
        <v>288</v>
      </c>
      <c r="E2314" s="53"/>
      <c r="F2314" s="53"/>
      <c r="G2314" s="190" t="s">
        <v>161</v>
      </c>
      <c r="H2314" s="28">
        <v>1.0</v>
      </c>
      <c r="I2314" s="190" t="s">
        <v>7</v>
      </c>
      <c r="J2314" s="56"/>
      <c r="K2314" s="190" t="s">
        <v>7</v>
      </c>
      <c r="L2314" s="56"/>
      <c r="M2314" s="53"/>
      <c r="N2314" s="53"/>
      <c r="O2314" s="53"/>
    </row>
    <row r="2315">
      <c r="A2315" s="167" t="s">
        <v>600</v>
      </c>
      <c r="B2315" s="109" t="s">
        <v>300</v>
      </c>
      <c r="C2315" s="53"/>
      <c r="D2315" s="112" t="s">
        <v>288</v>
      </c>
      <c r="E2315" s="53"/>
      <c r="F2315" s="53"/>
      <c r="G2315" s="190" t="s">
        <v>162</v>
      </c>
      <c r="H2315" s="28">
        <v>1.0</v>
      </c>
      <c r="I2315" s="190" t="s">
        <v>7</v>
      </c>
      <c r="J2315" s="56"/>
      <c r="K2315" s="190" t="s">
        <v>7</v>
      </c>
      <c r="L2315" s="56"/>
      <c r="M2315" s="53"/>
      <c r="N2315" s="53"/>
      <c r="O2315" s="53"/>
    </row>
    <row r="2316">
      <c r="A2316" s="167" t="s">
        <v>600</v>
      </c>
      <c r="B2316" s="109" t="s">
        <v>300</v>
      </c>
      <c r="C2316" s="53"/>
      <c r="D2316" s="112" t="s">
        <v>288</v>
      </c>
      <c r="E2316" s="53"/>
      <c r="F2316" s="53"/>
      <c r="G2316" s="190" t="s">
        <v>163</v>
      </c>
      <c r="H2316" s="28">
        <v>1.0</v>
      </c>
      <c r="I2316" s="190" t="s">
        <v>7</v>
      </c>
      <c r="J2316" s="56"/>
      <c r="K2316" s="190" t="s">
        <v>7</v>
      </c>
      <c r="L2316" s="56"/>
      <c r="M2316" s="53"/>
      <c r="N2316" s="53"/>
      <c r="O2316" s="53"/>
    </row>
    <row r="2317">
      <c r="A2317" s="167" t="s">
        <v>600</v>
      </c>
      <c r="B2317" s="109" t="s">
        <v>300</v>
      </c>
      <c r="C2317" s="53"/>
      <c r="D2317" s="112" t="s">
        <v>288</v>
      </c>
      <c r="E2317" s="53"/>
      <c r="F2317" s="53"/>
      <c r="G2317" s="190" t="s">
        <v>164</v>
      </c>
      <c r="H2317" s="28">
        <v>1.0</v>
      </c>
      <c r="I2317" s="190" t="s">
        <v>7</v>
      </c>
      <c r="J2317" s="56"/>
      <c r="K2317" s="190" t="s">
        <v>7</v>
      </c>
      <c r="L2317" s="56"/>
      <c r="M2317" s="53"/>
      <c r="N2317" s="53"/>
      <c r="O2317" s="53"/>
    </row>
    <row r="2318">
      <c r="A2318" s="167" t="s">
        <v>600</v>
      </c>
      <c r="B2318" s="109" t="s">
        <v>300</v>
      </c>
      <c r="C2318" s="53"/>
      <c r="D2318" s="112" t="s">
        <v>288</v>
      </c>
      <c r="E2318" s="53"/>
      <c r="F2318" s="53"/>
      <c r="G2318" s="190" t="s">
        <v>165</v>
      </c>
      <c r="H2318" s="28">
        <v>1.0</v>
      </c>
      <c r="I2318" s="190" t="s">
        <v>7</v>
      </c>
      <c r="J2318" s="56"/>
      <c r="K2318" s="190" t="s">
        <v>7</v>
      </c>
      <c r="L2318" s="56"/>
      <c r="M2318" s="53"/>
      <c r="N2318" s="53"/>
      <c r="O2318" s="53"/>
    </row>
    <row r="2319">
      <c r="A2319" s="167" t="s">
        <v>600</v>
      </c>
      <c r="B2319" s="109" t="s">
        <v>300</v>
      </c>
      <c r="C2319" s="53"/>
      <c r="D2319" s="112" t="s">
        <v>288</v>
      </c>
      <c r="E2319" s="53"/>
      <c r="F2319" s="53"/>
      <c r="G2319" s="190" t="s">
        <v>166</v>
      </c>
      <c r="H2319" s="28">
        <v>1.0</v>
      </c>
      <c r="I2319" s="190" t="s">
        <v>7</v>
      </c>
      <c r="J2319" s="56"/>
      <c r="K2319" s="190" t="s">
        <v>7</v>
      </c>
      <c r="L2319" s="56"/>
      <c r="M2319" s="53"/>
      <c r="N2319" s="53"/>
      <c r="O2319" s="53"/>
    </row>
    <row r="2320">
      <c r="A2320" s="167" t="s">
        <v>600</v>
      </c>
      <c r="B2320" s="109" t="s">
        <v>300</v>
      </c>
      <c r="C2320" s="53"/>
      <c r="D2320" s="112" t="s">
        <v>288</v>
      </c>
      <c r="E2320" s="53"/>
      <c r="F2320" s="53"/>
      <c r="G2320" s="190" t="s">
        <v>167</v>
      </c>
      <c r="H2320" s="28">
        <v>1.0</v>
      </c>
      <c r="I2320" s="190" t="s">
        <v>7</v>
      </c>
      <c r="J2320" s="56"/>
      <c r="K2320" s="190" t="s">
        <v>7</v>
      </c>
      <c r="L2320" s="56"/>
      <c r="M2320" s="53"/>
      <c r="N2320" s="53"/>
      <c r="O2320" s="53"/>
    </row>
    <row r="2321">
      <c r="A2321" s="167" t="s">
        <v>600</v>
      </c>
      <c r="B2321" s="109" t="s">
        <v>300</v>
      </c>
      <c r="C2321" s="53"/>
      <c r="D2321" s="112" t="s">
        <v>288</v>
      </c>
      <c r="E2321" s="53"/>
      <c r="F2321" s="53"/>
      <c r="G2321" s="190" t="s">
        <v>20</v>
      </c>
      <c r="H2321" s="28">
        <v>1.0</v>
      </c>
      <c r="I2321" s="190" t="s">
        <v>7</v>
      </c>
      <c r="J2321" s="56"/>
      <c r="K2321" s="190" t="s">
        <v>7</v>
      </c>
      <c r="L2321" s="56"/>
      <c r="M2321" s="53"/>
      <c r="N2321" s="53"/>
      <c r="O2321" s="53"/>
    </row>
    <row r="2322">
      <c r="A2322" s="167" t="s">
        <v>600</v>
      </c>
      <c r="B2322" s="109" t="s">
        <v>301</v>
      </c>
      <c r="C2322" s="53"/>
      <c r="D2322" s="112" t="s">
        <v>288</v>
      </c>
      <c r="E2322" s="53"/>
      <c r="F2322" s="53"/>
      <c r="G2322" s="190" t="s">
        <v>21</v>
      </c>
      <c r="H2322" s="28">
        <v>1.0</v>
      </c>
      <c r="I2322" s="190" t="s">
        <v>4</v>
      </c>
      <c r="J2322" s="56">
        <v>529.0</v>
      </c>
      <c r="K2322" s="190" t="s">
        <v>4</v>
      </c>
      <c r="L2322" s="56">
        <v>529.0</v>
      </c>
      <c r="M2322" s="53"/>
      <c r="N2322" s="53"/>
      <c r="O2322" s="53"/>
    </row>
    <row r="2323">
      <c r="A2323" s="167" t="s">
        <v>600</v>
      </c>
      <c r="B2323" s="109" t="s">
        <v>301</v>
      </c>
      <c r="C2323" s="53"/>
      <c r="D2323" s="112" t="s">
        <v>288</v>
      </c>
      <c r="E2323" s="53"/>
      <c r="F2323" s="53"/>
      <c r="G2323" s="190" t="s">
        <v>13</v>
      </c>
      <c r="H2323" s="28">
        <v>1.0</v>
      </c>
      <c r="I2323" s="190" t="s">
        <v>4</v>
      </c>
      <c r="J2323" s="56"/>
      <c r="K2323" s="190" t="s">
        <v>4</v>
      </c>
      <c r="L2323" s="56"/>
      <c r="M2323" s="53"/>
      <c r="N2323" s="53"/>
      <c r="O2323" s="53"/>
    </row>
    <row r="2324">
      <c r="A2324" s="167" t="s">
        <v>600</v>
      </c>
      <c r="B2324" s="109" t="s">
        <v>301</v>
      </c>
      <c r="C2324" s="53"/>
      <c r="D2324" s="112" t="s">
        <v>288</v>
      </c>
      <c r="E2324" s="53"/>
      <c r="F2324" s="53"/>
      <c r="G2324" s="149" t="s">
        <v>14</v>
      </c>
      <c r="H2324" s="28">
        <v>1.0</v>
      </c>
      <c r="I2324" s="190" t="s">
        <v>4</v>
      </c>
      <c r="J2324" s="56"/>
      <c r="K2324" s="190" t="s">
        <v>4</v>
      </c>
      <c r="L2324" s="56"/>
      <c r="M2324" s="53"/>
      <c r="N2324" s="53"/>
      <c r="O2324" s="53"/>
    </row>
    <row r="2325">
      <c r="A2325" s="167" t="s">
        <v>600</v>
      </c>
      <c r="B2325" s="109" t="s">
        <v>301</v>
      </c>
      <c r="C2325" s="53"/>
      <c r="D2325" s="112" t="s">
        <v>288</v>
      </c>
      <c r="E2325" s="53"/>
      <c r="F2325" s="53"/>
      <c r="G2325" s="190" t="s">
        <v>15</v>
      </c>
      <c r="H2325" s="28">
        <v>1.0</v>
      </c>
      <c r="I2325" s="190" t="s">
        <v>4</v>
      </c>
      <c r="J2325" s="56"/>
      <c r="K2325" s="190" t="s">
        <v>4</v>
      </c>
      <c r="L2325" s="56"/>
      <c r="M2325" s="53"/>
      <c r="N2325" s="53"/>
      <c r="O2325" s="53"/>
    </row>
    <row r="2326">
      <c r="A2326" s="167" t="s">
        <v>600</v>
      </c>
      <c r="B2326" s="109" t="s">
        <v>301</v>
      </c>
      <c r="C2326" s="53"/>
      <c r="D2326" s="112" t="s">
        <v>288</v>
      </c>
      <c r="E2326" s="53"/>
      <c r="F2326" s="53"/>
      <c r="G2326" s="190" t="s">
        <v>16</v>
      </c>
      <c r="H2326" s="28">
        <v>1.0</v>
      </c>
      <c r="I2326" s="190" t="s">
        <v>4</v>
      </c>
      <c r="J2326" s="56"/>
      <c r="K2326" s="190" t="s">
        <v>4</v>
      </c>
      <c r="L2326" s="56"/>
      <c r="M2326" s="53"/>
      <c r="N2326" s="53"/>
      <c r="O2326" s="53"/>
    </row>
    <row r="2327">
      <c r="A2327" s="167" t="s">
        <v>600</v>
      </c>
      <c r="B2327" s="109" t="s">
        <v>301</v>
      </c>
      <c r="C2327" s="53"/>
      <c r="D2327" s="112" t="s">
        <v>288</v>
      </c>
      <c r="E2327" s="53"/>
      <c r="F2327" s="53"/>
      <c r="G2327" s="190" t="s">
        <v>17</v>
      </c>
      <c r="H2327" s="28">
        <v>1.0</v>
      </c>
      <c r="I2327" s="190" t="s">
        <v>4</v>
      </c>
      <c r="J2327" s="56"/>
      <c r="K2327" s="190" t="s">
        <v>4</v>
      </c>
      <c r="L2327" s="56"/>
      <c r="M2327" s="53"/>
      <c r="N2327" s="53"/>
      <c r="O2327" s="53"/>
    </row>
    <row r="2328">
      <c r="A2328" s="167" t="s">
        <v>600</v>
      </c>
      <c r="B2328" s="109" t="s">
        <v>301</v>
      </c>
      <c r="C2328" s="53"/>
      <c r="D2328" s="112" t="s">
        <v>288</v>
      </c>
      <c r="E2328" s="53"/>
      <c r="F2328" s="53"/>
      <c r="G2328" s="190" t="s">
        <v>18</v>
      </c>
      <c r="H2328" s="28">
        <v>1.0</v>
      </c>
      <c r="I2328" s="190" t="s">
        <v>4</v>
      </c>
      <c r="J2328" s="56"/>
      <c r="K2328" s="190" t="s">
        <v>4</v>
      </c>
      <c r="L2328" s="56"/>
      <c r="M2328" s="53"/>
      <c r="N2328" s="53"/>
      <c r="O2328" s="53"/>
    </row>
    <row r="2329">
      <c r="A2329" s="167" t="s">
        <v>600</v>
      </c>
      <c r="B2329" s="109" t="s">
        <v>301</v>
      </c>
      <c r="C2329" s="53"/>
      <c r="D2329" s="112" t="s">
        <v>288</v>
      </c>
      <c r="E2329" s="53"/>
      <c r="F2329" s="53"/>
      <c r="G2329" s="190" t="s">
        <v>19</v>
      </c>
      <c r="H2329" s="28">
        <v>1.0</v>
      </c>
      <c r="I2329" s="190" t="s">
        <v>4</v>
      </c>
      <c r="J2329" s="56"/>
      <c r="K2329" s="190" t="s">
        <v>4</v>
      </c>
      <c r="L2329" s="56"/>
      <c r="M2329" s="53"/>
      <c r="N2329" s="53"/>
      <c r="O2329" s="53"/>
    </row>
    <row r="2330">
      <c r="A2330" s="167" t="s">
        <v>600</v>
      </c>
      <c r="B2330" s="109" t="s">
        <v>301</v>
      </c>
      <c r="C2330" s="53"/>
      <c r="D2330" s="112" t="s">
        <v>288</v>
      </c>
      <c r="E2330" s="53"/>
      <c r="F2330" s="53"/>
      <c r="G2330" s="190" t="s">
        <v>20</v>
      </c>
      <c r="H2330" s="28">
        <v>1.0</v>
      </c>
      <c r="I2330" s="190" t="s">
        <v>4</v>
      </c>
      <c r="J2330" s="56"/>
      <c r="K2330" s="190" t="s">
        <v>4</v>
      </c>
      <c r="L2330" s="56"/>
      <c r="M2330" s="53"/>
      <c r="N2330" s="53"/>
      <c r="O2330" s="53"/>
    </row>
    <row r="2331">
      <c r="A2331" s="167" t="s">
        <v>600</v>
      </c>
      <c r="B2331" s="109" t="s">
        <v>301</v>
      </c>
      <c r="C2331" s="53"/>
      <c r="D2331" s="112" t="s">
        <v>288</v>
      </c>
      <c r="E2331" s="53"/>
      <c r="F2331" s="53"/>
      <c r="G2331" s="190" t="s">
        <v>21</v>
      </c>
      <c r="H2331" s="28">
        <v>1.0</v>
      </c>
      <c r="I2331" s="190" t="s">
        <v>7</v>
      </c>
      <c r="J2331" s="56"/>
      <c r="K2331" s="190" t="s">
        <v>7</v>
      </c>
      <c r="L2331" s="56"/>
      <c r="M2331" s="53"/>
      <c r="N2331" s="53"/>
      <c r="O2331" s="53"/>
    </row>
    <row r="2332">
      <c r="A2332" s="167" t="s">
        <v>600</v>
      </c>
      <c r="B2332" s="109" t="s">
        <v>301</v>
      </c>
      <c r="C2332" s="53"/>
      <c r="D2332" s="112" t="s">
        <v>288</v>
      </c>
      <c r="E2332" s="53"/>
      <c r="F2332" s="53"/>
      <c r="G2332" s="190" t="s">
        <v>161</v>
      </c>
      <c r="H2332" s="28">
        <v>1.0</v>
      </c>
      <c r="I2332" s="190" t="s">
        <v>7</v>
      </c>
      <c r="J2332" s="56"/>
      <c r="K2332" s="190" t="s">
        <v>7</v>
      </c>
      <c r="L2332" s="56"/>
      <c r="M2332" s="53"/>
      <c r="N2332" s="53"/>
      <c r="O2332" s="53"/>
    </row>
    <row r="2333">
      <c r="A2333" s="167" t="s">
        <v>600</v>
      </c>
      <c r="B2333" s="109" t="s">
        <v>301</v>
      </c>
      <c r="C2333" s="53"/>
      <c r="D2333" s="112" t="s">
        <v>288</v>
      </c>
      <c r="E2333" s="53"/>
      <c r="F2333" s="53"/>
      <c r="G2333" s="190" t="s">
        <v>162</v>
      </c>
      <c r="H2333" s="28">
        <v>1.0</v>
      </c>
      <c r="I2333" s="190" t="s">
        <v>7</v>
      </c>
      <c r="J2333" s="56"/>
      <c r="K2333" s="190" t="s">
        <v>7</v>
      </c>
      <c r="L2333" s="56"/>
      <c r="M2333" s="53"/>
      <c r="N2333" s="53"/>
      <c r="O2333" s="53"/>
    </row>
    <row r="2334">
      <c r="A2334" s="167" t="s">
        <v>600</v>
      </c>
      <c r="B2334" s="109" t="s">
        <v>301</v>
      </c>
      <c r="C2334" s="53"/>
      <c r="D2334" s="112" t="s">
        <v>288</v>
      </c>
      <c r="E2334" s="53"/>
      <c r="F2334" s="53"/>
      <c r="G2334" s="190" t="s">
        <v>163</v>
      </c>
      <c r="H2334" s="28">
        <v>1.0</v>
      </c>
      <c r="I2334" s="190" t="s">
        <v>7</v>
      </c>
      <c r="J2334" s="56"/>
      <c r="K2334" s="190" t="s">
        <v>7</v>
      </c>
      <c r="L2334" s="56"/>
      <c r="M2334" s="53"/>
      <c r="N2334" s="53"/>
      <c r="O2334" s="53"/>
    </row>
    <row r="2335">
      <c r="A2335" s="167" t="s">
        <v>600</v>
      </c>
      <c r="B2335" s="109" t="s">
        <v>301</v>
      </c>
      <c r="C2335" s="53"/>
      <c r="D2335" s="112" t="s">
        <v>288</v>
      </c>
      <c r="E2335" s="53"/>
      <c r="F2335" s="53"/>
      <c r="G2335" s="190" t="s">
        <v>164</v>
      </c>
      <c r="H2335" s="28">
        <v>1.0</v>
      </c>
      <c r="I2335" s="190" t="s">
        <v>7</v>
      </c>
      <c r="J2335" s="56"/>
      <c r="K2335" s="190" t="s">
        <v>7</v>
      </c>
      <c r="L2335" s="56"/>
      <c r="M2335" s="53"/>
      <c r="N2335" s="53"/>
      <c r="O2335" s="53"/>
    </row>
    <row r="2336">
      <c r="A2336" s="167" t="s">
        <v>600</v>
      </c>
      <c r="B2336" s="109" t="s">
        <v>301</v>
      </c>
      <c r="C2336" s="53"/>
      <c r="D2336" s="112" t="s">
        <v>288</v>
      </c>
      <c r="E2336" s="53"/>
      <c r="F2336" s="53"/>
      <c r="G2336" s="190" t="s">
        <v>165</v>
      </c>
      <c r="H2336" s="28">
        <v>1.0</v>
      </c>
      <c r="I2336" s="190" t="s">
        <v>7</v>
      </c>
      <c r="J2336" s="56"/>
      <c r="K2336" s="190" t="s">
        <v>7</v>
      </c>
      <c r="L2336" s="56"/>
      <c r="M2336" s="53"/>
      <c r="N2336" s="53"/>
      <c r="O2336" s="53"/>
    </row>
    <row r="2337">
      <c r="A2337" s="167" t="s">
        <v>600</v>
      </c>
      <c r="B2337" s="109" t="s">
        <v>301</v>
      </c>
      <c r="C2337" s="53"/>
      <c r="D2337" s="112" t="s">
        <v>288</v>
      </c>
      <c r="E2337" s="53"/>
      <c r="F2337" s="53"/>
      <c r="G2337" s="190" t="s">
        <v>166</v>
      </c>
      <c r="H2337" s="28">
        <v>1.0</v>
      </c>
      <c r="I2337" s="190" t="s">
        <v>7</v>
      </c>
      <c r="J2337" s="56"/>
      <c r="K2337" s="190" t="s">
        <v>7</v>
      </c>
      <c r="L2337" s="56"/>
      <c r="M2337" s="53"/>
      <c r="N2337" s="53"/>
      <c r="O2337" s="53"/>
    </row>
    <row r="2338">
      <c r="A2338" s="167" t="s">
        <v>600</v>
      </c>
      <c r="B2338" s="109" t="s">
        <v>301</v>
      </c>
      <c r="C2338" s="53"/>
      <c r="D2338" s="112" t="s">
        <v>288</v>
      </c>
      <c r="E2338" s="53"/>
      <c r="F2338" s="53"/>
      <c r="G2338" s="190" t="s">
        <v>167</v>
      </c>
      <c r="H2338" s="28">
        <v>1.0</v>
      </c>
      <c r="I2338" s="190" t="s">
        <v>7</v>
      </c>
      <c r="J2338" s="56"/>
      <c r="K2338" s="190" t="s">
        <v>7</v>
      </c>
      <c r="L2338" s="56"/>
      <c r="M2338" s="53"/>
      <c r="N2338" s="53"/>
      <c r="O2338" s="53"/>
    </row>
    <row r="2339">
      <c r="A2339" s="167" t="s">
        <v>600</v>
      </c>
      <c r="B2339" s="109" t="s">
        <v>301</v>
      </c>
      <c r="C2339" s="53"/>
      <c r="D2339" s="112" t="s">
        <v>288</v>
      </c>
      <c r="E2339" s="53"/>
      <c r="F2339" s="53"/>
      <c r="G2339" s="190" t="s">
        <v>20</v>
      </c>
      <c r="H2339" s="28">
        <v>1.0</v>
      </c>
      <c r="I2339" s="190" t="s">
        <v>7</v>
      </c>
      <c r="J2339" s="56"/>
      <c r="K2339" s="190" t="s">
        <v>7</v>
      </c>
      <c r="L2339" s="56"/>
      <c r="M2339" s="53"/>
      <c r="N2339" s="53"/>
      <c r="O2339" s="53"/>
    </row>
    <row r="2340">
      <c r="A2340" s="167" t="s">
        <v>600</v>
      </c>
      <c r="B2340" s="109" t="s">
        <v>302</v>
      </c>
      <c r="C2340" s="53"/>
      <c r="D2340" s="112" t="s">
        <v>288</v>
      </c>
      <c r="E2340" s="53"/>
      <c r="F2340" s="53"/>
      <c r="G2340" s="190" t="s">
        <v>21</v>
      </c>
      <c r="H2340" s="28">
        <v>1.0</v>
      </c>
      <c r="I2340" s="190" t="s">
        <v>4</v>
      </c>
      <c r="J2340" s="56">
        <v>53.0</v>
      </c>
      <c r="K2340" s="190" t="s">
        <v>4</v>
      </c>
      <c r="L2340" s="56">
        <v>53.0</v>
      </c>
      <c r="M2340" s="53"/>
      <c r="N2340" s="53"/>
      <c r="O2340" s="53"/>
    </row>
    <row r="2341">
      <c r="A2341" s="167" t="s">
        <v>600</v>
      </c>
      <c r="B2341" s="109" t="s">
        <v>302</v>
      </c>
      <c r="C2341" s="53"/>
      <c r="D2341" s="112" t="s">
        <v>288</v>
      </c>
      <c r="E2341" s="53"/>
      <c r="F2341" s="53"/>
      <c r="G2341" s="190" t="s">
        <v>13</v>
      </c>
      <c r="H2341" s="28">
        <v>1.0</v>
      </c>
      <c r="I2341" s="190" t="s">
        <v>4</v>
      </c>
      <c r="J2341" s="56"/>
      <c r="K2341" s="190" t="s">
        <v>4</v>
      </c>
      <c r="L2341" s="56"/>
      <c r="M2341" s="53"/>
      <c r="N2341" s="53"/>
      <c r="O2341" s="53"/>
    </row>
    <row r="2342">
      <c r="A2342" s="167" t="s">
        <v>600</v>
      </c>
      <c r="B2342" s="109" t="s">
        <v>302</v>
      </c>
      <c r="C2342" s="53"/>
      <c r="D2342" s="112" t="s">
        <v>288</v>
      </c>
      <c r="E2342" s="53"/>
      <c r="F2342" s="53"/>
      <c r="G2342" s="149" t="s">
        <v>14</v>
      </c>
      <c r="H2342" s="28">
        <v>1.0</v>
      </c>
      <c r="I2342" s="190" t="s">
        <v>4</v>
      </c>
      <c r="J2342" s="56"/>
      <c r="K2342" s="190" t="s">
        <v>4</v>
      </c>
      <c r="L2342" s="56"/>
      <c r="M2342" s="53"/>
      <c r="N2342" s="53"/>
      <c r="O2342" s="53"/>
    </row>
    <row r="2343">
      <c r="A2343" s="167" t="s">
        <v>600</v>
      </c>
      <c r="B2343" s="109" t="s">
        <v>302</v>
      </c>
      <c r="C2343" s="53"/>
      <c r="D2343" s="112" t="s">
        <v>288</v>
      </c>
      <c r="E2343" s="53"/>
      <c r="F2343" s="53"/>
      <c r="G2343" s="190" t="s">
        <v>15</v>
      </c>
      <c r="H2343" s="28">
        <v>1.0</v>
      </c>
      <c r="I2343" s="190" t="s">
        <v>4</v>
      </c>
      <c r="J2343" s="56"/>
      <c r="K2343" s="190" t="s">
        <v>4</v>
      </c>
      <c r="L2343" s="56"/>
      <c r="M2343" s="53"/>
      <c r="N2343" s="53"/>
      <c r="O2343" s="53"/>
    </row>
    <row r="2344">
      <c r="A2344" s="167" t="s">
        <v>600</v>
      </c>
      <c r="B2344" s="109" t="s">
        <v>302</v>
      </c>
      <c r="C2344" s="53"/>
      <c r="D2344" s="112" t="s">
        <v>288</v>
      </c>
      <c r="E2344" s="53"/>
      <c r="F2344" s="53"/>
      <c r="G2344" s="190" t="s">
        <v>16</v>
      </c>
      <c r="H2344" s="28">
        <v>1.0</v>
      </c>
      <c r="I2344" s="190" t="s">
        <v>4</v>
      </c>
      <c r="J2344" s="56"/>
      <c r="K2344" s="190" t="s">
        <v>4</v>
      </c>
      <c r="L2344" s="56"/>
      <c r="M2344" s="53"/>
      <c r="N2344" s="53"/>
      <c r="O2344" s="53"/>
    </row>
    <row r="2345">
      <c r="A2345" s="167" t="s">
        <v>600</v>
      </c>
      <c r="B2345" s="109" t="s">
        <v>302</v>
      </c>
      <c r="C2345" s="53"/>
      <c r="D2345" s="112" t="s">
        <v>288</v>
      </c>
      <c r="E2345" s="53"/>
      <c r="F2345" s="53"/>
      <c r="G2345" s="190" t="s">
        <v>17</v>
      </c>
      <c r="H2345" s="28">
        <v>1.0</v>
      </c>
      <c r="I2345" s="190" t="s">
        <v>4</v>
      </c>
      <c r="J2345" s="56"/>
      <c r="K2345" s="190" t="s">
        <v>4</v>
      </c>
      <c r="L2345" s="56"/>
      <c r="M2345" s="53"/>
      <c r="N2345" s="53"/>
      <c r="O2345" s="53"/>
    </row>
    <row r="2346">
      <c r="A2346" s="167" t="s">
        <v>600</v>
      </c>
      <c r="B2346" s="109" t="s">
        <v>302</v>
      </c>
      <c r="C2346" s="53"/>
      <c r="D2346" s="112" t="s">
        <v>288</v>
      </c>
      <c r="E2346" s="53"/>
      <c r="F2346" s="53"/>
      <c r="G2346" s="190" t="s">
        <v>18</v>
      </c>
      <c r="H2346" s="28">
        <v>1.0</v>
      </c>
      <c r="I2346" s="190" t="s">
        <v>4</v>
      </c>
      <c r="J2346" s="56"/>
      <c r="K2346" s="190" t="s">
        <v>4</v>
      </c>
      <c r="L2346" s="56"/>
      <c r="M2346" s="53"/>
      <c r="N2346" s="53"/>
      <c r="O2346" s="53"/>
    </row>
    <row r="2347">
      <c r="A2347" s="167" t="s">
        <v>600</v>
      </c>
      <c r="B2347" s="109" t="s">
        <v>302</v>
      </c>
      <c r="C2347" s="53"/>
      <c r="D2347" s="112" t="s">
        <v>288</v>
      </c>
      <c r="E2347" s="53"/>
      <c r="F2347" s="53"/>
      <c r="G2347" s="190" t="s">
        <v>19</v>
      </c>
      <c r="H2347" s="28">
        <v>1.0</v>
      </c>
      <c r="I2347" s="190" t="s">
        <v>4</v>
      </c>
      <c r="J2347" s="56"/>
      <c r="K2347" s="190" t="s">
        <v>4</v>
      </c>
      <c r="L2347" s="56"/>
      <c r="M2347" s="53"/>
      <c r="N2347" s="53"/>
      <c r="O2347" s="53"/>
    </row>
    <row r="2348">
      <c r="A2348" s="167" t="s">
        <v>600</v>
      </c>
      <c r="B2348" s="109" t="s">
        <v>302</v>
      </c>
      <c r="C2348" s="53"/>
      <c r="D2348" s="112" t="s">
        <v>288</v>
      </c>
      <c r="E2348" s="53"/>
      <c r="F2348" s="53"/>
      <c r="G2348" s="190" t="s">
        <v>20</v>
      </c>
      <c r="H2348" s="28">
        <v>1.0</v>
      </c>
      <c r="I2348" s="190" t="s">
        <v>4</v>
      </c>
      <c r="J2348" s="56"/>
      <c r="K2348" s="190" t="s">
        <v>4</v>
      </c>
      <c r="L2348" s="56"/>
      <c r="M2348" s="53"/>
      <c r="N2348" s="53"/>
      <c r="O2348" s="53"/>
    </row>
    <row r="2349">
      <c r="A2349" s="167" t="s">
        <v>600</v>
      </c>
      <c r="B2349" s="109" t="s">
        <v>302</v>
      </c>
      <c r="C2349" s="53"/>
      <c r="D2349" s="112" t="s">
        <v>288</v>
      </c>
      <c r="E2349" s="53"/>
      <c r="F2349" s="53"/>
      <c r="G2349" s="190" t="s">
        <v>21</v>
      </c>
      <c r="H2349" s="28">
        <v>1.0</v>
      </c>
      <c r="I2349" s="190" t="s">
        <v>7</v>
      </c>
      <c r="J2349" s="56"/>
      <c r="K2349" s="190" t="s">
        <v>7</v>
      </c>
      <c r="L2349" s="56"/>
      <c r="M2349" s="53"/>
      <c r="N2349" s="53"/>
      <c r="O2349" s="53"/>
    </row>
    <row r="2350">
      <c r="A2350" s="167" t="s">
        <v>600</v>
      </c>
      <c r="B2350" s="109" t="s">
        <v>302</v>
      </c>
      <c r="C2350" s="53"/>
      <c r="D2350" s="112" t="s">
        <v>288</v>
      </c>
      <c r="E2350" s="53"/>
      <c r="F2350" s="53"/>
      <c r="G2350" s="190" t="s">
        <v>161</v>
      </c>
      <c r="H2350" s="28">
        <v>1.0</v>
      </c>
      <c r="I2350" s="190" t="s">
        <v>7</v>
      </c>
      <c r="J2350" s="56"/>
      <c r="K2350" s="190" t="s">
        <v>7</v>
      </c>
      <c r="L2350" s="56"/>
      <c r="M2350" s="53"/>
      <c r="N2350" s="53"/>
      <c r="O2350" s="53"/>
    </row>
    <row r="2351">
      <c r="A2351" s="167" t="s">
        <v>600</v>
      </c>
      <c r="B2351" s="109" t="s">
        <v>302</v>
      </c>
      <c r="C2351" s="53"/>
      <c r="D2351" s="112" t="s">
        <v>288</v>
      </c>
      <c r="E2351" s="53"/>
      <c r="F2351" s="53"/>
      <c r="G2351" s="190" t="s">
        <v>162</v>
      </c>
      <c r="H2351" s="28">
        <v>1.0</v>
      </c>
      <c r="I2351" s="190" t="s">
        <v>7</v>
      </c>
      <c r="J2351" s="56"/>
      <c r="K2351" s="190" t="s">
        <v>7</v>
      </c>
      <c r="L2351" s="56"/>
      <c r="M2351" s="53"/>
      <c r="N2351" s="53"/>
      <c r="O2351" s="53"/>
    </row>
    <row r="2352">
      <c r="A2352" s="167" t="s">
        <v>600</v>
      </c>
      <c r="B2352" s="109" t="s">
        <v>302</v>
      </c>
      <c r="C2352" s="53"/>
      <c r="D2352" s="112" t="s">
        <v>288</v>
      </c>
      <c r="E2352" s="53"/>
      <c r="F2352" s="53"/>
      <c r="G2352" s="190" t="s">
        <v>163</v>
      </c>
      <c r="H2352" s="28">
        <v>1.0</v>
      </c>
      <c r="I2352" s="190" t="s">
        <v>7</v>
      </c>
      <c r="J2352" s="56"/>
      <c r="K2352" s="190" t="s">
        <v>7</v>
      </c>
      <c r="L2352" s="56"/>
      <c r="M2352" s="53"/>
      <c r="N2352" s="53"/>
      <c r="O2352" s="53"/>
    </row>
    <row r="2353">
      <c r="A2353" s="167" t="s">
        <v>600</v>
      </c>
      <c r="B2353" s="109" t="s">
        <v>302</v>
      </c>
      <c r="C2353" s="53"/>
      <c r="D2353" s="112" t="s">
        <v>288</v>
      </c>
      <c r="E2353" s="53"/>
      <c r="F2353" s="53"/>
      <c r="G2353" s="190" t="s">
        <v>164</v>
      </c>
      <c r="H2353" s="28">
        <v>1.0</v>
      </c>
      <c r="I2353" s="190" t="s">
        <v>7</v>
      </c>
      <c r="J2353" s="56"/>
      <c r="K2353" s="190" t="s">
        <v>7</v>
      </c>
      <c r="L2353" s="56"/>
      <c r="M2353" s="53"/>
      <c r="N2353" s="53"/>
      <c r="O2353" s="53"/>
    </row>
    <row r="2354">
      <c r="A2354" s="167" t="s">
        <v>600</v>
      </c>
      <c r="B2354" s="109" t="s">
        <v>302</v>
      </c>
      <c r="C2354" s="53"/>
      <c r="D2354" s="112" t="s">
        <v>288</v>
      </c>
      <c r="E2354" s="53"/>
      <c r="F2354" s="53"/>
      <c r="G2354" s="190" t="s">
        <v>165</v>
      </c>
      <c r="H2354" s="28">
        <v>1.0</v>
      </c>
      <c r="I2354" s="190" t="s">
        <v>7</v>
      </c>
      <c r="J2354" s="191"/>
      <c r="K2354" s="190" t="s">
        <v>7</v>
      </c>
      <c r="L2354" s="191"/>
      <c r="M2354" s="53"/>
      <c r="N2354" s="53"/>
      <c r="O2354" s="53"/>
    </row>
    <row r="2355">
      <c r="A2355" s="167" t="s">
        <v>600</v>
      </c>
      <c r="B2355" s="109" t="s">
        <v>302</v>
      </c>
      <c r="C2355" s="53"/>
      <c r="D2355" s="112" t="s">
        <v>288</v>
      </c>
      <c r="E2355" s="53"/>
      <c r="F2355" s="53"/>
      <c r="G2355" s="190" t="s">
        <v>166</v>
      </c>
      <c r="H2355" s="28">
        <v>1.0</v>
      </c>
      <c r="I2355" s="190" t="s">
        <v>7</v>
      </c>
      <c r="J2355" s="191"/>
      <c r="K2355" s="190" t="s">
        <v>7</v>
      </c>
      <c r="L2355" s="191"/>
      <c r="M2355" s="53"/>
      <c r="N2355" s="53"/>
      <c r="O2355" s="53"/>
    </row>
    <row r="2356">
      <c r="A2356" s="167" t="s">
        <v>600</v>
      </c>
      <c r="B2356" s="109" t="s">
        <v>302</v>
      </c>
      <c r="C2356" s="53"/>
      <c r="D2356" s="112" t="s">
        <v>288</v>
      </c>
      <c r="E2356" s="53"/>
      <c r="F2356" s="53"/>
      <c r="G2356" s="190" t="s">
        <v>167</v>
      </c>
      <c r="H2356" s="28">
        <v>1.0</v>
      </c>
      <c r="I2356" s="190" t="s">
        <v>7</v>
      </c>
      <c r="J2356" s="191"/>
      <c r="K2356" s="190" t="s">
        <v>7</v>
      </c>
      <c r="L2356" s="191"/>
      <c r="M2356" s="53"/>
      <c r="N2356" s="53"/>
      <c r="O2356" s="53"/>
    </row>
    <row r="2357">
      <c r="A2357" s="167" t="s">
        <v>600</v>
      </c>
      <c r="B2357" s="109" t="s">
        <v>302</v>
      </c>
      <c r="C2357" s="53"/>
      <c r="D2357" s="112" t="s">
        <v>288</v>
      </c>
      <c r="E2357" s="53"/>
      <c r="F2357" s="53"/>
      <c r="G2357" s="190" t="s">
        <v>20</v>
      </c>
      <c r="H2357" s="28">
        <v>1.0</v>
      </c>
      <c r="I2357" s="190" t="s">
        <v>7</v>
      </c>
      <c r="J2357" s="191"/>
      <c r="K2357" s="190" t="s">
        <v>7</v>
      </c>
      <c r="L2357" s="191"/>
      <c r="M2357" s="53"/>
      <c r="N2357" s="53"/>
      <c r="O2357" s="53"/>
    </row>
    <row r="2358">
      <c r="A2358" s="167" t="s">
        <v>600</v>
      </c>
      <c r="B2358" s="109" t="s">
        <v>303</v>
      </c>
      <c r="C2358" s="53"/>
      <c r="D2358" s="112" t="s">
        <v>288</v>
      </c>
      <c r="E2358" s="53"/>
      <c r="F2358" s="53"/>
      <c r="G2358" s="190" t="s">
        <v>21</v>
      </c>
      <c r="H2358" s="28">
        <v>1.0</v>
      </c>
      <c r="I2358" s="190" t="s">
        <v>4</v>
      </c>
      <c r="J2358" s="56">
        <v>31.0</v>
      </c>
      <c r="K2358" s="190" t="s">
        <v>4</v>
      </c>
      <c r="L2358" s="56">
        <v>31.0</v>
      </c>
      <c r="M2358" s="53"/>
      <c r="N2358" s="53"/>
      <c r="O2358" s="53"/>
    </row>
    <row r="2359">
      <c r="A2359" s="167" t="s">
        <v>600</v>
      </c>
      <c r="B2359" s="109" t="s">
        <v>303</v>
      </c>
      <c r="C2359" s="53"/>
      <c r="D2359" s="112" t="s">
        <v>288</v>
      </c>
      <c r="E2359" s="53"/>
      <c r="F2359" s="53"/>
      <c r="G2359" s="190" t="s">
        <v>13</v>
      </c>
      <c r="H2359" s="28">
        <v>1.0</v>
      </c>
      <c r="I2359" s="190" t="s">
        <v>4</v>
      </c>
      <c r="J2359" s="56"/>
      <c r="K2359" s="190" t="s">
        <v>4</v>
      </c>
      <c r="L2359" s="56"/>
      <c r="M2359" s="53"/>
      <c r="N2359" s="53"/>
      <c r="O2359" s="53"/>
    </row>
    <row r="2360">
      <c r="A2360" s="167" t="s">
        <v>600</v>
      </c>
      <c r="B2360" s="109" t="s">
        <v>303</v>
      </c>
      <c r="C2360" s="53"/>
      <c r="D2360" s="112" t="s">
        <v>288</v>
      </c>
      <c r="E2360" s="53"/>
      <c r="F2360" s="53"/>
      <c r="G2360" s="149" t="s">
        <v>14</v>
      </c>
      <c r="H2360" s="28">
        <v>1.0</v>
      </c>
      <c r="I2360" s="190" t="s">
        <v>4</v>
      </c>
      <c r="J2360" s="56"/>
      <c r="K2360" s="190" t="s">
        <v>4</v>
      </c>
      <c r="L2360" s="56"/>
      <c r="M2360" s="53"/>
      <c r="N2360" s="53"/>
      <c r="O2360" s="53"/>
    </row>
    <row r="2361">
      <c r="A2361" s="167" t="s">
        <v>600</v>
      </c>
      <c r="B2361" s="109" t="s">
        <v>303</v>
      </c>
      <c r="C2361" s="53"/>
      <c r="D2361" s="112" t="s">
        <v>288</v>
      </c>
      <c r="E2361" s="53"/>
      <c r="F2361" s="53"/>
      <c r="G2361" s="190" t="s">
        <v>15</v>
      </c>
      <c r="H2361" s="28">
        <v>1.0</v>
      </c>
      <c r="I2361" s="190" t="s">
        <v>4</v>
      </c>
      <c r="J2361" s="56"/>
      <c r="K2361" s="190" t="s">
        <v>4</v>
      </c>
      <c r="L2361" s="56"/>
      <c r="M2361" s="53"/>
      <c r="N2361" s="53"/>
      <c r="O2361" s="53"/>
    </row>
    <row r="2362">
      <c r="A2362" s="167" t="s">
        <v>600</v>
      </c>
      <c r="B2362" s="109" t="s">
        <v>303</v>
      </c>
      <c r="C2362" s="53"/>
      <c r="D2362" s="112" t="s">
        <v>288</v>
      </c>
      <c r="E2362" s="53"/>
      <c r="F2362" s="53"/>
      <c r="G2362" s="190" t="s">
        <v>16</v>
      </c>
      <c r="H2362" s="28">
        <v>1.0</v>
      </c>
      <c r="I2362" s="190" t="s">
        <v>4</v>
      </c>
      <c r="J2362" s="56"/>
      <c r="K2362" s="190" t="s">
        <v>4</v>
      </c>
      <c r="L2362" s="56"/>
      <c r="M2362" s="53"/>
      <c r="N2362" s="53"/>
      <c r="O2362" s="53"/>
    </row>
    <row r="2363">
      <c r="A2363" s="167" t="s">
        <v>600</v>
      </c>
      <c r="B2363" s="109" t="s">
        <v>303</v>
      </c>
      <c r="C2363" s="53"/>
      <c r="D2363" s="112" t="s">
        <v>288</v>
      </c>
      <c r="E2363" s="53"/>
      <c r="F2363" s="53"/>
      <c r="G2363" s="190" t="s">
        <v>17</v>
      </c>
      <c r="H2363" s="28">
        <v>1.0</v>
      </c>
      <c r="I2363" s="190" t="s">
        <v>4</v>
      </c>
      <c r="J2363" s="56"/>
      <c r="K2363" s="190" t="s">
        <v>4</v>
      </c>
      <c r="L2363" s="56"/>
      <c r="M2363" s="53"/>
      <c r="N2363" s="53"/>
      <c r="O2363" s="53"/>
    </row>
    <row r="2364">
      <c r="A2364" s="167" t="s">
        <v>600</v>
      </c>
      <c r="B2364" s="109" t="s">
        <v>303</v>
      </c>
      <c r="C2364" s="53"/>
      <c r="D2364" s="112" t="s">
        <v>288</v>
      </c>
      <c r="E2364" s="53"/>
      <c r="F2364" s="53"/>
      <c r="G2364" s="190" t="s">
        <v>18</v>
      </c>
      <c r="H2364" s="28">
        <v>1.0</v>
      </c>
      <c r="I2364" s="190" t="s">
        <v>4</v>
      </c>
      <c r="J2364" s="56"/>
      <c r="K2364" s="190" t="s">
        <v>4</v>
      </c>
      <c r="L2364" s="56"/>
      <c r="M2364" s="53"/>
      <c r="N2364" s="53"/>
      <c r="O2364" s="53"/>
    </row>
    <row r="2365">
      <c r="A2365" s="167" t="s">
        <v>600</v>
      </c>
      <c r="B2365" s="109" t="s">
        <v>303</v>
      </c>
      <c r="C2365" s="53"/>
      <c r="D2365" s="112" t="s">
        <v>288</v>
      </c>
      <c r="E2365" s="53"/>
      <c r="F2365" s="53"/>
      <c r="G2365" s="190" t="s">
        <v>19</v>
      </c>
      <c r="H2365" s="28">
        <v>1.0</v>
      </c>
      <c r="I2365" s="190" t="s">
        <v>4</v>
      </c>
      <c r="J2365" s="56"/>
      <c r="K2365" s="190" t="s">
        <v>4</v>
      </c>
      <c r="L2365" s="56"/>
      <c r="M2365" s="53"/>
      <c r="N2365" s="53"/>
      <c r="O2365" s="53"/>
    </row>
    <row r="2366">
      <c r="A2366" s="167" t="s">
        <v>600</v>
      </c>
      <c r="B2366" s="109" t="s">
        <v>303</v>
      </c>
      <c r="C2366" s="53"/>
      <c r="D2366" s="112" t="s">
        <v>288</v>
      </c>
      <c r="E2366" s="53"/>
      <c r="F2366" s="53"/>
      <c r="G2366" s="190" t="s">
        <v>20</v>
      </c>
      <c r="H2366" s="28">
        <v>1.0</v>
      </c>
      <c r="I2366" s="190" t="s">
        <v>4</v>
      </c>
      <c r="J2366" s="56"/>
      <c r="K2366" s="190" t="s">
        <v>4</v>
      </c>
      <c r="L2366" s="56"/>
      <c r="M2366" s="53"/>
      <c r="N2366" s="53"/>
      <c r="O2366" s="53"/>
    </row>
    <row r="2367">
      <c r="A2367" s="167" t="s">
        <v>600</v>
      </c>
      <c r="B2367" s="109" t="s">
        <v>303</v>
      </c>
      <c r="C2367" s="53"/>
      <c r="D2367" s="112" t="s">
        <v>288</v>
      </c>
      <c r="E2367" s="53"/>
      <c r="F2367" s="53"/>
      <c r="G2367" s="190" t="s">
        <v>21</v>
      </c>
      <c r="H2367" s="28">
        <v>1.0</v>
      </c>
      <c r="I2367" s="190" t="s">
        <v>7</v>
      </c>
      <c r="J2367" s="56"/>
      <c r="K2367" s="190" t="s">
        <v>7</v>
      </c>
      <c r="L2367" s="56"/>
      <c r="M2367" s="53"/>
      <c r="N2367" s="53"/>
      <c r="O2367" s="53"/>
    </row>
    <row r="2368">
      <c r="A2368" s="167" t="s">
        <v>600</v>
      </c>
      <c r="B2368" s="109" t="s">
        <v>303</v>
      </c>
      <c r="C2368" s="53"/>
      <c r="D2368" s="112" t="s">
        <v>288</v>
      </c>
      <c r="E2368" s="53"/>
      <c r="F2368" s="53"/>
      <c r="G2368" s="190" t="s">
        <v>161</v>
      </c>
      <c r="H2368" s="28">
        <v>1.0</v>
      </c>
      <c r="I2368" s="190" t="s">
        <v>7</v>
      </c>
      <c r="J2368" s="56"/>
      <c r="K2368" s="190" t="s">
        <v>7</v>
      </c>
      <c r="L2368" s="56"/>
      <c r="M2368" s="53"/>
      <c r="N2368" s="53"/>
      <c r="O2368" s="53"/>
    </row>
    <row r="2369">
      <c r="A2369" s="167" t="s">
        <v>600</v>
      </c>
      <c r="B2369" s="109" t="s">
        <v>303</v>
      </c>
      <c r="C2369" s="53"/>
      <c r="D2369" s="112" t="s">
        <v>288</v>
      </c>
      <c r="E2369" s="53"/>
      <c r="F2369" s="53"/>
      <c r="G2369" s="190" t="s">
        <v>162</v>
      </c>
      <c r="H2369" s="28">
        <v>1.0</v>
      </c>
      <c r="I2369" s="190" t="s">
        <v>7</v>
      </c>
      <c r="J2369" s="56"/>
      <c r="K2369" s="190" t="s">
        <v>7</v>
      </c>
      <c r="L2369" s="56"/>
      <c r="M2369" s="53"/>
      <c r="N2369" s="53"/>
      <c r="O2369" s="53"/>
    </row>
    <row r="2370">
      <c r="A2370" s="167" t="s">
        <v>600</v>
      </c>
      <c r="B2370" s="109" t="s">
        <v>303</v>
      </c>
      <c r="C2370" s="53"/>
      <c r="D2370" s="112" t="s">
        <v>288</v>
      </c>
      <c r="E2370" s="53"/>
      <c r="F2370" s="53"/>
      <c r="G2370" s="190" t="s">
        <v>163</v>
      </c>
      <c r="H2370" s="28">
        <v>1.0</v>
      </c>
      <c r="I2370" s="190" t="s">
        <v>7</v>
      </c>
      <c r="J2370" s="56"/>
      <c r="K2370" s="190" t="s">
        <v>7</v>
      </c>
      <c r="L2370" s="56"/>
      <c r="M2370" s="53"/>
      <c r="N2370" s="53"/>
      <c r="O2370" s="53"/>
    </row>
    <row r="2371">
      <c r="A2371" s="167" t="s">
        <v>600</v>
      </c>
      <c r="B2371" s="109" t="s">
        <v>303</v>
      </c>
      <c r="C2371" s="53"/>
      <c r="D2371" s="112" t="s">
        <v>288</v>
      </c>
      <c r="E2371" s="53"/>
      <c r="F2371" s="53"/>
      <c r="G2371" s="190" t="s">
        <v>164</v>
      </c>
      <c r="H2371" s="28">
        <v>1.0</v>
      </c>
      <c r="I2371" s="190" t="s">
        <v>7</v>
      </c>
      <c r="J2371" s="56"/>
      <c r="K2371" s="190" t="s">
        <v>7</v>
      </c>
      <c r="L2371" s="56"/>
      <c r="M2371" s="53"/>
      <c r="N2371" s="53"/>
      <c r="O2371" s="53"/>
    </row>
    <row r="2372">
      <c r="A2372" s="167" t="s">
        <v>600</v>
      </c>
      <c r="B2372" s="109" t="s">
        <v>303</v>
      </c>
      <c r="C2372" s="53"/>
      <c r="D2372" s="112" t="s">
        <v>288</v>
      </c>
      <c r="E2372" s="53"/>
      <c r="F2372" s="53"/>
      <c r="G2372" s="190" t="s">
        <v>165</v>
      </c>
      <c r="H2372" s="28">
        <v>1.0</v>
      </c>
      <c r="I2372" s="190" t="s">
        <v>7</v>
      </c>
      <c r="J2372" s="56"/>
      <c r="K2372" s="190" t="s">
        <v>7</v>
      </c>
      <c r="L2372" s="56"/>
      <c r="M2372" s="53"/>
      <c r="N2372" s="53"/>
      <c r="O2372" s="53"/>
    </row>
    <row r="2373">
      <c r="A2373" s="167" t="s">
        <v>600</v>
      </c>
      <c r="B2373" s="109" t="s">
        <v>303</v>
      </c>
      <c r="C2373" s="53"/>
      <c r="D2373" s="112" t="s">
        <v>288</v>
      </c>
      <c r="E2373" s="53"/>
      <c r="F2373" s="53"/>
      <c r="G2373" s="190" t="s">
        <v>166</v>
      </c>
      <c r="H2373" s="28">
        <v>1.0</v>
      </c>
      <c r="I2373" s="190" t="s">
        <v>7</v>
      </c>
      <c r="J2373" s="56"/>
      <c r="K2373" s="190" t="s">
        <v>7</v>
      </c>
      <c r="L2373" s="56"/>
      <c r="M2373" s="53"/>
      <c r="N2373" s="53"/>
      <c r="O2373" s="53"/>
    </row>
    <row r="2374">
      <c r="A2374" s="167" t="s">
        <v>600</v>
      </c>
      <c r="B2374" s="109" t="s">
        <v>303</v>
      </c>
      <c r="C2374" s="53"/>
      <c r="D2374" s="112" t="s">
        <v>288</v>
      </c>
      <c r="E2374" s="53"/>
      <c r="F2374" s="53"/>
      <c r="G2374" s="190" t="s">
        <v>167</v>
      </c>
      <c r="H2374" s="28">
        <v>1.0</v>
      </c>
      <c r="I2374" s="190" t="s">
        <v>7</v>
      </c>
      <c r="J2374" s="56"/>
      <c r="K2374" s="190" t="s">
        <v>7</v>
      </c>
      <c r="L2374" s="56"/>
      <c r="M2374" s="53"/>
      <c r="N2374" s="53"/>
      <c r="O2374" s="53"/>
    </row>
    <row r="2375">
      <c r="A2375" s="167" t="s">
        <v>600</v>
      </c>
      <c r="B2375" s="109" t="s">
        <v>303</v>
      </c>
      <c r="C2375" s="53"/>
      <c r="D2375" s="112" t="s">
        <v>288</v>
      </c>
      <c r="E2375" s="53"/>
      <c r="F2375" s="53"/>
      <c r="G2375" s="190" t="s">
        <v>20</v>
      </c>
      <c r="H2375" s="28">
        <v>1.0</v>
      </c>
      <c r="I2375" s="190" t="s">
        <v>7</v>
      </c>
      <c r="J2375" s="56"/>
      <c r="K2375" s="190" t="s">
        <v>7</v>
      </c>
      <c r="L2375" s="56"/>
      <c r="M2375" s="53"/>
      <c r="N2375" s="53"/>
      <c r="O2375" s="53"/>
    </row>
    <row r="2376">
      <c r="A2376" s="167" t="s">
        <v>600</v>
      </c>
      <c r="B2376" s="109" t="s">
        <v>304</v>
      </c>
      <c r="C2376" s="53"/>
      <c r="D2376" s="112" t="s">
        <v>288</v>
      </c>
      <c r="E2376" s="53"/>
      <c r="F2376" s="53"/>
      <c r="G2376" s="190" t="s">
        <v>21</v>
      </c>
      <c r="H2376" s="28">
        <v>1.0</v>
      </c>
      <c r="I2376" s="190" t="s">
        <v>4</v>
      </c>
      <c r="J2376" s="56">
        <v>777.0</v>
      </c>
      <c r="K2376" s="190" t="s">
        <v>4</v>
      </c>
      <c r="L2376" s="56">
        <v>777.0</v>
      </c>
      <c r="M2376" s="53"/>
      <c r="N2376" s="53"/>
      <c r="O2376" s="53"/>
    </row>
    <row r="2377">
      <c r="A2377" s="167" t="s">
        <v>600</v>
      </c>
      <c r="B2377" s="109" t="s">
        <v>304</v>
      </c>
      <c r="C2377" s="53"/>
      <c r="D2377" s="112" t="s">
        <v>288</v>
      </c>
      <c r="E2377" s="53"/>
      <c r="F2377" s="53"/>
      <c r="G2377" s="190" t="s">
        <v>13</v>
      </c>
      <c r="H2377" s="28">
        <v>1.0</v>
      </c>
      <c r="I2377" s="190" t="s">
        <v>4</v>
      </c>
      <c r="J2377" s="56"/>
      <c r="K2377" s="190" t="s">
        <v>4</v>
      </c>
      <c r="L2377" s="56"/>
      <c r="M2377" s="53"/>
      <c r="N2377" s="53"/>
      <c r="O2377" s="53"/>
    </row>
    <row r="2378">
      <c r="A2378" s="167" t="s">
        <v>600</v>
      </c>
      <c r="B2378" s="109" t="s">
        <v>304</v>
      </c>
      <c r="C2378" s="53"/>
      <c r="D2378" s="112" t="s">
        <v>288</v>
      </c>
      <c r="E2378" s="53"/>
      <c r="F2378" s="53"/>
      <c r="G2378" s="149" t="s">
        <v>14</v>
      </c>
      <c r="H2378" s="28">
        <v>1.0</v>
      </c>
      <c r="I2378" s="190" t="s">
        <v>4</v>
      </c>
      <c r="J2378" s="56"/>
      <c r="K2378" s="190" t="s">
        <v>4</v>
      </c>
      <c r="L2378" s="56"/>
      <c r="M2378" s="53"/>
      <c r="N2378" s="53"/>
      <c r="O2378" s="53"/>
    </row>
    <row r="2379">
      <c r="A2379" s="167" t="s">
        <v>600</v>
      </c>
      <c r="B2379" s="109" t="s">
        <v>304</v>
      </c>
      <c r="C2379" s="53"/>
      <c r="D2379" s="112" t="s">
        <v>288</v>
      </c>
      <c r="E2379" s="53"/>
      <c r="F2379" s="53"/>
      <c r="G2379" s="190" t="s">
        <v>15</v>
      </c>
      <c r="H2379" s="28">
        <v>1.0</v>
      </c>
      <c r="I2379" s="190" t="s">
        <v>4</v>
      </c>
      <c r="J2379" s="56"/>
      <c r="K2379" s="190" t="s">
        <v>4</v>
      </c>
      <c r="L2379" s="56"/>
      <c r="M2379" s="53"/>
      <c r="N2379" s="53"/>
      <c r="O2379" s="53"/>
    </row>
    <row r="2380">
      <c r="A2380" s="167" t="s">
        <v>600</v>
      </c>
      <c r="B2380" s="109" t="s">
        <v>304</v>
      </c>
      <c r="C2380" s="53"/>
      <c r="D2380" s="112" t="s">
        <v>288</v>
      </c>
      <c r="E2380" s="53"/>
      <c r="F2380" s="53"/>
      <c r="G2380" s="190" t="s">
        <v>16</v>
      </c>
      <c r="H2380" s="28">
        <v>1.0</v>
      </c>
      <c r="I2380" s="190" t="s">
        <v>4</v>
      </c>
      <c r="J2380" s="56"/>
      <c r="K2380" s="190" t="s">
        <v>4</v>
      </c>
      <c r="L2380" s="56"/>
      <c r="M2380" s="53"/>
      <c r="N2380" s="53"/>
      <c r="O2380" s="53"/>
    </row>
    <row r="2381">
      <c r="A2381" s="167" t="s">
        <v>600</v>
      </c>
      <c r="B2381" s="109" t="s">
        <v>304</v>
      </c>
      <c r="C2381" s="53"/>
      <c r="D2381" s="112" t="s">
        <v>288</v>
      </c>
      <c r="E2381" s="53"/>
      <c r="F2381" s="53"/>
      <c r="G2381" s="190" t="s">
        <v>17</v>
      </c>
      <c r="H2381" s="28">
        <v>1.0</v>
      </c>
      <c r="I2381" s="190" t="s">
        <v>4</v>
      </c>
      <c r="J2381" s="56"/>
      <c r="K2381" s="190" t="s">
        <v>4</v>
      </c>
      <c r="L2381" s="56"/>
      <c r="M2381" s="53"/>
      <c r="N2381" s="53"/>
      <c r="O2381" s="53"/>
    </row>
    <row r="2382">
      <c r="A2382" s="167" t="s">
        <v>600</v>
      </c>
      <c r="B2382" s="109" t="s">
        <v>304</v>
      </c>
      <c r="C2382" s="53"/>
      <c r="D2382" s="112" t="s">
        <v>288</v>
      </c>
      <c r="E2382" s="53"/>
      <c r="F2382" s="53"/>
      <c r="G2382" s="190" t="s">
        <v>18</v>
      </c>
      <c r="H2382" s="28">
        <v>1.0</v>
      </c>
      <c r="I2382" s="190" t="s">
        <v>4</v>
      </c>
      <c r="J2382" s="56"/>
      <c r="K2382" s="190" t="s">
        <v>4</v>
      </c>
      <c r="L2382" s="56"/>
      <c r="M2382" s="53"/>
      <c r="N2382" s="53"/>
      <c r="O2382" s="53"/>
    </row>
    <row r="2383">
      <c r="A2383" s="167" t="s">
        <v>600</v>
      </c>
      <c r="B2383" s="109" t="s">
        <v>304</v>
      </c>
      <c r="C2383" s="53"/>
      <c r="D2383" s="112" t="s">
        <v>288</v>
      </c>
      <c r="E2383" s="53"/>
      <c r="F2383" s="53"/>
      <c r="G2383" s="190" t="s">
        <v>19</v>
      </c>
      <c r="H2383" s="28">
        <v>1.0</v>
      </c>
      <c r="I2383" s="190" t="s">
        <v>4</v>
      </c>
      <c r="J2383" s="56"/>
      <c r="K2383" s="190" t="s">
        <v>4</v>
      </c>
      <c r="L2383" s="56"/>
      <c r="M2383" s="53"/>
      <c r="N2383" s="53"/>
      <c r="O2383" s="53"/>
    </row>
    <row r="2384">
      <c r="A2384" s="167" t="s">
        <v>600</v>
      </c>
      <c r="B2384" s="109" t="s">
        <v>304</v>
      </c>
      <c r="C2384" s="53"/>
      <c r="D2384" s="112" t="s">
        <v>288</v>
      </c>
      <c r="E2384" s="53"/>
      <c r="F2384" s="53"/>
      <c r="G2384" s="190" t="s">
        <v>20</v>
      </c>
      <c r="H2384" s="28">
        <v>1.0</v>
      </c>
      <c r="I2384" s="190" t="s">
        <v>4</v>
      </c>
      <c r="J2384" s="56"/>
      <c r="K2384" s="190" t="s">
        <v>4</v>
      </c>
      <c r="L2384" s="56"/>
      <c r="M2384" s="53"/>
      <c r="N2384" s="53"/>
      <c r="O2384" s="53"/>
    </row>
    <row r="2385">
      <c r="A2385" s="167" t="s">
        <v>600</v>
      </c>
      <c r="B2385" s="109" t="s">
        <v>304</v>
      </c>
      <c r="C2385" s="53"/>
      <c r="D2385" s="112" t="s">
        <v>288</v>
      </c>
      <c r="E2385" s="53"/>
      <c r="F2385" s="53"/>
      <c r="G2385" s="190" t="s">
        <v>21</v>
      </c>
      <c r="H2385" s="28">
        <v>1.0</v>
      </c>
      <c r="I2385" s="190" t="s">
        <v>7</v>
      </c>
      <c r="J2385" s="56"/>
      <c r="K2385" s="190" t="s">
        <v>7</v>
      </c>
      <c r="L2385" s="56"/>
      <c r="M2385" s="53"/>
      <c r="N2385" s="53"/>
      <c r="O2385" s="53"/>
    </row>
    <row r="2386">
      <c r="A2386" s="167" t="s">
        <v>600</v>
      </c>
      <c r="B2386" s="109" t="s">
        <v>304</v>
      </c>
      <c r="C2386" s="53"/>
      <c r="D2386" s="112" t="s">
        <v>288</v>
      </c>
      <c r="E2386" s="53"/>
      <c r="F2386" s="53"/>
      <c r="G2386" s="190" t="s">
        <v>161</v>
      </c>
      <c r="H2386" s="28">
        <v>1.0</v>
      </c>
      <c r="I2386" s="190" t="s">
        <v>7</v>
      </c>
      <c r="J2386" s="56"/>
      <c r="K2386" s="190" t="s">
        <v>7</v>
      </c>
      <c r="L2386" s="56"/>
      <c r="M2386" s="53"/>
      <c r="N2386" s="53"/>
      <c r="O2386" s="53"/>
    </row>
    <row r="2387">
      <c r="A2387" s="167" t="s">
        <v>600</v>
      </c>
      <c r="B2387" s="109" t="s">
        <v>304</v>
      </c>
      <c r="C2387" s="53"/>
      <c r="D2387" s="112" t="s">
        <v>288</v>
      </c>
      <c r="E2387" s="53"/>
      <c r="F2387" s="53"/>
      <c r="G2387" s="190" t="s">
        <v>162</v>
      </c>
      <c r="H2387" s="28">
        <v>1.0</v>
      </c>
      <c r="I2387" s="190" t="s">
        <v>7</v>
      </c>
      <c r="J2387" s="56">
        <v>480.0</v>
      </c>
      <c r="K2387" s="190" t="s">
        <v>7</v>
      </c>
      <c r="L2387" s="56">
        <v>480.0</v>
      </c>
      <c r="M2387" s="53"/>
      <c r="N2387" s="53"/>
      <c r="O2387" s="53"/>
    </row>
    <row r="2388">
      <c r="A2388" s="167" t="s">
        <v>600</v>
      </c>
      <c r="B2388" s="109" t="s">
        <v>304</v>
      </c>
      <c r="C2388" s="53"/>
      <c r="D2388" s="112" t="s">
        <v>288</v>
      </c>
      <c r="E2388" s="53"/>
      <c r="F2388" s="53"/>
      <c r="G2388" s="190" t="s">
        <v>163</v>
      </c>
      <c r="H2388" s="28">
        <v>1.0</v>
      </c>
      <c r="I2388" s="190" t="s">
        <v>7</v>
      </c>
      <c r="J2388" s="56">
        <v>3500.0</v>
      </c>
      <c r="K2388" s="190" t="s">
        <v>7</v>
      </c>
      <c r="L2388" s="56">
        <v>3500.0</v>
      </c>
      <c r="M2388" s="53"/>
      <c r="N2388" s="53"/>
      <c r="O2388" s="53"/>
    </row>
    <row r="2389">
      <c r="A2389" s="167" t="s">
        <v>600</v>
      </c>
      <c r="B2389" s="109" t="s">
        <v>304</v>
      </c>
      <c r="C2389" s="53"/>
      <c r="D2389" s="112" t="s">
        <v>288</v>
      </c>
      <c r="E2389" s="53"/>
      <c r="F2389" s="53"/>
      <c r="G2389" s="190" t="s">
        <v>164</v>
      </c>
      <c r="H2389" s="28">
        <v>1.0</v>
      </c>
      <c r="I2389" s="190" t="s">
        <v>7</v>
      </c>
      <c r="J2389" s="56">
        <v>3200.0</v>
      </c>
      <c r="K2389" s="190" t="s">
        <v>7</v>
      </c>
      <c r="L2389" s="56">
        <v>3200.0</v>
      </c>
      <c r="M2389" s="53"/>
      <c r="N2389" s="53"/>
      <c r="O2389" s="53"/>
    </row>
    <row r="2390">
      <c r="A2390" s="167" t="s">
        <v>600</v>
      </c>
      <c r="B2390" s="109" t="s">
        <v>304</v>
      </c>
      <c r="C2390" s="53"/>
      <c r="D2390" s="112" t="s">
        <v>288</v>
      </c>
      <c r="E2390" s="53"/>
      <c r="F2390" s="53"/>
      <c r="G2390" s="190" t="s">
        <v>165</v>
      </c>
      <c r="H2390" s="28">
        <v>1.0</v>
      </c>
      <c r="I2390" s="190" t="s">
        <v>7</v>
      </c>
      <c r="J2390" s="56">
        <v>380.0</v>
      </c>
      <c r="K2390" s="190" t="s">
        <v>7</v>
      </c>
      <c r="L2390" s="56">
        <v>380.0</v>
      </c>
      <c r="M2390" s="53"/>
      <c r="N2390" s="53"/>
      <c r="O2390" s="53"/>
    </row>
    <row r="2391">
      <c r="A2391" s="167" t="s">
        <v>600</v>
      </c>
      <c r="B2391" s="109" t="s">
        <v>304</v>
      </c>
      <c r="C2391" s="53"/>
      <c r="D2391" s="112" t="s">
        <v>288</v>
      </c>
      <c r="E2391" s="53"/>
      <c r="F2391" s="53"/>
      <c r="G2391" s="190" t="s">
        <v>166</v>
      </c>
      <c r="H2391" s="28">
        <v>1.0</v>
      </c>
      <c r="I2391" s="190" t="s">
        <v>7</v>
      </c>
      <c r="J2391" s="56">
        <v>1200.0</v>
      </c>
      <c r="K2391" s="190" t="s">
        <v>7</v>
      </c>
      <c r="L2391" s="56">
        <v>1200.0</v>
      </c>
      <c r="M2391" s="53"/>
      <c r="N2391" s="53"/>
      <c r="O2391" s="53"/>
    </row>
    <row r="2392">
      <c r="A2392" s="167" t="s">
        <v>600</v>
      </c>
      <c r="B2392" s="109" t="s">
        <v>304</v>
      </c>
      <c r="C2392" s="53"/>
      <c r="D2392" s="112" t="s">
        <v>288</v>
      </c>
      <c r="E2392" s="53"/>
      <c r="F2392" s="53"/>
      <c r="G2392" s="190" t="s">
        <v>167</v>
      </c>
      <c r="H2392" s="28">
        <v>1.0</v>
      </c>
      <c r="I2392" s="190" t="s">
        <v>7</v>
      </c>
      <c r="J2392" s="56"/>
      <c r="K2392" s="190" t="s">
        <v>7</v>
      </c>
      <c r="L2392" s="56"/>
      <c r="M2392" s="53"/>
      <c r="N2392" s="53"/>
      <c r="O2392" s="53"/>
    </row>
    <row r="2393">
      <c r="A2393" s="167" t="s">
        <v>600</v>
      </c>
      <c r="B2393" s="109" t="s">
        <v>304</v>
      </c>
      <c r="C2393" s="53"/>
      <c r="D2393" s="112" t="s">
        <v>288</v>
      </c>
      <c r="E2393" s="53"/>
      <c r="F2393" s="53"/>
      <c r="G2393" s="190" t="s">
        <v>20</v>
      </c>
      <c r="H2393" s="28">
        <v>1.0</v>
      </c>
      <c r="I2393" s="190" t="s">
        <v>7</v>
      </c>
      <c r="J2393" s="56"/>
      <c r="K2393" s="190" t="s">
        <v>7</v>
      </c>
      <c r="L2393" s="56"/>
      <c r="M2393" s="53"/>
      <c r="N2393" s="53"/>
      <c r="O2393" s="53"/>
    </row>
    <row r="2394">
      <c r="A2394" s="167" t="s">
        <v>600</v>
      </c>
      <c r="B2394" s="109" t="s">
        <v>305</v>
      </c>
      <c r="C2394" s="53"/>
      <c r="D2394" s="112" t="s">
        <v>288</v>
      </c>
      <c r="E2394" s="53"/>
      <c r="F2394" s="53"/>
      <c r="G2394" s="190" t="s">
        <v>21</v>
      </c>
      <c r="H2394" s="28">
        <v>1.0</v>
      </c>
      <c r="I2394" s="190" t="s">
        <v>4</v>
      </c>
      <c r="J2394" s="56">
        <v>1859.0</v>
      </c>
      <c r="K2394" s="190" t="s">
        <v>4</v>
      </c>
      <c r="L2394" s="56">
        <v>1859.0</v>
      </c>
      <c r="M2394" s="53"/>
      <c r="N2394" s="53"/>
      <c r="O2394" s="53"/>
    </row>
    <row r="2395">
      <c r="A2395" s="167" t="s">
        <v>600</v>
      </c>
      <c r="B2395" s="109" t="s">
        <v>305</v>
      </c>
      <c r="C2395" s="53"/>
      <c r="D2395" s="112" t="s">
        <v>288</v>
      </c>
      <c r="E2395" s="53"/>
      <c r="F2395" s="53"/>
      <c r="G2395" s="190" t="s">
        <v>13</v>
      </c>
      <c r="H2395" s="28">
        <v>1.0</v>
      </c>
      <c r="I2395" s="190" t="s">
        <v>4</v>
      </c>
      <c r="J2395" s="56"/>
      <c r="K2395" s="190" t="s">
        <v>4</v>
      </c>
      <c r="L2395" s="56"/>
      <c r="M2395" s="53"/>
      <c r="N2395" s="53"/>
      <c r="O2395" s="53"/>
    </row>
    <row r="2396">
      <c r="A2396" s="167" t="s">
        <v>600</v>
      </c>
      <c r="B2396" s="109" t="s">
        <v>305</v>
      </c>
      <c r="C2396" s="53"/>
      <c r="D2396" s="112" t="s">
        <v>288</v>
      </c>
      <c r="E2396" s="53"/>
      <c r="F2396" s="53"/>
      <c r="G2396" s="149" t="s">
        <v>14</v>
      </c>
      <c r="H2396" s="28">
        <v>1.0</v>
      </c>
      <c r="I2396" s="190" t="s">
        <v>4</v>
      </c>
      <c r="J2396" s="56"/>
      <c r="K2396" s="190" t="s">
        <v>4</v>
      </c>
      <c r="L2396" s="56"/>
      <c r="M2396" s="53"/>
      <c r="N2396" s="53"/>
      <c r="O2396" s="53"/>
    </row>
    <row r="2397">
      <c r="A2397" s="167" t="s">
        <v>600</v>
      </c>
      <c r="B2397" s="109" t="s">
        <v>305</v>
      </c>
      <c r="C2397" s="53"/>
      <c r="D2397" s="112" t="s">
        <v>288</v>
      </c>
      <c r="E2397" s="53"/>
      <c r="F2397" s="53"/>
      <c r="G2397" s="190" t="s">
        <v>15</v>
      </c>
      <c r="H2397" s="28">
        <v>1.0</v>
      </c>
      <c r="I2397" s="190" t="s">
        <v>4</v>
      </c>
      <c r="J2397" s="56"/>
      <c r="K2397" s="190" t="s">
        <v>4</v>
      </c>
      <c r="L2397" s="56"/>
      <c r="M2397" s="53"/>
      <c r="N2397" s="53"/>
      <c r="O2397" s="53"/>
    </row>
    <row r="2398">
      <c r="A2398" s="167" t="s">
        <v>600</v>
      </c>
      <c r="B2398" s="109" t="s">
        <v>305</v>
      </c>
      <c r="C2398" s="53"/>
      <c r="D2398" s="112" t="s">
        <v>288</v>
      </c>
      <c r="E2398" s="53"/>
      <c r="F2398" s="53"/>
      <c r="G2398" s="190" t="s">
        <v>16</v>
      </c>
      <c r="H2398" s="28">
        <v>1.0</v>
      </c>
      <c r="I2398" s="190" t="s">
        <v>4</v>
      </c>
      <c r="J2398" s="56"/>
      <c r="K2398" s="190" t="s">
        <v>4</v>
      </c>
      <c r="L2398" s="56"/>
      <c r="M2398" s="53"/>
      <c r="N2398" s="53"/>
      <c r="O2398" s="53"/>
    </row>
    <row r="2399">
      <c r="A2399" s="167" t="s">
        <v>600</v>
      </c>
      <c r="B2399" s="109" t="s">
        <v>305</v>
      </c>
      <c r="C2399" s="53"/>
      <c r="D2399" s="112" t="s">
        <v>288</v>
      </c>
      <c r="E2399" s="53"/>
      <c r="F2399" s="53"/>
      <c r="G2399" s="190" t="s">
        <v>17</v>
      </c>
      <c r="H2399" s="28">
        <v>1.0</v>
      </c>
      <c r="I2399" s="190" t="s">
        <v>4</v>
      </c>
      <c r="J2399" s="56"/>
      <c r="K2399" s="190" t="s">
        <v>4</v>
      </c>
      <c r="L2399" s="56"/>
      <c r="M2399" s="53"/>
      <c r="N2399" s="53"/>
      <c r="O2399" s="53"/>
    </row>
    <row r="2400">
      <c r="A2400" s="167" t="s">
        <v>600</v>
      </c>
      <c r="B2400" s="109" t="s">
        <v>305</v>
      </c>
      <c r="C2400" s="53"/>
      <c r="D2400" s="112" t="s">
        <v>288</v>
      </c>
      <c r="E2400" s="53"/>
      <c r="F2400" s="53"/>
      <c r="G2400" s="190" t="s">
        <v>18</v>
      </c>
      <c r="H2400" s="28">
        <v>1.0</v>
      </c>
      <c r="I2400" s="190" t="s">
        <v>4</v>
      </c>
      <c r="J2400" s="56"/>
      <c r="K2400" s="190" t="s">
        <v>4</v>
      </c>
      <c r="L2400" s="56"/>
      <c r="M2400" s="53"/>
      <c r="N2400" s="53"/>
      <c r="O2400" s="53"/>
    </row>
    <row r="2401">
      <c r="A2401" s="167" t="s">
        <v>600</v>
      </c>
      <c r="B2401" s="109" t="s">
        <v>305</v>
      </c>
      <c r="C2401" s="53"/>
      <c r="D2401" s="112" t="s">
        <v>288</v>
      </c>
      <c r="E2401" s="53"/>
      <c r="F2401" s="53"/>
      <c r="G2401" s="190" t="s">
        <v>19</v>
      </c>
      <c r="H2401" s="28">
        <v>1.0</v>
      </c>
      <c r="I2401" s="190" t="s">
        <v>4</v>
      </c>
      <c r="J2401" s="56"/>
      <c r="K2401" s="190" t="s">
        <v>4</v>
      </c>
      <c r="L2401" s="56"/>
      <c r="M2401" s="53"/>
      <c r="N2401" s="53"/>
      <c r="O2401" s="53"/>
    </row>
    <row r="2402">
      <c r="A2402" s="167" t="s">
        <v>600</v>
      </c>
      <c r="B2402" s="109" t="s">
        <v>305</v>
      </c>
      <c r="C2402" s="53"/>
      <c r="D2402" s="112" t="s">
        <v>288</v>
      </c>
      <c r="E2402" s="53"/>
      <c r="F2402" s="53"/>
      <c r="G2402" s="190" t="s">
        <v>20</v>
      </c>
      <c r="H2402" s="28">
        <v>1.0</v>
      </c>
      <c r="I2402" s="190" t="s">
        <v>4</v>
      </c>
      <c r="J2402" s="56"/>
      <c r="K2402" s="190" t="s">
        <v>4</v>
      </c>
      <c r="L2402" s="56"/>
      <c r="M2402" s="53"/>
      <c r="N2402" s="53"/>
      <c r="O2402" s="53"/>
    </row>
    <row r="2403">
      <c r="A2403" s="167" t="s">
        <v>600</v>
      </c>
      <c r="B2403" s="109" t="s">
        <v>305</v>
      </c>
      <c r="C2403" s="53"/>
      <c r="D2403" s="112" t="s">
        <v>288</v>
      </c>
      <c r="E2403" s="53"/>
      <c r="F2403" s="53"/>
      <c r="G2403" s="190" t="s">
        <v>21</v>
      </c>
      <c r="H2403" s="28">
        <v>1.0</v>
      </c>
      <c r="I2403" s="190" t="s">
        <v>7</v>
      </c>
      <c r="J2403" s="56"/>
      <c r="K2403" s="190" t="s">
        <v>7</v>
      </c>
      <c r="L2403" s="56"/>
      <c r="M2403" s="53"/>
      <c r="N2403" s="53"/>
      <c r="O2403" s="53"/>
    </row>
    <row r="2404">
      <c r="A2404" s="167" t="s">
        <v>600</v>
      </c>
      <c r="B2404" s="109" t="s">
        <v>305</v>
      </c>
      <c r="C2404" s="53"/>
      <c r="D2404" s="112" t="s">
        <v>288</v>
      </c>
      <c r="E2404" s="53"/>
      <c r="F2404" s="53"/>
      <c r="G2404" s="190" t="s">
        <v>161</v>
      </c>
      <c r="H2404" s="28">
        <v>1.0</v>
      </c>
      <c r="I2404" s="190" t="s">
        <v>7</v>
      </c>
      <c r="J2404" s="56"/>
      <c r="K2404" s="190" t="s">
        <v>7</v>
      </c>
      <c r="L2404" s="56"/>
      <c r="M2404" s="53"/>
      <c r="N2404" s="53"/>
      <c r="O2404" s="53"/>
    </row>
    <row r="2405">
      <c r="A2405" s="167" t="s">
        <v>600</v>
      </c>
      <c r="B2405" s="109" t="s">
        <v>305</v>
      </c>
      <c r="C2405" s="53"/>
      <c r="D2405" s="112" t="s">
        <v>288</v>
      </c>
      <c r="E2405" s="53"/>
      <c r="F2405" s="53"/>
      <c r="G2405" s="190" t="s">
        <v>162</v>
      </c>
      <c r="H2405" s="28">
        <v>1.0</v>
      </c>
      <c r="I2405" s="190" t="s">
        <v>7</v>
      </c>
      <c r="J2405" s="56">
        <v>630.0</v>
      </c>
      <c r="K2405" s="190" t="s">
        <v>7</v>
      </c>
      <c r="L2405" s="56">
        <v>630.0</v>
      </c>
      <c r="M2405" s="53"/>
      <c r="N2405" s="53"/>
      <c r="O2405" s="53"/>
    </row>
    <row r="2406">
      <c r="A2406" s="167" t="s">
        <v>600</v>
      </c>
      <c r="B2406" s="109" t="s">
        <v>305</v>
      </c>
      <c r="C2406" s="53"/>
      <c r="D2406" s="112" t="s">
        <v>288</v>
      </c>
      <c r="E2406" s="53"/>
      <c r="F2406" s="53"/>
      <c r="G2406" s="190" t="s">
        <v>163</v>
      </c>
      <c r="H2406" s="28">
        <v>1.0</v>
      </c>
      <c r="I2406" s="190" t="s">
        <v>7</v>
      </c>
      <c r="J2406" s="56">
        <v>10180.0</v>
      </c>
      <c r="K2406" s="190" t="s">
        <v>7</v>
      </c>
      <c r="L2406" s="56">
        <v>10180.0</v>
      </c>
      <c r="M2406" s="53"/>
      <c r="N2406" s="53"/>
      <c r="O2406" s="53"/>
    </row>
    <row r="2407">
      <c r="A2407" s="167" t="s">
        <v>600</v>
      </c>
      <c r="B2407" s="109" t="s">
        <v>305</v>
      </c>
      <c r="C2407" s="53"/>
      <c r="D2407" s="112" t="s">
        <v>288</v>
      </c>
      <c r="E2407" s="53"/>
      <c r="F2407" s="53"/>
      <c r="G2407" s="190" t="s">
        <v>164</v>
      </c>
      <c r="H2407" s="28">
        <v>1.0</v>
      </c>
      <c r="I2407" s="190" t="s">
        <v>7</v>
      </c>
      <c r="J2407" s="56">
        <v>4710.0</v>
      </c>
      <c r="K2407" s="190" t="s">
        <v>7</v>
      </c>
      <c r="L2407" s="56">
        <v>4710.0</v>
      </c>
      <c r="M2407" s="53"/>
      <c r="N2407" s="53"/>
      <c r="O2407" s="53"/>
    </row>
    <row r="2408">
      <c r="A2408" s="167" t="s">
        <v>600</v>
      </c>
      <c r="B2408" s="109" t="s">
        <v>305</v>
      </c>
      <c r="C2408" s="53"/>
      <c r="D2408" s="112" t="s">
        <v>288</v>
      </c>
      <c r="E2408" s="53"/>
      <c r="F2408" s="53"/>
      <c r="G2408" s="190" t="s">
        <v>165</v>
      </c>
      <c r="H2408" s="28">
        <v>1.0</v>
      </c>
      <c r="I2408" s="190" t="s">
        <v>7</v>
      </c>
      <c r="J2408" s="56">
        <v>9600.0</v>
      </c>
      <c r="K2408" s="190" t="s">
        <v>7</v>
      </c>
      <c r="L2408" s="56">
        <v>9600.0</v>
      </c>
      <c r="M2408" s="53"/>
      <c r="N2408" s="53"/>
      <c r="O2408" s="53"/>
    </row>
    <row r="2409">
      <c r="A2409" s="167" t="s">
        <v>600</v>
      </c>
      <c r="B2409" s="109" t="s">
        <v>305</v>
      </c>
      <c r="C2409" s="53"/>
      <c r="D2409" s="112" t="s">
        <v>288</v>
      </c>
      <c r="E2409" s="53"/>
      <c r="F2409" s="53"/>
      <c r="G2409" s="190" t="s">
        <v>166</v>
      </c>
      <c r="H2409" s="28">
        <v>1.0</v>
      </c>
      <c r="I2409" s="190" t="s">
        <v>7</v>
      </c>
      <c r="J2409" s="56">
        <v>6270.0</v>
      </c>
      <c r="K2409" s="190" t="s">
        <v>7</v>
      </c>
      <c r="L2409" s="56">
        <v>6270.0</v>
      </c>
      <c r="M2409" s="53"/>
      <c r="N2409" s="53"/>
      <c r="O2409" s="53"/>
    </row>
    <row r="2410">
      <c r="A2410" s="167" t="s">
        <v>600</v>
      </c>
      <c r="B2410" s="109" t="s">
        <v>305</v>
      </c>
      <c r="C2410" s="53"/>
      <c r="D2410" s="112" t="s">
        <v>288</v>
      </c>
      <c r="E2410" s="53"/>
      <c r="F2410" s="53"/>
      <c r="G2410" s="190" t="s">
        <v>167</v>
      </c>
      <c r="H2410" s="28">
        <v>1.0</v>
      </c>
      <c r="I2410" s="190" t="s">
        <v>7</v>
      </c>
      <c r="J2410" s="56"/>
      <c r="K2410" s="190" t="s">
        <v>7</v>
      </c>
      <c r="L2410" s="56"/>
      <c r="M2410" s="53"/>
      <c r="N2410" s="53"/>
      <c r="O2410" s="53"/>
    </row>
    <row r="2411">
      <c r="A2411" s="167" t="s">
        <v>600</v>
      </c>
      <c r="B2411" s="109" t="s">
        <v>305</v>
      </c>
      <c r="C2411" s="53"/>
      <c r="D2411" s="112" t="s">
        <v>288</v>
      </c>
      <c r="E2411" s="53"/>
      <c r="F2411" s="53"/>
      <c r="G2411" s="190" t="s">
        <v>20</v>
      </c>
      <c r="H2411" s="28">
        <v>1.0</v>
      </c>
      <c r="I2411" s="190" t="s">
        <v>7</v>
      </c>
      <c r="J2411" s="56"/>
      <c r="K2411" s="190" t="s">
        <v>7</v>
      </c>
      <c r="L2411" s="56"/>
      <c r="M2411" s="53"/>
      <c r="N2411" s="53"/>
      <c r="O2411" s="53"/>
    </row>
    <row r="2412">
      <c r="A2412" s="167" t="s">
        <v>600</v>
      </c>
      <c r="B2412" s="109" t="s">
        <v>306</v>
      </c>
      <c r="C2412" s="53"/>
      <c r="D2412" s="112" t="s">
        <v>288</v>
      </c>
      <c r="E2412" s="53"/>
      <c r="F2412" s="53"/>
      <c r="G2412" s="190" t="s">
        <v>21</v>
      </c>
      <c r="H2412" s="28">
        <v>1.0</v>
      </c>
      <c r="I2412" s="190" t="s">
        <v>4</v>
      </c>
      <c r="J2412" s="56">
        <v>95.0</v>
      </c>
      <c r="K2412" s="190" t="s">
        <v>4</v>
      </c>
      <c r="L2412" s="56">
        <v>95.0</v>
      </c>
      <c r="M2412" s="53"/>
      <c r="N2412" s="53"/>
      <c r="O2412" s="53"/>
    </row>
    <row r="2413">
      <c r="A2413" s="167" t="s">
        <v>600</v>
      </c>
      <c r="B2413" s="109" t="s">
        <v>306</v>
      </c>
      <c r="C2413" s="53"/>
      <c r="D2413" s="112" t="s">
        <v>288</v>
      </c>
      <c r="E2413" s="53"/>
      <c r="F2413" s="53"/>
      <c r="G2413" s="190" t="s">
        <v>13</v>
      </c>
      <c r="H2413" s="28">
        <v>1.0</v>
      </c>
      <c r="I2413" s="190" t="s">
        <v>4</v>
      </c>
      <c r="J2413" s="56"/>
      <c r="K2413" s="190" t="s">
        <v>4</v>
      </c>
      <c r="L2413" s="56"/>
      <c r="M2413" s="53"/>
      <c r="N2413" s="53"/>
      <c r="O2413" s="53"/>
    </row>
    <row r="2414">
      <c r="A2414" s="167" t="s">
        <v>600</v>
      </c>
      <c r="B2414" s="109" t="s">
        <v>306</v>
      </c>
      <c r="C2414" s="53"/>
      <c r="D2414" s="112" t="s">
        <v>288</v>
      </c>
      <c r="E2414" s="53"/>
      <c r="F2414" s="53"/>
      <c r="G2414" s="149" t="s">
        <v>14</v>
      </c>
      <c r="H2414" s="28">
        <v>1.0</v>
      </c>
      <c r="I2414" s="190" t="s">
        <v>4</v>
      </c>
      <c r="J2414" s="56"/>
      <c r="K2414" s="190" t="s">
        <v>4</v>
      </c>
      <c r="L2414" s="56"/>
      <c r="M2414" s="53"/>
      <c r="N2414" s="53"/>
      <c r="O2414" s="53"/>
    </row>
    <row r="2415">
      <c r="A2415" s="167" t="s">
        <v>600</v>
      </c>
      <c r="B2415" s="109" t="s">
        <v>306</v>
      </c>
      <c r="C2415" s="53"/>
      <c r="D2415" s="112" t="s">
        <v>288</v>
      </c>
      <c r="E2415" s="53"/>
      <c r="F2415" s="53"/>
      <c r="G2415" s="190" t="s">
        <v>15</v>
      </c>
      <c r="H2415" s="28">
        <v>1.0</v>
      </c>
      <c r="I2415" s="190" t="s">
        <v>4</v>
      </c>
      <c r="J2415" s="56"/>
      <c r="K2415" s="190" t="s">
        <v>4</v>
      </c>
      <c r="L2415" s="56"/>
      <c r="M2415" s="53"/>
      <c r="N2415" s="53"/>
      <c r="O2415" s="53"/>
    </row>
    <row r="2416">
      <c r="A2416" s="167" t="s">
        <v>600</v>
      </c>
      <c r="B2416" s="109" t="s">
        <v>306</v>
      </c>
      <c r="C2416" s="53"/>
      <c r="D2416" s="112" t="s">
        <v>288</v>
      </c>
      <c r="E2416" s="53"/>
      <c r="F2416" s="53"/>
      <c r="G2416" s="190" t="s">
        <v>16</v>
      </c>
      <c r="H2416" s="28">
        <v>1.0</v>
      </c>
      <c r="I2416" s="190" t="s">
        <v>4</v>
      </c>
      <c r="J2416" s="56"/>
      <c r="K2416" s="190" t="s">
        <v>4</v>
      </c>
      <c r="L2416" s="56"/>
      <c r="M2416" s="53"/>
      <c r="N2416" s="53"/>
      <c r="O2416" s="53"/>
    </row>
    <row r="2417">
      <c r="A2417" s="167" t="s">
        <v>600</v>
      </c>
      <c r="B2417" s="109" t="s">
        <v>306</v>
      </c>
      <c r="C2417" s="53"/>
      <c r="D2417" s="112" t="s">
        <v>288</v>
      </c>
      <c r="E2417" s="53"/>
      <c r="F2417" s="53"/>
      <c r="G2417" s="190" t="s">
        <v>17</v>
      </c>
      <c r="H2417" s="28">
        <v>1.0</v>
      </c>
      <c r="I2417" s="190" t="s">
        <v>4</v>
      </c>
      <c r="J2417" s="56"/>
      <c r="K2417" s="190" t="s">
        <v>4</v>
      </c>
      <c r="L2417" s="56"/>
      <c r="M2417" s="53"/>
      <c r="N2417" s="53"/>
      <c r="O2417" s="53"/>
    </row>
    <row r="2418">
      <c r="A2418" s="167" t="s">
        <v>600</v>
      </c>
      <c r="B2418" s="109" t="s">
        <v>306</v>
      </c>
      <c r="C2418" s="53"/>
      <c r="D2418" s="112" t="s">
        <v>288</v>
      </c>
      <c r="E2418" s="53"/>
      <c r="F2418" s="53"/>
      <c r="G2418" s="190" t="s">
        <v>18</v>
      </c>
      <c r="H2418" s="28">
        <v>1.0</v>
      </c>
      <c r="I2418" s="190" t="s">
        <v>4</v>
      </c>
      <c r="J2418" s="56"/>
      <c r="K2418" s="190" t="s">
        <v>4</v>
      </c>
      <c r="L2418" s="56"/>
      <c r="M2418" s="53"/>
      <c r="N2418" s="53"/>
      <c r="O2418" s="53"/>
    </row>
    <row r="2419">
      <c r="A2419" s="167" t="s">
        <v>600</v>
      </c>
      <c r="B2419" s="109" t="s">
        <v>306</v>
      </c>
      <c r="C2419" s="53"/>
      <c r="D2419" s="112" t="s">
        <v>288</v>
      </c>
      <c r="E2419" s="53"/>
      <c r="F2419" s="53"/>
      <c r="G2419" s="190" t="s">
        <v>19</v>
      </c>
      <c r="H2419" s="28">
        <v>1.0</v>
      </c>
      <c r="I2419" s="190" t="s">
        <v>4</v>
      </c>
      <c r="J2419" s="56"/>
      <c r="K2419" s="190" t="s">
        <v>4</v>
      </c>
      <c r="L2419" s="56"/>
      <c r="M2419" s="53"/>
      <c r="N2419" s="53"/>
      <c r="O2419" s="53"/>
    </row>
    <row r="2420">
      <c r="A2420" s="167" t="s">
        <v>600</v>
      </c>
      <c r="B2420" s="109" t="s">
        <v>306</v>
      </c>
      <c r="C2420" s="53"/>
      <c r="D2420" s="112" t="s">
        <v>288</v>
      </c>
      <c r="E2420" s="53"/>
      <c r="F2420" s="53"/>
      <c r="G2420" s="190" t="s">
        <v>20</v>
      </c>
      <c r="H2420" s="28">
        <v>1.0</v>
      </c>
      <c r="I2420" s="190" t="s">
        <v>4</v>
      </c>
      <c r="J2420" s="56"/>
      <c r="K2420" s="190" t="s">
        <v>4</v>
      </c>
      <c r="L2420" s="56"/>
      <c r="M2420" s="53"/>
      <c r="N2420" s="53"/>
      <c r="O2420" s="53"/>
    </row>
    <row r="2421">
      <c r="A2421" s="167" t="s">
        <v>600</v>
      </c>
      <c r="B2421" s="109" t="s">
        <v>306</v>
      </c>
      <c r="C2421" s="53"/>
      <c r="D2421" s="112" t="s">
        <v>288</v>
      </c>
      <c r="E2421" s="53"/>
      <c r="F2421" s="53"/>
      <c r="G2421" s="190" t="s">
        <v>21</v>
      </c>
      <c r="H2421" s="28">
        <v>1.0</v>
      </c>
      <c r="I2421" s="190" t="s">
        <v>7</v>
      </c>
      <c r="J2421" s="56">
        <v>3268.0</v>
      </c>
      <c r="K2421" s="190" t="s">
        <v>7</v>
      </c>
      <c r="L2421" s="56">
        <v>3268.0</v>
      </c>
      <c r="M2421" s="53"/>
      <c r="N2421" s="53"/>
      <c r="O2421" s="53"/>
    </row>
    <row r="2422">
      <c r="A2422" s="167" t="s">
        <v>600</v>
      </c>
      <c r="B2422" s="109" t="s">
        <v>306</v>
      </c>
      <c r="C2422" s="53"/>
      <c r="D2422" s="112" t="s">
        <v>288</v>
      </c>
      <c r="E2422" s="53"/>
      <c r="F2422" s="53"/>
      <c r="G2422" s="190" t="s">
        <v>161</v>
      </c>
      <c r="H2422" s="28">
        <v>1.0</v>
      </c>
      <c r="I2422" s="190" t="s">
        <v>7</v>
      </c>
      <c r="J2422" s="56"/>
      <c r="K2422" s="190" t="s">
        <v>7</v>
      </c>
      <c r="L2422" s="56"/>
      <c r="M2422" s="53"/>
      <c r="N2422" s="53"/>
      <c r="O2422" s="53"/>
    </row>
    <row r="2423">
      <c r="A2423" s="167" t="s">
        <v>600</v>
      </c>
      <c r="B2423" s="109" t="s">
        <v>306</v>
      </c>
      <c r="C2423" s="53"/>
      <c r="D2423" s="112" t="s">
        <v>288</v>
      </c>
      <c r="E2423" s="53"/>
      <c r="F2423" s="53"/>
      <c r="G2423" s="190" t="s">
        <v>162</v>
      </c>
      <c r="H2423" s="28">
        <v>1.0</v>
      </c>
      <c r="I2423" s="190" t="s">
        <v>7</v>
      </c>
      <c r="J2423" s="56"/>
      <c r="K2423" s="190" t="s">
        <v>7</v>
      </c>
      <c r="L2423" s="56"/>
      <c r="M2423" s="53"/>
      <c r="N2423" s="53"/>
      <c r="O2423" s="53"/>
    </row>
    <row r="2424">
      <c r="A2424" s="167" t="s">
        <v>600</v>
      </c>
      <c r="B2424" s="109" t="s">
        <v>306</v>
      </c>
      <c r="C2424" s="53"/>
      <c r="D2424" s="112" t="s">
        <v>288</v>
      </c>
      <c r="E2424" s="53"/>
      <c r="F2424" s="53"/>
      <c r="G2424" s="190" t="s">
        <v>163</v>
      </c>
      <c r="H2424" s="28">
        <v>1.0</v>
      </c>
      <c r="I2424" s="190" t="s">
        <v>7</v>
      </c>
      <c r="J2424" s="56"/>
      <c r="K2424" s="190" t="s">
        <v>7</v>
      </c>
      <c r="L2424" s="56"/>
      <c r="M2424" s="53"/>
      <c r="N2424" s="53"/>
      <c r="O2424" s="53"/>
    </row>
    <row r="2425">
      <c r="A2425" s="167" t="s">
        <v>600</v>
      </c>
      <c r="B2425" s="109" t="s">
        <v>306</v>
      </c>
      <c r="C2425" s="53"/>
      <c r="D2425" s="112" t="s">
        <v>288</v>
      </c>
      <c r="E2425" s="53"/>
      <c r="F2425" s="53"/>
      <c r="G2425" s="190" t="s">
        <v>164</v>
      </c>
      <c r="H2425" s="28">
        <v>1.0</v>
      </c>
      <c r="I2425" s="190" t="s">
        <v>7</v>
      </c>
      <c r="J2425" s="56"/>
      <c r="K2425" s="190" t="s">
        <v>7</v>
      </c>
      <c r="L2425" s="56"/>
      <c r="M2425" s="53"/>
      <c r="N2425" s="53"/>
      <c r="O2425" s="53"/>
    </row>
    <row r="2426">
      <c r="A2426" s="167" t="s">
        <v>600</v>
      </c>
      <c r="B2426" s="109" t="s">
        <v>306</v>
      </c>
      <c r="C2426" s="53"/>
      <c r="D2426" s="112" t="s">
        <v>288</v>
      </c>
      <c r="E2426" s="53"/>
      <c r="F2426" s="53"/>
      <c r="G2426" s="190" t="s">
        <v>165</v>
      </c>
      <c r="H2426" s="28">
        <v>1.0</v>
      </c>
      <c r="I2426" s="190" t="s">
        <v>7</v>
      </c>
      <c r="J2426" s="56"/>
      <c r="K2426" s="190" t="s">
        <v>7</v>
      </c>
      <c r="L2426" s="56"/>
      <c r="M2426" s="53"/>
      <c r="N2426" s="53"/>
      <c r="O2426" s="53"/>
    </row>
    <row r="2427">
      <c r="A2427" s="167" t="s">
        <v>600</v>
      </c>
      <c r="B2427" s="109" t="s">
        <v>306</v>
      </c>
      <c r="C2427" s="53"/>
      <c r="D2427" s="112" t="s">
        <v>288</v>
      </c>
      <c r="E2427" s="53"/>
      <c r="F2427" s="53"/>
      <c r="G2427" s="190" t="s">
        <v>166</v>
      </c>
      <c r="H2427" s="28">
        <v>1.0</v>
      </c>
      <c r="I2427" s="190" t="s">
        <v>7</v>
      </c>
      <c r="J2427" s="56"/>
      <c r="K2427" s="190" t="s">
        <v>7</v>
      </c>
      <c r="L2427" s="56"/>
      <c r="M2427" s="53"/>
      <c r="N2427" s="53"/>
      <c r="O2427" s="53"/>
    </row>
    <row r="2428">
      <c r="A2428" s="167" t="s">
        <v>600</v>
      </c>
      <c r="B2428" s="109" t="s">
        <v>306</v>
      </c>
      <c r="C2428" s="53"/>
      <c r="D2428" s="112" t="s">
        <v>288</v>
      </c>
      <c r="E2428" s="53"/>
      <c r="F2428" s="53"/>
      <c r="G2428" s="190" t="s">
        <v>167</v>
      </c>
      <c r="H2428" s="28">
        <v>1.0</v>
      </c>
      <c r="I2428" s="190" t="s">
        <v>7</v>
      </c>
      <c r="J2428" s="56"/>
      <c r="K2428" s="190" t="s">
        <v>7</v>
      </c>
      <c r="L2428" s="56"/>
      <c r="M2428" s="53"/>
      <c r="N2428" s="53"/>
      <c r="O2428" s="53"/>
    </row>
    <row r="2429">
      <c r="A2429" s="167" t="s">
        <v>600</v>
      </c>
      <c r="B2429" s="109" t="s">
        <v>306</v>
      </c>
      <c r="C2429" s="53"/>
      <c r="D2429" s="112" t="s">
        <v>288</v>
      </c>
      <c r="E2429" s="53"/>
      <c r="F2429" s="53"/>
      <c r="G2429" s="190" t="s">
        <v>20</v>
      </c>
      <c r="H2429" s="28">
        <v>1.0</v>
      </c>
      <c r="I2429" s="190" t="s">
        <v>7</v>
      </c>
      <c r="J2429" s="56"/>
      <c r="K2429" s="190" t="s">
        <v>7</v>
      </c>
      <c r="L2429" s="56"/>
      <c r="M2429" s="53"/>
      <c r="N2429" s="53"/>
      <c r="O2429" s="53"/>
    </row>
    <row r="2430">
      <c r="A2430" s="167" t="s">
        <v>600</v>
      </c>
      <c r="B2430" s="109" t="s">
        <v>307</v>
      </c>
      <c r="C2430" s="53"/>
      <c r="D2430" s="112" t="s">
        <v>288</v>
      </c>
      <c r="E2430" s="53"/>
      <c r="F2430" s="53"/>
      <c r="G2430" s="190" t="s">
        <v>21</v>
      </c>
      <c r="H2430" s="28">
        <v>1.0</v>
      </c>
      <c r="I2430" s="190" t="s">
        <v>4</v>
      </c>
      <c r="J2430" s="56">
        <v>110.0</v>
      </c>
      <c r="K2430" s="190" t="s">
        <v>4</v>
      </c>
      <c r="L2430" s="56">
        <v>110.0</v>
      </c>
      <c r="M2430" s="53"/>
      <c r="N2430" s="53"/>
      <c r="O2430" s="53"/>
    </row>
    <row r="2431">
      <c r="A2431" s="167" t="s">
        <v>600</v>
      </c>
      <c r="B2431" s="109" t="s">
        <v>307</v>
      </c>
      <c r="C2431" s="53"/>
      <c r="D2431" s="112" t="s">
        <v>288</v>
      </c>
      <c r="E2431" s="53"/>
      <c r="F2431" s="53"/>
      <c r="G2431" s="190" t="s">
        <v>13</v>
      </c>
      <c r="H2431" s="28">
        <v>1.0</v>
      </c>
      <c r="I2431" s="190" t="s">
        <v>4</v>
      </c>
      <c r="J2431" s="56"/>
      <c r="K2431" s="190" t="s">
        <v>4</v>
      </c>
      <c r="L2431" s="56"/>
      <c r="M2431" s="53"/>
      <c r="N2431" s="53"/>
      <c r="O2431" s="53"/>
    </row>
    <row r="2432">
      <c r="A2432" s="167" t="s">
        <v>600</v>
      </c>
      <c r="B2432" s="109" t="s">
        <v>307</v>
      </c>
      <c r="C2432" s="53"/>
      <c r="D2432" s="112" t="s">
        <v>288</v>
      </c>
      <c r="E2432" s="53"/>
      <c r="F2432" s="53"/>
      <c r="G2432" s="149" t="s">
        <v>14</v>
      </c>
      <c r="H2432" s="28">
        <v>1.0</v>
      </c>
      <c r="I2432" s="190" t="s">
        <v>4</v>
      </c>
      <c r="J2432" s="195"/>
      <c r="K2432" s="190" t="s">
        <v>4</v>
      </c>
      <c r="L2432" s="195"/>
      <c r="M2432" s="53"/>
      <c r="N2432" s="53"/>
      <c r="O2432" s="53"/>
    </row>
    <row r="2433">
      <c r="A2433" s="167" t="s">
        <v>600</v>
      </c>
      <c r="B2433" s="109" t="s">
        <v>307</v>
      </c>
      <c r="C2433" s="53"/>
      <c r="D2433" s="112" t="s">
        <v>288</v>
      </c>
      <c r="E2433" s="53"/>
      <c r="F2433" s="53"/>
      <c r="G2433" s="190" t="s">
        <v>15</v>
      </c>
      <c r="H2433" s="28">
        <v>1.0</v>
      </c>
      <c r="I2433" s="190" t="s">
        <v>4</v>
      </c>
      <c r="J2433" s="195"/>
      <c r="K2433" s="190" t="s">
        <v>4</v>
      </c>
      <c r="L2433" s="195"/>
      <c r="M2433" s="53"/>
      <c r="N2433" s="53"/>
      <c r="O2433" s="53"/>
    </row>
    <row r="2434">
      <c r="A2434" s="167" t="s">
        <v>600</v>
      </c>
      <c r="B2434" s="109" t="s">
        <v>307</v>
      </c>
      <c r="C2434" s="53"/>
      <c r="D2434" s="112" t="s">
        <v>288</v>
      </c>
      <c r="E2434" s="53"/>
      <c r="F2434" s="53"/>
      <c r="G2434" s="190" t="s">
        <v>16</v>
      </c>
      <c r="H2434" s="28">
        <v>1.0</v>
      </c>
      <c r="I2434" s="190" t="s">
        <v>4</v>
      </c>
      <c r="J2434" s="195"/>
      <c r="K2434" s="190" t="s">
        <v>4</v>
      </c>
      <c r="L2434" s="195"/>
      <c r="M2434" s="53"/>
      <c r="N2434" s="53"/>
      <c r="O2434" s="53"/>
    </row>
    <row r="2435">
      <c r="A2435" s="167" t="s">
        <v>600</v>
      </c>
      <c r="B2435" s="109" t="s">
        <v>307</v>
      </c>
      <c r="C2435" s="53"/>
      <c r="D2435" s="112" t="s">
        <v>288</v>
      </c>
      <c r="E2435" s="53"/>
      <c r="F2435" s="53"/>
      <c r="G2435" s="190" t="s">
        <v>17</v>
      </c>
      <c r="H2435" s="28">
        <v>1.0</v>
      </c>
      <c r="I2435" s="190" t="s">
        <v>4</v>
      </c>
      <c r="J2435" s="195"/>
      <c r="K2435" s="190" t="s">
        <v>4</v>
      </c>
      <c r="L2435" s="195"/>
      <c r="M2435" s="53"/>
      <c r="N2435" s="53"/>
      <c r="O2435" s="53"/>
    </row>
    <row r="2436">
      <c r="A2436" s="167" t="s">
        <v>600</v>
      </c>
      <c r="B2436" s="109" t="s">
        <v>307</v>
      </c>
      <c r="C2436" s="53"/>
      <c r="D2436" s="112" t="s">
        <v>288</v>
      </c>
      <c r="E2436" s="53"/>
      <c r="F2436" s="53"/>
      <c r="G2436" s="190" t="s">
        <v>18</v>
      </c>
      <c r="H2436" s="28">
        <v>1.0</v>
      </c>
      <c r="I2436" s="190" t="s">
        <v>4</v>
      </c>
      <c r="J2436" s="195"/>
      <c r="K2436" s="190" t="s">
        <v>4</v>
      </c>
      <c r="L2436" s="195"/>
      <c r="M2436" s="53"/>
      <c r="N2436" s="53"/>
      <c r="O2436" s="53"/>
    </row>
    <row r="2437">
      <c r="A2437" s="167" t="s">
        <v>600</v>
      </c>
      <c r="B2437" s="109" t="s">
        <v>307</v>
      </c>
      <c r="C2437" s="53"/>
      <c r="D2437" s="112" t="s">
        <v>288</v>
      </c>
      <c r="E2437" s="53"/>
      <c r="F2437" s="53"/>
      <c r="G2437" s="190" t="s">
        <v>19</v>
      </c>
      <c r="H2437" s="28">
        <v>1.0</v>
      </c>
      <c r="I2437" s="190" t="s">
        <v>4</v>
      </c>
      <c r="J2437" s="195"/>
      <c r="K2437" s="190" t="s">
        <v>4</v>
      </c>
      <c r="L2437" s="195"/>
      <c r="M2437" s="53"/>
      <c r="N2437" s="53"/>
      <c r="O2437" s="53"/>
    </row>
    <row r="2438">
      <c r="A2438" s="167" t="s">
        <v>600</v>
      </c>
      <c r="B2438" s="109" t="s">
        <v>307</v>
      </c>
      <c r="C2438" s="53"/>
      <c r="D2438" s="112" t="s">
        <v>288</v>
      </c>
      <c r="E2438" s="53"/>
      <c r="F2438" s="53"/>
      <c r="G2438" s="190" t="s">
        <v>20</v>
      </c>
      <c r="H2438" s="28">
        <v>1.0</v>
      </c>
      <c r="I2438" s="190" t="s">
        <v>4</v>
      </c>
      <c r="J2438" s="195"/>
      <c r="K2438" s="190" t="s">
        <v>4</v>
      </c>
      <c r="L2438" s="195"/>
      <c r="M2438" s="53"/>
      <c r="N2438" s="53"/>
      <c r="O2438" s="53"/>
    </row>
    <row r="2439">
      <c r="A2439" s="167" t="s">
        <v>600</v>
      </c>
      <c r="B2439" s="109" t="s">
        <v>307</v>
      </c>
      <c r="C2439" s="53"/>
      <c r="D2439" s="112" t="s">
        <v>288</v>
      </c>
      <c r="E2439" s="53"/>
      <c r="F2439" s="53"/>
      <c r="G2439" s="190" t="s">
        <v>21</v>
      </c>
      <c r="H2439" s="28">
        <v>1.0</v>
      </c>
      <c r="I2439" s="190" t="s">
        <v>7</v>
      </c>
      <c r="J2439" s="195"/>
      <c r="K2439" s="190" t="s">
        <v>7</v>
      </c>
      <c r="L2439" s="195"/>
      <c r="M2439" s="53"/>
      <c r="N2439" s="53"/>
      <c r="O2439" s="53"/>
    </row>
    <row r="2440">
      <c r="A2440" s="167" t="s">
        <v>600</v>
      </c>
      <c r="B2440" s="109" t="s">
        <v>307</v>
      </c>
      <c r="C2440" s="53"/>
      <c r="D2440" s="112" t="s">
        <v>288</v>
      </c>
      <c r="E2440" s="53"/>
      <c r="F2440" s="53"/>
      <c r="G2440" s="190" t="s">
        <v>161</v>
      </c>
      <c r="H2440" s="28">
        <v>1.0</v>
      </c>
      <c r="I2440" s="190" t="s">
        <v>7</v>
      </c>
      <c r="J2440" s="195"/>
      <c r="K2440" s="190" t="s">
        <v>7</v>
      </c>
      <c r="L2440" s="195"/>
      <c r="M2440" s="53"/>
      <c r="N2440" s="53"/>
      <c r="O2440" s="53"/>
    </row>
    <row r="2441">
      <c r="A2441" s="167" t="s">
        <v>600</v>
      </c>
      <c r="B2441" s="109" t="s">
        <v>307</v>
      </c>
      <c r="C2441" s="53"/>
      <c r="D2441" s="112" t="s">
        <v>288</v>
      </c>
      <c r="E2441" s="53"/>
      <c r="F2441" s="53"/>
      <c r="G2441" s="190" t="s">
        <v>162</v>
      </c>
      <c r="H2441" s="28">
        <v>1.0</v>
      </c>
      <c r="I2441" s="190" t="s">
        <v>7</v>
      </c>
      <c r="J2441" s="195">
        <v>100.0</v>
      </c>
      <c r="K2441" s="190" t="s">
        <v>7</v>
      </c>
      <c r="L2441" s="195">
        <v>100.0</v>
      </c>
      <c r="M2441" s="53"/>
      <c r="N2441" s="53"/>
      <c r="O2441" s="53"/>
    </row>
    <row r="2442">
      <c r="A2442" s="167" t="s">
        <v>600</v>
      </c>
      <c r="B2442" s="109" t="s">
        <v>307</v>
      </c>
      <c r="C2442" s="53"/>
      <c r="D2442" s="112" t="s">
        <v>288</v>
      </c>
      <c r="E2442" s="53"/>
      <c r="F2442" s="53"/>
      <c r="G2442" s="190" t="s">
        <v>163</v>
      </c>
      <c r="H2442" s="28">
        <v>1.0</v>
      </c>
      <c r="I2442" s="190" t="s">
        <v>7</v>
      </c>
      <c r="J2442" s="195">
        <v>1120.0</v>
      </c>
      <c r="K2442" s="190" t="s">
        <v>7</v>
      </c>
      <c r="L2442" s="195">
        <v>1120.0</v>
      </c>
      <c r="M2442" s="53"/>
      <c r="N2442" s="53"/>
      <c r="O2442" s="53"/>
    </row>
    <row r="2443">
      <c r="A2443" s="167" t="s">
        <v>600</v>
      </c>
      <c r="B2443" s="109" t="s">
        <v>307</v>
      </c>
      <c r="C2443" s="53"/>
      <c r="D2443" s="112" t="s">
        <v>288</v>
      </c>
      <c r="E2443" s="53"/>
      <c r="F2443" s="53"/>
      <c r="G2443" s="190" t="s">
        <v>164</v>
      </c>
      <c r="H2443" s="28">
        <v>1.0</v>
      </c>
      <c r="I2443" s="190" t="s">
        <v>7</v>
      </c>
      <c r="J2443" s="195">
        <v>0.0</v>
      </c>
      <c r="K2443" s="190" t="s">
        <v>7</v>
      </c>
      <c r="L2443" s="195">
        <v>0.0</v>
      </c>
      <c r="M2443" s="53"/>
      <c r="N2443" s="53"/>
      <c r="O2443" s="53"/>
    </row>
    <row r="2444">
      <c r="A2444" s="167" t="s">
        <v>600</v>
      </c>
      <c r="B2444" s="109" t="s">
        <v>307</v>
      </c>
      <c r="C2444" s="53"/>
      <c r="D2444" s="112" t="s">
        <v>288</v>
      </c>
      <c r="E2444" s="53"/>
      <c r="F2444" s="53"/>
      <c r="G2444" s="190" t="s">
        <v>165</v>
      </c>
      <c r="H2444" s="28">
        <v>1.0</v>
      </c>
      <c r="I2444" s="190" t="s">
        <v>7</v>
      </c>
      <c r="J2444" s="195">
        <v>1400.0</v>
      </c>
      <c r="K2444" s="190" t="s">
        <v>7</v>
      </c>
      <c r="L2444" s="195">
        <v>1400.0</v>
      </c>
      <c r="M2444" s="53"/>
      <c r="N2444" s="53"/>
      <c r="O2444" s="53"/>
    </row>
    <row r="2445">
      <c r="A2445" s="167" t="s">
        <v>600</v>
      </c>
      <c r="B2445" s="109" t="s">
        <v>307</v>
      </c>
      <c r="C2445" s="53"/>
      <c r="D2445" s="112" t="s">
        <v>288</v>
      </c>
      <c r="E2445" s="53"/>
      <c r="F2445" s="53"/>
      <c r="G2445" s="190" t="s">
        <v>166</v>
      </c>
      <c r="H2445" s="28">
        <v>1.0</v>
      </c>
      <c r="I2445" s="190" t="s">
        <v>7</v>
      </c>
      <c r="J2445" s="195">
        <v>270.0</v>
      </c>
      <c r="K2445" s="190" t="s">
        <v>7</v>
      </c>
      <c r="L2445" s="195">
        <v>270.0</v>
      </c>
      <c r="M2445" s="53"/>
      <c r="N2445" s="53"/>
      <c r="O2445" s="53"/>
    </row>
    <row r="2446">
      <c r="A2446" s="167" t="s">
        <v>600</v>
      </c>
      <c r="B2446" s="109" t="s">
        <v>307</v>
      </c>
      <c r="C2446" s="53"/>
      <c r="D2446" s="112" t="s">
        <v>288</v>
      </c>
      <c r="E2446" s="53"/>
      <c r="F2446" s="53"/>
      <c r="G2446" s="190" t="s">
        <v>167</v>
      </c>
      <c r="H2446" s="28">
        <v>1.0</v>
      </c>
      <c r="I2446" s="190" t="s">
        <v>7</v>
      </c>
      <c r="J2446" s="195">
        <v>450.0</v>
      </c>
      <c r="K2446" s="190" t="s">
        <v>7</v>
      </c>
      <c r="L2446" s="195">
        <v>450.0</v>
      </c>
      <c r="M2446" s="53"/>
      <c r="N2446" s="53"/>
      <c r="O2446" s="53"/>
    </row>
    <row r="2447">
      <c r="A2447" s="167" t="s">
        <v>600</v>
      </c>
      <c r="B2447" s="109" t="s">
        <v>307</v>
      </c>
      <c r="C2447" s="53"/>
      <c r="D2447" s="112" t="s">
        <v>288</v>
      </c>
      <c r="E2447" s="53"/>
      <c r="F2447" s="53"/>
      <c r="G2447" s="190" t="s">
        <v>20</v>
      </c>
      <c r="H2447" s="28">
        <v>1.0</v>
      </c>
      <c r="I2447" s="190" t="s">
        <v>7</v>
      </c>
      <c r="J2447" s="56"/>
      <c r="K2447" s="190" t="s">
        <v>7</v>
      </c>
      <c r="L2447" s="56"/>
      <c r="M2447" s="53"/>
      <c r="N2447" s="53"/>
      <c r="O2447" s="53"/>
    </row>
    <row r="2448">
      <c r="A2448" s="167" t="s">
        <v>600</v>
      </c>
      <c r="B2448" s="109" t="s">
        <v>308</v>
      </c>
      <c r="C2448" s="53"/>
      <c r="D2448" s="112" t="s">
        <v>288</v>
      </c>
      <c r="E2448" s="53"/>
      <c r="F2448" s="53"/>
      <c r="G2448" s="190" t="s">
        <v>21</v>
      </c>
      <c r="H2448" s="28">
        <v>1.0</v>
      </c>
      <c r="I2448" s="190" t="s">
        <v>4</v>
      </c>
      <c r="J2448" s="56">
        <v>20.0</v>
      </c>
      <c r="K2448" s="190" t="s">
        <v>4</v>
      </c>
      <c r="L2448" s="56">
        <v>20.0</v>
      </c>
      <c r="M2448" s="53"/>
      <c r="N2448" s="53"/>
      <c r="O2448" s="53"/>
    </row>
    <row r="2449">
      <c r="A2449" s="167" t="s">
        <v>600</v>
      </c>
      <c r="B2449" s="109" t="s">
        <v>308</v>
      </c>
      <c r="C2449" s="53"/>
      <c r="D2449" s="112" t="s">
        <v>288</v>
      </c>
      <c r="E2449" s="53"/>
      <c r="F2449" s="53"/>
      <c r="G2449" s="190" t="s">
        <v>13</v>
      </c>
      <c r="H2449" s="28">
        <v>1.0</v>
      </c>
      <c r="I2449" s="190" t="s">
        <v>4</v>
      </c>
      <c r="J2449" s="56"/>
      <c r="K2449" s="190" t="s">
        <v>4</v>
      </c>
      <c r="L2449" s="56"/>
      <c r="M2449" s="53"/>
      <c r="N2449" s="53"/>
      <c r="O2449" s="53"/>
    </row>
    <row r="2450">
      <c r="A2450" s="167" t="s">
        <v>600</v>
      </c>
      <c r="B2450" s="109" t="s">
        <v>308</v>
      </c>
      <c r="C2450" s="53"/>
      <c r="D2450" s="112" t="s">
        <v>288</v>
      </c>
      <c r="E2450" s="53"/>
      <c r="F2450" s="53"/>
      <c r="G2450" s="149" t="s">
        <v>14</v>
      </c>
      <c r="H2450" s="28">
        <v>1.0</v>
      </c>
      <c r="I2450" s="190" t="s">
        <v>4</v>
      </c>
      <c r="J2450" s="56"/>
      <c r="K2450" s="190" t="s">
        <v>4</v>
      </c>
      <c r="L2450" s="56"/>
      <c r="M2450" s="53"/>
      <c r="N2450" s="53"/>
      <c r="O2450" s="53"/>
    </row>
    <row r="2451">
      <c r="A2451" s="167" t="s">
        <v>600</v>
      </c>
      <c r="B2451" s="109" t="s">
        <v>308</v>
      </c>
      <c r="C2451" s="53"/>
      <c r="D2451" s="112" t="s">
        <v>288</v>
      </c>
      <c r="E2451" s="53"/>
      <c r="F2451" s="53"/>
      <c r="G2451" s="190" t="s">
        <v>15</v>
      </c>
      <c r="H2451" s="28">
        <v>1.0</v>
      </c>
      <c r="I2451" s="190" t="s">
        <v>4</v>
      </c>
      <c r="J2451" s="56"/>
      <c r="K2451" s="190" t="s">
        <v>4</v>
      </c>
      <c r="L2451" s="56"/>
      <c r="M2451" s="53"/>
      <c r="N2451" s="53"/>
      <c r="O2451" s="53"/>
    </row>
    <row r="2452">
      <c r="A2452" s="167" t="s">
        <v>600</v>
      </c>
      <c r="B2452" s="109" t="s">
        <v>308</v>
      </c>
      <c r="C2452" s="53"/>
      <c r="D2452" s="112" t="s">
        <v>288</v>
      </c>
      <c r="E2452" s="53"/>
      <c r="F2452" s="53"/>
      <c r="G2452" s="190" t="s">
        <v>16</v>
      </c>
      <c r="H2452" s="28">
        <v>1.0</v>
      </c>
      <c r="I2452" s="190" t="s">
        <v>4</v>
      </c>
      <c r="J2452" s="56"/>
      <c r="K2452" s="190" t="s">
        <v>4</v>
      </c>
      <c r="L2452" s="56"/>
      <c r="M2452" s="53"/>
      <c r="N2452" s="53"/>
      <c r="O2452" s="53"/>
    </row>
    <row r="2453">
      <c r="A2453" s="167" t="s">
        <v>600</v>
      </c>
      <c r="B2453" s="109" t="s">
        <v>308</v>
      </c>
      <c r="C2453" s="53"/>
      <c r="D2453" s="112" t="s">
        <v>288</v>
      </c>
      <c r="E2453" s="53"/>
      <c r="F2453" s="53"/>
      <c r="G2453" s="190" t="s">
        <v>17</v>
      </c>
      <c r="H2453" s="28">
        <v>1.0</v>
      </c>
      <c r="I2453" s="190" t="s">
        <v>4</v>
      </c>
      <c r="J2453" s="56"/>
      <c r="K2453" s="190" t="s">
        <v>4</v>
      </c>
      <c r="L2453" s="56"/>
      <c r="M2453" s="53"/>
      <c r="N2453" s="53"/>
      <c r="O2453" s="53"/>
    </row>
    <row r="2454">
      <c r="A2454" s="167" t="s">
        <v>600</v>
      </c>
      <c r="B2454" s="109" t="s">
        <v>308</v>
      </c>
      <c r="C2454" s="53"/>
      <c r="D2454" s="112" t="s">
        <v>288</v>
      </c>
      <c r="E2454" s="53"/>
      <c r="F2454" s="53"/>
      <c r="G2454" s="190" t="s">
        <v>18</v>
      </c>
      <c r="H2454" s="28">
        <v>1.0</v>
      </c>
      <c r="I2454" s="190" t="s">
        <v>4</v>
      </c>
      <c r="J2454" s="56"/>
      <c r="K2454" s="190" t="s">
        <v>4</v>
      </c>
      <c r="L2454" s="56"/>
      <c r="M2454" s="53"/>
      <c r="N2454" s="53"/>
      <c r="O2454" s="53"/>
    </row>
    <row r="2455">
      <c r="A2455" s="167" t="s">
        <v>600</v>
      </c>
      <c r="B2455" s="109" t="s">
        <v>308</v>
      </c>
      <c r="C2455" s="53"/>
      <c r="D2455" s="112" t="s">
        <v>288</v>
      </c>
      <c r="E2455" s="53"/>
      <c r="F2455" s="53"/>
      <c r="G2455" s="190" t="s">
        <v>19</v>
      </c>
      <c r="H2455" s="28">
        <v>1.0</v>
      </c>
      <c r="I2455" s="190" t="s">
        <v>4</v>
      </c>
      <c r="J2455" s="56"/>
      <c r="K2455" s="190" t="s">
        <v>4</v>
      </c>
      <c r="L2455" s="56"/>
      <c r="M2455" s="53"/>
      <c r="N2455" s="53"/>
      <c r="O2455" s="53"/>
    </row>
    <row r="2456">
      <c r="A2456" s="167" t="s">
        <v>600</v>
      </c>
      <c r="B2456" s="109" t="s">
        <v>308</v>
      </c>
      <c r="C2456" s="53"/>
      <c r="D2456" s="112" t="s">
        <v>288</v>
      </c>
      <c r="E2456" s="53"/>
      <c r="F2456" s="53"/>
      <c r="G2456" s="190" t="s">
        <v>20</v>
      </c>
      <c r="H2456" s="28">
        <v>1.0</v>
      </c>
      <c r="I2456" s="190" t="s">
        <v>4</v>
      </c>
      <c r="J2456" s="56"/>
      <c r="K2456" s="190" t="s">
        <v>4</v>
      </c>
      <c r="L2456" s="56"/>
      <c r="M2456" s="53"/>
      <c r="N2456" s="53"/>
      <c r="O2456" s="53"/>
    </row>
    <row r="2457">
      <c r="A2457" s="167" t="s">
        <v>600</v>
      </c>
      <c r="B2457" s="109" t="s">
        <v>308</v>
      </c>
      <c r="C2457" s="53"/>
      <c r="D2457" s="112" t="s">
        <v>288</v>
      </c>
      <c r="E2457" s="53"/>
      <c r="F2457" s="53"/>
      <c r="G2457" s="190" t="s">
        <v>21</v>
      </c>
      <c r="H2457" s="28">
        <v>1.0</v>
      </c>
      <c r="I2457" s="190" t="s">
        <v>7</v>
      </c>
      <c r="J2457" s="56"/>
      <c r="K2457" s="190" t="s">
        <v>7</v>
      </c>
      <c r="L2457" s="56"/>
      <c r="M2457" s="53"/>
      <c r="N2457" s="53"/>
      <c r="O2457" s="53"/>
    </row>
    <row r="2458">
      <c r="A2458" s="167" t="s">
        <v>600</v>
      </c>
      <c r="B2458" s="109" t="s">
        <v>308</v>
      </c>
      <c r="C2458" s="53"/>
      <c r="D2458" s="112" t="s">
        <v>288</v>
      </c>
      <c r="E2458" s="53"/>
      <c r="F2458" s="53"/>
      <c r="G2458" s="190" t="s">
        <v>161</v>
      </c>
      <c r="H2458" s="28">
        <v>1.0</v>
      </c>
      <c r="I2458" s="190" t="s">
        <v>7</v>
      </c>
      <c r="J2458" s="56"/>
      <c r="K2458" s="190" t="s">
        <v>7</v>
      </c>
      <c r="L2458" s="56"/>
      <c r="M2458" s="53"/>
      <c r="N2458" s="53"/>
      <c r="O2458" s="53"/>
    </row>
    <row r="2459">
      <c r="A2459" s="167" t="s">
        <v>600</v>
      </c>
      <c r="B2459" s="109" t="s">
        <v>308</v>
      </c>
      <c r="C2459" s="53"/>
      <c r="D2459" s="112" t="s">
        <v>288</v>
      </c>
      <c r="E2459" s="53"/>
      <c r="F2459" s="53"/>
      <c r="G2459" s="190" t="s">
        <v>162</v>
      </c>
      <c r="H2459" s="28">
        <v>1.0</v>
      </c>
      <c r="I2459" s="190" t="s">
        <v>7</v>
      </c>
      <c r="J2459" s="56"/>
      <c r="K2459" s="190" t="s">
        <v>7</v>
      </c>
      <c r="L2459" s="56"/>
      <c r="M2459" s="53"/>
      <c r="N2459" s="53"/>
      <c r="O2459" s="53"/>
    </row>
    <row r="2460">
      <c r="A2460" s="167" t="s">
        <v>600</v>
      </c>
      <c r="B2460" s="109" t="s">
        <v>308</v>
      </c>
      <c r="C2460" s="53"/>
      <c r="D2460" s="112" t="s">
        <v>288</v>
      </c>
      <c r="E2460" s="53"/>
      <c r="F2460" s="53"/>
      <c r="G2460" s="190" t="s">
        <v>163</v>
      </c>
      <c r="H2460" s="28">
        <v>1.0</v>
      </c>
      <c r="I2460" s="190" t="s">
        <v>7</v>
      </c>
      <c r="J2460" s="56"/>
      <c r="K2460" s="190" t="s">
        <v>7</v>
      </c>
      <c r="L2460" s="56"/>
      <c r="M2460" s="53"/>
      <c r="N2460" s="53"/>
      <c r="O2460" s="53"/>
    </row>
    <row r="2461">
      <c r="A2461" s="167" t="s">
        <v>600</v>
      </c>
      <c r="B2461" s="109" t="s">
        <v>308</v>
      </c>
      <c r="C2461" s="53"/>
      <c r="D2461" s="112" t="s">
        <v>288</v>
      </c>
      <c r="E2461" s="53"/>
      <c r="F2461" s="53"/>
      <c r="G2461" s="190" t="s">
        <v>164</v>
      </c>
      <c r="H2461" s="28">
        <v>1.0</v>
      </c>
      <c r="I2461" s="190" t="s">
        <v>7</v>
      </c>
      <c r="J2461" s="56"/>
      <c r="K2461" s="190" t="s">
        <v>7</v>
      </c>
      <c r="L2461" s="56"/>
      <c r="M2461" s="53"/>
      <c r="N2461" s="53"/>
      <c r="O2461" s="53"/>
    </row>
    <row r="2462">
      <c r="A2462" s="167" t="s">
        <v>600</v>
      </c>
      <c r="B2462" s="109" t="s">
        <v>308</v>
      </c>
      <c r="C2462" s="53"/>
      <c r="D2462" s="112" t="s">
        <v>288</v>
      </c>
      <c r="E2462" s="53"/>
      <c r="F2462" s="53"/>
      <c r="G2462" s="190" t="s">
        <v>165</v>
      </c>
      <c r="H2462" s="28">
        <v>1.0</v>
      </c>
      <c r="I2462" s="190" t="s">
        <v>7</v>
      </c>
      <c r="J2462" s="56"/>
      <c r="K2462" s="190" t="s">
        <v>7</v>
      </c>
      <c r="L2462" s="56"/>
      <c r="M2462" s="53"/>
      <c r="N2462" s="53"/>
      <c r="O2462" s="53"/>
    </row>
    <row r="2463">
      <c r="A2463" s="167" t="s">
        <v>600</v>
      </c>
      <c r="B2463" s="109" t="s">
        <v>308</v>
      </c>
      <c r="C2463" s="53"/>
      <c r="D2463" s="112" t="s">
        <v>288</v>
      </c>
      <c r="E2463" s="53"/>
      <c r="F2463" s="53"/>
      <c r="G2463" s="190" t="s">
        <v>166</v>
      </c>
      <c r="H2463" s="28">
        <v>1.0</v>
      </c>
      <c r="I2463" s="190" t="s">
        <v>7</v>
      </c>
      <c r="J2463" s="56"/>
      <c r="K2463" s="190" t="s">
        <v>7</v>
      </c>
      <c r="L2463" s="56"/>
      <c r="M2463" s="53"/>
      <c r="N2463" s="53"/>
      <c r="O2463" s="53"/>
    </row>
    <row r="2464">
      <c r="A2464" s="167" t="s">
        <v>600</v>
      </c>
      <c r="B2464" s="109" t="s">
        <v>308</v>
      </c>
      <c r="C2464" s="53"/>
      <c r="D2464" s="112" t="s">
        <v>288</v>
      </c>
      <c r="E2464" s="53"/>
      <c r="F2464" s="53"/>
      <c r="G2464" s="190" t="s">
        <v>167</v>
      </c>
      <c r="H2464" s="28">
        <v>1.0</v>
      </c>
      <c r="I2464" s="190" t="s">
        <v>7</v>
      </c>
      <c r="J2464" s="56"/>
      <c r="K2464" s="190" t="s">
        <v>7</v>
      </c>
      <c r="L2464" s="56"/>
      <c r="M2464" s="53"/>
      <c r="N2464" s="53"/>
      <c r="O2464" s="53"/>
    </row>
    <row r="2465">
      <c r="A2465" s="167" t="s">
        <v>600</v>
      </c>
      <c r="B2465" s="109" t="s">
        <v>308</v>
      </c>
      <c r="C2465" s="53"/>
      <c r="D2465" s="112" t="s">
        <v>288</v>
      </c>
      <c r="E2465" s="53"/>
      <c r="F2465" s="53"/>
      <c r="G2465" s="190" t="s">
        <v>20</v>
      </c>
      <c r="H2465" s="28">
        <v>1.0</v>
      </c>
      <c r="I2465" s="190" t="s">
        <v>7</v>
      </c>
      <c r="J2465" s="56"/>
      <c r="K2465" s="190" t="s">
        <v>7</v>
      </c>
      <c r="L2465" s="56"/>
      <c r="M2465" s="53"/>
      <c r="N2465" s="53"/>
      <c r="O2465" s="53"/>
    </row>
    <row r="2466">
      <c r="A2466" s="167" t="s">
        <v>600</v>
      </c>
      <c r="B2466" s="109" t="s">
        <v>309</v>
      </c>
      <c r="C2466" s="53"/>
      <c r="D2466" s="112" t="s">
        <v>288</v>
      </c>
      <c r="E2466" s="53"/>
      <c r="F2466" s="53"/>
      <c r="G2466" s="190" t="s">
        <v>21</v>
      </c>
      <c r="H2466" s="28">
        <v>1.0</v>
      </c>
      <c r="I2466" s="190" t="s">
        <v>4</v>
      </c>
      <c r="J2466" s="56"/>
      <c r="K2466" s="190" t="s">
        <v>4</v>
      </c>
      <c r="L2466" s="56"/>
      <c r="M2466" s="53"/>
      <c r="N2466" s="53"/>
      <c r="O2466" s="53"/>
    </row>
    <row r="2467">
      <c r="A2467" s="167" t="s">
        <v>600</v>
      </c>
      <c r="B2467" s="109" t="s">
        <v>309</v>
      </c>
      <c r="C2467" s="53"/>
      <c r="D2467" s="112" t="s">
        <v>288</v>
      </c>
      <c r="E2467" s="53"/>
      <c r="F2467" s="53"/>
      <c r="G2467" s="190" t="s">
        <v>13</v>
      </c>
      <c r="H2467" s="28">
        <v>1.0</v>
      </c>
      <c r="I2467" s="190" t="s">
        <v>4</v>
      </c>
      <c r="J2467" s="56"/>
      <c r="K2467" s="190" t="s">
        <v>4</v>
      </c>
      <c r="L2467" s="56"/>
      <c r="M2467" s="53"/>
      <c r="N2467" s="53"/>
      <c r="O2467" s="53"/>
    </row>
    <row r="2468">
      <c r="A2468" s="167" t="s">
        <v>600</v>
      </c>
      <c r="B2468" s="109" t="s">
        <v>309</v>
      </c>
      <c r="C2468" s="53"/>
      <c r="D2468" s="112" t="s">
        <v>288</v>
      </c>
      <c r="E2468" s="53"/>
      <c r="F2468" s="53"/>
      <c r="G2468" s="149" t="s">
        <v>14</v>
      </c>
      <c r="H2468" s="28">
        <v>1.0</v>
      </c>
      <c r="I2468" s="190" t="s">
        <v>4</v>
      </c>
      <c r="J2468" s="56"/>
      <c r="K2468" s="190" t="s">
        <v>4</v>
      </c>
      <c r="L2468" s="56"/>
      <c r="M2468" s="53"/>
      <c r="N2468" s="53"/>
      <c r="O2468" s="53"/>
    </row>
    <row r="2469">
      <c r="A2469" s="167" t="s">
        <v>600</v>
      </c>
      <c r="B2469" s="109" t="s">
        <v>309</v>
      </c>
      <c r="C2469" s="53"/>
      <c r="D2469" s="112" t="s">
        <v>288</v>
      </c>
      <c r="E2469" s="53"/>
      <c r="F2469" s="53"/>
      <c r="G2469" s="190" t="s">
        <v>15</v>
      </c>
      <c r="H2469" s="28">
        <v>1.0</v>
      </c>
      <c r="I2469" s="190" t="s">
        <v>4</v>
      </c>
      <c r="J2469" s="56"/>
      <c r="K2469" s="190" t="s">
        <v>4</v>
      </c>
      <c r="L2469" s="56"/>
      <c r="M2469" s="53"/>
      <c r="N2469" s="53"/>
      <c r="O2469" s="53"/>
    </row>
    <row r="2470">
      <c r="A2470" s="167" t="s">
        <v>600</v>
      </c>
      <c r="B2470" s="109" t="s">
        <v>309</v>
      </c>
      <c r="C2470" s="53"/>
      <c r="D2470" s="112" t="s">
        <v>288</v>
      </c>
      <c r="E2470" s="53"/>
      <c r="F2470" s="53"/>
      <c r="G2470" s="190" t="s">
        <v>16</v>
      </c>
      <c r="H2470" s="28">
        <v>1.0</v>
      </c>
      <c r="I2470" s="190" t="s">
        <v>4</v>
      </c>
      <c r="J2470" s="56"/>
      <c r="K2470" s="190" t="s">
        <v>4</v>
      </c>
      <c r="L2470" s="56"/>
      <c r="M2470" s="53"/>
      <c r="N2470" s="53"/>
      <c r="O2470" s="53"/>
    </row>
    <row r="2471">
      <c r="A2471" s="167" t="s">
        <v>600</v>
      </c>
      <c r="B2471" s="109" t="s">
        <v>309</v>
      </c>
      <c r="C2471" s="53"/>
      <c r="D2471" s="112" t="s">
        <v>288</v>
      </c>
      <c r="E2471" s="53"/>
      <c r="F2471" s="53"/>
      <c r="G2471" s="190" t="s">
        <v>17</v>
      </c>
      <c r="H2471" s="28">
        <v>1.0</v>
      </c>
      <c r="I2471" s="190" t="s">
        <v>4</v>
      </c>
      <c r="J2471" s="56"/>
      <c r="K2471" s="190" t="s">
        <v>4</v>
      </c>
      <c r="L2471" s="56"/>
      <c r="M2471" s="53"/>
      <c r="N2471" s="53"/>
      <c r="O2471" s="53"/>
    </row>
    <row r="2472">
      <c r="A2472" s="167" t="s">
        <v>600</v>
      </c>
      <c r="B2472" s="109" t="s">
        <v>309</v>
      </c>
      <c r="C2472" s="53"/>
      <c r="D2472" s="112" t="s">
        <v>288</v>
      </c>
      <c r="E2472" s="53"/>
      <c r="F2472" s="53"/>
      <c r="G2472" s="190" t="s">
        <v>18</v>
      </c>
      <c r="H2472" s="28">
        <v>1.0</v>
      </c>
      <c r="I2472" s="190" t="s">
        <v>4</v>
      </c>
      <c r="J2472" s="56"/>
      <c r="K2472" s="190" t="s">
        <v>4</v>
      </c>
      <c r="L2472" s="56"/>
      <c r="M2472" s="53"/>
      <c r="N2472" s="53"/>
      <c r="O2472" s="53"/>
    </row>
    <row r="2473">
      <c r="A2473" s="167" t="s">
        <v>600</v>
      </c>
      <c r="B2473" s="109" t="s">
        <v>309</v>
      </c>
      <c r="C2473" s="53"/>
      <c r="D2473" s="112" t="s">
        <v>288</v>
      </c>
      <c r="E2473" s="53"/>
      <c r="F2473" s="53"/>
      <c r="G2473" s="190" t="s">
        <v>19</v>
      </c>
      <c r="H2473" s="28">
        <v>1.0</v>
      </c>
      <c r="I2473" s="190" t="s">
        <v>4</v>
      </c>
      <c r="J2473" s="56"/>
      <c r="K2473" s="190" t="s">
        <v>4</v>
      </c>
      <c r="L2473" s="56"/>
      <c r="M2473" s="53"/>
      <c r="N2473" s="53"/>
      <c r="O2473" s="53"/>
    </row>
    <row r="2474">
      <c r="A2474" s="167" t="s">
        <v>600</v>
      </c>
      <c r="B2474" s="109" t="s">
        <v>309</v>
      </c>
      <c r="C2474" s="53"/>
      <c r="D2474" s="112" t="s">
        <v>288</v>
      </c>
      <c r="E2474" s="53"/>
      <c r="F2474" s="53"/>
      <c r="G2474" s="190" t="s">
        <v>20</v>
      </c>
      <c r="H2474" s="28">
        <v>1.0</v>
      </c>
      <c r="I2474" s="190" t="s">
        <v>4</v>
      </c>
      <c r="J2474" s="56"/>
      <c r="K2474" s="190" t="s">
        <v>4</v>
      </c>
      <c r="L2474" s="56"/>
      <c r="M2474" s="53"/>
      <c r="N2474" s="53"/>
      <c r="O2474" s="53"/>
    </row>
    <row r="2475">
      <c r="A2475" s="167" t="s">
        <v>600</v>
      </c>
      <c r="B2475" s="109" t="s">
        <v>309</v>
      </c>
      <c r="C2475" s="53"/>
      <c r="D2475" s="112" t="s">
        <v>288</v>
      </c>
      <c r="E2475" s="53"/>
      <c r="F2475" s="53"/>
      <c r="G2475" s="190" t="s">
        <v>21</v>
      </c>
      <c r="H2475" s="28">
        <v>1.0</v>
      </c>
      <c r="I2475" s="190" t="s">
        <v>7</v>
      </c>
      <c r="J2475" s="56"/>
      <c r="K2475" s="190" t="s">
        <v>7</v>
      </c>
      <c r="L2475" s="56"/>
      <c r="M2475" s="53"/>
      <c r="N2475" s="53"/>
      <c r="O2475" s="53"/>
    </row>
    <row r="2476">
      <c r="A2476" s="167" t="s">
        <v>600</v>
      </c>
      <c r="B2476" s="109" t="s">
        <v>309</v>
      </c>
      <c r="C2476" s="53"/>
      <c r="D2476" s="112" t="s">
        <v>288</v>
      </c>
      <c r="E2476" s="53"/>
      <c r="F2476" s="53"/>
      <c r="G2476" s="190" t="s">
        <v>161</v>
      </c>
      <c r="H2476" s="28">
        <v>1.0</v>
      </c>
      <c r="I2476" s="190" t="s">
        <v>7</v>
      </c>
      <c r="J2476" s="56"/>
      <c r="K2476" s="190" t="s">
        <v>7</v>
      </c>
      <c r="L2476" s="56"/>
      <c r="M2476" s="53"/>
      <c r="N2476" s="53"/>
      <c r="O2476" s="53"/>
    </row>
    <row r="2477">
      <c r="A2477" s="167" t="s">
        <v>600</v>
      </c>
      <c r="B2477" s="109" t="s">
        <v>309</v>
      </c>
      <c r="C2477" s="53"/>
      <c r="D2477" s="112" t="s">
        <v>288</v>
      </c>
      <c r="E2477" s="53"/>
      <c r="F2477" s="53"/>
      <c r="G2477" s="190" t="s">
        <v>162</v>
      </c>
      <c r="H2477" s="28">
        <v>1.0</v>
      </c>
      <c r="I2477" s="190" t="s">
        <v>7</v>
      </c>
      <c r="J2477" s="56"/>
      <c r="K2477" s="190" t="s">
        <v>7</v>
      </c>
      <c r="L2477" s="56"/>
      <c r="M2477" s="53"/>
      <c r="N2477" s="53"/>
      <c r="O2477" s="53"/>
    </row>
    <row r="2478">
      <c r="A2478" s="167" t="s">
        <v>600</v>
      </c>
      <c r="B2478" s="109" t="s">
        <v>309</v>
      </c>
      <c r="C2478" s="53"/>
      <c r="D2478" s="112" t="s">
        <v>288</v>
      </c>
      <c r="E2478" s="53"/>
      <c r="F2478" s="53"/>
      <c r="G2478" s="190" t="s">
        <v>163</v>
      </c>
      <c r="H2478" s="28">
        <v>1.0</v>
      </c>
      <c r="I2478" s="190" t="s">
        <v>7</v>
      </c>
      <c r="J2478" s="195">
        <v>700.0</v>
      </c>
      <c r="K2478" s="190" t="s">
        <v>7</v>
      </c>
      <c r="L2478" s="195">
        <v>700.0</v>
      </c>
      <c r="M2478" s="53"/>
      <c r="N2478" s="53"/>
      <c r="O2478" s="53"/>
    </row>
    <row r="2479">
      <c r="A2479" s="167" t="s">
        <v>600</v>
      </c>
      <c r="B2479" s="109" t="s">
        <v>309</v>
      </c>
      <c r="C2479" s="53"/>
      <c r="D2479" s="112" t="s">
        <v>288</v>
      </c>
      <c r="E2479" s="53"/>
      <c r="F2479" s="53"/>
      <c r="G2479" s="190" t="s">
        <v>164</v>
      </c>
      <c r="H2479" s="28">
        <v>1.0</v>
      </c>
      <c r="I2479" s="190" t="s">
        <v>7</v>
      </c>
      <c r="J2479" s="195">
        <v>800.0</v>
      </c>
      <c r="K2479" s="190" t="s">
        <v>7</v>
      </c>
      <c r="L2479" s="195">
        <v>800.0</v>
      </c>
      <c r="M2479" s="53"/>
      <c r="N2479" s="53"/>
      <c r="O2479" s="53"/>
    </row>
    <row r="2480">
      <c r="A2480" s="167" t="s">
        <v>600</v>
      </c>
      <c r="B2480" s="109" t="s">
        <v>309</v>
      </c>
      <c r="C2480" s="53"/>
      <c r="D2480" s="112" t="s">
        <v>288</v>
      </c>
      <c r="E2480" s="53"/>
      <c r="F2480" s="53"/>
      <c r="G2480" s="190" t="s">
        <v>165</v>
      </c>
      <c r="H2480" s="28">
        <v>1.0</v>
      </c>
      <c r="I2480" s="190" t="s">
        <v>7</v>
      </c>
      <c r="J2480" s="195"/>
      <c r="K2480" s="190" t="s">
        <v>7</v>
      </c>
      <c r="L2480" s="195"/>
      <c r="M2480" s="53"/>
      <c r="N2480" s="53"/>
      <c r="O2480" s="53"/>
    </row>
    <row r="2481">
      <c r="A2481" s="167" t="s">
        <v>600</v>
      </c>
      <c r="B2481" s="109" t="s">
        <v>309</v>
      </c>
      <c r="C2481" s="53"/>
      <c r="D2481" s="112" t="s">
        <v>288</v>
      </c>
      <c r="E2481" s="53"/>
      <c r="F2481" s="53"/>
      <c r="G2481" s="190" t="s">
        <v>166</v>
      </c>
      <c r="H2481" s="28">
        <v>1.0</v>
      </c>
      <c r="I2481" s="190" t="s">
        <v>7</v>
      </c>
      <c r="J2481" s="195"/>
      <c r="K2481" s="190" t="s">
        <v>7</v>
      </c>
      <c r="L2481" s="195"/>
      <c r="M2481" s="53"/>
      <c r="N2481" s="53"/>
      <c r="O2481" s="53"/>
    </row>
    <row r="2482">
      <c r="A2482" s="167" t="s">
        <v>600</v>
      </c>
      <c r="B2482" s="109" t="s">
        <v>309</v>
      </c>
      <c r="C2482" s="53"/>
      <c r="D2482" s="112" t="s">
        <v>288</v>
      </c>
      <c r="E2482" s="53"/>
      <c r="F2482" s="53"/>
      <c r="G2482" s="190" t="s">
        <v>167</v>
      </c>
      <c r="H2482" s="28">
        <v>1.0</v>
      </c>
      <c r="I2482" s="190" t="s">
        <v>7</v>
      </c>
      <c r="J2482" s="195"/>
      <c r="K2482" s="190" t="s">
        <v>7</v>
      </c>
      <c r="L2482" s="195"/>
      <c r="M2482" s="53"/>
      <c r="N2482" s="53"/>
      <c r="O2482" s="53"/>
    </row>
    <row r="2483">
      <c r="A2483" s="167" t="s">
        <v>600</v>
      </c>
      <c r="B2483" s="109" t="s">
        <v>309</v>
      </c>
      <c r="C2483" s="53"/>
      <c r="D2483" s="112" t="s">
        <v>288</v>
      </c>
      <c r="E2483" s="53"/>
      <c r="F2483" s="53"/>
      <c r="G2483" s="190" t="s">
        <v>20</v>
      </c>
      <c r="H2483" s="28">
        <v>1.0</v>
      </c>
      <c r="I2483" s="190" t="s">
        <v>7</v>
      </c>
      <c r="J2483" s="195"/>
      <c r="K2483" s="190" t="s">
        <v>7</v>
      </c>
      <c r="L2483" s="195"/>
      <c r="M2483" s="53"/>
      <c r="N2483" s="53"/>
      <c r="O2483" s="53"/>
    </row>
    <row r="2484">
      <c r="A2484" s="167" t="s">
        <v>600</v>
      </c>
      <c r="B2484" s="109" t="s">
        <v>310</v>
      </c>
      <c r="C2484" s="53"/>
      <c r="D2484" s="112" t="s">
        <v>288</v>
      </c>
      <c r="E2484" s="53"/>
      <c r="F2484" s="53"/>
      <c r="G2484" s="190" t="s">
        <v>21</v>
      </c>
      <c r="H2484" s="28">
        <v>1.0</v>
      </c>
      <c r="I2484" s="190" t="s">
        <v>4</v>
      </c>
      <c r="J2484" s="56">
        <v>577.0</v>
      </c>
      <c r="K2484" s="190" t="s">
        <v>4</v>
      </c>
      <c r="L2484" s="56">
        <v>577.0</v>
      </c>
      <c r="M2484" s="53"/>
      <c r="N2484" s="53"/>
      <c r="O2484" s="53"/>
    </row>
    <row r="2485">
      <c r="A2485" s="167" t="s">
        <v>600</v>
      </c>
      <c r="B2485" s="109" t="s">
        <v>310</v>
      </c>
      <c r="C2485" s="53"/>
      <c r="D2485" s="112" t="s">
        <v>288</v>
      </c>
      <c r="E2485" s="53"/>
      <c r="F2485" s="53"/>
      <c r="G2485" s="190" t="s">
        <v>13</v>
      </c>
      <c r="H2485" s="28">
        <v>1.0</v>
      </c>
      <c r="I2485" s="190" t="s">
        <v>4</v>
      </c>
      <c r="J2485" s="195"/>
      <c r="K2485" s="190" t="s">
        <v>4</v>
      </c>
      <c r="L2485" s="195"/>
      <c r="M2485" s="53"/>
      <c r="N2485" s="53"/>
      <c r="O2485" s="53"/>
    </row>
    <row r="2486">
      <c r="A2486" s="167" t="s">
        <v>600</v>
      </c>
      <c r="B2486" s="109" t="s">
        <v>310</v>
      </c>
      <c r="C2486" s="53"/>
      <c r="D2486" s="112" t="s">
        <v>288</v>
      </c>
      <c r="E2486" s="53"/>
      <c r="F2486" s="53"/>
      <c r="G2486" s="149" t="s">
        <v>14</v>
      </c>
      <c r="H2486" s="28">
        <v>1.0</v>
      </c>
      <c r="I2486" s="190" t="s">
        <v>4</v>
      </c>
      <c r="J2486" s="195"/>
      <c r="K2486" s="190" t="s">
        <v>4</v>
      </c>
      <c r="L2486" s="195"/>
      <c r="M2486" s="53"/>
      <c r="N2486" s="53"/>
      <c r="O2486" s="53"/>
    </row>
    <row r="2487">
      <c r="A2487" s="167" t="s">
        <v>600</v>
      </c>
      <c r="B2487" s="109" t="s">
        <v>310</v>
      </c>
      <c r="C2487" s="53"/>
      <c r="D2487" s="112" t="s">
        <v>288</v>
      </c>
      <c r="E2487" s="53"/>
      <c r="F2487" s="53"/>
      <c r="G2487" s="190" t="s">
        <v>15</v>
      </c>
      <c r="H2487" s="28">
        <v>1.0</v>
      </c>
      <c r="I2487" s="190" t="s">
        <v>4</v>
      </c>
      <c r="J2487" s="195"/>
      <c r="K2487" s="190" t="s">
        <v>4</v>
      </c>
      <c r="L2487" s="195"/>
      <c r="M2487" s="53"/>
      <c r="N2487" s="53"/>
      <c r="O2487" s="53"/>
    </row>
    <row r="2488">
      <c r="A2488" s="167" t="s">
        <v>600</v>
      </c>
      <c r="B2488" s="109" t="s">
        <v>310</v>
      </c>
      <c r="C2488" s="53"/>
      <c r="D2488" s="112" t="s">
        <v>288</v>
      </c>
      <c r="E2488" s="53"/>
      <c r="F2488" s="53"/>
      <c r="G2488" s="190" t="s">
        <v>16</v>
      </c>
      <c r="H2488" s="28">
        <v>1.0</v>
      </c>
      <c r="I2488" s="190" t="s">
        <v>4</v>
      </c>
      <c r="J2488" s="195"/>
      <c r="K2488" s="190" t="s">
        <v>4</v>
      </c>
      <c r="L2488" s="195"/>
      <c r="M2488" s="53"/>
      <c r="N2488" s="53"/>
      <c r="O2488" s="53"/>
    </row>
    <row r="2489">
      <c r="A2489" s="167" t="s">
        <v>600</v>
      </c>
      <c r="B2489" s="109" t="s">
        <v>310</v>
      </c>
      <c r="C2489" s="53"/>
      <c r="D2489" s="112" t="s">
        <v>288</v>
      </c>
      <c r="E2489" s="53"/>
      <c r="F2489" s="53"/>
      <c r="G2489" s="190" t="s">
        <v>17</v>
      </c>
      <c r="H2489" s="28">
        <v>1.0</v>
      </c>
      <c r="I2489" s="190" t="s">
        <v>4</v>
      </c>
      <c r="J2489" s="195"/>
      <c r="K2489" s="190" t="s">
        <v>4</v>
      </c>
      <c r="L2489" s="195"/>
      <c r="M2489" s="53"/>
      <c r="N2489" s="53"/>
      <c r="O2489" s="53"/>
    </row>
    <row r="2490">
      <c r="A2490" s="167" t="s">
        <v>600</v>
      </c>
      <c r="B2490" s="109" t="s">
        <v>310</v>
      </c>
      <c r="C2490" s="53"/>
      <c r="D2490" s="112" t="s">
        <v>288</v>
      </c>
      <c r="E2490" s="53"/>
      <c r="F2490" s="53"/>
      <c r="G2490" s="190" t="s">
        <v>18</v>
      </c>
      <c r="H2490" s="28">
        <v>1.0</v>
      </c>
      <c r="I2490" s="190" t="s">
        <v>4</v>
      </c>
      <c r="J2490" s="195"/>
      <c r="K2490" s="190" t="s">
        <v>4</v>
      </c>
      <c r="L2490" s="195"/>
      <c r="M2490" s="53"/>
      <c r="N2490" s="53"/>
      <c r="O2490" s="53"/>
    </row>
    <row r="2491">
      <c r="A2491" s="167" t="s">
        <v>600</v>
      </c>
      <c r="B2491" s="109" t="s">
        <v>310</v>
      </c>
      <c r="C2491" s="53"/>
      <c r="D2491" s="112" t="s">
        <v>288</v>
      </c>
      <c r="E2491" s="53"/>
      <c r="F2491" s="53"/>
      <c r="G2491" s="190" t="s">
        <v>19</v>
      </c>
      <c r="H2491" s="28">
        <v>1.0</v>
      </c>
      <c r="I2491" s="190" t="s">
        <v>4</v>
      </c>
      <c r="J2491" s="195"/>
      <c r="K2491" s="190" t="s">
        <v>4</v>
      </c>
      <c r="L2491" s="195"/>
      <c r="M2491" s="53"/>
      <c r="N2491" s="53"/>
      <c r="O2491" s="53"/>
    </row>
    <row r="2492">
      <c r="A2492" s="167" t="s">
        <v>600</v>
      </c>
      <c r="B2492" s="109" t="s">
        <v>310</v>
      </c>
      <c r="C2492" s="53"/>
      <c r="D2492" s="112" t="s">
        <v>288</v>
      </c>
      <c r="E2492" s="53"/>
      <c r="F2492" s="53"/>
      <c r="G2492" s="190" t="s">
        <v>20</v>
      </c>
      <c r="H2492" s="28">
        <v>1.0</v>
      </c>
      <c r="I2492" s="190" t="s">
        <v>4</v>
      </c>
      <c r="J2492" s="56"/>
      <c r="K2492" s="190" t="s">
        <v>4</v>
      </c>
      <c r="L2492" s="56"/>
      <c r="M2492" s="53"/>
      <c r="N2492" s="53"/>
      <c r="O2492" s="53"/>
    </row>
    <row r="2493">
      <c r="A2493" s="167" t="s">
        <v>600</v>
      </c>
      <c r="B2493" s="109" t="s">
        <v>310</v>
      </c>
      <c r="C2493" s="53"/>
      <c r="D2493" s="112" t="s">
        <v>288</v>
      </c>
      <c r="E2493" s="53"/>
      <c r="F2493" s="53"/>
      <c r="G2493" s="190" t="s">
        <v>21</v>
      </c>
      <c r="H2493" s="28">
        <v>1.0</v>
      </c>
      <c r="I2493" s="190" t="s">
        <v>7</v>
      </c>
      <c r="J2493" s="56"/>
      <c r="K2493" s="190" t="s">
        <v>7</v>
      </c>
      <c r="L2493" s="56"/>
      <c r="M2493" s="53"/>
      <c r="N2493" s="53"/>
      <c r="O2493" s="53"/>
    </row>
    <row r="2494">
      <c r="A2494" s="167" t="s">
        <v>600</v>
      </c>
      <c r="B2494" s="109" t="s">
        <v>310</v>
      </c>
      <c r="C2494" s="53"/>
      <c r="D2494" s="112" t="s">
        <v>288</v>
      </c>
      <c r="E2494" s="53"/>
      <c r="F2494" s="53"/>
      <c r="G2494" s="190" t="s">
        <v>161</v>
      </c>
      <c r="H2494" s="28">
        <v>1.0</v>
      </c>
      <c r="I2494" s="190" t="s">
        <v>7</v>
      </c>
      <c r="J2494" s="56"/>
      <c r="K2494" s="190" t="s">
        <v>7</v>
      </c>
      <c r="L2494" s="56"/>
      <c r="M2494" s="53"/>
      <c r="N2494" s="53"/>
      <c r="O2494" s="53"/>
    </row>
    <row r="2495">
      <c r="A2495" s="167" t="s">
        <v>600</v>
      </c>
      <c r="B2495" s="109" t="s">
        <v>310</v>
      </c>
      <c r="C2495" s="53"/>
      <c r="D2495" s="112" t="s">
        <v>288</v>
      </c>
      <c r="E2495" s="53"/>
      <c r="F2495" s="53"/>
      <c r="G2495" s="190" t="s">
        <v>162</v>
      </c>
      <c r="H2495" s="28">
        <v>1.0</v>
      </c>
      <c r="I2495" s="190" t="s">
        <v>7</v>
      </c>
      <c r="J2495" s="56"/>
      <c r="K2495" s="190" t="s">
        <v>7</v>
      </c>
      <c r="L2495" s="56"/>
      <c r="M2495" s="53"/>
      <c r="N2495" s="53"/>
      <c r="O2495" s="53"/>
    </row>
    <row r="2496">
      <c r="A2496" s="167" t="s">
        <v>600</v>
      </c>
      <c r="B2496" s="109" t="s">
        <v>310</v>
      </c>
      <c r="C2496" s="53"/>
      <c r="D2496" s="112" t="s">
        <v>288</v>
      </c>
      <c r="E2496" s="53"/>
      <c r="F2496" s="53"/>
      <c r="G2496" s="190" t="s">
        <v>163</v>
      </c>
      <c r="H2496" s="28">
        <v>1.0</v>
      </c>
      <c r="I2496" s="190" t="s">
        <v>7</v>
      </c>
      <c r="J2496" s="56"/>
      <c r="K2496" s="190" t="s">
        <v>7</v>
      </c>
      <c r="L2496" s="56"/>
      <c r="M2496" s="53"/>
      <c r="N2496" s="53"/>
      <c r="O2496" s="53"/>
    </row>
    <row r="2497">
      <c r="A2497" s="167" t="s">
        <v>600</v>
      </c>
      <c r="B2497" s="109" t="s">
        <v>310</v>
      </c>
      <c r="C2497" s="53"/>
      <c r="D2497" s="112" t="s">
        <v>288</v>
      </c>
      <c r="E2497" s="53"/>
      <c r="F2497" s="53"/>
      <c r="G2497" s="190" t="s">
        <v>164</v>
      </c>
      <c r="H2497" s="28">
        <v>1.0</v>
      </c>
      <c r="I2497" s="190" t="s">
        <v>7</v>
      </c>
      <c r="J2497" s="56"/>
      <c r="K2497" s="190" t="s">
        <v>7</v>
      </c>
      <c r="L2497" s="56"/>
      <c r="M2497" s="53"/>
      <c r="N2497" s="53"/>
      <c r="O2497" s="53"/>
    </row>
    <row r="2498">
      <c r="A2498" s="167" t="s">
        <v>600</v>
      </c>
      <c r="B2498" s="109" t="s">
        <v>310</v>
      </c>
      <c r="C2498" s="53"/>
      <c r="D2498" s="112" t="s">
        <v>288</v>
      </c>
      <c r="E2498" s="53"/>
      <c r="F2498" s="53"/>
      <c r="G2498" s="190" t="s">
        <v>165</v>
      </c>
      <c r="H2498" s="28">
        <v>1.0</v>
      </c>
      <c r="I2498" s="190" t="s">
        <v>7</v>
      </c>
      <c r="J2498" s="56"/>
      <c r="K2498" s="190" t="s">
        <v>7</v>
      </c>
      <c r="L2498" s="56"/>
      <c r="M2498" s="53"/>
      <c r="N2498" s="53"/>
      <c r="O2498" s="53"/>
    </row>
    <row r="2499">
      <c r="A2499" s="167" t="s">
        <v>600</v>
      </c>
      <c r="B2499" s="109" t="s">
        <v>310</v>
      </c>
      <c r="C2499" s="53"/>
      <c r="D2499" s="112" t="s">
        <v>288</v>
      </c>
      <c r="E2499" s="53"/>
      <c r="F2499" s="53"/>
      <c r="G2499" s="190" t="s">
        <v>166</v>
      </c>
      <c r="H2499" s="28">
        <v>1.0</v>
      </c>
      <c r="I2499" s="190" t="s">
        <v>7</v>
      </c>
      <c r="J2499" s="56"/>
      <c r="K2499" s="190" t="s">
        <v>7</v>
      </c>
      <c r="L2499" s="56"/>
      <c r="M2499" s="53"/>
      <c r="N2499" s="53"/>
      <c r="O2499" s="53"/>
    </row>
    <row r="2500">
      <c r="A2500" s="167" t="s">
        <v>600</v>
      </c>
      <c r="B2500" s="109" t="s">
        <v>310</v>
      </c>
      <c r="C2500" s="53"/>
      <c r="D2500" s="112" t="s">
        <v>288</v>
      </c>
      <c r="E2500" s="53"/>
      <c r="F2500" s="53"/>
      <c r="G2500" s="190" t="s">
        <v>167</v>
      </c>
      <c r="H2500" s="28">
        <v>1.0</v>
      </c>
      <c r="I2500" s="190" t="s">
        <v>7</v>
      </c>
      <c r="J2500" s="56"/>
      <c r="K2500" s="190" t="s">
        <v>7</v>
      </c>
      <c r="L2500" s="56"/>
      <c r="M2500" s="53"/>
      <c r="N2500" s="53"/>
      <c r="O2500" s="53"/>
    </row>
    <row r="2501">
      <c r="A2501" s="167" t="s">
        <v>600</v>
      </c>
      <c r="B2501" s="109" t="s">
        <v>310</v>
      </c>
      <c r="C2501" s="53"/>
      <c r="D2501" s="112" t="s">
        <v>288</v>
      </c>
      <c r="E2501" s="53"/>
      <c r="F2501" s="53"/>
      <c r="G2501" s="190" t="s">
        <v>20</v>
      </c>
      <c r="H2501" s="28">
        <v>1.0</v>
      </c>
      <c r="I2501" s="190" t="s">
        <v>7</v>
      </c>
      <c r="J2501" s="56"/>
      <c r="K2501" s="190" t="s">
        <v>7</v>
      </c>
      <c r="L2501" s="56"/>
      <c r="M2501" s="53"/>
      <c r="N2501" s="53"/>
      <c r="O2501" s="53"/>
    </row>
    <row r="2502">
      <c r="A2502" s="167" t="s">
        <v>600</v>
      </c>
      <c r="B2502" s="109" t="s">
        <v>311</v>
      </c>
      <c r="C2502" s="53"/>
      <c r="D2502" s="112" t="s">
        <v>288</v>
      </c>
      <c r="E2502" s="53"/>
      <c r="F2502" s="53"/>
      <c r="G2502" s="190" t="s">
        <v>21</v>
      </c>
      <c r="H2502" s="28">
        <v>1.0</v>
      </c>
      <c r="I2502" s="190" t="s">
        <v>4</v>
      </c>
      <c r="J2502" s="56"/>
      <c r="K2502" s="190" t="s">
        <v>4</v>
      </c>
      <c r="L2502" s="56"/>
      <c r="M2502" s="53"/>
      <c r="N2502" s="53"/>
      <c r="O2502" s="53"/>
    </row>
    <row r="2503">
      <c r="A2503" s="167" t="s">
        <v>600</v>
      </c>
      <c r="B2503" s="109" t="s">
        <v>311</v>
      </c>
      <c r="C2503" s="53"/>
      <c r="D2503" s="112" t="s">
        <v>288</v>
      </c>
      <c r="E2503" s="53"/>
      <c r="F2503" s="53"/>
      <c r="G2503" s="190" t="s">
        <v>13</v>
      </c>
      <c r="H2503" s="28">
        <v>1.0</v>
      </c>
      <c r="I2503" s="190" t="s">
        <v>4</v>
      </c>
      <c r="J2503" s="56"/>
      <c r="K2503" s="190" t="s">
        <v>4</v>
      </c>
      <c r="L2503" s="56"/>
      <c r="M2503" s="53"/>
      <c r="N2503" s="53"/>
      <c r="O2503" s="53"/>
    </row>
    <row r="2504">
      <c r="A2504" s="167" t="s">
        <v>600</v>
      </c>
      <c r="B2504" s="109" t="s">
        <v>311</v>
      </c>
      <c r="C2504" s="53"/>
      <c r="D2504" s="112" t="s">
        <v>288</v>
      </c>
      <c r="E2504" s="53"/>
      <c r="F2504" s="53"/>
      <c r="G2504" s="149" t="s">
        <v>14</v>
      </c>
      <c r="H2504" s="28">
        <v>1.0</v>
      </c>
      <c r="I2504" s="190" t="s">
        <v>4</v>
      </c>
      <c r="J2504" s="56"/>
      <c r="K2504" s="190" t="s">
        <v>4</v>
      </c>
      <c r="L2504" s="56"/>
      <c r="M2504" s="53"/>
      <c r="N2504" s="53"/>
      <c r="O2504" s="53"/>
    </row>
    <row r="2505">
      <c r="A2505" s="167" t="s">
        <v>600</v>
      </c>
      <c r="B2505" s="109" t="s">
        <v>311</v>
      </c>
      <c r="C2505" s="53"/>
      <c r="D2505" s="112" t="s">
        <v>288</v>
      </c>
      <c r="E2505" s="53"/>
      <c r="F2505" s="53"/>
      <c r="G2505" s="190" t="s">
        <v>15</v>
      </c>
      <c r="H2505" s="28">
        <v>1.0</v>
      </c>
      <c r="I2505" s="190" t="s">
        <v>4</v>
      </c>
      <c r="J2505" s="56"/>
      <c r="K2505" s="190" t="s">
        <v>4</v>
      </c>
      <c r="L2505" s="56"/>
      <c r="M2505" s="53"/>
      <c r="N2505" s="53"/>
      <c r="O2505" s="53"/>
    </row>
    <row r="2506">
      <c r="A2506" s="167" t="s">
        <v>600</v>
      </c>
      <c r="B2506" s="109" t="s">
        <v>311</v>
      </c>
      <c r="C2506" s="53"/>
      <c r="D2506" s="112" t="s">
        <v>288</v>
      </c>
      <c r="E2506" s="53"/>
      <c r="F2506" s="53"/>
      <c r="G2506" s="190" t="s">
        <v>16</v>
      </c>
      <c r="H2506" s="28">
        <v>1.0</v>
      </c>
      <c r="I2506" s="190" t="s">
        <v>4</v>
      </c>
      <c r="J2506" s="56"/>
      <c r="K2506" s="190" t="s">
        <v>4</v>
      </c>
      <c r="L2506" s="56"/>
      <c r="M2506" s="53"/>
      <c r="N2506" s="53"/>
      <c r="O2506" s="53"/>
    </row>
    <row r="2507">
      <c r="A2507" s="167" t="s">
        <v>600</v>
      </c>
      <c r="B2507" s="109" t="s">
        <v>311</v>
      </c>
      <c r="C2507" s="53"/>
      <c r="D2507" s="112" t="s">
        <v>288</v>
      </c>
      <c r="E2507" s="53"/>
      <c r="F2507" s="53"/>
      <c r="G2507" s="190" t="s">
        <v>17</v>
      </c>
      <c r="H2507" s="28">
        <v>1.0</v>
      </c>
      <c r="I2507" s="190" t="s">
        <v>4</v>
      </c>
      <c r="J2507" s="56"/>
      <c r="K2507" s="190" t="s">
        <v>4</v>
      </c>
      <c r="L2507" s="56"/>
      <c r="M2507" s="53"/>
      <c r="N2507" s="53"/>
      <c r="O2507" s="53"/>
    </row>
    <row r="2508">
      <c r="A2508" s="167" t="s">
        <v>600</v>
      </c>
      <c r="B2508" s="109" t="s">
        <v>311</v>
      </c>
      <c r="C2508" s="53"/>
      <c r="D2508" s="112" t="s">
        <v>288</v>
      </c>
      <c r="E2508" s="53"/>
      <c r="F2508" s="53"/>
      <c r="G2508" s="190" t="s">
        <v>18</v>
      </c>
      <c r="H2508" s="28">
        <v>1.0</v>
      </c>
      <c r="I2508" s="190" t="s">
        <v>4</v>
      </c>
      <c r="J2508" s="56"/>
      <c r="K2508" s="190" t="s">
        <v>4</v>
      </c>
      <c r="L2508" s="56"/>
      <c r="M2508" s="53"/>
      <c r="N2508" s="53"/>
      <c r="O2508" s="53"/>
    </row>
    <row r="2509">
      <c r="A2509" s="167" t="s">
        <v>600</v>
      </c>
      <c r="B2509" s="109" t="s">
        <v>311</v>
      </c>
      <c r="C2509" s="53"/>
      <c r="D2509" s="112" t="s">
        <v>288</v>
      </c>
      <c r="E2509" s="53"/>
      <c r="F2509" s="53"/>
      <c r="G2509" s="190" t="s">
        <v>19</v>
      </c>
      <c r="H2509" s="28">
        <v>1.0</v>
      </c>
      <c r="I2509" s="190" t="s">
        <v>4</v>
      </c>
      <c r="J2509" s="56"/>
      <c r="K2509" s="190" t="s">
        <v>4</v>
      </c>
      <c r="L2509" s="56"/>
      <c r="M2509" s="53"/>
      <c r="N2509" s="53"/>
      <c r="O2509" s="53"/>
    </row>
    <row r="2510">
      <c r="A2510" s="167" t="s">
        <v>600</v>
      </c>
      <c r="B2510" s="109" t="s">
        <v>311</v>
      </c>
      <c r="C2510" s="53"/>
      <c r="D2510" s="112" t="s">
        <v>288</v>
      </c>
      <c r="E2510" s="53"/>
      <c r="F2510" s="53"/>
      <c r="G2510" s="190" t="s">
        <v>20</v>
      </c>
      <c r="H2510" s="28">
        <v>1.0</v>
      </c>
      <c r="I2510" s="190" t="s">
        <v>4</v>
      </c>
      <c r="J2510" s="56"/>
      <c r="K2510" s="190" t="s">
        <v>4</v>
      </c>
      <c r="L2510" s="56"/>
      <c r="M2510" s="53"/>
      <c r="N2510" s="53"/>
      <c r="O2510" s="53"/>
    </row>
    <row r="2511">
      <c r="A2511" s="167" t="s">
        <v>600</v>
      </c>
      <c r="B2511" s="109" t="s">
        <v>311</v>
      </c>
      <c r="C2511" s="53"/>
      <c r="D2511" s="112" t="s">
        <v>288</v>
      </c>
      <c r="E2511" s="53"/>
      <c r="F2511" s="53"/>
      <c r="G2511" s="190" t="s">
        <v>21</v>
      </c>
      <c r="H2511" s="28">
        <v>1.0</v>
      </c>
      <c r="I2511" s="190" t="s">
        <v>7</v>
      </c>
      <c r="J2511" s="56">
        <v>50.0</v>
      </c>
      <c r="K2511" s="190" t="s">
        <v>7</v>
      </c>
      <c r="L2511" s="56">
        <v>50.0</v>
      </c>
      <c r="M2511" s="53"/>
      <c r="N2511" s="53"/>
      <c r="O2511" s="53"/>
    </row>
    <row r="2512">
      <c r="A2512" s="167" t="s">
        <v>600</v>
      </c>
      <c r="B2512" s="109" t="s">
        <v>311</v>
      </c>
      <c r="C2512" s="53"/>
      <c r="D2512" s="112" t="s">
        <v>288</v>
      </c>
      <c r="E2512" s="53"/>
      <c r="F2512" s="53"/>
      <c r="G2512" s="190" t="s">
        <v>161</v>
      </c>
      <c r="H2512" s="28">
        <v>1.0</v>
      </c>
      <c r="I2512" s="190" t="s">
        <v>7</v>
      </c>
      <c r="J2512" s="56"/>
      <c r="K2512" s="190" t="s">
        <v>7</v>
      </c>
      <c r="L2512" s="56"/>
      <c r="M2512" s="53"/>
      <c r="N2512" s="53"/>
      <c r="O2512" s="53"/>
    </row>
    <row r="2513">
      <c r="A2513" s="167" t="s">
        <v>600</v>
      </c>
      <c r="B2513" s="109" t="s">
        <v>311</v>
      </c>
      <c r="C2513" s="53"/>
      <c r="D2513" s="112" t="s">
        <v>288</v>
      </c>
      <c r="E2513" s="53"/>
      <c r="F2513" s="53"/>
      <c r="G2513" s="190" t="s">
        <v>162</v>
      </c>
      <c r="H2513" s="28">
        <v>1.0</v>
      </c>
      <c r="I2513" s="190" t="s">
        <v>7</v>
      </c>
      <c r="J2513" s="56"/>
      <c r="K2513" s="190" t="s">
        <v>7</v>
      </c>
      <c r="L2513" s="56"/>
      <c r="M2513" s="53"/>
      <c r="N2513" s="53"/>
      <c r="O2513" s="53"/>
    </row>
    <row r="2514">
      <c r="A2514" s="167" t="s">
        <v>600</v>
      </c>
      <c r="B2514" s="109" t="s">
        <v>311</v>
      </c>
      <c r="C2514" s="53"/>
      <c r="D2514" s="112" t="s">
        <v>288</v>
      </c>
      <c r="E2514" s="53"/>
      <c r="F2514" s="53"/>
      <c r="G2514" s="190" t="s">
        <v>163</v>
      </c>
      <c r="H2514" s="28">
        <v>1.0</v>
      </c>
      <c r="I2514" s="190" t="s">
        <v>7</v>
      </c>
      <c r="J2514" s="56"/>
      <c r="K2514" s="190" t="s">
        <v>7</v>
      </c>
      <c r="L2514" s="56"/>
      <c r="M2514" s="53"/>
      <c r="N2514" s="53"/>
      <c r="O2514" s="53"/>
    </row>
    <row r="2515">
      <c r="A2515" s="167" t="s">
        <v>600</v>
      </c>
      <c r="B2515" s="109" t="s">
        <v>311</v>
      </c>
      <c r="C2515" s="53"/>
      <c r="D2515" s="112" t="s">
        <v>288</v>
      </c>
      <c r="E2515" s="53"/>
      <c r="F2515" s="53"/>
      <c r="G2515" s="190" t="s">
        <v>164</v>
      </c>
      <c r="H2515" s="28">
        <v>1.0</v>
      </c>
      <c r="I2515" s="190" t="s">
        <v>7</v>
      </c>
      <c r="J2515" s="56"/>
      <c r="K2515" s="190" t="s">
        <v>7</v>
      </c>
      <c r="L2515" s="56"/>
      <c r="M2515" s="53"/>
      <c r="N2515" s="53"/>
      <c r="O2515" s="53"/>
    </row>
    <row r="2516">
      <c r="A2516" s="167" t="s">
        <v>600</v>
      </c>
      <c r="B2516" s="109" t="s">
        <v>311</v>
      </c>
      <c r="C2516" s="53"/>
      <c r="D2516" s="112" t="s">
        <v>288</v>
      </c>
      <c r="E2516" s="53"/>
      <c r="F2516" s="53"/>
      <c r="G2516" s="190" t="s">
        <v>165</v>
      </c>
      <c r="H2516" s="28">
        <v>1.0</v>
      </c>
      <c r="I2516" s="190" t="s">
        <v>7</v>
      </c>
      <c r="J2516" s="56"/>
      <c r="K2516" s="190" t="s">
        <v>7</v>
      </c>
      <c r="L2516" s="56"/>
      <c r="M2516" s="53"/>
      <c r="N2516" s="53"/>
      <c r="O2516" s="53"/>
    </row>
    <row r="2517">
      <c r="A2517" s="167" t="s">
        <v>600</v>
      </c>
      <c r="B2517" s="109" t="s">
        <v>311</v>
      </c>
      <c r="C2517" s="53"/>
      <c r="D2517" s="112" t="s">
        <v>288</v>
      </c>
      <c r="E2517" s="53"/>
      <c r="F2517" s="53"/>
      <c r="G2517" s="190" t="s">
        <v>166</v>
      </c>
      <c r="H2517" s="28">
        <v>1.0</v>
      </c>
      <c r="I2517" s="190" t="s">
        <v>7</v>
      </c>
      <c r="J2517" s="195"/>
      <c r="K2517" s="190" t="s">
        <v>7</v>
      </c>
      <c r="L2517" s="195"/>
      <c r="M2517" s="53"/>
      <c r="N2517" s="53"/>
      <c r="O2517" s="53"/>
    </row>
    <row r="2518">
      <c r="A2518" s="167" t="s">
        <v>600</v>
      </c>
      <c r="B2518" s="109" t="s">
        <v>311</v>
      </c>
      <c r="C2518" s="53"/>
      <c r="D2518" s="112" t="s">
        <v>288</v>
      </c>
      <c r="E2518" s="53"/>
      <c r="F2518" s="53"/>
      <c r="G2518" s="190" t="s">
        <v>167</v>
      </c>
      <c r="H2518" s="28">
        <v>1.0</v>
      </c>
      <c r="I2518" s="190" t="s">
        <v>7</v>
      </c>
      <c r="J2518" s="195"/>
      <c r="K2518" s="190" t="s">
        <v>7</v>
      </c>
      <c r="L2518" s="195"/>
      <c r="M2518" s="53"/>
      <c r="N2518" s="53"/>
      <c r="O2518" s="53"/>
    </row>
    <row r="2519">
      <c r="A2519" s="167" t="s">
        <v>600</v>
      </c>
      <c r="B2519" s="109" t="s">
        <v>311</v>
      </c>
      <c r="C2519" s="53"/>
      <c r="D2519" s="112" t="s">
        <v>288</v>
      </c>
      <c r="E2519" s="53"/>
      <c r="F2519" s="53"/>
      <c r="G2519" s="190" t="s">
        <v>20</v>
      </c>
      <c r="H2519" s="28">
        <v>1.0</v>
      </c>
      <c r="I2519" s="190" t="s">
        <v>7</v>
      </c>
      <c r="J2519" s="195"/>
      <c r="K2519" s="190" t="s">
        <v>7</v>
      </c>
      <c r="L2519" s="195"/>
      <c r="M2519" s="53"/>
      <c r="N2519" s="53"/>
      <c r="O2519" s="53"/>
    </row>
    <row r="2520">
      <c r="A2520" s="167" t="s">
        <v>600</v>
      </c>
      <c r="B2520" s="109" t="s">
        <v>312</v>
      </c>
      <c r="C2520" s="53"/>
      <c r="D2520" s="112" t="s">
        <v>288</v>
      </c>
      <c r="E2520" s="53"/>
      <c r="F2520" s="53"/>
      <c r="G2520" s="190" t="s">
        <v>21</v>
      </c>
      <c r="H2520" s="28">
        <v>1.0</v>
      </c>
      <c r="I2520" s="190" t="s">
        <v>4</v>
      </c>
      <c r="J2520" s="56"/>
      <c r="K2520" s="190" t="s">
        <v>4</v>
      </c>
      <c r="L2520" s="56"/>
      <c r="M2520" s="53"/>
      <c r="N2520" s="53"/>
      <c r="O2520" s="53"/>
    </row>
    <row r="2521">
      <c r="A2521" s="167" t="s">
        <v>600</v>
      </c>
      <c r="B2521" s="109" t="s">
        <v>312</v>
      </c>
      <c r="C2521" s="53"/>
      <c r="D2521" s="112" t="s">
        <v>288</v>
      </c>
      <c r="E2521" s="53"/>
      <c r="F2521" s="53"/>
      <c r="G2521" s="190" t="s">
        <v>13</v>
      </c>
      <c r="H2521" s="28">
        <v>1.0</v>
      </c>
      <c r="I2521" s="190" t="s">
        <v>4</v>
      </c>
      <c r="J2521" s="56"/>
      <c r="K2521" s="190" t="s">
        <v>4</v>
      </c>
      <c r="L2521" s="56"/>
      <c r="M2521" s="53"/>
      <c r="N2521" s="53"/>
      <c r="O2521" s="53"/>
    </row>
    <row r="2522">
      <c r="A2522" s="167" t="s">
        <v>600</v>
      </c>
      <c r="B2522" s="109" t="s">
        <v>312</v>
      </c>
      <c r="C2522" s="53"/>
      <c r="D2522" s="112" t="s">
        <v>288</v>
      </c>
      <c r="E2522" s="53"/>
      <c r="F2522" s="53"/>
      <c r="G2522" s="149" t="s">
        <v>14</v>
      </c>
      <c r="H2522" s="28">
        <v>1.0</v>
      </c>
      <c r="I2522" s="190" t="s">
        <v>4</v>
      </c>
      <c r="J2522" s="56"/>
      <c r="K2522" s="190" t="s">
        <v>4</v>
      </c>
      <c r="L2522" s="56"/>
      <c r="M2522" s="53"/>
      <c r="N2522" s="53"/>
      <c r="O2522" s="53"/>
    </row>
    <row r="2523">
      <c r="A2523" s="167" t="s">
        <v>600</v>
      </c>
      <c r="B2523" s="109" t="s">
        <v>312</v>
      </c>
      <c r="C2523" s="53"/>
      <c r="D2523" s="112" t="s">
        <v>288</v>
      </c>
      <c r="E2523" s="53"/>
      <c r="F2523" s="53"/>
      <c r="G2523" s="190" t="s">
        <v>15</v>
      </c>
      <c r="H2523" s="28">
        <v>1.0</v>
      </c>
      <c r="I2523" s="190" t="s">
        <v>4</v>
      </c>
      <c r="J2523" s="56"/>
      <c r="K2523" s="190" t="s">
        <v>4</v>
      </c>
      <c r="L2523" s="56"/>
      <c r="M2523" s="53"/>
      <c r="N2523" s="53"/>
      <c r="O2523" s="53"/>
    </row>
    <row r="2524">
      <c r="A2524" s="167" t="s">
        <v>600</v>
      </c>
      <c r="B2524" s="109" t="s">
        <v>312</v>
      </c>
      <c r="C2524" s="53"/>
      <c r="D2524" s="112" t="s">
        <v>288</v>
      </c>
      <c r="E2524" s="53"/>
      <c r="F2524" s="53"/>
      <c r="G2524" s="190" t="s">
        <v>16</v>
      </c>
      <c r="H2524" s="28">
        <v>1.0</v>
      </c>
      <c r="I2524" s="190" t="s">
        <v>4</v>
      </c>
      <c r="J2524" s="56"/>
      <c r="K2524" s="190" t="s">
        <v>4</v>
      </c>
      <c r="L2524" s="56"/>
      <c r="M2524" s="53"/>
      <c r="N2524" s="53"/>
      <c r="O2524" s="53"/>
    </row>
    <row r="2525">
      <c r="A2525" s="167" t="s">
        <v>600</v>
      </c>
      <c r="B2525" s="109" t="s">
        <v>312</v>
      </c>
      <c r="C2525" s="53"/>
      <c r="D2525" s="112" t="s">
        <v>288</v>
      </c>
      <c r="E2525" s="53"/>
      <c r="F2525" s="53"/>
      <c r="G2525" s="190" t="s">
        <v>17</v>
      </c>
      <c r="H2525" s="28">
        <v>1.0</v>
      </c>
      <c r="I2525" s="190" t="s">
        <v>4</v>
      </c>
      <c r="J2525" s="56"/>
      <c r="K2525" s="190" t="s">
        <v>4</v>
      </c>
      <c r="L2525" s="56"/>
      <c r="M2525" s="53"/>
      <c r="N2525" s="53"/>
      <c r="O2525" s="53"/>
    </row>
    <row r="2526">
      <c r="A2526" s="167" t="s">
        <v>600</v>
      </c>
      <c r="B2526" s="109" t="s">
        <v>312</v>
      </c>
      <c r="C2526" s="53"/>
      <c r="D2526" s="112" t="s">
        <v>288</v>
      </c>
      <c r="E2526" s="53"/>
      <c r="F2526" s="53"/>
      <c r="G2526" s="190" t="s">
        <v>18</v>
      </c>
      <c r="H2526" s="28">
        <v>1.0</v>
      </c>
      <c r="I2526" s="190" t="s">
        <v>4</v>
      </c>
      <c r="J2526" s="56"/>
      <c r="K2526" s="190" t="s">
        <v>4</v>
      </c>
      <c r="L2526" s="56"/>
      <c r="M2526" s="53"/>
      <c r="N2526" s="53"/>
      <c r="O2526" s="53"/>
    </row>
    <row r="2527">
      <c r="A2527" s="167" t="s">
        <v>600</v>
      </c>
      <c r="B2527" s="109" t="s">
        <v>312</v>
      </c>
      <c r="C2527" s="53"/>
      <c r="D2527" s="112" t="s">
        <v>288</v>
      </c>
      <c r="E2527" s="53"/>
      <c r="F2527" s="53"/>
      <c r="G2527" s="190" t="s">
        <v>19</v>
      </c>
      <c r="H2527" s="28">
        <v>1.0</v>
      </c>
      <c r="I2527" s="190" t="s">
        <v>4</v>
      </c>
      <c r="J2527" s="56"/>
      <c r="K2527" s="190" t="s">
        <v>4</v>
      </c>
      <c r="L2527" s="56"/>
      <c r="M2527" s="53"/>
      <c r="N2527" s="53"/>
      <c r="O2527" s="53"/>
    </row>
    <row r="2528">
      <c r="A2528" s="167" t="s">
        <v>600</v>
      </c>
      <c r="B2528" s="109" t="s">
        <v>312</v>
      </c>
      <c r="C2528" s="53"/>
      <c r="D2528" s="112" t="s">
        <v>288</v>
      </c>
      <c r="E2528" s="53"/>
      <c r="F2528" s="53"/>
      <c r="G2528" s="190" t="s">
        <v>20</v>
      </c>
      <c r="H2528" s="28">
        <v>1.0</v>
      </c>
      <c r="I2528" s="190" t="s">
        <v>4</v>
      </c>
      <c r="J2528" s="56"/>
      <c r="K2528" s="190" t="s">
        <v>4</v>
      </c>
      <c r="L2528" s="56"/>
      <c r="M2528" s="53"/>
      <c r="N2528" s="53"/>
      <c r="O2528" s="53"/>
    </row>
    <row r="2529">
      <c r="A2529" s="167" t="s">
        <v>600</v>
      </c>
      <c r="B2529" s="109" t="s">
        <v>312</v>
      </c>
      <c r="C2529" s="53"/>
      <c r="D2529" s="112" t="s">
        <v>288</v>
      </c>
      <c r="E2529" s="53"/>
      <c r="F2529" s="53"/>
      <c r="G2529" s="190" t="s">
        <v>21</v>
      </c>
      <c r="H2529" s="28">
        <v>1.0</v>
      </c>
      <c r="I2529" s="190" t="s">
        <v>7</v>
      </c>
      <c r="J2529" s="56">
        <v>0.0</v>
      </c>
      <c r="K2529" s="190" t="s">
        <v>7</v>
      </c>
      <c r="L2529" s="56">
        <v>0.0</v>
      </c>
      <c r="M2529" s="53"/>
      <c r="N2529" s="53"/>
      <c r="O2529" s="53"/>
    </row>
    <row r="2530">
      <c r="A2530" s="167" t="s">
        <v>600</v>
      </c>
      <c r="B2530" s="109" t="s">
        <v>312</v>
      </c>
      <c r="C2530" s="53"/>
      <c r="D2530" s="112" t="s">
        <v>288</v>
      </c>
      <c r="E2530" s="53"/>
      <c r="F2530" s="53"/>
      <c r="G2530" s="190" t="s">
        <v>161</v>
      </c>
      <c r="H2530" s="28">
        <v>1.0</v>
      </c>
      <c r="I2530" s="190" t="s">
        <v>7</v>
      </c>
      <c r="J2530" s="56"/>
      <c r="K2530" s="190" t="s">
        <v>7</v>
      </c>
      <c r="L2530" s="56"/>
      <c r="M2530" s="53"/>
      <c r="N2530" s="53"/>
      <c r="O2530" s="53"/>
    </row>
    <row r="2531">
      <c r="A2531" s="167" t="s">
        <v>600</v>
      </c>
      <c r="B2531" s="109" t="s">
        <v>312</v>
      </c>
      <c r="C2531" s="53"/>
      <c r="D2531" s="112" t="s">
        <v>288</v>
      </c>
      <c r="E2531" s="53"/>
      <c r="F2531" s="53"/>
      <c r="G2531" s="190" t="s">
        <v>162</v>
      </c>
      <c r="H2531" s="28">
        <v>1.0</v>
      </c>
      <c r="I2531" s="190" t="s">
        <v>7</v>
      </c>
      <c r="J2531" s="56"/>
      <c r="K2531" s="190" t="s">
        <v>7</v>
      </c>
      <c r="L2531" s="56"/>
      <c r="M2531" s="53"/>
      <c r="N2531" s="53"/>
      <c r="O2531" s="53"/>
    </row>
    <row r="2532">
      <c r="A2532" s="167" t="s">
        <v>600</v>
      </c>
      <c r="B2532" s="109" t="s">
        <v>312</v>
      </c>
      <c r="C2532" s="53"/>
      <c r="D2532" s="112" t="s">
        <v>288</v>
      </c>
      <c r="E2532" s="53"/>
      <c r="F2532" s="53"/>
      <c r="G2532" s="190" t="s">
        <v>163</v>
      </c>
      <c r="H2532" s="28">
        <v>1.0</v>
      </c>
      <c r="I2532" s="190" t="s">
        <v>7</v>
      </c>
      <c r="J2532" s="56"/>
      <c r="K2532" s="190" t="s">
        <v>7</v>
      </c>
      <c r="L2532" s="56"/>
      <c r="M2532" s="53"/>
      <c r="N2532" s="53"/>
      <c r="O2532" s="53"/>
    </row>
    <row r="2533">
      <c r="A2533" s="167" t="s">
        <v>600</v>
      </c>
      <c r="B2533" s="109" t="s">
        <v>312</v>
      </c>
      <c r="C2533" s="53"/>
      <c r="D2533" s="112" t="s">
        <v>288</v>
      </c>
      <c r="E2533" s="53"/>
      <c r="F2533" s="53"/>
      <c r="G2533" s="190" t="s">
        <v>164</v>
      </c>
      <c r="H2533" s="28">
        <v>1.0</v>
      </c>
      <c r="I2533" s="190" t="s">
        <v>7</v>
      </c>
      <c r="J2533" s="56"/>
      <c r="K2533" s="190" t="s">
        <v>7</v>
      </c>
      <c r="L2533" s="56"/>
      <c r="M2533" s="53"/>
      <c r="N2533" s="53"/>
      <c r="O2533" s="53"/>
    </row>
    <row r="2534">
      <c r="A2534" s="167" t="s">
        <v>600</v>
      </c>
      <c r="B2534" s="109" t="s">
        <v>312</v>
      </c>
      <c r="C2534" s="53"/>
      <c r="D2534" s="112" t="s">
        <v>288</v>
      </c>
      <c r="E2534" s="53"/>
      <c r="F2534" s="53"/>
      <c r="G2534" s="190" t="s">
        <v>165</v>
      </c>
      <c r="H2534" s="28">
        <v>1.0</v>
      </c>
      <c r="I2534" s="190" t="s">
        <v>7</v>
      </c>
      <c r="J2534" s="56"/>
      <c r="K2534" s="190" t="s">
        <v>7</v>
      </c>
      <c r="L2534" s="56"/>
      <c r="M2534" s="53"/>
      <c r="N2534" s="53"/>
      <c r="O2534" s="53"/>
    </row>
    <row r="2535">
      <c r="A2535" s="167" t="s">
        <v>600</v>
      </c>
      <c r="B2535" s="109" t="s">
        <v>312</v>
      </c>
      <c r="C2535" s="53"/>
      <c r="D2535" s="112" t="s">
        <v>288</v>
      </c>
      <c r="E2535" s="53"/>
      <c r="F2535" s="53"/>
      <c r="G2535" s="190" t="s">
        <v>166</v>
      </c>
      <c r="H2535" s="28">
        <v>1.0</v>
      </c>
      <c r="I2535" s="190" t="s">
        <v>7</v>
      </c>
      <c r="J2535" s="56"/>
      <c r="K2535" s="190" t="s">
        <v>7</v>
      </c>
      <c r="L2535" s="56"/>
      <c r="M2535" s="53"/>
      <c r="N2535" s="53"/>
      <c r="O2535" s="53"/>
    </row>
    <row r="2536">
      <c r="A2536" s="167" t="s">
        <v>600</v>
      </c>
      <c r="B2536" s="109" t="s">
        <v>312</v>
      </c>
      <c r="C2536" s="53"/>
      <c r="D2536" s="112" t="s">
        <v>288</v>
      </c>
      <c r="E2536" s="53"/>
      <c r="F2536" s="53"/>
      <c r="G2536" s="190" t="s">
        <v>167</v>
      </c>
      <c r="H2536" s="28">
        <v>1.0</v>
      </c>
      <c r="I2536" s="190" t="s">
        <v>7</v>
      </c>
      <c r="J2536" s="56"/>
      <c r="K2536" s="190" t="s">
        <v>7</v>
      </c>
      <c r="L2536" s="56"/>
      <c r="M2536" s="53"/>
      <c r="N2536" s="53"/>
      <c r="O2536" s="53"/>
    </row>
    <row r="2537">
      <c r="A2537" s="167" t="s">
        <v>600</v>
      </c>
      <c r="B2537" s="109" t="s">
        <v>312</v>
      </c>
      <c r="C2537" s="53"/>
      <c r="D2537" s="112" t="s">
        <v>288</v>
      </c>
      <c r="E2537" s="53"/>
      <c r="F2537" s="53"/>
      <c r="G2537" s="190" t="s">
        <v>20</v>
      </c>
      <c r="H2537" s="28">
        <v>1.0</v>
      </c>
      <c r="I2537" s="190" t="s">
        <v>7</v>
      </c>
      <c r="J2537" s="56"/>
      <c r="K2537" s="190" t="s">
        <v>7</v>
      </c>
      <c r="L2537" s="56"/>
      <c r="M2537" s="53"/>
      <c r="N2537" s="53"/>
      <c r="O2537" s="53"/>
    </row>
    <row r="2538">
      <c r="A2538" s="167" t="s">
        <v>600</v>
      </c>
      <c r="B2538" s="109" t="s">
        <v>313</v>
      </c>
      <c r="C2538" s="53"/>
      <c r="D2538" s="112" t="s">
        <v>288</v>
      </c>
      <c r="E2538" s="53"/>
      <c r="F2538" s="53"/>
      <c r="G2538" s="190" t="s">
        <v>21</v>
      </c>
      <c r="H2538" s="28">
        <v>1.0</v>
      </c>
      <c r="I2538" s="190" t="s">
        <v>4</v>
      </c>
      <c r="J2538" s="56">
        <v>212.0</v>
      </c>
      <c r="K2538" s="190" t="s">
        <v>4</v>
      </c>
      <c r="L2538" s="56">
        <v>212.0</v>
      </c>
      <c r="M2538" s="53"/>
      <c r="N2538" s="53"/>
      <c r="O2538" s="53"/>
    </row>
    <row r="2539">
      <c r="A2539" s="167" t="s">
        <v>600</v>
      </c>
      <c r="B2539" s="109" t="s">
        <v>313</v>
      </c>
      <c r="C2539" s="53"/>
      <c r="D2539" s="112" t="s">
        <v>288</v>
      </c>
      <c r="E2539" s="53"/>
      <c r="F2539" s="53"/>
      <c r="G2539" s="190" t="s">
        <v>13</v>
      </c>
      <c r="H2539" s="28">
        <v>1.0</v>
      </c>
      <c r="I2539" s="190" t="s">
        <v>4</v>
      </c>
      <c r="J2539" s="56"/>
      <c r="K2539" s="190" t="s">
        <v>4</v>
      </c>
      <c r="L2539" s="56"/>
      <c r="M2539" s="53"/>
      <c r="N2539" s="53"/>
      <c r="O2539" s="53"/>
    </row>
    <row r="2540">
      <c r="A2540" s="167" t="s">
        <v>600</v>
      </c>
      <c r="B2540" s="109" t="s">
        <v>313</v>
      </c>
      <c r="C2540" s="53"/>
      <c r="D2540" s="112" t="s">
        <v>288</v>
      </c>
      <c r="E2540" s="53"/>
      <c r="F2540" s="53"/>
      <c r="G2540" s="149" t="s">
        <v>14</v>
      </c>
      <c r="H2540" s="28">
        <v>1.0</v>
      </c>
      <c r="I2540" s="190" t="s">
        <v>4</v>
      </c>
      <c r="J2540" s="56"/>
      <c r="K2540" s="190" t="s">
        <v>4</v>
      </c>
      <c r="L2540" s="56"/>
      <c r="M2540" s="53"/>
      <c r="N2540" s="53"/>
      <c r="O2540" s="53"/>
    </row>
    <row r="2541">
      <c r="A2541" s="167" t="s">
        <v>600</v>
      </c>
      <c r="B2541" s="109" t="s">
        <v>313</v>
      </c>
      <c r="C2541" s="53"/>
      <c r="D2541" s="112" t="s">
        <v>288</v>
      </c>
      <c r="E2541" s="53"/>
      <c r="F2541" s="53"/>
      <c r="G2541" s="190" t="s">
        <v>15</v>
      </c>
      <c r="H2541" s="28">
        <v>1.0</v>
      </c>
      <c r="I2541" s="190" t="s">
        <v>4</v>
      </c>
      <c r="J2541" s="56"/>
      <c r="K2541" s="190" t="s">
        <v>4</v>
      </c>
      <c r="L2541" s="56"/>
      <c r="M2541" s="53"/>
      <c r="N2541" s="53"/>
      <c r="O2541" s="53"/>
    </row>
    <row r="2542">
      <c r="A2542" s="167" t="s">
        <v>600</v>
      </c>
      <c r="B2542" s="109" t="s">
        <v>313</v>
      </c>
      <c r="C2542" s="53"/>
      <c r="D2542" s="112" t="s">
        <v>288</v>
      </c>
      <c r="E2542" s="53"/>
      <c r="F2542" s="53"/>
      <c r="G2542" s="190" t="s">
        <v>16</v>
      </c>
      <c r="H2542" s="28">
        <v>1.0</v>
      </c>
      <c r="I2542" s="190" t="s">
        <v>4</v>
      </c>
      <c r="J2542" s="56"/>
      <c r="K2542" s="190" t="s">
        <v>4</v>
      </c>
      <c r="L2542" s="56"/>
      <c r="M2542" s="53"/>
      <c r="N2542" s="53"/>
      <c r="O2542" s="53"/>
    </row>
    <row r="2543">
      <c r="A2543" s="167" t="s">
        <v>600</v>
      </c>
      <c r="B2543" s="109" t="s">
        <v>313</v>
      </c>
      <c r="C2543" s="53"/>
      <c r="D2543" s="112" t="s">
        <v>288</v>
      </c>
      <c r="E2543" s="53"/>
      <c r="F2543" s="53"/>
      <c r="G2543" s="190" t="s">
        <v>17</v>
      </c>
      <c r="H2543" s="28">
        <v>1.0</v>
      </c>
      <c r="I2543" s="190" t="s">
        <v>4</v>
      </c>
      <c r="J2543" s="56"/>
      <c r="K2543" s="190" t="s">
        <v>4</v>
      </c>
      <c r="L2543" s="56"/>
      <c r="M2543" s="53"/>
      <c r="N2543" s="53"/>
      <c r="O2543" s="53"/>
    </row>
    <row r="2544">
      <c r="A2544" s="167" t="s">
        <v>600</v>
      </c>
      <c r="B2544" s="109" t="s">
        <v>313</v>
      </c>
      <c r="C2544" s="53"/>
      <c r="D2544" s="112" t="s">
        <v>288</v>
      </c>
      <c r="E2544" s="53"/>
      <c r="F2544" s="53"/>
      <c r="G2544" s="190" t="s">
        <v>18</v>
      </c>
      <c r="H2544" s="28">
        <v>1.0</v>
      </c>
      <c r="I2544" s="190" t="s">
        <v>4</v>
      </c>
      <c r="J2544" s="56"/>
      <c r="K2544" s="190" t="s">
        <v>4</v>
      </c>
      <c r="L2544" s="56"/>
      <c r="M2544" s="53"/>
      <c r="N2544" s="53"/>
      <c r="O2544" s="53"/>
    </row>
    <row r="2545">
      <c r="A2545" s="167" t="s">
        <v>600</v>
      </c>
      <c r="B2545" s="109" t="s">
        <v>313</v>
      </c>
      <c r="C2545" s="53"/>
      <c r="D2545" s="112" t="s">
        <v>288</v>
      </c>
      <c r="E2545" s="53"/>
      <c r="F2545" s="53"/>
      <c r="G2545" s="190" t="s">
        <v>19</v>
      </c>
      <c r="H2545" s="28">
        <v>1.0</v>
      </c>
      <c r="I2545" s="190" t="s">
        <v>4</v>
      </c>
      <c r="J2545" s="56"/>
      <c r="K2545" s="190" t="s">
        <v>4</v>
      </c>
      <c r="L2545" s="56"/>
      <c r="M2545" s="53"/>
      <c r="N2545" s="53"/>
      <c r="O2545" s="53"/>
    </row>
    <row r="2546">
      <c r="A2546" s="167" t="s">
        <v>600</v>
      </c>
      <c r="B2546" s="109" t="s">
        <v>313</v>
      </c>
      <c r="C2546" s="53"/>
      <c r="D2546" s="112" t="s">
        <v>288</v>
      </c>
      <c r="E2546" s="53"/>
      <c r="F2546" s="53"/>
      <c r="G2546" s="190" t="s">
        <v>20</v>
      </c>
      <c r="H2546" s="28">
        <v>1.0</v>
      </c>
      <c r="I2546" s="190" t="s">
        <v>4</v>
      </c>
      <c r="J2546" s="56"/>
      <c r="K2546" s="190" t="s">
        <v>4</v>
      </c>
      <c r="L2546" s="56"/>
      <c r="M2546" s="53"/>
      <c r="N2546" s="53"/>
      <c r="O2546" s="53"/>
    </row>
    <row r="2547">
      <c r="A2547" s="167" t="s">
        <v>600</v>
      </c>
      <c r="B2547" s="109" t="s">
        <v>313</v>
      </c>
      <c r="C2547" s="53"/>
      <c r="D2547" s="112" t="s">
        <v>288</v>
      </c>
      <c r="E2547" s="53"/>
      <c r="F2547" s="53"/>
      <c r="G2547" s="190" t="s">
        <v>21</v>
      </c>
      <c r="H2547" s="28">
        <v>1.0</v>
      </c>
      <c r="I2547" s="190" t="s">
        <v>7</v>
      </c>
      <c r="J2547" s="56"/>
      <c r="K2547" s="190" t="s">
        <v>7</v>
      </c>
      <c r="L2547" s="56"/>
      <c r="M2547" s="53"/>
      <c r="N2547" s="53"/>
      <c r="O2547" s="53"/>
    </row>
    <row r="2548">
      <c r="A2548" s="167" t="s">
        <v>600</v>
      </c>
      <c r="B2548" s="109" t="s">
        <v>313</v>
      </c>
      <c r="C2548" s="53"/>
      <c r="D2548" s="112" t="s">
        <v>288</v>
      </c>
      <c r="E2548" s="53"/>
      <c r="F2548" s="53"/>
      <c r="G2548" s="190" t="s">
        <v>161</v>
      </c>
      <c r="H2548" s="28">
        <v>1.0</v>
      </c>
      <c r="I2548" s="190" t="s">
        <v>7</v>
      </c>
      <c r="J2548" s="56"/>
      <c r="K2548" s="190" t="s">
        <v>7</v>
      </c>
      <c r="L2548" s="56"/>
      <c r="M2548" s="53"/>
      <c r="N2548" s="53"/>
      <c r="O2548" s="53"/>
    </row>
    <row r="2549">
      <c r="A2549" s="167" t="s">
        <v>600</v>
      </c>
      <c r="B2549" s="109" t="s">
        <v>313</v>
      </c>
      <c r="C2549" s="53"/>
      <c r="D2549" s="112" t="s">
        <v>288</v>
      </c>
      <c r="E2549" s="53"/>
      <c r="F2549" s="53"/>
      <c r="G2549" s="190" t="s">
        <v>162</v>
      </c>
      <c r="H2549" s="28">
        <v>1.0</v>
      </c>
      <c r="I2549" s="190" t="s">
        <v>7</v>
      </c>
      <c r="J2549" s="56"/>
      <c r="K2549" s="190" t="s">
        <v>7</v>
      </c>
      <c r="L2549" s="56"/>
      <c r="M2549" s="53"/>
      <c r="N2549" s="53"/>
      <c r="O2549" s="53"/>
    </row>
    <row r="2550">
      <c r="A2550" s="167" t="s">
        <v>600</v>
      </c>
      <c r="B2550" s="109" t="s">
        <v>313</v>
      </c>
      <c r="C2550" s="53"/>
      <c r="D2550" s="112" t="s">
        <v>288</v>
      </c>
      <c r="E2550" s="53"/>
      <c r="F2550" s="53"/>
      <c r="G2550" s="190" t="s">
        <v>163</v>
      </c>
      <c r="H2550" s="28">
        <v>1.0</v>
      </c>
      <c r="I2550" s="190" t="s">
        <v>7</v>
      </c>
      <c r="J2550" s="56"/>
      <c r="K2550" s="190" t="s">
        <v>7</v>
      </c>
      <c r="L2550" s="56"/>
      <c r="M2550" s="53"/>
      <c r="N2550" s="53"/>
      <c r="O2550" s="53"/>
    </row>
    <row r="2551">
      <c r="A2551" s="167" t="s">
        <v>600</v>
      </c>
      <c r="B2551" s="109" t="s">
        <v>313</v>
      </c>
      <c r="C2551" s="53"/>
      <c r="D2551" s="112" t="s">
        <v>288</v>
      </c>
      <c r="E2551" s="53"/>
      <c r="F2551" s="53"/>
      <c r="G2551" s="190" t="s">
        <v>164</v>
      </c>
      <c r="H2551" s="28">
        <v>1.0</v>
      </c>
      <c r="I2551" s="190" t="s">
        <v>7</v>
      </c>
      <c r="J2551" s="56"/>
      <c r="K2551" s="190" t="s">
        <v>7</v>
      </c>
      <c r="L2551" s="56"/>
      <c r="M2551" s="53"/>
      <c r="N2551" s="53"/>
      <c r="O2551" s="53"/>
    </row>
    <row r="2552">
      <c r="A2552" s="167" t="s">
        <v>600</v>
      </c>
      <c r="B2552" s="109" t="s">
        <v>313</v>
      </c>
      <c r="C2552" s="53"/>
      <c r="D2552" s="112" t="s">
        <v>288</v>
      </c>
      <c r="E2552" s="53"/>
      <c r="F2552" s="53"/>
      <c r="G2552" s="190" t="s">
        <v>165</v>
      </c>
      <c r="H2552" s="28">
        <v>1.0</v>
      </c>
      <c r="I2552" s="190" t="s">
        <v>7</v>
      </c>
      <c r="J2552" s="56"/>
      <c r="K2552" s="190" t="s">
        <v>7</v>
      </c>
      <c r="L2552" s="56"/>
      <c r="M2552" s="53"/>
      <c r="N2552" s="53"/>
      <c r="O2552" s="53"/>
    </row>
    <row r="2553">
      <c r="A2553" s="167" t="s">
        <v>600</v>
      </c>
      <c r="B2553" s="109" t="s">
        <v>313</v>
      </c>
      <c r="C2553" s="53"/>
      <c r="D2553" s="112" t="s">
        <v>288</v>
      </c>
      <c r="E2553" s="53"/>
      <c r="F2553" s="53"/>
      <c r="G2553" s="190" t="s">
        <v>166</v>
      </c>
      <c r="H2553" s="28">
        <v>1.0</v>
      </c>
      <c r="I2553" s="190" t="s">
        <v>7</v>
      </c>
      <c r="J2553" s="56"/>
      <c r="K2553" s="190" t="s">
        <v>7</v>
      </c>
      <c r="L2553" s="56"/>
      <c r="M2553" s="53"/>
      <c r="N2553" s="53"/>
      <c r="O2553" s="53"/>
    </row>
    <row r="2554">
      <c r="A2554" s="167" t="s">
        <v>600</v>
      </c>
      <c r="B2554" s="109" t="s">
        <v>313</v>
      </c>
      <c r="C2554" s="53"/>
      <c r="D2554" s="112" t="s">
        <v>288</v>
      </c>
      <c r="E2554" s="53"/>
      <c r="F2554" s="53"/>
      <c r="G2554" s="190" t="s">
        <v>167</v>
      </c>
      <c r="H2554" s="28">
        <v>1.0</v>
      </c>
      <c r="I2554" s="190" t="s">
        <v>7</v>
      </c>
      <c r="J2554" s="195"/>
      <c r="K2554" s="190" t="s">
        <v>7</v>
      </c>
      <c r="L2554" s="195"/>
      <c r="M2554" s="53"/>
      <c r="N2554" s="53"/>
      <c r="O2554" s="53"/>
    </row>
    <row r="2555">
      <c r="A2555" s="167" t="s">
        <v>600</v>
      </c>
      <c r="B2555" s="109" t="s">
        <v>313</v>
      </c>
      <c r="C2555" s="53"/>
      <c r="D2555" s="112" t="s">
        <v>288</v>
      </c>
      <c r="E2555" s="53"/>
      <c r="F2555" s="53"/>
      <c r="G2555" s="190" t="s">
        <v>20</v>
      </c>
      <c r="H2555" s="28">
        <v>1.0</v>
      </c>
      <c r="I2555" s="190" t="s">
        <v>7</v>
      </c>
      <c r="J2555" s="195"/>
      <c r="K2555" s="190" t="s">
        <v>7</v>
      </c>
      <c r="L2555" s="195"/>
      <c r="M2555" s="53"/>
      <c r="N2555" s="53"/>
      <c r="O2555" s="53"/>
    </row>
    <row r="2556">
      <c r="A2556" s="167" t="s">
        <v>600</v>
      </c>
      <c r="B2556" s="109" t="s">
        <v>314</v>
      </c>
      <c r="C2556" s="53"/>
      <c r="D2556" s="112" t="s">
        <v>288</v>
      </c>
      <c r="E2556" s="53"/>
      <c r="F2556" s="53"/>
      <c r="G2556" s="190" t="s">
        <v>21</v>
      </c>
      <c r="H2556" s="28">
        <v>1.0</v>
      </c>
      <c r="I2556" s="190" t="s">
        <v>4</v>
      </c>
      <c r="J2556" s="56">
        <v>0.0</v>
      </c>
      <c r="K2556" s="190" t="s">
        <v>4</v>
      </c>
      <c r="L2556" s="56">
        <v>0.0</v>
      </c>
      <c r="M2556" s="53"/>
      <c r="N2556" s="53"/>
      <c r="O2556" s="53"/>
    </row>
    <row r="2557">
      <c r="A2557" s="167" t="s">
        <v>600</v>
      </c>
      <c r="B2557" s="109" t="s">
        <v>314</v>
      </c>
      <c r="C2557" s="53"/>
      <c r="D2557" s="112" t="s">
        <v>288</v>
      </c>
      <c r="E2557" s="53"/>
      <c r="F2557" s="53"/>
      <c r="G2557" s="190" t="s">
        <v>13</v>
      </c>
      <c r="H2557" s="28">
        <v>1.0</v>
      </c>
      <c r="I2557" s="190" t="s">
        <v>4</v>
      </c>
      <c r="J2557" s="195"/>
      <c r="K2557" s="190" t="s">
        <v>4</v>
      </c>
      <c r="L2557" s="195"/>
      <c r="M2557" s="53"/>
      <c r="N2557" s="53"/>
      <c r="O2557" s="53"/>
    </row>
    <row r="2558">
      <c r="A2558" s="167" t="s">
        <v>600</v>
      </c>
      <c r="B2558" s="109" t="s">
        <v>314</v>
      </c>
      <c r="C2558" s="53"/>
      <c r="D2558" s="112" t="s">
        <v>288</v>
      </c>
      <c r="E2558" s="53"/>
      <c r="F2558" s="53"/>
      <c r="G2558" s="149" t="s">
        <v>14</v>
      </c>
      <c r="H2558" s="28">
        <v>1.0</v>
      </c>
      <c r="I2558" s="190" t="s">
        <v>4</v>
      </c>
      <c r="J2558" s="195"/>
      <c r="K2558" s="190" t="s">
        <v>4</v>
      </c>
      <c r="L2558" s="195"/>
      <c r="M2558" s="53"/>
      <c r="N2558" s="53"/>
      <c r="O2558" s="53"/>
    </row>
    <row r="2559">
      <c r="A2559" s="167" t="s">
        <v>600</v>
      </c>
      <c r="B2559" s="109" t="s">
        <v>314</v>
      </c>
      <c r="C2559" s="53"/>
      <c r="D2559" s="112" t="s">
        <v>288</v>
      </c>
      <c r="E2559" s="53"/>
      <c r="F2559" s="53"/>
      <c r="G2559" s="190" t="s">
        <v>15</v>
      </c>
      <c r="H2559" s="28">
        <v>1.0</v>
      </c>
      <c r="I2559" s="190" t="s">
        <v>4</v>
      </c>
      <c r="J2559" s="195"/>
      <c r="K2559" s="190" t="s">
        <v>4</v>
      </c>
      <c r="L2559" s="195"/>
      <c r="M2559" s="53"/>
      <c r="N2559" s="53"/>
      <c r="O2559" s="53"/>
    </row>
    <row r="2560">
      <c r="A2560" s="167" t="s">
        <v>600</v>
      </c>
      <c r="B2560" s="109" t="s">
        <v>314</v>
      </c>
      <c r="C2560" s="53"/>
      <c r="D2560" s="112" t="s">
        <v>288</v>
      </c>
      <c r="E2560" s="53"/>
      <c r="F2560" s="53"/>
      <c r="G2560" s="190" t="s">
        <v>16</v>
      </c>
      <c r="H2560" s="28">
        <v>1.0</v>
      </c>
      <c r="I2560" s="190" t="s">
        <v>4</v>
      </c>
      <c r="J2560" s="195"/>
      <c r="K2560" s="190" t="s">
        <v>4</v>
      </c>
      <c r="L2560" s="195"/>
      <c r="M2560" s="53"/>
      <c r="N2560" s="53"/>
      <c r="O2560" s="53"/>
    </row>
    <row r="2561">
      <c r="A2561" s="167" t="s">
        <v>600</v>
      </c>
      <c r="B2561" s="109" t="s">
        <v>314</v>
      </c>
      <c r="C2561" s="53"/>
      <c r="D2561" s="112" t="s">
        <v>288</v>
      </c>
      <c r="E2561" s="53"/>
      <c r="F2561" s="53"/>
      <c r="G2561" s="190" t="s">
        <v>17</v>
      </c>
      <c r="H2561" s="28">
        <v>1.0</v>
      </c>
      <c r="I2561" s="190" t="s">
        <v>4</v>
      </c>
      <c r="J2561" s="195"/>
      <c r="K2561" s="190" t="s">
        <v>4</v>
      </c>
      <c r="L2561" s="195"/>
      <c r="M2561" s="53"/>
      <c r="N2561" s="53"/>
      <c r="O2561" s="53"/>
    </row>
    <row r="2562">
      <c r="A2562" s="167" t="s">
        <v>600</v>
      </c>
      <c r="B2562" s="109" t="s">
        <v>314</v>
      </c>
      <c r="C2562" s="53"/>
      <c r="D2562" s="112" t="s">
        <v>288</v>
      </c>
      <c r="E2562" s="53"/>
      <c r="F2562" s="53"/>
      <c r="G2562" s="190" t="s">
        <v>18</v>
      </c>
      <c r="H2562" s="28">
        <v>1.0</v>
      </c>
      <c r="I2562" s="190" t="s">
        <v>4</v>
      </c>
      <c r="J2562" s="195"/>
      <c r="K2562" s="190" t="s">
        <v>4</v>
      </c>
      <c r="L2562" s="195"/>
      <c r="M2562" s="53"/>
      <c r="N2562" s="53"/>
      <c r="O2562" s="53"/>
    </row>
    <row r="2563">
      <c r="A2563" s="167" t="s">
        <v>600</v>
      </c>
      <c r="B2563" s="109" t="s">
        <v>314</v>
      </c>
      <c r="C2563" s="53"/>
      <c r="D2563" s="112" t="s">
        <v>288</v>
      </c>
      <c r="E2563" s="53"/>
      <c r="F2563" s="53"/>
      <c r="G2563" s="190" t="s">
        <v>19</v>
      </c>
      <c r="H2563" s="28">
        <v>1.0</v>
      </c>
      <c r="I2563" s="190" t="s">
        <v>4</v>
      </c>
      <c r="J2563" s="195"/>
      <c r="K2563" s="190" t="s">
        <v>4</v>
      </c>
      <c r="L2563" s="195"/>
      <c r="M2563" s="53"/>
      <c r="N2563" s="53"/>
      <c r="O2563" s="53"/>
    </row>
    <row r="2564">
      <c r="A2564" s="167" t="s">
        <v>600</v>
      </c>
      <c r="B2564" s="109" t="s">
        <v>314</v>
      </c>
      <c r="C2564" s="53"/>
      <c r="D2564" s="112" t="s">
        <v>288</v>
      </c>
      <c r="E2564" s="53"/>
      <c r="F2564" s="53"/>
      <c r="G2564" s="190" t="s">
        <v>20</v>
      </c>
      <c r="H2564" s="28">
        <v>1.0</v>
      </c>
      <c r="I2564" s="190" t="s">
        <v>4</v>
      </c>
      <c r="J2564" s="195"/>
      <c r="K2564" s="190" t="s">
        <v>4</v>
      </c>
      <c r="L2564" s="195"/>
      <c r="M2564" s="53"/>
      <c r="N2564" s="53"/>
      <c r="O2564" s="53"/>
    </row>
    <row r="2565">
      <c r="A2565" s="167" t="s">
        <v>600</v>
      </c>
      <c r="B2565" s="109" t="s">
        <v>314</v>
      </c>
      <c r="C2565" s="53"/>
      <c r="D2565" s="112" t="s">
        <v>288</v>
      </c>
      <c r="E2565" s="53"/>
      <c r="F2565" s="53"/>
      <c r="G2565" s="190" t="s">
        <v>21</v>
      </c>
      <c r="H2565" s="28">
        <v>1.0</v>
      </c>
      <c r="I2565" s="190" t="s">
        <v>7</v>
      </c>
      <c r="J2565" s="195">
        <v>50.0</v>
      </c>
      <c r="K2565" s="190" t="s">
        <v>7</v>
      </c>
      <c r="L2565" s="195">
        <v>50.0</v>
      </c>
      <c r="M2565" s="53"/>
      <c r="N2565" s="53"/>
      <c r="O2565" s="53"/>
    </row>
    <row r="2566">
      <c r="A2566" s="167" t="s">
        <v>600</v>
      </c>
      <c r="B2566" s="109" t="s">
        <v>314</v>
      </c>
      <c r="C2566" s="53"/>
      <c r="D2566" s="112" t="s">
        <v>288</v>
      </c>
      <c r="E2566" s="53"/>
      <c r="F2566" s="53"/>
      <c r="G2566" s="190" t="s">
        <v>161</v>
      </c>
      <c r="H2566" s="28">
        <v>1.0</v>
      </c>
      <c r="I2566" s="190" t="s">
        <v>7</v>
      </c>
      <c r="J2566" s="195"/>
      <c r="K2566" s="190" t="s">
        <v>7</v>
      </c>
      <c r="L2566" s="195"/>
      <c r="M2566" s="53"/>
      <c r="N2566" s="53"/>
      <c r="O2566" s="53"/>
    </row>
    <row r="2567">
      <c r="A2567" s="167" t="s">
        <v>600</v>
      </c>
      <c r="B2567" s="109" t="s">
        <v>314</v>
      </c>
      <c r="C2567" s="53"/>
      <c r="D2567" s="112" t="s">
        <v>288</v>
      </c>
      <c r="E2567" s="53"/>
      <c r="F2567" s="53"/>
      <c r="G2567" s="190" t="s">
        <v>162</v>
      </c>
      <c r="H2567" s="28">
        <v>1.0</v>
      </c>
      <c r="I2567" s="190" t="s">
        <v>7</v>
      </c>
      <c r="J2567" s="195"/>
      <c r="K2567" s="190" t="s">
        <v>7</v>
      </c>
      <c r="L2567" s="195"/>
      <c r="M2567" s="53"/>
      <c r="N2567" s="53"/>
      <c r="O2567" s="53"/>
    </row>
    <row r="2568">
      <c r="A2568" s="167" t="s">
        <v>600</v>
      </c>
      <c r="B2568" s="109" t="s">
        <v>314</v>
      </c>
      <c r="C2568" s="53"/>
      <c r="D2568" s="112" t="s">
        <v>288</v>
      </c>
      <c r="E2568" s="53"/>
      <c r="F2568" s="53"/>
      <c r="G2568" s="190" t="s">
        <v>163</v>
      </c>
      <c r="H2568" s="28">
        <v>1.0</v>
      </c>
      <c r="I2568" s="190" t="s">
        <v>7</v>
      </c>
      <c r="J2568" s="195"/>
      <c r="K2568" s="190" t="s">
        <v>7</v>
      </c>
      <c r="L2568" s="195"/>
      <c r="M2568" s="53"/>
      <c r="N2568" s="53"/>
      <c r="O2568" s="53"/>
    </row>
    <row r="2569">
      <c r="A2569" s="167" t="s">
        <v>600</v>
      </c>
      <c r="B2569" s="109" t="s">
        <v>314</v>
      </c>
      <c r="C2569" s="53"/>
      <c r="D2569" s="112" t="s">
        <v>288</v>
      </c>
      <c r="E2569" s="53"/>
      <c r="F2569" s="53"/>
      <c r="G2569" s="190" t="s">
        <v>164</v>
      </c>
      <c r="H2569" s="28">
        <v>1.0</v>
      </c>
      <c r="I2569" s="190" t="s">
        <v>7</v>
      </c>
      <c r="J2569" s="195"/>
      <c r="K2569" s="190" t="s">
        <v>7</v>
      </c>
      <c r="L2569" s="195"/>
      <c r="M2569" s="53"/>
      <c r="N2569" s="53"/>
      <c r="O2569" s="53"/>
    </row>
    <row r="2570">
      <c r="A2570" s="167" t="s">
        <v>600</v>
      </c>
      <c r="B2570" s="109" t="s">
        <v>314</v>
      </c>
      <c r="C2570" s="53"/>
      <c r="D2570" s="112" t="s">
        <v>288</v>
      </c>
      <c r="E2570" s="53"/>
      <c r="F2570" s="53"/>
      <c r="G2570" s="190" t="s">
        <v>165</v>
      </c>
      <c r="H2570" s="28">
        <v>1.0</v>
      </c>
      <c r="I2570" s="190" t="s">
        <v>7</v>
      </c>
      <c r="J2570" s="195"/>
      <c r="K2570" s="190" t="s">
        <v>7</v>
      </c>
      <c r="L2570" s="195"/>
      <c r="M2570" s="53"/>
      <c r="N2570" s="53"/>
      <c r="O2570" s="53"/>
    </row>
    <row r="2571">
      <c r="A2571" s="167" t="s">
        <v>600</v>
      </c>
      <c r="B2571" s="109" t="s">
        <v>314</v>
      </c>
      <c r="C2571" s="53"/>
      <c r="D2571" s="112" t="s">
        <v>288</v>
      </c>
      <c r="E2571" s="53"/>
      <c r="F2571" s="53"/>
      <c r="G2571" s="190" t="s">
        <v>166</v>
      </c>
      <c r="H2571" s="28">
        <v>1.0</v>
      </c>
      <c r="I2571" s="190" t="s">
        <v>7</v>
      </c>
      <c r="J2571" s="195"/>
      <c r="K2571" s="190" t="s">
        <v>7</v>
      </c>
      <c r="L2571" s="195"/>
      <c r="M2571" s="53"/>
      <c r="N2571" s="53"/>
      <c r="O2571" s="53"/>
    </row>
    <row r="2572">
      <c r="A2572" s="167" t="s">
        <v>600</v>
      </c>
      <c r="B2572" s="109" t="s">
        <v>314</v>
      </c>
      <c r="C2572" s="53"/>
      <c r="D2572" s="112" t="s">
        <v>288</v>
      </c>
      <c r="E2572" s="53"/>
      <c r="F2572" s="53"/>
      <c r="G2572" s="190" t="s">
        <v>167</v>
      </c>
      <c r="H2572" s="28">
        <v>1.0</v>
      </c>
      <c r="I2572" s="190" t="s">
        <v>7</v>
      </c>
      <c r="J2572" s="195"/>
      <c r="K2572" s="190" t="s">
        <v>7</v>
      </c>
      <c r="L2572" s="195"/>
      <c r="M2572" s="53"/>
      <c r="N2572" s="53"/>
      <c r="O2572" s="53"/>
    </row>
    <row r="2573">
      <c r="A2573" s="167" t="s">
        <v>600</v>
      </c>
      <c r="B2573" s="109" t="s">
        <v>314</v>
      </c>
      <c r="C2573" s="53"/>
      <c r="D2573" s="112" t="s">
        <v>288</v>
      </c>
      <c r="E2573" s="53"/>
      <c r="F2573" s="53"/>
      <c r="G2573" s="190" t="s">
        <v>20</v>
      </c>
      <c r="H2573" s="28">
        <v>1.0</v>
      </c>
      <c r="I2573" s="190" t="s">
        <v>7</v>
      </c>
      <c r="J2573" s="195"/>
      <c r="K2573" s="190" t="s">
        <v>7</v>
      </c>
      <c r="L2573" s="195"/>
      <c r="M2573" s="53"/>
      <c r="N2573" s="53"/>
      <c r="O2573" s="53"/>
    </row>
    <row r="2574">
      <c r="A2574" s="167" t="s">
        <v>600</v>
      </c>
      <c r="B2574" s="109" t="s">
        <v>315</v>
      </c>
      <c r="C2574" s="53"/>
      <c r="D2574" s="112" t="s">
        <v>288</v>
      </c>
      <c r="E2574" s="53"/>
      <c r="F2574" s="53"/>
      <c r="G2574" s="190" t="s">
        <v>21</v>
      </c>
      <c r="H2574" s="28">
        <v>1.0</v>
      </c>
      <c r="I2574" s="190" t="s">
        <v>4</v>
      </c>
      <c r="J2574" s="56">
        <v>461.0</v>
      </c>
      <c r="K2574" s="190" t="s">
        <v>4</v>
      </c>
      <c r="L2574" s="56">
        <v>461.0</v>
      </c>
      <c r="M2574" s="53"/>
      <c r="N2574" s="53"/>
      <c r="O2574" s="53"/>
    </row>
    <row r="2575">
      <c r="A2575" s="167" t="s">
        <v>600</v>
      </c>
      <c r="B2575" s="109" t="s">
        <v>315</v>
      </c>
      <c r="C2575" s="53"/>
      <c r="D2575" s="112" t="s">
        <v>288</v>
      </c>
      <c r="E2575" s="53"/>
      <c r="F2575" s="53"/>
      <c r="G2575" s="190" t="s">
        <v>13</v>
      </c>
      <c r="H2575" s="28">
        <v>1.0</v>
      </c>
      <c r="I2575" s="190" t="s">
        <v>4</v>
      </c>
      <c r="J2575" s="56"/>
      <c r="K2575" s="190" t="s">
        <v>4</v>
      </c>
      <c r="L2575" s="56"/>
      <c r="M2575" s="53"/>
      <c r="N2575" s="53"/>
      <c r="O2575" s="53"/>
    </row>
    <row r="2576">
      <c r="A2576" s="167" t="s">
        <v>600</v>
      </c>
      <c r="B2576" s="109" t="s">
        <v>315</v>
      </c>
      <c r="C2576" s="53"/>
      <c r="D2576" s="112" t="s">
        <v>288</v>
      </c>
      <c r="E2576" s="53"/>
      <c r="F2576" s="53"/>
      <c r="G2576" s="149" t="s">
        <v>14</v>
      </c>
      <c r="H2576" s="28">
        <v>1.0</v>
      </c>
      <c r="I2576" s="190" t="s">
        <v>4</v>
      </c>
      <c r="J2576" s="56"/>
      <c r="K2576" s="190" t="s">
        <v>4</v>
      </c>
      <c r="L2576" s="56"/>
      <c r="M2576" s="53"/>
      <c r="N2576" s="53"/>
      <c r="O2576" s="53"/>
    </row>
    <row r="2577">
      <c r="A2577" s="167" t="s">
        <v>600</v>
      </c>
      <c r="B2577" s="109" t="s">
        <v>315</v>
      </c>
      <c r="C2577" s="53"/>
      <c r="D2577" s="112" t="s">
        <v>288</v>
      </c>
      <c r="E2577" s="53"/>
      <c r="F2577" s="53"/>
      <c r="G2577" s="190" t="s">
        <v>15</v>
      </c>
      <c r="H2577" s="28">
        <v>1.0</v>
      </c>
      <c r="I2577" s="190" t="s">
        <v>4</v>
      </c>
      <c r="J2577" s="56"/>
      <c r="K2577" s="190" t="s">
        <v>4</v>
      </c>
      <c r="L2577" s="56"/>
      <c r="M2577" s="53"/>
      <c r="N2577" s="53"/>
      <c r="O2577" s="53"/>
    </row>
    <row r="2578">
      <c r="A2578" s="167" t="s">
        <v>600</v>
      </c>
      <c r="B2578" s="109" t="s">
        <v>315</v>
      </c>
      <c r="C2578" s="53"/>
      <c r="D2578" s="112" t="s">
        <v>288</v>
      </c>
      <c r="E2578" s="53"/>
      <c r="F2578" s="53"/>
      <c r="G2578" s="190" t="s">
        <v>16</v>
      </c>
      <c r="H2578" s="28">
        <v>1.0</v>
      </c>
      <c r="I2578" s="190" t="s">
        <v>4</v>
      </c>
      <c r="J2578" s="56"/>
      <c r="K2578" s="190" t="s">
        <v>4</v>
      </c>
      <c r="L2578" s="56"/>
      <c r="M2578" s="53"/>
      <c r="N2578" s="53"/>
      <c r="O2578" s="53"/>
    </row>
    <row r="2579">
      <c r="A2579" s="167" t="s">
        <v>600</v>
      </c>
      <c r="B2579" s="109" t="s">
        <v>315</v>
      </c>
      <c r="C2579" s="53"/>
      <c r="D2579" s="112" t="s">
        <v>288</v>
      </c>
      <c r="E2579" s="53"/>
      <c r="F2579" s="53"/>
      <c r="G2579" s="190" t="s">
        <v>17</v>
      </c>
      <c r="H2579" s="28">
        <v>1.0</v>
      </c>
      <c r="I2579" s="190" t="s">
        <v>4</v>
      </c>
      <c r="J2579" s="56"/>
      <c r="K2579" s="190" t="s">
        <v>4</v>
      </c>
      <c r="L2579" s="56"/>
      <c r="M2579" s="53"/>
      <c r="N2579" s="53"/>
      <c r="O2579" s="53"/>
    </row>
    <row r="2580">
      <c r="A2580" s="167" t="s">
        <v>600</v>
      </c>
      <c r="B2580" s="109" t="s">
        <v>315</v>
      </c>
      <c r="C2580" s="53"/>
      <c r="D2580" s="112" t="s">
        <v>288</v>
      </c>
      <c r="E2580" s="53"/>
      <c r="F2580" s="53"/>
      <c r="G2580" s="190" t="s">
        <v>18</v>
      </c>
      <c r="H2580" s="28">
        <v>1.0</v>
      </c>
      <c r="I2580" s="190" t="s">
        <v>4</v>
      </c>
      <c r="J2580" s="56"/>
      <c r="K2580" s="190" t="s">
        <v>4</v>
      </c>
      <c r="L2580" s="56"/>
      <c r="M2580" s="53"/>
      <c r="N2580" s="53"/>
      <c r="O2580" s="53"/>
    </row>
    <row r="2581">
      <c r="A2581" s="167" t="s">
        <v>600</v>
      </c>
      <c r="B2581" s="109" t="s">
        <v>315</v>
      </c>
      <c r="C2581" s="53"/>
      <c r="D2581" s="112" t="s">
        <v>288</v>
      </c>
      <c r="E2581" s="53"/>
      <c r="F2581" s="53"/>
      <c r="G2581" s="190" t="s">
        <v>19</v>
      </c>
      <c r="H2581" s="28">
        <v>1.0</v>
      </c>
      <c r="I2581" s="190" t="s">
        <v>4</v>
      </c>
      <c r="J2581" s="56"/>
      <c r="K2581" s="190" t="s">
        <v>4</v>
      </c>
      <c r="L2581" s="56"/>
      <c r="M2581" s="53"/>
      <c r="N2581" s="53"/>
      <c r="O2581" s="53"/>
    </row>
    <row r="2582">
      <c r="A2582" s="167" t="s">
        <v>600</v>
      </c>
      <c r="B2582" s="109" t="s">
        <v>315</v>
      </c>
      <c r="C2582" s="53"/>
      <c r="D2582" s="112" t="s">
        <v>288</v>
      </c>
      <c r="E2582" s="53"/>
      <c r="F2582" s="53"/>
      <c r="G2582" s="190" t="s">
        <v>20</v>
      </c>
      <c r="H2582" s="28">
        <v>1.0</v>
      </c>
      <c r="I2582" s="190" t="s">
        <v>4</v>
      </c>
      <c r="J2582" s="56"/>
      <c r="K2582" s="190" t="s">
        <v>4</v>
      </c>
      <c r="L2582" s="56"/>
      <c r="M2582" s="53"/>
      <c r="N2582" s="53"/>
      <c r="O2582" s="53"/>
    </row>
    <row r="2583">
      <c r="A2583" s="167" t="s">
        <v>600</v>
      </c>
      <c r="B2583" s="109" t="s">
        <v>315</v>
      </c>
      <c r="C2583" s="53"/>
      <c r="D2583" s="112" t="s">
        <v>288</v>
      </c>
      <c r="E2583" s="53"/>
      <c r="F2583" s="53"/>
      <c r="G2583" s="190" t="s">
        <v>21</v>
      </c>
      <c r="H2583" s="28">
        <v>1.0</v>
      </c>
      <c r="I2583" s="190" t="s">
        <v>7</v>
      </c>
      <c r="J2583" s="56"/>
      <c r="K2583" s="190" t="s">
        <v>7</v>
      </c>
      <c r="L2583" s="56"/>
      <c r="M2583" s="53"/>
      <c r="N2583" s="53"/>
      <c r="O2583" s="53"/>
    </row>
    <row r="2584">
      <c r="A2584" s="167" t="s">
        <v>600</v>
      </c>
      <c r="B2584" s="109" t="s">
        <v>315</v>
      </c>
      <c r="C2584" s="53"/>
      <c r="D2584" s="112" t="s">
        <v>288</v>
      </c>
      <c r="E2584" s="53"/>
      <c r="F2584" s="53"/>
      <c r="G2584" s="190" t="s">
        <v>161</v>
      </c>
      <c r="H2584" s="28">
        <v>1.0</v>
      </c>
      <c r="I2584" s="190" t="s">
        <v>7</v>
      </c>
      <c r="J2584" s="56"/>
      <c r="K2584" s="190" t="s">
        <v>7</v>
      </c>
      <c r="L2584" s="56"/>
      <c r="M2584" s="53"/>
      <c r="N2584" s="53"/>
      <c r="O2584" s="53"/>
    </row>
    <row r="2585">
      <c r="A2585" s="167" t="s">
        <v>600</v>
      </c>
      <c r="B2585" s="109" t="s">
        <v>315</v>
      </c>
      <c r="C2585" s="53"/>
      <c r="D2585" s="112" t="s">
        <v>288</v>
      </c>
      <c r="E2585" s="53"/>
      <c r="F2585" s="53"/>
      <c r="G2585" s="190" t="s">
        <v>162</v>
      </c>
      <c r="H2585" s="28">
        <v>1.0</v>
      </c>
      <c r="I2585" s="190" t="s">
        <v>7</v>
      </c>
      <c r="J2585" s="56"/>
      <c r="K2585" s="190" t="s">
        <v>7</v>
      </c>
      <c r="L2585" s="56"/>
      <c r="M2585" s="53"/>
      <c r="N2585" s="53"/>
      <c r="O2585" s="53"/>
    </row>
    <row r="2586">
      <c r="A2586" s="167" t="s">
        <v>600</v>
      </c>
      <c r="B2586" s="109" t="s">
        <v>315</v>
      </c>
      <c r="C2586" s="53"/>
      <c r="D2586" s="112" t="s">
        <v>288</v>
      </c>
      <c r="E2586" s="53"/>
      <c r="F2586" s="53"/>
      <c r="G2586" s="190" t="s">
        <v>163</v>
      </c>
      <c r="H2586" s="28">
        <v>1.0</v>
      </c>
      <c r="I2586" s="190" t="s">
        <v>7</v>
      </c>
      <c r="J2586" s="56"/>
      <c r="K2586" s="190" t="s">
        <v>7</v>
      </c>
      <c r="L2586" s="56"/>
      <c r="M2586" s="53"/>
      <c r="N2586" s="53"/>
      <c r="O2586" s="53"/>
    </row>
    <row r="2587">
      <c r="A2587" s="167" t="s">
        <v>600</v>
      </c>
      <c r="B2587" s="109" t="s">
        <v>315</v>
      </c>
      <c r="C2587" s="53"/>
      <c r="D2587" s="112" t="s">
        <v>288</v>
      </c>
      <c r="E2587" s="53"/>
      <c r="F2587" s="53"/>
      <c r="G2587" s="190" t="s">
        <v>164</v>
      </c>
      <c r="H2587" s="28">
        <v>1.0</v>
      </c>
      <c r="I2587" s="190" t="s">
        <v>7</v>
      </c>
      <c r="J2587" s="56"/>
      <c r="K2587" s="190" t="s">
        <v>7</v>
      </c>
      <c r="L2587" s="56"/>
      <c r="M2587" s="53"/>
      <c r="N2587" s="53"/>
      <c r="O2587" s="53"/>
    </row>
    <row r="2588">
      <c r="A2588" s="167" t="s">
        <v>600</v>
      </c>
      <c r="B2588" s="109" t="s">
        <v>315</v>
      </c>
      <c r="C2588" s="53"/>
      <c r="D2588" s="112" t="s">
        <v>288</v>
      </c>
      <c r="E2588" s="53"/>
      <c r="F2588" s="53"/>
      <c r="G2588" s="190" t="s">
        <v>165</v>
      </c>
      <c r="H2588" s="28">
        <v>1.0</v>
      </c>
      <c r="I2588" s="190" t="s">
        <v>7</v>
      </c>
      <c r="J2588" s="56"/>
      <c r="K2588" s="190" t="s">
        <v>7</v>
      </c>
      <c r="L2588" s="56"/>
      <c r="M2588" s="53"/>
      <c r="N2588" s="53"/>
      <c r="O2588" s="53"/>
    </row>
    <row r="2589">
      <c r="A2589" s="167" t="s">
        <v>600</v>
      </c>
      <c r="B2589" s="109" t="s">
        <v>315</v>
      </c>
      <c r="C2589" s="53"/>
      <c r="D2589" s="112" t="s">
        <v>288</v>
      </c>
      <c r="E2589" s="53"/>
      <c r="F2589" s="53"/>
      <c r="G2589" s="190" t="s">
        <v>166</v>
      </c>
      <c r="H2589" s="28">
        <v>1.0</v>
      </c>
      <c r="I2589" s="190" t="s">
        <v>7</v>
      </c>
      <c r="J2589" s="56"/>
      <c r="K2589" s="190" t="s">
        <v>7</v>
      </c>
      <c r="L2589" s="56"/>
      <c r="M2589" s="53"/>
      <c r="N2589" s="53"/>
      <c r="O2589" s="53"/>
    </row>
    <row r="2590">
      <c r="A2590" s="167" t="s">
        <v>600</v>
      </c>
      <c r="B2590" s="109" t="s">
        <v>315</v>
      </c>
      <c r="C2590" s="53"/>
      <c r="D2590" s="112" t="s">
        <v>288</v>
      </c>
      <c r="E2590" s="53"/>
      <c r="F2590" s="53"/>
      <c r="G2590" s="190" t="s">
        <v>167</v>
      </c>
      <c r="H2590" s="28">
        <v>1.0</v>
      </c>
      <c r="I2590" s="190" t="s">
        <v>7</v>
      </c>
      <c r="J2590" s="56"/>
      <c r="K2590" s="190" t="s">
        <v>7</v>
      </c>
      <c r="L2590" s="56"/>
      <c r="M2590" s="53"/>
      <c r="N2590" s="53"/>
      <c r="O2590" s="53"/>
    </row>
    <row r="2591">
      <c r="A2591" s="167" t="s">
        <v>600</v>
      </c>
      <c r="B2591" s="109" t="s">
        <v>315</v>
      </c>
      <c r="C2591" s="53"/>
      <c r="D2591" s="112" t="s">
        <v>288</v>
      </c>
      <c r="E2591" s="53"/>
      <c r="F2591" s="53"/>
      <c r="G2591" s="190" t="s">
        <v>20</v>
      </c>
      <c r="H2591" s="28">
        <v>1.0</v>
      </c>
      <c r="I2591" s="190" t="s">
        <v>7</v>
      </c>
      <c r="J2591" s="56"/>
      <c r="K2591" s="190" t="s">
        <v>7</v>
      </c>
      <c r="L2591" s="56"/>
      <c r="M2591" s="53"/>
      <c r="N2591" s="53"/>
      <c r="O2591" s="53"/>
    </row>
    <row r="2592">
      <c r="A2592" s="167" t="s">
        <v>600</v>
      </c>
      <c r="B2592" s="109" t="s">
        <v>316</v>
      </c>
      <c r="C2592" s="53"/>
      <c r="D2592" s="112" t="s">
        <v>288</v>
      </c>
      <c r="E2592" s="53"/>
      <c r="F2592" s="53"/>
      <c r="G2592" s="190" t="s">
        <v>21</v>
      </c>
      <c r="H2592" s="28">
        <v>1.0</v>
      </c>
      <c r="I2592" s="190" t="s">
        <v>4</v>
      </c>
      <c r="J2592" s="56">
        <v>0.0</v>
      </c>
      <c r="K2592" s="190" t="s">
        <v>4</v>
      </c>
      <c r="L2592" s="56">
        <v>0.0</v>
      </c>
      <c r="M2592" s="53"/>
      <c r="N2592" s="53"/>
      <c r="O2592" s="53"/>
    </row>
    <row r="2593">
      <c r="A2593" s="167" t="s">
        <v>600</v>
      </c>
      <c r="B2593" s="109" t="s">
        <v>316</v>
      </c>
      <c r="C2593" s="53"/>
      <c r="D2593" s="112" t="s">
        <v>288</v>
      </c>
      <c r="E2593" s="53"/>
      <c r="F2593" s="53"/>
      <c r="G2593" s="190" t="s">
        <v>13</v>
      </c>
      <c r="H2593" s="28">
        <v>1.0</v>
      </c>
      <c r="I2593" s="190" t="s">
        <v>4</v>
      </c>
      <c r="J2593" s="56"/>
      <c r="K2593" s="190" t="s">
        <v>4</v>
      </c>
      <c r="L2593" s="56"/>
      <c r="M2593" s="53"/>
      <c r="N2593" s="53"/>
      <c r="O2593" s="53"/>
    </row>
    <row r="2594">
      <c r="A2594" s="167" t="s">
        <v>600</v>
      </c>
      <c r="B2594" s="109" t="s">
        <v>316</v>
      </c>
      <c r="C2594" s="53"/>
      <c r="D2594" s="112" t="s">
        <v>288</v>
      </c>
      <c r="E2594" s="53"/>
      <c r="F2594" s="53"/>
      <c r="G2594" s="149" t="s">
        <v>14</v>
      </c>
      <c r="H2594" s="28">
        <v>1.0</v>
      </c>
      <c r="I2594" s="190" t="s">
        <v>4</v>
      </c>
      <c r="J2594" s="56"/>
      <c r="K2594" s="190" t="s">
        <v>4</v>
      </c>
      <c r="L2594" s="56"/>
      <c r="M2594" s="53"/>
      <c r="N2594" s="53"/>
      <c r="O2594" s="53"/>
    </row>
    <row r="2595">
      <c r="A2595" s="167" t="s">
        <v>600</v>
      </c>
      <c r="B2595" s="109" t="s">
        <v>316</v>
      </c>
      <c r="C2595" s="53"/>
      <c r="D2595" s="112" t="s">
        <v>288</v>
      </c>
      <c r="E2595" s="53"/>
      <c r="F2595" s="53"/>
      <c r="G2595" s="190" t="s">
        <v>15</v>
      </c>
      <c r="H2595" s="28">
        <v>1.0</v>
      </c>
      <c r="I2595" s="190" t="s">
        <v>4</v>
      </c>
      <c r="J2595" s="56"/>
      <c r="K2595" s="190" t="s">
        <v>4</v>
      </c>
      <c r="L2595" s="56"/>
      <c r="M2595" s="53"/>
      <c r="N2595" s="53"/>
      <c r="O2595" s="53"/>
    </row>
    <row r="2596">
      <c r="A2596" s="167" t="s">
        <v>600</v>
      </c>
      <c r="B2596" s="109" t="s">
        <v>316</v>
      </c>
      <c r="C2596" s="53"/>
      <c r="D2596" s="112" t="s">
        <v>288</v>
      </c>
      <c r="E2596" s="53"/>
      <c r="F2596" s="53"/>
      <c r="G2596" s="190" t="s">
        <v>16</v>
      </c>
      <c r="H2596" s="28">
        <v>1.0</v>
      </c>
      <c r="I2596" s="190" t="s">
        <v>4</v>
      </c>
      <c r="J2596" s="56"/>
      <c r="K2596" s="190" t="s">
        <v>4</v>
      </c>
      <c r="L2596" s="56"/>
      <c r="M2596" s="53"/>
      <c r="N2596" s="53"/>
      <c r="O2596" s="53"/>
    </row>
    <row r="2597">
      <c r="A2597" s="167" t="s">
        <v>600</v>
      </c>
      <c r="B2597" s="109" t="s">
        <v>316</v>
      </c>
      <c r="C2597" s="53"/>
      <c r="D2597" s="112" t="s">
        <v>288</v>
      </c>
      <c r="E2597" s="53"/>
      <c r="F2597" s="53"/>
      <c r="G2597" s="190" t="s">
        <v>17</v>
      </c>
      <c r="H2597" s="28">
        <v>1.0</v>
      </c>
      <c r="I2597" s="190" t="s">
        <v>4</v>
      </c>
      <c r="J2597" s="56"/>
      <c r="K2597" s="190" t="s">
        <v>4</v>
      </c>
      <c r="L2597" s="56"/>
      <c r="M2597" s="53"/>
      <c r="N2597" s="53"/>
      <c r="O2597" s="53"/>
    </row>
    <row r="2598">
      <c r="A2598" s="167" t="s">
        <v>600</v>
      </c>
      <c r="B2598" s="109" t="s">
        <v>316</v>
      </c>
      <c r="C2598" s="53"/>
      <c r="D2598" s="112" t="s">
        <v>288</v>
      </c>
      <c r="E2598" s="53"/>
      <c r="F2598" s="53"/>
      <c r="G2598" s="190" t="s">
        <v>18</v>
      </c>
      <c r="H2598" s="28">
        <v>1.0</v>
      </c>
      <c r="I2598" s="190" t="s">
        <v>4</v>
      </c>
      <c r="J2598" s="56"/>
      <c r="K2598" s="190" t="s">
        <v>4</v>
      </c>
      <c r="L2598" s="56"/>
      <c r="M2598" s="53"/>
      <c r="N2598" s="53"/>
      <c r="O2598" s="53"/>
    </row>
    <row r="2599">
      <c r="A2599" s="167" t="s">
        <v>600</v>
      </c>
      <c r="B2599" s="109" t="s">
        <v>316</v>
      </c>
      <c r="C2599" s="53"/>
      <c r="D2599" s="112" t="s">
        <v>288</v>
      </c>
      <c r="E2599" s="53"/>
      <c r="F2599" s="53"/>
      <c r="G2599" s="190" t="s">
        <v>19</v>
      </c>
      <c r="H2599" s="28">
        <v>1.0</v>
      </c>
      <c r="I2599" s="190" t="s">
        <v>4</v>
      </c>
      <c r="J2599" s="56"/>
      <c r="K2599" s="190" t="s">
        <v>4</v>
      </c>
      <c r="L2599" s="56"/>
      <c r="M2599" s="53"/>
      <c r="N2599" s="53"/>
      <c r="O2599" s="53"/>
    </row>
    <row r="2600">
      <c r="A2600" s="167" t="s">
        <v>600</v>
      </c>
      <c r="B2600" s="109" t="s">
        <v>316</v>
      </c>
      <c r="C2600" s="53"/>
      <c r="D2600" s="112" t="s">
        <v>288</v>
      </c>
      <c r="E2600" s="53"/>
      <c r="F2600" s="53"/>
      <c r="G2600" s="190" t="s">
        <v>20</v>
      </c>
      <c r="H2600" s="28">
        <v>1.0</v>
      </c>
      <c r="I2600" s="190" t="s">
        <v>4</v>
      </c>
      <c r="J2600" s="56"/>
      <c r="K2600" s="190" t="s">
        <v>4</v>
      </c>
      <c r="L2600" s="56"/>
      <c r="M2600" s="53"/>
      <c r="N2600" s="53"/>
      <c r="O2600" s="53"/>
    </row>
    <row r="2601">
      <c r="A2601" s="167" t="s">
        <v>600</v>
      </c>
      <c r="B2601" s="109" t="s">
        <v>316</v>
      </c>
      <c r="C2601" s="53"/>
      <c r="D2601" s="112" t="s">
        <v>288</v>
      </c>
      <c r="E2601" s="53"/>
      <c r="F2601" s="53"/>
      <c r="G2601" s="190" t="s">
        <v>21</v>
      </c>
      <c r="H2601" s="28">
        <v>1.0</v>
      </c>
      <c r="I2601" s="190" t="s">
        <v>7</v>
      </c>
      <c r="J2601" s="56"/>
      <c r="K2601" s="190" t="s">
        <v>7</v>
      </c>
      <c r="L2601" s="56"/>
      <c r="M2601" s="53"/>
      <c r="N2601" s="53"/>
      <c r="O2601" s="53"/>
    </row>
    <row r="2602">
      <c r="A2602" s="167" t="s">
        <v>600</v>
      </c>
      <c r="B2602" s="109" t="s">
        <v>316</v>
      </c>
      <c r="C2602" s="53"/>
      <c r="D2602" s="112" t="s">
        <v>288</v>
      </c>
      <c r="E2602" s="53"/>
      <c r="F2602" s="53"/>
      <c r="G2602" s="190" t="s">
        <v>161</v>
      </c>
      <c r="H2602" s="28">
        <v>1.0</v>
      </c>
      <c r="I2602" s="190" t="s">
        <v>7</v>
      </c>
      <c r="J2602" s="56"/>
      <c r="K2602" s="190" t="s">
        <v>7</v>
      </c>
      <c r="L2602" s="56"/>
      <c r="M2602" s="53"/>
      <c r="N2602" s="53"/>
      <c r="O2602" s="53"/>
    </row>
    <row r="2603">
      <c r="A2603" s="167" t="s">
        <v>600</v>
      </c>
      <c r="B2603" s="109" t="s">
        <v>316</v>
      </c>
      <c r="C2603" s="53"/>
      <c r="D2603" s="112" t="s">
        <v>288</v>
      </c>
      <c r="E2603" s="53"/>
      <c r="F2603" s="53"/>
      <c r="G2603" s="190" t="s">
        <v>162</v>
      </c>
      <c r="H2603" s="28">
        <v>1.0</v>
      </c>
      <c r="I2603" s="190" t="s">
        <v>7</v>
      </c>
      <c r="J2603" s="56">
        <v>470.0</v>
      </c>
      <c r="K2603" s="190" t="s">
        <v>7</v>
      </c>
      <c r="L2603" s="56">
        <v>470.0</v>
      </c>
      <c r="M2603" s="53"/>
      <c r="N2603" s="53"/>
      <c r="O2603" s="53"/>
    </row>
    <row r="2604">
      <c r="A2604" s="167" t="s">
        <v>600</v>
      </c>
      <c r="B2604" s="109" t="s">
        <v>316</v>
      </c>
      <c r="C2604" s="53"/>
      <c r="D2604" s="112" t="s">
        <v>288</v>
      </c>
      <c r="E2604" s="53"/>
      <c r="F2604" s="53"/>
      <c r="G2604" s="190" t="s">
        <v>163</v>
      </c>
      <c r="H2604" s="28">
        <v>1.0</v>
      </c>
      <c r="I2604" s="190" t="s">
        <v>7</v>
      </c>
      <c r="J2604" s="56">
        <v>180.0</v>
      </c>
      <c r="K2604" s="190" t="s">
        <v>7</v>
      </c>
      <c r="L2604" s="56">
        <v>180.0</v>
      </c>
      <c r="M2604" s="53"/>
      <c r="N2604" s="53"/>
      <c r="O2604" s="53"/>
    </row>
    <row r="2605">
      <c r="A2605" s="167" t="s">
        <v>600</v>
      </c>
      <c r="B2605" s="109" t="s">
        <v>316</v>
      </c>
      <c r="C2605" s="53"/>
      <c r="D2605" s="112" t="s">
        <v>288</v>
      </c>
      <c r="E2605" s="53"/>
      <c r="F2605" s="53"/>
      <c r="G2605" s="190" t="s">
        <v>164</v>
      </c>
      <c r="H2605" s="28">
        <v>1.0</v>
      </c>
      <c r="I2605" s="190" t="s">
        <v>7</v>
      </c>
      <c r="J2605" s="56">
        <v>160.0</v>
      </c>
      <c r="K2605" s="190" t="s">
        <v>7</v>
      </c>
      <c r="L2605" s="56">
        <v>160.0</v>
      </c>
      <c r="M2605" s="53"/>
      <c r="N2605" s="53"/>
      <c r="O2605" s="53"/>
    </row>
    <row r="2606">
      <c r="A2606" s="167" t="s">
        <v>600</v>
      </c>
      <c r="B2606" s="109" t="s">
        <v>316</v>
      </c>
      <c r="C2606" s="53"/>
      <c r="D2606" s="112" t="s">
        <v>288</v>
      </c>
      <c r="E2606" s="53"/>
      <c r="F2606" s="53"/>
      <c r="G2606" s="190" t="s">
        <v>165</v>
      </c>
      <c r="H2606" s="28">
        <v>1.0</v>
      </c>
      <c r="I2606" s="190" t="s">
        <v>7</v>
      </c>
      <c r="J2606" s="56">
        <v>1610.0</v>
      </c>
      <c r="K2606" s="190" t="s">
        <v>7</v>
      </c>
      <c r="L2606" s="56">
        <v>1610.0</v>
      </c>
      <c r="M2606" s="53"/>
      <c r="N2606" s="53"/>
      <c r="O2606" s="53"/>
    </row>
    <row r="2607">
      <c r="A2607" s="167" t="s">
        <v>600</v>
      </c>
      <c r="B2607" s="109" t="s">
        <v>316</v>
      </c>
      <c r="C2607" s="53"/>
      <c r="D2607" s="112" t="s">
        <v>288</v>
      </c>
      <c r="E2607" s="53"/>
      <c r="F2607" s="53"/>
      <c r="G2607" s="190" t="s">
        <v>166</v>
      </c>
      <c r="H2607" s="28">
        <v>1.0</v>
      </c>
      <c r="I2607" s="190" t="s">
        <v>7</v>
      </c>
      <c r="J2607" s="56">
        <v>2380.0</v>
      </c>
      <c r="K2607" s="190" t="s">
        <v>7</v>
      </c>
      <c r="L2607" s="56">
        <v>2380.0</v>
      </c>
      <c r="M2607" s="53"/>
      <c r="N2607" s="53"/>
      <c r="O2607" s="53"/>
    </row>
    <row r="2608">
      <c r="A2608" s="167" t="s">
        <v>600</v>
      </c>
      <c r="B2608" s="109" t="s">
        <v>316</v>
      </c>
      <c r="C2608" s="53"/>
      <c r="D2608" s="112" t="s">
        <v>288</v>
      </c>
      <c r="E2608" s="53"/>
      <c r="F2608" s="53"/>
      <c r="G2608" s="190" t="s">
        <v>167</v>
      </c>
      <c r="H2608" s="28">
        <v>1.0</v>
      </c>
      <c r="I2608" s="190" t="s">
        <v>7</v>
      </c>
      <c r="J2608" s="56"/>
      <c r="K2608" s="190" t="s">
        <v>7</v>
      </c>
      <c r="L2608" s="56"/>
      <c r="M2608" s="53"/>
      <c r="N2608" s="53"/>
      <c r="O2608" s="53"/>
    </row>
    <row r="2609">
      <c r="A2609" s="167" t="s">
        <v>600</v>
      </c>
      <c r="B2609" s="109" t="s">
        <v>316</v>
      </c>
      <c r="C2609" s="53"/>
      <c r="D2609" s="112" t="s">
        <v>288</v>
      </c>
      <c r="E2609" s="53"/>
      <c r="F2609" s="53"/>
      <c r="G2609" s="190" t="s">
        <v>20</v>
      </c>
      <c r="H2609" s="28">
        <v>1.0</v>
      </c>
      <c r="I2609" s="190" t="s">
        <v>7</v>
      </c>
      <c r="J2609" s="56"/>
      <c r="K2609" s="190" t="s">
        <v>7</v>
      </c>
      <c r="L2609" s="56"/>
      <c r="M2609" s="53"/>
      <c r="N2609" s="53"/>
      <c r="O2609" s="53"/>
    </row>
    <row r="2610">
      <c r="A2610" s="167" t="s">
        <v>600</v>
      </c>
      <c r="B2610" s="109" t="s">
        <v>317</v>
      </c>
      <c r="C2610" s="53"/>
      <c r="D2610" s="112" t="s">
        <v>318</v>
      </c>
      <c r="E2610" s="53"/>
      <c r="F2610" s="53"/>
      <c r="G2610" s="190" t="s">
        <v>21</v>
      </c>
      <c r="H2610" s="28">
        <v>1.0</v>
      </c>
      <c r="I2610" s="190" t="s">
        <v>4</v>
      </c>
      <c r="J2610" s="56">
        <v>45.0</v>
      </c>
      <c r="K2610" s="190" t="s">
        <v>4</v>
      </c>
      <c r="L2610" s="56">
        <v>45.0</v>
      </c>
      <c r="M2610" s="53"/>
      <c r="N2610" s="53"/>
      <c r="O2610" s="53"/>
    </row>
    <row r="2611">
      <c r="A2611" s="167" t="s">
        <v>600</v>
      </c>
      <c r="B2611" s="109" t="s">
        <v>317</v>
      </c>
      <c r="C2611" s="53"/>
      <c r="D2611" s="112" t="s">
        <v>318</v>
      </c>
      <c r="E2611" s="53"/>
      <c r="F2611" s="53"/>
      <c r="G2611" s="190" t="s">
        <v>13</v>
      </c>
      <c r="H2611" s="28">
        <v>1.0</v>
      </c>
      <c r="I2611" s="190" t="s">
        <v>4</v>
      </c>
      <c r="J2611" s="56"/>
      <c r="K2611" s="190" t="s">
        <v>4</v>
      </c>
      <c r="L2611" s="56"/>
      <c r="M2611" s="53"/>
      <c r="N2611" s="53"/>
      <c r="O2611" s="53"/>
    </row>
    <row r="2612">
      <c r="A2612" s="167" t="s">
        <v>600</v>
      </c>
      <c r="B2612" s="109" t="s">
        <v>317</v>
      </c>
      <c r="C2612" s="53"/>
      <c r="D2612" s="112" t="s">
        <v>318</v>
      </c>
      <c r="E2612" s="53"/>
      <c r="F2612" s="53"/>
      <c r="G2612" s="149" t="s">
        <v>14</v>
      </c>
      <c r="H2612" s="28">
        <v>1.0</v>
      </c>
      <c r="I2612" s="190" t="s">
        <v>4</v>
      </c>
      <c r="J2612" s="56"/>
      <c r="K2612" s="190" t="s">
        <v>4</v>
      </c>
      <c r="L2612" s="56"/>
      <c r="M2612" s="53"/>
      <c r="N2612" s="53"/>
      <c r="O2612" s="53"/>
    </row>
    <row r="2613">
      <c r="A2613" s="167" t="s">
        <v>600</v>
      </c>
      <c r="B2613" s="109" t="s">
        <v>317</v>
      </c>
      <c r="C2613" s="53"/>
      <c r="D2613" s="112" t="s">
        <v>318</v>
      </c>
      <c r="E2613" s="53"/>
      <c r="F2613" s="53"/>
      <c r="G2613" s="190" t="s">
        <v>15</v>
      </c>
      <c r="H2613" s="28">
        <v>1.0</v>
      </c>
      <c r="I2613" s="190" t="s">
        <v>4</v>
      </c>
      <c r="J2613" s="56"/>
      <c r="K2613" s="190" t="s">
        <v>4</v>
      </c>
      <c r="L2613" s="56"/>
      <c r="M2613" s="53"/>
      <c r="N2613" s="53"/>
      <c r="O2613" s="53"/>
    </row>
    <row r="2614">
      <c r="A2614" s="167" t="s">
        <v>600</v>
      </c>
      <c r="B2614" s="109" t="s">
        <v>317</v>
      </c>
      <c r="C2614" s="53"/>
      <c r="D2614" s="112" t="s">
        <v>318</v>
      </c>
      <c r="E2614" s="53"/>
      <c r="F2614" s="53"/>
      <c r="G2614" s="190" t="s">
        <v>16</v>
      </c>
      <c r="H2614" s="28">
        <v>1.0</v>
      </c>
      <c r="I2614" s="190" t="s">
        <v>4</v>
      </c>
      <c r="J2614" s="56"/>
      <c r="K2614" s="190" t="s">
        <v>4</v>
      </c>
      <c r="L2614" s="56"/>
      <c r="M2614" s="53"/>
      <c r="N2614" s="53"/>
      <c r="O2614" s="53"/>
    </row>
    <row r="2615">
      <c r="A2615" s="167" t="s">
        <v>600</v>
      </c>
      <c r="B2615" s="109" t="s">
        <v>317</v>
      </c>
      <c r="C2615" s="53"/>
      <c r="D2615" s="112" t="s">
        <v>318</v>
      </c>
      <c r="E2615" s="53"/>
      <c r="F2615" s="53"/>
      <c r="G2615" s="190" t="s">
        <v>17</v>
      </c>
      <c r="H2615" s="28">
        <v>1.0</v>
      </c>
      <c r="I2615" s="190" t="s">
        <v>4</v>
      </c>
      <c r="J2615" s="56"/>
      <c r="K2615" s="190" t="s">
        <v>4</v>
      </c>
      <c r="L2615" s="56"/>
      <c r="M2615" s="53"/>
      <c r="N2615" s="53"/>
      <c r="O2615" s="53"/>
    </row>
    <row r="2616">
      <c r="A2616" s="167" t="s">
        <v>600</v>
      </c>
      <c r="B2616" s="109" t="s">
        <v>317</v>
      </c>
      <c r="C2616" s="53"/>
      <c r="D2616" s="112" t="s">
        <v>318</v>
      </c>
      <c r="E2616" s="53"/>
      <c r="F2616" s="53"/>
      <c r="G2616" s="190" t="s">
        <v>18</v>
      </c>
      <c r="H2616" s="28">
        <v>1.0</v>
      </c>
      <c r="I2616" s="190" t="s">
        <v>4</v>
      </c>
      <c r="J2616" s="195"/>
      <c r="K2616" s="190" t="s">
        <v>4</v>
      </c>
      <c r="L2616" s="195"/>
      <c r="M2616" s="53"/>
      <c r="N2616" s="53"/>
      <c r="O2616" s="53"/>
    </row>
    <row r="2617">
      <c r="A2617" s="167" t="s">
        <v>600</v>
      </c>
      <c r="B2617" s="109" t="s">
        <v>317</v>
      </c>
      <c r="C2617" s="53"/>
      <c r="D2617" s="112" t="s">
        <v>318</v>
      </c>
      <c r="E2617" s="53"/>
      <c r="F2617" s="53"/>
      <c r="G2617" s="190" t="s">
        <v>19</v>
      </c>
      <c r="H2617" s="28">
        <v>1.0</v>
      </c>
      <c r="I2617" s="190" t="s">
        <v>4</v>
      </c>
      <c r="J2617" s="195"/>
      <c r="K2617" s="190" t="s">
        <v>4</v>
      </c>
      <c r="L2617" s="195"/>
      <c r="M2617" s="53"/>
      <c r="N2617" s="53"/>
      <c r="O2617" s="53"/>
    </row>
    <row r="2618">
      <c r="A2618" s="167" t="s">
        <v>600</v>
      </c>
      <c r="B2618" s="109" t="s">
        <v>317</v>
      </c>
      <c r="C2618" s="53"/>
      <c r="D2618" s="112" t="s">
        <v>318</v>
      </c>
      <c r="E2618" s="53"/>
      <c r="F2618" s="53"/>
      <c r="G2618" s="190" t="s">
        <v>20</v>
      </c>
      <c r="H2618" s="28">
        <v>1.0</v>
      </c>
      <c r="I2618" s="190" t="s">
        <v>4</v>
      </c>
      <c r="J2618" s="195"/>
      <c r="K2618" s="190" t="s">
        <v>4</v>
      </c>
      <c r="L2618" s="195"/>
      <c r="M2618" s="53"/>
      <c r="N2618" s="53"/>
      <c r="O2618" s="53"/>
    </row>
    <row r="2619">
      <c r="A2619" s="167" t="s">
        <v>600</v>
      </c>
      <c r="B2619" s="109" t="s">
        <v>317</v>
      </c>
      <c r="C2619" s="53"/>
      <c r="D2619" s="112" t="s">
        <v>318</v>
      </c>
      <c r="E2619" s="53"/>
      <c r="F2619" s="53"/>
      <c r="G2619" s="190" t="s">
        <v>21</v>
      </c>
      <c r="H2619" s="28">
        <v>1.0</v>
      </c>
      <c r="I2619" s="190" t="s">
        <v>7</v>
      </c>
      <c r="J2619" s="195"/>
      <c r="K2619" s="190" t="s">
        <v>7</v>
      </c>
      <c r="L2619" s="195"/>
      <c r="M2619" s="53"/>
      <c r="N2619" s="53"/>
      <c r="O2619" s="53"/>
    </row>
    <row r="2620">
      <c r="A2620" s="167" t="s">
        <v>600</v>
      </c>
      <c r="B2620" s="109" t="s">
        <v>317</v>
      </c>
      <c r="C2620" s="53"/>
      <c r="D2620" s="112" t="s">
        <v>318</v>
      </c>
      <c r="E2620" s="53"/>
      <c r="F2620" s="53"/>
      <c r="G2620" s="190" t="s">
        <v>161</v>
      </c>
      <c r="H2620" s="28">
        <v>1.0</v>
      </c>
      <c r="I2620" s="190" t="s">
        <v>7</v>
      </c>
      <c r="J2620" s="195"/>
      <c r="K2620" s="190" t="s">
        <v>7</v>
      </c>
      <c r="L2620" s="195"/>
      <c r="M2620" s="53"/>
      <c r="N2620" s="53"/>
      <c r="O2620" s="53"/>
    </row>
    <row r="2621">
      <c r="A2621" s="167" t="s">
        <v>600</v>
      </c>
      <c r="B2621" s="109" t="s">
        <v>317</v>
      </c>
      <c r="C2621" s="53"/>
      <c r="D2621" s="112" t="s">
        <v>318</v>
      </c>
      <c r="E2621" s="53"/>
      <c r="F2621" s="53"/>
      <c r="G2621" s="190" t="s">
        <v>162</v>
      </c>
      <c r="H2621" s="28">
        <v>1.0</v>
      </c>
      <c r="I2621" s="190" t="s">
        <v>7</v>
      </c>
      <c r="J2621" s="195"/>
      <c r="K2621" s="190" t="s">
        <v>7</v>
      </c>
      <c r="L2621" s="195"/>
      <c r="M2621" s="53"/>
      <c r="N2621" s="53"/>
      <c r="O2621" s="53"/>
    </row>
    <row r="2622">
      <c r="A2622" s="167" t="s">
        <v>600</v>
      </c>
      <c r="B2622" s="109" t="s">
        <v>317</v>
      </c>
      <c r="C2622" s="53"/>
      <c r="D2622" s="112" t="s">
        <v>318</v>
      </c>
      <c r="E2622" s="53"/>
      <c r="F2622" s="53"/>
      <c r="G2622" s="190" t="s">
        <v>163</v>
      </c>
      <c r="H2622" s="28">
        <v>1.0</v>
      </c>
      <c r="I2622" s="190" t="s">
        <v>7</v>
      </c>
      <c r="J2622" s="195"/>
      <c r="K2622" s="190" t="s">
        <v>7</v>
      </c>
      <c r="L2622" s="195"/>
      <c r="M2622" s="53"/>
      <c r="N2622" s="53"/>
      <c r="O2622" s="53"/>
    </row>
    <row r="2623">
      <c r="A2623" s="167" t="s">
        <v>600</v>
      </c>
      <c r="B2623" s="109" t="s">
        <v>317</v>
      </c>
      <c r="C2623" s="53"/>
      <c r="D2623" s="112" t="s">
        <v>318</v>
      </c>
      <c r="E2623" s="53"/>
      <c r="F2623" s="53"/>
      <c r="G2623" s="190" t="s">
        <v>164</v>
      </c>
      <c r="H2623" s="28">
        <v>1.0</v>
      </c>
      <c r="I2623" s="190" t="s">
        <v>7</v>
      </c>
      <c r="J2623" s="195"/>
      <c r="K2623" s="190" t="s">
        <v>7</v>
      </c>
      <c r="L2623" s="195"/>
      <c r="M2623" s="53"/>
      <c r="N2623" s="53"/>
      <c r="O2623" s="53"/>
    </row>
    <row r="2624">
      <c r="A2624" s="167" t="s">
        <v>600</v>
      </c>
      <c r="B2624" s="109" t="s">
        <v>317</v>
      </c>
      <c r="C2624" s="53"/>
      <c r="D2624" s="112" t="s">
        <v>318</v>
      </c>
      <c r="E2624" s="53"/>
      <c r="F2624" s="53"/>
      <c r="G2624" s="190" t="s">
        <v>165</v>
      </c>
      <c r="H2624" s="28">
        <v>1.0</v>
      </c>
      <c r="I2624" s="190" t="s">
        <v>7</v>
      </c>
      <c r="J2624" s="195"/>
      <c r="K2624" s="190" t="s">
        <v>7</v>
      </c>
      <c r="L2624" s="195"/>
      <c r="M2624" s="53"/>
      <c r="N2624" s="53"/>
      <c r="O2624" s="53"/>
    </row>
    <row r="2625">
      <c r="A2625" s="167" t="s">
        <v>600</v>
      </c>
      <c r="B2625" s="109" t="s">
        <v>317</v>
      </c>
      <c r="C2625" s="53"/>
      <c r="D2625" s="112" t="s">
        <v>318</v>
      </c>
      <c r="E2625" s="53"/>
      <c r="F2625" s="53"/>
      <c r="G2625" s="190" t="s">
        <v>166</v>
      </c>
      <c r="H2625" s="28">
        <v>1.0</v>
      </c>
      <c r="I2625" s="190" t="s">
        <v>7</v>
      </c>
      <c r="J2625" s="195"/>
      <c r="K2625" s="190" t="s">
        <v>7</v>
      </c>
      <c r="L2625" s="195"/>
      <c r="M2625" s="53"/>
      <c r="N2625" s="53"/>
      <c r="O2625" s="53"/>
    </row>
    <row r="2626">
      <c r="A2626" s="167" t="s">
        <v>600</v>
      </c>
      <c r="B2626" s="109" t="s">
        <v>317</v>
      </c>
      <c r="C2626" s="53"/>
      <c r="D2626" s="112" t="s">
        <v>318</v>
      </c>
      <c r="E2626" s="53"/>
      <c r="F2626" s="53"/>
      <c r="G2626" s="190" t="s">
        <v>167</v>
      </c>
      <c r="H2626" s="28">
        <v>1.0</v>
      </c>
      <c r="I2626" s="190" t="s">
        <v>7</v>
      </c>
      <c r="J2626" s="195"/>
      <c r="K2626" s="190" t="s">
        <v>7</v>
      </c>
      <c r="L2626" s="195"/>
      <c r="M2626" s="53"/>
      <c r="N2626" s="53"/>
      <c r="O2626" s="53"/>
    </row>
    <row r="2627">
      <c r="A2627" s="167" t="s">
        <v>600</v>
      </c>
      <c r="B2627" s="109" t="s">
        <v>317</v>
      </c>
      <c r="C2627" s="53"/>
      <c r="D2627" s="112" t="s">
        <v>318</v>
      </c>
      <c r="E2627" s="53"/>
      <c r="F2627" s="53"/>
      <c r="G2627" s="190" t="s">
        <v>20</v>
      </c>
      <c r="H2627" s="28">
        <v>1.0</v>
      </c>
      <c r="I2627" s="190" t="s">
        <v>7</v>
      </c>
      <c r="J2627" s="195"/>
      <c r="K2627" s="190" t="s">
        <v>7</v>
      </c>
      <c r="L2627" s="195"/>
      <c r="M2627" s="53"/>
      <c r="N2627" s="53"/>
      <c r="O2627" s="53"/>
    </row>
    <row r="2628">
      <c r="A2628" s="167" t="s">
        <v>600</v>
      </c>
      <c r="B2628" s="109" t="s">
        <v>319</v>
      </c>
      <c r="C2628" s="53"/>
      <c r="D2628" s="112" t="s">
        <v>318</v>
      </c>
      <c r="E2628" s="53"/>
      <c r="F2628" s="53"/>
      <c r="G2628" s="190" t="s">
        <v>21</v>
      </c>
      <c r="H2628" s="28">
        <v>1.0</v>
      </c>
      <c r="I2628" s="190" t="s">
        <v>4</v>
      </c>
      <c r="J2628" s="56">
        <v>135.0</v>
      </c>
      <c r="K2628" s="190" t="s">
        <v>4</v>
      </c>
      <c r="L2628" s="56">
        <v>135.0</v>
      </c>
      <c r="M2628" s="53"/>
      <c r="N2628" s="53"/>
      <c r="O2628" s="53"/>
    </row>
    <row r="2629">
      <c r="A2629" s="167" t="s">
        <v>600</v>
      </c>
      <c r="B2629" s="109" t="s">
        <v>319</v>
      </c>
      <c r="C2629" s="53"/>
      <c r="D2629" s="112" t="s">
        <v>318</v>
      </c>
      <c r="E2629" s="53"/>
      <c r="F2629" s="53"/>
      <c r="G2629" s="190" t="s">
        <v>13</v>
      </c>
      <c r="H2629" s="28">
        <v>1.0</v>
      </c>
      <c r="I2629" s="190" t="s">
        <v>4</v>
      </c>
      <c r="J2629" s="195"/>
      <c r="K2629" s="190" t="s">
        <v>4</v>
      </c>
      <c r="L2629" s="195"/>
      <c r="M2629" s="53"/>
      <c r="N2629" s="53"/>
      <c r="O2629" s="53"/>
    </row>
    <row r="2630">
      <c r="A2630" s="167" t="s">
        <v>600</v>
      </c>
      <c r="B2630" s="109" t="s">
        <v>319</v>
      </c>
      <c r="C2630" s="53"/>
      <c r="D2630" s="112" t="s">
        <v>318</v>
      </c>
      <c r="E2630" s="53"/>
      <c r="F2630" s="53"/>
      <c r="G2630" s="149" t="s">
        <v>14</v>
      </c>
      <c r="H2630" s="28">
        <v>1.0</v>
      </c>
      <c r="I2630" s="190" t="s">
        <v>4</v>
      </c>
      <c r="J2630" s="195"/>
      <c r="K2630" s="190" t="s">
        <v>4</v>
      </c>
      <c r="L2630" s="195"/>
      <c r="M2630" s="53"/>
      <c r="N2630" s="53"/>
      <c r="O2630" s="53"/>
    </row>
    <row r="2631">
      <c r="A2631" s="167" t="s">
        <v>600</v>
      </c>
      <c r="B2631" s="109" t="s">
        <v>319</v>
      </c>
      <c r="C2631" s="53"/>
      <c r="D2631" s="112" t="s">
        <v>318</v>
      </c>
      <c r="E2631" s="53"/>
      <c r="F2631" s="53"/>
      <c r="G2631" s="190" t="s">
        <v>15</v>
      </c>
      <c r="H2631" s="28">
        <v>1.0</v>
      </c>
      <c r="I2631" s="190" t="s">
        <v>4</v>
      </c>
      <c r="J2631" s="195"/>
      <c r="K2631" s="190" t="s">
        <v>4</v>
      </c>
      <c r="L2631" s="195"/>
      <c r="M2631" s="53"/>
      <c r="N2631" s="53"/>
      <c r="O2631" s="53"/>
    </row>
    <row r="2632">
      <c r="A2632" s="167" t="s">
        <v>600</v>
      </c>
      <c r="B2632" s="109" t="s">
        <v>319</v>
      </c>
      <c r="C2632" s="53"/>
      <c r="D2632" s="112" t="s">
        <v>318</v>
      </c>
      <c r="E2632" s="53"/>
      <c r="F2632" s="53"/>
      <c r="G2632" s="190" t="s">
        <v>16</v>
      </c>
      <c r="H2632" s="28">
        <v>1.0</v>
      </c>
      <c r="I2632" s="190" t="s">
        <v>4</v>
      </c>
      <c r="J2632" s="195"/>
      <c r="K2632" s="190" t="s">
        <v>4</v>
      </c>
      <c r="L2632" s="195"/>
      <c r="M2632" s="53"/>
      <c r="N2632" s="53"/>
      <c r="O2632" s="53"/>
    </row>
    <row r="2633">
      <c r="A2633" s="167" t="s">
        <v>600</v>
      </c>
      <c r="B2633" s="109" t="s">
        <v>319</v>
      </c>
      <c r="C2633" s="53"/>
      <c r="D2633" s="112" t="s">
        <v>318</v>
      </c>
      <c r="E2633" s="53"/>
      <c r="F2633" s="53"/>
      <c r="G2633" s="190" t="s">
        <v>17</v>
      </c>
      <c r="H2633" s="28">
        <v>1.0</v>
      </c>
      <c r="I2633" s="190" t="s">
        <v>4</v>
      </c>
      <c r="J2633" s="195"/>
      <c r="K2633" s="190" t="s">
        <v>4</v>
      </c>
      <c r="L2633" s="195"/>
      <c r="M2633" s="53"/>
      <c r="N2633" s="53"/>
      <c r="O2633" s="53"/>
    </row>
    <row r="2634">
      <c r="A2634" s="167" t="s">
        <v>600</v>
      </c>
      <c r="B2634" s="109" t="s">
        <v>319</v>
      </c>
      <c r="C2634" s="53"/>
      <c r="D2634" s="112" t="s">
        <v>318</v>
      </c>
      <c r="E2634" s="53"/>
      <c r="F2634" s="53"/>
      <c r="G2634" s="190" t="s">
        <v>18</v>
      </c>
      <c r="H2634" s="28">
        <v>1.0</v>
      </c>
      <c r="I2634" s="190" t="s">
        <v>4</v>
      </c>
      <c r="J2634" s="56"/>
      <c r="K2634" s="190" t="s">
        <v>4</v>
      </c>
      <c r="L2634" s="56"/>
      <c r="M2634" s="53"/>
      <c r="N2634" s="53"/>
      <c r="O2634" s="53"/>
    </row>
    <row r="2635">
      <c r="A2635" s="167" t="s">
        <v>600</v>
      </c>
      <c r="B2635" s="109" t="s">
        <v>319</v>
      </c>
      <c r="C2635" s="53"/>
      <c r="D2635" s="112" t="s">
        <v>318</v>
      </c>
      <c r="E2635" s="53"/>
      <c r="F2635" s="53"/>
      <c r="G2635" s="190" t="s">
        <v>19</v>
      </c>
      <c r="H2635" s="28">
        <v>1.0</v>
      </c>
      <c r="I2635" s="190" t="s">
        <v>4</v>
      </c>
      <c r="J2635" s="56"/>
      <c r="K2635" s="190" t="s">
        <v>4</v>
      </c>
      <c r="L2635" s="56"/>
      <c r="M2635" s="53"/>
      <c r="N2635" s="53"/>
      <c r="O2635" s="53"/>
    </row>
    <row r="2636">
      <c r="A2636" s="167" t="s">
        <v>600</v>
      </c>
      <c r="B2636" s="109" t="s">
        <v>319</v>
      </c>
      <c r="C2636" s="53"/>
      <c r="D2636" s="112" t="s">
        <v>318</v>
      </c>
      <c r="E2636" s="53"/>
      <c r="F2636" s="53"/>
      <c r="G2636" s="190" t="s">
        <v>20</v>
      </c>
      <c r="H2636" s="28">
        <v>1.0</v>
      </c>
      <c r="I2636" s="190" t="s">
        <v>4</v>
      </c>
      <c r="J2636" s="56"/>
      <c r="K2636" s="190" t="s">
        <v>4</v>
      </c>
      <c r="L2636" s="56"/>
      <c r="M2636" s="53"/>
      <c r="N2636" s="53"/>
      <c r="O2636" s="53"/>
    </row>
    <row r="2637">
      <c r="A2637" s="167" t="s">
        <v>600</v>
      </c>
      <c r="B2637" s="109" t="s">
        <v>319</v>
      </c>
      <c r="C2637" s="53"/>
      <c r="D2637" s="112" t="s">
        <v>318</v>
      </c>
      <c r="E2637" s="53"/>
      <c r="F2637" s="53"/>
      <c r="G2637" s="190" t="s">
        <v>21</v>
      </c>
      <c r="H2637" s="28">
        <v>1.0</v>
      </c>
      <c r="I2637" s="190" t="s">
        <v>7</v>
      </c>
      <c r="J2637" s="56"/>
      <c r="K2637" s="190" t="s">
        <v>7</v>
      </c>
      <c r="L2637" s="56"/>
      <c r="M2637" s="53"/>
      <c r="N2637" s="53"/>
      <c r="O2637" s="53"/>
    </row>
    <row r="2638">
      <c r="A2638" s="167" t="s">
        <v>600</v>
      </c>
      <c r="B2638" s="109" t="s">
        <v>319</v>
      </c>
      <c r="C2638" s="53"/>
      <c r="D2638" s="112" t="s">
        <v>318</v>
      </c>
      <c r="E2638" s="53"/>
      <c r="F2638" s="53"/>
      <c r="G2638" s="190" t="s">
        <v>161</v>
      </c>
      <c r="H2638" s="28">
        <v>1.0</v>
      </c>
      <c r="I2638" s="190" t="s">
        <v>7</v>
      </c>
      <c r="J2638" s="56"/>
      <c r="K2638" s="190" t="s">
        <v>7</v>
      </c>
      <c r="L2638" s="56"/>
      <c r="M2638" s="53"/>
      <c r="N2638" s="53"/>
      <c r="O2638" s="53"/>
    </row>
    <row r="2639">
      <c r="A2639" s="167" t="s">
        <v>600</v>
      </c>
      <c r="B2639" s="109" t="s">
        <v>319</v>
      </c>
      <c r="C2639" s="53"/>
      <c r="D2639" s="112" t="s">
        <v>318</v>
      </c>
      <c r="E2639" s="53"/>
      <c r="F2639" s="53"/>
      <c r="G2639" s="190" t="s">
        <v>162</v>
      </c>
      <c r="H2639" s="28">
        <v>1.0</v>
      </c>
      <c r="I2639" s="190" t="s">
        <v>7</v>
      </c>
      <c r="J2639" s="56"/>
      <c r="K2639" s="190" t="s">
        <v>7</v>
      </c>
      <c r="L2639" s="56"/>
      <c r="M2639" s="53"/>
      <c r="N2639" s="53"/>
      <c r="O2639" s="53"/>
    </row>
    <row r="2640">
      <c r="A2640" s="167" t="s">
        <v>600</v>
      </c>
      <c r="B2640" s="109" t="s">
        <v>319</v>
      </c>
      <c r="C2640" s="53"/>
      <c r="D2640" s="112" t="s">
        <v>318</v>
      </c>
      <c r="E2640" s="53"/>
      <c r="F2640" s="53"/>
      <c r="G2640" s="190" t="s">
        <v>163</v>
      </c>
      <c r="H2640" s="28">
        <v>1.0</v>
      </c>
      <c r="I2640" s="190" t="s">
        <v>7</v>
      </c>
      <c r="J2640" s="56"/>
      <c r="K2640" s="190" t="s">
        <v>7</v>
      </c>
      <c r="L2640" s="56"/>
      <c r="M2640" s="53"/>
      <c r="N2640" s="53"/>
      <c r="O2640" s="53"/>
    </row>
    <row r="2641">
      <c r="A2641" s="167" t="s">
        <v>600</v>
      </c>
      <c r="B2641" s="109" t="s">
        <v>319</v>
      </c>
      <c r="C2641" s="53"/>
      <c r="D2641" s="112" t="s">
        <v>318</v>
      </c>
      <c r="E2641" s="53"/>
      <c r="F2641" s="53"/>
      <c r="G2641" s="190" t="s">
        <v>164</v>
      </c>
      <c r="H2641" s="28">
        <v>1.0</v>
      </c>
      <c r="I2641" s="190" t="s">
        <v>7</v>
      </c>
      <c r="J2641" s="56"/>
      <c r="K2641" s="190" t="s">
        <v>7</v>
      </c>
      <c r="L2641" s="56"/>
      <c r="M2641" s="53"/>
      <c r="N2641" s="53"/>
      <c r="O2641" s="53"/>
    </row>
    <row r="2642">
      <c r="A2642" s="167" t="s">
        <v>600</v>
      </c>
      <c r="B2642" s="109" t="s">
        <v>319</v>
      </c>
      <c r="C2642" s="53"/>
      <c r="D2642" s="112" t="s">
        <v>318</v>
      </c>
      <c r="E2642" s="53"/>
      <c r="F2642" s="53"/>
      <c r="G2642" s="190" t="s">
        <v>165</v>
      </c>
      <c r="H2642" s="28">
        <v>1.0</v>
      </c>
      <c r="I2642" s="190" t="s">
        <v>7</v>
      </c>
      <c r="J2642" s="56"/>
      <c r="K2642" s="190" t="s">
        <v>7</v>
      </c>
      <c r="L2642" s="56"/>
      <c r="M2642" s="53"/>
      <c r="N2642" s="53"/>
      <c r="O2642" s="53"/>
    </row>
    <row r="2643">
      <c r="A2643" s="167" t="s">
        <v>600</v>
      </c>
      <c r="B2643" s="109" t="s">
        <v>319</v>
      </c>
      <c r="C2643" s="53"/>
      <c r="D2643" s="112" t="s">
        <v>318</v>
      </c>
      <c r="E2643" s="53"/>
      <c r="F2643" s="53"/>
      <c r="G2643" s="190" t="s">
        <v>166</v>
      </c>
      <c r="H2643" s="28">
        <v>1.0</v>
      </c>
      <c r="I2643" s="190" t="s">
        <v>7</v>
      </c>
      <c r="J2643" s="56"/>
      <c r="K2643" s="190" t="s">
        <v>7</v>
      </c>
      <c r="L2643" s="56"/>
      <c r="M2643" s="53"/>
      <c r="N2643" s="53"/>
      <c r="O2643" s="53"/>
    </row>
    <row r="2644">
      <c r="A2644" s="167" t="s">
        <v>600</v>
      </c>
      <c r="B2644" s="109" t="s">
        <v>319</v>
      </c>
      <c r="C2644" s="53"/>
      <c r="D2644" s="112" t="s">
        <v>318</v>
      </c>
      <c r="E2644" s="53"/>
      <c r="F2644" s="53"/>
      <c r="G2644" s="190" t="s">
        <v>167</v>
      </c>
      <c r="H2644" s="28">
        <v>1.0</v>
      </c>
      <c r="I2644" s="190" t="s">
        <v>7</v>
      </c>
      <c r="J2644" s="56"/>
      <c r="K2644" s="190" t="s">
        <v>7</v>
      </c>
      <c r="L2644" s="56"/>
      <c r="M2644" s="53"/>
      <c r="N2644" s="53"/>
      <c r="O2644" s="53"/>
    </row>
    <row r="2645">
      <c r="A2645" s="167" t="s">
        <v>600</v>
      </c>
      <c r="B2645" s="109" t="s">
        <v>319</v>
      </c>
      <c r="C2645" s="53"/>
      <c r="D2645" s="112" t="s">
        <v>318</v>
      </c>
      <c r="E2645" s="53"/>
      <c r="F2645" s="53"/>
      <c r="G2645" s="190" t="s">
        <v>20</v>
      </c>
      <c r="H2645" s="28">
        <v>1.0</v>
      </c>
      <c r="I2645" s="190" t="s">
        <v>7</v>
      </c>
      <c r="J2645" s="56"/>
      <c r="K2645" s="190" t="s">
        <v>7</v>
      </c>
      <c r="L2645" s="56"/>
      <c r="M2645" s="53"/>
      <c r="N2645" s="53"/>
      <c r="O2645" s="53"/>
    </row>
    <row r="2646">
      <c r="A2646" s="167" t="s">
        <v>600</v>
      </c>
      <c r="B2646" s="109" t="s">
        <v>320</v>
      </c>
      <c r="C2646" s="53"/>
      <c r="D2646" s="259" t="s">
        <v>321</v>
      </c>
      <c r="E2646" s="53"/>
      <c r="F2646" s="53"/>
      <c r="G2646" s="190" t="s">
        <v>21</v>
      </c>
      <c r="H2646" s="28">
        <v>1.0</v>
      </c>
      <c r="I2646" s="190" t="s">
        <v>4</v>
      </c>
      <c r="J2646" s="56">
        <v>0.0</v>
      </c>
      <c r="K2646" s="190" t="s">
        <v>4</v>
      </c>
      <c r="L2646" s="56">
        <v>0.0</v>
      </c>
      <c r="M2646" s="53"/>
      <c r="N2646" s="53"/>
      <c r="O2646" s="53"/>
    </row>
    <row r="2647">
      <c r="A2647" s="167" t="s">
        <v>600</v>
      </c>
      <c r="B2647" s="109" t="s">
        <v>320</v>
      </c>
      <c r="C2647" s="53"/>
      <c r="D2647" s="259" t="s">
        <v>321</v>
      </c>
      <c r="E2647" s="53"/>
      <c r="F2647" s="53"/>
      <c r="G2647" s="190" t="s">
        <v>13</v>
      </c>
      <c r="H2647" s="28">
        <v>1.0</v>
      </c>
      <c r="I2647" s="190" t="s">
        <v>4</v>
      </c>
      <c r="J2647" s="56"/>
      <c r="K2647" s="190" t="s">
        <v>4</v>
      </c>
      <c r="L2647" s="56"/>
      <c r="M2647" s="53"/>
      <c r="N2647" s="53"/>
      <c r="O2647" s="53"/>
    </row>
    <row r="2648">
      <c r="A2648" s="167" t="s">
        <v>600</v>
      </c>
      <c r="B2648" s="109" t="s">
        <v>320</v>
      </c>
      <c r="C2648" s="53"/>
      <c r="D2648" s="259" t="s">
        <v>321</v>
      </c>
      <c r="E2648" s="53"/>
      <c r="F2648" s="53"/>
      <c r="G2648" s="149" t="s">
        <v>14</v>
      </c>
      <c r="H2648" s="28">
        <v>1.0</v>
      </c>
      <c r="I2648" s="190" t="s">
        <v>4</v>
      </c>
      <c r="J2648" s="56"/>
      <c r="K2648" s="190" t="s">
        <v>4</v>
      </c>
      <c r="L2648" s="56"/>
      <c r="M2648" s="53"/>
      <c r="N2648" s="53"/>
      <c r="O2648" s="53"/>
    </row>
    <row r="2649">
      <c r="A2649" s="167" t="s">
        <v>600</v>
      </c>
      <c r="B2649" s="109" t="s">
        <v>320</v>
      </c>
      <c r="C2649" s="53"/>
      <c r="D2649" s="259" t="s">
        <v>321</v>
      </c>
      <c r="E2649" s="53"/>
      <c r="F2649" s="53"/>
      <c r="G2649" s="190" t="s">
        <v>15</v>
      </c>
      <c r="H2649" s="28">
        <v>1.0</v>
      </c>
      <c r="I2649" s="190" t="s">
        <v>4</v>
      </c>
      <c r="J2649" s="56"/>
      <c r="K2649" s="190" t="s">
        <v>4</v>
      </c>
      <c r="L2649" s="56"/>
      <c r="M2649" s="53"/>
      <c r="N2649" s="53"/>
      <c r="O2649" s="53"/>
    </row>
    <row r="2650">
      <c r="A2650" s="167" t="s">
        <v>600</v>
      </c>
      <c r="B2650" s="109" t="s">
        <v>320</v>
      </c>
      <c r="C2650" s="53"/>
      <c r="D2650" s="259" t="s">
        <v>321</v>
      </c>
      <c r="E2650" s="53"/>
      <c r="F2650" s="53"/>
      <c r="G2650" s="190" t="s">
        <v>16</v>
      </c>
      <c r="H2650" s="28">
        <v>1.0</v>
      </c>
      <c r="I2650" s="190" t="s">
        <v>4</v>
      </c>
      <c r="J2650" s="56"/>
      <c r="K2650" s="190" t="s">
        <v>4</v>
      </c>
      <c r="L2650" s="56"/>
      <c r="M2650" s="53"/>
      <c r="N2650" s="53"/>
      <c r="O2650" s="53"/>
    </row>
    <row r="2651">
      <c r="A2651" s="167" t="s">
        <v>600</v>
      </c>
      <c r="B2651" s="109" t="s">
        <v>320</v>
      </c>
      <c r="C2651" s="53"/>
      <c r="D2651" s="259" t="s">
        <v>321</v>
      </c>
      <c r="E2651" s="53"/>
      <c r="F2651" s="53"/>
      <c r="G2651" s="190" t="s">
        <v>17</v>
      </c>
      <c r="H2651" s="28">
        <v>1.0</v>
      </c>
      <c r="I2651" s="190" t="s">
        <v>4</v>
      </c>
      <c r="J2651" s="56"/>
      <c r="K2651" s="190" t="s">
        <v>4</v>
      </c>
      <c r="L2651" s="56"/>
      <c r="M2651" s="53"/>
      <c r="N2651" s="53"/>
      <c r="O2651" s="53"/>
    </row>
    <row r="2652">
      <c r="A2652" s="167" t="s">
        <v>600</v>
      </c>
      <c r="B2652" s="109" t="s">
        <v>320</v>
      </c>
      <c r="C2652" s="53"/>
      <c r="D2652" s="259" t="s">
        <v>321</v>
      </c>
      <c r="E2652" s="53"/>
      <c r="F2652" s="53"/>
      <c r="G2652" s="190" t="s">
        <v>18</v>
      </c>
      <c r="H2652" s="28">
        <v>1.0</v>
      </c>
      <c r="I2652" s="190" t="s">
        <v>4</v>
      </c>
      <c r="J2652" s="56"/>
      <c r="K2652" s="190" t="s">
        <v>4</v>
      </c>
      <c r="L2652" s="56"/>
      <c r="M2652" s="53"/>
      <c r="N2652" s="53"/>
      <c r="O2652" s="53"/>
    </row>
    <row r="2653">
      <c r="A2653" s="167" t="s">
        <v>600</v>
      </c>
      <c r="B2653" s="109" t="s">
        <v>320</v>
      </c>
      <c r="C2653" s="53"/>
      <c r="D2653" s="259" t="s">
        <v>321</v>
      </c>
      <c r="E2653" s="53"/>
      <c r="F2653" s="53"/>
      <c r="G2653" s="190" t="s">
        <v>19</v>
      </c>
      <c r="H2653" s="28">
        <v>1.0</v>
      </c>
      <c r="I2653" s="190" t="s">
        <v>4</v>
      </c>
      <c r="J2653" s="56"/>
      <c r="K2653" s="190" t="s">
        <v>4</v>
      </c>
      <c r="L2653" s="56"/>
      <c r="M2653" s="53"/>
      <c r="N2653" s="53"/>
      <c r="O2653" s="53"/>
    </row>
    <row r="2654">
      <c r="A2654" s="167" t="s">
        <v>600</v>
      </c>
      <c r="B2654" s="109" t="s">
        <v>320</v>
      </c>
      <c r="C2654" s="53"/>
      <c r="D2654" s="259" t="s">
        <v>321</v>
      </c>
      <c r="E2654" s="53"/>
      <c r="F2654" s="53"/>
      <c r="G2654" s="190" t="s">
        <v>20</v>
      </c>
      <c r="H2654" s="28">
        <v>1.0</v>
      </c>
      <c r="I2654" s="190" t="s">
        <v>4</v>
      </c>
      <c r="J2654" s="56"/>
      <c r="K2654" s="190" t="s">
        <v>4</v>
      </c>
      <c r="L2654" s="56"/>
      <c r="M2654" s="53"/>
      <c r="N2654" s="53"/>
      <c r="O2654" s="53"/>
    </row>
    <row r="2655">
      <c r="A2655" s="167" t="s">
        <v>600</v>
      </c>
      <c r="B2655" s="109" t="s">
        <v>320</v>
      </c>
      <c r="C2655" s="53"/>
      <c r="D2655" s="259" t="s">
        <v>321</v>
      </c>
      <c r="E2655" s="53"/>
      <c r="F2655" s="53"/>
      <c r="G2655" s="190" t="s">
        <v>21</v>
      </c>
      <c r="H2655" s="28">
        <v>1.0</v>
      </c>
      <c r="I2655" s="190" t="s">
        <v>7</v>
      </c>
      <c r="J2655" s="56">
        <v>242.0</v>
      </c>
      <c r="K2655" s="190" t="s">
        <v>7</v>
      </c>
      <c r="L2655" s="56">
        <v>242.0</v>
      </c>
      <c r="M2655" s="53"/>
      <c r="N2655" s="53"/>
      <c r="O2655" s="53"/>
    </row>
    <row r="2656">
      <c r="A2656" s="167" t="s">
        <v>600</v>
      </c>
      <c r="B2656" s="109" t="s">
        <v>320</v>
      </c>
      <c r="C2656" s="53"/>
      <c r="D2656" s="259" t="s">
        <v>321</v>
      </c>
      <c r="E2656" s="53"/>
      <c r="F2656" s="53"/>
      <c r="G2656" s="190" t="s">
        <v>161</v>
      </c>
      <c r="H2656" s="28">
        <v>1.0</v>
      </c>
      <c r="I2656" s="190" t="s">
        <v>7</v>
      </c>
      <c r="J2656" s="195"/>
      <c r="K2656" s="190" t="s">
        <v>7</v>
      </c>
      <c r="L2656" s="195"/>
      <c r="M2656" s="53"/>
      <c r="N2656" s="53"/>
      <c r="O2656" s="53"/>
    </row>
    <row r="2657">
      <c r="A2657" s="167" t="s">
        <v>600</v>
      </c>
      <c r="B2657" s="109" t="s">
        <v>320</v>
      </c>
      <c r="C2657" s="53"/>
      <c r="D2657" s="259" t="s">
        <v>321</v>
      </c>
      <c r="E2657" s="53"/>
      <c r="F2657" s="53"/>
      <c r="G2657" s="190" t="s">
        <v>162</v>
      </c>
      <c r="H2657" s="28">
        <v>1.0</v>
      </c>
      <c r="I2657" s="190" t="s">
        <v>7</v>
      </c>
      <c r="J2657" s="195"/>
      <c r="K2657" s="190" t="s">
        <v>7</v>
      </c>
      <c r="L2657" s="195"/>
      <c r="M2657" s="53"/>
      <c r="N2657" s="53"/>
      <c r="O2657" s="53"/>
    </row>
    <row r="2658">
      <c r="A2658" s="167" t="s">
        <v>600</v>
      </c>
      <c r="B2658" s="109" t="s">
        <v>320</v>
      </c>
      <c r="C2658" s="53"/>
      <c r="D2658" s="259" t="s">
        <v>321</v>
      </c>
      <c r="E2658" s="53"/>
      <c r="F2658" s="53"/>
      <c r="G2658" s="190" t="s">
        <v>163</v>
      </c>
      <c r="H2658" s="28">
        <v>1.0</v>
      </c>
      <c r="I2658" s="190" t="s">
        <v>7</v>
      </c>
      <c r="J2658" s="195"/>
      <c r="K2658" s="190" t="s">
        <v>7</v>
      </c>
      <c r="L2658" s="195"/>
      <c r="M2658" s="53"/>
      <c r="N2658" s="53"/>
      <c r="O2658" s="53"/>
    </row>
    <row r="2659">
      <c r="A2659" s="167" t="s">
        <v>600</v>
      </c>
      <c r="B2659" s="109" t="s">
        <v>320</v>
      </c>
      <c r="C2659" s="53"/>
      <c r="D2659" s="259" t="s">
        <v>321</v>
      </c>
      <c r="E2659" s="53"/>
      <c r="F2659" s="53"/>
      <c r="G2659" s="190" t="s">
        <v>164</v>
      </c>
      <c r="H2659" s="28">
        <v>1.0</v>
      </c>
      <c r="I2659" s="190" t="s">
        <v>7</v>
      </c>
      <c r="J2659" s="195"/>
      <c r="K2659" s="190" t="s">
        <v>7</v>
      </c>
      <c r="L2659" s="195"/>
      <c r="M2659" s="53"/>
      <c r="N2659" s="53"/>
      <c r="O2659" s="53"/>
    </row>
    <row r="2660">
      <c r="A2660" s="167" t="s">
        <v>600</v>
      </c>
      <c r="B2660" s="109" t="s">
        <v>320</v>
      </c>
      <c r="C2660" s="53"/>
      <c r="D2660" s="259" t="s">
        <v>321</v>
      </c>
      <c r="E2660" s="53"/>
      <c r="F2660" s="53"/>
      <c r="G2660" s="190" t="s">
        <v>165</v>
      </c>
      <c r="H2660" s="28">
        <v>1.0</v>
      </c>
      <c r="I2660" s="190" t="s">
        <v>7</v>
      </c>
      <c r="J2660" s="195"/>
      <c r="K2660" s="190" t="s">
        <v>7</v>
      </c>
      <c r="L2660" s="195"/>
      <c r="M2660" s="53"/>
      <c r="N2660" s="53"/>
      <c r="O2660" s="53"/>
    </row>
    <row r="2661">
      <c r="A2661" s="167" t="s">
        <v>600</v>
      </c>
      <c r="B2661" s="109" t="s">
        <v>320</v>
      </c>
      <c r="C2661" s="53"/>
      <c r="D2661" s="259" t="s">
        <v>321</v>
      </c>
      <c r="E2661" s="53"/>
      <c r="F2661" s="53"/>
      <c r="G2661" s="190" t="s">
        <v>166</v>
      </c>
      <c r="H2661" s="28">
        <v>1.0</v>
      </c>
      <c r="I2661" s="190" t="s">
        <v>7</v>
      </c>
      <c r="J2661" s="195"/>
      <c r="K2661" s="190" t="s">
        <v>7</v>
      </c>
      <c r="L2661" s="195"/>
      <c r="M2661" s="53"/>
      <c r="N2661" s="53"/>
      <c r="O2661" s="53"/>
    </row>
    <row r="2662">
      <c r="A2662" s="167" t="s">
        <v>600</v>
      </c>
      <c r="B2662" s="109" t="s">
        <v>320</v>
      </c>
      <c r="C2662" s="53"/>
      <c r="D2662" s="259" t="s">
        <v>321</v>
      </c>
      <c r="E2662" s="53"/>
      <c r="F2662" s="53"/>
      <c r="G2662" s="190" t="s">
        <v>167</v>
      </c>
      <c r="H2662" s="28">
        <v>1.0</v>
      </c>
      <c r="I2662" s="190" t="s">
        <v>7</v>
      </c>
      <c r="J2662" s="195"/>
      <c r="K2662" s="190" t="s">
        <v>7</v>
      </c>
      <c r="L2662" s="195"/>
      <c r="M2662" s="53"/>
      <c r="N2662" s="53"/>
      <c r="O2662" s="53"/>
    </row>
    <row r="2663">
      <c r="A2663" s="167" t="s">
        <v>600</v>
      </c>
      <c r="B2663" s="109" t="s">
        <v>320</v>
      </c>
      <c r="C2663" s="53"/>
      <c r="D2663" s="259" t="s">
        <v>321</v>
      </c>
      <c r="E2663" s="53"/>
      <c r="F2663" s="53"/>
      <c r="G2663" s="190" t="s">
        <v>20</v>
      </c>
      <c r="H2663" s="28">
        <v>1.0</v>
      </c>
      <c r="I2663" s="190" t="s">
        <v>7</v>
      </c>
      <c r="J2663" s="195"/>
      <c r="K2663" s="190" t="s">
        <v>7</v>
      </c>
      <c r="L2663" s="195"/>
      <c r="M2663" s="53"/>
      <c r="N2663" s="53"/>
      <c r="O2663" s="53"/>
    </row>
    <row r="2664">
      <c r="A2664" s="167" t="s">
        <v>600</v>
      </c>
      <c r="B2664" s="109" t="s">
        <v>322</v>
      </c>
      <c r="C2664" s="53"/>
      <c r="D2664" s="112" t="s">
        <v>322</v>
      </c>
      <c r="E2664" s="53"/>
      <c r="F2664" s="53"/>
      <c r="G2664" s="190" t="s">
        <v>21</v>
      </c>
      <c r="H2664" s="28">
        <v>1.0</v>
      </c>
      <c r="I2664" s="190" t="s">
        <v>4</v>
      </c>
      <c r="J2664" s="56">
        <v>85.0</v>
      </c>
      <c r="K2664" s="190" t="s">
        <v>4</v>
      </c>
      <c r="L2664" s="56">
        <v>85.0</v>
      </c>
      <c r="M2664" s="53"/>
      <c r="N2664" s="53"/>
      <c r="O2664" s="53"/>
    </row>
    <row r="2665">
      <c r="A2665" s="167" t="s">
        <v>600</v>
      </c>
      <c r="B2665" s="109" t="s">
        <v>322</v>
      </c>
      <c r="C2665" s="53"/>
      <c r="D2665" s="112" t="s">
        <v>322</v>
      </c>
      <c r="E2665" s="53"/>
      <c r="F2665" s="53"/>
      <c r="G2665" s="190" t="s">
        <v>13</v>
      </c>
      <c r="H2665" s="28">
        <v>1.0</v>
      </c>
      <c r="I2665" s="190" t="s">
        <v>4</v>
      </c>
      <c r="J2665" s="195"/>
      <c r="K2665" s="190" t="s">
        <v>4</v>
      </c>
      <c r="L2665" s="195"/>
      <c r="M2665" s="53"/>
      <c r="N2665" s="53"/>
      <c r="O2665" s="53"/>
    </row>
    <row r="2666">
      <c r="A2666" s="167" t="s">
        <v>600</v>
      </c>
      <c r="B2666" s="109" t="s">
        <v>322</v>
      </c>
      <c r="C2666" s="53"/>
      <c r="D2666" s="112" t="s">
        <v>322</v>
      </c>
      <c r="E2666" s="53"/>
      <c r="F2666" s="53"/>
      <c r="G2666" s="149" t="s">
        <v>14</v>
      </c>
      <c r="H2666" s="28">
        <v>1.0</v>
      </c>
      <c r="I2666" s="190" t="s">
        <v>4</v>
      </c>
      <c r="J2666" s="195"/>
      <c r="K2666" s="190" t="s">
        <v>4</v>
      </c>
      <c r="L2666" s="195"/>
      <c r="M2666" s="53"/>
      <c r="N2666" s="53"/>
      <c r="O2666" s="53"/>
    </row>
    <row r="2667">
      <c r="A2667" s="167" t="s">
        <v>600</v>
      </c>
      <c r="B2667" s="109" t="s">
        <v>322</v>
      </c>
      <c r="C2667" s="53"/>
      <c r="D2667" s="112" t="s">
        <v>322</v>
      </c>
      <c r="E2667" s="53"/>
      <c r="F2667" s="53"/>
      <c r="G2667" s="190" t="s">
        <v>15</v>
      </c>
      <c r="H2667" s="28">
        <v>1.0</v>
      </c>
      <c r="I2667" s="190" t="s">
        <v>4</v>
      </c>
      <c r="J2667" s="195"/>
      <c r="K2667" s="190" t="s">
        <v>4</v>
      </c>
      <c r="L2667" s="195"/>
      <c r="M2667" s="53"/>
      <c r="N2667" s="53"/>
      <c r="O2667" s="53"/>
    </row>
    <row r="2668">
      <c r="A2668" s="167" t="s">
        <v>600</v>
      </c>
      <c r="B2668" s="109" t="s">
        <v>322</v>
      </c>
      <c r="C2668" s="53"/>
      <c r="D2668" s="112" t="s">
        <v>322</v>
      </c>
      <c r="E2668" s="53"/>
      <c r="F2668" s="53"/>
      <c r="G2668" s="190" t="s">
        <v>16</v>
      </c>
      <c r="H2668" s="28">
        <v>1.0</v>
      </c>
      <c r="I2668" s="190" t="s">
        <v>4</v>
      </c>
      <c r="J2668" s="195"/>
      <c r="K2668" s="190" t="s">
        <v>4</v>
      </c>
      <c r="L2668" s="195"/>
      <c r="M2668" s="53"/>
      <c r="N2668" s="53"/>
      <c r="O2668" s="53"/>
    </row>
    <row r="2669">
      <c r="A2669" s="167" t="s">
        <v>600</v>
      </c>
      <c r="B2669" s="109" t="s">
        <v>322</v>
      </c>
      <c r="C2669" s="53"/>
      <c r="D2669" s="112" t="s">
        <v>322</v>
      </c>
      <c r="E2669" s="53"/>
      <c r="F2669" s="53"/>
      <c r="G2669" s="190" t="s">
        <v>17</v>
      </c>
      <c r="H2669" s="28">
        <v>1.0</v>
      </c>
      <c r="I2669" s="190" t="s">
        <v>4</v>
      </c>
      <c r="J2669" s="195"/>
      <c r="K2669" s="190" t="s">
        <v>4</v>
      </c>
      <c r="L2669" s="195"/>
      <c r="M2669" s="53"/>
      <c r="N2669" s="53"/>
      <c r="O2669" s="53"/>
    </row>
    <row r="2670">
      <c r="A2670" s="167" t="s">
        <v>600</v>
      </c>
      <c r="B2670" s="109" t="s">
        <v>322</v>
      </c>
      <c r="C2670" s="53"/>
      <c r="D2670" s="112" t="s">
        <v>322</v>
      </c>
      <c r="E2670" s="53"/>
      <c r="F2670" s="53"/>
      <c r="G2670" s="190" t="s">
        <v>18</v>
      </c>
      <c r="H2670" s="28">
        <v>1.0</v>
      </c>
      <c r="I2670" s="190" t="s">
        <v>4</v>
      </c>
      <c r="J2670" s="195"/>
      <c r="K2670" s="190" t="s">
        <v>4</v>
      </c>
      <c r="L2670" s="195"/>
      <c r="M2670" s="53"/>
      <c r="N2670" s="53"/>
      <c r="O2670" s="53"/>
    </row>
    <row r="2671">
      <c r="A2671" s="167" t="s">
        <v>600</v>
      </c>
      <c r="B2671" s="109" t="s">
        <v>322</v>
      </c>
      <c r="C2671" s="53"/>
      <c r="D2671" s="112" t="s">
        <v>322</v>
      </c>
      <c r="E2671" s="53"/>
      <c r="F2671" s="53"/>
      <c r="G2671" s="190" t="s">
        <v>19</v>
      </c>
      <c r="H2671" s="28">
        <v>1.0</v>
      </c>
      <c r="I2671" s="190" t="s">
        <v>4</v>
      </c>
      <c r="J2671" s="195"/>
      <c r="K2671" s="190" t="s">
        <v>4</v>
      </c>
      <c r="L2671" s="195"/>
      <c r="M2671" s="53"/>
      <c r="N2671" s="53"/>
      <c r="O2671" s="53"/>
    </row>
    <row r="2672">
      <c r="A2672" s="167" t="s">
        <v>600</v>
      </c>
      <c r="B2672" s="109" t="s">
        <v>322</v>
      </c>
      <c r="C2672" s="53"/>
      <c r="D2672" s="112" t="s">
        <v>322</v>
      </c>
      <c r="E2672" s="53"/>
      <c r="F2672" s="53"/>
      <c r="G2672" s="190" t="s">
        <v>20</v>
      </c>
      <c r="H2672" s="28">
        <v>1.0</v>
      </c>
      <c r="I2672" s="190" t="s">
        <v>4</v>
      </c>
      <c r="J2672" s="195"/>
      <c r="K2672" s="190" t="s">
        <v>4</v>
      </c>
      <c r="L2672" s="195"/>
      <c r="M2672" s="53"/>
      <c r="N2672" s="53"/>
      <c r="O2672" s="53"/>
    </row>
    <row r="2673">
      <c r="A2673" s="167" t="s">
        <v>600</v>
      </c>
      <c r="B2673" s="109" t="s">
        <v>322</v>
      </c>
      <c r="C2673" s="53"/>
      <c r="D2673" s="112" t="s">
        <v>322</v>
      </c>
      <c r="E2673" s="53"/>
      <c r="F2673" s="53"/>
      <c r="G2673" s="190" t="s">
        <v>21</v>
      </c>
      <c r="H2673" s="28">
        <v>1.0</v>
      </c>
      <c r="I2673" s="190" t="s">
        <v>7</v>
      </c>
      <c r="J2673" s="195"/>
      <c r="K2673" s="190" t="s">
        <v>7</v>
      </c>
      <c r="L2673" s="195"/>
      <c r="M2673" s="53"/>
      <c r="N2673" s="53"/>
      <c r="O2673" s="53"/>
    </row>
    <row r="2674">
      <c r="A2674" s="167" t="s">
        <v>600</v>
      </c>
      <c r="B2674" s="109" t="s">
        <v>322</v>
      </c>
      <c r="C2674" s="53"/>
      <c r="D2674" s="112" t="s">
        <v>322</v>
      </c>
      <c r="E2674" s="53"/>
      <c r="F2674" s="53"/>
      <c r="G2674" s="190" t="s">
        <v>161</v>
      </c>
      <c r="H2674" s="28">
        <v>1.0</v>
      </c>
      <c r="I2674" s="190" t="s">
        <v>7</v>
      </c>
      <c r="J2674" s="195"/>
      <c r="K2674" s="190" t="s">
        <v>7</v>
      </c>
      <c r="L2674" s="195"/>
      <c r="M2674" s="53"/>
      <c r="N2674" s="53"/>
      <c r="O2674" s="53"/>
    </row>
    <row r="2675">
      <c r="A2675" s="167" t="s">
        <v>600</v>
      </c>
      <c r="B2675" s="109" t="s">
        <v>322</v>
      </c>
      <c r="C2675" s="53"/>
      <c r="D2675" s="112" t="s">
        <v>322</v>
      </c>
      <c r="E2675" s="53"/>
      <c r="F2675" s="53"/>
      <c r="G2675" s="190" t="s">
        <v>162</v>
      </c>
      <c r="H2675" s="28">
        <v>1.0</v>
      </c>
      <c r="I2675" s="190" t="s">
        <v>7</v>
      </c>
      <c r="J2675" s="195"/>
      <c r="K2675" s="190" t="s">
        <v>7</v>
      </c>
      <c r="L2675" s="195"/>
      <c r="M2675" s="53"/>
      <c r="N2675" s="53"/>
      <c r="O2675" s="53"/>
    </row>
    <row r="2676">
      <c r="A2676" s="167" t="s">
        <v>600</v>
      </c>
      <c r="B2676" s="109" t="s">
        <v>322</v>
      </c>
      <c r="C2676" s="53"/>
      <c r="D2676" s="112" t="s">
        <v>322</v>
      </c>
      <c r="E2676" s="53"/>
      <c r="F2676" s="53"/>
      <c r="G2676" s="190" t="s">
        <v>163</v>
      </c>
      <c r="H2676" s="28">
        <v>1.0</v>
      </c>
      <c r="I2676" s="190" t="s">
        <v>7</v>
      </c>
      <c r="J2676" s="195">
        <v>140.0</v>
      </c>
      <c r="K2676" s="190" t="s">
        <v>7</v>
      </c>
      <c r="L2676" s="195">
        <v>140.0</v>
      </c>
      <c r="M2676" s="53"/>
      <c r="N2676" s="53"/>
      <c r="O2676" s="53"/>
    </row>
    <row r="2677">
      <c r="A2677" s="167" t="s">
        <v>600</v>
      </c>
      <c r="B2677" s="109" t="s">
        <v>322</v>
      </c>
      <c r="C2677" s="53"/>
      <c r="D2677" s="112" t="s">
        <v>322</v>
      </c>
      <c r="E2677" s="53"/>
      <c r="F2677" s="53"/>
      <c r="G2677" s="190" t="s">
        <v>164</v>
      </c>
      <c r="H2677" s="28">
        <v>1.0</v>
      </c>
      <c r="I2677" s="190" t="s">
        <v>7</v>
      </c>
      <c r="J2677" s="195">
        <v>130.0</v>
      </c>
      <c r="K2677" s="190" t="s">
        <v>7</v>
      </c>
      <c r="L2677" s="195">
        <v>130.0</v>
      </c>
      <c r="M2677" s="53"/>
      <c r="N2677" s="53"/>
      <c r="O2677" s="53"/>
    </row>
    <row r="2678">
      <c r="A2678" s="167" t="s">
        <v>600</v>
      </c>
      <c r="B2678" s="109" t="s">
        <v>322</v>
      </c>
      <c r="C2678" s="53"/>
      <c r="D2678" s="112" t="s">
        <v>322</v>
      </c>
      <c r="E2678" s="53"/>
      <c r="F2678" s="53"/>
      <c r="G2678" s="190" t="s">
        <v>165</v>
      </c>
      <c r="H2678" s="28">
        <v>1.0</v>
      </c>
      <c r="I2678" s="190" t="s">
        <v>7</v>
      </c>
      <c r="J2678" s="195">
        <v>120.0</v>
      </c>
      <c r="K2678" s="190" t="s">
        <v>7</v>
      </c>
      <c r="L2678" s="195">
        <v>120.0</v>
      </c>
      <c r="M2678" s="53"/>
      <c r="N2678" s="53"/>
      <c r="O2678" s="53"/>
    </row>
    <row r="2679">
      <c r="A2679" s="167" t="s">
        <v>600</v>
      </c>
      <c r="B2679" s="109" t="s">
        <v>322</v>
      </c>
      <c r="C2679" s="53"/>
      <c r="D2679" s="112" t="s">
        <v>322</v>
      </c>
      <c r="E2679" s="53"/>
      <c r="F2679" s="53"/>
      <c r="G2679" s="190" t="s">
        <v>166</v>
      </c>
      <c r="H2679" s="28">
        <v>1.0</v>
      </c>
      <c r="I2679" s="190" t="s">
        <v>7</v>
      </c>
      <c r="J2679" s="195"/>
      <c r="K2679" s="190" t="s">
        <v>7</v>
      </c>
      <c r="L2679" s="195"/>
      <c r="M2679" s="53"/>
      <c r="N2679" s="53"/>
      <c r="O2679" s="53"/>
    </row>
    <row r="2680">
      <c r="A2680" s="167" t="s">
        <v>600</v>
      </c>
      <c r="B2680" s="109" t="s">
        <v>322</v>
      </c>
      <c r="C2680" s="53"/>
      <c r="D2680" s="112" t="s">
        <v>322</v>
      </c>
      <c r="E2680" s="53"/>
      <c r="F2680" s="53"/>
      <c r="G2680" s="190" t="s">
        <v>167</v>
      </c>
      <c r="H2680" s="28">
        <v>1.0</v>
      </c>
      <c r="I2680" s="190" t="s">
        <v>7</v>
      </c>
      <c r="J2680" s="195"/>
      <c r="K2680" s="190" t="s">
        <v>7</v>
      </c>
      <c r="L2680" s="195"/>
      <c r="M2680" s="53"/>
      <c r="N2680" s="53"/>
      <c r="O2680" s="53"/>
    </row>
    <row r="2681">
      <c r="A2681" s="167" t="s">
        <v>600</v>
      </c>
      <c r="B2681" s="109" t="s">
        <v>322</v>
      </c>
      <c r="C2681" s="53"/>
      <c r="D2681" s="112" t="s">
        <v>322</v>
      </c>
      <c r="E2681" s="53"/>
      <c r="F2681" s="53"/>
      <c r="G2681" s="190" t="s">
        <v>20</v>
      </c>
      <c r="H2681" s="28">
        <v>1.0</v>
      </c>
      <c r="I2681" s="190" t="s">
        <v>7</v>
      </c>
      <c r="J2681" s="195"/>
      <c r="K2681" s="190" t="s">
        <v>7</v>
      </c>
      <c r="L2681" s="195"/>
      <c r="M2681" s="53"/>
      <c r="N2681" s="53"/>
      <c r="O2681" s="53"/>
    </row>
    <row r="2682">
      <c r="A2682" s="167" t="s">
        <v>600</v>
      </c>
      <c r="B2682" s="109" t="s">
        <v>323</v>
      </c>
      <c r="C2682" s="53"/>
      <c r="D2682" s="112" t="s">
        <v>324</v>
      </c>
      <c r="E2682" s="53"/>
      <c r="F2682" s="53"/>
      <c r="G2682" s="190" t="s">
        <v>21</v>
      </c>
      <c r="H2682" s="28">
        <v>1.0</v>
      </c>
      <c r="I2682" s="190" t="s">
        <v>4</v>
      </c>
      <c r="J2682" s="56">
        <v>0.0</v>
      </c>
      <c r="K2682" s="190" t="s">
        <v>4</v>
      </c>
      <c r="L2682" s="56">
        <v>0.0</v>
      </c>
      <c r="M2682" s="53"/>
      <c r="N2682" s="53"/>
      <c r="O2682" s="53"/>
    </row>
    <row r="2683">
      <c r="A2683" s="167" t="s">
        <v>600</v>
      </c>
      <c r="B2683" s="109" t="s">
        <v>323</v>
      </c>
      <c r="C2683" s="53"/>
      <c r="D2683" s="112" t="s">
        <v>324</v>
      </c>
      <c r="E2683" s="53"/>
      <c r="F2683" s="53"/>
      <c r="G2683" s="190" t="s">
        <v>13</v>
      </c>
      <c r="H2683" s="28">
        <v>1.0</v>
      </c>
      <c r="I2683" s="190" t="s">
        <v>4</v>
      </c>
      <c r="J2683" s="195"/>
      <c r="K2683" s="190" t="s">
        <v>4</v>
      </c>
      <c r="L2683" s="195"/>
      <c r="M2683" s="53"/>
      <c r="N2683" s="53"/>
      <c r="O2683" s="53"/>
    </row>
    <row r="2684">
      <c r="A2684" s="167" t="s">
        <v>600</v>
      </c>
      <c r="B2684" s="109" t="s">
        <v>323</v>
      </c>
      <c r="C2684" s="53"/>
      <c r="D2684" s="112" t="s">
        <v>324</v>
      </c>
      <c r="E2684" s="53"/>
      <c r="F2684" s="53"/>
      <c r="G2684" s="149" t="s">
        <v>14</v>
      </c>
      <c r="H2684" s="28">
        <v>1.0</v>
      </c>
      <c r="I2684" s="190" t="s">
        <v>4</v>
      </c>
      <c r="J2684" s="195">
        <v>0.0</v>
      </c>
      <c r="K2684" s="190" t="s">
        <v>4</v>
      </c>
      <c r="L2684" s="195">
        <v>0.0</v>
      </c>
      <c r="M2684" s="53"/>
      <c r="N2684" s="53"/>
      <c r="O2684" s="53"/>
    </row>
    <row r="2685">
      <c r="A2685" s="167" t="s">
        <v>600</v>
      </c>
      <c r="B2685" s="109" t="s">
        <v>323</v>
      </c>
      <c r="C2685" s="53"/>
      <c r="D2685" s="112" t="s">
        <v>324</v>
      </c>
      <c r="E2685" s="53"/>
      <c r="F2685" s="53"/>
      <c r="G2685" s="190" t="s">
        <v>15</v>
      </c>
      <c r="H2685" s="28">
        <v>1.0</v>
      </c>
      <c r="I2685" s="190" t="s">
        <v>4</v>
      </c>
      <c r="J2685" s="195">
        <v>0.0</v>
      </c>
      <c r="K2685" s="190" t="s">
        <v>4</v>
      </c>
      <c r="L2685" s="195">
        <v>0.0</v>
      </c>
      <c r="M2685" s="53"/>
      <c r="N2685" s="53"/>
      <c r="O2685" s="53"/>
    </row>
    <row r="2686">
      <c r="A2686" s="167" t="s">
        <v>600</v>
      </c>
      <c r="B2686" s="109" t="s">
        <v>323</v>
      </c>
      <c r="C2686" s="53"/>
      <c r="D2686" s="112" t="s">
        <v>324</v>
      </c>
      <c r="E2686" s="53"/>
      <c r="F2686" s="53"/>
      <c r="G2686" s="190" t="s">
        <v>16</v>
      </c>
      <c r="H2686" s="28">
        <v>1.0</v>
      </c>
      <c r="I2686" s="190" t="s">
        <v>4</v>
      </c>
      <c r="J2686" s="195">
        <v>0.0</v>
      </c>
      <c r="K2686" s="190" t="s">
        <v>4</v>
      </c>
      <c r="L2686" s="195">
        <v>0.0</v>
      </c>
      <c r="M2686" s="53"/>
      <c r="N2686" s="53"/>
      <c r="O2686" s="53"/>
    </row>
    <row r="2687">
      <c r="A2687" s="167" t="s">
        <v>600</v>
      </c>
      <c r="B2687" s="109" t="s">
        <v>323</v>
      </c>
      <c r="C2687" s="53"/>
      <c r="D2687" s="112" t="s">
        <v>324</v>
      </c>
      <c r="E2687" s="53"/>
      <c r="F2687" s="53"/>
      <c r="G2687" s="190" t="s">
        <v>17</v>
      </c>
      <c r="H2687" s="28">
        <v>1.0</v>
      </c>
      <c r="I2687" s="190" t="s">
        <v>4</v>
      </c>
      <c r="J2687" s="195">
        <v>15.0</v>
      </c>
      <c r="K2687" s="190" t="s">
        <v>4</v>
      </c>
      <c r="L2687" s="195">
        <v>15.0</v>
      </c>
      <c r="M2687" s="53"/>
      <c r="N2687" s="53"/>
      <c r="O2687" s="53"/>
    </row>
    <row r="2688">
      <c r="A2688" s="167" t="s">
        <v>600</v>
      </c>
      <c r="B2688" s="109" t="s">
        <v>323</v>
      </c>
      <c r="C2688" s="53"/>
      <c r="D2688" s="112" t="s">
        <v>324</v>
      </c>
      <c r="E2688" s="53"/>
      <c r="F2688" s="53"/>
      <c r="G2688" s="190" t="s">
        <v>18</v>
      </c>
      <c r="H2688" s="28">
        <v>1.0</v>
      </c>
      <c r="I2688" s="190" t="s">
        <v>4</v>
      </c>
      <c r="J2688" s="195">
        <v>0.0</v>
      </c>
      <c r="K2688" s="190" t="s">
        <v>4</v>
      </c>
      <c r="L2688" s="195">
        <v>0.0</v>
      </c>
      <c r="M2688" s="53"/>
      <c r="N2688" s="53"/>
      <c r="O2688" s="53"/>
    </row>
    <row r="2689">
      <c r="A2689" s="167" t="s">
        <v>600</v>
      </c>
      <c r="B2689" s="109" t="s">
        <v>323</v>
      </c>
      <c r="C2689" s="53"/>
      <c r="D2689" s="112" t="s">
        <v>324</v>
      </c>
      <c r="E2689" s="53"/>
      <c r="F2689" s="53"/>
      <c r="G2689" s="190" t="s">
        <v>19</v>
      </c>
      <c r="H2689" s="28">
        <v>1.0</v>
      </c>
      <c r="I2689" s="190" t="s">
        <v>4</v>
      </c>
      <c r="J2689" s="195">
        <v>0.0</v>
      </c>
      <c r="K2689" s="190" t="s">
        <v>4</v>
      </c>
      <c r="L2689" s="195">
        <v>0.0</v>
      </c>
      <c r="M2689" s="53"/>
      <c r="N2689" s="53"/>
      <c r="O2689" s="53"/>
    </row>
    <row r="2690">
      <c r="A2690" s="167" t="s">
        <v>600</v>
      </c>
      <c r="B2690" s="109" t="s">
        <v>323</v>
      </c>
      <c r="C2690" s="53"/>
      <c r="D2690" s="112" t="s">
        <v>324</v>
      </c>
      <c r="E2690" s="53"/>
      <c r="F2690" s="53"/>
      <c r="G2690" s="190" t="s">
        <v>20</v>
      </c>
      <c r="H2690" s="28">
        <v>1.0</v>
      </c>
      <c r="I2690" s="190" t="s">
        <v>4</v>
      </c>
      <c r="J2690" s="195">
        <v>0.0</v>
      </c>
      <c r="K2690" s="190" t="s">
        <v>4</v>
      </c>
      <c r="L2690" s="195">
        <v>0.0</v>
      </c>
      <c r="M2690" s="53"/>
      <c r="N2690" s="53"/>
      <c r="O2690" s="53"/>
    </row>
    <row r="2691">
      <c r="A2691" s="167" t="s">
        <v>600</v>
      </c>
      <c r="B2691" s="109" t="s">
        <v>323</v>
      </c>
      <c r="C2691" s="53"/>
      <c r="D2691" s="112" t="s">
        <v>324</v>
      </c>
      <c r="E2691" s="53"/>
      <c r="F2691" s="53"/>
      <c r="G2691" s="190" t="s">
        <v>21</v>
      </c>
      <c r="H2691" s="28">
        <v>1.0</v>
      </c>
      <c r="I2691" s="190" t="s">
        <v>7</v>
      </c>
      <c r="J2691" s="195">
        <v>0.0</v>
      </c>
      <c r="K2691" s="190" t="s">
        <v>7</v>
      </c>
      <c r="L2691" s="195">
        <v>0.0</v>
      </c>
      <c r="M2691" s="53"/>
      <c r="N2691" s="53"/>
      <c r="O2691" s="53"/>
    </row>
    <row r="2692">
      <c r="A2692" s="167" t="s">
        <v>600</v>
      </c>
      <c r="B2692" s="109" t="s">
        <v>323</v>
      </c>
      <c r="C2692" s="53"/>
      <c r="D2692" s="112" t="s">
        <v>324</v>
      </c>
      <c r="E2692" s="53"/>
      <c r="F2692" s="53"/>
      <c r="G2692" s="190" t="s">
        <v>161</v>
      </c>
      <c r="H2692" s="28">
        <v>1.0</v>
      </c>
      <c r="I2692" s="190" t="s">
        <v>7</v>
      </c>
      <c r="J2692" s="195"/>
      <c r="K2692" s="190" t="s">
        <v>7</v>
      </c>
      <c r="L2692" s="195"/>
      <c r="M2692" s="53"/>
      <c r="N2692" s="53"/>
      <c r="O2692" s="53"/>
    </row>
    <row r="2693">
      <c r="A2693" s="167" t="s">
        <v>600</v>
      </c>
      <c r="B2693" s="109" t="s">
        <v>323</v>
      </c>
      <c r="C2693" s="53"/>
      <c r="D2693" s="112" t="s">
        <v>324</v>
      </c>
      <c r="E2693" s="53"/>
      <c r="F2693" s="53"/>
      <c r="G2693" s="190" t="s">
        <v>162</v>
      </c>
      <c r="H2693" s="28">
        <v>1.0</v>
      </c>
      <c r="I2693" s="190" t="s">
        <v>7</v>
      </c>
      <c r="J2693" s="195"/>
      <c r="K2693" s="190" t="s">
        <v>7</v>
      </c>
      <c r="L2693" s="195"/>
      <c r="M2693" s="53"/>
      <c r="N2693" s="53"/>
      <c r="O2693" s="53"/>
    </row>
    <row r="2694">
      <c r="A2694" s="167" t="s">
        <v>600</v>
      </c>
      <c r="B2694" s="109" t="s">
        <v>323</v>
      </c>
      <c r="C2694" s="53"/>
      <c r="D2694" s="112" t="s">
        <v>324</v>
      </c>
      <c r="E2694" s="53"/>
      <c r="F2694" s="53"/>
      <c r="G2694" s="190" t="s">
        <v>163</v>
      </c>
      <c r="H2694" s="28">
        <v>1.0</v>
      </c>
      <c r="I2694" s="190" t="s">
        <v>7</v>
      </c>
      <c r="J2694" s="195"/>
      <c r="K2694" s="190" t="s">
        <v>7</v>
      </c>
      <c r="L2694" s="195"/>
      <c r="M2694" s="53"/>
      <c r="N2694" s="53"/>
      <c r="O2694" s="53"/>
    </row>
    <row r="2695">
      <c r="A2695" s="167" t="s">
        <v>600</v>
      </c>
      <c r="B2695" s="109" t="s">
        <v>323</v>
      </c>
      <c r="C2695" s="53"/>
      <c r="D2695" s="112" t="s">
        <v>324</v>
      </c>
      <c r="E2695" s="53"/>
      <c r="F2695" s="53"/>
      <c r="G2695" s="190" t="s">
        <v>164</v>
      </c>
      <c r="H2695" s="28">
        <v>1.0</v>
      </c>
      <c r="I2695" s="190" t="s">
        <v>7</v>
      </c>
      <c r="J2695" s="195"/>
      <c r="K2695" s="190" t="s">
        <v>7</v>
      </c>
      <c r="L2695" s="195"/>
      <c r="M2695" s="53"/>
      <c r="N2695" s="53"/>
      <c r="O2695" s="53"/>
    </row>
    <row r="2696">
      <c r="A2696" s="167" t="s">
        <v>600</v>
      </c>
      <c r="B2696" s="109" t="s">
        <v>323</v>
      </c>
      <c r="C2696" s="53"/>
      <c r="D2696" s="112" t="s">
        <v>324</v>
      </c>
      <c r="E2696" s="53"/>
      <c r="F2696" s="53"/>
      <c r="G2696" s="190" t="s">
        <v>165</v>
      </c>
      <c r="H2696" s="28">
        <v>1.0</v>
      </c>
      <c r="I2696" s="190" t="s">
        <v>7</v>
      </c>
      <c r="J2696" s="195"/>
      <c r="K2696" s="190" t="s">
        <v>7</v>
      </c>
      <c r="L2696" s="195"/>
      <c r="M2696" s="53"/>
      <c r="N2696" s="53"/>
      <c r="O2696" s="53"/>
    </row>
    <row r="2697">
      <c r="A2697" s="167" t="s">
        <v>600</v>
      </c>
      <c r="B2697" s="109" t="s">
        <v>323</v>
      </c>
      <c r="C2697" s="53"/>
      <c r="D2697" s="112" t="s">
        <v>324</v>
      </c>
      <c r="E2697" s="53"/>
      <c r="F2697" s="53"/>
      <c r="G2697" s="190" t="s">
        <v>166</v>
      </c>
      <c r="H2697" s="28">
        <v>1.0</v>
      </c>
      <c r="I2697" s="190" t="s">
        <v>7</v>
      </c>
      <c r="J2697" s="195"/>
      <c r="K2697" s="190" t="s">
        <v>7</v>
      </c>
      <c r="L2697" s="195"/>
      <c r="M2697" s="53"/>
      <c r="N2697" s="53"/>
      <c r="O2697" s="53"/>
    </row>
    <row r="2698">
      <c r="A2698" s="167" t="s">
        <v>600</v>
      </c>
      <c r="B2698" s="109" t="s">
        <v>323</v>
      </c>
      <c r="C2698" s="53"/>
      <c r="D2698" s="112" t="s">
        <v>324</v>
      </c>
      <c r="E2698" s="53"/>
      <c r="F2698" s="53"/>
      <c r="G2698" s="190" t="s">
        <v>167</v>
      </c>
      <c r="H2698" s="28">
        <v>1.0</v>
      </c>
      <c r="I2698" s="190" t="s">
        <v>7</v>
      </c>
      <c r="J2698" s="195"/>
      <c r="K2698" s="190" t="s">
        <v>7</v>
      </c>
      <c r="L2698" s="195"/>
      <c r="M2698" s="53"/>
      <c r="N2698" s="53"/>
      <c r="O2698" s="53"/>
    </row>
    <row r="2699">
      <c r="A2699" s="167" t="s">
        <v>600</v>
      </c>
      <c r="B2699" s="109" t="s">
        <v>323</v>
      </c>
      <c r="C2699" s="53"/>
      <c r="D2699" s="112" t="s">
        <v>324</v>
      </c>
      <c r="E2699" s="53"/>
      <c r="F2699" s="53"/>
      <c r="G2699" s="190" t="s">
        <v>20</v>
      </c>
      <c r="H2699" s="28">
        <v>1.0</v>
      </c>
      <c r="I2699" s="190" t="s">
        <v>7</v>
      </c>
      <c r="J2699" s="195"/>
      <c r="K2699" s="190" t="s">
        <v>7</v>
      </c>
      <c r="L2699" s="195"/>
      <c r="M2699" s="53"/>
      <c r="N2699" s="53"/>
      <c r="O2699" s="53"/>
    </row>
    <row r="2700">
      <c r="A2700" s="167" t="s">
        <v>600</v>
      </c>
      <c r="B2700" s="109" t="s">
        <v>325</v>
      </c>
      <c r="C2700" s="53"/>
      <c r="D2700" s="112" t="s">
        <v>326</v>
      </c>
      <c r="E2700" s="53"/>
      <c r="F2700" s="53"/>
      <c r="G2700" s="190" t="s">
        <v>21</v>
      </c>
      <c r="H2700" s="28">
        <v>1.0</v>
      </c>
      <c r="I2700" s="190" t="s">
        <v>4</v>
      </c>
      <c r="J2700" s="56">
        <v>110.0</v>
      </c>
      <c r="K2700" s="190" t="s">
        <v>4</v>
      </c>
      <c r="L2700" s="56">
        <v>110.0</v>
      </c>
      <c r="M2700" s="53"/>
      <c r="N2700" s="53"/>
      <c r="O2700" s="53"/>
    </row>
    <row r="2701">
      <c r="A2701" s="167" t="s">
        <v>600</v>
      </c>
      <c r="B2701" s="109" t="s">
        <v>325</v>
      </c>
      <c r="C2701" s="53"/>
      <c r="D2701" s="112" t="s">
        <v>326</v>
      </c>
      <c r="E2701" s="53"/>
      <c r="F2701" s="53"/>
      <c r="G2701" s="190" t="s">
        <v>13</v>
      </c>
      <c r="H2701" s="28">
        <v>1.0</v>
      </c>
      <c r="I2701" s="190" t="s">
        <v>4</v>
      </c>
      <c r="J2701" s="195"/>
      <c r="K2701" s="190" t="s">
        <v>4</v>
      </c>
      <c r="L2701" s="195"/>
      <c r="M2701" s="53"/>
      <c r="N2701" s="53"/>
      <c r="O2701" s="53"/>
    </row>
    <row r="2702">
      <c r="A2702" s="167" t="s">
        <v>600</v>
      </c>
      <c r="B2702" s="109" t="s">
        <v>325</v>
      </c>
      <c r="C2702" s="53"/>
      <c r="D2702" s="112" t="s">
        <v>326</v>
      </c>
      <c r="E2702" s="53"/>
      <c r="F2702" s="53"/>
      <c r="G2702" s="149" t="s">
        <v>14</v>
      </c>
      <c r="H2702" s="28">
        <v>1.0</v>
      </c>
      <c r="I2702" s="190" t="s">
        <v>4</v>
      </c>
      <c r="J2702" s="195"/>
      <c r="K2702" s="190" t="s">
        <v>4</v>
      </c>
      <c r="L2702" s="195"/>
      <c r="M2702" s="53"/>
      <c r="N2702" s="53"/>
      <c r="O2702" s="53"/>
    </row>
    <row r="2703">
      <c r="A2703" s="167" t="s">
        <v>600</v>
      </c>
      <c r="B2703" s="109" t="s">
        <v>325</v>
      </c>
      <c r="C2703" s="53"/>
      <c r="D2703" s="112" t="s">
        <v>326</v>
      </c>
      <c r="E2703" s="53"/>
      <c r="F2703" s="53"/>
      <c r="G2703" s="190" t="s">
        <v>15</v>
      </c>
      <c r="H2703" s="28">
        <v>1.0</v>
      </c>
      <c r="I2703" s="190" t="s">
        <v>4</v>
      </c>
      <c r="J2703" s="195"/>
      <c r="K2703" s="190" t="s">
        <v>4</v>
      </c>
      <c r="L2703" s="195"/>
      <c r="M2703" s="53"/>
      <c r="N2703" s="53"/>
      <c r="O2703" s="53"/>
    </row>
    <row r="2704">
      <c r="A2704" s="167" t="s">
        <v>600</v>
      </c>
      <c r="B2704" s="109" t="s">
        <v>325</v>
      </c>
      <c r="C2704" s="53"/>
      <c r="D2704" s="112" t="s">
        <v>326</v>
      </c>
      <c r="E2704" s="53"/>
      <c r="F2704" s="53"/>
      <c r="G2704" s="190" t="s">
        <v>16</v>
      </c>
      <c r="H2704" s="28">
        <v>1.0</v>
      </c>
      <c r="I2704" s="190" t="s">
        <v>4</v>
      </c>
      <c r="J2704" s="195"/>
      <c r="K2704" s="190" t="s">
        <v>4</v>
      </c>
      <c r="L2704" s="195"/>
      <c r="M2704" s="53"/>
      <c r="N2704" s="53"/>
      <c r="O2704" s="53"/>
    </row>
    <row r="2705">
      <c r="A2705" s="167" t="s">
        <v>600</v>
      </c>
      <c r="B2705" s="109" t="s">
        <v>325</v>
      </c>
      <c r="C2705" s="53"/>
      <c r="D2705" s="112" t="s">
        <v>326</v>
      </c>
      <c r="E2705" s="53"/>
      <c r="F2705" s="53"/>
      <c r="G2705" s="190" t="s">
        <v>17</v>
      </c>
      <c r="H2705" s="28">
        <v>1.0</v>
      </c>
      <c r="I2705" s="190" t="s">
        <v>4</v>
      </c>
      <c r="J2705" s="195"/>
      <c r="K2705" s="190" t="s">
        <v>4</v>
      </c>
      <c r="L2705" s="195"/>
      <c r="M2705" s="53"/>
      <c r="N2705" s="53"/>
      <c r="O2705" s="53"/>
    </row>
    <row r="2706">
      <c r="A2706" s="167" t="s">
        <v>600</v>
      </c>
      <c r="B2706" s="109" t="s">
        <v>325</v>
      </c>
      <c r="C2706" s="53"/>
      <c r="D2706" s="112" t="s">
        <v>326</v>
      </c>
      <c r="E2706" s="53"/>
      <c r="F2706" s="53"/>
      <c r="G2706" s="190" t="s">
        <v>18</v>
      </c>
      <c r="H2706" s="28">
        <v>1.0</v>
      </c>
      <c r="I2706" s="190" t="s">
        <v>4</v>
      </c>
      <c r="J2706" s="195"/>
      <c r="K2706" s="190" t="s">
        <v>4</v>
      </c>
      <c r="L2706" s="195"/>
      <c r="M2706" s="53"/>
      <c r="N2706" s="53"/>
      <c r="O2706" s="53"/>
    </row>
    <row r="2707">
      <c r="A2707" s="167" t="s">
        <v>600</v>
      </c>
      <c r="B2707" s="109" t="s">
        <v>325</v>
      </c>
      <c r="C2707" s="53"/>
      <c r="D2707" s="112" t="s">
        <v>326</v>
      </c>
      <c r="E2707" s="53"/>
      <c r="F2707" s="53"/>
      <c r="G2707" s="190" t="s">
        <v>19</v>
      </c>
      <c r="H2707" s="28">
        <v>1.0</v>
      </c>
      <c r="I2707" s="190" t="s">
        <v>4</v>
      </c>
      <c r="J2707" s="195"/>
      <c r="K2707" s="190" t="s">
        <v>4</v>
      </c>
      <c r="L2707" s="195"/>
      <c r="M2707" s="53"/>
      <c r="N2707" s="53"/>
      <c r="O2707" s="53"/>
    </row>
    <row r="2708">
      <c r="A2708" s="167" t="s">
        <v>600</v>
      </c>
      <c r="B2708" s="109" t="s">
        <v>325</v>
      </c>
      <c r="C2708" s="53"/>
      <c r="D2708" s="112" t="s">
        <v>326</v>
      </c>
      <c r="E2708" s="53"/>
      <c r="F2708" s="53"/>
      <c r="G2708" s="190" t="s">
        <v>20</v>
      </c>
      <c r="H2708" s="28">
        <v>1.0</v>
      </c>
      <c r="I2708" s="190" t="s">
        <v>4</v>
      </c>
      <c r="J2708" s="195"/>
      <c r="K2708" s="190" t="s">
        <v>4</v>
      </c>
      <c r="L2708" s="195"/>
      <c r="M2708" s="53"/>
      <c r="N2708" s="53"/>
      <c r="O2708" s="53"/>
    </row>
    <row r="2709">
      <c r="A2709" s="167" t="s">
        <v>600</v>
      </c>
      <c r="B2709" s="109" t="s">
        <v>325</v>
      </c>
      <c r="C2709" s="53"/>
      <c r="D2709" s="112" t="s">
        <v>326</v>
      </c>
      <c r="E2709" s="53"/>
      <c r="F2709" s="53"/>
      <c r="G2709" s="190" t="s">
        <v>21</v>
      </c>
      <c r="H2709" s="28">
        <v>1.0</v>
      </c>
      <c r="I2709" s="190" t="s">
        <v>7</v>
      </c>
      <c r="J2709" s="195"/>
      <c r="K2709" s="190" t="s">
        <v>7</v>
      </c>
      <c r="L2709" s="195"/>
      <c r="M2709" s="53"/>
      <c r="N2709" s="53"/>
      <c r="O2709" s="53"/>
    </row>
    <row r="2710">
      <c r="A2710" s="167" t="s">
        <v>600</v>
      </c>
      <c r="B2710" s="109" t="s">
        <v>325</v>
      </c>
      <c r="C2710" s="53"/>
      <c r="D2710" s="112" t="s">
        <v>326</v>
      </c>
      <c r="E2710" s="53"/>
      <c r="F2710" s="53"/>
      <c r="G2710" s="190" t="s">
        <v>161</v>
      </c>
      <c r="H2710" s="28">
        <v>1.0</v>
      </c>
      <c r="I2710" s="190" t="s">
        <v>7</v>
      </c>
      <c r="J2710" s="195"/>
      <c r="K2710" s="190" t="s">
        <v>7</v>
      </c>
      <c r="L2710" s="195"/>
      <c r="M2710" s="53"/>
      <c r="N2710" s="53"/>
      <c r="O2710" s="53"/>
    </row>
    <row r="2711">
      <c r="A2711" s="167" t="s">
        <v>600</v>
      </c>
      <c r="B2711" s="109" t="s">
        <v>325</v>
      </c>
      <c r="C2711" s="53"/>
      <c r="D2711" s="112" t="s">
        <v>326</v>
      </c>
      <c r="E2711" s="53"/>
      <c r="F2711" s="53"/>
      <c r="G2711" s="190" t="s">
        <v>162</v>
      </c>
      <c r="H2711" s="28">
        <v>1.0</v>
      </c>
      <c r="I2711" s="190" t="s">
        <v>7</v>
      </c>
      <c r="J2711" s="195"/>
      <c r="K2711" s="190" t="s">
        <v>7</v>
      </c>
      <c r="L2711" s="195"/>
      <c r="M2711" s="53"/>
      <c r="N2711" s="53"/>
      <c r="O2711" s="53"/>
    </row>
    <row r="2712">
      <c r="A2712" s="167" t="s">
        <v>600</v>
      </c>
      <c r="B2712" s="109" t="s">
        <v>325</v>
      </c>
      <c r="C2712" s="53"/>
      <c r="D2712" s="112" t="s">
        <v>326</v>
      </c>
      <c r="E2712" s="53"/>
      <c r="F2712" s="53"/>
      <c r="G2712" s="190" t="s">
        <v>163</v>
      </c>
      <c r="H2712" s="28">
        <v>1.0</v>
      </c>
      <c r="I2712" s="190" t="s">
        <v>7</v>
      </c>
      <c r="J2712" s="195"/>
      <c r="K2712" s="190" t="s">
        <v>7</v>
      </c>
      <c r="L2712" s="195"/>
      <c r="M2712" s="53"/>
      <c r="N2712" s="53"/>
      <c r="O2712" s="53"/>
    </row>
    <row r="2713">
      <c r="A2713" s="167" t="s">
        <v>600</v>
      </c>
      <c r="B2713" s="109" t="s">
        <v>325</v>
      </c>
      <c r="C2713" s="53"/>
      <c r="D2713" s="112" t="s">
        <v>326</v>
      </c>
      <c r="E2713" s="53"/>
      <c r="F2713" s="53"/>
      <c r="G2713" s="190" t="s">
        <v>164</v>
      </c>
      <c r="H2713" s="28">
        <v>1.0</v>
      </c>
      <c r="I2713" s="190" t="s">
        <v>7</v>
      </c>
      <c r="J2713" s="195"/>
      <c r="K2713" s="190" t="s">
        <v>7</v>
      </c>
      <c r="L2713" s="195"/>
      <c r="M2713" s="53"/>
      <c r="N2713" s="53"/>
      <c r="O2713" s="53"/>
    </row>
    <row r="2714">
      <c r="A2714" s="167" t="s">
        <v>600</v>
      </c>
      <c r="B2714" s="109" t="s">
        <v>325</v>
      </c>
      <c r="C2714" s="53"/>
      <c r="D2714" s="112" t="s">
        <v>326</v>
      </c>
      <c r="E2714" s="53"/>
      <c r="F2714" s="53"/>
      <c r="G2714" s="190" t="s">
        <v>165</v>
      </c>
      <c r="H2714" s="28">
        <v>1.0</v>
      </c>
      <c r="I2714" s="190" t="s">
        <v>7</v>
      </c>
      <c r="J2714" s="195"/>
      <c r="K2714" s="190" t="s">
        <v>7</v>
      </c>
      <c r="L2714" s="195"/>
      <c r="M2714" s="53"/>
      <c r="N2714" s="53"/>
      <c r="O2714" s="53"/>
    </row>
    <row r="2715">
      <c r="A2715" s="167" t="s">
        <v>600</v>
      </c>
      <c r="B2715" s="109" t="s">
        <v>325</v>
      </c>
      <c r="C2715" s="53"/>
      <c r="D2715" s="112" t="s">
        <v>326</v>
      </c>
      <c r="E2715" s="53"/>
      <c r="F2715" s="53"/>
      <c r="G2715" s="190" t="s">
        <v>166</v>
      </c>
      <c r="H2715" s="28">
        <v>1.0</v>
      </c>
      <c r="I2715" s="190" t="s">
        <v>7</v>
      </c>
      <c r="J2715" s="195"/>
      <c r="K2715" s="190" t="s">
        <v>7</v>
      </c>
      <c r="L2715" s="195"/>
      <c r="M2715" s="53"/>
      <c r="N2715" s="53"/>
      <c r="O2715" s="53"/>
    </row>
    <row r="2716">
      <c r="A2716" s="167" t="s">
        <v>600</v>
      </c>
      <c r="B2716" s="109" t="s">
        <v>325</v>
      </c>
      <c r="C2716" s="53"/>
      <c r="D2716" s="112" t="s">
        <v>326</v>
      </c>
      <c r="E2716" s="53"/>
      <c r="F2716" s="53"/>
      <c r="G2716" s="190" t="s">
        <v>167</v>
      </c>
      <c r="H2716" s="28">
        <v>1.0</v>
      </c>
      <c r="I2716" s="190" t="s">
        <v>7</v>
      </c>
      <c r="J2716" s="195"/>
      <c r="K2716" s="190" t="s">
        <v>7</v>
      </c>
      <c r="L2716" s="195"/>
      <c r="M2716" s="53"/>
      <c r="N2716" s="53"/>
      <c r="O2716" s="53"/>
    </row>
    <row r="2717">
      <c r="A2717" s="167" t="s">
        <v>600</v>
      </c>
      <c r="B2717" s="109" t="s">
        <v>325</v>
      </c>
      <c r="C2717" s="53"/>
      <c r="D2717" s="112" t="s">
        <v>326</v>
      </c>
      <c r="E2717" s="53"/>
      <c r="F2717" s="53"/>
      <c r="G2717" s="190" t="s">
        <v>20</v>
      </c>
      <c r="H2717" s="28">
        <v>1.0</v>
      </c>
      <c r="I2717" s="190" t="s">
        <v>7</v>
      </c>
      <c r="J2717" s="195"/>
      <c r="K2717" s="190" t="s">
        <v>7</v>
      </c>
      <c r="L2717" s="195"/>
      <c r="M2717" s="53"/>
      <c r="N2717" s="53"/>
      <c r="O2717" s="53"/>
    </row>
    <row r="2718">
      <c r="A2718" s="167" t="s">
        <v>600</v>
      </c>
      <c r="B2718" s="109" t="s">
        <v>327</v>
      </c>
      <c r="C2718" s="53"/>
      <c r="D2718" s="112" t="s">
        <v>326</v>
      </c>
      <c r="E2718" s="53"/>
      <c r="F2718" s="53"/>
      <c r="G2718" s="190" t="s">
        <v>21</v>
      </c>
      <c r="H2718" s="28">
        <v>1.0</v>
      </c>
      <c r="I2718" s="190" t="s">
        <v>4</v>
      </c>
      <c r="J2718" s="56">
        <v>200.0</v>
      </c>
      <c r="K2718" s="190" t="s">
        <v>4</v>
      </c>
      <c r="L2718" s="56">
        <v>200.0</v>
      </c>
      <c r="M2718" s="53"/>
      <c r="N2718" s="53"/>
      <c r="O2718" s="53"/>
    </row>
    <row r="2719">
      <c r="A2719" s="167" t="s">
        <v>600</v>
      </c>
      <c r="B2719" s="109" t="s">
        <v>327</v>
      </c>
      <c r="C2719" s="53"/>
      <c r="D2719" s="112" t="s">
        <v>326</v>
      </c>
      <c r="E2719" s="53"/>
      <c r="F2719" s="53"/>
      <c r="G2719" s="190" t="s">
        <v>13</v>
      </c>
      <c r="H2719" s="28">
        <v>1.0</v>
      </c>
      <c r="I2719" s="190" t="s">
        <v>4</v>
      </c>
      <c r="J2719" s="56"/>
      <c r="K2719" s="190" t="s">
        <v>4</v>
      </c>
      <c r="L2719" s="56"/>
      <c r="M2719" s="53"/>
      <c r="N2719" s="53"/>
      <c r="O2719" s="53"/>
    </row>
    <row r="2720">
      <c r="A2720" s="167" t="s">
        <v>600</v>
      </c>
      <c r="B2720" s="109" t="s">
        <v>327</v>
      </c>
      <c r="C2720" s="53"/>
      <c r="D2720" s="112" t="s">
        <v>326</v>
      </c>
      <c r="E2720" s="53"/>
      <c r="F2720" s="53"/>
      <c r="G2720" s="149" t="s">
        <v>14</v>
      </c>
      <c r="H2720" s="28">
        <v>1.0</v>
      </c>
      <c r="I2720" s="190" t="s">
        <v>4</v>
      </c>
      <c r="J2720" s="56"/>
      <c r="K2720" s="190" t="s">
        <v>4</v>
      </c>
      <c r="L2720" s="56"/>
      <c r="M2720" s="53"/>
      <c r="N2720" s="53"/>
      <c r="O2720" s="53"/>
    </row>
    <row r="2721">
      <c r="A2721" s="167" t="s">
        <v>600</v>
      </c>
      <c r="B2721" s="109" t="s">
        <v>327</v>
      </c>
      <c r="C2721" s="53"/>
      <c r="D2721" s="112" t="s">
        <v>326</v>
      </c>
      <c r="E2721" s="53"/>
      <c r="F2721" s="53"/>
      <c r="G2721" s="190" t="s">
        <v>15</v>
      </c>
      <c r="H2721" s="28">
        <v>1.0</v>
      </c>
      <c r="I2721" s="190" t="s">
        <v>4</v>
      </c>
      <c r="J2721" s="56"/>
      <c r="K2721" s="190" t="s">
        <v>4</v>
      </c>
      <c r="L2721" s="56"/>
      <c r="M2721" s="53"/>
      <c r="N2721" s="53"/>
      <c r="O2721" s="53"/>
    </row>
    <row r="2722">
      <c r="A2722" s="167" t="s">
        <v>600</v>
      </c>
      <c r="B2722" s="109" t="s">
        <v>327</v>
      </c>
      <c r="C2722" s="53"/>
      <c r="D2722" s="112" t="s">
        <v>326</v>
      </c>
      <c r="E2722" s="53"/>
      <c r="F2722" s="53"/>
      <c r="G2722" s="190" t="s">
        <v>16</v>
      </c>
      <c r="H2722" s="28">
        <v>1.0</v>
      </c>
      <c r="I2722" s="190" t="s">
        <v>4</v>
      </c>
      <c r="J2722" s="56"/>
      <c r="K2722" s="190" t="s">
        <v>4</v>
      </c>
      <c r="L2722" s="56"/>
      <c r="M2722" s="53"/>
      <c r="N2722" s="53"/>
      <c r="O2722" s="53"/>
    </row>
    <row r="2723">
      <c r="A2723" s="167" t="s">
        <v>600</v>
      </c>
      <c r="B2723" s="109" t="s">
        <v>327</v>
      </c>
      <c r="C2723" s="53"/>
      <c r="D2723" s="112" t="s">
        <v>326</v>
      </c>
      <c r="E2723" s="53"/>
      <c r="F2723" s="53"/>
      <c r="G2723" s="190" t="s">
        <v>17</v>
      </c>
      <c r="H2723" s="28">
        <v>1.0</v>
      </c>
      <c r="I2723" s="190" t="s">
        <v>4</v>
      </c>
      <c r="J2723" s="56"/>
      <c r="K2723" s="190" t="s">
        <v>4</v>
      </c>
      <c r="L2723" s="56"/>
      <c r="M2723" s="53"/>
      <c r="N2723" s="53"/>
      <c r="O2723" s="53"/>
    </row>
    <row r="2724">
      <c r="A2724" s="167" t="s">
        <v>600</v>
      </c>
      <c r="B2724" s="109" t="s">
        <v>327</v>
      </c>
      <c r="C2724" s="53"/>
      <c r="D2724" s="112" t="s">
        <v>326</v>
      </c>
      <c r="E2724" s="53"/>
      <c r="F2724" s="53"/>
      <c r="G2724" s="190" t="s">
        <v>18</v>
      </c>
      <c r="H2724" s="28">
        <v>1.0</v>
      </c>
      <c r="I2724" s="190" t="s">
        <v>4</v>
      </c>
      <c r="J2724" s="56"/>
      <c r="K2724" s="190" t="s">
        <v>4</v>
      </c>
      <c r="L2724" s="56"/>
      <c r="M2724" s="53"/>
      <c r="N2724" s="53"/>
      <c r="O2724" s="53"/>
    </row>
    <row r="2725">
      <c r="A2725" s="167" t="s">
        <v>600</v>
      </c>
      <c r="B2725" s="109" t="s">
        <v>327</v>
      </c>
      <c r="C2725" s="53"/>
      <c r="D2725" s="112" t="s">
        <v>326</v>
      </c>
      <c r="E2725" s="53"/>
      <c r="F2725" s="53"/>
      <c r="G2725" s="190" t="s">
        <v>19</v>
      </c>
      <c r="H2725" s="28">
        <v>1.0</v>
      </c>
      <c r="I2725" s="190" t="s">
        <v>4</v>
      </c>
      <c r="J2725" s="56"/>
      <c r="K2725" s="190" t="s">
        <v>4</v>
      </c>
      <c r="L2725" s="56"/>
      <c r="M2725" s="53"/>
      <c r="N2725" s="53"/>
      <c r="O2725" s="53"/>
    </row>
    <row r="2726">
      <c r="A2726" s="167" t="s">
        <v>600</v>
      </c>
      <c r="B2726" s="109" t="s">
        <v>327</v>
      </c>
      <c r="C2726" s="53"/>
      <c r="D2726" s="112" t="s">
        <v>326</v>
      </c>
      <c r="E2726" s="53"/>
      <c r="F2726" s="53"/>
      <c r="G2726" s="190" t="s">
        <v>20</v>
      </c>
      <c r="H2726" s="28">
        <v>1.0</v>
      </c>
      <c r="I2726" s="190" t="s">
        <v>4</v>
      </c>
      <c r="J2726" s="56"/>
      <c r="K2726" s="190" t="s">
        <v>4</v>
      </c>
      <c r="L2726" s="56"/>
      <c r="M2726" s="53"/>
      <c r="N2726" s="53"/>
      <c r="O2726" s="53"/>
    </row>
    <row r="2727">
      <c r="A2727" s="167" t="s">
        <v>600</v>
      </c>
      <c r="B2727" s="109" t="s">
        <v>327</v>
      </c>
      <c r="C2727" s="53"/>
      <c r="D2727" s="112" t="s">
        <v>326</v>
      </c>
      <c r="E2727" s="53"/>
      <c r="F2727" s="53"/>
      <c r="G2727" s="190" t="s">
        <v>21</v>
      </c>
      <c r="H2727" s="28">
        <v>1.0</v>
      </c>
      <c r="I2727" s="190" t="s">
        <v>7</v>
      </c>
      <c r="J2727" s="56"/>
      <c r="K2727" s="190" t="s">
        <v>7</v>
      </c>
      <c r="L2727" s="56"/>
      <c r="M2727" s="53"/>
      <c r="N2727" s="53"/>
      <c r="O2727" s="53"/>
    </row>
    <row r="2728">
      <c r="A2728" s="167" t="s">
        <v>600</v>
      </c>
      <c r="B2728" s="109" t="s">
        <v>327</v>
      </c>
      <c r="C2728" s="53"/>
      <c r="D2728" s="112" t="s">
        <v>326</v>
      </c>
      <c r="E2728" s="53"/>
      <c r="F2728" s="53"/>
      <c r="G2728" s="190" t="s">
        <v>161</v>
      </c>
      <c r="H2728" s="28">
        <v>1.0</v>
      </c>
      <c r="I2728" s="190" t="s">
        <v>7</v>
      </c>
      <c r="J2728" s="56"/>
      <c r="K2728" s="190" t="s">
        <v>7</v>
      </c>
      <c r="L2728" s="56"/>
      <c r="M2728" s="53"/>
      <c r="N2728" s="53"/>
      <c r="O2728" s="53"/>
    </row>
    <row r="2729">
      <c r="A2729" s="167" t="s">
        <v>600</v>
      </c>
      <c r="B2729" s="109" t="s">
        <v>327</v>
      </c>
      <c r="C2729" s="53"/>
      <c r="D2729" s="112" t="s">
        <v>326</v>
      </c>
      <c r="E2729" s="53"/>
      <c r="F2729" s="53"/>
      <c r="G2729" s="190" t="s">
        <v>162</v>
      </c>
      <c r="H2729" s="28">
        <v>1.0</v>
      </c>
      <c r="I2729" s="190" t="s">
        <v>7</v>
      </c>
      <c r="J2729" s="56"/>
      <c r="K2729" s="190" t="s">
        <v>7</v>
      </c>
      <c r="L2729" s="56"/>
      <c r="M2729" s="53"/>
      <c r="N2729" s="53"/>
      <c r="O2729" s="53"/>
    </row>
    <row r="2730">
      <c r="A2730" s="167" t="s">
        <v>600</v>
      </c>
      <c r="B2730" s="109" t="s">
        <v>327</v>
      </c>
      <c r="C2730" s="53"/>
      <c r="D2730" s="112" t="s">
        <v>326</v>
      </c>
      <c r="E2730" s="53"/>
      <c r="F2730" s="53"/>
      <c r="G2730" s="190" t="s">
        <v>163</v>
      </c>
      <c r="H2730" s="28">
        <v>1.0</v>
      </c>
      <c r="I2730" s="190" t="s">
        <v>7</v>
      </c>
      <c r="J2730" s="56"/>
      <c r="K2730" s="190" t="s">
        <v>7</v>
      </c>
      <c r="L2730" s="56"/>
      <c r="M2730" s="53"/>
      <c r="N2730" s="53"/>
      <c r="O2730" s="53"/>
    </row>
    <row r="2731">
      <c r="A2731" s="167" t="s">
        <v>600</v>
      </c>
      <c r="B2731" s="109" t="s">
        <v>327</v>
      </c>
      <c r="C2731" s="53"/>
      <c r="D2731" s="112" t="s">
        <v>326</v>
      </c>
      <c r="E2731" s="53"/>
      <c r="F2731" s="53"/>
      <c r="G2731" s="190" t="s">
        <v>164</v>
      </c>
      <c r="H2731" s="28">
        <v>1.0</v>
      </c>
      <c r="I2731" s="190" t="s">
        <v>7</v>
      </c>
      <c r="J2731" s="56"/>
      <c r="K2731" s="190" t="s">
        <v>7</v>
      </c>
      <c r="L2731" s="56"/>
      <c r="M2731" s="53"/>
      <c r="N2731" s="53"/>
      <c r="O2731" s="53"/>
    </row>
    <row r="2732">
      <c r="A2732" s="167" t="s">
        <v>600</v>
      </c>
      <c r="B2732" s="109" t="s">
        <v>327</v>
      </c>
      <c r="C2732" s="53"/>
      <c r="D2732" s="112" t="s">
        <v>326</v>
      </c>
      <c r="E2732" s="53"/>
      <c r="F2732" s="53"/>
      <c r="G2732" s="190" t="s">
        <v>165</v>
      </c>
      <c r="H2732" s="28">
        <v>1.0</v>
      </c>
      <c r="I2732" s="190" t="s">
        <v>7</v>
      </c>
      <c r="J2732" s="56"/>
      <c r="K2732" s="190" t="s">
        <v>7</v>
      </c>
      <c r="L2732" s="56"/>
      <c r="M2732" s="53"/>
      <c r="N2732" s="53"/>
      <c r="O2732" s="53"/>
    </row>
    <row r="2733">
      <c r="A2733" s="167" t="s">
        <v>600</v>
      </c>
      <c r="B2733" s="109" t="s">
        <v>327</v>
      </c>
      <c r="C2733" s="53"/>
      <c r="D2733" s="112" t="s">
        <v>326</v>
      </c>
      <c r="E2733" s="53"/>
      <c r="F2733" s="53"/>
      <c r="G2733" s="190" t="s">
        <v>166</v>
      </c>
      <c r="H2733" s="28">
        <v>1.0</v>
      </c>
      <c r="I2733" s="190" t="s">
        <v>7</v>
      </c>
      <c r="J2733" s="56"/>
      <c r="K2733" s="190" t="s">
        <v>7</v>
      </c>
      <c r="L2733" s="56"/>
      <c r="M2733" s="53"/>
      <c r="N2733" s="53"/>
      <c r="O2733" s="53"/>
    </row>
    <row r="2734">
      <c r="A2734" s="167" t="s">
        <v>600</v>
      </c>
      <c r="B2734" s="109" t="s">
        <v>327</v>
      </c>
      <c r="C2734" s="53"/>
      <c r="D2734" s="112" t="s">
        <v>326</v>
      </c>
      <c r="E2734" s="53"/>
      <c r="F2734" s="53"/>
      <c r="G2734" s="190" t="s">
        <v>167</v>
      </c>
      <c r="H2734" s="28">
        <v>1.0</v>
      </c>
      <c r="I2734" s="190" t="s">
        <v>7</v>
      </c>
      <c r="J2734" s="56"/>
      <c r="K2734" s="190" t="s">
        <v>7</v>
      </c>
      <c r="L2734" s="56"/>
      <c r="M2734" s="53"/>
      <c r="N2734" s="53"/>
      <c r="O2734" s="53"/>
    </row>
    <row r="2735">
      <c r="A2735" s="167" t="s">
        <v>600</v>
      </c>
      <c r="B2735" s="109" t="s">
        <v>327</v>
      </c>
      <c r="C2735" s="53"/>
      <c r="D2735" s="112" t="s">
        <v>326</v>
      </c>
      <c r="E2735" s="53"/>
      <c r="F2735" s="53"/>
      <c r="G2735" s="190" t="s">
        <v>20</v>
      </c>
      <c r="H2735" s="28">
        <v>1.0</v>
      </c>
      <c r="I2735" s="190" t="s">
        <v>7</v>
      </c>
      <c r="J2735" s="56"/>
      <c r="K2735" s="190" t="s">
        <v>7</v>
      </c>
      <c r="L2735" s="56"/>
      <c r="M2735" s="53"/>
      <c r="N2735" s="53"/>
      <c r="O2735" s="53"/>
    </row>
    <row r="2736">
      <c r="A2736" s="167" t="s">
        <v>600</v>
      </c>
      <c r="B2736" s="109" t="s">
        <v>328</v>
      </c>
      <c r="C2736" s="53"/>
      <c r="D2736" s="112" t="s">
        <v>326</v>
      </c>
      <c r="E2736" s="53"/>
      <c r="F2736" s="53"/>
      <c r="G2736" s="190" t="s">
        <v>21</v>
      </c>
      <c r="H2736" s="28">
        <v>1.0</v>
      </c>
      <c r="I2736" s="190" t="s">
        <v>4</v>
      </c>
      <c r="J2736" s="56">
        <v>99.0</v>
      </c>
      <c r="K2736" s="190" t="s">
        <v>4</v>
      </c>
      <c r="L2736" s="56">
        <v>99.0</v>
      </c>
      <c r="M2736" s="53"/>
      <c r="N2736" s="53"/>
      <c r="O2736" s="53"/>
    </row>
    <row r="2737">
      <c r="A2737" s="167" t="s">
        <v>600</v>
      </c>
      <c r="B2737" s="109" t="s">
        <v>328</v>
      </c>
      <c r="C2737" s="53"/>
      <c r="D2737" s="112" t="s">
        <v>326</v>
      </c>
      <c r="E2737" s="53"/>
      <c r="F2737" s="53"/>
      <c r="G2737" s="190" t="s">
        <v>13</v>
      </c>
      <c r="H2737" s="28">
        <v>1.0</v>
      </c>
      <c r="I2737" s="190" t="s">
        <v>4</v>
      </c>
      <c r="J2737" s="56"/>
      <c r="K2737" s="190" t="s">
        <v>4</v>
      </c>
      <c r="L2737" s="56"/>
      <c r="M2737" s="53"/>
      <c r="N2737" s="53"/>
      <c r="O2737" s="53"/>
    </row>
    <row r="2738">
      <c r="A2738" s="167" t="s">
        <v>600</v>
      </c>
      <c r="B2738" s="109" t="s">
        <v>328</v>
      </c>
      <c r="C2738" s="53"/>
      <c r="D2738" s="112" t="s">
        <v>326</v>
      </c>
      <c r="E2738" s="53"/>
      <c r="F2738" s="53"/>
      <c r="G2738" s="149" t="s">
        <v>14</v>
      </c>
      <c r="H2738" s="28">
        <v>1.0</v>
      </c>
      <c r="I2738" s="190" t="s">
        <v>4</v>
      </c>
      <c r="J2738" s="56"/>
      <c r="K2738" s="190" t="s">
        <v>4</v>
      </c>
      <c r="L2738" s="56"/>
      <c r="M2738" s="53"/>
      <c r="N2738" s="53"/>
      <c r="O2738" s="53"/>
    </row>
    <row r="2739">
      <c r="A2739" s="167" t="s">
        <v>600</v>
      </c>
      <c r="B2739" s="109" t="s">
        <v>328</v>
      </c>
      <c r="C2739" s="53"/>
      <c r="D2739" s="112" t="s">
        <v>326</v>
      </c>
      <c r="E2739" s="53"/>
      <c r="F2739" s="53"/>
      <c r="G2739" s="190" t="s">
        <v>15</v>
      </c>
      <c r="H2739" s="28">
        <v>1.0</v>
      </c>
      <c r="I2739" s="190" t="s">
        <v>4</v>
      </c>
      <c r="J2739" s="56"/>
      <c r="K2739" s="190" t="s">
        <v>4</v>
      </c>
      <c r="L2739" s="56"/>
      <c r="M2739" s="53"/>
      <c r="N2739" s="53"/>
      <c r="O2739" s="53"/>
    </row>
    <row r="2740">
      <c r="A2740" s="167" t="s">
        <v>600</v>
      </c>
      <c r="B2740" s="109" t="s">
        <v>328</v>
      </c>
      <c r="C2740" s="53"/>
      <c r="D2740" s="112" t="s">
        <v>326</v>
      </c>
      <c r="E2740" s="53"/>
      <c r="F2740" s="53"/>
      <c r="G2740" s="190" t="s">
        <v>16</v>
      </c>
      <c r="H2740" s="28">
        <v>1.0</v>
      </c>
      <c r="I2740" s="190" t="s">
        <v>4</v>
      </c>
      <c r="J2740" s="56"/>
      <c r="K2740" s="190" t="s">
        <v>4</v>
      </c>
      <c r="L2740" s="56"/>
      <c r="M2740" s="53"/>
      <c r="N2740" s="53"/>
      <c r="O2740" s="53"/>
    </row>
    <row r="2741">
      <c r="A2741" s="167" t="s">
        <v>600</v>
      </c>
      <c r="B2741" s="109" t="s">
        <v>328</v>
      </c>
      <c r="C2741" s="53"/>
      <c r="D2741" s="112" t="s">
        <v>326</v>
      </c>
      <c r="E2741" s="53"/>
      <c r="F2741" s="53"/>
      <c r="G2741" s="190" t="s">
        <v>17</v>
      </c>
      <c r="H2741" s="28">
        <v>1.0</v>
      </c>
      <c r="I2741" s="190" t="s">
        <v>4</v>
      </c>
      <c r="J2741" s="195"/>
      <c r="K2741" s="190" t="s">
        <v>4</v>
      </c>
      <c r="L2741" s="195"/>
      <c r="M2741" s="53"/>
      <c r="N2741" s="53"/>
      <c r="O2741" s="53"/>
    </row>
    <row r="2742">
      <c r="A2742" s="167" t="s">
        <v>600</v>
      </c>
      <c r="B2742" s="109" t="s">
        <v>328</v>
      </c>
      <c r="C2742" s="53"/>
      <c r="D2742" s="112" t="s">
        <v>326</v>
      </c>
      <c r="E2742" s="53"/>
      <c r="F2742" s="53"/>
      <c r="G2742" s="190" t="s">
        <v>18</v>
      </c>
      <c r="H2742" s="28">
        <v>1.0</v>
      </c>
      <c r="I2742" s="190" t="s">
        <v>4</v>
      </c>
      <c r="J2742" s="195"/>
      <c r="K2742" s="190" t="s">
        <v>4</v>
      </c>
      <c r="L2742" s="195"/>
      <c r="M2742" s="53"/>
      <c r="N2742" s="53"/>
      <c r="O2742" s="53"/>
    </row>
    <row r="2743">
      <c r="A2743" s="167" t="s">
        <v>600</v>
      </c>
      <c r="B2743" s="109" t="s">
        <v>328</v>
      </c>
      <c r="C2743" s="53"/>
      <c r="D2743" s="112" t="s">
        <v>326</v>
      </c>
      <c r="E2743" s="53"/>
      <c r="F2743" s="53"/>
      <c r="G2743" s="190" t="s">
        <v>19</v>
      </c>
      <c r="H2743" s="28">
        <v>1.0</v>
      </c>
      <c r="I2743" s="190" t="s">
        <v>4</v>
      </c>
      <c r="J2743" s="195"/>
      <c r="K2743" s="190" t="s">
        <v>4</v>
      </c>
      <c r="L2743" s="195"/>
      <c r="M2743" s="53"/>
      <c r="N2743" s="53"/>
      <c r="O2743" s="53"/>
    </row>
    <row r="2744">
      <c r="A2744" s="167" t="s">
        <v>600</v>
      </c>
      <c r="B2744" s="109" t="s">
        <v>328</v>
      </c>
      <c r="C2744" s="53"/>
      <c r="D2744" s="112" t="s">
        <v>326</v>
      </c>
      <c r="E2744" s="53"/>
      <c r="F2744" s="53"/>
      <c r="G2744" s="190" t="s">
        <v>20</v>
      </c>
      <c r="H2744" s="28">
        <v>1.0</v>
      </c>
      <c r="I2744" s="190" t="s">
        <v>4</v>
      </c>
      <c r="J2744" s="195"/>
      <c r="K2744" s="190" t="s">
        <v>4</v>
      </c>
      <c r="L2744" s="195"/>
      <c r="M2744" s="53"/>
      <c r="N2744" s="53"/>
      <c r="O2744" s="53"/>
    </row>
    <row r="2745">
      <c r="A2745" s="167" t="s">
        <v>600</v>
      </c>
      <c r="B2745" s="109" t="s">
        <v>328</v>
      </c>
      <c r="C2745" s="53"/>
      <c r="D2745" s="112" t="s">
        <v>326</v>
      </c>
      <c r="E2745" s="53"/>
      <c r="F2745" s="53"/>
      <c r="G2745" s="190" t="s">
        <v>21</v>
      </c>
      <c r="H2745" s="28">
        <v>1.0</v>
      </c>
      <c r="I2745" s="190" t="s">
        <v>7</v>
      </c>
      <c r="J2745" s="195"/>
      <c r="K2745" s="190" t="s">
        <v>7</v>
      </c>
      <c r="L2745" s="195"/>
      <c r="M2745" s="53"/>
      <c r="N2745" s="53"/>
      <c r="O2745" s="53"/>
    </row>
    <row r="2746">
      <c r="A2746" s="167" t="s">
        <v>600</v>
      </c>
      <c r="B2746" s="109" t="s">
        <v>328</v>
      </c>
      <c r="C2746" s="53"/>
      <c r="D2746" s="112" t="s">
        <v>326</v>
      </c>
      <c r="E2746" s="53"/>
      <c r="F2746" s="53"/>
      <c r="G2746" s="190" t="s">
        <v>161</v>
      </c>
      <c r="H2746" s="28">
        <v>1.0</v>
      </c>
      <c r="I2746" s="190" t="s">
        <v>7</v>
      </c>
      <c r="J2746" s="195"/>
      <c r="K2746" s="190" t="s">
        <v>7</v>
      </c>
      <c r="L2746" s="195"/>
      <c r="M2746" s="53"/>
      <c r="N2746" s="53"/>
      <c r="O2746" s="53"/>
    </row>
    <row r="2747">
      <c r="A2747" s="167" t="s">
        <v>600</v>
      </c>
      <c r="B2747" s="109" t="s">
        <v>328</v>
      </c>
      <c r="C2747" s="53"/>
      <c r="D2747" s="112" t="s">
        <v>326</v>
      </c>
      <c r="E2747" s="53"/>
      <c r="F2747" s="53"/>
      <c r="G2747" s="190" t="s">
        <v>162</v>
      </c>
      <c r="H2747" s="28">
        <v>1.0</v>
      </c>
      <c r="I2747" s="190" t="s">
        <v>7</v>
      </c>
      <c r="J2747" s="195"/>
      <c r="K2747" s="190" t="s">
        <v>7</v>
      </c>
      <c r="L2747" s="195"/>
      <c r="M2747" s="53"/>
      <c r="N2747" s="53"/>
      <c r="O2747" s="53"/>
    </row>
    <row r="2748">
      <c r="A2748" s="167" t="s">
        <v>600</v>
      </c>
      <c r="B2748" s="109" t="s">
        <v>328</v>
      </c>
      <c r="C2748" s="53"/>
      <c r="D2748" s="112" t="s">
        <v>326</v>
      </c>
      <c r="E2748" s="53"/>
      <c r="F2748" s="53"/>
      <c r="G2748" s="190" t="s">
        <v>163</v>
      </c>
      <c r="H2748" s="28">
        <v>1.0</v>
      </c>
      <c r="I2748" s="190" t="s">
        <v>7</v>
      </c>
      <c r="J2748" s="195"/>
      <c r="K2748" s="190" t="s">
        <v>7</v>
      </c>
      <c r="L2748" s="195"/>
      <c r="M2748" s="53"/>
      <c r="N2748" s="53"/>
      <c r="O2748" s="53"/>
    </row>
    <row r="2749">
      <c r="A2749" s="167" t="s">
        <v>600</v>
      </c>
      <c r="B2749" s="109" t="s">
        <v>328</v>
      </c>
      <c r="C2749" s="53"/>
      <c r="D2749" s="112" t="s">
        <v>326</v>
      </c>
      <c r="E2749" s="53"/>
      <c r="F2749" s="53"/>
      <c r="G2749" s="190" t="s">
        <v>164</v>
      </c>
      <c r="H2749" s="28">
        <v>1.0</v>
      </c>
      <c r="I2749" s="190" t="s">
        <v>7</v>
      </c>
      <c r="J2749" s="195"/>
      <c r="K2749" s="190" t="s">
        <v>7</v>
      </c>
      <c r="L2749" s="195"/>
      <c r="M2749" s="53"/>
      <c r="N2749" s="53"/>
      <c r="O2749" s="53"/>
    </row>
    <row r="2750">
      <c r="A2750" s="167" t="s">
        <v>600</v>
      </c>
      <c r="B2750" s="109" t="s">
        <v>328</v>
      </c>
      <c r="C2750" s="53"/>
      <c r="D2750" s="112" t="s">
        <v>326</v>
      </c>
      <c r="E2750" s="53"/>
      <c r="F2750" s="53"/>
      <c r="G2750" s="190" t="s">
        <v>165</v>
      </c>
      <c r="H2750" s="28">
        <v>1.0</v>
      </c>
      <c r="I2750" s="190" t="s">
        <v>7</v>
      </c>
      <c r="J2750" s="195"/>
      <c r="K2750" s="190" t="s">
        <v>7</v>
      </c>
      <c r="L2750" s="195"/>
      <c r="M2750" s="53"/>
      <c r="N2750" s="53"/>
      <c r="O2750" s="53"/>
    </row>
    <row r="2751">
      <c r="A2751" s="167" t="s">
        <v>600</v>
      </c>
      <c r="B2751" s="109" t="s">
        <v>328</v>
      </c>
      <c r="C2751" s="53"/>
      <c r="D2751" s="112" t="s">
        <v>326</v>
      </c>
      <c r="E2751" s="53"/>
      <c r="F2751" s="53"/>
      <c r="G2751" s="190" t="s">
        <v>166</v>
      </c>
      <c r="H2751" s="28">
        <v>1.0</v>
      </c>
      <c r="I2751" s="190" t="s">
        <v>7</v>
      </c>
      <c r="J2751" s="195"/>
      <c r="K2751" s="190" t="s">
        <v>7</v>
      </c>
      <c r="L2751" s="195"/>
      <c r="M2751" s="53"/>
      <c r="N2751" s="53"/>
      <c r="O2751" s="53"/>
    </row>
    <row r="2752">
      <c r="A2752" s="167" t="s">
        <v>600</v>
      </c>
      <c r="B2752" s="109" t="s">
        <v>328</v>
      </c>
      <c r="C2752" s="53"/>
      <c r="D2752" s="112" t="s">
        <v>326</v>
      </c>
      <c r="E2752" s="53"/>
      <c r="F2752" s="53"/>
      <c r="G2752" s="190" t="s">
        <v>167</v>
      </c>
      <c r="H2752" s="28">
        <v>1.0</v>
      </c>
      <c r="I2752" s="190" t="s">
        <v>7</v>
      </c>
      <c r="J2752" s="195"/>
      <c r="K2752" s="190" t="s">
        <v>7</v>
      </c>
      <c r="L2752" s="195"/>
      <c r="M2752" s="53"/>
      <c r="N2752" s="53"/>
      <c r="O2752" s="53"/>
    </row>
    <row r="2753">
      <c r="A2753" s="167" t="s">
        <v>600</v>
      </c>
      <c r="B2753" s="109" t="s">
        <v>328</v>
      </c>
      <c r="C2753" s="53"/>
      <c r="D2753" s="112" t="s">
        <v>326</v>
      </c>
      <c r="E2753" s="53"/>
      <c r="F2753" s="53"/>
      <c r="G2753" s="190" t="s">
        <v>20</v>
      </c>
      <c r="H2753" s="28">
        <v>1.0</v>
      </c>
      <c r="I2753" s="190" t="s">
        <v>7</v>
      </c>
      <c r="J2753" s="56"/>
      <c r="K2753" s="190" t="s">
        <v>7</v>
      </c>
      <c r="L2753" s="56"/>
      <c r="M2753" s="53"/>
      <c r="N2753" s="53"/>
      <c r="O2753" s="53"/>
    </row>
    <row r="2754">
      <c r="A2754" s="167" t="s">
        <v>600</v>
      </c>
      <c r="B2754" s="109" t="s">
        <v>329</v>
      </c>
      <c r="C2754" s="53"/>
      <c r="D2754" s="112" t="s">
        <v>330</v>
      </c>
      <c r="E2754" s="53"/>
      <c r="F2754" s="53"/>
      <c r="G2754" s="190" t="s">
        <v>21</v>
      </c>
      <c r="H2754" s="28">
        <v>1.0</v>
      </c>
      <c r="I2754" s="190" t="s">
        <v>4</v>
      </c>
      <c r="J2754" s="56">
        <v>50.0</v>
      </c>
      <c r="K2754" s="190" t="s">
        <v>4</v>
      </c>
      <c r="L2754" s="56">
        <v>50.0</v>
      </c>
      <c r="M2754" s="53"/>
      <c r="N2754" s="53"/>
      <c r="O2754" s="53"/>
    </row>
    <row r="2755">
      <c r="A2755" s="167" t="s">
        <v>600</v>
      </c>
      <c r="B2755" s="109" t="s">
        <v>329</v>
      </c>
      <c r="C2755" s="53"/>
      <c r="D2755" s="112" t="s">
        <v>330</v>
      </c>
      <c r="E2755" s="53"/>
      <c r="F2755" s="53"/>
      <c r="G2755" s="190" t="s">
        <v>13</v>
      </c>
      <c r="H2755" s="28">
        <v>1.0</v>
      </c>
      <c r="I2755" s="190" t="s">
        <v>4</v>
      </c>
      <c r="J2755" s="56"/>
      <c r="K2755" s="190" t="s">
        <v>4</v>
      </c>
      <c r="L2755" s="56"/>
      <c r="M2755" s="53"/>
      <c r="N2755" s="53"/>
      <c r="O2755" s="53"/>
    </row>
    <row r="2756">
      <c r="A2756" s="167" t="s">
        <v>600</v>
      </c>
      <c r="B2756" s="109" t="s">
        <v>329</v>
      </c>
      <c r="C2756" s="53"/>
      <c r="D2756" s="112" t="s">
        <v>330</v>
      </c>
      <c r="E2756" s="53"/>
      <c r="F2756" s="53"/>
      <c r="G2756" s="149" t="s">
        <v>14</v>
      </c>
      <c r="H2756" s="28">
        <v>1.0</v>
      </c>
      <c r="I2756" s="190" t="s">
        <v>4</v>
      </c>
      <c r="J2756" s="56"/>
      <c r="K2756" s="190" t="s">
        <v>4</v>
      </c>
      <c r="L2756" s="56"/>
      <c r="M2756" s="53"/>
      <c r="N2756" s="53"/>
      <c r="O2756" s="53"/>
    </row>
    <row r="2757">
      <c r="A2757" s="167" t="s">
        <v>600</v>
      </c>
      <c r="B2757" s="109" t="s">
        <v>329</v>
      </c>
      <c r="C2757" s="53"/>
      <c r="D2757" s="112" t="s">
        <v>330</v>
      </c>
      <c r="E2757" s="53"/>
      <c r="F2757" s="53"/>
      <c r="G2757" s="190" t="s">
        <v>15</v>
      </c>
      <c r="H2757" s="28">
        <v>1.0</v>
      </c>
      <c r="I2757" s="190" t="s">
        <v>4</v>
      </c>
      <c r="J2757" s="56"/>
      <c r="K2757" s="190" t="s">
        <v>4</v>
      </c>
      <c r="L2757" s="56"/>
      <c r="M2757" s="53"/>
      <c r="N2757" s="53"/>
      <c r="O2757" s="53"/>
    </row>
    <row r="2758">
      <c r="A2758" s="167" t="s">
        <v>600</v>
      </c>
      <c r="B2758" s="109" t="s">
        <v>329</v>
      </c>
      <c r="C2758" s="53"/>
      <c r="D2758" s="112" t="s">
        <v>330</v>
      </c>
      <c r="E2758" s="53"/>
      <c r="F2758" s="53"/>
      <c r="G2758" s="190" t="s">
        <v>16</v>
      </c>
      <c r="H2758" s="28">
        <v>1.0</v>
      </c>
      <c r="I2758" s="190" t="s">
        <v>4</v>
      </c>
      <c r="J2758" s="56"/>
      <c r="K2758" s="190" t="s">
        <v>4</v>
      </c>
      <c r="L2758" s="56"/>
      <c r="M2758" s="53"/>
      <c r="N2758" s="53"/>
      <c r="O2758" s="53"/>
    </row>
    <row r="2759">
      <c r="A2759" s="167" t="s">
        <v>600</v>
      </c>
      <c r="B2759" s="109" t="s">
        <v>329</v>
      </c>
      <c r="C2759" s="53"/>
      <c r="D2759" s="112" t="s">
        <v>330</v>
      </c>
      <c r="E2759" s="53"/>
      <c r="F2759" s="53"/>
      <c r="G2759" s="190" t="s">
        <v>17</v>
      </c>
      <c r="H2759" s="28">
        <v>1.0</v>
      </c>
      <c r="I2759" s="190" t="s">
        <v>4</v>
      </c>
      <c r="J2759" s="56"/>
      <c r="K2759" s="190" t="s">
        <v>4</v>
      </c>
      <c r="L2759" s="56"/>
      <c r="M2759" s="53"/>
      <c r="N2759" s="53"/>
      <c r="O2759" s="53"/>
    </row>
    <row r="2760">
      <c r="A2760" s="167" t="s">
        <v>600</v>
      </c>
      <c r="B2760" s="109" t="s">
        <v>329</v>
      </c>
      <c r="C2760" s="53"/>
      <c r="D2760" s="112" t="s">
        <v>330</v>
      </c>
      <c r="E2760" s="53"/>
      <c r="F2760" s="53"/>
      <c r="G2760" s="190" t="s">
        <v>18</v>
      </c>
      <c r="H2760" s="28">
        <v>1.0</v>
      </c>
      <c r="I2760" s="190" t="s">
        <v>4</v>
      </c>
      <c r="J2760" s="56"/>
      <c r="K2760" s="190" t="s">
        <v>4</v>
      </c>
      <c r="L2760" s="56"/>
      <c r="M2760" s="53"/>
      <c r="N2760" s="53"/>
      <c r="O2760" s="53"/>
    </row>
    <row r="2761">
      <c r="A2761" s="167" t="s">
        <v>600</v>
      </c>
      <c r="B2761" s="109" t="s">
        <v>329</v>
      </c>
      <c r="C2761" s="53"/>
      <c r="D2761" s="112" t="s">
        <v>330</v>
      </c>
      <c r="E2761" s="53"/>
      <c r="F2761" s="53"/>
      <c r="G2761" s="190" t="s">
        <v>19</v>
      </c>
      <c r="H2761" s="28">
        <v>1.0</v>
      </c>
      <c r="I2761" s="190" t="s">
        <v>4</v>
      </c>
      <c r="J2761" s="56"/>
      <c r="K2761" s="190" t="s">
        <v>4</v>
      </c>
      <c r="L2761" s="56"/>
      <c r="M2761" s="53"/>
      <c r="N2761" s="53"/>
      <c r="O2761" s="53"/>
    </row>
    <row r="2762">
      <c r="A2762" s="167" t="s">
        <v>600</v>
      </c>
      <c r="B2762" s="109" t="s">
        <v>329</v>
      </c>
      <c r="C2762" s="53"/>
      <c r="D2762" s="112" t="s">
        <v>330</v>
      </c>
      <c r="E2762" s="53"/>
      <c r="F2762" s="53"/>
      <c r="G2762" s="190" t="s">
        <v>20</v>
      </c>
      <c r="H2762" s="28">
        <v>1.0</v>
      </c>
      <c r="I2762" s="190" t="s">
        <v>4</v>
      </c>
      <c r="J2762" s="56"/>
      <c r="K2762" s="190" t="s">
        <v>4</v>
      </c>
      <c r="L2762" s="56"/>
      <c r="M2762" s="53"/>
      <c r="N2762" s="53"/>
      <c r="O2762" s="53"/>
    </row>
    <row r="2763">
      <c r="A2763" s="167" t="s">
        <v>600</v>
      </c>
      <c r="B2763" s="109" t="s">
        <v>329</v>
      </c>
      <c r="C2763" s="53"/>
      <c r="D2763" s="112" t="s">
        <v>330</v>
      </c>
      <c r="E2763" s="53"/>
      <c r="F2763" s="53"/>
      <c r="G2763" s="190" t="s">
        <v>21</v>
      </c>
      <c r="H2763" s="28">
        <v>1.0</v>
      </c>
      <c r="I2763" s="190" t="s">
        <v>7</v>
      </c>
      <c r="J2763" s="56"/>
      <c r="K2763" s="190" t="s">
        <v>7</v>
      </c>
      <c r="L2763" s="56"/>
      <c r="M2763" s="53"/>
      <c r="N2763" s="53"/>
      <c r="O2763" s="53"/>
    </row>
    <row r="2764">
      <c r="A2764" s="167" t="s">
        <v>600</v>
      </c>
      <c r="B2764" s="109" t="s">
        <v>329</v>
      </c>
      <c r="C2764" s="53"/>
      <c r="D2764" s="112" t="s">
        <v>330</v>
      </c>
      <c r="E2764" s="53"/>
      <c r="F2764" s="53"/>
      <c r="G2764" s="190" t="s">
        <v>161</v>
      </c>
      <c r="H2764" s="28">
        <v>1.0</v>
      </c>
      <c r="I2764" s="190" t="s">
        <v>7</v>
      </c>
      <c r="J2764" s="56"/>
      <c r="K2764" s="190" t="s">
        <v>7</v>
      </c>
      <c r="L2764" s="56"/>
      <c r="M2764" s="53"/>
      <c r="N2764" s="53"/>
      <c r="O2764" s="53"/>
    </row>
    <row r="2765">
      <c r="A2765" s="167" t="s">
        <v>600</v>
      </c>
      <c r="B2765" s="109" t="s">
        <v>329</v>
      </c>
      <c r="C2765" s="53"/>
      <c r="D2765" s="112" t="s">
        <v>330</v>
      </c>
      <c r="E2765" s="53"/>
      <c r="F2765" s="53"/>
      <c r="G2765" s="190" t="s">
        <v>162</v>
      </c>
      <c r="H2765" s="28">
        <v>1.0</v>
      </c>
      <c r="I2765" s="190" t="s">
        <v>7</v>
      </c>
      <c r="J2765" s="56"/>
      <c r="K2765" s="190" t="s">
        <v>7</v>
      </c>
      <c r="L2765" s="56"/>
      <c r="M2765" s="53"/>
      <c r="N2765" s="53"/>
      <c r="O2765" s="53"/>
    </row>
    <row r="2766">
      <c r="A2766" s="167" t="s">
        <v>600</v>
      </c>
      <c r="B2766" s="109" t="s">
        <v>329</v>
      </c>
      <c r="C2766" s="53"/>
      <c r="D2766" s="112" t="s">
        <v>330</v>
      </c>
      <c r="E2766" s="53"/>
      <c r="F2766" s="53"/>
      <c r="G2766" s="190" t="s">
        <v>163</v>
      </c>
      <c r="H2766" s="28">
        <v>1.0</v>
      </c>
      <c r="I2766" s="190" t="s">
        <v>7</v>
      </c>
      <c r="J2766" s="195"/>
      <c r="K2766" s="190" t="s">
        <v>7</v>
      </c>
      <c r="L2766" s="195"/>
      <c r="M2766" s="53"/>
      <c r="N2766" s="53"/>
      <c r="O2766" s="53"/>
    </row>
    <row r="2767">
      <c r="A2767" s="167" t="s">
        <v>600</v>
      </c>
      <c r="B2767" s="109" t="s">
        <v>329</v>
      </c>
      <c r="C2767" s="53"/>
      <c r="D2767" s="112" t="s">
        <v>330</v>
      </c>
      <c r="E2767" s="53"/>
      <c r="F2767" s="53"/>
      <c r="G2767" s="190" t="s">
        <v>164</v>
      </c>
      <c r="H2767" s="28">
        <v>1.0</v>
      </c>
      <c r="I2767" s="190" t="s">
        <v>7</v>
      </c>
      <c r="J2767" s="195"/>
      <c r="K2767" s="190" t="s">
        <v>7</v>
      </c>
      <c r="L2767" s="195"/>
      <c r="M2767" s="53"/>
      <c r="N2767" s="53"/>
      <c r="O2767" s="53"/>
    </row>
    <row r="2768">
      <c r="A2768" s="167" t="s">
        <v>600</v>
      </c>
      <c r="B2768" s="109" t="s">
        <v>329</v>
      </c>
      <c r="C2768" s="53"/>
      <c r="D2768" s="112" t="s">
        <v>330</v>
      </c>
      <c r="E2768" s="53"/>
      <c r="F2768" s="53"/>
      <c r="G2768" s="190" t="s">
        <v>165</v>
      </c>
      <c r="H2768" s="28">
        <v>1.0</v>
      </c>
      <c r="I2768" s="190" t="s">
        <v>7</v>
      </c>
      <c r="J2768" s="195"/>
      <c r="K2768" s="190" t="s">
        <v>7</v>
      </c>
      <c r="L2768" s="195"/>
      <c r="M2768" s="53"/>
      <c r="N2768" s="53"/>
      <c r="O2768" s="53"/>
    </row>
    <row r="2769">
      <c r="A2769" s="167" t="s">
        <v>600</v>
      </c>
      <c r="B2769" s="109" t="s">
        <v>329</v>
      </c>
      <c r="C2769" s="53"/>
      <c r="D2769" s="112" t="s">
        <v>330</v>
      </c>
      <c r="E2769" s="53"/>
      <c r="F2769" s="53"/>
      <c r="G2769" s="190" t="s">
        <v>166</v>
      </c>
      <c r="H2769" s="28">
        <v>1.0</v>
      </c>
      <c r="I2769" s="190" t="s">
        <v>7</v>
      </c>
      <c r="J2769" s="195"/>
      <c r="K2769" s="190" t="s">
        <v>7</v>
      </c>
      <c r="L2769" s="195"/>
      <c r="M2769" s="53"/>
      <c r="N2769" s="53"/>
      <c r="O2769" s="53"/>
    </row>
    <row r="2770">
      <c r="A2770" s="167" t="s">
        <v>600</v>
      </c>
      <c r="B2770" s="109" t="s">
        <v>329</v>
      </c>
      <c r="C2770" s="53"/>
      <c r="D2770" s="112" t="s">
        <v>330</v>
      </c>
      <c r="E2770" s="53"/>
      <c r="F2770" s="53"/>
      <c r="G2770" s="190" t="s">
        <v>167</v>
      </c>
      <c r="H2770" s="28">
        <v>1.0</v>
      </c>
      <c r="I2770" s="190" t="s">
        <v>7</v>
      </c>
      <c r="J2770" s="195"/>
      <c r="K2770" s="190" t="s">
        <v>7</v>
      </c>
      <c r="L2770" s="195"/>
      <c r="M2770" s="53"/>
      <c r="N2770" s="53"/>
      <c r="O2770" s="53"/>
    </row>
    <row r="2771">
      <c r="A2771" s="167" t="s">
        <v>600</v>
      </c>
      <c r="B2771" s="109" t="s">
        <v>329</v>
      </c>
      <c r="C2771" s="53"/>
      <c r="D2771" s="112" t="s">
        <v>330</v>
      </c>
      <c r="E2771" s="53"/>
      <c r="F2771" s="53"/>
      <c r="G2771" s="190" t="s">
        <v>20</v>
      </c>
      <c r="H2771" s="28">
        <v>1.0</v>
      </c>
      <c r="I2771" s="190" t="s">
        <v>7</v>
      </c>
      <c r="J2771" s="195"/>
      <c r="K2771" s="190" t="s">
        <v>7</v>
      </c>
      <c r="L2771" s="195"/>
      <c r="M2771" s="53"/>
      <c r="N2771" s="53"/>
      <c r="O2771" s="53"/>
    </row>
    <row r="2772">
      <c r="A2772" s="167" t="s">
        <v>600</v>
      </c>
      <c r="B2772" s="109" t="s">
        <v>331</v>
      </c>
      <c r="C2772" s="53"/>
      <c r="D2772" s="112" t="s">
        <v>330</v>
      </c>
      <c r="E2772" s="53"/>
      <c r="F2772" s="53"/>
      <c r="G2772" s="190" t="s">
        <v>21</v>
      </c>
      <c r="H2772" s="28">
        <v>1.0</v>
      </c>
      <c r="I2772" s="190" t="s">
        <v>4</v>
      </c>
      <c r="J2772" s="56">
        <v>53.0</v>
      </c>
      <c r="K2772" s="190" t="s">
        <v>4</v>
      </c>
      <c r="L2772" s="56">
        <v>53.0</v>
      </c>
      <c r="M2772" s="53"/>
      <c r="N2772" s="53"/>
      <c r="O2772" s="53"/>
    </row>
    <row r="2773">
      <c r="A2773" s="167" t="s">
        <v>600</v>
      </c>
      <c r="B2773" s="109" t="s">
        <v>331</v>
      </c>
      <c r="C2773" s="53"/>
      <c r="D2773" s="112" t="s">
        <v>330</v>
      </c>
      <c r="E2773" s="53"/>
      <c r="F2773" s="53"/>
      <c r="G2773" s="190" t="s">
        <v>13</v>
      </c>
      <c r="H2773" s="28">
        <v>1.0</v>
      </c>
      <c r="I2773" s="190" t="s">
        <v>4</v>
      </c>
      <c r="J2773" s="195"/>
      <c r="K2773" s="190" t="s">
        <v>4</v>
      </c>
      <c r="L2773" s="195"/>
      <c r="M2773" s="53"/>
      <c r="N2773" s="53"/>
      <c r="O2773" s="53"/>
    </row>
    <row r="2774">
      <c r="A2774" s="167" t="s">
        <v>600</v>
      </c>
      <c r="B2774" s="109" t="s">
        <v>331</v>
      </c>
      <c r="C2774" s="53"/>
      <c r="D2774" s="112" t="s">
        <v>330</v>
      </c>
      <c r="E2774" s="53"/>
      <c r="F2774" s="53"/>
      <c r="G2774" s="149" t="s">
        <v>14</v>
      </c>
      <c r="H2774" s="28">
        <v>1.0</v>
      </c>
      <c r="I2774" s="190" t="s">
        <v>4</v>
      </c>
      <c r="J2774" s="195"/>
      <c r="K2774" s="190" t="s">
        <v>4</v>
      </c>
      <c r="L2774" s="195"/>
      <c r="M2774" s="53"/>
      <c r="N2774" s="53"/>
      <c r="O2774" s="53"/>
    </row>
    <row r="2775">
      <c r="A2775" s="167" t="s">
        <v>600</v>
      </c>
      <c r="B2775" s="109" t="s">
        <v>331</v>
      </c>
      <c r="C2775" s="53"/>
      <c r="D2775" s="112" t="s">
        <v>330</v>
      </c>
      <c r="E2775" s="53"/>
      <c r="F2775" s="53"/>
      <c r="G2775" s="190" t="s">
        <v>15</v>
      </c>
      <c r="H2775" s="28">
        <v>1.0</v>
      </c>
      <c r="I2775" s="190" t="s">
        <v>4</v>
      </c>
      <c r="J2775" s="195"/>
      <c r="K2775" s="190" t="s">
        <v>4</v>
      </c>
      <c r="L2775" s="195"/>
      <c r="M2775" s="53"/>
      <c r="N2775" s="53"/>
      <c r="O2775" s="53"/>
    </row>
    <row r="2776">
      <c r="A2776" s="167" t="s">
        <v>600</v>
      </c>
      <c r="B2776" s="109" t="s">
        <v>331</v>
      </c>
      <c r="C2776" s="53"/>
      <c r="D2776" s="112" t="s">
        <v>330</v>
      </c>
      <c r="E2776" s="53"/>
      <c r="F2776" s="53"/>
      <c r="G2776" s="190" t="s">
        <v>16</v>
      </c>
      <c r="H2776" s="28">
        <v>1.0</v>
      </c>
      <c r="I2776" s="190" t="s">
        <v>4</v>
      </c>
      <c r="J2776" s="195"/>
      <c r="K2776" s="190" t="s">
        <v>4</v>
      </c>
      <c r="L2776" s="195"/>
      <c r="M2776" s="53"/>
      <c r="N2776" s="53"/>
      <c r="O2776" s="53"/>
    </row>
    <row r="2777">
      <c r="A2777" s="167" t="s">
        <v>600</v>
      </c>
      <c r="B2777" s="109" t="s">
        <v>331</v>
      </c>
      <c r="C2777" s="53"/>
      <c r="D2777" s="112" t="s">
        <v>330</v>
      </c>
      <c r="E2777" s="53"/>
      <c r="F2777" s="53"/>
      <c r="G2777" s="190" t="s">
        <v>17</v>
      </c>
      <c r="H2777" s="28">
        <v>1.0</v>
      </c>
      <c r="I2777" s="190" t="s">
        <v>4</v>
      </c>
      <c r="J2777" s="56"/>
      <c r="K2777" s="190" t="s">
        <v>4</v>
      </c>
      <c r="L2777" s="56"/>
      <c r="M2777" s="53"/>
      <c r="N2777" s="53"/>
      <c r="O2777" s="53"/>
    </row>
    <row r="2778">
      <c r="A2778" s="167" t="s">
        <v>600</v>
      </c>
      <c r="B2778" s="109" t="s">
        <v>331</v>
      </c>
      <c r="C2778" s="53"/>
      <c r="D2778" s="112" t="s">
        <v>330</v>
      </c>
      <c r="E2778" s="53"/>
      <c r="F2778" s="53"/>
      <c r="G2778" s="190" t="s">
        <v>18</v>
      </c>
      <c r="H2778" s="28">
        <v>1.0</v>
      </c>
      <c r="I2778" s="190" t="s">
        <v>4</v>
      </c>
      <c r="J2778" s="56"/>
      <c r="K2778" s="190" t="s">
        <v>4</v>
      </c>
      <c r="L2778" s="56"/>
      <c r="M2778" s="53"/>
      <c r="N2778" s="53"/>
      <c r="O2778" s="53"/>
    </row>
    <row r="2779">
      <c r="A2779" s="167" t="s">
        <v>600</v>
      </c>
      <c r="B2779" s="109" t="s">
        <v>331</v>
      </c>
      <c r="C2779" s="53"/>
      <c r="D2779" s="112" t="s">
        <v>330</v>
      </c>
      <c r="E2779" s="53"/>
      <c r="F2779" s="53"/>
      <c r="G2779" s="190" t="s">
        <v>19</v>
      </c>
      <c r="H2779" s="28">
        <v>1.0</v>
      </c>
      <c r="I2779" s="190" t="s">
        <v>4</v>
      </c>
      <c r="J2779" s="56"/>
      <c r="K2779" s="190" t="s">
        <v>4</v>
      </c>
      <c r="L2779" s="56"/>
      <c r="M2779" s="53"/>
      <c r="N2779" s="53"/>
      <c r="O2779" s="53"/>
    </row>
    <row r="2780">
      <c r="A2780" s="167" t="s">
        <v>600</v>
      </c>
      <c r="B2780" s="109" t="s">
        <v>331</v>
      </c>
      <c r="C2780" s="53"/>
      <c r="D2780" s="112" t="s">
        <v>330</v>
      </c>
      <c r="E2780" s="53"/>
      <c r="F2780" s="53"/>
      <c r="G2780" s="190" t="s">
        <v>20</v>
      </c>
      <c r="H2780" s="28">
        <v>1.0</v>
      </c>
      <c r="I2780" s="190" t="s">
        <v>4</v>
      </c>
      <c r="J2780" s="56"/>
      <c r="K2780" s="190" t="s">
        <v>4</v>
      </c>
      <c r="L2780" s="56"/>
      <c r="M2780" s="53"/>
      <c r="N2780" s="53"/>
      <c r="O2780" s="53"/>
    </row>
    <row r="2781">
      <c r="A2781" s="167" t="s">
        <v>600</v>
      </c>
      <c r="B2781" s="109" t="s">
        <v>331</v>
      </c>
      <c r="C2781" s="53"/>
      <c r="D2781" s="112" t="s">
        <v>330</v>
      </c>
      <c r="E2781" s="53"/>
      <c r="F2781" s="53"/>
      <c r="G2781" s="190" t="s">
        <v>21</v>
      </c>
      <c r="H2781" s="28">
        <v>1.0</v>
      </c>
      <c r="I2781" s="190" t="s">
        <v>7</v>
      </c>
      <c r="J2781" s="56"/>
      <c r="K2781" s="190" t="s">
        <v>7</v>
      </c>
      <c r="L2781" s="56"/>
      <c r="M2781" s="53"/>
      <c r="N2781" s="53"/>
      <c r="O2781" s="53"/>
    </row>
    <row r="2782">
      <c r="A2782" s="167" t="s">
        <v>600</v>
      </c>
      <c r="B2782" s="109" t="s">
        <v>331</v>
      </c>
      <c r="C2782" s="53"/>
      <c r="D2782" s="112" t="s">
        <v>330</v>
      </c>
      <c r="E2782" s="53"/>
      <c r="F2782" s="53"/>
      <c r="G2782" s="190" t="s">
        <v>161</v>
      </c>
      <c r="H2782" s="28">
        <v>1.0</v>
      </c>
      <c r="I2782" s="190" t="s">
        <v>7</v>
      </c>
      <c r="J2782" s="56"/>
      <c r="K2782" s="190" t="s">
        <v>7</v>
      </c>
      <c r="L2782" s="56"/>
      <c r="M2782" s="53"/>
      <c r="N2782" s="53"/>
      <c r="O2782" s="53"/>
    </row>
    <row r="2783">
      <c r="A2783" s="167" t="s">
        <v>600</v>
      </c>
      <c r="B2783" s="109" t="s">
        <v>331</v>
      </c>
      <c r="C2783" s="53"/>
      <c r="D2783" s="112" t="s">
        <v>330</v>
      </c>
      <c r="E2783" s="53"/>
      <c r="F2783" s="53"/>
      <c r="G2783" s="190" t="s">
        <v>162</v>
      </c>
      <c r="H2783" s="28">
        <v>1.0</v>
      </c>
      <c r="I2783" s="190" t="s">
        <v>7</v>
      </c>
      <c r="J2783" s="56"/>
      <c r="K2783" s="190" t="s">
        <v>7</v>
      </c>
      <c r="L2783" s="56"/>
      <c r="M2783" s="53"/>
      <c r="N2783" s="53"/>
      <c r="O2783" s="53"/>
    </row>
    <row r="2784">
      <c r="A2784" s="167" t="s">
        <v>600</v>
      </c>
      <c r="B2784" s="109" t="s">
        <v>331</v>
      </c>
      <c r="C2784" s="53"/>
      <c r="D2784" s="112" t="s">
        <v>330</v>
      </c>
      <c r="E2784" s="53"/>
      <c r="F2784" s="53"/>
      <c r="G2784" s="190" t="s">
        <v>163</v>
      </c>
      <c r="H2784" s="28">
        <v>1.0</v>
      </c>
      <c r="I2784" s="190" t="s">
        <v>7</v>
      </c>
      <c r="J2784" s="56"/>
      <c r="K2784" s="190" t="s">
        <v>7</v>
      </c>
      <c r="L2784" s="56"/>
      <c r="M2784" s="53"/>
      <c r="N2784" s="53"/>
      <c r="O2784" s="53"/>
    </row>
    <row r="2785">
      <c r="A2785" s="167" t="s">
        <v>600</v>
      </c>
      <c r="B2785" s="109" t="s">
        <v>331</v>
      </c>
      <c r="C2785" s="53"/>
      <c r="D2785" s="112" t="s">
        <v>330</v>
      </c>
      <c r="E2785" s="53"/>
      <c r="F2785" s="53"/>
      <c r="G2785" s="190" t="s">
        <v>164</v>
      </c>
      <c r="H2785" s="28">
        <v>1.0</v>
      </c>
      <c r="I2785" s="190" t="s">
        <v>7</v>
      </c>
      <c r="J2785" s="56"/>
      <c r="K2785" s="190" t="s">
        <v>7</v>
      </c>
      <c r="L2785" s="56"/>
      <c r="M2785" s="53"/>
      <c r="N2785" s="53"/>
      <c r="O2785" s="53"/>
    </row>
    <row r="2786">
      <c r="A2786" s="167" t="s">
        <v>600</v>
      </c>
      <c r="B2786" s="109" t="s">
        <v>331</v>
      </c>
      <c r="C2786" s="53"/>
      <c r="D2786" s="112" t="s">
        <v>330</v>
      </c>
      <c r="E2786" s="53"/>
      <c r="F2786" s="53"/>
      <c r="G2786" s="190" t="s">
        <v>165</v>
      </c>
      <c r="H2786" s="28">
        <v>1.0</v>
      </c>
      <c r="I2786" s="190" t="s">
        <v>7</v>
      </c>
      <c r="J2786" s="195"/>
      <c r="K2786" s="190" t="s">
        <v>7</v>
      </c>
      <c r="L2786" s="195"/>
      <c r="M2786" s="53"/>
      <c r="N2786" s="53"/>
      <c r="O2786" s="53"/>
    </row>
    <row r="2787">
      <c r="A2787" s="167" t="s">
        <v>600</v>
      </c>
      <c r="B2787" s="109" t="s">
        <v>331</v>
      </c>
      <c r="C2787" s="53"/>
      <c r="D2787" s="112" t="s">
        <v>330</v>
      </c>
      <c r="E2787" s="53"/>
      <c r="F2787" s="53"/>
      <c r="G2787" s="190" t="s">
        <v>166</v>
      </c>
      <c r="H2787" s="28">
        <v>1.0</v>
      </c>
      <c r="I2787" s="190" t="s">
        <v>7</v>
      </c>
      <c r="J2787" s="195"/>
      <c r="K2787" s="190" t="s">
        <v>7</v>
      </c>
      <c r="L2787" s="195"/>
      <c r="M2787" s="53"/>
      <c r="N2787" s="53"/>
      <c r="O2787" s="53"/>
    </row>
    <row r="2788">
      <c r="A2788" s="167" t="s">
        <v>600</v>
      </c>
      <c r="B2788" s="109" t="s">
        <v>331</v>
      </c>
      <c r="C2788" s="53"/>
      <c r="D2788" s="112" t="s">
        <v>330</v>
      </c>
      <c r="E2788" s="53"/>
      <c r="F2788" s="53"/>
      <c r="G2788" s="190" t="s">
        <v>167</v>
      </c>
      <c r="H2788" s="28">
        <v>1.0</v>
      </c>
      <c r="I2788" s="190" t="s">
        <v>7</v>
      </c>
      <c r="J2788" s="195"/>
      <c r="K2788" s="190" t="s">
        <v>7</v>
      </c>
      <c r="L2788" s="195"/>
      <c r="M2788" s="53"/>
      <c r="N2788" s="53"/>
      <c r="O2788" s="53"/>
    </row>
    <row r="2789">
      <c r="A2789" s="167" t="s">
        <v>600</v>
      </c>
      <c r="B2789" s="109" t="s">
        <v>331</v>
      </c>
      <c r="C2789" s="53"/>
      <c r="D2789" s="112" t="s">
        <v>330</v>
      </c>
      <c r="E2789" s="53"/>
      <c r="F2789" s="53"/>
      <c r="G2789" s="190" t="s">
        <v>20</v>
      </c>
      <c r="H2789" s="28">
        <v>1.0</v>
      </c>
      <c r="I2789" s="190" t="s">
        <v>7</v>
      </c>
      <c r="J2789" s="195"/>
      <c r="K2789" s="190" t="s">
        <v>7</v>
      </c>
      <c r="L2789" s="195"/>
      <c r="M2789" s="53"/>
      <c r="N2789" s="53"/>
      <c r="O2789" s="53"/>
    </row>
    <row r="2790">
      <c r="A2790" s="167" t="s">
        <v>600</v>
      </c>
      <c r="B2790" s="109" t="s">
        <v>332</v>
      </c>
      <c r="C2790" s="53"/>
      <c r="D2790" s="112" t="s">
        <v>330</v>
      </c>
      <c r="E2790" s="53"/>
      <c r="F2790" s="53"/>
      <c r="G2790" s="190" t="s">
        <v>21</v>
      </c>
      <c r="H2790" s="28">
        <v>1.0</v>
      </c>
      <c r="I2790" s="190" t="s">
        <v>4</v>
      </c>
      <c r="J2790" s="56">
        <v>115.0</v>
      </c>
      <c r="K2790" s="190" t="s">
        <v>4</v>
      </c>
      <c r="L2790" s="56">
        <v>115.0</v>
      </c>
      <c r="M2790" s="53"/>
      <c r="N2790" s="53"/>
      <c r="O2790" s="53"/>
    </row>
    <row r="2791">
      <c r="A2791" s="167" t="s">
        <v>600</v>
      </c>
      <c r="B2791" s="109" t="s">
        <v>332</v>
      </c>
      <c r="C2791" s="53"/>
      <c r="D2791" s="112" t="s">
        <v>330</v>
      </c>
      <c r="E2791" s="53"/>
      <c r="F2791" s="53"/>
      <c r="G2791" s="190" t="s">
        <v>13</v>
      </c>
      <c r="H2791" s="28">
        <v>1.0</v>
      </c>
      <c r="I2791" s="190" t="s">
        <v>4</v>
      </c>
      <c r="J2791" s="195"/>
      <c r="K2791" s="190" t="s">
        <v>4</v>
      </c>
      <c r="L2791" s="195"/>
      <c r="M2791" s="53"/>
      <c r="N2791" s="53"/>
      <c r="O2791" s="53"/>
    </row>
    <row r="2792">
      <c r="A2792" s="167" t="s">
        <v>600</v>
      </c>
      <c r="B2792" s="109" t="s">
        <v>332</v>
      </c>
      <c r="C2792" s="53"/>
      <c r="D2792" s="112" t="s">
        <v>330</v>
      </c>
      <c r="E2792" s="53"/>
      <c r="F2792" s="53"/>
      <c r="G2792" s="149" t="s">
        <v>14</v>
      </c>
      <c r="H2792" s="28">
        <v>1.0</v>
      </c>
      <c r="I2792" s="190" t="s">
        <v>4</v>
      </c>
      <c r="J2792" s="195"/>
      <c r="K2792" s="190" t="s">
        <v>4</v>
      </c>
      <c r="L2792" s="195"/>
      <c r="M2792" s="53"/>
      <c r="N2792" s="53"/>
      <c r="O2792" s="53"/>
    </row>
    <row r="2793">
      <c r="A2793" s="167" t="s">
        <v>600</v>
      </c>
      <c r="B2793" s="109" t="s">
        <v>332</v>
      </c>
      <c r="C2793" s="53"/>
      <c r="D2793" s="112" t="s">
        <v>330</v>
      </c>
      <c r="E2793" s="53"/>
      <c r="F2793" s="53"/>
      <c r="G2793" s="190" t="s">
        <v>15</v>
      </c>
      <c r="H2793" s="28">
        <v>1.0</v>
      </c>
      <c r="I2793" s="190" t="s">
        <v>4</v>
      </c>
      <c r="J2793" s="56"/>
      <c r="K2793" s="190" t="s">
        <v>4</v>
      </c>
      <c r="L2793" s="56"/>
      <c r="M2793" s="53"/>
      <c r="N2793" s="53"/>
      <c r="O2793" s="53"/>
    </row>
    <row r="2794">
      <c r="A2794" s="167" t="s">
        <v>600</v>
      </c>
      <c r="B2794" s="109" t="s">
        <v>332</v>
      </c>
      <c r="C2794" s="53"/>
      <c r="D2794" s="112" t="s">
        <v>330</v>
      </c>
      <c r="E2794" s="53"/>
      <c r="F2794" s="53"/>
      <c r="G2794" s="190" t="s">
        <v>16</v>
      </c>
      <c r="H2794" s="28">
        <v>1.0</v>
      </c>
      <c r="I2794" s="190" t="s">
        <v>4</v>
      </c>
      <c r="J2794" s="56"/>
      <c r="K2794" s="190" t="s">
        <v>4</v>
      </c>
      <c r="L2794" s="56"/>
      <c r="M2794" s="53"/>
      <c r="N2794" s="53"/>
      <c r="O2794" s="53"/>
    </row>
    <row r="2795">
      <c r="A2795" s="167" t="s">
        <v>600</v>
      </c>
      <c r="B2795" s="109" t="s">
        <v>332</v>
      </c>
      <c r="C2795" s="53"/>
      <c r="D2795" s="112" t="s">
        <v>330</v>
      </c>
      <c r="E2795" s="53"/>
      <c r="F2795" s="53"/>
      <c r="G2795" s="190" t="s">
        <v>17</v>
      </c>
      <c r="H2795" s="28">
        <v>1.0</v>
      </c>
      <c r="I2795" s="190" t="s">
        <v>4</v>
      </c>
      <c r="J2795" s="56"/>
      <c r="K2795" s="190" t="s">
        <v>4</v>
      </c>
      <c r="L2795" s="56"/>
      <c r="M2795" s="53"/>
      <c r="N2795" s="53"/>
      <c r="O2795" s="53"/>
    </row>
    <row r="2796">
      <c r="A2796" s="167" t="s">
        <v>600</v>
      </c>
      <c r="B2796" s="109" t="s">
        <v>332</v>
      </c>
      <c r="C2796" s="53"/>
      <c r="D2796" s="112" t="s">
        <v>330</v>
      </c>
      <c r="E2796" s="53"/>
      <c r="F2796" s="53"/>
      <c r="G2796" s="190" t="s">
        <v>18</v>
      </c>
      <c r="H2796" s="28">
        <v>1.0</v>
      </c>
      <c r="I2796" s="190" t="s">
        <v>4</v>
      </c>
      <c r="J2796" s="56"/>
      <c r="K2796" s="190" t="s">
        <v>4</v>
      </c>
      <c r="L2796" s="56"/>
      <c r="M2796" s="53"/>
      <c r="N2796" s="53"/>
      <c r="O2796" s="53"/>
    </row>
    <row r="2797">
      <c r="A2797" s="167" t="s">
        <v>600</v>
      </c>
      <c r="B2797" s="109" t="s">
        <v>332</v>
      </c>
      <c r="C2797" s="53"/>
      <c r="D2797" s="112" t="s">
        <v>330</v>
      </c>
      <c r="E2797" s="53"/>
      <c r="F2797" s="53"/>
      <c r="G2797" s="190" t="s">
        <v>19</v>
      </c>
      <c r="H2797" s="28">
        <v>1.0</v>
      </c>
      <c r="I2797" s="190" t="s">
        <v>4</v>
      </c>
      <c r="J2797" s="56"/>
      <c r="K2797" s="190" t="s">
        <v>4</v>
      </c>
      <c r="L2797" s="56"/>
      <c r="M2797" s="53"/>
      <c r="N2797" s="53"/>
      <c r="O2797" s="53"/>
    </row>
    <row r="2798">
      <c r="A2798" s="167" t="s">
        <v>600</v>
      </c>
      <c r="B2798" s="109" t="s">
        <v>332</v>
      </c>
      <c r="C2798" s="53"/>
      <c r="D2798" s="112" t="s">
        <v>330</v>
      </c>
      <c r="E2798" s="53"/>
      <c r="F2798" s="53"/>
      <c r="G2798" s="190" t="s">
        <v>20</v>
      </c>
      <c r="H2798" s="28">
        <v>1.0</v>
      </c>
      <c r="I2798" s="190" t="s">
        <v>4</v>
      </c>
      <c r="J2798" s="56"/>
      <c r="K2798" s="190" t="s">
        <v>4</v>
      </c>
      <c r="L2798" s="56"/>
      <c r="M2798" s="53"/>
      <c r="N2798" s="53"/>
      <c r="O2798" s="53"/>
    </row>
    <row r="2799">
      <c r="A2799" s="167" t="s">
        <v>600</v>
      </c>
      <c r="B2799" s="109" t="s">
        <v>332</v>
      </c>
      <c r="C2799" s="53"/>
      <c r="D2799" s="112" t="s">
        <v>330</v>
      </c>
      <c r="E2799" s="53"/>
      <c r="F2799" s="53"/>
      <c r="G2799" s="190" t="s">
        <v>21</v>
      </c>
      <c r="H2799" s="28">
        <v>1.0</v>
      </c>
      <c r="I2799" s="190" t="s">
        <v>7</v>
      </c>
      <c r="J2799" s="56"/>
      <c r="K2799" s="190" t="s">
        <v>7</v>
      </c>
      <c r="L2799" s="56"/>
      <c r="M2799" s="53"/>
      <c r="N2799" s="53"/>
      <c r="O2799" s="53"/>
    </row>
    <row r="2800">
      <c r="A2800" s="167" t="s">
        <v>600</v>
      </c>
      <c r="B2800" s="109" t="s">
        <v>332</v>
      </c>
      <c r="C2800" s="53"/>
      <c r="D2800" s="112" t="s">
        <v>330</v>
      </c>
      <c r="E2800" s="53"/>
      <c r="F2800" s="53"/>
      <c r="G2800" s="190" t="s">
        <v>161</v>
      </c>
      <c r="H2800" s="28">
        <v>1.0</v>
      </c>
      <c r="I2800" s="190" t="s">
        <v>7</v>
      </c>
      <c r="J2800" s="56"/>
      <c r="K2800" s="190" t="s">
        <v>7</v>
      </c>
      <c r="L2800" s="56"/>
      <c r="M2800" s="53"/>
      <c r="N2800" s="53"/>
      <c r="O2800" s="53"/>
    </row>
    <row r="2801">
      <c r="A2801" s="167" t="s">
        <v>600</v>
      </c>
      <c r="B2801" s="109" t="s">
        <v>332</v>
      </c>
      <c r="C2801" s="53"/>
      <c r="D2801" s="112" t="s">
        <v>330</v>
      </c>
      <c r="E2801" s="53"/>
      <c r="F2801" s="53"/>
      <c r="G2801" s="190" t="s">
        <v>162</v>
      </c>
      <c r="H2801" s="28">
        <v>1.0</v>
      </c>
      <c r="I2801" s="190" t="s">
        <v>7</v>
      </c>
      <c r="J2801" s="56"/>
      <c r="K2801" s="190" t="s">
        <v>7</v>
      </c>
      <c r="L2801" s="56"/>
      <c r="M2801" s="53"/>
      <c r="N2801" s="53"/>
      <c r="O2801" s="53"/>
    </row>
    <row r="2802">
      <c r="A2802" s="167" t="s">
        <v>600</v>
      </c>
      <c r="B2802" s="109" t="s">
        <v>332</v>
      </c>
      <c r="C2802" s="53"/>
      <c r="D2802" s="112" t="s">
        <v>330</v>
      </c>
      <c r="E2802" s="53"/>
      <c r="F2802" s="53"/>
      <c r="G2802" s="190" t="s">
        <v>163</v>
      </c>
      <c r="H2802" s="28">
        <v>1.0</v>
      </c>
      <c r="I2802" s="190" t="s">
        <v>7</v>
      </c>
      <c r="J2802" s="56"/>
      <c r="K2802" s="190" t="s">
        <v>7</v>
      </c>
      <c r="L2802" s="56"/>
      <c r="M2802" s="53"/>
      <c r="N2802" s="53"/>
      <c r="O2802" s="53"/>
    </row>
    <row r="2803">
      <c r="A2803" s="167" t="s">
        <v>600</v>
      </c>
      <c r="B2803" s="109" t="s">
        <v>332</v>
      </c>
      <c r="C2803" s="53"/>
      <c r="D2803" s="112" t="s">
        <v>330</v>
      </c>
      <c r="E2803" s="53"/>
      <c r="F2803" s="53"/>
      <c r="G2803" s="190" t="s">
        <v>164</v>
      </c>
      <c r="H2803" s="28">
        <v>1.0</v>
      </c>
      <c r="I2803" s="190" t="s">
        <v>7</v>
      </c>
      <c r="J2803" s="56"/>
      <c r="K2803" s="190" t="s">
        <v>7</v>
      </c>
      <c r="L2803" s="56"/>
      <c r="M2803" s="53"/>
      <c r="N2803" s="53"/>
      <c r="O2803" s="53"/>
    </row>
    <row r="2804">
      <c r="A2804" s="167" t="s">
        <v>600</v>
      </c>
      <c r="B2804" s="109" t="s">
        <v>332</v>
      </c>
      <c r="C2804" s="53"/>
      <c r="D2804" s="112" t="s">
        <v>330</v>
      </c>
      <c r="E2804" s="53"/>
      <c r="F2804" s="53"/>
      <c r="G2804" s="190" t="s">
        <v>165</v>
      </c>
      <c r="H2804" s="28">
        <v>1.0</v>
      </c>
      <c r="I2804" s="190" t="s">
        <v>7</v>
      </c>
      <c r="J2804" s="56"/>
      <c r="K2804" s="190" t="s">
        <v>7</v>
      </c>
      <c r="L2804" s="56"/>
      <c r="M2804" s="53"/>
      <c r="N2804" s="53"/>
      <c r="O2804" s="53"/>
    </row>
    <row r="2805">
      <c r="A2805" s="167" t="s">
        <v>600</v>
      </c>
      <c r="B2805" s="109" t="s">
        <v>332</v>
      </c>
      <c r="C2805" s="53"/>
      <c r="D2805" s="112" t="s">
        <v>330</v>
      </c>
      <c r="E2805" s="53"/>
      <c r="F2805" s="53"/>
      <c r="G2805" s="190" t="s">
        <v>166</v>
      </c>
      <c r="H2805" s="28">
        <v>1.0</v>
      </c>
      <c r="I2805" s="190" t="s">
        <v>7</v>
      </c>
      <c r="J2805" s="56"/>
      <c r="K2805" s="190" t="s">
        <v>7</v>
      </c>
      <c r="L2805" s="56"/>
      <c r="M2805" s="53"/>
      <c r="N2805" s="53"/>
      <c r="O2805" s="53"/>
    </row>
    <row r="2806">
      <c r="A2806" s="167" t="s">
        <v>600</v>
      </c>
      <c r="B2806" s="109" t="s">
        <v>332</v>
      </c>
      <c r="C2806" s="53"/>
      <c r="D2806" s="112" t="s">
        <v>330</v>
      </c>
      <c r="E2806" s="53"/>
      <c r="F2806" s="53"/>
      <c r="G2806" s="190" t="s">
        <v>167</v>
      </c>
      <c r="H2806" s="28">
        <v>1.0</v>
      </c>
      <c r="I2806" s="190" t="s">
        <v>7</v>
      </c>
      <c r="J2806" s="56"/>
      <c r="K2806" s="190" t="s">
        <v>7</v>
      </c>
      <c r="L2806" s="56"/>
      <c r="M2806" s="53"/>
      <c r="N2806" s="53"/>
      <c r="O2806" s="53"/>
    </row>
    <row r="2807">
      <c r="A2807" s="167" t="s">
        <v>600</v>
      </c>
      <c r="B2807" s="109" t="s">
        <v>332</v>
      </c>
      <c r="C2807" s="53"/>
      <c r="D2807" s="112" t="s">
        <v>330</v>
      </c>
      <c r="E2807" s="53"/>
      <c r="F2807" s="53"/>
      <c r="G2807" s="190" t="s">
        <v>20</v>
      </c>
      <c r="H2807" s="28">
        <v>1.0</v>
      </c>
      <c r="I2807" s="190" t="s">
        <v>7</v>
      </c>
      <c r="J2807" s="56"/>
      <c r="K2807" s="190" t="s">
        <v>7</v>
      </c>
      <c r="L2807" s="56"/>
      <c r="M2807" s="53"/>
      <c r="N2807" s="53"/>
      <c r="O2807" s="53"/>
    </row>
    <row r="2808">
      <c r="A2808" s="167" t="s">
        <v>600</v>
      </c>
      <c r="B2808" s="109" t="s">
        <v>333</v>
      </c>
      <c r="C2808" s="53"/>
      <c r="D2808" s="112" t="s">
        <v>334</v>
      </c>
      <c r="E2808" s="53"/>
      <c r="F2808" s="53"/>
      <c r="G2808" s="190" t="s">
        <v>21</v>
      </c>
      <c r="H2808" s="28">
        <v>1.0</v>
      </c>
      <c r="I2808" s="190" t="s">
        <v>4</v>
      </c>
      <c r="J2808" s="56">
        <v>580.0</v>
      </c>
      <c r="K2808" s="190" t="s">
        <v>4</v>
      </c>
      <c r="L2808" s="56">
        <v>580.0</v>
      </c>
      <c r="M2808" s="53"/>
      <c r="N2808" s="53"/>
      <c r="O2808" s="53"/>
    </row>
    <row r="2809">
      <c r="A2809" s="167" t="s">
        <v>600</v>
      </c>
      <c r="B2809" s="109" t="s">
        <v>333</v>
      </c>
      <c r="C2809" s="53"/>
      <c r="D2809" s="112" t="s">
        <v>334</v>
      </c>
      <c r="E2809" s="53"/>
      <c r="F2809" s="53"/>
      <c r="G2809" s="190" t="s">
        <v>13</v>
      </c>
      <c r="H2809" s="28">
        <v>1.0</v>
      </c>
      <c r="I2809" s="190" t="s">
        <v>4</v>
      </c>
      <c r="J2809" s="195"/>
      <c r="K2809" s="190" t="s">
        <v>4</v>
      </c>
      <c r="L2809" s="195"/>
      <c r="M2809" s="53"/>
      <c r="N2809" s="53"/>
      <c r="O2809" s="53"/>
    </row>
    <row r="2810">
      <c r="A2810" s="167" t="s">
        <v>600</v>
      </c>
      <c r="B2810" s="109" t="s">
        <v>333</v>
      </c>
      <c r="C2810" s="53"/>
      <c r="D2810" s="112" t="s">
        <v>334</v>
      </c>
      <c r="E2810" s="53"/>
      <c r="F2810" s="53"/>
      <c r="G2810" s="149" t="s">
        <v>14</v>
      </c>
      <c r="H2810" s="28">
        <v>1.0</v>
      </c>
      <c r="I2810" s="190" t="s">
        <v>4</v>
      </c>
      <c r="J2810" s="195"/>
      <c r="K2810" s="190" t="s">
        <v>4</v>
      </c>
      <c r="L2810" s="195"/>
      <c r="M2810" s="53"/>
      <c r="N2810" s="53"/>
      <c r="O2810" s="53"/>
    </row>
    <row r="2811">
      <c r="A2811" s="167" t="s">
        <v>600</v>
      </c>
      <c r="B2811" s="109" t="s">
        <v>333</v>
      </c>
      <c r="C2811" s="53"/>
      <c r="D2811" s="112" t="s">
        <v>334</v>
      </c>
      <c r="E2811" s="53"/>
      <c r="F2811" s="53"/>
      <c r="G2811" s="190" t="s">
        <v>15</v>
      </c>
      <c r="H2811" s="28">
        <v>1.0</v>
      </c>
      <c r="I2811" s="190" t="s">
        <v>4</v>
      </c>
      <c r="J2811" s="195"/>
      <c r="K2811" s="190" t="s">
        <v>4</v>
      </c>
      <c r="L2811" s="195"/>
      <c r="M2811" s="53"/>
      <c r="N2811" s="53"/>
      <c r="O2811" s="53"/>
    </row>
    <row r="2812">
      <c r="A2812" s="167" t="s">
        <v>600</v>
      </c>
      <c r="B2812" s="109" t="s">
        <v>333</v>
      </c>
      <c r="C2812" s="53"/>
      <c r="D2812" s="112" t="s">
        <v>334</v>
      </c>
      <c r="E2812" s="53"/>
      <c r="F2812" s="53"/>
      <c r="G2812" s="190" t="s">
        <v>16</v>
      </c>
      <c r="H2812" s="28">
        <v>1.0</v>
      </c>
      <c r="I2812" s="190" t="s">
        <v>4</v>
      </c>
      <c r="J2812" s="195"/>
      <c r="K2812" s="190" t="s">
        <v>4</v>
      </c>
      <c r="L2812" s="195"/>
      <c r="M2812" s="53"/>
      <c r="N2812" s="53"/>
      <c r="O2812" s="53"/>
    </row>
    <row r="2813">
      <c r="A2813" s="167" t="s">
        <v>600</v>
      </c>
      <c r="B2813" s="109" t="s">
        <v>333</v>
      </c>
      <c r="C2813" s="53"/>
      <c r="D2813" s="112" t="s">
        <v>334</v>
      </c>
      <c r="E2813" s="53"/>
      <c r="F2813" s="53"/>
      <c r="G2813" s="190" t="s">
        <v>17</v>
      </c>
      <c r="H2813" s="28">
        <v>1.0</v>
      </c>
      <c r="I2813" s="190" t="s">
        <v>4</v>
      </c>
      <c r="J2813" s="195"/>
      <c r="K2813" s="190" t="s">
        <v>4</v>
      </c>
      <c r="L2813" s="195"/>
      <c r="M2813" s="53"/>
      <c r="N2813" s="53"/>
      <c r="O2813" s="53"/>
    </row>
    <row r="2814">
      <c r="A2814" s="167" t="s">
        <v>600</v>
      </c>
      <c r="B2814" s="109" t="s">
        <v>333</v>
      </c>
      <c r="C2814" s="53"/>
      <c r="D2814" s="112" t="s">
        <v>334</v>
      </c>
      <c r="E2814" s="53"/>
      <c r="F2814" s="53"/>
      <c r="G2814" s="190" t="s">
        <v>18</v>
      </c>
      <c r="H2814" s="28">
        <v>1.0</v>
      </c>
      <c r="I2814" s="190" t="s">
        <v>4</v>
      </c>
      <c r="J2814" s="195"/>
      <c r="K2814" s="190" t="s">
        <v>4</v>
      </c>
      <c r="L2814" s="195"/>
      <c r="M2814" s="53"/>
      <c r="N2814" s="53"/>
      <c r="O2814" s="53"/>
    </row>
    <row r="2815">
      <c r="A2815" s="167" t="s">
        <v>600</v>
      </c>
      <c r="B2815" s="109" t="s">
        <v>333</v>
      </c>
      <c r="C2815" s="53"/>
      <c r="D2815" s="112" t="s">
        <v>334</v>
      </c>
      <c r="E2815" s="53"/>
      <c r="F2815" s="53"/>
      <c r="G2815" s="190" t="s">
        <v>19</v>
      </c>
      <c r="H2815" s="28">
        <v>1.0</v>
      </c>
      <c r="I2815" s="190" t="s">
        <v>4</v>
      </c>
      <c r="J2815" s="195"/>
      <c r="K2815" s="190" t="s">
        <v>4</v>
      </c>
      <c r="L2815" s="195"/>
      <c r="M2815" s="53"/>
      <c r="N2815" s="53"/>
      <c r="O2815" s="53"/>
    </row>
    <row r="2816">
      <c r="A2816" s="167" t="s">
        <v>600</v>
      </c>
      <c r="B2816" s="109" t="s">
        <v>333</v>
      </c>
      <c r="C2816" s="53"/>
      <c r="D2816" s="112" t="s">
        <v>334</v>
      </c>
      <c r="E2816" s="53"/>
      <c r="F2816" s="53"/>
      <c r="G2816" s="190" t="s">
        <v>20</v>
      </c>
      <c r="H2816" s="28">
        <v>1.0</v>
      </c>
      <c r="I2816" s="190" t="s">
        <v>4</v>
      </c>
      <c r="J2816" s="195"/>
      <c r="K2816" s="190" t="s">
        <v>4</v>
      </c>
      <c r="L2816" s="195"/>
      <c r="M2816" s="53"/>
      <c r="N2816" s="53"/>
      <c r="O2816" s="53"/>
    </row>
    <row r="2817">
      <c r="A2817" s="167" t="s">
        <v>600</v>
      </c>
      <c r="B2817" s="109" t="s">
        <v>333</v>
      </c>
      <c r="C2817" s="53"/>
      <c r="D2817" s="112" t="s">
        <v>334</v>
      </c>
      <c r="E2817" s="53"/>
      <c r="F2817" s="53"/>
      <c r="G2817" s="190" t="s">
        <v>21</v>
      </c>
      <c r="H2817" s="28">
        <v>1.0</v>
      </c>
      <c r="I2817" s="190" t="s">
        <v>7</v>
      </c>
      <c r="J2817" s="195">
        <v>0.0</v>
      </c>
      <c r="K2817" s="190" t="s">
        <v>7</v>
      </c>
      <c r="L2817" s="195">
        <v>0.0</v>
      </c>
      <c r="M2817" s="53"/>
      <c r="N2817" s="53"/>
      <c r="O2817" s="53"/>
    </row>
    <row r="2818">
      <c r="A2818" s="167" t="s">
        <v>600</v>
      </c>
      <c r="B2818" s="109" t="s">
        <v>333</v>
      </c>
      <c r="C2818" s="53"/>
      <c r="D2818" s="112" t="s">
        <v>334</v>
      </c>
      <c r="E2818" s="53"/>
      <c r="F2818" s="53"/>
      <c r="G2818" s="190" t="s">
        <v>161</v>
      </c>
      <c r="H2818" s="28">
        <v>1.0</v>
      </c>
      <c r="I2818" s="190" t="s">
        <v>7</v>
      </c>
      <c r="J2818" s="195"/>
      <c r="K2818" s="190" t="s">
        <v>7</v>
      </c>
      <c r="L2818" s="195"/>
      <c r="M2818" s="53"/>
      <c r="N2818" s="53"/>
      <c r="O2818" s="53"/>
    </row>
    <row r="2819">
      <c r="A2819" s="167" t="s">
        <v>600</v>
      </c>
      <c r="B2819" s="109" t="s">
        <v>333</v>
      </c>
      <c r="C2819" s="53"/>
      <c r="D2819" s="112" t="s">
        <v>334</v>
      </c>
      <c r="E2819" s="53"/>
      <c r="F2819" s="53"/>
      <c r="G2819" s="190" t="s">
        <v>162</v>
      </c>
      <c r="H2819" s="28">
        <v>1.0</v>
      </c>
      <c r="I2819" s="190" t="s">
        <v>7</v>
      </c>
      <c r="J2819" s="195"/>
      <c r="K2819" s="190" t="s">
        <v>7</v>
      </c>
      <c r="L2819" s="195"/>
      <c r="M2819" s="53"/>
      <c r="N2819" s="53"/>
      <c r="O2819" s="53"/>
    </row>
    <row r="2820">
      <c r="A2820" s="167" t="s">
        <v>600</v>
      </c>
      <c r="B2820" s="109" t="s">
        <v>333</v>
      </c>
      <c r="C2820" s="53"/>
      <c r="D2820" s="112" t="s">
        <v>334</v>
      </c>
      <c r="E2820" s="53"/>
      <c r="F2820" s="53"/>
      <c r="G2820" s="190" t="s">
        <v>163</v>
      </c>
      <c r="H2820" s="28">
        <v>1.0</v>
      </c>
      <c r="I2820" s="190" t="s">
        <v>7</v>
      </c>
      <c r="J2820" s="195"/>
      <c r="K2820" s="190" t="s">
        <v>7</v>
      </c>
      <c r="L2820" s="195"/>
      <c r="M2820" s="53"/>
      <c r="N2820" s="53"/>
      <c r="O2820" s="53"/>
    </row>
    <row r="2821">
      <c r="A2821" s="167" t="s">
        <v>600</v>
      </c>
      <c r="B2821" s="109" t="s">
        <v>333</v>
      </c>
      <c r="C2821" s="53"/>
      <c r="D2821" s="112" t="s">
        <v>334</v>
      </c>
      <c r="E2821" s="53"/>
      <c r="F2821" s="53"/>
      <c r="G2821" s="190" t="s">
        <v>164</v>
      </c>
      <c r="H2821" s="28">
        <v>1.0</v>
      </c>
      <c r="I2821" s="190" t="s">
        <v>7</v>
      </c>
      <c r="J2821" s="195"/>
      <c r="K2821" s="190" t="s">
        <v>7</v>
      </c>
      <c r="L2821" s="195"/>
      <c r="M2821" s="53"/>
      <c r="N2821" s="53"/>
      <c r="O2821" s="53"/>
    </row>
    <row r="2822">
      <c r="A2822" s="167" t="s">
        <v>600</v>
      </c>
      <c r="B2822" s="109" t="s">
        <v>333</v>
      </c>
      <c r="C2822" s="53"/>
      <c r="D2822" s="112" t="s">
        <v>334</v>
      </c>
      <c r="E2822" s="53"/>
      <c r="F2822" s="53"/>
      <c r="G2822" s="190" t="s">
        <v>165</v>
      </c>
      <c r="H2822" s="28">
        <v>1.0</v>
      </c>
      <c r="I2822" s="190" t="s">
        <v>7</v>
      </c>
      <c r="J2822" s="195"/>
      <c r="K2822" s="190" t="s">
        <v>7</v>
      </c>
      <c r="L2822" s="195"/>
      <c r="M2822" s="53"/>
      <c r="N2822" s="53"/>
      <c r="O2822" s="53"/>
    </row>
    <row r="2823">
      <c r="A2823" s="167" t="s">
        <v>600</v>
      </c>
      <c r="B2823" s="109" t="s">
        <v>333</v>
      </c>
      <c r="C2823" s="53"/>
      <c r="D2823" s="112" t="s">
        <v>334</v>
      </c>
      <c r="E2823" s="53"/>
      <c r="F2823" s="53"/>
      <c r="G2823" s="190" t="s">
        <v>166</v>
      </c>
      <c r="H2823" s="28">
        <v>1.0</v>
      </c>
      <c r="I2823" s="190" t="s">
        <v>7</v>
      </c>
      <c r="J2823" s="195"/>
      <c r="K2823" s="190" t="s">
        <v>7</v>
      </c>
      <c r="L2823" s="195"/>
      <c r="M2823" s="53"/>
      <c r="N2823" s="53"/>
      <c r="O2823" s="53"/>
    </row>
    <row r="2824">
      <c r="A2824" s="167" t="s">
        <v>600</v>
      </c>
      <c r="B2824" s="109" t="s">
        <v>333</v>
      </c>
      <c r="C2824" s="53"/>
      <c r="D2824" s="112" t="s">
        <v>334</v>
      </c>
      <c r="E2824" s="53"/>
      <c r="F2824" s="53"/>
      <c r="G2824" s="190" t="s">
        <v>167</v>
      </c>
      <c r="H2824" s="28">
        <v>1.0</v>
      </c>
      <c r="I2824" s="190" t="s">
        <v>7</v>
      </c>
      <c r="J2824" s="195"/>
      <c r="K2824" s="190" t="s">
        <v>7</v>
      </c>
      <c r="L2824" s="195"/>
      <c r="M2824" s="53"/>
      <c r="N2824" s="53"/>
      <c r="O2824" s="53"/>
    </row>
    <row r="2825">
      <c r="A2825" s="167" t="s">
        <v>600</v>
      </c>
      <c r="B2825" s="109" t="s">
        <v>333</v>
      </c>
      <c r="C2825" s="53"/>
      <c r="D2825" s="112" t="s">
        <v>334</v>
      </c>
      <c r="E2825" s="53"/>
      <c r="F2825" s="53"/>
      <c r="G2825" s="190" t="s">
        <v>20</v>
      </c>
      <c r="H2825" s="28">
        <v>1.0</v>
      </c>
      <c r="I2825" s="190" t="s">
        <v>7</v>
      </c>
      <c r="J2825" s="195"/>
      <c r="K2825" s="190" t="s">
        <v>7</v>
      </c>
      <c r="L2825" s="195"/>
      <c r="M2825" s="53"/>
      <c r="N2825" s="53"/>
      <c r="O2825" s="53"/>
    </row>
    <row r="2826">
      <c r="A2826" s="167" t="s">
        <v>600</v>
      </c>
      <c r="B2826" s="109" t="s">
        <v>335</v>
      </c>
      <c r="C2826" s="53"/>
      <c r="D2826" s="112" t="s">
        <v>334</v>
      </c>
      <c r="E2826" s="53"/>
      <c r="F2826" s="53"/>
      <c r="G2826" s="190" t="s">
        <v>21</v>
      </c>
      <c r="H2826" s="28">
        <v>1.0</v>
      </c>
      <c r="I2826" s="190" t="s">
        <v>4</v>
      </c>
      <c r="J2826" s="56">
        <v>100.0</v>
      </c>
      <c r="K2826" s="190" t="s">
        <v>4</v>
      </c>
      <c r="L2826" s="56">
        <v>100.0</v>
      </c>
      <c r="M2826" s="53"/>
      <c r="N2826" s="53"/>
      <c r="O2826" s="53"/>
    </row>
    <row r="2827">
      <c r="A2827" s="167" t="s">
        <v>600</v>
      </c>
      <c r="B2827" s="109" t="s">
        <v>335</v>
      </c>
      <c r="C2827" s="53"/>
      <c r="D2827" s="112" t="s">
        <v>334</v>
      </c>
      <c r="E2827" s="53"/>
      <c r="F2827" s="53"/>
      <c r="G2827" s="190" t="s">
        <v>13</v>
      </c>
      <c r="H2827" s="28">
        <v>1.0</v>
      </c>
      <c r="I2827" s="190" t="s">
        <v>4</v>
      </c>
      <c r="J2827" s="195"/>
      <c r="K2827" s="190" t="s">
        <v>4</v>
      </c>
      <c r="L2827" s="195"/>
      <c r="M2827" s="53"/>
      <c r="N2827" s="53"/>
      <c r="O2827" s="53"/>
    </row>
    <row r="2828">
      <c r="A2828" s="167" t="s">
        <v>600</v>
      </c>
      <c r="B2828" s="109" t="s">
        <v>335</v>
      </c>
      <c r="C2828" s="53"/>
      <c r="D2828" s="112" t="s">
        <v>334</v>
      </c>
      <c r="E2828" s="53"/>
      <c r="F2828" s="53"/>
      <c r="G2828" s="149" t="s">
        <v>14</v>
      </c>
      <c r="H2828" s="28">
        <v>1.0</v>
      </c>
      <c r="I2828" s="190" t="s">
        <v>4</v>
      </c>
      <c r="J2828" s="195"/>
      <c r="K2828" s="190" t="s">
        <v>4</v>
      </c>
      <c r="L2828" s="195"/>
      <c r="M2828" s="53"/>
      <c r="N2828" s="53"/>
      <c r="O2828" s="53"/>
    </row>
    <row r="2829">
      <c r="A2829" s="167" t="s">
        <v>600</v>
      </c>
      <c r="B2829" s="109" t="s">
        <v>335</v>
      </c>
      <c r="C2829" s="53"/>
      <c r="D2829" s="112" t="s">
        <v>334</v>
      </c>
      <c r="E2829" s="53"/>
      <c r="F2829" s="53"/>
      <c r="G2829" s="190" t="s">
        <v>15</v>
      </c>
      <c r="H2829" s="28">
        <v>1.0</v>
      </c>
      <c r="I2829" s="190" t="s">
        <v>4</v>
      </c>
      <c r="J2829" s="195"/>
      <c r="K2829" s="190" t="s">
        <v>4</v>
      </c>
      <c r="L2829" s="195"/>
      <c r="M2829" s="53"/>
      <c r="N2829" s="53"/>
      <c r="O2829" s="53"/>
    </row>
    <row r="2830">
      <c r="A2830" s="167" t="s">
        <v>600</v>
      </c>
      <c r="B2830" s="109" t="s">
        <v>335</v>
      </c>
      <c r="C2830" s="53"/>
      <c r="D2830" s="112" t="s">
        <v>334</v>
      </c>
      <c r="E2830" s="53"/>
      <c r="F2830" s="53"/>
      <c r="G2830" s="190" t="s">
        <v>16</v>
      </c>
      <c r="H2830" s="28">
        <v>1.0</v>
      </c>
      <c r="I2830" s="190" t="s">
        <v>4</v>
      </c>
      <c r="J2830" s="195"/>
      <c r="K2830" s="190" t="s">
        <v>4</v>
      </c>
      <c r="L2830" s="195"/>
      <c r="M2830" s="53"/>
      <c r="N2830" s="53"/>
      <c r="O2830" s="53"/>
    </row>
    <row r="2831">
      <c r="A2831" s="167" t="s">
        <v>600</v>
      </c>
      <c r="B2831" s="109" t="s">
        <v>335</v>
      </c>
      <c r="C2831" s="53"/>
      <c r="D2831" s="112" t="s">
        <v>334</v>
      </c>
      <c r="E2831" s="53"/>
      <c r="F2831" s="53"/>
      <c r="G2831" s="190" t="s">
        <v>17</v>
      </c>
      <c r="H2831" s="28">
        <v>1.0</v>
      </c>
      <c r="I2831" s="190" t="s">
        <v>4</v>
      </c>
      <c r="J2831" s="195"/>
      <c r="K2831" s="190" t="s">
        <v>4</v>
      </c>
      <c r="L2831" s="195"/>
      <c r="M2831" s="53"/>
      <c r="N2831" s="53"/>
      <c r="O2831" s="53"/>
    </row>
    <row r="2832">
      <c r="A2832" s="167" t="s">
        <v>600</v>
      </c>
      <c r="B2832" s="109" t="s">
        <v>335</v>
      </c>
      <c r="C2832" s="53"/>
      <c r="D2832" s="112" t="s">
        <v>334</v>
      </c>
      <c r="E2832" s="53"/>
      <c r="F2832" s="53"/>
      <c r="G2832" s="190" t="s">
        <v>18</v>
      </c>
      <c r="H2832" s="28">
        <v>1.0</v>
      </c>
      <c r="I2832" s="190" t="s">
        <v>4</v>
      </c>
      <c r="J2832" s="195"/>
      <c r="K2832" s="190" t="s">
        <v>4</v>
      </c>
      <c r="L2832" s="195"/>
      <c r="M2832" s="53"/>
      <c r="N2832" s="53"/>
      <c r="O2832" s="53"/>
    </row>
    <row r="2833">
      <c r="A2833" s="167" t="s">
        <v>600</v>
      </c>
      <c r="B2833" s="109" t="s">
        <v>335</v>
      </c>
      <c r="C2833" s="53"/>
      <c r="D2833" s="112" t="s">
        <v>334</v>
      </c>
      <c r="E2833" s="53"/>
      <c r="F2833" s="53"/>
      <c r="G2833" s="190" t="s">
        <v>19</v>
      </c>
      <c r="H2833" s="28">
        <v>1.0</v>
      </c>
      <c r="I2833" s="190" t="s">
        <v>4</v>
      </c>
      <c r="J2833" s="195"/>
      <c r="K2833" s="190" t="s">
        <v>4</v>
      </c>
      <c r="L2833" s="195"/>
      <c r="M2833" s="53"/>
      <c r="N2833" s="53"/>
      <c r="O2833" s="53"/>
    </row>
    <row r="2834">
      <c r="A2834" s="167" t="s">
        <v>600</v>
      </c>
      <c r="B2834" s="109" t="s">
        <v>335</v>
      </c>
      <c r="C2834" s="53"/>
      <c r="D2834" s="112" t="s">
        <v>334</v>
      </c>
      <c r="E2834" s="53"/>
      <c r="F2834" s="53"/>
      <c r="G2834" s="190" t="s">
        <v>20</v>
      </c>
      <c r="H2834" s="28">
        <v>1.0</v>
      </c>
      <c r="I2834" s="190" t="s">
        <v>4</v>
      </c>
      <c r="J2834" s="195"/>
      <c r="K2834" s="190" t="s">
        <v>4</v>
      </c>
      <c r="L2834" s="195"/>
      <c r="M2834" s="53"/>
      <c r="N2834" s="53"/>
      <c r="O2834" s="53"/>
    </row>
    <row r="2835">
      <c r="A2835" s="167" t="s">
        <v>600</v>
      </c>
      <c r="B2835" s="109" t="s">
        <v>335</v>
      </c>
      <c r="C2835" s="53"/>
      <c r="D2835" s="112" t="s">
        <v>334</v>
      </c>
      <c r="E2835" s="53"/>
      <c r="F2835" s="53"/>
      <c r="G2835" s="190" t="s">
        <v>21</v>
      </c>
      <c r="H2835" s="28">
        <v>1.0</v>
      </c>
      <c r="I2835" s="190" t="s">
        <v>7</v>
      </c>
      <c r="J2835" s="195">
        <v>700.0</v>
      </c>
      <c r="K2835" s="190" t="s">
        <v>7</v>
      </c>
      <c r="L2835" s="195">
        <v>700.0</v>
      </c>
      <c r="M2835" s="53"/>
      <c r="N2835" s="53"/>
      <c r="O2835" s="53"/>
    </row>
    <row r="2836">
      <c r="A2836" s="167" t="s">
        <v>600</v>
      </c>
      <c r="B2836" s="109" t="s">
        <v>335</v>
      </c>
      <c r="C2836" s="53"/>
      <c r="D2836" s="112" t="s">
        <v>334</v>
      </c>
      <c r="E2836" s="53"/>
      <c r="F2836" s="53"/>
      <c r="G2836" s="190" t="s">
        <v>161</v>
      </c>
      <c r="H2836" s="28">
        <v>1.0</v>
      </c>
      <c r="I2836" s="190" t="s">
        <v>7</v>
      </c>
      <c r="J2836" s="195"/>
      <c r="K2836" s="190" t="s">
        <v>7</v>
      </c>
      <c r="L2836" s="195"/>
      <c r="M2836" s="53"/>
      <c r="N2836" s="53"/>
      <c r="O2836" s="53"/>
    </row>
    <row r="2837">
      <c r="A2837" s="167" t="s">
        <v>600</v>
      </c>
      <c r="B2837" s="109" t="s">
        <v>335</v>
      </c>
      <c r="C2837" s="53"/>
      <c r="D2837" s="112" t="s">
        <v>334</v>
      </c>
      <c r="E2837" s="53"/>
      <c r="F2837" s="53"/>
      <c r="G2837" s="190" t="s">
        <v>162</v>
      </c>
      <c r="H2837" s="28">
        <v>1.0</v>
      </c>
      <c r="I2837" s="190" t="s">
        <v>7</v>
      </c>
      <c r="J2837" s="195"/>
      <c r="K2837" s="190" t="s">
        <v>7</v>
      </c>
      <c r="L2837" s="195"/>
      <c r="M2837" s="53"/>
      <c r="N2837" s="53"/>
      <c r="O2837" s="53"/>
    </row>
    <row r="2838">
      <c r="A2838" s="167" t="s">
        <v>600</v>
      </c>
      <c r="B2838" s="109" t="s">
        <v>335</v>
      </c>
      <c r="C2838" s="53"/>
      <c r="D2838" s="112" t="s">
        <v>334</v>
      </c>
      <c r="E2838" s="53"/>
      <c r="F2838" s="53"/>
      <c r="G2838" s="190" t="s">
        <v>163</v>
      </c>
      <c r="H2838" s="28">
        <v>1.0</v>
      </c>
      <c r="I2838" s="190" t="s">
        <v>7</v>
      </c>
      <c r="J2838" s="195"/>
      <c r="K2838" s="190" t="s">
        <v>7</v>
      </c>
      <c r="L2838" s="195"/>
      <c r="M2838" s="53"/>
      <c r="N2838" s="53"/>
      <c r="O2838" s="53"/>
    </row>
    <row r="2839">
      <c r="A2839" s="167" t="s">
        <v>600</v>
      </c>
      <c r="B2839" s="109" t="s">
        <v>335</v>
      </c>
      <c r="C2839" s="53"/>
      <c r="D2839" s="112" t="s">
        <v>334</v>
      </c>
      <c r="E2839" s="53"/>
      <c r="F2839" s="53"/>
      <c r="G2839" s="190" t="s">
        <v>164</v>
      </c>
      <c r="H2839" s="28">
        <v>1.0</v>
      </c>
      <c r="I2839" s="190" t="s">
        <v>7</v>
      </c>
      <c r="J2839" s="195"/>
      <c r="K2839" s="190" t="s">
        <v>7</v>
      </c>
      <c r="L2839" s="195"/>
      <c r="M2839" s="53"/>
      <c r="N2839" s="53"/>
      <c r="O2839" s="53"/>
    </row>
    <row r="2840">
      <c r="A2840" s="167" t="s">
        <v>600</v>
      </c>
      <c r="B2840" s="109" t="s">
        <v>335</v>
      </c>
      <c r="C2840" s="53"/>
      <c r="D2840" s="112" t="s">
        <v>334</v>
      </c>
      <c r="E2840" s="53"/>
      <c r="F2840" s="53"/>
      <c r="G2840" s="190" t="s">
        <v>165</v>
      </c>
      <c r="H2840" s="28">
        <v>1.0</v>
      </c>
      <c r="I2840" s="190" t="s">
        <v>7</v>
      </c>
      <c r="J2840" s="195"/>
      <c r="K2840" s="190" t="s">
        <v>7</v>
      </c>
      <c r="L2840" s="195"/>
      <c r="M2840" s="53"/>
      <c r="N2840" s="53"/>
      <c r="O2840" s="53"/>
    </row>
    <row r="2841">
      <c r="A2841" s="167" t="s">
        <v>600</v>
      </c>
      <c r="B2841" s="109" t="s">
        <v>335</v>
      </c>
      <c r="C2841" s="53"/>
      <c r="D2841" s="112" t="s">
        <v>334</v>
      </c>
      <c r="E2841" s="53"/>
      <c r="F2841" s="53"/>
      <c r="G2841" s="190" t="s">
        <v>166</v>
      </c>
      <c r="H2841" s="28">
        <v>1.0</v>
      </c>
      <c r="I2841" s="190" t="s">
        <v>7</v>
      </c>
      <c r="J2841" s="56"/>
      <c r="K2841" s="190" t="s">
        <v>7</v>
      </c>
      <c r="L2841" s="56"/>
      <c r="M2841" s="53"/>
      <c r="N2841" s="53"/>
      <c r="O2841" s="53"/>
    </row>
    <row r="2842">
      <c r="A2842" s="167" t="s">
        <v>600</v>
      </c>
      <c r="B2842" s="109" t="s">
        <v>335</v>
      </c>
      <c r="C2842" s="53"/>
      <c r="D2842" s="112" t="s">
        <v>334</v>
      </c>
      <c r="E2842" s="53"/>
      <c r="F2842" s="53"/>
      <c r="G2842" s="190" t="s">
        <v>167</v>
      </c>
      <c r="H2842" s="28">
        <v>1.0</v>
      </c>
      <c r="I2842" s="190" t="s">
        <v>7</v>
      </c>
      <c r="J2842" s="56"/>
      <c r="K2842" s="190" t="s">
        <v>7</v>
      </c>
      <c r="L2842" s="56"/>
      <c r="M2842" s="53"/>
      <c r="N2842" s="53"/>
      <c r="O2842" s="53"/>
    </row>
    <row r="2843">
      <c r="A2843" s="167" t="s">
        <v>600</v>
      </c>
      <c r="B2843" s="109" t="s">
        <v>335</v>
      </c>
      <c r="C2843" s="53"/>
      <c r="D2843" s="112" t="s">
        <v>334</v>
      </c>
      <c r="E2843" s="53"/>
      <c r="F2843" s="53"/>
      <c r="G2843" s="190" t="s">
        <v>20</v>
      </c>
      <c r="H2843" s="28">
        <v>1.0</v>
      </c>
      <c r="I2843" s="190" t="s">
        <v>7</v>
      </c>
      <c r="J2843" s="56"/>
      <c r="K2843" s="190" t="s">
        <v>7</v>
      </c>
      <c r="L2843" s="56"/>
      <c r="M2843" s="53"/>
      <c r="N2843" s="53"/>
      <c r="O2843" s="53"/>
    </row>
    <row r="2844">
      <c r="A2844" s="167" t="s">
        <v>600</v>
      </c>
      <c r="B2844" s="109" t="s">
        <v>336</v>
      </c>
      <c r="C2844" s="53"/>
      <c r="D2844" s="112" t="s">
        <v>337</v>
      </c>
      <c r="E2844" s="53"/>
      <c r="F2844" s="53"/>
      <c r="G2844" s="190" t="s">
        <v>21</v>
      </c>
      <c r="H2844" s="28">
        <v>1.0</v>
      </c>
      <c r="I2844" s="190" t="s">
        <v>4</v>
      </c>
      <c r="J2844" s="56">
        <v>210.0</v>
      </c>
      <c r="K2844" s="190" t="s">
        <v>4</v>
      </c>
      <c r="L2844" s="56">
        <v>210.0</v>
      </c>
      <c r="M2844" s="53"/>
      <c r="N2844" s="53"/>
      <c r="O2844" s="53"/>
    </row>
    <row r="2845">
      <c r="A2845" s="167" t="s">
        <v>600</v>
      </c>
      <c r="B2845" s="109" t="s">
        <v>336</v>
      </c>
      <c r="C2845" s="53"/>
      <c r="D2845" s="112" t="s">
        <v>337</v>
      </c>
      <c r="E2845" s="53"/>
      <c r="F2845" s="53"/>
      <c r="G2845" s="190" t="s">
        <v>13</v>
      </c>
      <c r="H2845" s="28">
        <v>1.0</v>
      </c>
      <c r="I2845" s="190" t="s">
        <v>4</v>
      </c>
      <c r="J2845" s="56"/>
      <c r="K2845" s="190" t="s">
        <v>4</v>
      </c>
      <c r="L2845" s="56"/>
      <c r="M2845" s="53"/>
      <c r="N2845" s="53"/>
      <c r="O2845" s="53"/>
    </row>
    <row r="2846">
      <c r="A2846" s="167" t="s">
        <v>600</v>
      </c>
      <c r="B2846" s="109" t="s">
        <v>336</v>
      </c>
      <c r="C2846" s="53"/>
      <c r="D2846" s="112" t="s">
        <v>337</v>
      </c>
      <c r="E2846" s="53"/>
      <c r="F2846" s="53"/>
      <c r="G2846" s="149" t="s">
        <v>14</v>
      </c>
      <c r="H2846" s="28">
        <v>1.0</v>
      </c>
      <c r="I2846" s="190" t="s">
        <v>4</v>
      </c>
      <c r="J2846" s="56"/>
      <c r="K2846" s="190" t="s">
        <v>4</v>
      </c>
      <c r="L2846" s="56"/>
      <c r="M2846" s="53"/>
      <c r="N2846" s="53"/>
      <c r="O2846" s="53"/>
    </row>
    <row r="2847">
      <c r="A2847" s="167" t="s">
        <v>600</v>
      </c>
      <c r="B2847" s="109" t="s">
        <v>336</v>
      </c>
      <c r="C2847" s="53"/>
      <c r="D2847" s="112" t="s">
        <v>337</v>
      </c>
      <c r="E2847" s="53"/>
      <c r="F2847" s="53"/>
      <c r="G2847" s="190" t="s">
        <v>15</v>
      </c>
      <c r="H2847" s="28">
        <v>1.0</v>
      </c>
      <c r="I2847" s="190" t="s">
        <v>4</v>
      </c>
      <c r="J2847" s="56"/>
      <c r="K2847" s="190" t="s">
        <v>4</v>
      </c>
      <c r="L2847" s="56"/>
      <c r="M2847" s="53"/>
      <c r="N2847" s="53"/>
      <c r="O2847" s="53"/>
    </row>
    <row r="2848">
      <c r="A2848" s="167" t="s">
        <v>600</v>
      </c>
      <c r="B2848" s="109" t="s">
        <v>336</v>
      </c>
      <c r="C2848" s="53"/>
      <c r="D2848" s="112" t="s">
        <v>337</v>
      </c>
      <c r="E2848" s="53"/>
      <c r="F2848" s="53"/>
      <c r="G2848" s="190" t="s">
        <v>16</v>
      </c>
      <c r="H2848" s="28">
        <v>1.0</v>
      </c>
      <c r="I2848" s="190" t="s">
        <v>4</v>
      </c>
      <c r="J2848" s="195"/>
      <c r="K2848" s="190" t="s">
        <v>4</v>
      </c>
      <c r="L2848" s="195"/>
      <c r="M2848" s="53"/>
      <c r="N2848" s="53"/>
      <c r="O2848" s="53"/>
    </row>
    <row r="2849">
      <c r="A2849" s="167" t="s">
        <v>600</v>
      </c>
      <c r="B2849" s="109" t="s">
        <v>336</v>
      </c>
      <c r="C2849" s="53"/>
      <c r="D2849" s="112" t="s">
        <v>337</v>
      </c>
      <c r="E2849" s="53"/>
      <c r="F2849" s="53"/>
      <c r="G2849" s="190" t="s">
        <v>17</v>
      </c>
      <c r="H2849" s="28">
        <v>1.0</v>
      </c>
      <c r="I2849" s="190" t="s">
        <v>4</v>
      </c>
      <c r="J2849" s="195"/>
      <c r="K2849" s="190" t="s">
        <v>4</v>
      </c>
      <c r="L2849" s="195"/>
      <c r="M2849" s="53"/>
      <c r="N2849" s="53"/>
      <c r="O2849" s="53"/>
    </row>
    <row r="2850">
      <c r="A2850" s="167" t="s">
        <v>600</v>
      </c>
      <c r="B2850" s="109" t="s">
        <v>336</v>
      </c>
      <c r="C2850" s="53"/>
      <c r="D2850" s="112" t="s">
        <v>337</v>
      </c>
      <c r="E2850" s="53"/>
      <c r="F2850" s="53"/>
      <c r="G2850" s="190" t="s">
        <v>18</v>
      </c>
      <c r="H2850" s="28">
        <v>1.0</v>
      </c>
      <c r="I2850" s="190" t="s">
        <v>4</v>
      </c>
      <c r="J2850" s="195"/>
      <c r="K2850" s="190" t="s">
        <v>4</v>
      </c>
      <c r="L2850" s="195"/>
      <c r="M2850" s="53"/>
      <c r="N2850" s="53"/>
      <c r="O2850" s="53"/>
    </row>
    <row r="2851">
      <c r="A2851" s="167" t="s">
        <v>600</v>
      </c>
      <c r="B2851" s="109" t="s">
        <v>336</v>
      </c>
      <c r="C2851" s="53"/>
      <c r="D2851" s="112" t="s">
        <v>337</v>
      </c>
      <c r="E2851" s="53"/>
      <c r="F2851" s="53"/>
      <c r="G2851" s="190" t="s">
        <v>19</v>
      </c>
      <c r="H2851" s="28">
        <v>1.0</v>
      </c>
      <c r="I2851" s="190" t="s">
        <v>4</v>
      </c>
      <c r="J2851" s="195"/>
      <c r="K2851" s="190" t="s">
        <v>4</v>
      </c>
      <c r="L2851" s="195"/>
      <c r="M2851" s="53"/>
      <c r="N2851" s="53"/>
      <c r="O2851" s="53"/>
    </row>
    <row r="2852">
      <c r="A2852" s="167" t="s">
        <v>600</v>
      </c>
      <c r="B2852" s="109" t="s">
        <v>336</v>
      </c>
      <c r="C2852" s="53"/>
      <c r="D2852" s="112" t="s">
        <v>337</v>
      </c>
      <c r="E2852" s="53"/>
      <c r="F2852" s="53"/>
      <c r="G2852" s="190" t="s">
        <v>20</v>
      </c>
      <c r="H2852" s="28">
        <v>1.0</v>
      </c>
      <c r="I2852" s="190" t="s">
        <v>4</v>
      </c>
      <c r="J2852" s="195"/>
      <c r="K2852" s="190" t="s">
        <v>4</v>
      </c>
      <c r="L2852" s="195"/>
      <c r="M2852" s="53"/>
      <c r="N2852" s="53"/>
      <c r="O2852" s="53"/>
    </row>
    <row r="2853">
      <c r="A2853" s="167" t="s">
        <v>600</v>
      </c>
      <c r="B2853" s="109" t="s">
        <v>336</v>
      </c>
      <c r="C2853" s="53"/>
      <c r="D2853" s="112" t="s">
        <v>337</v>
      </c>
      <c r="E2853" s="53"/>
      <c r="F2853" s="53"/>
      <c r="G2853" s="190" t="s">
        <v>21</v>
      </c>
      <c r="H2853" s="28">
        <v>1.0</v>
      </c>
      <c r="I2853" s="190" t="s">
        <v>7</v>
      </c>
      <c r="J2853" s="195">
        <v>1020.0</v>
      </c>
      <c r="K2853" s="190" t="s">
        <v>7</v>
      </c>
      <c r="L2853" s="195">
        <v>1020.0</v>
      </c>
      <c r="M2853" s="53"/>
      <c r="N2853" s="53"/>
      <c r="O2853" s="53"/>
    </row>
    <row r="2854">
      <c r="A2854" s="167" t="s">
        <v>600</v>
      </c>
      <c r="B2854" s="109" t="s">
        <v>336</v>
      </c>
      <c r="C2854" s="53"/>
      <c r="D2854" s="112" t="s">
        <v>337</v>
      </c>
      <c r="E2854" s="53"/>
      <c r="F2854" s="53"/>
      <c r="G2854" s="190" t="s">
        <v>161</v>
      </c>
      <c r="H2854" s="28">
        <v>1.0</v>
      </c>
      <c r="I2854" s="190" t="s">
        <v>7</v>
      </c>
      <c r="J2854" s="195"/>
      <c r="K2854" s="190" t="s">
        <v>7</v>
      </c>
      <c r="L2854" s="195"/>
      <c r="M2854" s="53"/>
      <c r="N2854" s="53"/>
      <c r="O2854" s="53"/>
    </row>
    <row r="2855">
      <c r="A2855" s="167" t="s">
        <v>600</v>
      </c>
      <c r="B2855" s="109" t="s">
        <v>336</v>
      </c>
      <c r="C2855" s="53"/>
      <c r="D2855" s="112" t="s">
        <v>337</v>
      </c>
      <c r="E2855" s="53"/>
      <c r="F2855" s="53"/>
      <c r="G2855" s="190" t="s">
        <v>162</v>
      </c>
      <c r="H2855" s="28">
        <v>1.0</v>
      </c>
      <c r="I2855" s="190" t="s">
        <v>7</v>
      </c>
      <c r="J2855" s="195"/>
      <c r="K2855" s="190" t="s">
        <v>7</v>
      </c>
      <c r="L2855" s="195"/>
      <c r="M2855" s="53"/>
      <c r="N2855" s="53"/>
      <c r="O2855" s="53"/>
    </row>
    <row r="2856">
      <c r="A2856" s="167" t="s">
        <v>600</v>
      </c>
      <c r="B2856" s="109" t="s">
        <v>336</v>
      </c>
      <c r="C2856" s="53"/>
      <c r="D2856" s="112" t="s">
        <v>337</v>
      </c>
      <c r="E2856" s="53"/>
      <c r="F2856" s="53"/>
      <c r="G2856" s="190" t="s">
        <v>163</v>
      </c>
      <c r="H2856" s="28">
        <v>1.0</v>
      </c>
      <c r="I2856" s="190" t="s">
        <v>7</v>
      </c>
      <c r="J2856" s="195"/>
      <c r="K2856" s="190" t="s">
        <v>7</v>
      </c>
      <c r="L2856" s="195"/>
      <c r="M2856" s="53"/>
      <c r="N2856" s="53"/>
      <c r="O2856" s="53"/>
    </row>
    <row r="2857">
      <c r="A2857" s="167" t="s">
        <v>600</v>
      </c>
      <c r="B2857" s="109" t="s">
        <v>336</v>
      </c>
      <c r="C2857" s="53"/>
      <c r="D2857" s="112" t="s">
        <v>337</v>
      </c>
      <c r="E2857" s="53"/>
      <c r="F2857" s="53"/>
      <c r="G2857" s="190" t="s">
        <v>164</v>
      </c>
      <c r="H2857" s="28">
        <v>1.0</v>
      </c>
      <c r="I2857" s="190" t="s">
        <v>7</v>
      </c>
      <c r="J2857" s="195"/>
      <c r="K2857" s="190" t="s">
        <v>7</v>
      </c>
      <c r="L2857" s="195"/>
      <c r="M2857" s="53"/>
      <c r="N2857" s="53"/>
      <c r="O2857" s="53"/>
    </row>
    <row r="2858">
      <c r="A2858" s="167" t="s">
        <v>600</v>
      </c>
      <c r="B2858" s="109" t="s">
        <v>336</v>
      </c>
      <c r="C2858" s="53"/>
      <c r="D2858" s="112" t="s">
        <v>337</v>
      </c>
      <c r="E2858" s="53"/>
      <c r="F2858" s="53"/>
      <c r="G2858" s="190" t="s">
        <v>165</v>
      </c>
      <c r="H2858" s="28">
        <v>1.0</v>
      </c>
      <c r="I2858" s="190" t="s">
        <v>7</v>
      </c>
      <c r="J2858" s="195"/>
      <c r="K2858" s="190" t="s">
        <v>7</v>
      </c>
      <c r="L2858" s="195"/>
      <c r="M2858" s="53"/>
      <c r="N2858" s="53"/>
      <c r="O2858" s="53"/>
    </row>
    <row r="2859">
      <c r="A2859" s="167" t="s">
        <v>600</v>
      </c>
      <c r="B2859" s="109" t="s">
        <v>336</v>
      </c>
      <c r="C2859" s="53"/>
      <c r="D2859" s="112" t="s">
        <v>337</v>
      </c>
      <c r="E2859" s="53"/>
      <c r="F2859" s="53"/>
      <c r="G2859" s="190" t="s">
        <v>166</v>
      </c>
      <c r="H2859" s="28">
        <v>1.0</v>
      </c>
      <c r="I2859" s="190" t="s">
        <v>7</v>
      </c>
      <c r="J2859" s="195"/>
      <c r="K2859" s="190" t="s">
        <v>7</v>
      </c>
      <c r="L2859" s="195"/>
      <c r="M2859" s="53"/>
      <c r="N2859" s="53"/>
      <c r="O2859" s="53"/>
    </row>
    <row r="2860">
      <c r="A2860" s="167" t="s">
        <v>600</v>
      </c>
      <c r="B2860" s="109" t="s">
        <v>336</v>
      </c>
      <c r="C2860" s="53"/>
      <c r="D2860" s="112" t="s">
        <v>337</v>
      </c>
      <c r="E2860" s="53"/>
      <c r="F2860" s="53"/>
      <c r="G2860" s="190" t="s">
        <v>167</v>
      </c>
      <c r="H2860" s="28">
        <v>1.0</v>
      </c>
      <c r="I2860" s="190" t="s">
        <v>7</v>
      </c>
      <c r="J2860" s="56"/>
      <c r="K2860" s="190" t="s">
        <v>7</v>
      </c>
      <c r="L2860" s="56"/>
      <c r="M2860" s="53"/>
      <c r="N2860" s="53"/>
      <c r="O2860" s="53"/>
    </row>
    <row r="2861">
      <c r="A2861" s="167" t="s">
        <v>600</v>
      </c>
      <c r="B2861" s="109" t="s">
        <v>336</v>
      </c>
      <c r="C2861" s="53"/>
      <c r="D2861" s="112" t="s">
        <v>337</v>
      </c>
      <c r="E2861" s="53"/>
      <c r="F2861" s="53"/>
      <c r="G2861" s="190" t="s">
        <v>20</v>
      </c>
      <c r="H2861" s="28">
        <v>1.0</v>
      </c>
      <c r="I2861" s="190" t="s">
        <v>7</v>
      </c>
      <c r="J2861" s="195"/>
      <c r="K2861" s="190" t="s">
        <v>7</v>
      </c>
      <c r="L2861" s="195"/>
      <c r="M2861" s="53"/>
      <c r="N2861" s="53"/>
      <c r="O2861" s="53"/>
    </row>
    <row r="2862">
      <c r="A2862" s="167" t="s">
        <v>600</v>
      </c>
      <c r="B2862" s="109" t="s">
        <v>338</v>
      </c>
      <c r="C2862" s="53"/>
      <c r="D2862" s="112" t="s">
        <v>337</v>
      </c>
      <c r="E2862" s="53"/>
      <c r="F2862" s="53"/>
      <c r="G2862" s="190" t="s">
        <v>21</v>
      </c>
      <c r="H2862" s="28">
        <v>1.0</v>
      </c>
      <c r="I2862" s="190" t="s">
        <v>4</v>
      </c>
      <c r="J2862" s="56">
        <v>115.0</v>
      </c>
      <c r="K2862" s="190" t="s">
        <v>4</v>
      </c>
      <c r="L2862" s="56">
        <v>115.0</v>
      </c>
      <c r="M2862" s="53"/>
      <c r="N2862" s="53"/>
      <c r="O2862" s="53"/>
    </row>
    <row r="2863">
      <c r="A2863" s="167" t="s">
        <v>600</v>
      </c>
      <c r="B2863" s="109" t="s">
        <v>338</v>
      </c>
      <c r="C2863" s="53"/>
      <c r="D2863" s="112" t="s">
        <v>337</v>
      </c>
      <c r="E2863" s="53"/>
      <c r="F2863" s="53"/>
      <c r="G2863" s="190" t="s">
        <v>13</v>
      </c>
      <c r="H2863" s="28">
        <v>1.0</v>
      </c>
      <c r="I2863" s="190" t="s">
        <v>4</v>
      </c>
      <c r="J2863" s="195"/>
      <c r="K2863" s="190" t="s">
        <v>4</v>
      </c>
      <c r="L2863" s="195"/>
      <c r="M2863" s="53"/>
      <c r="N2863" s="53"/>
      <c r="O2863" s="53"/>
    </row>
    <row r="2864">
      <c r="A2864" s="167" t="s">
        <v>600</v>
      </c>
      <c r="B2864" s="109" t="s">
        <v>338</v>
      </c>
      <c r="C2864" s="53"/>
      <c r="D2864" s="112" t="s">
        <v>337</v>
      </c>
      <c r="E2864" s="53"/>
      <c r="F2864" s="53"/>
      <c r="G2864" s="149" t="s">
        <v>14</v>
      </c>
      <c r="H2864" s="28">
        <v>1.0</v>
      </c>
      <c r="I2864" s="190" t="s">
        <v>4</v>
      </c>
      <c r="J2864" s="56"/>
      <c r="K2864" s="190" t="s">
        <v>4</v>
      </c>
      <c r="L2864" s="56"/>
      <c r="M2864" s="53"/>
      <c r="N2864" s="53"/>
      <c r="O2864" s="53"/>
    </row>
    <row r="2865">
      <c r="A2865" s="167" t="s">
        <v>600</v>
      </c>
      <c r="B2865" s="109" t="s">
        <v>338</v>
      </c>
      <c r="C2865" s="53"/>
      <c r="D2865" s="112" t="s">
        <v>337</v>
      </c>
      <c r="E2865" s="53"/>
      <c r="F2865" s="53"/>
      <c r="G2865" s="190" t="s">
        <v>15</v>
      </c>
      <c r="H2865" s="28">
        <v>1.0</v>
      </c>
      <c r="I2865" s="190" t="s">
        <v>4</v>
      </c>
      <c r="J2865" s="56"/>
      <c r="K2865" s="190" t="s">
        <v>4</v>
      </c>
      <c r="L2865" s="56"/>
      <c r="M2865" s="53"/>
      <c r="N2865" s="53"/>
      <c r="O2865" s="53"/>
    </row>
    <row r="2866">
      <c r="A2866" s="167" t="s">
        <v>600</v>
      </c>
      <c r="B2866" s="109" t="s">
        <v>338</v>
      </c>
      <c r="C2866" s="53"/>
      <c r="D2866" s="112" t="s">
        <v>337</v>
      </c>
      <c r="E2866" s="53"/>
      <c r="F2866" s="53"/>
      <c r="G2866" s="190" t="s">
        <v>16</v>
      </c>
      <c r="H2866" s="28">
        <v>1.0</v>
      </c>
      <c r="I2866" s="190" t="s">
        <v>4</v>
      </c>
      <c r="J2866" s="56"/>
      <c r="K2866" s="190" t="s">
        <v>4</v>
      </c>
      <c r="L2866" s="56"/>
      <c r="M2866" s="53"/>
      <c r="N2866" s="53"/>
      <c r="O2866" s="53"/>
    </row>
    <row r="2867">
      <c r="A2867" s="167" t="s">
        <v>600</v>
      </c>
      <c r="B2867" s="109" t="s">
        <v>338</v>
      </c>
      <c r="C2867" s="53"/>
      <c r="D2867" s="112" t="s">
        <v>337</v>
      </c>
      <c r="E2867" s="53"/>
      <c r="F2867" s="53"/>
      <c r="G2867" s="190" t="s">
        <v>17</v>
      </c>
      <c r="H2867" s="28">
        <v>1.0</v>
      </c>
      <c r="I2867" s="190" t="s">
        <v>4</v>
      </c>
      <c r="J2867" s="195"/>
      <c r="K2867" s="190" t="s">
        <v>4</v>
      </c>
      <c r="L2867" s="195"/>
      <c r="M2867" s="53"/>
      <c r="N2867" s="53"/>
      <c r="O2867" s="53"/>
    </row>
    <row r="2868">
      <c r="A2868" s="167" t="s">
        <v>600</v>
      </c>
      <c r="B2868" s="109" t="s">
        <v>338</v>
      </c>
      <c r="C2868" s="53"/>
      <c r="D2868" s="112" t="s">
        <v>337</v>
      </c>
      <c r="E2868" s="53"/>
      <c r="F2868" s="53"/>
      <c r="G2868" s="190" t="s">
        <v>18</v>
      </c>
      <c r="H2868" s="28">
        <v>1.0</v>
      </c>
      <c r="I2868" s="190" t="s">
        <v>4</v>
      </c>
      <c r="J2868" s="195"/>
      <c r="K2868" s="190" t="s">
        <v>4</v>
      </c>
      <c r="L2868" s="195"/>
      <c r="M2868" s="53"/>
      <c r="N2868" s="53"/>
      <c r="O2868" s="53"/>
    </row>
    <row r="2869">
      <c r="A2869" s="167" t="s">
        <v>600</v>
      </c>
      <c r="B2869" s="109" t="s">
        <v>338</v>
      </c>
      <c r="C2869" s="53"/>
      <c r="D2869" s="112" t="s">
        <v>337</v>
      </c>
      <c r="E2869" s="53"/>
      <c r="F2869" s="53"/>
      <c r="G2869" s="190" t="s">
        <v>19</v>
      </c>
      <c r="H2869" s="28">
        <v>1.0</v>
      </c>
      <c r="I2869" s="190" t="s">
        <v>4</v>
      </c>
      <c r="J2869" s="195"/>
      <c r="K2869" s="190" t="s">
        <v>4</v>
      </c>
      <c r="L2869" s="195"/>
      <c r="M2869" s="53"/>
      <c r="N2869" s="53"/>
      <c r="O2869" s="53"/>
    </row>
    <row r="2870">
      <c r="A2870" s="167" t="s">
        <v>600</v>
      </c>
      <c r="B2870" s="109" t="s">
        <v>338</v>
      </c>
      <c r="C2870" s="53"/>
      <c r="D2870" s="112" t="s">
        <v>337</v>
      </c>
      <c r="E2870" s="53"/>
      <c r="F2870" s="53"/>
      <c r="G2870" s="190" t="s">
        <v>20</v>
      </c>
      <c r="H2870" s="28">
        <v>1.0</v>
      </c>
      <c r="I2870" s="190" t="s">
        <v>4</v>
      </c>
      <c r="J2870" s="195"/>
      <c r="K2870" s="190" t="s">
        <v>4</v>
      </c>
      <c r="L2870" s="195"/>
      <c r="M2870" s="53"/>
      <c r="N2870" s="53"/>
      <c r="O2870" s="53"/>
    </row>
    <row r="2871">
      <c r="A2871" s="167" t="s">
        <v>600</v>
      </c>
      <c r="B2871" s="109" t="s">
        <v>338</v>
      </c>
      <c r="C2871" s="53"/>
      <c r="D2871" s="112" t="s">
        <v>337</v>
      </c>
      <c r="E2871" s="53"/>
      <c r="F2871" s="53"/>
      <c r="G2871" s="190" t="s">
        <v>21</v>
      </c>
      <c r="H2871" s="28">
        <v>1.0</v>
      </c>
      <c r="I2871" s="190" t="s">
        <v>7</v>
      </c>
      <c r="J2871" s="195">
        <v>2200.0</v>
      </c>
      <c r="K2871" s="190" t="s">
        <v>7</v>
      </c>
      <c r="L2871" s="195">
        <v>2200.0</v>
      </c>
      <c r="M2871" s="53"/>
      <c r="N2871" s="53"/>
      <c r="O2871" s="53"/>
    </row>
    <row r="2872">
      <c r="A2872" s="167" t="s">
        <v>600</v>
      </c>
      <c r="B2872" s="109" t="s">
        <v>338</v>
      </c>
      <c r="C2872" s="53"/>
      <c r="D2872" s="112" t="s">
        <v>337</v>
      </c>
      <c r="E2872" s="53"/>
      <c r="F2872" s="53"/>
      <c r="G2872" s="190" t="s">
        <v>161</v>
      </c>
      <c r="H2872" s="28">
        <v>1.0</v>
      </c>
      <c r="I2872" s="190" t="s">
        <v>7</v>
      </c>
      <c r="J2872" s="195"/>
      <c r="K2872" s="190" t="s">
        <v>7</v>
      </c>
      <c r="L2872" s="195"/>
      <c r="M2872" s="53"/>
      <c r="N2872" s="53"/>
      <c r="O2872" s="53"/>
    </row>
    <row r="2873">
      <c r="A2873" s="167" t="s">
        <v>600</v>
      </c>
      <c r="B2873" s="109" t="s">
        <v>338</v>
      </c>
      <c r="C2873" s="53"/>
      <c r="D2873" s="112" t="s">
        <v>337</v>
      </c>
      <c r="E2873" s="53"/>
      <c r="F2873" s="53"/>
      <c r="G2873" s="190" t="s">
        <v>162</v>
      </c>
      <c r="H2873" s="28">
        <v>1.0</v>
      </c>
      <c r="I2873" s="190" t="s">
        <v>7</v>
      </c>
      <c r="J2873" s="195"/>
      <c r="K2873" s="190" t="s">
        <v>7</v>
      </c>
      <c r="L2873" s="195"/>
      <c r="M2873" s="53"/>
      <c r="N2873" s="53"/>
      <c r="O2873" s="53"/>
    </row>
    <row r="2874">
      <c r="A2874" s="167" t="s">
        <v>600</v>
      </c>
      <c r="B2874" s="109" t="s">
        <v>338</v>
      </c>
      <c r="C2874" s="53"/>
      <c r="D2874" s="112" t="s">
        <v>337</v>
      </c>
      <c r="E2874" s="53"/>
      <c r="F2874" s="53"/>
      <c r="G2874" s="190" t="s">
        <v>163</v>
      </c>
      <c r="H2874" s="28">
        <v>1.0</v>
      </c>
      <c r="I2874" s="190" t="s">
        <v>7</v>
      </c>
      <c r="J2874" s="195"/>
      <c r="K2874" s="190" t="s">
        <v>7</v>
      </c>
      <c r="L2874" s="195"/>
      <c r="M2874" s="53"/>
      <c r="N2874" s="53"/>
      <c r="O2874" s="53"/>
    </row>
    <row r="2875">
      <c r="A2875" s="167" t="s">
        <v>600</v>
      </c>
      <c r="B2875" s="109" t="s">
        <v>338</v>
      </c>
      <c r="C2875" s="53"/>
      <c r="D2875" s="112" t="s">
        <v>337</v>
      </c>
      <c r="E2875" s="53"/>
      <c r="F2875" s="53"/>
      <c r="G2875" s="190" t="s">
        <v>164</v>
      </c>
      <c r="H2875" s="28">
        <v>1.0</v>
      </c>
      <c r="I2875" s="190" t="s">
        <v>7</v>
      </c>
      <c r="J2875" s="195"/>
      <c r="K2875" s="190" t="s">
        <v>7</v>
      </c>
      <c r="L2875" s="195"/>
      <c r="M2875" s="53"/>
      <c r="N2875" s="53"/>
      <c r="O2875" s="53"/>
    </row>
    <row r="2876">
      <c r="A2876" s="167" t="s">
        <v>600</v>
      </c>
      <c r="B2876" s="109" t="s">
        <v>338</v>
      </c>
      <c r="C2876" s="53"/>
      <c r="D2876" s="112" t="s">
        <v>337</v>
      </c>
      <c r="E2876" s="53"/>
      <c r="F2876" s="53"/>
      <c r="G2876" s="190" t="s">
        <v>165</v>
      </c>
      <c r="H2876" s="28">
        <v>1.0</v>
      </c>
      <c r="I2876" s="190" t="s">
        <v>7</v>
      </c>
      <c r="J2876" s="195"/>
      <c r="K2876" s="190" t="s">
        <v>7</v>
      </c>
      <c r="L2876" s="195"/>
      <c r="M2876" s="53"/>
      <c r="N2876" s="53"/>
      <c r="O2876" s="53"/>
    </row>
    <row r="2877">
      <c r="A2877" s="167" t="s">
        <v>600</v>
      </c>
      <c r="B2877" s="109" t="s">
        <v>338</v>
      </c>
      <c r="C2877" s="53"/>
      <c r="D2877" s="112" t="s">
        <v>337</v>
      </c>
      <c r="E2877" s="53"/>
      <c r="F2877" s="53"/>
      <c r="G2877" s="190" t="s">
        <v>166</v>
      </c>
      <c r="H2877" s="28">
        <v>1.0</v>
      </c>
      <c r="I2877" s="190" t="s">
        <v>7</v>
      </c>
      <c r="J2877" s="195"/>
      <c r="K2877" s="190" t="s">
        <v>7</v>
      </c>
      <c r="L2877" s="195"/>
      <c r="M2877" s="53"/>
      <c r="N2877" s="53"/>
      <c r="O2877" s="53"/>
    </row>
    <row r="2878">
      <c r="A2878" s="167" t="s">
        <v>600</v>
      </c>
      <c r="B2878" s="109" t="s">
        <v>338</v>
      </c>
      <c r="C2878" s="53"/>
      <c r="D2878" s="112" t="s">
        <v>337</v>
      </c>
      <c r="E2878" s="53"/>
      <c r="F2878" s="53"/>
      <c r="G2878" s="190" t="s">
        <v>167</v>
      </c>
      <c r="H2878" s="28">
        <v>1.0</v>
      </c>
      <c r="I2878" s="190" t="s">
        <v>7</v>
      </c>
      <c r="J2878" s="56"/>
      <c r="K2878" s="190" t="s">
        <v>7</v>
      </c>
      <c r="L2878" s="56"/>
      <c r="M2878" s="53"/>
      <c r="N2878" s="53"/>
      <c r="O2878" s="53"/>
    </row>
    <row r="2879">
      <c r="A2879" s="167" t="s">
        <v>600</v>
      </c>
      <c r="B2879" s="109" t="s">
        <v>338</v>
      </c>
      <c r="C2879" s="53"/>
      <c r="D2879" s="112" t="s">
        <v>337</v>
      </c>
      <c r="E2879" s="53"/>
      <c r="F2879" s="53"/>
      <c r="G2879" s="190" t="s">
        <v>20</v>
      </c>
      <c r="H2879" s="28">
        <v>1.0</v>
      </c>
      <c r="I2879" s="190" t="s">
        <v>7</v>
      </c>
      <c r="J2879" s="56"/>
      <c r="K2879" s="190" t="s">
        <v>7</v>
      </c>
      <c r="L2879" s="56"/>
      <c r="M2879" s="53"/>
      <c r="N2879" s="53"/>
      <c r="O2879" s="53"/>
    </row>
    <row r="2880">
      <c r="A2880" s="167" t="s">
        <v>600</v>
      </c>
      <c r="B2880" s="109" t="s">
        <v>339</v>
      </c>
      <c r="C2880" s="53"/>
      <c r="D2880" s="112" t="s">
        <v>337</v>
      </c>
      <c r="E2880" s="53"/>
      <c r="F2880" s="53"/>
      <c r="G2880" s="190" t="s">
        <v>21</v>
      </c>
      <c r="H2880" s="28">
        <v>1.0</v>
      </c>
      <c r="I2880" s="190" t="s">
        <v>4</v>
      </c>
      <c r="J2880" s="56">
        <v>100.0</v>
      </c>
      <c r="K2880" s="190" t="s">
        <v>4</v>
      </c>
      <c r="L2880" s="56">
        <v>100.0</v>
      </c>
      <c r="M2880" s="53"/>
      <c r="N2880" s="53"/>
      <c r="O2880" s="53"/>
    </row>
    <row r="2881">
      <c r="A2881" s="167" t="s">
        <v>600</v>
      </c>
      <c r="B2881" s="109" t="s">
        <v>339</v>
      </c>
      <c r="C2881" s="53"/>
      <c r="D2881" s="112" t="s">
        <v>337</v>
      </c>
      <c r="E2881" s="53"/>
      <c r="F2881" s="53"/>
      <c r="G2881" s="190" t="s">
        <v>13</v>
      </c>
      <c r="H2881" s="28">
        <v>1.0</v>
      </c>
      <c r="I2881" s="190" t="s">
        <v>4</v>
      </c>
      <c r="J2881" s="195"/>
      <c r="K2881" s="190" t="s">
        <v>4</v>
      </c>
      <c r="L2881" s="195"/>
      <c r="M2881" s="53"/>
      <c r="N2881" s="53"/>
      <c r="O2881" s="53"/>
    </row>
    <row r="2882">
      <c r="A2882" s="167" t="s">
        <v>600</v>
      </c>
      <c r="B2882" s="109" t="s">
        <v>339</v>
      </c>
      <c r="C2882" s="53"/>
      <c r="D2882" s="112" t="s">
        <v>337</v>
      </c>
      <c r="E2882" s="53"/>
      <c r="F2882" s="53"/>
      <c r="G2882" s="149" t="s">
        <v>14</v>
      </c>
      <c r="H2882" s="28">
        <v>1.0</v>
      </c>
      <c r="I2882" s="190" t="s">
        <v>4</v>
      </c>
      <c r="J2882" s="195"/>
      <c r="K2882" s="190" t="s">
        <v>4</v>
      </c>
      <c r="L2882" s="195"/>
      <c r="M2882" s="53"/>
      <c r="N2882" s="53"/>
      <c r="O2882" s="53"/>
    </row>
    <row r="2883">
      <c r="A2883" s="167" t="s">
        <v>600</v>
      </c>
      <c r="B2883" s="109" t="s">
        <v>339</v>
      </c>
      <c r="C2883" s="53"/>
      <c r="D2883" s="112" t="s">
        <v>337</v>
      </c>
      <c r="E2883" s="53"/>
      <c r="F2883" s="53"/>
      <c r="G2883" s="190" t="s">
        <v>15</v>
      </c>
      <c r="H2883" s="28">
        <v>1.0</v>
      </c>
      <c r="I2883" s="190" t="s">
        <v>4</v>
      </c>
      <c r="J2883" s="195"/>
      <c r="K2883" s="190" t="s">
        <v>4</v>
      </c>
      <c r="L2883" s="195"/>
      <c r="M2883" s="53"/>
      <c r="N2883" s="53"/>
      <c r="O2883" s="53"/>
    </row>
    <row r="2884">
      <c r="A2884" s="167" t="s">
        <v>600</v>
      </c>
      <c r="B2884" s="109" t="s">
        <v>339</v>
      </c>
      <c r="C2884" s="53"/>
      <c r="D2884" s="112" t="s">
        <v>337</v>
      </c>
      <c r="E2884" s="53"/>
      <c r="F2884" s="53"/>
      <c r="G2884" s="190" t="s">
        <v>16</v>
      </c>
      <c r="H2884" s="28">
        <v>1.0</v>
      </c>
      <c r="I2884" s="190" t="s">
        <v>4</v>
      </c>
      <c r="J2884" s="195"/>
      <c r="K2884" s="190" t="s">
        <v>4</v>
      </c>
      <c r="L2884" s="195"/>
      <c r="M2884" s="53"/>
      <c r="N2884" s="53"/>
      <c r="O2884" s="53"/>
    </row>
    <row r="2885">
      <c r="A2885" s="167" t="s">
        <v>600</v>
      </c>
      <c r="B2885" s="109" t="s">
        <v>339</v>
      </c>
      <c r="C2885" s="53"/>
      <c r="D2885" s="112" t="s">
        <v>337</v>
      </c>
      <c r="E2885" s="53"/>
      <c r="F2885" s="53"/>
      <c r="G2885" s="190" t="s">
        <v>17</v>
      </c>
      <c r="H2885" s="28">
        <v>1.0</v>
      </c>
      <c r="I2885" s="190" t="s">
        <v>4</v>
      </c>
      <c r="J2885" s="195"/>
      <c r="K2885" s="190" t="s">
        <v>4</v>
      </c>
      <c r="L2885" s="195"/>
      <c r="M2885" s="53"/>
      <c r="N2885" s="53"/>
      <c r="O2885" s="53"/>
    </row>
    <row r="2886">
      <c r="A2886" s="167" t="s">
        <v>600</v>
      </c>
      <c r="B2886" s="109" t="s">
        <v>339</v>
      </c>
      <c r="C2886" s="53"/>
      <c r="D2886" s="112" t="s">
        <v>337</v>
      </c>
      <c r="E2886" s="53"/>
      <c r="F2886" s="53"/>
      <c r="G2886" s="190" t="s">
        <v>18</v>
      </c>
      <c r="H2886" s="28">
        <v>1.0</v>
      </c>
      <c r="I2886" s="190" t="s">
        <v>4</v>
      </c>
      <c r="J2886" s="195"/>
      <c r="K2886" s="190" t="s">
        <v>4</v>
      </c>
      <c r="L2886" s="195"/>
      <c r="M2886" s="53"/>
      <c r="N2886" s="53"/>
      <c r="O2886" s="53"/>
    </row>
    <row r="2887">
      <c r="A2887" s="167" t="s">
        <v>600</v>
      </c>
      <c r="B2887" s="109" t="s">
        <v>339</v>
      </c>
      <c r="C2887" s="53"/>
      <c r="D2887" s="112" t="s">
        <v>337</v>
      </c>
      <c r="E2887" s="53"/>
      <c r="F2887" s="53"/>
      <c r="G2887" s="190" t="s">
        <v>19</v>
      </c>
      <c r="H2887" s="28">
        <v>1.0</v>
      </c>
      <c r="I2887" s="190" t="s">
        <v>4</v>
      </c>
      <c r="J2887" s="195"/>
      <c r="K2887" s="190" t="s">
        <v>4</v>
      </c>
      <c r="L2887" s="195"/>
      <c r="M2887" s="53"/>
      <c r="N2887" s="53"/>
      <c r="O2887" s="53"/>
    </row>
    <row r="2888">
      <c r="A2888" s="167" t="s">
        <v>600</v>
      </c>
      <c r="B2888" s="109" t="s">
        <v>339</v>
      </c>
      <c r="C2888" s="53"/>
      <c r="D2888" s="112" t="s">
        <v>337</v>
      </c>
      <c r="E2888" s="53"/>
      <c r="F2888" s="53"/>
      <c r="G2888" s="190" t="s">
        <v>20</v>
      </c>
      <c r="H2888" s="28">
        <v>1.0</v>
      </c>
      <c r="I2888" s="190" t="s">
        <v>4</v>
      </c>
      <c r="J2888" s="56"/>
      <c r="K2888" s="190" t="s">
        <v>4</v>
      </c>
      <c r="L2888" s="56"/>
      <c r="M2888" s="53"/>
      <c r="N2888" s="53"/>
      <c r="O2888" s="53"/>
    </row>
    <row r="2889">
      <c r="A2889" s="167" t="s">
        <v>600</v>
      </c>
      <c r="B2889" s="109" t="s">
        <v>339</v>
      </c>
      <c r="C2889" s="53"/>
      <c r="D2889" s="112" t="s">
        <v>337</v>
      </c>
      <c r="E2889" s="53"/>
      <c r="F2889" s="53"/>
      <c r="G2889" s="190" t="s">
        <v>21</v>
      </c>
      <c r="H2889" s="28">
        <v>1.0</v>
      </c>
      <c r="I2889" s="190" t="s">
        <v>7</v>
      </c>
      <c r="J2889" s="56">
        <v>390.0</v>
      </c>
      <c r="K2889" s="190" t="s">
        <v>7</v>
      </c>
      <c r="L2889" s="56">
        <v>390.0</v>
      </c>
      <c r="M2889" s="53"/>
      <c r="N2889" s="53"/>
      <c r="O2889" s="53"/>
    </row>
    <row r="2890">
      <c r="A2890" s="167" t="s">
        <v>600</v>
      </c>
      <c r="B2890" s="109" t="s">
        <v>339</v>
      </c>
      <c r="C2890" s="53"/>
      <c r="D2890" s="112" t="s">
        <v>337</v>
      </c>
      <c r="E2890" s="53"/>
      <c r="F2890" s="53"/>
      <c r="G2890" s="190" t="s">
        <v>161</v>
      </c>
      <c r="H2890" s="28">
        <v>1.0</v>
      </c>
      <c r="I2890" s="190" t="s">
        <v>7</v>
      </c>
      <c r="J2890" s="195"/>
      <c r="K2890" s="190" t="s">
        <v>7</v>
      </c>
      <c r="L2890" s="195"/>
      <c r="M2890" s="53"/>
      <c r="N2890" s="53"/>
      <c r="O2890" s="53"/>
    </row>
    <row r="2891">
      <c r="A2891" s="167" t="s">
        <v>600</v>
      </c>
      <c r="B2891" s="109" t="s">
        <v>339</v>
      </c>
      <c r="C2891" s="53"/>
      <c r="D2891" s="112" t="s">
        <v>337</v>
      </c>
      <c r="E2891" s="53"/>
      <c r="F2891" s="53"/>
      <c r="G2891" s="190" t="s">
        <v>162</v>
      </c>
      <c r="H2891" s="28">
        <v>1.0</v>
      </c>
      <c r="I2891" s="190" t="s">
        <v>7</v>
      </c>
      <c r="J2891" s="195"/>
      <c r="K2891" s="190" t="s">
        <v>7</v>
      </c>
      <c r="L2891" s="195"/>
      <c r="M2891" s="53"/>
      <c r="N2891" s="53"/>
      <c r="O2891" s="53"/>
    </row>
    <row r="2892">
      <c r="A2892" s="167" t="s">
        <v>600</v>
      </c>
      <c r="B2892" s="109" t="s">
        <v>339</v>
      </c>
      <c r="C2892" s="53"/>
      <c r="D2892" s="112" t="s">
        <v>337</v>
      </c>
      <c r="E2892" s="53"/>
      <c r="F2892" s="53"/>
      <c r="G2892" s="190" t="s">
        <v>163</v>
      </c>
      <c r="H2892" s="28">
        <v>1.0</v>
      </c>
      <c r="I2892" s="190" t="s">
        <v>7</v>
      </c>
      <c r="J2892" s="195"/>
      <c r="K2892" s="190" t="s">
        <v>7</v>
      </c>
      <c r="L2892" s="195"/>
      <c r="M2892" s="53"/>
      <c r="N2892" s="53"/>
      <c r="O2892" s="53"/>
    </row>
    <row r="2893">
      <c r="A2893" s="167" t="s">
        <v>600</v>
      </c>
      <c r="B2893" s="109" t="s">
        <v>339</v>
      </c>
      <c r="C2893" s="53"/>
      <c r="D2893" s="112" t="s">
        <v>337</v>
      </c>
      <c r="E2893" s="53"/>
      <c r="F2893" s="53"/>
      <c r="G2893" s="190" t="s">
        <v>164</v>
      </c>
      <c r="H2893" s="28">
        <v>1.0</v>
      </c>
      <c r="I2893" s="190" t="s">
        <v>7</v>
      </c>
      <c r="J2893" s="195"/>
      <c r="K2893" s="190" t="s">
        <v>7</v>
      </c>
      <c r="L2893" s="195"/>
      <c r="M2893" s="53"/>
      <c r="N2893" s="53"/>
      <c r="O2893" s="53"/>
    </row>
    <row r="2894">
      <c r="A2894" s="167" t="s">
        <v>600</v>
      </c>
      <c r="B2894" s="109" t="s">
        <v>339</v>
      </c>
      <c r="C2894" s="53"/>
      <c r="D2894" s="112" t="s">
        <v>337</v>
      </c>
      <c r="E2894" s="53"/>
      <c r="F2894" s="53"/>
      <c r="G2894" s="190" t="s">
        <v>165</v>
      </c>
      <c r="H2894" s="28">
        <v>1.0</v>
      </c>
      <c r="I2894" s="190" t="s">
        <v>7</v>
      </c>
      <c r="J2894" s="195"/>
      <c r="K2894" s="190" t="s">
        <v>7</v>
      </c>
      <c r="L2894" s="195"/>
      <c r="M2894" s="53"/>
      <c r="N2894" s="53"/>
      <c r="O2894" s="53"/>
    </row>
    <row r="2895">
      <c r="A2895" s="167" t="s">
        <v>600</v>
      </c>
      <c r="B2895" s="109" t="s">
        <v>339</v>
      </c>
      <c r="C2895" s="53"/>
      <c r="D2895" s="112" t="s">
        <v>337</v>
      </c>
      <c r="E2895" s="53"/>
      <c r="F2895" s="53"/>
      <c r="G2895" s="190" t="s">
        <v>166</v>
      </c>
      <c r="H2895" s="28">
        <v>1.0</v>
      </c>
      <c r="I2895" s="190" t="s">
        <v>7</v>
      </c>
      <c r="J2895" s="195"/>
      <c r="K2895" s="190" t="s">
        <v>7</v>
      </c>
      <c r="L2895" s="195"/>
      <c r="M2895" s="53"/>
      <c r="N2895" s="53"/>
      <c r="O2895" s="53"/>
    </row>
    <row r="2896">
      <c r="A2896" s="167" t="s">
        <v>600</v>
      </c>
      <c r="B2896" s="109" t="s">
        <v>339</v>
      </c>
      <c r="C2896" s="53"/>
      <c r="D2896" s="112" t="s">
        <v>337</v>
      </c>
      <c r="E2896" s="53"/>
      <c r="F2896" s="53"/>
      <c r="G2896" s="190" t="s">
        <v>167</v>
      </c>
      <c r="H2896" s="28">
        <v>1.0</v>
      </c>
      <c r="I2896" s="190" t="s">
        <v>7</v>
      </c>
      <c r="J2896" s="195"/>
      <c r="K2896" s="190" t="s">
        <v>7</v>
      </c>
      <c r="L2896" s="195"/>
      <c r="M2896" s="53"/>
      <c r="N2896" s="53"/>
      <c r="O2896" s="53"/>
    </row>
    <row r="2897">
      <c r="A2897" s="167" t="s">
        <v>600</v>
      </c>
      <c r="B2897" s="109" t="s">
        <v>339</v>
      </c>
      <c r="C2897" s="53"/>
      <c r="D2897" s="112" t="s">
        <v>337</v>
      </c>
      <c r="E2897" s="53"/>
      <c r="F2897" s="53"/>
      <c r="G2897" s="190" t="s">
        <v>20</v>
      </c>
      <c r="H2897" s="28">
        <v>1.0</v>
      </c>
      <c r="I2897" s="190" t="s">
        <v>7</v>
      </c>
      <c r="J2897" s="195"/>
      <c r="K2897" s="190" t="s">
        <v>7</v>
      </c>
      <c r="L2897" s="195"/>
      <c r="M2897" s="53"/>
      <c r="N2897" s="53"/>
      <c r="O2897" s="53"/>
    </row>
    <row r="2898">
      <c r="A2898" s="167" t="s">
        <v>600</v>
      </c>
      <c r="B2898" s="109" t="s">
        <v>340</v>
      </c>
      <c r="C2898" s="53"/>
      <c r="D2898" s="112" t="s">
        <v>337</v>
      </c>
      <c r="E2898" s="53"/>
      <c r="F2898" s="53"/>
      <c r="G2898" s="190" t="s">
        <v>21</v>
      </c>
      <c r="H2898" s="28">
        <v>1.0</v>
      </c>
      <c r="I2898" s="190" t="s">
        <v>4</v>
      </c>
      <c r="J2898" s="56">
        <v>105.0</v>
      </c>
      <c r="K2898" s="190" t="s">
        <v>4</v>
      </c>
      <c r="L2898" s="56">
        <v>105.0</v>
      </c>
      <c r="M2898" s="53"/>
      <c r="N2898" s="53"/>
      <c r="O2898" s="53"/>
    </row>
    <row r="2899">
      <c r="A2899" s="167" t="s">
        <v>600</v>
      </c>
      <c r="B2899" s="109" t="s">
        <v>340</v>
      </c>
      <c r="C2899" s="53"/>
      <c r="D2899" s="112" t="s">
        <v>337</v>
      </c>
      <c r="E2899" s="53"/>
      <c r="F2899" s="53"/>
      <c r="G2899" s="190" t="s">
        <v>13</v>
      </c>
      <c r="H2899" s="28">
        <v>1.0</v>
      </c>
      <c r="I2899" s="190" t="s">
        <v>4</v>
      </c>
      <c r="J2899" s="195"/>
      <c r="K2899" s="190" t="s">
        <v>4</v>
      </c>
      <c r="L2899" s="195"/>
      <c r="M2899" s="53"/>
      <c r="N2899" s="53"/>
      <c r="O2899" s="53"/>
    </row>
    <row r="2900">
      <c r="A2900" s="167" t="s">
        <v>600</v>
      </c>
      <c r="B2900" s="109" t="s">
        <v>340</v>
      </c>
      <c r="C2900" s="53"/>
      <c r="D2900" s="112" t="s">
        <v>337</v>
      </c>
      <c r="E2900" s="53"/>
      <c r="F2900" s="53"/>
      <c r="G2900" s="149" t="s">
        <v>14</v>
      </c>
      <c r="H2900" s="28">
        <v>1.0</v>
      </c>
      <c r="I2900" s="190" t="s">
        <v>4</v>
      </c>
      <c r="J2900" s="195"/>
      <c r="K2900" s="190" t="s">
        <v>4</v>
      </c>
      <c r="L2900" s="195"/>
      <c r="M2900" s="53"/>
      <c r="N2900" s="53"/>
      <c r="O2900" s="53"/>
    </row>
    <row r="2901">
      <c r="A2901" s="167" t="s">
        <v>600</v>
      </c>
      <c r="B2901" s="109" t="s">
        <v>340</v>
      </c>
      <c r="C2901" s="53"/>
      <c r="D2901" s="112" t="s">
        <v>337</v>
      </c>
      <c r="E2901" s="53"/>
      <c r="F2901" s="53"/>
      <c r="G2901" s="190" t="s">
        <v>15</v>
      </c>
      <c r="H2901" s="28">
        <v>1.0</v>
      </c>
      <c r="I2901" s="190" t="s">
        <v>4</v>
      </c>
      <c r="J2901" s="195"/>
      <c r="K2901" s="190" t="s">
        <v>4</v>
      </c>
      <c r="L2901" s="195"/>
      <c r="M2901" s="53"/>
      <c r="N2901" s="53"/>
      <c r="O2901" s="53"/>
    </row>
    <row r="2902">
      <c r="A2902" s="167" t="s">
        <v>600</v>
      </c>
      <c r="B2902" s="109" t="s">
        <v>340</v>
      </c>
      <c r="C2902" s="53"/>
      <c r="D2902" s="112" t="s">
        <v>337</v>
      </c>
      <c r="E2902" s="53"/>
      <c r="F2902" s="53"/>
      <c r="G2902" s="190" t="s">
        <v>16</v>
      </c>
      <c r="H2902" s="28">
        <v>1.0</v>
      </c>
      <c r="I2902" s="190" t="s">
        <v>4</v>
      </c>
      <c r="J2902" s="195"/>
      <c r="K2902" s="190" t="s">
        <v>4</v>
      </c>
      <c r="L2902" s="195"/>
      <c r="M2902" s="53"/>
      <c r="N2902" s="53"/>
      <c r="O2902" s="53"/>
    </row>
    <row r="2903">
      <c r="A2903" s="167" t="s">
        <v>600</v>
      </c>
      <c r="B2903" s="109" t="s">
        <v>340</v>
      </c>
      <c r="C2903" s="53"/>
      <c r="D2903" s="112" t="s">
        <v>337</v>
      </c>
      <c r="E2903" s="53"/>
      <c r="F2903" s="53"/>
      <c r="G2903" s="190" t="s">
        <v>17</v>
      </c>
      <c r="H2903" s="28">
        <v>1.0</v>
      </c>
      <c r="I2903" s="190" t="s">
        <v>4</v>
      </c>
      <c r="J2903" s="195"/>
      <c r="K2903" s="190" t="s">
        <v>4</v>
      </c>
      <c r="L2903" s="195"/>
      <c r="M2903" s="53"/>
      <c r="N2903" s="53"/>
      <c r="O2903" s="53"/>
    </row>
    <row r="2904">
      <c r="A2904" s="167" t="s">
        <v>600</v>
      </c>
      <c r="B2904" s="109" t="s">
        <v>340</v>
      </c>
      <c r="C2904" s="53"/>
      <c r="D2904" s="112" t="s">
        <v>337</v>
      </c>
      <c r="E2904" s="53"/>
      <c r="F2904" s="53"/>
      <c r="G2904" s="190" t="s">
        <v>18</v>
      </c>
      <c r="H2904" s="28">
        <v>1.0</v>
      </c>
      <c r="I2904" s="190" t="s">
        <v>4</v>
      </c>
      <c r="J2904" s="56"/>
      <c r="K2904" s="190" t="s">
        <v>4</v>
      </c>
      <c r="L2904" s="56"/>
      <c r="M2904" s="53"/>
      <c r="N2904" s="53"/>
      <c r="O2904" s="53"/>
    </row>
    <row r="2905">
      <c r="A2905" s="167" t="s">
        <v>600</v>
      </c>
      <c r="B2905" s="109" t="s">
        <v>340</v>
      </c>
      <c r="C2905" s="53"/>
      <c r="D2905" s="112" t="s">
        <v>337</v>
      </c>
      <c r="E2905" s="53"/>
      <c r="F2905" s="53"/>
      <c r="G2905" s="190" t="s">
        <v>19</v>
      </c>
      <c r="H2905" s="28">
        <v>1.0</v>
      </c>
      <c r="I2905" s="190" t="s">
        <v>4</v>
      </c>
      <c r="J2905" s="56"/>
      <c r="K2905" s="190" t="s">
        <v>4</v>
      </c>
      <c r="L2905" s="56"/>
      <c r="M2905" s="53"/>
      <c r="N2905" s="53"/>
      <c r="O2905" s="53"/>
    </row>
    <row r="2906">
      <c r="A2906" s="167" t="s">
        <v>600</v>
      </c>
      <c r="B2906" s="109" t="s">
        <v>340</v>
      </c>
      <c r="C2906" s="53"/>
      <c r="D2906" s="112" t="s">
        <v>337</v>
      </c>
      <c r="E2906" s="53"/>
      <c r="F2906" s="53"/>
      <c r="G2906" s="190" t="s">
        <v>20</v>
      </c>
      <c r="H2906" s="28">
        <v>1.0</v>
      </c>
      <c r="I2906" s="190" t="s">
        <v>4</v>
      </c>
      <c r="J2906" s="56"/>
      <c r="K2906" s="190" t="s">
        <v>4</v>
      </c>
      <c r="L2906" s="56"/>
      <c r="M2906" s="53"/>
      <c r="N2906" s="53"/>
      <c r="O2906" s="53"/>
    </row>
    <row r="2907">
      <c r="A2907" s="167" t="s">
        <v>600</v>
      </c>
      <c r="B2907" s="109" t="s">
        <v>340</v>
      </c>
      <c r="C2907" s="53"/>
      <c r="D2907" s="112" t="s">
        <v>337</v>
      </c>
      <c r="E2907" s="53"/>
      <c r="F2907" s="53"/>
      <c r="G2907" s="190" t="s">
        <v>21</v>
      </c>
      <c r="H2907" s="28">
        <v>1.0</v>
      </c>
      <c r="I2907" s="190" t="s">
        <v>7</v>
      </c>
      <c r="J2907" s="56">
        <v>800.0</v>
      </c>
      <c r="K2907" s="190" t="s">
        <v>7</v>
      </c>
      <c r="L2907" s="56">
        <v>800.0</v>
      </c>
      <c r="M2907" s="53"/>
      <c r="N2907" s="53"/>
      <c r="O2907" s="53"/>
    </row>
    <row r="2908">
      <c r="A2908" s="167" t="s">
        <v>600</v>
      </c>
      <c r="B2908" s="109" t="s">
        <v>340</v>
      </c>
      <c r="C2908" s="53"/>
      <c r="D2908" s="112" t="s">
        <v>337</v>
      </c>
      <c r="E2908" s="53"/>
      <c r="F2908" s="53"/>
      <c r="G2908" s="190" t="s">
        <v>161</v>
      </c>
      <c r="H2908" s="28">
        <v>1.0</v>
      </c>
      <c r="I2908" s="190" t="s">
        <v>7</v>
      </c>
      <c r="J2908" s="56"/>
      <c r="K2908" s="190" t="s">
        <v>7</v>
      </c>
      <c r="L2908" s="56"/>
      <c r="M2908" s="53"/>
      <c r="N2908" s="53"/>
      <c r="O2908" s="53"/>
    </row>
    <row r="2909">
      <c r="A2909" s="167" t="s">
        <v>600</v>
      </c>
      <c r="B2909" s="109" t="s">
        <v>340</v>
      </c>
      <c r="C2909" s="53"/>
      <c r="D2909" s="112" t="s">
        <v>337</v>
      </c>
      <c r="E2909" s="53"/>
      <c r="F2909" s="53"/>
      <c r="G2909" s="190" t="s">
        <v>162</v>
      </c>
      <c r="H2909" s="28">
        <v>1.0</v>
      </c>
      <c r="I2909" s="190" t="s">
        <v>7</v>
      </c>
      <c r="J2909" s="56"/>
      <c r="K2909" s="190" t="s">
        <v>7</v>
      </c>
      <c r="L2909" s="56"/>
      <c r="M2909" s="53"/>
      <c r="N2909" s="53"/>
      <c r="O2909" s="53"/>
    </row>
    <row r="2910">
      <c r="A2910" s="167" t="s">
        <v>600</v>
      </c>
      <c r="B2910" s="109" t="s">
        <v>340</v>
      </c>
      <c r="C2910" s="53"/>
      <c r="D2910" s="112" t="s">
        <v>337</v>
      </c>
      <c r="E2910" s="53"/>
      <c r="F2910" s="53"/>
      <c r="G2910" s="190" t="s">
        <v>163</v>
      </c>
      <c r="H2910" s="28">
        <v>1.0</v>
      </c>
      <c r="I2910" s="190" t="s">
        <v>7</v>
      </c>
      <c r="J2910" s="195"/>
      <c r="K2910" s="190" t="s">
        <v>7</v>
      </c>
      <c r="L2910" s="195"/>
      <c r="M2910" s="53"/>
      <c r="N2910" s="53"/>
      <c r="O2910" s="53"/>
    </row>
    <row r="2911">
      <c r="A2911" s="167" t="s">
        <v>600</v>
      </c>
      <c r="B2911" s="109" t="s">
        <v>340</v>
      </c>
      <c r="C2911" s="53"/>
      <c r="D2911" s="112" t="s">
        <v>337</v>
      </c>
      <c r="E2911" s="53"/>
      <c r="F2911" s="53"/>
      <c r="G2911" s="190" t="s">
        <v>164</v>
      </c>
      <c r="H2911" s="28">
        <v>1.0</v>
      </c>
      <c r="I2911" s="190" t="s">
        <v>7</v>
      </c>
      <c r="J2911" s="195"/>
      <c r="K2911" s="190" t="s">
        <v>7</v>
      </c>
      <c r="L2911" s="195"/>
      <c r="M2911" s="53"/>
      <c r="N2911" s="53"/>
      <c r="O2911" s="53"/>
    </row>
    <row r="2912">
      <c r="A2912" s="167" t="s">
        <v>600</v>
      </c>
      <c r="B2912" s="109" t="s">
        <v>340</v>
      </c>
      <c r="C2912" s="53"/>
      <c r="D2912" s="112" t="s">
        <v>337</v>
      </c>
      <c r="E2912" s="53"/>
      <c r="F2912" s="53"/>
      <c r="G2912" s="190" t="s">
        <v>165</v>
      </c>
      <c r="H2912" s="28">
        <v>1.0</v>
      </c>
      <c r="I2912" s="190" t="s">
        <v>7</v>
      </c>
      <c r="J2912" s="195"/>
      <c r="K2912" s="190" t="s">
        <v>7</v>
      </c>
      <c r="L2912" s="195"/>
      <c r="M2912" s="53"/>
      <c r="N2912" s="53"/>
      <c r="O2912" s="53"/>
    </row>
    <row r="2913">
      <c r="A2913" s="167" t="s">
        <v>600</v>
      </c>
      <c r="B2913" s="109" t="s">
        <v>340</v>
      </c>
      <c r="C2913" s="53"/>
      <c r="D2913" s="112" t="s">
        <v>337</v>
      </c>
      <c r="E2913" s="53"/>
      <c r="F2913" s="53"/>
      <c r="G2913" s="190" t="s">
        <v>166</v>
      </c>
      <c r="H2913" s="28">
        <v>1.0</v>
      </c>
      <c r="I2913" s="190" t="s">
        <v>7</v>
      </c>
      <c r="J2913" s="195"/>
      <c r="K2913" s="190" t="s">
        <v>7</v>
      </c>
      <c r="L2913" s="195"/>
      <c r="M2913" s="53"/>
      <c r="N2913" s="53"/>
      <c r="O2913" s="53"/>
    </row>
    <row r="2914">
      <c r="A2914" s="167" t="s">
        <v>600</v>
      </c>
      <c r="B2914" s="109" t="s">
        <v>340</v>
      </c>
      <c r="C2914" s="53"/>
      <c r="D2914" s="112" t="s">
        <v>337</v>
      </c>
      <c r="E2914" s="53"/>
      <c r="F2914" s="53"/>
      <c r="G2914" s="190" t="s">
        <v>167</v>
      </c>
      <c r="H2914" s="28">
        <v>1.0</v>
      </c>
      <c r="I2914" s="190" t="s">
        <v>7</v>
      </c>
      <c r="J2914" s="195"/>
      <c r="K2914" s="190" t="s">
        <v>7</v>
      </c>
      <c r="L2914" s="195"/>
      <c r="M2914" s="53"/>
      <c r="N2914" s="53"/>
      <c r="O2914" s="53"/>
    </row>
    <row r="2915">
      <c r="A2915" s="167" t="s">
        <v>600</v>
      </c>
      <c r="B2915" s="109" t="s">
        <v>340</v>
      </c>
      <c r="C2915" s="53"/>
      <c r="D2915" s="112" t="s">
        <v>337</v>
      </c>
      <c r="E2915" s="53"/>
      <c r="F2915" s="53"/>
      <c r="G2915" s="190" t="s">
        <v>20</v>
      </c>
      <c r="H2915" s="28">
        <v>1.0</v>
      </c>
      <c r="I2915" s="190" t="s">
        <v>7</v>
      </c>
      <c r="J2915" s="195"/>
      <c r="K2915" s="190" t="s">
        <v>7</v>
      </c>
      <c r="L2915" s="195"/>
      <c r="M2915" s="53"/>
      <c r="N2915" s="53"/>
      <c r="O2915" s="53"/>
    </row>
    <row r="2916">
      <c r="A2916" s="167" t="s">
        <v>600</v>
      </c>
      <c r="B2916" s="243" t="s">
        <v>341</v>
      </c>
      <c r="C2916" s="53"/>
      <c r="D2916" s="244" t="s">
        <v>337</v>
      </c>
      <c r="E2916" s="53"/>
      <c r="F2916" s="53"/>
      <c r="G2916" s="190" t="s">
        <v>21</v>
      </c>
      <c r="H2916" s="28">
        <v>1.0</v>
      </c>
      <c r="I2916" s="243" t="s">
        <v>4</v>
      </c>
      <c r="J2916" s="192">
        <v>215.0</v>
      </c>
      <c r="K2916" s="243" t="s">
        <v>4</v>
      </c>
      <c r="L2916" s="192">
        <v>215.0</v>
      </c>
      <c r="M2916" s="53"/>
      <c r="N2916" s="53"/>
      <c r="O2916" s="53"/>
    </row>
    <row r="2917">
      <c r="A2917" s="167" t="s">
        <v>600</v>
      </c>
      <c r="B2917" s="243" t="s">
        <v>341</v>
      </c>
      <c r="C2917" s="53"/>
      <c r="D2917" s="244" t="s">
        <v>337</v>
      </c>
      <c r="E2917" s="53"/>
      <c r="F2917" s="53"/>
      <c r="G2917" s="190" t="s">
        <v>13</v>
      </c>
      <c r="H2917" s="28">
        <v>1.0</v>
      </c>
      <c r="I2917" s="190" t="s">
        <v>4</v>
      </c>
      <c r="J2917" s="191"/>
      <c r="K2917" s="190" t="s">
        <v>4</v>
      </c>
      <c r="L2917" s="191"/>
      <c r="M2917" s="53"/>
      <c r="N2917" s="53"/>
      <c r="O2917" s="53"/>
    </row>
    <row r="2918">
      <c r="A2918" s="167" t="s">
        <v>600</v>
      </c>
      <c r="B2918" s="243" t="s">
        <v>341</v>
      </c>
      <c r="C2918" s="53"/>
      <c r="D2918" s="244" t="s">
        <v>337</v>
      </c>
      <c r="E2918" s="53"/>
      <c r="F2918" s="53"/>
      <c r="G2918" s="190" t="s">
        <v>14</v>
      </c>
      <c r="H2918" s="28">
        <v>1.0</v>
      </c>
      <c r="I2918" s="190" t="s">
        <v>4</v>
      </c>
      <c r="J2918" s="191"/>
      <c r="K2918" s="190" t="s">
        <v>4</v>
      </c>
      <c r="L2918" s="191"/>
      <c r="M2918" s="53"/>
      <c r="N2918" s="53"/>
      <c r="O2918" s="53"/>
    </row>
    <row r="2919">
      <c r="A2919" s="167" t="s">
        <v>600</v>
      </c>
      <c r="B2919" s="243" t="s">
        <v>341</v>
      </c>
      <c r="C2919" s="53"/>
      <c r="D2919" s="244" t="s">
        <v>337</v>
      </c>
      <c r="E2919" s="53"/>
      <c r="F2919" s="53"/>
      <c r="G2919" s="190" t="s">
        <v>15</v>
      </c>
      <c r="H2919" s="28">
        <v>1.0</v>
      </c>
      <c r="I2919" s="190" t="s">
        <v>4</v>
      </c>
      <c r="J2919" s="191"/>
      <c r="K2919" s="190" t="s">
        <v>4</v>
      </c>
      <c r="L2919" s="191"/>
      <c r="M2919" s="53"/>
      <c r="N2919" s="53"/>
      <c r="O2919" s="53"/>
    </row>
    <row r="2920">
      <c r="A2920" s="167" t="s">
        <v>600</v>
      </c>
      <c r="B2920" s="243" t="s">
        <v>341</v>
      </c>
      <c r="C2920" s="53"/>
      <c r="D2920" s="244" t="s">
        <v>337</v>
      </c>
      <c r="E2920" s="53"/>
      <c r="F2920" s="53"/>
      <c r="G2920" s="190" t="s">
        <v>16</v>
      </c>
      <c r="H2920" s="28">
        <v>1.0</v>
      </c>
      <c r="I2920" s="190" t="s">
        <v>4</v>
      </c>
      <c r="J2920" s="191"/>
      <c r="K2920" s="190" t="s">
        <v>4</v>
      </c>
      <c r="L2920" s="191"/>
      <c r="M2920" s="53"/>
      <c r="N2920" s="53"/>
      <c r="O2920" s="53"/>
    </row>
    <row r="2921">
      <c r="A2921" s="167" t="s">
        <v>600</v>
      </c>
      <c r="B2921" s="243" t="s">
        <v>341</v>
      </c>
      <c r="C2921" s="53"/>
      <c r="D2921" s="244" t="s">
        <v>337</v>
      </c>
      <c r="E2921" s="53"/>
      <c r="F2921" s="53"/>
      <c r="G2921" s="190" t="s">
        <v>17</v>
      </c>
      <c r="H2921" s="28">
        <v>1.0</v>
      </c>
      <c r="I2921" s="190" t="s">
        <v>4</v>
      </c>
      <c r="J2921" s="191"/>
      <c r="K2921" s="190" t="s">
        <v>4</v>
      </c>
      <c r="L2921" s="191"/>
      <c r="M2921" s="53"/>
      <c r="N2921" s="53"/>
      <c r="O2921" s="53"/>
    </row>
    <row r="2922">
      <c r="A2922" s="167" t="s">
        <v>600</v>
      </c>
      <c r="B2922" s="243" t="s">
        <v>341</v>
      </c>
      <c r="C2922" s="53"/>
      <c r="D2922" s="244" t="s">
        <v>337</v>
      </c>
      <c r="E2922" s="53"/>
      <c r="F2922" s="53"/>
      <c r="G2922" s="190" t="s">
        <v>18</v>
      </c>
      <c r="H2922" s="28">
        <v>1.0</v>
      </c>
      <c r="I2922" s="190" t="s">
        <v>4</v>
      </c>
      <c r="J2922" s="191"/>
      <c r="K2922" s="190" t="s">
        <v>4</v>
      </c>
      <c r="L2922" s="191"/>
      <c r="M2922" s="53"/>
      <c r="N2922" s="53"/>
      <c r="O2922" s="53"/>
    </row>
    <row r="2923">
      <c r="A2923" s="167" t="s">
        <v>600</v>
      </c>
      <c r="B2923" s="243" t="s">
        <v>341</v>
      </c>
      <c r="C2923" s="53"/>
      <c r="D2923" s="244" t="s">
        <v>337</v>
      </c>
      <c r="E2923" s="53"/>
      <c r="F2923" s="53"/>
      <c r="G2923" s="190" t="s">
        <v>19</v>
      </c>
      <c r="H2923" s="28">
        <v>1.0</v>
      </c>
      <c r="I2923" s="190" t="s">
        <v>4</v>
      </c>
      <c r="J2923" s="191"/>
      <c r="K2923" s="190" t="s">
        <v>4</v>
      </c>
      <c r="L2923" s="191"/>
      <c r="M2923" s="53"/>
      <c r="N2923" s="53"/>
      <c r="O2923" s="53"/>
    </row>
    <row r="2924">
      <c r="A2924" s="167" t="s">
        <v>600</v>
      </c>
      <c r="B2924" s="243" t="s">
        <v>341</v>
      </c>
      <c r="C2924" s="53"/>
      <c r="D2924" s="244" t="s">
        <v>337</v>
      </c>
      <c r="E2924" s="53"/>
      <c r="F2924" s="53"/>
      <c r="G2924" s="190" t="s">
        <v>20</v>
      </c>
      <c r="H2924" s="28">
        <v>1.0</v>
      </c>
      <c r="I2924" s="190" t="s">
        <v>4</v>
      </c>
      <c r="J2924" s="191"/>
      <c r="K2924" s="190" t="s">
        <v>4</v>
      </c>
      <c r="L2924" s="191"/>
      <c r="M2924" s="53"/>
      <c r="N2924" s="53"/>
      <c r="O2924" s="53"/>
    </row>
    <row r="2925">
      <c r="A2925" s="167" t="s">
        <v>600</v>
      </c>
      <c r="B2925" s="243" t="s">
        <v>341</v>
      </c>
      <c r="C2925" s="53"/>
      <c r="D2925" s="244" t="s">
        <v>337</v>
      </c>
      <c r="E2925" s="53"/>
      <c r="F2925" s="53"/>
      <c r="G2925" s="190" t="s">
        <v>21</v>
      </c>
      <c r="H2925" s="28">
        <v>1.0</v>
      </c>
      <c r="I2925" s="190" t="s">
        <v>7</v>
      </c>
      <c r="J2925" s="191">
        <v>2235.0</v>
      </c>
      <c r="K2925" s="190" t="s">
        <v>7</v>
      </c>
      <c r="L2925" s="191">
        <v>2235.0</v>
      </c>
      <c r="M2925" s="53"/>
      <c r="N2925" s="53"/>
      <c r="O2925" s="53"/>
    </row>
    <row r="2926">
      <c r="A2926" s="167" t="s">
        <v>600</v>
      </c>
      <c r="B2926" s="243" t="s">
        <v>341</v>
      </c>
      <c r="C2926" s="53"/>
      <c r="D2926" s="244" t="s">
        <v>337</v>
      </c>
      <c r="E2926" s="53"/>
      <c r="F2926" s="53"/>
      <c r="G2926" s="190" t="s">
        <v>161</v>
      </c>
      <c r="H2926" s="28">
        <v>1.0</v>
      </c>
      <c r="I2926" s="190" t="s">
        <v>7</v>
      </c>
      <c r="J2926" s="191"/>
      <c r="K2926" s="190" t="s">
        <v>7</v>
      </c>
      <c r="L2926" s="191"/>
      <c r="M2926" s="53"/>
      <c r="N2926" s="53"/>
      <c r="O2926" s="53"/>
    </row>
    <row r="2927">
      <c r="A2927" s="167" t="s">
        <v>600</v>
      </c>
      <c r="B2927" s="243" t="s">
        <v>341</v>
      </c>
      <c r="C2927" s="53"/>
      <c r="D2927" s="244" t="s">
        <v>337</v>
      </c>
      <c r="E2927" s="53"/>
      <c r="F2927" s="53"/>
      <c r="G2927" s="190" t="s">
        <v>162</v>
      </c>
      <c r="H2927" s="28">
        <v>1.0</v>
      </c>
      <c r="I2927" s="190" t="s">
        <v>7</v>
      </c>
      <c r="J2927" s="191"/>
      <c r="K2927" s="190" t="s">
        <v>7</v>
      </c>
      <c r="L2927" s="191"/>
      <c r="M2927" s="53"/>
      <c r="N2927" s="53"/>
      <c r="O2927" s="53"/>
    </row>
    <row r="2928">
      <c r="A2928" s="167" t="s">
        <v>600</v>
      </c>
      <c r="B2928" s="243" t="s">
        <v>341</v>
      </c>
      <c r="C2928" s="53"/>
      <c r="D2928" s="244" t="s">
        <v>337</v>
      </c>
      <c r="E2928" s="53"/>
      <c r="F2928" s="53"/>
      <c r="G2928" s="190" t="s">
        <v>163</v>
      </c>
      <c r="H2928" s="28">
        <v>1.0</v>
      </c>
      <c r="I2928" s="190" t="s">
        <v>7</v>
      </c>
      <c r="J2928" s="191"/>
      <c r="K2928" s="190" t="s">
        <v>7</v>
      </c>
      <c r="L2928" s="191"/>
      <c r="M2928" s="53"/>
      <c r="N2928" s="53"/>
      <c r="O2928" s="53"/>
    </row>
    <row r="2929">
      <c r="A2929" s="167" t="s">
        <v>600</v>
      </c>
      <c r="B2929" s="243" t="s">
        <v>341</v>
      </c>
      <c r="C2929" s="53"/>
      <c r="D2929" s="244" t="s">
        <v>337</v>
      </c>
      <c r="E2929" s="53"/>
      <c r="F2929" s="53"/>
      <c r="G2929" s="190" t="s">
        <v>164</v>
      </c>
      <c r="H2929" s="28">
        <v>1.0</v>
      </c>
      <c r="I2929" s="190" t="s">
        <v>7</v>
      </c>
      <c r="J2929" s="191"/>
      <c r="K2929" s="190" t="s">
        <v>7</v>
      </c>
      <c r="L2929" s="191"/>
      <c r="M2929" s="53"/>
      <c r="N2929" s="53"/>
      <c r="O2929" s="53"/>
    </row>
    <row r="2930">
      <c r="A2930" s="167" t="s">
        <v>600</v>
      </c>
      <c r="B2930" s="243" t="s">
        <v>341</v>
      </c>
      <c r="C2930" s="53"/>
      <c r="D2930" s="244" t="s">
        <v>337</v>
      </c>
      <c r="E2930" s="53"/>
      <c r="F2930" s="53"/>
      <c r="G2930" s="190" t="s">
        <v>165</v>
      </c>
      <c r="H2930" s="28">
        <v>1.0</v>
      </c>
      <c r="I2930" s="190" t="s">
        <v>7</v>
      </c>
      <c r="J2930" s="191"/>
      <c r="K2930" s="190" t="s">
        <v>7</v>
      </c>
      <c r="L2930" s="191"/>
      <c r="M2930" s="53"/>
      <c r="N2930" s="53"/>
      <c r="O2930" s="53"/>
    </row>
    <row r="2931">
      <c r="A2931" s="167" t="s">
        <v>600</v>
      </c>
      <c r="B2931" s="243" t="s">
        <v>341</v>
      </c>
      <c r="C2931" s="53"/>
      <c r="D2931" s="244" t="s">
        <v>337</v>
      </c>
      <c r="E2931" s="53"/>
      <c r="F2931" s="53"/>
      <c r="G2931" s="190" t="s">
        <v>166</v>
      </c>
      <c r="H2931" s="28">
        <v>1.0</v>
      </c>
      <c r="I2931" s="190" t="s">
        <v>7</v>
      </c>
      <c r="J2931" s="191"/>
      <c r="K2931" s="190" t="s">
        <v>7</v>
      </c>
      <c r="L2931" s="191"/>
      <c r="M2931" s="53"/>
      <c r="N2931" s="53"/>
      <c r="O2931" s="53"/>
    </row>
    <row r="2932">
      <c r="A2932" s="167" t="s">
        <v>600</v>
      </c>
      <c r="B2932" s="243" t="s">
        <v>341</v>
      </c>
      <c r="C2932" s="53"/>
      <c r="D2932" s="244" t="s">
        <v>337</v>
      </c>
      <c r="E2932" s="53"/>
      <c r="F2932" s="53"/>
      <c r="G2932" s="190" t="s">
        <v>167</v>
      </c>
      <c r="H2932" s="28">
        <v>1.0</v>
      </c>
      <c r="I2932" s="190" t="s">
        <v>7</v>
      </c>
      <c r="J2932" s="191"/>
      <c r="K2932" s="190" t="s">
        <v>7</v>
      </c>
      <c r="L2932" s="191"/>
      <c r="M2932" s="53"/>
      <c r="N2932" s="53"/>
      <c r="O2932" s="53"/>
    </row>
    <row r="2933">
      <c r="A2933" s="167" t="s">
        <v>600</v>
      </c>
      <c r="B2933" s="243" t="s">
        <v>341</v>
      </c>
      <c r="C2933" s="53"/>
      <c r="D2933" s="244" t="s">
        <v>337</v>
      </c>
      <c r="E2933" s="53"/>
      <c r="F2933" s="53"/>
      <c r="G2933" s="190" t="s">
        <v>20</v>
      </c>
      <c r="H2933" s="28">
        <v>1.0</v>
      </c>
      <c r="I2933" s="190" t="s">
        <v>7</v>
      </c>
      <c r="J2933" s="191"/>
      <c r="K2933" s="190" t="s">
        <v>7</v>
      </c>
      <c r="L2933" s="191"/>
      <c r="M2933" s="53"/>
      <c r="N2933" s="53"/>
      <c r="O2933" s="53"/>
    </row>
    <row r="2934">
      <c r="A2934" s="167" t="s">
        <v>600</v>
      </c>
      <c r="B2934" s="243" t="s">
        <v>342</v>
      </c>
      <c r="C2934" s="53"/>
      <c r="D2934" s="244" t="s">
        <v>343</v>
      </c>
      <c r="E2934" s="53"/>
      <c r="F2934" s="53"/>
      <c r="G2934" s="190" t="s">
        <v>21</v>
      </c>
      <c r="H2934" s="28">
        <v>1.0</v>
      </c>
      <c r="I2934" s="243" t="s">
        <v>4</v>
      </c>
      <c r="J2934" s="192">
        <v>80.0</v>
      </c>
      <c r="K2934" s="243" t="s">
        <v>4</v>
      </c>
      <c r="L2934" s="192">
        <v>80.0</v>
      </c>
      <c r="M2934" s="53"/>
      <c r="N2934" s="53"/>
      <c r="O2934" s="53"/>
    </row>
    <row r="2935">
      <c r="A2935" s="167" t="s">
        <v>600</v>
      </c>
      <c r="B2935" s="243" t="s">
        <v>342</v>
      </c>
      <c r="C2935" s="53"/>
      <c r="D2935" s="244" t="s">
        <v>343</v>
      </c>
      <c r="E2935" s="53"/>
      <c r="F2935" s="53"/>
      <c r="G2935" s="190" t="s">
        <v>13</v>
      </c>
      <c r="H2935" s="28">
        <v>1.0</v>
      </c>
      <c r="I2935" s="190" t="s">
        <v>4</v>
      </c>
      <c r="J2935" s="191"/>
      <c r="K2935" s="190" t="s">
        <v>4</v>
      </c>
      <c r="L2935" s="191"/>
      <c r="M2935" s="53"/>
      <c r="N2935" s="53"/>
      <c r="O2935" s="53"/>
    </row>
    <row r="2936">
      <c r="A2936" s="167" t="s">
        <v>600</v>
      </c>
      <c r="B2936" s="243" t="s">
        <v>342</v>
      </c>
      <c r="C2936" s="53"/>
      <c r="D2936" s="244" t="s">
        <v>343</v>
      </c>
      <c r="E2936" s="53"/>
      <c r="F2936" s="53"/>
      <c r="G2936" s="190" t="s">
        <v>14</v>
      </c>
      <c r="H2936" s="28">
        <v>1.0</v>
      </c>
      <c r="I2936" s="190" t="s">
        <v>4</v>
      </c>
      <c r="J2936" s="191"/>
      <c r="K2936" s="190" t="s">
        <v>4</v>
      </c>
      <c r="L2936" s="191"/>
      <c r="M2936" s="53"/>
      <c r="N2936" s="53"/>
      <c r="O2936" s="53"/>
    </row>
    <row r="2937">
      <c r="A2937" s="167" t="s">
        <v>600</v>
      </c>
      <c r="B2937" s="243" t="s">
        <v>342</v>
      </c>
      <c r="C2937" s="53"/>
      <c r="D2937" s="244" t="s">
        <v>343</v>
      </c>
      <c r="E2937" s="53"/>
      <c r="F2937" s="53"/>
      <c r="G2937" s="190" t="s">
        <v>15</v>
      </c>
      <c r="H2937" s="28">
        <v>1.0</v>
      </c>
      <c r="I2937" s="190" t="s">
        <v>4</v>
      </c>
      <c r="J2937" s="191"/>
      <c r="K2937" s="190" t="s">
        <v>4</v>
      </c>
      <c r="L2937" s="191"/>
      <c r="M2937" s="53"/>
      <c r="N2937" s="53"/>
      <c r="O2937" s="53"/>
    </row>
    <row r="2938">
      <c r="A2938" s="167" t="s">
        <v>600</v>
      </c>
      <c r="B2938" s="243" t="s">
        <v>342</v>
      </c>
      <c r="C2938" s="53"/>
      <c r="D2938" s="244" t="s">
        <v>343</v>
      </c>
      <c r="E2938" s="53"/>
      <c r="F2938" s="53"/>
      <c r="G2938" s="190" t="s">
        <v>16</v>
      </c>
      <c r="H2938" s="28">
        <v>1.0</v>
      </c>
      <c r="I2938" s="190" t="s">
        <v>4</v>
      </c>
      <c r="J2938" s="191"/>
      <c r="K2938" s="190" t="s">
        <v>4</v>
      </c>
      <c r="L2938" s="191"/>
      <c r="M2938" s="53"/>
      <c r="N2938" s="53"/>
      <c r="O2938" s="53"/>
    </row>
    <row r="2939">
      <c r="A2939" s="167" t="s">
        <v>600</v>
      </c>
      <c r="B2939" s="243" t="s">
        <v>342</v>
      </c>
      <c r="C2939" s="53"/>
      <c r="D2939" s="244" t="s">
        <v>343</v>
      </c>
      <c r="E2939" s="53"/>
      <c r="F2939" s="53"/>
      <c r="G2939" s="190" t="s">
        <v>17</v>
      </c>
      <c r="H2939" s="28">
        <v>1.0</v>
      </c>
      <c r="I2939" s="190" t="s">
        <v>4</v>
      </c>
      <c r="J2939" s="191"/>
      <c r="K2939" s="190" t="s">
        <v>4</v>
      </c>
      <c r="L2939" s="191"/>
      <c r="M2939" s="53"/>
      <c r="N2939" s="53"/>
      <c r="O2939" s="53"/>
    </row>
    <row r="2940">
      <c r="A2940" s="167" t="s">
        <v>600</v>
      </c>
      <c r="B2940" s="243" t="s">
        <v>342</v>
      </c>
      <c r="C2940" s="53"/>
      <c r="D2940" s="244" t="s">
        <v>343</v>
      </c>
      <c r="E2940" s="53"/>
      <c r="F2940" s="53"/>
      <c r="G2940" s="190" t="s">
        <v>18</v>
      </c>
      <c r="H2940" s="28">
        <v>1.0</v>
      </c>
      <c r="I2940" s="190" t="s">
        <v>4</v>
      </c>
      <c r="J2940" s="191"/>
      <c r="K2940" s="190" t="s">
        <v>4</v>
      </c>
      <c r="L2940" s="191"/>
      <c r="M2940" s="53"/>
      <c r="N2940" s="53"/>
      <c r="O2940" s="53"/>
    </row>
    <row r="2941">
      <c r="A2941" s="167" t="s">
        <v>600</v>
      </c>
      <c r="B2941" s="243" t="s">
        <v>342</v>
      </c>
      <c r="C2941" s="53"/>
      <c r="D2941" s="244" t="s">
        <v>343</v>
      </c>
      <c r="E2941" s="53"/>
      <c r="F2941" s="53"/>
      <c r="G2941" s="190" t="s">
        <v>19</v>
      </c>
      <c r="H2941" s="28">
        <v>1.0</v>
      </c>
      <c r="I2941" s="190" t="s">
        <v>4</v>
      </c>
      <c r="J2941" s="191"/>
      <c r="K2941" s="190" t="s">
        <v>4</v>
      </c>
      <c r="L2941" s="191"/>
      <c r="M2941" s="53"/>
      <c r="N2941" s="53"/>
      <c r="O2941" s="53"/>
    </row>
    <row r="2942">
      <c r="A2942" s="167" t="s">
        <v>600</v>
      </c>
      <c r="B2942" s="243" t="s">
        <v>342</v>
      </c>
      <c r="C2942" s="53"/>
      <c r="D2942" s="244" t="s">
        <v>343</v>
      </c>
      <c r="E2942" s="53"/>
      <c r="F2942" s="53"/>
      <c r="G2942" s="190" t="s">
        <v>20</v>
      </c>
      <c r="H2942" s="28">
        <v>1.0</v>
      </c>
      <c r="I2942" s="190" t="s">
        <v>4</v>
      </c>
      <c r="J2942" s="191"/>
      <c r="K2942" s="190" t="s">
        <v>4</v>
      </c>
      <c r="L2942" s="191"/>
      <c r="M2942" s="53"/>
      <c r="N2942" s="53"/>
      <c r="O2942" s="53"/>
    </row>
    <row r="2943">
      <c r="A2943" s="167" t="s">
        <v>600</v>
      </c>
      <c r="B2943" s="243" t="s">
        <v>342</v>
      </c>
      <c r="C2943" s="53"/>
      <c r="D2943" s="244" t="s">
        <v>343</v>
      </c>
      <c r="E2943" s="53"/>
      <c r="F2943" s="53"/>
      <c r="G2943" s="190" t="s">
        <v>21</v>
      </c>
      <c r="H2943" s="28">
        <v>1.0</v>
      </c>
      <c r="I2943" s="190" t="s">
        <v>7</v>
      </c>
      <c r="J2943" s="191">
        <v>500.0</v>
      </c>
      <c r="K2943" s="190" t="s">
        <v>7</v>
      </c>
      <c r="L2943" s="191">
        <v>500.0</v>
      </c>
      <c r="M2943" s="53"/>
      <c r="N2943" s="53"/>
      <c r="O2943" s="53"/>
    </row>
    <row r="2944">
      <c r="A2944" s="167" t="s">
        <v>600</v>
      </c>
      <c r="B2944" s="243" t="s">
        <v>342</v>
      </c>
      <c r="C2944" s="53"/>
      <c r="D2944" s="244" t="s">
        <v>343</v>
      </c>
      <c r="E2944" s="53"/>
      <c r="F2944" s="53"/>
      <c r="G2944" s="190" t="s">
        <v>161</v>
      </c>
      <c r="H2944" s="28">
        <v>1.0</v>
      </c>
      <c r="I2944" s="190" t="s">
        <v>7</v>
      </c>
      <c r="J2944" s="191"/>
      <c r="K2944" s="190" t="s">
        <v>7</v>
      </c>
      <c r="L2944" s="191"/>
      <c r="M2944" s="53"/>
      <c r="N2944" s="53"/>
      <c r="O2944" s="53"/>
    </row>
    <row r="2945">
      <c r="A2945" s="167" t="s">
        <v>600</v>
      </c>
      <c r="B2945" s="243" t="s">
        <v>342</v>
      </c>
      <c r="C2945" s="53"/>
      <c r="D2945" s="244" t="s">
        <v>343</v>
      </c>
      <c r="E2945" s="53"/>
      <c r="F2945" s="53"/>
      <c r="G2945" s="190" t="s">
        <v>162</v>
      </c>
      <c r="H2945" s="28">
        <v>1.0</v>
      </c>
      <c r="I2945" s="190" t="s">
        <v>7</v>
      </c>
      <c r="J2945" s="191"/>
      <c r="K2945" s="190" t="s">
        <v>7</v>
      </c>
      <c r="L2945" s="191"/>
      <c r="M2945" s="53"/>
      <c r="N2945" s="53"/>
      <c r="O2945" s="53"/>
    </row>
    <row r="2946">
      <c r="A2946" s="167" t="s">
        <v>600</v>
      </c>
      <c r="B2946" s="243" t="s">
        <v>342</v>
      </c>
      <c r="C2946" s="53"/>
      <c r="D2946" s="244" t="s">
        <v>343</v>
      </c>
      <c r="E2946" s="53"/>
      <c r="F2946" s="53"/>
      <c r="G2946" s="190" t="s">
        <v>163</v>
      </c>
      <c r="H2946" s="28">
        <v>1.0</v>
      </c>
      <c r="I2946" s="190" t="s">
        <v>7</v>
      </c>
      <c r="J2946" s="191"/>
      <c r="K2946" s="190" t="s">
        <v>7</v>
      </c>
      <c r="L2946" s="191"/>
      <c r="M2946" s="53"/>
      <c r="N2946" s="53"/>
      <c r="O2946" s="53"/>
    </row>
    <row r="2947">
      <c r="A2947" s="167" t="s">
        <v>600</v>
      </c>
      <c r="B2947" s="243" t="s">
        <v>342</v>
      </c>
      <c r="C2947" s="53"/>
      <c r="D2947" s="244" t="s">
        <v>343</v>
      </c>
      <c r="E2947" s="53"/>
      <c r="F2947" s="53"/>
      <c r="G2947" s="190" t="s">
        <v>164</v>
      </c>
      <c r="H2947" s="28">
        <v>1.0</v>
      </c>
      <c r="I2947" s="190" t="s">
        <v>7</v>
      </c>
      <c r="J2947" s="191"/>
      <c r="K2947" s="190" t="s">
        <v>7</v>
      </c>
      <c r="L2947" s="191"/>
      <c r="M2947" s="53"/>
      <c r="N2947" s="53"/>
      <c r="O2947" s="53"/>
    </row>
    <row r="2948">
      <c r="A2948" s="167" t="s">
        <v>600</v>
      </c>
      <c r="B2948" s="243" t="s">
        <v>342</v>
      </c>
      <c r="C2948" s="53"/>
      <c r="D2948" s="244" t="s">
        <v>343</v>
      </c>
      <c r="E2948" s="53"/>
      <c r="F2948" s="53"/>
      <c r="G2948" s="190" t="s">
        <v>165</v>
      </c>
      <c r="H2948" s="28">
        <v>1.0</v>
      </c>
      <c r="I2948" s="190" t="s">
        <v>7</v>
      </c>
      <c r="J2948" s="191"/>
      <c r="K2948" s="190" t="s">
        <v>7</v>
      </c>
      <c r="L2948" s="191"/>
      <c r="M2948" s="53"/>
      <c r="N2948" s="53"/>
      <c r="O2948" s="53"/>
    </row>
    <row r="2949">
      <c r="A2949" s="167" t="s">
        <v>600</v>
      </c>
      <c r="B2949" s="243" t="s">
        <v>342</v>
      </c>
      <c r="C2949" s="53"/>
      <c r="D2949" s="244" t="s">
        <v>343</v>
      </c>
      <c r="E2949" s="53"/>
      <c r="F2949" s="53"/>
      <c r="G2949" s="190" t="s">
        <v>166</v>
      </c>
      <c r="H2949" s="28">
        <v>1.0</v>
      </c>
      <c r="I2949" s="190" t="s">
        <v>7</v>
      </c>
      <c r="J2949" s="191"/>
      <c r="K2949" s="190" t="s">
        <v>7</v>
      </c>
      <c r="L2949" s="191"/>
      <c r="M2949" s="53"/>
      <c r="N2949" s="53"/>
      <c r="O2949" s="53"/>
    </row>
    <row r="2950">
      <c r="A2950" s="167" t="s">
        <v>600</v>
      </c>
      <c r="B2950" s="243" t="s">
        <v>342</v>
      </c>
      <c r="C2950" s="53"/>
      <c r="D2950" s="244" t="s">
        <v>343</v>
      </c>
      <c r="E2950" s="53"/>
      <c r="F2950" s="53"/>
      <c r="G2950" s="190" t="s">
        <v>167</v>
      </c>
      <c r="H2950" s="28">
        <v>1.0</v>
      </c>
      <c r="I2950" s="190" t="s">
        <v>7</v>
      </c>
      <c r="J2950" s="191"/>
      <c r="K2950" s="190" t="s">
        <v>7</v>
      </c>
      <c r="L2950" s="191"/>
      <c r="M2950" s="53"/>
      <c r="N2950" s="53"/>
      <c r="O2950" s="53"/>
    </row>
    <row r="2951">
      <c r="A2951" s="167" t="s">
        <v>600</v>
      </c>
      <c r="B2951" s="243" t="s">
        <v>342</v>
      </c>
      <c r="C2951" s="53"/>
      <c r="D2951" s="244" t="s">
        <v>343</v>
      </c>
      <c r="E2951" s="53"/>
      <c r="F2951" s="53"/>
      <c r="G2951" s="190" t="s">
        <v>20</v>
      </c>
      <c r="H2951" s="28">
        <v>1.0</v>
      </c>
      <c r="I2951" s="190" t="s">
        <v>7</v>
      </c>
      <c r="J2951" s="191"/>
      <c r="K2951" s="190" t="s">
        <v>7</v>
      </c>
      <c r="L2951" s="191"/>
      <c r="M2951" s="53"/>
      <c r="N2951" s="53"/>
      <c r="O2951" s="53"/>
    </row>
    <row r="2952">
      <c r="A2952" s="167" t="s">
        <v>600</v>
      </c>
      <c r="B2952" s="243" t="s">
        <v>344</v>
      </c>
      <c r="C2952" s="53"/>
      <c r="D2952" s="244" t="s">
        <v>345</v>
      </c>
      <c r="E2952" s="53"/>
      <c r="F2952" s="53"/>
      <c r="G2952" s="190" t="s">
        <v>21</v>
      </c>
      <c r="H2952" s="28">
        <v>1.0</v>
      </c>
      <c r="I2952" s="243" t="s">
        <v>4</v>
      </c>
      <c r="J2952" s="192">
        <v>30.0</v>
      </c>
      <c r="K2952" s="243" t="s">
        <v>4</v>
      </c>
      <c r="L2952" s="192">
        <v>30.0</v>
      </c>
      <c r="M2952" s="53"/>
      <c r="N2952" s="53"/>
      <c r="O2952" s="53"/>
    </row>
    <row r="2953">
      <c r="A2953" s="167" t="s">
        <v>600</v>
      </c>
      <c r="B2953" s="243" t="s">
        <v>344</v>
      </c>
      <c r="C2953" s="53"/>
      <c r="D2953" s="244" t="s">
        <v>345</v>
      </c>
      <c r="E2953" s="53"/>
      <c r="F2953" s="53"/>
      <c r="G2953" s="190" t="s">
        <v>13</v>
      </c>
      <c r="H2953" s="28">
        <v>1.0</v>
      </c>
      <c r="I2953" s="190" t="s">
        <v>4</v>
      </c>
      <c r="J2953" s="191"/>
      <c r="K2953" s="190" t="s">
        <v>4</v>
      </c>
      <c r="L2953" s="191"/>
      <c r="M2953" s="53"/>
      <c r="N2953" s="53"/>
      <c r="O2953" s="53"/>
    </row>
    <row r="2954">
      <c r="A2954" s="167" t="s">
        <v>600</v>
      </c>
      <c r="B2954" s="243" t="s">
        <v>344</v>
      </c>
      <c r="C2954" s="53"/>
      <c r="D2954" s="244" t="s">
        <v>345</v>
      </c>
      <c r="E2954" s="53"/>
      <c r="F2954" s="53"/>
      <c r="G2954" s="190" t="s">
        <v>14</v>
      </c>
      <c r="H2954" s="28">
        <v>1.0</v>
      </c>
      <c r="I2954" s="190" t="s">
        <v>4</v>
      </c>
      <c r="J2954" s="191"/>
      <c r="K2954" s="190" t="s">
        <v>4</v>
      </c>
      <c r="L2954" s="191"/>
      <c r="M2954" s="53"/>
      <c r="N2954" s="53"/>
      <c r="O2954" s="53"/>
    </row>
    <row r="2955">
      <c r="A2955" s="167" t="s">
        <v>600</v>
      </c>
      <c r="B2955" s="243" t="s">
        <v>344</v>
      </c>
      <c r="C2955" s="53"/>
      <c r="D2955" s="244" t="s">
        <v>345</v>
      </c>
      <c r="E2955" s="53"/>
      <c r="F2955" s="53"/>
      <c r="G2955" s="190" t="s">
        <v>15</v>
      </c>
      <c r="H2955" s="28">
        <v>1.0</v>
      </c>
      <c r="I2955" s="190" t="s">
        <v>4</v>
      </c>
      <c r="J2955" s="191"/>
      <c r="K2955" s="190" t="s">
        <v>4</v>
      </c>
      <c r="L2955" s="191"/>
      <c r="M2955" s="53"/>
      <c r="N2955" s="53"/>
      <c r="O2955" s="53"/>
    </row>
    <row r="2956">
      <c r="A2956" s="167" t="s">
        <v>600</v>
      </c>
      <c r="B2956" s="243" t="s">
        <v>344</v>
      </c>
      <c r="C2956" s="53"/>
      <c r="D2956" s="244" t="s">
        <v>345</v>
      </c>
      <c r="E2956" s="53"/>
      <c r="F2956" s="53"/>
      <c r="G2956" s="190" t="s">
        <v>16</v>
      </c>
      <c r="H2956" s="28">
        <v>1.0</v>
      </c>
      <c r="I2956" s="190" t="s">
        <v>4</v>
      </c>
      <c r="J2956" s="191"/>
      <c r="K2956" s="190" t="s">
        <v>4</v>
      </c>
      <c r="L2956" s="191"/>
      <c r="M2956" s="53"/>
      <c r="N2956" s="53"/>
      <c r="O2956" s="53"/>
    </row>
    <row r="2957">
      <c r="A2957" s="167" t="s">
        <v>600</v>
      </c>
      <c r="B2957" s="243" t="s">
        <v>344</v>
      </c>
      <c r="C2957" s="53"/>
      <c r="D2957" s="244" t="s">
        <v>345</v>
      </c>
      <c r="E2957" s="53"/>
      <c r="F2957" s="53"/>
      <c r="G2957" s="190" t="s">
        <v>17</v>
      </c>
      <c r="H2957" s="28">
        <v>1.0</v>
      </c>
      <c r="I2957" s="190" t="s">
        <v>4</v>
      </c>
      <c r="J2957" s="191"/>
      <c r="K2957" s="190" t="s">
        <v>4</v>
      </c>
      <c r="L2957" s="191"/>
      <c r="M2957" s="53"/>
      <c r="N2957" s="53"/>
      <c r="O2957" s="53"/>
    </row>
    <row r="2958">
      <c r="A2958" s="167" t="s">
        <v>600</v>
      </c>
      <c r="B2958" s="243" t="s">
        <v>344</v>
      </c>
      <c r="C2958" s="53"/>
      <c r="D2958" s="244" t="s">
        <v>345</v>
      </c>
      <c r="E2958" s="53"/>
      <c r="F2958" s="53"/>
      <c r="G2958" s="190" t="s">
        <v>18</v>
      </c>
      <c r="H2958" s="28">
        <v>1.0</v>
      </c>
      <c r="I2958" s="190" t="s">
        <v>4</v>
      </c>
      <c r="J2958" s="191"/>
      <c r="K2958" s="190" t="s">
        <v>4</v>
      </c>
      <c r="L2958" s="191"/>
      <c r="M2958" s="53"/>
      <c r="N2958" s="53"/>
      <c r="O2958" s="53"/>
    </row>
    <row r="2959">
      <c r="A2959" s="167" t="s">
        <v>600</v>
      </c>
      <c r="B2959" s="243" t="s">
        <v>344</v>
      </c>
      <c r="C2959" s="53"/>
      <c r="D2959" s="244" t="s">
        <v>345</v>
      </c>
      <c r="E2959" s="53"/>
      <c r="F2959" s="53"/>
      <c r="G2959" s="190" t="s">
        <v>19</v>
      </c>
      <c r="H2959" s="28">
        <v>1.0</v>
      </c>
      <c r="I2959" s="190" t="s">
        <v>4</v>
      </c>
      <c r="J2959" s="191"/>
      <c r="K2959" s="190" t="s">
        <v>4</v>
      </c>
      <c r="L2959" s="191"/>
      <c r="M2959" s="53"/>
      <c r="N2959" s="53"/>
      <c r="O2959" s="53"/>
    </row>
    <row r="2960">
      <c r="A2960" s="167" t="s">
        <v>600</v>
      </c>
      <c r="B2960" s="243" t="s">
        <v>344</v>
      </c>
      <c r="C2960" s="53"/>
      <c r="D2960" s="244" t="s">
        <v>345</v>
      </c>
      <c r="E2960" s="53"/>
      <c r="F2960" s="53"/>
      <c r="G2960" s="190" t="s">
        <v>20</v>
      </c>
      <c r="H2960" s="28">
        <v>1.0</v>
      </c>
      <c r="I2960" s="190" t="s">
        <v>4</v>
      </c>
      <c r="J2960" s="191"/>
      <c r="K2960" s="190" t="s">
        <v>4</v>
      </c>
      <c r="L2960" s="191"/>
      <c r="M2960" s="53"/>
      <c r="N2960" s="53"/>
      <c r="O2960" s="53"/>
    </row>
    <row r="2961">
      <c r="A2961" s="167" t="s">
        <v>600</v>
      </c>
      <c r="B2961" s="243" t="s">
        <v>344</v>
      </c>
      <c r="C2961" s="53"/>
      <c r="D2961" s="244" t="s">
        <v>345</v>
      </c>
      <c r="E2961" s="53"/>
      <c r="F2961" s="53"/>
      <c r="G2961" s="190" t="s">
        <v>21</v>
      </c>
      <c r="H2961" s="28">
        <v>1.0</v>
      </c>
      <c r="I2961" s="190" t="s">
        <v>7</v>
      </c>
      <c r="J2961" s="191">
        <v>0.0</v>
      </c>
      <c r="K2961" s="190" t="s">
        <v>7</v>
      </c>
      <c r="L2961" s="191">
        <v>0.0</v>
      </c>
      <c r="M2961" s="53"/>
      <c r="N2961" s="53"/>
      <c r="O2961" s="53"/>
    </row>
    <row r="2962">
      <c r="A2962" s="167" t="s">
        <v>600</v>
      </c>
      <c r="B2962" s="243" t="s">
        <v>344</v>
      </c>
      <c r="C2962" s="53"/>
      <c r="D2962" s="244" t="s">
        <v>345</v>
      </c>
      <c r="E2962" s="53"/>
      <c r="F2962" s="53"/>
      <c r="G2962" s="190" t="s">
        <v>161</v>
      </c>
      <c r="H2962" s="28">
        <v>1.0</v>
      </c>
      <c r="I2962" s="190" t="s">
        <v>7</v>
      </c>
      <c r="J2962" s="191"/>
      <c r="K2962" s="190" t="s">
        <v>7</v>
      </c>
      <c r="L2962" s="191"/>
      <c r="M2962" s="53"/>
      <c r="N2962" s="53"/>
      <c r="O2962" s="53"/>
    </row>
    <row r="2963">
      <c r="A2963" s="167" t="s">
        <v>600</v>
      </c>
      <c r="B2963" s="243" t="s">
        <v>344</v>
      </c>
      <c r="C2963" s="53"/>
      <c r="D2963" s="244" t="s">
        <v>345</v>
      </c>
      <c r="E2963" s="53"/>
      <c r="F2963" s="53"/>
      <c r="G2963" s="190" t="s">
        <v>162</v>
      </c>
      <c r="H2963" s="28">
        <v>1.0</v>
      </c>
      <c r="I2963" s="190" t="s">
        <v>7</v>
      </c>
      <c r="J2963" s="191"/>
      <c r="K2963" s="190" t="s">
        <v>7</v>
      </c>
      <c r="L2963" s="191"/>
      <c r="M2963" s="53"/>
      <c r="N2963" s="53"/>
      <c r="O2963" s="53"/>
    </row>
    <row r="2964">
      <c r="A2964" s="167" t="s">
        <v>600</v>
      </c>
      <c r="B2964" s="243" t="s">
        <v>344</v>
      </c>
      <c r="C2964" s="53"/>
      <c r="D2964" s="244" t="s">
        <v>345</v>
      </c>
      <c r="E2964" s="53"/>
      <c r="F2964" s="53"/>
      <c r="G2964" s="190" t="s">
        <v>163</v>
      </c>
      <c r="H2964" s="28">
        <v>1.0</v>
      </c>
      <c r="I2964" s="190" t="s">
        <v>7</v>
      </c>
      <c r="J2964" s="191"/>
      <c r="K2964" s="190" t="s">
        <v>7</v>
      </c>
      <c r="L2964" s="191"/>
      <c r="M2964" s="53"/>
      <c r="N2964" s="53"/>
      <c r="O2964" s="53"/>
    </row>
    <row r="2965">
      <c r="A2965" s="167" t="s">
        <v>600</v>
      </c>
      <c r="B2965" s="243" t="s">
        <v>344</v>
      </c>
      <c r="C2965" s="53"/>
      <c r="D2965" s="244" t="s">
        <v>345</v>
      </c>
      <c r="E2965" s="53"/>
      <c r="F2965" s="53"/>
      <c r="G2965" s="190" t="s">
        <v>164</v>
      </c>
      <c r="H2965" s="28">
        <v>1.0</v>
      </c>
      <c r="I2965" s="190" t="s">
        <v>7</v>
      </c>
      <c r="J2965" s="191"/>
      <c r="K2965" s="190" t="s">
        <v>7</v>
      </c>
      <c r="L2965" s="191"/>
      <c r="M2965" s="53"/>
      <c r="N2965" s="53"/>
      <c r="O2965" s="53"/>
    </row>
    <row r="2966">
      <c r="A2966" s="167" t="s">
        <v>600</v>
      </c>
      <c r="B2966" s="243" t="s">
        <v>344</v>
      </c>
      <c r="C2966" s="53"/>
      <c r="D2966" s="244" t="s">
        <v>345</v>
      </c>
      <c r="E2966" s="53"/>
      <c r="F2966" s="53"/>
      <c r="G2966" s="190" t="s">
        <v>165</v>
      </c>
      <c r="H2966" s="28">
        <v>1.0</v>
      </c>
      <c r="I2966" s="190" t="s">
        <v>7</v>
      </c>
      <c r="J2966" s="191"/>
      <c r="K2966" s="190" t="s">
        <v>7</v>
      </c>
      <c r="L2966" s="191"/>
      <c r="M2966" s="53"/>
      <c r="N2966" s="53"/>
      <c r="O2966" s="53"/>
    </row>
    <row r="2967">
      <c r="A2967" s="167" t="s">
        <v>600</v>
      </c>
      <c r="B2967" s="243" t="s">
        <v>344</v>
      </c>
      <c r="C2967" s="53"/>
      <c r="D2967" s="244" t="s">
        <v>345</v>
      </c>
      <c r="E2967" s="53"/>
      <c r="F2967" s="53"/>
      <c r="G2967" s="190" t="s">
        <v>166</v>
      </c>
      <c r="H2967" s="28">
        <v>1.0</v>
      </c>
      <c r="I2967" s="190" t="s">
        <v>7</v>
      </c>
      <c r="J2967" s="191"/>
      <c r="K2967" s="190" t="s">
        <v>7</v>
      </c>
      <c r="L2967" s="191"/>
      <c r="M2967" s="53"/>
      <c r="N2967" s="53"/>
      <c r="O2967" s="53"/>
    </row>
    <row r="2968">
      <c r="A2968" s="167" t="s">
        <v>600</v>
      </c>
      <c r="B2968" s="243" t="s">
        <v>344</v>
      </c>
      <c r="C2968" s="53"/>
      <c r="D2968" s="244" t="s">
        <v>345</v>
      </c>
      <c r="E2968" s="53"/>
      <c r="F2968" s="53"/>
      <c r="G2968" s="190" t="s">
        <v>167</v>
      </c>
      <c r="H2968" s="28">
        <v>1.0</v>
      </c>
      <c r="I2968" s="190" t="s">
        <v>7</v>
      </c>
      <c r="J2968" s="191"/>
      <c r="K2968" s="190" t="s">
        <v>7</v>
      </c>
      <c r="L2968" s="191"/>
      <c r="M2968" s="53"/>
      <c r="N2968" s="53"/>
      <c r="O2968" s="53"/>
    </row>
    <row r="2969">
      <c r="A2969" s="167" t="s">
        <v>600</v>
      </c>
      <c r="B2969" s="243" t="s">
        <v>344</v>
      </c>
      <c r="C2969" s="53"/>
      <c r="D2969" s="244" t="s">
        <v>345</v>
      </c>
      <c r="E2969" s="53"/>
      <c r="F2969" s="53"/>
      <c r="G2969" s="190" t="s">
        <v>20</v>
      </c>
      <c r="H2969" s="28">
        <v>1.0</v>
      </c>
      <c r="I2969" s="190" t="s">
        <v>7</v>
      </c>
      <c r="J2969" s="191"/>
      <c r="K2969" s="190" t="s">
        <v>7</v>
      </c>
      <c r="L2969" s="191"/>
      <c r="M2969" s="53"/>
      <c r="N2969" s="53"/>
      <c r="O2969" s="53"/>
    </row>
    <row r="2970">
      <c r="A2970" s="167" t="s">
        <v>600</v>
      </c>
      <c r="B2970" s="243" t="s">
        <v>346</v>
      </c>
      <c r="C2970" s="53"/>
      <c r="D2970" s="261"/>
      <c r="E2970" s="53"/>
      <c r="F2970" s="53"/>
      <c r="G2970" s="190" t="s">
        <v>21</v>
      </c>
      <c r="H2970" s="28">
        <v>1.0</v>
      </c>
      <c r="I2970" s="243" t="s">
        <v>4</v>
      </c>
      <c r="J2970" s="192">
        <v>150.0</v>
      </c>
      <c r="K2970" s="243" t="s">
        <v>4</v>
      </c>
      <c r="L2970" s="192">
        <v>150.0</v>
      </c>
      <c r="M2970" s="53"/>
      <c r="N2970" s="53"/>
      <c r="O2970" s="53"/>
    </row>
    <row r="2971">
      <c r="A2971" s="167" t="s">
        <v>600</v>
      </c>
      <c r="B2971" s="243" t="s">
        <v>346</v>
      </c>
      <c r="C2971" s="53"/>
      <c r="D2971" s="261"/>
      <c r="E2971" s="53"/>
      <c r="F2971" s="53"/>
      <c r="G2971" s="190" t="s">
        <v>13</v>
      </c>
      <c r="H2971" s="28">
        <v>1.0</v>
      </c>
      <c r="I2971" s="190" t="s">
        <v>4</v>
      </c>
      <c r="J2971" s="191"/>
      <c r="K2971" s="190" t="s">
        <v>4</v>
      </c>
      <c r="L2971" s="191"/>
      <c r="M2971" s="53"/>
      <c r="N2971" s="53"/>
      <c r="O2971" s="53"/>
    </row>
    <row r="2972">
      <c r="A2972" s="167" t="s">
        <v>600</v>
      </c>
      <c r="B2972" s="243" t="s">
        <v>346</v>
      </c>
      <c r="C2972" s="53"/>
      <c r="D2972" s="261"/>
      <c r="E2972" s="53"/>
      <c r="F2972" s="53"/>
      <c r="G2972" s="190" t="s">
        <v>14</v>
      </c>
      <c r="H2972" s="28">
        <v>1.0</v>
      </c>
      <c r="I2972" s="190" t="s">
        <v>4</v>
      </c>
      <c r="J2972" s="191"/>
      <c r="K2972" s="190" t="s">
        <v>4</v>
      </c>
      <c r="L2972" s="191"/>
      <c r="M2972" s="53"/>
      <c r="N2972" s="53"/>
      <c r="O2972" s="53"/>
    </row>
    <row r="2973">
      <c r="A2973" s="167" t="s">
        <v>600</v>
      </c>
      <c r="B2973" s="243" t="s">
        <v>346</v>
      </c>
      <c r="C2973" s="53"/>
      <c r="D2973" s="261"/>
      <c r="E2973" s="53"/>
      <c r="F2973" s="53"/>
      <c r="G2973" s="190" t="s">
        <v>15</v>
      </c>
      <c r="H2973" s="28">
        <v>1.0</v>
      </c>
      <c r="I2973" s="190" t="s">
        <v>4</v>
      </c>
      <c r="J2973" s="191"/>
      <c r="K2973" s="190" t="s">
        <v>4</v>
      </c>
      <c r="L2973" s="191"/>
      <c r="M2973" s="53"/>
      <c r="N2973" s="53"/>
      <c r="O2973" s="53"/>
    </row>
    <row r="2974">
      <c r="A2974" s="167" t="s">
        <v>600</v>
      </c>
      <c r="B2974" s="243" t="s">
        <v>346</v>
      </c>
      <c r="C2974" s="53"/>
      <c r="D2974" s="261"/>
      <c r="E2974" s="53"/>
      <c r="F2974" s="53"/>
      <c r="G2974" s="190" t="s">
        <v>16</v>
      </c>
      <c r="H2974" s="28">
        <v>1.0</v>
      </c>
      <c r="I2974" s="190" t="s">
        <v>4</v>
      </c>
      <c r="J2974" s="191"/>
      <c r="K2974" s="190" t="s">
        <v>4</v>
      </c>
      <c r="L2974" s="191"/>
      <c r="M2974" s="53"/>
      <c r="N2974" s="53"/>
      <c r="O2974" s="53"/>
    </row>
    <row r="2975">
      <c r="A2975" s="167" t="s">
        <v>600</v>
      </c>
      <c r="B2975" s="243" t="s">
        <v>346</v>
      </c>
      <c r="C2975" s="53"/>
      <c r="D2975" s="261"/>
      <c r="E2975" s="53"/>
      <c r="F2975" s="53"/>
      <c r="G2975" s="190" t="s">
        <v>17</v>
      </c>
      <c r="H2975" s="28">
        <v>1.0</v>
      </c>
      <c r="I2975" s="190" t="s">
        <v>4</v>
      </c>
      <c r="J2975" s="191"/>
      <c r="K2975" s="190" t="s">
        <v>4</v>
      </c>
      <c r="L2975" s="191"/>
      <c r="M2975" s="53"/>
      <c r="N2975" s="53"/>
      <c r="O2975" s="53"/>
    </row>
    <row r="2976">
      <c r="A2976" s="167" t="s">
        <v>600</v>
      </c>
      <c r="B2976" s="243" t="s">
        <v>346</v>
      </c>
      <c r="C2976" s="53"/>
      <c r="D2976" s="261"/>
      <c r="E2976" s="53"/>
      <c r="F2976" s="53"/>
      <c r="G2976" s="190" t="s">
        <v>18</v>
      </c>
      <c r="H2976" s="28">
        <v>1.0</v>
      </c>
      <c r="I2976" s="190" t="s">
        <v>4</v>
      </c>
      <c r="J2976" s="191"/>
      <c r="K2976" s="190" t="s">
        <v>4</v>
      </c>
      <c r="L2976" s="191"/>
      <c r="M2976" s="53"/>
      <c r="N2976" s="53"/>
      <c r="O2976" s="53"/>
    </row>
    <row r="2977">
      <c r="A2977" s="167" t="s">
        <v>600</v>
      </c>
      <c r="B2977" s="243" t="s">
        <v>346</v>
      </c>
      <c r="C2977" s="53"/>
      <c r="D2977" s="261"/>
      <c r="E2977" s="53"/>
      <c r="F2977" s="53"/>
      <c r="G2977" s="190" t="s">
        <v>19</v>
      </c>
      <c r="H2977" s="28">
        <v>1.0</v>
      </c>
      <c r="I2977" s="190" t="s">
        <v>4</v>
      </c>
      <c r="J2977" s="191"/>
      <c r="K2977" s="190" t="s">
        <v>4</v>
      </c>
      <c r="L2977" s="191"/>
      <c r="M2977" s="53"/>
      <c r="N2977" s="53"/>
      <c r="O2977" s="53"/>
    </row>
    <row r="2978">
      <c r="A2978" s="167" t="s">
        <v>600</v>
      </c>
      <c r="B2978" s="243" t="s">
        <v>346</v>
      </c>
      <c r="C2978" s="53"/>
      <c r="D2978" s="261"/>
      <c r="E2978" s="53"/>
      <c r="F2978" s="53"/>
      <c r="G2978" s="190" t="s">
        <v>20</v>
      </c>
      <c r="H2978" s="28">
        <v>1.0</v>
      </c>
      <c r="I2978" s="190" t="s">
        <v>4</v>
      </c>
      <c r="J2978" s="191"/>
      <c r="K2978" s="190" t="s">
        <v>4</v>
      </c>
      <c r="L2978" s="191"/>
      <c r="M2978" s="53"/>
      <c r="N2978" s="53"/>
      <c r="O2978" s="53"/>
    </row>
    <row r="2979">
      <c r="A2979" s="167" t="s">
        <v>600</v>
      </c>
      <c r="B2979" s="243" t="s">
        <v>346</v>
      </c>
      <c r="C2979" s="53"/>
      <c r="D2979" s="261"/>
      <c r="E2979" s="53"/>
      <c r="F2979" s="53"/>
      <c r="G2979" s="190" t="s">
        <v>21</v>
      </c>
      <c r="H2979" s="28">
        <v>1.0</v>
      </c>
      <c r="I2979" s="190" t="s">
        <v>7</v>
      </c>
      <c r="J2979" s="191">
        <v>1700.0</v>
      </c>
      <c r="K2979" s="190" t="s">
        <v>7</v>
      </c>
      <c r="L2979" s="191">
        <v>1700.0</v>
      </c>
      <c r="M2979" s="53"/>
      <c r="N2979" s="53"/>
      <c r="O2979" s="53"/>
    </row>
    <row r="2980">
      <c r="A2980" s="167" t="s">
        <v>600</v>
      </c>
      <c r="B2980" s="243" t="s">
        <v>346</v>
      </c>
      <c r="C2980" s="53"/>
      <c r="D2980" s="261"/>
      <c r="E2980" s="53"/>
      <c r="F2980" s="53"/>
      <c r="G2980" s="190" t="s">
        <v>161</v>
      </c>
      <c r="H2980" s="28">
        <v>1.0</v>
      </c>
      <c r="I2980" s="190" t="s">
        <v>7</v>
      </c>
      <c r="J2980" s="191"/>
      <c r="K2980" s="190" t="s">
        <v>7</v>
      </c>
      <c r="L2980" s="191"/>
      <c r="M2980" s="53"/>
      <c r="N2980" s="53"/>
      <c r="O2980" s="53"/>
    </row>
    <row r="2981">
      <c r="A2981" s="167" t="s">
        <v>600</v>
      </c>
      <c r="B2981" s="243" t="s">
        <v>346</v>
      </c>
      <c r="C2981" s="53"/>
      <c r="D2981" s="261"/>
      <c r="E2981" s="53"/>
      <c r="F2981" s="53"/>
      <c r="G2981" s="190" t="s">
        <v>162</v>
      </c>
      <c r="H2981" s="28">
        <v>1.0</v>
      </c>
      <c r="I2981" s="190" t="s">
        <v>7</v>
      </c>
      <c r="J2981" s="191"/>
      <c r="K2981" s="190" t="s">
        <v>7</v>
      </c>
      <c r="L2981" s="191"/>
      <c r="M2981" s="53"/>
      <c r="N2981" s="53"/>
      <c r="O2981" s="53"/>
    </row>
    <row r="2982">
      <c r="A2982" s="167" t="s">
        <v>600</v>
      </c>
      <c r="B2982" s="243" t="s">
        <v>346</v>
      </c>
      <c r="C2982" s="53"/>
      <c r="D2982" s="261"/>
      <c r="E2982" s="53"/>
      <c r="F2982" s="53"/>
      <c r="G2982" s="190" t="s">
        <v>163</v>
      </c>
      <c r="H2982" s="28">
        <v>1.0</v>
      </c>
      <c r="I2982" s="190" t="s">
        <v>7</v>
      </c>
      <c r="J2982" s="191"/>
      <c r="K2982" s="190" t="s">
        <v>7</v>
      </c>
      <c r="L2982" s="191"/>
      <c r="M2982" s="53"/>
      <c r="N2982" s="53"/>
      <c r="O2982" s="53"/>
    </row>
    <row r="2983">
      <c r="A2983" s="167" t="s">
        <v>600</v>
      </c>
      <c r="B2983" s="243" t="s">
        <v>346</v>
      </c>
      <c r="C2983" s="53"/>
      <c r="D2983" s="261"/>
      <c r="E2983" s="53"/>
      <c r="F2983" s="53"/>
      <c r="G2983" s="190" t="s">
        <v>164</v>
      </c>
      <c r="H2983" s="28">
        <v>1.0</v>
      </c>
      <c r="I2983" s="190" t="s">
        <v>7</v>
      </c>
      <c r="J2983" s="191"/>
      <c r="K2983" s="190" t="s">
        <v>7</v>
      </c>
      <c r="L2983" s="191"/>
      <c r="M2983" s="53"/>
      <c r="N2983" s="53"/>
      <c r="O2983" s="53"/>
    </row>
    <row r="2984">
      <c r="A2984" s="167" t="s">
        <v>600</v>
      </c>
      <c r="B2984" s="243" t="s">
        <v>346</v>
      </c>
      <c r="C2984" s="53"/>
      <c r="D2984" s="261"/>
      <c r="E2984" s="53"/>
      <c r="F2984" s="53"/>
      <c r="G2984" s="190" t="s">
        <v>165</v>
      </c>
      <c r="H2984" s="28">
        <v>1.0</v>
      </c>
      <c r="I2984" s="190" t="s">
        <v>7</v>
      </c>
      <c r="J2984" s="191"/>
      <c r="K2984" s="190" t="s">
        <v>7</v>
      </c>
      <c r="L2984" s="191"/>
      <c r="M2984" s="53"/>
      <c r="N2984" s="53"/>
      <c r="O2984" s="53"/>
    </row>
    <row r="2985">
      <c r="A2985" s="167" t="s">
        <v>600</v>
      </c>
      <c r="B2985" s="243" t="s">
        <v>346</v>
      </c>
      <c r="C2985" s="53"/>
      <c r="D2985" s="261"/>
      <c r="E2985" s="53"/>
      <c r="F2985" s="53"/>
      <c r="G2985" s="190" t="s">
        <v>166</v>
      </c>
      <c r="H2985" s="28">
        <v>1.0</v>
      </c>
      <c r="I2985" s="190" t="s">
        <v>7</v>
      </c>
      <c r="J2985" s="191"/>
      <c r="K2985" s="190" t="s">
        <v>7</v>
      </c>
      <c r="L2985" s="191"/>
      <c r="M2985" s="53"/>
      <c r="N2985" s="53"/>
      <c r="O2985" s="53"/>
    </row>
    <row r="2986">
      <c r="A2986" s="167" t="s">
        <v>600</v>
      </c>
      <c r="B2986" s="243" t="s">
        <v>346</v>
      </c>
      <c r="C2986" s="53"/>
      <c r="D2986" s="261"/>
      <c r="E2986" s="53"/>
      <c r="F2986" s="53"/>
      <c r="G2986" s="190" t="s">
        <v>167</v>
      </c>
      <c r="H2986" s="28">
        <v>1.0</v>
      </c>
      <c r="I2986" s="190" t="s">
        <v>7</v>
      </c>
      <c r="J2986" s="191"/>
      <c r="K2986" s="190" t="s">
        <v>7</v>
      </c>
      <c r="L2986" s="191"/>
      <c r="M2986" s="53"/>
      <c r="N2986" s="53"/>
      <c r="O2986" s="53"/>
    </row>
    <row r="2987">
      <c r="A2987" s="167" t="s">
        <v>600</v>
      </c>
      <c r="B2987" s="243" t="s">
        <v>346</v>
      </c>
      <c r="C2987" s="53"/>
      <c r="D2987" s="261"/>
      <c r="E2987" s="53"/>
      <c r="F2987" s="53"/>
      <c r="G2987" s="190" t="s">
        <v>20</v>
      </c>
      <c r="H2987" s="28">
        <v>1.0</v>
      </c>
      <c r="I2987" s="190" t="s">
        <v>7</v>
      </c>
      <c r="J2987" s="191"/>
      <c r="K2987" s="190" t="s">
        <v>7</v>
      </c>
      <c r="L2987" s="191"/>
      <c r="M2987" s="53"/>
      <c r="N2987" s="53"/>
      <c r="O2987" s="53"/>
    </row>
    <row r="2988">
      <c r="A2988" s="167" t="s">
        <v>600</v>
      </c>
      <c r="B2988" s="243" t="s">
        <v>347</v>
      </c>
      <c r="C2988" s="53"/>
      <c r="D2988" s="261"/>
      <c r="E2988" s="53"/>
      <c r="F2988" s="53"/>
      <c r="G2988" s="190" t="s">
        <v>21</v>
      </c>
      <c r="H2988" s="28">
        <v>1.0</v>
      </c>
      <c r="I2988" s="243" t="s">
        <v>4</v>
      </c>
      <c r="J2988" s="192">
        <v>0.0</v>
      </c>
      <c r="K2988" s="243" t="s">
        <v>4</v>
      </c>
      <c r="L2988" s="192">
        <v>0.0</v>
      </c>
      <c r="M2988" s="53"/>
      <c r="N2988" s="53"/>
      <c r="O2988" s="53"/>
    </row>
    <row r="2989">
      <c r="A2989" s="167" t="s">
        <v>600</v>
      </c>
      <c r="B2989" s="243" t="s">
        <v>347</v>
      </c>
      <c r="C2989" s="53"/>
      <c r="D2989" s="261"/>
      <c r="E2989" s="53"/>
      <c r="F2989" s="53"/>
      <c r="G2989" s="190" t="s">
        <v>13</v>
      </c>
      <c r="H2989" s="28">
        <v>1.0</v>
      </c>
      <c r="I2989" s="190" t="s">
        <v>4</v>
      </c>
      <c r="J2989" s="191"/>
      <c r="K2989" s="190" t="s">
        <v>4</v>
      </c>
      <c r="L2989" s="191"/>
      <c r="M2989" s="53"/>
      <c r="N2989" s="53"/>
      <c r="O2989" s="53"/>
    </row>
    <row r="2990">
      <c r="A2990" s="167" t="s">
        <v>600</v>
      </c>
      <c r="B2990" s="243" t="s">
        <v>347</v>
      </c>
      <c r="C2990" s="53"/>
      <c r="D2990" s="261"/>
      <c r="E2990" s="53"/>
      <c r="F2990" s="53"/>
      <c r="G2990" s="190" t="s">
        <v>14</v>
      </c>
      <c r="H2990" s="28">
        <v>1.0</v>
      </c>
      <c r="I2990" s="190" t="s">
        <v>4</v>
      </c>
      <c r="J2990" s="191"/>
      <c r="K2990" s="190" t="s">
        <v>4</v>
      </c>
      <c r="L2990" s="191"/>
      <c r="M2990" s="53"/>
      <c r="N2990" s="53"/>
      <c r="O2990" s="53"/>
    </row>
    <row r="2991">
      <c r="A2991" s="167" t="s">
        <v>600</v>
      </c>
      <c r="B2991" s="243" t="s">
        <v>347</v>
      </c>
      <c r="C2991" s="53"/>
      <c r="D2991" s="261"/>
      <c r="E2991" s="53"/>
      <c r="F2991" s="53"/>
      <c r="G2991" s="190" t="s">
        <v>15</v>
      </c>
      <c r="H2991" s="28">
        <v>1.0</v>
      </c>
      <c r="I2991" s="190" t="s">
        <v>4</v>
      </c>
      <c r="J2991" s="191"/>
      <c r="K2991" s="190" t="s">
        <v>4</v>
      </c>
      <c r="L2991" s="191"/>
      <c r="M2991" s="53"/>
      <c r="N2991" s="53"/>
      <c r="O2991" s="53"/>
    </row>
    <row r="2992">
      <c r="A2992" s="167" t="s">
        <v>600</v>
      </c>
      <c r="B2992" s="243" t="s">
        <v>347</v>
      </c>
      <c r="C2992" s="53"/>
      <c r="D2992" s="261"/>
      <c r="E2992" s="53"/>
      <c r="F2992" s="53"/>
      <c r="G2992" s="190" t="s">
        <v>16</v>
      </c>
      <c r="H2992" s="28">
        <v>1.0</v>
      </c>
      <c r="I2992" s="190" t="s">
        <v>4</v>
      </c>
      <c r="J2992" s="191"/>
      <c r="K2992" s="190" t="s">
        <v>4</v>
      </c>
      <c r="L2992" s="191"/>
      <c r="M2992" s="53"/>
      <c r="N2992" s="53"/>
      <c r="O2992" s="53"/>
    </row>
    <row r="2993">
      <c r="A2993" s="167" t="s">
        <v>600</v>
      </c>
      <c r="B2993" s="243" t="s">
        <v>347</v>
      </c>
      <c r="C2993" s="53"/>
      <c r="D2993" s="261"/>
      <c r="E2993" s="53"/>
      <c r="F2993" s="53"/>
      <c r="G2993" s="190" t="s">
        <v>17</v>
      </c>
      <c r="H2993" s="28">
        <v>1.0</v>
      </c>
      <c r="I2993" s="190" t="s">
        <v>4</v>
      </c>
      <c r="J2993" s="191"/>
      <c r="K2993" s="190" t="s">
        <v>4</v>
      </c>
      <c r="L2993" s="191"/>
      <c r="M2993" s="53"/>
      <c r="N2993" s="53"/>
      <c r="O2993" s="53"/>
    </row>
    <row r="2994">
      <c r="A2994" s="167" t="s">
        <v>600</v>
      </c>
      <c r="B2994" s="243" t="s">
        <v>347</v>
      </c>
      <c r="C2994" s="53"/>
      <c r="D2994" s="261"/>
      <c r="E2994" s="53"/>
      <c r="F2994" s="53"/>
      <c r="G2994" s="190" t="s">
        <v>18</v>
      </c>
      <c r="H2994" s="28">
        <v>1.0</v>
      </c>
      <c r="I2994" s="190" t="s">
        <v>4</v>
      </c>
      <c r="J2994" s="191"/>
      <c r="K2994" s="190" t="s">
        <v>4</v>
      </c>
      <c r="L2994" s="191"/>
      <c r="M2994" s="53"/>
      <c r="N2994" s="53"/>
      <c r="O2994" s="53"/>
    </row>
    <row r="2995">
      <c r="A2995" s="167" t="s">
        <v>600</v>
      </c>
      <c r="B2995" s="243" t="s">
        <v>347</v>
      </c>
      <c r="C2995" s="53"/>
      <c r="D2995" s="261"/>
      <c r="E2995" s="53"/>
      <c r="F2995" s="53"/>
      <c r="G2995" s="190" t="s">
        <v>19</v>
      </c>
      <c r="H2995" s="28">
        <v>1.0</v>
      </c>
      <c r="I2995" s="190" t="s">
        <v>4</v>
      </c>
      <c r="J2995" s="191"/>
      <c r="K2995" s="190" t="s">
        <v>4</v>
      </c>
      <c r="L2995" s="191"/>
      <c r="M2995" s="53"/>
      <c r="N2995" s="53"/>
      <c r="O2995" s="53"/>
    </row>
    <row r="2996">
      <c r="A2996" s="167" t="s">
        <v>600</v>
      </c>
      <c r="B2996" s="243" t="s">
        <v>347</v>
      </c>
      <c r="C2996" s="53"/>
      <c r="D2996" s="261"/>
      <c r="E2996" s="53"/>
      <c r="F2996" s="53"/>
      <c r="G2996" s="190" t="s">
        <v>20</v>
      </c>
      <c r="H2996" s="28">
        <v>1.0</v>
      </c>
      <c r="I2996" s="190" t="s">
        <v>4</v>
      </c>
      <c r="J2996" s="191"/>
      <c r="K2996" s="190" t="s">
        <v>4</v>
      </c>
      <c r="L2996" s="191"/>
      <c r="M2996" s="53"/>
      <c r="N2996" s="53"/>
      <c r="O2996" s="53"/>
    </row>
    <row r="2997">
      <c r="A2997" s="167" t="s">
        <v>600</v>
      </c>
      <c r="B2997" s="243" t="s">
        <v>347</v>
      </c>
      <c r="C2997" s="53"/>
      <c r="D2997" s="261"/>
      <c r="E2997" s="53"/>
      <c r="F2997" s="53"/>
      <c r="G2997" s="190" t="s">
        <v>21</v>
      </c>
      <c r="H2997" s="28">
        <v>1.0</v>
      </c>
      <c r="I2997" s="190" t="s">
        <v>7</v>
      </c>
      <c r="J2997" s="191">
        <v>750.0</v>
      </c>
      <c r="K2997" s="190" t="s">
        <v>7</v>
      </c>
      <c r="L2997" s="191">
        <v>750.0</v>
      </c>
      <c r="M2997" s="53"/>
      <c r="N2997" s="53"/>
      <c r="O2997" s="53"/>
    </row>
    <row r="2998">
      <c r="A2998" s="167" t="s">
        <v>600</v>
      </c>
      <c r="B2998" s="243" t="s">
        <v>347</v>
      </c>
      <c r="C2998" s="53"/>
      <c r="D2998" s="261"/>
      <c r="E2998" s="53"/>
      <c r="F2998" s="53"/>
      <c r="G2998" s="190" t="s">
        <v>161</v>
      </c>
      <c r="H2998" s="28">
        <v>1.0</v>
      </c>
      <c r="I2998" s="190" t="s">
        <v>7</v>
      </c>
      <c r="J2998" s="191"/>
      <c r="K2998" s="190" t="s">
        <v>7</v>
      </c>
      <c r="L2998" s="191"/>
      <c r="M2998" s="53"/>
      <c r="N2998" s="53"/>
      <c r="O2998" s="53"/>
    </row>
    <row r="2999">
      <c r="A2999" s="167" t="s">
        <v>600</v>
      </c>
      <c r="B2999" s="243" t="s">
        <v>347</v>
      </c>
      <c r="C2999" s="53"/>
      <c r="D2999" s="261"/>
      <c r="E2999" s="53"/>
      <c r="F2999" s="53"/>
      <c r="G2999" s="190" t="s">
        <v>162</v>
      </c>
      <c r="H2999" s="28">
        <v>1.0</v>
      </c>
      <c r="I2999" s="190" t="s">
        <v>7</v>
      </c>
      <c r="J2999" s="191"/>
      <c r="K2999" s="190" t="s">
        <v>7</v>
      </c>
      <c r="L2999" s="191"/>
      <c r="M2999" s="53"/>
      <c r="N2999" s="53"/>
      <c r="O2999" s="53"/>
    </row>
    <row r="3000">
      <c r="A3000" s="167" t="s">
        <v>600</v>
      </c>
      <c r="B3000" s="243" t="s">
        <v>347</v>
      </c>
      <c r="C3000" s="53"/>
      <c r="D3000" s="261"/>
      <c r="E3000" s="53"/>
      <c r="F3000" s="53"/>
      <c r="G3000" s="190" t="s">
        <v>163</v>
      </c>
      <c r="H3000" s="28">
        <v>1.0</v>
      </c>
      <c r="I3000" s="190" t="s">
        <v>7</v>
      </c>
      <c r="J3000" s="191"/>
      <c r="K3000" s="190" t="s">
        <v>7</v>
      </c>
      <c r="L3000" s="191"/>
      <c r="M3000" s="53"/>
      <c r="N3000" s="53"/>
      <c r="O3000" s="53"/>
    </row>
    <row r="3001">
      <c r="A3001" s="167" t="s">
        <v>600</v>
      </c>
      <c r="B3001" s="243" t="s">
        <v>347</v>
      </c>
      <c r="C3001" s="53"/>
      <c r="D3001" s="261"/>
      <c r="E3001" s="53"/>
      <c r="F3001" s="53"/>
      <c r="G3001" s="190" t="s">
        <v>164</v>
      </c>
      <c r="H3001" s="28">
        <v>1.0</v>
      </c>
      <c r="I3001" s="190" t="s">
        <v>7</v>
      </c>
      <c r="J3001" s="191"/>
      <c r="K3001" s="190" t="s">
        <v>7</v>
      </c>
      <c r="L3001" s="191"/>
      <c r="M3001" s="53"/>
      <c r="N3001" s="53"/>
      <c r="O3001" s="53"/>
    </row>
    <row r="3002">
      <c r="A3002" s="167" t="s">
        <v>600</v>
      </c>
      <c r="B3002" s="243" t="s">
        <v>347</v>
      </c>
      <c r="C3002" s="53"/>
      <c r="D3002" s="261"/>
      <c r="E3002" s="53"/>
      <c r="F3002" s="53"/>
      <c r="G3002" s="190" t="s">
        <v>165</v>
      </c>
      <c r="H3002" s="28">
        <v>1.0</v>
      </c>
      <c r="I3002" s="190" t="s">
        <v>7</v>
      </c>
      <c r="J3002" s="191"/>
      <c r="K3002" s="190" t="s">
        <v>7</v>
      </c>
      <c r="L3002" s="191"/>
      <c r="M3002" s="53"/>
      <c r="N3002" s="53"/>
      <c r="O3002" s="53"/>
    </row>
    <row r="3003">
      <c r="A3003" s="167" t="s">
        <v>600</v>
      </c>
      <c r="B3003" s="243" t="s">
        <v>347</v>
      </c>
      <c r="C3003" s="53"/>
      <c r="D3003" s="261"/>
      <c r="E3003" s="53"/>
      <c r="F3003" s="53"/>
      <c r="G3003" s="190" t="s">
        <v>166</v>
      </c>
      <c r="H3003" s="28">
        <v>1.0</v>
      </c>
      <c r="I3003" s="190" t="s">
        <v>7</v>
      </c>
      <c r="J3003" s="191"/>
      <c r="K3003" s="190" t="s">
        <v>7</v>
      </c>
      <c r="L3003" s="191"/>
      <c r="M3003" s="53"/>
      <c r="N3003" s="53"/>
      <c r="O3003" s="53"/>
    </row>
    <row r="3004">
      <c r="A3004" s="167" t="s">
        <v>600</v>
      </c>
      <c r="B3004" s="243" t="s">
        <v>347</v>
      </c>
      <c r="C3004" s="53"/>
      <c r="D3004" s="261"/>
      <c r="E3004" s="53"/>
      <c r="F3004" s="53"/>
      <c r="G3004" s="190" t="s">
        <v>167</v>
      </c>
      <c r="H3004" s="28">
        <v>1.0</v>
      </c>
      <c r="I3004" s="190" t="s">
        <v>7</v>
      </c>
      <c r="J3004" s="191"/>
      <c r="K3004" s="190" t="s">
        <v>7</v>
      </c>
      <c r="L3004" s="191"/>
      <c r="M3004" s="53"/>
      <c r="N3004" s="53"/>
      <c r="O3004" s="53"/>
    </row>
    <row r="3005">
      <c r="A3005" s="167" t="s">
        <v>600</v>
      </c>
      <c r="B3005" s="243" t="s">
        <v>347</v>
      </c>
      <c r="C3005" s="53"/>
      <c r="D3005" s="261"/>
      <c r="E3005" s="53"/>
      <c r="F3005" s="53"/>
      <c r="G3005" s="190" t="s">
        <v>20</v>
      </c>
      <c r="H3005" s="28">
        <v>1.0</v>
      </c>
      <c r="I3005" s="190" t="s">
        <v>7</v>
      </c>
      <c r="J3005" s="191"/>
      <c r="K3005" s="190" t="s">
        <v>7</v>
      </c>
      <c r="L3005" s="191"/>
      <c r="M3005" s="53"/>
      <c r="N3005" s="53"/>
      <c r="O3005" s="53"/>
    </row>
    <row r="3006">
      <c r="A3006" s="167" t="s">
        <v>600</v>
      </c>
      <c r="B3006" s="243" t="s">
        <v>348</v>
      </c>
      <c r="C3006" s="53"/>
      <c r="D3006" s="244" t="s">
        <v>349</v>
      </c>
      <c r="E3006" s="53"/>
      <c r="F3006" s="53"/>
      <c r="G3006" s="190" t="s">
        <v>21</v>
      </c>
      <c r="H3006" s="28">
        <v>1.0</v>
      </c>
      <c r="I3006" s="243" t="s">
        <v>4</v>
      </c>
      <c r="J3006" s="192">
        <v>31.0</v>
      </c>
      <c r="K3006" s="243" t="s">
        <v>4</v>
      </c>
      <c r="L3006" s="192">
        <v>31.0</v>
      </c>
      <c r="M3006" s="53"/>
      <c r="N3006" s="53"/>
      <c r="O3006" s="53"/>
    </row>
    <row r="3007">
      <c r="A3007" s="167" t="s">
        <v>600</v>
      </c>
      <c r="B3007" s="243" t="s">
        <v>348</v>
      </c>
      <c r="C3007" s="53"/>
      <c r="D3007" s="244" t="s">
        <v>349</v>
      </c>
      <c r="E3007" s="53"/>
      <c r="F3007" s="53"/>
      <c r="G3007" s="190" t="s">
        <v>13</v>
      </c>
      <c r="H3007" s="28">
        <v>1.0</v>
      </c>
      <c r="I3007" s="190" t="s">
        <v>4</v>
      </c>
      <c r="J3007" s="191"/>
      <c r="K3007" s="190" t="s">
        <v>4</v>
      </c>
      <c r="L3007" s="191"/>
      <c r="M3007" s="53"/>
      <c r="N3007" s="53"/>
      <c r="O3007" s="53"/>
    </row>
    <row r="3008">
      <c r="A3008" s="167" t="s">
        <v>600</v>
      </c>
      <c r="B3008" s="243" t="s">
        <v>348</v>
      </c>
      <c r="C3008" s="53"/>
      <c r="D3008" s="244" t="s">
        <v>349</v>
      </c>
      <c r="E3008" s="53"/>
      <c r="F3008" s="53"/>
      <c r="G3008" s="190" t="s">
        <v>14</v>
      </c>
      <c r="H3008" s="28">
        <v>1.0</v>
      </c>
      <c r="I3008" s="190" t="s">
        <v>4</v>
      </c>
      <c r="J3008" s="191"/>
      <c r="K3008" s="190" t="s">
        <v>4</v>
      </c>
      <c r="L3008" s="191"/>
      <c r="M3008" s="53"/>
      <c r="N3008" s="53"/>
      <c r="O3008" s="53"/>
    </row>
    <row r="3009">
      <c r="A3009" s="167" t="s">
        <v>600</v>
      </c>
      <c r="B3009" s="243" t="s">
        <v>348</v>
      </c>
      <c r="C3009" s="53"/>
      <c r="D3009" s="244" t="s">
        <v>349</v>
      </c>
      <c r="E3009" s="53"/>
      <c r="F3009" s="53"/>
      <c r="G3009" s="190" t="s">
        <v>15</v>
      </c>
      <c r="H3009" s="28">
        <v>1.0</v>
      </c>
      <c r="I3009" s="190" t="s">
        <v>4</v>
      </c>
      <c r="J3009" s="191"/>
      <c r="K3009" s="190" t="s">
        <v>4</v>
      </c>
      <c r="L3009" s="191"/>
      <c r="M3009" s="53"/>
      <c r="N3009" s="53"/>
      <c r="O3009" s="53"/>
    </row>
    <row r="3010">
      <c r="A3010" s="167" t="s">
        <v>600</v>
      </c>
      <c r="B3010" s="243" t="s">
        <v>348</v>
      </c>
      <c r="C3010" s="53"/>
      <c r="D3010" s="244" t="s">
        <v>349</v>
      </c>
      <c r="E3010" s="53"/>
      <c r="F3010" s="53"/>
      <c r="G3010" s="190" t="s">
        <v>16</v>
      </c>
      <c r="H3010" s="28">
        <v>1.0</v>
      </c>
      <c r="I3010" s="190" t="s">
        <v>4</v>
      </c>
      <c r="J3010" s="191"/>
      <c r="K3010" s="190" t="s">
        <v>4</v>
      </c>
      <c r="L3010" s="191"/>
      <c r="M3010" s="53"/>
      <c r="N3010" s="53"/>
      <c r="O3010" s="53"/>
    </row>
    <row r="3011">
      <c r="A3011" s="167" t="s">
        <v>600</v>
      </c>
      <c r="B3011" s="243" t="s">
        <v>348</v>
      </c>
      <c r="C3011" s="53"/>
      <c r="D3011" s="244" t="s">
        <v>349</v>
      </c>
      <c r="E3011" s="53"/>
      <c r="F3011" s="53"/>
      <c r="G3011" s="190" t="s">
        <v>17</v>
      </c>
      <c r="H3011" s="28">
        <v>1.0</v>
      </c>
      <c r="I3011" s="190" t="s">
        <v>4</v>
      </c>
      <c r="J3011" s="191"/>
      <c r="K3011" s="190" t="s">
        <v>4</v>
      </c>
      <c r="L3011" s="191"/>
      <c r="M3011" s="53"/>
      <c r="N3011" s="53"/>
      <c r="O3011" s="53"/>
    </row>
    <row r="3012">
      <c r="A3012" s="167" t="s">
        <v>600</v>
      </c>
      <c r="B3012" s="243" t="s">
        <v>348</v>
      </c>
      <c r="C3012" s="53"/>
      <c r="D3012" s="244" t="s">
        <v>349</v>
      </c>
      <c r="E3012" s="53"/>
      <c r="F3012" s="53"/>
      <c r="G3012" s="190" t="s">
        <v>18</v>
      </c>
      <c r="H3012" s="28">
        <v>1.0</v>
      </c>
      <c r="I3012" s="190" t="s">
        <v>4</v>
      </c>
      <c r="J3012" s="191"/>
      <c r="K3012" s="190" t="s">
        <v>4</v>
      </c>
      <c r="L3012" s="191"/>
      <c r="M3012" s="53"/>
      <c r="N3012" s="53"/>
      <c r="O3012" s="53"/>
    </row>
    <row r="3013">
      <c r="A3013" s="167" t="s">
        <v>600</v>
      </c>
      <c r="B3013" s="243" t="s">
        <v>348</v>
      </c>
      <c r="C3013" s="53"/>
      <c r="D3013" s="244" t="s">
        <v>349</v>
      </c>
      <c r="E3013" s="53"/>
      <c r="F3013" s="53"/>
      <c r="G3013" s="190" t="s">
        <v>19</v>
      </c>
      <c r="H3013" s="28">
        <v>1.0</v>
      </c>
      <c r="I3013" s="190" t="s">
        <v>4</v>
      </c>
      <c r="J3013" s="191"/>
      <c r="K3013" s="190" t="s">
        <v>4</v>
      </c>
      <c r="L3013" s="191"/>
      <c r="M3013" s="53"/>
      <c r="N3013" s="53"/>
      <c r="O3013" s="53"/>
    </row>
    <row r="3014">
      <c r="A3014" s="167" t="s">
        <v>600</v>
      </c>
      <c r="B3014" s="243" t="s">
        <v>348</v>
      </c>
      <c r="C3014" s="53"/>
      <c r="D3014" s="244" t="s">
        <v>349</v>
      </c>
      <c r="E3014" s="53"/>
      <c r="F3014" s="53"/>
      <c r="G3014" s="190" t="s">
        <v>20</v>
      </c>
      <c r="H3014" s="28">
        <v>1.0</v>
      </c>
      <c r="I3014" s="190" t="s">
        <v>4</v>
      </c>
      <c r="J3014" s="191"/>
      <c r="K3014" s="190" t="s">
        <v>4</v>
      </c>
      <c r="L3014" s="191"/>
      <c r="M3014" s="53"/>
      <c r="N3014" s="53"/>
      <c r="O3014" s="53"/>
    </row>
    <row r="3015">
      <c r="A3015" s="167" t="s">
        <v>600</v>
      </c>
      <c r="B3015" s="243" t="s">
        <v>348</v>
      </c>
      <c r="C3015" s="53"/>
      <c r="D3015" s="244" t="s">
        <v>349</v>
      </c>
      <c r="E3015" s="53"/>
      <c r="F3015" s="53"/>
      <c r="G3015" s="190" t="s">
        <v>21</v>
      </c>
      <c r="H3015" s="28">
        <v>1.0</v>
      </c>
      <c r="I3015" s="190" t="s">
        <v>7</v>
      </c>
      <c r="J3015" s="191">
        <v>0.0</v>
      </c>
      <c r="K3015" s="190" t="s">
        <v>7</v>
      </c>
      <c r="L3015" s="191">
        <v>0.0</v>
      </c>
      <c r="M3015" s="53"/>
      <c r="N3015" s="53"/>
      <c r="O3015" s="53"/>
    </row>
    <row r="3016">
      <c r="A3016" s="167" t="s">
        <v>600</v>
      </c>
      <c r="B3016" s="243" t="s">
        <v>348</v>
      </c>
      <c r="C3016" s="53"/>
      <c r="D3016" s="244" t="s">
        <v>349</v>
      </c>
      <c r="E3016" s="53"/>
      <c r="F3016" s="53"/>
      <c r="G3016" s="190" t="s">
        <v>161</v>
      </c>
      <c r="H3016" s="28">
        <v>1.0</v>
      </c>
      <c r="I3016" s="190" t="s">
        <v>7</v>
      </c>
      <c r="J3016" s="191"/>
      <c r="K3016" s="190" t="s">
        <v>7</v>
      </c>
      <c r="L3016" s="191"/>
      <c r="M3016" s="53"/>
      <c r="N3016" s="53"/>
      <c r="O3016" s="53"/>
    </row>
    <row r="3017">
      <c r="A3017" s="167" t="s">
        <v>600</v>
      </c>
      <c r="B3017" s="243" t="s">
        <v>348</v>
      </c>
      <c r="C3017" s="53"/>
      <c r="D3017" s="244" t="s">
        <v>349</v>
      </c>
      <c r="E3017" s="53"/>
      <c r="F3017" s="53"/>
      <c r="G3017" s="190" t="s">
        <v>162</v>
      </c>
      <c r="H3017" s="28">
        <v>1.0</v>
      </c>
      <c r="I3017" s="190" t="s">
        <v>7</v>
      </c>
      <c r="J3017" s="191"/>
      <c r="K3017" s="190" t="s">
        <v>7</v>
      </c>
      <c r="L3017" s="191"/>
      <c r="M3017" s="53"/>
      <c r="N3017" s="53"/>
      <c r="O3017" s="53"/>
    </row>
    <row r="3018">
      <c r="A3018" s="167" t="s">
        <v>600</v>
      </c>
      <c r="B3018" s="243" t="s">
        <v>348</v>
      </c>
      <c r="C3018" s="53"/>
      <c r="D3018" s="244" t="s">
        <v>349</v>
      </c>
      <c r="E3018" s="53"/>
      <c r="F3018" s="53"/>
      <c r="G3018" s="190" t="s">
        <v>163</v>
      </c>
      <c r="H3018" s="28">
        <v>1.0</v>
      </c>
      <c r="I3018" s="190" t="s">
        <v>7</v>
      </c>
      <c r="J3018" s="191"/>
      <c r="K3018" s="190" t="s">
        <v>7</v>
      </c>
      <c r="L3018" s="191"/>
      <c r="M3018" s="53"/>
      <c r="N3018" s="53"/>
      <c r="O3018" s="53"/>
    </row>
    <row r="3019">
      <c r="A3019" s="167" t="s">
        <v>600</v>
      </c>
      <c r="B3019" s="243" t="s">
        <v>348</v>
      </c>
      <c r="C3019" s="53"/>
      <c r="D3019" s="244" t="s">
        <v>349</v>
      </c>
      <c r="E3019" s="53"/>
      <c r="F3019" s="53"/>
      <c r="G3019" s="190" t="s">
        <v>164</v>
      </c>
      <c r="H3019" s="28">
        <v>1.0</v>
      </c>
      <c r="I3019" s="190" t="s">
        <v>7</v>
      </c>
      <c r="J3019" s="191"/>
      <c r="K3019" s="190" t="s">
        <v>7</v>
      </c>
      <c r="L3019" s="191"/>
      <c r="M3019" s="53"/>
      <c r="N3019" s="53"/>
      <c r="O3019" s="53"/>
    </row>
    <row r="3020">
      <c r="A3020" s="167" t="s">
        <v>600</v>
      </c>
      <c r="B3020" s="243" t="s">
        <v>348</v>
      </c>
      <c r="C3020" s="53"/>
      <c r="D3020" s="244" t="s">
        <v>349</v>
      </c>
      <c r="E3020" s="53"/>
      <c r="F3020" s="53"/>
      <c r="G3020" s="190" t="s">
        <v>165</v>
      </c>
      <c r="H3020" s="28">
        <v>1.0</v>
      </c>
      <c r="I3020" s="190" t="s">
        <v>7</v>
      </c>
      <c r="J3020" s="191"/>
      <c r="K3020" s="190" t="s">
        <v>7</v>
      </c>
      <c r="L3020" s="191"/>
      <c r="M3020" s="53"/>
      <c r="N3020" s="53"/>
      <c r="O3020" s="53"/>
    </row>
    <row r="3021">
      <c r="A3021" s="167" t="s">
        <v>600</v>
      </c>
      <c r="B3021" s="243" t="s">
        <v>348</v>
      </c>
      <c r="C3021" s="53"/>
      <c r="D3021" s="244" t="s">
        <v>349</v>
      </c>
      <c r="E3021" s="53"/>
      <c r="F3021" s="53"/>
      <c r="G3021" s="190" t="s">
        <v>166</v>
      </c>
      <c r="H3021" s="28">
        <v>1.0</v>
      </c>
      <c r="I3021" s="190" t="s">
        <v>7</v>
      </c>
      <c r="J3021" s="191"/>
      <c r="K3021" s="190" t="s">
        <v>7</v>
      </c>
      <c r="L3021" s="191"/>
      <c r="M3021" s="53"/>
      <c r="N3021" s="53"/>
      <c r="O3021" s="53"/>
    </row>
    <row r="3022">
      <c r="A3022" s="167" t="s">
        <v>600</v>
      </c>
      <c r="B3022" s="243" t="s">
        <v>348</v>
      </c>
      <c r="C3022" s="53"/>
      <c r="D3022" s="244" t="s">
        <v>349</v>
      </c>
      <c r="E3022" s="53"/>
      <c r="F3022" s="53"/>
      <c r="G3022" s="190" t="s">
        <v>167</v>
      </c>
      <c r="H3022" s="28">
        <v>1.0</v>
      </c>
      <c r="I3022" s="190" t="s">
        <v>7</v>
      </c>
      <c r="J3022" s="191"/>
      <c r="K3022" s="190" t="s">
        <v>7</v>
      </c>
      <c r="L3022" s="191"/>
      <c r="M3022" s="53"/>
      <c r="N3022" s="53"/>
      <c r="O3022" s="53"/>
    </row>
    <row r="3023">
      <c r="A3023" s="167" t="s">
        <v>600</v>
      </c>
      <c r="B3023" s="243" t="s">
        <v>348</v>
      </c>
      <c r="C3023" s="53"/>
      <c r="D3023" s="244" t="s">
        <v>349</v>
      </c>
      <c r="E3023" s="53"/>
      <c r="F3023" s="53"/>
      <c r="G3023" s="190" t="s">
        <v>20</v>
      </c>
      <c r="H3023" s="28">
        <v>1.0</v>
      </c>
      <c r="I3023" s="190" t="s">
        <v>7</v>
      </c>
      <c r="J3023" s="191"/>
      <c r="K3023" s="190" t="s">
        <v>7</v>
      </c>
      <c r="L3023" s="191"/>
      <c r="M3023" s="53"/>
      <c r="N3023" s="53"/>
      <c r="O3023" s="53"/>
    </row>
    <row r="3024">
      <c r="A3024" s="167" t="s">
        <v>600</v>
      </c>
      <c r="B3024" s="243" t="s">
        <v>350</v>
      </c>
      <c r="C3024" s="53"/>
      <c r="D3024" s="244" t="s">
        <v>349</v>
      </c>
      <c r="E3024" s="53"/>
      <c r="F3024" s="53"/>
      <c r="G3024" s="190" t="s">
        <v>21</v>
      </c>
      <c r="H3024" s="28">
        <v>1.0</v>
      </c>
      <c r="I3024" s="243" t="s">
        <v>4</v>
      </c>
      <c r="J3024" s="192">
        <v>795.0</v>
      </c>
      <c r="K3024" s="243" t="s">
        <v>4</v>
      </c>
      <c r="L3024" s="192">
        <v>795.0</v>
      </c>
      <c r="M3024" s="53"/>
      <c r="N3024" s="53"/>
      <c r="O3024" s="53"/>
    </row>
    <row r="3025">
      <c r="A3025" s="167" t="s">
        <v>600</v>
      </c>
      <c r="B3025" s="243" t="s">
        <v>350</v>
      </c>
      <c r="C3025" s="53"/>
      <c r="D3025" s="244" t="s">
        <v>349</v>
      </c>
      <c r="E3025" s="53"/>
      <c r="F3025" s="53"/>
      <c r="G3025" s="190" t="s">
        <v>13</v>
      </c>
      <c r="H3025" s="28">
        <v>1.0</v>
      </c>
      <c r="I3025" s="190" t="s">
        <v>4</v>
      </c>
      <c r="J3025" s="191"/>
      <c r="K3025" s="190" t="s">
        <v>4</v>
      </c>
      <c r="L3025" s="191"/>
      <c r="M3025" s="53"/>
      <c r="N3025" s="53"/>
      <c r="O3025" s="53"/>
    </row>
    <row r="3026">
      <c r="A3026" s="167" t="s">
        <v>600</v>
      </c>
      <c r="B3026" s="243" t="s">
        <v>350</v>
      </c>
      <c r="C3026" s="53"/>
      <c r="D3026" s="244" t="s">
        <v>349</v>
      </c>
      <c r="E3026" s="53"/>
      <c r="F3026" s="53"/>
      <c r="G3026" s="190" t="s">
        <v>14</v>
      </c>
      <c r="H3026" s="28">
        <v>1.0</v>
      </c>
      <c r="I3026" s="190" t="s">
        <v>4</v>
      </c>
      <c r="J3026" s="191"/>
      <c r="K3026" s="190" t="s">
        <v>4</v>
      </c>
      <c r="L3026" s="191"/>
      <c r="M3026" s="53"/>
      <c r="N3026" s="53"/>
      <c r="O3026" s="53"/>
    </row>
    <row r="3027">
      <c r="A3027" s="167" t="s">
        <v>600</v>
      </c>
      <c r="B3027" s="243" t="s">
        <v>350</v>
      </c>
      <c r="C3027" s="53"/>
      <c r="D3027" s="244" t="s">
        <v>349</v>
      </c>
      <c r="E3027" s="53"/>
      <c r="F3027" s="53"/>
      <c r="G3027" s="190" t="s">
        <v>15</v>
      </c>
      <c r="H3027" s="28">
        <v>1.0</v>
      </c>
      <c r="I3027" s="190" t="s">
        <v>4</v>
      </c>
      <c r="J3027" s="191"/>
      <c r="K3027" s="190" t="s">
        <v>4</v>
      </c>
      <c r="L3027" s="191"/>
      <c r="M3027" s="53"/>
      <c r="N3027" s="53"/>
      <c r="O3027" s="53"/>
    </row>
    <row r="3028">
      <c r="A3028" s="167" t="s">
        <v>600</v>
      </c>
      <c r="B3028" s="243" t="s">
        <v>350</v>
      </c>
      <c r="C3028" s="53"/>
      <c r="D3028" s="244" t="s">
        <v>349</v>
      </c>
      <c r="E3028" s="53"/>
      <c r="F3028" s="53"/>
      <c r="G3028" s="190" t="s">
        <v>16</v>
      </c>
      <c r="H3028" s="28">
        <v>1.0</v>
      </c>
      <c r="I3028" s="190" t="s">
        <v>4</v>
      </c>
      <c r="J3028" s="191"/>
      <c r="K3028" s="190" t="s">
        <v>4</v>
      </c>
      <c r="L3028" s="191"/>
      <c r="M3028" s="53"/>
      <c r="N3028" s="53"/>
      <c r="O3028" s="53"/>
    </row>
    <row r="3029">
      <c r="A3029" s="167" t="s">
        <v>600</v>
      </c>
      <c r="B3029" s="243" t="s">
        <v>350</v>
      </c>
      <c r="C3029" s="53"/>
      <c r="D3029" s="244" t="s">
        <v>349</v>
      </c>
      <c r="E3029" s="53"/>
      <c r="F3029" s="53"/>
      <c r="G3029" s="190" t="s">
        <v>17</v>
      </c>
      <c r="H3029" s="28">
        <v>1.0</v>
      </c>
      <c r="I3029" s="190" t="s">
        <v>4</v>
      </c>
      <c r="J3029" s="191"/>
      <c r="K3029" s="190" t="s">
        <v>4</v>
      </c>
      <c r="L3029" s="191"/>
      <c r="M3029" s="53"/>
      <c r="N3029" s="53"/>
      <c r="O3029" s="53"/>
    </row>
    <row r="3030">
      <c r="A3030" s="167" t="s">
        <v>600</v>
      </c>
      <c r="B3030" s="243" t="s">
        <v>350</v>
      </c>
      <c r="C3030" s="53"/>
      <c r="D3030" s="244" t="s">
        <v>349</v>
      </c>
      <c r="E3030" s="53"/>
      <c r="F3030" s="53"/>
      <c r="G3030" s="190" t="s">
        <v>18</v>
      </c>
      <c r="H3030" s="28">
        <v>1.0</v>
      </c>
      <c r="I3030" s="190" t="s">
        <v>4</v>
      </c>
      <c r="J3030" s="191"/>
      <c r="K3030" s="190" t="s">
        <v>4</v>
      </c>
      <c r="L3030" s="191"/>
      <c r="M3030" s="53"/>
      <c r="N3030" s="53"/>
      <c r="O3030" s="53"/>
    </row>
    <row r="3031">
      <c r="A3031" s="167" t="s">
        <v>600</v>
      </c>
      <c r="B3031" s="243" t="s">
        <v>350</v>
      </c>
      <c r="C3031" s="53"/>
      <c r="D3031" s="244" t="s">
        <v>349</v>
      </c>
      <c r="E3031" s="53"/>
      <c r="F3031" s="53"/>
      <c r="G3031" s="190" t="s">
        <v>19</v>
      </c>
      <c r="H3031" s="28">
        <v>1.0</v>
      </c>
      <c r="I3031" s="190" t="s">
        <v>4</v>
      </c>
      <c r="J3031" s="191"/>
      <c r="K3031" s="190" t="s">
        <v>4</v>
      </c>
      <c r="L3031" s="191"/>
      <c r="M3031" s="53"/>
      <c r="N3031" s="53"/>
      <c r="O3031" s="53"/>
    </row>
    <row r="3032">
      <c r="A3032" s="167" t="s">
        <v>600</v>
      </c>
      <c r="B3032" s="243" t="s">
        <v>350</v>
      </c>
      <c r="C3032" s="53"/>
      <c r="D3032" s="244" t="s">
        <v>349</v>
      </c>
      <c r="E3032" s="53"/>
      <c r="F3032" s="53"/>
      <c r="G3032" s="190" t="s">
        <v>20</v>
      </c>
      <c r="H3032" s="28">
        <v>1.0</v>
      </c>
      <c r="I3032" s="190" t="s">
        <v>4</v>
      </c>
      <c r="J3032" s="191"/>
      <c r="K3032" s="190" t="s">
        <v>4</v>
      </c>
      <c r="L3032" s="191"/>
      <c r="M3032" s="53"/>
      <c r="N3032" s="53"/>
      <c r="O3032" s="53"/>
    </row>
    <row r="3033">
      <c r="A3033" s="167" t="s">
        <v>600</v>
      </c>
      <c r="B3033" s="243" t="s">
        <v>350</v>
      </c>
      <c r="C3033" s="53"/>
      <c r="D3033" s="244" t="s">
        <v>349</v>
      </c>
      <c r="E3033" s="53"/>
      <c r="F3033" s="53"/>
      <c r="G3033" s="190" t="s">
        <v>21</v>
      </c>
      <c r="H3033" s="28">
        <v>1.0</v>
      </c>
      <c r="I3033" s="190" t="s">
        <v>7</v>
      </c>
      <c r="J3033" s="191">
        <v>7440.0</v>
      </c>
      <c r="K3033" s="190" t="s">
        <v>7</v>
      </c>
      <c r="L3033" s="191">
        <v>7440.0</v>
      </c>
      <c r="M3033" s="53"/>
      <c r="N3033" s="53"/>
      <c r="O3033" s="53"/>
    </row>
    <row r="3034">
      <c r="A3034" s="167" t="s">
        <v>600</v>
      </c>
      <c r="B3034" s="243" t="s">
        <v>350</v>
      </c>
      <c r="C3034" s="53"/>
      <c r="D3034" s="244" t="s">
        <v>349</v>
      </c>
      <c r="E3034" s="53"/>
      <c r="F3034" s="53"/>
      <c r="G3034" s="190" t="s">
        <v>161</v>
      </c>
      <c r="H3034" s="28">
        <v>1.0</v>
      </c>
      <c r="I3034" s="190" t="s">
        <v>7</v>
      </c>
      <c r="J3034" s="191"/>
      <c r="K3034" s="190" t="s">
        <v>7</v>
      </c>
      <c r="L3034" s="191"/>
      <c r="M3034" s="53"/>
      <c r="N3034" s="53"/>
      <c r="O3034" s="53"/>
    </row>
    <row r="3035">
      <c r="A3035" s="167" t="s">
        <v>600</v>
      </c>
      <c r="B3035" s="243" t="s">
        <v>350</v>
      </c>
      <c r="C3035" s="53"/>
      <c r="D3035" s="244" t="s">
        <v>349</v>
      </c>
      <c r="E3035" s="53"/>
      <c r="F3035" s="53"/>
      <c r="G3035" s="190" t="s">
        <v>162</v>
      </c>
      <c r="H3035" s="28">
        <v>1.0</v>
      </c>
      <c r="I3035" s="190" t="s">
        <v>7</v>
      </c>
      <c r="J3035" s="191"/>
      <c r="K3035" s="190" t="s">
        <v>7</v>
      </c>
      <c r="L3035" s="191"/>
      <c r="M3035" s="53"/>
      <c r="N3035" s="53"/>
      <c r="O3035" s="53"/>
    </row>
    <row r="3036">
      <c r="A3036" s="167" t="s">
        <v>600</v>
      </c>
      <c r="B3036" s="243" t="s">
        <v>350</v>
      </c>
      <c r="C3036" s="53"/>
      <c r="D3036" s="244" t="s">
        <v>349</v>
      </c>
      <c r="E3036" s="53"/>
      <c r="F3036" s="53"/>
      <c r="G3036" s="190" t="s">
        <v>163</v>
      </c>
      <c r="H3036" s="28">
        <v>1.0</v>
      </c>
      <c r="I3036" s="190" t="s">
        <v>7</v>
      </c>
      <c r="J3036" s="191"/>
      <c r="K3036" s="190" t="s">
        <v>7</v>
      </c>
      <c r="L3036" s="191"/>
      <c r="M3036" s="53"/>
      <c r="N3036" s="53"/>
      <c r="O3036" s="53"/>
    </row>
    <row r="3037">
      <c r="A3037" s="167" t="s">
        <v>600</v>
      </c>
      <c r="B3037" s="243" t="s">
        <v>350</v>
      </c>
      <c r="C3037" s="53"/>
      <c r="D3037" s="244" t="s">
        <v>349</v>
      </c>
      <c r="E3037" s="53"/>
      <c r="F3037" s="53"/>
      <c r="G3037" s="190" t="s">
        <v>164</v>
      </c>
      <c r="H3037" s="28">
        <v>1.0</v>
      </c>
      <c r="I3037" s="190" t="s">
        <v>7</v>
      </c>
      <c r="J3037" s="191"/>
      <c r="K3037" s="190" t="s">
        <v>7</v>
      </c>
      <c r="L3037" s="191"/>
      <c r="M3037" s="53"/>
      <c r="N3037" s="53"/>
      <c r="O3037" s="53"/>
    </row>
    <row r="3038">
      <c r="A3038" s="167" t="s">
        <v>600</v>
      </c>
      <c r="B3038" s="243" t="s">
        <v>350</v>
      </c>
      <c r="C3038" s="53"/>
      <c r="D3038" s="244" t="s">
        <v>349</v>
      </c>
      <c r="E3038" s="53"/>
      <c r="F3038" s="53"/>
      <c r="G3038" s="190" t="s">
        <v>165</v>
      </c>
      <c r="H3038" s="28">
        <v>1.0</v>
      </c>
      <c r="I3038" s="190" t="s">
        <v>7</v>
      </c>
      <c r="J3038" s="191"/>
      <c r="K3038" s="190" t="s">
        <v>7</v>
      </c>
      <c r="L3038" s="191"/>
      <c r="M3038" s="53"/>
      <c r="N3038" s="53"/>
      <c r="O3038" s="53"/>
    </row>
    <row r="3039">
      <c r="A3039" s="167" t="s">
        <v>600</v>
      </c>
      <c r="B3039" s="243" t="s">
        <v>350</v>
      </c>
      <c r="C3039" s="53"/>
      <c r="D3039" s="244" t="s">
        <v>349</v>
      </c>
      <c r="E3039" s="53"/>
      <c r="F3039" s="53"/>
      <c r="G3039" s="190" t="s">
        <v>166</v>
      </c>
      <c r="H3039" s="28">
        <v>1.0</v>
      </c>
      <c r="I3039" s="190" t="s">
        <v>7</v>
      </c>
      <c r="J3039" s="191"/>
      <c r="K3039" s="190" t="s">
        <v>7</v>
      </c>
      <c r="L3039" s="191"/>
      <c r="M3039" s="53"/>
      <c r="N3039" s="53"/>
      <c r="O3039" s="53"/>
    </row>
    <row r="3040">
      <c r="A3040" s="167" t="s">
        <v>600</v>
      </c>
      <c r="B3040" s="243" t="s">
        <v>350</v>
      </c>
      <c r="C3040" s="53"/>
      <c r="D3040" s="244" t="s">
        <v>349</v>
      </c>
      <c r="E3040" s="53"/>
      <c r="F3040" s="53"/>
      <c r="G3040" s="190" t="s">
        <v>167</v>
      </c>
      <c r="H3040" s="28">
        <v>1.0</v>
      </c>
      <c r="I3040" s="190" t="s">
        <v>7</v>
      </c>
      <c r="J3040" s="191"/>
      <c r="K3040" s="190" t="s">
        <v>7</v>
      </c>
      <c r="L3040" s="191"/>
      <c r="M3040" s="53"/>
      <c r="N3040" s="53"/>
      <c r="O3040" s="53"/>
    </row>
    <row r="3041">
      <c r="A3041" s="167" t="s">
        <v>600</v>
      </c>
      <c r="B3041" s="243" t="s">
        <v>350</v>
      </c>
      <c r="C3041" s="53"/>
      <c r="D3041" s="244" t="s">
        <v>349</v>
      </c>
      <c r="E3041" s="53"/>
      <c r="F3041" s="53"/>
      <c r="G3041" s="190" t="s">
        <v>20</v>
      </c>
      <c r="H3041" s="28">
        <v>1.0</v>
      </c>
      <c r="I3041" s="190" t="s">
        <v>7</v>
      </c>
      <c r="J3041" s="191"/>
      <c r="K3041" s="190" t="s">
        <v>7</v>
      </c>
      <c r="L3041" s="191"/>
      <c r="M3041" s="53"/>
      <c r="N3041" s="53"/>
      <c r="O3041" s="53"/>
    </row>
    <row r="3042">
      <c r="A3042" s="167" t="s">
        <v>600</v>
      </c>
      <c r="B3042" s="243" t="s">
        <v>351</v>
      </c>
      <c r="C3042" s="53"/>
      <c r="D3042" s="261"/>
      <c r="E3042" s="53"/>
      <c r="F3042" s="53"/>
      <c r="G3042" s="190" t="s">
        <v>21</v>
      </c>
      <c r="H3042" s="28">
        <v>1.0</v>
      </c>
      <c r="I3042" s="243" t="s">
        <v>4</v>
      </c>
      <c r="J3042" s="192">
        <v>120.0</v>
      </c>
      <c r="K3042" s="243" t="s">
        <v>4</v>
      </c>
      <c r="L3042" s="192">
        <v>120.0</v>
      </c>
      <c r="M3042" s="53"/>
      <c r="N3042" s="53"/>
      <c r="O3042" s="53"/>
    </row>
    <row r="3043">
      <c r="A3043" s="167" t="s">
        <v>600</v>
      </c>
      <c r="B3043" s="243" t="s">
        <v>351</v>
      </c>
      <c r="C3043" s="53"/>
      <c r="D3043" s="261"/>
      <c r="E3043" s="53"/>
      <c r="F3043" s="53"/>
      <c r="G3043" s="190" t="s">
        <v>13</v>
      </c>
      <c r="H3043" s="28">
        <v>1.0</v>
      </c>
      <c r="I3043" s="190" t="s">
        <v>4</v>
      </c>
      <c r="J3043" s="191"/>
      <c r="K3043" s="190" t="s">
        <v>4</v>
      </c>
      <c r="L3043" s="191"/>
      <c r="M3043" s="53"/>
      <c r="N3043" s="53"/>
      <c r="O3043" s="53"/>
    </row>
    <row r="3044">
      <c r="A3044" s="167" t="s">
        <v>600</v>
      </c>
      <c r="B3044" s="243" t="s">
        <v>351</v>
      </c>
      <c r="C3044" s="53"/>
      <c r="D3044" s="261"/>
      <c r="E3044" s="53"/>
      <c r="F3044" s="53"/>
      <c r="G3044" s="190" t="s">
        <v>14</v>
      </c>
      <c r="H3044" s="28">
        <v>1.0</v>
      </c>
      <c r="I3044" s="190" t="s">
        <v>4</v>
      </c>
      <c r="J3044" s="191"/>
      <c r="K3044" s="190" t="s">
        <v>4</v>
      </c>
      <c r="L3044" s="191"/>
      <c r="M3044" s="53"/>
      <c r="N3044" s="53"/>
      <c r="O3044" s="53"/>
    </row>
    <row r="3045">
      <c r="A3045" s="167" t="s">
        <v>600</v>
      </c>
      <c r="B3045" s="243" t="s">
        <v>351</v>
      </c>
      <c r="C3045" s="53"/>
      <c r="D3045" s="261"/>
      <c r="E3045" s="53"/>
      <c r="F3045" s="53"/>
      <c r="G3045" s="190" t="s">
        <v>15</v>
      </c>
      <c r="H3045" s="28">
        <v>1.0</v>
      </c>
      <c r="I3045" s="190" t="s">
        <v>4</v>
      </c>
      <c r="J3045" s="191"/>
      <c r="K3045" s="190" t="s">
        <v>4</v>
      </c>
      <c r="L3045" s="191"/>
      <c r="M3045" s="53"/>
      <c r="N3045" s="53"/>
      <c r="O3045" s="53"/>
    </row>
    <row r="3046">
      <c r="A3046" s="167" t="s">
        <v>600</v>
      </c>
      <c r="B3046" s="243" t="s">
        <v>351</v>
      </c>
      <c r="C3046" s="53"/>
      <c r="D3046" s="261"/>
      <c r="E3046" s="53"/>
      <c r="F3046" s="53"/>
      <c r="G3046" s="190" t="s">
        <v>16</v>
      </c>
      <c r="H3046" s="28">
        <v>1.0</v>
      </c>
      <c r="I3046" s="190" t="s">
        <v>4</v>
      </c>
      <c r="J3046" s="191"/>
      <c r="K3046" s="190" t="s">
        <v>4</v>
      </c>
      <c r="L3046" s="191"/>
      <c r="M3046" s="53"/>
      <c r="N3046" s="53"/>
      <c r="O3046" s="53"/>
    </row>
    <row r="3047">
      <c r="A3047" s="167" t="s">
        <v>600</v>
      </c>
      <c r="B3047" s="243" t="s">
        <v>351</v>
      </c>
      <c r="C3047" s="53"/>
      <c r="D3047" s="261"/>
      <c r="E3047" s="53"/>
      <c r="F3047" s="53"/>
      <c r="G3047" s="190" t="s">
        <v>17</v>
      </c>
      <c r="H3047" s="28">
        <v>1.0</v>
      </c>
      <c r="I3047" s="190" t="s">
        <v>4</v>
      </c>
      <c r="J3047" s="191"/>
      <c r="K3047" s="190" t="s">
        <v>4</v>
      </c>
      <c r="L3047" s="191"/>
      <c r="M3047" s="53"/>
      <c r="N3047" s="53"/>
      <c r="O3047" s="53"/>
    </row>
    <row r="3048">
      <c r="A3048" s="167" t="s">
        <v>600</v>
      </c>
      <c r="B3048" s="243" t="s">
        <v>351</v>
      </c>
      <c r="C3048" s="53"/>
      <c r="D3048" s="261"/>
      <c r="E3048" s="53"/>
      <c r="F3048" s="53"/>
      <c r="G3048" s="190" t="s">
        <v>18</v>
      </c>
      <c r="H3048" s="28">
        <v>1.0</v>
      </c>
      <c r="I3048" s="190" t="s">
        <v>4</v>
      </c>
      <c r="J3048" s="191"/>
      <c r="K3048" s="190" t="s">
        <v>4</v>
      </c>
      <c r="L3048" s="191"/>
      <c r="M3048" s="53"/>
      <c r="N3048" s="53"/>
      <c r="O3048" s="53"/>
    </row>
    <row r="3049">
      <c r="A3049" s="167" t="s">
        <v>600</v>
      </c>
      <c r="B3049" s="243" t="s">
        <v>351</v>
      </c>
      <c r="C3049" s="53"/>
      <c r="D3049" s="261"/>
      <c r="E3049" s="53"/>
      <c r="F3049" s="53"/>
      <c r="G3049" s="190" t="s">
        <v>19</v>
      </c>
      <c r="H3049" s="28">
        <v>1.0</v>
      </c>
      <c r="I3049" s="190" t="s">
        <v>4</v>
      </c>
      <c r="J3049" s="191"/>
      <c r="K3049" s="190" t="s">
        <v>4</v>
      </c>
      <c r="L3049" s="191"/>
      <c r="M3049" s="53"/>
      <c r="N3049" s="53"/>
      <c r="O3049" s="53"/>
    </row>
    <row r="3050">
      <c r="A3050" s="167" t="s">
        <v>600</v>
      </c>
      <c r="B3050" s="243" t="s">
        <v>351</v>
      </c>
      <c r="C3050" s="53"/>
      <c r="D3050" s="261"/>
      <c r="E3050" s="53"/>
      <c r="F3050" s="53"/>
      <c r="G3050" s="190" t="s">
        <v>20</v>
      </c>
      <c r="H3050" s="28">
        <v>1.0</v>
      </c>
      <c r="I3050" s="190" t="s">
        <v>4</v>
      </c>
      <c r="J3050" s="191"/>
      <c r="K3050" s="190" t="s">
        <v>4</v>
      </c>
      <c r="L3050" s="191"/>
      <c r="M3050" s="53"/>
      <c r="N3050" s="53"/>
      <c r="O3050" s="53"/>
    </row>
    <row r="3051">
      <c r="A3051" s="167" t="s">
        <v>600</v>
      </c>
      <c r="B3051" s="243" t="s">
        <v>351</v>
      </c>
      <c r="C3051" s="53"/>
      <c r="D3051" s="261"/>
      <c r="E3051" s="53"/>
      <c r="F3051" s="53"/>
      <c r="G3051" s="190" t="s">
        <v>21</v>
      </c>
      <c r="H3051" s="28">
        <v>1.0</v>
      </c>
      <c r="I3051" s="190" t="s">
        <v>7</v>
      </c>
      <c r="J3051" s="191">
        <v>400.0</v>
      </c>
      <c r="K3051" s="190" t="s">
        <v>7</v>
      </c>
      <c r="L3051" s="191">
        <v>400.0</v>
      </c>
      <c r="M3051" s="53"/>
      <c r="N3051" s="53"/>
      <c r="O3051" s="53"/>
    </row>
    <row r="3052">
      <c r="A3052" s="167" t="s">
        <v>600</v>
      </c>
      <c r="B3052" s="243" t="s">
        <v>351</v>
      </c>
      <c r="C3052" s="53"/>
      <c r="D3052" s="261"/>
      <c r="E3052" s="53"/>
      <c r="F3052" s="53"/>
      <c r="G3052" s="190" t="s">
        <v>161</v>
      </c>
      <c r="H3052" s="28">
        <v>1.0</v>
      </c>
      <c r="I3052" s="190" t="s">
        <v>7</v>
      </c>
      <c r="J3052" s="191"/>
      <c r="K3052" s="190" t="s">
        <v>7</v>
      </c>
      <c r="L3052" s="191"/>
      <c r="M3052" s="53"/>
      <c r="N3052" s="53"/>
      <c r="O3052" s="53"/>
    </row>
    <row r="3053">
      <c r="A3053" s="167" t="s">
        <v>600</v>
      </c>
      <c r="B3053" s="243" t="s">
        <v>351</v>
      </c>
      <c r="C3053" s="53"/>
      <c r="D3053" s="261"/>
      <c r="E3053" s="53"/>
      <c r="F3053" s="53"/>
      <c r="G3053" s="190" t="s">
        <v>162</v>
      </c>
      <c r="H3053" s="28">
        <v>1.0</v>
      </c>
      <c r="I3053" s="190" t="s">
        <v>7</v>
      </c>
      <c r="J3053" s="191"/>
      <c r="K3053" s="190" t="s">
        <v>7</v>
      </c>
      <c r="L3053" s="191"/>
      <c r="M3053" s="53"/>
      <c r="N3053" s="53"/>
      <c r="O3053" s="53"/>
    </row>
    <row r="3054">
      <c r="A3054" s="167" t="s">
        <v>600</v>
      </c>
      <c r="B3054" s="243" t="s">
        <v>351</v>
      </c>
      <c r="C3054" s="53"/>
      <c r="D3054" s="261"/>
      <c r="E3054" s="53"/>
      <c r="F3054" s="53"/>
      <c r="G3054" s="190" t="s">
        <v>163</v>
      </c>
      <c r="H3054" s="28">
        <v>1.0</v>
      </c>
      <c r="I3054" s="190" t="s">
        <v>7</v>
      </c>
      <c r="J3054" s="191"/>
      <c r="K3054" s="190" t="s">
        <v>7</v>
      </c>
      <c r="L3054" s="191"/>
      <c r="M3054" s="53"/>
      <c r="N3054" s="53"/>
      <c r="O3054" s="53"/>
    </row>
    <row r="3055">
      <c r="A3055" s="167" t="s">
        <v>600</v>
      </c>
      <c r="B3055" s="243" t="s">
        <v>351</v>
      </c>
      <c r="C3055" s="53"/>
      <c r="D3055" s="261"/>
      <c r="E3055" s="53"/>
      <c r="F3055" s="53"/>
      <c r="G3055" s="190" t="s">
        <v>164</v>
      </c>
      <c r="H3055" s="28">
        <v>1.0</v>
      </c>
      <c r="I3055" s="190" t="s">
        <v>7</v>
      </c>
      <c r="J3055" s="191"/>
      <c r="K3055" s="190" t="s">
        <v>7</v>
      </c>
      <c r="L3055" s="191"/>
      <c r="M3055" s="53"/>
      <c r="N3055" s="53"/>
      <c r="O3055" s="53"/>
    </row>
    <row r="3056">
      <c r="A3056" s="167" t="s">
        <v>600</v>
      </c>
      <c r="B3056" s="243" t="s">
        <v>351</v>
      </c>
      <c r="C3056" s="53"/>
      <c r="D3056" s="261"/>
      <c r="E3056" s="53"/>
      <c r="F3056" s="53"/>
      <c r="G3056" s="190" t="s">
        <v>165</v>
      </c>
      <c r="H3056" s="28">
        <v>1.0</v>
      </c>
      <c r="I3056" s="190" t="s">
        <v>7</v>
      </c>
      <c r="J3056" s="191"/>
      <c r="K3056" s="190" t="s">
        <v>7</v>
      </c>
      <c r="L3056" s="191"/>
      <c r="M3056" s="53"/>
      <c r="N3056" s="53"/>
      <c r="O3056" s="53"/>
    </row>
    <row r="3057">
      <c r="A3057" s="167" t="s">
        <v>600</v>
      </c>
      <c r="B3057" s="243" t="s">
        <v>351</v>
      </c>
      <c r="C3057" s="53"/>
      <c r="D3057" s="261"/>
      <c r="E3057" s="53"/>
      <c r="F3057" s="53"/>
      <c r="G3057" s="190" t="s">
        <v>166</v>
      </c>
      <c r="H3057" s="28">
        <v>1.0</v>
      </c>
      <c r="I3057" s="190" t="s">
        <v>7</v>
      </c>
      <c r="J3057" s="191"/>
      <c r="K3057" s="190" t="s">
        <v>7</v>
      </c>
      <c r="L3057" s="191"/>
      <c r="M3057" s="53"/>
      <c r="N3057" s="53"/>
      <c r="O3057" s="53"/>
    </row>
    <row r="3058">
      <c r="A3058" s="167" t="s">
        <v>600</v>
      </c>
      <c r="B3058" s="243" t="s">
        <v>351</v>
      </c>
      <c r="C3058" s="53"/>
      <c r="D3058" s="261"/>
      <c r="E3058" s="53"/>
      <c r="F3058" s="53"/>
      <c r="G3058" s="190" t="s">
        <v>167</v>
      </c>
      <c r="H3058" s="28">
        <v>1.0</v>
      </c>
      <c r="I3058" s="190" t="s">
        <v>7</v>
      </c>
      <c r="J3058" s="191"/>
      <c r="K3058" s="190" t="s">
        <v>7</v>
      </c>
      <c r="L3058" s="191"/>
      <c r="M3058" s="53"/>
      <c r="N3058" s="53"/>
      <c r="O3058" s="53"/>
    </row>
    <row r="3059">
      <c r="A3059" s="167" t="s">
        <v>600</v>
      </c>
      <c r="B3059" s="243" t="s">
        <v>351</v>
      </c>
      <c r="C3059" s="53"/>
      <c r="D3059" s="261"/>
      <c r="E3059" s="53"/>
      <c r="F3059" s="53"/>
      <c r="G3059" s="190" t="s">
        <v>20</v>
      </c>
      <c r="H3059" s="28">
        <v>1.0</v>
      </c>
      <c r="I3059" s="190" t="s">
        <v>7</v>
      </c>
      <c r="J3059" s="191"/>
      <c r="K3059" s="190" t="s">
        <v>7</v>
      </c>
      <c r="L3059" s="191"/>
      <c r="M3059" s="53"/>
      <c r="N3059" s="53"/>
      <c r="O3059" s="53"/>
    </row>
    <row r="3060">
      <c r="A3060" s="167" t="s">
        <v>600</v>
      </c>
      <c r="B3060" s="243" t="s">
        <v>352</v>
      </c>
      <c r="C3060" s="53"/>
      <c r="D3060" s="261"/>
      <c r="E3060" s="53"/>
      <c r="F3060" s="53"/>
      <c r="G3060" s="190" t="s">
        <v>21</v>
      </c>
      <c r="H3060" s="28">
        <v>1.0</v>
      </c>
      <c r="I3060" s="243" t="s">
        <v>4</v>
      </c>
      <c r="J3060" s="192">
        <v>155.0</v>
      </c>
      <c r="K3060" s="243" t="s">
        <v>4</v>
      </c>
      <c r="L3060" s="192">
        <v>155.0</v>
      </c>
      <c r="M3060" s="53"/>
      <c r="N3060" s="53"/>
      <c r="O3060" s="53"/>
    </row>
    <row r="3061">
      <c r="A3061" s="167" t="s">
        <v>600</v>
      </c>
      <c r="B3061" s="243" t="s">
        <v>352</v>
      </c>
      <c r="C3061" s="53"/>
      <c r="D3061" s="261"/>
      <c r="E3061" s="53"/>
      <c r="F3061" s="53"/>
      <c r="G3061" s="190" t="s">
        <v>13</v>
      </c>
      <c r="H3061" s="28">
        <v>1.0</v>
      </c>
      <c r="I3061" s="190" t="s">
        <v>4</v>
      </c>
      <c r="J3061" s="191"/>
      <c r="K3061" s="190" t="s">
        <v>4</v>
      </c>
      <c r="L3061" s="191"/>
      <c r="M3061" s="53"/>
      <c r="N3061" s="53"/>
      <c r="O3061" s="53"/>
    </row>
    <row r="3062">
      <c r="A3062" s="167" t="s">
        <v>600</v>
      </c>
      <c r="B3062" s="243" t="s">
        <v>352</v>
      </c>
      <c r="C3062" s="53"/>
      <c r="D3062" s="261"/>
      <c r="E3062" s="53"/>
      <c r="F3062" s="53"/>
      <c r="G3062" s="190" t="s">
        <v>14</v>
      </c>
      <c r="H3062" s="28">
        <v>1.0</v>
      </c>
      <c r="I3062" s="190" t="s">
        <v>4</v>
      </c>
      <c r="J3062" s="191"/>
      <c r="K3062" s="190" t="s">
        <v>4</v>
      </c>
      <c r="L3062" s="191"/>
      <c r="M3062" s="53"/>
      <c r="N3062" s="53"/>
      <c r="O3062" s="53"/>
    </row>
    <row r="3063">
      <c r="A3063" s="167" t="s">
        <v>600</v>
      </c>
      <c r="B3063" s="243" t="s">
        <v>352</v>
      </c>
      <c r="C3063" s="53"/>
      <c r="D3063" s="261"/>
      <c r="E3063" s="53"/>
      <c r="F3063" s="53"/>
      <c r="G3063" s="190" t="s">
        <v>15</v>
      </c>
      <c r="H3063" s="28">
        <v>1.0</v>
      </c>
      <c r="I3063" s="190" t="s">
        <v>4</v>
      </c>
      <c r="J3063" s="191"/>
      <c r="K3063" s="190" t="s">
        <v>4</v>
      </c>
      <c r="L3063" s="191"/>
      <c r="M3063" s="53"/>
      <c r="N3063" s="53"/>
      <c r="O3063" s="53"/>
    </row>
    <row r="3064">
      <c r="A3064" s="167" t="s">
        <v>600</v>
      </c>
      <c r="B3064" s="243" t="s">
        <v>352</v>
      </c>
      <c r="C3064" s="53"/>
      <c r="D3064" s="261"/>
      <c r="E3064" s="53"/>
      <c r="F3064" s="53"/>
      <c r="G3064" s="190" t="s">
        <v>16</v>
      </c>
      <c r="H3064" s="28">
        <v>1.0</v>
      </c>
      <c r="I3064" s="190" t="s">
        <v>4</v>
      </c>
      <c r="J3064" s="191"/>
      <c r="K3064" s="190" t="s">
        <v>4</v>
      </c>
      <c r="L3064" s="191"/>
      <c r="M3064" s="53"/>
      <c r="N3064" s="53"/>
      <c r="O3064" s="53"/>
    </row>
    <row r="3065">
      <c r="A3065" s="167" t="s">
        <v>600</v>
      </c>
      <c r="B3065" s="243" t="s">
        <v>352</v>
      </c>
      <c r="C3065" s="53"/>
      <c r="D3065" s="261"/>
      <c r="E3065" s="53"/>
      <c r="F3065" s="53"/>
      <c r="G3065" s="190" t="s">
        <v>17</v>
      </c>
      <c r="H3065" s="28">
        <v>1.0</v>
      </c>
      <c r="I3065" s="190" t="s">
        <v>4</v>
      </c>
      <c r="J3065" s="191"/>
      <c r="K3065" s="190" t="s">
        <v>4</v>
      </c>
      <c r="L3065" s="191"/>
      <c r="M3065" s="53"/>
      <c r="N3065" s="53"/>
      <c r="O3065" s="53"/>
    </row>
    <row r="3066">
      <c r="A3066" s="167" t="s">
        <v>600</v>
      </c>
      <c r="B3066" s="243" t="s">
        <v>352</v>
      </c>
      <c r="C3066" s="53"/>
      <c r="D3066" s="261"/>
      <c r="E3066" s="53"/>
      <c r="F3066" s="53"/>
      <c r="G3066" s="190" t="s">
        <v>18</v>
      </c>
      <c r="H3066" s="28">
        <v>1.0</v>
      </c>
      <c r="I3066" s="190" t="s">
        <v>4</v>
      </c>
      <c r="J3066" s="191"/>
      <c r="K3066" s="190" t="s">
        <v>4</v>
      </c>
      <c r="L3066" s="191"/>
      <c r="M3066" s="53"/>
      <c r="N3066" s="53"/>
      <c r="O3066" s="53"/>
    </row>
    <row r="3067">
      <c r="A3067" s="167" t="s">
        <v>600</v>
      </c>
      <c r="B3067" s="243" t="s">
        <v>352</v>
      </c>
      <c r="C3067" s="53"/>
      <c r="D3067" s="261"/>
      <c r="E3067" s="53"/>
      <c r="F3067" s="53"/>
      <c r="G3067" s="190" t="s">
        <v>19</v>
      </c>
      <c r="H3067" s="28">
        <v>1.0</v>
      </c>
      <c r="I3067" s="190" t="s">
        <v>4</v>
      </c>
      <c r="J3067" s="191"/>
      <c r="K3067" s="190" t="s">
        <v>4</v>
      </c>
      <c r="L3067" s="191"/>
      <c r="M3067" s="53"/>
      <c r="N3067" s="53"/>
      <c r="O3067" s="53"/>
    </row>
    <row r="3068">
      <c r="A3068" s="167" t="s">
        <v>600</v>
      </c>
      <c r="B3068" s="243" t="s">
        <v>352</v>
      </c>
      <c r="C3068" s="53"/>
      <c r="D3068" s="261"/>
      <c r="E3068" s="53"/>
      <c r="F3068" s="53"/>
      <c r="G3068" s="190" t="s">
        <v>20</v>
      </c>
      <c r="H3068" s="28">
        <v>1.0</v>
      </c>
      <c r="I3068" s="190" t="s">
        <v>4</v>
      </c>
      <c r="J3068" s="191"/>
      <c r="K3068" s="190" t="s">
        <v>4</v>
      </c>
      <c r="L3068" s="191"/>
      <c r="M3068" s="53"/>
      <c r="N3068" s="53"/>
      <c r="O3068" s="53"/>
    </row>
    <row r="3069">
      <c r="A3069" s="167" t="s">
        <v>600</v>
      </c>
      <c r="B3069" s="243" t="s">
        <v>352</v>
      </c>
      <c r="C3069" s="53"/>
      <c r="D3069" s="261"/>
      <c r="E3069" s="53"/>
      <c r="F3069" s="53"/>
      <c r="G3069" s="190" t="s">
        <v>21</v>
      </c>
      <c r="H3069" s="28">
        <v>1.0</v>
      </c>
      <c r="I3069" s="190" t="s">
        <v>7</v>
      </c>
      <c r="J3069" s="191">
        <v>480.0</v>
      </c>
      <c r="K3069" s="190" t="s">
        <v>7</v>
      </c>
      <c r="L3069" s="191">
        <v>480.0</v>
      </c>
      <c r="M3069" s="53"/>
      <c r="N3069" s="53"/>
      <c r="O3069" s="53"/>
    </row>
    <row r="3070">
      <c r="A3070" s="167" t="s">
        <v>600</v>
      </c>
      <c r="B3070" s="243" t="s">
        <v>352</v>
      </c>
      <c r="C3070" s="53"/>
      <c r="D3070" s="261"/>
      <c r="E3070" s="53"/>
      <c r="F3070" s="53"/>
      <c r="G3070" s="190" t="s">
        <v>161</v>
      </c>
      <c r="H3070" s="28">
        <v>1.0</v>
      </c>
      <c r="I3070" s="190" t="s">
        <v>7</v>
      </c>
      <c r="J3070" s="191"/>
      <c r="K3070" s="190" t="s">
        <v>7</v>
      </c>
      <c r="L3070" s="191"/>
      <c r="M3070" s="53"/>
      <c r="N3070" s="53"/>
      <c r="O3070" s="53"/>
    </row>
    <row r="3071">
      <c r="A3071" s="167" t="s">
        <v>600</v>
      </c>
      <c r="B3071" s="243" t="s">
        <v>352</v>
      </c>
      <c r="C3071" s="53"/>
      <c r="D3071" s="261"/>
      <c r="E3071" s="53"/>
      <c r="F3071" s="53"/>
      <c r="G3071" s="190" t="s">
        <v>162</v>
      </c>
      <c r="H3071" s="28">
        <v>1.0</v>
      </c>
      <c r="I3071" s="190" t="s">
        <v>7</v>
      </c>
      <c r="J3071" s="191"/>
      <c r="K3071" s="190" t="s">
        <v>7</v>
      </c>
      <c r="L3071" s="191"/>
      <c r="M3071" s="53"/>
      <c r="N3071" s="53"/>
      <c r="O3071" s="53"/>
    </row>
    <row r="3072">
      <c r="A3072" s="167" t="s">
        <v>600</v>
      </c>
      <c r="B3072" s="243" t="s">
        <v>352</v>
      </c>
      <c r="C3072" s="53"/>
      <c r="D3072" s="261"/>
      <c r="E3072" s="53"/>
      <c r="F3072" s="53"/>
      <c r="G3072" s="190" t="s">
        <v>163</v>
      </c>
      <c r="H3072" s="28">
        <v>1.0</v>
      </c>
      <c r="I3072" s="190" t="s">
        <v>7</v>
      </c>
      <c r="J3072" s="191"/>
      <c r="K3072" s="190" t="s">
        <v>7</v>
      </c>
      <c r="L3072" s="191"/>
      <c r="M3072" s="53"/>
      <c r="N3072" s="53"/>
      <c r="O3072" s="53"/>
    </row>
    <row r="3073">
      <c r="A3073" s="167" t="s">
        <v>600</v>
      </c>
      <c r="B3073" s="243" t="s">
        <v>352</v>
      </c>
      <c r="C3073" s="53"/>
      <c r="D3073" s="261"/>
      <c r="E3073" s="53"/>
      <c r="F3073" s="53"/>
      <c r="G3073" s="190" t="s">
        <v>164</v>
      </c>
      <c r="H3073" s="28">
        <v>1.0</v>
      </c>
      <c r="I3073" s="190" t="s">
        <v>7</v>
      </c>
      <c r="J3073" s="191"/>
      <c r="K3073" s="190" t="s">
        <v>7</v>
      </c>
      <c r="L3073" s="191"/>
      <c r="M3073" s="53"/>
      <c r="N3073" s="53"/>
      <c r="O3073" s="53"/>
    </row>
    <row r="3074">
      <c r="A3074" s="167" t="s">
        <v>600</v>
      </c>
      <c r="B3074" s="243" t="s">
        <v>352</v>
      </c>
      <c r="C3074" s="53"/>
      <c r="D3074" s="261"/>
      <c r="E3074" s="53"/>
      <c r="F3074" s="53"/>
      <c r="G3074" s="190" t="s">
        <v>165</v>
      </c>
      <c r="H3074" s="28">
        <v>1.0</v>
      </c>
      <c r="I3074" s="190" t="s">
        <v>7</v>
      </c>
      <c r="J3074" s="191"/>
      <c r="K3074" s="190" t="s">
        <v>7</v>
      </c>
      <c r="L3074" s="191"/>
      <c r="M3074" s="53"/>
      <c r="N3074" s="53"/>
      <c r="O3074" s="53"/>
    </row>
    <row r="3075">
      <c r="A3075" s="167" t="s">
        <v>600</v>
      </c>
      <c r="B3075" s="243" t="s">
        <v>352</v>
      </c>
      <c r="C3075" s="53"/>
      <c r="D3075" s="261"/>
      <c r="E3075" s="53"/>
      <c r="F3075" s="53"/>
      <c r="G3075" s="190" t="s">
        <v>166</v>
      </c>
      <c r="H3075" s="28">
        <v>1.0</v>
      </c>
      <c r="I3075" s="190" t="s">
        <v>7</v>
      </c>
      <c r="J3075" s="191"/>
      <c r="K3075" s="190" t="s">
        <v>7</v>
      </c>
      <c r="L3075" s="191"/>
      <c r="M3075" s="53"/>
      <c r="N3075" s="53"/>
      <c r="O3075" s="53"/>
    </row>
    <row r="3076">
      <c r="A3076" s="167" t="s">
        <v>600</v>
      </c>
      <c r="B3076" s="243" t="s">
        <v>352</v>
      </c>
      <c r="C3076" s="53"/>
      <c r="D3076" s="261"/>
      <c r="E3076" s="53"/>
      <c r="F3076" s="53"/>
      <c r="G3076" s="190" t="s">
        <v>167</v>
      </c>
      <c r="H3076" s="28">
        <v>1.0</v>
      </c>
      <c r="I3076" s="190" t="s">
        <v>7</v>
      </c>
      <c r="J3076" s="191"/>
      <c r="K3076" s="190" t="s">
        <v>7</v>
      </c>
      <c r="L3076" s="191"/>
      <c r="M3076" s="53"/>
      <c r="N3076" s="53"/>
      <c r="O3076" s="53"/>
    </row>
    <row r="3077">
      <c r="A3077" s="167" t="s">
        <v>600</v>
      </c>
      <c r="B3077" s="243" t="s">
        <v>352</v>
      </c>
      <c r="C3077" s="53"/>
      <c r="D3077" s="261"/>
      <c r="E3077" s="53"/>
      <c r="F3077" s="53"/>
      <c r="G3077" s="190" t="s">
        <v>20</v>
      </c>
      <c r="H3077" s="28">
        <v>1.0</v>
      </c>
      <c r="I3077" s="190" t="s">
        <v>7</v>
      </c>
      <c r="J3077" s="191"/>
      <c r="K3077" s="190" t="s">
        <v>7</v>
      </c>
      <c r="L3077" s="191"/>
      <c r="M3077" s="53"/>
      <c r="N3077" s="53"/>
      <c r="O3077" s="53"/>
    </row>
    <row r="3078">
      <c r="A3078" s="167" t="s">
        <v>600</v>
      </c>
      <c r="B3078" s="243" t="s">
        <v>353</v>
      </c>
      <c r="C3078" s="53"/>
      <c r="D3078" s="261"/>
      <c r="E3078" s="53"/>
      <c r="F3078" s="53"/>
      <c r="G3078" s="190" t="s">
        <v>21</v>
      </c>
      <c r="H3078" s="28">
        <v>1.0</v>
      </c>
      <c r="I3078" s="243" t="s">
        <v>4</v>
      </c>
      <c r="J3078" s="192">
        <v>128.0</v>
      </c>
      <c r="K3078" s="243" t="s">
        <v>4</v>
      </c>
      <c r="L3078" s="192">
        <v>128.0</v>
      </c>
      <c r="M3078" s="53"/>
      <c r="N3078" s="53"/>
      <c r="O3078" s="53"/>
    </row>
    <row r="3079">
      <c r="A3079" s="167" t="s">
        <v>600</v>
      </c>
      <c r="B3079" s="243" t="s">
        <v>353</v>
      </c>
      <c r="C3079" s="53"/>
      <c r="D3079" s="261"/>
      <c r="E3079" s="53"/>
      <c r="F3079" s="53"/>
      <c r="G3079" s="190" t="s">
        <v>13</v>
      </c>
      <c r="H3079" s="28">
        <v>1.0</v>
      </c>
      <c r="I3079" s="190" t="s">
        <v>4</v>
      </c>
      <c r="J3079" s="191"/>
      <c r="K3079" s="190" t="s">
        <v>4</v>
      </c>
      <c r="L3079" s="191"/>
      <c r="M3079" s="53"/>
      <c r="N3079" s="53"/>
      <c r="O3079" s="53"/>
    </row>
    <row r="3080">
      <c r="A3080" s="167" t="s">
        <v>600</v>
      </c>
      <c r="B3080" s="243" t="s">
        <v>353</v>
      </c>
      <c r="C3080" s="53"/>
      <c r="D3080" s="261"/>
      <c r="E3080" s="53"/>
      <c r="F3080" s="53"/>
      <c r="G3080" s="190" t="s">
        <v>14</v>
      </c>
      <c r="H3080" s="28">
        <v>1.0</v>
      </c>
      <c r="I3080" s="190" t="s">
        <v>4</v>
      </c>
      <c r="J3080" s="191"/>
      <c r="K3080" s="190" t="s">
        <v>4</v>
      </c>
      <c r="L3080" s="191"/>
      <c r="M3080" s="53"/>
      <c r="N3080" s="53"/>
      <c r="O3080" s="53"/>
    </row>
    <row r="3081">
      <c r="A3081" s="167" t="s">
        <v>600</v>
      </c>
      <c r="B3081" s="243" t="s">
        <v>353</v>
      </c>
      <c r="C3081" s="53"/>
      <c r="D3081" s="261"/>
      <c r="E3081" s="53"/>
      <c r="F3081" s="53"/>
      <c r="G3081" s="190" t="s">
        <v>15</v>
      </c>
      <c r="H3081" s="28">
        <v>1.0</v>
      </c>
      <c r="I3081" s="190" t="s">
        <v>4</v>
      </c>
      <c r="J3081" s="191"/>
      <c r="K3081" s="190" t="s">
        <v>4</v>
      </c>
      <c r="L3081" s="191"/>
      <c r="M3081" s="53"/>
      <c r="N3081" s="53"/>
      <c r="O3081" s="53"/>
    </row>
    <row r="3082">
      <c r="A3082" s="167" t="s">
        <v>600</v>
      </c>
      <c r="B3082" s="243" t="s">
        <v>353</v>
      </c>
      <c r="C3082" s="53"/>
      <c r="D3082" s="261"/>
      <c r="E3082" s="53"/>
      <c r="F3082" s="53"/>
      <c r="G3082" s="190" t="s">
        <v>16</v>
      </c>
      <c r="H3082" s="28">
        <v>1.0</v>
      </c>
      <c r="I3082" s="190" t="s">
        <v>4</v>
      </c>
      <c r="J3082" s="191"/>
      <c r="K3082" s="190" t="s">
        <v>4</v>
      </c>
      <c r="L3082" s="191"/>
      <c r="M3082" s="53"/>
      <c r="N3082" s="53"/>
      <c r="O3082" s="53"/>
    </row>
    <row r="3083">
      <c r="A3083" s="167" t="s">
        <v>600</v>
      </c>
      <c r="B3083" s="243" t="s">
        <v>353</v>
      </c>
      <c r="C3083" s="53"/>
      <c r="D3083" s="261"/>
      <c r="E3083" s="53"/>
      <c r="F3083" s="53"/>
      <c r="G3083" s="190" t="s">
        <v>17</v>
      </c>
      <c r="H3083" s="28">
        <v>1.0</v>
      </c>
      <c r="I3083" s="190" t="s">
        <v>4</v>
      </c>
      <c r="J3083" s="191"/>
      <c r="K3083" s="190" t="s">
        <v>4</v>
      </c>
      <c r="L3083" s="191"/>
      <c r="M3083" s="53"/>
      <c r="N3083" s="53"/>
      <c r="O3083" s="53"/>
    </row>
    <row r="3084">
      <c r="A3084" s="167" t="s">
        <v>600</v>
      </c>
      <c r="B3084" s="243" t="s">
        <v>353</v>
      </c>
      <c r="C3084" s="53"/>
      <c r="D3084" s="261"/>
      <c r="E3084" s="53"/>
      <c r="F3084" s="53"/>
      <c r="G3084" s="190" t="s">
        <v>18</v>
      </c>
      <c r="H3084" s="28">
        <v>1.0</v>
      </c>
      <c r="I3084" s="190" t="s">
        <v>4</v>
      </c>
      <c r="J3084" s="191"/>
      <c r="K3084" s="190" t="s">
        <v>4</v>
      </c>
      <c r="L3084" s="191"/>
      <c r="M3084" s="53"/>
      <c r="N3084" s="53"/>
      <c r="O3084" s="53"/>
    </row>
    <row r="3085">
      <c r="A3085" s="167" t="s">
        <v>600</v>
      </c>
      <c r="B3085" s="243" t="s">
        <v>353</v>
      </c>
      <c r="C3085" s="53"/>
      <c r="D3085" s="261"/>
      <c r="E3085" s="53"/>
      <c r="F3085" s="53"/>
      <c r="G3085" s="190" t="s">
        <v>19</v>
      </c>
      <c r="H3085" s="28">
        <v>1.0</v>
      </c>
      <c r="I3085" s="190" t="s">
        <v>4</v>
      </c>
      <c r="J3085" s="191"/>
      <c r="K3085" s="190" t="s">
        <v>4</v>
      </c>
      <c r="L3085" s="191"/>
      <c r="M3085" s="53"/>
      <c r="N3085" s="53"/>
      <c r="O3085" s="53"/>
    </row>
    <row r="3086">
      <c r="A3086" s="167" t="s">
        <v>600</v>
      </c>
      <c r="B3086" s="243" t="s">
        <v>353</v>
      </c>
      <c r="C3086" s="53"/>
      <c r="D3086" s="261"/>
      <c r="E3086" s="53"/>
      <c r="F3086" s="53"/>
      <c r="G3086" s="190" t="s">
        <v>20</v>
      </c>
      <c r="H3086" s="28">
        <v>1.0</v>
      </c>
      <c r="I3086" s="190" t="s">
        <v>4</v>
      </c>
      <c r="J3086" s="191"/>
      <c r="K3086" s="190" t="s">
        <v>4</v>
      </c>
      <c r="L3086" s="191"/>
      <c r="M3086" s="53"/>
      <c r="N3086" s="53"/>
      <c r="O3086" s="53"/>
    </row>
    <row r="3087">
      <c r="A3087" s="167" t="s">
        <v>600</v>
      </c>
      <c r="B3087" s="243" t="s">
        <v>353</v>
      </c>
      <c r="C3087" s="53"/>
      <c r="D3087" s="261"/>
      <c r="E3087" s="53"/>
      <c r="F3087" s="53"/>
      <c r="G3087" s="190" t="s">
        <v>21</v>
      </c>
      <c r="H3087" s="28">
        <v>1.0</v>
      </c>
      <c r="I3087" s="190" t="s">
        <v>7</v>
      </c>
      <c r="J3087" s="191">
        <v>70.0</v>
      </c>
      <c r="K3087" s="190" t="s">
        <v>7</v>
      </c>
      <c r="L3087" s="191">
        <v>70.0</v>
      </c>
      <c r="M3087" s="53"/>
      <c r="N3087" s="53"/>
      <c r="O3087" s="53"/>
    </row>
    <row r="3088">
      <c r="A3088" s="167" t="s">
        <v>600</v>
      </c>
      <c r="B3088" s="243" t="s">
        <v>353</v>
      </c>
      <c r="C3088" s="53"/>
      <c r="D3088" s="261"/>
      <c r="E3088" s="53"/>
      <c r="F3088" s="53"/>
      <c r="G3088" s="190" t="s">
        <v>161</v>
      </c>
      <c r="H3088" s="28">
        <v>1.0</v>
      </c>
      <c r="I3088" s="190" t="s">
        <v>7</v>
      </c>
      <c r="J3088" s="191"/>
      <c r="K3088" s="190" t="s">
        <v>7</v>
      </c>
      <c r="L3088" s="191"/>
      <c r="M3088" s="53"/>
      <c r="N3088" s="53"/>
      <c r="O3088" s="53"/>
    </row>
    <row r="3089">
      <c r="A3089" s="167" t="s">
        <v>600</v>
      </c>
      <c r="B3089" s="243" t="s">
        <v>353</v>
      </c>
      <c r="C3089" s="53"/>
      <c r="D3089" s="261"/>
      <c r="E3089" s="53"/>
      <c r="F3089" s="53"/>
      <c r="G3089" s="190" t="s">
        <v>162</v>
      </c>
      <c r="H3089" s="28">
        <v>1.0</v>
      </c>
      <c r="I3089" s="190" t="s">
        <v>7</v>
      </c>
      <c r="J3089" s="191"/>
      <c r="K3089" s="190" t="s">
        <v>7</v>
      </c>
      <c r="L3089" s="191"/>
      <c r="M3089" s="53"/>
      <c r="N3089" s="53"/>
      <c r="O3089" s="53"/>
    </row>
    <row r="3090">
      <c r="A3090" s="167" t="s">
        <v>600</v>
      </c>
      <c r="B3090" s="243" t="s">
        <v>353</v>
      </c>
      <c r="C3090" s="53"/>
      <c r="D3090" s="261"/>
      <c r="E3090" s="53"/>
      <c r="F3090" s="53"/>
      <c r="G3090" s="190" t="s">
        <v>163</v>
      </c>
      <c r="H3090" s="28">
        <v>1.0</v>
      </c>
      <c r="I3090" s="190" t="s">
        <v>7</v>
      </c>
      <c r="J3090" s="191"/>
      <c r="K3090" s="190" t="s">
        <v>7</v>
      </c>
      <c r="L3090" s="191"/>
      <c r="M3090" s="53"/>
      <c r="N3090" s="53"/>
      <c r="O3090" s="53"/>
    </row>
    <row r="3091">
      <c r="A3091" s="167" t="s">
        <v>600</v>
      </c>
      <c r="B3091" s="243" t="s">
        <v>353</v>
      </c>
      <c r="C3091" s="53"/>
      <c r="D3091" s="261"/>
      <c r="E3091" s="53"/>
      <c r="F3091" s="53"/>
      <c r="G3091" s="190" t="s">
        <v>164</v>
      </c>
      <c r="H3091" s="28">
        <v>1.0</v>
      </c>
      <c r="I3091" s="190" t="s">
        <v>7</v>
      </c>
      <c r="J3091" s="191"/>
      <c r="K3091" s="190" t="s">
        <v>7</v>
      </c>
      <c r="L3091" s="191"/>
      <c r="M3091" s="53"/>
      <c r="N3091" s="53"/>
      <c r="O3091" s="53"/>
    </row>
    <row r="3092">
      <c r="A3092" s="167" t="s">
        <v>600</v>
      </c>
      <c r="B3092" s="243" t="s">
        <v>353</v>
      </c>
      <c r="C3092" s="53"/>
      <c r="D3092" s="261"/>
      <c r="E3092" s="53"/>
      <c r="F3092" s="53"/>
      <c r="G3092" s="190" t="s">
        <v>165</v>
      </c>
      <c r="H3092" s="28">
        <v>1.0</v>
      </c>
      <c r="I3092" s="190" t="s">
        <v>7</v>
      </c>
      <c r="J3092" s="191"/>
      <c r="K3092" s="190" t="s">
        <v>7</v>
      </c>
      <c r="L3092" s="191"/>
      <c r="M3092" s="53"/>
      <c r="N3092" s="53"/>
      <c r="O3092" s="53"/>
    </row>
    <row r="3093">
      <c r="A3093" s="167" t="s">
        <v>600</v>
      </c>
      <c r="B3093" s="243" t="s">
        <v>353</v>
      </c>
      <c r="C3093" s="53"/>
      <c r="D3093" s="261"/>
      <c r="E3093" s="53"/>
      <c r="F3093" s="53"/>
      <c r="G3093" s="190" t="s">
        <v>166</v>
      </c>
      <c r="H3093" s="28">
        <v>1.0</v>
      </c>
      <c r="I3093" s="190" t="s">
        <v>7</v>
      </c>
      <c r="J3093" s="191"/>
      <c r="K3093" s="190" t="s">
        <v>7</v>
      </c>
      <c r="L3093" s="191"/>
      <c r="M3093" s="53"/>
      <c r="N3093" s="53"/>
      <c r="O3093" s="53"/>
    </row>
    <row r="3094">
      <c r="A3094" s="167" t="s">
        <v>600</v>
      </c>
      <c r="B3094" s="243" t="s">
        <v>353</v>
      </c>
      <c r="C3094" s="53"/>
      <c r="D3094" s="261"/>
      <c r="E3094" s="53"/>
      <c r="F3094" s="53"/>
      <c r="G3094" s="190" t="s">
        <v>167</v>
      </c>
      <c r="H3094" s="28">
        <v>1.0</v>
      </c>
      <c r="I3094" s="190" t="s">
        <v>7</v>
      </c>
      <c r="J3094" s="191"/>
      <c r="K3094" s="190" t="s">
        <v>7</v>
      </c>
      <c r="L3094" s="191"/>
      <c r="M3094" s="53"/>
      <c r="N3094" s="53"/>
      <c r="O3094" s="53"/>
    </row>
    <row r="3095">
      <c r="A3095" s="167" t="s">
        <v>600</v>
      </c>
      <c r="B3095" s="243" t="s">
        <v>353</v>
      </c>
      <c r="C3095" s="53"/>
      <c r="D3095" s="261"/>
      <c r="E3095" s="53"/>
      <c r="F3095" s="53"/>
      <c r="G3095" s="190" t="s">
        <v>20</v>
      </c>
      <c r="H3095" s="28">
        <v>1.0</v>
      </c>
      <c r="I3095" s="190" t="s">
        <v>7</v>
      </c>
      <c r="J3095" s="191"/>
      <c r="K3095" s="190" t="s">
        <v>7</v>
      </c>
      <c r="L3095" s="191"/>
      <c r="M3095" s="53"/>
      <c r="N3095" s="53"/>
      <c r="O3095" s="53"/>
    </row>
    <row r="3096">
      <c r="A3096" s="167" t="s">
        <v>600</v>
      </c>
      <c r="B3096" s="243" t="s">
        <v>354</v>
      </c>
      <c r="C3096" s="53"/>
      <c r="D3096" s="261"/>
      <c r="E3096" s="53"/>
      <c r="F3096" s="53"/>
      <c r="G3096" s="190" t="s">
        <v>21</v>
      </c>
      <c r="H3096" s="28">
        <v>1.0</v>
      </c>
      <c r="I3096" s="243" t="s">
        <v>4</v>
      </c>
      <c r="J3096" s="192">
        <v>270.0</v>
      </c>
      <c r="K3096" s="243" t="s">
        <v>4</v>
      </c>
      <c r="L3096" s="192">
        <v>270.0</v>
      </c>
      <c r="M3096" s="53"/>
      <c r="N3096" s="53"/>
      <c r="O3096" s="53"/>
    </row>
    <row r="3097">
      <c r="A3097" s="167" t="s">
        <v>600</v>
      </c>
      <c r="B3097" s="243" t="s">
        <v>354</v>
      </c>
      <c r="C3097" s="53"/>
      <c r="D3097" s="261"/>
      <c r="E3097" s="53"/>
      <c r="F3097" s="53"/>
      <c r="G3097" s="190" t="s">
        <v>13</v>
      </c>
      <c r="H3097" s="28">
        <v>1.0</v>
      </c>
      <c r="I3097" s="190" t="s">
        <v>4</v>
      </c>
      <c r="J3097" s="191"/>
      <c r="K3097" s="190" t="s">
        <v>4</v>
      </c>
      <c r="L3097" s="191"/>
      <c r="M3097" s="53"/>
      <c r="N3097" s="53"/>
      <c r="O3097" s="53"/>
    </row>
    <row r="3098">
      <c r="A3098" s="167" t="s">
        <v>600</v>
      </c>
      <c r="B3098" s="243" t="s">
        <v>354</v>
      </c>
      <c r="C3098" s="53"/>
      <c r="D3098" s="261"/>
      <c r="E3098" s="53"/>
      <c r="F3098" s="53"/>
      <c r="G3098" s="190" t="s">
        <v>14</v>
      </c>
      <c r="H3098" s="28">
        <v>1.0</v>
      </c>
      <c r="I3098" s="190" t="s">
        <v>4</v>
      </c>
      <c r="J3098" s="191"/>
      <c r="K3098" s="190" t="s">
        <v>4</v>
      </c>
      <c r="L3098" s="191"/>
      <c r="M3098" s="53"/>
      <c r="N3098" s="53"/>
      <c r="O3098" s="53"/>
    </row>
    <row r="3099">
      <c r="A3099" s="167" t="s">
        <v>600</v>
      </c>
      <c r="B3099" s="243" t="s">
        <v>354</v>
      </c>
      <c r="C3099" s="53"/>
      <c r="D3099" s="261"/>
      <c r="E3099" s="53"/>
      <c r="F3099" s="53"/>
      <c r="G3099" s="190" t="s">
        <v>15</v>
      </c>
      <c r="H3099" s="28">
        <v>1.0</v>
      </c>
      <c r="I3099" s="190" t="s">
        <v>4</v>
      </c>
      <c r="J3099" s="191"/>
      <c r="K3099" s="190" t="s">
        <v>4</v>
      </c>
      <c r="L3099" s="191"/>
      <c r="M3099" s="53"/>
      <c r="N3099" s="53"/>
      <c r="O3099" s="53"/>
    </row>
    <row r="3100">
      <c r="A3100" s="167" t="s">
        <v>600</v>
      </c>
      <c r="B3100" s="243" t="s">
        <v>354</v>
      </c>
      <c r="C3100" s="53"/>
      <c r="D3100" s="261"/>
      <c r="E3100" s="53"/>
      <c r="F3100" s="53"/>
      <c r="G3100" s="190" t="s">
        <v>16</v>
      </c>
      <c r="H3100" s="28">
        <v>1.0</v>
      </c>
      <c r="I3100" s="190" t="s">
        <v>4</v>
      </c>
      <c r="J3100" s="191"/>
      <c r="K3100" s="190" t="s">
        <v>4</v>
      </c>
      <c r="L3100" s="191"/>
      <c r="M3100" s="53"/>
      <c r="N3100" s="53"/>
      <c r="O3100" s="53"/>
    </row>
    <row r="3101">
      <c r="A3101" s="167" t="s">
        <v>600</v>
      </c>
      <c r="B3101" s="243" t="s">
        <v>354</v>
      </c>
      <c r="C3101" s="53"/>
      <c r="D3101" s="261"/>
      <c r="E3101" s="53"/>
      <c r="F3101" s="53"/>
      <c r="G3101" s="190" t="s">
        <v>17</v>
      </c>
      <c r="H3101" s="28">
        <v>1.0</v>
      </c>
      <c r="I3101" s="190" t="s">
        <v>4</v>
      </c>
      <c r="J3101" s="191"/>
      <c r="K3101" s="190" t="s">
        <v>4</v>
      </c>
      <c r="L3101" s="191"/>
      <c r="M3101" s="53"/>
      <c r="N3101" s="53"/>
      <c r="O3101" s="53"/>
    </row>
    <row r="3102">
      <c r="A3102" s="167" t="s">
        <v>600</v>
      </c>
      <c r="B3102" s="243" t="s">
        <v>354</v>
      </c>
      <c r="C3102" s="53"/>
      <c r="D3102" s="261"/>
      <c r="E3102" s="53"/>
      <c r="F3102" s="53"/>
      <c r="G3102" s="190" t="s">
        <v>18</v>
      </c>
      <c r="H3102" s="28">
        <v>1.0</v>
      </c>
      <c r="I3102" s="190" t="s">
        <v>4</v>
      </c>
      <c r="J3102" s="191"/>
      <c r="K3102" s="190" t="s">
        <v>4</v>
      </c>
      <c r="L3102" s="191"/>
      <c r="M3102" s="53"/>
      <c r="N3102" s="53"/>
      <c r="O3102" s="53"/>
    </row>
    <row r="3103">
      <c r="A3103" s="167" t="s">
        <v>600</v>
      </c>
      <c r="B3103" s="243" t="s">
        <v>354</v>
      </c>
      <c r="C3103" s="53"/>
      <c r="D3103" s="261"/>
      <c r="E3103" s="53"/>
      <c r="F3103" s="53"/>
      <c r="G3103" s="190" t="s">
        <v>19</v>
      </c>
      <c r="H3103" s="28">
        <v>1.0</v>
      </c>
      <c r="I3103" s="190" t="s">
        <v>4</v>
      </c>
      <c r="J3103" s="191"/>
      <c r="K3103" s="190" t="s">
        <v>4</v>
      </c>
      <c r="L3103" s="191"/>
      <c r="M3103" s="53"/>
      <c r="N3103" s="53"/>
      <c r="O3103" s="53"/>
    </row>
    <row r="3104">
      <c r="A3104" s="167" t="s">
        <v>600</v>
      </c>
      <c r="B3104" s="243" t="s">
        <v>354</v>
      </c>
      <c r="C3104" s="53"/>
      <c r="D3104" s="261"/>
      <c r="E3104" s="53"/>
      <c r="F3104" s="53"/>
      <c r="G3104" s="190" t="s">
        <v>20</v>
      </c>
      <c r="H3104" s="28">
        <v>1.0</v>
      </c>
      <c r="I3104" s="190" t="s">
        <v>4</v>
      </c>
      <c r="J3104" s="191"/>
      <c r="K3104" s="190" t="s">
        <v>4</v>
      </c>
      <c r="L3104" s="191"/>
      <c r="M3104" s="53"/>
      <c r="N3104" s="53"/>
      <c r="O3104" s="53"/>
    </row>
    <row r="3105">
      <c r="A3105" s="167" t="s">
        <v>600</v>
      </c>
      <c r="B3105" s="243" t="s">
        <v>354</v>
      </c>
      <c r="C3105" s="53"/>
      <c r="D3105" s="261"/>
      <c r="E3105" s="53"/>
      <c r="F3105" s="53"/>
      <c r="G3105" s="190" t="s">
        <v>21</v>
      </c>
      <c r="H3105" s="28">
        <v>1.0</v>
      </c>
      <c r="I3105" s="190" t="s">
        <v>7</v>
      </c>
      <c r="J3105" s="191">
        <v>380.0</v>
      </c>
      <c r="K3105" s="190" t="s">
        <v>7</v>
      </c>
      <c r="L3105" s="191">
        <v>380.0</v>
      </c>
      <c r="M3105" s="53"/>
      <c r="N3105" s="53"/>
      <c r="O3105" s="53"/>
    </row>
    <row r="3106">
      <c r="A3106" s="167" t="s">
        <v>600</v>
      </c>
      <c r="B3106" s="243" t="s">
        <v>354</v>
      </c>
      <c r="C3106" s="53"/>
      <c r="D3106" s="261"/>
      <c r="E3106" s="53"/>
      <c r="F3106" s="53"/>
      <c r="G3106" s="190" t="s">
        <v>161</v>
      </c>
      <c r="H3106" s="28">
        <v>1.0</v>
      </c>
      <c r="I3106" s="190" t="s">
        <v>7</v>
      </c>
      <c r="J3106" s="191"/>
      <c r="K3106" s="190" t="s">
        <v>7</v>
      </c>
      <c r="L3106" s="191"/>
      <c r="M3106" s="53"/>
      <c r="N3106" s="53"/>
      <c r="O3106" s="53"/>
    </row>
    <row r="3107">
      <c r="A3107" s="167" t="s">
        <v>600</v>
      </c>
      <c r="B3107" s="243" t="s">
        <v>354</v>
      </c>
      <c r="C3107" s="53"/>
      <c r="D3107" s="261"/>
      <c r="E3107" s="53"/>
      <c r="F3107" s="53"/>
      <c r="G3107" s="190" t="s">
        <v>162</v>
      </c>
      <c r="H3107" s="28">
        <v>1.0</v>
      </c>
      <c r="I3107" s="190" t="s">
        <v>7</v>
      </c>
      <c r="J3107" s="191"/>
      <c r="K3107" s="190" t="s">
        <v>7</v>
      </c>
      <c r="L3107" s="191"/>
      <c r="M3107" s="53"/>
      <c r="N3107" s="53"/>
      <c r="O3107" s="53"/>
    </row>
    <row r="3108">
      <c r="A3108" s="167" t="s">
        <v>600</v>
      </c>
      <c r="B3108" s="243" t="s">
        <v>354</v>
      </c>
      <c r="C3108" s="53"/>
      <c r="D3108" s="261"/>
      <c r="E3108" s="53"/>
      <c r="F3108" s="53"/>
      <c r="G3108" s="190" t="s">
        <v>163</v>
      </c>
      <c r="H3108" s="28">
        <v>1.0</v>
      </c>
      <c r="I3108" s="190" t="s">
        <v>7</v>
      </c>
      <c r="J3108" s="191"/>
      <c r="K3108" s="190" t="s">
        <v>7</v>
      </c>
      <c r="L3108" s="191"/>
      <c r="M3108" s="53"/>
      <c r="N3108" s="53"/>
      <c r="O3108" s="53"/>
    </row>
    <row r="3109">
      <c r="A3109" s="167" t="s">
        <v>600</v>
      </c>
      <c r="B3109" s="243" t="s">
        <v>354</v>
      </c>
      <c r="C3109" s="53"/>
      <c r="D3109" s="261"/>
      <c r="E3109" s="53"/>
      <c r="F3109" s="53"/>
      <c r="G3109" s="190" t="s">
        <v>164</v>
      </c>
      <c r="H3109" s="28">
        <v>1.0</v>
      </c>
      <c r="I3109" s="190" t="s">
        <v>7</v>
      </c>
      <c r="J3109" s="191"/>
      <c r="K3109" s="190" t="s">
        <v>7</v>
      </c>
      <c r="L3109" s="191"/>
      <c r="M3109" s="53"/>
      <c r="N3109" s="53"/>
      <c r="O3109" s="53"/>
    </row>
    <row r="3110">
      <c r="A3110" s="167" t="s">
        <v>600</v>
      </c>
      <c r="B3110" s="243" t="s">
        <v>354</v>
      </c>
      <c r="C3110" s="53"/>
      <c r="D3110" s="261"/>
      <c r="E3110" s="53"/>
      <c r="F3110" s="53"/>
      <c r="G3110" s="190" t="s">
        <v>165</v>
      </c>
      <c r="H3110" s="28">
        <v>1.0</v>
      </c>
      <c r="I3110" s="190" t="s">
        <v>7</v>
      </c>
      <c r="J3110" s="191"/>
      <c r="K3110" s="190" t="s">
        <v>7</v>
      </c>
      <c r="L3110" s="191"/>
      <c r="M3110" s="53"/>
      <c r="N3110" s="53"/>
      <c r="O3110" s="53"/>
    </row>
    <row r="3111">
      <c r="A3111" s="167" t="s">
        <v>600</v>
      </c>
      <c r="B3111" s="243" t="s">
        <v>354</v>
      </c>
      <c r="C3111" s="53"/>
      <c r="D3111" s="261"/>
      <c r="E3111" s="53"/>
      <c r="F3111" s="53"/>
      <c r="G3111" s="190" t="s">
        <v>166</v>
      </c>
      <c r="H3111" s="28">
        <v>1.0</v>
      </c>
      <c r="I3111" s="190" t="s">
        <v>7</v>
      </c>
      <c r="J3111" s="191"/>
      <c r="K3111" s="190" t="s">
        <v>7</v>
      </c>
      <c r="L3111" s="191"/>
      <c r="M3111" s="53"/>
      <c r="N3111" s="53"/>
      <c r="O3111" s="53"/>
    </row>
    <row r="3112">
      <c r="A3112" s="167" t="s">
        <v>600</v>
      </c>
      <c r="B3112" s="243" t="s">
        <v>354</v>
      </c>
      <c r="C3112" s="53"/>
      <c r="D3112" s="261"/>
      <c r="E3112" s="53"/>
      <c r="F3112" s="53"/>
      <c r="G3112" s="190" t="s">
        <v>167</v>
      </c>
      <c r="H3112" s="28">
        <v>1.0</v>
      </c>
      <c r="I3112" s="190" t="s">
        <v>7</v>
      </c>
      <c r="J3112" s="191"/>
      <c r="K3112" s="190" t="s">
        <v>7</v>
      </c>
      <c r="L3112" s="191"/>
      <c r="M3112" s="53"/>
      <c r="N3112" s="53"/>
      <c r="O3112" s="53"/>
    </row>
    <row r="3113">
      <c r="A3113" s="167" t="s">
        <v>600</v>
      </c>
      <c r="B3113" s="243" t="s">
        <v>354</v>
      </c>
      <c r="C3113" s="53"/>
      <c r="D3113" s="261"/>
      <c r="E3113" s="53"/>
      <c r="F3113" s="53"/>
      <c r="G3113" s="190" t="s">
        <v>20</v>
      </c>
      <c r="H3113" s="28">
        <v>1.0</v>
      </c>
      <c r="I3113" s="190" t="s">
        <v>7</v>
      </c>
      <c r="J3113" s="191"/>
      <c r="K3113" s="190" t="s">
        <v>7</v>
      </c>
      <c r="L3113" s="191"/>
      <c r="M3113" s="53"/>
      <c r="N3113" s="53"/>
      <c r="O3113" s="53"/>
    </row>
    <row r="3114">
      <c r="A3114" s="167" t="s">
        <v>600</v>
      </c>
      <c r="B3114" s="243" t="s">
        <v>355</v>
      </c>
      <c r="C3114" s="53"/>
      <c r="D3114" s="261"/>
      <c r="E3114" s="53"/>
      <c r="F3114" s="53"/>
      <c r="G3114" s="190" t="s">
        <v>21</v>
      </c>
      <c r="H3114" s="28">
        <v>1.0</v>
      </c>
      <c r="I3114" s="243" t="s">
        <v>4</v>
      </c>
      <c r="J3114" s="192">
        <v>241.0</v>
      </c>
      <c r="K3114" s="243" t="s">
        <v>4</v>
      </c>
      <c r="L3114" s="192">
        <v>241.0</v>
      </c>
      <c r="M3114" s="53"/>
      <c r="N3114" s="53"/>
      <c r="O3114" s="53"/>
    </row>
    <row r="3115">
      <c r="A3115" s="167" t="s">
        <v>600</v>
      </c>
      <c r="B3115" s="243" t="s">
        <v>355</v>
      </c>
      <c r="C3115" s="53"/>
      <c r="D3115" s="261"/>
      <c r="E3115" s="53"/>
      <c r="F3115" s="53"/>
      <c r="G3115" s="190" t="s">
        <v>13</v>
      </c>
      <c r="H3115" s="28">
        <v>1.0</v>
      </c>
      <c r="I3115" s="190" t="s">
        <v>4</v>
      </c>
      <c r="J3115" s="191"/>
      <c r="K3115" s="190" t="s">
        <v>4</v>
      </c>
      <c r="L3115" s="191"/>
      <c r="M3115" s="53"/>
      <c r="N3115" s="53"/>
      <c r="O3115" s="53"/>
    </row>
    <row r="3116">
      <c r="A3116" s="167" t="s">
        <v>600</v>
      </c>
      <c r="B3116" s="243" t="s">
        <v>355</v>
      </c>
      <c r="C3116" s="53"/>
      <c r="D3116" s="261"/>
      <c r="E3116" s="53"/>
      <c r="F3116" s="53"/>
      <c r="G3116" s="190" t="s">
        <v>14</v>
      </c>
      <c r="H3116" s="28">
        <v>1.0</v>
      </c>
      <c r="I3116" s="190" t="s">
        <v>4</v>
      </c>
      <c r="J3116" s="191"/>
      <c r="K3116" s="190" t="s">
        <v>4</v>
      </c>
      <c r="L3116" s="191"/>
      <c r="M3116" s="53"/>
      <c r="N3116" s="53"/>
      <c r="O3116" s="53"/>
    </row>
    <row r="3117">
      <c r="A3117" s="167" t="s">
        <v>600</v>
      </c>
      <c r="B3117" s="243" t="s">
        <v>355</v>
      </c>
      <c r="C3117" s="53"/>
      <c r="D3117" s="261"/>
      <c r="E3117" s="53"/>
      <c r="F3117" s="53"/>
      <c r="G3117" s="190" t="s">
        <v>15</v>
      </c>
      <c r="H3117" s="28">
        <v>1.0</v>
      </c>
      <c r="I3117" s="190" t="s">
        <v>4</v>
      </c>
      <c r="J3117" s="191"/>
      <c r="K3117" s="190" t="s">
        <v>4</v>
      </c>
      <c r="L3117" s="191"/>
      <c r="M3117" s="53"/>
      <c r="N3117" s="53"/>
      <c r="O3117" s="53"/>
    </row>
    <row r="3118">
      <c r="A3118" s="167" t="s">
        <v>600</v>
      </c>
      <c r="B3118" s="243" t="s">
        <v>355</v>
      </c>
      <c r="C3118" s="53"/>
      <c r="D3118" s="261"/>
      <c r="E3118" s="53"/>
      <c r="F3118" s="53"/>
      <c r="G3118" s="190" t="s">
        <v>16</v>
      </c>
      <c r="H3118" s="28">
        <v>1.0</v>
      </c>
      <c r="I3118" s="190" t="s">
        <v>4</v>
      </c>
      <c r="J3118" s="191"/>
      <c r="K3118" s="190" t="s">
        <v>4</v>
      </c>
      <c r="L3118" s="191"/>
      <c r="M3118" s="53"/>
      <c r="N3118" s="53"/>
      <c r="O3118" s="53"/>
    </row>
    <row r="3119">
      <c r="A3119" s="167" t="s">
        <v>600</v>
      </c>
      <c r="B3119" s="243" t="s">
        <v>355</v>
      </c>
      <c r="C3119" s="53"/>
      <c r="D3119" s="261"/>
      <c r="E3119" s="53"/>
      <c r="F3119" s="53"/>
      <c r="G3119" s="190" t="s">
        <v>17</v>
      </c>
      <c r="H3119" s="28">
        <v>1.0</v>
      </c>
      <c r="I3119" s="190" t="s">
        <v>4</v>
      </c>
      <c r="J3119" s="191"/>
      <c r="K3119" s="190" t="s">
        <v>4</v>
      </c>
      <c r="L3119" s="191"/>
      <c r="M3119" s="53"/>
      <c r="N3119" s="53"/>
      <c r="O3119" s="53"/>
    </row>
    <row r="3120">
      <c r="A3120" s="167" t="s">
        <v>600</v>
      </c>
      <c r="B3120" s="243" t="s">
        <v>355</v>
      </c>
      <c r="C3120" s="53"/>
      <c r="D3120" s="261"/>
      <c r="E3120" s="53"/>
      <c r="F3120" s="53"/>
      <c r="G3120" s="190" t="s">
        <v>18</v>
      </c>
      <c r="H3120" s="28">
        <v>1.0</v>
      </c>
      <c r="I3120" s="190" t="s">
        <v>4</v>
      </c>
      <c r="J3120" s="191"/>
      <c r="K3120" s="190" t="s">
        <v>4</v>
      </c>
      <c r="L3120" s="191"/>
      <c r="M3120" s="53"/>
      <c r="N3120" s="53"/>
      <c r="O3120" s="53"/>
    </row>
    <row r="3121">
      <c r="A3121" s="167" t="s">
        <v>600</v>
      </c>
      <c r="B3121" s="243" t="s">
        <v>355</v>
      </c>
      <c r="C3121" s="53"/>
      <c r="D3121" s="261"/>
      <c r="E3121" s="53"/>
      <c r="F3121" s="53"/>
      <c r="G3121" s="190" t="s">
        <v>19</v>
      </c>
      <c r="H3121" s="28">
        <v>1.0</v>
      </c>
      <c r="I3121" s="190" t="s">
        <v>4</v>
      </c>
      <c r="J3121" s="191"/>
      <c r="K3121" s="190" t="s">
        <v>4</v>
      </c>
      <c r="L3121" s="191"/>
      <c r="M3121" s="53"/>
      <c r="N3121" s="53"/>
      <c r="O3121" s="53"/>
    </row>
    <row r="3122">
      <c r="A3122" s="167" t="s">
        <v>600</v>
      </c>
      <c r="B3122" s="243" t="s">
        <v>355</v>
      </c>
      <c r="C3122" s="53"/>
      <c r="D3122" s="261"/>
      <c r="E3122" s="53"/>
      <c r="F3122" s="53"/>
      <c r="G3122" s="190" t="s">
        <v>20</v>
      </c>
      <c r="H3122" s="28">
        <v>1.0</v>
      </c>
      <c r="I3122" s="190" t="s">
        <v>4</v>
      </c>
      <c r="J3122" s="191"/>
      <c r="K3122" s="190" t="s">
        <v>4</v>
      </c>
      <c r="L3122" s="191"/>
      <c r="M3122" s="53"/>
      <c r="N3122" s="53"/>
      <c r="O3122" s="53"/>
    </row>
    <row r="3123">
      <c r="A3123" s="167" t="s">
        <v>600</v>
      </c>
      <c r="B3123" s="243" t="s">
        <v>355</v>
      </c>
      <c r="C3123" s="53"/>
      <c r="D3123" s="261"/>
      <c r="E3123" s="53"/>
      <c r="F3123" s="53"/>
      <c r="G3123" s="190" t="s">
        <v>21</v>
      </c>
      <c r="H3123" s="28">
        <v>1.0</v>
      </c>
      <c r="I3123" s="190" t="s">
        <v>7</v>
      </c>
      <c r="J3123" s="191">
        <v>580.0</v>
      </c>
      <c r="K3123" s="190" t="s">
        <v>7</v>
      </c>
      <c r="L3123" s="191">
        <v>580.0</v>
      </c>
      <c r="M3123" s="53"/>
      <c r="N3123" s="53"/>
      <c r="O3123" s="53"/>
    </row>
    <row r="3124">
      <c r="A3124" s="167" t="s">
        <v>600</v>
      </c>
      <c r="B3124" s="243" t="s">
        <v>355</v>
      </c>
      <c r="C3124" s="53"/>
      <c r="D3124" s="261"/>
      <c r="E3124" s="53"/>
      <c r="F3124" s="53"/>
      <c r="G3124" s="190" t="s">
        <v>161</v>
      </c>
      <c r="H3124" s="28">
        <v>1.0</v>
      </c>
      <c r="I3124" s="190" t="s">
        <v>7</v>
      </c>
      <c r="J3124" s="191"/>
      <c r="K3124" s="190" t="s">
        <v>7</v>
      </c>
      <c r="L3124" s="191"/>
      <c r="M3124" s="53"/>
      <c r="N3124" s="53"/>
      <c r="O3124" s="53"/>
    </row>
    <row r="3125">
      <c r="A3125" s="167" t="s">
        <v>600</v>
      </c>
      <c r="B3125" s="243" t="s">
        <v>355</v>
      </c>
      <c r="C3125" s="53"/>
      <c r="D3125" s="261"/>
      <c r="E3125" s="53"/>
      <c r="F3125" s="53"/>
      <c r="G3125" s="190" t="s">
        <v>162</v>
      </c>
      <c r="H3125" s="28">
        <v>1.0</v>
      </c>
      <c r="I3125" s="190" t="s">
        <v>7</v>
      </c>
      <c r="J3125" s="191"/>
      <c r="K3125" s="190" t="s">
        <v>7</v>
      </c>
      <c r="L3125" s="191"/>
      <c r="M3125" s="53"/>
      <c r="N3125" s="53"/>
      <c r="O3125" s="53"/>
    </row>
    <row r="3126">
      <c r="A3126" s="167" t="s">
        <v>600</v>
      </c>
      <c r="B3126" s="243" t="s">
        <v>355</v>
      </c>
      <c r="C3126" s="53"/>
      <c r="D3126" s="261"/>
      <c r="E3126" s="53"/>
      <c r="F3126" s="53"/>
      <c r="G3126" s="190" t="s">
        <v>163</v>
      </c>
      <c r="H3126" s="28">
        <v>1.0</v>
      </c>
      <c r="I3126" s="190" t="s">
        <v>7</v>
      </c>
      <c r="J3126" s="191"/>
      <c r="K3126" s="190" t="s">
        <v>7</v>
      </c>
      <c r="L3126" s="191"/>
      <c r="M3126" s="53"/>
      <c r="N3126" s="53"/>
      <c r="O3126" s="53"/>
    </row>
    <row r="3127">
      <c r="A3127" s="167" t="s">
        <v>600</v>
      </c>
      <c r="B3127" s="243" t="s">
        <v>355</v>
      </c>
      <c r="C3127" s="53"/>
      <c r="D3127" s="261"/>
      <c r="E3127" s="53"/>
      <c r="F3127" s="53"/>
      <c r="G3127" s="190" t="s">
        <v>164</v>
      </c>
      <c r="H3127" s="28">
        <v>1.0</v>
      </c>
      <c r="I3127" s="190" t="s">
        <v>7</v>
      </c>
      <c r="J3127" s="191"/>
      <c r="K3127" s="190" t="s">
        <v>7</v>
      </c>
      <c r="L3127" s="191"/>
      <c r="M3127" s="53"/>
      <c r="N3127" s="53"/>
      <c r="O3127" s="53"/>
    </row>
    <row r="3128">
      <c r="A3128" s="167" t="s">
        <v>600</v>
      </c>
      <c r="B3128" s="243" t="s">
        <v>355</v>
      </c>
      <c r="C3128" s="53"/>
      <c r="D3128" s="261"/>
      <c r="E3128" s="53"/>
      <c r="F3128" s="53"/>
      <c r="G3128" s="190" t="s">
        <v>165</v>
      </c>
      <c r="H3128" s="28">
        <v>1.0</v>
      </c>
      <c r="I3128" s="190" t="s">
        <v>7</v>
      </c>
      <c r="J3128" s="191"/>
      <c r="K3128" s="190" t="s">
        <v>7</v>
      </c>
      <c r="L3128" s="191"/>
      <c r="M3128" s="53"/>
      <c r="N3128" s="53"/>
      <c r="O3128" s="53"/>
    </row>
    <row r="3129">
      <c r="A3129" s="167" t="s">
        <v>600</v>
      </c>
      <c r="B3129" s="243" t="s">
        <v>355</v>
      </c>
      <c r="C3129" s="53"/>
      <c r="D3129" s="261"/>
      <c r="E3129" s="53"/>
      <c r="F3129" s="53"/>
      <c r="G3129" s="190" t="s">
        <v>166</v>
      </c>
      <c r="H3129" s="28">
        <v>1.0</v>
      </c>
      <c r="I3129" s="190" t="s">
        <v>7</v>
      </c>
      <c r="J3129" s="191"/>
      <c r="K3129" s="190" t="s">
        <v>7</v>
      </c>
      <c r="L3129" s="191"/>
      <c r="M3129" s="53"/>
      <c r="N3129" s="53"/>
      <c r="O3129" s="53"/>
    </row>
    <row r="3130">
      <c r="A3130" s="167" t="s">
        <v>600</v>
      </c>
      <c r="B3130" s="243" t="s">
        <v>355</v>
      </c>
      <c r="C3130" s="53"/>
      <c r="D3130" s="261"/>
      <c r="E3130" s="53"/>
      <c r="F3130" s="53"/>
      <c r="G3130" s="190" t="s">
        <v>167</v>
      </c>
      <c r="H3130" s="28">
        <v>1.0</v>
      </c>
      <c r="I3130" s="190" t="s">
        <v>7</v>
      </c>
      <c r="J3130" s="191"/>
      <c r="K3130" s="190" t="s">
        <v>7</v>
      </c>
      <c r="L3130" s="191"/>
      <c r="M3130" s="53"/>
      <c r="N3130" s="53"/>
      <c r="O3130" s="53"/>
    </row>
    <row r="3131">
      <c r="A3131" s="167" t="s">
        <v>600</v>
      </c>
      <c r="B3131" s="243" t="s">
        <v>355</v>
      </c>
      <c r="C3131" s="53"/>
      <c r="D3131" s="261"/>
      <c r="E3131" s="53"/>
      <c r="F3131" s="53"/>
      <c r="G3131" s="190" t="s">
        <v>20</v>
      </c>
      <c r="H3131" s="28">
        <v>1.0</v>
      </c>
      <c r="I3131" s="190" t="s">
        <v>7</v>
      </c>
      <c r="J3131" s="191"/>
      <c r="K3131" s="190" t="s">
        <v>7</v>
      </c>
      <c r="L3131" s="191"/>
      <c r="M3131" s="53"/>
      <c r="N3131" s="53"/>
      <c r="O3131" s="53"/>
    </row>
    <row r="3132">
      <c r="A3132" s="167" t="s">
        <v>600</v>
      </c>
      <c r="B3132" s="243" t="s">
        <v>356</v>
      </c>
      <c r="C3132" s="53"/>
      <c r="D3132" s="261"/>
      <c r="E3132" s="53"/>
      <c r="F3132" s="53"/>
      <c r="G3132" s="190" t="s">
        <v>21</v>
      </c>
      <c r="H3132" s="28">
        <v>1.0</v>
      </c>
      <c r="I3132" s="243" t="s">
        <v>4</v>
      </c>
      <c r="J3132" s="192">
        <v>70.0</v>
      </c>
      <c r="K3132" s="243" t="s">
        <v>4</v>
      </c>
      <c r="L3132" s="192">
        <v>70.0</v>
      </c>
      <c r="M3132" s="53"/>
      <c r="N3132" s="53"/>
      <c r="O3132" s="53"/>
    </row>
    <row r="3133">
      <c r="A3133" s="167" t="s">
        <v>600</v>
      </c>
      <c r="B3133" s="243" t="s">
        <v>356</v>
      </c>
      <c r="C3133" s="53"/>
      <c r="D3133" s="261"/>
      <c r="E3133" s="53"/>
      <c r="F3133" s="53"/>
      <c r="G3133" s="190" t="s">
        <v>13</v>
      </c>
      <c r="H3133" s="28">
        <v>1.0</v>
      </c>
      <c r="I3133" s="190" t="s">
        <v>4</v>
      </c>
      <c r="J3133" s="191"/>
      <c r="K3133" s="190" t="s">
        <v>4</v>
      </c>
      <c r="L3133" s="191"/>
      <c r="M3133" s="53"/>
      <c r="N3133" s="53"/>
      <c r="O3133" s="53"/>
    </row>
    <row r="3134">
      <c r="A3134" s="167" t="s">
        <v>600</v>
      </c>
      <c r="B3134" s="243" t="s">
        <v>356</v>
      </c>
      <c r="C3134" s="53"/>
      <c r="D3134" s="261"/>
      <c r="E3134" s="53"/>
      <c r="F3134" s="53"/>
      <c r="G3134" s="190" t="s">
        <v>14</v>
      </c>
      <c r="H3134" s="28">
        <v>1.0</v>
      </c>
      <c r="I3134" s="190" t="s">
        <v>4</v>
      </c>
      <c r="J3134" s="191"/>
      <c r="K3134" s="190" t="s">
        <v>4</v>
      </c>
      <c r="L3134" s="191"/>
      <c r="M3134" s="53"/>
      <c r="N3134" s="53"/>
      <c r="O3134" s="53"/>
    </row>
    <row r="3135">
      <c r="A3135" s="167" t="s">
        <v>600</v>
      </c>
      <c r="B3135" s="243" t="s">
        <v>356</v>
      </c>
      <c r="C3135" s="53"/>
      <c r="D3135" s="261"/>
      <c r="E3135" s="53"/>
      <c r="F3135" s="53"/>
      <c r="G3135" s="190" t="s">
        <v>15</v>
      </c>
      <c r="H3135" s="28">
        <v>1.0</v>
      </c>
      <c r="I3135" s="190" t="s">
        <v>4</v>
      </c>
      <c r="J3135" s="191"/>
      <c r="K3135" s="190" t="s">
        <v>4</v>
      </c>
      <c r="L3135" s="191"/>
      <c r="M3135" s="53"/>
      <c r="N3135" s="53"/>
      <c r="O3135" s="53"/>
    </row>
    <row r="3136">
      <c r="A3136" s="167" t="s">
        <v>600</v>
      </c>
      <c r="B3136" s="243" t="s">
        <v>356</v>
      </c>
      <c r="C3136" s="53"/>
      <c r="D3136" s="261"/>
      <c r="E3136" s="53"/>
      <c r="F3136" s="53"/>
      <c r="G3136" s="190" t="s">
        <v>16</v>
      </c>
      <c r="H3136" s="28">
        <v>1.0</v>
      </c>
      <c r="I3136" s="190" t="s">
        <v>4</v>
      </c>
      <c r="J3136" s="191"/>
      <c r="K3136" s="190" t="s">
        <v>4</v>
      </c>
      <c r="L3136" s="191"/>
      <c r="M3136" s="53"/>
      <c r="N3136" s="53"/>
      <c r="O3136" s="53"/>
    </row>
    <row r="3137">
      <c r="A3137" s="167" t="s">
        <v>600</v>
      </c>
      <c r="B3137" s="243" t="s">
        <v>356</v>
      </c>
      <c r="C3137" s="53"/>
      <c r="D3137" s="261"/>
      <c r="E3137" s="53"/>
      <c r="F3137" s="53"/>
      <c r="G3137" s="190" t="s">
        <v>17</v>
      </c>
      <c r="H3137" s="28">
        <v>1.0</v>
      </c>
      <c r="I3137" s="190" t="s">
        <v>4</v>
      </c>
      <c r="J3137" s="191"/>
      <c r="K3137" s="190" t="s">
        <v>4</v>
      </c>
      <c r="L3137" s="191"/>
      <c r="M3137" s="53"/>
      <c r="N3137" s="53"/>
      <c r="O3137" s="53"/>
    </row>
    <row r="3138">
      <c r="A3138" s="167" t="s">
        <v>600</v>
      </c>
      <c r="B3138" s="243" t="s">
        <v>356</v>
      </c>
      <c r="C3138" s="53"/>
      <c r="D3138" s="261"/>
      <c r="E3138" s="53"/>
      <c r="F3138" s="53"/>
      <c r="G3138" s="190" t="s">
        <v>18</v>
      </c>
      <c r="H3138" s="28">
        <v>1.0</v>
      </c>
      <c r="I3138" s="190" t="s">
        <v>4</v>
      </c>
      <c r="J3138" s="191"/>
      <c r="K3138" s="190" t="s">
        <v>4</v>
      </c>
      <c r="L3138" s="191"/>
      <c r="M3138" s="53"/>
      <c r="N3138" s="53"/>
      <c r="O3138" s="53"/>
    </row>
    <row r="3139">
      <c r="A3139" s="167" t="s">
        <v>600</v>
      </c>
      <c r="B3139" s="243" t="s">
        <v>356</v>
      </c>
      <c r="C3139" s="53"/>
      <c r="D3139" s="261"/>
      <c r="E3139" s="53"/>
      <c r="F3139" s="53"/>
      <c r="G3139" s="190" t="s">
        <v>19</v>
      </c>
      <c r="H3139" s="28">
        <v>1.0</v>
      </c>
      <c r="I3139" s="190" t="s">
        <v>4</v>
      </c>
      <c r="J3139" s="191"/>
      <c r="K3139" s="190" t="s">
        <v>4</v>
      </c>
      <c r="L3139" s="191"/>
      <c r="M3139" s="53"/>
      <c r="N3139" s="53"/>
      <c r="O3139" s="53"/>
    </row>
    <row r="3140">
      <c r="A3140" s="167" t="s">
        <v>600</v>
      </c>
      <c r="B3140" s="243" t="s">
        <v>356</v>
      </c>
      <c r="C3140" s="53"/>
      <c r="D3140" s="261"/>
      <c r="E3140" s="53"/>
      <c r="F3140" s="53"/>
      <c r="G3140" s="190" t="s">
        <v>20</v>
      </c>
      <c r="H3140" s="28">
        <v>1.0</v>
      </c>
      <c r="I3140" s="190" t="s">
        <v>4</v>
      </c>
      <c r="J3140" s="191"/>
      <c r="K3140" s="190" t="s">
        <v>4</v>
      </c>
      <c r="L3140" s="191"/>
      <c r="M3140" s="53"/>
      <c r="N3140" s="53"/>
      <c r="O3140" s="53"/>
    </row>
    <row r="3141">
      <c r="A3141" s="167" t="s">
        <v>600</v>
      </c>
      <c r="B3141" s="243" t="s">
        <v>356</v>
      </c>
      <c r="C3141" s="53"/>
      <c r="D3141" s="261"/>
      <c r="E3141" s="53"/>
      <c r="F3141" s="53"/>
      <c r="G3141" s="190" t="s">
        <v>21</v>
      </c>
      <c r="H3141" s="28">
        <v>1.0</v>
      </c>
      <c r="I3141" s="190" t="s">
        <v>7</v>
      </c>
      <c r="J3141" s="191">
        <v>1600.0</v>
      </c>
      <c r="K3141" s="190" t="s">
        <v>7</v>
      </c>
      <c r="L3141" s="191">
        <v>1600.0</v>
      </c>
      <c r="M3141" s="53"/>
      <c r="N3141" s="53"/>
      <c r="O3141" s="53"/>
    </row>
    <row r="3142">
      <c r="A3142" s="167" t="s">
        <v>600</v>
      </c>
      <c r="B3142" s="243" t="s">
        <v>356</v>
      </c>
      <c r="C3142" s="53"/>
      <c r="D3142" s="261"/>
      <c r="E3142" s="53"/>
      <c r="F3142" s="53"/>
      <c r="G3142" s="190" t="s">
        <v>161</v>
      </c>
      <c r="H3142" s="28">
        <v>1.0</v>
      </c>
      <c r="I3142" s="190" t="s">
        <v>7</v>
      </c>
      <c r="J3142" s="191"/>
      <c r="K3142" s="190" t="s">
        <v>7</v>
      </c>
      <c r="L3142" s="191"/>
      <c r="M3142" s="53"/>
      <c r="N3142" s="53"/>
      <c r="O3142" s="53"/>
    </row>
    <row r="3143">
      <c r="A3143" s="167" t="s">
        <v>600</v>
      </c>
      <c r="B3143" s="243" t="s">
        <v>356</v>
      </c>
      <c r="C3143" s="53"/>
      <c r="D3143" s="261"/>
      <c r="E3143" s="53"/>
      <c r="F3143" s="53"/>
      <c r="G3143" s="190" t="s">
        <v>162</v>
      </c>
      <c r="H3143" s="28">
        <v>1.0</v>
      </c>
      <c r="I3143" s="190" t="s">
        <v>7</v>
      </c>
      <c r="J3143" s="191"/>
      <c r="K3143" s="190" t="s">
        <v>7</v>
      </c>
      <c r="L3143" s="191"/>
      <c r="M3143" s="53"/>
      <c r="N3143" s="53"/>
      <c r="O3143" s="53"/>
    </row>
    <row r="3144">
      <c r="A3144" s="167" t="s">
        <v>600</v>
      </c>
      <c r="B3144" s="243" t="s">
        <v>356</v>
      </c>
      <c r="C3144" s="53"/>
      <c r="D3144" s="261"/>
      <c r="E3144" s="53"/>
      <c r="F3144" s="53"/>
      <c r="G3144" s="190" t="s">
        <v>163</v>
      </c>
      <c r="H3144" s="28">
        <v>1.0</v>
      </c>
      <c r="I3144" s="190" t="s">
        <v>7</v>
      </c>
      <c r="J3144" s="191"/>
      <c r="K3144" s="190" t="s">
        <v>7</v>
      </c>
      <c r="L3144" s="191"/>
      <c r="M3144" s="53"/>
      <c r="N3144" s="53"/>
      <c r="O3144" s="53"/>
    </row>
    <row r="3145">
      <c r="A3145" s="167" t="s">
        <v>600</v>
      </c>
      <c r="B3145" s="243" t="s">
        <v>356</v>
      </c>
      <c r="C3145" s="53"/>
      <c r="D3145" s="261"/>
      <c r="E3145" s="53"/>
      <c r="F3145" s="53"/>
      <c r="G3145" s="190" t="s">
        <v>164</v>
      </c>
      <c r="H3145" s="28">
        <v>1.0</v>
      </c>
      <c r="I3145" s="190" t="s">
        <v>7</v>
      </c>
      <c r="J3145" s="191"/>
      <c r="K3145" s="190" t="s">
        <v>7</v>
      </c>
      <c r="L3145" s="191"/>
      <c r="M3145" s="53"/>
      <c r="N3145" s="53"/>
      <c r="O3145" s="53"/>
    </row>
    <row r="3146">
      <c r="A3146" s="167" t="s">
        <v>600</v>
      </c>
      <c r="B3146" s="243" t="s">
        <v>356</v>
      </c>
      <c r="C3146" s="53"/>
      <c r="D3146" s="261"/>
      <c r="E3146" s="53"/>
      <c r="F3146" s="53"/>
      <c r="G3146" s="190" t="s">
        <v>165</v>
      </c>
      <c r="H3146" s="28">
        <v>1.0</v>
      </c>
      <c r="I3146" s="190" t="s">
        <v>7</v>
      </c>
      <c r="J3146" s="191"/>
      <c r="K3146" s="190" t="s">
        <v>7</v>
      </c>
      <c r="L3146" s="191"/>
      <c r="M3146" s="53"/>
      <c r="N3146" s="53"/>
      <c r="O3146" s="53"/>
    </row>
    <row r="3147">
      <c r="A3147" s="167" t="s">
        <v>600</v>
      </c>
      <c r="B3147" s="243" t="s">
        <v>356</v>
      </c>
      <c r="C3147" s="53"/>
      <c r="D3147" s="261"/>
      <c r="E3147" s="53"/>
      <c r="F3147" s="53"/>
      <c r="G3147" s="190" t="s">
        <v>166</v>
      </c>
      <c r="H3147" s="28">
        <v>1.0</v>
      </c>
      <c r="I3147" s="190" t="s">
        <v>7</v>
      </c>
      <c r="J3147" s="191"/>
      <c r="K3147" s="190" t="s">
        <v>7</v>
      </c>
      <c r="L3147" s="191"/>
      <c r="M3147" s="53"/>
      <c r="N3147" s="53"/>
      <c r="O3147" s="53"/>
    </row>
    <row r="3148">
      <c r="A3148" s="167" t="s">
        <v>600</v>
      </c>
      <c r="B3148" s="243" t="s">
        <v>356</v>
      </c>
      <c r="C3148" s="53"/>
      <c r="D3148" s="261"/>
      <c r="E3148" s="53"/>
      <c r="F3148" s="53"/>
      <c r="G3148" s="190" t="s">
        <v>167</v>
      </c>
      <c r="H3148" s="28">
        <v>1.0</v>
      </c>
      <c r="I3148" s="190" t="s">
        <v>7</v>
      </c>
      <c r="J3148" s="191"/>
      <c r="K3148" s="190" t="s">
        <v>7</v>
      </c>
      <c r="L3148" s="191"/>
      <c r="M3148" s="53"/>
      <c r="N3148" s="53"/>
      <c r="O3148" s="53"/>
    </row>
    <row r="3149">
      <c r="A3149" s="167" t="s">
        <v>600</v>
      </c>
      <c r="B3149" s="243" t="s">
        <v>356</v>
      </c>
      <c r="C3149" s="53"/>
      <c r="D3149" s="261"/>
      <c r="E3149" s="53"/>
      <c r="F3149" s="53"/>
      <c r="G3149" s="190" t="s">
        <v>20</v>
      </c>
      <c r="H3149" s="28">
        <v>1.0</v>
      </c>
      <c r="I3149" s="190" t="s">
        <v>7</v>
      </c>
      <c r="J3149" s="191"/>
      <c r="K3149" s="190" t="s">
        <v>7</v>
      </c>
      <c r="L3149" s="191"/>
      <c r="M3149" s="53"/>
      <c r="N3149" s="53"/>
      <c r="O3149" s="53"/>
    </row>
    <row r="3150">
      <c r="A3150" s="167" t="s">
        <v>600</v>
      </c>
      <c r="B3150" s="243" t="s">
        <v>357</v>
      </c>
      <c r="C3150" s="53"/>
      <c r="D3150" s="261"/>
      <c r="E3150" s="53"/>
      <c r="F3150" s="53"/>
      <c r="G3150" s="190" t="s">
        <v>21</v>
      </c>
      <c r="H3150" s="28">
        <v>1.0</v>
      </c>
      <c r="I3150" s="243" t="s">
        <v>4</v>
      </c>
      <c r="J3150" s="192">
        <v>0.0</v>
      </c>
      <c r="K3150" s="243" t="s">
        <v>4</v>
      </c>
      <c r="L3150" s="192">
        <v>0.0</v>
      </c>
      <c r="M3150" s="53"/>
      <c r="N3150" s="53"/>
      <c r="O3150" s="53"/>
    </row>
    <row r="3151">
      <c r="A3151" s="167" t="s">
        <v>600</v>
      </c>
      <c r="B3151" s="243" t="s">
        <v>357</v>
      </c>
      <c r="C3151" s="53"/>
      <c r="D3151" s="261"/>
      <c r="E3151" s="53"/>
      <c r="F3151" s="53"/>
      <c r="G3151" s="190" t="s">
        <v>13</v>
      </c>
      <c r="H3151" s="28">
        <v>1.0</v>
      </c>
      <c r="I3151" s="190" t="s">
        <v>4</v>
      </c>
      <c r="J3151" s="191"/>
      <c r="K3151" s="190" t="s">
        <v>4</v>
      </c>
      <c r="L3151" s="191"/>
      <c r="M3151" s="53"/>
      <c r="N3151" s="53"/>
      <c r="O3151" s="53"/>
    </row>
    <row r="3152">
      <c r="A3152" s="167" t="s">
        <v>600</v>
      </c>
      <c r="B3152" s="243" t="s">
        <v>357</v>
      </c>
      <c r="C3152" s="53"/>
      <c r="D3152" s="261"/>
      <c r="E3152" s="53"/>
      <c r="F3152" s="53"/>
      <c r="G3152" s="190" t="s">
        <v>14</v>
      </c>
      <c r="H3152" s="28">
        <v>1.0</v>
      </c>
      <c r="I3152" s="190" t="s">
        <v>4</v>
      </c>
      <c r="J3152" s="191"/>
      <c r="K3152" s="190" t="s">
        <v>4</v>
      </c>
      <c r="L3152" s="191"/>
      <c r="M3152" s="53"/>
      <c r="N3152" s="53"/>
      <c r="O3152" s="53"/>
    </row>
    <row r="3153">
      <c r="A3153" s="167" t="s">
        <v>600</v>
      </c>
      <c r="B3153" s="243" t="s">
        <v>357</v>
      </c>
      <c r="C3153" s="53"/>
      <c r="D3153" s="261"/>
      <c r="E3153" s="53"/>
      <c r="F3153" s="53"/>
      <c r="G3153" s="190" t="s">
        <v>15</v>
      </c>
      <c r="H3153" s="28">
        <v>1.0</v>
      </c>
      <c r="I3153" s="190" t="s">
        <v>4</v>
      </c>
      <c r="J3153" s="191"/>
      <c r="K3153" s="190" t="s">
        <v>4</v>
      </c>
      <c r="L3153" s="191"/>
      <c r="M3153" s="53"/>
      <c r="N3153" s="53"/>
      <c r="O3153" s="53"/>
    </row>
    <row r="3154">
      <c r="A3154" s="167" t="s">
        <v>600</v>
      </c>
      <c r="B3154" s="243" t="s">
        <v>357</v>
      </c>
      <c r="C3154" s="53"/>
      <c r="D3154" s="261"/>
      <c r="E3154" s="53"/>
      <c r="F3154" s="53"/>
      <c r="G3154" s="190" t="s">
        <v>16</v>
      </c>
      <c r="H3154" s="28">
        <v>1.0</v>
      </c>
      <c r="I3154" s="190" t="s">
        <v>4</v>
      </c>
      <c r="J3154" s="191"/>
      <c r="K3154" s="190" t="s">
        <v>4</v>
      </c>
      <c r="L3154" s="191"/>
      <c r="M3154" s="53"/>
      <c r="N3154" s="53"/>
      <c r="O3154" s="53"/>
    </row>
    <row r="3155">
      <c r="A3155" s="167" t="s">
        <v>600</v>
      </c>
      <c r="B3155" s="243" t="s">
        <v>357</v>
      </c>
      <c r="C3155" s="53"/>
      <c r="D3155" s="261"/>
      <c r="E3155" s="53"/>
      <c r="F3155" s="53"/>
      <c r="G3155" s="190" t="s">
        <v>17</v>
      </c>
      <c r="H3155" s="28">
        <v>1.0</v>
      </c>
      <c r="I3155" s="190" t="s">
        <v>4</v>
      </c>
      <c r="J3155" s="191"/>
      <c r="K3155" s="190" t="s">
        <v>4</v>
      </c>
      <c r="L3155" s="191"/>
      <c r="M3155" s="53"/>
      <c r="N3155" s="53"/>
      <c r="O3155" s="53"/>
    </row>
    <row r="3156">
      <c r="A3156" s="167" t="s">
        <v>600</v>
      </c>
      <c r="B3156" s="243" t="s">
        <v>357</v>
      </c>
      <c r="C3156" s="53"/>
      <c r="D3156" s="261"/>
      <c r="E3156" s="53"/>
      <c r="F3156" s="53"/>
      <c r="G3156" s="190" t="s">
        <v>18</v>
      </c>
      <c r="H3156" s="28">
        <v>1.0</v>
      </c>
      <c r="I3156" s="190" t="s">
        <v>4</v>
      </c>
      <c r="J3156" s="191"/>
      <c r="K3156" s="190" t="s">
        <v>4</v>
      </c>
      <c r="L3156" s="191"/>
      <c r="M3156" s="53"/>
      <c r="N3156" s="53"/>
      <c r="O3156" s="53"/>
    </row>
    <row r="3157">
      <c r="A3157" s="167" t="s">
        <v>600</v>
      </c>
      <c r="B3157" s="243" t="s">
        <v>357</v>
      </c>
      <c r="C3157" s="53"/>
      <c r="D3157" s="261"/>
      <c r="E3157" s="53"/>
      <c r="F3157" s="53"/>
      <c r="G3157" s="190" t="s">
        <v>19</v>
      </c>
      <c r="H3157" s="28">
        <v>1.0</v>
      </c>
      <c r="I3157" s="190" t="s">
        <v>4</v>
      </c>
      <c r="J3157" s="191"/>
      <c r="K3157" s="190" t="s">
        <v>4</v>
      </c>
      <c r="L3157" s="191"/>
      <c r="M3157" s="53"/>
      <c r="N3157" s="53"/>
      <c r="O3157" s="53"/>
    </row>
    <row r="3158">
      <c r="A3158" s="167" t="s">
        <v>600</v>
      </c>
      <c r="B3158" s="243" t="s">
        <v>357</v>
      </c>
      <c r="C3158" s="53"/>
      <c r="D3158" s="261"/>
      <c r="E3158" s="53"/>
      <c r="F3158" s="53"/>
      <c r="G3158" s="190" t="s">
        <v>20</v>
      </c>
      <c r="H3158" s="28">
        <v>1.0</v>
      </c>
      <c r="I3158" s="190" t="s">
        <v>4</v>
      </c>
      <c r="J3158" s="191"/>
      <c r="K3158" s="190" t="s">
        <v>4</v>
      </c>
      <c r="L3158" s="191"/>
      <c r="M3158" s="53"/>
      <c r="N3158" s="53"/>
      <c r="O3158" s="53"/>
    </row>
    <row r="3159">
      <c r="A3159" s="167" t="s">
        <v>600</v>
      </c>
      <c r="B3159" s="243" t="s">
        <v>357</v>
      </c>
      <c r="C3159" s="53"/>
      <c r="D3159" s="261"/>
      <c r="E3159" s="53"/>
      <c r="F3159" s="53"/>
      <c r="G3159" s="190" t="s">
        <v>21</v>
      </c>
      <c r="H3159" s="28">
        <v>1.0</v>
      </c>
      <c r="I3159" s="190" t="s">
        <v>7</v>
      </c>
      <c r="J3159" s="191">
        <v>200.0</v>
      </c>
      <c r="K3159" s="190" t="s">
        <v>7</v>
      </c>
      <c r="L3159" s="191">
        <v>200.0</v>
      </c>
      <c r="M3159" s="53"/>
      <c r="N3159" s="53"/>
      <c r="O3159" s="53"/>
    </row>
    <row r="3160">
      <c r="A3160" s="167" t="s">
        <v>600</v>
      </c>
      <c r="B3160" s="243" t="s">
        <v>357</v>
      </c>
      <c r="C3160" s="53"/>
      <c r="D3160" s="261"/>
      <c r="E3160" s="53"/>
      <c r="F3160" s="53"/>
      <c r="G3160" s="190" t="s">
        <v>161</v>
      </c>
      <c r="H3160" s="28">
        <v>1.0</v>
      </c>
      <c r="I3160" s="190" t="s">
        <v>7</v>
      </c>
      <c r="J3160" s="191"/>
      <c r="K3160" s="190" t="s">
        <v>7</v>
      </c>
      <c r="L3160" s="191"/>
      <c r="M3160" s="53"/>
      <c r="N3160" s="53"/>
      <c r="O3160" s="53"/>
    </row>
    <row r="3161">
      <c r="A3161" s="167" t="s">
        <v>600</v>
      </c>
      <c r="B3161" s="243" t="s">
        <v>357</v>
      </c>
      <c r="C3161" s="53"/>
      <c r="D3161" s="261"/>
      <c r="E3161" s="53"/>
      <c r="F3161" s="53"/>
      <c r="G3161" s="190" t="s">
        <v>162</v>
      </c>
      <c r="H3161" s="28">
        <v>1.0</v>
      </c>
      <c r="I3161" s="190" t="s">
        <v>7</v>
      </c>
      <c r="J3161" s="191"/>
      <c r="K3161" s="190" t="s">
        <v>7</v>
      </c>
      <c r="L3161" s="191"/>
      <c r="M3161" s="53"/>
      <c r="N3161" s="53"/>
      <c r="O3161" s="53"/>
    </row>
    <row r="3162">
      <c r="A3162" s="167" t="s">
        <v>600</v>
      </c>
      <c r="B3162" s="243" t="s">
        <v>357</v>
      </c>
      <c r="C3162" s="53"/>
      <c r="D3162" s="261"/>
      <c r="E3162" s="53"/>
      <c r="F3162" s="53"/>
      <c r="G3162" s="190" t="s">
        <v>163</v>
      </c>
      <c r="H3162" s="28">
        <v>1.0</v>
      </c>
      <c r="I3162" s="190" t="s">
        <v>7</v>
      </c>
      <c r="J3162" s="191"/>
      <c r="K3162" s="190" t="s">
        <v>7</v>
      </c>
      <c r="L3162" s="191"/>
      <c r="M3162" s="53"/>
      <c r="N3162" s="53"/>
      <c r="O3162" s="53"/>
    </row>
    <row r="3163">
      <c r="A3163" s="167" t="s">
        <v>600</v>
      </c>
      <c r="B3163" s="243" t="s">
        <v>357</v>
      </c>
      <c r="C3163" s="53"/>
      <c r="D3163" s="261"/>
      <c r="E3163" s="53"/>
      <c r="F3163" s="53"/>
      <c r="G3163" s="190" t="s">
        <v>164</v>
      </c>
      <c r="H3163" s="28">
        <v>1.0</v>
      </c>
      <c r="I3163" s="190" t="s">
        <v>7</v>
      </c>
      <c r="J3163" s="191"/>
      <c r="K3163" s="190" t="s">
        <v>7</v>
      </c>
      <c r="L3163" s="191"/>
      <c r="M3163" s="53"/>
      <c r="N3163" s="53"/>
      <c r="O3163" s="53"/>
    </row>
    <row r="3164">
      <c r="A3164" s="167" t="s">
        <v>600</v>
      </c>
      <c r="B3164" s="243" t="s">
        <v>357</v>
      </c>
      <c r="C3164" s="53"/>
      <c r="D3164" s="261"/>
      <c r="E3164" s="53"/>
      <c r="F3164" s="53"/>
      <c r="G3164" s="190" t="s">
        <v>165</v>
      </c>
      <c r="H3164" s="28">
        <v>1.0</v>
      </c>
      <c r="I3164" s="190" t="s">
        <v>7</v>
      </c>
      <c r="J3164" s="191"/>
      <c r="K3164" s="190" t="s">
        <v>7</v>
      </c>
      <c r="L3164" s="191"/>
      <c r="M3164" s="53"/>
      <c r="N3164" s="53"/>
      <c r="O3164" s="53"/>
    </row>
    <row r="3165">
      <c r="A3165" s="167" t="s">
        <v>600</v>
      </c>
      <c r="B3165" s="243" t="s">
        <v>357</v>
      </c>
      <c r="C3165" s="53"/>
      <c r="D3165" s="261"/>
      <c r="E3165" s="53"/>
      <c r="F3165" s="53"/>
      <c r="G3165" s="190" t="s">
        <v>166</v>
      </c>
      <c r="H3165" s="28">
        <v>1.0</v>
      </c>
      <c r="I3165" s="190" t="s">
        <v>7</v>
      </c>
      <c r="J3165" s="191"/>
      <c r="K3165" s="190" t="s">
        <v>7</v>
      </c>
      <c r="L3165" s="191"/>
      <c r="M3165" s="53"/>
      <c r="N3165" s="53"/>
      <c r="O3165" s="53"/>
    </row>
    <row r="3166">
      <c r="A3166" s="167" t="s">
        <v>600</v>
      </c>
      <c r="B3166" s="243" t="s">
        <v>357</v>
      </c>
      <c r="C3166" s="53"/>
      <c r="D3166" s="261"/>
      <c r="E3166" s="53"/>
      <c r="F3166" s="53"/>
      <c r="G3166" s="190" t="s">
        <v>167</v>
      </c>
      <c r="H3166" s="28">
        <v>1.0</v>
      </c>
      <c r="I3166" s="190" t="s">
        <v>7</v>
      </c>
      <c r="J3166" s="191"/>
      <c r="K3166" s="190" t="s">
        <v>7</v>
      </c>
      <c r="L3166" s="191"/>
      <c r="M3166" s="53"/>
      <c r="N3166" s="53"/>
      <c r="O3166" s="53"/>
    </row>
    <row r="3167">
      <c r="A3167" s="167" t="s">
        <v>600</v>
      </c>
      <c r="B3167" s="243" t="s">
        <v>357</v>
      </c>
      <c r="C3167" s="53"/>
      <c r="D3167" s="261"/>
      <c r="E3167" s="53"/>
      <c r="F3167" s="53"/>
      <c r="G3167" s="190" t="s">
        <v>20</v>
      </c>
      <c r="H3167" s="28">
        <v>1.0</v>
      </c>
      <c r="I3167" s="190" t="s">
        <v>7</v>
      </c>
      <c r="J3167" s="191"/>
      <c r="K3167" s="190" t="s">
        <v>7</v>
      </c>
      <c r="L3167" s="191"/>
      <c r="M3167" s="53"/>
      <c r="N3167" s="53"/>
      <c r="O3167" s="53"/>
    </row>
    <row r="3168">
      <c r="A3168" s="167" t="s">
        <v>600</v>
      </c>
      <c r="B3168" s="243" t="s">
        <v>358</v>
      </c>
      <c r="C3168" s="53"/>
      <c r="D3168" s="261"/>
      <c r="E3168" s="53"/>
      <c r="F3168" s="53"/>
      <c r="G3168" s="190" t="s">
        <v>21</v>
      </c>
      <c r="H3168" s="28">
        <v>1.0</v>
      </c>
      <c r="I3168" s="243" t="s">
        <v>4</v>
      </c>
      <c r="J3168" s="192">
        <v>150.0</v>
      </c>
      <c r="K3168" s="243" t="s">
        <v>4</v>
      </c>
      <c r="L3168" s="192">
        <v>150.0</v>
      </c>
      <c r="M3168" s="53"/>
      <c r="N3168" s="53"/>
      <c r="O3168" s="53"/>
    </row>
    <row r="3169">
      <c r="A3169" s="167" t="s">
        <v>600</v>
      </c>
      <c r="B3169" s="243" t="s">
        <v>358</v>
      </c>
      <c r="C3169" s="53"/>
      <c r="D3169" s="261"/>
      <c r="E3169" s="53"/>
      <c r="F3169" s="53"/>
      <c r="G3169" s="190" t="s">
        <v>13</v>
      </c>
      <c r="H3169" s="28">
        <v>1.0</v>
      </c>
      <c r="I3169" s="190" t="s">
        <v>4</v>
      </c>
      <c r="J3169" s="191"/>
      <c r="K3169" s="190" t="s">
        <v>4</v>
      </c>
      <c r="L3169" s="191"/>
      <c r="M3169" s="53"/>
      <c r="N3169" s="53"/>
      <c r="O3169" s="53"/>
    </row>
    <row r="3170">
      <c r="A3170" s="167" t="s">
        <v>600</v>
      </c>
      <c r="B3170" s="243" t="s">
        <v>358</v>
      </c>
      <c r="C3170" s="53"/>
      <c r="D3170" s="261"/>
      <c r="E3170" s="53"/>
      <c r="F3170" s="53"/>
      <c r="G3170" s="190" t="s">
        <v>14</v>
      </c>
      <c r="H3170" s="28">
        <v>1.0</v>
      </c>
      <c r="I3170" s="190" t="s">
        <v>4</v>
      </c>
      <c r="J3170" s="191"/>
      <c r="K3170" s="190" t="s">
        <v>4</v>
      </c>
      <c r="L3170" s="191"/>
      <c r="M3170" s="53"/>
      <c r="N3170" s="53"/>
      <c r="O3170" s="53"/>
    </row>
    <row r="3171">
      <c r="A3171" s="167" t="s">
        <v>600</v>
      </c>
      <c r="B3171" s="243" t="s">
        <v>358</v>
      </c>
      <c r="C3171" s="53"/>
      <c r="D3171" s="261"/>
      <c r="E3171" s="53"/>
      <c r="F3171" s="53"/>
      <c r="G3171" s="190" t="s">
        <v>15</v>
      </c>
      <c r="H3171" s="28">
        <v>1.0</v>
      </c>
      <c r="I3171" s="190" t="s">
        <v>4</v>
      </c>
      <c r="J3171" s="191"/>
      <c r="K3171" s="190" t="s">
        <v>4</v>
      </c>
      <c r="L3171" s="191"/>
      <c r="M3171" s="53"/>
      <c r="N3171" s="53"/>
      <c r="O3171" s="53"/>
    </row>
    <row r="3172">
      <c r="A3172" s="167" t="s">
        <v>600</v>
      </c>
      <c r="B3172" s="243" t="s">
        <v>358</v>
      </c>
      <c r="C3172" s="53"/>
      <c r="D3172" s="261"/>
      <c r="E3172" s="53"/>
      <c r="F3172" s="53"/>
      <c r="G3172" s="190" t="s">
        <v>16</v>
      </c>
      <c r="H3172" s="28">
        <v>1.0</v>
      </c>
      <c r="I3172" s="190" t="s">
        <v>4</v>
      </c>
      <c r="J3172" s="191"/>
      <c r="K3172" s="190" t="s">
        <v>4</v>
      </c>
      <c r="L3172" s="191"/>
      <c r="M3172" s="53"/>
      <c r="N3172" s="53"/>
      <c r="O3172" s="53"/>
    </row>
    <row r="3173">
      <c r="A3173" s="167" t="s">
        <v>600</v>
      </c>
      <c r="B3173" s="243" t="s">
        <v>358</v>
      </c>
      <c r="C3173" s="53"/>
      <c r="D3173" s="261"/>
      <c r="E3173" s="53"/>
      <c r="F3173" s="53"/>
      <c r="G3173" s="190" t="s">
        <v>17</v>
      </c>
      <c r="H3173" s="28">
        <v>1.0</v>
      </c>
      <c r="I3173" s="190" t="s">
        <v>4</v>
      </c>
      <c r="J3173" s="191"/>
      <c r="K3173" s="190" t="s">
        <v>4</v>
      </c>
      <c r="L3173" s="191"/>
      <c r="M3173" s="53"/>
      <c r="N3173" s="53"/>
      <c r="O3173" s="53"/>
    </row>
    <row r="3174">
      <c r="A3174" s="167" t="s">
        <v>600</v>
      </c>
      <c r="B3174" s="243" t="s">
        <v>358</v>
      </c>
      <c r="C3174" s="53"/>
      <c r="D3174" s="261"/>
      <c r="E3174" s="53"/>
      <c r="F3174" s="53"/>
      <c r="G3174" s="190" t="s">
        <v>18</v>
      </c>
      <c r="H3174" s="28">
        <v>1.0</v>
      </c>
      <c r="I3174" s="190" t="s">
        <v>4</v>
      </c>
      <c r="J3174" s="191"/>
      <c r="K3174" s="190" t="s">
        <v>4</v>
      </c>
      <c r="L3174" s="191"/>
      <c r="M3174" s="53"/>
      <c r="N3174" s="53"/>
      <c r="O3174" s="53"/>
    </row>
    <row r="3175">
      <c r="A3175" s="167" t="s">
        <v>600</v>
      </c>
      <c r="B3175" s="243" t="s">
        <v>358</v>
      </c>
      <c r="C3175" s="53"/>
      <c r="D3175" s="261"/>
      <c r="E3175" s="53"/>
      <c r="F3175" s="53"/>
      <c r="G3175" s="190" t="s">
        <v>19</v>
      </c>
      <c r="H3175" s="28">
        <v>1.0</v>
      </c>
      <c r="I3175" s="190" t="s">
        <v>4</v>
      </c>
      <c r="J3175" s="191"/>
      <c r="K3175" s="190" t="s">
        <v>4</v>
      </c>
      <c r="L3175" s="191"/>
      <c r="M3175" s="53"/>
      <c r="N3175" s="53"/>
      <c r="O3175" s="53"/>
    </row>
    <row r="3176">
      <c r="A3176" s="167" t="s">
        <v>600</v>
      </c>
      <c r="B3176" s="243" t="s">
        <v>358</v>
      </c>
      <c r="C3176" s="53"/>
      <c r="D3176" s="261"/>
      <c r="E3176" s="53"/>
      <c r="F3176" s="53"/>
      <c r="G3176" s="190" t="s">
        <v>20</v>
      </c>
      <c r="H3176" s="28">
        <v>1.0</v>
      </c>
      <c r="I3176" s="190" t="s">
        <v>4</v>
      </c>
      <c r="J3176" s="191"/>
      <c r="K3176" s="190" t="s">
        <v>4</v>
      </c>
      <c r="L3176" s="191"/>
      <c r="M3176" s="53"/>
      <c r="N3176" s="53"/>
      <c r="O3176" s="53"/>
    </row>
    <row r="3177">
      <c r="A3177" s="167" t="s">
        <v>600</v>
      </c>
      <c r="B3177" s="243" t="s">
        <v>358</v>
      </c>
      <c r="C3177" s="53"/>
      <c r="D3177" s="261"/>
      <c r="E3177" s="53"/>
      <c r="F3177" s="53"/>
      <c r="G3177" s="190" t="s">
        <v>21</v>
      </c>
      <c r="H3177" s="28">
        <v>1.0</v>
      </c>
      <c r="I3177" s="190" t="s">
        <v>7</v>
      </c>
      <c r="J3177" s="191">
        <v>232.0</v>
      </c>
      <c r="K3177" s="190" t="s">
        <v>7</v>
      </c>
      <c r="L3177" s="191">
        <v>232.0</v>
      </c>
      <c r="M3177" s="53"/>
      <c r="N3177" s="53"/>
      <c r="O3177" s="53"/>
    </row>
    <row r="3178">
      <c r="A3178" s="167" t="s">
        <v>600</v>
      </c>
      <c r="B3178" s="243" t="s">
        <v>358</v>
      </c>
      <c r="C3178" s="53"/>
      <c r="D3178" s="261"/>
      <c r="E3178" s="53"/>
      <c r="F3178" s="53"/>
      <c r="G3178" s="190" t="s">
        <v>161</v>
      </c>
      <c r="H3178" s="28">
        <v>1.0</v>
      </c>
      <c r="I3178" s="190" t="s">
        <v>7</v>
      </c>
      <c r="J3178" s="191"/>
      <c r="K3178" s="190" t="s">
        <v>7</v>
      </c>
      <c r="L3178" s="191"/>
      <c r="M3178" s="53"/>
      <c r="N3178" s="53"/>
      <c r="O3178" s="53"/>
    </row>
    <row r="3179">
      <c r="A3179" s="167" t="s">
        <v>600</v>
      </c>
      <c r="B3179" s="243" t="s">
        <v>358</v>
      </c>
      <c r="C3179" s="53"/>
      <c r="D3179" s="261"/>
      <c r="E3179" s="53"/>
      <c r="F3179" s="53"/>
      <c r="G3179" s="190" t="s">
        <v>162</v>
      </c>
      <c r="H3179" s="28">
        <v>1.0</v>
      </c>
      <c r="I3179" s="190" t="s">
        <v>7</v>
      </c>
      <c r="J3179" s="191"/>
      <c r="K3179" s="190" t="s">
        <v>7</v>
      </c>
      <c r="L3179" s="191"/>
      <c r="M3179" s="53"/>
      <c r="N3179" s="53"/>
      <c r="O3179" s="53"/>
    </row>
    <row r="3180">
      <c r="A3180" s="167" t="s">
        <v>600</v>
      </c>
      <c r="B3180" s="243" t="s">
        <v>358</v>
      </c>
      <c r="C3180" s="53"/>
      <c r="D3180" s="261"/>
      <c r="E3180" s="53"/>
      <c r="F3180" s="53"/>
      <c r="G3180" s="190" t="s">
        <v>163</v>
      </c>
      <c r="H3180" s="28">
        <v>1.0</v>
      </c>
      <c r="I3180" s="190" t="s">
        <v>7</v>
      </c>
      <c r="J3180" s="191"/>
      <c r="K3180" s="190" t="s">
        <v>7</v>
      </c>
      <c r="L3180" s="191"/>
      <c r="M3180" s="53"/>
      <c r="N3180" s="53"/>
      <c r="O3180" s="53"/>
    </row>
    <row r="3181">
      <c r="A3181" s="167" t="s">
        <v>600</v>
      </c>
      <c r="B3181" s="243" t="s">
        <v>358</v>
      </c>
      <c r="C3181" s="53"/>
      <c r="D3181" s="261"/>
      <c r="E3181" s="53"/>
      <c r="F3181" s="53"/>
      <c r="G3181" s="190" t="s">
        <v>164</v>
      </c>
      <c r="H3181" s="28">
        <v>1.0</v>
      </c>
      <c r="I3181" s="190" t="s">
        <v>7</v>
      </c>
      <c r="J3181" s="191"/>
      <c r="K3181" s="190" t="s">
        <v>7</v>
      </c>
      <c r="L3181" s="191"/>
      <c r="M3181" s="53"/>
      <c r="N3181" s="53"/>
      <c r="O3181" s="53"/>
    </row>
    <row r="3182">
      <c r="A3182" s="167" t="s">
        <v>600</v>
      </c>
      <c r="B3182" s="243" t="s">
        <v>358</v>
      </c>
      <c r="C3182" s="53"/>
      <c r="D3182" s="261"/>
      <c r="E3182" s="53"/>
      <c r="F3182" s="53"/>
      <c r="G3182" s="190" t="s">
        <v>165</v>
      </c>
      <c r="H3182" s="28">
        <v>1.0</v>
      </c>
      <c r="I3182" s="190" t="s">
        <v>7</v>
      </c>
      <c r="J3182" s="191"/>
      <c r="K3182" s="190" t="s">
        <v>7</v>
      </c>
      <c r="L3182" s="191"/>
      <c r="M3182" s="53"/>
      <c r="N3182" s="53"/>
      <c r="O3182" s="53"/>
    </row>
    <row r="3183">
      <c r="A3183" s="167" t="s">
        <v>600</v>
      </c>
      <c r="B3183" s="243" t="s">
        <v>358</v>
      </c>
      <c r="C3183" s="53"/>
      <c r="D3183" s="261"/>
      <c r="E3183" s="53"/>
      <c r="F3183" s="53"/>
      <c r="G3183" s="190" t="s">
        <v>166</v>
      </c>
      <c r="H3183" s="28">
        <v>1.0</v>
      </c>
      <c r="I3183" s="190" t="s">
        <v>7</v>
      </c>
      <c r="J3183" s="191"/>
      <c r="K3183" s="190" t="s">
        <v>7</v>
      </c>
      <c r="L3183" s="191"/>
      <c r="M3183" s="53"/>
      <c r="N3183" s="53"/>
      <c r="O3183" s="53"/>
    </row>
    <row r="3184">
      <c r="A3184" s="167" t="s">
        <v>600</v>
      </c>
      <c r="B3184" s="243" t="s">
        <v>358</v>
      </c>
      <c r="C3184" s="53"/>
      <c r="D3184" s="261"/>
      <c r="E3184" s="53"/>
      <c r="F3184" s="53"/>
      <c r="G3184" s="190" t="s">
        <v>167</v>
      </c>
      <c r="H3184" s="28">
        <v>1.0</v>
      </c>
      <c r="I3184" s="190" t="s">
        <v>7</v>
      </c>
      <c r="J3184" s="191"/>
      <c r="K3184" s="190" t="s">
        <v>7</v>
      </c>
      <c r="L3184" s="191"/>
      <c r="M3184" s="53"/>
      <c r="N3184" s="53"/>
      <c r="O3184" s="53"/>
    </row>
    <row r="3185">
      <c r="A3185" s="167" t="s">
        <v>600</v>
      </c>
      <c r="B3185" s="243" t="s">
        <v>358</v>
      </c>
      <c r="C3185" s="53"/>
      <c r="D3185" s="261"/>
      <c r="E3185" s="53"/>
      <c r="F3185" s="53"/>
      <c r="G3185" s="190" t="s">
        <v>20</v>
      </c>
      <c r="H3185" s="28">
        <v>1.0</v>
      </c>
      <c r="I3185" s="190" t="s">
        <v>7</v>
      </c>
      <c r="J3185" s="191"/>
      <c r="K3185" s="190" t="s">
        <v>7</v>
      </c>
      <c r="L3185" s="191"/>
      <c r="M3185" s="53"/>
      <c r="N3185" s="53"/>
      <c r="O3185" s="53"/>
    </row>
    <row r="3186">
      <c r="A3186" s="167" t="s">
        <v>600</v>
      </c>
      <c r="B3186" s="243" t="s">
        <v>359</v>
      </c>
      <c r="C3186" s="53"/>
      <c r="D3186" s="261"/>
      <c r="E3186" s="53"/>
      <c r="F3186" s="53"/>
      <c r="G3186" s="190" t="s">
        <v>21</v>
      </c>
      <c r="H3186" s="28">
        <v>1.0</v>
      </c>
      <c r="I3186" s="243" t="s">
        <v>4</v>
      </c>
      <c r="J3186" s="192"/>
      <c r="K3186" s="243" t="s">
        <v>4</v>
      </c>
      <c r="L3186" s="192"/>
      <c r="M3186" s="53"/>
      <c r="N3186" s="53"/>
      <c r="O3186" s="53"/>
    </row>
    <row r="3187">
      <c r="A3187" s="167" t="s">
        <v>600</v>
      </c>
      <c r="B3187" s="243" t="s">
        <v>359</v>
      </c>
      <c r="C3187" s="53"/>
      <c r="D3187" s="261"/>
      <c r="E3187" s="53"/>
      <c r="F3187" s="53"/>
      <c r="G3187" s="190" t="s">
        <v>13</v>
      </c>
      <c r="H3187" s="28">
        <v>1.0</v>
      </c>
      <c r="I3187" s="190" t="s">
        <v>4</v>
      </c>
      <c r="J3187" s="191"/>
      <c r="K3187" s="190" t="s">
        <v>4</v>
      </c>
      <c r="L3187" s="191"/>
      <c r="M3187" s="53"/>
      <c r="N3187" s="53"/>
      <c r="O3187" s="53"/>
    </row>
    <row r="3188">
      <c r="A3188" s="167" t="s">
        <v>600</v>
      </c>
      <c r="B3188" s="243" t="s">
        <v>359</v>
      </c>
      <c r="C3188" s="53"/>
      <c r="D3188" s="261"/>
      <c r="E3188" s="53"/>
      <c r="F3188" s="53"/>
      <c r="G3188" s="190" t="s">
        <v>14</v>
      </c>
      <c r="H3188" s="28">
        <v>1.0</v>
      </c>
      <c r="I3188" s="190" t="s">
        <v>4</v>
      </c>
      <c r="J3188" s="191"/>
      <c r="K3188" s="190" t="s">
        <v>4</v>
      </c>
      <c r="L3188" s="191"/>
      <c r="M3188" s="53"/>
      <c r="N3188" s="53"/>
      <c r="O3188" s="53"/>
    </row>
    <row r="3189">
      <c r="A3189" s="167" t="s">
        <v>600</v>
      </c>
      <c r="B3189" s="243" t="s">
        <v>359</v>
      </c>
      <c r="C3189" s="53"/>
      <c r="D3189" s="261"/>
      <c r="E3189" s="53"/>
      <c r="F3189" s="53"/>
      <c r="G3189" s="190" t="s">
        <v>15</v>
      </c>
      <c r="H3189" s="28">
        <v>1.0</v>
      </c>
      <c r="I3189" s="190" t="s">
        <v>4</v>
      </c>
      <c r="J3189" s="191"/>
      <c r="K3189" s="190" t="s">
        <v>4</v>
      </c>
      <c r="L3189" s="191"/>
      <c r="M3189" s="53"/>
      <c r="N3189" s="53"/>
      <c r="O3189" s="53"/>
    </row>
    <row r="3190">
      <c r="A3190" s="167" t="s">
        <v>600</v>
      </c>
      <c r="B3190" s="243" t="s">
        <v>359</v>
      </c>
      <c r="C3190" s="53"/>
      <c r="D3190" s="261"/>
      <c r="E3190" s="53"/>
      <c r="F3190" s="53"/>
      <c r="G3190" s="190" t="s">
        <v>16</v>
      </c>
      <c r="H3190" s="28">
        <v>1.0</v>
      </c>
      <c r="I3190" s="190" t="s">
        <v>4</v>
      </c>
      <c r="J3190" s="191"/>
      <c r="K3190" s="190" t="s">
        <v>4</v>
      </c>
      <c r="L3190" s="191"/>
      <c r="M3190" s="53"/>
      <c r="N3190" s="53"/>
      <c r="O3190" s="53"/>
    </row>
    <row r="3191">
      <c r="A3191" s="167" t="s">
        <v>600</v>
      </c>
      <c r="B3191" s="243" t="s">
        <v>359</v>
      </c>
      <c r="C3191" s="53"/>
      <c r="D3191" s="261"/>
      <c r="E3191" s="53"/>
      <c r="F3191" s="53"/>
      <c r="G3191" s="190" t="s">
        <v>17</v>
      </c>
      <c r="H3191" s="28">
        <v>1.0</v>
      </c>
      <c r="I3191" s="190" t="s">
        <v>4</v>
      </c>
      <c r="J3191" s="191"/>
      <c r="K3191" s="190" t="s">
        <v>4</v>
      </c>
      <c r="L3191" s="191"/>
      <c r="M3191" s="53"/>
      <c r="N3191" s="53"/>
      <c r="O3191" s="53"/>
    </row>
    <row r="3192">
      <c r="A3192" s="167" t="s">
        <v>600</v>
      </c>
      <c r="B3192" s="243" t="s">
        <v>359</v>
      </c>
      <c r="C3192" s="53"/>
      <c r="D3192" s="261"/>
      <c r="E3192" s="53"/>
      <c r="F3192" s="53"/>
      <c r="G3192" s="190" t="s">
        <v>18</v>
      </c>
      <c r="H3192" s="28">
        <v>1.0</v>
      </c>
      <c r="I3192" s="190" t="s">
        <v>4</v>
      </c>
      <c r="J3192" s="191"/>
      <c r="K3192" s="190" t="s">
        <v>4</v>
      </c>
      <c r="L3192" s="191"/>
      <c r="M3192" s="53"/>
      <c r="N3192" s="53"/>
      <c r="O3192" s="53"/>
    </row>
    <row r="3193">
      <c r="A3193" s="167" t="s">
        <v>600</v>
      </c>
      <c r="B3193" s="243" t="s">
        <v>359</v>
      </c>
      <c r="C3193" s="53"/>
      <c r="D3193" s="261"/>
      <c r="E3193" s="53"/>
      <c r="F3193" s="53"/>
      <c r="G3193" s="190" t="s">
        <v>19</v>
      </c>
      <c r="H3193" s="28">
        <v>1.0</v>
      </c>
      <c r="I3193" s="190" t="s">
        <v>4</v>
      </c>
      <c r="J3193" s="191"/>
      <c r="K3193" s="190" t="s">
        <v>4</v>
      </c>
      <c r="L3193" s="191"/>
      <c r="M3193" s="53"/>
      <c r="N3193" s="53"/>
      <c r="O3193" s="53"/>
    </row>
    <row r="3194">
      <c r="A3194" s="167" t="s">
        <v>600</v>
      </c>
      <c r="B3194" s="243" t="s">
        <v>359</v>
      </c>
      <c r="C3194" s="53"/>
      <c r="D3194" s="261"/>
      <c r="E3194" s="53"/>
      <c r="F3194" s="53"/>
      <c r="G3194" s="190" t="s">
        <v>20</v>
      </c>
      <c r="H3194" s="28">
        <v>1.0</v>
      </c>
      <c r="I3194" s="190" t="s">
        <v>4</v>
      </c>
      <c r="J3194" s="191"/>
      <c r="K3194" s="190" t="s">
        <v>4</v>
      </c>
      <c r="L3194" s="191"/>
      <c r="M3194" s="53"/>
      <c r="N3194" s="53"/>
      <c r="O3194" s="53"/>
    </row>
    <row r="3195">
      <c r="A3195" s="167" t="s">
        <v>600</v>
      </c>
      <c r="B3195" s="243" t="s">
        <v>359</v>
      </c>
      <c r="C3195" s="53"/>
      <c r="D3195" s="261"/>
      <c r="E3195" s="53"/>
      <c r="F3195" s="53"/>
      <c r="G3195" s="190" t="s">
        <v>21</v>
      </c>
      <c r="H3195" s="28">
        <v>1.0</v>
      </c>
      <c r="I3195" s="190" t="s">
        <v>7</v>
      </c>
      <c r="J3195" s="191">
        <v>1200.0</v>
      </c>
      <c r="K3195" s="190" t="s">
        <v>7</v>
      </c>
      <c r="L3195" s="191">
        <v>1200.0</v>
      </c>
      <c r="M3195" s="53"/>
      <c r="N3195" s="53"/>
      <c r="O3195" s="53"/>
    </row>
    <row r="3196">
      <c r="A3196" s="167" t="s">
        <v>600</v>
      </c>
      <c r="B3196" s="243" t="s">
        <v>359</v>
      </c>
      <c r="C3196" s="53"/>
      <c r="D3196" s="261"/>
      <c r="E3196" s="53"/>
      <c r="F3196" s="53"/>
      <c r="G3196" s="190" t="s">
        <v>161</v>
      </c>
      <c r="H3196" s="28">
        <v>1.0</v>
      </c>
      <c r="I3196" s="190" t="s">
        <v>7</v>
      </c>
      <c r="J3196" s="191"/>
      <c r="K3196" s="190" t="s">
        <v>7</v>
      </c>
      <c r="L3196" s="191"/>
      <c r="M3196" s="53"/>
      <c r="N3196" s="53"/>
      <c r="O3196" s="53"/>
    </row>
    <row r="3197">
      <c r="A3197" s="167" t="s">
        <v>600</v>
      </c>
      <c r="B3197" s="243" t="s">
        <v>359</v>
      </c>
      <c r="C3197" s="53"/>
      <c r="D3197" s="261"/>
      <c r="E3197" s="53"/>
      <c r="F3197" s="53"/>
      <c r="G3197" s="190" t="s">
        <v>162</v>
      </c>
      <c r="H3197" s="28">
        <v>1.0</v>
      </c>
      <c r="I3197" s="190" t="s">
        <v>7</v>
      </c>
      <c r="J3197" s="191"/>
      <c r="K3197" s="190" t="s">
        <v>7</v>
      </c>
      <c r="L3197" s="191"/>
      <c r="M3197" s="53"/>
      <c r="N3197" s="53"/>
      <c r="O3197" s="53"/>
    </row>
    <row r="3198">
      <c r="A3198" s="167" t="s">
        <v>600</v>
      </c>
      <c r="B3198" s="243" t="s">
        <v>359</v>
      </c>
      <c r="C3198" s="53"/>
      <c r="D3198" s="261"/>
      <c r="E3198" s="53"/>
      <c r="F3198" s="53"/>
      <c r="G3198" s="190" t="s">
        <v>163</v>
      </c>
      <c r="H3198" s="28">
        <v>1.0</v>
      </c>
      <c r="I3198" s="190" t="s">
        <v>7</v>
      </c>
      <c r="J3198" s="191"/>
      <c r="K3198" s="190" t="s">
        <v>7</v>
      </c>
      <c r="L3198" s="191"/>
      <c r="M3198" s="53"/>
      <c r="N3198" s="53"/>
      <c r="O3198" s="53"/>
    </row>
    <row r="3199">
      <c r="A3199" s="167" t="s">
        <v>600</v>
      </c>
      <c r="B3199" s="243" t="s">
        <v>359</v>
      </c>
      <c r="C3199" s="53"/>
      <c r="D3199" s="261"/>
      <c r="E3199" s="53"/>
      <c r="F3199" s="53"/>
      <c r="G3199" s="190" t="s">
        <v>164</v>
      </c>
      <c r="H3199" s="28">
        <v>1.0</v>
      </c>
      <c r="I3199" s="190" t="s">
        <v>7</v>
      </c>
      <c r="J3199" s="191"/>
      <c r="K3199" s="190" t="s">
        <v>7</v>
      </c>
      <c r="L3199" s="191"/>
      <c r="M3199" s="53"/>
      <c r="N3199" s="53"/>
      <c r="O3199" s="53"/>
    </row>
    <row r="3200">
      <c r="A3200" s="167" t="s">
        <v>600</v>
      </c>
      <c r="B3200" s="243" t="s">
        <v>359</v>
      </c>
      <c r="C3200" s="53"/>
      <c r="D3200" s="261"/>
      <c r="E3200" s="53"/>
      <c r="F3200" s="53"/>
      <c r="G3200" s="190" t="s">
        <v>165</v>
      </c>
      <c r="H3200" s="28">
        <v>1.0</v>
      </c>
      <c r="I3200" s="190" t="s">
        <v>7</v>
      </c>
      <c r="J3200" s="191"/>
      <c r="K3200" s="190" t="s">
        <v>7</v>
      </c>
      <c r="L3200" s="191"/>
      <c r="M3200" s="53"/>
      <c r="N3200" s="53"/>
      <c r="O3200" s="53"/>
    </row>
    <row r="3201">
      <c r="A3201" s="167" t="s">
        <v>600</v>
      </c>
      <c r="B3201" s="243" t="s">
        <v>359</v>
      </c>
      <c r="C3201" s="53"/>
      <c r="D3201" s="261"/>
      <c r="E3201" s="53"/>
      <c r="F3201" s="53"/>
      <c r="G3201" s="190" t="s">
        <v>166</v>
      </c>
      <c r="H3201" s="28">
        <v>1.0</v>
      </c>
      <c r="I3201" s="190" t="s">
        <v>7</v>
      </c>
      <c r="J3201" s="191"/>
      <c r="K3201" s="190" t="s">
        <v>7</v>
      </c>
      <c r="L3201" s="191"/>
      <c r="M3201" s="53"/>
      <c r="N3201" s="53"/>
      <c r="O3201" s="53"/>
    </row>
    <row r="3202">
      <c r="A3202" s="167" t="s">
        <v>600</v>
      </c>
      <c r="B3202" s="243" t="s">
        <v>359</v>
      </c>
      <c r="C3202" s="53"/>
      <c r="D3202" s="261"/>
      <c r="E3202" s="53"/>
      <c r="F3202" s="53"/>
      <c r="G3202" s="190" t="s">
        <v>167</v>
      </c>
      <c r="H3202" s="28">
        <v>1.0</v>
      </c>
      <c r="I3202" s="190" t="s">
        <v>7</v>
      </c>
      <c r="J3202" s="191"/>
      <c r="K3202" s="190" t="s">
        <v>7</v>
      </c>
      <c r="L3202" s="191"/>
      <c r="M3202" s="53"/>
      <c r="N3202" s="53"/>
      <c r="O3202" s="53"/>
    </row>
    <row r="3203">
      <c r="A3203" s="167" t="s">
        <v>600</v>
      </c>
      <c r="B3203" s="243" t="s">
        <v>359</v>
      </c>
      <c r="C3203" s="53"/>
      <c r="D3203" s="261"/>
      <c r="E3203" s="53"/>
      <c r="F3203" s="53"/>
      <c r="G3203" s="190" t="s">
        <v>20</v>
      </c>
      <c r="H3203" s="28">
        <v>1.0</v>
      </c>
      <c r="I3203" s="190" t="s">
        <v>7</v>
      </c>
      <c r="J3203" s="191"/>
      <c r="K3203" s="190" t="s">
        <v>7</v>
      </c>
      <c r="L3203" s="191"/>
      <c r="M3203" s="53"/>
      <c r="N3203" s="53"/>
      <c r="O3203" s="53"/>
    </row>
    <row r="3204">
      <c r="A3204" s="167" t="s">
        <v>600</v>
      </c>
      <c r="B3204" s="243" t="s">
        <v>360</v>
      </c>
      <c r="C3204" s="53"/>
      <c r="D3204" s="261"/>
      <c r="E3204" s="53"/>
      <c r="F3204" s="53"/>
      <c r="G3204" s="190" t="s">
        <v>21</v>
      </c>
      <c r="H3204" s="28">
        <v>1.0</v>
      </c>
      <c r="I3204" s="243" t="s">
        <v>4</v>
      </c>
      <c r="J3204" s="192">
        <v>5.0</v>
      </c>
      <c r="K3204" s="243" t="s">
        <v>4</v>
      </c>
      <c r="L3204" s="192">
        <v>5.0</v>
      </c>
      <c r="M3204" s="53"/>
      <c r="N3204" s="53"/>
      <c r="O3204" s="53"/>
    </row>
    <row r="3205">
      <c r="A3205" s="167" t="s">
        <v>600</v>
      </c>
      <c r="B3205" s="243" t="s">
        <v>360</v>
      </c>
      <c r="C3205" s="53"/>
      <c r="D3205" s="261"/>
      <c r="E3205" s="53"/>
      <c r="F3205" s="53"/>
      <c r="G3205" s="190" t="s">
        <v>13</v>
      </c>
      <c r="H3205" s="28">
        <v>1.0</v>
      </c>
      <c r="I3205" s="190" t="s">
        <v>4</v>
      </c>
      <c r="J3205" s="191"/>
      <c r="K3205" s="190" t="s">
        <v>4</v>
      </c>
      <c r="L3205" s="191"/>
      <c r="M3205" s="53"/>
      <c r="N3205" s="53"/>
      <c r="O3205" s="53"/>
    </row>
    <row r="3206">
      <c r="A3206" s="167" t="s">
        <v>600</v>
      </c>
      <c r="B3206" s="243" t="s">
        <v>360</v>
      </c>
      <c r="C3206" s="53"/>
      <c r="D3206" s="261"/>
      <c r="E3206" s="53"/>
      <c r="F3206" s="53"/>
      <c r="G3206" s="190" t="s">
        <v>14</v>
      </c>
      <c r="H3206" s="28">
        <v>1.0</v>
      </c>
      <c r="I3206" s="190" t="s">
        <v>4</v>
      </c>
      <c r="J3206" s="191"/>
      <c r="K3206" s="190" t="s">
        <v>4</v>
      </c>
      <c r="L3206" s="191"/>
      <c r="M3206" s="53"/>
      <c r="N3206" s="53"/>
      <c r="O3206" s="53"/>
    </row>
    <row r="3207">
      <c r="A3207" s="167" t="s">
        <v>600</v>
      </c>
      <c r="B3207" s="243" t="s">
        <v>360</v>
      </c>
      <c r="C3207" s="53"/>
      <c r="D3207" s="261"/>
      <c r="E3207" s="53"/>
      <c r="F3207" s="53"/>
      <c r="G3207" s="190" t="s">
        <v>15</v>
      </c>
      <c r="H3207" s="28">
        <v>1.0</v>
      </c>
      <c r="I3207" s="190" t="s">
        <v>4</v>
      </c>
      <c r="J3207" s="191"/>
      <c r="K3207" s="190" t="s">
        <v>4</v>
      </c>
      <c r="L3207" s="191"/>
      <c r="M3207" s="53"/>
      <c r="N3207" s="53"/>
      <c r="O3207" s="53"/>
    </row>
    <row r="3208">
      <c r="A3208" s="167" t="s">
        <v>600</v>
      </c>
      <c r="B3208" s="243" t="s">
        <v>360</v>
      </c>
      <c r="C3208" s="53"/>
      <c r="D3208" s="261"/>
      <c r="E3208" s="53"/>
      <c r="F3208" s="53"/>
      <c r="G3208" s="190" t="s">
        <v>16</v>
      </c>
      <c r="H3208" s="28">
        <v>1.0</v>
      </c>
      <c r="I3208" s="190" t="s">
        <v>4</v>
      </c>
      <c r="J3208" s="191"/>
      <c r="K3208" s="190" t="s">
        <v>4</v>
      </c>
      <c r="L3208" s="191"/>
      <c r="M3208" s="53"/>
      <c r="N3208" s="53"/>
      <c r="O3208" s="53"/>
    </row>
    <row r="3209">
      <c r="A3209" s="167" t="s">
        <v>600</v>
      </c>
      <c r="B3209" s="243" t="s">
        <v>360</v>
      </c>
      <c r="C3209" s="53"/>
      <c r="D3209" s="261"/>
      <c r="E3209" s="53"/>
      <c r="F3209" s="53"/>
      <c r="G3209" s="190" t="s">
        <v>17</v>
      </c>
      <c r="H3209" s="28">
        <v>1.0</v>
      </c>
      <c r="I3209" s="190" t="s">
        <v>4</v>
      </c>
      <c r="J3209" s="191"/>
      <c r="K3209" s="190" t="s">
        <v>4</v>
      </c>
      <c r="L3209" s="191"/>
      <c r="M3209" s="53"/>
      <c r="N3209" s="53"/>
      <c r="O3209" s="53"/>
    </row>
    <row r="3210">
      <c r="A3210" s="167" t="s">
        <v>600</v>
      </c>
      <c r="B3210" s="243" t="s">
        <v>360</v>
      </c>
      <c r="C3210" s="53"/>
      <c r="D3210" s="261"/>
      <c r="E3210" s="53"/>
      <c r="F3210" s="53"/>
      <c r="G3210" s="190" t="s">
        <v>18</v>
      </c>
      <c r="H3210" s="28">
        <v>1.0</v>
      </c>
      <c r="I3210" s="190" t="s">
        <v>4</v>
      </c>
      <c r="J3210" s="191"/>
      <c r="K3210" s="190" t="s">
        <v>4</v>
      </c>
      <c r="L3210" s="191"/>
      <c r="M3210" s="53"/>
      <c r="N3210" s="53"/>
      <c r="O3210" s="53"/>
    </row>
    <row r="3211">
      <c r="A3211" s="167" t="s">
        <v>600</v>
      </c>
      <c r="B3211" s="243" t="s">
        <v>360</v>
      </c>
      <c r="C3211" s="53"/>
      <c r="D3211" s="261"/>
      <c r="E3211" s="53"/>
      <c r="F3211" s="53"/>
      <c r="G3211" s="190" t="s">
        <v>19</v>
      </c>
      <c r="H3211" s="28">
        <v>1.0</v>
      </c>
      <c r="I3211" s="190" t="s">
        <v>4</v>
      </c>
      <c r="J3211" s="191"/>
      <c r="K3211" s="190" t="s">
        <v>4</v>
      </c>
      <c r="L3211" s="191"/>
      <c r="M3211" s="53"/>
      <c r="N3211" s="53"/>
      <c r="O3211" s="53"/>
    </row>
    <row r="3212">
      <c r="A3212" s="167" t="s">
        <v>600</v>
      </c>
      <c r="B3212" s="243" t="s">
        <v>360</v>
      </c>
      <c r="C3212" s="53"/>
      <c r="D3212" s="261"/>
      <c r="E3212" s="53"/>
      <c r="F3212" s="53"/>
      <c r="G3212" s="190" t="s">
        <v>20</v>
      </c>
      <c r="H3212" s="28">
        <v>1.0</v>
      </c>
      <c r="I3212" s="190" t="s">
        <v>4</v>
      </c>
      <c r="J3212" s="191"/>
      <c r="K3212" s="190" t="s">
        <v>4</v>
      </c>
      <c r="L3212" s="191"/>
      <c r="M3212" s="53"/>
      <c r="N3212" s="53"/>
      <c r="O3212" s="53"/>
    </row>
    <row r="3213">
      <c r="A3213" s="167" t="s">
        <v>600</v>
      </c>
      <c r="B3213" s="243" t="s">
        <v>360</v>
      </c>
      <c r="C3213" s="53"/>
      <c r="D3213" s="261"/>
      <c r="E3213" s="53"/>
      <c r="F3213" s="53"/>
      <c r="G3213" s="190" t="s">
        <v>21</v>
      </c>
      <c r="H3213" s="28">
        <v>1.0</v>
      </c>
      <c r="I3213" s="190" t="s">
        <v>7</v>
      </c>
      <c r="J3213" s="191">
        <v>450.0</v>
      </c>
      <c r="K3213" s="190" t="s">
        <v>7</v>
      </c>
      <c r="L3213" s="191">
        <v>450.0</v>
      </c>
      <c r="M3213" s="53"/>
      <c r="N3213" s="53"/>
      <c r="O3213" s="53"/>
    </row>
    <row r="3214">
      <c r="A3214" s="167" t="s">
        <v>600</v>
      </c>
      <c r="B3214" s="243" t="s">
        <v>360</v>
      </c>
      <c r="C3214" s="53"/>
      <c r="D3214" s="261"/>
      <c r="E3214" s="53"/>
      <c r="F3214" s="53"/>
      <c r="G3214" s="190" t="s">
        <v>161</v>
      </c>
      <c r="H3214" s="28">
        <v>1.0</v>
      </c>
      <c r="I3214" s="190" t="s">
        <v>7</v>
      </c>
      <c r="J3214" s="191"/>
      <c r="K3214" s="190" t="s">
        <v>7</v>
      </c>
      <c r="L3214" s="191"/>
      <c r="M3214" s="53"/>
      <c r="N3214" s="53"/>
      <c r="O3214" s="53"/>
    </row>
    <row r="3215">
      <c r="A3215" s="167" t="s">
        <v>600</v>
      </c>
      <c r="B3215" s="243" t="s">
        <v>360</v>
      </c>
      <c r="C3215" s="53"/>
      <c r="D3215" s="261"/>
      <c r="E3215" s="53"/>
      <c r="F3215" s="53"/>
      <c r="G3215" s="190" t="s">
        <v>162</v>
      </c>
      <c r="H3215" s="28">
        <v>1.0</v>
      </c>
      <c r="I3215" s="190" t="s">
        <v>7</v>
      </c>
      <c r="J3215" s="191"/>
      <c r="K3215" s="190" t="s">
        <v>7</v>
      </c>
      <c r="L3215" s="191"/>
      <c r="M3215" s="53"/>
      <c r="N3215" s="53"/>
      <c r="O3215" s="53"/>
    </row>
    <row r="3216">
      <c r="A3216" s="167" t="s">
        <v>600</v>
      </c>
      <c r="B3216" s="243" t="s">
        <v>360</v>
      </c>
      <c r="C3216" s="53"/>
      <c r="D3216" s="261"/>
      <c r="E3216" s="53"/>
      <c r="F3216" s="53"/>
      <c r="G3216" s="190" t="s">
        <v>163</v>
      </c>
      <c r="H3216" s="28">
        <v>1.0</v>
      </c>
      <c r="I3216" s="190" t="s">
        <v>7</v>
      </c>
      <c r="J3216" s="191"/>
      <c r="K3216" s="190" t="s">
        <v>7</v>
      </c>
      <c r="L3216" s="191"/>
      <c r="M3216" s="53"/>
      <c r="N3216" s="53"/>
      <c r="O3216" s="53"/>
    </row>
    <row r="3217">
      <c r="A3217" s="167" t="s">
        <v>600</v>
      </c>
      <c r="B3217" s="243" t="s">
        <v>360</v>
      </c>
      <c r="C3217" s="53"/>
      <c r="D3217" s="261"/>
      <c r="E3217" s="53"/>
      <c r="F3217" s="53"/>
      <c r="G3217" s="190" t="s">
        <v>164</v>
      </c>
      <c r="H3217" s="28">
        <v>1.0</v>
      </c>
      <c r="I3217" s="190" t="s">
        <v>7</v>
      </c>
      <c r="J3217" s="191"/>
      <c r="K3217" s="190" t="s">
        <v>7</v>
      </c>
      <c r="L3217" s="191"/>
      <c r="M3217" s="53"/>
      <c r="N3217" s="53"/>
      <c r="O3217" s="53"/>
    </row>
    <row r="3218">
      <c r="A3218" s="167" t="s">
        <v>600</v>
      </c>
      <c r="B3218" s="243" t="s">
        <v>360</v>
      </c>
      <c r="C3218" s="53"/>
      <c r="D3218" s="261"/>
      <c r="E3218" s="53"/>
      <c r="F3218" s="53"/>
      <c r="G3218" s="190" t="s">
        <v>165</v>
      </c>
      <c r="H3218" s="28">
        <v>1.0</v>
      </c>
      <c r="I3218" s="190" t="s">
        <v>7</v>
      </c>
      <c r="J3218" s="191"/>
      <c r="K3218" s="190" t="s">
        <v>7</v>
      </c>
      <c r="L3218" s="191"/>
      <c r="M3218" s="53"/>
      <c r="N3218" s="53"/>
      <c r="O3218" s="53"/>
    </row>
    <row r="3219">
      <c r="A3219" s="167" t="s">
        <v>600</v>
      </c>
      <c r="B3219" s="243" t="s">
        <v>360</v>
      </c>
      <c r="C3219" s="53"/>
      <c r="D3219" s="261"/>
      <c r="E3219" s="53"/>
      <c r="F3219" s="53"/>
      <c r="G3219" s="190" t="s">
        <v>166</v>
      </c>
      <c r="H3219" s="28">
        <v>1.0</v>
      </c>
      <c r="I3219" s="190" t="s">
        <v>7</v>
      </c>
      <c r="J3219" s="191"/>
      <c r="K3219" s="190" t="s">
        <v>7</v>
      </c>
      <c r="L3219" s="191"/>
      <c r="M3219" s="53"/>
      <c r="N3219" s="53"/>
      <c r="O3219" s="53"/>
    </row>
    <row r="3220">
      <c r="A3220" s="167" t="s">
        <v>600</v>
      </c>
      <c r="B3220" s="243" t="s">
        <v>360</v>
      </c>
      <c r="C3220" s="53"/>
      <c r="D3220" s="261"/>
      <c r="E3220" s="53"/>
      <c r="F3220" s="53"/>
      <c r="G3220" s="190" t="s">
        <v>167</v>
      </c>
      <c r="H3220" s="28">
        <v>1.0</v>
      </c>
      <c r="I3220" s="190" t="s">
        <v>7</v>
      </c>
      <c r="J3220" s="191"/>
      <c r="K3220" s="190" t="s">
        <v>7</v>
      </c>
      <c r="L3220" s="191"/>
      <c r="M3220" s="53"/>
      <c r="N3220" s="53"/>
      <c r="O3220" s="53"/>
    </row>
    <row r="3221">
      <c r="A3221" s="167" t="s">
        <v>600</v>
      </c>
      <c r="B3221" s="243" t="s">
        <v>360</v>
      </c>
      <c r="C3221" s="53"/>
      <c r="D3221" s="261"/>
      <c r="E3221" s="53"/>
      <c r="F3221" s="53"/>
      <c r="G3221" s="190" t="s">
        <v>20</v>
      </c>
      <c r="H3221" s="28">
        <v>1.0</v>
      </c>
      <c r="I3221" s="190" t="s">
        <v>7</v>
      </c>
      <c r="J3221" s="191"/>
      <c r="K3221" s="190" t="s">
        <v>7</v>
      </c>
      <c r="L3221" s="191"/>
      <c r="M3221" s="53"/>
      <c r="N3221" s="53"/>
      <c r="O3221" s="53"/>
    </row>
    <row r="3222">
      <c r="A3222" s="167" t="s">
        <v>600</v>
      </c>
      <c r="B3222" s="243" t="s">
        <v>361</v>
      </c>
      <c r="C3222" s="53"/>
      <c r="D3222" s="244" t="s">
        <v>362</v>
      </c>
      <c r="E3222" s="53"/>
      <c r="F3222" s="53"/>
      <c r="G3222" s="190" t="s">
        <v>21</v>
      </c>
      <c r="H3222" s="28">
        <v>1.0</v>
      </c>
      <c r="I3222" s="243" t="s">
        <v>4</v>
      </c>
      <c r="J3222" s="192">
        <v>0.0</v>
      </c>
      <c r="K3222" s="243" t="s">
        <v>4</v>
      </c>
      <c r="L3222" s="192">
        <v>0.0</v>
      </c>
      <c r="M3222" s="53"/>
      <c r="N3222" s="53"/>
      <c r="O3222" s="53"/>
    </row>
    <row r="3223">
      <c r="A3223" s="167" t="s">
        <v>600</v>
      </c>
      <c r="B3223" s="243" t="s">
        <v>361</v>
      </c>
      <c r="C3223" s="53"/>
      <c r="D3223" s="244" t="s">
        <v>362</v>
      </c>
      <c r="E3223" s="53"/>
      <c r="F3223" s="53"/>
      <c r="G3223" s="190" t="s">
        <v>13</v>
      </c>
      <c r="H3223" s="28">
        <v>1.0</v>
      </c>
      <c r="I3223" s="190" t="s">
        <v>4</v>
      </c>
      <c r="J3223" s="191"/>
      <c r="K3223" s="190" t="s">
        <v>4</v>
      </c>
      <c r="L3223" s="191"/>
      <c r="M3223" s="53"/>
      <c r="N3223" s="53"/>
      <c r="O3223" s="53"/>
    </row>
    <row r="3224">
      <c r="A3224" s="167" t="s">
        <v>600</v>
      </c>
      <c r="B3224" s="243" t="s">
        <v>361</v>
      </c>
      <c r="C3224" s="53"/>
      <c r="D3224" s="244" t="s">
        <v>362</v>
      </c>
      <c r="E3224" s="53"/>
      <c r="F3224" s="53"/>
      <c r="G3224" s="190" t="s">
        <v>14</v>
      </c>
      <c r="H3224" s="28">
        <v>1.0</v>
      </c>
      <c r="I3224" s="190" t="s">
        <v>4</v>
      </c>
      <c r="J3224" s="191"/>
      <c r="K3224" s="190" t="s">
        <v>4</v>
      </c>
      <c r="L3224" s="191"/>
      <c r="M3224" s="53"/>
      <c r="N3224" s="53"/>
      <c r="O3224" s="53"/>
    </row>
    <row r="3225">
      <c r="A3225" s="167" t="s">
        <v>600</v>
      </c>
      <c r="B3225" s="243" t="s">
        <v>361</v>
      </c>
      <c r="C3225" s="53"/>
      <c r="D3225" s="244" t="s">
        <v>362</v>
      </c>
      <c r="E3225" s="53"/>
      <c r="F3225" s="53"/>
      <c r="G3225" s="190" t="s">
        <v>15</v>
      </c>
      <c r="H3225" s="28">
        <v>1.0</v>
      </c>
      <c r="I3225" s="190" t="s">
        <v>4</v>
      </c>
      <c r="J3225" s="191"/>
      <c r="K3225" s="190" t="s">
        <v>4</v>
      </c>
      <c r="L3225" s="191"/>
      <c r="M3225" s="53"/>
      <c r="N3225" s="53"/>
      <c r="O3225" s="53"/>
    </row>
    <row r="3226">
      <c r="A3226" s="167" t="s">
        <v>600</v>
      </c>
      <c r="B3226" s="243" t="s">
        <v>361</v>
      </c>
      <c r="C3226" s="53"/>
      <c r="D3226" s="244" t="s">
        <v>362</v>
      </c>
      <c r="E3226" s="53"/>
      <c r="F3226" s="53"/>
      <c r="G3226" s="190" t="s">
        <v>16</v>
      </c>
      <c r="H3226" s="28">
        <v>1.0</v>
      </c>
      <c r="I3226" s="190" t="s">
        <v>4</v>
      </c>
      <c r="J3226" s="191"/>
      <c r="K3226" s="190" t="s">
        <v>4</v>
      </c>
      <c r="L3226" s="191"/>
      <c r="M3226" s="53"/>
      <c r="N3226" s="53"/>
      <c r="O3226" s="53"/>
    </row>
    <row r="3227">
      <c r="A3227" s="167" t="s">
        <v>600</v>
      </c>
      <c r="B3227" s="243" t="s">
        <v>361</v>
      </c>
      <c r="C3227" s="53"/>
      <c r="D3227" s="244" t="s">
        <v>362</v>
      </c>
      <c r="E3227" s="53"/>
      <c r="F3227" s="53"/>
      <c r="G3227" s="190" t="s">
        <v>17</v>
      </c>
      <c r="H3227" s="28">
        <v>1.0</v>
      </c>
      <c r="I3227" s="190" t="s">
        <v>4</v>
      </c>
      <c r="J3227" s="191"/>
      <c r="K3227" s="190" t="s">
        <v>4</v>
      </c>
      <c r="L3227" s="191"/>
      <c r="M3227" s="53"/>
      <c r="N3227" s="53"/>
      <c r="O3227" s="53"/>
    </row>
    <row r="3228">
      <c r="A3228" s="167" t="s">
        <v>600</v>
      </c>
      <c r="B3228" s="243" t="s">
        <v>361</v>
      </c>
      <c r="C3228" s="53"/>
      <c r="D3228" s="244" t="s">
        <v>362</v>
      </c>
      <c r="E3228" s="53"/>
      <c r="F3228" s="53"/>
      <c r="G3228" s="190" t="s">
        <v>18</v>
      </c>
      <c r="H3228" s="28">
        <v>1.0</v>
      </c>
      <c r="I3228" s="190" t="s">
        <v>4</v>
      </c>
      <c r="J3228" s="191"/>
      <c r="K3228" s="190" t="s">
        <v>4</v>
      </c>
      <c r="L3228" s="191"/>
      <c r="M3228" s="53"/>
      <c r="N3228" s="53"/>
      <c r="O3228" s="53"/>
    </row>
    <row r="3229">
      <c r="A3229" s="167" t="s">
        <v>600</v>
      </c>
      <c r="B3229" s="243" t="s">
        <v>361</v>
      </c>
      <c r="C3229" s="53"/>
      <c r="D3229" s="244" t="s">
        <v>362</v>
      </c>
      <c r="E3229" s="53"/>
      <c r="F3229" s="53"/>
      <c r="G3229" s="190" t="s">
        <v>19</v>
      </c>
      <c r="H3229" s="28">
        <v>1.0</v>
      </c>
      <c r="I3229" s="190" t="s">
        <v>4</v>
      </c>
      <c r="J3229" s="191"/>
      <c r="K3229" s="190" t="s">
        <v>4</v>
      </c>
      <c r="L3229" s="191"/>
      <c r="M3229" s="53"/>
      <c r="N3229" s="53"/>
      <c r="O3229" s="53"/>
    </row>
    <row r="3230">
      <c r="A3230" s="167" t="s">
        <v>600</v>
      </c>
      <c r="B3230" s="243" t="s">
        <v>361</v>
      </c>
      <c r="C3230" s="53"/>
      <c r="D3230" s="244" t="s">
        <v>362</v>
      </c>
      <c r="E3230" s="53"/>
      <c r="F3230" s="53"/>
      <c r="G3230" s="190" t="s">
        <v>20</v>
      </c>
      <c r="H3230" s="28">
        <v>1.0</v>
      </c>
      <c r="I3230" s="190" t="s">
        <v>4</v>
      </c>
      <c r="J3230" s="191"/>
      <c r="K3230" s="190" t="s">
        <v>4</v>
      </c>
      <c r="L3230" s="191"/>
      <c r="M3230" s="53"/>
      <c r="N3230" s="53"/>
      <c r="O3230" s="53"/>
    </row>
    <row r="3231">
      <c r="A3231" s="167" t="s">
        <v>600</v>
      </c>
      <c r="B3231" s="243" t="s">
        <v>361</v>
      </c>
      <c r="C3231" s="53"/>
      <c r="D3231" s="244" t="s">
        <v>362</v>
      </c>
      <c r="E3231" s="53"/>
      <c r="F3231" s="53"/>
      <c r="G3231" s="190" t="s">
        <v>21</v>
      </c>
      <c r="H3231" s="28">
        <v>1.0</v>
      </c>
      <c r="I3231" s="190" t="s">
        <v>7</v>
      </c>
      <c r="J3231" s="191">
        <v>0.0</v>
      </c>
      <c r="K3231" s="190" t="s">
        <v>7</v>
      </c>
      <c r="L3231" s="191">
        <v>0.0</v>
      </c>
      <c r="M3231" s="53"/>
      <c r="N3231" s="53"/>
      <c r="O3231" s="53"/>
    </row>
    <row r="3232">
      <c r="A3232" s="167" t="s">
        <v>600</v>
      </c>
      <c r="B3232" s="243" t="s">
        <v>361</v>
      </c>
      <c r="C3232" s="53"/>
      <c r="D3232" s="244" t="s">
        <v>362</v>
      </c>
      <c r="E3232" s="53"/>
      <c r="F3232" s="53"/>
      <c r="G3232" s="190" t="s">
        <v>161</v>
      </c>
      <c r="H3232" s="28">
        <v>1.0</v>
      </c>
      <c r="I3232" s="190" t="s">
        <v>7</v>
      </c>
      <c r="J3232" s="191"/>
      <c r="K3232" s="190" t="s">
        <v>7</v>
      </c>
      <c r="L3232" s="191"/>
      <c r="M3232" s="53"/>
      <c r="N3232" s="53"/>
      <c r="O3232" s="53"/>
    </row>
    <row r="3233">
      <c r="A3233" s="167" t="s">
        <v>600</v>
      </c>
      <c r="B3233" s="243" t="s">
        <v>361</v>
      </c>
      <c r="C3233" s="53"/>
      <c r="D3233" s="244" t="s">
        <v>362</v>
      </c>
      <c r="E3233" s="53"/>
      <c r="F3233" s="53"/>
      <c r="G3233" s="190" t="s">
        <v>162</v>
      </c>
      <c r="H3233" s="28">
        <v>1.0</v>
      </c>
      <c r="I3233" s="190" t="s">
        <v>7</v>
      </c>
      <c r="J3233" s="191"/>
      <c r="K3233" s="190" t="s">
        <v>7</v>
      </c>
      <c r="L3233" s="191"/>
      <c r="M3233" s="53"/>
      <c r="N3233" s="53"/>
      <c r="O3233" s="53"/>
    </row>
    <row r="3234">
      <c r="A3234" s="167" t="s">
        <v>600</v>
      </c>
      <c r="B3234" s="243" t="s">
        <v>361</v>
      </c>
      <c r="C3234" s="53"/>
      <c r="D3234" s="244" t="s">
        <v>362</v>
      </c>
      <c r="E3234" s="53"/>
      <c r="F3234" s="53"/>
      <c r="G3234" s="190" t="s">
        <v>163</v>
      </c>
      <c r="H3234" s="28">
        <v>1.0</v>
      </c>
      <c r="I3234" s="190" t="s">
        <v>7</v>
      </c>
      <c r="J3234" s="191"/>
      <c r="K3234" s="190" t="s">
        <v>7</v>
      </c>
      <c r="L3234" s="191"/>
      <c r="M3234" s="53"/>
      <c r="N3234" s="53"/>
      <c r="O3234" s="53"/>
    </row>
    <row r="3235">
      <c r="A3235" s="167" t="s">
        <v>600</v>
      </c>
      <c r="B3235" s="243" t="s">
        <v>361</v>
      </c>
      <c r="C3235" s="53"/>
      <c r="D3235" s="244" t="s">
        <v>362</v>
      </c>
      <c r="E3235" s="53"/>
      <c r="F3235" s="53"/>
      <c r="G3235" s="190" t="s">
        <v>164</v>
      </c>
      <c r="H3235" s="28">
        <v>1.0</v>
      </c>
      <c r="I3235" s="190" t="s">
        <v>7</v>
      </c>
      <c r="J3235" s="191"/>
      <c r="K3235" s="190" t="s">
        <v>7</v>
      </c>
      <c r="L3235" s="191"/>
      <c r="M3235" s="53"/>
      <c r="N3235" s="53"/>
      <c r="O3235" s="53"/>
    </row>
    <row r="3236">
      <c r="A3236" s="167" t="s">
        <v>600</v>
      </c>
      <c r="B3236" s="243" t="s">
        <v>361</v>
      </c>
      <c r="C3236" s="53"/>
      <c r="D3236" s="244" t="s">
        <v>362</v>
      </c>
      <c r="E3236" s="53"/>
      <c r="F3236" s="53"/>
      <c r="G3236" s="190" t="s">
        <v>165</v>
      </c>
      <c r="H3236" s="28">
        <v>1.0</v>
      </c>
      <c r="I3236" s="190" t="s">
        <v>7</v>
      </c>
      <c r="J3236" s="191"/>
      <c r="K3236" s="190" t="s">
        <v>7</v>
      </c>
      <c r="L3236" s="191"/>
      <c r="M3236" s="53"/>
      <c r="N3236" s="53"/>
      <c r="O3236" s="53"/>
    </row>
    <row r="3237">
      <c r="A3237" s="167" t="s">
        <v>600</v>
      </c>
      <c r="B3237" s="243" t="s">
        <v>361</v>
      </c>
      <c r="C3237" s="53"/>
      <c r="D3237" s="244" t="s">
        <v>362</v>
      </c>
      <c r="E3237" s="53"/>
      <c r="F3237" s="53"/>
      <c r="G3237" s="190" t="s">
        <v>166</v>
      </c>
      <c r="H3237" s="28">
        <v>1.0</v>
      </c>
      <c r="I3237" s="190" t="s">
        <v>7</v>
      </c>
      <c r="J3237" s="191"/>
      <c r="K3237" s="190" t="s">
        <v>7</v>
      </c>
      <c r="L3237" s="191"/>
      <c r="M3237" s="53"/>
      <c r="N3237" s="53"/>
      <c r="O3237" s="53"/>
    </row>
    <row r="3238">
      <c r="A3238" s="167" t="s">
        <v>600</v>
      </c>
      <c r="B3238" s="243" t="s">
        <v>361</v>
      </c>
      <c r="C3238" s="53"/>
      <c r="D3238" s="244" t="s">
        <v>362</v>
      </c>
      <c r="E3238" s="53"/>
      <c r="F3238" s="53"/>
      <c r="G3238" s="190" t="s">
        <v>167</v>
      </c>
      <c r="H3238" s="28">
        <v>1.0</v>
      </c>
      <c r="I3238" s="190" t="s">
        <v>7</v>
      </c>
      <c r="J3238" s="191"/>
      <c r="K3238" s="190" t="s">
        <v>7</v>
      </c>
      <c r="L3238" s="191"/>
      <c r="M3238" s="53"/>
      <c r="N3238" s="53"/>
      <c r="O3238" s="53"/>
    </row>
    <row r="3239">
      <c r="A3239" s="167" t="s">
        <v>600</v>
      </c>
      <c r="B3239" s="243" t="s">
        <v>361</v>
      </c>
      <c r="C3239" s="53"/>
      <c r="D3239" s="244" t="s">
        <v>362</v>
      </c>
      <c r="E3239" s="53"/>
      <c r="F3239" s="53"/>
      <c r="G3239" s="190" t="s">
        <v>20</v>
      </c>
      <c r="H3239" s="28">
        <v>1.0</v>
      </c>
      <c r="I3239" s="190" t="s">
        <v>7</v>
      </c>
      <c r="J3239" s="191"/>
      <c r="K3239" s="190" t="s">
        <v>7</v>
      </c>
      <c r="L3239" s="191"/>
      <c r="M3239" s="53"/>
      <c r="N3239" s="53"/>
      <c r="O3239" s="53"/>
    </row>
    <row r="3240">
      <c r="A3240" s="167" t="s">
        <v>600</v>
      </c>
      <c r="B3240" s="243" t="s">
        <v>363</v>
      </c>
      <c r="C3240" s="53"/>
      <c r="D3240" s="244" t="s">
        <v>362</v>
      </c>
      <c r="E3240" s="53"/>
      <c r="F3240" s="53"/>
      <c r="G3240" s="190" t="s">
        <v>21</v>
      </c>
      <c r="H3240" s="28">
        <v>1.0</v>
      </c>
      <c r="I3240" s="243" t="s">
        <v>4</v>
      </c>
      <c r="J3240" s="192">
        <v>511.0</v>
      </c>
      <c r="K3240" s="243" t="s">
        <v>4</v>
      </c>
      <c r="L3240" s="192">
        <v>511.0</v>
      </c>
      <c r="M3240" s="53"/>
      <c r="N3240" s="53"/>
      <c r="O3240" s="53"/>
    </row>
    <row r="3241">
      <c r="A3241" s="167" t="s">
        <v>600</v>
      </c>
      <c r="B3241" s="243" t="s">
        <v>363</v>
      </c>
      <c r="C3241" s="53"/>
      <c r="D3241" s="244" t="s">
        <v>362</v>
      </c>
      <c r="E3241" s="53"/>
      <c r="F3241" s="53"/>
      <c r="G3241" s="190" t="s">
        <v>13</v>
      </c>
      <c r="H3241" s="28">
        <v>1.0</v>
      </c>
      <c r="I3241" s="190" t="s">
        <v>4</v>
      </c>
      <c r="J3241" s="191"/>
      <c r="K3241" s="190" t="s">
        <v>4</v>
      </c>
      <c r="L3241" s="191"/>
      <c r="M3241" s="53"/>
      <c r="N3241" s="53"/>
      <c r="O3241" s="53"/>
    </row>
    <row r="3242">
      <c r="A3242" s="167" t="s">
        <v>600</v>
      </c>
      <c r="B3242" s="243" t="s">
        <v>363</v>
      </c>
      <c r="C3242" s="53"/>
      <c r="D3242" s="244" t="s">
        <v>362</v>
      </c>
      <c r="E3242" s="53"/>
      <c r="F3242" s="53"/>
      <c r="G3242" s="190" t="s">
        <v>14</v>
      </c>
      <c r="H3242" s="28">
        <v>1.0</v>
      </c>
      <c r="I3242" s="190" t="s">
        <v>4</v>
      </c>
      <c r="J3242" s="191"/>
      <c r="K3242" s="190" t="s">
        <v>4</v>
      </c>
      <c r="L3242" s="191"/>
      <c r="M3242" s="53"/>
      <c r="N3242" s="53"/>
      <c r="O3242" s="53"/>
    </row>
    <row r="3243">
      <c r="A3243" s="167" t="s">
        <v>600</v>
      </c>
      <c r="B3243" s="243" t="s">
        <v>363</v>
      </c>
      <c r="C3243" s="53"/>
      <c r="D3243" s="244" t="s">
        <v>362</v>
      </c>
      <c r="E3243" s="53"/>
      <c r="F3243" s="53"/>
      <c r="G3243" s="190" t="s">
        <v>15</v>
      </c>
      <c r="H3243" s="28">
        <v>1.0</v>
      </c>
      <c r="I3243" s="190" t="s">
        <v>4</v>
      </c>
      <c r="J3243" s="191"/>
      <c r="K3243" s="190" t="s">
        <v>4</v>
      </c>
      <c r="L3243" s="191"/>
      <c r="M3243" s="53"/>
      <c r="N3243" s="53"/>
      <c r="O3243" s="53"/>
    </row>
    <row r="3244">
      <c r="A3244" s="167" t="s">
        <v>600</v>
      </c>
      <c r="B3244" s="243" t="s">
        <v>363</v>
      </c>
      <c r="C3244" s="53"/>
      <c r="D3244" s="244" t="s">
        <v>362</v>
      </c>
      <c r="E3244" s="53"/>
      <c r="F3244" s="53"/>
      <c r="G3244" s="190" t="s">
        <v>16</v>
      </c>
      <c r="H3244" s="28">
        <v>1.0</v>
      </c>
      <c r="I3244" s="190" t="s">
        <v>4</v>
      </c>
      <c r="J3244" s="191"/>
      <c r="K3244" s="190" t="s">
        <v>4</v>
      </c>
      <c r="L3244" s="191"/>
      <c r="M3244" s="53"/>
      <c r="N3244" s="53"/>
      <c r="O3244" s="53"/>
    </row>
    <row r="3245">
      <c r="A3245" s="167" t="s">
        <v>600</v>
      </c>
      <c r="B3245" s="243" t="s">
        <v>363</v>
      </c>
      <c r="C3245" s="53"/>
      <c r="D3245" s="244" t="s">
        <v>362</v>
      </c>
      <c r="E3245" s="53"/>
      <c r="F3245" s="53"/>
      <c r="G3245" s="190" t="s">
        <v>17</v>
      </c>
      <c r="H3245" s="28">
        <v>1.0</v>
      </c>
      <c r="I3245" s="190" t="s">
        <v>4</v>
      </c>
      <c r="J3245" s="191"/>
      <c r="K3245" s="190" t="s">
        <v>4</v>
      </c>
      <c r="L3245" s="191"/>
      <c r="M3245" s="53"/>
      <c r="N3245" s="53"/>
      <c r="O3245" s="53"/>
    </row>
    <row r="3246">
      <c r="A3246" s="167" t="s">
        <v>600</v>
      </c>
      <c r="B3246" s="243" t="s">
        <v>363</v>
      </c>
      <c r="C3246" s="53"/>
      <c r="D3246" s="244" t="s">
        <v>362</v>
      </c>
      <c r="E3246" s="53"/>
      <c r="F3246" s="53"/>
      <c r="G3246" s="190" t="s">
        <v>18</v>
      </c>
      <c r="H3246" s="28">
        <v>1.0</v>
      </c>
      <c r="I3246" s="190" t="s">
        <v>4</v>
      </c>
      <c r="J3246" s="191"/>
      <c r="K3246" s="190" t="s">
        <v>4</v>
      </c>
      <c r="L3246" s="191"/>
      <c r="M3246" s="53"/>
      <c r="N3246" s="53"/>
      <c r="O3246" s="53"/>
    </row>
    <row r="3247">
      <c r="A3247" s="167" t="s">
        <v>600</v>
      </c>
      <c r="B3247" s="243" t="s">
        <v>363</v>
      </c>
      <c r="C3247" s="53"/>
      <c r="D3247" s="244" t="s">
        <v>362</v>
      </c>
      <c r="E3247" s="53"/>
      <c r="F3247" s="53"/>
      <c r="G3247" s="190" t="s">
        <v>19</v>
      </c>
      <c r="H3247" s="28">
        <v>1.0</v>
      </c>
      <c r="I3247" s="190" t="s">
        <v>4</v>
      </c>
      <c r="J3247" s="191"/>
      <c r="K3247" s="190" t="s">
        <v>4</v>
      </c>
      <c r="L3247" s="191"/>
      <c r="M3247" s="53"/>
      <c r="N3247" s="53"/>
      <c r="O3247" s="53"/>
    </row>
    <row r="3248">
      <c r="A3248" s="167" t="s">
        <v>600</v>
      </c>
      <c r="B3248" s="243" t="s">
        <v>363</v>
      </c>
      <c r="C3248" s="53"/>
      <c r="D3248" s="244" t="s">
        <v>362</v>
      </c>
      <c r="E3248" s="53"/>
      <c r="F3248" s="53"/>
      <c r="G3248" s="190" t="s">
        <v>20</v>
      </c>
      <c r="H3248" s="28">
        <v>1.0</v>
      </c>
      <c r="I3248" s="190" t="s">
        <v>4</v>
      </c>
      <c r="J3248" s="191"/>
      <c r="K3248" s="190" t="s">
        <v>4</v>
      </c>
      <c r="L3248" s="191"/>
      <c r="M3248" s="53"/>
      <c r="N3248" s="53"/>
      <c r="O3248" s="53"/>
    </row>
    <row r="3249">
      <c r="A3249" s="167" t="s">
        <v>600</v>
      </c>
      <c r="B3249" s="243" t="s">
        <v>363</v>
      </c>
      <c r="C3249" s="53"/>
      <c r="D3249" s="244" t="s">
        <v>362</v>
      </c>
      <c r="E3249" s="53"/>
      <c r="F3249" s="53"/>
      <c r="G3249" s="190" t="s">
        <v>21</v>
      </c>
      <c r="H3249" s="28">
        <v>1.0</v>
      </c>
      <c r="I3249" s="190" t="s">
        <v>7</v>
      </c>
      <c r="J3249" s="191">
        <v>2683.0</v>
      </c>
      <c r="K3249" s="190" t="s">
        <v>7</v>
      </c>
      <c r="L3249" s="191">
        <v>2683.0</v>
      </c>
      <c r="M3249" s="53"/>
      <c r="N3249" s="53"/>
      <c r="O3249" s="53"/>
    </row>
    <row r="3250">
      <c r="A3250" s="167" t="s">
        <v>600</v>
      </c>
      <c r="B3250" s="243" t="s">
        <v>363</v>
      </c>
      <c r="C3250" s="53"/>
      <c r="D3250" s="244" t="s">
        <v>362</v>
      </c>
      <c r="E3250" s="53"/>
      <c r="F3250" s="53"/>
      <c r="G3250" s="190" t="s">
        <v>161</v>
      </c>
      <c r="H3250" s="28">
        <v>1.0</v>
      </c>
      <c r="I3250" s="190" t="s">
        <v>7</v>
      </c>
      <c r="J3250" s="191"/>
      <c r="K3250" s="190" t="s">
        <v>7</v>
      </c>
      <c r="L3250" s="191"/>
      <c r="M3250" s="53"/>
      <c r="N3250" s="53"/>
      <c r="O3250" s="53"/>
    </row>
    <row r="3251">
      <c r="A3251" s="167" t="s">
        <v>600</v>
      </c>
      <c r="B3251" s="243" t="s">
        <v>363</v>
      </c>
      <c r="C3251" s="53"/>
      <c r="D3251" s="244" t="s">
        <v>362</v>
      </c>
      <c r="E3251" s="53"/>
      <c r="F3251" s="53"/>
      <c r="G3251" s="190" t="s">
        <v>162</v>
      </c>
      <c r="H3251" s="28">
        <v>1.0</v>
      </c>
      <c r="I3251" s="190" t="s">
        <v>7</v>
      </c>
      <c r="J3251" s="191"/>
      <c r="K3251" s="190" t="s">
        <v>7</v>
      </c>
      <c r="L3251" s="191"/>
      <c r="M3251" s="53"/>
      <c r="N3251" s="53"/>
      <c r="O3251" s="53"/>
    </row>
    <row r="3252">
      <c r="A3252" s="167" t="s">
        <v>600</v>
      </c>
      <c r="B3252" s="243" t="s">
        <v>363</v>
      </c>
      <c r="C3252" s="53"/>
      <c r="D3252" s="244" t="s">
        <v>362</v>
      </c>
      <c r="E3252" s="53"/>
      <c r="F3252" s="53"/>
      <c r="G3252" s="190" t="s">
        <v>163</v>
      </c>
      <c r="H3252" s="28">
        <v>1.0</v>
      </c>
      <c r="I3252" s="190" t="s">
        <v>7</v>
      </c>
      <c r="J3252" s="191"/>
      <c r="K3252" s="190" t="s">
        <v>7</v>
      </c>
      <c r="L3252" s="191"/>
      <c r="M3252" s="53"/>
      <c r="N3252" s="53"/>
      <c r="O3252" s="53"/>
    </row>
    <row r="3253">
      <c r="A3253" s="167" t="s">
        <v>600</v>
      </c>
      <c r="B3253" s="243" t="s">
        <v>363</v>
      </c>
      <c r="C3253" s="53"/>
      <c r="D3253" s="244" t="s">
        <v>362</v>
      </c>
      <c r="E3253" s="53"/>
      <c r="F3253" s="53"/>
      <c r="G3253" s="190" t="s">
        <v>164</v>
      </c>
      <c r="H3253" s="28">
        <v>1.0</v>
      </c>
      <c r="I3253" s="190" t="s">
        <v>7</v>
      </c>
      <c r="J3253" s="191"/>
      <c r="K3253" s="190" t="s">
        <v>7</v>
      </c>
      <c r="L3253" s="191"/>
      <c r="M3253" s="53"/>
      <c r="N3253" s="53"/>
      <c r="O3253" s="53"/>
    </row>
    <row r="3254">
      <c r="A3254" s="167" t="s">
        <v>600</v>
      </c>
      <c r="B3254" s="243" t="s">
        <v>363</v>
      </c>
      <c r="C3254" s="53"/>
      <c r="D3254" s="244" t="s">
        <v>362</v>
      </c>
      <c r="E3254" s="53"/>
      <c r="F3254" s="53"/>
      <c r="G3254" s="190" t="s">
        <v>165</v>
      </c>
      <c r="H3254" s="28">
        <v>1.0</v>
      </c>
      <c r="I3254" s="190" t="s">
        <v>7</v>
      </c>
      <c r="J3254" s="191"/>
      <c r="K3254" s="190" t="s">
        <v>7</v>
      </c>
      <c r="L3254" s="191"/>
      <c r="M3254" s="53"/>
      <c r="N3254" s="53"/>
      <c r="O3254" s="53"/>
    </row>
    <row r="3255">
      <c r="A3255" s="167" t="s">
        <v>600</v>
      </c>
      <c r="B3255" s="243" t="s">
        <v>363</v>
      </c>
      <c r="C3255" s="53"/>
      <c r="D3255" s="244" t="s">
        <v>362</v>
      </c>
      <c r="E3255" s="53"/>
      <c r="F3255" s="53"/>
      <c r="G3255" s="190" t="s">
        <v>166</v>
      </c>
      <c r="H3255" s="28">
        <v>1.0</v>
      </c>
      <c r="I3255" s="190" t="s">
        <v>7</v>
      </c>
      <c r="J3255" s="191"/>
      <c r="K3255" s="190" t="s">
        <v>7</v>
      </c>
      <c r="L3255" s="191"/>
      <c r="M3255" s="53"/>
      <c r="N3255" s="53"/>
      <c r="O3255" s="53"/>
    </row>
    <row r="3256">
      <c r="A3256" s="167" t="s">
        <v>600</v>
      </c>
      <c r="B3256" s="243" t="s">
        <v>363</v>
      </c>
      <c r="C3256" s="53"/>
      <c r="D3256" s="244" t="s">
        <v>362</v>
      </c>
      <c r="E3256" s="53"/>
      <c r="F3256" s="53"/>
      <c r="G3256" s="190" t="s">
        <v>167</v>
      </c>
      <c r="H3256" s="28">
        <v>1.0</v>
      </c>
      <c r="I3256" s="190" t="s">
        <v>7</v>
      </c>
      <c r="J3256" s="191"/>
      <c r="K3256" s="190" t="s">
        <v>7</v>
      </c>
      <c r="L3256" s="191"/>
      <c r="M3256" s="53"/>
      <c r="N3256" s="53"/>
      <c r="O3256" s="53"/>
    </row>
    <row r="3257">
      <c r="A3257" s="167" t="s">
        <v>600</v>
      </c>
      <c r="B3257" s="243" t="s">
        <v>363</v>
      </c>
      <c r="C3257" s="53"/>
      <c r="D3257" s="244" t="s">
        <v>362</v>
      </c>
      <c r="E3257" s="53"/>
      <c r="F3257" s="53"/>
      <c r="G3257" s="190" t="s">
        <v>20</v>
      </c>
      <c r="H3257" s="28">
        <v>1.0</v>
      </c>
      <c r="I3257" s="190" t="s">
        <v>7</v>
      </c>
      <c r="J3257" s="191"/>
      <c r="K3257" s="190" t="s">
        <v>7</v>
      </c>
      <c r="L3257" s="191"/>
      <c r="M3257" s="53"/>
      <c r="N3257" s="53"/>
      <c r="O3257" s="53"/>
    </row>
    <row r="3258">
      <c r="A3258" s="167" t="s">
        <v>600</v>
      </c>
      <c r="B3258" s="243" t="s">
        <v>364</v>
      </c>
      <c r="C3258" s="53"/>
      <c r="D3258" s="261"/>
      <c r="E3258" s="53"/>
      <c r="F3258" s="53"/>
      <c r="G3258" s="190" t="s">
        <v>21</v>
      </c>
      <c r="H3258" s="28">
        <v>1.0</v>
      </c>
      <c r="I3258" s="243" t="s">
        <v>4</v>
      </c>
      <c r="J3258" s="192">
        <v>105.0</v>
      </c>
      <c r="K3258" s="243" t="s">
        <v>4</v>
      </c>
      <c r="L3258" s="192">
        <v>105.0</v>
      </c>
      <c r="M3258" s="53"/>
      <c r="N3258" s="53"/>
      <c r="O3258" s="53"/>
    </row>
    <row r="3259">
      <c r="A3259" s="167" t="s">
        <v>600</v>
      </c>
      <c r="B3259" s="243" t="s">
        <v>364</v>
      </c>
      <c r="C3259" s="53"/>
      <c r="D3259" s="261"/>
      <c r="E3259" s="53"/>
      <c r="F3259" s="53"/>
      <c r="G3259" s="190" t="s">
        <v>13</v>
      </c>
      <c r="H3259" s="28">
        <v>1.0</v>
      </c>
      <c r="I3259" s="190" t="s">
        <v>4</v>
      </c>
      <c r="J3259" s="191"/>
      <c r="K3259" s="190" t="s">
        <v>4</v>
      </c>
      <c r="L3259" s="191"/>
      <c r="M3259" s="53"/>
      <c r="N3259" s="53"/>
      <c r="O3259" s="53"/>
    </row>
    <row r="3260">
      <c r="A3260" s="167" t="s">
        <v>600</v>
      </c>
      <c r="B3260" s="243" t="s">
        <v>364</v>
      </c>
      <c r="C3260" s="53"/>
      <c r="D3260" s="261"/>
      <c r="E3260" s="53"/>
      <c r="F3260" s="53"/>
      <c r="G3260" s="190" t="s">
        <v>14</v>
      </c>
      <c r="H3260" s="28">
        <v>1.0</v>
      </c>
      <c r="I3260" s="190" t="s">
        <v>4</v>
      </c>
      <c r="J3260" s="191"/>
      <c r="K3260" s="190" t="s">
        <v>4</v>
      </c>
      <c r="L3260" s="191"/>
      <c r="M3260" s="53"/>
      <c r="N3260" s="53"/>
      <c r="O3260" s="53"/>
    </row>
    <row r="3261">
      <c r="A3261" s="167" t="s">
        <v>600</v>
      </c>
      <c r="B3261" s="243" t="s">
        <v>364</v>
      </c>
      <c r="C3261" s="53"/>
      <c r="D3261" s="261"/>
      <c r="E3261" s="53"/>
      <c r="F3261" s="53"/>
      <c r="G3261" s="190" t="s">
        <v>15</v>
      </c>
      <c r="H3261" s="28">
        <v>1.0</v>
      </c>
      <c r="I3261" s="190" t="s">
        <v>4</v>
      </c>
      <c r="J3261" s="191"/>
      <c r="K3261" s="190" t="s">
        <v>4</v>
      </c>
      <c r="L3261" s="191"/>
      <c r="M3261" s="53"/>
      <c r="N3261" s="53"/>
      <c r="O3261" s="53"/>
    </row>
    <row r="3262">
      <c r="A3262" s="167" t="s">
        <v>600</v>
      </c>
      <c r="B3262" s="243" t="s">
        <v>364</v>
      </c>
      <c r="C3262" s="53"/>
      <c r="D3262" s="261"/>
      <c r="E3262" s="53"/>
      <c r="F3262" s="53"/>
      <c r="G3262" s="190" t="s">
        <v>16</v>
      </c>
      <c r="H3262" s="28">
        <v>1.0</v>
      </c>
      <c r="I3262" s="190" t="s">
        <v>4</v>
      </c>
      <c r="J3262" s="191"/>
      <c r="K3262" s="190" t="s">
        <v>4</v>
      </c>
      <c r="L3262" s="191"/>
      <c r="M3262" s="53"/>
      <c r="N3262" s="53"/>
      <c r="O3262" s="53"/>
    </row>
    <row r="3263">
      <c r="A3263" s="167" t="s">
        <v>600</v>
      </c>
      <c r="B3263" s="243" t="s">
        <v>364</v>
      </c>
      <c r="C3263" s="53"/>
      <c r="D3263" s="261"/>
      <c r="E3263" s="53"/>
      <c r="F3263" s="53"/>
      <c r="G3263" s="190" t="s">
        <v>17</v>
      </c>
      <c r="H3263" s="28">
        <v>1.0</v>
      </c>
      <c r="I3263" s="190" t="s">
        <v>4</v>
      </c>
      <c r="J3263" s="191"/>
      <c r="K3263" s="190" t="s">
        <v>4</v>
      </c>
      <c r="L3263" s="191"/>
      <c r="M3263" s="53"/>
      <c r="N3263" s="53"/>
      <c r="O3263" s="53"/>
    </row>
    <row r="3264">
      <c r="A3264" s="167" t="s">
        <v>600</v>
      </c>
      <c r="B3264" s="243" t="s">
        <v>364</v>
      </c>
      <c r="C3264" s="53"/>
      <c r="D3264" s="261"/>
      <c r="E3264" s="53"/>
      <c r="F3264" s="53"/>
      <c r="G3264" s="190" t="s">
        <v>18</v>
      </c>
      <c r="H3264" s="28">
        <v>1.0</v>
      </c>
      <c r="I3264" s="190" t="s">
        <v>4</v>
      </c>
      <c r="J3264" s="191"/>
      <c r="K3264" s="190" t="s">
        <v>4</v>
      </c>
      <c r="L3264" s="191"/>
      <c r="M3264" s="53"/>
      <c r="N3264" s="53"/>
      <c r="O3264" s="53"/>
    </row>
    <row r="3265">
      <c r="A3265" s="167" t="s">
        <v>600</v>
      </c>
      <c r="B3265" s="243" t="s">
        <v>364</v>
      </c>
      <c r="C3265" s="53"/>
      <c r="D3265" s="261"/>
      <c r="E3265" s="53"/>
      <c r="F3265" s="53"/>
      <c r="G3265" s="190" t="s">
        <v>19</v>
      </c>
      <c r="H3265" s="28">
        <v>1.0</v>
      </c>
      <c r="I3265" s="190" t="s">
        <v>4</v>
      </c>
      <c r="J3265" s="191"/>
      <c r="K3265" s="190" t="s">
        <v>4</v>
      </c>
      <c r="L3265" s="191"/>
      <c r="M3265" s="53"/>
      <c r="N3265" s="53"/>
      <c r="O3265" s="53"/>
    </row>
    <row r="3266">
      <c r="A3266" s="167" t="s">
        <v>600</v>
      </c>
      <c r="B3266" s="243" t="s">
        <v>364</v>
      </c>
      <c r="C3266" s="53"/>
      <c r="D3266" s="261"/>
      <c r="E3266" s="53"/>
      <c r="F3266" s="53"/>
      <c r="G3266" s="190" t="s">
        <v>20</v>
      </c>
      <c r="H3266" s="28">
        <v>1.0</v>
      </c>
      <c r="I3266" s="190" t="s">
        <v>4</v>
      </c>
      <c r="J3266" s="191"/>
      <c r="K3266" s="190" t="s">
        <v>4</v>
      </c>
      <c r="L3266" s="191"/>
      <c r="M3266" s="53"/>
      <c r="N3266" s="53"/>
      <c r="O3266" s="53"/>
    </row>
    <row r="3267">
      <c r="A3267" s="167" t="s">
        <v>600</v>
      </c>
      <c r="B3267" s="243" t="s">
        <v>364</v>
      </c>
      <c r="C3267" s="53"/>
      <c r="D3267" s="261"/>
      <c r="E3267" s="53"/>
      <c r="F3267" s="53"/>
      <c r="G3267" s="190" t="s">
        <v>21</v>
      </c>
      <c r="H3267" s="28">
        <v>1.0</v>
      </c>
      <c r="I3267" s="190" t="s">
        <v>7</v>
      </c>
      <c r="J3267" s="191">
        <v>480.0</v>
      </c>
      <c r="K3267" s="190" t="s">
        <v>7</v>
      </c>
      <c r="L3267" s="191">
        <v>480.0</v>
      </c>
      <c r="M3267" s="53"/>
      <c r="N3267" s="53"/>
      <c r="O3267" s="53"/>
    </row>
    <row r="3268">
      <c r="A3268" s="167" t="s">
        <v>600</v>
      </c>
      <c r="B3268" s="243" t="s">
        <v>364</v>
      </c>
      <c r="C3268" s="53"/>
      <c r="D3268" s="261"/>
      <c r="E3268" s="53"/>
      <c r="F3268" s="53"/>
      <c r="G3268" s="190" t="s">
        <v>161</v>
      </c>
      <c r="H3268" s="28">
        <v>1.0</v>
      </c>
      <c r="I3268" s="190" t="s">
        <v>7</v>
      </c>
      <c r="J3268" s="191"/>
      <c r="K3268" s="190" t="s">
        <v>7</v>
      </c>
      <c r="L3268" s="191"/>
      <c r="M3268" s="53"/>
      <c r="N3268" s="53"/>
      <c r="O3268" s="53"/>
    </row>
    <row r="3269">
      <c r="A3269" s="167" t="s">
        <v>600</v>
      </c>
      <c r="B3269" s="243" t="s">
        <v>364</v>
      </c>
      <c r="C3269" s="53"/>
      <c r="D3269" s="261"/>
      <c r="E3269" s="53"/>
      <c r="F3269" s="53"/>
      <c r="G3269" s="190" t="s">
        <v>162</v>
      </c>
      <c r="H3269" s="28">
        <v>1.0</v>
      </c>
      <c r="I3269" s="190" t="s">
        <v>7</v>
      </c>
      <c r="J3269" s="191"/>
      <c r="K3269" s="190" t="s">
        <v>7</v>
      </c>
      <c r="L3269" s="191"/>
      <c r="M3269" s="53"/>
      <c r="N3269" s="53"/>
      <c r="O3269" s="53"/>
    </row>
    <row r="3270">
      <c r="A3270" s="167" t="s">
        <v>600</v>
      </c>
      <c r="B3270" s="243" t="s">
        <v>364</v>
      </c>
      <c r="C3270" s="53"/>
      <c r="D3270" s="261"/>
      <c r="E3270" s="53"/>
      <c r="F3270" s="53"/>
      <c r="G3270" s="190" t="s">
        <v>163</v>
      </c>
      <c r="H3270" s="28">
        <v>1.0</v>
      </c>
      <c r="I3270" s="190" t="s">
        <v>7</v>
      </c>
      <c r="J3270" s="191"/>
      <c r="K3270" s="190" t="s">
        <v>7</v>
      </c>
      <c r="L3270" s="191"/>
      <c r="M3270" s="53"/>
      <c r="N3270" s="53"/>
      <c r="O3270" s="53"/>
    </row>
    <row r="3271">
      <c r="A3271" s="167" t="s">
        <v>600</v>
      </c>
      <c r="B3271" s="243" t="s">
        <v>364</v>
      </c>
      <c r="C3271" s="53"/>
      <c r="D3271" s="261"/>
      <c r="E3271" s="53"/>
      <c r="F3271" s="53"/>
      <c r="G3271" s="190" t="s">
        <v>164</v>
      </c>
      <c r="H3271" s="28">
        <v>1.0</v>
      </c>
      <c r="I3271" s="190" t="s">
        <v>7</v>
      </c>
      <c r="J3271" s="191"/>
      <c r="K3271" s="190" t="s">
        <v>7</v>
      </c>
      <c r="L3271" s="191"/>
      <c r="M3271" s="53"/>
      <c r="N3271" s="53"/>
      <c r="O3271" s="53"/>
    </row>
    <row r="3272">
      <c r="A3272" s="167" t="s">
        <v>600</v>
      </c>
      <c r="B3272" s="243" t="s">
        <v>364</v>
      </c>
      <c r="C3272" s="53"/>
      <c r="D3272" s="261"/>
      <c r="E3272" s="53"/>
      <c r="F3272" s="53"/>
      <c r="G3272" s="190" t="s">
        <v>165</v>
      </c>
      <c r="H3272" s="28">
        <v>1.0</v>
      </c>
      <c r="I3272" s="190" t="s">
        <v>7</v>
      </c>
      <c r="J3272" s="191"/>
      <c r="K3272" s="190" t="s">
        <v>7</v>
      </c>
      <c r="L3272" s="191"/>
      <c r="M3272" s="53"/>
      <c r="N3272" s="53"/>
      <c r="O3272" s="53"/>
    </row>
    <row r="3273">
      <c r="A3273" s="167" t="s">
        <v>600</v>
      </c>
      <c r="B3273" s="243" t="s">
        <v>364</v>
      </c>
      <c r="C3273" s="53"/>
      <c r="D3273" s="261"/>
      <c r="E3273" s="53"/>
      <c r="F3273" s="53"/>
      <c r="G3273" s="190" t="s">
        <v>166</v>
      </c>
      <c r="H3273" s="28">
        <v>1.0</v>
      </c>
      <c r="I3273" s="190" t="s">
        <v>7</v>
      </c>
      <c r="J3273" s="191"/>
      <c r="K3273" s="190" t="s">
        <v>7</v>
      </c>
      <c r="L3273" s="191"/>
      <c r="M3273" s="53"/>
      <c r="N3273" s="53"/>
      <c r="O3273" s="53"/>
    </row>
    <row r="3274">
      <c r="A3274" s="167" t="s">
        <v>600</v>
      </c>
      <c r="B3274" s="243" t="s">
        <v>364</v>
      </c>
      <c r="C3274" s="53"/>
      <c r="D3274" s="261"/>
      <c r="E3274" s="53"/>
      <c r="F3274" s="53"/>
      <c r="G3274" s="190" t="s">
        <v>167</v>
      </c>
      <c r="H3274" s="28">
        <v>1.0</v>
      </c>
      <c r="I3274" s="190" t="s">
        <v>7</v>
      </c>
      <c r="J3274" s="191"/>
      <c r="K3274" s="190" t="s">
        <v>7</v>
      </c>
      <c r="L3274" s="191"/>
      <c r="M3274" s="53"/>
      <c r="N3274" s="53"/>
      <c r="O3274" s="53"/>
    </row>
    <row r="3275">
      <c r="A3275" s="167" t="s">
        <v>600</v>
      </c>
      <c r="B3275" s="243" t="s">
        <v>364</v>
      </c>
      <c r="C3275" s="53"/>
      <c r="D3275" s="261"/>
      <c r="E3275" s="53"/>
      <c r="F3275" s="53"/>
      <c r="G3275" s="190" t="s">
        <v>20</v>
      </c>
      <c r="H3275" s="28">
        <v>1.0</v>
      </c>
      <c r="I3275" s="190" t="s">
        <v>7</v>
      </c>
      <c r="J3275" s="191"/>
      <c r="K3275" s="190" t="s">
        <v>7</v>
      </c>
      <c r="L3275" s="191"/>
      <c r="M3275" s="53"/>
      <c r="N3275" s="53"/>
      <c r="O3275" s="53"/>
    </row>
    <row r="3276">
      <c r="A3276" s="167" t="s">
        <v>600</v>
      </c>
      <c r="B3276" s="243" t="s">
        <v>365</v>
      </c>
      <c r="C3276" s="53"/>
      <c r="D3276" s="261"/>
      <c r="E3276" s="53"/>
      <c r="F3276" s="53"/>
      <c r="G3276" s="190" t="s">
        <v>21</v>
      </c>
      <c r="H3276" s="28">
        <v>1.0</v>
      </c>
      <c r="I3276" s="243" t="s">
        <v>4</v>
      </c>
      <c r="J3276" s="192">
        <v>25.0</v>
      </c>
      <c r="K3276" s="243" t="s">
        <v>4</v>
      </c>
      <c r="L3276" s="192">
        <v>25.0</v>
      </c>
      <c r="M3276" s="53"/>
      <c r="N3276" s="53"/>
      <c r="O3276" s="53"/>
    </row>
    <row r="3277">
      <c r="A3277" s="167" t="s">
        <v>600</v>
      </c>
      <c r="B3277" s="243" t="s">
        <v>365</v>
      </c>
      <c r="C3277" s="53"/>
      <c r="D3277" s="263"/>
      <c r="E3277" s="53"/>
      <c r="F3277" s="53"/>
      <c r="G3277" s="190" t="s">
        <v>13</v>
      </c>
      <c r="H3277" s="28">
        <v>1.0</v>
      </c>
      <c r="I3277" s="190" t="s">
        <v>4</v>
      </c>
      <c r="J3277" s="191"/>
      <c r="K3277" s="190" t="s">
        <v>4</v>
      </c>
      <c r="L3277" s="191"/>
      <c r="M3277" s="53"/>
      <c r="N3277" s="53"/>
      <c r="O3277" s="53"/>
    </row>
    <row r="3278">
      <c r="A3278" s="167" t="s">
        <v>600</v>
      </c>
      <c r="B3278" s="243" t="s">
        <v>365</v>
      </c>
      <c r="C3278" s="53"/>
      <c r="D3278" s="263"/>
      <c r="E3278" s="53"/>
      <c r="F3278" s="53"/>
      <c r="G3278" s="190" t="s">
        <v>14</v>
      </c>
      <c r="H3278" s="28">
        <v>1.0</v>
      </c>
      <c r="I3278" s="190" t="s">
        <v>4</v>
      </c>
      <c r="J3278" s="191"/>
      <c r="K3278" s="190" t="s">
        <v>4</v>
      </c>
      <c r="L3278" s="191"/>
      <c r="M3278" s="53"/>
      <c r="N3278" s="53"/>
      <c r="O3278" s="53"/>
    </row>
    <row r="3279">
      <c r="A3279" s="167" t="s">
        <v>600</v>
      </c>
      <c r="B3279" s="243" t="s">
        <v>365</v>
      </c>
      <c r="C3279" s="53"/>
      <c r="D3279" s="263"/>
      <c r="E3279" s="53"/>
      <c r="F3279" s="53"/>
      <c r="G3279" s="190" t="s">
        <v>15</v>
      </c>
      <c r="H3279" s="28">
        <v>1.0</v>
      </c>
      <c r="I3279" s="190" t="s">
        <v>4</v>
      </c>
      <c r="J3279" s="191"/>
      <c r="K3279" s="190" t="s">
        <v>4</v>
      </c>
      <c r="L3279" s="191"/>
      <c r="M3279" s="53"/>
      <c r="N3279" s="53"/>
      <c r="O3279" s="53"/>
    </row>
    <row r="3280">
      <c r="A3280" s="167" t="s">
        <v>600</v>
      </c>
      <c r="B3280" s="243" t="s">
        <v>365</v>
      </c>
      <c r="C3280" s="53"/>
      <c r="D3280" s="263"/>
      <c r="E3280" s="53"/>
      <c r="F3280" s="53"/>
      <c r="G3280" s="190" t="s">
        <v>16</v>
      </c>
      <c r="H3280" s="28">
        <v>1.0</v>
      </c>
      <c r="I3280" s="190" t="s">
        <v>4</v>
      </c>
      <c r="J3280" s="191"/>
      <c r="K3280" s="190" t="s">
        <v>4</v>
      </c>
      <c r="L3280" s="191"/>
      <c r="M3280" s="53"/>
      <c r="N3280" s="53"/>
      <c r="O3280" s="53"/>
    </row>
    <row r="3281">
      <c r="A3281" s="167" t="s">
        <v>600</v>
      </c>
      <c r="B3281" s="243" t="s">
        <v>365</v>
      </c>
      <c r="C3281" s="53"/>
      <c r="D3281" s="263"/>
      <c r="E3281" s="53"/>
      <c r="F3281" s="53"/>
      <c r="G3281" s="190" t="s">
        <v>17</v>
      </c>
      <c r="H3281" s="28">
        <v>1.0</v>
      </c>
      <c r="I3281" s="190" t="s">
        <v>4</v>
      </c>
      <c r="J3281" s="191"/>
      <c r="K3281" s="190" t="s">
        <v>4</v>
      </c>
      <c r="L3281" s="191"/>
      <c r="M3281" s="53"/>
      <c r="N3281" s="53"/>
      <c r="O3281" s="53"/>
    </row>
    <row r="3282">
      <c r="A3282" s="167" t="s">
        <v>600</v>
      </c>
      <c r="B3282" s="243" t="s">
        <v>365</v>
      </c>
      <c r="C3282" s="53"/>
      <c r="D3282" s="263"/>
      <c r="E3282" s="53"/>
      <c r="F3282" s="53"/>
      <c r="G3282" s="190" t="s">
        <v>18</v>
      </c>
      <c r="H3282" s="28">
        <v>1.0</v>
      </c>
      <c r="I3282" s="190" t="s">
        <v>4</v>
      </c>
      <c r="J3282" s="191"/>
      <c r="K3282" s="190" t="s">
        <v>4</v>
      </c>
      <c r="L3282" s="191"/>
      <c r="M3282" s="53"/>
      <c r="N3282" s="53"/>
      <c r="O3282" s="53"/>
    </row>
    <row r="3283">
      <c r="A3283" s="167" t="s">
        <v>600</v>
      </c>
      <c r="B3283" s="243" t="s">
        <v>365</v>
      </c>
      <c r="C3283" s="53"/>
      <c r="D3283" s="263"/>
      <c r="E3283" s="53"/>
      <c r="F3283" s="53"/>
      <c r="G3283" s="190" t="s">
        <v>19</v>
      </c>
      <c r="H3283" s="28">
        <v>1.0</v>
      </c>
      <c r="I3283" s="190" t="s">
        <v>4</v>
      </c>
      <c r="J3283" s="191"/>
      <c r="K3283" s="190" t="s">
        <v>4</v>
      </c>
      <c r="L3283" s="191"/>
      <c r="M3283" s="53"/>
      <c r="N3283" s="53"/>
      <c r="O3283" s="53"/>
    </row>
    <row r="3284">
      <c r="A3284" s="167" t="s">
        <v>600</v>
      </c>
      <c r="B3284" s="243" t="s">
        <v>365</v>
      </c>
      <c r="C3284" s="53"/>
      <c r="D3284" s="263"/>
      <c r="E3284" s="53"/>
      <c r="F3284" s="53"/>
      <c r="G3284" s="190" t="s">
        <v>20</v>
      </c>
      <c r="H3284" s="28">
        <v>1.0</v>
      </c>
      <c r="I3284" s="190" t="s">
        <v>4</v>
      </c>
      <c r="J3284" s="191"/>
      <c r="K3284" s="190" t="s">
        <v>4</v>
      </c>
      <c r="L3284" s="191"/>
      <c r="M3284" s="53"/>
      <c r="N3284" s="53"/>
      <c r="O3284" s="53"/>
    </row>
    <row r="3285">
      <c r="A3285" s="167" t="s">
        <v>600</v>
      </c>
      <c r="B3285" s="243" t="s">
        <v>365</v>
      </c>
      <c r="C3285" s="53"/>
      <c r="D3285" s="263"/>
      <c r="E3285" s="53"/>
      <c r="F3285" s="53"/>
      <c r="G3285" s="190" t="s">
        <v>21</v>
      </c>
      <c r="H3285" s="28">
        <v>1.0</v>
      </c>
      <c r="I3285" s="190" t="s">
        <v>7</v>
      </c>
      <c r="J3285" s="191">
        <v>30.0</v>
      </c>
      <c r="K3285" s="190" t="s">
        <v>7</v>
      </c>
      <c r="L3285" s="191">
        <v>30.0</v>
      </c>
      <c r="M3285" s="53"/>
      <c r="N3285" s="53"/>
      <c r="O3285" s="53"/>
    </row>
    <row r="3286">
      <c r="A3286" s="167" t="s">
        <v>600</v>
      </c>
      <c r="B3286" s="243" t="s">
        <v>365</v>
      </c>
      <c r="C3286" s="53"/>
      <c r="D3286" s="263"/>
      <c r="E3286" s="53"/>
      <c r="F3286" s="53"/>
      <c r="G3286" s="190" t="s">
        <v>161</v>
      </c>
      <c r="H3286" s="28">
        <v>1.0</v>
      </c>
      <c r="I3286" s="190" t="s">
        <v>7</v>
      </c>
      <c r="J3286" s="191"/>
      <c r="K3286" s="190" t="s">
        <v>7</v>
      </c>
      <c r="L3286" s="191"/>
      <c r="M3286" s="53"/>
      <c r="N3286" s="53"/>
      <c r="O3286" s="53"/>
    </row>
    <row r="3287">
      <c r="A3287" s="167" t="s">
        <v>600</v>
      </c>
      <c r="B3287" s="243" t="s">
        <v>365</v>
      </c>
      <c r="C3287" s="53"/>
      <c r="D3287" s="263"/>
      <c r="E3287" s="53"/>
      <c r="F3287" s="53"/>
      <c r="G3287" s="190" t="s">
        <v>162</v>
      </c>
      <c r="H3287" s="28">
        <v>1.0</v>
      </c>
      <c r="I3287" s="190" t="s">
        <v>7</v>
      </c>
      <c r="J3287" s="191"/>
      <c r="K3287" s="190" t="s">
        <v>7</v>
      </c>
      <c r="L3287" s="191"/>
      <c r="M3287" s="53"/>
      <c r="N3287" s="53"/>
      <c r="O3287" s="53"/>
    </row>
    <row r="3288">
      <c r="A3288" s="167" t="s">
        <v>600</v>
      </c>
      <c r="B3288" s="243" t="s">
        <v>365</v>
      </c>
      <c r="C3288" s="53"/>
      <c r="D3288" s="263"/>
      <c r="E3288" s="53"/>
      <c r="F3288" s="53"/>
      <c r="G3288" s="190" t="s">
        <v>163</v>
      </c>
      <c r="H3288" s="28">
        <v>1.0</v>
      </c>
      <c r="I3288" s="190" t="s">
        <v>7</v>
      </c>
      <c r="J3288" s="191"/>
      <c r="K3288" s="190" t="s">
        <v>7</v>
      </c>
      <c r="L3288" s="191"/>
      <c r="M3288" s="53"/>
      <c r="N3288" s="53"/>
      <c r="O3288" s="53"/>
    </row>
    <row r="3289">
      <c r="A3289" s="167" t="s">
        <v>600</v>
      </c>
      <c r="B3289" s="243" t="s">
        <v>365</v>
      </c>
      <c r="C3289" s="53"/>
      <c r="D3289" s="263"/>
      <c r="E3289" s="53"/>
      <c r="F3289" s="53"/>
      <c r="G3289" s="190" t="s">
        <v>164</v>
      </c>
      <c r="H3289" s="28">
        <v>1.0</v>
      </c>
      <c r="I3289" s="190" t="s">
        <v>7</v>
      </c>
      <c r="J3289" s="191"/>
      <c r="K3289" s="190" t="s">
        <v>7</v>
      </c>
      <c r="L3289" s="191"/>
      <c r="M3289" s="53"/>
      <c r="N3289" s="53"/>
      <c r="O3289" s="53"/>
    </row>
    <row r="3290">
      <c r="A3290" s="167" t="s">
        <v>600</v>
      </c>
      <c r="B3290" s="243" t="s">
        <v>365</v>
      </c>
      <c r="C3290" s="53"/>
      <c r="D3290" s="263"/>
      <c r="E3290" s="53"/>
      <c r="F3290" s="53"/>
      <c r="G3290" s="190" t="s">
        <v>165</v>
      </c>
      <c r="H3290" s="28">
        <v>1.0</v>
      </c>
      <c r="I3290" s="190" t="s">
        <v>7</v>
      </c>
      <c r="J3290" s="191"/>
      <c r="K3290" s="190" t="s">
        <v>7</v>
      </c>
      <c r="L3290" s="191"/>
      <c r="M3290" s="53"/>
      <c r="N3290" s="53"/>
      <c r="O3290" s="53"/>
    </row>
    <row r="3291">
      <c r="A3291" s="167" t="s">
        <v>600</v>
      </c>
      <c r="B3291" s="243" t="s">
        <v>365</v>
      </c>
      <c r="C3291" s="53"/>
      <c r="D3291" s="263"/>
      <c r="E3291" s="53"/>
      <c r="F3291" s="53"/>
      <c r="G3291" s="190" t="s">
        <v>166</v>
      </c>
      <c r="H3291" s="28">
        <v>1.0</v>
      </c>
      <c r="I3291" s="190" t="s">
        <v>7</v>
      </c>
      <c r="J3291" s="191"/>
      <c r="K3291" s="190" t="s">
        <v>7</v>
      </c>
      <c r="L3291" s="191"/>
      <c r="M3291" s="53"/>
      <c r="N3291" s="53"/>
      <c r="O3291" s="53"/>
    </row>
    <row r="3292">
      <c r="A3292" s="167" t="s">
        <v>600</v>
      </c>
      <c r="B3292" s="243" t="s">
        <v>365</v>
      </c>
      <c r="C3292" s="53"/>
      <c r="D3292" s="263"/>
      <c r="E3292" s="53"/>
      <c r="F3292" s="53"/>
      <c r="G3292" s="190" t="s">
        <v>167</v>
      </c>
      <c r="H3292" s="28">
        <v>1.0</v>
      </c>
      <c r="I3292" s="190" t="s">
        <v>7</v>
      </c>
      <c r="J3292" s="191"/>
      <c r="K3292" s="190" t="s">
        <v>7</v>
      </c>
      <c r="L3292" s="191"/>
      <c r="M3292" s="53"/>
      <c r="N3292" s="53"/>
      <c r="O3292" s="53"/>
    </row>
    <row r="3293">
      <c r="A3293" s="167" t="s">
        <v>600</v>
      </c>
      <c r="B3293" s="243" t="s">
        <v>365</v>
      </c>
      <c r="C3293" s="53"/>
      <c r="D3293" s="263"/>
      <c r="E3293" s="53"/>
      <c r="F3293" s="53"/>
      <c r="G3293" s="190" t="s">
        <v>20</v>
      </c>
      <c r="H3293" s="28">
        <v>1.0</v>
      </c>
      <c r="I3293" s="190" t="s">
        <v>7</v>
      </c>
      <c r="J3293" s="191"/>
      <c r="K3293" s="190" t="s">
        <v>7</v>
      </c>
      <c r="L3293" s="191"/>
      <c r="M3293" s="53"/>
      <c r="N3293" s="53"/>
      <c r="O3293" s="53"/>
    </row>
    <row r="3294">
      <c r="A3294" s="167" t="s">
        <v>600</v>
      </c>
      <c r="B3294" s="243" t="s">
        <v>366</v>
      </c>
      <c r="C3294" s="53"/>
      <c r="D3294" s="263"/>
      <c r="E3294" s="53"/>
      <c r="F3294" s="53"/>
      <c r="G3294" s="190" t="s">
        <v>21</v>
      </c>
      <c r="H3294" s="28">
        <v>1.0</v>
      </c>
      <c r="I3294" s="243" t="s">
        <v>4</v>
      </c>
      <c r="J3294" s="192"/>
      <c r="K3294" s="243" t="s">
        <v>4</v>
      </c>
      <c r="L3294" s="192"/>
      <c r="M3294" s="53"/>
      <c r="N3294" s="53"/>
      <c r="O3294" s="53"/>
    </row>
    <row r="3295">
      <c r="A3295" s="167" t="s">
        <v>600</v>
      </c>
      <c r="B3295" s="243" t="s">
        <v>366</v>
      </c>
      <c r="C3295" s="53"/>
      <c r="D3295" s="261"/>
      <c r="E3295" s="53"/>
      <c r="F3295" s="53"/>
      <c r="G3295" s="190" t="s">
        <v>13</v>
      </c>
      <c r="H3295" s="28">
        <v>1.0</v>
      </c>
      <c r="I3295" s="190" t="s">
        <v>4</v>
      </c>
      <c r="J3295" s="191"/>
      <c r="K3295" s="190" t="s">
        <v>4</v>
      </c>
      <c r="L3295" s="191"/>
      <c r="M3295" s="53"/>
      <c r="N3295" s="53"/>
      <c r="O3295" s="53"/>
    </row>
    <row r="3296">
      <c r="A3296" s="167" t="s">
        <v>600</v>
      </c>
      <c r="B3296" s="243" t="s">
        <v>366</v>
      </c>
      <c r="C3296" s="53"/>
      <c r="D3296" s="261"/>
      <c r="E3296" s="53"/>
      <c r="F3296" s="53"/>
      <c r="G3296" s="190" t="s">
        <v>14</v>
      </c>
      <c r="H3296" s="28">
        <v>1.0</v>
      </c>
      <c r="I3296" s="190" t="s">
        <v>4</v>
      </c>
      <c r="J3296" s="191"/>
      <c r="K3296" s="190" t="s">
        <v>4</v>
      </c>
      <c r="L3296" s="191"/>
      <c r="M3296" s="53"/>
      <c r="N3296" s="53"/>
      <c r="O3296" s="53"/>
    </row>
    <row r="3297">
      <c r="A3297" s="167" t="s">
        <v>600</v>
      </c>
      <c r="B3297" s="243" t="s">
        <v>366</v>
      </c>
      <c r="C3297" s="53"/>
      <c r="D3297" s="261"/>
      <c r="E3297" s="53"/>
      <c r="F3297" s="53"/>
      <c r="G3297" s="190" t="s">
        <v>15</v>
      </c>
      <c r="H3297" s="28">
        <v>1.0</v>
      </c>
      <c r="I3297" s="190" t="s">
        <v>4</v>
      </c>
      <c r="J3297" s="191"/>
      <c r="K3297" s="190" t="s">
        <v>4</v>
      </c>
      <c r="L3297" s="191"/>
      <c r="M3297" s="53"/>
      <c r="N3297" s="53"/>
      <c r="O3297" s="53"/>
    </row>
    <row r="3298">
      <c r="A3298" s="167" t="s">
        <v>600</v>
      </c>
      <c r="B3298" s="243" t="s">
        <v>366</v>
      </c>
      <c r="C3298" s="53"/>
      <c r="D3298" s="261"/>
      <c r="E3298" s="53"/>
      <c r="F3298" s="53"/>
      <c r="G3298" s="190" t="s">
        <v>16</v>
      </c>
      <c r="H3298" s="28">
        <v>1.0</v>
      </c>
      <c r="I3298" s="190" t="s">
        <v>4</v>
      </c>
      <c r="J3298" s="191"/>
      <c r="K3298" s="190" t="s">
        <v>4</v>
      </c>
      <c r="L3298" s="191"/>
      <c r="M3298" s="53"/>
      <c r="N3298" s="53"/>
      <c r="O3298" s="53"/>
    </row>
    <row r="3299">
      <c r="A3299" s="167" t="s">
        <v>600</v>
      </c>
      <c r="B3299" s="243" t="s">
        <v>366</v>
      </c>
      <c r="C3299" s="53"/>
      <c r="D3299" s="261"/>
      <c r="E3299" s="53"/>
      <c r="F3299" s="53"/>
      <c r="G3299" s="190" t="s">
        <v>17</v>
      </c>
      <c r="H3299" s="28">
        <v>1.0</v>
      </c>
      <c r="I3299" s="190" t="s">
        <v>4</v>
      </c>
      <c r="J3299" s="191"/>
      <c r="K3299" s="190" t="s">
        <v>4</v>
      </c>
      <c r="L3299" s="191"/>
      <c r="M3299" s="53"/>
      <c r="N3299" s="53"/>
      <c r="O3299" s="53"/>
    </row>
    <row r="3300">
      <c r="A3300" s="167" t="s">
        <v>600</v>
      </c>
      <c r="B3300" s="243" t="s">
        <v>366</v>
      </c>
      <c r="C3300" s="53"/>
      <c r="D3300" s="261"/>
      <c r="E3300" s="53"/>
      <c r="F3300" s="53"/>
      <c r="G3300" s="190" t="s">
        <v>18</v>
      </c>
      <c r="H3300" s="28">
        <v>1.0</v>
      </c>
      <c r="I3300" s="190" t="s">
        <v>4</v>
      </c>
      <c r="J3300" s="191"/>
      <c r="K3300" s="190" t="s">
        <v>4</v>
      </c>
      <c r="L3300" s="191"/>
      <c r="M3300" s="53"/>
      <c r="N3300" s="53"/>
      <c r="O3300" s="53"/>
    </row>
    <row r="3301">
      <c r="A3301" s="167" t="s">
        <v>600</v>
      </c>
      <c r="B3301" s="243" t="s">
        <v>366</v>
      </c>
      <c r="C3301" s="53"/>
      <c r="D3301" s="261"/>
      <c r="E3301" s="53"/>
      <c r="F3301" s="53"/>
      <c r="G3301" s="190" t="s">
        <v>19</v>
      </c>
      <c r="H3301" s="28">
        <v>1.0</v>
      </c>
      <c r="I3301" s="190" t="s">
        <v>4</v>
      </c>
      <c r="J3301" s="191"/>
      <c r="K3301" s="190" t="s">
        <v>4</v>
      </c>
      <c r="L3301" s="191"/>
      <c r="M3301" s="53"/>
      <c r="N3301" s="53"/>
      <c r="O3301" s="53"/>
    </row>
    <row r="3302">
      <c r="A3302" s="167" t="s">
        <v>600</v>
      </c>
      <c r="B3302" s="243" t="s">
        <v>366</v>
      </c>
      <c r="C3302" s="53"/>
      <c r="D3302" s="261"/>
      <c r="E3302" s="53"/>
      <c r="F3302" s="53"/>
      <c r="G3302" s="190" t="s">
        <v>20</v>
      </c>
      <c r="H3302" s="28">
        <v>1.0</v>
      </c>
      <c r="I3302" s="190" t="s">
        <v>4</v>
      </c>
      <c r="J3302" s="191"/>
      <c r="K3302" s="190" t="s">
        <v>4</v>
      </c>
      <c r="L3302" s="191"/>
      <c r="M3302" s="53"/>
      <c r="N3302" s="53"/>
      <c r="O3302" s="53"/>
    </row>
    <row r="3303">
      <c r="A3303" s="167" t="s">
        <v>600</v>
      </c>
      <c r="B3303" s="243" t="s">
        <v>366</v>
      </c>
      <c r="C3303" s="53"/>
      <c r="D3303" s="261"/>
      <c r="E3303" s="53"/>
      <c r="F3303" s="53"/>
      <c r="G3303" s="190" t="s">
        <v>21</v>
      </c>
      <c r="H3303" s="28">
        <v>1.0</v>
      </c>
      <c r="I3303" s="190" t="s">
        <v>7</v>
      </c>
      <c r="J3303" s="191">
        <v>1100.0</v>
      </c>
      <c r="K3303" s="190" t="s">
        <v>7</v>
      </c>
      <c r="L3303" s="191">
        <v>1100.0</v>
      </c>
      <c r="M3303" s="53"/>
      <c r="N3303" s="53"/>
      <c r="O3303" s="53"/>
    </row>
    <row r="3304">
      <c r="A3304" s="167" t="s">
        <v>600</v>
      </c>
      <c r="B3304" s="243" t="s">
        <v>366</v>
      </c>
      <c r="C3304" s="53"/>
      <c r="D3304" s="261"/>
      <c r="E3304" s="53"/>
      <c r="F3304" s="53"/>
      <c r="G3304" s="190" t="s">
        <v>161</v>
      </c>
      <c r="H3304" s="28">
        <v>1.0</v>
      </c>
      <c r="I3304" s="190" t="s">
        <v>7</v>
      </c>
      <c r="J3304" s="191"/>
      <c r="K3304" s="190" t="s">
        <v>7</v>
      </c>
      <c r="L3304" s="191"/>
      <c r="M3304" s="53"/>
      <c r="N3304" s="53"/>
      <c r="O3304" s="53"/>
    </row>
    <row r="3305">
      <c r="A3305" s="167" t="s">
        <v>600</v>
      </c>
      <c r="B3305" s="243" t="s">
        <v>366</v>
      </c>
      <c r="C3305" s="53"/>
      <c r="D3305" s="261"/>
      <c r="E3305" s="53"/>
      <c r="F3305" s="53"/>
      <c r="G3305" s="190" t="s">
        <v>162</v>
      </c>
      <c r="H3305" s="28">
        <v>1.0</v>
      </c>
      <c r="I3305" s="190" t="s">
        <v>7</v>
      </c>
      <c r="J3305" s="191"/>
      <c r="K3305" s="190" t="s">
        <v>7</v>
      </c>
      <c r="L3305" s="191"/>
      <c r="M3305" s="53"/>
      <c r="N3305" s="53"/>
      <c r="O3305" s="53"/>
    </row>
    <row r="3306">
      <c r="A3306" s="167" t="s">
        <v>600</v>
      </c>
      <c r="B3306" s="243" t="s">
        <v>366</v>
      </c>
      <c r="C3306" s="53"/>
      <c r="D3306" s="261"/>
      <c r="E3306" s="53"/>
      <c r="F3306" s="53"/>
      <c r="G3306" s="190" t="s">
        <v>163</v>
      </c>
      <c r="H3306" s="28">
        <v>1.0</v>
      </c>
      <c r="I3306" s="190" t="s">
        <v>7</v>
      </c>
      <c r="J3306" s="191"/>
      <c r="K3306" s="190" t="s">
        <v>7</v>
      </c>
      <c r="L3306" s="191"/>
      <c r="M3306" s="53"/>
      <c r="N3306" s="53"/>
      <c r="O3306" s="53"/>
    </row>
    <row r="3307">
      <c r="A3307" s="167" t="s">
        <v>600</v>
      </c>
      <c r="B3307" s="243" t="s">
        <v>366</v>
      </c>
      <c r="C3307" s="53"/>
      <c r="D3307" s="261"/>
      <c r="E3307" s="53"/>
      <c r="F3307" s="53"/>
      <c r="G3307" s="190" t="s">
        <v>164</v>
      </c>
      <c r="H3307" s="28">
        <v>1.0</v>
      </c>
      <c r="I3307" s="190" t="s">
        <v>7</v>
      </c>
      <c r="J3307" s="191"/>
      <c r="K3307" s="190" t="s">
        <v>7</v>
      </c>
      <c r="L3307" s="191"/>
      <c r="M3307" s="53"/>
      <c r="N3307" s="53"/>
      <c r="O3307" s="53"/>
    </row>
    <row r="3308">
      <c r="A3308" s="167" t="s">
        <v>600</v>
      </c>
      <c r="B3308" s="243" t="s">
        <v>366</v>
      </c>
      <c r="C3308" s="53"/>
      <c r="D3308" s="261"/>
      <c r="E3308" s="53"/>
      <c r="F3308" s="53"/>
      <c r="G3308" s="190" t="s">
        <v>165</v>
      </c>
      <c r="H3308" s="28">
        <v>1.0</v>
      </c>
      <c r="I3308" s="190" t="s">
        <v>7</v>
      </c>
      <c r="J3308" s="191"/>
      <c r="K3308" s="190" t="s">
        <v>7</v>
      </c>
      <c r="L3308" s="191"/>
      <c r="M3308" s="53"/>
      <c r="N3308" s="53"/>
      <c r="O3308" s="53"/>
    </row>
    <row r="3309">
      <c r="A3309" s="167" t="s">
        <v>600</v>
      </c>
      <c r="B3309" s="243" t="s">
        <v>366</v>
      </c>
      <c r="C3309" s="53"/>
      <c r="D3309" s="261"/>
      <c r="E3309" s="53"/>
      <c r="F3309" s="53"/>
      <c r="G3309" s="190" t="s">
        <v>166</v>
      </c>
      <c r="H3309" s="28">
        <v>1.0</v>
      </c>
      <c r="I3309" s="190" t="s">
        <v>7</v>
      </c>
      <c r="J3309" s="191"/>
      <c r="K3309" s="190" t="s">
        <v>7</v>
      </c>
      <c r="L3309" s="191"/>
      <c r="M3309" s="53"/>
      <c r="N3309" s="53"/>
      <c r="O3309" s="53"/>
    </row>
    <row r="3310">
      <c r="A3310" s="167" t="s">
        <v>600</v>
      </c>
      <c r="B3310" s="243" t="s">
        <v>366</v>
      </c>
      <c r="C3310" s="53"/>
      <c r="D3310" s="261"/>
      <c r="E3310" s="53"/>
      <c r="F3310" s="53"/>
      <c r="G3310" s="190" t="s">
        <v>167</v>
      </c>
      <c r="H3310" s="28">
        <v>1.0</v>
      </c>
      <c r="I3310" s="190" t="s">
        <v>7</v>
      </c>
      <c r="J3310" s="191"/>
      <c r="K3310" s="190" t="s">
        <v>7</v>
      </c>
      <c r="L3310" s="191"/>
      <c r="M3310" s="53"/>
      <c r="N3310" s="53"/>
      <c r="O3310" s="53"/>
    </row>
    <row r="3311">
      <c r="A3311" s="167" t="s">
        <v>600</v>
      </c>
      <c r="B3311" s="243" t="s">
        <v>366</v>
      </c>
      <c r="C3311" s="53"/>
      <c r="D3311" s="261"/>
      <c r="E3311" s="53"/>
      <c r="F3311" s="53"/>
      <c r="G3311" s="190" t="s">
        <v>20</v>
      </c>
      <c r="H3311" s="28">
        <v>1.0</v>
      </c>
      <c r="I3311" s="190" t="s">
        <v>7</v>
      </c>
      <c r="J3311" s="191"/>
      <c r="K3311" s="190" t="s">
        <v>7</v>
      </c>
      <c r="L3311" s="191"/>
      <c r="M3311" s="53"/>
      <c r="N3311" s="53"/>
      <c r="O3311" s="53"/>
    </row>
    <row r="3312">
      <c r="A3312" s="167" t="s">
        <v>600</v>
      </c>
      <c r="B3312" s="243" t="s">
        <v>367</v>
      </c>
      <c r="C3312" s="53"/>
      <c r="D3312" s="261"/>
      <c r="E3312" s="53"/>
      <c r="F3312" s="53"/>
      <c r="G3312" s="190" t="s">
        <v>21</v>
      </c>
      <c r="H3312" s="28">
        <v>1.0</v>
      </c>
      <c r="I3312" s="243" t="s">
        <v>4</v>
      </c>
      <c r="J3312" s="192">
        <v>293.0</v>
      </c>
      <c r="K3312" s="243" t="s">
        <v>4</v>
      </c>
      <c r="L3312" s="192">
        <v>293.0</v>
      </c>
      <c r="M3312" s="53"/>
      <c r="N3312" s="53"/>
      <c r="O3312" s="53"/>
    </row>
    <row r="3313">
      <c r="A3313" s="167" t="s">
        <v>600</v>
      </c>
      <c r="B3313" s="243" t="s">
        <v>367</v>
      </c>
      <c r="C3313" s="53"/>
      <c r="D3313" s="261"/>
      <c r="E3313" s="53"/>
      <c r="F3313" s="53"/>
      <c r="G3313" s="190" t="s">
        <v>13</v>
      </c>
      <c r="H3313" s="28">
        <v>1.0</v>
      </c>
      <c r="I3313" s="190" t="s">
        <v>4</v>
      </c>
      <c r="J3313" s="191"/>
      <c r="K3313" s="190" t="s">
        <v>4</v>
      </c>
      <c r="L3313" s="191"/>
      <c r="M3313" s="53"/>
      <c r="N3313" s="53"/>
      <c r="O3313" s="53"/>
    </row>
    <row r="3314">
      <c r="A3314" s="167" t="s">
        <v>600</v>
      </c>
      <c r="B3314" s="243" t="s">
        <v>367</v>
      </c>
      <c r="C3314" s="53"/>
      <c r="D3314" s="261"/>
      <c r="E3314" s="53"/>
      <c r="F3314" s="53"/>
      <c r="G3314" s="190" t="s">
        <v>14</v>
      </c>
      <c r="H3314" s="28">
        <v>1.0</v>
      </c>
      <c r="I3314" s="190" t="s">
        <v>4</v>
      </c>
      <c r="J3314" s="191"/>
      <c r="K3314" s="190" t="s">
        <v>4</v>
      </c>
      <c r="L3314" s="191"/>
      <c r="M3314" s="53"/>
      <c r="N3314" s="53"/>
      <c r="O3314" s="53"/>
    </row>
    <row r="3315">
      <c r="A3315" s="167" t="s">
        <v>600</v>
      </c>
      <c r="B3315" s="243" t="s">
        <v>367</v>
      </c>
      <c r="C3315" s="53"/>
      <c r="D3315" s="261"/>
      <c r="E3315" s="53"/>
      <c r="F3315" s="53"/>
      <c r="G3315" s="190" t="s">
        <v>15</v>
      </c>
      <c r="H3315" s="28">
        <v>1.0</v>
      </c>
      <c r="I3315" s="190" t="s">
        <v>4</v>
      </c>
      <c r="J3315" s="191"/>
      <c r="K3315" s="190" t="s">
        <v>4</v>
      </c>
      <c r="L3315" s="191"/>
      <c r="M3315" s="53"/>
      <c r="N3315" s="53"/>
      <c r="O3315" s="53"/>
    </row>
    <row r="3316">
      <c r="A3316" s="167" t="s">
        <v>600</v>
      </c>
      <c r="B3316" s="243" t="s">
        <v>367</v>
      </c>
      <c r="C3316" s="53"/>
      <c r="D3316" s="261"/>
      <c r="E3316" s="53"/>
      <c r="F3316" s="53"/>
      <c r="G3316" s="190" t="s">
        <v>16</v>
      </c>
      <c r="H3316" s="28">
        <v>1.0</v>
      </c>
      <c r="I3316" s="190" t="s">
        <v>4</v>
      </c>
      <c r="J3316" s="191"/>
      <c r="K3316" s="190" t="s">
        <v>4</v>
      </c>
      <c r="L3316" s="191"/>
      <c r="M3316" s="53"/>
      <c r="N3316" s="53"/>
      <c r="O3316" s="53"/>
    </row>
    <row r="3317">
      <c r="A3317" s="167" t="s">
        <v>600</v>
      </c>
      <c r="B3317" s="243" t="s">
        <v>367</v>
      </c>
      <c r="C3317" s="53"/>
      <c r="D3317" s="261"/>
      <c r="E3317" s="53"/>
      <c r="F3317" s="53"/>
      <c r="G3317" s="190" t="s">
        <v>17</v>
      </c>
      <c r="H3317" s="28">
        <v>1.0</v>
      </c>
      <c r="I3317" s="190" t="s">
        <v>4</v>
      </c>
      <c r="J3317" s="191"/>
      <c r="K3317" s="190" t="s">
        <v>4</v>
      </c>
      <c r="L3317" s="191"/>
      <c r="M3317" s="53"/>
      <c r="N3317" s="53"/>
      <c r="O3317" s="53"/>
    </row>
    <row r="3318">
      <c r="A3318" s="167" t="s">
        <v>600</v>
      </c>
      <c r="B3318" s="243" t="s">
        <v>367</v>
      </c>
      <c r="C3318" s="53"/>
      <c r="D3318" s="261"/>
      <c r="E3318" s="53"/>
      <c r="F3318" s="53"/>
      <c r="G3318" s="190" t="s">
        <v>18</v>
      </c>
      <c r="H3318" s="28">
        <v>1.0</v>
      </c>
      <c r="I3318" s="190" t="s">
        <v>4</v>
      </c>
      <c r="J3318" s="191"/>
      <c r="K3318" s="190" t="s">
        <v>4</v>
      </c>
      <c r="L3318" s="191"/>
      <c r="M3318" s="53"/>
      <c r="N3318" s="53"/>
      <c r="O3318" s="53"/>
    </row>
    <row r="3319">
      <c r="A3319" s="167" t="s">
        <v>600</v>
      </c>
      <c r="B3319" s="243" t="s">
        <v>367</v>
      </c>
      <c r="C3319" s="53"/>
      <c r="D3319" s="261"/>
      <c r="E3319" s="53"/>
      <c r="F3319" s="53"/>
      <c r="G3319" s="190" t="s">
        <v>19</v>
      </c>
      <c r="H3319" s="28">
        <v>1.0</v>
      </c>
      <c r="I3319" s="190" t="s">
        <v>4</v>
      </c>
      <c r="J3319" s="191"/>
      <c r="K3319" s="190" t="s">
        <v>4</v>
      </c>
      <c r="L3319" s="191"/>
      <c r="M3319" s="53"/>
      <c r="N3319" s="53"/>
      <c r="O3319" s="53"/>
    </row>
    <row r="3320">
      <c r="A3320" s="167" t="s">
        <v>600</v>
      </c>
      <c r="B3320" s="243" t="s">
        <v>367</v>
      </c>
      <c r="C3320" s="53"/>
      <c r="D3320" s="261"/>
      <c r="E3320" s="53"/>
      <c r="F3320" s="53"/>
      <c r="G3320" s="190" t="s">
        <v>20</v>
      </c>
      <c r="H3320" s="28">
        <v>1.0</v>
      </c>
      <c r="I3320" s="190" t="s">
        <v>4</v>
      </c>
      <c r="J3320" s="191"/>
      <c r="K3320" s="190" t="s">
        <v>4</v>
      </c>
      <c r="L3320" s="191"/>
      <c r="M3320" s="53"/>
      <c r="N3320" s="53"/>
      <c r="O3320" s="53"/>
    </row>
    <row r="3321">
      <c r="A3321" s="167" t="s">
        <v>600</v>
      </c>
      <c r="B3321" s="243" t="s">
        <v>367</v>
      </c>
      <c r="C3321" s="53"/>
      <c r="D3321" s="261"/>
      <c r="E3321" s="53"/>
      <c r="F3321" s="53"/>
      <c r="G3321" s="190" t="s">
        <v>21</v>
      </c>
      <c r="H3321" s="28">
        <v>1.0</v>
      </c>
      <c r="I3321" s="190" t="s">
        <v>7</v>
      </c>
      <c r="J3321" s="191">
        <v>2330.0</v>
      </c>
      <c r="K3321" s="190" t="s">
        <v>7</v>
      </c>
      <c r="L3321" s="191">
        <v>2330.0</v>
      </c>
      <c r="M3321" s="53"/>
      <c r="N3321" s="53"/>
      <c r="O3321" s="53"/>
    </row>
    <row r="3322">
      <c r="A3322" s="167" t="s">
        <v>600</v>
      </c>
      <c r="B3322" s="243" t="s">
        <v>367</v>
      </c>
      <c r="C3322" s="53"/>
      <c r="D3322" s="261"/>
      <c r="E3322" s="53"/>
      <c r="F3322" s="53"/>
      <c r="G3322" s="190" t="s">
        <v>161</v>
      </c>
      <c r="H3322" s="28">
        <v>1.0</v>
      </c>
      <c r="I3322" s="190" t="s">
        <v>7</v>
      </c>
      <c r="J3322" s="191"/>
      <c r="K3322" s="190" t="s">
        <v>7</v>
      </c>
      <c r="L3322" s="191"/>
      <c r="M3322" s="53"/>
      <c r="N3322" s="53"/>
      <c r="O3322" s="53"/>
    </row>
    <row r="3323">
      <c r="A3323" s="167" t="s">
        <v>600</v>
      </c>
      <c r="B3323" s="243" t="s">
        <v>367</v>
      </c>
      <c r="C3323" s="53"/>
      <c r="D3323" s="261"/>
      <c r="E3323" s="53"/>
      <c r="F3323" s="53"/>
      <c r="G3323" s="190" t="s">
        <v>162</v>
      </c>
      <c r="H3323" s="28">
        <v>1.0</v>
      </c>
      <c r="I3323" s="190" t="s">
        <v>7</v>
      </c>
      <c r="J3323" s="191"/>
      <c r="K3323" s="190" t="s">
        <v>7</v>
      </c>
      <c r="L3323" s="191"/>
      <c r="M3323" s="53"/>
      <c r="N3323" s="53"/>
      <c r="O3323" s="53"/>
    </row>
    <row r="3324">
      <c r="A3324" s="167" t="s">
        <v>600</v>
      </c>
      <c r="B3324" s="243" t="s">
        <v>367</v>
      </c>
      <c r="C3324" s="53"/>
      <c r="D3324" s="261"/>
      <c r="E3324" s="53"/>
      <c r="F3324" s="53"/>
      <c r="G3324" s="190" t="s">
        <v>163</v>
      </c>
      <c r="H3324" s="28">
        <v>1.0</v>
      </c>
      <c r="I3324" s="190" t="s">
        <v>7</v>
      </c>
      <c r="J3324" s="191"/>
      <c r="K3324" s="190" t="s">
        <v>7</v>
      </c>
      <c r="L3324" s="191"/>
      <c r="M3324" s="53"/>
      <c r="N3324" s="53"/>
      <c r="O3324" s="53"/>
    </row>
    <row r="3325">
      <c r="A3325" s="167" t="s">
        <v>600</v>
      </c>
      <c r="B3325" s="243" t="s">
        <v>367</v>
      </c>
      <c r="C3325" s="53"/>
      <c r="D3325" s="261"/>
      <c r="E3325" s="53"/>
      <c r="F3325" s="53"/>
      <c r="G3325" s="190" t="s">
        <v>164</v>
      </c>
      <c r="H3325" s="28">
        <v>1.0</v>
      </c>
      <c r="I3325" s="190" t="s">
        <v>7</v>
      </c>
      <c r="J3325" s="191"/>
      <c r="K3325" s="190" t="s">
        <v>7</v>
      </c>
      <c r="L3325" s="191"/>
      <c r="M3325" s="53"/>
      <c r="N3325" s="53"/>
      <c r="O3325" s="53"/>
    </row>
    <row r="3326">
      <c r="A3326" s="167" t="s">
        <v>600</v>
      </c>
      <c r="B3326" s="243" t="s">
        <v>367</v>
      </c>
      <c r="C3326" s="53"/>
      <c r="D3326" s="261"/>
      <c r="E3326" s="53"/>
      <c r="F3326" s="53"/>
      <c r="G3326" s="190" t="s">
        <v>165</v>
      </c>
      <c r="H3326" s="28">
        <v>1.0</v>
      </c>
      <c r="I3326" s="190" t="s">
        <v>7</v>
      </c>
      <c r="J3326" s="191"/>
      <c r="K3326" s="190" t="s">
        <v>7</v>
      </c>
      <c r="L3326" s="191"/>
      <c r="M3326" s="53"/>
      <c r="N3326" s="53"/>
      <c r="O3326" s="53"/>
    </row>
    <row r="3327">
      <c r="A3327" s="167" t="s">
        <v>600</v>
      </c>
      <c r="B3327" s="243" t="s">
        <v>367</v>
      </c>
      <c r="C3327" s="53"/>
      <c r="D3327" s="261"/>
      <c r="E3327" s="53"/>
      <c r="F3327" s="53"/>
      <c r="G3327" s="190" t="s">
        <v>166</v>
      </c>
      <c r="H3327" s="28">
        <v>1.0</v>
      </c>
      <c r="I3327" s="190" t="s">
        <v>7</v>
      </c>
      <c r="J3327" s="191"/>
      <c r="K3327" s="190" t="s">
        <v>7</v>
      </c>
      <c r="L3327" s="191"/>
      <c r="M3327" s="53"/>
      <c r="N3327" s="53"/>
      <c r="O3327" s="53"/>
    </row>
    <row r="3328">
      <c r="A3328" s="167" t="s">
        <v>600</v>
      </c>
      <c r="B3328" s="243" t="s">
        <v>367</v>
      </c>
      <c r="C3328" s="53"/>
      <c r="D3328" s="261"/>
      <c r="E3328" s="53"/>
      <c r="F3328" s="53"/>
      <c r="G3328" s="190" t="s">
        <v>167</v>
      </c>
      <c r="H3328" s="28">
        <v>1.0</v>
      </c>
      <c r="I3328" s="190" t="s">
        <v>7</v>
      </c>
      <c r="J3328" s="191"/>
      <c r="K3328" s="190" t="s">
        <v>7</v>
      </c>
      <c r="L3328" s="191"/>
      <c r="M3328" s="53"/>
      <c r="N3328" s="53"/>
      <c r="O3328" s="53"/>
    </row>
    <row r="3329">
      <c r="A3329" s="167" t="s">
        <v>600</v>
      </c>
      <c r="B3329" s="243" t="s">
        <v>367</v>
      </c>
      <c r="C3329" s="53"/>
      <c r="D3329" s="261"/>
      <c r="E3329" s="53"/>
      <c r="F3329" s="53"/>
      <c r="G3329" s="190" t="s">
        <v>20</v>
      </c>
      <c r="H3329" s="28">
        <v>1.0</v>
      </c>
      <c r="I3329" s="190" t="s">
        <v>7</v>
      </c>
      <c r="J3329" s="191"/>
      <c r="K3329" s="190" t="s">
        <v>7</v>
      </c>
      <c r="L3329" s="191"/>
      <c r="M3329" s="53"/>
      <c r="N3329" s="53"/>
      <c r="O3329" s="53"/>
    </row>
    <row r="3330">
      <c r="A3330" s="167" t="s">
        <v>600</v>
      </c>
      <c r="B3330" s="243" t="s">
        <v>368</v>
      </c>
      <c r="C3330" s="53"/>
      <c r="D3330" s="261"/>
      <c r="E3330" s="53"/>
      <c r="F3330" s="53"/>
      <c r="G3330" s="190" t="s">
        <v>21</v>
      </c>
      <c r="H3330" s="28">
        <v>1.0</v>
      </c>
      <c r="I3330" s="243" t="s">
        <v>4</v>
      </c>
      <c r="J3330" s="192">
        <v>270.0</v>
      </c>
      <c r="K3330" s="243" t="s">
        <v>4</v>
      </c>
      <c r="L3330" s="192">
        <v>270.0</v>
      </c>
      <c r="M3330" s="53"/>
      <c r="N3330" s="53"/>
      <c r="O3330" s="53"/>
    </row>
    <row r="3331">
      <c r="A3331" s="167" t="s">
        <v>600</v>
      </c>
      <c r="B3331" s="243" t="s">
        <v>368</v>
      </c>
      <c r="C3331" s="53"/>
      <c r="D3331" s="261"/>
      <c r="E3331" s="53"/>
      <c r="F3331" s="53"/>
      <c r="G3331" s="190" t="s">
        <v>13</v>
      </c>
      <c r="H3331" s="28">
        <v>1.0</v>
      </c>
      <c r="I3331" s="190" t="s">
        <v>4</v>
      </c>
      <c r="J3331" s="191"/>
      <c r="K3331" s="190" t="s">
        <v>4</v>
      </c>
      <c r="L3331" s="191"/>
      <c r="M3331" s="53"/>
      <c r="N3331" s="53"/>
      <c r="O3331" s="53"/>
    </row>
    <row r="3332">
      <c r="A3332" s="167" t="s">
        <v>600</v>
      </c>
      <c r="B3332" s="243" t="s">
        <v>368</v>
      </c>
      <c r="C3332" s="53"/>
      <c r="D3332" s="261"/>
      <c r="E3332" s="53"/>
      <c r="F3332" s="53"/>
      <c r="G3332" s="190" t="s">
        <v>14</v>
      </c>
      <c r="H3332" s="28">
        <v>1.0</v>
      </c>
      <c r="I3332" s="190" t="s">
        <v>4</v>
      </c>
      <c r="J3332" s="191"/>
      <c r="K3332" s="190" t="s">
        <v>4</v>
      </c>
      <c r="L3332" s="191"/>
      <c r="M3332" s="53"/>
      <c r="N3332" s="53"/>
      <c r="O3332" s="53"/>
    </row>
    <row r="3333">
      <c r="A3333" s="167" t="s">
        <v>600</v>
      </c>
      <c r="B3333" s="243" t="s">
        <v>368</v>
      </c>
      <c r="C3333" s="53"/>
      <c r="D3333" s="261"/>
      <c r="E3333" s="53"/>
      <c r="F3333" s="53"/>
      <c r="G3333" s="190" t="s">
        <v>15</v>
      </c>
      <c r="H3333" s="28">
        <v>1.0</v>
      </c>
      <c r="I3333" s="190" t="s">
        <v>4</v>
      </c>
      <c r="J3333" s="191"/>
      <c r="K3333" s="190" t="s">
        <v>4</v>
      </c>
      <c r="L3333" s="191"/>
      <c r="M3333" s="53"/>
      <c r="N3333" s="53"/>
      <c r="O3333" s="53"/>
    </row>
    <row r="3334">
      <c r="A3334" s="167" t="s">
        <v>600</v>
      </c>
      <c r="B3334" s="243" t="s">
        <v>368</v>
      </c>
      <c r="C3334" s="53"/>
      <c r="D3334" s="261"/>
      <c r="E3334" s="53"/>
      <c r="F3334" s="53"/>
      <c r="G3334" s="190" t="s">
        <v>16</v>
      </c>
      <c r="H3334" s="28">
        <v>1.0</v>
      </c>
      <c r="I3334" s="190" t="s">
        <v>4</v>
      </c>
      <c r="J3334" s="191"/>
      <c r="K3334" s="190" t="s">
        <v>4</v>
      </c>
      <c r="L3334" s="191"/>
      <c r="M3334" s="53"/>
      <c r="N3334" s="53"/>
      <c r="O3334" s="53"/>
    </row>
    <row r="3335">
      <c r="A3335" s="167" t="s">
        <v>600</v>
      </c>
      <c r="B3335" s="243" t="s">
        <v>368</v>
      </c>
      <c r="C3335" s="53"/>
      <c r="D3335" s="261"/>
      <c r="E3335" s="53"/>
      <c r="F3335" s="53"/>
      <c r="G3335" s="190" t="s">
        <v>17</v>
      </c>
      <c r="H3335" s="28">
        <v>1.0</v>
      </c>
      <c r="I3335" s="190" t="s">
        <v>4</v>
      </c>
      <c r="J3335" s="191"/>
      <c r="K3335" s="190" t="s">
        <v>4</v>
      </c>
      <c r="L3335" s="191"/>
      <c r="M3335" s="53"/>
      <c r="N3335" s="53"/>
      <c r="O3335" s="53"/>
    </row>
    <row r="3336">
      <c r="A3336" s="167" t="s">
        <v>600</v>
      </c>
      <c r="B3336" s="243" t="s">
        <v>368</v>
      </c>
      <c r="C3336" s="53"/>
      <c r="D3336" s="261"/>
      <c r="E3336" s="53"/>
      <c r="F3336" s="53"/>
      <c r="G3336" s="190" t="s">
        <v>18</v>
      </c>
      <c r="H3336" s="28">
        <v>1.0</v>
      </c>
      <c r="I3336" s="190" t="s">
        <v>4</v>
      </c>
      <c r="J3336" s="191"/>
      <c r="K3336" s="190" t="s">
        <v>4</v>
      </c>
      <c r="L3336" s="191"/>
      <c r="M3336" s="53"/>
      <c r="N3336" s="53"/>
      <c r="O3336" s="53"/>
    </row>
    <row r="3337">
      <c r="A3337" s="167" t="s">
        <v>600</v>
      </c>
      <c r="B3337" s="243" t="s">
        <v>368</v>
      </c>
      <c r="C3337" s="53"/>
      <c r="D3337" s="261"/>
      <c r="E3337" s="53"/>
      <c r="F3337" s="53"/>
      <c r="G3337" s="190" t="s">
        <v>19</v>
      </c>
      <c r="H3337" s="28">
        <v>1.0</v>
      </c>
      <c r="I3337" s="190" t="s">
        <v>4</v>
      </c>
      <c r="J3337" s="191"/>
      <c r="K3337" s="190" t="s">
        <v>4</v>
      </c>
      <c r="L3337" s="191"/>
      <c r="M3337" s="53"/>
      <c r="N3337" s="53"/>
      <c r="O3337" s="53"/>
    </row>
    <row r="3338">
      <c r="A3338" s="167" t="s">
        <v>600</v>
      </c>
      <c r="B3338" s="243" t="s">
        <v>368</v>
      </c>
      <c r="C3338" s="53"/>
      <c r="D3338" s="261"/>
      <c r="E3338" s="53"/>
      <c r="F3338" s="53"/>
      <c r="G3338" s="190" t="s">
        <v>20</v>
      </c>
      <c r="H3338" s="28">
        <v>1.0</v>
      </c>
      <c r="I3338" s="190" t="s">
        <v>4</v>
      </c>
      <c r="J3338" s="191"/>
      <c r="K3338" s="190" t="s">
        <v>4</v>
      </c>
      <c r="L3338" s="191"/>
      <c r="M3338" s="53"/>
      <c r="N3338" s="53"/>
      <c r="O3338" s="53"/>
    </row>
    <row r="3339">
      <c r="A3339" s="167" t="s">
        <v>600</v>
      </c>
      <c r="B3339" s="243" t="s">
        <v>368</v>
      </c>
      <c r="C3339" s="53"/>
      <c r="D3339" s="261"/>
      <c r="E3339" s="53"/>
      <c r="F3339" s="53"/>
      <c r="G3339" s="190" t="s">
        <v>21</v>
      </c>
      <c r="H3339" s="28">
        <v>1.0</v>
      </c>
      <c r="I3339" s="190" t="s">
        <v>7</v>
      </c>
      <c r="J3339" s="191">
        <v>4040.0</v>
      </c>
      <c r="K3339" s="190" t="s">
        <v>7</v>
      </c>
      <c r="L3339" s="191">
        <v>4040.0</v>
      </c>
      <c r="M3339" s="53"/>
      <c r="N3339" s="53"/>
      <c r="O3339" s="53"/>
    </row>
    <row r="3340">
      <c r="A3340" s="167" t="s">
        <v>600</v>
      </c>
      <c r="B3340" s="243" t="s">
        <v>368</v>
      </c>
      <c r="C3340" s="53"/>
      <c r="D3340" s="261"/>
      <c r="E3340" s="53"/>
      <c r="F3340" s="53"/>
      <c r="G3340" s="190" t="s">
        <v>161</v>
      </c>
      <c r="H3340" s="28">
        <v>1.0</v>
      </c>
      <c r="I3340" s="190" t="s">
        <v>7</v>
      </c>
      <c r="J3340" s="191"/>
      <c r="K3340" s="190" t="s">
        <v>7</v>
      </c>
      <c r="L3340" s="191"/>
      <c r="M3340" s="53"/>
      <c r="N3340" s="53"/>
      <c r="O3340" s="53"/>
    </row>
    <row r="3341">
      <c r="A3341" s="167" t="s">
        <v>600</v>
      </c>
      <c r="B3341" s="243" t="s">
        <v>368</v>
      </c>
      <c r="C3341" s="53"/>
      <c r="D3341" s="261"/>
      <c r="E3341" s="53"/>
      <c r="F3341" s="53"/>
      <c r="G3341" s="190" t="s">
        <v>162</v>
      </c>
      <c r="H3341" s="28">
        <v>1.0</v>
      </c>
      <c r="I3341" s="190" t="s">
        <v>7</v>
      </c>
      <c r="J3341" s="191"/>
      <c r="K3341" s="190" t="s">
        <v>7</v>
      </c>
      <c r="L3341" s="191"/>
      <c r="M3341" s="53"/>
      <c r="N3341" s="53"/>
      <c r="O3341" s="53"/>
    </row>
    <row r="3342">
      <c r="A3342" s="167" t="s">
        <v>600</v>
      </c>
      <c r="B3342" s="243" t="s">
        <v>368</v>
      </c>
      <c r="C3342" s="53"/>
      <c r="D3342" s="261"/>
      <c r="E3342" s="53"/>
      <c r="F3342" s="53"/>
      <c r="G3342" s="190" t="s">
        <v>163</v>
      </c>
      <c r="H3342" s="28">
        <v>1.0</v>
      </c>
      <c r="I3342" s="190" t="s">
        <v>7</v>
      </c>
      <c r="J3342" s="191"/>
      <c r="K3342" s="190" t="s">
        <v>7</v>
      </c>
      <c r="L3342" s="191"/>
      <c r="M3342" s="53"/>
      <c r="N3342" s="53"/>
      <c r="O3342" s="53"/>
    </row>
    <row r="3343">
      <c r="A3343" s="167" t="s">
        <v>600</v>
      </c>
      <c r="B3343" s="243" t="s">
        <v>368</v>
      </c>
      <c r="C3343" s="53"/>
      <c r="D3343" s="261"/>
      <c r="E3343" s="53"/>
      <c r="F3343" s="53"/>
      <c r="G3343" s="190" t="s">
        <v>164</v>
      </c>
      <c r="H3343" s="28">
        <v>1.0</v>
      </c>
      <c r="I3343" s="190" t="s">
        <v>7</v>
      </c>
      <c r="J3343" s="191"/>
      <c r="K3343" s="190" t="s">
        <v>7</v>
      </c>
      <c r="L3343" s="191"/>
      <c r="M3343" s="53"/>
      <c r="N3343" s="53"/>
      <c r="O3343" s="53"/>
    </row>
    <row r="3344">
      <c r="A3344" s="167" t="s">
        <v>600</v>
      </c>
      <c r="B3344" s="243" t="s">
        <v>368</v>
      </c>
      <c r="C3344" s="53"/>
      <c r="D3344" s="261"/>
      <c r="E3344" s="53"/>
      <c r="F3344" s="53"/>
      <c r="G3344" s="190" t="s">
        <v>165</v>
      </c>
      <c r="H3344" s="28">
        <v>1.0</v>
      </c>
      <c r="I3344" s="190" t="s">
        <v>7</v>
      </c>
      <c r="J3344" s="191"/>
      <c r="K3344" s="190" t="s">
        <v>7</v>
      </c>
      <c r="L3344" s="191"/>
      <c r="M3344" s="53"/>
      <c r="N3344" s="53"/>
      <c r="O3344" s="53"/>
    </row>
    <row r="3345">
      <c r="A3345" s="167" t="s">
        <v>600</v>
      </c>
      <c r="B3345" s="243" t="s">
        <v>368</v>
      </c>
      <c r="C3345" s="53"/>
      <c r="D3345" s="261"/>
      <c r="E3345" s="53"/>
      <c r="F3345" s="53"/>
      <c r="G3345" s="190" t="s">
        <v>166</v>
      </c>
      <c r="H3345" s="28">
        <v>1.0</v>
      </c>
      <c r="I3345" s="190" t="s">
        <v>7</v>
      </c>
      <c r="J3345" s="191"/>
      <c r="K3345" s="190" t="s">
        <v>7</v>
      </c>
      <c r="L3345" s="191"/>
      <c r="M3345" s="53"/>
      <c r="N3345" s="53"/>
      <c r="O3345" s="53"/>
    </row>
    <row r="3346">
      <c r="A3346" s="167" t="s">
        <v>600</v>
      </c>
      <c r="B3346" s="243" t="s">
        <v>368</v>
      </c>
      <c r="C3346" s="53"/>
      <c r="D3346" s="261"/>
      <c r="E3346" s="53"/>
      <c r="F3346" s="53"/>
      <c r="G3346" s="190" t="s">
        <v>167</v>
      </c>
      <c r="H3346" s="28">
        <v>1.0</v>
      </c>
      <c r="I3346" s="190" t="s">
        <v>7</v>
      </c>
      <c r="J3346" s="191"/>
      <c r="K3346" s="190" t="s">
        <v>7</v>
      </c>
      <c r="L3346" s="191"/>
      <c r="M3346" s="53"/>
      <c r="N3346" s="53"/>
      <c r="O3346" s="53"/>
    </row>
    <row r="3347">
      <c r="A3347" s="167" t="s">
        <v>600</v>
      </c>
      <c r="B3347" s="243" t="s">
        <v>368</v>
      </c>
      <c r="C3347" s="53"/>
      <c r="D3347" s="261"/>
      <c r="E3347" s="53"/>
      <c r="F3347" s="53"/>
      <c r="G3347" s="190" t="s">
        <v>20</v>
      </c>
      <c r="H3347" s="28">
        <v>1.0</v>
      </c>
      <c r="I3347" s="190" t="s">
        <v>7</v>
      </c>
      <c r="J3347" s="191"/>
      <c r="K3347" s="190" t="s">
        <v>7</v>
      </c>
      <c r="L3347" s="191"/>
      <c r="M3347" s="53"/>
      <c r="N3347" s="53"/>
      <c r="O3347" s="53"/>
    </row>
    <row r="3348">
      <c r="A3348" s="167" t="s">
        <v>600</v>
      </c>
      <c r="B3348" s="243" t="s">
        <v>369</v>
      </c>
      <c r="C3348" s="53"/>
      <c r="D3348" s="261"/>
      <c r="E3348" s="53"/>
      <c r="F3348" s="53"/>
      <c r="G3348" s="190" t="s">
        <v>21</v>
      </c>
      <c r="H3348" s="28">
        <v>1.0</v>
      </c>
      <c r="I3348" s="243" t="s">
        <v>4</v>
      </c>
      <c r="J3348" s="192">
        <v>0.0</v>
      </c>
      <c r="K3348" s="243" t="s">
        <v>4</v>
      </c>
      <c r="L3348" s="192">
        <v>0.0</v>
      </c>
      <c r="M3348" s="53"/>
      <c r="N3348" s="53"/>
      <c r="O3348" s="53"/>
    </row>
    <row r="3349">
      <c r="A3349" s="167" t="s">
        <v>600</v>
      </c>
      <c r="B3349" s="243" t="s">
        <v>369</v>
      </c>
      <c r="C3349" s="53"/>
      <c r="D3349" s="261"/>
      <c r="E3349" s="53"/>
      <c r="F3349" s="53"/>
      <c r="G3349" s="190" t="s">
        <v>13</v>
      </c>
      <c r="H3349" s="28">
        <v>1.0</v>
      </c>
      <c r="I3349" s="190" t="s">
        <v>4</v>
      </c>
      <c r="J3349" s="191"/>
      <c r="K3349" s="190" t="s">
        <v>4</v>
      </c>
      <c r="L3349" s="191"/>
      <c r="M3349" s="53"/>
      <c r="N3349" s="53"/>
      <c r="O3349" s="53"/>
    </row>
    <row r="3350">
      <c r="A3350" s="167" t="s">
        <v>600</v>
      </c>
      <c r="B3350" s="243" t="s">
        <v>369</v>
      </c>
      <c r="C3350" s="53"/>
      <c r="D3350" s="261"/>
      <c r="E3350" s="53"/>
      <c r="F3350" s="53"/>
      <c r="G3350" s="190" t="s">
        <v>14</v>
      </c>
      <c r="H3350" s="28">
        <v>1.0</v>
      </c>
      <c r="I3350" s="190" t="s">
        <v>4</v>
      </c>
      <c r="J3350" s="191"/>
      <c r="K3350" s="190" t="s">
        <v>4</v>
      </c>
      <c r="L3350" s="191"/>
      <c r="M3350" s="53"/>
      <c r="N3350" s="53"/>
      <c r="O3350" s="53"/>
    </row>
    <row r="3351">
      <c r="A3351" s="167" t="s">
        <v>600</v>
      </c>
      <c r="B3351" s="243" t="s">
        <v>369</v>
      </c>
      <c r="C3351" s="53"/>
      <c r="D3351" s="261"/>
      <c r="E3351" s="53"/>
      <c r="F3351" s="53"/>
      <c r="G3351" s="190" t="s">
        <v>15</v>
      </c>
      <c r="H3351" s="28">
        <v>1.0</v>
      </c>
      <c r="I3351" s="190" t="s">
        <v>4</v>
      </c>
      <c r="J3351" s="191"/>
      <c r="K3351" s="190" t="s">
        <v>4</v>
      </c>
      <c r="L3351" s="191"/>
      <c r="M3351" s="53"/>
      <c r="N3351" s="53"/>
      <c r="O3351" s="53"/>
    </row>
    <row r="3352">
      <c r="A3352" s="167" t="s">
        <v>600</v>
      </c>
      <c r="B3352" s="243" t="s">
        <v>369</v>
      </c>
      <c r="C3352" s="53"/>
      <c r="D3352" s="261"/>
      <c r="E3352" s="53"/>
      <c r="F3352" s="53"/>
      <c r="G3352" s="190" t="s">
        <v>16</v>
      </c>
      <c r="H3352" s="28">
        <v>1.0</v>
      </c>
      <c r="I3352" s="190" t="s">
        <v>4</v>
      </c>
      <c r="J3352" s="191"/>
      <c r="K3352" s="190" t="s">
        <v>4</v>
      </c>
      <c r="L3352" s="191"/>
      <c r="M3352" s="53"/>
      <c r="N3352" s="53"/>
      <c r="O3352" s="53"/>
    </row>
    <row r="3353">
      <c r="A3353" s="167" t="s">
        <v>600</v>
      </c>
      <c r="B3353" s="243" t="s">
        <v>369</v>
      </c>
      <c r="C3353" s="53"/>
      <c r="D3353" s="261"/>
      <c r="E3353" s="53"/>
      <c r="F3353" s="53"/>
      <c r="G3353" s="190" t="s">
        <v>17</v>
      </c>
      <c r="H3353" s="28">
        <v>1.0</v>
      </c>
      <c r="I3353" s="190" t="s">
        <v>4</v>
      </c>
      <c r="J3353" s="191"/>
      <c r="K3353" s="190" t="s">
        <v>4</v>
      </c>
      <c r="L3353" s="191"/>
      <c r="M3353" s="53"/>
      <c r="N3353" s="53"/>
      <c r="O3353" s="53"/>
    </row>
    <row r="3354">
      <c r="A3354" s="167" t="s">
        <v>600</v>
      </c>
      <c r="B3354" s="243" t="s">
        <v>369</v>
      </c>
      <c r="C3354" s="53"/>
      <c r="D3354" s="261"/>
      <c r="E3354" s="53"/>
      <c r="F3354" s="53"/>
      <c r="G3354" s="190" t="s">
        <v>18</v>
      </c>
      <c r="H3354" s="28">
        <v>1.0</v>
      </c>
      <c r="I3354" s="190" t="s">
        <v>4</v>
      </c>
      <c r="J3354" s="191"/>
      <c r="K3354" s="190" t="s">
        <v>4</v>
      </c>
      <c r="L3354" s="191"/>
      <c r="M3354" s="53"/>
      <c r="N3354" s="53"/>
      <c r="O3354" s="53"/>
    </row>
    <row r="3355">
      <c r="A3355" s="167" t="s">
        <v>600</v>
      </c>
      <c r="B3355" s="243" t="s">
        <v>369</v>
      </c>
      <c r="C3355" s="53"/>
      <c r="D3355" s="261"/>
      <c r="E3355" s="53"/>
      <c r="F3355" s="53"/>
      <c r="G3355" s="190" t="s">
        <v>19</v>
      </c>
      <c r="H3355" s="28">
        <v>1.0</v>
      </c>
      <c r="I3355" s="190" t="s">
        <v>4</v>
      </c>
      <c r="J3355" s="191"/>
      <c r="K3355" s="190" t="s">
        <v>4</v>
      </c>
      <c r="L3355" s="191"/>
      <c r="M3355" s="53"/>
      <c r="N3355" s="53"/>
      <c r="O3355" s="53"/>
    </row>
    <row r="3356">
      <c r="A3356" s="167" t="s">
        <v>600</v>
      </c>
      <c r="B3356" s="243" t="s">
        <v>369</v>
      </c>
      <c r="C3356" s="53"/>
      <c r="D3356" s="261"/>
      <c r="E3356" s="53"/>
      <c r="F3356" s="53"/>
      <c r="G3356" s="190" t="s">
        <v>20</v>
      </c>
      <c r="H3356" s="28">
        <v>1.0</v>
      </c>
      <c r="I3356" s="190" t="s">
        <v>4</v>
      </c>
      <c r="J3356" s="191"/>
      <c r="K3356" s="190" t="s">
        <v>4</v>
      </c>
      <c r="L3356" s="191"/>
      <c r="M3356" s="53"/>
      <c r="N3356" s="53"/>
      <c r="O3356" s="53"/>
    </row>
    <row r="3357">
      <c r="A3357" s="167" t="s">
        <v>600</v>
      </c>
      <c r="B3357" s="243" t="s">
        <v>369</v>
      </c>
      <c r="C3357" s="53"/>
      <c r="D3357" s="261"/>
      <c r="E3357" s="53"/>
      <c r="F3357" s="53"/>
      <c r="G3357" s="190" t="s">
        <v>21</v>
      </c>
      <c r="H3357" s="28">
        <v>1.0</v>
      </c>
      <c r="I3357" s="190" t="s">
        <v>7</v>
      </c>
      <c r="J3357" s="191">
        <v>0.0</v>
      </c>
      <c r="K3357" s="190" t="s">
        <v>7</v>
      </c>
      <c r="L3357" s="191">
        <v>0.0</v>
      </c>
      <c r="M3357" s="53"/>
      <c r="N3357" s="53"/>
      <c r="O3357" s="53"/>
    </row>
    <row r="3358">
      <c r="A3358" s="167" t="s">
        <v>600</v>
      </c>
      <c r="B3358" s="243" t="s">
        <v>369</v>
      </c>
      <c r="C3358" s="53"/>
      <c r="D3358" s="261"/>
      <c r="E3358" s="53"/>
      <c r="F3358" s="53"/>
      <c r="G3358" s="190" t="s">
        <v>161</v>
      </c>
      <c r="H3358" s="28">
        <v>1.0</v>
      </c>
      <c r="I3358" s="190" t="s">
        <v>7</v>
      </c>
      <c r="J3358" s="191"/>
      <c r="K3358" s="190" t="s">
        <v>7</v>
      </c>
      <c r="L3358" s="191"/>
      <c r="M3358" s="53"/>
      <c r="N3358" s="53"/>
      <c r="O3358" s="53"/>
    </row>
    <row r="3359">
      <c r="A3359" s="167" t="s">
        <v>600</v>
      </c>
      <c r="B3359" s="243" t="s">
        <v>369</v>
      </c>
      <c r="C3359" s="53"/>
      <c r="D3359" s="261"/>
      <c r="E3359" s="53"/>
      <c r="F3359" s="53"/>
      <c r="G3359" s="190" t="s">
        <v>162</v>
      </c>
      <c r="H3359" s="28">
        <v>1.0</v>
      </c>
      <c r="I3359" s="190" t="s">
        <v>7</v>
      </c>
      <c r="J3359" s="191"/>
      <c r="K3359" s="190" t="s">
        <v>7</v>
      </c>
      <c r="L3359" s="191"/>
      <c r="M3359" s="53"/>
      <c r="N3359" s="53"/>
      <c r="O3359" s="53"/>
    </row>
    <row r="3360">
      <c r="A3360" s="167" t="s">
        <v>600</v>
      </c>
      <c r="B3360" s="243" t="s">
        <v>369</v>
      </c>
      <c r="C3360" s="53"/>
      <c r="D3360" s="261"/>
      <c r="E3360" s="53"/>
      <c r="F3360" s="53"/>
      <c r="G3360" s="190" t="s">
        <v>163</v>
      </c>
      <c r="H3360" s="28">
        <v>1.0</v>
      </c>
      <c r="I3360" s="190" t="s">
        <v>7</v>
      </c>
      <c r="J3360" s="191"/>
      <c r="K3360" s="190" t="s">
        <v>7</v>
      </c>
      <c r="L3360" s="191"/>
      <c r="M3360" s="53"/>
      <c r="N3360" s="53"/>
      <c r="O3360" s="53"/>
    </row>
    <row r="3361">
      <c r="A3361" s="167" t="s">
        <v>600</v>
      </c>
      <c r="B3361" s="243" t="s">
        <v>369</v>
      </c>
      <c r="C3361" s="53"/>
      <c r="D3361" s="261"/>
      <c r="E3361" s="53"/>
      <c r="F3361" s="53"/>
      <c r="G3361" s="190" t="s">
        <v>164</v>
      </c>
      <c r="H3361" s="28">
        <v>1.0</v>
      </c>
      <c r="I3361" s="190" t="s">
        <v>7</v>
      </c>
      <c r="J3361" s="191"/>
      <c r="K3361" s="190" t="s">
        <v>7</v>
      </c>
      <c r="L3361" s="191"/>
      <c r="M3361" s="53"/>
      <c r="N3361" s="53"/>
      <c r="O3361" s="53"/>
    </row>
    <row r="3362">
      <c r="A3362" s="167" t="s">
        <v>600</v>
      </c>
      <c r="B3362" s="243" t="s">
        <v>369</v>
      </c>
      <c r="C3362" s="53"/>
      <c r="D3362" s="261"/>
      <c r="E3362" s="53"/>
      <c r="F3362" s="53"/>
      <c r="G3362" s="190" t="s">
        <v>165</v>
      </c>
      <c r="H3362" s="28">
        <v>1.0</v>
      </c>
      <c r="I3362" s="190" t="s">
        <v>7</v>
      </c>
      <c r="J3362" s="191"/>
      <c r="K3362" s="190" t="s">
        <v>7</v>
      </c>
      <c r="L3362" s="191"/>
      <c r="M3362" s="53"/>
      <c r="N3362" s="53"/>
      <c r="O3362" s="53"/>
    </row>
    <row r="3363">
      <c r="A3363" s="167" t="s">
        <v>600</v>
      </c>
      <c r="B3363" s="243" t="s">
        <v>369</v>
      </c>
      <c r="C3363" s="53"/>
      <c r="D3363" s="261"/>
      <c r="E3363" s="53"/>
      <c r="F3363" s="53"/>
      <c r="G3363" s="190" t="s">
        <v>166</v>
      </c>
      <c r="H3363" s="28">
        <v>1.0</v>
      </c>
      <c r="I3363" s="190" t="s">
        <v>7</v>
      </c>
      <c r="J3363" s="191"/>
      <c r="K3363" s="190" t="s">
        <v>7</v>
      </c>
      <c r="L3363" s="191"/>
      <c r="M3363" s="53"/>
      <c r="N3363" s="53"/>
      <c r="O3363" s="53"/>
    </row>
    <row r="3364">
      <c r="A3364" s="167" t="s">
        <v>600</v>
      </c>
      <c r="B3364" s="243" t="s">
        <v>369</v>
      </c>
      <c r="C3364" s="53"/>
      <c r="D3364" s="261"/>
      <c r="E3364" s="53"/>
      <c r="F3364" s="53"/>
      <c r="G3364" s="190" t="s">
        <v>167</v>
      </c>
      <c r="H3364" s="28">
        <v>1.0</v>
      </c>
      <c r="I3364" s="190" t="s">
        <v>7</v>
      </c>
      <c r="J3364" s="191"/>
      <c r="K3364" s="190" t="s">
        <v>7</v>
      </c>
      <c r="L3364" s="191"/>
      <c r="M3364" s="53"/>
      <c r="N3364" s="53"/>
      <c r="O3364" s="53"/>
    </row>
    <row r="3365">
      <c r="A3365" s="167" t="s">
        <v>600</v>
      </c>
      <c r="B3365" s="243" t="s">
        <v>369</v>
      </c>
      <c r="C3365" s="53"/>
      <c r="D3365" s="261"/>
      <c r="E3365" s="53"/>
      <c r="F3365" s="53"/>
      <c r="G3365" s="190" t="s">
        <v>20</v>
      </c>
      <c r="H3365" s="28">
        <v>1.0</v>
      </c>
      <c r="I3365" s="190" t="s">
        <v>7</v>
      </c>
      <c r="J3365" s="191"/>
      <c r="K3365" s="190" t="s">
        <v>7</v>
      </c>
      <c r="L3365" s="191"/>
      <c r="M3365" s="53"/>
      <c r="N3365" s="53"/>
      <c r="O3365" s="53"/>
    </row>
    <row r="3366">
      <c r="A3366" s="167" t="s">
        <v>600</v>
      </c>
      <c r="B3366" s="243" t="s">
        <v>370</v>
      </c>
      <c r="C3366" s="53"/>
      <c r="D3366" s="261"/>
      <c r="E3366" s="53"/>
      <c r="F3366" s="53"/>
      <c r="G3366" s="190" t="s">
        <v>21</v>
      </c>
      <c r="H3366" s="28">
        <v>1.0</v>
      </c>
      <c r="I3366" s="243" t="s">
        <v>4</v>
      </c>
      <c r="J3366" s="192">
        <v>10.0</v>
      </c>
      <c r="K3366" s="243" t="s">
        <v>4</v>
      </c>
      <c r="L3366" s="192">
        <v>10.0</v>
      </c>
      <c r="M3366" s="53"/>
      <c r="N3366" s="53"/>
      <c r="O3366" s="53"/>
    </row>
    <row r="3367">
      <c r="A3367" s="167" t="s">
        <v>600</v>
      </c>
      <c r="B3367" s="243" t="s">
        <v>370</v>
      </c>
      <c r="C3367" s="53"/>
      <c r="D3367" s="244"/>
      <c r="E3367" s="53"/>
      <c r="F3367" s="53"/>
      <c r="G3367" s="190" t="s">
        <v>13</v>
      </c>
      <c r="H3367" s="28">
        <v>1.0</v>
      </c>
      <c r="I3367" s="190" t="s">
        <v>4</v>
      </c>
      <c r="J3367" s="191"/>
      <c r="K3367" s="190" t="s">
        <v>4</v>
      </c>
      <c r="L3367" s="191"/>
      <c r="M3367" s="53"/>
      <c r="N3367" s="53"/>
      <c r="O3367" s="53"/>
    </row>
    <row r="3368">
      <c r="A3368" s="167" t="s">
        <v>600</v>
      </c>
      <c r="B3368" s="243" t="s">
        <v>370</v>
      </c>
      <c r="C3368" s="53"/>
      <c r="D3368" s="244"/>
      <c r="E3368" s="53"/>
      <c r="F3368" s="53"/>
      <c r="G3368" s="190" t="s">
        <v>14</v>
      </c>
      <c r="H3368" s="28">
        <v>1.0</v>
      </c>
      <c r="I3368" s="190" t="s">
        <v>4</v>
      </c>
      <c r="J3368" s="191"/>
      <c r="K3368" s="190" t="s">
        <v>4</v>
      </c>
      <c r="L3368" s="191"/>
      <c r="M3368" s="53"/>
      <c r="N3368" s="53"/>
      <c r="O3368" s="53"/>
    </row>
    <row r="3369">
      <c r="A3369" s="167" t="s">
        <v>600</v>
      </c>
      <c r="B3369" s="243" t="s">
        <v>370</v>
      </c>
      <c r="C3369" s="53"/>
      <c r="D3369" s="244"/>
      <c r="E3369" s="53"/>
      <c r="F3369" s="53"/>
      <c r="G3369" s="190" t="s">
        <v>15</v>
      </c>
      <c r="H3369" s="28">
        <v>1.0</v>
      </c>
      <c r="I3369" s="190" t="s">
        <v>4</v>
      </c>
      <c r="J3369" s="191"/>
      <c r="K3369" s="190" t="s">
        <v>4</v>
      </c>
      <c r="L3369" s="191"/>
      <c r="M3369" s="53"/>
      <c r="N3369" s="53"/>
      <c r="O3369" s="53"/>
    </row>
    <row r="3370">
      <c r="A3370" s="167" t="s">
        <v>600</v>
      </c>
      <c r="B3370" s="243" t="s">
        <v>370</v>
      </c>
      <c r="C3370" s="53"/>
      <c r="D3370" s="244"/>
      <c r="E3370" s="53"/>
      <c r="F3370" s="53"/>
      <c r="G3370" s="190" t="s">
        <v>16</v>
      </c>
      <c r="H3370" s="28">
        <v>1.0</v>
      </c>
      <c r="I3370" s="190" t="s">
        <v>4</v>
      </c>
      <c r="J3370" s="191"/>
      <c r="K3370" s="190" t="s">
        <v>4</v>
      </c>
      <c r="L3370" s="191"/>
      <c r="M3370" s="53"/>
      <c r="N3370" s="53"/>
      <c r="O3370" s="53"/>
    </row>
    <row r="3371">
      <c r="A3371" s="167" t="s">
        <v>600</v>
      </c>
      <c r="B3371" s="243" t="s">
        <v>370</v>
      </c>
      <c r="C3371" s="53"/>
      <c r="D3371" s="244"/>
      <c r="E3371" s="53"/>
      <c r="F3371" s="53"/>
      <c r="G3371" s="190" t="s">
        <v>17</v>
      </c>
      <c r="H3371" s="28">
        <v>1.0</v>
      </c>
      <c r="I3371" s="190" t="s">
        <v>4</v>
      </c>
      <c r="J3371" s="191"/>
      <c r="K3371" s="190" t="s">
        <v>4</v>
      </c>
      <c r="L3371" s="191"/>
      <c r="M3371" s="53"/>
      <c r="N3371" s="53"/>
      <c r="O3371" s="53"/>
    </row>
    <row r="3372">
      <c r="A3372" s="167" t="s">
        <v>600</v>
      </c>
      <c r="B3372" s="243" t="s">
        <v>370</v>
      </c>
      <c r="C3372" s="53"/>
      <c r="D3372" s="244"/>
      <c r="E3372" s="53"/>
      <c r="F3372" s="53"/>
      <c r="G3372" s="190" t="s">
        <v>18</v>
      </c>
      <c r="H3372" s="28">
        <v>1.0</v>
      </c>
      <c r="I3372" s="190" t="s">
        <v>4</v>
      </c>
      <c r="J3372" s="191"/>
      <c r="K3372" s="190" t="s">
        <v>4</v>
      </c>
      <c r="L3372" s="191"/>
      <c r="M3372" s="53"/>
      <c r="N3372" s="53"/>
      <c r="O3372" s="53"/>
    </row>
    <row r="3373">
      <c r="A3373" s="167" t="s">
        <v>600</v>
      </c>
      <c r="B3373" s="243" t="s">
        <v>370</v>
      </c>
      <c r="C3373" s="53"/>
      <c r="D3373" s="244"/>
      <c r="E3373" s="53"/>
      <c r="F3373" s="53"/>
      <c r="G3373" s="190" t="s">
        <v>19</v>
      </c>
      <c r="H3373" s="28">
        <v>1.0</v>
      </c>
      <c r="I3373" s="190" t="s">
        <v>4</v>
      </c>
      <c r="J3373" s="191"/>
      <c r="K3373" s="190" t="s">
        <v>4</v>
      </c>
      <c r="L3373" s="191"/>
      <c r="M3373" s="53"/>
      <c r="N3373" s="53"/>
      <c r="O3373" s="53"/>
    </row>
    <row r="3374">
      <c r="A3374" s="167" t="s">
        <v>600</v>
      </c>
      <c r="B3374" s="243" t="s">
        <v>370</v>
      </c>
      <c r="C3374" s="53"/>
      <c r="D3374" s="244"/>
      <c r="E3374" s="53"/>
      <c r="F3374" s="53"/>
      <c r="G3374" s="190" t="s">
        <v>20</v>
      </c>
      <c r="H3374" s="28">
        <v>1.0</v>
      </c>
      <c r="I3374" s="190" t="s">
        <v>4</v>
      </c>
      <c r="J3374" s="191"/>
      <c r="K3374" s="190" t="s">
        <v>4</v>
      </c>
      <c r="L3374" s="191"/>
      <c r="M3374" s="53"/>
      <c r="N3374" s="53"/>
      <c r="O3374" s="53"/>
    </row>
    <row r="3375">
      <c r="A3375" s="167" t="s">
        <v>600</v>
      </c>
      <c r="B3375" s="243" t="s">
        <v>370</v>
      </c>
      <c r="C3375" s="53"/>
      <c r="D3375" s="244"/>
      <c r="E3375" s="53"/>
      <c r="F3375" s="53"/>
      <c r="G3375" s="190" t="s">
        <v>21</v>
      </c>
      <c r="H3375" s="28">
        <v>1.0</v>
      </c>
      <c r="I3375" s="190" t="s">
        <v>7</v>
      </c>
      <c r="J3375" s="191">
        <v>250.0</v>
      </c>
      <c r="K3375" s="190" t="s">
        <v>7</v>
      </c>
      <c r="L3375" s="191">
        <v>250.0</v>
      </c>
      <c r="M3375" s="53"/>
      <c r="N3375" s="53"/>
      <c r="O3375" s="53"/>
    </row>
    <row r="3376">
      <c r="A3376" s="167" t="s">
        <v>600</v>
      </c>
      <c r="B3376" s="243" t="s">
        <v>370</v>
      </c>
      <c r="C3376" s="53"/>
      <c r="D3376" s="244"/>
      <c r="E3376" s="53"/>
      <c r="F3376" s="53"/>
      <c r="G3376" s="190" t="s">
        <v>161</v>
      </c>
      <c r="H3376" s="28">
        <v>1.0</v>
      </c>
      <c r="I3376" s="190" t="s">
        <v>7</v>
      </c>
      <c r="J3376" s="191"/>
      <c r="K3376" s="190" t="s">
        <v>7</v>
      </c>
      <c r="L3376" s="191"/>
      <c r="M3376" s="53"/>
      <c r="N3376" s="53"/>
      <c r="O3376" s="53"/>
    </row>
    <row r="3377">
      <c r="A3377" s="167" t="s">
        <v>600</v>
      </c>
      <c r="B3377" s="243" t="s">
        <v>370</v>
      </c>
      <c r="C3377" s="53"/>
      <c r="D3377" s="244"/>
      <c r="E3377" s="53"/>
      <c r="F3377" s="53"/>
      <c r="G3377" s="190" t="s">
        <v>162</v>
      </c>
      <c r="H3377" s="28">
        <v>1.0</v>
      </c>
      <c r="I3377" s="190" t="s">
        <v>7</v>
      </c>
      <c r="J3377" s="191"/>
      <c r="K3377" s="190" t="s">
        <v>7</v>
      </c>
      <c r="L3377" s="191"/>
      <c r="M3377" s="53"/>
      <c r="N3377" s="53"/>
      <c r="O3377" s="53"/>
    </row>
    <row r="3378">
      <c r="A3378" s="167" t="s">
        <v>600</v>
      </c>
      <c r="B3378" s="243" t="s">
        <v>370</v>
      </c>
      <c r="C3378" s="53"/>
      <c r="D3378" s="244"/>
      <c r="E3378" s="53"/>
      <c r="F3378" s="53"/>
      <c r="G3378" s="190" t="s">
        <v>163</v>
      </c>
      <c r="H3378" s="28">
        <v>1.0</v>
      </c>
      <c r="I3378" s="190" t="s">
        <v>7</v>
      </c>
      <c r="J3378" s="191"/>
      <c r="K3378" s="190" t="s">
        <v>7</v>
      </c>
      <c r="L3378" s="191"/>
      <c r="M3378" s="53"/>
      <c r="N3378" s="53"/>
      <c r="O3378" s="53"/>
    </row>
    <row r="3379">
      <c r="A3379" s="167" t="s">
        <v>600</v>
      </c>
      <c r="B3379" s="243" t="s">
        <v>370</v>
      </c>
      <c r="C3379" s="53"/>
      <c r="D3379" s="244"/>
      <c r="E3379" s="53"/>
      <c r="F3379" s="53"/>
      <c r="G3379" s="190" t="s">
        <v>164</v>
      </c>
      <c r="H3379" s="28">
        <v>1.0</v>
      </c>
      <c r="I3379" s="190" t="s">
        <v>7</v>
      </c>
      <c r="J3379" s="191"/>
      <c r="K3379" s="190" t="s">
        <v>7</v>
      </c>
      <c r="L3379" s="191"/>
      <c r="M3379" s="53"/>
      <c r="N3379" s="53"/>
      <c r="O3379" s="53"/>
    </row>
    <row r="3380">
      <c r="A3380" s="167" t="s">
        <v>600</v>
      </c>
      <c r="B3380" s="243" t="s">
        <v>370</v>
      </c>
      <c r="C3380" s="53"/>
      <c r="D3380" s="244"/>
      <c r="E3380" s="53"/>
      <c r="F3380" s="53"/>
      <c r="G3380" s="190" t="s">
        <v>165</v>
      </c>
      <c r="H3380" s="28">
        <v>1.0</v>
      </c>
      <c r="I3380" s="190" t="s">
        <v>7</v>
      </c>
      <c r="J3380" s="191"/>
      <c r="K3380" s="190" t="s">
        <v>7</v>
      </c>
      <c r="L3380" s="191"/>
      <c r="M3380" s="53"/>
      <c r="N3380" s="53"/>
      <c r="O3380" s="53"/>
    </row>
    <row r="3381">
      <c r="A3381" s="167" t="s">
        <v>600</v>
      </c>
      <c r="B3381" s="243" t="s">
        <v>370</v>
      </c>
      <c r="C3381" s="53"/>
      <c r="D3381" s="244"/>
      <c r="E3381" s="53"/>
      <c r="F3381" s="53"/>
      <c r="G3381" s="190" t="s">
        <v>166</v>
      </c>
      <c r="H3381" s="28">
        <v>1.0</v>
      </c>
      <c r="I3381" s="190" t="s">
        <v>7</v>
      </c>
      <c r="J3381" s="191"/>
      <c r="K3381" s="190" t="s">
        <v>7</v>
      </c>
      <c r="L3381" s="191"/>
      <c r="M3381" s="53"/>
      <c r="N3381" s="53"/>
      <c r="O3381" s="53"/>
    </row>
    <row r="3382">
      <c r="A3382" s="167" t="s">
        <v>600</v>
      </c>
      <c r="B3382" s="243" t="s">
        <v>370</v>
      </c>
      <c r="C3382" s="53"/>
      <c r="D3382" s="244"/>
      <c r="E3382" s="53"/>
      <c r="F3382" s="53"/>
      <c r="G3382" s="190" t="s">
        <v>167</v>
      </c>
      <c r="H3382" s="28">
        <v>1.0</v>
      </c>
      <c r="I3382" s="190" t="s">
        <v>7</v>
      </c>
      <c r="J3382" s="191"/>
      <c r="K3382" s="190" t="s">
        <v>7</v>
      </c>
      <c r="L3382" s="191"/>
      <c r="M3382" s="53"/>
      <c r="N3382" s="53"/>
      <c r="O3382" s="53"/>
    </row>
    <row r="3383">
      <c r="A3383" s="167" t="s">
        <v>600</v>
      </c>
      <c r="B3383" s="243" t="s">
        <v>370</v>
      </c>
      <c r="C3383" s="53"/>
      <c r="D3383" s="244"/>
      <c r="E3383" s="53"/>
      <c r="F3383" s="53"/>
      <c r="G3383" s="190" t="s">
        <v>20</v>
      </c>
      <c r="H3383" s="28">
        <v>1.0</v>
      </c>
      <c r="I3383" s="190" t="s">
        <v>7</v>
      </c>
      <c r="J3383" s="191"/>
      <c r="K3383" s="190" t="s">
        <v>7</v>
      </c>
      <c r="L3383" s="191"/>
      <c r="M3383" s="53"/>
      <c r="N3383" s="53"/>
      <c r="O3383" s="53"/>
    </row>
    <row r="3384">
      <c r="A3384" s="167" t="s">
        <v>600</v>
      </c>
      <c r="B3384" s="243" t="s">
        <v>371</v>
      </c>
      <c r="C3384" s="53"/>
      <c r="D3384" s="244" t="s">
        <v>372</v>
      </c>
      <c r="E3384" s="53"/>
      <c r="F3384" s="53"/>
      <c r="G3384" s="190" t="s">
        <v>21</v>
      </c>
      <c r="H3384" s="28">
        <v>1.0</v>
      </c>
      <c r="I3384" s="243" t="s">
        <v>4</v>
      </c>
      <c r="J3384" s="192">
        <v>160.0</v>
      </c>
      <c r="K3384" s="243" t="s">
        <v>4</v>
      </c>
      <c r="L3384" s="192">
        <v>160.0</v>
      </c>
      <c r="M3384" s="53"/>
      <c r="N3384" s="53"/>
      <c r="O3384" s="53"/>
    </row>
    <row r="3385">
      <c r="A3385" s="167" t="s">
        <v>600</v>
      </c>
      <c r="B3385" s="243" t="s">
        <v>371</v>
      </c>
      <c r="C3385" s="53"/>
      <c r="D3385" s="244" t="s">
        <v>372</v>
      </c>
      <c r="E3385" s="53"/>
      <c r="F3385" s="53"/>
      <c r="G3385" s="190" t="s">
        <v>13</v>
      </c>
      <c r="H3385" s="28">
        <v>1.0</v>
      </c>
      <c r="I3385" s="190" t="s">
        <v>4</v>
      </c>
      <c r="J3385" s="191"/>
      <c r="K3385" s="190" t="s">
        <v>4</v>
      </c>
      <c r="L3385" s="191"/>
      <c r="M3385" s="53"/>
      <c r="N3385" s="53"/>
      <c r="O3385" s="53"/>
    </row>
    <row r="3386">
      <c r="A3386" s="167" t="s">
        <v>600</v>
      </c>
      <c r="B3386" s="243" t="s">
        <v>371</v>
      </c>
      <c r="C3386" s="53"/>
      <c r="D3386" s="244" t="s">
        <v>372</v>
      </c>
      <c r="E3386" s="53"/>
      <c r="F3386" s="53"/>
      <c r="G3386" s="190" t="s">
        <v>14</v>
      </c>
      <c r="H3386" s="28">
        <v>1.0</v>
      </c>
      <c r="I3386" s="190" t="s">
        <v>4</v>
      </c>
      <c r="J3386" s="191"/>
      <c r="K3386" s="190" t="s">
        <v>4</v>
      </c>
      <c r="L3386" s="191"/>
      <c r="M3386" s="53"/>
      <c r="N3386" s="53"/>
      <c r="O3386" s="53"/>
    </row>
    <row r="3387">
      <c r="A3387" s="167" t="s">
        <v>600</v>
      </c>
      <c r="B3387" s="243" t="s">
        <v>371</v>
      </c>
      <c r="C3387" s="53"/>
      <c r="D3387" s="244" t="s">
        <v>372</v>
      </c>
      <c r="E3387" s="53"/>
      <c r="F3387" s="53"/>
      <c r="G3387" s="190" t="s">
        <v>15</v>
      </c>
      <c r="H3387" s="28">
        <v>1.0</v>
      </c>
      <c r="I3387" s="190" t="s">
        <v>4</v>
      </c>
      <c r="J3387" s="191"/>
      <c r="K3387" s="190" t="s">
        <v>4</v>
      </c>
      <c r="L3387" s="191"/>
      <c r="M3387" s="53"/>
      <c r="N3387" s="53"/>
      <c r="O3387" s="53"/>
    </row>
    <row r="3388">
      <c r="A3388" s="167" t="s">
        <v>600</v>
      </c>
      <c r="B3388" s="243" t="s">
        <v>371</v>
      </c>
      <c r="C3388" s="53"/>
      <c r="D3388" s="244" t="s">
        <v>372</v>
      </c>
      <c r="E3388" s="53"/>
      <c r="F3388" s="53"/>
      <c r="G3388" s="190" t="s">
        <v>16</v>
      </c>
      <c r="H3388" s="28">
        <v>1.0</v>
      </c>
      <c r="I3388" s="190" t="s">
        <v>4</v>
      </c>
      <c r="J3388" s="191"/>
      <c r="K3388" s="190" t="s">
        <v>4</v>
      </c>
      <c r="L3388" s="191"/>
      <c r="M3388" s="53"/>
      <c r="N3388" s="53"/>
      <c r="O3388" s="53"/>
    </row>
    <row r="3389">
      <c r="A3389" s="167" t="s">
        <v>600</v>
      </c>
      <c r="B3389" s="243" t="s">
        <v>371</v>
      </c>
      <c r="C3389" s="53"/>
      <c r="D3389" s="244" t="s">
        <v>372</v>
      </c>
      <c r="E3389" s="53"/>
      <c r="F3389" s="53"/>
      <c r="G3389" s="190" t="s">
        <v>17</v>
      </c>
      <c r="H3389" s="28">
        <v>1.0</v>
      </c>
      <c r="I3389" s="190" t="s">
        <v>4</v>
      </c>
      <c r="J3389" s="191"/>
      <c r="K3389" s="190" t="s">
        <v>4</v>
      </c>
      <c r="L3389" s="191"/>
      <c r="M3389" s="53"/>
      <c r="N3389" s="53"/>
      <c r="O3389" s="53"/>
    </row>
    <row r="3390">
      <c r="A3390" s="167" t="s">
        <v>600</v>
      </c>
      <c r="B3390" s="243" t="s">
        <v>371</v>
      </c>
      <c r="C3390" s="53"/>
      <c r="D3390" s="244" t="s">
        <v>372</v>
      </c>
      <c r="E3390" s="53"/>
      <c r="F3390" s="53"/>
      <c r="G3390" s="190" t="s">
        <v>18</v>
      </c>
      <c r="H3390" s="28">
        <v>1.0</v>
      </c>
      <c r="I3390" s="190" t="s">
        <v>4</v>
      </c>
      <c r="J3390" s="191"/>
      <c r="K3390" s="190" t="s">
        <v>4</v>
      </c>
      <c r="L3390" s="191"/>
      <c r="M3390" s="53"/>
      <c r="N3390" s="53"/>
      <c r="O3390" s="53"/>
    </row>
    <row r="3391">
      <c r="A3391" s="167" t="s">
        <v>600</v>
      </c>
      <c r="B3391" s="243" t="s">
        <v>371</v>
      </c>
      <c r="C3391" s="53"/>
      <c r="D3391" s="244" t="s">
        <v>372</v>
      </c>
      <c r="E3391" s="53"/>
      <c r="F3391" s="53"/>
      <c r="G3391" s="190" t="s">
        <v>19</v>
      </c>
      <c r="H3391" s="28">
        <v>1.0</v>
      </c>
      <c r="I3391" s="190" t="s">
        <v>4</v>
      </c>
      <c r="J3391" s="191"/>
      <c r="K3391" s="190" t="s">
        <v>4</v>
      </c>
      <c r="L3391" s="191"/>
      <c r="M3391" s="53"/>
      <c r="N3391" s="53"/>
      <c r="O3391" s="53"/>
    </row>
    <row r="3392">
      <c r="A3392" s="167" t="s">
        <v>600</v>
      </c>
      <c r="B3392" s="243" t="s">
        <v>371</v>
      </c>
      <c r="C3392" s="53"/>
      <c r="D3392" s="244" t="s">
        <v>372</v>
      </c>
      <c r="E3392" s="53"/>
      <c r="F3392" s="53"/>
      <c r="G3392" s="190" t="s">
        <v>20</v>
      </c>
      <c r="H3392" s="28">
        <v>1.0</v>
      </c>
      <c r="I3392" s="190" t="s">
        <v>4</v>
      </c>
      <c r="J3392" s="191"/>
      <c r="K3392" s="190" t="s">
        <v>4</v>
      </c>
      <c r="L3392" s="191"/>
      <c r="M3392" s="53"/>
      <c r="N3392" s="53"/>
      <c r="O3392" s="53"/>
    </row>
    <row r="3393">
      <c r="A3393" s="167" t="s">
        <v>600</v>
      </c>
      <c r="B3393" s="243" t="s">
        <v>371</v>
      </c>
      <c r="C3393" s="53"/>
      <c r="D3393" s="244" t="s">
        <v>372</v>
      </c>
      <c r="E3393" s="53"/>
      <c r="F3393" s="53"/>
      <c r="G3393" s="190" t="s">
        <v>21</v>
      </c>
      <c r="H3393" s="28">
        <v>1.0</v>
      </c>
      <c r="I3393" s="190" t="s">
        <v>7</v>
      </c>
      <c r="J3393" s="191"/>
      <c r="K3393" s="190" t="s">
        <v>7</v>
      </c>
      <c r="L3393" s="191"/>
      <c r="M3393" s="53"/>
      <c r="N3393" s="53"/>
      <c r="O3393" s="53"/>
    </row>
    <row r="3394">
      <c r="A3394" s="167" t="s">
        <v>600</v>
      </c>
      <c r="B3394" s="243" t="s">
        <v>371</v>
      </c>
      <c r="C3394" s="53"/>
      <c r="D3394" s="244" t="s">
        <v>372</v>
      </c>
      <c r="E3394" s="53"/>
      <c r="F3394" s="53"/>
      <c r="G3394" s="190" t="s">
        <v>161</v>
      </c>
      <c r="H3394" s="28">
        <v>1.0</v>
      </c>
      <c r="I3394" s="190" t="s">
        <v>7</v>
      </c>
      <c r="J3394" s="191"/>
      <c r="K3394" s="190" t="s">
        <v>7</v>
      </c>
      <c r="L3394" s="191"/>
      <c r="M3394" s="53"/>
      <c r="N3394" s="53"/>
      <c r="O3394" s="53"/>
    </row>
    <row r="3395">
      <c r="A3395" s="167" t="s">
        <v>600</v>
      </c>
      <c r="B3395" s="243" t="s">
        <v>371</v>
      </c>
      <c r="C3395" s="53"/>
      <c r="D3395" s="244" t="s">
        <v>372</v>
      </c>
      <c r="E3395" s="53"/>
      <c r="F3395" s="53"/>
      <c r="G3395" s="190" t="s">
        <v>162</v>
      </c>
      <c r="H3395" s="28">
        <v>1.0</v>
      </c>
      <c r="I3395" s="190" t="s">
        <v>7</v>
      </c>
      <c r="J3395" s="191"/>
      <c r="K3395" s="190" t="s">
        <v>7</v>
      </c>
      <c r="L3395" s="191"/>
      <c r="M3395" s="53"/>
      <c r="N3395" s="53"/>
      <c r="O3395" s="53"/>
    </row>
    <row r="3396">
      <c r="A3396" s="167" t="s">
        <v>600</v>
      </c>
      <c r="B3396" s="243" t="s">
        <v>371</v>
      </c>
      <c r="C3396" s="53"/>
      <c r="D3396" s="244" t="s">
        <v>372</v>
      </c>
      <c r="E3396" s="53"/>
      <c r="F3396" s="53"/>
      <c r="G3396" s="190" t="s">
        <v>163</v>
      </c>
      <c r="H3396" s="28">
        <v>1.0</v>
      </c>
      <c r="I3396" s="190" t="s">
        <v>7</v>
      </c>
      <c r="J3396" s="191"/>
      <c r="K3396" s="190" t="s">
        <v>7</v>
      </c>
      <c r="L3396" s="191"/>
      <c r="M3396" s="53"/>
      <c r="N3396" s="53"/>
      <c r="O3396" s="53"/>
    </row>
    <row r="3397">
      <c r="A3397" s="167" t="s">
        <v>600</v>
      </c>
      <c r="B3397" s="243" t="s">
        <v>371</v>
      </c>
      <c r="C3397" s="53"/>
      <c r="D3397" s="244" t="s">
        <v>372</v>
      </c>
      <c r="E3397" s="53"/>
      <c r="F3397" s="53"/>
      <c r="G3397" s="190" t="s">
        <v>164</v>
      </c>
      <c r="H3397" s="28">
        <v>1.0</v>
      </c>
      <c r="I3397" s="190" t="s">
        <v>7</v>
      </c>
      <c r="J3397" s="191"/>
      <c r="K3397" s="190" t="s">
        <v>7</v>
      </c>
      <c r="L3397" s="191"/>
      <c r="M3397" s="53"/>
      <c r="N3397" s="53"/>
      <c r="O3397" s="53"/>
    </row>
    <row r="3398">
      <c r="A3398" s="167" t="s">
        <v>600</v>
      </c>
      <c r="B3398" s="243" t="s">
        <v>371</v>
      </c>
      <c r="C3398" s="53"/>
      <c r="D3398" s="244" t="s">
        <v>372</v>
      </c>
      <c r="E3398" s="53"/>
      <c r="F3398" s="53"/>
      <c r="G3398" s="190" t="s">
        <v>165</v>
      </c>
      <c r="H3398" s="28">
        <v>1.0</v>
      </c>
      <c r="I3398" s="190" t="s">
        <v>7</v>
      </c>
      <c r="J3398" s="191"/>
      <c r="K3398" s="190" t="s">
        <v>7</v>
      </c>
      <c r="L3398" s="191"/>
      <c r="M3398" s="53"/>
      <c r="N3398" s="53"/>
      <c r="O3398" s="53"/>
    </row>
    <row r="3399">
      <c r="A3399" s="167" t="s">
        <v>600</v>
      </c>
      <c r="B3399" s="243" t="s">
        <v>371</v>
      </c>
      <c r="C3399" s="53"/>
      <c r="D3399" s="244" t="s">
        <v>372</v>
      </c>
      <c r="E3399" s="53"/>
      <c r="F3399" s="53"/>
      <c r="G3399" s="190" t="s">
        <v>166</v>
      </c>
      <c r="H3399" s="28">
        <v>1.0</v>
      </c>
      <c r="I3399" s="190" t="s">
        <v>7</v>
      </c>
      <c r="J3399" s="191"/>
      <c r="K3399" s="190" t="s">
        <v>7</v>
      </c>
      <c r="L3399" s="191"/>
      <c r="M3399" s="53"/>
      <c r="N3399" s="53"/>
      <c r="O3399" s="53"/>
    </row>
    <row r="3400">
      <c r="A3400" s="167" t="s">
        <v>600</v>
      </c>
      <c r="B3400" s="243" t="s">
        <v>371</v>
      </c>
      <c r="C3400" s="53"/>
      <c r="D3400" s="244" t="s">
        <v>372</v>
      </c>
      <c r="E3400" s="53"/>
      <c r="F3400" s="53"/>
      <c r="G3400" s="190" t="s">
        <v>167</v>
      </c>
      <c r="H3400" s="28">
        <v>1.0</v>
      </c>
      <c r="I3400" s="190" t="s">
        <v>7</v>
      </c>
      <c r="J3400" s="191"/>
      <c r="K3400" s="190" t="s">
        <v>7</v>
      </c>
      <c r="L3400" s="191"/>
      <c r="M3400" s="53"/>
      <c r="N3400" s="53"/>
      <c r="O3400" s="53"/>
    </row>
    <row r="3401">
      <c r="A3401" s="167" t="s">
        <v>600</v>
      </c>
      <c r="B3401" s="243" t="s">
        <v>371</v>
      </c>
      <c r="C3401" s="53"/>
      <c r="D3401" s="244" t="s">
        <v>372</v>
      </c>
      <c r="E3401" s="53"/>
      <c r="F3401" s="53"/>
      <c r="G3401" s="190" t="s">
        <v>20</v>
      </c>
      <c r="H3401" s="28">
        <v>1.0</v>
      </c>
      <c r="I3401" s="190" t="s">
        <v>7</v>
      </c>
      <c r="J3401" s="191"/>
      <c r="K3401" s="190" t="s">
        <v>7</v>
      </c>
      <c r="L3401" s="191"/>
      <c r="M3401" s="53"/>
      <c r="N3401" s="53"/>
      <c r="O3401" s="53"/>
    </row>
    <row r="3402">
      <c r="A3402" s="167" t="s">
        <v>600</v>
      </c>
      <c r="B3402" s="243" t="s">
        <v>373</v>
      </c>
      <c r="C3402" s="53"/>
      <c r="D3402" s="245" t="s">
        <v>374</v>
      </c>
      <c r="E3402" s="53"/>
      <c r="F3402" s="53"/>
      <c r="G3402" s="190" t="s">
        <v>21</v>
      </c>
      <c r="H3402" s="28">
        <v>1.0</v>
      </c>
      <c r="I3402" s="243" t="s">
        <v>4</v>
      </c>
      <c r="J3402" s="192">
        <v>60.0</v>
      </c>
      <c r="K3402" s="243" t="s">
        <v>4</v>
      </c>
      <c r="L3402" s="192">
        <v>60.0</v>
      </c>
      <c r="M3402" s="53"/>
      <c r="N3402" s="53"/>
      <c r="O3402" s="53"/>
    </row>
    <row r="3403">
      <c r="A3403" s="167" t="s">
        <v>600</v>
      </c>
      <c r="B3403" s="243" t="s">
        <v>373</v>
      </c>
      <c r="C3403" s="53"/>
      <c r="D3403" s="245" t="s">
        <v>374</v>
      </c>
      <c r="E3403" s="53"/>
      <c r="F3403" s="53"/>
      <c r="G3403" s="190" t="s">
        <v>13</v>
      </c>
      <c r="H3403" s="28">
        <v>1.0</v>
      </c>
      <c r="I3403" s="190" t="s">
        <v>4</v>
      </c>
      <c r="J3403" s="191"/>
      <c r="K3403" s="190" t="s">
        <v>4</v>
      </c>
      <c r="L3403" s="191"/>
      <c r="M3403" s="53"/>
      <c r="N3403" s="53"/>
      <c r="O3403" s="53"/>
    </row>
    <row r="3404">
      <c r="A3404" s="167" t="s">
        <v>600</v>
      </c>
      <c r="B3404" s="243" t="s">
        <v>373</v>
      </c>
      <c r="C3404" s="53"/>
      <c r="D3404" s="245" t="s">
        <v>374</v>
      </c>
      <c r="E3404" s="53"/>
      <c r="F3404" s="53"/>
      <c r="G3404" s="190" t="s">
        <v>14</v>
      </c>
      <c r="H3404" s="28">
        <v>1.0</v>
      </c>
      <c r="I3404" s="190" t="s">
        <v>4</v>
      </c>
      <c r="J3404" s="191"/>
      <c r="K3404" s="190" t="s">
        <v>4</v>
      </c>
      <c r="L3404" s="191"/>
      <c r="M3404" s="53"/>
      <c r="N3404" s="53"/>
      <c r="O3404" s="53"/>
    </row>
    <row r="3405">
      <c r="A3405" s="167" t="s">
        <v>600</v>
      </c>
      <c r="B3405" s="243" t="s">
        <v>373</v>
      </c>
      <c r="C3405" s="53"/>
      <c r="D3405" s="245" t="s">
        <v>374</v>
      </c>
      <c r="E3405" s="53"/>
      <c r="F3405" s="53"/>
      <c r="G3405" s="190" t="s">
        <v>15</v>
      </c>
      <c r="H3405" s="28">
        <v>1.0</v>
      </c>
      <c r="I3405" s="190" t="s">
        <v>4</v>
      </c>
      <c r="J3405" s="191"/>
      <c r="K3405" s="190" t="s">
        <v>4</v>
      </c>
      <c r="L3405" s="191"/>
      <c r="M3405" s="53"/>
      <c r="N3405" s="53"/>
      <c r="O3405" s="53"/>
    </row>
    <row r="3406">
      <c r="A3406" s="167" t="s">
        <v>600</v>
      </c>
      <c r="B3406" s="243" t="s">
        <v>373</v>
      </c>
      <c r="C3406" s="53"/>
      <c r="D3406" s="245" t="s">
        <v>374</v>
      </c>
      <c r="E3406" s="53"/>
      <c r="F3406" s="53"/>
      <c r="G3406" s="190" t="s">
        <v>16</v>
      </c>
      <c r="H3406" s="28">
        <v>1.0</v>
      </c>
      <c r="I3406" s="190" t="s">
        <v>4</v>
      </c>
      <c r="J3406" s="191"/>
      <c r="K3406" s="190" t="s">
        <v>4</v>
      </c>
      <c r="L3406" s="191"/>
      <c r="M3406" s="53"/>
      <c r="N3406" s="53"/>
      <c r="O3406" s="53"/>
    </row>
    <row r="3407">
      <c r="A3407" s="167" t="s">
        <v>600</v>
      </c>
      <c r="B3407" s="243" t="s">
        <v>373</v>
      </c>
      <c r="C3407" s="53"/>
      <c r="D3407" s="245" t="s">
        <v>374</v>
      </c>
      <c r="E3407" s="53"/>
      <c r="F3407" s="53"/>
      <c r="G3407" s="190" t="s">
        <v>17</v>
      </c>
      <c r="H3407" s="28">
        <v>1.0</v>
      </c>
      <c r="I3407" s="190" t="s">
        <v>4</v>
      </c>
      <c r="J3407" s="191"/>
      <c r="K3407" s="190" t="s">
        <v>4</v>
      </c>
      <c r="L3407" s="191"/>
      <c r="M3407" s="53"/>
      <c r="N3407" s="53"/>
      <c r="O3407" s="53"/>
    </row>
    <row r="3408">
      <c r="A3408" s="167" t="s">
        <v>600</v>
      </c>
      <c r="B3408" s="243" t="s">
        <v>373</v>
      </c>
      <c r="C3408" s="53"/>
      <c r="D3408" s="245" t="s">
        <v>374</v>
      </c>
      <c r="E3408" s="53"/>
      <c r="F3408" s="53"/>
      <c r="G3408" s="190" t="s">
        <v>18</v>
      </c>
      <c r="H3408" s="28">
        <v>1.0</v>
      </c>
      <c r="I3408" s="190" t="s">
        <v>4</v>
      </c>
      <c r="J3408" s="191"/>
      <c r="K3408" s="190" t="s">
        <v>4</v>
      </c>
      <c r="L3408" s="191"/>
      <c r="M3408" s="53"/>
      <c r="N3408" s="53"/>
      <c r="O3408" s="53"/>
    </row>
    <row r="3409">
      <c r="A3409" s="167" t="s">
        <v>600</v>
      </c>
      <c r="B3409" s="243" t="s">
        <v>373</v>
      </c>
      <c r="C3409" s="53"/>
      <c r="D3409" s="245" t="s">
        <v>374</v>
      </c>
      <c r="E3409" s="53"/>
      <c r="F3409" s="53"/>
      <c r="G3409" s="190" t="s">
        <v>19</v>
      </c>
      <c r="H3409" s="28">
        <v>1.0</v>
      </c>
      <c r="I3409" s="190" t="s">
        <v>4</v>
      </c>
      <c r="J3409" s="191"/>
      <c r="K3409" s="190" t="s">
        <v>4</v>
      </c>
      <c r="L3409" s="191"/>
      <c r="M3409" s="53"/>
      <c r="N3409" s="53"/>
      <c r="O3409" s="53"/>
    </row>
    <row r="3410">
      <c r="A3410" s="167" t="s">
        <v>600</v>
      </c>
      <c r="B3410" s="243" t="s">
        <v>373</v>
      </c>
      <c r="C3410" s="53"/>
      <c r="D3410" s="245" t="s">
        <v>374</v>
      </c>
      <c r="E3410" s="53"/>
      <c r="F3410" s="53"/>
      <c r="G3410" s="190" t="s">
        <v>20</v>
      </c>
      <c r="H3410" s="28">
        <v>1.0</v>
      </c>
      <c r="I3410" s="190" t="s">
        <v>4</v>
      </c>
      <c r="J3410" s="191"/>
      <c r="K3410" s="190" t="s">
        <v>4</v>
      </c>
      <c r="L3410" s="191"/>
      <c r="M3410" s="53"/>
      <c r="N3410" s="53"/>
      <c r="O3410" s="53"/>
    </row>
    <row r="3411">
      <c r="A3411" s="167" t="s">
        <v>600</v>
      </c>
      <c r="B3411" s="243" t="s">
        <v>373</v>
      </c>
      <c r="C3411" s="53"/>
      <c r="D3411" s="245" t="s">
        <v>374</v>
      </c>
      <c r="E3411" s="53"/>
      <c r="F3411" s="53"/>
      <c r="G3411" s="190" t="s">
        <v>21</v>
      </c>
      <c r="H3411" s="28">
        <v>1.0</v>
      </c>
      <c r="I3411" s="190" t="s">
        <v>7</v>
      </c>
      <c r="J3411" s="191"/>
      <c r="K3411" s="190" t="s">
        <v>7</v>
      </c>
      <c r="L3411" s="191"/>
      <c r="M3411" s="53"/>
      <c r="N3411" s="53"/>
      <c r="O3411" s="53"/>
    </row>
    <row r="3412">
      <c r="A3412" s="167" t="s">
        <v>600</v>
      </c>
      <c r="B3412" s="243" t="s">
        <v>373</v>
      </c>
      <c r="C3412" s="53"/>
      <c r="D3412" s="245" t="s">
        <v>374</v>
      </c>
      <c r="E3412" s="53"/>
      <c r="F3412" s="53"/>
      <c r="G3412" s="190" t="s">
        <v>161</v>
      </c>
      <c r="H3412" s="28">
        <v>1.0</v>
      </c>
      <c r="I3412" s="190" t="s">
        <v>7</v>
      </c>
      <c r="J3412" s="191"/>
      <c r="K3412" s="190" t="s">
        <v>7</v>
      </c>
      <c r="L3412" s="191"/>
      <c r="M3412" s="53"/>
      <c r="N3412" s="53"/>
      <c r="O3412" s="53"/>
    </row>
    <row r="3413">
      <c r="A3413" s="167" t="s">
        <v>600</v>
      </c>
      <c r="B3413" s="243" t="s">
        <v>373</v>
      </c>
      <c r="C3413" s="53"/>
      <c r="D3413" s="245" t="s">
        <v>374</v>
      </c>
      <c r="E3413" s="53"/>
      <c r="F3413" s="53"/>
      <c r="G3413" s="190" t="s">
        <v>162</v>
      </c>
      <c r="H3413" s="28">
        <v>1.0</v>
      </c>
      <c r="I3413" s="190" t="s">
        <v>7</v>
      </c>
      <c r="J3413" s="191"/>
      <c r="K3413" s="190" t="s">
        <v>7</v>
      </c>
      <c r="L3413" s="191"/>
      <c r="M3413" s="53"/>
      <c r="N3413" s="53"/>
      <c r="O3413" s="53"/>
    </row>
    <row r="3414">
      <c r="A3414" s="167" t="s">
        <v>600</v>
      </c>
      <c r="B3414" s="243" t="s">
        <v>373</v>
      </c>
      <c r="C3414" s="53"/>
      <c r="D3414" s="245" t="s">
        <v>374</v>
      </c>
      <c r="E3414" s="53"/>
      <c r="F3414" s="53"/>
      <c r="G3414" s="190" t="s">
        <v>163</v>
      </c>
      <c r="H3414" s="28">
        <v>1.0</v>
      </c>
      <c r="I3414" s="190" t="s">
        <v>7</v>
      </c>
      <c r="J3414" s="191"/>
      <c r="K3414" s="190" t="s">
        <v>7</v>
      </c>
      <c r="L3414" s="191"/>
      <c r="M3414" s="53"/>
      <c r="N3414" s="53"/>
      <c r="O3414" s="53"/>
    </row>
    <row r="3415">
      <c r="A3415" s="167" t="s">
        <v>600</v>
      </c>
      <c r="B3415" s="243" t="s">
        <v>373</v>
      </c>
      <c r="C3415" s="53"/>
      <c r="D3415" s="245" t="s">
        <v>374</v>
      </c>
      <c r="E3415" s="53"/>
      <c r="F3415" s="53"/>
      <c r="G3415" s="190" t="s">
        <v>164</v>
      </c>
      <c r="H3415" s="28">
        <v>1.0</v>
      </c>
      <c r="I3415" s="190" t="s">
        <v>7</v>
      </c>
      <c r="J3415" s="191"/>
      <c r="K3415" s="190" t="s">
        <v>7</v>
      </c>
      <c r="L3415" s="191"/>
      <c r="M3415" s="53"/>
      <c r="N3415" s="53"/>
      <c r="O3415" s="53"/>
    </row>
    <row r="3416">
      <c r="A3416" s="167" t="s">
        <v>600</v>
      </c>
      <c r="B3416" s="243" t="s">
        <v>373</v>
      </c>
      <c r="C3416" s="53"/>
      <c r="D3416" s="245" t="s">
        <v>374</v>
      </c>
      <c r="E3416" s="53"/>
      <c r="F3416" s="53"/>
      <c r="G3416" s="190" t="s">
        <v>165</v>
      </c>
      <c r="H3416" s="28">
        <v>1.0</v>
      </c>
      <c r="I3416" s="190" t="s">
        <v>7</v>
      </c>
      <c r="J3416" s="191"/>
      <c r="K3416" s="190" t="s">
        <v>7</v>
      </c>
      <c r="L3416" s="191"/>
      <c r="M3416" s="53"/>
      <c r="N3416" s="53"/>
      <c r="O3416" s="53"/>
    </row>
    <row r="3417">
      <c r="A3417" s="167" t="s">
        <v>600</v>
      </c>
      <c r="B3417" s="243" t="s">
        <v>373</v>
      </c>
      <c r="C3417" s="53"/>
      <c r="D3417" s="245" t="s">
        <v>374</v>
      </c>
      <c r="E3417" s="53"/>
      <c r="F3417" s="53"/>
      <c r="G3417" s="190" t="s">
        <v>166</v>
      </c>
      <c r="H3417" s="28">
        <v>1.0</v>
      </c>
      <c r="I3417" s="190" t="s">
        <v>7</v>
      </c>
      <c r="J3417" s="191"/>
      <c r="K3417" s="190" t="s">
        <v>7</v>
      </c>
      <c r="L3417" s="191"/>
      <c r="M3417" s="53"/>
      <c r="N3417" s="53"/>
      <c r="O3417" s="53"/>
    </row>
    <row r="3418">
      <c r="A3418" s="167" t="s">
        <v>600</v>
      </c>
      <c r="B3418" s="243" t="s">
        <v>373</v>
      </c>
      <c r="C3418" s="53"/>
      <c r="D3418" s="245" t="s">
        <v>374</v>
      </c>
      <c r="E3418" s="53"/>
      <c r="F3418" s="53"/>
      <c r="G3418" s="190" t="s">
        <v>167</v>
      </c>
      <c r="H3418" s="28">
        <v>1.0</v>
      </c>
      <c r="I3418" s="190" t="s">
        <v>7</v>
      </c>
      <c r="J3418" s="191"/>
      <c r="K3418" s="190" t="s">
        <v>7</v>
      </c>
      <c r="L3418" s="191"/>
      <c r="M3418" s="53"/>
      <c r="N3418" s="53"/>
      <c r="O3418" s="53"/>
    </row>
    <row r="3419">
      <c r="A3419" s="167" t="s">
        <v>600</v>
      </c>
      <c r="B3419" s="243" t="s">
        <v>373</v>
      </c>
      <c r="C3419" s="53"/>
      <c r="D3419" s="245" t="s">
        <v>374</v>
      </c>
      <c r="E3419" s="53"/>
      <c r="F3419" s="53"/>
      <c r="G3419" s="190" t="s">
        <v>20</v>
      </c>
      <c r="H3419" s="28">
        <v>1.0</v>
      </c>
      <c r="I3419" s="190" t="s">
        <v>7</v>
      </c>
      <c r="J3419" s="191"/>
      <c r="K3419" s="190" t="s">
        <v>7</v>
      </c>
      <c r="L3419" s="191"/>
      <c r="M3419" s="53"/>
      <c r="N3419" s="53"/>
      <c r="O3419" s="53"/>
    </row>
    <row r="3420">
      <c r="A3420" s="167" t="s">
        <v>600</v>
      </c>
      <c r="B3420" s="243" t="s">
        <v>375</v>
      </c>
      <c r="C3420" s="53"/>
      <c r="D3420" s="245" t="s">
        <v>378</v>
      </c>
      <c r="E3420" s="53"/>
      <c r="F3420" s="53"/>
      <c r="G3420" s="190" t="s">
        <v>21</v>
      </c>
      <c r="H3420" s="28">
        <v>1.0</v>
      </c>
      <c r="I3420" s="243" t="s">
        <v>4</v>
      </c>
      <c r="J3420" s="192">
        <v>10.0</v>
      </c>
      <c r="K3420" s="243" t="s">
        <v>4</v>
      </c>
      <c r="L3420" s="192">
        <v>10.0</v>
      </c>
      <c r="M3420" s="53"/>
      <c r="N3420" s="53"/>
      <c r="O3420" s="53"/>
    </row>
    <row r="3421">
      <c r="A3421" s="167" t="s">
        <v>600</v>
      </c>
      <c r="B3421" s="243" t="s">
        <v>375</v>
      </c>
      <c r="C3421" s="53"/>
      <c r="D3421" s="245" t="s">
        <v>378</v>
      </c>
      <c r="E3421" s="53"/>
      <c r="F3421" s="53"/>
      <c r="G3421" s="190" t="s">
        <v>13</v>
      </c>
      <c r="H3421" s="28">
        <v>1.0</v>
      </c>
      <c r="I3421" s="190" t="s">
        <v>4</v>
      </c>
      <c r="J3421" s="191"/>
      <c r="K3421" s="190" t="s">
        <v>4</v>
      </c>
      <c r="L3421" s="191"/>
      <c r="M3421" s="53"/>
      <c r="N3421" s="53"/>
      <c r="O3421" s="53"/>
    </row>
    <row r="3422">
      <c r="A3422" s="167" t="s">
        <v>600</v>
      </c>
      <c r="B3422" s="243" t="s">
        <v>375</v>
      </c>
      <c r="C3422" s="53"/>
      <c r="D3422" s="245" t="s">
        <v>378</v>
      </c>
      <c r="E3422" s="53"/>
      <c r="F3422" s="53"/>
      <c r="G3422" s="190" t="s">
        <v>14</v>
      </c>
      <c r="H3422" s="28">
        <v>1.0</v>
      </c>
      <c r="I3422" s="190" t="s">
        <v>4</v>
      </c>
      <c r="J3422" s="191"/>
      <c r="K3422" s="190" t="s">
        <v>4</v>
      </c>
      <c r="L3422" s="191"/>
      <c r="M3422" s="53"/>
      <c r="N3422" s="53"/>
      <c r="O3422" s="53"/>
    </row>
    <row r="3423">
      <c r="A3423" s="167" t="s">
        <v>600</v>
      </c>
      <c r="B3423" s="243" t="s">
        <v>375</v>
      </c>
      <c r="C3423" s="53"/>
      <c r="D3423" s="245" t="s">
        <v>378</v>
      </c>
      <c r="E3423" s="53"/>
      <c r="F3423" s="53"/>
      <c r="G3423" s="190" t="s">
        <v>15</v>
      </c>
      <c r="H3423" s="28">
        <v>1.0</v>
      </c>
      <c r="I3423" s="190" t="s">
        <v>4</v>
      </c>
      <c r="J3423" s="191"/>
      <c r="K3423" s="190" t="s">
        <v>4</v>
      </c>
      <c r="L3423" s="191"/>
      <c r="M3423" s="53"/>
      <c r="N3423" s="53"/>
      <c r="O3423" s="53"/>
    </row>
    <row r="3424">
      <c r="A3424" s="167" t="s">
        <v>600</v>
      </c>
      <c r="B3424" s="243" t="s">
        <v>375</v>
      </c>
      <c r="C3424" s="53"/>
      <c r="D3424" s="245" t="s">
        <v>378</v>
      </c>
      <c r="E3424" s="53"/>
      <c r="F3424" s="53"/>
      <c r="G3424" s="190" t="s">
        <v>16</v>
      </c>
      <c r="H3424" s="28">
        <v>1.0</v>
      </c>
      <c r="I3424" s="190" t="s">
        <v>4</v>
      </c>
      <c r="J3424" s="191"/>
      <c r="K3424" s="190" t="s">
        <v>4</v>
      </c>
      <c r="L3424" s="191"/>
      <c r="M3424" s="53"/>
      <c r="N3424" s="53"/>
      <c r="O3424" s="53"/>
    </row>
    <row r="3425">
      <c r="A3425" s="167" t="s">
        <v>600</v>
      </c>
      <c r="B3425" s="243" t="s">
        <v>375</v>
      </c>
      <c r="C3425" s="53"/>
      <c r="D3425" s="245" t="s">
        <v>378</v>
      </c>
      <c r="E3425" s="53"/>
      <c r="F3425" s="53"/>
      <c r="G3425" s="190" t="s">
        <v>17</v>
      </c>
      <c r="H3425" s="28">
        <v>1.0</v>
      </c>
      <c r="I3425" s="190" t="s">
        <v>4</v>
      </c>
      <c r="J3425" s="191"/>
      <c r="K3425" s="190" t="s">
        <v>4</v>
      </c>
      <c r="L3425" s="191"/>
      <c r="M3425" s="53"/>
      <c r="N3425" s="53"/>
      <c r="O3425" s="53"/>
    </row>
    <row r="3426">
      <c r="A3426" s="167" t="s">
        <v>600</v>
      </c>
      <c r="B3426" s="243" t="s">
        <v>375</v>
      </c>
      <c r="C3426" s="53"/>
      <c r="D3426" s="245" t="s">
        <v>378</v>
      </c>
      <c r="E3426" s="53"/>
      <c r="F3426" s="53"/>
      <c r="G3426" s="190" t="s">
        <v>18</v>
      </c>
      <c r="H3426" s="28">
        <v>1.0</v>
      </c>
      <c r="I3426" s="190" t="s">
        <v>4</v>
      </c>
      <c r="J3426" s="191"/>
      <c r="K3426" s="190" t="s">
        <v>4</v>
      </c>
      <c r="L3426" s="191"/>
      <c r="M3426" s="53"/>
      <c r="N3426" s="53"/>
      <c r="O3426" s="53"/>
    </row>
    <row r="3427">
      <c r="A3427" s="167" t="s">
        <v>600</v>
      </c>
      <c r="B3427" s="243" t="s">
        <v>375</v>
      </c>
      <c r="C3427" s="53"/>
      <c r="D3427" s="245" t="s">
        <v>378</v>
      </c>
      <c r="E3427" s="53"/>
      <c r="F3427" s="53"/>
      <c r="G3427" s="190" t="s">
        <v>19</v>
      </c>
      <c r="H3427" s="28">
        <v>1.0</v>
      </c>
      <c r="I3427" s="190" t="s">
        <v>4</v>
      </c>
      <c r="J3427" s="191"/>
      <c r="K3427" s="190" t="s">
        <v>4</v>
      </c>
      <c r="L3427" s="191"/>
      <c r="M3427" s="53"/>
      <c r="N3427" s="53"/>
      <c r="O3427" s="53"/>
    </row>
    <row r="3428">
      <c r="A3428" s="167" t="s">
        <v>600</v>
      </c>
      <c r="B3428" s="243" t="s">
        <v>375</v>
      </c>
      <c r="C3428" s="53"/>
      <c r="D3428" s="245" t="s">
        <v>378</v>
      </c>
      <c r="E3428" s="53"/>
      <c r="F3428" s="53"/>
      <c r="G3428" s="190" t="s">
        <v>20</v>
      </c>
      <c r="H3428" s="28">
        <v>1.0</v>
      </c>
      <c r="I3428" s="190" t="s">
        <v>4</v>
      </c>
      <c r="J3428" s="191"/>
      <c r="K3428" s="190" t="s">
        <v>4</v>
      </c>
      <c r="L3428" s="191"/>
      <c r="M3428" s="53"/>
      <c r="N3428" s="53"/>
      <c r="O3428" s="53"/>
    </row>
    <row r="3429">
      <c r="A3429" s="167" t="s">
        <v>600</v>
      </c>
      <c r="B3429" s="243" t="s">
        <v>375</v>
      </c>
      <c r="C3429" s="53"/>
      <c r="D3429" s="245" t="s">
        <v>378</v>
      </c>
      <c r="E3429" s="53"/>
      <c r="F3429" s="53"/>
      <c r="G3429" s="190" t="s">
        <v>21</v>
      </c>
      <c r="H3429" s="28">
        <v>1.0</v>
      </c>
      <c r="I3429" s="190" t="s">
        <v>7</v>
      </c>
      <c r="J3429" s="191"/>
      <c r="K3429" s="190" t="s">
        <v>7</v>
      </c>
      <c r="L3429" s="191"/>
      <c r="M3429" s="53"/>
      <c r="N3429" s="53"/>
      <c r="O3429" s="53"/>
    </row>
    <row r="3430">
      <c r="A3430" s="167" t="s">
        <v>600</v>
      </c>
      <c r="B3430" s="243" t="s">
        <v>375</v>
      </c>
      <c r="C3430" s="53"/>
      <c r="D3430" s="245" t="s">
        <v>378</v>
      </c>
      <c r="E3430" s="53"/>
      <c r="F3430" s="53"/>
      <c r="G3430" s="190" t="s">
        <v>161</v>
      </c>
      <c r="H3430" s="28">
        <v>1.0</v>
      </c>
      <c r="I3430" s="190" t="s">
        <v>7</v>
      </c>
      <c r="J3430" s="191"/>
      <c r="K3430" s="190" t="s">
        <v>7</v>
      </c>
      <c r="L3430" s="191"/>
      <c r="M3430" s="53"/>
      <c r="N3430" s="53"/>
      <c r="O3430" s="53"/>
    </row>
    <row r="3431">
      <c r="A3431" s="167" t="s">
        <v>600</v>
      </c>
      <c r="B3431" s="243" t="s">
        <v>375</v>
      </c>
      <c r="C3431" s="53"/>
      <c r="D3431" s="245" t="s">
        <v>378</v>
      </c>
      <c r="E3431" s="53"/>
      <c r="F3431" s="53"/>
      <c r="G3431" s="190" t="s">
        <v>162</v>
      </c>
      <c r="H3431" s="28">
        <v>1.0</v>
      </c>
      <c r="I3431" s="190" t="s">
        <v>7</v>
      </c>
      <c r="J3431" s="191"/>
      <c r="K3431" s="190" t="s">
        <v>7</v>
      </c>
      <c r="L3431" s="191"/>
      <c r="M3431" s="53"/>
      <c r="N3431" s="53"/>
      <c r="O3431" s="53"/>
    </row>
    <row r="3432">
      <c r="A3432" s="167" t="s">
        <v>600</v>
      </c>
      <c r="B3432" s="243" t="s">
        <v>375</v>
      </c>
      <c r="C3432" s="53"/>
      <c r="D3432" s="245" t="s">
        <v>378</v>
      </c>
      <c r="E3432" s="53"/>
      <c r="F3432" s="53"/>
      <c r="G3432" s="190" t="s">
        <v>163</v>
      </c>
      <c r="H3432" s="28">
        <v>1.0</v>
      </c>
      <c r="I3432" s="190" t="s">
        <v>7</v>
      </c>
      <c r="J3432" s="191"/>
      <c r="K3432" s="190" t="s">
        <v>7</v>
      </c>
      <c r="L3432" s="191"/>
      <c r="M3432" s="53"/>
      <c r="N3432" s="53"/>
      <c r="O3432" s="53"/>
    </row>
    <row r="3433">
      <c r="A3433" s="167" t="s">
        <v>600</v>
      </c>
      <c r="B3433" s="243" t="s">
        <v>375</v>
      </c>
      <c r="C3433" s="53"/>
      <c r="D3433" s="245" t="s">
        <v>378</v>
      </c>
      <c r="E3433" s="53"/>
      <c r="F3433" s="53"/>
      <c r="G3433" s="190" t="s">
        <v>164</v>
      </c>
      <c r="H3433" s="28">
        <v>1.0</v>
      </c>
      <c r="I3433" s="190" t="s">
        <v>7</v>
      </c>
      <c r="J3433" s="191">
        <v>20.0</v>
      </c>
      <c r="K3433" s="190" t="s">
        <v>7</v>
      </c>
      <c r="L3433" s="191">
        <v>20.0</v>
      </c>
      <c r="M3433" s="53"/>
      <c r="N3433" s="53"/>
      <c r="O3433" s="53"/>
    </row>
    <row r="3434">
      <c r="A3434" s="167" t="s">
        <v>600</v>
      </c>
      <c r="B3434" s="243" t="s">
        <v>375</v>
      </c>
      <c r="C3434" s="53"/>
      <c r="D3434" s="245" t="s">
        <v>378</v>
      </c>
      <c r="E3434" s="53"/>
      <c r="F3434" s="53"/>
      <c r="G3434" s="190" t="s">
        <v>165</v>
      </c>
      <c r="H3434" s="28">
        <v>1.0</v>
      </c>
      <c r="I3434" s="190" t="s">
        <v>7</v>
      </c>
      <c r="J3434" s="191">
        <v>20.0</v>
      </c>
      <c r="K3434" s="190" t="s">
        <v>7</v>
      </c>
      <c r="L3434" s="191">
        <v>20.0</v>
      </c>
      <c r="M3434" s="53"/>
      <c r="N3434" s="53"/>
      <c r="O3434" s="53"/>
    </row>
    <row r="3435">
      <c r="A3435" s="167" t="s">
        <v>600</v>
      </c>
      <c r="B3435" s="243" t="s">
        <v>375</v>
      </c>
      <c r="C3435" s="53"/>
      <c r="D3435" s="245" t="s">
        <v>378</v>
      </c>
      <c r="E3435" s="53"/>
      <c r="F3435" s="53"/>
      <c r="G3435" s="190" t="s">
        <v>166</v>
      </c>
      <c r="H3435" s="28">
        <v>1.0</v>
      </c>
      <c r="I3435" s="190" t="s">
        <v>7</v>
      </c>
      <c r="J3435" s="191">
        <v>567.0</v>
      </c>
      <c r="K3435" s="190" t="s">
        <v>7</v>
      </c>
      <c r="L3435" s="191">
        <v>567.0</v>
      </c>
      <c r="M3435" s="53"/>
      <c r="N3435" s="53"/>
      <c r="O3435" s="53"/>
    </row>
    <row r="3436">
      <c r="A3436" s="167" t="s">
        <v>600</v>
      </c>
      <c r="B3436" s="243" t="s">
        <v>375</v>
      </c>
      <c r="C3436" s="53"/>
      <c r="D3436" s="245" t="s">
        <v>378</v>
      </c>
      <c r="E3436" s="53"/>
      <c r="F3436" s="53"/>
      <c r="G3436" s="190" t="s">
        <v>167</v>
      </c>
      <c r="H3436" s="28">
        <v>1.0</v>
      </c>
      <c r="I3436" s="190" t="s">
        <v>7</v>
      </c>
      <c r="J3436" s="191">
        <v>885.0</v>
      </c>
      <c r="K3436" s="190" t="s">
        <v>7</v>
      </c>
      <c r="L3436" s="191">
        <v>885.0</v>
      </c>
      <c r="M3436" s="53"/>
      <c r="N3436" s="53"/>
      <c r="O3436" s="53"/>
    </row>
    <row r="3437">
      <c r="A3437" s="167" t="s">
        <v>600</v>
      </c>
      <c r="B3437" s="243" t="s">
        <v>375</v>
      </c>
      <c r="C3437" s="53"/>
      <c r="D3437" s="245" t="s">
        <v>378</v>
      </c>
      <c r="E3437" s="53"/>
      <c r="F3437" s="53"/>
      <c r="G3437" s="190" t="s">
        <v>20</v>
      </c>
      <c r="H3437" s="28">
        <v>1.0</v>
      </c>
      <c r="I3437" s="190" t="s">
        <v>7</v>
      </c>
      <c r="J3437" s="191"/>
      <c r="K3437" s="190" t="s">
        <v>7</v>
      </c>
      <c r="L3437" s="191"/>
      <c r="M3437" s="53"/>
      <c r="N3437" s="53"/>
      <c r="O3437" s="53"/>
    </row>
    <row r="3438">
      <c r="A3438" s="167" t="s">
        <v>600</v>
      </c>
      <c r="B3438" s="243" t="s">
        <v>377</v>
      </c>
      <c r="C3438" s="53"/>
      <c r="D3438" s="245" t="s">
        <v>378</v>
      </c>
      <c r="E3438" s="53"/>
      <c r="F3438" s="53"/>
      <c r="G3438" s="190" t="s">
        <v>21</v>
      </c>
      <c r="H3438" s="28">
        <v>1.0</v>
      </c>
      <c r="I3438" s="243" t="s">
        <v>4</v>
      </c>
      <c r="J3438" s="192"/>
      <c r="K3438" s="243" t="s">
        <v>4</v>
      </c>
      <c r="L3438" s="192"/>
      <c r="M3438" s="53"/>
      <c r="N3438" s="53"/>
      <c r="O3438" s="53"/>
    </row>
    <row r="3439">
      <c r="A3439" s="167" t="s">
        <v>600</v>
      </c>
      <c r="B3439" s="243" t="s">
        <v>377</v>
      </c>
      <c r="C3439" s="53"/>
      <c r="D3439" s="245" t="s">
        <v>378</v>
      </c>
      <c r="E3439" s="53"/>
      <c r="F3439" s="53"/>
      <c r="G3439" s="190" t="s">
        <v>13</v>
      </c>
      <c r="H3439" s="28">
        <v>1.0</v>
      </c>
      <c r="I3439" s="190" t="s">
        <v>4</v>
      </c>
      <c r="J3439" s="191"/>
      <c r="K3439" s="190" t="s">
        <v>4</v>
      </c>
      <c r="L3439" s="191"/>
      <c r="M3439" s="53"/>
      <c r="N3439" s="53"/>
      <c r="O3439" s="53"/>
    </row>
    <row r="3440">
      <c r="A3440" s="167" t="s">
        <v>600</v>
      </c>
      <c r="B3440" s="243" t="s">
        <v>377</v>
      </c>
      <c r="C3440" s="53"/>
      <c r="D3440" s="245" t="s">
        <v>378</v>
      </c>
      <c r="E3440" s="53"/>
      <c r="F3440" s="53"/>
      <c r="G3440" s="190" t="s">
        <v>14</v>
      </c>
      <c r="H3440" s="28">
        <v>1.0</v>
      </c>
      <c r="I3440" s="190" t="s">
        <v>4</v>
      </c>
      <c r="J3440" s="191"/>
      <c r="K3440" s="190" t="s">
        <v>4</v>
      </c>
      <c r="L3440" s="191"/>
      <c r="M3440" s="53"/>
      <c r="N3440" s="53"/>
      <c r="O3440" s="53"/>
    </row>
    <row r="3441">
      <c r="A3441" s="167" t="s">
        <v>600</v>
      </c>
      <c r="B3441" s="243" t="s">
        <v>377</v>
      </c>
      <c r="C3441" s="53"/>
      <c r="D3441" s="245" t="s">
        <v>378</v>
      </c>
      <c r="E3441" s="53"/>
      <c r="F3441" s="53"/>
      <c r="G3441" s="190" t="s">
        <v>15</v>
      </c>
      <c r="H3441" s="28">
        <v>1.0</v>
      </c>
      <c r="I3441" s="190" t="s">
        <v>4</v>
      </c>
      <c r="J3441" s="191"/>
      <c r="K3441" s="190" t="s">
        <v>4</v>
      </c>
      <c r="L3441" s="191"/>
      <c r="M3441" s="53"/>
      <c r="N3441" s="53"/>
      <c r="O3441" s="53"/>
    </row>
    <row r="3442">
      <c r="A3442" s="167" t="s">
        <v>600</v>
      </c>
      <c r="B3442" s="243" t="s">
        <v>377</v>
      </c>
      <c r="C3442" s="53"/>
      <c r="D3442" s="245" t="s">
        <v>378</v>
      </c>
      <c r="E3442" s="53"/>
      <c r="F3442" s="53"/>
      <c r="G3442" s="190" t="s">
        <v>16</v>
      </c>
      <c r="H3442" s="28">
        <v>1.0</v>
      </c>
      <c r="I3442" s="190" t="s">
        <v>4</v>
      </c>
      <c r="J3442" s="191">
        <v>18.0</v>
      </c>
      <c r="K3442" s="190" t="s">
        <v>4</v>
      </c>
      <c r="L3442" s="191">
        <v>18.0</v>
      </c>
      <c r="M3442" s="53"/>
      <c r="N3442" s="53"/>
      <c r="O3442" s="53"/>
    </row>
    <row r="3443">
      <c r="A3443" s="167" t="s">
        <v>600</v>
      </c>
      <c r="B3443" s="243" t="s">
        <v>377</v>
      </c>
      <c r="C3443" s="53"/>
      <c r="D3443" s="245" t="s">
        <v>378</v>
      </c>
      <c r="E3443" s="53"/>
      <c r="F3443" s="53"/>
      <c r="G3443" s="190" t="s">
        <v>17</v>
      </c>
      <c r="H3443" s="28">
        <v>1.0</v>
      </c>
      <c r="I3443" s="190" t="s">
        <v>4</v>
      </c>
      <c r="J3443" s="191"/>
      <c r="K3443" s="190" t="s">
        <v>4</v>
      </c>
      <c r="L3443" s="191"/>
      <c r="M3443" s="53"/>
      <c r="N3443" s="53"/>
      <c r="O3443" s="53"/>
    </row>
    <row r="3444">
      <c r="A3444" s="167" t="s">
        <v>600</v>
      </c>
      <c r="B3444" s="243" t="s">
        <v>377</v>
      </c>
      <c r="C3444" s="53"/>
      <c r="D3444" s="245" t="s">
        <v>378</v>
      </c>
      <c r="E3444" s="53"/>
      <c r="F3444" s="53"/>
      <c r="G3444" s="190" t="s">
        <v>18</v>
      </c>
      <c r="H3444" s="28">
        <v>1.0</v>
      </c>
      <c r="I3444" s="190" t="s">
        <v>4</v>
      </c>
      <c r="J3444" s="191"/>
      <c r="K3444" s="190" t="s">
        <v>4</v>
      </c>
      <c r="L3444" s="191"/>
      <c r="M3444" s="53"/>
      <c r="N3444" s="53"/>
      <c r="O3444" s="53"/>
    </row>
    <row r="3445">
      <c r="A3445" s="167" t="s">
        <v>600</v>
      </c>
      <c r="B3445" s="243" t="s">
        <v>377</v>
      </c>
      <c r="C3445" s="53"/>
      <c r="D3445" s="245" t="s">
        <v>378</v>
      </c>
      <c r="E3445" s="53"/>
      <c r="F3445" s="53"/>
      <c r="G3445" s="190" t="s">
        <v>19</v>
      </c>
      <c r="H3445" s="28">
        <v>1.0</v>
      </c>
      <c r="I3445" s="190" t="s">
        <v>4</v>
      </c>
      <c r="J3445" s="191"/>
      <c r="K3445" s="190" t="s">
        <v>4</v>
      </c>
      <c r="L3445" s="191"/>
      <c r="M3445" s="53"/>
      <c r="N3445" s="53"/>
      <c r="O3445" s="53"/>
    </row>
    <row r="3446">
      <c r="A3446" s="167" t="s">
        <v>600</v>
      </c>
      <c r="B3446" s="243" t="s">
        <v>377</v>
      </c>
      <c r="C3446" s="53"/>
      <c r="D3446" s="245" t="s">
        <v>378</v>
      </c>
      <c r="E3446" s="53"/>
      <c r="F3446" s="53"/>
      <c r="G3446" s="190" t="s">
        <v>20</v>
      </c>
      <c r="H3446" s="28">
        <v>1.0</v>
      </c>
      <c r="I3446" s="190" t="s">
        <v>4</v>
      </c>
      <c r="J3446" s="191"/>
      <c r="K3446" s="190" t="s">
        <v>4</v>
      </c>
      <c r="L3446" s="191"/>
      <c r="M3446" s="53"/>
      <c r="N3446" s="53"/>
      <c r="O3446" s="53"/>
    </row>
    <row r="3447">
      <c r="A3447" s="167" t="s">
        <v>600</v>
      </c>
      <c r="B3447" s="243" t="s">
        <v>377</v>
      </c>
      <c r="C3447" s="53"/>
      <c r="D3447" s="245" t="s">
        <v>378</v>
      </c>
      <c r="E3447" s="53"/>
      <c r="F3447" s="53"/>
      <c r="G3447" s="190" t="s">
        <v>21</v>
      </c>
      <c r="H3447" s="28">
        <v>1.0</v>
      </c>
      <c r="I3447" s="190" t="s">
        <v>7</v>
      </c>
      <c r="J3447" s="191"/>
      <c r="K3447" s="190" t="s">
        <v>7</v>
      </c>
      <c r="L3447" s="191"/>
      <c r="M3447" s="53"/>
      <c r="N3447" s="53"/>
      <c r="O3447" s="53"/>
    </row>
    <row r="3448">
      <c r="A3448" s="167" t="s">
        <v>600</v>
      </c>
      <c r="B3448" s="243" t="s">
        <v>377</v>
      </c>
      <c r="C3448" s="53"/>
      <c r="D3448" s="245" t="s">
        <v>378</v>
      </c>
      <c r="E3448" s="53"/>
      <c r="F3448" s="53"/>
      <c r="G3448" s="190" t="s">
        <v>161</v>
      </c>
      <c r="H3448" s="28">
        <v>1.0</v>
      </c>
      <c r="I3448" s="190" t="s">
        <v>7</v>
      </c>
      <c r="J3448" s="191"/>
      <c r="K3448" s="190" t="s">
        <v>7</v>
      </c>
      <c r="L3448" s="191"/>
      <c r="M3448" s="53"/>
      <c r="N3448" s="53"/>
      <c r="O3448" s="53"/>
    </row>
    <row r="3449">
      <c r="A3449" s="167" t="s">
        <v>600</v>
      </c>
      <c r="B3449" s="243" t="s">
        <v>377</v>
      </c>
      <c r="C3449" s="53"/>
      <c r="D3449" s="245" t="s">
        <v>378</v>
      </c>
      <c r="E3449" s="53"/>
      <c r="F3449" s="53"/>
      <c r="G3449" s="190" t="s">
        <v>162</v>
      </c>
      <c r="H3449" s="28">
        <v>1.0</v>
      </c>
      <c r="I3449" s="190" t="s">
        <v>7</v>
      </c>
      <c r="J3449" s="191"/>
      <c r="K3449" s="190" t="s">
        <v>7</v>
      </c>
      <c r="L3449" s="191"/>
      <c r="M3449" s="53"/>
      <c r="N3449" s="53"/>
      <c r="O3449" s="53"/>
    </row>
    <row r="3450">
      <c r="A3450" s="167" t="s">
        <v>600</v>
      </c>
      <c r="B3450" s="243" t="s">
        <v>377</v>
      </c>
      <c r="C3450" s="53"/>
      <c r="D3450" s="245" t="s">
        <v>378</v>
      </c>
      <c r="E3450" s="53"/>
      <c r="F3450" s="53"/>
      <c r="G3450" s="190" t="s">
        <v>163</v>
      </c>
      <c r="H3450" s="28">
        <v>1.0</v>
      </c>
      <c r="I3450" s="190" t="s">
        <v>7</v>
      </c>
      <c r="J3450" s="191"/>
      <c r="K3450" s="190" t="s">
        <v>7</v>
      </c>
      <c r="L3450" s="191"/>
      <c r="M3450" s="53"/>
      <c r="N3450" s="53"/>
      <c r="O3450" s="53"/>
    </row>
    <row r="3451">
      <c r="A3451" s="167" t="s">
        <v>600</v>
      </c>
      <c r="B3451" s="243" t="s">
        <v>377</v>
      </c>
      <c r="C3451" s="53"/>
      <c r="D3451" s="245" t="s">
        <v>378</v>
      </c>
      <c r="E3451" s="53"/>
      <c r="F3451" s="53"/>
      <c r="G3451" s="190" t="s">
        <v>164</v>
      </c>
      <c r="H3451" s="28">
        <v>1.0</v>
      </c>
      <c r="I3451" s="190" t="s">
        <v>7</v>
      </c>
      <c r="J3451" s="191"/>
      <c r="K3451" s="190" t="s">
        <v>7</v>
      </c>
      <c r="L3451" s="191"/>
      <c r="M3451" s="53"/>
      <c r="N3451" s="53"/>
      <c r="O3451" s="53"/>
    </row>
    <row r="3452">
      <c r="A3452" s="167" t="s">
        <v>600</v>
      </c>
      <c r="B3452" s="243" t="s">
        <v>377</v>
      </c>
      <c r="C3452" s="53"/>
      <c r="D3452" s="245" t="s">
        <v>378</v>
      </c>
      <c r="E3452" s="53"/>
      <c r="F3452" s="53"/>
      <c r="G3452" s="190" t="s">
        <v>165</v>
      </c>
      <c r="H3452" s="28">
        <v>1.0</v>
      </c>
      <c r="I3452" s="190" t="s">
        <v>7</v>
      </c>
      <c r="J3452" s="191"/>
      <c r="K3452" s="190" t="s">
        <v>7</v>
      </c>
      <c r="L3452" s="191"/>
      <c r="M3452" s="53"/>
      <c r="N3452" s="53"/>
      <c r="O3452" s="53"/>
    </row>
    <row r="3453">
      <c r="A3453" s="167" t="s">
        <v>600</v>
      </c>
      <c r="B3453" s="243" t="s">
        <v>377</v>
      </c>
      <c r="C3453" s="53"/>
      <c r="D3453" s="245" t="s">
        <v>378</v>
      </c>
      <c r="E3453" s="53"/>
      <c r="F3453" s="53"/>
      <c r="G3453" s="190" t="s">
        <v>166</v>
      </c>
      <c r="H3453" s="28">
        <v>1.0</v>
      </c>
      <c r="I3453" s="190" t="s">
        <v>7</v>
      </c>
      <c r="J3453" s="191"/>
      <c r="K3453" s="190" t="s">
        <v>7</v>
      </c>
      <c r="L3453" s="191"/>
      <c r="M3453" s="53"/>
      <c r="N3453" s="53"/>
      <c r="O3453" s="53"/>
    </row>
    <row r="3454">
      <c r="A3454" s="167" t="s">
        <v>600</v>
      </c>
      <c r="B3454" s="243" t="s">
        <v>377</v>
      </c>
      <c r="C3454" s="53"/>
      <c r="D3454" s="245" t="s">
        <v>378</v>
      </c>
      <c r="E3454" s="53"/>
      <c r="F3454" s="53"/>
      <c r="G3454" s="190" t="s">
        <v>167</v>
      </c>
      <c r="H3454" s="28">
        <v>1.0</v>
      </c>
      <c r="I3454" s="190" t="s">
        <v>7</v>
      </c>
      <c r="J3454" s="191"/>
      <c r="K3454" s="190" t="s">
        <v>7</v>
      </c>
      <c r="L3454" s="191"/>
      <c r="M3454" s="53"/>
      <c r="N3454" s="53"/>
      <c r="O3454" s="53"/>
    </row>
    <row r="3455">
      <c r="A3455" s="167" t="s">
        <v>600</v>
      </c>
      <c r="B3455" s="243" t="s">
        <v>377</v>
      </c>
      <c r="C3455" s="53"/>
      <c r="D3455" s="245" t="s">
        <v>378</v>
      </c>
      <c r="E3455" s="53"/>
      <c r="F3455" s="53"/>
      <c r="G3455" s="190" t="s">
        <v>20</v>
      </c>
      <c r="H3455" s="28">
        <v>1.0</v>
      </c>
      <c r="I3455" s="190" t="s">
        <v>7</v>
      </c>
      <c r="J3455" s="191"/>
      <c r="K3455" s="190" t="s">
        <v>7</v>
      </c>
      <c r="L3455" s="191"/>
      <c r="M3455" s="53"/>
      <c r="N3455" s="53"/>
      <c r="O3455" s="53"/>
    </row>
    <row r="3456">
      <c r="A3456" s="167" t="s">
        <v>600</v>
      </c>
      <c r="B3456" s="243" t="s">
        <v>379</v>
      </c>
      <c r="C3456" s="53"/>
      <c r="D3456" s="245" t="s">
        <v>378</v>
      </c>
      <c r="E3456" s="53"/>
      <c r="F3456" s="53"/>
      <c r="G3456" s="190" t="s">
        <v>21</v>
      </c>
      <c r="H3456" s="28">
        <v>1.0</v>
      </c>
      <c r="I3456" s="243" t="s">
        <v>4</v>
      </c>
      <c r="J3456" s="192"/>
      <c r="K3456" s="243" t="s">
        <v>4</v>
      </c>
      <c r="L3456" s="192"/>
      <c r="M3456" s="53"/>
      <c r="N3456" s="53"/>
      <c r="O3456" s="53"/>
    </row>
    <row r="3457">
      <c r="A3457" s="167" t="s">
        <v>600</v>
      </c>
      <c r="B3457" s="243" t="s">
        <v>379</v>
      </c>
      <c r="C3457" s="53"/>
      <c r="D3457" s="245" t="s">
        <v>378</v>
      </c>
      <c r="E3457" s="53"/>
      <c r="F3457" s="53"/>
      <c r="G3457" s="190" t="s">
        <v>13</v>
      </c>
      <c r="H3457" s="28">
        <v>1.0</v>
      </c>
      <c r="I3457" s="190" t="s">
        <v>4</v>
      </c>
      <c r="J3457" s="191"/>
      <c r="K3457" s="190" t="s">
        <v>4</v>
      </c>
      <c r="L3457" s="191"/>
      <c r="M3457" s="53"/>
      <c r="N3457" s="53"/>
      <c r="O3457" s="53"/>
    </row>
    <row r="3458">
      <c r="A3458" s="167" t="s">
        <v>600</v>
      </c>
      <c r="B3458" s="243" t="s">
        <v>379</v>
      </c>
      <c r="C3458" s="53"/>
      <c r="D3458" s="245" t="s">
        <v>378</v>
      </c>
      <c r="E3458" s="53"/>
      <c r="F3458" s="53"/>
      <c r="G3458" s="190" t="s">
        <v>14</v>
      </c>
      <c r="H3458" s="28">
        <v>1.0</v>
      </c>
      <c r="I3458" s="190" t="s">
        <v>4</v>
      </c>
      <c r="J3458" s="191"/>
      <c r="K3458" s="190" t="s">
        <v>4</v>
      </c>
      <c r="L3458" s="191"/>
      <c r="M3458" s="53"/>
      <c r="N3458" s="53"/>
      <c r="O3458" s="53"/>
    </row>
    <row r="3459">
      <c r="A3459" s="167" t="s">
        <v>600</v>
      </c>
      <c r="B3459" s="243" t="s">
        <v>379</v>
      </c>
      <c r="C3459" s="53"/>
      <c r="D3459" s="245" t="s">
        <v>378</v>
      </c>
      <c r="E3459" s="53"/>
      <c r="F3459" s="53"/>
      <c r="G3459" s="190" t="s">
        <v>15</v>
      </c>
      <c r="H3459" s="28">
        <v>1.0</v>
      </c>
      <c r="I3459" s="190" t="s">
        <v>4</v>
      </c>
      <c r="J3459" s="191"/>
      <c r="K3459" s="190" t="s">
        <v>4</v>
      </c>
      <c r="L3459" s="191"/>
      <c r="M3459" s="53"/>
      <c r="N3459" s="53"/>
      <c r="O3459" s="53"/>
    </row>
    <row r="3460">
      <c r="A3460" s="167" t="s">
        <v>600</v>
      </c>
      <c r="B3460" s="243" t="s">
        <v>379</v>
      </c>
      <c r="C3460" s="53"/>
      <c r="D3460" s="245" t="s">
        <v>378</v>
      </c>
      <c r="E3460" s="53"/>
      <c r="F3460" s="53"/>
      <c r="G3460" s="190" t="s">
        <v>16</v>
      </c>
      <c r="H3460" s="28">
        <v>1.0</v>
      </c>
      <c r="I3460" s="190" t="s">
        <v>4</v>
      </c>
      <c r="J3460" s="191">
        <v>20.0</v>
      </c>
      <c r="K3460" s="190" t="s">
        <v>4</v>
      </c>
      <c r="L3460" s="191">
        <v>20.0</v>
      </c>
      <c r="M3460" s="53"/>
      <c r="N3460" s="53"/>
      <c r="O3460" s="53"/>
    </row>
    <row r="3461">
      <c r="A3461" s="167" t="s">
        <v>600</v>
      </c>
      <c r="B3461" s="243" t="s">
        <v>379</v>
      </c>
      <c r="C3461" s="53"/>
      <c r="D3461" s="245" t="s">
        <v>378</v>
      </c>
      <c r="E3461" s="53"/>
      <c r="F3461" s="53"/>
      <c r="G3461" s="190" t="s">
        <v>17</v>
      </c>
      <c r="H3461" s="28">
        <v>1.0</v>
      </c>
      <c r="I3461" s="190" t="s">
        <v>4</v>
      </c>
      <c r="J3461" s="191"/>
      <c r="K3461" s="190" t="s">
        <v>4</v>
      </c>
      <c r="L3461" s="191"/>
      <c r="M3461" s="53"/>
      <c r="N3461" s="53"/>
      <c r="O3461" s="53"/>
    </row>
    <row r="3462">
      <c r="A3462" s="167" t="s">
        <v>600</v>
      </c>
      <c r="B3462" s="243" t="s">
        <v>379</v>
      </c>
      <c r="C3462" s="53"/>
      <c r="D3462" s="245" t="s">
        <v>378</v>
      </c>
      <c r="E3462" s="53"/>
      <c r="F3462" s="53"/>
      <c r="G3462" s="190" t="s">
        <v>18</v>
      </c>
      <c r="H3462" s="28">
        <v>1.0</v>
      </c>
      <c r="I3462" s="190" t="s">
        <v>4</v>
      </c>
      <c r="J3462" s="191"/>
      <c r="K3462" s="190" t="s">
        <v>4</v>
      </c>
      <c r="L3462" s="191"/>
      <c r="M3462" s="53"/>
      <c r="N3462" s="53"/>
      <c r="O3462" s="53"/>
    </row>
    <row r="3463">
      <c r="A3463" s="167" t="s">
        <v>600</v>
      </c>
      <c r="B3463" s="243" t="s">
        <v>379</v>
      </c>
      <c r="C3463" s="53"/>
      <c r="D3463" s="245" t="s">
        <v>378</v>
      </c>
      <c r="E3463" s="53"/>
      <c r="F3463" s="53"/>
      <c r="G3463" s="190" t="s">
        <v>19</v>
      </c>
      <c r="H3463" s="28">
        <v>1.0</v>
      </c>
      <c r="I3463" s="190" t="s">
        <v>4</v>
      </c>
      <c r="J3463" s="191"/>
      <c r="K3463" s="190" t="s">
        <v>4</v>
      </c>
      <c r="L3463" s="191"/>
      <c r="M3463" s="53"/>
      <c r="N3463" s="53"/>
      <c r="O3463" s="53"/>
    </row>
    <row r="3464">
      <c r="A3464" s="167" t="s">
        <v>600</v>
      </c>
      <c r="B3464" s="243" t="s">
        <v>379</v>
      </c>
      <c r="C3464" s="53"/>
      <c r="D3464" s="245" t="s">
        <v>378</v>
      </c>
      <c r="E3464" s="53"/>
      <c r="F3464" s="53"/>
      <c r="G3464" s="190" t="s">
        <v>20</v>
      </c>
      <c r="H3464" s="28">
        <v>1.0</v>
      </c>
      <c r="I3464" s="190" t="s">
        <v>4</v>
      </c>
      <c r="J3464" s="191"/>
      <c r="K3464" s="190" t="s">
        <v>4</v>
      </c>
      <c r="L3464" s="191"/>
      <c r="M3464" s="53"/>
      <c r="N3464" s="53"/>
      <c r="O3464" s="53"/>
    </row>
    <row r="3465">
      <c r="A3465" s="167" t="s">
        <v>600</v>
      </c>
      <c r="B3465" s="243" t="s">
        <v>379</v>
      </c>
      <c r="C3465" s="53"/>
      <c r="D3465" s="245" t="s">
        <v>378</v>
      </c>
      <c r="E3465" s="53"/>
      <c r="F3465" s="53"/>
      <c r="G3465" s="190" t="s">
        <v>21</v>
      </c>
      <c r="H3465" s="28">
        <v>1.0</v>
      </c>
      <c r="I3465" s="190" t="s">
        <v>7</v>
      </c>
      <c r="J3465" s="191"/>
      <c r="K3465" s="190" t="s">
        <v>7</v>
      </c>
      <c r="L3465" s="191"/>
      <c r="M3465" s="53"/>
      <c r="N3465" s="53"/>
      <c r="O3465" s="53"/>
    </row>
    <row r="3466">
      <c r="A3466" s="167" t="s">
        <v>600</v>
      </c>
      <c r="B3466" s="243" t="s">
        <v>379</v>
      </c>
      <c r="C3466" s="53"/>
      <c r="D3466" s="245" t="s">
        <v>378</v>
      </c>
      <c r="E3466" s="53"/>
      <c r="F3466" s="53"/>
      <c r="G3466" s="190" t="s">
        <v>161</v>
      </c>
      <c r="H3466" s="28">
        <v>1.0</v>
      </c>
      <c r="I3466" s="190" t="s">
        <v>7</v>
      </c>
      <c r="J3466" s="191"/>
      <c r="K3466" s="190" t="s">
        <v>7</v>
      </c>
      <c r="L3466" s="191"/>
      <c r="M3466" s="53"/>
      <c r="N3466" s="53"/>
      <c r="O3466" s="53"/>
    </row>
    <row r="3467">
      <c r="A3467" s="167" t="s">
        <v>600</v>
      </c>
      <c r="B3467" s="243" t="s">
        <v>379</v>
      </c>
      <c r="C3467" s="53"/>
      <c r="D3467" s="245" t="s">
        <v>378</v>
      </c>
      <c r="E3467" s="53"/>
      <c r="F3467" s="53"/>
      <c r="G3467" s="190" t="s">
        <v>162</v>
      </c>
      <c r="H3467" s="28">
        <v>1.0</v>
      </c>
      <c r="I3467" s="190" t="s">
        <v>7</v>
      </c>
      <c r="J3467" s="191"/>
      <c r="K3467" s="190" t="s">
        <v>7</v>
      </c>
      <c r="L3467" s="191"/>
      <c r="M3467" s="53"/>
      <c r="N3467" s="53"/>
      <c r="O3467" s="53"/>
    </row>
    <row r="3468">
      <c r="A3468" s="167" t="s">
        <v>600</v>
      </c>
      <c r="B3468" s="243" t="s">
        <v>379</v>
      </c>
      <c r="C3468" s="53"/>
      <c r="D3468" s="245" t="s">
        <v>378</v>
      </c>
      <c r="E3468" s="53"/>
      <c r="F3468" s="53"/>
      <c r="G3468" s="190" t="s">
        <v>163</v>
      </c>
      <c r="H3468" s="28">
        <v>1.0</v>
      </c>
      <c r="I3468" s="190" t="s">
        <v>7</v>
      </c>
      <c r="J3468" s="191"/>
      <c r="K3468" s="190" t="s">
        <v>7</v>
      </c>
      <c r="L3468" s="191"/>
      <c r="M3468" s="53"/>
      <c r="N3468" s="53"/>
      <c r="O3468" s="53"/>
    </row>
    <row r="3469">
      <c r="A3469" s="167" t="s">
        <v>600</v>
      </c>
      <c r="B3469" s="243" t="s">
        <v>379</v>
      </c>
      <c r="C3469" s="53"/>
      <c r="D3469" s="245" t="s">
        <v>378</v>
      </c>
      <c r="E3469" s="53"/>
      <c r="F3469" s="53"/>
      <c r="G3469" s="190" t="s">
        <v>164</v>
      </c>
      <c r="H3469" s="28">
        <v>1.0</v>
      </c>
      <c r="I3469" s="190" t="s">
        <v>7</v>
      </c>
      <c r="J3469" s="191"/>
      <c r="K3469" s="190" t="s">
        <v>7</v>
      </c>
      <c r="L3469" s="191"/>
      <c r="M3469" s="53"/>
      <c r="N3469" s="53"/>
      <c r="O3469" s="53"/>
    </row>
    <row r="3470">
      <c r="A3470" s="167" t="s">
        <v>600</v>
      </c>
      <c r="B3470" s="243" t="s">
        <v>379</v>
      </c>
      <c r="C3470" s="53"/>
      <c r="D3470" s="245" t="s">
        <v>378</v>
      </c>
      <c r="E3470" s="53"/>
      <c r="F3470" s="53"/>
      <c r="G3470" s="190" t="s">
        <v>165</v>
      </c>
      <c r="H3470" s="28">
        <v>1.0</v>
      </c>
      <c r="I3470" s="190" t="s">
        <v>7</v>
      </c>
      <c r="J3470" s="191"/>
      <c r="K3470" s="190" t="s">
        <v>7</v>
      </c>
      <c r="L3470" s="191"/>
      <c r="M3470" s="53"/>
      <c r="N3470" s="53"/>
      <c r="O3470" s="53"/>
    </row>
    <row r="3471">
      <c r="A3471" s="167" t="s">
        <v>600</v>
      </c>
      <c r="B3471" s="243" t="s">
        <v>379</v>
      </c>
      <c r="C3471" s="53"/>
      <c r="D3471" s="245" t="s">
        <v>378</v>
      </c>
      <c r="E3471" s="53"/>
      <c r="F3471" s="53"/>
      <c r="G3471" s="190" t="s">
        <v>166</v>
      </c>
      <c r="H3471" s="28">
        <v>1.0</v>
      </c>
      <c r="I3471" s="190" t="s">
        <v>7</v>
      </c>
      <c r="J3471" s="191"/>
      <c r="K3471" s="190" t="s">
        <v>7</v>
      </c>
      <c r="L3471" s="191"/>
      <c r="M3471" s="53"/>
      <c r="N3471" s="53"/>
      <c r="O3471" s="53"/>
    </row>
    <row r="3472">
      <c r="A3472" s="167" t="s">
        <v>600</v>
      </c>
      <c r="B3472" s="243" t="s">
        <v>379</v>
      </c>
      <c r="C3472" s="53"/>
      <c r="D3472" s="245" t="s">
        <v>378</v>
      </c>
      <c r="E3472" s="53"/>
      <c r="F3472" s="53"/>
      <c r="G3472" s="190" t="s">
        <v>167</v>
      </c>
      <c r="H3472" s="28">
        <v>1.0</v>
      </c>
      <c r="I3472" s="190" t="s">
        <v>7</v>
      </c>
      <c r="J3472" s="191"/>
      <c r="K3472" s="190" t="s">
        <v>7</v>
      </c>
      <c r="L3472" s="191"/>
      <c r="M3472" s="53"/>
      <c r="N3472" s="53"/>
      <c r="O3472" s="53"/>
    </row>
    <row r="3473">
      <c r="A3473" s="167" t="s">
        <v>600</v>
      </c>
      <c r="B3473" s="243" t="s">
        <v>379</v>
      </c>
      <c r="C3473" s="53"/>
      <c r="D3473" s="245" t="s">
        <v>378</v>
      </c>
      <c r="E3473" s="53"/>
      <c r="F3473" s="53"/>
      <c r="G3473" s="190" t="s">
        <v>20</v>
      </c>
      <c r="H3473" s="28">
        <v>1.0</v>
      </c>
      <c r="I3473" s="190" t="s">
        <v>7</v>
      </c>
      <c r="J3473" s="191"/>
      <c r="K3473" s="190" t="s">
        <v>7</v>
      </c>
      <c r="L3473" s="191"/>
      <c r="M3473" s="53"/>
      <c r="N3473" s="53"/>
      <c r="O3473" s="53"/>
    </row>
    <row r="3474">
      <c r="A3474" s="167" t="s">
        <v>600</v>
      </c>
      <c r="B3474" s="243" t="s">
        <v>380</v>
      </c>
      <c r="C3474" s="53"/>
      <c r="D3474" s="245" t="s">
        <v>378</v>
      </c>
      <c r="E3474" s="53"/>
      <c r="F3474" s="53"/>
      <c r="G3474" s="190" t="s">
        <v>21</v>
      </c>
      <c r="H3474" s="28">
        <v>1.0</v>
      </c>
      <c r="I3474" s="243" t="s">
        <v>4</v>
      </c>
      <c r="J3474" s="192"/>
      <c r="K3474" s="243" t="s">
        <v>4</v>
      </c>
      <c r="L3474" s="192"/>
      <c r="M3474" s="53"/>
      <c r="N3474" s="53"/>
      <c r="O3474" s="53"/>
    </row>
    <row r="3475">
      <c r="A3475" s="167" t="s">
        <v>600</v>
      </c>
      <c r="B3475" s="243" t="s">
        <v>380</v>
      </c>
      <c r="C3475" s="53"/>
      <c r="D3475" s="245" t="s">
        <v>378</v>
      </c>
      <c r="E3475" s="53"/>
      <c r="F3475" s="53"/>
      <c r="G3475" s="190" t="s">
        <v>13</v>
      </c>
      <c r="H3475" s="28">
        <v>1.0</v>
      </c>
      <c r="I3475" s="190" t="s">
        <v>4</v>
      </c>
      <c r="J3475" s="191"/>
      <c r="K3475" s="190" t="s">
        <v>4</v>
      </c>
      <c r="L3475" s="191"/>
      <c r="M3475" s="53"/>
      <c r="N3475" s="53"/>
      <c r="O3475" s="53"/>
    </row>
    <row r="3476">
      <c r="A3476" s="167" t="s">
        <v>600</v>
      </c>
      <c r="B3476" s="243" t="s">
        <v>380</v>
      </c>
      <c r="C3476" s="53"/>
      <c r="D3476" s="245" t="s">
        <v>378</v>
      </c>
      <c r="E3476" s="53"/>
      <c r="F3476" s="53"/>
      <c r="G3476" s="190" t="s">
        <v>14</v>
      </c>
      <c r="H3476" s="28">
        <v>1.0</v>
      </c>
      <c r="I3476" s="190" t="s">
        <v>4</v>
      </c>
      <c r="J3476" s="191"/>
      <c r="K3476" s="190" t="s">
        <v>4</v>
      </c>
      <c r="L3476" s="191"/>
      <c r="M3476" s="53"/>
      <c r="N3476" s="53"/>
      <c r="O3476" s="53"/>
    </row>
    <row r="3477">
      <c r="A3477" s="167" t="s">
        <v>600</v>
      </c>
      <c r="B3477" s="243" t="s">
        <v>380</v>
      </c>
      <c r="C3477" s="53"/>
      <c r="D3477" s="245" t="s">
        <v>378</v>
      </c>
      <c r="E3477" s="53"/>
      <c r="F3477" s="53"/>
      <c r="G3477" s="190" t="s">
        <v>15</v>
      </c>
      <c r="H3477" s="28">
        <v>1.0</v>
      </c>
      <c r="I3477" s="190" t="s">
        <v>4</v>
      </c>
      <c r="J3477" s="191"/>
      <c r="K3477" s="190" t="s">
        <v>4</v>
      </c>
      <c r="L3477" s="191"/>
      <c r="M3477" s="53"/>
      <c r="N3477" s="53"/>
      <c r="O3477" s="53"/>
    </row>
    <row r="3478">
      <c r="A3478" s="167" t="s">
        <v>600</v>
      </c>
      <c r="B3478" s="243" t="s">
        <v>380</v>
      </c>
      <c r="C3478" s="53"/>
      <c r="D3478" s="245" t="s">
        <v>378</v>
      </c>
      <c r="E3478" s="53"/>
      <c r="F3478" s="53"/>
      <c r="G3478" s="190" t="s">
        <v>16</v>
      </c>
      <c r="H3478" s="28">
        <v>1.0</v>
      </c>
      <c r="I3478" s="190" t="s">
        <v>4</v>
      </c>
      <c r="J3478" s="191">
        <v>10.0</v>
      </c>
      <c r="K3478" s="190" t="s">
        <v>4</v>
      </c>
      <c r="L3478" s="191">
        <v>10.0</v>
      </c>
      <c r="M3478" s="53"/>
      <c r="N3478" s="53"/>
      <c r="O3478" s="53"/>
    </row>
    <row r="3479">
      <c r="A3479" s="167" t="s">
        <v>600</v>
      </c>
      <c r="B3479" s="243" t="s">
        <v>380</v>
      </c>
      <c r="C3479" s="53"/>
      <c r="D3479" s="245" t="s">
        <v>378</v>
      </c>
      <c r="E3479" s="53"/>
      <c r="F3479" s="53"/>
      <c r="G3479" s="190" t="s">
        <v>17</v>
      </c>
      <c r="H3479" s="28">
        <v>1.0</v>
      </c>
      <c r="I3479" s="190" t="s">
        <v>4</v>
      </c>
      <c r="J3479" s="191"/>
      <c r="K3479" s="190" t="s">
        <v>4</v>
      </c>
      <c r="L3479" s="191"/>
      <c r="M3479" s="53"/>
      <c r="N3479" s="53"/>
      <c r="O3479" s="53"/>
    </row>
    <row r="3480">
      <c r="A3480" s="167" t="s">
        <v>600</v>
      </c>
      <c r="B3480" s="243" t="s">
        <v>380</v>
      </c>
      <c r="C3480" s="53"/>
      <c r="D3480" s="245" t="s">
        <v>378</v>
      </c>
      <c r="E3480" s="53"/>
      <c r="F3480" s="53"/>
      <c r="G3480" s="190" t="s">
        <v>18</v>
      </c>
      <c r="H3480" s="28">
        <v>1.0</v>
      </c>
      <c r="I3480" s="190" t="s">
        <v>4</v>
      </c>
      <c r="J3480" s="191"/>
      <c r="K3480" s="190" t="s">
        <v>4</v>
      </c>
      <c r="L3480" s="191"/>
      <c r="M3480" s="53"/>
      <c r="N3480" s="53"/>
      <c r="O3480" s="53"/>
    </row>
    <row r="3481">
      <c r="A3481" s="167" t="s">
        <v>600</v>
      </c>
      <c r="B3481" s="243" t="s">
        <v>380</v>
      </c>
      <c r="C3481" s="53"/>
      <c r="D3481" s="245" t="s">
        <v>378</v>
      </c>
      <c r="E3481" s="53"/>
      <c r="F3481" s="53"/>
      <c r="G3481" s="190" t="s">
        <v>19</v>
      </c>
      <c r="H3481" s="28">
        <v>1.0</v>
      </c>
      <c r="I3481" s="190" t="s">
        <v>4</v>
      </c>
      <c r="J3481" s="191"/>
      <c r="K3481" s="190" t="s">
        <v>4</v>
      </c>
      <c r="L3481" s="191"/>
      <c r="M3481" s="53"/>
      <c r="N3481" s="53"/>
      <c r="O3481" s="53"/>
    </row>
    <row r="3482">
      <c r="A3482" s="167" t="s">
        <v>600</v>
      </c>
      <c r="B3482" s="243" t="s">
        <v>380</v>
      </c>
      <c r="C3482" s="53"/>
      <c r="D3482" s="245" t="s">
        <v>378</v>
      </c>
      <c r="E3482" s="53"/>
      <c r="F3482" s="53"/>
      <c r="G3482" s="190" t="s">
        <v>20</v>
      </c>
      <c r="H3482" s="28">
        <v>1.0</v>
      </c>
      <c r="I3482" s="190" t="s">
        <v>4</v>
      </c>
      <c r="J3482" s="191"/>
      <c r="K3482" s="190" t="s">
        <v>4</v>
      </c>
      <c r="L3482" s="191"/>
      <c r="M3482" s="53"/>
      <c r="N3482" s="53"/>
      <c r="O3482" s="53"/>
    </row>
    <row r="3483">
      <c r="A3483" s="167" t="s">
        <v>600</v>
      </c>
      <c r="B3483" s="243" t="s">
        <v>380</v>
      </c>
      <c r="C3483" s="53"/>
      <c r="D3483" s="245" t="s">
        <v>378</v>
      </c>
      <c r="E3483" s="53"/>
      <c r="F3483" s="53"/>
      <c r="G3483" s="190" t="s">
        <v>21</v>
      </c>
      <c r="H3483" s="28">
        <v>1.0</v>
      </c>
      <c r="I3483" s="190" t="s">
        <v>7</v>
      </c>
      <c r="J3483" s="191"/>
      <c r="K3483" s="190" t="s">
        <v>7</v>
      </c>
      <c r="L3483" s="191"/>
      <c r="M3483" s="53"/>
      <c r="N3483" s="53"/>
      <c r="O3483" s="53"/>
    </row>
    <row r="3484">
      <c r="A3484" s="167" t="s">
        <v>600</v>
      </c>
      <c r="B3484" s="243" t="s">
        <v>380</v>
      </c>
      <c r="C3484" s="53"/>
      <c r="D3484" s="245" t="s">
        <v>378</v>
      </c>
      <c r="E3484" s="53"/>
      <c r="F3484" s="53"/>
      <c r="G3484" s="190" t="s">
        <v>161</v>
      </c>
      <c r="H3484" s="28">
        <v>1.0</v>
      </c>
      <c r="I3484" s="190" t="s">
        <v>7</v>
      </c>
      <c r="J3484" s="191"/>
      <c r="K3484" s="190" t="s">
        <v>7</v>
      </c>
      <c r="L3484" s="191"/>
      <c r="M3484" s="53"/>
      <c r="N3484" s="53"/>
      <c r="O3484" s="53"/>
    </row>
    <row r="3485">
      <c r="A3485" s="167" t="s">
        <v>600</v>
      </c>
      <c r="B3485" s="243" t="s">
        <v>380</v>
      </c>
      <c r="C3485" s="53"/>
      <c r="D3485" s="245" t="s">
        <v>378</v>
      </c>
      <c r="E3485" s="53"/>
      <c r="F3485" s="53"/>
      <c r="G3485" s="190" t="s">
        <v>162</v>
      </c>
      <c r="H3485" s="28">
        <v>1.0</v>
      </c>
      <c r="I3485" s="190" t="s">
        <v>7</v>
      </c>
      <c r="J3485" s="191"/>
      <c r="K3485" s="190" t="s">
        <v>7</v>
      </c>
      <c r="L3485" s="191"/>
      <c r="M3485" s="53"/>
      <c r="N3485" s="53"/>
      <c r="O3485" s="53"/>
    </row>
    <row r="3486">
      <c r="A3486" s="167" t="s">
        <v>600</v>
      </c>
      <c r="B3486" s="243" t="s">
        <v>380</v>
      </c>
      <c r="C3486" s="53"/>
      <c r="D3486" s="245" t="s">
        <v>378</v>
      </c>
      <c r="E3486" s="53"/>
      <c r="F3486" s="53"/>
      <c r="G3486" s="190" t="s">
        <v>163</v>
      </c>
      <c r="H3486" s="28">
        <v>1.0</v>
      </c>
      <c r="I3486" s="190" t="s">
        <v>7</v>
      </c>
      <c r="J3486" s="191"/>
      <c r="K3486" s="190" t="s">
        <v>7</v>
      </c>
      <c r="L3486" s="191"/>
      <c r="M3486" s="53"/>
      <c r="N3486" s="53"/>
      <c r="O3486" s="53"/>
    </row>
    <row r="3487">
      <c r="A3487" s="167" t="s">
        <v>600</v>
      </c>
      <c r="B3487" s="243" t="s">
        <v>380</v>
      </c>
      <c r="C3487" s="53"/>
      <c r="D3487" s="245" t="s">
        <v>378</v>
      </c>
      <c r="E3487" s="53"/>
      <c r="F3487" s="53"/>
      <c r="G3487" s="190" t="s">
        <v>164</v>
      </c>
      <c r="H3487" s="28">
        <v>1.0</v>
      </c>
      <c r="I3487" s="190" t="s">
        <v>7</v>
      </c>
      <c r="J3487" s="191"/>
      <c r="K3487" s="190" t="s">
        <v>7</v>
      </c>
      <c r="L3487" s="191"/>
      <c r="M3487" s="53"/>
      <c r="N3487" s="53"/>
      <c r="O3487" s="53"/>
    </row>
    <row r="3488">
      <c r="A3488" s="167" t="s">
        <v>600</v>
      </c>
      <c r="B3488" s="243" t="s">
        <v>380</v>
      </c>
      <c r="C3488" s="53"/>
      <c r="D3488" s="245" t="s">
        <v>378</v>
      </c>
      <c r="E3488" s="53"/>
      <c r="F3488" s="53"/>
      <c r="G3488" s="190" t="s">
        <v>165</v>
      </c>
      <c r="H3488" s="28">
        <v>1.0</v>
      </c>
      <c r="I3488" s="190" t="s">
        <v>7</v>
      </c>
      <c r="J3488" s="191"/>
      <c r="K3488" s="190" t="s">
        <v>7</v>
      </c>
      <c r="L3488" s="191"/>
      <c r="M3488" s="53"/>
      <c r="N3488" s="53"/>
      <c r="O3488" s="53"/>
    </row>
    <row r="3489">
      <c r="A3489" s="167" t="s">
        <v>600</v>
      </c>
      <c r="B3489" s="243" t="s">
        <v>380</v>
      </c>
      <c r="C3489" s="53"/>
      <c r="D3489" s="245" t="s">
        <v>378</v>
      </c>
      <c r="E3489" s="53"/>
      <c r="F3489" s="53"/>
      <c r="G3489" s="190" t="s">
        <v>166</v>
      </c>
      <c r="H3489" s="28">
        <v>1.0</v>
      </c>
      <c r="I3489" s="190" t="s">
        <v>7</v>
      </c>
      <c r="J3489" s="191"/>
      <c r="K3489" s="190" t="s">
        <v>7</v>
      </c>
      <c r="L3489" s="191"/>
      <c r="M3489" s="53"/>
      <c r="N3489" s="53"/>
      <c r="O3489" s="53"/>
    </row>
    <row r="3490">
      <c r="A3490" s="167" t="s">
        <v>600</v>
      </c>
      <c r="B3490" s="243" t="s">
        <v>380</v>
      </c>
      <c r="C3490" s="53"/>
      <c r="D3490" s="245" t="s">
        <v>378</v>
      </c>
      <c r="E3490" s="53"/>
      <c r="F3490" s="53"/>
      <c r="G3490" s="190" t="s">
        <v>167</v>
      </c>
      <c r="H3490" s="28">
        <v>1.0</v>
      </c>
      <c r="I3490" s="190" t="s">
        <v>7</v>
      </c>
      <c r="J3490" s="191"/>
      <c r="K3490" s="190" t="s">
        <v>7</v>
      </c>
      <c r="L3490" s="191"/>
      <c r="M3490" s="53"/>
      <c r="N3490" s="53"/>
      <c r="O3490" s="53"/>
    </row>
    <row r="3491">
      <c r="A3491" s="167" t="s">
        <v>600</v>
      </c>
      <c r="B3491" s="243" t="s">
        <v>380</v>
      </c>
      <c r="C3491" s="53"/>
      <c r="D3491" s="245" t="s">
        <v>378</v>
      </c>
      <c r="E3491" s="53"/>
      <c r="F3491" s="53"/>
      <c r="G3491" s="190" t="s">
        <v>20</v>
      </c>
      <c r="H3491" s="28">
        <v>1.0</v>
      </c>
      <c r="I3491" s="190" t="s">
        <v>7</v>
      </c>
      <c r="J3491" s="191"/>
      <c r="K3491" s="190" t="s">
        <v>7</v>
      </c>
      <c r="L3491" s="191"/>
      <c r="M3491" s="53"/>
      <c r="N3491" s="53"/>
      <c r="O3491" s="53"/>
    </row>
    <row r="3492">
      <c r="A3492" s="167" t="s">
        <v>600</v>
      </c>
      <c r="B3492" s="243" t="s">
        <v>381</v>
      </c>
      <c r="C3492" s="53"/>
      <c r="D3492" s="245" t="s">
        <v>382</v>
      </c>
      <c r="E3492" s="53"/>
      <c r="F3492" s="53"/>
      <c r="G3492" s="190" t="s">
        <v>21</v>
      </c>
      <c r="H3492" s="28">
        <v>1.0</v>
      </c>
      <c r="I3492" s="243" t="s">
        <v>4</v>
      </c>
      <c r="J3492" s="192">
        <v>46.0</v>
      </c>
      <c r="K3492" s="243" t="s">
        <v>4</v>
      </c>
      <c r="L3492" s="192">
        <v>46.0</v>
      </c>
      <c r="M3492" s="53"/>
      <c r="N3492" s="53"/>
      <c r="O3492" s="53"/>
    </row>
    <row r="3493">
      <c r="A3493" s="167" t="s">
        <v>600</v>
      </c>
      <c r="B3493" s="243" t="s">
        <v>381</v>
      </c>
      <c r="C3493" s="53"/>
      <c r="D3493" s="245" t="s">
        <v>382</v>
      </c>
      <c r="E3493" s="53"/>
      <c r="F3493" s="53"/>
      <c r="G3493" s="190" t="s">
        <v>13</v>
      </c>
      <c r="H3493" s="28">
        <v>1.0</v>
      </c>
      <c r="I3493" s="190" t="s">
        <v>4</v>
      </c>
      <c r="J3493" s="191"/>
      <c r="K3493" s="190" t="s">
        <v>4</v>
      </c>
      <c r="L3493" s="191"/>
      <c r="M3493" s="53"/>
      <c r="N3493" s="53"/>
      <c r="O3493" s="53"/>
    </row>
    <row r="3494">
      <c r="A3494" s="167" t="s">
        <v>600</v>
      </c>
      <c r="B3494" s="243" t="s">
        <v>381</v>
      </c>
      <c r="C3494" s="53"/>
      <c r="D3494" s="245" t="s">
        <v>382</v>
      </c>
      <c r="E3494" s="53"/>
      <c r="F3494" s="53"/>
      <c r="G3494" s="190" t="s">
        <v>14</v>
      </c>
      <c r="H3494" s="28">
        <v>1.0</v>
      </c>
      <c r="I3494" s="190" t="s">
        <v>4</v>
      </c>
      <c r="J3494" s="191"/>
      <c r="K3494" s="190" t="s">
        <v>4</v>
      </c>
      <c r="L3494" s="191"/>
      <c r="M3494" s="53"/>
      <c r="N3494" s="53"/>
      <c r="O3494" s="53"/>
    </row>
    <row r="3495">
      <c r="A3495" s="167" t="s">
        <v>600</v>
      </c>
      <c r="B3495" s="243" t="s">
        <v>381</v>
      </c>
      <c r="C3495" s="53"/>
      <c r="D3495" s="245" t="s">
        <v>382</v>
      </c>
      <c r="E3495" s="53"/>
      <c r="F3495" s="53"/>
      <c r="G3495" s="190" t="s">
        <v>15</v>
      </c>
      <c r="H3495" s="28">
        <v>1.0</v>
      </c>
      <c r="I3495" s="190" t="s">
        <v>4</v>
      </c>
      <c r="J3495" s="191"/>
      <c r="K3495" s="190" t="s">
        <v>4</v>
      </c>
      <c r="L3495" s="191"/>
      <c r="M3495" s="53"/>
      <c r="N3495" s="53"/>
      <c r="O3495" s="53"/>
    </row>
    <row r="3496">
      <c r="A3496" s="167" t="s">
        <v>600</v>
      </c>
      <c r="B3496" s="243" t="s">
        <v>381</v>
      </c>
      <c r="C3496" s="53"/>
      <c r="D3496" s="245" t="s">
        <v>382</v>
      </c>
      <c r="E3496" s="53"/>
      <c r="F3496" s="53"/>
      <c r="G3496" s="190" t="s">
        <v>16</v>
      </c>
      <c r="H3496" s="28">
        <v>1.0</v>
      </c>
      <c r="I3496" s="190" t="s">
        <v>4</v>
      </c>
      <c r="J3496" s="191"/>
      <c r="K3496" s="190" t="s">
        <v>4</v>
      </c>
      <c r="L3496" s="191"/>
      <c r="M3496" s="53"/>
      <c r="N3496" s="53"/>
      <c r="O3496" s="53"/>
    </row>
    <row r="3497">
      <c r="A3497" s="167" t="s">
        <v>600</v>
      </c>
      <c r="B3497" s="243" t="s">
        <v>381</v>
      </c>
      <c r="C3497" s="53"/>
      <c r="D3497" s="245" t="s">
        <v>382</v>
      </c>
      <c r="E3497" s="53"/>
      <c r="F3497" s="53"/>
      <c r="G3497" s="190" t="s">
        <v>17</v>
      </c>
      <c r="H3497" s="28">
        <v>1.0</v>
      </c>
      <c r="I3497" s="190" t="s">
        <v>4</v>
      </c>
      <c r="J3497" s="191"/>
      <c r="K3497" s="190" t="s">
        <v>4</v>
      </c>
      <c r="L3497" s="191"/>
      <c r="M3497" s="53"/>
      <c r="N3497" s="53"/>
      <c r="O3497" s="53"/>
    </row>
    <row r="3498">
      <c r="A3498" s="167" t="s">
        <v>600</v>
      </c>
      <c r="B3498" s="243" t="s">
        <v>381</v>
      </c>
      <c r="C3498" s="53"/>
      <c r="D3498" s="245" t="s">
        <v>382</v>
      </c>
      <c r="E3498" s="53"/>
      <c r="F3498" s="53"/>
      <c r="G3498" s="190" t="s">
        <v>18</v>
      </c>
      <c r="H3498" s="28">
        <v>1.0</v>
      </c>
      <c r="I3498" s="190" t="s">
        <v>4</v>
      </c>
      <c r="J3498" s="191"/>
      <c r="K3498" s="190" t="s">
        <v>4</v>
      </c>
      <c r="L3498" s="191"/>
      <c r="M3498" s="53"/>
      <c r="N3498" s="53"/>
      <c r="O3498" s="53"/>
    </row>
    <row r="3499">
      <c r="A3499" s="167" t="s">
        <v>600</v>
      </c>
      <c r="B3499" s="243" t="s">
        <v>381</v>
      </c>
      <c r="C3499" s="53"/>
      <c r="D3499" s="245" t="s">
        <v>382</v>
      </c>
      <c r="E3499" s="53"/>
      <c r="F3499" s="53"/>
      <c r="G3499" s="190" t="s">
        <v>19</v>
      </c>
      <c r="H3499" s="28">
        <v>1.0</v>
      </c>
      <c r="I3499" s="190" t="s">
        <v>4</v>
      </c>
      <c r="J3499" s="191"/>
      <c r="K3499" s="190" t="s">
        <v>4</v>
      </c>
      <c r="L3499" s="191"/>
      <c r="M3499" s="53"/>
      <c r="N3499" s="53"/>
      <c r="O3499" s="53"/>
    </row>
    <row r="3500">
      <c r="A3500" s="167" t="s">
        <v>600</v>
      </c>
      <c r="B3500" s="243" t="s">
        <v>381</v>
      </c>
      <c r="C3500" s="53"/>
      <c r="D3500" s="245" t="s">
        <v>382</v>
      </c>
      <c r="E3500" s="53"/>
      <c r="F3500" s="53"/>
      <c r="G3500" s="190" t="s">
        <v>20</v>
      </c>
      <c r="H3500" s="28">
        <v>1.0</v>
      </c>
      <c r="I3500" s="190" t="s">
        <v>4</v>
      </c>
      <c r="J3500" s="191"/>
      <c r="K3500" s="190" t="s">
        <v>4</v>
      </c>
      <c r="L3500" s="191"/>
      <c r="M3500" s="53"/>
      <c r="N3500" s="53"/>
      <c r="O3500" s="53"/>
    </row>
    <row r="3501">
      <c r="A3501" s="167" t="s">
        <v>600</v>
      </c>
      <c r="B3501" s="243" t="s">
        <v>381</v>
      </c>
      <c r="C3501" s="53"/>
      <c r="D3501" s="245" t="s">
        <v>382</v>
      </c>
      <c r="E3501" s="53"/>
      <c r="F3501" s="53"/>
      <c r="G3501" s="190" t="s">
        <v>21</v>
      </c>
      <c r="H3501" s="28">
        <v>1.0</v>
      </c>
      <c r="I3501" s="190" t="s">
        <v>7</v>
      </c>
      <c r="J3501" s="191"/>
      <c r="K3501" s="190" t="s">
        <v>7</v>
      </c>
      <c r="L3501" s="191"/>
      <c r="M3501" s="53"/>
      <c r="N3501" s="53"/>
      <c r="O3501" s="53"/>
    </row>
    <row r="3502">
      <c r="A3502" s="167" t="s">
        <v>600</v>
      </c>
      <c r="B3502" s="243" t="s">
        <v>381</v>
      </c>
      <c r="C3502" s="53"/>
      <c r="D3502" s="245" t="s">
        <v>382</v>
      </c>
      <c r="E3502" s="53"/>
      <c r="F3502" s="53"/>
      <c r="G3502" s="190" t="s">
        <v>161</v>
      </c>
      <c r="H3502" s="28">
        <v>1.0</v>
      </c>
      <c r="I3502" s="190" t="s">
        <v>7</v>
      </c>
      <c r="J3502" s="191"/>
      <c r="K3502" s="190" t="s">
        <v>7</v>
      </c>
      <c r="L3502" s="191"/>
      <c r="M3502" s="53"/>
      <c r="N3502" s="53"/>
      <c r="O3502" s="53"/>
    </row>
    <row r="3503">
      <c r="A3503" s="167" t="s">
        <v>600</v>
      </c>
      <c r="B3503" s="243" t="s">
        <v>381</v>
      </c>
      <c r="C3503" s="53"/>
      <c r="D3503" s="245" t="s">
        <v>382</v>
      </c>
      <c r="E3503" s="53"/>
      <c r="F3503" s="53"/>
      <c r="G3503" s="190" t="s">
        <v>162</v>
      </c>
      <c r="H3503" s="28">
        <v>1.0</v>
      </c>
      <c r="I3503" s="190" t="s">
        <v>7</v>
      </c>
      <c r="J3503" s="191"/>
      <c r="K3503" s="190" t="s">
        <v>7</v>
      </c>
      <c r="L3503" s="191"/>
      <c r="M3503" s="53"/>
      <c r="N3503" s="53"/>
      <c r="O3503" s="53"/>
    </row>
    <row r="3504">
      <c r="A3504" s="167" t="s">
        <v>600</v>
      </c>
      <c r="B3504" s="243" t="s">
        <v>381</v>
      </c>
      <c r="C3504" s="53"/>
      <c r="D3504" s="245" t="s">
        <v>382</v>
      </c>
      <c r="E3504" s="53"/>
      <c r="F3504" s="53"/>
      <c r="G3504" s="190" t="s">
        <v>163</v>
      </c>
      <c r="H3504" s="28">
        <v>1.0</v>
      </c>
      <c r="I3504" s="190" t="s">
        <v>7</v>
      </c>
      <c r="J3504" s="191">
        <v>400.0</v>
      </c>
      <c r="K3504" s="190" t="s">
        <v>7</v>
      </c>
      <c r="L3504" s="191">
        <v>400.0</v>
      </c>
      <c r="M3504" s="53"/>
      <c r="N3504" s="53"/>
      <c r="O3504" s="53"/>
    </row>
    <row r="3505">
      <c r="A3505" s="167" t="s">
        <v>600</v>
      </c>
      <c r="B3505" s="243" t="s">
        <v>381</v>
      </c>
      <c r="C3505" s="53"/>
      <c r="D3505" s="245" t="s">
        <v>382</v>
      </c>
      <c r="E3505" s="53"/>
      <c r="F3505" s="53"/>
      <c r="G3505" s="190" t="s">
        <v>164</v>
      </c>
      <c r="H3505" s="28">
        <v>1.0</v>
      </c>
      <c r="I3505" s="190" t="s">
        <v>7</v>
      </c>
      <c r="J3505" s="191">
        <v>0.0</v>
      </c>
      <c r="K3505" s="190" t="s">
        <v>7</v>
      </c>
      <c r="L3505" s="191">
        <v>0.0</v>
      </c>
      <c r="M3505" s="53"/>
      <c r="N3505" s="53"/>
      <c r="O3505" s="53"/>
    </row>
    <row r="3506">
      <c r="A3506" s="167" t="s">
        <v>600</v>
      </c>
      <c r="B3506" s="243" t="s">
        <v>381</v>
      </c>
      <c r="C3506" s="53"/>
      <c r="D3506" s="245" t="s">
        <v>382</v>
      </c>
      <c r="E3506" s="53"/>
      <c r="F3506" s="53"/>
      <c r="G3506" s="190" t="s">
        <v>165</v>
      </c>
      <c r="H3506" s="28">
        <v>1.0</v>
      </c>
      <c r="I3506" s="190" t="s">
        <v>7</v>
      </c>
      <c r="J3506" s="191">
        <v>0.0</v>
      </c>
      <c r="K3506" s="190" t="s">
        <v>7</v>
      </c>
      <c r="L3506" s="191">
        <v>0.0</v>
      </c>
      <c r="M3506" s="53"/>
      <c r="N3506" s="53"/>
      <c r="O3506" s="53"/>
    </row>
    <row r="3507">
      <c r="A3507" s="167" t="s">
        <v>600</v>
      </c>
      <c r="B3507" s="243" t="s">
        <v>381</v>
      </c>
      <c r="C3507" s="53"/>
      <c r="D3507" s="245" t="s">
        <v>382</v>
      </c>
      <c r="E3507" s="53"/>
      <c r="F3507" s="53"/>
      <c r="G3507" s="190" t="s">
        <v>166</v>
      </c>
      <c r="H3507" s="28">
        <v>1.0</v>
      </c>
      <c r="I3507" s="190" t="s">
        <v>7</v>
      </c>
      <c r="J3507" s="191">
        <v>0.0</v>
      </c>
      <c r="K3507" s="190" t="s">
        <v>7</v>
      </c>
      <c r="L3507" s="191">
        <v>0.0</v>
      </c>
      <c r="M3507" s="53"/>
      <c r="N3507" s="53"/>
      <c r="O3507" s="53"/>
    </row>
    <row r="3508">
      <c r="A3508" s="167" t="s">
        <v>600</v>
      </c>
      <c r="B3508" s="243" t="s">
        <v>381</v>
      </c>
      <c r="C3508" s="53"/>
      <c r="D3508" s="245" t="s">
        <v>382</v>
      </c>
      <c r="E3508" s="53"/>
      <c r="F3508" s="53"/>
      <c r="G3508" s="190" t="s">
        <v>167</v>
      </c>
      <c r="H3508" s="28">
        <v>1.0</v>
      </c>
      <c r="I3508" s="190" t="s">
        <v>7</v>
      </c>
      <c r="J3508" s="191">
        <v>0.0</v>
      </c>
      <c r="K3508" s="190" t="s">
        <v>7</v>
      </c>
      <c r="L3508" s="191">
        <v>0.0</v>
      </c>
      <c r="M3508" s="53"/>
      <c r="N3508" s="53"/>
      <c r="O3508" s="53"/>
    </row>
    <row r="3509">
      <c r="A3509" s="167" t="s">
        <v>600</v>
      </c>
      <c r="B3509" s="243" t="s">
        <v>381</v>
      </c>
      <c r="C3509" s="53"/>
      <c r="D3509" s="245" t="s">
        <v>382</v>
      </c>
      <c r="E3509" s="53"/>
      <c r="F3509" s="53"/>
      <c r="G3509" s="190" t="s">
        <v>20</v>
      </c>
      <c r="H3509" s="28">
        <v>1.0</v>
      </c>
      <c r="I3509" s="190" t="s">
        <v>7</v>
      </c>
      <c r="J3509" s="191">
        <v>400.0</v>
      </c>
      <c r="K3509" s="190" t="s">
        <v>7</v>
      </c>
      <c r="L3509" s="191">
        <v>400.0</v>
      </c>
      <c r="M3509" s="53"/>
      <c r="N3509" s="53"/>
      <c r="O3509" s="53"/>
    </row>
    <row r="3510">
      <c r="A3510" s="167" t="s">
        <v>600</v>
      </c>
      <c r="B3510" s="243" t="s">
        <v>383</v>
      </c>
      <c r="C3510" s="53"/>
      <c r="D3510" s="244" t="s">
        <v>382</v>
      </c>
      <c r="E3510" s="53"/>
      <c r="F3510" s="53"/>
      <c r="G3510" s="190" t="s">
        <v>21</v>
      </c>
      <c r="H3510" s="28">
        <v>1.0</v>
      </c>
      <c r="I3510" s="243" t="s">
        <v>4</v>
      </c>
      <c r="J3510" s="192">
        <v>228.0</v>
      </c>
      <c r="K3510" s="243" t="s">
        <v>4</v>
      </c>
      <c r="L3510" s="192">
        <v>228.0</v>
      </c>
      <c r="M3510" s="53"/>
      <c r="N3510" s="53"/>
      <c r="O3510" s="53"/>
    </row>
    <row r="3511">
      <c r="A3511" s="167" t="s">
        <v>600</v>
      </c>
      <c r="B3511" s="243" t="s">
        <v>383</v>
      </c>
      <c r="C3511" s="53"/>
      <c r="D3511" s="244" t="s">
        <v>382</v>
      </c>
      <c r="E3511" s="53"/>
      <c r="F3511" s="53"/>
      <c r="G3511" s="190" t="s">
        <v>13</v>
      </c>
      <c r="H3511" s="28">
        <v>1.0</v>
      </c>
      <c r="I3511" s="190" t="s">
        <v>4</v>
      </c>
      <c r="J3511" s="191"/>
      <c r="K3511" s="190" t="s">
        <v>4</v>
      </c>
      <c r="L3511" s="191"/>
      <c r="M3511" s="53"/>
      <c r="N3511" s="53"/>
      <c r="O3511" s="53"/>
    </row>
    <row r="3512">
      <c r="A3512" s="167" t="s">
        <v>600</v>
      </c>
      <c r="B3512" s="243" t="s">
        <v>383</v>
      </c>
      <c r="C3512" s="53"/>
      <c r="D3512" s="244" t="s">
        <v>382</v>
      </c>
      <c r="E3512" s="53"/>
      <c r="F3512" s="53"/>
      <c r="G3512" s="190" t="s">
        <v>14</v>
      </c>
      <c r="H3512" s="28">
        <v>1.0</v>
      </c>
      <c r="I3512" s="190" t="s">
        <v>4</v>
      </c>
      <c r="J3512" s="191"/>
      <c r="K3512" s="190" t="s">
        <v>4</v>
      </c>
      <c r="L3512" s="191"/>
      <c r="M3512" s="53"/>
      <c r="N3512" s="53"/>
      <c r="O3512" s="53"/>
    </row>
    <row r="3513">
      <c r="A3513" s="167" t="s">
        <v>600</v>
      </c>
      <c r="B3513" s="243" t="s">
        <v>383</v>
      </c>
      <c r="C3513" s="53"/>
      <c r="D3513" s="244" t="s">
        <v>382</v>
      </c>
      <c r="E3513" s="53"/>
      <c r="F3513" s="53"/>
      <c r="G3513" s="190" t="s">
        <v>15</v>
      </c>
      <c r="H3513" s="28">
        <v>1.0</v>
      </c>
      <c r="I3513" s="190" t="s">
        <v>4</v>
      </c>
      <c r="J3513" s="191"/>
      <c r="K3513" s="190" t="s">
        <v>4</v>
      </c>
      <c r="L3513" s="191"/>
      <c r="M3513" s="53"/>
      <c r="N3513" s="53"/>
      <c r="O3513" s="53"/>
    </row>
    <row r="3514">
      <c r="A3514" s="167" t="s">
        <v>600</v>
      </c>
      <c r="B3514" s="243" t="s">
        <v>383</v>
      </c>
      <c r="C3514" s="53"/>
      <c r="D3514" s="244" t="s">
        <v>382</v>
      </c>
      <c r="E3514" s="53"/>
      <c r="F3514" s="53"/>
      <c r="G3514" s="190" t="s">
        <v>16</v>
      </c>
      <c r="H3514" s="28">
        <v>1.0</v>
      </c>
      <c r="I3514" s="190" t="s">
        <v>4</v>
      </c>
      <c r="J3514" s="191"/>
      <c r="K3514" s="190" t="s">
        <v>4</v>
      </c>
      <c r="L3514" s="191"/>
      <c r="M3514" s="53"/>
      <c r="N3514" s="53"/>
      <c r="O3514" s="53"/>
    </row>
    <row r="3515">
      <c r="A3515" s="167" t="s">
        <v>600</v>
      </c>
      <c r="B3515" s="243" t="s">
        <v>383</v>
      </c>
      <c r="C3515" s="53"/>
      <c r="D3515" s="244" t="s">
        <v>382</v>
      </c>
      <c r="E3515" s="53"/>
      <c r="F3515" s="53"/>
      <c r="G3515" s="190" t="s">
        <v>17</v>
      </c>
      <c r="H3515" s="28">
        <v>1.0</v>
      </c>
      <c r="I3515" s="190" t="s">
        <v>4</v>
      </c>
      <c r="J3515" s="191"/>
      <c r="K3515" s="190" t="s">
        <v>4</v>
      </c>
      <c r="L3515" s="191"/>
      <c r="M3515" s="53"/>
      <c r="N3515" s="53"/>
      <c r="O3515" s="53"/>
    </row>
    <row r="3516">
      <c r="A3516" s="167" t="s">
        <v>600</v>
      </c>
      <c r="B3516" s="243" t="s">
        <v>383</v>
      </c>
      <c r="C3516" s="53"/>
      <c r="D3516" s="244" t="s">
        <v>382</v>
      </c>
      <c r="E3516" s="53"/>
      <c r="F3516" s="53"/>
      <c r="G3516" s="190" t="s">
        <v>18</v>
      </c>
      <c r="H3516" s="28">
        <v>1.0</v>
      </c>
      <c r="I3516" s="190" t="s">
        <v>4</v>
      </c>
      <c r="J3516" s="191"/>
      <c r="K3516" s="190" t="s">
        <v>4</v>
      </c>
      <c r="L3516" s="191"/>
      <c r="M3516" s="53"/>
      <c r="N3516" s="53"/>
      <c r="O3516" s="53"/>
    </row>
    <row r="3517">
      <c r="A3517" s="167" t="s">
        <v>600</v>
      </c>
      <c r="B3517" s="243" t="s">
        <v>383</v>
      </c>
      <c r="C3517" s="53"/>
      <c r="D3517" s="244" t="s">
        <v>382</v>
      </c>
      <c r="E3517" s="53"/>
      <c r="F3517" s="53"/>
      <c r="G3517" s="190" t="s">
        <v>19</v>
      </c>
      <c r="H3517" s="28">
        <v>1.0</v>
      </c>
      <c r="I3517" s="190" t="s">
        <v>4</v>
      </c>
      <c r="J3517" s="191"/>
      <c r="K3517" s="190" t="s">
        <v>4</v>
      </c>
      <c r="L3517" s="191"/>
      <c r="M3517" s="53"/>
      <c r="N3517" s="53"/>
      <c r="O3517" s="53"/>
    </row>
    <row r="3518">
      <c r="A3518" s="167" t="s">
        <v>600</v>
      </c>
      <c r="B3518" s="243" t="s">
        <v>383</v>
      </c>
      <c r="C3518" s="53"/>
      <c r="D3518" s="244" t="s">
        <v>382</v>
      </c>
      <c r="E3518" s="53"/>
      <c r="F3518" s="53"/>
      <c r="G3518" s="190" t="s">
        <v>20</v>
      </c>
      <c r="H3518" s="28">
        <v>1.0</v>
      </c>
      <c r="I3518" s="190" t="s">
        <v>4</v>
      </c>
      <c r="J3518" s="191"/>
      <c r="K3518" s="190" t="s">
        <v>4</v>
      </c>
      <c r="L3518" s="191"/>
      <c r="M3518" s="53"/>
      <c r="N3518" s="53"/>
      <c r="O3518" s="53"/>
    </row>
    <row r="3519">
      <c r="A3519" s="167" t="s">
        <v>600</v>
      </c>
      <c r="B3519" s="243" t="s">
        <v>383</v>
      </c>
      <c r="C3519" s="53"/>
      <c r="D3519" s="244" t="s">
        <v>382</v>
      </c>
      <c r="E3519" s="53"/>
      <c r="F3519" s="53"/>
      <c r="G3519" s="190" t="s">
        <v>21</v>
      </c>
      <c r="H3519" s="28">
        <v>1.0</v>
      </c>
      <c r="I3519" s="190" t="s">
        <v>7</v>
      </c>
      <c r="J3519" s="191">
        <v>896.0</v>
      </c>
      <c r="K3519" s="190" t="s">
        <v>7</v>
      </c>
      <c r="L3519" s="191">
        <v>896.0</v>
      </c>
      <c r="M3519" s="53"/>
      <c r="N3519" s="53"/>
      <c r="O3519" s="53"/>
    </row>
    <row r="3520">
      <c r="A3520" s="167" t="s">
        <v>600</v>
      </c>
      <c r="B3520" s="243" t="s">
        <v>383</v>
      </c>
      <c r="C3520" s="53"/>
      <c r="D3520" s="244" t="s">
        <v>382</v>
      </c>
      <c r="E3520" s="53"/>
      <c r="F3520" s="53"/>
      <c r="G3520" s="190" t="s">
        <v>161</v>
      </c>
      <c r="H3520" s="28">
        <v>1.0</v>
      </c>
      <c r="I3520" s="190" t="s">
        <v>7</v>
      </c>
      <c r="J3520" s="191"/>
      <c r="K3520" s="190" t="s">
        <v>7</v>
      </c>
      <c r="L3520" s="191"/>
      <c r="M3520" s="53"/>
      <c r="N3520" s="53"/>
      <c r="O3520" s="53"/>
    </row>
    <row r="3521">
      <c r="A3521" s="167" t="s">
        <v>600</v>
      </c>
      <c r="B3521" s="243" t="s">
        <v>383</v>
      </c>
      <c r="C3521" s="53"/>
      <c r="D3521" s="244" t="s">
        <v>382</v>
      </c>
      <c r="E3521" s="53"/>
      <c r="F3521" s="53"/>
      <c r="G3521" s="190" t="s">
        <v>162</v>
      </c>
      <c r="H3521" s="28">
        <v>1.0</v>
      </c>
      <c r="I3521" s="190" t="s">
        <v>7</v>
      </c>
      <c r="J3521" s="191"/>
      <c r="K3521" s="190" t="s">
        <v>7</v>
      </c>
      <c r="L3521" s="191"/>
      <c r="M3521" s="53"/>
      <c r="N3521" s="53"/>
      <c r="O3521" s="53"/>
    </row>
    <row r="3522">
      <c r="A3522" s="167" t="s">
        <v>600</v>
      </c>
      <c r="B3522" s="243" t="s">
        <v>383</v>
      </c>
      <c r="C3522" s="53"/>
      <c r="D3522" s="244" t="s">
        <v>382</v>
      </c>
      <c r="E3522" s="53"/>
      <c r="F3522" s="53"/>
      <c r="G3522" s="190" t="s">
        <v>163</v>
      </c>
      <c r="H3522" s="28">
        <v>1.0</v>
      </c>
      <c r="I3522" s="190" t="s">
        <v>7</v>
      </c>
      <c r="J3522" s="191"/>
      <c r="K3522" s="190" t="s">
        <v>7</v>
      </c>
      <c r="L3522" s="191"/>
      <c r="M3522" s="53"/>
      <c r="N3522" s="53"/>
      <c r="O3522" s="53"/>
    </row>
    <row r="3523">
      <c r="A3523" s="167" t="s">
        <v>600</v>
      </c>
      <c r="B3523" s="243" t="s">
        <v>383</v>
      </c>
      <c r="C3523" s="53"/>
      <c r="D3523" s="244" t="s">
        <v>382</v>
      </c>
      <c r="E3523" s="53"/>
      <c r="F3523" s="53"/>
      <c r="G3523" s="190" t="s">
        <v>164</v>
      </c>
      <c r="H3523" s="28">
        <v>1.0</v>
      </c>
      <c r="I3523" s="190" t="s">
        <v>7</v>
      </c>
      <c r="J3523" s="191"/>
      <c r="K3523" s="190" t="s">
        <v>7</v>
      </c>
      <c r="L3523" s="191"/>
      <c r="M3523" s="53"/>
      <c r="N3523" s="53"/>
      <c r="O3523" s="53"/>
    </row>
    <row r="3524">
      <c r="A3524" s="167" t="s">
        <v>600</v>
      </c>
      <c r="B3524" s="243" t="s">
        <v>383</v>
      </c>
      <c r="C3524" s="53"/>
      <c r="D3524" s="244" t="s">
        <v>382</v>
      </c>
      <c r="E3524" s="53"/>
      <c r="F3524" s="53"/>
      <c r="G3524" s="190" t="s">
        <v>165</v>
      </c>
      <c r="H3524" s="28">
        <v>1.0</v>
      </c>
      <c r="I3524" s="190" t="s">
        <v>7</v>
      </c>
      <c r="J3524" s="191"/>
      <c r="K3524" s="190" t="s">
        <v>7</v>
      </c>
      <c r="L3524" s="191"/>
      <c r="M3524" s="53"/>
      <c r="N3524" s="53"/>
      <c r="O3524" s="53"/>
    </row>
    <row r="3525">
      <c r="A3525" s="167" t="s">
        <v>600</v>
      </c>
      <c r="B3525" s="243" t="s">
        <v>383</v>
      </c>
      <c r="C3525" s="53"/>
      <c r="D3525" s="244" t="s">
        <v>382</v>
      </c>
      <c r="E3525" s="53"/>
      <c r="F3525" s="53"/>
      <c r="G3525" s="190" t="s">
        <v>166</v>
      </c>
      <c r="H3525" s="28">
        <v>1.0</v>
      </c>
      <c r="I3525" s="190" t="s">
        <v>7</v>
      </c>
      <c r="J3525" s="191"/>
      <c r="K3525" s="190" t="s">
        <v>7</v>
      </c>
      <c r="L3525" s="191"/>
      <c r="M3525" s="53"/>
      <c r="N3525" s="53"/>
      <c r="O3525" s="53"/>
    </row>
    <row r="3526">
      <c r="A3526" s="167" t="s">
        <v>600</v>
      </c>
      <c r="B3526" s="243" t="s">
        <v>383</v>
      </c>
      <c r="C3526" s="53"/>
      <c r="D3526" s="244" t="s">
        <v>382</v>
      </c>
      <c r="E3526" s="53"/>
      <c r="F3526" s="53"/>
      <c r="G3526" s="190" t="s">
        <v>167</v>
      </c>
      <c r="H3526" s="28">
        <v>1.0</v>
      </c>
      <c r="I3526" s="190" t="s">
        <v>7</v>
      </c>
      <c r="J3526" s="191"/>
      <c r="K3526" s="190" t="s">
        <v>7</v>
      </c>
      <c r="L3526" s="191"/>
      <c r="M3526" s="53"/>
      <c r="N3526" s="53"/>
      <c r="O3526" s="53"/>
    </row>
    <row r="3527">
      <c r="A3527" s="167" t="s">
        <v>600</v>
      </c>
      <c r="B3527" s="243" t="s">
        <v>383</v>
      </c>
      <c r="C3527" s="53"/>
      <c r="D3527" s="244" t="s">
        <v>382</v>
      </c>
      <c r="E3527" s="53"/>
      <c r="F3527" s="53"/>
      <c r="G3527" s="190" t="s">
        <v>20</v>
      </c>
      <c r="H3527" s="28">
        <v>1.0</v>
      </c>
      <c r="I3527" s="190" t="s">
        <v>7</v>
      </c>
      <c r="J3527" s="191"/>
      <c r="K3527" s="190" t="s">
        <v>7</v>
      </c>
      <c r="L3527" s="191"/>
      <c r="M3527" s="53"/>
      <c r="N3527" s="53"/>
      <c r="O3527" s="53"/>
    </row>
    <row r="3528">
      <c r="A3528" s="167" t="s">
        <v>600</v>
      </c>
      <c r="B3528" s="243" t="s">
        <v>266</v>
      </c>
      <c r="C3528" s="53"/>
      <c r="D3528" s="244" t="s">
        <v>236</v>
      </c>
      <c r="E3528" s="53"/>
      <c r="F3528" s="53"/>
      <c r="G3528" s="190" t="s">
        <v>21</v>
      </c>
      <c r="H3528" s="28">
        <v>1.0</v>
      </c>
      <c r="I3528" s="243" t="s">
        <v>4</v>
      </c>
      <c r="J3528" s="192">
        <v>232.0</v>
      </c>
      <c r="K3528" s="243" t="s">
        <v>4</v>
      </c>
      <c r="L3528" s="192">
        <v>232.0</v>
      </c>
      <c r="M3528" s="53"/>
      <c r="N3528" s="53"/>
      <c r="O3528" s="53"/>
    </row>
    <row r="3529">
      <c r="A3529" s="167" t="s">
        <v>600</v>
      </c>
      <c r="B3529" s="243" t="s">
        <v>266</v>
      </c>
      <c r="C3529" s="53"/>
      <c r="D3529" s="244" t="s">
        <v>236</v>
      </c>
      <c r="E3529" s="53"/>
      <c r="F3529" s="53"/>
      <c r="G3529" s="190" t="s">
        <v>13</v>
      </c>
      <c r="H3529" s="28">
        <v>1.0</v>
      </c>
      <c r="I3529" s="190" t="s">
        <v>4</v>
      </c>
      <c r="J3529" s="191"/>
      <c r="K3529" s="190" t="s">
        <v>4</v>
      </c>
      <c r="L3529" s="191"/>
      <c r="M3529" s="53"/>
      <c r="N3529" s="53"/>
      <c r="O3529" s="53"/>
    </row>
    <row r="3530">
      <c r="A3530" s="167" t="s">
        <v>600</v>
      </c>
      <c r="B3530" s="243" t="s">
        <v>266</v>
      </c>
      <c r="C3530" s="53"/>
      <c r="D3530" s="244" t="s">
        <v>236</v>
      </c>
      <c r="E3530" s="53"/>
      <c r="F3530" s="53"/>
      <c r="G3530" s="190" t="s">
        <v>14</v>
      </c>
      <c r="H3530" s="28">
        <v>1.0</v>
      </c>
      <c r="I3530" s="190" t="s">
        <v>4</v>
      </c>
      <c r="J3530" s="191"/>
      <c r="K3530" s="190" t="s">
        <v>4</v>
      </c>
      <c r="L3530" s="191"/>
      <c r="M3530" s="53"/>
      <c r="N3530" s="53"/>
      <c r="O3530" s="53"/>
    </row>
    <row r="3531">
      <c r="A3531" s="167" t="s">
        <v>600</v>
      </c>
      <c r="B3531" s="243" t="s">
        <v>266</v>
      </c>
      <c r="C3531" s="53"/>
      <c r="D3531" s="244" t="s">
        <v>236</v>
      </c>
      <c r="E3531" s="53"/>
      <c r="F3531" s="53"/>
      <c r="G3531" s="190" t="s">
        <v>15</v>
      </c>
      <c r="H3531" s="28">
        <v>1.0</v>
      </c>
      <c r="I3531" s="190" t="s">
        <v>4</v>
      </c>
      <c r="J3531" s="191"/>
      <c r="K3531" s="190" t="s">
        <v>4</v>
      </c>
      <c r="L3531" s="191"/>
      <c r="M3531" s="53"/>
      <c r="N3531" s="53"/>
      <c r="O3531" s="53"/>
    </row>
    <row r="3532">
      <c r="A3532" s="167" t="s">
        <v>600</v>
      </c>
      <c r="B3532" s="243" t="s">
        <v>266</v>
      </c>
      <c r="C3532" s="53"/>
      <c r="D3532" s="244" t="s">
        <v>236</v>
      </c>
      <c r="E3532" s="53"/>
      <c r="F3532" s="53"/>
      <c r="G3532" s="190" t="s">
        <v>16</v>
      </c>
      <c r="H3532" s="28">
        <v>1.0</v>
      </c>
      <c r="I3532" s="190" t="s">
        <v>4</v>
      </c>
      <c r="J3532" s="191"/>
      <c r="K3532" s="190" t="s">
        <v>4</v>
      </c>
      <c r="L3532" s="191"/>
      <c r="M3532" s="53"/>
      <c r="N3532" s="53"/>
      <c r="O3532" s="53"/>
    </row>
    <row r="3533">
      <c r="A3533" s="167" t="s">
        <v>600</v>
      </c>
      <c r="B3533" s="243" t="s">
        <v>266</v>
      </c>
      <c r="C3533" s="53"/>
      <c r="D3533" s="244" t="s">
        <v>236</v>
      </c>
      <c r="E3533" s="53"/>
      <c r="F3533" s="53"/>
      <c r="G3533" s="190" t="s">
        <v>17</v>
      </c>
      <c r="H3533" s="28">
        <v>1.0</v>
      </c>
      <c r="I3533" s="190" t="s">
        <v>4</v>
      </c>
      <c r="J3533" s="191"/>
      <c r="K3533" s="190" t="s">
        <v>4</v>
      </c>
      <c r="L3533" s="191"/>
      <c r="M3533" s="53"/>
      <c r="N3533" s="53"/>
      <c r="O3533" s="53"/>
    </row>
    <row r="3534">
      <c r="A3534" s="167" t="s">
        <v>600</v>
      </c>
      <c r="B3534" s="243" t="s">
        <v>266</v>
      </c>
      <c r="C3534" s="53"/>
      <c r="D3534" s="244" t="s">
        <v>236</v>
      </c>
      <c r="E3534" s="53"/>
      <c r="F3534" s="53"/>
      <c r="G3534" s="190" t="s">
        <v>18</v>
      </c>
      <c r="H3534" s="28">
        <v>1.0</v>
      </c>
      <c r="I3534" s="190" t="s">
        <v>4</v>
      </c>
      <c r="J3534" s="191"/>
      <c r="K3534" s="190" t="s">
        <v>4</v>
      </c>
      <c r="L3534" s="191"/>
      <c r="M3534" s="53"/>
      <c r="N3534" s="53"/>
      <c r="O3534" s="53"/>
    </row>
    <row r="3535">
      <c r="A3535" s="167" t="s">
        <v>600</v>
      </c>
      <c r="B3535" s="243" t="s">
        <v>266</v>
      </c>
      <c r="C3535" s="53"/>
      <c r="D3535" s="244" t="s">
        <v>236</v>
      </c>
      <c r="E3535" s="53"/>
      <c r="F3535" s="53"/>
      <c r="G3535" s="190" t="s">
        <v>19</v>
      </c>
      <c r="H3535" s="28">
        <v>1.0</v>
      </c>
      <c r="I3535" s="190" t="s">
        <v>4</v>
      </c>
      <c r="J3535" s="191"/>
      <c r="K3535" s="190" t="s">
        <v>4</v>
      </c>
      <c r="L3535" s="191"/>
      <c r="M3535" s="53"/>
      <c r="N3535" s="53"/>
      <c r="O3535" s="53"/>
    </row>
    <row r="3536">
      <c r="A3536" s="167" t="s">
        <v>600</v>
      </c>
      <c r="B3536" s="243" t="s">
        <v>266</v>
      </c>
      <c r="C3536" s="53"/>
      <c r="D3536" s="244" t="s">
        <v>236</v>
      </c>
      <c r="E3536" s="53"/>
      <c r="F3536" s="53"/>
      <c r="G3536" s="190" t="s">
        <v>20</v>
      </c>
      <c r="H3536" s="28">
        <v>1.0</v>
      </c>
      <c r="I3536" s="190" t="s">
        <v>4</v>
      </c>
      <c r="J3536" s="191"/>
      <c r="K3536" s="190" t="s">
        <v>4</v>
      </c>
      <c r="L3536" s="191"/>
      <c r="M3536" s="53"/>
      <c r="N3536" s="53"/>
      <c r="O3536" s="53"/>
    </row>
    <row r="3537">
      <c r="A3537" s="167" t="s">
        <v>600</v>
      </c>
      <c r="B3537" s="243" t="s">
        <v>266</v>
      </c>
      <c r="C3537" s="53"/>
      <c r="D3537" s="244" t="s">
        <v>236</v>
      </c>
      <c r="E3537" s="53"/>
      <c r="F3537" s="53"/>
      <c r="G3537" s="190" t="s">
        <v>21</v>
      </c>
      <c r="H3537" s="28">
        <v>1.0</v>
      </c>
      <c r="I3537" s="190" t="s">
        <v>7</v>
      </c>
      <c r="J3537" s="191"/>
      <c r="K3537" s="190" t="s">
        <v>7</v>
      </c>
      <c r="L3537" s="191"/>
      <c r="M3537" s="53"/>
      <c r="N3537" s="53"/>
      <c r="O3537" s="53"/>
    </row>
    <row r="3538">
      <c r="A3538" s="167" t="s">
        <v>600</v>
      </c>
      <c r="B3538" s="243" t="s">
        <v>266</v>
      </c>
      <c r="C3538" s="53"/>
      <c r="D3538" s="244" t="s">
        <v>236</v>
      </c>
      <c r="E3538" s="53"/>
      <c r="F3538" s="53"/>
      <c r="G3538" s="190" t="s">
        <v>161</v>
      </c>
      <c r="H3538" s="28">
        <v>1.0</v>
      </c>
      <c r="I3538" s="190" t="s">
        <v>7</v>
      </c>
      <c r="J3538" s="191"/>
      <c r="K3538" s="190" t="s">
        <v>7</v>
      </c>
      <c r="L3538" s="191"/>
      <c r="M3538" s="53"/>
      <c r="N3538" s="53"/>
      <c r="O3538" s="53"/>
    </row>
    <row r="3539">
      <c r="A3539" s="167" t="s">
        <v>600</v>
      </c>
      <c r="B3539" s="243" t="s">
        <v>266</v>
      </c>
      <c r="C3539" s="53"/>
      <c r="D3539" s="244" t="s">
        <v>236</v>
      </c>
      <c r="E3539" s="53"/>
      <c r="F3539" s="53"/>
      <c r="G3539" s="190" t="s">
        <v>162</v>
      </c>
      <c r="H3539" s="28">
        <v>1.0</v>
      </c>
      <c r="I3539" s="190" t="s">
        <v>7</v>
      </c>
      <c r="J3539" s="191"/>
      <c r="K3539" s="190" t="s">
        <v>7</v>
      </c>
      <c r="L3539" s="191"/>
      <c r="M3539" s="53"/>
      <c r="N3539" s="53"/>
      <c r="O3539" s="53"/>
    </row>
    <row r="3540">
      <c r="A3540" s="167" t="s">
        <v>600</v>
      </c>
      <c r="B3540" s="243" t="s">
        <v>266</v>
      </c>
      <c r="C3540" s="53"/>
      <c r="D3540" s="244" t="s">
        <v>236</v>
      </c>
      <c r="E3540" s="53"/>
      <c r="F3540" s="53"/>
      <c r="G3540" s="190" t="s">
        <v>163</v>
      </c>
      <c r="H3540" s="28">
        <v>1.0</v>
      </c>
      <c r="I3540" s="190" t="s">
        <v>7</v>
      </c>
      <c r="J3540" s="191">
        <v>2680.0</v>
      </c>
      <c r="K3540" s="190" t="s">
        <v>7</v>
      </c>
      <c r="L3540" s="191">
        <v>2680.0</v>
      </c>
      <c r="M3540" s="53"/>
      <c r="N3540" s="53"/>
      <c r="O3540" s="53"/>
    </row>
    <row r="3541">
      <c r="A3541" s="167" t="s">
        <v>600</v>
      </c>
      <c r="B3541" s="243" t="s">
        <v>266</v>
      </c>
      <c r="C3541" s="53"/>
      <c r="D3541" s="244" t="s">
        <v>236</v>
      </c>
      <c r="E3541" s="53"/>
      <c r="F3541" s="53"/>
      <c r="G3541" s="190" t="s">
        <v>164</v>
      </c>
      <c r="H3541" s="28">
        <v>1.0</v>
      </c>
      <c r="I3541" s="190" t="s">
        <v>7</v>
      </c>
      <c r="J3541" s="191">
        <v>4800.0</v>
      </c>
      <c r="K3541" s="190" t="s">
        <v>7</v>
      </c>
      <c r="L3541" s="191">
        <v>4800.0</v>
      </c>
      <c r="M3541" s="53"/>
      <c r="N3541" s="53"/>
      <c r="O3541" s="53"/>
    </row>
    <row r="3542">
      <c r="A3542" s="167" t="s">
        <v>600</v>
      </c>
      <c r="B3542" s="243" t="s">
        <v>266</v>
      </c>
      <c r="C3542" s="53"/>
      <c r="D3542" s="244" t="s">
        <v>236</v>
      </c>
      <c r="E3542" s="53"/>
      <c r="F3542" s="53"/>
      <c r="G3542" s="190" t="s">
        <v>165</v>
      </c>
      <c r="H3542" s="28">
        <v>1.0</v>
      </c>
      <c r="I3542" s="190" t="s">
        <v>7</v>
      </c>
      <c r="J3542" s="191">
        <v>3970.0</v>
      </c>
      <c r="K3542" s="190" t="s">
        <v>7</v>
      </c>
      <c r="L3542" s="191">
        <v>3970.0</v>
      </c>
      <c r="M3542" s="53"/>
      <c r="N3542" s="53"/>
      <c r="O3542" s="53"/>
    </row>
    <row r="3543">
      <c r="A3543" s="167" t="s">
        <v>600</v>
      </c>
      <c r="B3543" s="243" t="s">
        <v>266</v>
      </c>
      <c r="C3543" s="53"/>
      <c r="D3543" s="244" t="s">
        <v>236</v>
      </c>
      <c r="E3543" s="53"/>
      <c r="F3543" s="53"/>
      <c r="G3543" s="190" t="s">
        <v>166</v>
      </c>
      <c r="H3543" s="28">
        <v>1.0</v>
      </c>
      <c r="I3543" s="190" t="s">
        <v>7</v>
      </c>
      <c r="J3543" s="191">
        <v>3900.0</v>
      </c>
      <c r="K3543" s="190" t="s">
        <v>7</v>
      </c>
      <c r="L3543" s="191">
        <v>3900.0</v>
      </c>
      <c r="M3543" s="53"/>
      <c r="N3543" s="53"/>
      <c r="O3543" s="53"/>
    </row>
    <row r="3544">
      <c r="A3544" s="167" t="s">
        <v>600</v>
      </c>
      <c r="B3544" s="243" t="s">
        <v>266</v>
      </c>
      <c r="C3544" s="53"/>
      <c r="D3544" s="244" t="s">
        <v>236</v>
      </c>
      <c r="E3544" s="53"/>
      <c r="F3544" s="53"/>
      <c r="G3544" s="190" t="s">
        <v>167</v>
      </c>
      <c r="H3544" s="28">
        <v>1.0</v>
      </c>
      <c r="I3544" s="190" t="s">
        <v>7</v>
      </c>
      <c r="J3544" s="191"/>
      <c r="K3544" s="190" t="s">
        <v>7</v>
      </c>
      <c r="L3544" s="191"/>
      <c r="M3544" s="53"/>
      <c r="N3544" s="53"/>
      <c r="O3544" s="53"/>
    </row>
    <row r="3545">
      <c r="A3545" s="167" t="s">
        <v>600</v>
      </c>
      <c r="B3545" s="243" t="s">
        <v>266</v>
      </c>
      <c r="C3545" s="53"/>
      <c r="D3545" s="244" t="s">
        <v>236</v>
      </c>
      <c r="E3545" s="53"/>
      <c r="F3545" s="53"/>
      <c r="G3545" s="190" t="s">
        <v>20</v>
      </c>
      <c r="H3545" s="28">
        <v>1.0</v>
      </c>
      <c r="I3545" s="190" t="s">
        <v>7</v>
      </c>
      <c r="J3545" s="191"/>
      <c r="K3545" s="190" t="s">
        <v>7</v>
      </c>
      <c r="L3545" s="191"/>
      <c r="M3545" s="53"/>
      <c r="N3545" s="53"/>
      <c r="O3545" s="53"/>
    </row>
    <row r="3546">
      <c r="A3546" s="167" t="s">
        <v>600</v>
      </c>
      <c r="B3546" s="243" t="s">
        <v>270</v>
      </c>
      <c r="C3546" s="53"/>
      <c r="D3546" s="244" t="s">
        <v>236</v>
      </c>
      <c r="E3546" s="53"/>
      <c r="F3546" s="53"/>
      <c r="G3546" s="190" t="s">
        <v>21</v>
      </c>
      <c r="H3546" s="28">
        <v>1.0</v>
      </c>
      <c r="I3546" s="243" t="s">
        <v>4</v>
      </c>
      <c r="J3546" s="192">
        <v>4488.0</v>
      </c>
      <c r="K3546" s="243" t="s">
        <v>4</v>
      </c>
      <c r="L3546" s="192">
        <v>4488.0</v>
      </c>
      <c r="M3546" s="53"/>
      <c r="N3546" s="53"/>
      <c r="O3546" s="53"/>
    </row>
    <row r="3547">
      <c r="A3547" s="167" t="s">
        <v>600</v>
      </c>
      <c r="B3547" s="243" t="s">
        <v>270</v>
      </c>
      <c r="C3547" s="53"/>
      <c r="D3547" s="244" t="s">
        <v>236</v>
      </c>
      <c r="E3547" s="53"/>
      <c r="F3547" s="53"/>
      <c r="G3547" s="190" t="s">
        <v>13</v>
      </c>
      <c r="H3547" s="28">
        <v>1.0</v>
      </c>
      <c r="I3547" s="190" t="s">
        <v>4</v>
      </c>
      <c r="J3547" s="191"/>
      <c r="K3547" s="190" t="s">
        <v>4</v>
      </c>
      <c r="L3547" s="191"/>
      <c r="M3547" s="53"/>
      <c r="N3547" s="53"/>
      <c r="O3547" s="53"/>
    </row>
    <row r="3548">
      <c r="A3548" s="167" t="s">
        <v>600</v>
      </c>
      <c r="B3548" s="243" t="s">
        <v>270</v>
      </c>
      <c r="C3548" s="53"/>
      <c r="D3548" s="244" t="s">
        <v>236</v>
      </c>
      <c r="E3548" s="53"/>
      <c r="F3548" s="53"/>
      <c r="G3548" s="190" t="s">
        <v>14</v>
      </c>
      <c r="H3548" s="28">
        <v>1.0</v>
      </c>
      <c r="I3548" s="190" t="s">
        <v>4</v>
      </c>
      <c r="J3548" s="191"/>
      <c r="K3548" s="190" t="s">
        <v>4</v>
      </c>
      <c r="L3548" s="191"/>
      <c r="M3548" s="53"/>
      <c r="N3548" s="53"/>
      <c r="O3548" s="53"/>
    </row>
    <row r="3549">
      <c r="A3549" s="167" t="s">
        <v>600</v>
      </c>
      <c r="B3549" s="243" t="s">
        <v>270</v>
      </c>
      <c r="C3549" s="53"/>
      <c r="D3549" s="244" t="s">
        <v>236</v>
      </c>
      <c r="E3549" s="53"/>
      <c r="F3549" s="53"/>
      <c r="G3549" s="190" t="s">
        <v>15</v>
      </c>
      <c r="H3549" s="28">
        <v>1.0</v>
      </c>
      <c r="I3549" s="190" t="s">
        <v>4</v>
      </c>
      <c r="J3549" s="191"/>
      <c r="K3549" s="190" t="s">
        <v>4</v>
      </c>
      <c r="L3549" s="191"/>
      <c r="M3549" s="53"/>
      <c r="N3549" s="53"/>
      <c r="O3549" s="53"/>
    </row>
    <row r="3550">
      <c r="A3550" s="167" t="s">
        <v>600</v>
      </c>
      <c r="B3550" s="243" t="s">
        <v>270</v>
      </c>
      <c r="C3550" s="53"/>
      <c r="D3550" s="244" t="s">
        <v>236</v>
      </c>
      <c r="E3550" s="53"/>
      <c r="F3550" s="53"/>
      <c r="G3550" s="190" t="s">
        <v>16</v>
      </c>
      <c r="H3550" s="28">
        <v>1.0</v>
      </c>
      <c r="I3550" s="190" t="s">
        <v>4</v>
      </c>
      <c r="J3550" s="191"/>
      <c r="K3550" s="190" t="s">
        <v>4</v>
      </c>
      <c r="L3550" s="191"/>
      <c r="M3550" s="53"/>
      <c r="N3550" s="53"/>
      <c r="O3550" s="53"/>
    </row>
    <row r="3551">
      <c r="A3551" s="167" t="s">
        <v>600</v>
      </c>
      <c r="B3551" s="243" t="s">
        <v>270</v>
      </c>
      <c r="C3551" s="53"/>
      <c r="D3551" s="244" t="s">
        <v>236</v>
      </c>
      <c r="E3551" s="53"/>
      <c r="F3551" s="53"/>
      <c r="G3551" s="190" t="s">
        <v>17</v>
      </c>
      <c r="H3551" s="28">
        <v>1.0</v>
      </c>
      <c r="I3551" s="190" t="s">
        <v>4</v>
      </c>
      <c r="J3551" s="191"/>
      <c r="K3551" s="190" t="s">
        <v>4</v>
      </c>
      <c r="L3551" s="191"/>
      <c r="M3551" s="53"/>
      <c r="N3551" s="53"/>
      <c r="O3551" s="53"/>
    </row>
    <row r="3552">
      <c r="A3552" s="167" t="s">
        <v>600</v>
      </c>
      <c r="B3552" s="243" t="s">
        <v>270</v>
      </c>
      <c r="C3552" s="53"/>
      <c r="D3552" s="244" t="s">
        <v>236</v>
      </c>
      <c r="E3552" s="53"/>
      <c r="F3552" s="53"/>
      <c r="G3552" s="190" t="s">
        <v>18</v>
      </c>
      <c r="H3552" s="28">
        <v>1.0</v>
      </c>
      <c r="I3552" s="190" t="s">
        <v>4</v>
      </c>
      <c r="J3552" s="191"/>
      <c r="K3552" s="190" t="s">
        <v>4</v>
      </c>
      <c r="L3552" s="191"/>
      <c r="M3552" s="53"/>
      <c r="N3552" s="53"/>
      <c r="O3552" s="53"/>
    </row>
    <row r="3553">
      <c r="A3553" s="167" t="s">
        <v>600</v>
      </c>
      <c r="B3553" s="243" t="s">
        <v>270</v>
      </c>
      <c r="C3553" s="53"/>
      <c r="D3553" s="244" t="s">
        <v>236</v>
      </c>
      <c r="E3553" s="53"/>
      <c r="F3553" s="53"/>
      <c r="G3553" s="190" t="s">
        <v>19</v>
      </c>
      <c r="H3553" s="28">
        <v>1.0</v>
      </c>
      <c r="I3553" s="190" t="s">
        <v>4</v>
      </c>
      <c r="J3553" s="191"/>
      <c r="K3553" s="190" t="s">
        <v>4</v>
      </c>
      <c r="L3553" s="191"/>
      <c r="M3553" s="53"/>
      <c r="N3553" s="53"/>
      <c r="O3553" s="53"/>
    </row>
    <row r="3554">
      <c r="A3554" s="167" t="s">
        <v>600</v>
      </c>
      <c r="B3554" s="243" t="s">
        <v>270</v>
      </c>
      <c r="C3554" s="53"/>
      <c r="D3554" s="244" t="s">
        <v>236</v>
      </c>
      <c r="E3554" s="53"/>
      <c r="F3554" s="53"/>
      <c r="G3554" s="190" t="s">
        <v>20</v>
      </c>
      <c r="H3554" s="28">
        <v>1.0</v>
      </c>
      <c r="I3554" s="190" t="s">
        <v>4</v>
      </c>
      <c r="J3554" s="191"/>
      <c r="K3554" s="190" t="s">
        <v>4</v>
      </c>
      <c r="L3554" s="191"/>
      <c r="M3554" s="53"/>
      <c r="N3554" s="53"/>
      <c r="O3554" s="53"/>
    </row>
    <row r="3555">
      <c r="A3555" s="167" t="s">
        <v>600</v>
      </c>
      <c r="B3555" s="243" t="s">
        <v>270</v>
      </c>
      <c r="C3555" s="53"/>
      <c r="D3555" s="244" t="s">
        <v>236</v>
      </c>
      <c r="E3555" s="53"/>
      <c r="F3555" s="53"/>
      <c r="G3555" s="190" t="s">
        <v>21</v>
      </c>
      <c r="H3555" s="28">
        <v>1.0</v>
      </c>
      <c r="I3555" s="190" t="s">
        <v>7</v>
      </c>
      <c r="J3555" s="191"/>
      <c r="K3555" s="190" t="s">
        <v>7</v>
      </c>
      <c r="L3555" s="191"/>
      <c r="M3555" s="53"/>
      <c r="N3555" s="53"/>
      <c r="O3555" s="53"/>
    </row>
    <row r="3556">
      <c r="A3556" s="167" t="s">
        <v>600</v>
      </c>
      <c r="B3556" s="243" t="s">
        <v>270</v>
      </c>
      <c r="C3556" s="53"/>
      <c r="D3556" s="244" t="s">
        <v>236</v>
      </c>
      <c r="E3556" s="53"/>
      <c r="F3556" s="53"/>
      <c r="G3556" s="190" t="s">
        <v>161</v>
      </c>
      <c r="H3556" s="28">
        <v>1.0</v>
      </c>
      <c r="I3556" s="190" t="s">
        <v>7</v>
      </c>
      <c r="J3556" s="191"/>
      <c r="K3556" s="190" t="s">
        <v>7</v>
      </c>
      <c r="L3556" s="191"/>
      <c r="M3556" s="53"/>
      <c r="N3556" s="53"/>
      <c r="O3556" s="53"/>
    </row>
    <row r="3557">
      <c r="A3557" s="167" t="s">
        <v>600</v>
      </c>
      <c r="B3557" s="243" t="s">
        <v>270</v>
      </c>
      <c r="C3557" s="53"/>
      <c r="D3557" s="244" t="s">
        <v>236</v>
      </c>
      <c r="E3557" s="53"/>
      <c r="F3557" s="53"/>
      <c r="G3557" s="190" t="s">
        <v>162</v>
      </c>
      <c r="H3557" s="28">
        <v>1.0</v>
      </c>
      <c r="I3557" s="190" t="s">
        <v>7</v>
      </c>
      <c r="J3557" s="191">
        <v>1000.0</v>
      </c>
      <c r="K3557" s="190" t="s">
        <v>7</v>
      </c>
      <c r="L3557" s="191">
        <v>1000.0</v>
      </c>
      <c r="M3557" s="53"/>
      <c r="N3557" s="53"/>
      <c r="O3557" s="53"/>
    </row>
    <row r="3558">
      <c r="A3558" s="167" t="s">
        <v>600</v>
      </c>
      <c r="B3558" s="243" t="s">
        <v>270</v>
      </c>
      <c r="C3558" s="53"/>
      <c r="D3558" s="244" t="s">
        <v>236</v>
      </c>
      <c r="E3558" s="53"/>
      <c r="F3558" s="53"/>
      <c r="G3558" s="190" t="s">
        <v>163</v>
      </c>
      <c r="H3558" s="28">
        <v>1.0</v>
      </c>
      <c r="I3558" s="190" t="s">
        <v>7</v>
      </c>
      <c r="J3558" s="191">
        <v>2740.0</v>
      </c>
      <c r="K3558" s="190" t="s">
        <v>7</v>
      </c>
      <c r="L3558" s="191">
        <v>2740.0</v>
      </c>
      <c r="M3558" s="53"/>
      <c r="N3558" s="53"/>
      <c r="O3558" s="53"/>
    </row>
    <row r="3559">
      <c r="A3559" s="167" t="s">
        <v>600</v>
      </c>
      <c r="B3559" s="243" t="s">
        <v>270</v>
      </c>
      <c r="C3559" s="53"/>
      <c r="D3559" s="244" t="s">
        <v>236</v>
      </c>
      <c r="E3559" s="53"/>
      <c r="F3559" s="53"/>
      <c r="G3559" s="190" t="s">
        <v>164</v>
      </c>
      <c r="H3559" s="28">
        <v>1.0</v>
      </c>
      <c r="I3559" s="190" t="s">
        <v>7</v>
      </c>
      <c r="J3559" s="191">
        <v>2000.0</v>
      </c>
      <c r="K3559" s="190" t="s">
        <v>7</v>
      </c>
      <c r="L3559" s="191">
        <v>2000.0</v>
      </c>
      <c r="M3559" s="53"/>
      <c r="N3559" s="53"/>
      <c r="O3559" s="53"/>
    </row>
    <row r="3560">
      <c r="A3560" s="167" t="s">
        <v>600</v>
      </c>
      <c r="B3560" s="243" t="s">
        <v>270</v>
      </c>
      <c r="C3560" s="53"/>
      <c r="D3560" s="244" t="s">
        <v>236</v>
      </c>
      <c r="E3560" s="53"/>
      <c r="F3560" s="53"/>
      <c r="G3560" s="190" t="s">
        <v>165</v>
      </c>
      <c r="H3560" s="28">
        <v>1.0</v>
      </c>
      <c r="I3560" s="190" t="s">
        <v>7</v>
      </c>
      <c r="J3560" s="191">
        <v>23557.0</v>
      </c>
      <c r="K3560" s="190" t="s">
        <v>7</v>
      </c>
      <c r="L3560" s="191">
        <v>23557.0</v>
      </c>
      <c r="M3560" s="53"/>
      <c r="N3560" s="53"/>
      <c r="O3560" s="53"/>
    </row>
    <row r="3561">
      <c r="A3561" s="167" t="s">
        <v>600</v>
      </c>
      <c r="B3561" s="243" t="s">
        <v>270</v>
      </c>
      <c r="C3561" s="53"/>
      <c r="D3561" s="244" t="s">
        <v>236</v>
      </c>
      <c r="E3561" s="53"/>
      <c r="F3561" s="53"/>
      <c r="G3561" s="190" t="s">
        <v>166</v>
      </c>
      <c r="H3561" s="28">
        <v>1.0</v>
      </c>
      <c r="I3561" s="190" t="s">
        <v>7</v>
      </c>
      <c r="J3561" s="191">
        <v>1040.0</v>
      </c>
      <c r="K3561" s="190" t="s">
        <v>7</v>
      </c>
      <c r="L3561" s="191">
        <v>1040.0</v>
      </c>
      <c r="M3561" s="53"/>
      <c r="N3561" s="53"/>
      <c r="O3561" s="53"/>
    </row>
    <row r="3562">
      <c r="A3562" s="167" t="s">
        <v>600</v>
      </c>
      <c r="B3562" s="243" t="s">
        <v>270</v>
      </c>
      <c r="C3562" s="53"/>
      <c r="D3562" s="244" t="s">
        <v>236</v>
      </c>
      <c r="E3562" s="53"/>
      <c r="F3562" s="53"/>
      <c r="G3562" s="190" t="s">
        <v>167</v>
      </c>
      <c r="H3562" s="28">
        <v>1.0</v>
      </c>
      <c r="I3562" s="190" t="s">
        <v>7</v>
      </c>
      <c r="J3562" s="191"/>
      <c r="K3562" s="190" t="s">
        <v>7</v>
      </c>
      <c r="L3562" s="191"/>
      <c r="M3562" s="53"/>
      <c r="N3562" s="53"/>
      <c r="O3562" s="53"/>
    </row>
    <row r="3563">
      <c r="A3563" s="167" t="s">
        <v>600</v>
      </c>
      <c r="B3563" s="243" t="s">
        <v>270</v>
      </c>
      <c r="C3563" s="53"/>
      <c r="D3563" s="244" t="s">
        <v>236</v>
      </c>
      <c r="E3563" s="53"/>
      <c r="F3563" s="53"/>
      <c r="G3563" s="190" t="s">
        <v>20</v>
      </c>
      <c r="H3563" s="28">
        <v>1.0</v>
      </c>
      <c r="I3563" s="190" t="s">
        <v>7</v>
      </c>
      <c r="J3563" s="191"/>
      <c r="K3563" s="190" t="s">
        <v>7</v>
      </c>
      <c r="L3563" s="191"/>
      <c r="M3563" s="53"/>
      <c r="N3563" s="53"/>
      <c r="O3563" s="53"/>
    </row>
    <row r="3564">
      <c r="A3564" s="167" t="s">
        <v>600</v>
      </c>
      <c r="B3564" s="243" t="s">
        <v>271</v>
      </c>
      <c r="C3564" s="53"/>
      <c r="D3564" s="244" t="s">
        <v>236</v>
      </c>
      <c r="E3564" s="53"/>
      <c r="F3564" s="53"/>
      <c r="G3564" s="190" t="s">
        <v>21</v>
      </c>
      <c r="H3564" s="28">
        <v>1.0</v>
      </c>
      <c r="I3564" s="243" t="s">
        <v>4</v>
      </c>
      <c r="J3564" s="192">
        <v>17.0</v>
      </c>
      <c r="K3564" s="243" t="s">
        <v>4</v>
      </c>
      <c r="L3564" s="192">
        <v>17.0</v>
      </c>
      <c r="M3564" s="53"/>
      <c r="N3564" s="53"/>
      <c r="O3564" s="53"/>
    </row>
    <row r="3565">
      <c r="A3565" s="167" t="s">
        <v>600</v>
      </c>
      <c r="B3565" s="243" t="s">
        <v>271</v>
      </c>
      <c r="C3565" s="53"/>
      <c r="D3565" s="244" t="s">
        <v>236</v>
      </c>
      <c r="E3565" s="53"/>
      <c r="F3565" s="53"/>
      <c r="G3565" s="190" t="s">
        <v>13</v>
      </c>
      <c r="H3565" s="28">
        <v>1.0</v>
      </c>
      <c r="I3565" s="190" t="s">
        <v>4</v>
      </c>
      <c r="J3565" s="191"/>
      <c r="K3565" s="190" t="s">
        <v>4</v>
      </c>
      <c r="L3565" s="191"/>
      <c r="M3565" s="53"/>
      <c r="N3565" s="53"/>
      <c r="O3565" s="53"/>
    </row>
    <row r="3566">
      <c r="A3566" s="167" t="s">
        <v>600</v>
      </c>
      <c r="B3566" s="243" t="s">
        <v>271</v>
      </c>
      <c r="C3566" s="53"/>
      <c r="D3566" s="244" t="s">
        <v>236</v>
      </c>
      <c r="E3566" s="53"/>
      <c r="F3566" s="53"/>
      <c r="G3566" s="190" t="s">
        <v>14</v>
      </c>
      <c r="H3566" s="28">
        <v>1.0</v>
      </c>
      <c r="I3566" s="190" t="s">
        <v>4</v>
      </c>
      <c r="J3566" s="191"/>
      <c r="K3566" s="190" t="s">
        <v>4</v>
      </c>
      <c r="L3566" s="191"/>
      <c r="M3566" s="53"/>
      <c r="N3566" s="53"/>
      <c r="O3566" s="53"/>
    </row>
    <row r="3567">
      <c r="A3567" s="167" t="s">
        <v>600</v>
      </c>
      <c r="B3567" s="243" t="s">
        <v>271</v>
      </c>
      <c r="C3567" s="53"/>
      <c r="D3567" s="244" t="s">
        <v>236</v>
      </c>
      <c r="E3567" s="53"/>
      <c r="F3567" s="53"/>
      <c r="G3567" s="190" t="s">
        <v>15</v>
      </c>
      <c r="H3567" s="28">
        <v>1.0</v>
      </c>
      <c r="I3567" s="190" t="s">
        <v>4</v>
      </c>
      <c r="J3567" s="191"/>
      <c r="K3567" s="190" t="s">
        <v>4</v>
      </c>
      <c r="L3567" s="191"/>
      <c r="M3567" s="53"/>
      <c r="N3567" s="53"/>
      <c r="O3567" s="53"/>
    </row>
    <row r="3568">
      <c r="A3568" s="167" t="s">
        <v>600</v>
      </c>
      <c r="B3568" s="243" t="s">
        <v>271</v>
      </c>
      <c r="C3568" s="53"/>
      <c r="D3568" s="244" t="s">
        <v>236</v>
      </c>
      <c r="E3568" s="53"/>
      <c r="F3568" s="53"/>
      <c r="G3568" s="190" t="s">
        <v>16</v>
      </c>
      <c r="H3568" s="28">
        <v>1.0</v>
      </c>
      <c r="I3568" s="190" t="s">
        <v>4</v>
      </c>
      <c r="J3568" s="191"/>
      <c r="K3568" s="190" t="s">
        <v>4</v>
      </c>
      <c r="L3568" s="191"/>
      <c r="M3568" s="53"/>
      <c r="N3568" s="53"/>
      <c r="O3568" s="53"/>
    </row>
    <row r="3569">
      <c r="A3569" s="167" t="s">
        <v>600</v>
      </c>
      <c r="B3569" s="243" t="s">
        <v>271</v>
      </c>
      <c r="C3569" s="53"/>
      <c r="D3569" s="244" t="s">
        <v>236</v>
      </c>
      <c r="E3569" s="53"/>
      <c r="F3569" s="53"/>
      <c r="G3569" s="190" t="s">
        <v>17</v>
      </c>
      <c r="H3569" s="28">
        <v>1.0</v>
      </c>
      <c r="I3569" s="190" t="s">
        <v>4</v>
      </c>
      <c r="J3569" s="191"/>
      <c r="K3569" s="190" t="s">
        <v>4</v>
      </c>
      <c r="L3569" s="191"/>
      <c r="M3569" s="53"/>
      <c r="N3569" s="53"/>
      <c r="O3569" s="53"/>
    </row>
    <row r="3570">
      <c r="A3570" s="167" t="s">
        <v>600</v>
      </c>
      <c r="B3570" s="243" t="s">
        <v>271</v>
      </c>
      <c r="C3570" s="53"/>
      <c r="D3570" s="244" t="s">
        <v>236</v>
      </c>
      <c r="E3570" s="53"/>
      <c r="F3570" s="53"/>
      <c r="G3570" s="190" t="s">
        <v>18</v>
      </c>
      <c r="H3570" s="28">
        <v>1.0</v>
      </c>
      <c r="I3570" s="190" t="s">
        <v>4</v>
      </c>
      <c r="J3570" s="191"/>
      <c r="K3570" s="190" t="s">
        <v>4</v>
      </c>
      <c r="L3570" s="191"/>
      <c r="M3570" s="53"/>
      <c r="N3570" s="53"/>
      <c r="O3570" s="53"/>
    </row>
    <row r="3571">
      <c r="A3571" s="167" t="s">
        <v>600</v>
      </c>
      <c r="B3571" s="243" t="s">
        <v>271</v>
      </c>
      <c r="C3571" s="53"/>
      <c r="D3571" s="244" t="s">
        <v>236</v>
      </c>
      <c r="E3571" s="53"/>
      <c r="F3571" s="53"/>
      <c r="G3571" s="190" t="s">
        <v>19</v>
      </c>
      <c r="H3571" s="28">
        <v>1.0</v>
      </c>
      <c r="I3571" s="190" t="s">
        <v>4</v>
      </c>
      <c r="J3571" s="191"/>
      <c r="K3571" s="190" t="s">
        <v>4</v>
      </c>
      <c r="L3571" s="191"/>
      <c r="M3571" s="53"/>
      <c r="N3571" s="53"/>
      <c r="O3571" s="53"/>
    </row>
    <row r="3572">
      <c r="A3572" s="167" t="s">
        <v>600</v>
      </c>
      <c r="B3572" s="243" t="s">
        <v>271</v>
      </c>
      <c r="C3572" s="53"/>
      <c r="D3572" s="244" t="s">
        <v>236</v>
      </c>
      <c r="E3572" s="53"/>
      <c r="F3572" s="53"/>
      <c r="G3572" s="190" t="s">
        <v>20</v>
      </c>
      <c r="H3572" s="28">
        <v>1.0</v>
      </c>
      <c r="I3572" s="190" t="s">
        <v>4</v>
      </c>
      <c r="J3572" s="191"/>
      <c r="K3572" s="190" t="s">
        <v>4</v>
      </c>
      <c r="L3572" s="191"/>
      <c r="M3572" s="53"/>
      <c r="N3572" s="53"/>
      <c r="O3572" s="53"/>
    </row>
    <row r="3573">
      <c r="A3573" s="167" t="s">
        <v>600</v>
      </c>
      <c r="B3573" s="243" t="s">
        <v>271</v>
      </c>
      <c r="C3573" s="53"/>
      <c r="D3573" s="244" t="s">
        <v>236</v>
      </c>
      <c r="E3573" s="53"/>
      <c r="F3573" s="53"/>
      <c r="G3573" s="190" t="s">
        <v>21</v>
      </c>
      <c r="H3573" s="28">
        <v>1.0</v>
      </c>
      <c r="I3573" s="190" t="s">
        <v>7</v>
      </c>
      <c r="J3573" s="191"/>
      <c r="K3573" s="190" t="s">
        <v>7</v>
      </c>
      <c r="L3573" s="191"/>
      <c r="M3573" s="53"/>
      <c r="N3573" s="53"/>
      <c r="O3573" s="53"/>
    </row>
    <row r="3574">
      <c r="A3574" s="167" t="s">
        <v>600</v>
      </c>
      <c r="B3574" s="243" t="s">
        <v>271</v>
      </c>
      <c r="C3574" s="53"/>
      <c r="D3574" s="244" t="s">
        <v>236</v>
      </c>
      <c r="E3574" s="53"/>
      <c r="F3574" s="53"/>
      <c r="G3574" s="190" t="s">
        <v>161</v>
      </c>
      <c r="H3574" s="28">
        <v>1.0</v>
      </c>
      <c r="I3574" s="190" t="s">
        <v>7</v>
      </c>
      <c r="J3574" s="191"/>
      <c r="K3574" s="190" t="s">
        <v>7</v>
      </c>
      <c r="L3574" s="191"/>
      <c r="M3574" s="53"/>
      <c r="N3574" s="53"/>
      <c r="O3574" s="53"/>
    </row>
    <row r="3575">
      <c r="A3575" s="167" t="s">
        <v>600</v>
      </c>
      <c r="B3575" s="243" t="s">
        <v>271</v>
      </c>
      <c r="C3575" s="53"/>
      <c r="D3575" s="244" t="s">
        <v>236</v>
      </c>
      <c r="E3575" s="53"/>
      <c r="F3575" s="53"/>
      <c r="G3575" s="190" t="s">
        <v>162</v>
      </c>
      <c r="H3575" s="28">
        <v>1.0</v>
      </c>
      <c r="I3575" s="190" t="s">
        <v>7</v>
      </c>
      <c r="J3575" s="191">
        <v>1430.0</v>
      </c>
      <c r="K3575" s="190" t="s">
        <v>7</v>
      </c>
      <c r="L3575" s="191">
        <v>1430.0</v>
      </c>
      <c r="M3575" s="53"/>
      <c r="N3575" s="53"/>
      <c r="O3575" s="53"/>
    </row>
    <row r="3576">
      <c r="A3576" s="167" t="s">
        <v>600</v>
      </c>
      <c r="B3576" s="243" t="s">
        <v>271</v>
      </c>
      <c r="C3576" s="53"/>
      <c r="D3576" s="244" t="s">
        <v>236</v>
      </c>
      <c r="E3576" s="53"/>
      <c r="F3576" s="53"/>
      <c r="G3576" s="190" t="s">
        <v>163</v>
      </c>
      <c r="H3576" s="28">
        <v>1.0</v>
      </c>
      <c r="I3576" s="190" t="s">
        <v>7</v>
      </c>
      <c r="J3576" s="191">
        <v>1690.0</v>
      </c>
      <c r="K3576" s="190" t="s">
        <v>7</v>
      </c>
      <c r="L3576" s="191">
        <v>1690.0</v>
      </c>
      <c r="M3576" s="53"/>
      <c r="N3576" s="53"/>
      <c r="O3576" s="53"/>
    </row>
    <row r="3577">
      <c r="A3577" s="167" t="s">
        <v>600</v>
      </c>
      <c r="B3577" s="243" t="s">
        <v>271</v>
      </c>
      <c r="C3577" s="53"/>
      <c r="D3577" s="244" t="s">
        <v>236</v>
      </c>
      <c r="E3577" s="53"/>
      <c r="F3577" s="53"/>
      <c r="G3577" s="190" t="s">
        <v>164</v>
      </c>
      <c r="H3577" s="28">
        <v>1.0</v>
      </c>
      <c r="I3577" s="190" t="s">
        <v>7</v>
      </c>
      <c r="J3577" s="191">
        <v>2800.0</v>
      </c>
      <c r="K3577" s="190" t="s">
        <v>7</v>
      </c>
      <c r="L3577" s="191">
        <v>2800.0</v>
      </c>
      <c r="M3577" s="53"/>
      <c r="N3577" s="53"/>
      <c r="O3577" s="53"/>
    </row>
    <row r="3578">
      <c r="A3578" s="167" t="s">
        <v>600</v>
      </c>
      <c r="B3578" s="243" t="s">
        <v>271</v>
      </c>
      <c r="C3578" s="53"/>
      <c r="D3578" s="244" t="s">
        <v>236</v>
      </c>
      <c r="E3578" s="53"/>
      <c r="F3578" s="53"/>
      <c r="G3578" s="190" t="s">
        <v>165</v>
      </c>
      <c r="H3578" s="28">
        <v>1.0</v>
      </c>
      <c r="I3578" s="190" t="s">
        <v>7</v>
      </c>
      <c r="J3578" s="191">
        <v>1126.0</v>
      </c>
      <c r="K3578" s="190" t="s">
        <v>7</v>
      </c>
      <c r="L3578" s="191">
        <v>1126.0</v>
      </c>
      <c r="M3578" s="53"/>
      <c r="N3578" s="53"/>
      <c r="O3578" s="53"/>
    </row>
    <row r="3579">
      <c r="A3579" s="167" t="s">
        <v>600</v>
      </c>
      <c r="B3579" s="243" t="s">
        <v>271</v>
      </c>
      <c r="C3579" s="53"/>
      <c r="D3579" s="244" t="s">
        <v>236</v>
      </c>
      <c r="E3579" s="53"/>
      <c r="F3579" s="53"/>
      <c r="G3579" s="190" t="s">
        <v>166</v>
      </c>
      <c r="H3579" s="28">
        <v>1.0</v>
      </c>
      <c r="I3579" s="190" t="s">
        <v>7</v>
      </c>
      <c r="J3579" s="191">
        <v>1050.0</v>
      </c>
      <c r="K3579" s="190" t="s">
        <v>7</v>
      </c>
      <c r="L3579" s="191">
        <v>1050.0</v>
      </c>
      <c r="M3579" s="53"/>
      <c r="N3579" s="53"/>
      <c r="O3579" s="53"/>
    </row>
    <row r="3580">
      <c r="A3580" s="167" t="s">
        <v>600</v>
      </c>
      <c r="B3580" s="243" t="s">
        <v>271</v>
      </c>
      <c r="C3580" s="53"/>
      <c r="D3580" s="244" t="s">
        <v>236</v>
      </c>
      <c r="E3580" s="53"/>
      <c r="F3580" s="53"/>
      <c r="G3580" s="190" t="s">
        <v>167</v>
      </c>
      <c r="H3580" s="28">
        <v>1.0</v>
      </c>
      <c r="I3580" s="190" t="s">
        <v>7</v>
      </c>
      <c r="J3580" s="191"/>
      <c r="K3580" s="190" t="s">
        <v>7</v>
      </c>
      <c r="L3580" s="191"/>
      <c r="M3580" s="53"/>
      <c r="N3580" s="53"/>
      <c r="O3580" s="53"/>
    </row>
    <row r="3581">
      <c r="A3581" s="167" t="s">
        <v>600</v>
      </c>
      <c r="B3581" s="243" t="s">
        <v>271</v>
      </c>
      <c r="C3581" s="53"/>
      <c r="D3581" s="244" t="s">
        <v>236</v>
      </c>
      <c r="E3581" s="53"/>
      <c r="F3581" s="53"/>
      <c r="G3581" s="190" t="s">
        <v>20</v>
      </c>
      <c r="H3581" s="28">
        <v>1.0</v>
      </c>
      <c r="I3581" s="190" t="s">
        <v>7</v>
      </c>
      <c r="J3581" s="191"/>
      <c r="K3581" s="190" t="s">
        <v>7</v>
      </c>
      <c r="L3581" s="191"/>
      <c r="M3581" s="53"/>
      <c r="N3581" s="53"/>
      <c r="O3581" s="53"/>
    </row>
    <row r="3582">
      <c r="A3582" s="167" t="s">
        <v>600</v>
      </c>
      <c r="B3582" s="243" t="s">
        <v>267</v>
      </c>
      <c r="C3582" s="53"/>
      <c r="D3582" s="245" t="s">
        <v>236</v>
      </c>
      <c r="E3582" s="53"/>
      <c r="F3582" s="53"/>
      <c r="G3582" s="190" t="s">
        <v>21</v>
      </c>
      <c r="H3582" s="28">
        <v>1.0</v>
      </c>
      <c r="I3582" s="243" t="s">
        <v>4</v>
      </c>
      <c r="J3582" s="192">
        <v>1505.0</v>
      </c>
      <c r="K3582" s="243" t="s">
        <v>4</v>
      </c>
      <c r="L3582" s="192">
        <v>1505.0</v>
      </c>
      <c r="M3582" s="53"/>
      <c r="N3582" s="53"/>
      <c r="O3582" s="53"/>
    </row>
    <row r="3583">
      <c r="A3583" s="167" t="s">
        <v>600</v>
      </c>
      <c r="B3583" s="243" t="s">
        <v>267</v>
      </c>
      <c r="C3583" s="53"/>
      <c r="D3583" s="245" t="s">
        <v>236</v>
      </c>
      <c r="E3583" s="53"/>
      <c r="F3583" s="53"/>
      <c r="G3583" s="190" t="s">
        <v>13</v>
      </c>
      <c r="H3583" s="28">
        <v>1.0</v>
      </c>
      <c r="I3583" s="190" t="s">
        <v>4</v>
      </c>
      <c r="J3583" s="191"/>
      <c r="K3583" s="190" t="s">
        <v>4</v>
      </c>
      <c r="L3583" s="191"/>
      <c r="M3583" s="53"/>
      <c r="N3583" s="53"/>
      <c r="O3583" s="53"/>
    </row>
    <row r="3584">
      <c r="A3584" s="167" t="s">
        <v>600</v>
      </c>
      <c r="B3584" s="243" t="s">
        <v>267</v>
      </c>
      <c r="C3584" s="53"/>
      <c r="D3584" s="245" t="s">
        <v>236</v>
      </c>
      <c r="E3584" s="53"/>
      <c r="F3584" s="53"/>
      <c r="G3584" s="190" t="s">
        <v>14</v>
      </c>
      <c r="H3584" s="28">
        <v>1.0</v>
      </c>
      <c r="I3584" s="190" t="s">
        <v>4</v>
      </c>
      <c r="J3584" s="191"/>
      <c r="K3584" s="190" t="s">
        <v>4</v>
      </c>
      <c r="L3584" s="191"/>
      <c r="M3584" s="53"/>
      <c r="N3584" s="53"/>
      <c r="O3584" s="53"/>
    </row>
    <row r="3585">
      <c r="A3585" s="167" t="s">
        <v>600</v>
      </c>
      <c r="B3585" s="243" t="s">
        <v>267</v>
      </c>
      <c r="C3585" s="53"/>
      <c r="D3585" s="245" t="s">
        <v>236</v>
      </c>
      <c r="E3585" s="53"/>
      <c r="F3585" s="53"/>
      <c r="G3585" s="190" t="s">
        <v>15</v>
      </c>
      <c r="H3585" s="28">
        <v>1.0</v>
      </c>
      <c r="I3585" s="190" t="s">
        <v>4</v>
      </c>
      <c r="J3585" s="191"/>
      <c r="K3585" s="190" t="s">
        <v>4</v>
      </c>
      <c r="L3585" s="191"/>
      <c r="M3585" s="53"/>
      <c r="N3585" s="53"/>
      <c r="O3585" s="53"/>
    </row>
    <row r="3586">
      <c r="A3586" s="167" t="s">
        <v>600</v>
      </c>
      <c r="B3586" s="243" t="s">
        <v>267</v>
      </c>
      <c r="C3586" s="53"/>
      <c r="D3586" s="245" t="s">
        <v>236</v>
      </c>
      <c r="E3586" s="53"/>
      <c r="F3586" s="53"/>
      <c r="G3586" s="190" t="s">
        <v>16</v>
      </c>
      <c r="H3586" s="28">
        <v>1.0</v>
      </c>
      <c r="I3586" s="190" t="s">
        <v>4</v>
      </c>
      <c r="J3586" s="191"/>
      <c r="K3586" s="190" t="s">
        <v>4</v>
      </c>
      <c r="L3586" s="191"/>
      <c r="M3586" s="53"/>
      <c r="N3586" s="53"/>
      <c r="O3586" s="53"/>
    </row>
    <row r="3587">
      <c r="A3587" s="167" t="s">
        <v>600</v>
      </c>
      <c r="B3587" s="243" t="s">
        <v>267</v>
      </c>
      <c r="C3587" s="53"/>
      <c r="D3587" s="245" t="s">
        <v>236</v>
      </c>
      <c r="E3587" s="53"/>
      <c r="F3587" s="53"/>
      <c r="G3587" s="190" t="s">
        <v>17</v>
      </c>
      <c r="H3587" s="28">
        <v>1.0</v>
      </c>
      <c r="I3587" s="190" t="s">
        <v>4</v>
      </c>
      <c r="J3587" s="191"/>
      <c r="K3587" s="190" t="s">
        <v>4</v>
      </c>
      <c r="L3587" s="191"/>
      <c r="M3587" s="53"/>
      <c r="N3587" s="53"/>
      <c r="O3587" s="53"/>
    </row>
    <row r="3588">
      <c r="A3588" s="167" t="s">
        <v>600</v>
      </c>
      <c r="B3588" s="243" t="s">
        <v>267</v>
      </c>
      <c r="C3588" s="53"/>
      <c r="D3588" s="245" t="s">
        <v>236</v>
      </c>
      <c r="E3588" s="53"/>
      <c r="F3588" s="53"/>
      <c r="G3588" s="190" t="s">
        <v>18</v>
      </c>
      <c r="H3588" s="28">
        <v>1.0</v>
      </c>
      <c r="I3588" s="190" t="s">
        <v>4</v>
      </c>
      <c r="J3588" s="191"/>
      <c r="K3588" s="190" t="s">
        <v>4</v>
      </c>
      <c r="L3588" s="191"/>
      <c r="M3588" s="53"/>
      <c r="N3588" s="53"/>
      <c r="O3588" s="53"/>
    </row>
    <row r="3589">
      <c r="A3589" s="167" t="s">
        <v>600</v>
      </c>
      <c r="B3589" s="243" t="s">
        <v>267</v>
      </c>
      <c r="C3589" s="53"/>
      <c r="D3589" s="245" t="s">
        <v>236</v>
      </c>
      <c r="E3589" s="53"/>
      <c r="F3589" s="53"/>
      <c r="G3589" s="190" t="s">
        <v>19</v>
      </c>
      <c r="H3589" s="28">
        <v>1.0</v>
      </c>
      <c r="I3589" s="190" t="s">
        <v>4</v>
      </c>
      <c r="J3589" s="191"/>
      <c r="K3589" s="190" t="s">
        <v>4</v>
      </c>
      <c r="L3589" s="191"/>
      <c r="M3589" s="53"/>
      <c r="N3589" s="53"/>
      <c r="O3589" s="53"/>
    </row>
    <row r="3590">
      <c r="A3590" s="167" t="s">
        <v>600</v>
      </c>
      <c r="B3590" s="243" t="s">
        <v>267</v>
      </c>
      <c r="C3590" s="53"/>
      <c r="D3590" s="245" t="s">
        <v>236</v>
      </c>
      <c r="E3590" s="53"/>
      <c r="F3590" s="53"/>
      <c r="G3590" s="190" t="s">
        <v>20</v>
      </c>
      <c r="H3590" s="28">
        <v>1.0</v>
      </c>
      <c r="I3590" s="190" t="s">
        <v>4</v>
      </c>
      <c r="J3590" s="191"/>
      <c r="K3590" s="190" t="s">
        <v>4</v>
      </c>
      <c r="L3590" s="191"/>
      <c r="M3590" s="53"/>
      <c r="N3590" s="53"/>
      <c r="O3590" s="53"/>
    </row>
    <row r="3591">
      <c r="A3591" s="167" t="s">
        <v>600</v>
      </c>
      <c r="B3591" s="243" t="s">
        <v>267</v>
      </c>
      <c r="C3591" s="53"/>
      <c r="D3591" s="245" t="s">
        <v>236</v>
      </c>
      <c r="E3591" s="53"/>
      <c r="F3591" s="53"/>
      <c r="G3591" s="190" t="s">
        <v>21</v>
      </c>
      <c r="H3591" s="28">
        <v>1.0</v>
      </c>
      <c r="I3591" s="190" t="s">
        <v>7</v>
      </c>
      <c r="J3591" s="191"/>
      <c r="K3591" s="190" t="s">
        <v>7</v>
      </c>
      <c r="L3591" s="191"/>
      <c r="M3591" s="53"/>
      <c r="N3591" s="53"/>
      <c r="O3591" s="53"/>
    </row>
    <row r="3592">
      <c r="A3592" s="167" t="s">
        <v>600</v>
      </c>
      <c r="B3592" s="243" t="s">
        <v>267</v>
      </c>
      <c r="C3592" s="53"/>
      <c r="D3592" s="245" t="s">
        <v>236</v>
      </c>
      <c r="E3592" s="53"/>
      <c r="F3592" s="53"/>
      <c r="G3592" s="190" t="s">
        <v>161</v>
      </c>
      <c r="H3592" s="28">
        <v>1.0</v>
      </c>
      <c r="I3592" s="190" t="s">
        <v>7</v>
      </c>
      <c r="J3592" s="191"/>
      <c r="K3592" s="190" t="s">
        <v>7</v>
      </c>
      <c r="L3592" s="191"/>
      <c r="M3592" s="53"/>
      <c r="N3592" s="53"/>
      <c r="O3592" s="53"/>
    </row>
    <row r="3593">
      <c r="A3593" s="167" t="s">
        <v>600</v>
      </c>
      <c r="B3593" s="243" t="s">
        <v>267</v>
      </c>
      <c r="C3593" s="53"/>
      <c r="D3593" s="245" t="s">
        <v>236</v>
      </c>
      <c r="E3593" s="53"/>
      <c r="F3593" s="53"/>
      <c r="G3593" s="190" t="s">
        <v>162</v>
      </c>
      <c r="H3593" s="28">
        <v>1.0</v>
      </c>
      <c r="I3593" s="190" t="s">
        <v>7</v>
      </c>
      <c r="J3593" s="191"/>
      <c r="K3593" s="190" t="s">
        <v>7</v>
      </c>
      <c r="L3593" s="191"/>
      <c r="M3593" s="53"/>
      <c r="N3593" s="53"/>
      <c r="O3593" s="53"/>
    </row>
    <row r="3594">
      <c r="A3594" s="167" t="s">
        <v>600</v>
      </c>
      <c r="B3594" s="243" t="s">
        <v>267</v>
      </c>
      <c r="C3594" s="53"/>
      <c r="D3594" s="245" t="s">
        <v>236</v>
      </c>
      <c r="E3594" s="53"/>
      <c r="F3594" s="53"/>
      <c r="G3594" s="190" t="s">
        <v>163</v>
      </c>
      <c r="H3594" s="28">
        <v>1.0</v>
      </c>
      <c r="I3594" s="190" t="s">
        <v>7</v>
      </c>
      <c r="J3594" s="191"/>
      <c r="K3594" s="190" t="s">
        <v>7</v>
      </c>
      <c r="L3594" s="191"/>
      <c r="M3594" s="53"/>
      <c r="N3594" s="53"/>
      <c r="O3594" s="53"/>
    </row>
    <row r="3595">
      <c r="A3595" s="167" t="s">
        <v>600</v>
      </c>
      <c r="B3595" s="243" t="s">
        <v>267</v>
      </c>
      <c r="C3595" s="53"/>
      <c r="D3595" s="245" t="s">
        <v>236</v>
      </c>
      <c r="E3595" s="53"/>
      <c r="F3595" s="53"/>
      <c r="G3595" s="190" t="s">
        <v>164</v>
      </c>
      <c r="H3595" s="28">
        <v>1.0</v>
      </c>
      <c r="I3595" s="190" t="s">
        <v>7</v>
      </c>
      <c r="J3595" s="191"/>
      <c r="K3595" s="190" t="s">
        <v>7</v>
      </c>
      <c r="L3595" s="191"/>
      <c r="M3595" s="53"/>
      <c r="N3595" s="53"/>
      <c r="O3595" s="53"/>
    </row>
    <row r="3596">
      <c r="A3596" s="167" t="s">
        <v>600</v>
      </c>
      <c r="B3596" s="243" t="s">
        <v>267</v>
      </c>
      <c r="C3596" s="53"/>
      <c r="D3596" s="245" t="s">
        <v>236</v>
      </c>
      <c r="E3596" s="53"/>
      <c r="F3596" s="53"/>
      <c r="G3596" s="190" t="s">
        <v>165</v>
      </c>
      <c r="H3596" s="28">
        <v>1.0</v>
      </c>
      <c r="I3596" s="190" t="s">
        <v>7</v>
      </c>
      <c r="J3596" s="191"/>
      <c r="K3596" s="190" t="s">
        <v>7</v>
      </c>
      <c r="L3596" s="191"/>
      <c r="M3596" s="53"/>
      <c r="N3596" s="53"/>
      <c r="O3596" s="53"/>
    </row>
    <row r="3597">
      <c r="A3597" s="167" t="s">
        <v>600</v>
      </c>
      <c r="B3597" s="243" t="s">
        <v>267</v>
      </c>
      <c r="C3597" s="53"/>
      <c r="D3597" s="245" t="s">
        <v>236</v>
      </c>
      <c r="E3597" s="53"/>
      <c r="F3597" s="53"/>
      <c r="G3597" s="190" t="s">
        <v>166</v>
      </c>
      <c r="H3597" s="28">
        <v>1.0</v>
      </c>
      <c r="I3597" s="190" t="s">
        <v>7</v>
      </c>
      <c r="J3597" s="191"/>
      <c r="K3597" s="190" t="s">
        <v>7</v>
      </c>
      <c r="L3597" s="191"/>
      <c r="M3597" s="53"/>
      <c r="N3597" s="53"/>
      <c r="O3597" s="53"/>
    </row>
    <row r="3598">
      <c r="A3598" s="167" t="s">
        <v>600</v>
      </c>
      <c r="B3598" s="243" t="s">
        <v>267</v>
      </c>
      <c r="C3598" s="53"/>
      <c r="D3598" s="245" t="s">
        <v>236</v>
      </c>
      <c r="E3598" s="53"/>
      <c r="F3598" s="53"/>
      <c r="G3598" s="190" t="s">
        <v>167</v>
      </c>
      <c r="H3598" s="28">
        <v>1.0</v>
      </c>
      <c r="I3598" s="190" t="s">
        <v>7</v>
      </c>
      <c r="J3598" s="191"/>
      <c r="K3598" s="190" t="s">
        <v>7</v>
      </c>
      <c r="L3598" s="191"/>
      <c r="M3598" s="53"/>
      <c r="N3598" s="53"/>
      <c r="O3598" s="53"/>
    </row>
    <row r="3599">
      <c r="A3599" s="167" t="s">
        <v>600</v>
      </c>
      <c r="B3599" s="243" t="s">
        <v>267</v>
      </c>
      <c r="C3599" s="53"/>
      <c r="D3599" s="245" t="s">
        <v>236</v>
      </c>
      <c r="E3599" s="53"/>
      <c r="F3599" s="53"/>
      <c r="G3599" s="190" t="s">
        <v>20</v>
      </c>
      <c r="H3599" s="28">
        <v>1.0</v>
      </c>
      <c r="I3599" s="190" t="s">
        <v>7</v>
      </c>
      <c r="J3599" s="191"/>
      <c r="K3599" s="190" t="s">
        <v>7</v>
      </c>
      <c r="L3599" s="191"/>
      <c r="M3599" s="53"/>
      <c r="N3599" s="53"/>
      <c r="O3599" s="53"/>
    </row>
    <row r="3600">
      <c r="A3600" s="167" t="s">
        <v>600</v>
      </c>
      <c r="B3600" s="243" t="s">
        <v>237</v>
      </c>
      <c r="C3600" s="53"/>
      <c r="D3600" s="245" t="s">
        <v>236</v>
      </c>
      <c r="E3600" s="53"/>
      <c r="F3600" s="53"/>
      <c r="G3600" s="190" t="s">
        <v>21</v>
      </c>
      <c r="H3600" s="28">
        <v>1.0</v>
      </c>
      <c r="I3600" s="243" t="s">
        <v>4</v>
      </c>
      <c r="J3600" s="192">
        <v>2461.0</v>
      </c>
      <c r="K3600" s="243" t="s">
        <v>4</v>
      </c>
      <c r="L3600" s="192">
        <v>2461.0</v>
      </c>
      <c r="M3600" s="53"/>
      <c r="N3600" s="53"/>
      <c r="O3600" s="53"/>
    </row>
    <row r="3601">
      <c r="A3601" s="167" t="s">
        <v>600</v>
      </c>
      <c r="B3601" s="243" t="s">
        <v>237</v>
      </c>
      <c r="C3601" s="53"/>
      <c r="D3601" s="245" t="s">
        <v>236</v>
      </c>
      <c r="E3601" s="53"/>
      <c r="F3601" s="53"/>
      <c r="G3601" s="190" t="s">
        <v>13</v>
      </c>
      <c r="H3601" s="28">
        <v>1.0</v>
      </c>
      <c r="I3601" s="190" t="s">
        <v>4</v>
      </c>
      <c r="J3601" s="191"/>
      <c r="K3601" s="190" t="s">
        <v>4</v>
      </c>
      <c r="L3601" s="191"/>
      <c r="M3601" s="53"/>
      <c r="N3601" s="53"/>
      <c r="O3601" s="53"/>
    </row>
    <row r="3602">
      <c r="A3602" s="167" t="s">
        <v>600</v>
      </c>
      <c r="B3602" s="243" t="s">
        <v>237</v>
      </c>
      <c r="C3602" s="53"/>
      <c r="D3602" s="245" t="s">
        <v>236</v>
      </c>
      <c r="E3602" s="53"/>
      <c r="F3602" s="53"/>
      <c r="G3602" s="190" t="s">
        <v>14</v>
      </c>
      <c r="H3602" s="28">
        <v>1.0</v>
      </c>
      <c r="I3602" s="190" t="s">
        <v>4</v>
      </c>
      <c r="J3602" s="191"/>
      <c r="K3602" s="190" t="s">
        <v>4</v>
      </c>
      <c r="L3602" s="191"/>
      <c r="M3602" s="53"/>
      <c r="N3602" s="53"/>
      <c r="O3602" s="53"/>
    </row>
    <row r="3603">
      <c r="A3603" s="167" t="s">
        <v>600</v>
      </c>
      <c r="B3603" s="243" t="s">
        <v>237</v>
      </c>
      <c r="C3603" s="53"/>
      <c r="D3603" s="245" t="s">
        <v>236</v>
      </c>
      <c r="E3603" s="53"/>
      <c r="F3603" s="53"/>
      <c r="G3603" s="190" t="s">
        <v>15</v>
      </c>
      <c r="H3603" s="28">
        <v>1.0</v>
      </c>
      <c r="I3603" s="190" t="s">
        <v>4</v>
      </c>
      <c r="J3603" s="191"/>
      <c r="K3603" s="190" t="s">
        <v>4</v>
      </c>
      <c r="L3603" s="191"/>
      <c r="M3603" s="53"/>
      <c r="N3603" s="53"/>
      <c r="O3603" s="53"/>
    </row>
    <row r="3604">
      <c r="A3604" s="167" t="s">
        <v>600</v>
      </c>
      <c r="B3604" s="243" t="s">
        <v>237</v>
      </c>
      <c r="C3604" s="53"/>
      <c r="D3604" s="245" t="s">
        <v>236</v>
      </c>
      <c r="E3604" s="53"/>
      <c r="F3604" s="53"/>
      <c r="G3604" s="190" t="s">
        <v>16</v>
      </c>
      <c r="H3604" s="28">
        <v>1.0</v>
      </c>
      <c r="I3604" s="190" t="s">
        <v>4</v>
      </c>
      <c r="J3604" s="191"/>
      <c r="K3604" s="190" t="s">
        <v>4</v>
      </c>
      <c r="L3604" s="191"/>
      <c r="M3604" s="53"/>
      <c r="N3604" s="53"/>
      <c r="O3604" s="53"/>
    </row>
    <row r="3605">
      <c r="A3605" s="167" t="s">
        <v>600</v>
      </c>
      <c r="B3605" s="243" t="s">
        <v>237</v>
      </c>
      <c r="C3605" s="53"/>
      <c r="D3605" s="245" t="s">
        <v>236</v>
      </c>
      <c r="E3605" s="53"/>
      <c r="F3605" s="53"/>
      <c r="G3605" s="190" t="s">
        <v>17</v>
      </c>
      <c r="H3605" s="28">
        <v>1.0</v>
      </c>
      <c r="I3605" s="190" t="s">
        <v>4</v>
      </c>
      <c r="J3605" s="191"/>
      <c r="K3605" s="190" t="s">
        <v>4</v>
      </c>
      <c r="L3605" s="191"/>
      <c r="M3605" s="53"/>
      <c r="N3605" s="53"/>
      <c r="O3605" s="53"/>
    </row>
    <row r="3606">
      <c r="A3606" s="167" t="s">
        <v>600</v>
      </c>
      <c r="B3606" s="243" t="s">
        <v>237</v>
      </c>
      <c r="C3606" s="53"/>
      <c r="D3606" s="245" t="s">
        <v>236</v>
      </c>
      <c r="E3606" s="53"/>
      <c r="F3606" s="53"/>
      <c r="G3606" s="190" t="s">
        <v>18</v>
      </c>
      <c r="H3606" s="28">
        <v>1.0</v>
      </c>
      <c r="I3606" s="190" t="s">
        <v>4</v>
      </c>
      <c r="J3606" s="191"/>
      <c r="K3606" s="190" t="s">
        <v>4</v>
      </c>
      <c r="L3606" s="191"/>
      <c r="M3606" s="53"/>
      <c r="N3606" s="53"/>
      <c r="O3606" s="53"/>
    </row>
    <row r="3607">
      <c r="A3607" s="167" t="s">
        <v>600</v>
      </c>
      <c r="B3607" s="243" t="s">
        <v>237</v>
      </c>
      <c r="C3607" s="53"/>
      <c r="D3607" s="245" t="s">
        <v>236</v>
      </c>
      <c r="E3607" s="53"/>
      <c r="F3607" s="53"/>
      <c r="G3607" s="190" t="s">
        <v>19</v>
      </c>
      <c r="H3607" s="28">
        <v>1.0</v>
      </c>
      <c r="I3607" s="190" t="s">
        <v>4</v>
      </c>
      <c r="J3607" s="191"/>
      <c r="K3607" s="190" t="s">
        <v>4</v>
      </c>
      <c r="L3607" s="191"/>
      <c r="M3607" s="53"/>
      <c r="N3607" s="53"/>
      <c r="O3607" s="53"/>
    </row>
    <row r="3608">
      <c r="A3608" s="167" t="s">
        <v>600</v>
      </c>
      <c r="B3608" s="243" t="s">
        <v>237</v>
      </c>
      <c r="C3608" s="53"/>
      <c r="D3608" s="245" t="s">
        <v>236</v>
      </c>
      <c r="E3608" s="53"/>
      <c r="F3608" s="53"/>
      <c r="G3608" s="190" t="s">
        <v>20</v>
      </c>
      <c r="H3608" s="28">
        <v>1.0</v>
      </c>
      <c r="I3608" s="190" t="s">
        <v>4</v>
      </c>
      <c r="J3608" s="191"/>
      <c r="K3608" s="190" t="s">
        <v>4</v>
      </c>
      <c r="L3608" s="191"/>
      <c r="M3608" s="53"/>
      <c r="N3608" s="53"/>
      <c r="O3608" s="53"/>
    </row>
    <row r="3609">
      <c r="A3609" s="167" t="s">
        <v>600</v>
      </c>
      <c r="B3609" s="243" t="s">
        <v>237</v>
      </c>
      <c r="C3609" s="53"/>
      <c r="D3609" s="245" t="s">
        <v>236</v>
      </c>
      <c r="E3609" s="53"/>
      <c r="F3609" s="53"/>
      <c r="G3609" s="190" t="s">
        <v>21</v>
      </c>
      <c r="H3609" s="28">
        <v>1.0</v>
      </c>
      <c r="I3609" s="190" t="s">
        <v>7</v>
      </c>
      <c r="J3609" s="191"/>
      <c r="K3609" s="190" t="s">
        <v>7</v>
      </c>
      <c r="L3609" s="191"/>
      <c r="M3609" s="53"/>
      <c r="N3609" s="53"/>
      <c r="O3609" s="53"/>
    </row>
    <row r="3610">
      <c r="A3610" s="167" t="s">
        <v>600</v>
      </c>
      <c r="B3610" s="243" t="s">
        <v>237</v>
      </c>
      <c r="C3610" s="53"/>
      <c r="D3610" s="245" t="s">
        <v>236</v>
      </c>
      <c r="E3610" s="53"/>
      <c r="F3610" s="53"/>
      <c r="G3610" s="190" t="s">
        <v>161</v>
      </c>
      <c r="H3610" s="28">
        <v>1.0</v>
      </c>
      <c r="I3610" s="190" t="s">
        <v>7</v>
      </c>
      <c r="J3610" s="191"/>
      <c r="K3610" s="190" t="s">
        <v>7</v>
      </c>
      <c r="L3610" s="191"/>
      <c r="M3610" s="53"/>
      <c r="N3610" s="53"/>
      <c r="O3610" s="53"/>
    </row>
    <row r="3611">
      <c r="A3611" s="167" t="s">
        <v>600</v>
      </c>
      <c r="B3611" s="243" t="s">
        <v>237</v>
      </c>
      <c r="C3611" s="53"/>
      <c r="D3611" s="245" t="s">
        <v>236</v>
      </c>
      <c r="E3611" s="53"/>
      <c r="F3611" s="53"/>
      <c r="G3611" s="190" t="s">
        <v>162</v>
      </c>
      <c r="H3611" s="28">
        <v>1.0</v>
      </c>
      <c r="I3611" s="190" t="s">
        <v>7</v>
      </c>
      <c r="J3611" s="191"/>
      <c r="K3611" s="190" t="s">
        <v>7</v>
      </c>
      <c r="L3611" s="191"/>
      <c r="M3611" s="53"/>
      <c r="N3611" s="53"/>
      <c r="O3611" s="53"/>
    </row>
    <row r="3612">
      <c r="A3612" s="167" t="s">
        <v>600</v>
      </c>
      <c r="B3612" s="243" t="s">
        <v>237</v>
      </c>
      <c r="C3612" s="53"/>
      <c r="D3612" s="245" t="s">
        <v>236</v>
      </c>
      <c r="E3612" s="53"/>
      <c r="F3612" s="53"/>
      <c r="G3612" s="190" t="s">
        <v>163</v>
      </c>
      <c r="H3612" s="28">
        <v>1.0</v>
      </c>
      <c r="I3612" s="190" t="s">
        <v>7</v>
      </c>
      <c r="J3612" s="191"/>
      <c r="K3612" s="190" t="s">
        <v>7</v>
      </c>
      <c r="L3612" s="191"/>
      <c r="M3612" s="53"/>
      <c r="N3612" s="53"/>
      <c r="O3612" s="53"/>
    </row>
    <row r="3613">
      <c r="A3613" s="167" t="s">
        <v>600</v>
      </c>
      <c r="B3613" s="243" t="s">
        <v>237</v>
      </c>
      <c r="C3613" s="53"/>
      <c r="D3613" s="245" t="s">
        <v>236</v>
      </c>
      <c r="E3613" s="53"/>
      <c r="F3613" s="53"/>
      <c r="G3613" s="190" t="s">
        <v>164</v>
      </c>
      <c r="H3613" s="28">
        <v>1.0</v>
      </c>
      <c r="I3613" s="190" t="s">
        <v>7</v>
      </c>
      <c r="J3613" s="191"/>
      <c r="K3613" s="190" t="s">
        <v>7</v>
      </c>
      <c r="L3613" s="191"/>
      <c r="M3613" s="53"/>
      <c r="N3613" s="53"/>
      <c r="O3613" s="53"/>
    </row>
    <row r="3614">
      <c r="A3614" s="167" t="s">
        <v>600</v>
      </c>
      <c r="B3614" s="243" t="s">
        <v>237</v>
      </c>
      <c r="C3614" s="53"/>
      <c r="D3614" s="245" t="s">
        <v>236</v>
      </c>
      <c r="E3614" s="53"/>
      <c r="F3614" s="53"/>
      <c r="G3614" s="190" t="s">
        <v>165</v>
      </c>
      <c r="H3614" s="28">
        <v>1.0</v>
      </c>
      <c r="I3614" s="190" t="s">
        <v>7</v>
      </c>
      <c r="J3614" s="191"/>
      <c r="K3614" s="190" t="s">
        <v>7</v>
      </c>
      <c r="L3614" s="191"/>
      <c r="M3614" s="53"/>
      <c r="N3614" s="53"/>
      <c r="O3614" s="53"/>
    </row>
    <row r="3615">
      <c r="A3615" s="167" t="s">
        <v>600</v>
      </c>
      <c r="B3615" s="243" t="s">
        <v>237</v>
      </c>
      <c r="C3615" s="53"/>
      <c r="D3615" s="245" t="s">
        <v>236</v>
      </c>
      <c r="E3615" s="53"/>
      <c r="F3615" s="53"/>
      <c r="G3615" s="190" t="s">
        <v>166</v>
      </c>
      <c r="H3615" s="28">
        <v>1.0</v>
      </c>
      <c r="I3615" s="190" t="s">
        <v>7</v>
      </c>
      <c r="J3615" s="191"/>
      <c r="K3615" s="190" t="s">
        <v>7</v>
      </c>
      <c r="L3615" s="191"/>
      <c r="M3615" s="53"/>
      <c r="N3615" s="53"/>
      <c r="O3615" s="53"/>
    </row>
    <row r="3616">
      <c r="A3616" s="167" t="s">
        <v>600</v>
      </c>
      <c r="B3616" s="243" t="s">
        <v>237</v>
      </c>
      <c r="C3616" s="53"/>
      <c r="D3616" s="245" t="s">
        <v>236</v>
      </c>
      <c r="E3616" s="53"/>
      <c r="F3616" s="53"/>
      <c r="G3616" s="190" t="s">
        <v>167</v>
      </c>
      <c r="H3616" s="28">
        <v>1.0</v>
      </c>
      <c r="I3616" s="190" t="s">
        <v>7</v>
      </c>
      <c r="J3616" s="191"/>
      <c r="K3616" s="190" t="s">
        <v>7</v>
      </c>
      <c r="L3616" s="191"/>
      <c r="M3616" s="53"/>
      <c r="N3616" s="53"/>
      <c r="O3616" s="53"/>
    </row>
    <row r="3617">
      <c r="A3617" s="167" t="s">
        <v>600</v>
      </c>
      <c r="B3617" s="243" t="s">
        <v>237</v>
      </c>
      <c r="C3617" s="53"/>
      <c r="D3617" s="245" t="s">
        <v>236</v>
      </c>
      <c r="E3617" s="53"/>
      <c r="F3617" s="53"/>
      <c r="G3617" s="190" t="s">
        <v>20</v>
      </c>
      <c r="H3617" s="28">
        <v>1.0</v>
      </c>
      <c r="I3617" s="190" t="s">
        <v>7</v>
      </c>
      <c r="J3617" s="191"/>
      <c r="K3617" s="190" t="s">
        <v>7</v>
      </c>
      <c r="L3617" s="191"/>
      <c r="M3617" s="53"/>
      <c r="N3617" s="53"/>
      <c r="O3617" s="53"/>
    </row>
    <row r="3618">
      <c r="A3618" s="167" t="s">
        <v>600</v>
      </c>
      <c r="B3618" s="243" t="s">
        <v>273</v>
      </c>
      <c r="C3618" s="53"/>
      <c r="D3618" s="245" t="s">
        <v>236</v>
      </c>
      <c r="E3618" s="53"/>
      <c r="F3618" s="53"/>
      <c r="G3618" s="190" t="s">
        <v>21</v>
      </c>
      <c r="H3618" s="28">
        <v>1.0</v>
      </c>
      <c r="I3618" s="243" t="s">
        <v>4</v>
      </c>
      <c r="J3618" s="192">
        <v>130.0</v>
      </c>
      <c r="K3618" s="243" t="s">
        <v>4</v>
      </c>
      <c r="L3618" s="192">
        <v>130.0</v>
      </c>
      <c r="M3618" s="53"/>
      <c r="N3618" s="53"/>
      <c r="O3618" s="53"/>
    </row>
    <row r="3619">
      <c r="A3619" s="167" t="s">
        <v>600</v>
      </c>
      <c r="B3619" s="243" t="s">
        <v>273</v>
      </c>
      <c r="C3619" s="53"/>
      <c r="D3619" s="245" t="s">
        <v>236</v>
      </c>
      <c r="E3619" s="53"/>
      <c r="F3619" s="53"/>
      <c r="G3619" s="190" t="s">
        <v>13</v>
      </c>
      <c r="H3619" s="28">
        <v>1.0</v>
      </c>
      <c r="I3619" s="190" t="s">
        <v>4</v>
      </c>
      <c r="J3619" s="191"/>
      <c r="K3619" s="190" t="s">
        <v>4</v>
      </c>
      <c r="L3619" s="191"/>
      <c r="M3619" s="53"/>
      <c r="N3619" s="53"/>
      <c r="O3619" s="53"/>
    </row>
    <row r="3620">
      <c r="A3620" s="167" t="s">
        <v>600</v>
      </c>
      <c r="B3620" s="243" t="s">
        <v>273</v>
      </c>
      <c r="C3620" s="53"/>
      <c r="D3620" s="245" t="s">
        <v>236</v>
      </c>
      <c r="E3620" s="53"/>
      <c r="F3620" s="53"/>
      <c r="G3620" s="190" t="s">
        <v>14</v>
      </c>
      <c r="H3620" s="28">
        <v>1.0</v>
      </c>
      <c r="I3620" s="190" t="s">
        <v>4</v>
      </c>
      <c r="J3620" s="191"/>
      <c r="K3620" s="190" t="s">
        <v>4</v>
      </c>
      <c r="L3620" s="191"/>
      <c r="M3620" s="53"/>
      <c r="N3620" s="53"/>
      <c r="O3620" s="53"/>
    </row>
    <row r="3621">
      <c r="A3621" s="167" t="s">
        <v>600</v>
      </c>
      <c r="B3621" s="243" t="s">
        <v>273</v>
      </c>
      <c r="C3621" s="53"/>
      <c r="D3621" s="245" t="s">
        <v>236</v>
      </c>
      <c r="E3621" s="53"/>
      <c r="F3621" s="53"/>
      <c r="G3621" s="190" t="s">
        <v>15</v>
      </c>
      <c r="H3621" s="28">
        <v>1.0</v>
      </c>
      <c r="I3621" s="190" t="s">
        <v>4</v>
      </c>
      <c r="J3621" s="191"/>
      <c r="K3621" s="190" t="s">
        <v>4</v>
      </c>
      <c r="L3621" s="191"/>
      <c r="M3621" s="53"/>
      <c r="N3621" s="53"/>
      <c r="O3621" s="53"/>
    </row>
    <row r="3622">
      <c r="A3622" s="167" t="s">
        <v>600</v>
      </c>
      <c r="B3622" s="243" t="s">
        <v>273</v>
      </c>
      <c r="C3622" s="53"/>
      <c r="D3622" s="245" t="s">
        <v>236</v>
      </c>
      <c r="E3622" s="53"/>
      <c r="F3622" s="53"/>
      <c r="G3622" s="190" t="s">
        <v>16</v>
      </c>
      <c r="H3622" s="28">
        <v>1.0</v>
      </c>
      <c r="I3622" s="190" t="s">
        <v>4</v>
      </c>
      <c r="J3622" s="191"/>
      <c r="K3622" s="190" t="s">
        <v>4</v>
      </c>
      <c r="L3622" s="191"/>
      <c r="M3622" s="53"/>
      <c r="N3622" s="53"/>
      <c r="O3622" s="53"/>
    </row>
    <row r="3623">
      <c r="A3623" s="167" t="s">
        <v>600</v>
      </c>
      <c r="B3623" s="243" t="s">
        <v>273</v>
      </c>
      <c r="C3623" s="53"/>
      <c r="D3623" s="245" t="s">
        <v>236</v>
      </c>
      <c r="E3623" s="53"/>
      <c r="F3623" s="53"/>
      <c r="G3623" s="190" t="s">
        <v>17</v>
      </c>
      <c r="H3623" s="28">
        <v>1.0</v>
      </c>
      <c r="I3623" s="190" t="s">
        <v>4</v>
      </c>
      <c r="J3623" s="191"/>
      <c r="K3623" s="190" t="s">
        <v>4</v>
      </c>
      <c r="L3623" s="191"/>
      <c r="M3623" s="53"/>
      <c r="N3623" s="53"/>
      <c r="O3623" s="53"/>
    </row>
    <row r="3624">
      <c r="A3624" s="167" t="s">
        <v>600</v>
      </c>
      <c r="B3624" s="243" t="s">
        <v>273</v>
      </c>
      <c r="C3624" s="53"/>
      <c r="D3624" s="245" t="s">
        <v>236</v>
      </c>
      <c r="E3624" s="53"/>
      <c r="F3624" s="53"/>
      <c r="G3624" s="190" t="s">
        <v>18</v>
      </c>
      <c r="H3624" s="28">
        <v>1.0</v>
      </c>
      <c r="I3624" s="190" t="s">
        <v>4</v>
      </c>
      <c r="J3624" s="191"/>
      <c r="K3624" s="190" t="s">
        <v>4</v>
      </c>
      <c r="L3624" s="191"/>
      <c r="M3624" s="53"/>
      <c r="N3624" s="53"/>
      <c r="O3624" s="53"/>
    </row>
    <row r="3625">
      <c r="A3625" s="167" t="s">
        <v>600</v>
      </c>
      <c r="B3625" s="243" t="s">
        <v>273</v>
      </c>
      <c r="C3625" s="53"/>
      <c r="D3625" s="245" t="s">
        <v>236</v>
      </c>
      <c r="E3625" s="53"/>
      <c r="F3625" s="53"/>
      <c r="G3625" s="190" t="s">
        <v>19</v>
      </c>
      <c r="H3625" s="28">
        <v>1.0</v>
      </c>
      <c r="I3625" s="190" t="s">
        <v>4</v>
      </c>
      <c r="J3625" s="191"/>
      <c r="K3625" s="190" t="s">
        <v>4</v>
      </c>
      <c r="L3625" s="191"/>
      <c r="M3625" s="53"/>
      <c r="N3625" s="53"/>
      <c r="O3625" s="53"/>
    </row>
    <row r="3626">
      <c r="A3626" s="167" t="s">
        <v>600</v>
      </c>
      <c r="B3626" s="243" t="s">
        <v>273</v>
      </c>
      <c r="C3626" s="53"/>
      <c r="D3626" s="245" t="s">
        <v>236</v>
      </c>
      <c r="E3626" s="53"/>
      <c r="F3626" s="53"/>
      <c r="G3626" s="190" t="s">
        <v>20</v>
      </c>
      <c r="H3626" s="28">
        <v>1.0</v>
      </c>
      <c r="I3626" s="190" t="s">
        <v>4</v>
      </c>
      <c r="J3626" s="191"/>
      <c r="K3626" s="190" t="s">
        <v>4</v>
      </c>
      <c r="L3626" s="191"/>
      <c r="M3626" s="53"/>
      <c r="N3626" s="53"/>
      <c r="O3626" s="53"/>
    </row>
    <row r="3627">
      <c r="A3627" s="167" t="s">
        <v>600</v>
      </c>
      <c r="B3627" s="243" t="s">
        <v>273</v>
      </c>
      <c r="C3627" s="53"/>
      <c r="D3627" s="245" t="s">
        <v>236</v>
      </c>
      <c r="E3627" s="53"/>
      <c r="F3627" s="53"/>
      <c r="G3627" s="190" t="s">
        <v>21</v>
      </c>
      <c r="H3627" s="28">
        <v>1.0</v>
      </c>
      <c r="I3627" s="190" t="s">
        <v>7</v>
      </c>
      <c r="J3627" s="191"/>
      <c r="K3627" s="190" t="s">
        <v>7</v>
      </c>
      <c r="L3627" s="191"/>
      <c r="M3627" s="53"/>
      <c r="N3627" s="53"/>
      <c r="O3627" s="53"/>
    </row>
    <row r="3628">
      <c r="A3628" s="167" t="s">
        <v>600</v>
      </c>
      <c r="B3628" s="243" t="s">
        <v>273</v>
      </c>
      <c r="C3628" s="53"/>
      <c r="D3628" s="245" t="s">
        <v>236</v>
      </c>
      <c r="E3628" s="53"/>
      <c r="F3628" s="53"/>
      <c r="G3628" s="190" t="s">
        <v>161</v>
      </c>
      <c r="H3628" s="28">
        <v>1.0</v>
      </c>
      <c r="I3628" s="190" t="s">
        <v>7</v>
      </c>
      <c r="J3628" s="191"/>
      <c r="K3628" s="190" t="s">
        <v>7</v>
      </c>
      <c r="L3628" s="191"/>
      <c r="M3628" s="53"/>
      <c r="N3628" s="53"/>
      <c r="O3628" s="53"/>
    </row>
    <row r="3629">
      <c r="A3629" s="167" t="s">
        <v>600</v>
      </c>
      <c r="B3629" s="243" t="s">
        <v>273</v>
      </c>
      <c r="C3629" s="53"/>
      <c r="D3629" s="245" t="s">
        <v>236</v>
      </c>
      <c r="E3629" s="53"/>
      <c r="F3629" s="53"/>
      <c r="G3629" s="190" t="s">
        <v>162</v>
      </c>
      <c r="H3629" s="28">
        <v>1.0</v>
      </c>
      <c r="I3629" s="190" t="s">
        <v>7</v>
      </c>
      <c r="J3629" s="191"/>
      <c r="K3629" s="190" t="s">
        <v>7</v>
      </c>
      <c r="L3629" s="191"/>
      <c r="M3629" s="53"/>
      <c r="N3629" s="53"/>
      <c r="O3629" s="53"/>
    </row>
    <row r="3630">
      <c r="A3630" s="167" t="s">
        <v>600</v>
      </c>
      <c r="B3630" s="243" t="s">
        <v>273</v>
      </c>
      <c r="C3630" s="53"/>
      <c r="D3630" s="245" t="s">
        <v>236</v>
      </c>
      <c r="E3630" s="53"/>
      <c r="F3630" s="53"/>
      <c r="G3630" s="190" t="s">
        <v>163</v>
      </c>
      <c r="H3630" s="28">
        <v>1.0</v>
      </c>
      <c r="I3630" s="190" t="s">
        <v>7</v>
      </c>
      <c r="J3630" s="191"/>
      <c r="K3630" s="190" t="s">
        <v>7</v>
      </c>
      <c r="L3630" s="191"/>
      <c r="M3630" s="53"/>
      <c r="N3630" s="53"/>
      <c r="O3630" s="53"/>
    </row>
    <row r="3631">
      <c r="A3631" s="167" t="s">
        <v>600</v>
      </c>
      <c r="B3631" s="243" t="s">
        <v>273</v>
      </c>
      <c r="C3631" s="53"/>
      <c r="D3631" s="245" t="s">
        <v>236</v>
      </c>
      <c r="E3631" s="53"/>
      <c r="F3631" s="53"/>
      <c r="G3631" s="190" t="s">
        <v>164</v>
      </c>
      <c r="H3631" s="28">
        <v>1.0</v>
      </c>
      <c r="I3631" s="190" t="s">
        <v>7</v>
      </c>
      <c r="J3631" s="191"/>
      <c r="K3631" s="190" t="s">
        <v>7</v>
      </c>
      <c r="L3631" s="191"/>
      <c r="M3631" s="53"/>
      <c r="N3631" s="53"/>
      <c r="O3631" s="53"/>
    </row>
    <row r="3632">
      <c r="A3632" s="167" t="s">
        <v>600</v>
      </c>
      <c r="B3632" s="243" t="s">
        <v>273</v>
      </c>
      <c r="C3632" s="53"/>
      <c r="D3632" s="245" t="s">
        <v>236</v>
      </c>
      <c r="E3632" s="53"/>
      <c r="F3632" s="53"/>
      <c r="G3632" s="190" t="s">
        <v>165</v>
      </c>
      <c r="H3632" s="28">
        <v>1.0</v>
      </c>
      <c r="I3632" s="190" t="s">
        <v>7</v>
      </c>
      <c r="J3632" s="191"/>
      <c r="K3632" s="190" t="s">
        <v>7</v>
      </c>
      <c r="L3632" s="191"/>
      <c r="M3632" s="53"/>
      <c r="N3632" s="53"/>
      <c r="O3632" s="53"/>
    </row>
    <row r="3633">
      <c r="A3633" s="167" t="s">
        <v>600</v>
      </c>
      <c r="B3633" s="243" t="s">
        <v>273</v>
      </c>
      <c r="C3633" s="53"/>
      <c r="D3633" s="245" t="s">
        <v>236</v>
      </c>
      <c r="E3633" s="53"/>
      <c r="F3633" s="53"/>
      <c r="G3633" s="190" t="s">
        <v>166</v>
      </c>
      <c r="H3633" s="28">
        <v>1.0</v>
      </c>
      <c r="I3633" s="190" t="s">
        <v>7</v>
      </c>
      <c r="J3633" s="191"/>
      <c r="K3633" s="190" t="s">
        <v>7</v>
      </c>
      <c r="L3633" s="191"/>
      <c r="M3633" s="53"/>
      <c r="N3633" s="53"/>
      <c r="O3633" s="53"/>
    </row>
    <row r="3634">
      <c r="A3634" s="167" t="s">
        <v>600</v>
      </c>
      <c r="B3634" s="243" t="s">
        <v>273</v>
      </c>
      <c r="C3634" s="53"/>
      <c r="D3634" s="245" t="s">
        <v>236</v>
      </c>
      <c r="E3634" s="53"/>
      <c r="F3634" s="53"/>
      <c r="G3634" s="190" t="s">
        <v>167</v>
      </c>
      <c r="H3634" s="28">
        <v>1.0</v>
      </c>
      <c r="I3634" s="190" t="s">
        <v>7</v>
      </c>
      <c r="J3634" s="191"/>
      <c r="K3634" s="190" t="s">
        <v>7</v>
      </c>
      <c r="L3634" s="191"/>
      <c r="M3634" s="53"/>
      <c r="N3634" s="53"/>
      <c r="O3634" s="53"/>
    </row>
    <row r="3635">
      <c r="A3635" s="167" t="s">
        <v>600</v>
      </c>
      <c r="B3635" s="243" t="s">
        <v>273</v>
      </c>
      <c r="C3635" s="53"/>
      <c r="D3635" s="245" t="s">
        <v>236</v>
      </c>
      <c r="E3635" s="53"/>
      <c r="F3635" s="53"/>
      <c r="G3635" s="190" t="s">
        <v>20</v>
      </c>
      <c r="H3635" s="28">
        <v>1.0</v>
      </c>
      <c r="I3635" s="190" t="s">
        <v>7</v>
      </c>
      <c r="J3635" s="191"/>
      <c r="K3635" s="190" t="s">
        <v>7</v>
      </c>
      <c r="L3635" s="191"/>
      <c r="M3635" s="53"/>
      <c r="N3635" s="53"/>
      <c r="O3635" s="53"/>
    </row>
    <row r="3636">
      <c r="A3636" s="167" t="s">
        <v>600</v>
      </c>
      <c r="B3636" s="243" t="s">
        <v>260</v>
      </c>
      <c r="C3636" s="53"/>
      <c r="D3636" s="244" t="s">
        <v>236</v>
      </c>
      <c r="E3636" s="53"/>
      <c r="F3636" s="53"/>
      <c r="G3636" s="190" t="s">
        <v>21</v>
      </c>
      <c r="H3636" s="28">
        <v>1.0</v>
      </c>
      <c r="I3636" s="243" t="s">
        <v>4</v>
      </c>
      <c r="J3636" s="192">
        <v>244.0</v>
      </c>
      <c r="K3636" s="243" t="s">
        <v>4</v>
      </c>
      <c r="L3636" s="192">
        <v>244.0</v>
      </c>
      <c r="M3636" s="53"/>
      <c r="N3636" s="53"/>
      <c r="O3636" s="53"/>
    </row>
    <row r="3637">
      <c r="A3637" s="167" t="s">
        <v>600</v>
      </c>
      <c r="B3637" s="243" t="s">
        <v>260</v>
      </c>
      <c r="C3637" s="53"/>
      <c r="D3637" s="244" t="s">
        <v>236</v>
      </c>
      <c r="E3637" s="53"/>
      <c r="F3637" s="53"/>
      <c r="G3637" s="190" t="s">
        <v>13</v>
      </c>
      <c r="H3637" s="28">
        <v>1.0</v>
      </c>
      <c r="I3637" s="190" t="s">
        <v>4</v>
      </c>
      <c r="J3637" s="191"/>
      <c r="K3637" s="190" t="s">
        <v>4</v>
      </c>
      <c r="L3637" s="191"/>
      <c r="M3637" s="53"/>
      <c r="N3637" s="53"/>
      <c r="O3637" s="53"/>
    </row>
    <row r="3638">
      <c r="A3638" s="167" t="s">
        <v>600</v>
      </c>
      <c r="B3638" s="243" t="s">
        <v>260</v>
      </c>
      <c r="C3638" s="53"/>
      <c r="D3638" s="244" t="s">
        <v>236</v>
      </c>
      <c r="E3638" s="53"/>
      <c r="F3638" s="53"/>
      <c r="G3638" s="190" t="s">
        <v>14</v>
      </c>
      <c r="H3638" s="28">
        <v>1.0</v>
      </c>
      <c r="I3638" s="190" t="s">
        <v>4</v>
      </c>
      <c r="J3638" s="191"/>
      <c r="K3638" s="190" t="s">
        <v>4</v>
      </c>
      <c r="L3638" s="191"/>
      <c r="M3638" s="53"/>
      <c r="N3638" s="53"/>
      <c r="O3638" s="53"/>
    </row>
    <row r="3639">
      <c r="A3639" s="167" t="s">
        <v>600</v>
      </c>
      <c r="B3639" s="243" t="s">
        <v>260</v>
      </c>
      <c r="C3639" s="53"/>
      <c r="D3639" s="244" t="s">
        <v>236</v>
      </c>
      <c r="E3639" s="53"/>
      <c r="F3639" s="53"/>
      <c r="G3639" s="190" t="s">
        <v>15</v>
      </c>
      <c r="H3639" s="28">
        <v>1.0</v>
      </c>
      <c r="I3639" s="190" t="s">
        <v>4</v>
      </c>
      <c r="J3639" s="191"/>
      <c r="K3639" s="190" t="s">
        <v>4</v>
      </c>
      <c r="L3639" s="191"/>
      <c r="M3639" s="53"/>
      <c r="N3639" s="53"/>
      <c r="O3639" s="53"/>
    </row>
    <row r="3640">
      <c r="A3640" s="167" t="s">
        <v>600</v>
      </c>
      <c r="B3640" s="243" t="s">
        <v>260</v>
      </c>
      <c r="C3640" s="53"/>
      <c r="D3640" s="244" t="s">
        <v>236</v>
      </c>
      <c r="E3640" s="53"/>
      <c r="F3640" s="53"/>
      <c r="G3640" s="190" t="s">
        <v>16</v>
      </c>
      <c r="H3640" s="28">
        <v>1.0</v>
      </c>
      <c r="I3640" s="190" t="s">
        <v>4</v>
      </c>
      <c r="J3640" s="191"/>
      <c r="K3640" s="190" t="s">
        <v>4</v>
      </c>
      <c r="L3640" s="191"/>
      <c r="M3640" s="53"/>
      <c r="N3640" s="53"/>
      <c r="O3640" s="53"/>
    </row>
    <row r="3641">
      <c r="A3641" s="167" t="s">
        <v>600</v>
      </c>
      <c r="B3641" s="243" t="s">
        <v>260</v>
      </c>
      <c r="C3641" s="53"/>
      <c r="D3641" s="244" t="s">
        <v>236</v>
      </c>
      <c r="E3641" s="53"/>
      <c r="F3641" s="53"/>
      <c r="G3641" s="190" t="s">
        <v>17</v>
      </c>
      <c r="H3641" s="28">
        <v>1.0</v>
      </c>
      <c r="I3641" s="190" t="s">
        <v>4</v>
      </c>
      <c r="J3641" s="191"/>
      <c r="K3641" s="190" t="s">
        <v>4</v>
      </c>
      <c r="L3641" s="191"/>
      <c r="M3641" s="53"/>
      <c r="N3641" s="53"/>
      <c r="O3641" s="53"/>
    </row>
    <row r="3642">
      <c r="A3642" s="167" t="s">
        <v>600</v>
      </c>
      <c r="B3642" s="243" t="s">
        <v>260</v>
      </c>
      <c r="C3642" s="53"/>
      <c r="D3642" s="244" t="s">
        <v>236</v>
      </c>
      <c r="E3642" s="53"/>
      <c r="F3642" s="53"/>
      <c r="G3642" s="190" t="s">
        <v>18</v>
      </c>
      <c r="H3642" s="28">
        <v>1.0</v>
      </c>
      <c r="I3642" s="190" t="s">
        <v>4</v>
      </c>
      <c r="J3642" s="191"/>
      <c r="K3642" s="190" t="s">
        <v>4</v>
      </c>
      <c r="L3642" s="191"/>
      <c r="M3642" s="53"/>
      <c r="N3642" s="53"/>
      <c r="O3642" s="53"/>
    </row>
    <row r="3643">
      <c r="A3643" s="167" t="s">
        <v>600</v>
      </c>
      <c r="B3643" s="243" t="s">
        <v>260</v>
      </c>
      <c r="C3643" s="53"/>
      <c r="D3643" s="244" t="s">
        <v>236</v>
      </c>
      <c r="E3643" s="53"/>
      <c r="F3643" s="53"/>
      <c r="G3643" s="190" t="s">
        <v>19</v>
      </c>
      <c r="H3643" s="28">
        <v>1.0</v>
      </c>
      <c r="I3643" s="190" t="s">
        <v>4</v>
      </c>
      <c r="J3643" s="191"/>
      <c r="K3643" s="190" t="s">
        <v>4</v>
      </c>
      <c r="L3643" s="191"/>
      <c r="M3643" s="53"/>
      <c r="N3643" s="53"/>
      <c r="O3643" s="53"/>
    </row>
    <row r="3644">
      <c r="A3644" s="167" t="s">
        <v>600</v>
      </c>
      <c r="B3644" s="243" t="s">
        <v>260</v>
      </c>
      <c r="C3644" s="53"/>
      <c r="D3644" s="244" t="s">
        <v>236</v>
      </c>
      <c r="E3644" s="53"/>
      <c r="F3644" s="53"/>
      <c r="G3644" s="190" t="s">
        <v>20</v>
      </c>
      <c r="H3644" s="28">
        <v>1.0</v>
      </c>
      <c r="I3644" s="190" t="s">
        <v>4</v>
      </c>
      <c r="J3644" s="191"/>
      <c r="K3644" s="190" t="s">
        <v>4</v>
      </c>
      <c r="L3644" s="191"/>
      <c r="M3644" s="53"/>
      <c r="N3644" s="53"/>
      <c r="O3644" s="53"/>
    </row>
    <row r="3645">
      <c r="A3645" s="167" t="s">
        <v>600</v>
      </c>
      <c r="B3645" s="243" t="s">
        <v>260</v>
      </c>
      <c r="C3645" s="53"/>
      <c r="D3645" s="244" t="s">
        <v>236</v>
      </c>
      <c r="E3645" s="53"/>
      <c r="F3645" s="53"/>
      <c r="G3645" s="190" t="s">
        <v>21</v>
      </c>
      <c r="H3645" s="28">
        <v>1.0</v>
      </c>
      <c r="I3645" s="190" t="s">
        <v>7</v>
      </c>
      <c r="J3645" s="191"/>
      <c r="K3645" s="190" t="s">
        <v>7</v>
      </c>
      <c r="L3645" s="191"/>
      <c r="M3645" s="53"/>
      <c r="N3645" s="53"/>
      <c r="O3645" s="53"/>
    </row>
    <row r="3646">
      <c r="A3646" s="167" t="s">
        <v>600</v>
      </c>
      <c r="B3646" s="243" t="s">
        <v>260</v>
      </c>
      <c r="C3646" s="53"/>
      <c r="D3646" s="244" t="s">
        <v>236</v>
      </c>
      <c r="E3646" s="53"/>
      <c r="F3646" s="53"/>
      <c r="G3646" s="190" t="s">
        <v>161</v>
      </c>
      <c r="H3646" s="28">
        <v>1.0</v>
      </c>
      <c r="I3646" s="190" t="s">
        <v>7</v>
      </c>
      <c r="J3646" s="191"/>
      <c r="K3646" s="190" t="s">
        <v>7</v>
      </c>
      <c r="L3646" s="191"/>
      <c r="M3646" s="53"/>
      <c r="N3646" s="53"/>
      <c r="O3646" s="53"/>
    </row>
    <row r="3647">
      <c r="A3647" s="167" t="s">
        <v>600</v>
      </c>
      <c r="B3647" s="243" t="s">
        <v>260</v>
      </c>
      <c r="C3647" s="53"/>
      <c r="D3647" s="244" t="s">
        <v>236</v>
      </c>
      <c r="E3647" s="53"/>
      <c r="F3647" s="53"/>
      <c r="G3647" s="190" t="s">
        <v>162</v>
      </c>
      <c r="H3647" s="28">
        <v>1.0</v>
      </c>
      <c r="I3647" s="190" t="s">
        <v>7</v>
      </c>
      <c r="J3647" s="191"/>
      <c r="K3647" s="190" t="s">
        <v>7</v>
      </c>
      <c r="L3647" s="191"/>
      <c r="M3647" s="53"/>
      <c r="N3647" s="53"/>
      <c r="O3647" s="53"/>
    </row>
    <row r="3648">
      <c r="A3648" s="167" t="s">
        <v>600</v>
      </c>
      <c r="B3648" s="243" t="s">
        <v>260</v>
      </c>
      <c r="C3648" s="53"/>
      <c r="D3648" s="244" t="s">
        <v>236</v>
      </c>
      <c r="E3648" s="53"/>
      <c r="F3648" s="53"/>
      <c r="G3648" s="190" t="s">
        <v>163</v>
      </c>
      <c r="H3648" s="28">
        <v>1.0</v>
      </c>
      <c r="I3648" s="190" t="s">
        <v>7</v>
      </c>
      <c r="J3648" s="191"/>
      <c r="K3648" s="190" t="s">
        <v>7</v>
      </c>
      <c r="L3648" s="191"/>
      <c r="M3648" s="53"/>
      <c r="N3648" s="53"/>
      <c r="O3648" s="53"/>
    </row>
    <row r="3649">
      <c r="A3649" s="167" t="s">
        <v>600</v>
      </c>
      <c r="B3649" s="243" t="s">
        <v>260</v>
      </c>
      <c r="C3649" s="53"/>
      <c r="D3649" s="244" t="s">
        <v>236</v>
      </c>
      <c r="E3649" s="53"/>
      <c r="F3649" s="53"/>
      <c r="G3649" s="190" t="s">
        <v>164</v>
      </c>
      <c r="H3649" s="28">
        <v>1.0</v>
      </c>
      <c r="I3649" s="190" t="s">
        <v>7</v>
      </c>
      <c r="J3649" s="191"/>
      <c r="K3649" s="190" t="s">
        <v>7</v>
      </c>
      <c r="L3649" s="191"/>
      <c r="M3649" s="53"/>
      <c r="N3649" s="53"/>
      <c r="O3649" s="53"/>
    </row>
    <row r="3650">
      <c r="A3650" s="167" t="s">
        <v>600</v>
      </c>
      <c r="B3650" s="243" t="s">
        <v>260</v>
      </c>
      <c r="C3650" s="53"/>
      <c r="D3650" s="244" t="s">
        <v>236</v>
      </c>
      <c r="E3650" s="53"/>
      <c r="F3650" s="53"/>
      <c r="G3650" s="190" t="s">
        <v>165</v>
      </c>
      <c r="H3650" s="28">
        <v>1.0</v>
      </c>
      <c r="I3650" s="190" t="s">
        <v>7</v>
      </c>
      <c r="J3650" s="191"/>
      <c r="K3650" s="190" t="s">
        <v>7</v>
      </c>
      <c r="L3650" s="191"/>
      <c r="M3650" s="53"/>
      <c r="N3650" s="53"/>
      <c r="O3650" s="53"/>
    </row>
    <row r="3651">
      <c r="A3651" s="167" t="s">
        <v>600</v>
      </c>
      <c r="B3651" s="243" t="s">
        <v>260</v>
      </c>
      <c r="C3651" s="53"/>
      <c r="D3651" s="244" t="s">
        <v>236</v>
      </c>
      <c r="E3651" s="53"/>
      <c r="F3651" s="53"/>
      <c r="G3651" s="190" t="s">
        <v>166</v>
      </c>
      <c r="H3651" s="28">
        <v>1.0</v>
      </c>
      <c r="I3651" s="190" t="s">
        <v>7</v>
      </c>
      <c r="J3651" s="191"/>
      <c r="K3651" s="190" t="s">
        <v>7</v>
      </c>
      <c r="L3651" s="191"/>
      <c r="M3651" s="53"/>
      <c r="N3651" s="53"/>
      <c r="O3651" s="53"/>
    </row>
    <row r="3652">
      <c r="A3652" s="167" t="s">
        <v>600</v>
      </c>
      <c r="B3652" s="243" t="s">
        <v>260</v>
      </c>
      <c r="C3652" s="53"/>
      <c r="D3652" s="244" t="s">
        <v>236</v>
      </c>
      <c r="E3652" s="53"/>
      <c r="F3652" s="53"/>
      <c r="G3652" s="190" t="s">
        <v>167</v>
      </c>
      <c r="H3652" s="28">
        <v>1.0</v>
      </c>
      <c r="I3652" s="190" t="s">
        <v>7</v>
      </c>
      <c r="J3652" s="191"/>
      <c r="K3652" s="190" t="s">
        <v>7</v>
      </c>
      <c r="L3652" s="191"/>
      <c r="M3652" s="53"/>
      <c r="N3652" s="53"/>
      <c r="O3652" s="53"/>
    </row>
    <row r="3653">
      <c r="A3653" s="167" t="s">
        <v>600</v>
      </c>
      <c r="B3653" s="243" t="s">
        <v>260</v>
      </c>
      <c r="C3653" s="53"/>
      <c r="D3653" s="244" t="s">
        <v>236</v>
      </c>
      <c r="E3653" s="53"/>
      <c r="F3653" s="53"/>
      <c r="G3653" s="190" t="s">
        <v>20</v>
      </c>
      <c r="H3653" s="28">
        <v>1.0</v>
      </c>
      <c r="I3653" s="190" t="s">
        <v>7</v>
      </c>
      <c r="J3653" s="191"/>
      <c r="K3653" s="190" t="s">
        <v>7</v>
      </c>
      <c r="L3653" s="191"/>
      <c r="M3653" s="53"/>
      <c r="N3653" s="53"/>
      <c r="O3653" s="53"/>
    </row>
    <row r="3654">
      <c r="A3654" s="167" t="s">
        <v>600</v>
      </c>
      <c r="B3654" s="243" t="s">
        <v>254</v>
      </c>
      <c r="C3654" s="53"/>
      <c r="D3654" s="244" t="s">
        <v>236</v>
      </c>
      <c r="E3654" s="53"/>
      <c r="F3654" s="53"/>
      <c r="G3654" s="190" t="s">
        <v>21</v>
      </c>
      <c r="H3654" s="28">
        <v>1.0</v>
      </c>
      <c r="I3654" s="243" t="s">
        <v>4</v>
      </c>
      <c r="J3654" s="192">
        <v>169.0</v>
      </c>
      <c r="K3654" s="243" t="s">
        <v>4</v>
      </c>
      <c r="L3654" s="192">
        <v>169.0</v>
      </c>
      <c r="M3654" s="53"/>
      <c r="N3654" s="53"/>
      <c r="O3654" s="53"/>
    </row>
    <row r="3655">
      <c r="A3655" s="167" t="s">
        <v>600</v>
      </c>
      <c r="B3655" s="243" t="s">
        <v>254</v>
      </c>
      <c r="C3655" s="53"/>
      <c r="D3655" s="244" t="s">
        <v>236</v>
      </c>
      <c r="E3655" s="53"/>
      <c r="F3655" s="53"/>
      <c r="G3655" s="190" t="s">
        <v>13</v>
      </c>
      <c r="H3655" s="28">
        <v>1.0</v>
      </c>
      <c r="I3655" s="190" t="s">
        <v>4</v>
      </c>
      <c r="J3655" s="191"/>
      <c r="K3655" s="190" t="s">
        <v>4</v>
      </c>
      <c r="L3655" s="191"/>
      <c r="M3655" s="53"/>
      <c r="N3655" s="53"/>
      <c r="O3655" s="53"/>
    </row>
    <row r="3656">
      <c r="A3656" s="167" t="s">
        <v>600</v>
      </c>
      <c r="B3656" s="243" t="s">
        <v>254</v>
      </c>
      <c r="C3656" s="53"/>
      <c r="D3656" s="244" t="s">
        <v>236</v>
      </c>
      <c r="E3656" s="53"/>
      <c r="F3656" s="53"/>
      <c r="G3656" s="190" t="s">
        <v>14</v>
      </c>
      <c r="H3656" s="28">
        <v>1.0</v>
      </c>
      <c r="I3656" s="190" t="s">
        <v>4</v>
      </c>
      <c r="J3656" s="191"/>
      <c r="K3656" s="190" t="s">
        <v>4</v>
      </c>
      <c r="L3656" s="191"/>
      <c r="M3656" s="53"/>
      <c r="N3656" s="53"/>
      <c r="O3656" s="53"/>
    </row>
    <row r="3657">
      <c r="A3657" s="167" t="s">
        <v>600</v>
      </c>
      <c r="B3657" s="243" t="s">
        <v>254</v>
      </c>
      <c r="C3657" s="53"/>
      <c r="D3657" s="244" t="s">
        <v>236</v>
      </c>
      <c r="E3657" s="53"/>
      <c r="F3657" s="53"/>
      <c r="G3657" s="190" t="s">
        <v>15</v>
      </c>
      <c r="H3657" s="28">
        <v>1.0</v>
      </c>
      <c r="I3657" s="190" t="s">
        <v>4</v>
      </c>
      <c r="J3657" s="191"/>
      <c r="K3657" s="190" t="s">
        <v>4</v>
      </c>
      <c r="L3657" s="191"/>
      <c r="M3657" s="53"/>
      <c r="N3657" s="53"/>
      <c r="O3657" s="53"/>
    </row>
    <row r="3658">
      <c r="A3658" s="167" t="s">
        <v>600</v>
      </c>
      <c r="B3658" s="243" t="s">
        <v>254</v>
      </c>
      <c r="C3658" s="53"/>
      <c r="D3658" s="244" t="s">
        <v>236</v>
      </c>
      <c r="E3658" s="53"/>
      <c r="F3658" s="53"/>
      <c r="G3658" s="190" t="s">
        <v>16</v>
      </c>
      <c r="H3658" s="28">
        <v>1.0</v>
      </c>
      <c r="I3658" s="190" t="s">
        <v>4</v>
      </c>
      <c r="J3658" s="191"/>
      <c r="K3658" s="190" t="s">
        <v>4</v>
      </c>
      <c r="L3658" s="191"/>
      <c r="M3658" s="53"/>
      <c r="N3658" s="53"/>
      <c r="O3658" s="53"/>
    </row>
    <row r="3659">
      <c r="A3659" s="167" t="s">
        <v>600</v>
      </c>
      <c r="B3659" s="243" t="s">
        <v>254</v>
      </c>
      <c r="C3659" s="53"/>
      <c r="D3659" s="244" t="s">
        <v>236</v>
      </c>
      <c r="E3659" s="53"/>
      <c r="F3659" s="53"/>
      <c r="G3659" s="190" t="s">
        <v>17</v>
      </c>
      <c r="H3659" s="28">
        <v>1.0</v>
      </c>
      <c r="I3659" s="190" t="s">
        <v>4</v>
      </c>
      <c r="J3659" s="191"/>
      <c r="K3659" s="190" t="s">
        <v>4</v>
      </c>
      <c r="L3659" s="191"/>
      <c r="M3659" s="53"/>
      <c r="N3659" s="53"/>
      <c r="O3659" s="53"/>
    </row>
    <row r="3660">
      <c r="A3660" s="167" t="s">
        <v>600</v>
      </c>
      <c r="B3660" s="243" t="s">
        <v>254</v>
      </c>
      <c r="C3660" s="53"/>
      <c r="D3660" s="244" t="s">
        <v>236</v>
      </c>
      <c r="E3660" s="53"/>
      <c r="F3660" s="53"/>
      <c r="G3660" s="190" t="s">
        <v>18</v>
      </c>
      <c r="H3660" s="28">
        <v>1.0</v>
      </c>
      <c r="I3660" s="190" t="s">
        <v>4</v>
      </c>
      <c r="J3660" s="191"/>
      <c r="K3660" s="190" t="s">
        <v>4</v>
      </c>
      <c r="L3660" s="191"/>
      <c r="M3660" s="53"/>
      <c r="N3660" s="53"/>
      <c r="O3660" s="53"/>
    </row>
    <row r="3661">
      <c r="A3661" s="167" t="s">
        <v>600</v>
      </c>
      <c r="B3661" s="243" t="s">
        <v>254</v>
      </c>
      <c r="C3661" s="53"/>
      <c r="D3661" s="244" t="s">
        <v>236</v>
      </c>
      <c r="E3661" s="53"/>
      <c r="F3661" s="53"/>
      <c r="G3661" s="190" t="s">
        <v>19</v>
      </c>
      <c r="H3661" s="28">
        <v>1.0</v>
      </c>
      <c r="I3661" s="190" t="s">
        <v>4</v>
      </c>
      <c r="J3661" s="191"/>
      <c r="K3661" s="190" t="s">
        <v>4</v>
      </c>
      <c r="L3661" s="191"/>
      <c r="M3661" s="53"/>
      <c r="N3661" s="53"/>
      <c r="O3661" s="53"/>
    </row>
    <row r="3662">
      <c r="A3662" s="167" t="s">
        <v>600</v>
      </c>
      <c r="B3662" s="243" t="s">
        <v>254</v>
      </c>
      <c r="C3662" s="53"/>
      <c r="D3662" s="244" t="s">
        <v>236</v>
      </c>
      <c r="E3662" s="53"/>
      <c r="F3662" s="53"/>
      <c r="G3662" s="190" t="s">
        <v>20</v>
      </c>
      <c r="H3662" s="28">
        <v>1.0</v>
      </c>
      <c r="I3662" s="190" t="s">
        <v>4</v>
      </c>
      <c r="J3662" s="191"/>
      <c r="K3662" s="190" t="s">
        <v>4</v>
      </c>
      <c r="L3662" s="191"/>
      <c r="M3662" s="53"/>
      <c r="N3662" s="53"/>
      <c r="O3662" s="53"/>
    </row>
    <row r="3663">
      <c r="A3663" s="167" t="s">
        <v>600</v>
      </c>
      <c r="B3663" s="243" t="s">
        <v>254</v>
      </c>
      <c r="C3663" s="53"/>
      <c r="D3663" s="244" t="s">
        <v>236</v>
      </c>
      <c r="E3663" s="53"/>
      <c r="F3663" s="53"/>
      <c r="G3663" s="190" t="s">
        <v>21</v>
      </c>
      <c r="H3663" s="28">
        <v>1.0</v>
      </c>
      <c r="I3663" s="190" t="s">
        <v>7</v>
      </c>
      <c r="J3663" s="191"/>
      <c r="K3663" s="190" t="s">
        <v>7</v>
      </c>
      <c r="L3663" s="191"/>
      <c r="M3663" s="53"/>
      <c r="N3663" s="53"/>
      <c r="O3663" s="53"/>
    </row>
    <row r="3664">
      <c r="A3664" s="167" t="s">
        <v>600</v>
      </c>
      <c r="B3664" s="243" t="s">
        <v>254</v>
      </c>
      <c r="C3664" s="53"/>
      <c r="D3664" s="244" t="s">
        <v>236</v>
      </c>
      <c r="E3664" s="53"/>
      <c r="F3664" s="53"/>
      <c r="G3664" s="190" t="s">
        <v>161</v>
      </c>
      <c r="H3664" s="28">
        <v>1.0</v>
      </c>
      <c r="I3664" s="190" t="s">
        <v>7</v>
      </c>
      <c r="J3664" s="191"/>
      <c r="K3664" s="190" t="s">
        <v>7</v>
      </c>
      <c r="L3664" s="191"/>
      <c r="M3664" s="53"/>
      <c r="N3664" s="53"/>
      <c r="O3664" s="53"/>
    </row>
    <row r="3665">
      <c r="A3665" s="167" t="s">
        <v>600</v>
      </c>
      <c r="B3665" s="243" t="s">
        <v>254</v>
      </c>
      <c r="C3665" s="53"/>
      <c r="D3665" s="244" t="s">
        <v>236</v>
      </c>
      <c r="E3665" s="53"/>
      <c r="F3665" s="53"/>
      <c r="G3665" s="190" t="s">
        <v>162</v>
      </c>
      <c r="H3665" s="28">
        <v>1.0</v>
      </c>
      <c r="I3665" s="190" t="s">
        <v>7</v>
      </c>
      <c r="J3665" s="191"/>
      <c r="K3665" s="190" t="s">
        <v>7</v>
      </c>
      <c r="L3665" s="191"/>
      <c r="M3665" s="53"/>
      <c r="N3665" s="53"/>
      <c r="O3665" s="53"/>
    </row>
    <row r="3666">
      <c r="A3666" s="167" t="s">
        <v>600</v>
      </c>
      <c r="B3666" s="243" t="s">
        <v>254</v>
      </c>
      <c r="C3666" s="53"/>
      <c r="D3666" s="244" t="s">
        <v>236</v>
      </c>
      <c r="E3666" s="53"/>
      <c r="F3666" s="53"/>
      <c r="G3666" s="190" t="s">
        <v>163</v>
      </c>
      <c r="H3666" s="28">
        <v>1.0</v>
      </c>
      <c r="I3666" s="190" t="s">
        <v>7</v>
      </c>
      <c r="J3666" s="191"/>
      <c r="K3666" s="190" t="s">
        <v>7</v>
      </c>
      <c r="L3666" s="191"/>
      <c r="M3666" s="53"/>
      <c r="N3666" s="53"/>
      <c r="O3666" s="53"/>
    </row>
    <row r="3667">
      <c r="A3667" s="167" t="s">
        <v>600</v>
      </c>
      <c r="B3667" s="243" t="s">
        <v>254</v>
      </c>
      <c r="C3667" s="53"/>
      <c r="D3667" s="244" t="s">
        <v>236</v>
      </c>
      <c r="E3667" s="53"/>
      <c r="F3667" s="53"/>
      <c r="G3667" s="190" t="s">
        <v>164</v>
      </c>
      <c r="H3667" s="28">
        <v>1.0</v>
      </c>
      <c r="I3667" s="190" t="s">
        <v>7</v>
      </c>
      <c r="J3667" s="191"/>
      <c r="K3667" s="190" t="s">
        <v>7</v>
      </c>
      <c r="L3667" s="191"/>
      <c r="M3667" s="53"/>
      <c r="N3667" s="53"/>
      <c r="O3667" s="53"/>
    </row>
    <row r="3668">
      <c r="A3668" s="167" t="s">
        <v>600</v>
      </c>
      <c r="B3668" s="243" t="s">
        <v>254</v>
      </c>
      <c r="C3668" s="53"/>
      <c r="D3668" s="244" t="s">
        <v>236</v>
      </c>
      <c r="E3668" s="53"/>
      <c r="F3668" s="53"/>
      <c r="G3668" s="190" t="s">
        <v>165</v>
      </c>
      <c r="H3668" s="28">
        <v>1.0</v>
      </c>
      <c r="I3668" s="190" t="s">
        <v>7</v>
      </c>
      <c r="J3668" s="191"/>
      <c r="K3668" s="190" t="s">
        <v>7</v>
      </c>
      <c r="L3668" s="191"/>
      <c r="M3668" s="53"/>
      <c r="N3668" s="53"/>
      <c r="O3668" s="53"/>
    </row>
    <row r="3669">
      <c r="A3669" s="167" t="s">
        <v>600</v>
      </c>
      <c r="B3669" s="243" t="s">
        <v>254</v>
      </c>
      <c r="C3669" s="53"/>
      <c r="D3669" s="244" t="s">
        <v>236</v>
      </c>
      <c r="E3669" s="53"/>
      <c r="F3669" s="53"/>
      <c r="G3669" s="190" t="s">
        <v>166</v>
      </c>
      <c r="H3669" s="28">
        <v>1.0</v>
      </c>
      <c r="I3669" s="190" t="s">
        <v>7</v>
      </c>
      <c r="J3669" s="191"/>
      <c r="K3669" s="190" t="s">
        <v>7</v>
      </c>
      <c r="L3669" s="191"/>
      <c r="M3669" s="53"/>
      <c r="N3669" s="53"/>
      <c r="O3669" s="53"/>
    </row>
    <row r="3670">
      <c r="A3670" s="167" t="s">
        <v>600</v>
      </c>
      <c r="B3670" s="243" t="s">
        <v>254</v>
      </c>
      <c r="C3670" s="53"/>
      <c r="D3670" s="244" t="s">
        <v>236</v>
      </c>
      <c r="E3670" s="53"/>
      <c r="F3670" s="53"/>
      <c r="G3670" s="190" t="s">
        <v>167</v>
      </c>
      <c r="H3670" s="28">
        <v>1.0</v>
      </c>
      <c r="I3670" s="190" t="s">
        <v>7</v>
      </c>
      <c r="J3670" s="191"/>
      <c r="K3670" s="190" t="s">
        <v>7</v>
      </c>
      <c r="L3670" s="191"/>
      <c r="M3670" s="53"/>
      <c r="N3670" s="53"/>
      <c r="O3670" s="53"/>
    </row>
    <row r="3671">
      <c r="A3671" s="167" t="s">
        <v>600</v>
      </c>
      <c r="B3671" s="243" t="s">
        <v>254</v>
      </c>
      <c r="C3671" s="53"/>
      <c r="D3671" s="244" t="s">
        <v>236</v>
      </c>
      <c r="E3671" s="53"/>
      <c r="F3671" s="53"/>
      <c r="G3671" s="190" t="s">
        <v>20</v>
      </c>
      <c r="H3671" s="28">
        <v>1.0</v>
      </c>
      <c r="I3671" s="190" t="s">
        <v>7</v>
      </c>
      <c r="J3671" s="191"/>
      <c r="K3671" s="190" t="s">
        <v>7</v>
      </c>
      <c r="L3671" s="191"/>
      <c r="M3671" s="53"/>
      <c r="N3671" s="53"/>
      <c r="O3671" s="53"/>
    </row>
    <row r="3672">
      <c r="A3672" s="167" t="s">
        <v>600</v>
      </c>
      <c r="B3672" s="243" t="s">
        <v>274</v>
      </c>
      <c r="C3672" s="53"/>
      <c r="D3672" s="244" t="s">
        <v>236</v>
      </c>
      <c r="E3672" s="53"/>
      <c r="F3672" s="53"/>
      <c r="G3672" s="190" t="s">
        <v>21</v>
      </c>
      <c r="H3672" s="28">
        <v>1.0</v>
      </c>
      <c r="I3672" s="243" t="s">
        <v>4</v>
      </c>
      <c r="J3672" s="192">
        <v>896.0</v>
      </c>
      <c r="K3672" s="243" t="s">
        <v>4</v>
      </c>
      <c r="L3672" s="192">
        <v>896.0</v>
      </c>
      <c r="M3672" s="53"/>
      <c r="N3672" s="53"/>
      <c r="O3672" s="53"/>
    </row>
    <row r="3673">
      <c r="A3673" s="167" t="s">
        <v>600</v>
      </c>
      <c r="B3673" s="243" t="s">
        <v>274</v>
      </c>
      <c r="C3673" s="53"/>
      <c r="D3673" s="244" t="s">
        <v>236</v>
      </c>
      <c r="E3673" s="53"/>
      <c r="F3673" s="53"/>
      <c r="G3673" s="190" t="s">
        <v>13</v>
      </c>
      <c r="H3673" s="28">
        <v>1.0</v>
      </c>
      <c r="I3673" s="190" t="s">
        <v>4</v>
      </c>
      <c r="J3673" s="191"/>
      <c r="K3673" s="190" t="s">
        <v>4</v>
      </c>
      <c r="L3673" s="191"/>
      <c r="M3673" s="53"/>
      <c r="N3673" s="53"/>
      <c r="O3673" s="53"/>
    </row>
    <row r="3674">
      <c r="A3674" s="167" t="s">
        <v>600</v>
      </c>
      <c r="B3674" s="243" t="s">
        <v>274</v>
      </c>
      <c r="C3674" s="53"/>
      <c r="D3674" s="244" t="s">
        <v>236</v>
      </c>
      <c r="E3674" s="53"/>
      <c r="F3674" s="53"/>
      <c r="G3674" s="190" t="s">
        <v>14</v>
      </c>
      <c r="H3674" s="28">
        <v>1.0</v>
      </c>
      <c r="I3674" s="190" t="s">
        <v>4</v>
      </c>
      <c r="J3674" s="191"/>
      <c r="K3674" s="190" t="s">
        <v>4</v>
      </c>
      <c r="L3674" s="191"/>
      <c r="M3674" s="53"/>
      <c r="N3674" s="53"/>
      <c r="O3674" s="53"/>
    </row>
    <row r="3675">
      <c r="A3675" s="167" t="s">
        <v>600</v>
      </c>
      <c r="B3675" s="243" t="s">
        <v>274</v>
      </c>
      <c r="C3675" s="53"/>
      <c r="D3675" s="244" t="s">
        <v>236</v>
      </c>
      <c r="E3675" s="53"/>
      <c r="F3675" s="53"/>
      <c r="G3675" s="190" t="s">
        <v>15</v>
      </c>
      <c r="H3675" s="28">
        <v>1.0</v>
      </c>
      <c r="I3675" s="190" t="s">
        <v>4</v>
      </c>
      <c r="J3675" s="191"/>
      <c r="K3675" s="190" t="s">
        <v>4</v>
      </c>
      <c r="L3675" s="191"/>
      <c r="M3675" s="53"/>
      <c r="N3675" s="53"/>
      <c r="O3675" s="53"/>
    </row>
    <row r="3676">
      <c r="A3676" s="167" t="s">
        <v>600</v>
      </c>
      <c r="B3676" s="243" t="s">
        <v>274</v>
      </c>
      <c r="C3676" s="53"/>
      <c r="D3676" s="244" t="s">
        <v>236</v>
      </c>
      <c r="E3676" s="53"/>
      <c r="F3676" s="53"/>
      <c r="G3676" s="190" t="s">
        <v>16</v>
      </c>
      <c r="H3676" s="28">
        <v>1.0</v>
      </c>
      <c r="I3676" s="190" t="s">
        <v>4</v>
      </c>
      <c r="J3676" s="191"/>
      <c r="K3676" s="190" t="s">
        <v>4</v>
      </c>
      <c r="L3676" s="191"/>
      <c r="M3676" s="53"/>
      <c r="N3676" s="53"/>
      <c r="O3676" s="53"/>
    </row>
    <row r="3677">
      <c r="A3677" s="167" t="s">
        <v>600</v>
      </c>
      <c r="B3677" s="243" t="s">
        <v>274</v>
      </c>
      <c r="C3677" s="53"/>
      <c r="D3677" s="244" t="s">
        <v>236</v>
      </c>
      <c r="E3677" s="53"/>
      <c r="F3677" s="53"/>
      <c r="G3677" s="190" t="s">
        <v>17</v>
      </c>
      <c r="H3677" s="28">
        <v>1.0</v>
      </c>
      <c r="I3677" s="190" t="s">
        <v>4</v>
      </c>
      <c r="J3677" s="191"/>
      <c r="K3677" s="190" t="s">
        <v>4</v>
      </c>
      <c r="L3677" s="191"/>
      <c r="M3677" s="53"/>
      <c r="N3677" s="53"/>
      <c r="O3677" s="53"/>
    </row>
    <row r="3678">
      <c r="A3678" s="167" t="s">
        <v>600</v>
      </c>
      <c r="B3678" s="243" t="s">
        <v>274</v>
      </c>
      <c r="C3678" s="53"/>
      <c r="D3678" s="244" t="s">
        <v>236</v>
      </c>
      <c r="E3678" s="53"/>
      <c r="F3678" s="53"/>
      <c r="G3678" s="190" t="s">
        <v>18</v>
      </c>
      <c r="H3678" s="28">
        <v>1.0</v>
      </c>
      <c r="I3678" s="190" t="s">
        <v>4</v>
      </c>
      <c r="J3678" s="191"/>
      <c r="K3678" s="190" t="s">
        <v>4</v>
      </c>
      <c r="L3678" s="191"/>
      <c r="M3678" s="53"/>
      <c r="N3678" s="53"/>
      <c r="O3678" s="53"/>
    </row>
    <row r="3679">
      <c r="A3679" s="167" t="s">
        <v>600</v>
      </c>
      <c r="B3679" s="243" t="s">
        <v>274</v>
      </c>
      <c r="C3679" s="53"/>
      <c r="D3679" s="244" t="s">
        <v>236</v>
      </c>
      <c r="E3679" s="53"/>
      <c r="F3679" s="53"/>
      <c r="G3679" s="190" t="s">
        <v>19</v>
      </c>
      <c r="H3679" s="28">
        <v>1.0</v>
      </c>
      <c r="I3679" s="190" t="s">
        <v>4</v>
      </c>
      <c r="J3679" s="191"/>
      <c r="K3679" s="190" t="s">
        <v>4</v>
      </c>
      <c r="L3679" s="191"/>
      <c r="M3679" s="53"/>
      <c r="N3679" s="53"/>
      <c r="O3679" s="53"/>
    </row>
    <row r="3680">
      <c r="A3680" s="167" t="s">
        <v>600</v>
      </c>
      <c r="B3680" s="243" t="s">
        <v>274</v>
      </c>
      <c r="C3680" s="53"/>
      <c r="D3680" s="244" t="s">
        <v>236</v>
      </c>
      <c r="E3680" s="53"/>
      <c r="F3680" s="53"/>
      <c r="G3680" s="190" t="s">
        <v>20</v>
      </c>
      <c r="H3680" s="28">
        <v>1.0</v>
      </c>
      <c r="I3680" s="190" t="s">
        <v>4</v>
      </c>
      <c r="J3680" s="191"/>
      <c r="K3680" s="190" t="s">
        <v>4</v>
      </c>
      <c r="L3680" s="191"/>
      <c r="M3680" s="53"/>
      <c r="N3680" s="53"/>
      <c r="O3680" s="53"/>
    </row>
    <row r="3681">
      <c r="A3681" s="167" t="s">
        <v>600</v>
      </c>
      <c r="B3681" s="243" t="s">
        <v>274</v>
      </c>
      <c r="C3681" s="53"/>
      <c r="D3681" s="244" t="s">
        <v>236</v>
      </c>
      <c r="E3681" s="53"/>
      <c r="F3681" s="53"/>
      <c r="G3681" s="190" t="s">
        <v>21</v>
      </c>
      <c r="H3681" s="28">
        <v>1.0</v>
      </c>
      <c r="I3681" s="190" t="s">
        <v>7</v>
      </c>
      <c r="J3681" s="191"/>
      <c r="K3681" s="190" t="s">
        <v>7</v>
      </c>
      <c r="L3681" s="191"/>
      <c r="M3681" s="53"/>
      <c r="N3681" s="53"/>
      <c r="O3681" s="53"/>
    </row>
    <row r="3682">
      <c r="A3682" s="167" t="s">
        <v>600</v>
      </c>
      <c r="B3682" s="243" t="s">
        <v>274</v>
      </c>
      <c r="C3682" s="53"/>
      <c r="D3682" s="244" t="s">
        <v>236</v>
      </c>
      <c r="E3682" s="53"/>
      <c r="F3682" s="53"/>
      <c r="G3682" s="190" t="s">
        <v>161</v>
      </c>
      <c r="H3682" s="28">
        <v>1.0</v>
      </c>
      <c r="I3682" s="190" t="s">
        <v>7</v>
      </c>
      <c r="J3682" s="191"/>
      <c r="K3682" s="190" t="s">
        <v>7</v>
      </c>
      <c r="L3682" s="191"/>
      <c r="M3682" s="53"/>
      <c r="N3682" s="53"/>
      <c r="O3682" s="53"/>
    </row>
    <row r="3683">
      <c r="A3683" s="167" t="s">
        <v>600</v>
      </c>
      <c r="B3683" s="243" t="s">
        <v>274</v>
      </c>
      <c r="C3683" s="53"/>
      <c r="D3683" s="244" t="s">
        <v>236</v>
      </c>
      <c r="E3683" s="53"/>
      <c r="F3683" s="53"/>
      <c r="G3683" s="190" t="s">
        <v>162</v>
      </c>
      <c r="H3683" s="28">
        <v>1.0</v>
      </c>
      <c r="I3683" s="190" t="s">
        <v>7</v>
      </c>
      <c r="J3683" s="191">
        <v>1910.0</v>
      </c>
      <c r="K3683" s="190" t="s">
        <v>7</v>
      </c>
      <c r="L3683" s="191">
        <v>1910.0</v>
      </c>
      <c r="M3683" s="53"/>
      <c r="N3683" s="53"/>
      <c r="O3683" s="53"/>
    </row>
    <row r="3684">
      <c r="A3684" s="167" t="s">
        <v>600</v>
      </c>
      <c r="B3684" s="243" t="s">
        <v>274</v>
      </c>
      <c r="C3684" s="53"/>
      <c r="D3684" s="244" t="s">
        <v>236</v>
      </c>
      <c r="E3684" s="53"/>
      <c r="F3684" s="53"/>
      <c r="G3684" s="190" t="s">
        <v>163</v>
      </c>
      <c r="H3684" s="28">
        <v>1.0</v>
      </c>
      <c r="I3684" s="190" t="s">
        <v>7</v>
      </c>
      <c r="J3684" s="191">
        <v>2300.0</v>
      </c>
      <c r="K3684" s="190" t="s">
        <v>7</v>
      </c>
      <c r="L3684" s="191">
        <v>2300.0</v>
      </c>
      <c r="M3684" s="53"/>
      <c r="N3684" s="53"/>
      <c r="O3684" s="53"/>
    </row>
    <row r="3685">
      <c r="A3685" s="167" t="s">
        <v>600</v>
      </c>
      <c r="B3685" s="243" t="s">
        <v>274</v>
      </c>
      <c r="C3685" s="53"/>
      <c r="D3685" s="244" t="s">
        <v>236</v>
      </c>
      <c r="E3685" s="53"/>
      <c r="F3685" s="53"/>
      <c r="G3685" s="190" t="s">
        <v>164</v>
      </c>
      <c r="H3685" s="28">
        <v>1.0</v>
      </c>
      <c r="I3685" s="190" t="s">
        <v>7</v>
      </c>
      <c r="J3685" s="191">
        <v>3060.0</v>
      </c>
      <c r="K3685" s="190" t="s">
        <v>7</v>
      </c>
      <c r="L3685" s="191">
        <v>3060.0</v>
      </c>
      <c r="M3685" s="53"/>
      <c r="N3685" s="53"/>
      <c r="O3685" s="53"/>
    </row>
    <row r="3686">
      <c r="A3686" s="167" t="s">
        <v>600</v>
      </c>
      <c r="B3686" s="243" t="s">
        <v>274</v>
      </c>
      <c r="C3686" s="53"/>
      <c r="D3686" s="244" t="s">
        <v>236</v>
      </c>
      <c r="E3686" s="53"/>
      <c r="F3686" s="53"/>
      <c r="G3686" s="190" t="s">
        <v>165</v>
      </c>
      <c r="H3686" s="28">
        <v>1.0</v>
      </c>
      <c r="I3686" s="190" t="s">
        <v>7</v>
      </c>
      <c r="J3686" s="191">
        <v>3540.0</v>
      </c>
      <c r="K3686" s="190" t="s">
        <v>7</v>
      </c>
      <c r="L3686" s="191">
        <v>3540.0</v>
      </c>
      <c r="M3686" s="53"/>
      <c r="N3686" s="53"/>
      <c r="O3686" s="53"/>
    </row>
    <row r="3687">
      <c r="A3687" s="167" t="s">
        <v>600</v>
      </c>
      <c r="B3687" s="243" t="s">
        <v>274</v>
      </c>
      <c r="C3687" s="53"/>
      <c r="D3687" s="244" t="s">
        <v>236</v>
      </c>
      <c r="E3687" s="53"/>
      <c r="F3687" s="53"/>
      <c r="G3687" s="190" t="s">
        <v>166</v>
      </c>
      <c r="H3687" s="28">
        <v>1.0</v>
      </c>
      <c r="I3687" s="190" t="s">
        <v>7</v>
      </c>
      <c r="J3687" s="191">
        <v>1330.0</v>
      </c>
      <c r="K3687" s="190" t="s">
        <v>7</v>
      </c>
      <c r="L3687" s="191">
        <v>1330.0</v>
      </c>
      <c r="M3687" s="53"/>
      <c r="N3687" s="53"/>
      <c r="O3687" s="53"/>
    </row>
    <row r="3688">
      <c r="A3688" s="167" t="s">
        <v>600</v>
      </c>
      <c r="B3688" s="243" t="s">
        <v>274</v>
      </c>
      <c r="C3688" s="53"/>
      <c r="D3688" s="244" t="s">
        <v>236</v>
      </c>
      <c r="E3688" s="53"/>
      <c r="F3688" s="53"/>
      <c r="G3688" s="190" t="s">
        <v>167</v>
      </c>
      <c r="H3688" s="28">
        <v>1.0</v>
      </c>
      <c r="I3688" s="190" t="s">
        <v>7</v>
      </c>
      <c r="J3688" s="191"/>
      <c r="K3688" s="190" t="s">
        <v>7</v>
      </c>
      <c r="L3688" s="191"/>
      <c r="M3688" s="53"/>
      <c r="N3688" s="53"/>
      <c r="O3688" s="53"/>
    </row>
    <row r="3689">
      <c r="A3689" s="167" t="s">
        <v>600</v>
      </c>
      <c r="B3689" s="243" t="s">
        <v>274</v>
      </c>
      <c r="C3689" s="53"/>
      <c r="D3689" s="244" t="s">
        <v>236</v>
      </c>
      <c r="E3689" s="53"/>
      <c r="F3689" s="53"/>
      <c r="G3689" s="190" t="s">
        <v>20</v>
      </c>
      <c r="H3689" s="28">
        <v>1.0</v>
      </c>
      <c r="I3689" s="190" t="s">
        <v>7</v>
      </c>
      <c r="J3689" s="191"/>
      <c r="K3689" s="190" t="s">
        <v>7</v>
      </c>
      <c r="L3689" s="191"/>
      <c r="M3689" s="53"/>
      <c r="N3689" s="53"/>
      <c r="O3689" s="53"/>
    </row>
    <row r="3690">
      <c r="A3690" s="167" t="s">
        <v>600</v>
      </c>
      <c r="B3690" s="243" t="s">
        <v>384</v>
      </c>
      <c r="C3690" s="53"/>
      <c r="D3690" s="244" t="s">
        <v>385</v>
      </c>
      <c r="E3690" s="53"/>
      <c r="F3690" s="53"/>
      <c r="G3690" s="190" t="s">
        <v>21</v>
      </c>
      <c r="H3690" s="28">
        <v>1.0</v>
      </c>
      <c r="I3690" s="243" t="s">
        <v>4</v>
      </c>
      <c r="J3690" s="192">
        <v>120.0</v>
      </c>
      <c r="K3690" s="243" t="s">
        <v>4</v>
      </c>
      <c r="L3690" s="192">
        <v>120.0</v>
      </c>
      <c r="M3690" s="53"/>
      <c r="N3690" s="53"/>
      <c r="O3690" s="53"/>
    </row>
    <row r="3691">
      <c r="A3691" s="167" t="s">
        <v>600</v>
      </c>
      <c r="B3691" s="243" t="s">
        <v>384</v>
      </c>
      <c r="C3691" s="53"/>
      <c r="D3691" s="244" t="s">
        <v>385</v>
      </c>
      <c r="E3691" s="53"/>
      <c r="F3691" s="53"/>
      <c r="G3691" s="190" t="s">
        <v>13</v>
      </c>
      <c r="H3691" s="28">
        <v>1.0</v>
      </c>
      <c r="I3691" s="190" t="s">
        <v>4</v>
      </c>
      <c r="J3691" s="191"/>
      <c r="K3691" s="190" t="s">
        <v>4</v>
      </c>
      <c r="L3691" s="191"/>
      <c r="M3691" s="53"/>
      <c r="N3691" s="53"/>
      <c r="O3691" s="53"/>
    </row>
    <row r="3692">
      <c r="A3692" s="167" t="s">
        <v>600</v>
      </c>
      <c r="B3692" s="243" t="s">
        <v>384</v>
      </c>
      <c r="C3692" s="53"/>
      <c r="D3692" s="244" t="s">
        <v>385</v>
      </c>
      <c r="E3692" s="53"/>
      <c r="F3692" s="53"/>
      <c r="G3692" s="190" t="s">
        <v>14</v>
      </c>
      <c r="H3692" s="28">
        <v>1.0</v>
      </c>
      <c r="I3692" s="190" t="s">
        <v>4</v>
      </c>
      <c r="J3692" s="191"/>
      <c r="K3692" s="190" t="s">
        <v>4</v>
      </c>
      <c r="L3692" s="191"/>
      <c r="M3692" s="53"/>
      <c r="N3692" s="53"/>
      <c r="O3692" s="53"/>
    </row>
    <row r="3693">
      <c r="A3693" s="167" t="s">
        <v>600</v>
      </c>
      <c r="B3693" s="243" t="s">
        <v>384</v>
      </c>
      <c r="C3693" s="53"/>
      <c r="D3693" s="244" t="s">
        <v>385</v>
      </c>
      <c r="E3693" s="53"/>
      <c r="F3693" s="53"/>
      <c r="G3693" s="190" t="s">
        <v>15</v>
      </c>
      <c r="H3693" s="28">
        <v>1.0</v>
      </c>
      <c r="I3693" s="190" t="s">
        <v>4</v>
      </c>
      <c r="J3693" s="191"/>
      <c r="K3693" s="190" t="s">
        <v>4</v>
      </c>
      <c r="L3693" s="191"/>
      <c r="M3693" s="53"/>
      <c r="N3693" s="53"/>
      <c r="O3693" s="53"/>
    </row>
    <row r="3694">
      <c r="A3694" s="167" t="s">
        <v>600</v>
      </c>
      <c r="B3694" s="243" t="s">
        <v>384</v>
      </c>
      <c r="C3694" s="53"/>
      <c r="D3694" s="244" t="s">
        <v>385</v>
      </c>
      <c r="E3694" s="53"/>
      <c r="F3694" s="53"/>
      <c r="G3694" s="190" t="s">
        <v>16</v>
      </c>
      <c r="H3694" s="28">
        <v>1.0</v>
      </c>
      <c r="I3694" s="190" t="s">
        <v>4</v>
      </c>
      <c r="J3694" s="191"/>
      <c r="K3694" s="190" t="s">
        <v>4</v>
      </c>
      <c r="L3694" s="191"/>
      <c r="M3694" s="53"/>
      <c r="N3694" s="53"/>
      <c r="O3694" s="53"/>
    </row>
    <row r="3695">
      <c r="A3695" s="167" t="s">
        <v>600</v>
      </c>
      <c r="B3695" s="243" t="s">
        <v>384</v>
      </c>
      <c r="C3695" s="53"/>
      <c r="D3695" s="244" t="s">
        <v>385</v>
      </c>
      <c r="E3695" s="53"/>
      <c r="F3695" s="53"/>
      <c r="G3695" s="190" t="s">
        <v>17</v>
      </c>
      <c r="H3695" s="28">
        <v>1.0</v>
      </c>
      <c r="I3695" s="190" t="s">
        <v>4</v>
      </c>
      <c r="J3695" s="191"/>
      <c r="K3695" s="190" t="s">
        <v>4</v>
      </c>
      <c r="L3695" s="191"/>
      <c r="M3695" s="53"/>
      <c r="N3695" s="53"/>
      <c r="O3695" s="53"/>
    </row>
    <row r="3696">
      <c r="A3696" s="167" t="s">
        <v>600</v>
      </c>
      <c r="B3696" s="243" t="s">
        <v>384</v>
      </c>
      <c r="C3696" s="53"/>
      <c r="D3696" s="244" t="s">
        <v>385</v>
      </c>
      <c r="E3696" s="53"/>
      <c r="F3696" s="53"/>
      <c r="G3696" s="190" t="s">
        <v>18</v>
      </c>
      <c r="H3696" s="28">
        <v>1.0</v>
      </c>
      <c r="I3696" s="190" t="s">
        <v>4</v>
      </c>
      <c r="J3696" s="191"/>
      <c r="K3696" s="190" t="s">
        <v>4</v>
      </c>
      <c r="L3696" s="191"/>
      <c r="M3696" s="53"/>
      <c r="N3696" s="53"/>
      <c r="O3696" s="53"/>
    </row>
    <row r="3697">
      <c r="A3697" s="167" t="s">
        <v>600</v>
      </c>
      <c r="B3697" s="243" t="s">
        <v>384</v>
      </c>
      <c r="C3697" s="53"/>
      <c r="D3697" s="244" t="s">
        <v>385</v>
      </c>
      <c r="E3697" s="53"/>
      <c r="F3697" s="53"/>
      <c r="G3697" s="190" t="s">
        <v>19</v>
      </c>
      <c r="H3697" s="28">
        <v>1.0</v>
      </c>
      <c r="I3697" s="190" t="s">
        <v>4</v>
      </c>
      <c r="J3697" s="191"/>
      <c r="K3697" s="190" t="s">
        <v>4</v>
      </c>
      <c r="L3697" s="191"/>
      <c r="M3697" s="53"/>
      <c r="N3697" s="53"/>
      <c r="O3697" s="53"/>
    </row>
    <row r="3698">
      <c r="A3698" s="167" t="s">
        <v>600</v>
      </c>
      <c r="B3698" s="243" t="s">
        <v>384</v>
      </c>
      <c r="C3698" s="53"/>
      <c r="D3698" s="244" t="s">
        <v>385</v>
      </c>
      <c r="E3698" s="53"/>
      <c r="F3698" s="53"/>
      <c r="G3698" s="190" t="s">
        <v>20</v>
      </c>
      <c r="H3698" s="28">
        <v>1.0</v>
      </c>
      <c r="I3698" s="190" t="s">
        <v>4</v>
      </c>
      <c r="J3698" s="191"/>
      <c r="K3698" s="190" t="s">
        <v>4</v>
      </c>
      <c r="L3698" s="191"/>
      <c r="M3698" s="53"/>
      <c r="N3698" s="53"/>
      <c r="O3698" s="53"/>
    </row>
    <row r="3699">
      <c r="A3699" s="167" t="s">
        <v>600</v>
      </c>
      <c r="B3699" s="243" t="s">
        <v>384</v>
      </c>
      <c r="C3699" s="53"/>
      <c r="D3699" s="244" t="s">
        <v>385</v>
      </c>
      <c r="E3699" s="53"/>
      <c r="F3699" s="53"/>
      <c r="G3699" s="190" t="s">
        <v>21</v>
      </c>
      <c r="H3699" s="28">
        <v>1.0</v>
      </c>
      <c r="I3699" s="190" t="s">
        <v>7</v>
      </c>
      <c r="J3699" s="191"/>
      <c r="K3699" s="190" t="s">
        <v>7</v>
      </c>
      <c r="L3699" s="191"/>
      <c r="M3699" s="53"/>
      <c r="N3699" s="53"/>
      <c r="O3699" s="53"/>
    </row>
    <row r="3700">
      <c r="A3700" s="167" t="s">
        <v>600</v>
      </c>
      <c r="B3700" s="243" t="s">
        <v>384</v>
      </c>
      <c r="C3700" s="53"/>
      <c r="D3700" s="244" t="s">
        <v>385</v>
      </c>
      <c r="E3700" s="53"/>
      <c r="F3700" s="53"/>
      <c r="G3700" s="190" t="s">
        <v>161</v>
      </c>
      <c r="H3700" s="28">
        <v>1.0</v>
      </c>
      <c r="I3700" s="190" t="s">
        <v>7</v>
      </c>
      <c r="J3700" s="191"/>
      <c r="K3700" s="190" t="s">
        <v>7</v>
      </c>
      <c r="L3700" s="191"/>
      <c r="M3700" s="53"/>
      <c r="N3700" s="53"/>
      <c r="O3700" s="53"/>
    </row>
    <row r="3701">
      <c r="A3701" s="167" t="s">
        <v>600</v>
      </c>
      <c r="B3701" s="243" t="s">
        <v>384</v>
      </c>
      <c r="C3701" s="53"/>
      <c r="D3701" s="244" t="s">
        <v>385</v>
      </c>
      <c r="E3701" s="53"/>
      <c r="F3701" s="53"/>
      <c r="G3701" s="190" t="s">
        <v>162</v>
      </c>
      <c r="H3701" s="28">
        <v>1.0</v>
      </c>
      <c r="I3701" s="190" t="s">
        <v>7</v>
      </c>
      <c r="J3701" s="191"/>
      <c r="K3701" s="190" t="s">
        <v>7</v>
      </c>
      <c r="L3701" s="191"/>
      <c r="M3701" s="53"/>
      <c r="N3701" s="53"/>
      <c r="O3701" s="53"/>
    </row>
    <row r="3702">
      <c r="A3702" s="167" t="s">
        <v>600</v>
      </c>
      <c r="B3702" s="243" t="s">
        <v>384</v>
      </c>
      <c r="C3702" s="53"/>
      <c r="D3702" s="244" t="s">
        <v>385</v>
      </c>
      <c r="E3702" s="53"/>
      <c r="F3702" s="53"/>
      <c r="G3702" s="190" t="s">
        <v>163</v>
      </c>
      <c r="H3702" s="28">
        <v>1.0</v>
      </c>
      <c r="I3702" s="190" t="s">
        <v>7</v>
      </c>
      <c r="J3702" s="191"/>
      <c r="K3702" s="190" t="s">
        <v>7</v>
      </c>
      <c r="L3702" s="191"/>
      <c r="M3702" s="53"/>
      <c r="N3702" s="53"/>
      <c r="O3702" s="53"/>
    </row>
    <row r="3703">
      <c r="A3703" s="167" t="s">
        <v>600</v>
      </c>
      <c r="B3703" s="243" t="s">
        <v>384</v>
      </c>
      <c r="C3703" s="53"/>
      <c r="D3703" s="244" t="s">
        <v>385</v>
      </c>
      <c r="E3703" s="53"/>
      <c r="F3703" s="53"/>
      <c r="G3703" s="190" t="s">
        <v>164</v>
      </c>
      <c r="H3703" s="28">
        <v>1.0</v>
      </c>
      <c r="I3703" s="190" t="s">
        <v>7</v>
      </c>
      <c r="J3703" s="191"/>
      <c r="K3703" s="190" t="s">
        <v>7</v>
      </c>
      <c r="L3703" s="191"/>
      <c r="M3703" s="53"/>
      <c r="N3703" s="53"/>
      <c r="O3703" s="53"/>
    </row>
    <row r="3704">
      <c r="A3704" s="167" t="s">
        <v>600</v>
      </c>
      <c r="B3704" s="243" t="s">
        <v>384</v>
      </c>
      <c r="C3704" s="53"/>
      <c r="D3704" s="244" t="s">
        <v>385</v>
      </c>
      <c r="E3704" s="53"/>
      <c r="F3704" s="53"/>
      <c r="G3704" s="190" t="s">
        <v>165</v>
      </c>
      <c r="H3704" s="28">
        <v>1.0</v>
      </c>
      <c r="I3704" s="190" t="s">
        <v>7</v>
      </c>
      <c r="J3704" s="191"/>
      <c r="K3704" s="190" t="s">
        <v>7</v>
      </c>
      <c r="L3704" s="191"/>
      <c r="M3704" s="53"/>
      <c r="N3704" s="53"/>
      <c r="O3704" s="53"/>
    </row>
    <row r="3705">
      <c r="A3705" s="167" t="s">
        <v>600</v>
      </c>
      <c r="B3705" s="243" t="s">
        <v>384</v>
      </c>
      <c r="C3705" s="53"/>
      <c r="D3705" s="244" t="s">
        <v>385</v>
      </c>
      <c r="E3705" s="53"/>
      <c r="F3705" s="53"/>
      <c r="G3705" s="190" t="s">
        <v>166</v>
      </c>
      <c r="H3705" s="28">
        <v>1.0</v>
      </c>
      <c r="I3705" s="190" t="s">
        <v>7</v>
      </c>
      <c r="J3705" s="191"/>
      <c r="K3705" s="190" t="s">
        <v>7</v>
      </c>
      <c r="L3705" s="191"/>
      <c r="M3705" s="53"/>
      <c r="N3705" s="53"/>
      <c r="O3705" s="53"/>
    </row>
    <row r="3706">
      <c r="A3706" s="167" t="s">
        <v>600</v>
      </c>
      <c r="B3706" s="243" t="s">
        <v>384</v>
      </c>
      <c r="C3706" s="53"/>
      <c r="D3706" s="244" t="s">
        <v>385</v>
      </c>
      <c r="E3706" s="53"/>
      <c r="F3706" s="53"/>
      <c r="G3706" s="190" t="s">
        <v>167</v>
      </c>
      <c r="H3706" s="28">
        <v>1.0</v>
      </c>
      <c r="I3706" s="190" t="s">
        <v>7</v>
      </c>
      <c r="J3706" s="191"/>
      <c r="K3706" s="190" t="s">
        <v>7</v>
      </c>
      <c r="L3706" s="191"/>
      <c r="M3706" s="53"/>
      <c r="N3706" s="53"/>
      <c r="O3706" s="53"/>
    </row>
    <row r="3707">
      <c r="A3707" s="167" t="s">
        <v>600</v>
      </c>
      <c r="B3707" s="243" t="s">
        <v>384</v>
      </c>
      <c r="C3707" s="53"/>
      <c r="D3707" s="244" t="s">
        <v>385</v>
      </c>
      <c r="E3707" s="53"/>
      <c r="F3707" s="53"/>
      <c r="G3707" s="190" t="s">
        <v>20</v>
      </c>
      <c r="H3707" s="28">
        <v>1.0</v>
      </c>
      <c r="I3707" s="190" t="s">
        <v>7</v>
      </c>
      <c r="J3707" s="191"/>
      <c r="K3707" s="190" t="s">
        <v>7</v>
      </c>
      <c r="L3707" s="191"/>
      <c r="M3707" s="53"/>
      <c r="N3707" s="53"/>
      <c r="O3707" s="53"/>
    </row>
    <row r="3708">
      <c r="A3708" s="167" t="s">
        <v>600</v>
      </c>
      <c r="B3708" s="243" t="s">
        <v>386</v>
      </c>
      <c r="C3708" s="53"/>
      <c r="D3708" s="244" t="s">
        <v>385</v>
      </c>
      <c r="E3708" s="53"/>
      <c r="F3708" s="53"/>
      <c r="G3708" s="190" t="s">
        <v>21</v>
      </c>
      <c r="H3708" s="28">
        <v>1.0</v>
      </c>
      <c r="I3708" s="243" t="s">
        <v>4</v>
      </c>
      <c r="J3708" s="192">
        <v>64.0</v>
      </c>
      <c r="K3708" s="243" t="s">
        <v>4</v>
      </c>
      <c r="L3708" s="192">
        <v>64.0</v>
      </c>
      <c r="M3708" s="53"/>
      <c r="N3708" s="53"/>
      <c r="O3708" s="53"/>
    </row>
    <row r="3709">
      <c r="A3709" s="167" t="s">
        <v>600</v>
      </c>
      <c r="B3709" s="243" t="s">
        <v>386</v>
      </c>
      <c r="C3709" s="53"/>
      <c r="D3709" s="244" t="s">
        <v>385</v>
      </c>
      <c r="E3709" s="53"/>
      <c r="F3709" s="53"/>
      <c r="G3709" s="190" t="s">
        <v>13</v>
      </c>
      <c r="H3709" s="28">
        <v>1.0</v>
      </c>
      <c r="I3709" s="190" t="s">
        <v>4</v>
      </c>
      <c r="J3709" s="191"/>
      <c r="K3709" s="190" t="s">
        <v>4</v>
      </c>
      <c r="L3709" s="191"/>
      <c r="M3709" s="53"/>
      <c r="N3709" s="53"/>
      <c r="O3709" s="53"/>
    </row>
    <row r="3710">
      <c r="A3710" s="167" t="s">
        <v>600</v>
      </c>
      <c r="B3710" s="243" t="s">
        <v>386</v>
      </c>
      <c r="C3710" s="53"/>
      <c r="D3710" s="244" t="s">
        <v>385</v>
      </c>
      <c r="E3710" s="53"/>
      <c r="F3710" s="53"/>
      <c r="G3710" s="190" t="s">
        <v>14</v>
      </c>
      <c r="H3710" s="28">
        <v>1.0</v>
      </c>
      <c r="I3710" s="190" t="s">
        <v>4</v>
      </c>
      <c r="J3710" s="191"/>
      <c r="K3710" s="190" t="s">
        <v>4</v>
      </c>
      <c r="L3710" s="191"/>
      <c r="M3710" s="53"/>
      <c r="N3710" s="53"/>
      <c r="O3710" s="53"/>
    </row>
    <row r="3711">
      <c r="A3711" s="167" t="s">
        <v>600</v>
      </c>
      <c r="B3711" s="243" t="s">
        <v>386</v>
      </c>
      <c r="C3711" s="53"/>
      <c r="D3711" s="244" t="s">
        <v>385</v>
      </c>
      <c r="E3711" s="53"/>
      <c r="F3711" s="53"/>
      <c r="G3711" s="190" t="s">
        <v>15</v>
      </c>
      <c r="H3711" s="28">
        <v>1.0</v>
      </c>
      <c r="I3711" s="190" t="s">
        <v>4</v>
      </c>
      <c r="J3711" s="191"/>
      <c r="K3711" s="190" t="s">
        <v>4</v>
      </c>
      <c r="L3711" s="191"/>
      <c r="M3711" s="53"/>
      <c r="N3711" s="53"/>
      <c r="O3711" s="53"/>
    </row>
    <row r="3712">
      <c r="A3712" s="167" t="s">
        <v>600</v>
      </c>
      <c r="B3712" s="243" t="s">
        <v>386</v>
      </c>
      <c r="C3712" s="53"/>
      <c r="D3712" s="244" t="s">
        <v>385</v>
      </c>
      <c r="E3712" s="53"/>
      <c r="F3712" s="53"/>
      <c r="G3712" s="190" t="s">
        <v>16</v>
      </c>
      <c r="H3712" s="28">
        <v>1.0</v>
      </c>
      <c r="I3712" s="190" t="s">
        <v>4</v>
      </c>
      <c r="J3712" s="191"/>
      <c r="K3712" s="190" t="s">
        <v>4</v>
      </c>
      <c r="L3712" s="191"/>
      <c r="M3712" s="53"/>
      <c r="N3712" s="53"/>
      <c r="O3712" s="53"/>
    </row>
    <row r="3713">
      <c r="A3713" s="167" t="s">
        <v>600</v>
      </c>
      <c r="B3713" s="243" t="s">
        <v>386</v>
      </c>
      <c r="C3713" s="53"/>
      <c r="D3713" s="244" t="s">
        <v>385</v>
      </c>
      <c r="E3713" s="53"/>
      <c r="F3713" s="53"/>
      <c r="G3713" s="190" t="s">
        <v>17</v>
      </c>
      <c r="H3713" s="28">
        <v>1.0</v>
      </c>
      <c r="I3713" s="190" t="s">
        <v>4</v>
      </c>
      <c r="J3713" s="191"/>
      <c r="K3713" s="190" t="s">
        <v>4</v>
      </c>
      <c r="L3713" s="191"/>
      <c r="M3713" s="53"/>
      <c r="N3713" s="53"/>
      <c r="O3713" s="53"/>
    </row>
    <row r="3714">
      <c r="A3714" s="167" t="s">
        <v>600</v>
      </c>
      <c r="B3714" s="243" t="s">
        <v>386</v>
      </c>
      <c r="C3714" s="53"/>
      <c r="D3714" s="244" t="s">
        <v>385</v>
      </c>
      <c r="E3714" s="53"/>
      <c r="F3714" s="53"/>
      <c r="G3714" s="190" t="s">
        <v>18</v>
      </c>
      <c r="H3714" s="28">
        <v>1.0</v>
      </c>
      <c r="I3714" s="190" t="s">
        <v>4</v>
      </c>
      <c r="J3714" s="191"/>
      <c r="K3714" s="190" t="s">
        <v>4</v>
      </c>
      <c r="L3714" s="191"/>
      <c r="M3714" s="53"/>
      <c r="N3714" s="53"/>
      <c r="O3714" s="53"/>
    </row>
    <row r="3715">
      <c r="A3715" s="167" t="s">
        <v>600</v>
      </c>
      <c r="B3715" s="243" t="s">
        <v>386</v>
      </c>
      <c r="C3715" s="53"/>
      <c r="D3715" s="244" t="s">
        <v>385</v>
      </c>
      <c r="E3715" s="53"/>
      <c r="F3715" s="53"/>
      <c r="G3715" s="190" t="s">
        <v>19</v>
      </c>
      <c r="H3715" s="28">
        <v>1.0</v>
      </c>
      <c r="I3715" s="190" t="s">
        <v>4</v>
      </c>
      <c r="J3715" s="191"/>
      <c r="K3715" s="190" t="s">
        <v>4</v>
      </c>
      <c r="L3715" s="191"/>
      <c r="M3715" s="53"/>
      <c r="N3715" s="53"/>
      <c r="O3715" s="53"/>
    </row>
    <row r="3716">
      <c r="A3716" s="167" t="s">
        <v>600</v>
      </c>
      <c r="B3716" s="243" t="s">
        <v>386</v>
      </c>
      <c r="C3716" s="53"/>
      <c r="D3716" s="244" t="s">
        <v>385</v>
      </c>
      <c r="E3716" s="53"/>
      <c r="F3716" s="53"/>
      <c r="G3716" s="190" t="s">
        <v>20</v>
      </c>
      <c r="H3716" s="28">
        <v>1.0</v>
      </c>
      <c r="I3716" s="190" t="s">
        <v>4</v>
      </c>
      <c r="J3716" s="191"/>
      <c r="K3716" s="190" t="s">
        <v>4</v>
      </c>
      <c r="L3716" s="191"/>
      <c r="M3716" s="53"/>
      <c r="N3716" s="53"/>
      <c r="O3716" s="53"/>
    </row>
    <row r="3717">
      <c r="A3717" s="167" t="s">
        <v>600</v>
      </c>
      <c r="B3717" s="243" t="s">
        <v>386</v>
      </c>
      <c r="C3717" s="53"/>
      <c r="D3717" s="244" t="s">
        <v>385</v>
      </c>
      <c r="E3717" s="53"/>
      <c r="F3717" s="53"/>
      <c r="G3717" s="190" t="s">
        <v>21</v>
      </c>
      <c r="H3717" s="28">
        <v>1.0</v>
      </c>
      <c r="I3717" s="190" t="s">
        <v>7</v>
      </c>
      <c r="J3717" s="191"/>
      <c r="K3717" s="190" t="s">
        <v>7</v>
      </c>
      <c r="L3717" s="191"/>
      <c r="M3717" s="53"/>
      <c r="N3717" s="53"/>
      <c r="O3717" s="53"/>
    </row>
    <row r="3718">
      <c r="A3718" s="167" t="s">
        <v>600</v>
      </c>
      <c r="B3718" s="243" t="s">
        <v>386</v>
      </c>
      <c r="C3718" s="53"/>
      <c r="D3718" s="244" t="s">
        <v>385</v>
      </c>
      <c r="E3718" s="53"/>
      <c r="F3718" s="53"/>
      <c r="G3718" s="190" t="s">
        <v>161</v>
      </c>
      <c r="H3718" s="28">
        <v>1.0</v>
      </c>
      <c r="I3718" s="190" t="s">
        <v>7</v>
      </c>
      <c r="J3718" s="191"/>
      <c r="K3718" s="190" t="s">
        <v>7</v>
      </c>
      <c r="L3718" s="191"/>
      <c r="M3718" s="53"/>
      <c r="N3718" s="53"/>
      <c r="O3718" s="53"/>
    </row>
    <row r="3719">
      <c r="A3719" s="167" t="s">
        <v>600</v>
      </c>
      <c r="B3719" s="243" t="s">
        <v>386</v>
      </c>
      <c r="C3719" s="53"/>
      <c r="D3719" s="244" t="s">
        <v>385</v>
      </c>
      <c r="E3719" s="53"/>
      <c r="F3719" s="53"/>
      <c r="G3719" s="190" t="s">
        <v>162</v>
      </c>
      <c r="H3719" s="28">
        <v>1.0</v>
      </c>
      <c r="I3719" s="190" t="s">
        <v>7</v>
      </c>
      <c r="J3719" s="191"/>
      <c r="K3719" s="190" t="s">
        <v>7</v>
      </c>
      <c r="L3719" s="191"/>
      <c r="M3719" s="53"/>
      <c r="N3719" s="53"/>
      <c r="O3719" s="53"/>
    </row>
    <row r="3720">
      <c r="A3720" s="167" t="s">
        <v>600</v>
      </c>
      <c r="B3720" s="243" t="s">
        <v>386</v>
      </c>
      <c r="C3720" s="53"/>
      <c r="D3720" s="244" t="s">
        <v>385</v>
      </c>
      <c r="E3720" s="53"/>
      <c r="F3720" s="53"/>
      <c r="G3720" s="190" t="s">
        <v>163</v>
      </c>
      <c r="H3720" s="28">
        <v>1.0</v>
      </c>
      <c r="I3720" s="190" t="s">
        <v>7</v>
      </c>
      <c r="J3720" s="191"/>
      <c r="K3720" s="190" t="s">
        <v>7</v>
      </c>
      <c r="L3720" s="191"/>
      <c r="M3720" s="53"/>
      <c r="N3720" s="53"/>
      <c r="O3720" s="53"/>
    </row>
    <row r="3721">
      <c r="A3721" s="167" t="s">
        <v>600</v>
      </c>
      <c r="B3721" s="243" t="s">
        <v>386</v>
      </c>
      <c r="C3721" s="53"/>
      <c r="D3721" s="244" t="s">
        <v>385</v>
      </c>
      <c r="E3721" s="53"/>
      <c r="F3721" s="53"/>
      <c r="G3721" s="190" t="s">
        <v>164</v>
      </c>
      <c r="H3721" s="28">
        <v>1.0</v>
      </c>
      <c r="I3721" s="190" t="s">
        <v>7</v>
      </c>
      <c r="J3721" s="191"/>
      <c r="K3721" s="190" t="s">
        <v>7</v>
      </c>
      <c r="L3721" s="191"/>
      <c r="M3721" s="53"/>
      <c r="N3721" s="53"/>
      <c r="O3721" s="53"/>
    </row>
    <row r="3722">
      <c r="A3722" s="167" t="s">
        <v>600</v>
      </c>
      <c r="B3722" s="243" t="s">
        <v>386</v>
      </c>
      <c r="C3722" s="53"/>
      <c r="D3722" s="244" t="s">
        <v>385</v>
      </c>
      <c r="E3722" s="53"/>
      <c r="F3722" s="53"/>
      <c r="G3722" s="190" t="s">
        <v>165</v>
      </c>
      <c r="H3722" s="28">
        <v>1.0</v>
      </c>
      <c r="I3722" s="190" t="s">
        <v>7</v>
      </c>
      <c r="J3722" s="191"/>
      <c r="K3722" s="190" t="s">
        <v>7</v>
      </c>
      <c r="L3722" s="191"/>
      <c r="M3722" s="53"/>
      <c r="N3722" s="53"/>
      <c r="O3722" s="53"/>
    </row>
    <row r="3723">
      <c r="A3723" s="167" t="s">
        <v>600</v>
      </c>
      <c r="B3723" s="243" t="s">
        <v>386</v>
      </c>
      <c r="C3723" s="53"/>
      <c r="D3723" s="244" t="s">
        <v>385</v>
      </c>
      <c r="E3723" s="53"/>
      <c r="F3723" s="53"/>
      <c r="G3723" s="190" t="s">
        <v>166</v>
      </c>
      <c r="H3723" s="28">
        <v>1.0</v>
      </c>
      <c r="I3723" s="190" t="s">
        <v>7</v>
      </c>
      <c r="J3723" s="191"/>
      <c r="K3723" s="190" t="s">
        <v>7</v>
      </c>
      <c r="L3723" s="191"/>
      <c r="M3723" s="53"/>
      <c r="N3723" s="53"/>
      <c r="O3723" s="53"/>
    </row>
    <row r="3724">
      <c r="A3724" s="167" t="s">
        <v>600</v>
      </c>
      <c r="B3724" s="243" t="s">
        <v>386</v>
      </c>
      <c r="C3724" s="53"/>
      <c r="D3724" s="244" t="s">
        <v>385</v>
      </c>
      <c r="E3724" s="53"/>
      <c r="F3724" s="53"/>
      <c r="G3724" s="190" t="s">
        <v>167</v>
      </c>
      <c r="H3724" s="28">
        <v>1.0</v>
      </c>
      <c r="I3724" s="190" t="s">
        <v>7</v>
      </c>
      <c r="J3724" s="191"/>
      <c r="K3724" s="190" t="s">
        <v>7</v>
      </c>
      <c r="L3724" s="191"/>
      <c r="M3724" s="53"/>
      <c r="N3724" s="53"/>
      <c r="O3724" s="53"/>
    </row>
    <row r="3725">
      <c r="A3725" s="167" t="s">
        <v>600</v>
      </c>
      <c r="B3725" s="243" t="s">
        <v>386</v>
      </c>
      <c r="C3725" s="53"/>
      <c r="D3725" s="244" t="s">
        <v>385</v>
      </c>
      <c r="E3725" s="53"/>
      <c r="F3725" s="53"/>
      <c r="G3725" s="190" t="s">
        <v>20</v>
      </c>
      <c r="H3725" s="28">
        <v>1.0</v>
      </c>
      <c r="I3725" s="190" t="s">
        <v>7</v>
      </c>
      <c r="J3725" s="191"/>
      <c r="K3725" s="190" t="s">
        <v>7</v>
      </c>
      <c r="L3725" s="191"/>
      <c r="M3725" s="53"/>
      <c r="N3725" s="53"/>
      <c r="O3725" s="53"/>
    </row>
    <row r="3726">
      <c r="A3726" s="167" t="s">
        <v>600</v>
      </c>
      <c r="B3726" s="243" t="s">
        <v>387</v>
      </c>
      <c r="C3726" s="53"/>
      <c r="D3726" s="244" t="s">
        <v>385</v>
      </c>
      <c r="E3726" s="53"/>
      <c r="F3726" s="53"/>
      <c r="G3726" s="190" t="s">
        <v>21</v>
      </c>
      <c r="H3726" s="28">
        <v>1.0</v>
      </c>
      <c r="I3726" s="243" t="s">
        <v>4</v>
      </c>
      <c r="J3726" s="192">
        <v>200.0</v>
      </c>
      <c r="K3726" s="243" t="s">
        <v>4</v>
      </c>
      <c r="L3726" s="192">
        <v>200.0</v>
      </c>
      <c r="M3726" s="53"/>
      <c r="N3726" s="53"/>
      <c r="O3726" s="53"/>
    </row>
    <row r="3727">
      <c r="A3727" s="167" t="s">
        <v>600</v>
      </c>
      <c r="B3727" s="243" t="s">
        <v>387</v>
      </c>
      <c r="C3727" s="53"/>
      <c r="D3727" s="244" t="s">
        <v>385</v>
      </c>
      <c r="E3727" s="53"/>
      <c r="F3727" s="53"/>
      <c r="G3727" s="190" t="s">
        <v>13</v>
      </c>
      <c r="H3727" s="28">
        <v>1.0</v>
      </c>
      <c r="I3727" s="190" t="s">
        <v>4</v>
      </c>
      <c r="J3727" s="191"/>
      <c r="K3727" s="190" t="s">
        <v>4</v>
      </c>
      <c r="L3727" s="191"/>
      <c r="M3727" s="53"/>
      <c r="N3727" s="53"/>
      <c r="O3727" s="53"/>
    </row>
    <row r="3728">
      <c r="A3728" s="167" t="s">
        <v>600</v>
      </c>
      <c r="B3728" s="243" t="s">
        <v>387</v>
      </c>
      <c r="C3728" s="53"/>
      <c r="D3728" s="244" t="s">
        <v>385</v>
      </c>
      <c r="E3728" s="53"/>
      <c r="F3728" s="53"/>
      <c r="G3728" s="190" t="s">
        <v>14</v>
      </c>
      <c r="H3728" s="28">
        <v>1.0</v>
      </c>
      <c r="I3728" s="190" t="s">
        <v>4</v>
      </c>
      <c r="J3728" s="191"/>
      <c r="K3728" s="190" t="s">
        <v>4</v>
      </c>
      <c r="L3728" s="191"/>
      <c r="M3728" s="53"/>
      <c r="N3728" s="53"/>
      <c r="O3728" s="53"/>
    </row>
    <row r="3729">
      <c r="A3729" s="167" t="s">
        <v>600</v>
      </c>
      <c r="B3729" s="243" t="s">
        <v>387</v>
      </c>
      <c r="C3729" s="53"/>
      <c r="D3729" s="244" t="s">
        <v>385</v>
      </c>
      <c r="E3729" s="53"/>
      <c r="F3729" s="53"/>
      <c r="G3729" s="190" t="s">
        <v>15</v>
      </c>
      <c r="H3729" s="28">
        <v>1.0</v>
      </c>
      <c r="I3729" s="190" t="s">
        <v>4</v>
      </c>
      <c r="J3729" s="191"/>
      <c r="K3729" s="190" t="s">
        <v>4</v>
      </c>
      <c r="L3729" s="191"/>
      <c r="M3729" s="53"/>
      <c r="N3729" s="53"/>
      <c r="O3729" s="53"/>
    </row>
    <row r="3730">
      <c r="A3730" s="167" t="s">
        <v>600</v>
      </c>
      <c r="B3730" s="243" t="s">
        <v>387</v>
      </c>
      <c r="C3730" s="53"/>
      <c r="D3730" s="244" t="s">
        <v>385</v>
      </c>
      <c r="E3730" s="53"/>
      <c r="F3730" s="53"/>
      <c r="G3730" s="190" t="s">
        <v>16</v>
      </c>
      <c r="H3730" s="28">
        <v>1.0</v>
      </c>
      <c r="I3730" s="190" t="s">
        <v>4</v>
      </c>
      <c r="J3730" s="191"/>
      <c r="K3730" s="190" t="s">
        <v>4</v>
      </c>
      <c r="L3730" s="191"/>
      <c r="M3730" s="53"/>
      <c r="N3730" s="53"/>
      <c r="O3730" s="53"/>
    </row>
    <row r="3731">
      <c r="A3731" s="167" t="s">
        <v>600</v>
      </c>
      <c r="B3731" s="243" t="s">
        <v>387</v>
      </c>
      <c r="C3731" s="53"/>
      <c r="D3731" s="244" t="s">
        <v>385</v>
      </c>
      <c r="E3731" s="53"/>
      <c r="F3731" s="53"/>
      <c r="G3731" s="190" t="s">
        <v>17</v>
      </c>
      <c r="H3731" s="28">
        <v>1.0</v>
      </c>
      <c r="I3731" s="190" t="s">
        <v>4</v>
      </c>
      <c r="J3731" s="191"/>
      <c r="K3731" s="190" t="s">
        <v>4</v>
      </c>
      <c r="L3731" s="191"/>
      <c r="M3731" s="53"/>
      <c r="N3731" s="53"/>
      <c r="O3731" s="53"/>
    </row>
    <row r="3732">
      <c r="A3732" s="167" t="s">
        <v>600</v>
      </c>
      <c r="B3732" s="243" t="s">
        <v>387</v>
      </c>
      <c r="C3732" s="53"/>
      <c r="D3732" s="244" t="s">
        <v>385</v>
      </c>
      <c r="E3732" s="53"/>
      <c r="F3732" s="53"/>
      <c r="G3732" s="190" t="s">
        <v>18</v>
      </c>
      <c r="H3732" s="28">
        <v>1.0</v>
      </c>
      <c r="I3732" s="190" t="s">
        <v>4</v>
      </c>
      <c r="J3732" s="191"/>
      <c r="K3732" s="190" t="s">
        <v>4</v>
      </c>
      <c r="L3732" s="191"/>
      <c r="M3732" s="53"/>
      <c r="N3732" s="53"/>
      <c r="O3732" s="53"/>
    </row>
    <row r="3733">
      <c r="A3733" s="167" t="s">
        <v>600</v>
      </c>
      <c r="B3733" s="243" t="s">
        <v>387</v>
      </c>
      <c r="C3733" s="53"/>
      <c r="D3733" s="244" t="s">
        <v>385</v>
      </c>
      <c r="E3733" s="53"/>
      <c r="F3733" s="53"/>
      <c r="G3733" s="190" t="s">
        <v>19</v>
      </c>
      <c r="H3733" s="28">
        <v>1.0</v>
      </c>
      <c r="I3733" s="190" t="s">
        <v>4</v>
      </c>
      <c r="J3733" s="191"/>
      <c r="K3733" s="190" t="s">
        <v>4</v>
      </c>
      <c r="L3733" s="191"/>
      <c r="M3733" s="53"/>
      <c r="N3733" s="53"/>
      <c r="O3733" s="53"/>
    </row>
    <row r="3734">
      <c r="A3734" s="167" t="s">
        <v>600</v>
      </c>
      <c r="B3734" s="243" t="s">
        <v>387</v>
      </c>
      <c r="C3734" s="53"/>
      <c r="D3734" s="244" t="s">
        <v>385</v>
      </c>
      <c r="E3734" s="53"/>
      <c r="F3734" s="53"/>
      <c r="G3734" s="190" t="s">
        <v>20</v>
      </c>
      <c r="H3734" s="28">
        <v>1.0</v>
      </c>
      <c r="I3734" s="190" t="s">
        <v>4</v>
      </c>
      <c r="J3734" s="191"/>
      <c r="K3734" s="190" t="s">
        <v>4</v>
      </c>
      <c r="L3734" s="191"/>
      <c r="M3734" s="53"/>
      <c r="N3734" s="53"/>
      <c r="O3734" s="53"/>
    </row>
    <row r="3735">
      <c r="A3735" s="167" t="s">
        <v>600</v>
      </c>
      <c r="B3735" s="243" t="s">
        <v>387</v>
      </c>
      <c r="C3735" s="53"/>
      <c r="D3735" s="244" t="s">
        <v>385</v>
      </c>
      <c r="E3735" s="53"/>
      <c r="F3735" s="53"/>
      <c r="G3735" s="190" t="s">
        <v>21</v>
      </c>
      <c r="H3735" s="28">
        <v>1.0</v>
      </c>
      <c r="I3735" s="190" t="s">
        <v>7</v>
      </c>
      <c r="J3735" s="191"/>
      <c r="K3735" s="190" t="s">
        <v>7</v>
      </c>
      <c r="L3735" s="191"/>
      <c r="M3735" s="53"/>
      <c r="N3735" s="53"/>
      <c r="O3735" s="53"/>
    </row>
    <row r="3736">
      <c r="A3736" s="167" t="s">
        <v>600</v>
      </c>
      <c r="B3736" s="243" t="s">
        <v>387</v>
      </c>
      <c r="C3736" s="53"/>
      <c r="D3736" s="244" t="s">
        <v>385</v>
      </c>
      <c r="E3736" s="53"/>
      <c r="F3736" s="53"/>
      <c r="G3736" s="190" t="s">
        <v>161</v>
      </c>
      <c r="H3736" s="28">
        <v>1.0</v>
      </c>
      <c r="I3736" s="190" t="s">
        <v>7</v>
      </c>
      <c r="J3736" s="191"/>
      <c r="K3736" s="190" t="s">
        <v>7</v>
      </c>
      <c r="L3736" s="191"/>
      <c r="M3736" s="53"/>
      <c r="N3736" s="53"/>
      <c r="O3736" s="53"/>
    </row>
    <row r="3737">
      <c r="A3737" s="167" t="s">
        <v>600</v>
      </c>
      <c r="B3737" s="243" t="s">
        <v>387</v>
      </c>
      <c r="C3737" s="53"/>
      <c r="D3737" s="244" t="s">
        <v>385</v>
      </c>
      <c r="E3737" s="53"/>
      <c r="F3737" s="53"/>
      <c r="G3737" s="190" t="s">
        <v>162</v>
      </c>
      <c r="H3737" s="28">
        <v>1.0</v>
      </c>
      <c r="I3737" s="190" t="s">
        <v>7</v>
      </c>
      <c r="J3737" s="191"/>
      <c r="K3737" s="190" t="s">
        <v>7</v>
      </c>
      <c r="L3737" s="191"/>
      <c r="M3737" s="53"/>
      <c r="N3737" s="53"/>
      <c r="O3737" s="53"/>
    </row>
    <row r="3738">
      <c r="A3738" s="167" t="s">
        <v>600</v>
      </c>
      <c r="B3738" s="243" t="s">
        <v>387</v>
      </c>
      <c r="C3738" s="53"/>
      <c r="D3738" s="244" t="s">
        <v>385</v>
      </c>
      <c r="E3738" s="53"/>
      <c r="F3738" s="53"/>
      <c r="G3738" s="190" t="s">
        <v>163</v>
      </c>
      <c r="H3738" s="28">
        <v>1.0</v>
      </c>
      <c r="I3738" s="190" t="s">
        <v>7</v>
      </c>
      <c r="J3738" s="191"/>
      <c r="K3738" s="190" t="s">
        <v>7</v>
      </c>
      <c r="L3738" s="191"/>
      <c r="M3738" s="53"/>
      <c r="N3738" s="53"/>
      <c r="O3738" s="53"/>
    </row>
    <row r="3739">
      <c r="A3739" s="167" t="s">
        <v>600</v>
      </c>
      <c r="B3739" s="243" t="s">
        <v>387</v>
      </c>
      <c r="C3739" s="53"/>
      <c r="D3739" s="244" t="s">
        <v>385</v>
      </c>
      <c r="E3739" s="53"/>
      <c r="F3739" s="53"/>
      <c r="G3739" s="190" t="s">
        <v>164</v>
      </c>
      <c r="H3739" s="28">
        <v>1.0</v>
      </c>
      <c r="I3739" s="190" t="s">
        <v>7</v>
      </c>
      <c r="J3739" s="191"/>
      <c r="K3739" s="190" t="s">
        <v>7</v>
      </c>
      <c r="L3739" s="191"/>
      <c r="M3739" s="53"/>
      <c r="N3739" s="53"/>
      <c r="O3739" s="53"/>
    </row>
    <row r="3740">
      <c r="A3740" s="167" t="s">
        <v>600</v>
      </c>
      <c r="B3740" s="243" t="s">
        <v>387</v>
      </c>
      <c r="C3740" s="53"/>
      <c r="D3740" s="244" t="s">
        <v>385</v>
      </c>
      <c r="E3740" s="53"/>
      <c r="F3740" s="53"/>
      <c r="G3740" s="190" t="s">
        <v>165</v>
      </c>
      <c r="H3740" s="28">
        <v>1.0</v>
      </c>
      <c r="I3740" s="190" t="s">
        <v>7</v>
      </c>
      <c r="J3740" s="191"/>
      <c r="K3740" s="190" t="s">
        <v>7</v>
      </c>
      <c r="L3740" s="191"/>
      <c r="M3740" s="53"/>
      <c r="N3740" s="53"/>
      <c r="O3740" s="53"/>
    </row>
    <row r="3741">
      <c r="A3741" s="167" t="s">
        <v>600</v>
      </c>
      <c r="B3741" s="243" t="s">
        <v>387</v>
      </c>
      <c r="C3741" s="53"/>
      <c r="D3741" s="244" t="s">
        <v>385</v>
      </c>
      <c r="E3741" s="53"/>
      <c r="F3741" s="53"/>
      <c r="G3741" s="190" t="s">
        <v>166</v>
      </c>
      <c r="H3741" s="28">
        <v>1.0</v>
      </c>
      <c r="I3741" s="190" t="s">
        <v>7</v>
      </c>
      <c r="J3741" s="191"/>
      <c r="K3741" s="190" t="s">
        <v>7</v>
      </c>
      <c r="L3741" s="191"/>
      <c r="M3741" s="53"/>
      <c r="N3741" s="53"/>
      <c r="O3741" s="53"/>
    </row>
    <row r="3742">
      <c r="A3742" s="167" t="s">
        <v>600</v>
      </c>
      <c r="B3742" s="243" t="s">
        <v>387</v>
      </c>
      <c r="C3742" s="53"/>
      <c r="D3742" s="244" t="s">
        <v>385</v>
      </c>
      <c r="E3742" s="53"/>
      <c r="F3742" s="53"/>
      <c r="G3742" s="190" t="s">
        <v>167</v>
      </c>
      <c r="H3742" s="28">
        <v>1.0</v>
      </c>
      <c r="I3742" s="190" t="s">
        <v>7</v>
      </c>
      <c r="J3742" s="191"/>
      <c r="K3742" s="190" t="s">
        <v>7</v>
      </c>
      <c r="L3742" s="191"/>
      <c r="M3742" s="53"/>
      <c r="N3742" s="53"/>
      <c r="O3742" s="53"/>
    </row>
    <row r="3743">
      <c r="A3743" s="167" t="s">
        <v>600</v>
      </c>
      <c r="B3743" s="243" t="s">
        <v>387</v>
      </c>
      <c r="C3743" s="53"/>
      <c r="D3743" s="244" t="s">
        <v>385</v>
      </c>
      <c r="E3743" s="53"/>
      <c r="F3743" s="53"/>
      <c r="G3743" s="190" t="s">
        <v>20</v>
      </c>
      <c r="H3743" s="28">
        <v>1.0</v>
      </c>
      <c r="I3743" s="190" t="s">
        <v>7</v>
      </c>
      <c r="J3743" s="191"/>
      <c r="K3743" s="190" t="s">
        <v>7</v>
      </c>
      <c r="L3743" s="191"/>
      <c r="M3743" s="53"/>
      <c r="N3743" s="53"/>
      <c r="O3743" s="53"/>
    </row>
    <row r="3744">
      <c r="A3744" s="167" t="s">
        <v>600</v>
      </c>
      <c r="B3744" s="243" t="s">
        <v>388</v>
      </c>
      <c r="C3744" s="53"/>
      <c r="D3744" s="244" t="s">
        <v>385</v>
      </c>
      <c r="E3744" s="53"/>
      <c r="F3744" s="53"/>
      <c r="G3744" s="190" t="s">
        <v>21</v>
      </c>
      <c r="H3744" s="28">
        <v>1.0</v>
      </c>
      <c r="I3744" s="243" t="s">
        <v>4</v>
      </c>
      <c r="J3744" s="192">
        <v>135.0</v>
      </c>
      <c r="K3744" s="243" t="s">
        <v>4</v>
      </c>
      <c r="L3744" s="192">
        <v>135.0</v>
      </c>
      <c r="M3744" s="53"/>
      <c r="N3744" s="53"/>
      <c r="O3744" s="53"/>
    </row>
    <row r="3745">
      <c r="A3745" s="167" t="s">
        <v>600</v>
      </c>
      <c r="B3745" s="243" t="s">
        <v>388</v>
      </c>
      <c r="C3745" s="53"/>
      <c r="D3745" s="244" t="s">
        <v>385</v>
      </c>
      <c r="E3745" s="53"/>
      <c r="F3745" s="53"/>
      <c r="G3745" s="190" t="s">
        <v>13</v>
      </c>
      <c r="H3745" s="28">
        <v>1.0</v>
      </c>
      <c r="I3745" s="190" t="s">
        <v>4</v>
      </c>
      <c r="J3745" s="191"/>
      <c r="K3745" s="190" t="s">
        <v>4</v>
      </c>
      <c r="L3745" s="191"/>
      <c r="M3745" s="53"/>
      <c r="N3745" s="53"/>
      <c r="O3745" s="53"/>
    </row>
    <row r="3746">
      <c r="A3746" s="167" t="s">
        <v>600</v>
      </c>
      <c r="B3746" s="243" t="s">
        <v>388</v>
      </c>
      <c r="C3746" s="53"/>
      <c r="D3746" s="244" t="s">
        <v>385</v>
      </c>
      <c r="E3746" s="53"/>
      <c r="F3746" s="53"/>
      <c r="G3746" s="190" t="s">
        <v>14</v>
      </c>
      <c r="H3746" s="28">
        <v>1.0</v>
      </c>
      <c r="I3746" s="190" t="s">
        <v>4</v>
      </c>
      <c r="J3746" s="191"/>
      <c r="K3746" s="190" t="s">
        <v>4</v>
      </c>
      <c r="L3746" s="191"/>
      <c r="M3746" s="53"/>
      <c r="N3746" s="53"/>
      <c r="O3746" s="53"/>
    </row>
    <row r="3747">
      <c r="A3747" s="167" t="s">
        <v>600</v>
      </c>
      <c r="B3747" s="243" t="s">
        <v>388</v>
      </c>
      <c r="C3747" s="53"/>
      <c r="D3747" s="244" t="s">
        <v>385</v>
      </c>
      <c r="E3747" s="53"/>
      <c r="F3747" s="53"/>
      <c r="G3747" s="190" t="s">
        <v>15</v>
      </c>
      <c r="H3747" s="28">
        <v>1.0</v>
      </c>
      <c r="I3747" s="190" t="s">
        <v>4</v>
      </c>
      <c r="J3747" s="191"/>
      <c r="K3747" s="190" t="s">
        <v>4</v>
      </c>
      <c r="L3747" s="191"/>
      <c r="M3747" s="53"/>
      <c r="N3747" s="53"/>
      <c r="O3747" s="53"/>
    </row>
    <row r="3748">
      <c r="A3748" s="167" t="s">
        <v>600</v>
      </c>
      <c r="B3748" s="243" t="s">
        <v>388</v>
      </c>
      <c r="C3748" s="53"/>
      <c r="D3748" s="244" t="s">
        <v>385</v>
      </c>
      <c r="E3748" s="53"/>
      <c r="F3748" s="53"/>
      <c r="G3748" s="190" t="s">
        <v>16</v>
      </c>
      <c r="H3748" s="28">
        <v>1.0</v>
      </c>
      <c r="I3748" s="190" t="s">
        <v>4</v>
      </c>
      <c r="J3748" s="191"/>
      <c r="K3748" s="190" t="s">
        <v>4</v>
      </c>
      <c r="L3748" s="191"/>
      <c r="M3748" s="53"/>
      <c r="N3748" s="53"/>
      <c r="O3748" s="53"/>
    </row>
    <row r="3749">
      <c r="A3749" s="167" t="s">
        <v>600</v>
      </c>
      <c r="B3749" s="243" t="s">
        <v>388</v>
      </c>
      <c r="C3749" s="53"/>
      <c r="D3749" s="244" t="s">
        <v>385</v>
      </c>
      <c r="E3749" s="53"/>
      <c r="F3749" s="53"/>
      <c r="G3749" s="190" t="s">
        <v>17</v>
      </c>
      <c r="H3749" s="28">
        <v>1.0</v>
      </c>
      <c r="I3749" s="190" t="s">
        <v>4</v>
      </c>
      <c r="J3749" s="191"/>
      <c r="K3749" s="190" t="s">
        <v>4</v>
      </c>
      <c r="L3749" s="191"/>
      <c r="M3749" s="53"/>
      <c r="N3749" s="53"/>
      <c r="O3749" s="53"/>
    </row>
    <row r="3750">
      <c r="A3750" s="167" t="s">
        <v>600</v>
      </c>
      <c r="B3750" s="243" t="s">
        <v>388</v>
      </c>
      <c r="C3750" s="53"/>
      <c r="D3750" s="244" t="s">
        <v>385</v>
      </c>
      <c r="E3750" s="53"/>
      <c r="F3750" s="53"/>
      <c r="G3750" s="190" t="s">
        <v>18</v>
      </c>
      <c r="H3750" s="28">
        <v>1.0</v>
      </c>
      <c r="I3750" s="190" t="s">
        <v>4</v>
      </c>
      <c r="J3750" s="191"/>
      <c r="K3750" s="190" t="s">
        <v>4</v>
      </c>
      <c r="L3750" s="191"/>
      <c r="M3750" s="53"/>
      <c r="N3750" s="53"/>
      <c r="O3750" s="53"/>
    </row>
    <row r="3751">
      <c r="A3751" s="167" t="s">
        <v>600</v>
      </c>
      <c r="B3751" s="243" t="s">
        <v>388</v>
      </c>
      <c r="C3751" s="53"/>
      <c r="D3751" s="244" t="s">
        <v>385</v>
      </c>
      <c r="E3751" s="53"/>
      <c r="F3751" s="53"/>
      <c r="G3751" s="190" t="s">
        <v>19</v>
      </c>
      <c r="H3751" s="28">
        <v>1.0</v>
      </c>
      <c r="I3751" s="190" t="s">
        <v>4</v>
      </c>
      <c r="J3751" s="191"/>
      <c r="K3751" s="190" t="s">
        <v>4</v>
      </c>
      <c r="L3751" s="191"/>
      <c r="M3751" s="53"/>
      <c r="N3751" s="53"/>
      <c r="O3751" s="53"/>
    </row>
    <row r="3752">
      <c r="A3752" s="167" t="s">
        <v>600</v>
      </c>
      <c r="B3752" s="243" t="s">
        <v>388</v>
      </c>
      <c r="C3752" s="53"/>
      <c r="D3752" s="244" t="s">
        <v>385</v>
      </c>
      <c r="E3752" s="53"/>
      <c r="F3752" s="53"/>
      <c r="G3752" s="190" t="s">
        <v>20</v>
      </c>
      <c r="H3752" s="28">
        <v>1.0</v>
      </c>
      <c r="I3752" s="190" t="s">
        <v>4</v>
      </c>
      <c r="J3752" s="191"/>
      <c r="K3752" s="190" t="s">
        <v>4</v>
      </c>
      <c r="L3752" s="191"/>
      <c r="M3752" s="53"/>
      <c r="N3752" s="53"/>
      <c r="O3752" s="53"/>
    </row>
    <row r="3753">
      <c r="A3753" s="167" t="s">
        <v>600</v>
      </c>
      <c r="B3753" s="243" t="s">
        <v>388</v>
      </c>
      <c r="C3753" s="53"/>
      <c r="D3753" s="244" t="s">
        <v>385</v>
      </c>
      <c r="E3753" s="53"/>
      <c r="F3753" s="53"/>
      <c r="G3753" s="190" t="s">
        <v>21</v>
      </c>
      <c r="H3753" s="28">
        <v>1.0</v>
      </c>
      <c r="I3753" s="190" t="s">
        <v>7</v>
      </c>
      <c r="J3753" s="191"/>
      <c r="K3753" s="190" t="s">
        <v>7</v>
      </c>
      <c r="L3753" s="191"/>
      <c r="M3753" s="53"/>
      <c r="N3753" s="53"/>
      <c r="O3753" s="53"/>
    </row>
    <row r="3754">
      <c r="A3754" s="167" t="s">
        <v>600</v>
      </c>
      <c r="B3754" s="243" t="s">
        <v>388</v>
      </c>
      <c r="C3754" s="53"/>
      <c r="D3754" s="244" t="s">
        <v>385</v>
      </c>
      <c r="E3754" s="53"/>
      <c r="F3754" s="53"/>
      <c r="G3754" s="190" t="s">
        <v>13</v>
      </c>
      <c r="H3754" s="28">
        <v>1.0</v>
      </c>
      <c r="I3754" s="190" t="s">
        <v>7</v>
      </c>
      <c r="J3754" s="191"/>
      <c r="K3754" s="190" t="s">
        <v>7</v>
      </c>
      <c r="L3754" s="191"/>
      <c r="M3754" s="53"/>
      <c r="N3754" s="53"/>
      <c r="O3754" s="53"/>
    </row>
    <row r="3755">
      <c r="A3755" s="167" t="s">
        <v>600</v>
      </c>
      <c r="B3755" s="243" t="s">
        <v>388</v>
      </c>
      <c r="C3755" s="53"/>
      <c r="D3755" s="244" t="s">
        <v>385</v>
      </c>
      <c r="E3755" s="53"/>
      <c r="F3755" s="53"/>
      <c r="G3755" s="190" t="s">
        <v>14</v>
      </c>
      <c r="H3755" s="28">
        <v>1.0</v>
      </c>
      <c r="I3755" s="190" t="s">
        <v>7</v>
      </c>
      <c r="J3755" s="191"/>
      <c r="K3755" s="190" t="s">
        <v>7</v>
      </c>
      <c r="L3755" s="191"/>
      <c r="M3755" s="53"/>
      <c r="N3755" s="53"/>
      <c r="O3755" s="53"/>
    </row>
    <row r="3756">
      <c r="A3756" s="167" t="s">
        <v>600</v>
      </c>
      <c r="B3756" s="243" t="s">
        <v>388</v>
      </c>
      <c r="C3756" s="53"/>
      <c r="D3756" s="244" t="s">
        <v>385</v>
      </c>
      <c r="E3756" s="53"/>
      <c r="F3756" s="53"/>
      <c r="G3756" s="190" t="s">
        <v>15</v>
      </c>
      <c r="H3756" s="28">
        <v>1.0</v>
      </c>
      <c r="I3756" s="190" t="s">
        <v>7</v>
      </c>
      <c r="J3756" s="191"/>
      <c r="K3756" s="190" t="s">
        <v>7</v>
      </c>
      <c r="L3756" s="191"/>
      <c r="M3756" s="53"/>
      <c r="N3756" s="53"/>
      <c r="O3756" s="53"/>
    </row>
    <row r="3757">
      <c r="A3757" s="167" t="s">
        <v>600</v>
      </c>
      <c r="B3757" s="243" t="s">
        <v>388</v>
      </c>
      <c r="C3757" s="53"/>
      <c r="D3757" s="244" t="s">
        <v>385</v>
      </c>
      <c r="E3757" s="53"/>
      <c r="F3757" s="53"/>
      <c r="G3757" s="190" t="s">
        <v>16</v>
      </c>
      <c r="H3757" s="28">
        <v>1.0</v>
      </c>
      <c r="I3757" s="190" t="s">
        <v>7</v>
      </c>
      <c r="J3757" s="191"/>
      <c r="K3757" s="190" t="s">
        <v>7</v>
      </c>
      <c r="L3757" s="191"/>
      <c r="M3757" s="53"/>
      <c r="N3757" s="53"/>
      <c r="O3757" s="53"/>
    </row>
    <row r="3758">
      <c r="A3758" s="167" t="s">
        <v>600</v>
      </c>
      <c r="B3758" s="243" t="s">
        <v>388</v>
      </c>
      <c r="C3758" s="53"/>
      <c r="D3758" s="244" t="s">
        <v>385</v>
      </c>
      <c r="E3758" s="53"/>
      <c r="F3758" s="53"/>
      <c r="G3758" s="190" t="s">
        <v>17</v>
      </c>
      <c r="H3758" s="28">
        <v>1.0</v>
      </c>
      <c r="I3758" s="190" t="s">
        <v>7</v>
      </c>
      <c r="J3758" s="191"/>
      <c r="K3758" s="190" t="s">
        <v>7</v>
      </c>
      <c r="L3758" s="191"/>
      <c r="M3758" s="53"/>
      <c r="N3758" s="53"/>
      <c r="O3758" s="53"/>
    </row>
    <row r="3759">
      <c r="A3759" s="167" t="s">
        <v>600</v>
      </c>
      <c r="B3759" s="243" t="s">
        <v>388</v>
      </c>
      <c r="C3759" s="53"/>
      <c r="D3759" s="244" t="s">
        <v>385</v>
      </c>
      <c r="E3759" s="53"/>
      <c r="F3759" s="53"/>
      <c r="G3759" s="190" t="s">
        <v>18</v>
      </c>
      <c r="H3759" s="28">
        <v>1.0</v>
      </c>
      <c r="I3759" s="190" t="s">
        <v>7</v>
      </c>
      <c r="J3759" s="191"/>
      <c r="K3759" s="190" t="s">
        <v>7</v>
      </c>
      <c r="L3759" s="191"/>
      <c r="M3759" s="53"/>
      <c r="N3759" s="53"/>
      <c r="O3759" s="53"/>
    </row>
    <row r="3760">
      <c r="A3760" s="167" t="s">
        <v>600</v>
      </c>
      <c r="B3760" s="243" t="s">
        <v>388</v>
      </c>
      <c r="C3760" s="53"/>
      <c r="D3760" s="244" t="s">
        <v>385</v>
      </c>
      <c r="E3760" s="53"/>
      <c r="F3760" s="53"/>
      <c r="G3760" s="190" t="s">
        <v>19</v>
      </c>
      <c r="H3760" s="28">
        <v>1.0</v>
      </c>
      <c r="I3760" s="190" t="s">
        <v>7</v>
      </c>
      <c r="J3760" s="191"/>
      <c r="K3760" s="190" t="s">
        <v>7</v>
      </c>
      <c r="L3760" s="191"/>
      <c r="M3760" s="53"/>
      <c r="N3760" s="53"/>
      <c r="O3760" s="53"/>
    </row>
    <row r="3761">
      <c r="A3761" s="167" t="s">
        <v>600</v>
      </c>
      <c r="B3761" s="243" t="s">
        <v>388</v>
      </c>
      <c r="C3761" s="53"/>
      <c r="D3761" s="244" t="s">
        <v>385</v>
      </c>
      <c r="E3761" s="53"/>
      <c r="F3761" s="53"/>
      <c r="G3761" s="190" t="s">
        <v>20</v>
      </c>
      <c r="H3761" s="28">
        <v>1.0</v>
      </c>
      <c r="I3761" s="190" t="s">
        <v>7</v>
      </c>
      <c r="J3761" s="191"/>
      <c r="K3761" s="190" t="s">
        <v>7</v>
      </c>
      <c r="L3761" s="191"/>
      <c r="M3761" s="53"/>
      <c r="N3761" s="53"/>
      <c r="O3761" s="53"/>
    </row>
    <row r="3762">
      <c r="A3762" s="167" t="s">
        <v>600</v>
      </c>
      <c r="B3762" s="243" t="s">
        <v>389</v>
      </c>
      <c r="C3762" s="53"/>
      <c r="D3762" s="244" t="s">
        <v>390</v>
      </c>
      <c r="E3762" s="53"/>
      <c r="F3762" s="53"/>
      <c r="G3762" s="190" t="s">
        <v>21</v>
      </c>
      <c r="H3762" s="28">
        <v>1.0</v>
      </c>
      <c r="I3762" s="243" t="s">
        <v>4</v>
      </c>
      <c r="J3762" s="192">
        <v>65.0</v>
      </c>
      <c r="K3762" s="243" t="s">
        <v>4</v>
      </c>
      <c r="L3762" s="192">
        <v>65.0</v>
      </c>
      <c r="M3762" s="53"/>
      <c r="N3762" s="53"/>
      <c r="O3762" s="53"/>
    </row>
    <row r="3763">
      <c r="A3763" s="167" t="s">
        <v>600</v>
      </c>
      <c r="B3763" s="243" t="s">
        <v>389</v>
      </c>
      <c r="C3763" s="53"/>
      <c r="D3763" s="244" t="s">
        <v>390</v>
      </c>
      <c r="E3763" s="53"/>
      <c r="F3763" s="53"/>
      <c r="G3763" s="190" t="s">
        <v>13</v>
      </c>
      <c r="H3763" s="28">
        <v>1.0</v>
      </c>
      <c r="I3763" s="190" t="s">
        <v>4</v>
      </c>
      <c r="J3763" s="191"/>
      <c r="K3763" s="190" t="s">
        <v>4</v>
      </c>
      <c r="L3763" s="191"/>
      <c r="M3763" s="53"/>
      <c r="N3763" s="53"/>
      <c r="O3763" s="53"/>
    </row>
    <row r="3764">
      <c r="A3764" s="167" t="s">
        <v>600</v>
      </c>
      <c r="B3764" s="243" t="s">
        <v>389</v>
      </c>
      <c r="C3764" s="53"/>
      <c r="D3764" s="244" t="s">
        <v>390</v>
      </c>
      <c r="E3764" s="53"/>
      <c r="F3764" s="53"/>
      <c r="G3764" s="190" t="s">
        <v>14</v>
      </c>
      <c r="H3764" s="28">
        <v>1.0</v>
      </c>
      <c r="I3764" s="190" t="s">
        <v>4</v>
      </c>
      <c r="J3764" s="191"/>
      <c r="K3764" s="190" t="s">
        <v>4</v>
      </c>
      <c r="L3764" s="191"/>
      <c r="M3764" s="53"/>
      <c r="N3764" s="53"/>
      <c r="O3764" s="53"/>
    </row>
    <row r="3765">
      <c r="A3765" s="167" t="s">
        <v>600</v>
      </c>
      <c r="B3765" s="243" t="s">
        <v>389</v>
      </c>
      <c r="C3765" s="53"/>
      <c r="D3765" s="244" t="s">
        <v>390</v>
      </c>
      <c r="E3765" s="53"/>
      <c r="F3765" s="53"/>
      <c r="G3765" s="190" t="s">
        <v>15</v>
      </c>
      <c r="H3765" s="28">
        <v>1.0</v>
      </c>
      <c r="I3765" s="190" t="s">
        <v>4</v>
      </c>
      <c r="J3765" s="191"/>
      <c r="K3765" s="190" t="s">
        <v>4</v>
      </c>
      <c r="L3765" s="191"/>
      <c r="M3765" s="53"/>
      <c r="N3765" s="53"/>
      <c r="O3765" s="53"/>
    </row>
    <row r="3766">
      <c r="A3766" s="167" t="s">
        <v>600</v>
      </c>
      <c r="B3766" s="243" t="s">
        <v>389</v>
      </c>
      <c r="C3766" s="53"/>
      <c r="D3766" s="244" t="s">
        <v>390</v>
      </c>
      <c r="E3766" s="53"/>
      <c r="F3766" s="53"/>
      <c r="G3766" s="190" t="s">
        <v>16</v>
      </c>
      <c r="H3766" s="28">
        <v>1.0</v>
      </c>
      <c r="I3766" s="190" t="s">
        <v>4</v>
      </c>
      <c r="J3766" s="191"/>
      <c r="K3766" s="190" t="s">
        <v>4</v>
      </c>
      <c r="L3766" s="191"/>
      <c r="M3766" s="53"/>
      <c r="N3766" s="53"/>
      <c r="O3766" s="53"/>
    </row>
    <row r="3767">
      <c r="A3767" s="167" t="s">
        <v>600</v>
      </c>
      <c r="B3767" s="243" t="s">
        <v>389</v>
      </c>
      <c r="C3767" s="53"/>
      <c r="D3767" s="244" t="s">
        <v>390</v>
      </c>
      <c r="E3767" s="53"/>
      <c r="F3767" s="53"/>
      <c r="G3767" s="190" t="s">
        <v>17</v>
      </c>
      <c r="H3767" s="28">
        <v>1.0</v>
      </c>
      <c r="I3767" s="190" t="s">
        <v>4</v>
      </c>
      <c r="J3767" s="191"/>
      <c r="K3767" s="190" t="s">
        <v>4</v>
      </c>
      <c r="L3767" s="191"/>
      <c r="M3767" s="53"/>
      <c r="N3767" s="53"/>
      <c r="O3767" s="53"/>
    </row>
    <row r="3768">
      <c r="A3768" s="167" t="s">
        <v>600</v>
      </c>
      <c r="B3768" s="243" t="s">
        <v>389</v>
      </c>
      <c r="C3768" s="53"/>
      <c r="D3768" s="244" t="s">
        <v>390</v>
      </c>
      <c r="E3768" s="53"/>
      <c r="F3768" s="53"/>
      <c r="G3768" s="190" t="s">
        <v>18</v>
      </c>
      <c r="H3768" s="28">
        <v>1.0</v>
      </c>
      <c r="I3768" s="190" t="s">
        <v>4</v>
      </c>
      <c r="J3768" s="191"/>
      <c r="K3768" s="190" t="s">
        <v>4</v>
      </c>
      <c r="L3768" s="191"/>
      <c r="M3768" s="53"/>
      <c r="N3768" s="53"/>
      <c r="O3768" s="53"/>
    </row>
    <row r="3769">
      <c r="A3769" s="167" t="s">
        <v>600</v>
      </c>
      <c r="B3769" s="243" t="s">
        <v>389</v>
      </c>
      <c r="C3769" s="53"/>
      <c r="D3769" s="244" t="s">
        <v>390</v>
      </c>
      <c r="E3769" s="53"/>
      <c r="F3769" s="53"/>
      <c r="G3769" s="190" t="s">
        <v>19</v>
      </c>
      <c r="H3769" s="28">
        <v>1.0</v>
      </c>
      <c r="I3769" s="190" t="s">
        <v>4</v>
      </c>
      <c r="J3769" s="191"/>
      <c r="K3769" s="190" t="s">
        <v>4</v>
      </c>
      <c r="L3769" s="191"/>
      <c r="M3769" s="53"/>
      <c r="N3769" s="53"/>
      <c r="O3769" s="53"/>
    </row>
    <row r="3770">
      <c r="A3770" s="167" t="s">
        <v>600</v>
      </c>
      <c r="B3770" s="243" t="s">
        <v>389</v>
      </c>
      <c r="C3770" s="53"/>
      <c r="D3770" s="244" t="s">
        <v>390</v>
      </c>
      <c r="E3770" s="53"/>
      <c r="F3770" s="53"/>
      <c r="G3770" s="190" t="s">
        <v>20</v>
      </c>
      <c r="H3770" s="28">
        <v>1.0</v>
      </c>
      <c r="I3770" s="190" t="s">
        <v>4</v>
      </c>
      <c r="J3770" s="191"/>
      <c r="K3770" s="190" t="s">
        <v>4</v>
      </c>
      <c r="L3770" s="191"/>
      <c r="M3770" s="53"/>
      <c r="N3770" s="53"/>
      <c r="O3770" s="53"/>
    </row>
    <row r="3771">
      <c r="A3771" s="167" t="s">
        <v>600</v>
      </c>
      <c r="B3771" s="243" t="s">
        <v>389</v>
      </c>
      <c r="C3771" s="53"/>
      <c r="D3771" s="244" t="s">
        <v>390</v>
      </c>
      <c r="E3771" s="53"/>
      <c r="F3771" s="53"/>
      <c r="G3771" s="190" t="s">
        <v>21</v>
      </c>
      <c r="H3771" s="28">
        <v>1.0</v>
      </c>
      <c r="I3771" s="190" t="s">
        <v>7</v>
      </c>
      <c r="J3771" s="191">
        <v>0.0</v>
      </c>
      <c r="K3771" s="190" t="s">
        <v>7</v>
      </c>
      <c r="L3771" s="191">
        <v>0.0</v>
      </c>
      <c r="M3771" s="53"/>
      <c r="N3771" s="53"/>
      <c r="O3771" s="53"/>
    </row>
    <row r="3772">
      <c r="A3772" s="167" t="s">
        <v>600</v>
      </c>
      <c r="B3772" s="243" t="s">
        <v>389</v>
      </c>
      <c r="C3772" s="53"/>
      <c r="D3772" s="244" t="s">
        <v>390</v>
      </c>
      <c r="E3772" s="53"/>
      <c r="F3772" s="53"/>
      <c r="G3772" s="190" t="s">
        <v>13</v>
      </c>
      <c r="H3772" s="28">
        <v>1.0</v>
      </c>
      <c r="I3772" s="190" t="s">
        <v>7</v>
      </c>
      <c r="J3772" s="191"/>
      <c r="K3772" s="190" t="s">
        <v>7</v>
      </c>
      <c r="L3772" s="191"/>
      <c r="M3772" s="53"/>
      <c r="N3772" s="53"/>
      <c r="O3772" s="53"/>
    </row>
    <row r="3773">
      <c r="A3773" s="167" t="s">
        <v>600</v>
      </c>
      <c r="B3773" s="243" t="s">
        <v>389</v>
      </c>
      <c r="C3773" s="53"/>
      <c r="D3773" s="244" t="s">
        <v>390</v>
      </c>
      <c r="E3773" s="53"/>
      <c r="F3773" s="53"/>
      <c r="G3773" s="190" t="s">
        <v>14</v>
      </c>
      <c r="H3773" s="28">
        <v>1.0</v>
      </c>
      <c r="I3773" s="190" t="s">
        <v>7</v>
      </c>
      <c r="J3773" s="191"/>
      <c r="K3773" s="190" t="s">
        <v>7</v>
      </c>
      <c r="L3773" s="191"/>
      <c r="M3773" s="53"/>
      <c r="N3773" s="53"/>
      <c r="O3773" s="53"/>
    </row>
    <row r="3774">
      <c r="A3774" s="167" t="s">
        <v>600</v>
      </c>
      <c r="B3774" s="243" t="s">
        <v>389</v>
      </c>
      <c r="C3774" s="53"/>
      <c r="D3774" s="244" t="s">
        <v>390</v>
      </c>
      <c r="E3774" s="53"/>
      <c r="F3774" s="53"/>
      <c r="G3774" s="190" t="s">
        <v>15</v>
      </c>
      <c r="H3774" s="28">
        <v>1.0</v>
      </c>
      <c r="I3774" s="190" t="s">
        <v>7</v>
      </c>
      <c r="J3774" s="191"/>
      <c r="K3774" s="190" t="s">
        <v>7</v>
      </c>
      <c r="L3774" s="191"/>
      <c r="M3774" s="53"/>
      <c r="N3774" s="53"/>
      <c r="O3774" s="53"/>
    </row>
    <row r="3775">
      <c r="A3775" s="167" t="s">
        <v>600</v>
      </c>
      <c r="B3775" s="243" t="s">
        <v>389</v>
      </c>
      <c r="C3775" s="53"/>
      <c r="D3775" s="244" t="s">
        <v>390</v>
      </c>
      <c r="E3775" s="53"/>
      <c r="F3775" s="53"/>
      <c r="G3775" s="190" t="s">
        <v>16</v>
      </c>
      <c r="H3775" s="28">
        <v>1.0</v>
      </c>
      <c r="I3775" s="190" t="s">
        <v>7</v>
      </c>
      <c r="J3775" s="191"/>
      <c r="K3775" s="190" t="s">
        <v>7</v>
      </c>
      <c r="L3775" s="191"/>
      <c r="M3775" s="53"/>
      <c r="N3775" s="53"/>
      <c r="O3775" s="53"/>
    </row>
    <row r="3776">
      <c r="A3776" s="167" t="s">
        <v>600</v>
      </c>
      <c r="B3776" s="243" t="s">
        <v>389</v>
      </c>
      <c r="C3776" s="53"/>
      <c r="D3776" s="244" t="s">
        <v>390</v>
      </c>
      <c r="E3776" s="53"/>
      <c r="F3776" s="53"/>
      <c r="G3776" s="190" t="s">
        <v>17</v>
      </c>
      <c r="H3776" s="28">
        <v>1.0</v>
      </c>
      <c r="I3776" s="190" t="s">
        <v>7</v>
      </c>
      <c r="J3776" s="191"/>
      <c r="K3776" s="190" t="s">
        <v>7</v>
      </c>
      <c r="L3776" s="191"/>
      <c r="M3776" s="53"/>
      <c r="N3776" s="53"/>
      <c r="O3776" s="53"/>
    </row>
    <row r="3777">
      <c r="A3777" s="167" t="s">
        <v>600</v>
      </c>
      <c r="B3777" s="243" t="s">
        <v>389</v>
      </c>
      <c r="C3777" s="53"/>
      <c r="D3777" s="244" t="s">
        <v>390</v>
      </c>
      <c r="E3777" s="53"/>
      <c r="F3777" s="53"/>
      <c r="G3777" s="190" t="s">
        <v>18</v>
      </c>
      <c r="H3777" s="28">
        <v>1.0</v>
      </c>
      <c r="I3777" s="190" t="s">
        <v>7</v>
      </c>
      <c r="J3777" s="191"/>
      <c r="K3777" s="190" t="s">
        <v>7</v>
      </c>
      <c r="L3777" s="191"/>
      <c r="M3777" s="53"/>
      <c r="N3777" s="53"/>
      <c r="O3777" s="53"/>
    </row>
    <row r="3778">
      <c r="A3778" s="167" t="s">
        <v>600</v>
      </c>
      <c r="B3778" s="243" t="s">
        <v>389</v>
      </c>
      <c r="C3778" s="53"/>
      <c r="D3778" s="244" t="s">
        <v>390</v>
      </c>
      <c r="E3778" s="53"/>
      <c r="F3778" s="53"/>
      <c r="G3778" s="190" t="s">
        <v>19</v>
      </c>
      <c r="H3778" s="28">
        <v>1.0</v>
      </c>
      <c r="I3778" s="190" t="s">
        <v>7</v>
      </c>
      <c r="J3778" s="191"/>
      <c r="K3778" s="190" t="s">
        <v>7</v>
      </c>
      <c r="L3778" s="191"/>
      <c r="M3778" s="53"/>
      <c r="N3778" s="53"/>
      <c r="O3778" s="53"/>
    </row>
    <row r="3779">
      <c r="A3779" s="167" t="s">
        <v>600</v>
      </c>
      <c r="B3779" s="243" t="s">
        <v>389</v>
      </c>
      <c r="C3779" s="53"/>
      <c r="D3779" s="244" t="s">
        <v>390</v>
      </c>
      <c r="E3779" s="53"/>
      <c r="F3779" s="53"/>
      <c r="G3779" s="190" t="s">
        <v>20</v>
      </c>
      <c r="H3779" s="28">
        <v>1.0</v>
      </c>
      <c r="I3779" s="190" t="s">
        <v>7</v>
      </c>
      <c r="J3779" s="191"/>
      <c r="K3779" s="190" t="s">
        <v>7</v>
      </c>
      <c r="L3779" s="191"/>
      <c r="M3779" s="53"/>
      <c r="N3779" s="53"/>
      <c r="O3779" s="53"/>
    </row>
    <row r="3780">
      <c r="A3780" s="167" t="s">
        <v>600</v>
      </c>
      <c r="B3780" s="243" t="s">
        <v>391</v>
      </c>
      <c r="C3780" s="53"/>
      <c r="D3780" s="244" t="s">
        <v>390</v>
      </c>
      <c r="E3780" s="53"/>
      <c r="F3780" s="53"/>
      <c r="G3780" s="190" t="s">
        <v>21</v>
      </c>
      <c r="H3780" s="28">
        <v>1.0</v>
      </c>
      <c r="I3780" s="243" t="s">
        <v>4</v>
      </c>
      <c r="J3780" s="192"/>
      <c r="K3780" s="243" t="s">
        <v>4</v>
      </c>
      <c r="L3780" s="192"/>
      <c r="M3780" s="53"/>
      <c r="N3780" s="53"/>
      <c r="O3780" s="53"/>
    </row>
    <row r="3781">
      <c r="A3781" s="167" t="s">
        <v>600</v>
      </c>
      <c r="B3781" s="243" t="s">
        <v>391</v>
      </c>
      <c r="C3781" s="53"/>
      <c r="D3781" s="244" t="s">
        <v>390</v>
      </c>
      <c r="E3781" s="53"/>
      <c r="F3781" s="53"/>
      <c r="G3781" s="190" t="s">
        <v>13</v>
      </c>
      <c r="H3781" s="28">
        <v>1.0</v>
      </c>
      <c r="I3781" s="190" t="s">
        <v>4</v>
      </c>
      <c r="J3781" s="191"/>
      <c r="K3781" s="190" t="s">
        <v>4</v>
      </c>
      <c r="L3781" s="191"/>
      <c r="M3781" s="53"/>
      <c r="N3781" s="53"/>
      <c r="O3781" s="53"/>
    </row>
    <row r="3782">
      <c r="A3782" s="167" t="s">
        <v>600</v>
      </c>
      <c r="B3782" s="243" t="s">
        <v>391</v>
      </c>
      <c r="C3782" s="53"/>
      <c r="D3782" s="244" t="s">
        <v>390</v>
      </c>
      <c r="E3782" s="53"/>
      <c r="F3782" s="53"/>
      <c r="G3782" s="190" t="s">
        <v>14</v>
      </c>
      <c r="H3782" s="28">
        <v>1.0</v>
      </c>
      <c r="I3782" s="190" t="s">
        <v>4</v>
      </c>
      <c r="J3782" s="191"/>
      <c r="K3782" s="190" t="s">
        <v>4</v>
      </c>
      <c r="L3782" s="191"/>
      <c r="M3782" s="53"/>
      <c r="N3782" s="53"/>
      <c r="O3782" s="53"/>
    </row>
    <row r="3783">
      <c r="A3783" s="167" t="s">
        <v>600</v>
      </c>
      <c r="B3783" s="243" t="s">
        <v>391</v>
      </c>
      <c r="C3783" s="53"/>
      <c r="D3783" s="244" t="s">
        <v>390</v>
      </c>
      <c r="E3783" s="53"/>
      <c r="F3783" s="53"/>
      <c r="G3783" s="190" t="s">
        <v>15</v>
      </c>
      <c r="H3783" s="28">
        <v>1.0</v>
      </c>
      <c r="I3783" s="190" t="s">
        <v>4</v>
      </c>
      <c r="J3783" s="191">
        <v>15.0</v>
      </c>
      <c r="K3783" s="190" t="s">
        <v>4</v>
      </c>
      <c r="L3783" s="191">
        <v>15.0</v>
      </c>
      <c r="M3783" s="53"/>
      <c r="N3783" s="53"/>
      <c r="O3783" s="53"/>
    </row>
    <row r="3784">
      <c r="A3784" s="167" t="s">
        <v>600</v>
      </c>
      <c r="B3784" s="243" t="s">
        <v>391</v>
      </c>
      <c r="C3784" s="53"/>
      <c r="D3784" s="244" t="s">
        <v>390</v>
      </c>
      <c r="E3784" s="53"/>
      <c r="F3784" s="53"/>
      <c r="G3784" s="190" t="s">
        <v>16</v>
      </c>
      <c r="H3784" s="28">
        <v>1.0</v>
      </c>
      <c r="I3784" s="190" t="s">
        <v>4</v>
      </c>
      <c r="J3784" s="191">
        <v>290.0</v>
      </c>
      <c r="K3784" s="190" t="s">
        <v>4</v>
      </c>
      <c r="L3784" s="191">
        <v>290.0</v>
      </c>
      <c r="M3784" s="53"/>
      <c r="N3784" s="53"/>
      <c r="O3784" s="53"/>
    </row>
    <row r="3785">
      <c r="A3785" s="167" t="s">
        <v>600</v>
      </c>
      <c r="B3785" s="243" t="s">
        <v>391</v>
      </c>
      <c r="C3785" s="53"/>
      <c r="D3785" s="244" t="s">
        <v>390</v>
      </c>
      <c r="E3785" s="53"/>
      <c r="F3785" s="53"/>
      <c r="G3785" s="190" t="s">
        <v>17</v>
      </c>
      <c r="H3785" s="28">
        <v>1.0</v>
      </c>
      <c r="I3785" s="190" t="s">
        <v>4</v>
      </c>
      <c r="J3785" s="191">
        <v>0.0</v>
      </c>
      <c r="K3785" s="190" t="s">
        <v>4</v>
      </c>
      <c r="L3785" s="191">
        <v>0.0</v>
      </c>
      <c r="M3785" s="53"/>
      <c r="N3785" s="53"/>
      <c r="O3785" s="53"/>
    </row>
    <row r="3786">
      <c r="A3786" s="167" t="s">
        <v>600</v>
      </c>
      <c r="B3786" s="243" t="s">
        <v>391</v>
      </c>
      <c r="C3786" s="53"/>
      <c r="D3786" s="244" t="s">
        <v>390</v>
      </c>
      <c r="E3786" s="53"/>
      <c r="F3786" s="53"/>
      <c r="G3786" s="190" t="s">
        <v>18</v>
      </c>
      <c r="H3786" s="28">
        <v>1.0</v>
      </c>
      <c r="I3786" s="190" t="s">
        <v>4</v>
      </c>
      <c r="J3786" s="191"/>
      <c r="K3786" s="190" t="s">
        <v>4</v>
      </c>
      <c r="L3786" s="191"/>
      <c r="M3786" s="53"/>
      <c r="N3786" s="53"/>
      <c r="O3786" s="53"/>
    </row>
    <row r="3787">
      <c r="A3787" s="167" t="s">
        <v>600</v>
      </c>
      <c r="B3787" s="243" t="s">
        <v>391</v>
      </c>
      <c r="C3787" s="53"/>
      <c r="D3787" s="244" t="s">
        <v>390</v>
      </c>
      <c r="E3787" s="53"/>
      <c r="F3787" s="53"/>
      <c r="G3787" s="190" t="s">
        <v>19</v>
      </c>
      <c r="H3787" s="28">
        <v>1.0</v>
      </c>
      <c r="I3787" s="190" t="s">
        <v>4</v>
      </c>
      <c r="J3787" s="191"/>
      <c r="K3787" s="190" t="s">
        <v>4</v>
      </c>
      <c r="L3787" s="191"/>
      <c r="M3787" s="53"/>
      <c r="N3787" s="53"/>
      <c r="O3787" s="53"/>
    </row>
    <row r="3788">
      <c r="A3788" s="167" t="s">
        <v>600</v>
      </c>
      <c r="B3788" s="243" t="s">
        <v>391</v>
      </c>
      <c r="C3788" s="53"/>
      <c r="D3788" s="244" t="s">
        <v>390</v>
      </c>
      <c r="E3788" s="53"/>
      <c r="F3788" s="53"/>
      <c r="G3788" s="190" t="s">
        <v>20</v>
      </c>
      <c r="H3788" s="28">
        <v>1.0</v>
      </c>
      <c r="I3788" s="190" t="s">
        <v>4</v>
      </c>
      <c r="J3788" s="191"/>
      <c r="K3788" s="190" t="s">
        <v>4</v>
      </c>
      <c r="L3788" s="191"/>
      <c r="M3788" s="53"/>
      <c r="N3788" s="53"/>
      <c r="O3788" s="53"/>
    </row>
    <row r="3789">
      <c r="A3789" s="167" t="s">
        <v>600</v>
      </c>
      <c r="B3789" s="243" t="s">
        <v>391</v>
      </c>
      <c r="C3789" s="53"/>
      <c r="D3789" s="244" t="s">
        <v>390</v>
      </c>
      <c r="E3789" s="53"/>
      <c r="F3789" s="53"/>
      <c r="G3789" s="190" t="s">
        <v>21</v>
      </c>
      <c r="H3789" s="28">
        <v>1.0</v>
      </c>
      <c r="I3789" s="190" t="s">
        <v>7</v>
      </c>
      <c r="J3789" s="191"/>
      <c r="K3789" s="190" t="s">
        <v>7</v>
      </c>
      <c r="L3789" s="191"/>
      <c r="M3789" s="53"/>
      <c r="N3789" s="53"/>
      <c r="O3789" s="53"/>
    </row>
    <row r="3790">
      <c r="A3790" s="167" t="s">
        <v>600</v>
      </c>
      <c r="B3790" s="243" t="s">
        <v>391</v>
      </c>
      <c r="C3790" s="53"/>
      <c r="D3790" s="244" t="s">
        <v>390</v>
      </c>
      <c r="E3790" s="53"/>
      <c r="F3790" s="53"/>
      <c r="G3790" s="190" t="s">
        <v>13</v>
      </c>
      <c r="H3790" s="28">
        <v>1.0</v>
      </c>
      <c r="I3790" s="190" t="s">
        <v>7</v>
      </c>
      <c r="J3790" s="191"/>
      <c r="K3790" s="190" t="s">
        <v>7</v>
      </c>
      <c r="L3790" s="191"/>
      <c r="M3790" s="53"/>
      <c r="N3790" s="53"/>
      <c r="O3790" s="53"/>
    </row>
    <row r="3791">
      <c r="A3791" s="167" t="s">
        <v>600</v>
      </c>
      <c r="B3791" s="243" t="s">
        <v>391</v>
      </c>
      <c r="C3791" s="53"/>
      <c r="D3791" s="244" t="s">
        <v>390</v>
      </c>
      <c r="E3791" s="53"/>
      <c r="F3791" s="53"/>
      <c r="G3791" s="190" t="s">
        <v>14</v>
      </c>
      <c r="H3791" s="28">
        <v>1.0</v>
      </c>
      <c r="I3791" s="190" t="s">
        <v>7</v>
      </c>
      <c r="J3791" s="191"/>
      <c r="K3791" s="190" t="s">
        <v>7</v>
      </c>
      <c r="L3791" s="191"/>
      <c r="M3791" s="53"/>
      <c r="N3791" s="53"/>
      <c r="O3791" s="53"/>
    </row>
    <row r="3792">
      <c r="A3792" s="167" t="s">
        <v>600</v>
      </c>
      <c r="B3792" s="243" t="s">
        <v>391</v>
      </c>
      <c r="C3792" s="53"/>
      <c r="D3792" s="244" t="s">
        <v>390</v>
      </c>
      <c r="E3792" s="53"/>
      <c r="F3792" s="53"/>
      <c r="G3792" s="190" t="s">
        <v>15</v>
      </c>
      <c r="H3792" s="28">
        <v>1.0</v>
      </c>
      <c r="I3792" s="190" t="s">
        <v>7</v>
      </c>
      <c r="J3792" s="191">
        <v>400.0</v>
      </c>
      <c r="K3792" s="190" t="s">
        <v>7</v>
      </c>
      <c r="L3792" s="191">
        <v>400.0</v>
      </c>
      <c r="M3792" s="53"/>
      <c r="N3792" s="53"/>
      <c r="O3792" s="53"/>
    </row>
    <row r="3793">
      <c r="A3793" s="167" t="s">
        <v>600</v>
      </c>
      <c r="B3793" s="243" t="s">
        <v>391</v>
      </c>
      <c r="C3793" s="53"/>
      <c r="D3793" s="244" t="s">
        <v>390</v>
      </c>
      <c r="E3793" s="53"/>
      <c r="F3793" s="53"/>
      <c r="G3793" s="190" t="s">
        <v>16</v>
      </c>
      <c r="H3793" s="28">
        <v>1.0</v>
      </c>
      <c r="I3793" s="190" t="s">
        <v>7</v>
      </c>
      <c r="J3793" s="191"/>
      <c r="K3793" s="190" t="s">
        <v>7</v>
      </c>
      <c r="L3793" s="191"/>
      <c r="M3793" s="53"/>
      <c r="N3793" s="53"/>
      <c r="O3793" s="53"/>
    </row>
    <row r="3794">
      <c r="A3794" s="167" t="s">
        <v>600</v>
      </c>
      <c r="B3794" s="243" t="s">
        <v>391</v>
      </c>
      <c r="C3794" s="53"/>
      <c r="D3794" s="244" t="s">
        <v>390</v>
      </c>
      <c r="E3794" s="53"/>
      <c r="F3794" s="53"/>
      <c r="G3794" s="190" t="s">
        <v>17</v>
      </c>
      <c r="H3794" s="28">
        <v>1.0</v>
      </c>
      <c r="I3794" s="190" t="s">
        <v>7</v>
      </c>
      <c r="J3794" s="191">
        <v>300.0</v>
      </c>
      <c r="K3794" s="190" t="s">
        <v>7</v>
      </c>
      <c r="L3794" s="191">
        <v>300.0</v>
      </c>
      <c r="M3794" s="53"/>
      <c r="N3794" s="53"/>
      <c r="O3794" s="53"/>
    </row>
    <row r="3795">
      <c r="A3795" s="167" t="s">
        <v>600</v>
      </c>
      <c r="B3795" s="243" t="s">
        <v>391</v>
      </c>
      <c r="C3795" s="53"/>
      <c r="D3795" s="244" t="s">
        <v>390</v>
      </c>
      <c r="E3795" s="53"/>
      <c r="F3795" s="53"/>
      <c r="G3795" s="190" t="s">
        <v>18</v>
      </c>
      <c r="H3795" s="28">
        <v>1.0</v>
      </c>
      <c r="I3795" s="190" t="s">
        <v>7</v>
      </c>
      <c r="J3795" s="191">
        <v>1300.0</v>
      </c>
      <c r="K3795" s="190" t="s">
        <v>7</v>
      </c>
      <c r="L3795" s="191">
        <v>1300.0</v>
      </c>
      <c r="M3795" s="53"/>
      <c r="N3795" s="53"/>
      <c r="O3795" s="53"/>
    </row>
    <row r="3796">
      <c r="A3796" s="167" t="s">
        <v>600</v>
      </c>
      <c r="B3796" s="243" t="s">
        <v>391</v>
      </c>
      <c r="C3796" s="53"/>
      <c r="D3796" s="244" t="s">
        <v>390</v>
      </c>
      <c r="E3796" s="53"/>
      <c r="F3796" s="53"/>
      <c r="G3796" s="190" t="s">
        <v>19</v>
      </c>
      <c r="H3796" s="28">
        <v>1.0</v>
      </c>
      <c r="I3796" s="190" t="s">
        <v>7</v>
      </c>
      <c r="J3796" s="191"/>
      <c r="K3796" s="190" t="s">
        <v>7</v>
      </c>
      <c r="L3796" s="191"/>
      <c r="M3796" s="53"/>
      <c r="N3796" s="53"/>
      <c r="O3796" s="53"/>
    </row>
    <row r="3797">
      <c r="A3797" s="167" t="s">
        <v>600</v>
      </c>
      <c r="B3797" s="243" t="s">
        <v>391</v>
      </c>
      <c r="C3797" s="53"/>
      <c r="D3797" s="244" t="s">
        <v>390</v>
      </c>
      <c r="E3797" s="53"/>
      <c r="F3797" s="53"/>
      <c r="G3797" s="190" t="s">
        <v>20</v>
      </c>
      <c r="H3797" s="28">
        <v>1.0</v>
      </c>
      <c r="I3797" s="190" t="s">
        <v>7</v>
      </c>
      <c r="J3797" s="191"/>
      <c r="K3797" s="190" t="s">
        <v>7</v>
      </c>
      <c r="L3797" s="191"/>
      <c r="M3797" s="53"/>
      <c r="N3797" s="53"/>
      <c r="O3797" s="53"/>
    </row>
    <row r="3798">
      <c r="A3798" s="167" t="s">
        <v>600</v>
      </c>
      <c r="B3798" s="243" t="s">
        <v>392</v>
      </c>
      <c r="C3798" s="53"/>
      <c r="D3798" s="244" t="s">
        <v>390</v>
      </c>
      <c r="E3798" s="53"/>
      <c r="F3798" s="53"/>
      <c r="G3798" s="190" t="s">
        <v>21</v>
      </c>
      <c r="H3798" s="28">
        <v>1.0</v>
      </c>
      <c r="I3798" s="243" t="s">
        <v>4</v>
      </c>
      <c r="J3798" s="192"/>
      <c r="K3798" s="243" t="s">
        <v>4</v>
      </c>
      <c r="L3798" s="192"/>
      <c r="M3798" s="53"/>
      <c r="N3798" s="53"/>
      <c r="O3798" s="53"/>
    </row>
    <row r="3799">
      <c r="A3799" s="167" t="s">
        <v>600</v>
      </c>
      <c r="B3799" s="243" t="s">
        <v>392</v>
      </c>
      <c r="C3799" s="53"/>
      <c r="D3799" s="244" t="s">
        <v>390</v>
      </c>
      <c r="E3799" s="53"/>
      <c r="F3799" s="53"/>
      <c r="G3799" s="190" t="s">
        <v>13</v>
      </c>
      <c r="H3799" s="28">
        <v>1.0</v>
      </c>
      <c r="I3799" s="190" t="s">
        <v>4</v>
      </c>
      <c r="J3799" s="191"/>
      <c r="K3799" s="190" t="s">
        <v>4</v>
      </c>
      <c r="L3799" s="191"/>
      <c r="M3799" s="53"/>
      <c r="N3799" s="53"/>
      <c r="O3799" s="53"/>
    </row>
    <row r="3800">
      <c r="A3800" s="167" t="s">
        <v>600</v>
      </c>
      <c r="B3800" s="243" t="s">
        <v>392</v>
      </c>
      <c r="C3800" s="53"/>
      <c r="D3800" s="244" t="s">
        <v>390</v>
      </c>
      <c r="E3800" s="53"/>
      <c r="F3800" s="53"/>
      <c r="G3800" s="190" t="s">
        <v>14</v>
      </c>
      <c r="H3800" s="28">
        <v>1.0</v>
      </c>
      <c r="I3800" s="190" t="s">
        <v>4</v>
      </c>
      <c r="J3800" s="191"/>
      <c r="K3800" s="190" t="s">
        <v>4</v>
      </c>
      <c r="L3800" s="191"/>
      <c r="M3800" s="53"/>
      <c r="N3800" s="53"/>
      <c r="O3800" s="53"/>
    </row>
    <row r="3801">
      <c r="A3801" s="167" t="s">
        <v>600</v>
      </c>
      <c r="B3801" s="243" t="s">
        <v>392</v>
      </c>
      <c r="C3801" s="53"/>
      <c r="D3801" s="244" t="s">
        <v>390</v>
      </c>
      <c r="E3801" s="53"/>
      <c r="F3801" s="53"/>
      <c r="G3801" s="190" t="s">
        <v>15</v>
      </c>
      <c r="H3801" s="28">
        <v>1.0</v>
      </c>
      <c r="I3801" s="190" t="s">
        <v>4</v>
      </c>
      <c r="J3801" s="191">
        <v>84.0</v>
      </c>
      <c r="K3801" s="190" t="s">
        <v>4</v>
      </c>
      <c r="L3801" s="191">
        <v>84.0</v>
      </c>
      <c r="M3801" s="53"/>
      <c r="N3801" s="53"/>
      <c r="O3801" s="53"/>
    </row>
    <row r="3802">
      <c r="A3802" s="167" t="s">
        <v>600</v>
      </c>
      <c r="B3802" s="243" t="s">
        <v>392</v>
      </c>
      <c r="C3802" s="53"/>
      <c r="D3802" s="244" t="s">
        <v>390</v>
      </c>
      <c r="E3802" s="53"/>
      <c r="F3802" s="53"/>
      <c r="G3802" s="190" t="s">
        <v>16</v>
      </c>
      <c r="H3802" s="28">
        <v>1.0</v>
      </c>
      <c r="I3802" s="190" t="s">
        <v>4</v>
      </c>
      <c r="J3802" s="191">
        <v>0.0</v>
      </c>
      <c r="K3802" s="190" t="s">
        <v>4</v>
      </c>
      <c r="L3802" s="191">
        <v>0.0</v>
      </c>
      <c r="M3802" s="53"/>
      <c r="N3802" s="53"/>
      <c r="O3802" s="53"/>
    </row>
    <row r="3803">
      <c r="A3803" s="167" t="s">
        <v>600</v>
      </c>
      <c r="B3803" s="243" t="s">
        <v>392</v>
      </c>
      <c r="C3803" s="53"/>
      <c r="D3803" s="244" t="s">
        <v>390</v>
      </c>
      <c r="E3803" s="53"/>
      <c r="F3803" s="53"/>
      <c r="G3803" s="190" t="s">
        <v>17</v>
      </c>
      <c r="H3803" s="28">
        <v>1.0</v>
      </c>
      <c r="I3803" s="190" t="s">
        <v>4</v>
      </c>
      <c r="J3803" s="191">
        <v>0.0</v>
      </c>
      <c r="K3803" s="190" t="s">
        <v>4</v>
      </c>
      <c r="L3803" s="191">
        <v>0.0</v>
      </c>
      <c r="M3803" s="53"/>
      <c r="N3803" s="53"/>
      <c r="O3803" s="53"/>
    </row>
    <row r="3804">
      <c r="A3804" s="167" t="s">
        <v>600</v>
      </c>
      <c r="B3804" s="243" t="s">
        <v>392</v>
      </c>
      <c r="C3804" s="53"/>
      <c r="D3804" s="244" t="s">
        <v>390</v>
      </c>
      <c r="E3804" s="53"/>
      <c r="F3804" s="53"/>
      <c r="G3804" s="190" t="s">
        <v>18</v>
      </c>
      <c r="H3804" s="28">
        <v>1.0</v>
      </c>
      <c r="I3804" s="190" t="s">
        <v>4</v>
      </c>
      <c r="J3804" s="191"/>
      <c r="K3804" s="190" t="s">
        <v>4</v>
      </c>
      <c r="L3804" s="191"/>
      <c r="M3804" s="53"/>
      <c r="N3804" s="53"/>
      <c r="O3804" s="53"/>
    </row>
    <row r="3805">
      <c r="A3805" s="167" t="s">
        <v>600</v>
      </c>
      <c r="B3805" s="243" t="s">
        <v>392</v>
      </c>
      <c r="C3805" s="53"/>
      <c r="D3805" s="244" t="s">
        <v>390</v>
      </c>
      <c r="E3805" s="53"/>
      <c r="F3805" s="53"/>
      <c r="G3805" s="190" t="s">
        <v>19</v>
      </c>
      <c r="H3805" s="28">
        <v>1.0</v>
      </c>
      <c r="I3805" s="190" t="s">
        <v>4</v>
      </c>
      <c r="J3805" s="191"/>
      <c r="K3805" s="190" t="s">
        <v>4</v>
      </c>
      <c r="L3805" s="191"/>
      <c r="M3805" s="53"/>
      <c r="N3805" s="53"/>
      <c r="O3805" s="53"/>
    </row>
    <row r="3806">
      <c r="A3806" s="167" t="s">
        <v>600</v>
      </c>
      <c r="B3806" s="243" t="s">
        <v>392</v>
      </c>
      <c r="C3806" s="53"/>
      <c r="D3806" s="244" t="s">
        <v>390</v>
      </c>
      <c r="E3806" s="53"/>
      <c r="F3806" s="53"/>
      <c r="G3806" s="190" t="s">
        <v>20</v>
      </c>
      <c r="H3806" s="28">
        <v>1.0</v>
      </c>
      <c r="I3806" s="190" t="s">
        <v>4</v>
      </c>
      <c r="J3806" s="191"/>
      <c r="K3806" s="190" t="s">
        <v>4</v>
      </c>
      <c r="L3806" s="191"/>
      <c r="M3806" s="53"/>
      <c r="N3806" s="53"/>
      <c r="O3806" s="53"/>
    </row>
    <row r="3807">
      <c r="A3807" s="167" t="s">
        <v>600</v>
      </c>
      <c r="B3807" s="243" t="s">
        <v>392</v>
      </c>
      <c r="C3807" s="53"/>
      <c r="D3807" s="244" t="s">
        <v>390</v>
      </c>
      <c r="E3807" s="53"/>
      <c r="F3807" s="53"/>
      <c r="G3807" s="190" t="s">
        <v>21</v>
      </c>
      <c r="H3807" s="28">
        <v>1.0</v>
      </c>
      <c r="I3807" s="190" t="s">
        <v>7</v>
      </c>
      <c r="J3807" s="191"/>
      <c r="K3807" s="190" t="s">
        <v>7</v>
      </c>
      <c r="L3807" s="191"/>
      <c r="M3807" s="53"/>
      <c r="N3807" s="53"/>
      <c r="O3807" s="53"/>
    </row>
    <row r="3808">
      <c r="A3808" s="167" t="s">
        <v>600</v>
      </c>
      <c r="B3808" s="243" t="s">
        <v>392</v>
      </c>
      <c r="C3808" s="53"/>
      <c r="D3808" s="244" t="s">
        <v>390</v>
      </c>
      <c r="E3808" s="53"/>
      <c r="F3808" s="53"/>
      <c r="G3808" s="190" t="s">
        <v>13</v>
      </c>
      <c r="H3808" s="28">
        <v>1.0</v>
      </c>
      <c r="I3808" s="190" t="s">
        <v>7</v>
      </c>
      <c r="J3808" s="191"/>
      <c r="K3808" s="190" t="s">
        <v>7</v>
      </c>
      <c r="L3808" s="191"/>
      <c r="M3808" s="53"/>
      <c r="N3808" s="53"/>
      <c r="O3808" s="53"/>
    </row>
    <row r="3809">
      <c r="A3809" s="167" t="s">
        <v>600</v>
      </c>
      <c r="B3809" s="243" t="s">
        <v>392</v>
      </c>
      <c r="C3809" s="53"/>
      <c r="D3809" s="244" t="s">
        <v>390</v>
      </c>
      <c r="E3809" s="53"/>
      <c r="F3809" s="53"/>
      <c r="G3809" s="190" t="s">
        <v>14</v>
      </c>
      <c r="H3809" s="28">
        <v>1.0</v>
      </c>
      <c r="I3809" s="190" t="s">
        <v>7</v>
      </c>
      <c r="J3809" s="191"/>
      <c r="K3809" s="190" t="s">
        <v>7</v>
      </c>
      <c r="L3809" s="191"/>
      <c r="M3809" s="53"/>
      <c r="N3809" s="53"/>
      <c r="O3809" s="53"/>
    </row>
    <row r="3810">
      <c r="A3810" s="167" t="s">
        <v>600</v>
      </c>
      <c r="B3810" s="243" t="s">
        <v>392</v>
      </c>
      <c r="C3810" s="53"/>
      <c r="D3810" s="244" t="s">
        <v>390</v>
      </c>
      <c r="E3810" s="53"/>
      <c r="F3810" s="53"/>
      <c r="G3810" s="190" t="s">
        <v>15</v>
      </c>
      <c r="H3810" s="28">
        <v>1.0</v>
      </c>
      <c r="I3810" s="190" t="s">
        <v>7</v>
      </c>
      <c r="J3810" s="191">
        <v>900.0</v>
      </c>
      <c r="K3810" s="190" t="s">
        <v>7</v>
      </c>
      <c r="L3810" s="191">
        <v>900.0</v>
      </c>
      <c r="M3810" s="53"/>
      <c r="N3810" s="53"/>
      <c r="O3810" s="53"/>
    </row>
    <row r="3811">
      <c r="A3811" s="167" t="s">
        <v>600</v>
      </c>
      <c r="B3811" s="243" t="s">
        <v>392</v>
      </c>
      <c r="C3811" s="53"/>
      <c r="D3811" s="244" t="s">
        <v>390</v>
      </c>
      <c r="E3811" s="53"/>
      <c r="F3811" s="53"/>
      <c r="G3811" s="190" t="s">
        <v>16</v>
      </c>
      <c r="H3811" s="28">
        <v>1.0</v>
      </c>
      <c r="I3811" s="190" t="s">
        <v>7</v>
      </c>
      <c r="J3811" s="191">
        <v>0.0</v>
      </c>
      <c r="K3811" s="190" t="s">
        <v>7</v>
      </c>
      <c r="L3811" s="191">
        <v>0.0</v>
      </c>
      <c r="M3811" s="53"/>
      <c r="N3811" s="53"/>
      <c r="O3811" s="53"/>
    </row>
    <row r="3812">
      <c r="A3812" s="167" t="s">
        <v>600</v>
      </c>
      <c r="B3812" s="243" t="s">
        <v>392</v>
      </c>
      <c r="C3812" s="53"/>
      <c r="D3812" s="244" t="s">
        <v>390</v>
      </c>
      <c r="E3812" s="53"/>
      <c r="F3812" s="53"/>
      <c r="G3812" s="190" t="s">
        <v>17</v>
      </c>
      <c r="H3812" s="28">
        <v>1.0</v>
      </c>
      <c r="I3812" s="190" t="s">
        <v>7</v>
      </c>
      <c r="J3812" s="191"/>
      <c r="K3812" s="190" t="s">
        <v>7</v>
      </c>
      <c r="L3812" s="191"/>
      <c r="M3812" s="53"/>
      <c r="N3812" s="53"/>
      <c r="O3812" s="53"/>
    </row>
    <row r="3813">
      <c r="A3813" s="167" t="s">
        <v>600</v>
      </c>
      <c r="B3813" s="243" t="s">
        <v>392</v>
      </c>
      <c r="C3813" s="53"/>
      <c r="D3813" s="244" t="s">
        <v>390</v>
      </c>
      <c r="E3813" s="53"/>
      <c r="F3813" s="53"/>
      <c r="G3813" s="190" t="s">
        <v>18</v>
      </c>
      <c r="H3813" s="28">
        <v>1.0</v>
      </c>
      <c r="I3813" s="190" t="s">
        <v>7</v>
      </c>
      <c r="J3813" s="191"/>
      <c r="K3813" s="190" t="s">
        <v>7</v>
      </c>
      <c r="L3813" s="191"/>
      <c r="M3813" s="53"/>
      <c r="N3813" s="53"/>
      <c r="O3813" s="53"/>
    </row>
    <row r="3814">
      <c r="A3814" s="167" t="s">
        <v>600</v>
      </c>
      <c r="B3814" s="243" t="s">
        <v>392</v>
      </c>
      <c r="C3814" s="53"/>
      <c r="D3814" s="244" t="s">
        <v>390</v>
      </c>
      <c r="E3814" s="53"/>
      <c r="F3814" s="53"/>
      <c r="G3814" s="190" t="s">
        <v>19</v>
      </c>
      <c r="H3814" s="28">
        <v>1.0</v>
      </c>
      <c r="I3814" s="190" t="s">
        <v>7</v>
      </c>
      <c r="J3814" s="191"/>
      <c r="K3814" s="190" t="s">
        <v>7</v>
      </c>
      <c r="L3814" s="191"/>
      <c r="M3814" s="53"/>
      <c r="N3814" s="53"/>
      <c r="O3814" s="53"/>
    </row>
    <row r="3815">
      <c r="A3815" s="167" t="s">
        <v>600</v>
      </c>
      <c r="B3815" s="243" t="s">
        <v>392</v>
      </c>
      <c r="C3815" s="53"/>
      <c r="D3815" s="244" t="s">
        <v>390</v>
      </c>
      <c r="E3815" s="53"/>
      <c r="F3815" s="53"/>
      <c r="G3815" s="190" t="s">
        <v>20</v>
      </c>
      <c r="H3815" s="28">
        <v>1.0</v>
      </c>
      <c r="I3815" s="190" t="s">
        <v>7</v>
      </c>
      <c r="J3815" s="191"/>
      <c r="K3815" s="190" t="s">
        <v>7</v>
      </c>
      <c r="L3815" s="191"/>
      <c r="M3815" s="53"/>
      <c r="N3815" s="53"/>
      <c r="O3815" s="53"/>
    </row>
    <row r="3816">
      <c r="A3816" s="167" t="s">
        <v>600</v>
      </c>
      <c r="B3816" s="243" t="s">
        <v>393</v>
      </c>
      <c r="C3816" s="53"/>
      <c r="D3816" s="244" t="s">
        <v>390</v>
      </c>
      <c r="E3816" s="53"/>
      <c r="F3816" s="53"/>
      <c r="G3816" s="190" t="s">
        <v>21</v>
      </c>
      <c r="H3816" s="28">
        <v>1.0</v>
      </c>
      <c r="I3816" s="243" t="s">
        <v>4</v>
      </c>
      <c r="J3816" s="192"/>
      <c r="K3816" s="243" t="s">
        <v>4</v>
      </c>
      <c r="L3816" s="192"/>
      <c r="M3816" s="53"/>
      <c r="N3816" s="53"/>
      <c r="O3816" s="53"/>
    </row>
    <row r="3817">
      <c r="A3817" s="167" t="s">
        <v>600</v>
      </c>
      <c r="B3817" s="243" t="s">
        <v>393</v>
      </c>
      <c r="C3817" s="53"/>
      <c r="D3817" s="244" t="s">
        <v>390</v>
      </c>
      <c r="E3817" s="53"/>
      <c r="F3817" s="53"/>
      <c r="G3817" s="190" t="s">
        <v>13</v>
      </c>
      <c r="H3817" s="28">
        <v>1.0</v>
      </c>
      <c r="I3817" s="190" t="s">
        <v>4</v>
      </c>
      <c r="J3817" s="191"/>
      <c r="K3817" s="190" t="s">
        <v>4</v>
      </c>
      <c r="L3817" s="191"/>
      <c r="M3817" s="53"/>
      <c r="N3817" s="53"/>
      <c r="O3817" s="53"/>
    </row>
    <row r="3818">
      <c r="A3818" s="167" t="s">
        <v>600</v>
      </c>
      <c r="B3818" s="243" t="s">
        <v>393</v>
      </c>
      <c r="C3818" s="53"/>
      <c r="D3818" s="244" t="s">
        <v>390</v>
      </c>
      <c r="E3818" s="53"/>
      <c r="F3818" s="53"/>
      <c r="G3818" s="190" t="s">
        <v>14</v>
      </c>
      <c r="H3818" s="28">
        <v>1.0</v>
      </c>
      <c r="I3818" s="190" t="s">
        <v>4</v>
      </c>
      <c r="J3818" s="191"/>
      <c r="K3818" s="190" t="s">
        <v>4</v>
      </c>
      <c r="L3818" s="191"/>
      <c r="M3818" s="53"/>
      <c r="N3818" s="53"/>
      <c r="O3818" s="53"/>
    </row>
    <row r="3819">
      <c r="A3819" s="167" t="s">
        <v>600</v>
      </c>
      <c r="B3819" s="243" t="s">
        <v>393</v>
      </c>
      <c r="C3819" s="53"/>
      <c r="D3819" s="244" t="s">
        <v>390</v>
      </c>
      <c r="E3819" s="53"/>
      <c r="F3819" s="53"/>
      <c r="G3819" s="190" t="s">
        <v>15</v>
      </c>
      <c r="H3819" s="28">
        <v>1.0</v>
      </c>
      <c r="I3819" s="190" t="s">
        <v>4</v>
      </c>
      <c r="J3819" s="191"/>
      <c r="K3819" s="190" t="s">
        <v>4</v>
      </c>
      <c r="L3819" s="191"/>
      <c r="M3819" s="53"/>
      <c r="N3819" s="53"/>
      <c r="O3819" s="53"/>
    </row>
    <row r="3820">
      <c r="A3820" s="167" t="s">
        <v>600</v>
      </c>
      <c r="B3820" s="243" t="s">
        <v>393</v>
      </c>
      <c r="C3820" s="53"/>
      <c r="D3820" s="244" t="s">
        <v>390</v>
      </c>
      <c r="E3820" s="53"/>
      <c r="F3820" s="53"/>
      <c r="G3820" s="190" t="s">
        <v>16</v>
      </c>
      <c r="H3820" s="28">
        <v>1.0</v>
      </c>
      <c r="I3820" s="190" t="s">
        <v>4</v>
      </c>
      <c r="J3820" s="191"/>
      <c r="K3820" s="190" t="s">
        <v>4</v>
      </c>
      <c r="L3820" s="191"/>
      <c r="M3820" s="53"/>
      <c r="N3820" s="53"/>
      <c r="O3820" s="53"/>
    </row>
    <row r="3821">
      <c r="A3821" s="167" t="s">
        <v>600</v>
      </c>
      <c r="B3821" s="243" t="s">
        <v>393</v>
      </c>
      <c r="C3821" s="53"/>
      <c r="D3821" s="244" t="s">
        <v>390</v>
      </c>
      <c r="E3821" s="53"/>
      <c r="F3821" s="53"/>
      <c r="G3821" s="190" t="s">
        <v>17</v>
      </c>
      <c r="H3821" s="28">
        <v>1.0</v>
      </c>
      <c r="I3821" s="190" t="s">
        <v>4</v>
      </c>
      <c r="J3821" s="191"/>
      <c r="K3821" s="190" t="s">
        <v>4</v>
      </c>
      <c r="L3821" s="191"/>
      <c r="M3821" s="53"/>
      <c r="N3821" s="53"/>
      <c r="O3821" s="53"/>
    </row>
    <row r="3822">
      <c r="A3822" s="167" t="s">
        <v>600</v>
      </c>
      <c r="B3822" s="243" t="s">
        <v>393</v>
      </c>
      <c r="C3822" s="53"/>
      <c r="D3822" s="244" t="s">
        <v>390</v>
      </c>
      <c r="E3822" s="53"/>
      <c r="F3822" s="53"/>
      <c r="G3822" s="190" t="s">
        <v>18</v>
      </c>
      <c r="H3822" s="28">
        <v>1.0</v>
      </c>
      <c r="I3822" s="190" t="s">
        <v>4</v>
      </c>
      <c r="J3822" s="191"/>
      <c r="K3822" s="190" t="s">
        <v>4</v>
      </c>
      <c r="L3822" s="191"/>
      <c r="M3822" s="53"/>
      <c r="N3822" s="53"/>
      <c r="O3822" s="53"/>
    </row>
    <row r="3823">
      <c r="A3823" s="167" t="s">
        <v>600</v>
      </c>
      <c r="B3823" s="243" t="s">
        <v>393</v>
      </c>
      <c r="C3823" s="53"/>
      <c r="D3823" s="244" t="s">
        <v>390</v>
      </c>
      <c r="E3823" s="53"/>
      <c r="F3823" s="53"/>
      <c r="G3823" s="190" t="s">
        <v>19</v>
      </c>
      <c r="H3823" s="28">
        <v>1.0</v>
      </c>
      <c r="I3823" s="190" t="s">
        <v>4</v>
      </c>
      <c r="J3823" s="191"/>
      <c r="K3823" s="190" t="s">
        <v>4</v>
      </c>
      <c r="L3823" s="191"/>
      <c r="M3823" s="53"/>
      <c r="N3823" s="53"/>
      <c r="O3823" s="53"/>
    </row>
    <row r="3824">
      <c r="A3824" s="167" t="s">
        <v>600</v>
      </c>
      <c r="B3824" s="243" t="s">
        <v>393</v>
      </c>
      <c r="C3824" s="53"/>
      <c r="D3824" s="244" t="s">
        <v>390</v>
      </c>
      <c r="E3824" s="53"/>
      <c r="F3824" s="53"/>
      <c r="G3824" s="190" t="s">
        <v>20</v>
      </c>
      <c r="H3824" s="28">
        <v>1.0</v>
      </c>
      <c r="I3824" s="190" t="s">
        <v>4</v>
      </c>
      <c r="J3824" s="191"/>
      <c r="K3824" s="190" t="s">
        <v>4</v>
      </c>
      <c r="L3824" s="191"/>
      <c r="M3824" s="53"/>
      <c r="N3824" s="53"/>
      <c r="O3824" s="53"/>
    </row>
    <row r="3825">
      <c r="A3825" s="167" t="s">
        <v>600</v>
      </c>
      <c r="B3825" s="243" t="s">
        <v>393</v>
      </c>
      <c r="C3825" s="53"/>
      <c r="D3825" s="244" t="s">
        <v>390</v>
      </c>
      <c r="E3825" s="53"/>
      <c r="F3825" s="53"/>
      <c r="G3825" s="190" t="s">
        <v>21</v>
      </c>
      <c r="H3825" s="28">
        <v>1.0</v>
      </c>
      <c r="I3825" s="190" t="s">
        <v>7</v>
      </c>
      <c r="J3825" s="191"/>
      <c r="K3825" s="190" t="s">
        <v>7</v>
      </c>
      <c r="L3825" s="191"/>
      <c r="M3825" s="53"/>
      <c r="N3825" s="53"/>
      <c r="O3825" s="53"/>
    </row>
    <row r="3826">
      <c r="A3826" s="167" t="s">
        <v>600</v>
      </c>
      <c r="B3826" s="243" t="s">
        <v>393</v>
      </c>
      <c r="C3826" s="53"/>
      <c r="D3826" s="244" t="s">
        <v>390</v>
      </c>
      <c r="E3826" s="53"/>
      <c r="F3826" s="53"/>
      <c r="G3826" s="190" t="s">
        <v>13</v>
      </c>
      <c r="H3826" s="28">
        <v>1.0</v>
      </c>
      <c r="I3826" s="190" t="s">
        <v>7</v>
      </c>
      <c r="J3826" s="191"/>
      <c r="K3826" s="190" t="s">
        <v>7</v>
      </c>
      <c r="L3826" s="191"/>
      <c r="M3826" s="53"/>
      <c r="N3826" s="53"/>
      <c r="O3826" s="53"/>
    </row>
    <row r="3827">
      <c r="A3827" s="167" t="s">
        <v>600</v>
      </c>
      <c r="B3827" s="243" t="s">
        <v>393</v>
      </c>
      <c r="C3827" s="53"/>
      <c r="D3827" s="244" t="s">
        <v>390</v>
      </c>
      <c r="E3827" s="53"/>
      <c r="F3827" s="53"/>
      <c r="G3827" s="190" t="s">
        <v>14</v>
      </c>
      <c r="H3827" s="28">
        <v>1.0</v>
      </c>
      <c r="I3827" s="190" t="s">
        <v>7</v>
      </c>
      <c r="J3827" s="191"/>
      <c r="K3827" s="190" t="s">
        <v>7</v>
      </c>
      <c r="L3827" s="191"/>
      <c r="M3827" s="53"/>
      <c r="N3827" s="53"/>
      <c r="O3827" s="53"/>
    </row>
    <row r="3828">
      <c r="A3828" s="167" t="s">
        <v>600</v>
      </c>
      <c r="B3828" s="243" t="s">
        <v>393</v>
      </c>
      <c r="C3828" s="53"/>
      <c r="D3828" s="244" t="s">
        <v>390</v>
      </c>
      <c r="E3828" s="53"/>
      <c r="F3828" s="53"/>
      <c r="G3828" s="190" t="s">
        <v>15</v>
      </c>
      <c r="H3828" s="28">
        <v>1.0</v>
      </c>
      <c r="I3828" s="190" t="s">
        <v>7</v>
      </c>
      <c r="J3828" s="191"/>
      <c r="K3828" s="190" t="s">
        <v>7</v>
      </c>
      <c r="L3828" s="191"/>
      <c r="M3828" s="53"/>
      <c r="N3828" s="53"/>
      <c r="O3828" s="53"/>
    </row>
    <row r="3829">
      <c r="A3829" s="167" t="s">
        <v>600</v>
      </c>
      <c r="B3829" s="243" t="s">
        <v>393</v>
      </c>
      <c r="C3829" s="53"/>
      <c r="D3829" s="244" t="s">
        <v>390</v>
      </c>
      <c r="E3829" s="53"/>
      <c r="F3829" s="53"/>
      <c r="G3829" s="190" t="s">
        <v>16</v>
      </c>
      <c r="H3829" s="28">
        <v>1.0</v>
      </c>
      <c r="I3829" s="190" t="s">
        <v>7</v>
      </c>
      <c r="J3829" s="191">
        <v>3100.0</v>
      </c>
      <c r="K3829" s="190" t="s">
        <v>7</v>
      </c>
      <c r="L3829" s="191">
        <v>3100.0</v>
      </c>
      <c r="M3829" s="53"/>
      <c r="N3829" s="53"/>
      <c r="O3829" s="53"/>
    </row>
    <row r="3830">
      <c r="A3830" s="167" t="s">
        <v>600</v>
      </c>
      <c r="B3830" s="243" t="s">
        <v>393</v>
      </c>
      <c r="C3830" s="53"/>
      <c r="D3830" s="244" t="s">
        <v>390</v>
      </c>
      <c r="E3830" s="53"/>
      <c r="F3830" s="53"/>
      <c r="G3830" s="190" t="s">
        <v>17</v>
      </c>
      <c r="H3830" s="28">
        <v>1.0</v>
      </c>
      <c r="I3830" s="190" t="s">
        <v>7</v>
      </c>
      <c r="J3830" s="191"/>
      <c r="K3830" s="190" t="s">
        <v>7</v>
      </c>
      <c r="L3830" s="191"/>
      <c r="M3830" s="53"/>
      <c r="N3830" s="53"/>
      <c r="O3830" s="53"/>
    </row>
    <row r="3831">
      <c r="A3831" s="167" t="s">
        <v>600</v>
      </c>
      <c r="B3831" s="243" t="s">
        <v>393</v>
      </c>
      <c r="C3831" s="53"/>
      <c r="D3831" s="244" t="s">
        <v>390</v>
      </c>
      <c r="E3831" s="53"/>
      <c r="F3831" s="53"/>
      <c r="G3831" s="190" t="s">
        <v>18</v>
      </c>
      <c r="H3831" s="28">
        <v>1.0</v>
      </c>
      <c r="I3831" s="190" t="s">
        <v>7</v>
      </c>
      <c r="J3831" s="191"/>
      <c r="K3831" s="190" t="s">
        <v>7</v>
      </c>
      <c r="L3831" s="191"/>
      <c r="M3831" s="53"/>
      <c r="N3831" s="53"/>
      <c r="O3831" s="53"/>
    </row>
    <row r="3832">
      <c r="A3832" s="167" t="s">
        <v>600</v>
      </c>
      <c r="B3832" s="243" t="s">
        <v>393</v>
      </c>
      <c r="C3832" s="53"/>
      <c r="D3832" s="244" t="s">
        <v>390</v>
      </c>
      <c r="E3832" s="53"/>
      <c r="F3832" s="53"/>
      <c r="G3832" s="190" t="s">
        <v>19</v>
      </c>
      <c r="H3832" s="28">
        <v>1.0</v>
      </c>
      <c r="I3832" s="190" t="s">
        <v>7</v>
      </c>
      <c r="J3832" s="191"/>
      <c r="K3832" s="190" t="s">
        <v>7</v>
      </c>
      <c r="L3832" s="191"/>
      <c r="M3832" s="53"/>
      <c r="N3832" s="53"/>
      <c r="O3832" s="53"/>
    </row>
    <row r="3833">
      <c r="A3833" s="167" t="s">
        <v>600</v>
      </c>
      <c r="B3833" s="243" t="s">
        <v>393</v>
      </c>
      <c r="C3833" s="53"/>
      <c r="D3833" s="244" t="s">
        <v>390</v>
      </c>
      <c r="E3833" s="53"/>
      <c r="F3833" s="53"/>
      <c r="G3833" s="190" t="s">
        <v>20</v>
      </c>
      <c r="H3833" s="28">
        <v>1.0</v>
      </c>
      <c r="I3833" s="190" t="s">
        <v>7</v>
      </c>
      <c r="J3833" s="191"/>
      <c r="K3833" s="190" t="s">
        <v>7</v>
      </c>
      <c r="L3833" s="191"/>
      <c r="M3833" s="53"/>
      <c r="N3833" s="53"/>
      <c r="O3833" s="53"/>
    </row>
    <row r="3834">
      <c r="A3834" s="167" t="s">
        <v>600</v>
      </c>
      <c r="B3834" s="243" t="s">
        <v>394</v>
      </c>
      <c r="C3834" s="53"/>
      <c r="D3834" s="244" t="s">
        <v>390</v>
      </c>
      <c r="E3834" s="53"/>
      <c r="F3834" s="53"/>
      <c r="G3834" s="190" t="s">
        <v>21</v>
      </c>
      <c r="H3834" s="28">
        <v>1.0</v>
      </c>
      <c r="I3834" s="243" t="s">
        <v>4</v>
      </c>
      <c r="J3834" s="192"/>
      <c r="K3834" s="243" t="s">
        <v>4</v>
      </c>
      <c r="L3834" s="192"/>
      <c r="M3834" s="53"/>
      <c r="N3834" s="53"/>
      <c r="O3834" s="53"/>
    </row>
    <row r="3835">
      <c r="A3835" s="167" t="s">
        <v>600</v>
      </c>
      <c r="B3835" s="243" t="s">
        <v>394</v>
      </c>
      <c r="C3835" s="53"/>
      <c r="D3835" s="244" t="s">
        <v>390</v>
      </c>
      <c r="E3835" s="53"/>
      <c r="F3835" s="53"/>
      <c r="G3835" s="190" t="s">
        <v>13</v>
      </c>
      <c r="H3835" s="28">
        <v>1.0</v>
      </c>
      <c r="I3835" s="190" t="s">
        <v>4</v>
      </c>
      <c r="J3835" s="191"/>
      <c r="K3835" s="190" t="s">
        <v>4</v>
      </c>
      <c r="L3835" s="191"/>
      <c r="M3835" s="53"/>
      <c r="N3835" s="53"/>
      <c r="O3835" s="53"/>
    </row>
    <row r="3836">
      <c r="A3836" s="167" t="s">
        <v>600</v>
      </c>
      <c r="B3836" s="243" t="s">
        <v>394</v>
      </c>
      <c r="C3836" s="53"/>
      <c r="D3836" s="244" t="s">
        <v>390</v>
      </c>
      <c r="E3836" s="53"/>
      <c r="F3836" s="53"/>
      <c r="G3836" s="190" t="s">
        <v>14</v>
      </c>
      <c r="H3836" s="28">
        <v>1.0</v>
      </c>
      <c r="I3836" s="190" t="s">
        <v>4</v>
      </c>
      <c r="J3836" s="191"/>
      <c r="K3836" s="190" t="s">
        <v>4</v>
      </c>
      <c r="L3836" s="191"/>
      <c r="M3836" s="53"/>
      <c r="N3836" s="53"/>
      <c r="O3836" s="53"/>
    </row>
    <row r="3837">
      <c r="A3837" s="167" t="s">
        <v>600</v>
      </c>
      <c r="B3837" s="243" t="s">
        <v>394</v>
      </c>
      <c r="C3837" s="53"/>
      <c r="D3837" s="244" t="s">
        <v>390</v>
      </c>
      <c r="E3837" s="53"/>
      <c r="F3837" s="53"/>
      <c r="G3837" s="190" t="s">
        <v>15</v>
      </c>
      <c r="H3837" s="28">
        <v>1.0</v>
      </c>
      <c r="I3837" s="190" t="s">
        <v>4</v>
      </c>
      <c r="J3837" s="191"/>
      <c r="K3837" s="190" t="s">
        <v>4</v>
      </c>
      <c r="L3837" s="191"/>
      <c r="M3837" s="53"/>
      <c r="N3837" s="53"/>
      <c r="O3837" s="53"/>
    </row>
    <row r="3838">
      <c r="A3838" s="167" t="s">
        <v>600</v>
      </c>
      <c r="B3838" s="243" t="s">
        <v>394</v>
      </c>
      <c r="C3838" s="53"/>
      <c r="D3838" s="244" t="s">
        <v>390</v>
      </c>
      <c r="E3838" s="53"/>
      <c r="F3838" s="53"/>
      <c r="G3838" s="190" t="s">
        <v>16</v>
      </c>
      <c r="H3838" s="28">
        <v>1.0</v>
      </c>
      <c r="I3838" s="190" t="s">
        <v>4</v>
      </c>
      <c r="J3838" s="191"/>
      <c r="K3838" s="190" t="s">
        <v>4</v>
      </c>
      <c r="L3838" s="191"/>
      <c r="M3838" s="53"/>
      <c r="N3838" s="53"/>
      <c r="O3838" s="53"/>
    </row>
    <row r="3839">
      <c r="A3839" s="167" t="s">
        <v>600</v>
      </c>
      <c r="B3839" s="243" t="s">
        <v>394</v>
      </c>
      <c r="C3839" s="53"/>
      <c r="D3839" s="244" t="s">
        <v>390</v>
      </c>
      <c r="E3839" s="53"/>
      <c r="F3839" s="53"/>
      <c r="G3839" s="190" t="s">
        <v>17</v>
      </c>
      <c r="H3839" s="28">
        <v>1.0</v>
      </c>
      <c r="I3839" s="190" t="s">
        <v>4</v>
      </c>
      <c r="J3839" s="191"/>
      <c r="K3839" s="190" t="s">
        <v>4</v>
      </c>
      <c r="L3839" s="191"/>
      <c r="M3839" s="53"/>
      <c r="N3839" s="53"/>
      <c r="O3839" s="53"/>
    </row>
    <row r="3840">
      <c r="A3840" s="167" t="s">
        <v>600</v>
      </c>
      <c r="B3840" s="243" t="s">
        <v>394</v>
      </c>
      <c r="C3840" s="53"/>
      <c r="D3840" s="244" t="s">
        <v>390</v>
      </c>
      <c r="E3840" s="53"/>
      <c r="F3840" s="53"/>
      <c r="G3840" s="190" t="s">
        <v>18</v>
      </c>
      <c r="H3840" s="28">
        <v>1.0</v>
      </c>
      <c r="I3840" s="190" t="s">
        <v>4</v>
      </c>
      <c r="J3840" s="191"/>
      <c r="K3840" s="190" t="s">
        <v>4</v>
      </c>
      <c r="L3840" s="191"/>
      <c r="M3840" s="53"/>
      <c r="N3840" s="53"/>
      <c r="O3840" s="53"/>
    </row>
    <row r="3841">
      <c r="A3841" s="167" t="s">
        <v>600</v>
      </c>
      <c r="B3841" s="243" t="s">
        <v>394</v>
      </c>
      <c r="C3841" s="53"/>
      <c r="D3841" s="244" t="s">
        <v>390</v>
      </c>
      <c r="E3841" s="53"/>
      <c r="F3841" s="53"/>
      <c r="G3841" s="190" t="s">
        <v>19</v>
      </c>
      <c r="H3841" s="28">
        <v>1.0</v>
      </c>
      <c r="I3841" s="190" t="s">
        <v>4</v>
      </c>
      <c r="J3841" s="191"/>
      <c r="K3841" s="190" t="s">
        <v>4</v>
      </c>
      <c r="L3841" s="191"/>
      <c r="M3841" s="53"/>
      <c r="N3841" s="53"/>
      <c r="O3841" s="53"/>
    </row>
    <row r="3842">
      <c r="A3842" s="167" t="s">
        <v>600</v>
      </c>
      <c r="B3842" s="243" t="s">
        <v>394</v>
      </c>
      <c r="C3842" s="53"/>
      <c r="D3842" s="244" t="s">
        <v>390</v>
      </c>
      <c r="E3842" s="53"/>
      <c r="F3842" s="53"/>
      <c r="G3842" s="190" t="s">
        <v>20</v>
      </c>
      <c r="H3842" s="28">
        <v>1.0</v>
      </c>
      <c r="I3842" s="190" t="s">
        <v>4</v>
      </c>
      <c r="J3842" s="191"/>
      <c r="K3842" s="190" t="s">
        <v>4</v>
      </c>
      <c r="L3842" s="191"/>
      <c r="M3842" s="53"/>
      <c r="N3842" s="53"/>
      <c r="O3842" s="53"/>
    </row>
    <row r="3843">
      <c r="A3843" s="167" t="s">
        <v>600</v>
      </c>
      <c r="B3843" s="243" t="s">
        <v>394</v>
      </c>
      <c r="C3843" s="53"/>
      <c r="D3843" s="244" t="s">
        <v>390</v>
      </c>
      <c r="E3843" s="53"/>
      <c r="F3843" s="53"/>
      <c r="G3843" s="190" t="s">
        <v>21</v>
      </c>
      <c r="H3843" s="28">
        <v>1.0</v>
      </c>
      <c r="I3843" s="190" t="s">
        <v>7</v>
      </c>
      <c r="J3843" s="191"/>
      <c r="K3843" s="190" t="s">
        <v>7</v>
      </c>
      <c r="L3843" s="191"/>
      <c r="M3843" s="53"/>
      <c r="N3843" s="53"/>
      <c r="O3843" s="53"/>
    </row>
    <row r="3844">
      <c r="A3844" s="167" t="s">
        <v>600</v>
      </c>
      <c r="B3844" s="243" t="s">
        <v>394</v>
      </c>
      <c r="C3844" s="53"/>
      <c r="D3844" s="244" t="s">
        <v>390</v>
      </c>
      <c r="E3844" s="53"/>
      <c r="F3844" s="53"/>
      <c r="G3844" s="190" t="s">
        <v>13</v>
      </c>
      <c r="H3844" s="28">
        <v>1.0</v>
      </c>
      <c r="I3844" s="190" t="s">
        <v>7</v>
      </c>
      <c r="J3844" s="191"/>
      <c r="K3844" s="190" t="s">
        <v>7</v>
      </c>
      <c r="L3844" s="191"/>
      <c r="M3844" s="53"/>
      <c r="N3844" s="53"/>
      <c r="O3844" s="53"/>
    </row>
    <row r="3845">
      <c r="A3845" s="167" t="s">
        <v>600</v>
      </c>
      <c r="B3845" s="243" t="s">
        <v>394</v>
      </c>
      <c r="C3845" s="53"/>
      <c r="D3845" s="244" t="s">
        <v>390</v>
      </c>
      <c r="E3845" s="53"/>
      <c r="F3845" s="53"/>
      <c r="G3845" s="190" t="s">
        <v>14</v>
      </c>
      <c r="H3845" s="28">
        <v>1.0</v>
      </c>
      <c r="I3845" s="190" t="s">
        <v>7</v>
      </c>
      <c r="J3845" s="191"/>
      <c r="K3845" s="190" t="s">
        <v>7</v>
      </c>
      <c r="L3845" s="191"/>
      <c r="M3845" s="53"/>
      <c r="N3845" s="53"/>
      <c r="O3845" s="53"/>
    </row>
    <row r="3846">
      <c r="A3846" s="167" t="s">
        <v>600</v>
      </c>
      <c r="B3846" s="243" t="s">
        <v>394</v>
      </c>
      <c r="C3846" s="53"/>
      <c r="D3846" s="244" t="s">
        <v>390</v>
      </c>
      <c r="E3846" s="53"/>
      <c r="F3846" s="53"/>
      <c r="G3846" s="190" t="s">
        <v>15</v>
      </c>
      <c r="H3846" s="28">
        <v>1.0</v>
      </c>
      <c r="I3846" s="190" t="s">
        <v>7</v>
      </c>
      <c r="J3846" s="191"/>
      <c r="K3846" s="190" t="s">
        <v>7</v>
      </c>
      <c r="L3846" s="191"/>
      <c r="M3846" s="53"/>
      <c r="N3846" s="53"/>
      <c r="O3846" s="53"/>
    </row>
    <row r="3847">
      <c r="A3847" s="167" t="s">
        <v>600</v>
      </c>
      <c r="B3847" s="243" t="s">
        <v>394</v>
      </c>
      <c r="C3847" s="53"/>
      <c r="D3847" s="244" t="s">
        <v>390</v>
      </c>
      <c r="E3847" s="53"/>
      <c r="F3847" s="53"/>
      <c r="G3847" s="190" t="s">
        <v>16</v>
      </c>
      <c r="H3847" s="28">
        <v>1.0</v>
      </c>
      <c r="I3847" s="190" t="s">
        <v>7</v>
      </c>
      <c r="J3847" s="191">
        <v>1330.0</v>
      </c>
      <c r="K3847" s="190" t="s">
        <v>7</v>
      </c>
      <c r="L3847" s="191">
        <v>1330.0</v>
      </c>
      <c r="M3847" s="53"/>
      <c r="N3847" s="53"/>
      <c r="O3847" s="53"/>
    </row>
    <row r="3848">
      <c r="A3848" s="167" t="s">
        <v>600</v>
      </c>
      <c r="B3848" s="243" t="s">
        <v>394</v>
      </c>
      <c r="C3848" s="53"/>
      <c r="D3848" s="244" t="s">
        <v>390</v>
      </c>
      <c r="E3848" s="53"/>
      <c r="F3848" s="53"/>
      <c r="G3848" s="190" t="s">
        <v>17</v>
      </c>
      <c r="H3848" s="28">
        <v>1.0</v>
      </c>
      <c r="I3848" s="190" t="s">
        <v>7</v>
      </c>
      <c r="J3848" s="191">
        <v>1330.0</v>
      </c>
      <c r="K3848" s="190" t="s">
        <v>7</v>
      </c>
      <c r="L3848" s="191">
        <v>1330.0</v>
      </c>
      <c r="M3848" s="53"/>
      <c r="N3848" s="53"/>
      <c r="O3848" s="53"/>
    </row>
    <row r="3849">
      <c r="A3849" s="167" t="s">
        <v>600</v>
      </c>
      <c r="B3849" s="243" t="s">
        <v>394</v>
      </c>
      <c r="C3849" s="53"/>
      <c r="D3849" s="244" t="s">
        <v>390</v>
      </c>
      <c r="E3849" s="53"/>
      <c r="F3849" s="53"/>
      <c r="G3849" s="190" t="s">
        <v>18</v>
      </c>
      <c r="H3849" s="28">
        <v>1.0</v>
      </c>
      <c r="I3849" s="190" t="s">
        <v>7</v>
      </c>
      <c r="J3849" s="191">
        <v>2500.0</v>
      </c>
      <c r="K3849" s="190" t="s">
        <v>7</v>
      </c>
      <c r="L3849" s="191">
        <v>2500.0</v>
      </c>
      <c r="M3849" s="53"/>
      <c r="N3849" s="53"/>
      <c r="O3849" s="53"/>
    </row>
    <row r="3850">
      <c r="A3850" s="167" t="s">
        <v>600</v>
      </c>
      <c r="B3850" s="243" t="s">
        <v>394</v>
      </c>
      <c r="C3850" s="53"/>
      <c r="D3850" s="244" t="s">
        <v>390</v>
      </c>
      <c r="E3850" s="53"/>
      <c r="F3850" s="53"/>
      <c r="G3850" s="190" t="s">
        <v>19</v>
      </c>
      <c r="H3850" s="28">
        <v>1.0</v>
      </c>
      <c r="I3850" s="190" t="s">
        <v>7</v>
      </c>
      <c r="J3850" s="191"/>
      <c r="K3850" s="190" t="s">
        <v>7</v>
      </c>
      <c r="L3850" s="191"/>
      <c r="M3850" s="53"/>
      <c r="N3850" s="53"/>
      <c r="O3850" s="53"/>
    </row>
    <row r="3851">
      <c r="A3851" s="167" t="s">
        <v>600</v>
      </c>
      <c r="B3851" s="243" t="s">
        <v>394</v>
      </c>
      <c r="C3851" s="53"/>
      <c r="D3851" s="244" t="s">
        <v>390</v>
      </c>
      <c r="E3851" s="53"/>
      <c r="F3851" s="53"/>
      <c r="G3851" s="190" t="s">
        <v>20</v>
      </c>
      <c r="H3851" s="28">
        <v>1.0</v>
      </c>
      <c r="I3851" s="190" t="s">
        <v>7</v>
      </c>
      <c r="J3851" s="191"/>
      <c r="K3851" s="190" t="s">
        <v>7</v>
      </c>
      <c r="L3851" s="191"/>
      <c r="M3851" s="53"/>
      <c r="N3851" s="53"/>
      <c r="O3851" s="53"/>
    </row>
    <row r="3852">
      <c r="A3852" s="167" t="s">
        <v>600</v>
      </c>
      <c r="B3852" s="243" t="s">
        <v>395</v>
      </c>
      <c r="C3852" s="53"/>
      <c r="D3852" s="244" t="s">
        <v>390</v>
      </c>
      <c r="E3852" s="53"/>
      <c r="F3852" s="53"/>
      <c r="G3852" s="190" t="s">
        <v>21</v>
      </c>
      <c r="H3852" s="28">
        <v>1.0</v>
      </c>
      <c r="I3852" s="243" t="s">
        <v>4</v>
      </c>
      <c r="J3852" s="192"/>
      <c r="K3852" s="243" t="s">
        <v>4</v>
      </c>
      <c r="L3852" s="192"/>
      <c r="M3852" s="53"/>
      <c r="N3852" s="53"/>
      <c r="O3852" s="53"/>
    </row>
    <row r="3853">
      <c r="A3853" s="167" t="s">
        <v>600</v>
      </c>
      <c r="B3853" s="243" t="s">
        <v>395</v>
      </c>
      <c r="C3853" s="53"/>
      <c r="D3853" s="244" t="s">
        <v>390</v>
      </c>
      <c r="E3853" s="53"/>
      <c r="F3853" s="53"/>
      <c r="G3853" s="190" t="s">
        <v>13</v>
      </c>
      <c r="H3853" s="28">
        <v>1.0</v>
      </c>
      <c r="I3853" s="190" t="s">
        <v>4</v>
      </c>
      <c r="J3853" s="191"/>
      <c r="K3853" s="190" t="s">
        <v>4</v>
      </c>
      <c r="L3853" s="191"/>
      <c r="M3853" s="53"/>
      <c r="N3853" s="53"/>
      <c r="O3853" s="53"/>
    </row>
    <row r="3854">
      <c r="A3854" s="167" t="s">
        <v>600</v>
      </c>
      <c r="B3854" s="243" t="s">
        <v>395</v>
      </c>
      <c r="C3854" s="53"/>
      <c r="D3854" s="244" t="s">
        <v>390</v>
      </c>
      <c r="E3854" s="53"/>
      <c r="F3854" s="53"/>
      <c r="G3854" s="190" t="s">
        <v>14</v>
      </c>
      <c r="H3854" s="28">
        <v>1.0</v>
      </c>
      <c r="I3854" s="190" t="s">
        <v>4</v>
      </c>
      <c r="J3854" s="191"/>
      <c r="K3854" s="190" t="s">
        <v>4</v>
      </c>
      <c r="L3854" s="191"/>
      <c r="M3854" s="53"/>
      <c r="N3854" s="53"/>
      <c r="O3854" s="53"/>
    </row>
    <row r="3855">
      <c r="A3855" s="167" t="s">
        <v>600</v>
      </c>
      <c r="B3855" s="243" t="s">
        <v>395</v>
      </c>
      <c r="C3855" s="53"/>
      <c r="D3855" s="244" t="s">
        <v>390</v>
      </c>
      <c r="E3855" s="53"/>
      <c r="F3855" s="53"/>
      <c r="G3855" s="190" t="s">
        <v>15</v>
      </c>
      <c r="H3855" s="28">
        <v>1.0</v>
      </c>
      <c r="I3855" s="190" t="s">
        <v>4</v>
      </c>
      <c r="J3855" s="191"/>
      <c r="K3855" s="190" t="s">
        <v>4</v>
      </c>
      <c r="L3855" s="191"/>
      <c r="M3855" s="53"/>
      <c r="N3855" s="53"/>
      <c r="O3855" s="53"/>
    </row>
    <row r="3856">
      <c r="A3856" s="167" t="s">
        <v>600</v>
      </c>
      <c r="B3856" s="243" t="s">
        <v>395</v>
      </c>
      <c r="C3856" s="53"/>
      <c r="D3856" s="244" t="s">
        <v>390</v>
      </c>
      <c r="E3856" s="53"/>
      <c r="F3856" s="53"/>
      <c r="G3856" s="190" t="s">
        <v>16</v>
      </c>
      <c r="H3856" s="28">
        <v>1.0</v>
      </c>
      <c r="I3856" s="190" t="s">
        <v>4</v>
      </c>
      <c r="J3856" s="191"/>
      <c r="K3856" s="190" t="s">
        <v>4</v>
      </c>
      <c r="L3856" s="191"/>
      <c r="M3856" s="53"/>
      <c r="N3856" s="53"/>
      <c r="O3856" s="53"/>
    </row>
    <row r="3857">
      <c r="A3857" s="167" t="s">
        <v>600</v>
      </c>
      <c r="B3857" s="243" t="s">
        <v>395</v>
      </c>
      <c r="C3857" s="53"/>
      <c r="D3857" s="244" t="s">
        <v>390</v>
      </c>
      <c r="E3857" s="53"/>
      <c r="F3857" s="53"/>
      <c r="G3857" s="190" t="s">
        <v>17</v>
      </c>
      <c r="H3857" s="28">
        <v>1.0</v>
      </c>
      <c r="I3857" s="190" t="s">
        <v>4</v>
      </c>
      <c r="J3857" s="191"/>
      <c r="K3857" s="190" t="s">
        <v>4</v>
      </c>
      <c r="L3857" s="191"/>
      <c r="M3857" s="53"/>
      <c r="N3857" s="53"/>
      <c r="O3857" s="53"/>
    </row>
    <row r="3858">
      <c r="A3858" s="167" t="s">
        <v>600</v>
      </c>
      <c r="B3858" s="243" t="s">
        <v>395</v>
      </c>
      <c r="C3858" s="53"/>
      <c r="D3858" s="244" t="s">
        <v>390</v>
      </c>
      <c r="E3858" s="53"/>
      <c r="F3858" s="53"/>
      <c r="G3858" s="190" t="s">
        <v>18</v>
      </c>
      <c r="H3858" s="28">
        <v>1.0</v>
      </c>
      <c r="I3858" s="190" t="s">
        <v>4</v>
      </c>
      <c r="J3858" s="191"/>
      <c r="K3858" s="190" t="s">
        <v>4</v>
      </c>
      <c r="L3858" s="191"/>
      <c r="M3858" s="53"/>
      <c r="N3858" s="53"/>
      <c r="O3858" s="53"/>
    </row>
    <row r="3859">
      <c r="A3859" s="167" t="s">
        <v>600</v>
      </c>
      <c r="B3859" s="243" t="s">
        <v>395</v>
      </c>
      <c r="C3859" s="53"/>
      <c r="D3859" s="244" t="s">
        <v>390</v>
      </c>
      <c r="E3859" s="53"/>
      <c r="F3859" s="53"/>
      <c r="G3859" s="190" t="s">
        <v>19</v>
      </c>
      <c r="H3859" s="28">
        <v>1.0</v>
      </c>
      <c r="I3859" s="190" t="s">
        <v>4</v>
      </c>
      <c r="J3859" s="191"/>
      <c r="K3859" s="190" t="s">
        <v>4</v>
      </c>
      <c r="L3859" s="191"/>
      <c r="M3859" s="53"/>
      <c r="N3859" s="53"/>
      <c r="O3859" s="53"/>
    </row>
    <row r="3860">
      <c r="A3860" s="167" t="s">
        <v>600</v>
      </c>
      <c r="B3860" s="243" t="s">
        <v>395</v>
      </c>
      <c r="C3860" s="53"/>
      <c r="D3860" s="244" t="s">
        <v>390</v>
      </c>
      <c r="E3860" s="53"/>
      <c r="F3860" s="53"/>
      <c r="G3860" s="190" t="s">
        <v>20</v>
      </c>
      <c r="H3860" s="28">
        <v>1.0</v>
      </c>
      <c r="I3860" s="190" t="s">
        <v>4</v>
      </c>
      <c r="J3860" s="191">
        <v>930.0</v>
      </c>
      <c r="K3860" s="190" t="s">
        <v>4</v>
      </c>
      <c r="L3860" s="191">
        <v>930.0</v>
      </c>
      <c r="M3860" s="53"/>
      <c r="N3860" s="53"/>
      <c r="O3860" s="53"/>
    </row>
    <row r="3861">
      <c r="A3861" s="167" t="s">
        <v>600</v>
      </c>
      <c r="B3861" s="243" t="s">
        <v>395</v>
      </c>
      <c r="C3861" s="53"/>
      <c r="D3861" s="244" t="s">
        <v>390</v>
      </c>
      <c r="E3861" s="53"/>
      <c r="F3861" s="53"/>
      <c r="G3861" s="190" t="s">
        <v>21</v>
      </c>
      <c r="H3861" s="28">
        <v>1.0</v>
      </c>
      <c r="I3861" s="190" t="s">
        <v>7</v>
      </c>
      <c r="J3861" s="191"/>
      <c r="K3861" s="190" t="s">
        <v>7</v>
      </c>
      <c r="L3861" s="191"/>
      <c r="M3861" s="53"/>
      <c r="N3861" s="53"/>
      <c r="O3861" s="53"/>
    </row>
    <row r="3862">
      <c r="A3862" s="167" t="s">
        <v>600</v>
      </c>
      <c r="B3862" s="243" t="s">
        <v>395</v>
      </c>
      <c r="C3862" s="53"/>
      <c r="D3862" s="244" t="s">
        <v>390</v>
      </c>
      <c r="E3862" s="53"/>
      <c r="F3862" s="53"/>
      <c r="G3862" s="190" t="s">
        <v>13</v>
      </c>
      <c r="H3862" s="28">
        <v>1.0</v>
      </c>
      <c r="I3862" s="190" t="s">
        <v>7</v>
      </c>
      <c r="J3862" s="191"/>
      <c r="K3862" s="190" t="s">
        <v>7</v>
      </c>
      <c r="L3862" s="191"/>
      <c r="M3862" s="53"/>
      <c r="N3862" s="53"/>
      <c r="O3862" s="53"/>
    </row>
    <row r="3863">
      <c r="A3863" s="167" t="s">
        <v>600</v>
      </c>
      <c r="B3863" s="243" t="s">
        <v>395</v>
      </c>
      <c r="C3863" s="53"/>
      <c r="D3863" s="244" t="s">
        <v>390</v>
      </c>
      <c r="E3863" s="53"/>
      <c r="F3863" s="53"/>
      <c r="G3863" s="190" t="s">
        <v>14</v>
      </c>
      <c r="H3863" s="28">
        <v>1.0</v>
      </c>
      <c r="I3863" s="190" t="s">
        <v>7</v>
      </c>
      <c r="J3863" s="191"/>
      <c r="K3863" s="190" t="s">
        <v>7</v>
      </c>
      <c r="L3863" s="191"/>
      <c r="M3863" s="53"/>
      <c r="N3863" s="53"/>
      <c r="O3863" s="53"/>
    </row>
    <row r="3864">
      <c r="A3864" s="167" t="s">
        <v>600</v>
      </c>
      <c r="B3864" s="243" t="s">
        <v>395</v>
      </c>
      <c r="C3864" s="53"/>
      <c r="D3864" s="244" t="s">
        <v>390</v>
      </c>
      <c r="E3864" s="53"/>
      <c r="F3864" s="53"/>
      <c r="G3864" s="190" t="s">
        <v>15</v>
      </c>
      <c r="H3864" s="28">
        <v>1.0</v>
      </c>
      <c r="I3864" s="190" t="s">
        <v>7</v>
      </c>
      <c r="J3864" s="191"/>
      <c r="K3864" s="190" t="s">
        <v>7</v>
      </c>
      <c r="L3864" s="191"/>
      <c r="M3864" s="53"/>
      <c r="N3864" s="53"/>
      <c r="O3864" s="53"/>
    </row>
    <row r="3865">
      <c r="A3865" s="167" t="s">
        <v>600</v>
      </c>
      <c r="B3865" s="243" t="s">
        <v>395</v>
      </c>
      <c r="C3865" s="53"/>
      <c r="D3865" s="244" t="s">
        <v>390</v>
      </c>
      <c r="E3865" s="53"/>
      <c r="F3865" s="53"/>
      <c r="G3865" s="190" t="s">
        <v>16</v>
      </c>
      <c r="H3865" s="28">
        <v>1.0</v>
      </c>
      <c r="I3865" s="190" t="s">
        <v>7</v>
      </c>
      <c r="J3865" s="191"/>
      <c r="K3865" s="190" t="s">
        <v>7</v>
      </c>
      <c r="L3865" s="191"/>
      <c r="M3865" s="53"/>
      <c r="N3865" s="53"/>
      <c r="O3865" s="53"/>
    </row>
    <row r="3866">
      <c r="A3866" s="167" t="s">
        <v>600</v>
      </c>
      <c r="B3866" s="243" t="s">
        <v>395</v>
      </c>
      <c r="C3866" s="53"/>
      <c r="D3866" s="244" t="s">
        <v>390</v>
      </c>
      <c r="E3866" s="53"/>
      <c r="F3866" s="53"/>
      <c r="G3866" s="190" t="s">
        <v>17</v>
      </c>
      <c r="H3866" s="28">
        <v>1.0</v>
      </c>
      <c r="I3866" s="190" t="s">
        <v>7</v>
      </c>
      <c r="J3866" s="191"/>
      <c r="K3866" s="190" t="s">
        <v>7</v>
      </c>
      <c r="L3866" s="191"/>
      <c r="M3866" s="53"/>
      <c r="N3866" s="53"/>
      <c r="O3866" s="53"/>
    </row>
    <row r="3867">
      <c r="A3867" s="167" t="s">
        <v>600</v>
      </c>
      <c r="B3867" s="243" t="s">
        <v>395</v>
      </c>
      <c r="C3867" s="53"/>
      <c r="D3867" s="244" t="s">
        <v>390</v>
      </c>
      <c r="E3867" s="53"/>
      <c r="F3867" s="53"/>
      <c r="G3867" s="190" t="s">
        <v>18</v>
      </c>
      <c r="H3867" s="28">
        <v>1.0</v>
      </c>
      <c r="I3867" s="190" t="s">
        <v>7</v>
      </c>
      <c r="J3867" s="191">
        <v>250.0</v>
      </c>
      <c r="K3867" s="190" t="s">
        <v>7</v>
      </c>
      <c r="L3867" s="191">
        <v>250.0</v>
      </c>
      <c r="M3867" s="53"/>
      <c r="N3867" s="53"/>
      <c r="O3867" s="53"/>
    </row>
    <row r="3868">
      <c r="A3868" s="167" t="s">
        <v>600</v>
      </c>
      <c r="B3868" s="243" t="s">
        <v>395</v>
      </c>
      <c r="C3868" s="53"/>
      <c r="D3868" s="244" t="s">
        <v>390</v>
      </c>
      <c r="E3868" s="53"/>
      <c r="F3868" s="53"/>
      <c r="G3868" s="190" t="s">
        <v>19</v>
      </c>
      <c r="H3868" s="28">
        <v>1.0</v>
      </c>
      <c r="I3868" s="190" t="s">
        <v>7</v>
      </c>
      <c r="J3868" s="191">
        <v>0.0</v>
      </c>
      <c r="K3868" s="190" t="s">
        <v>7</v>
      </c>
      <c r="L3868" s="191">
        <v>0.0</v>
      </c>
      <c r="M3868" s="53"/>
      <c r="N3868" s="53"/>
      <c r="O3868" s="53"/>
    </row>
    <row r="3869">
      <c r="A3869" s="167" t="s">
        <v>600</v>
      </c>
      <c r="B3869" s="243" t="s">
        <v>395</v>
      </c>
      <c r="C3869" s="53"/>
      <c r="D3869" s="244" t="s">
        <v>390</v>
      </c>
      <c r="E3869" s="53"/>
      <c r="F3869" s="53"/>
      <c r="G3869" s="190" t="s">
        <v>20</v>
      </c>
      <c r="H3869" s="28">
        <v>1.0</v>
      </c>
      <c r="I3869" s="190" t="s">
        <v>7</v>
      </c>
      <c r="J3869" s="191">
        <v>5800.0</v>
      </c>
      <c r="K3869" s="190" t="s">
        <v>7</v>
      </c>
      <c r="L3869" s="191">
        <v>5800.0</v>
      </c>
      <c r="M3869" s="53"/>
      <c r="N3869" s="53"/>
      <c r="O3869" s="53"/>
    </row>
    <row r="3870">
      <c r="A3870" s="167" t="s">
        <v>600</v>
      </c>
      <c r="B3870" s="243" t="s">
        <v>396</v>
      </c>
      <c r="C3870" s="53"/>
      <c r="D3870" s="244" t="s">
        <v>390</v>
      </c>
      <c r="E3870" s="53"/>
      <c r="F3870" s="53"/>
      <c r="G3870" s="190" t="s">
        <v>21</v>
      </c>
      <c r="H3870" s="28">
        <v>1.0</v>
      </c>
      <c r="I3870" s="243" t="s">
        <v>4</v>
      </c>
      <c r="J3870" s="192">
        <v>150.0</v>
      </c>
      <c r="K3870" s="243" t="s">
        <v>4</v>
      </c>
      <c r="L3870" s="192">
        <v>150.0</v>
      </c>
      <c r="M3870" s="53"/>
      <c r="N3870" s="53"/>
      <c r="O3870" s="53"/>
    </row>
    <row r="3871">
      <c r="A3871" s="167" t="s">
        <v>600</v>
      </c>
      <c r="B3871" s="243" t="s">
        <v>396</v>
      </c>
      <c r="C3871" s="53"/>
      <c r="D3871" s="244" t="s">
        <v>390</v>
      </c>
      <c r="E3871" s="53"/>
      <c r="F3871" s="53"/>
      <c r="G3871" s="190" t="s">
        <v>13</v>
      </c>
      <c r="H3871" s="28">
        <v>1.0</v>
      </c>
      <c r="I3871" s="190" t="s">
        <v>4</v>
      </c>
      <c r="J3871" s="191"/>
      <c r="K3871" s="190" t="s">
        <v>4</v>
      </c>
      <c r="L3871" s="191"/>
      <c r="M3871" s="53"/>
      <c r="N3871" s="53"/>
      <c r="O3871" s="53"/>
    </row>
    <row r="3872">
      <c r="A3872" s="167" t="s">
        <v>600</v>
      </c>
      <c r="B3872" s="243" t="s">
        <v>396</v>
      </c>
      <c r="C3872" s="53"/>
      <c r="D3872" s="244" t="s">
        <v>390</v>
      </c>
      <c r="E3872" s="53"/>
      <c r="F3872" s="53"/>
      <c r="G3872" s="190" t="s">
        <v>14</v>
      </c>
      <c r="H3872" s="28">
        <v>1.0</v>
      </c>
      <c r="I3872" s="190" t="s">
        <v>4</v>
      </c>
      <c r="J3872" s="191"/>
      <c r="K3872" s="190" t="s">
        <v>4</v>
      </c>
      <c r="L3872" s="191"/>
      <c r="M3872" s="53"/>
      <c r="N3872" s="53"/>
      <c r="O3872" s="53"/>
    </row>
    <row r="3873">
      <c r="A3873" s="167" t="s">
        <v>600</v>
      </c>
      <c r="B3873" s="243" t="s">
        <v>396</v>
      </c>
      <c r="C3873" s="53"/>
      <c r="D3873" s="244" t="s">
        <v>390</v>
      </c>
      <c r="E3873" s="53"/>
      <c r="F3873" s="53"/>
      <c r="G3873" s="190" t="s">
        <v>15</v>
      </c>
      <c r="H3873" s="28">
        <v>1.0</v>
      </c>
      <c r="I3873" s="190" t="s">
        <v>4</v>
      </c>
      <c r="J3873" s="191"/>
      <c r="K3873" s="190" t="s">
        <v>4</v>
      </c>
      <c r="L3873" s="191"/>
      <c r="M3873" s="53"/>
      <c r="N3873" s="53"/>
      <c r="O3873" s="53"/>
    </row>
    <row r="3874">
      <c r="A3874" s="167" t="s">
        <v>600</v>
      </c>
      <c r="B3874" s="243" t="s">
        <v>396</v>
      </c>
      <c r="C3874" s="53"/>
      <c r="D3874" s="244" t="s">
        <v>390</v>
      </c>
      <c r="E3874" s="53"/>
      <c r="F3874" s="53"/>
      <c r="G3874" s="190" t="s">
        <v>16</v>
      </c>
      <c r="H3874" s="28">
        <v>1.0</v>
      </c>
      <c r="I3874" s="190" t="s">
        <v>4</v>
      </c>
      <c r="J3874" s="191"/>
      <c r="K3874" s="190" t="s">
        <v>4</v>
      </c>
      <c r="L3874" s="191"/>
      <c r="M3874" s="53"/>
      <c r="N3874" s="53"/>
      <c r="O3874" s="53"/>
    </row>
    <row r="3875">
      <c r="A3875" s="167" t="s">
        <v>600</v>
      </c>
      <c r="B3875" s="243" t="s">
        <v>396</v>
      </c>
      <c r="C3875" s="53"/>
      <c r="D3875" s="244" t="s">
        <v>390</v>
      </c>
      <c r="E3875" s="53"/>
      <c r="F3875" s="53"/>
      <c r="G3875" s="190" t="s">
        <v>17</v>
      </c>
      <c r="H3875" s="28">
        <v>1.0</v>
      </c>
      <c r="I3875" s="190" t="s">
        <v>4</v>
      </c>
      <c r="J3875" s="191"/>
      <c r="K3875" s="190" t="s">
        <v>4</v>
      </c>
      <c r="L3875" s="191"/>
      <c r="M3875" s="53"/>
      <c r="N3875" s="53"/>
      <c r="O3875" s="53"/>
    </row>
    <row r="3876">
      <c r="A3876" s="167" t="s">
        <v>600</v>
      </c>
      <c r="B3876" s="243" t="s">
        <v>396</v>
      </c>
      <c r="C3876" s="53"/>
      <c r="D3876" s="244" t="s">
        <v>390</v>
      </c>
      <c r="E3876" s="53"/>
      <c r="F3876" s="53"/>
      <c r="G3876" s="190" t="s">
        <v>18</v>
      </c>
      <c r="H3876" s="28">
        <v>1.0</v>
      </c>
      <c r="I3876" s="190" t="s">
        <v>4</v>
      </c>
      <c r="J3876" s="191"/>
      <c r="K3876" s="190" t="s">
        <v>4</v>
      </c>
      <c r="L3876" s="191"/>
      <c r="M3876" s="53"/>
      <c r="N3876" s="53"/>
      <c r="O3876" s="53"/>
    </row>
    <row r="3877">
      <c r="A3877" s="167" t="s">
        <v>600</v>
      </c>
      <c r="B3877" s="243" t="s">
        <v>396</v>
      </c>
      <c r="C3877" s="53"/>
      <c r="D3877" s="244" t="s">
        <v>390</v>
      </c>
      <c r="E3877" s="53"/>
      <c r="F3877" s="53"/>
      <c r="G3877" s="190" t="s">
        <v>19</v>
      </c>
      <c r="H3877" s="28">
        <v>1.0</v>
      </c>
      <c r="I3877" s="190" t="s">
        <v>4</v>
      </c>
      <c r="J3877" s="191"/>
      <c r="K3877" s="190" t="s">
        <v>4</v>
      </c>
      <c r="L3877" s="191"/>
      <c r="M3877" s="53"/>
      <c r="N3877" s="53"/>
      <c r="O3877" s="53"/>
    </row>
    <row r="3878">
      <c r="A3878" s="167" t="s">
        <v>600</v>
      </c>
      <c r="B3878" s="243" t="s">
        <v>396</v>
      </c>
      <c r="C3878" s="53"/>
      <c r="D3878" s="244" t="s">
        <v>390</v>
      </c>
      <c r="E3878" s="53"/>
      <c r="F3878" s="53"/>
      <c r="G3878" s="190" t="s">
        <v>20</v>
      </c>
      <c r="H3878" s="28">
        <v>1.0</v>
      </c>
      <c r="I3878" s="190" t="s">
        <v>4</v>
      </c>
      <c r="J3878" s="191"/>
      <c r="K3878" s="190" t="s">
        <v>4</v>
      </c>
      <c r="L3878" s="191"/>
      <c r="M3878" s="53"/>
      <c r="N3878" s="53"/>
      <c r="O3878" s="53"/>
    </row>
    <row r="3879">
      <c r="A3879" s="167" t="s">
        <v>600</v>
      </c>
      <c r="B3879" s="243" t="s">
        <v>396</v>
      </c>
      <c r="C3879" s="53"/>
      <c r="D3879" s="244" t="s">
        <v>390</v>
      </c>
      <c r="E3879" s="53"/>
      <c r="F3879" s="53"/>
      <c r="G3879" s="190" t="s">
        <v>21</v>
      </c>
      <c r="H3879" s="28">
        <v>1.0</v>
      </c>
      <c r="I3879" s="190" t="s">
        <v>7</v>
      </c>
      <c r="J3879" s="191">
        <v>550.0</v>
      </c>
      <c r="K3879" s="190" t="s">
        <v>7</v>
      </c>
      <c r="L3879" s="191">
        <v>550.0</v>
      </c>
      <c r="M3879" s="53"/>
      <c r="N3879" s="53"/>
      <c r="O3879" s="53"/>
    </row>
    <row r="3880">
      <c r="A3880" s="167" t="s">
        <v>600</v>
      </c>
      <c r="B3880" s="243" t="s">
        <v>396</v>
      </c>
      <c r="C3880" s="53"/>
      <c r="D3880" s="244" t="s">
        <v>390</v>
      </c>
      <c r="E3880" s="53"/>
      <c r="F3880" s="53"/>
      <c r="G3880" s="190" t="s">
        <v>13</v>
      </c>
      <c r="H3880" s="28">
        <v>1.0</v>
      </c>
      <c r="I3880" s="190" t="s">
        <v>7</v>
      </c>
      <c r="J3880" s="191"/>
      <c r="K3880" s="190" t="s">
        <v>7</v>
      </c>
      <c r="L3880" s="191"/>
      <c r="M3880" s="53"/>
      <c r="N3880" s="53"/>
      <c r="O3880" s="53"/>
    </row>
    <row r="3881">
      <c r="A3881" s="167" t="s">
        <v>600</v>
      </c>
      <c r="B3881" s="243" t="s">
        <v>396</v>
      </c>
      <c r="C3881" s="53"/>
      <c r="D3881" s="244" t="s">
        <v>390</v>
      </c>
      <c r="E3881" s="53"/>
      <c r="F3881" s="53"/>
      <c r="G3881" s="190" t="s">
        <v>14</v>
      </c>
      <c r="H3881" s="28">
        <v>1.0</v>
      </c>
      <c r="I3881" s="190" t="s">
        <v>7</v>
      </c>
      <c r="J3881" s="191"/>
      <c r="K3881" s="190" t="s">
        <v>7</v>
      </c>
      <c r="L3881" s="191"/>
      <c r="M3881" s="53"/>
      <c r="N3881" s="53"/>
      <c r="O3881" s="53"/>
    </row>
    <row r="3882">
      <c r="A3882" s="167" t="s">
        <v>600</v>
      </c>
      <c r="B3882" s="243" t="s">
        <v>396</v>
      </c>
      <c r="C3882" s="53"/>
      <c r="D3882" s="244" t="s">
        <v>390</v>
      </c>
      <c r="E3882" s="53"/>
      <c r="F3882" s="53"/>
      <c r="G3882" s="190" t="s">
        <v>15</v>
      </c>
      <c r="H3882" s="28">
        <v>1.0</v>
      </c>
      <c r="I3882" s="190" t="s">
        <v>7</v>
      </c>
      <c r="J3882" s="191"/>
      <c r="K3882" s="190" t="s">
        <v>7</v>
      </c>
      <c r="L3882" s="191"/>
      <c r="M3882" s="53"/>
      <c r="N3882" s="53"/>
      <c r="O3882" s="53"/>
    </row>
    <row r="3883">
      <c r="A3883" s="167" t="s">
        <v>600</v>
      </c>
      <c r="B3883" s="243" t="s">
        <v>396</v>
      </c>
      <c r="C3883" s="53"/>
      <c r="D3883" s="244" t="s">
        <v>390</v>
      </c>
      <c r="E3883" s="53"/>
      <c r="F3883" s="53"/>
      <c r="G3883" s="190" t="s">
        <v>16</v>
      </c>
      <c r="H3883" s="28">
        <v>1.0</v>
      </c>
      <c r="I3883" s="190" t="s">
        <v>7</v>
      </c>
      <c r="J3883" s="191"/>
      <c r="K3883" s="190" t="s">
        <v>7</v>
      </c>
      <c r="L3883" s="191"/>
      <c r="M3883" s="53"/>
      <c r="N3883" s="53"/>
      <c r="O3883" s="53"/>
    </row>
    <row r="3884">
      <c r="A3884" s="167" t="s">
        <v>600</v>
      </c>
      <c r="B3884" s="243" t="s">
        <v>396</v>
      </c>
      <c r="C3884" s="53"/>
      <c r="D3884" s="244" t="s">
        <v>390</v>
      </c>
      <c r="E3884" s="53"/>
      <c r="F3884" s="53"/>
      <c r="G3884" s="190" t="s">
        <v>17</v>
      </c>
      <c r="H3884" s="28">
        <v>1.0</v>
      </c>
      <c r="I3884" s="190" t="s">
        <v>7</v>
      </c>
      <c r="J3884" s="191"/>
      <c r="K3884" s="190" t="s">
        <v>7</v>
      </c>
      <c r="L3884" s="191"/>
      <c r="M3884" s="53"/>
      <c r="N3884" s="53"/>
      <c r="O3884" s="53"/>
    </row>
    <row r="3885">
      <c r="A3885" s="167" t="s">
        <v>600</v>
      </c>
      <c r="B3885" s="243" t="s">
        <v>396</v>
      </c>
      <c r="C3885" s="53"/>
      <c r="D3885" s="244" t="s">
        <v>390</v>
      </c>
      <c r="E3885" s="53"/>
      <c r="F3885" s="53"/>
      <c r="G3885" s="190" t="s">
        <v>18</v>
      </c>
      <c r="H3885" s="28">
        <v>1.0</v>
      </c>
      <c r="I3885" s="190" t="s">
        <v>7</v>
      </c>
      <c r="J3885" s="191"/>
      <c r="K3885" s="190" t="s">
        <v>7</v>
      </c>
      <c r="L3885" s="191"/>
      <c r="M3885" s="53"/>
      <c r="N3885" s="53"/>
      <c r="O3885" s="53"/>
    </row>
    <row r="3886">
      <c r="A3886" s="167" t="s">
        <v>600</v>
      </c>
      <c r="B3886" s="243" t="s">
        <v>396</v>
      </c>
      <c r="C3886" s="53"/>
      <c r="D3886" s="244" t="s">
        <v>390</v>
      </c>
      <c r="E3886" s="53"/>
      <c r="F3886" s="53"/>
      <c r="G3886" s="190" t="s">
        <v>19</v>
      </c>
      <c r="H3886" s="28">
        <v>1.0</v>
      </c>
      <c r="I3886" s="190" t="s">
        <v>7</v>
      </c>
      <c r="J3886" s="191"/>
      <c r="K3886" s="190" t="s">
        <v>7</v>
      </c>
      <c r="L3886" s="191"/>
      <c r="M3886" s="53"/>
      <c r="N3886" s="53"/>
      <c r="O3886" s="53"/>
    </row>
    <row r="3887">
      <c r="A3887" s="167" t="s">
        <v>600</v>
      </c>
      <c r="B3887" s="243" t="s">
        <v>396</v>
      </c>
      <c r="C3887" s="53"/>
      <c r="D3887" s="244" t="s">
        <v>390</v>
      </c>
      <c r="E3887" s="53"/>
      <c r="F3887" s="53"/>
      <c r="G3887" s="190" t="s">
        <v>20</v>
      </c>
      <c r="H3887" s="28">
        <v>1.0</v>
      </c>
      <c r="I3887" s="190" t="s">
        <v>7</v>
      </c>
      <c r="J3887" s="191"/>
      <c r="K3887" s="190" t="s">
        <v>7</v>
      </c>
      <c r="L3887" s="191"/>
      <c r="M3887" s="53"/>
      <c r="N3887" s="53"/>
      <c r="O3887" s="53"/>
    </row>
    <row r="3888">
      <c r="A3888" s="167" t="s">
        <v>600</v>
      </c>
      <c r="B3888" s="243" t="s">
        <v>397</v>
      </c>
      <c r="C3888" s="53"/>
      <c r="D3888" s="244" t="s">
        <v>390</v>
      </c>
      <c r="E3888" s="53"/>
      <c r="F3888" s="53"/>
      <c r="G3888" s="190" t="s">
        <v>21</v>
      </c>
      <c r="H3888" s="28">
        <v>1.0</v>
      </c>
      <c r="I3888" s="243" t="s">
        <v>4</v>
      </c>
      <c r="J3888" s="192">
        <v>0.0</v>
      </c>
      <c r="K3888" s="243" t="s">
        <v>4</v>
      </c>
      <c r="L3888" s="192">
        <v>0.0</v>
      </c>
      <c r="M3888" s="53"/>
      <c r="N3888" s="53"/>
      <c r="O3888" s="53"/>
    </row>
    <row r="3889">
      <c r="A3889" s="167" t="s">
        <v>600</v>
      </c>
      <c r="B3889" s="243" t="s">
        <v>397</v>
      </c>
      <c r="C3889" s="53"/>
      <c r="D3889" s="244" t="s">
        <v>390</v>
      </c>
      <c r="E3889" s="53"/>
      <c r="F3889" s="53"/>
      <c r="G3889" s="190" t="s">
        <v>13</v>
      </c>
      <c r="H3889" s="28">
        <v>1.0</v>
      </c>
      <c r="I3889" s="190" t="s">
        <v>4</v>
      </c>
      <c r="J3889" s="191"/>
      <c r="K3889" s="190" t="s">
        <v>4</v>
      </c>
      <c r="L3889" s="191"/>
      <c r="M3889" s="53"/>
      <c r="N3889" s="53"/>
      <c r="O3889" s="53"/>
    </row>
    <row r="3890">
      <c r="A3890" s="167" t="s">
        <v>600</v>
      </c>
      <c r="B3890" s="243" t="s">
        <v>397</v>
      </c>
      <c r="C3890" s="53"/>
      <c r="D3890" s="244" t="s">
        <v>390</v>
      </c>
      <c r="E3890" s="53"/>
      <c r="F3890" s="53"/>
      <c r="G3890" s="190" t="s">
        <v>14</v>
      </c>
      <c r="H3890" s="28">
        <v>1.0</v>
      </c>
      <c r="I3890" s="190" t="s">
        <v>4</v>
      </c>
      <c r="J3890" s="191"/>
      <c r="K3890" s="190" t="s">
        <v>4</v>
      </c>
      <c r="L3890" s="191"/>
      <c r="M3890" s="53"/>
      <c r="N3890" s="53"/>
      <c r="O3890" s="53"/>
    </row>
    <row r="3891">
      <c r="A3891" s="167" t="s">
        <v>600</v>
      </c>
      <c r="B3891" s="243" t="s">
        <v>397</v>
      </c>
      <c r="C3891" s="53"/>
      <c r="D3891" s="244" t="s">
        <v>390</v>
      </c>
      <c r="E3891" s="53"/>
      <c r="F3891" s="53"/>
      <c r="G3891" s="190" t="s">
        <v>15</v>
      </c>
      <c r="H3891" s="28">
        <v>1.0</v>
      </c>
      <c r="I3891" s="190" t="s">
        <v>4</v>
      </c>
      <c r="J3891" s="191"/>
      <c r="K3891" s="190" t="s">
        <v>4</v>
      </c>
      <c r="L3891" s="191"/>
      <c r="M3891" s="53"/>
      <c r="N3891" s="53"/>
      <c r="O3891" s="53"/>
    </row>
    <row r="3892">
      <c r="A3892" s="167" t="s">
        <v>600</v>
      </c>
      <c r="B3892" s="243" t="s">
        <v>397</v>
      </c>
      <c r="C3892" s="53"/>
      <c r="D3892" s="244" t="s">
        <v>390</v>
      </c>
      <c r="E3892" s="53"/>
      <c r="F3892" s="53"/>
      <c r="G3892" s="190" t="s">
        <v>16</v>
      </c>
      <c r="H3892" s="28">
        <v>1.0</v>
      </c>
      <c r="I3892" s="190" t="s">
        <v>4</v>
      </c>
      <c r="J3892" s="191"/>
      <c r="K3892" s="190" t="s">
        <v>4</v>
      </c>
      <c r="L3892" s="191"/>
      <c r="M3892" s="53"/>
      <c r="N3892" s="53"/>
      <c r="O3892" s="53"/>
    </row>
    <row r="3893">
      <c r="A3893" s="167" t="s">
        <v>600</v>
      </c>
      <c r="B3893" s="243" t="s">
        <v>397</v>
      </c>
      <c r="C3893" s="53"/>
      <c r="D3893" s="244" t="s">
        <v>390</v>
      </c>
      <c r="E3893" s="53"/>
      <c r="F3893" s="53"/>
      <c r="G3893" s="190" t="s">
        <v>17</v>
      </c>
      <c r="H3893" s="28">
        <v>1.0</v>
      </c>
      <c r="I3893" s="190" t="s">
        <v>4</v>
      </c>
      <c r="J3893" s="191"/>
      <c r="K3893" s="190" t="s">
        <v>4</v>
      </c>
      <c r="L3893" s="191"/>
      <c r="M3893" s="53"/>
      <c r="N3893" s="53"/>
      <c r="O3893" s="53"/>
    </row>
    <row r="3894">
      <c r="A3894" s="167" t="s">
        <v>600</v>
      </c>
      <c r="B3894" s="243" t="s">
        <v>397</v>
      </c>
      <c r="C3894" s="53"/>
      <c r="D3894" s="244" t="s">
        <v>390</v>
      </c>
      <c r="E3894" s="53"/>
      <c r="F3894" s="53"/>
      <c r="G3894" s="190" t="s">
        <v>18</v>
      </c>
      <c r="H3894" s="28">
        <v>1.0</v>
      </c>
      <c r="I3894" s="190" t="s">
        <v>4</v>
      </c>
      <c r="J3894" s="191"/>
      <c r="K3894" s="190" t="s">
        <v>4</v>
      </c>
      <c r="L3894" s="191"/>
      <c r="M3894" s="53"/>
      <c r="N3894" s="53"/>
      <c r="O3894" s="53"/>
    </row>
    <row r="3895">
      <c r="A3895" s="167" t="s">
        <v>600</v>
      </c>
      <c r="B3895" s="243" t="s">
        <v>397</v>
      </c>
      <c r="C3895" s="53"/>
      <c r="D3895" s="244" t="s">
        <v>390</v>
      </c>
      <c r="E3895" s="53"/>
      <c r="F3895" s="53"/>
      <c r="G3895" s="190" t="s">
        <v>19</v>
      </c>
      <c r="H3895" s="28">
        <v>1.0</v>
      </c>
      <c r="I3895" s="190" t="s">
        <v>4</v>
      </c>
      <c r="J3895" s="191"/>
      <c r="K3895" s="190" t="s">
        <v>4</v>
      </c>
      <c r="L3895" s="191"/>
      <c r="M3895" s="53"/>
      <c r="N3895" s="53"/>
      <c r="O3895" s="53"/>
    </row>
    <row r="3896">
      <c r="A3896" s="167" t="s">
        <v>600</v>
      </c>
      <c r="B3896" s="243" t="s">
        <v>397</v>
      </c>
      <c r="C3896" s="53"/>
      <c r="D3896" s="244" t="s">
        <v>390</v>
      </c>
      <c r="E3896" s="53"/>
      <c r="F3896" s="53"/>
      <c r="G3896" s="190" t="s">
        <v>20</v>
      </c>
      <c r="H3896" s="28">
        <v>1.0</v>
      </c>
      <c r="I3896" s="190" t="s">
        <v>4</v>
      </c>
      <c r="J3896" s="191"/>
      <c r="K3896" s="190" t="s">
        <v>4</v>
      </c>
      <c r="L3896" s="191"/>
      <c r="M3896" s="53"/>
      <c r="N3896" s="53"/>
      <c r="O3896" s="53"/>
    </row>
    <row r="3897">
      <c r="A3897" s="167" t="s">
        <v>600</v>
      </c>
      <c r="B3897" s="243" t="s">
        <v>397</v>
      </c>
      <c r="C3897" s="53"/>
      <c r="D3897" s="244" t="s">
        <v>390</v>
      </c>
      <c r="E3897" s="53"/>
      <c r="F3897" s="53"/>
      <c r="G3897" s="190" t="s">
        <v>21</v>
      </c>
      <c r="H3897" s="28">
        <v>1.0</v>
      </c>
      <c r="I3897" s="190" t="s">
        <v>7</v>
      </c>
      <c r="J3897" s="191">
        <v>0.0</v>
      </c>
      <c r="K3897" s="190" t="s">
        <v>7</v>
      </c>
      <c r="L3897" s="191">
        <v>0.0</v>
      </c>
      <c r="M3897" s="53"/>
      <c r="N3897" s="53"/>
      <c r="O3897" s="53"/>
    </row>
    <row r="3898">
      <c r="A3898" s="167" t="s">
        <v>600</v>
      </c>
      <c r="B3898" s="243" t="s">
        <v>397</v>
      </c>
      <c r="C3898" s="53"/>
      <c r="D3898" s="244" t="s">
        <v>390</v>
      </c>
      <c r="E3898" s="53"/>
      <c r="F3898" s="53"/>
      <c r="G3898" s="190" t="s">
        <v>13</v>
      </c>
      <c r="H3898" s="28">
        <v>1.0</v>
      </c>
      <c r="I3898" s="190" t="s">
        <v>7</v>
      </c>
      <c r="J3898" s="191"/>
      <c r="K3898" s="190" t="s">
        <v>7</v>
      </c>
      <c r="L3898" s="191"/>
      <c r="M3898" s="53"/>
      <c r="N3898" s="53"/>
      <c r="O3898" s="53"/>
    </row>
    <row r="3899">
      <c r="A3899" s="167" t="s">
        <v>600</v>
      </c>
      <c r="B3899" s="243" t="s">
        <v>397</v>
      </c>
      <c r="C3899" s="53"/>
      <c r="D3899" s="244" t="s">
        <v>390</v>
      </c>
      <c r="E3899" s="53"/>
      <c r="F3899" s="53"/>
      <c r="G3899" s="190" t="s">
        <v>14</v>
      </c>
      <c r="H3899" s="28">
        <v>1.0</v>
      </c>
      <c r="I3899" s="190" t="s">
        <v>7</v>
      </c>
      <c r="J3899" s="191"/>
      <c r="K3899" s="190" t="s">
        <v>7</v>
      </c>
      <c r="L3899" s="191"/>
      <c r="M3899" s="53"/>
      <c r="N3899" s="53"/>
      <c r="O3899" s="53"/>
    </row>
    <row r="3900">
      <c r="A3900" s="167" t="s">
        <v>600</v>
      </c>
      <c r="B3900" s="243" t="s">
        <v>397</v>
      </c>
      <c r="C3900" s="53"/>
      <c r="D3900" s="244" t="s">
        <v>390</v>
      </c>
      <c r="E3900" s="53"/>
      <c r="F3900" s="53"/>
      <c r="G3900" s="190" t="s">
        <v>15</v>
      </c>
      <c r="H3900" s="28">
        <v>1.0</v>
      </c>
      <c r="I3900" s="190" t="s">
        <v>7</v>
      </c>
      <c r="J3900" s="191"/>
      <c r="K3900" s="190" t="s">
        <v>7</v>
      </c>
      <c r="L3900" s="191"/>
      <c r="M3900" s="53"/>
      <c r="N3900" s="53"/>
      <c r="O3900" s="53"/>
    </row>
    <row r="3901">
      <c r="A3901" s="167" t="s">
        <v>600</v>
      </c>
      <c r="B3901" s="243" t="s">
        <v>397</v>
      </c>
      <c r="C3901" s="53"/>
      <c r="D3901" s="244" t="s">
        <v>390</v>
      </c>
      <c r="E3901" s="53"/>
      <c r="F3901" s="53"/>
      <c r="G3901" s="190" t="s">
        <v>16</v>
      </c>
      <c r="H3901" s="28">
        <v>1.0</v>
      </c>
      <c r="I3901" s="190" t="s">
        <v>7</v>
      </c>
      <c r="J3901" s="191"/>
      <c r="K3901" s="190" t="s">
        <v>7</v>
      </c>
      <c r="L3901" s="191"/>
      <c r="M3901" s="53"/>
      <c r="N3901" s="53"/>
      <c r="O3901" s="53"/>
    </row>
    <row r="3902">
      <c r="A3902" s="167" t="s">
        <v>600</v>
      </c>
      <c r="B3902" s="243" t="s">
        <v>397</v>
      </c>
      <c r="C3902" s="53"/>
      <c r="D3902" s="244" t="s">
        <v>390</v>
      </c>
      <c r="E3902" s="53"/>
      <c r="F3902" s="53"/>
      <c r="G3902" s="190" t="s">
        <v>17</v>
      </c>
      <c r="H3902" s="28">
        <v>1.0</v>
      </c>
      <c r="I3902" s="190" t="s">
        <v>7</v>
      </c>
      <c r="J3902" s="191"/>
      <c r="K3902" s="190" t="s">
        <v>7</v>
      </c>
      <c r="L3902" s="191"/>
      <c r="M3902" s="53"/>
      <c r="N3902" s="53"/>
      <c r="O3902" s="53"/>
    </row>
    <row r="3903">
      <c r="A3903" s="167" t="s">
        <v>600</v>
      </c>
      <c r="B3903" s="243" t="s">
        <v>397</v>
      </c>
      <c r="C3903" s="53"/>
      <c r="D3903" s="244" t="s">
        <v>390</v>
      </c>
      <c r="E3903" s="53"/>
      <c r="F3903" s="53"/>
      <c r="G3903" s="190" t="s">
        <v>18</v>
      </c>
      <c r="H3903" s="28">
        <v>1.0</v>
      </c>
      <c r="I3903" s="190" t="s">
        <v>7</v>
      </c>
      <c r="J3903" s="191"/>
      <c r="K3903" s="190" t="s">
        <v>7</v>
      </c>
      <c r="L3903" s="191"/>
      <c r="M3903" s="53"/>
      <c r="N3903" s="53"/>
      <c r="O3903" s="53"/>
    </row>
    <row r="3904">
      <c r="A3904" s="167" t="s">
        <v>600</v>
      </c>
      <c r="B3904" s="243" t="s">
        <v>397</v>
      </c>
      <c r="C3904" s="53"/>
      <c r="D3904" s="244" t="s">
        <v>390</v>
      </c>
      <c r="E3904" s="53"/>
      <c r="F3904" s="53"/>
      <c r="G3904" s="190" t="s">
        <v>19</v>
      </c>
      <c r="H3904" s="28">
        <v>1.0</v>
      </c>
      <c r="I3904" s="190" t="s">
        <v>7</v>
      </c>
      <c r="J3904" s="191"/>
      <c r="K3904" s="190" t="s">
        <v>7</v>
      </c>
      <c r="L3904" s="191"/>
      <c r="M3904" s="53"/>
      <c r="N3904" s="53"/>
      <c r="O3904" s="53"/>
    </row>
    <row r="3905">
      <c r="A3905" s="167" t="s">
        <v>600</v>
      </c>
      <c r="B3905" s="243" t="s">
        <v>397</v>
      </c>
      <c r="C3905" s="53"/>
      <c r="D3905" s="244" t="s">
        <v>390</v>
      </c>
      <c r="E3905" s="53"/>
      <c r="F3905" s="53"/>
      <c r="G3905" s="190" t="s">
        <v>20</v>
      </c>
      <c r="H3905" s="28">
        <v>1.0</v>
      </c>
      <c r="I3905" s="190" t="s">
        <v>7</v>
      </c>
      <c r="J3905" s="191"/>
      <c r="K3905" s="190" t="s">
        <v>7</v>
      </c>
      <c r="L3905" s="191"/>
      <c r="M3905" s="53"/>
      <c r="N3905" s="53"/>
      <c r="O3905" s="53"/>
    </row>
    <row r="3906">
      <c r="A3906" s="167" t="s">
        <v>600</v>
      </c>
      <c r="B3906" s="243" t="s">
        <v>398</v>
      </c>
      <c r="C3906" s="53"/>
      <c r="D3906" s="244" t="s">
        <v>390</v>
      </c>
      <c r="E3906" s="53"/>
      <c r="F3906" s="53"/>
      <c r="G3906" s="190" t="s">
        <v>21</v>
      </c>
      <c r="H3906" s="28">
        <v>1.0</v>
      </c>
      <c r="I3906" s="243" t="s">
        <v>4</v>
      </c>
      <c r="J3906" s="192">
        <v>152.0</v>
      </c>
      <c r="K3906" s="243" t="s">
        <v>4</v>
      </c>
      <c r="L3906" s="192">
        <v>152.0</v>
      </c>
      <c r="M3906" s="53"/>
      <c r="N3906" s="53"/>
      <c r="O3906" s="53"/>
    </row>
    <row r="3907">
      <c r="A3907" s="167" t="s">
        <v>600</v>
      </c>
      <c r="B3907" s="243" t="s">
        <v>398</v>
      </c>
      <c r="C3907" s="53"/>
      <c r="D3907" s="244" t="s">
        <v>390</v>
      </c>
      <c r="E3907" s="53"/>
      <c r="F3907" s="53"/>
      <c r="G3907" s="190" t="s">
        <v>13</v>
      </c>
      <c r="H3907" s="28">
        <v>1.0</v>
      </c>
      <c r="I3907" s="190" t="s">
        <v>4</v>
      </c>
      <c r="J3907" s="191"/>
      <c r="K3907" s="190" t="s">
        <v>4</v>
      </c>
      <c r="L3907" s="191"/>
      <c r="M3907" s="53"/>
      <c r="N3907" s="53"/>
      <c r="O3907" s="53"/>
    </row>
    <row r="3908">
      <c r="A3908" s="167" t="s">
        <v>600</v>
      </c>
      <c r="B3908" s="243" t="s">
        <v>398</v>
      </c>
      <c r="C3908" s="53"/>
      <c r="D3908" s="244" t="s">
        <v>390</v>
      </c>
      <c r="E3908" s="53"/>
      <c r="F3908" s="53"/>
      <c r="G3908" s="190" t="s">
        <v>14</v>
      </c>
      <c r="H3908" s="28">
        <v>1.0</v>
      </c>
      <c r="I3908" s="190" t="s">
        <v>4</v>
      </c>
      <c r="J3908" s="191"/>
      <c r="K3908" s="190" t="s">
        <v>4</v>
      </c>
      <c r="L3908" s="191"/>
      <c r="M3908" s="53"/>
      <c r="N3908" s="53"/>
      <c r="O3908" s="53"/>
    </row>
    <row r="3909">
      <c r="A3909" s="167" t="s">
        <v>600</v>
      </c>
      <c r="B3909" s="243" t="s">
        <v>398</v>
      </c>
      <c r="C3909" s="53"/>
      <c r="D3909" s="244" t="s">
        <v>390</v>
      </c>
      <c r="E3909" s="53"/>
      <c r="F3909" s="53"/>
      <c r="G3909" s="190" t="s">
        <v>15</v>
      </c>
      <c r="H3909" s="28">
        <v>1.0</v>
      </c>
      <c r="I3909" s="190" t="s">
        <v>4</v>
      </c>
      <c r="J3909" s="191"/>
      <c r="K3909" s="190" t="s">
        <v>4</v>
      </c>
      <c r="L3909" s="191"/>
      <c r="M3909" s="53"/>
      <c r="N3909" s="53"/>
      <c r="O3909" s="53"/>
    </row>
    <row r="3910">
      <c r="A3910" s="167" t="s">
        <v>600</v>
      </c>
      <c r="B3910" s="243" t="s">
        <v>398</v>
      </c>
      <c r="C3910" s="53"/>
      <c r="D3910" s="244" t="s">
        <v>390</v>
      </c>
      <c r="E3910" s="53"/>
      <c r="F3910" s="53"/>
      <c r="G3910" s="190" t="s">
        <v>16</v>
      </c>
      <c r="H3910" s="28">
        <v>1.0</v>
      </c>
      <c r="I3910" s="190" t="s">
        <v>4</v>
      </c>
      <c r="J3910" s="191"/>
      <c r="K3910" s="190" t="s">
        <v>4</v>
      </c>
      <c r="L3910" s="191"/>
      <c r="M3910" s="53"/>
      <c r="N3910" s="53"/>
      <c r="O3910" s="53"/>
    </row>
    <row r="3911">
      <c r="A3911" s="167" t="s">
        <v>600</v>
      </c>
      <c r="B3911" s="243" t="s">
        <v>398</v>
      </c>
      <c r="C3911" s="53"/>
      <c r="D3911" s="244" t="s">
        <v>390</v>
      </c>
      <c r="E3911" s="53"/>
      <c r="F3911" s="53"/>
      <c r="G3911" s="190" t="s">
        <v>17</v>
      </c>
      <c r="H3911" s="28">
        <v>1.0</v>
      </c>
      <c r="I3911" s="190" t="s">
        <v>4</v>
      </c>
      <c r="J3911" s="191"/>
      <c r="K3911" s="190" t="s">
        <v>4</v>
      </c>
      <c r="L3911" s="191"/>
      <c r="M3911" s="53"/>
      <c r="N3911" s="53"/>
      <c r="O3911" s="53"/>
    </row>
    <row r="3912">
      <c r="A3912" s="167" t="s">
        <v>600</v>
      </c>
      <c r="B3912" s="243" t="s">
        <v>398</v>
      </c>
      <c r="C3912" s="53"/>
      <c r="D3912" s="244" t="s">
        <v>390</v>
      </c>
      <c r="E3912" s="53"/>
      <c r="F3912" s="53"/>
      <c r="G3912" s="190" t="s">
        <v>18</v>
      </c>
      <c r="H3912" s="28">
        <v>1.0</v>
      </c>
      <c r="I3912" s="190" t="s">
        <v>4</v>
      </c>
      <c r="J3912" s="191"/>
      <c r="K3912" s="190" t="s">
        <v>4</v>
      </c>
      <c r="L3912" s="191"/>
      <c r="M3912" s="53"/>
      <c r="N3912" s="53"/>
      <c r="O3912" s="53"/>
    </row>
    <row r="3913">
      <c r="A3913" s="167" t="s">
        <v>600</v>
      </c>
      <c r="B3913" s="243" t="s">
        <v>398</v>
      </c>
      <c r="C3913" s="53"/>
      <c r="D3913" s="244" t="s">
        <v>390</v>
      </c>
      <c r="E3913" s="53"/>
      <c r="F3913" s="53"/>
      <c r="G3913" s="190" t="s">
        <v>19</v>
      </c>
      <c r="H3913" s="28">
        <v>1.0</v>
      </c>
      <c r="I3913" s="190" t="s">
        <v>4</v>
      </c>
      <c r="J3913" s="191"/>
      <c r="K3913" s="190" t="s">
        <v>4</v>
      </c>
      <c r="L3913" s="191"/>
      <c r="M3913" s="53"/>
      <c r="N3913" s="53"/>
      <c r="O3913" s="53"/>
    </row>
    <row r="3914">
      <c r="A3914" s="167" t="s">
        <v>600</v>
      </c>
      <c r="B3914" s="243" t="s">
        <v>398</v>
      </c>
      <c r="C3914" s="53"/>
      <c r="D3914" s="244" t="s">
        <v>390</v>
      </c>
      <c r="E3914" s="53"/>
      <c r="F3914" s="53"/>
      <c r="G3914" s="190" t="s">
        <v>20</v>
      </c>
      <c r="H3914" s="28">
        <v>1.0</v>
      </c>
      <c r="I3914" s="190" t="s">
        <v>4</v>
      </c>
      <c r="J3914" s="191"/>
      <c r="K3914" s="190" t="s">
        <v>4</v>
      </c>
      <c r="L3914" s="191"/>
      <c r="M3914" s="53"/>
      <c r="N3914" s="53"/>
      <c r="O3914" s="53"/>
    </row>
    <row r="3915">
      <c r="A3915" s="167" t="s">
        <v>600</v>
      </c>
      <c r="B3915" s="243" t="s">
        <v>398</v>
      </c>
      <c r="C3915" s="53"/>
      <c r="D3915" s="244" t="s">
        <v>390</v>
      </c>
      <c r="E3915" s="53"/>
      <c r="F3915" s="53"/>
      <c r="G3915" s="190" t="s">
        <v>21</v>
      </c>
      <c r="H3915" s="28">
        <v>1.0</v>
      </c>
      <c r="I3915" s="190" t="s">
        <v>7</v>
      </c>
      <c r="J3915" s="191"/>
      <c r="K3915" s="190" t="s">
        <v>7</v>
      </c>
      <c r="L3915" s="191"/>
      <c r="M3915" s="53"/>
      <c r="N3915" s="53"/>
      <c r="O3915" s="53"/>
    </row>
    <row r="3916">
      <c r="A3916" s="167" t="s">
        <v>600</v>
      </c>
      <c r="B3916" s="243" t="s">
        <v>398</v>
      </c>
      <c r="C3916" s="53"/>
      <c r="D3916" s="244" t="s">
        <v>390</v>
      </c>
      <c r="E3916" s="53"/>
      <c r="F3916" s="53"/>
      <c r="G3916" s="190" t="s">
        <v>13</v>
      </c>
      <c r="H3916" s="28">
        <v>1.0</v>
      </c>
      <c r="I3916" s="190" t="s">
        <v>7</v>
      </c>
      <c r="J3916" s="191"/>
      <c r="K3916" s="190" t="s">
        <v>7</v>
      </c>
      <c r="L3916" s="191"/>
      <c r="M3916" s="53"/>
      <c r="N3916" s="53"/>
      <c r="O3916" s="53"/>
    </row>
    <row r="3917">
      <c r="A3917" s="167" t="s">
        <v>600</v>
      </c>
      <c r="B3917" s="243" t="s">
        <v>398</v>
      </c>
      <c r="C3917" s="53"/>
      <c r="D3917" s="244" t="s">
        <v>390</v>
      </c>
      <c r="E3917" s="53"/>
      <c r="F3917" s="53"/>
      <c r="G3917" s="190" t="s">
        <v>14</v>
      </c>
      <c r="H3917" s="28">
        <v>1.0</v>
      </c>
      <c r="I3917" s="190" t="s">
        <v>7</v>
      </c>
      <c r="J3917" s="191"/>
      <c r="K3917" s="190" t="s">
        <v>7</v>
      </c>
      <c r="L3917" s="191"/>
      <c r="M3917" s="53"/>
      <c r="N3917" s="53"/>
      <c r="O3917" s="53"/>
    </row>
    <row r="3918">
      <c r="A3918" s="167" t="s">
        <v>600</v>
      </c>
      <c r="B3918" s="243" t="s">
        <v>398</v>
      </c>
      <c r="C3918" s="53"/>
      <c r="D3918" s="244" t="s">
        <v>390</v>
      </c>
      <c r="E3918" s="53"/>
      <c r="F3918" s="53"/>
      <c r="G3918" s="190" t="s">
        <v>15</v>
      </c>
      <c r="H3918" s="28">
        <v>1.0</v>
      </c>
      <c r="I3918" s="190" t="s">
        <v>7</v>
      </c>
      <c r="J3918" s="191"/>
      <c r="K3918" s="190" t="s">
        <v>7</v>
      </c>
      <c r="L3918" s="191"/>
      <c r="M3918" s="53"/>
      <c r="N3918" s="53"/>
      <c r="O3918" s="53"/>
    </row>
    <row r="3919">
      <c r="A3919" s="167" t="s">
        <v>600</v>
      </c>
      <c r="B3919" s="243" t="s">
        <v>398</v>
      </c>
      <c r="C3919" s="53"/>
      <c r="D3919" s="244" t="s">
        <v>390</v>
      </c>
      <c r="E3919" s="53"/>
      <c r="F3919" s="53"/>
      <c r="G3919" s="190" t="s">
        <v>16</v>
      </c>
      <c r="H3919" s="28">
        <v>1.0</v>
      </c>
      <c r="I3919" s="190" t="s">
        <v>7</v>
      </c>
      <c r="J3919" s="191"/>
      <c r="K3919" s="190" t="s">
        <v>7</v>
      </c>
      <c r="L3919" s="191"/>
      <c r="M3919" s="53"/>
      <c r="N3919" s="53"/>
      <c r="O3919" s="53"/>
    </row>
    <row r="3920">
      <c r="A3920" s="167" t="s">
        <v>600</v>
      </c>
      <c r="B3920" s="243" t="s">
        <v>398</v>
      </c>
      <c r="C3920" s="53"/>
      <c r="D3920" s="244" t="s">
        <v>390</v>
      </c>
      <c r="E3920" s="53"/>
      <c r="F3920" s="53"/>
      <c r="G3920" s="190" t="s">
        <v>17</v>
      </c>
      <c r="H3920" s="28">
        <v>1.0</v>
      </c>
      <c r="I3920" s="190" t="s">
        <v>7</v>
      </c>
      <c r="J3920" s="191"/>
      <c r="K3920" s="190" t="s">
        <v>7</v>
      </c>
      <c r="L3920" s="191"/>
      <c r="M3920" s="53"/>
      <c r="N3920" s="53"/>
      <c r="O3920" s="53"/>
    </row>
    <row r="3921">
      <c r="A3921" s="167" t="s">
        <v>600</v>
      </c>
      <c r="B3921" s="243" t="s">
        <v>398</v>
      </c>
      <c r="C3921" s="53"/>
      <c r="D3921" s="244" t="s">
        <v>390</v>
      </c>
      <c r="E3921" s="53"/>
      <c r="F3921" s="53"/>
      <c r="G3921" s="190" t="s">
        <v>18</v>
      </c>
      <c r="H3921" s="28">
        <v>1.0</v>
      </c>
      <c r="I3921" s="190" t="s">
        <v>7</v>
      </c>
      <c r="J3921" s="191"/>
      <c r="K3921" s="190" t="s">
        <v>7</v>
      </c>
      <c r="L3921" s="191"/>
      <c r="M3921" s="53"/>
      <c r="N3921" s="53"/>
      <c r="O3921" s="53"/>
    </row>
    <row r="3922">
      <c r="A3922" s="167" t="s">
        <v>600</v>
      </c>
      <c r="B3922" s="243" t="s">
        <v>398</v>
      </c>
      <c r="C3922" s="53"/>
      <c r="D3922" s="244" t="s">
        <v>390</v>
      </c>
      <c r="E3922" s="53"/>
      <c r="F3922" s="53"/>
      <c r="G3922" s="190" t="s">
        <v>19</v>
      </c>
      <c r="H3922" s="28">
        <v>1.0</v>
      </c>
      <c r="I3922" s="190" t="s">
        <v>7</v>
      </c>
      <c r="J3922" s="191"/>
      <c r="K3922" s="190" t="s">
        <v>7</v>
      </c>
      <c r="L3922" s="191"/>
      <c r="M3922" s="53"/>
      <c r="N3922" s="53"/>
      <c r="O3922" s="53"/>
    </row>
    <row r="3923">
      <c r="A3923" s="167" t="s">
        <v>600</v>
      </c>
      <c r="B3923" s="243" t="s">
        <v>398</v>
      </c>
      <c r="C3923" s="53"/>
      <c r="D3923" s="244" t="s">
        <v>390</v>
      </c>
      <c r="E3923" s="53"/>
      <c r="F3923" s="53"/>
      <c r="G3923" s="190" t="s">
        <v>20</v>
      </c>
      <c r="H3923" s="28">
        <v>1.0</v>
      </c>
      <c r="I3923" s="190" t="s">
        <v>7</v>
      </c>
      <c r="J3923" s="191"/>
      <c r="K3923" s="190" t="s">
        <v>7</v>
      </c>
      <c r="L3923" s="191"/>
      <c r="M3923" s="53"/>
      <c r="N3923" s="53"/>
      <c r="O3923" s="53"/>
    </row>
    <row r="3924">
      <c r="A3924" s="167" t="s">
        <v>600</v>
      </c>
      <c r="B3924" s="243" t="s">
        <v>399</v>
      </c>
      <c r="C3924" s="53"/>
      <c r="D3924" s="244" t="s">
        <v>390</v>
      </c>
      <c r="E3924" s="53"/>
      <c r="F3924" s="53"/>
      <c r="G3924" s="190" t="s">
        <v>21</v>
      </c>
      <c r="H3924" s="28">
        <v>1.0</v>
      </c>
      <c r="I3924" s="243" t="s">
        <v>4</v>
      </c>
      <c r="J3924" s="192">
        <v>96.0</v>
      </c>
      <c r="K3924" s="243" t="s">
        <v>4</v>
      </c>
      <c r="L3924" s="192">
        <v>96.0</v>
      </c>
      <c r="M3924" s="53"/>
      <c r="N3924" s="53"/>
      <c r="O3924" s="53"/>
    </row>
    <row r="3925">
      <c r="A3925" s="167" t="s">
        <v>600</v>
      </c>
      <c r="B3925" s="243" t="s">
        <v>399</v>
      </c>
      <c r="C3925" s="53"/>
      <c r="D3925" s="244" t="s">
        <v>390</v>
      </c>
      <c r="E3925" s="53"/>
      <c r="F3925" s="53"/>
      <c r="G3925" s="190" t="s">
        <v>13</v>
      </c>
      <c r="H3925" s="28">
        <v>1.0</v>
      </c>
      <c r="I3925" s="190" t="s">
        <v>4</v>
      </c>
      <c r="J3925" s="191"/>
      <c r="K3925" s="190" t="s">
        <v>4</v>
      </c>
      <c r="L3925" s="191"/>
      <c r="M3925" s="53"/>
      <c r="N3925" s="53"/>
      <c r="O3925" s="53"/>
    </row>
    <row r="3926">
      <c r="A3926" s="167" t="s">
        <v>600</v>
      </c>
      <c r="B3926" s="243" t="s">
        <v>399</v>
      </c>
      <c r="C3926" s="53"/>
      <c r="D3926" s="244" t="s">
        <v>390</v>
      </c>
      <c r="E3926" s="53"/>
      <c r="F3926" s="53"/>
      <c r="G3926" s="190" t="s">
        <v>14</v>
      </c>
      <c r="H3926" s="28">
        <v>1.0</v>
      </c>
      <c r="I3926" s="190" t="s">
        <v>4</v>
      </c>
      <c r="J3926" s="191"/>
      <c r="K3926" s="190" t="s">
        <v>4</v>
      </c>
      <c r="L3926" s="191"/>
      <c r="M3926" s="53"/>
      <c r="N3926" s="53"/>
      <c r="O3926" s="53"/>
    </row>
    <row r="3927">
      <c r="A3927" s="167" t="s">
        <v>600</v>
      </c>
      <c r="B3927" s="243" t="s">
        <v>399</v>
      </c>
      <c r="C3927" s="53"/>
      <c r="D3927" s="244" t="s">
        <v>390</v>
      </c>
      <c r="E3927" s="53"/>
      <c r="F3927" s="53"/>
      <c r="G3927" s="190" t="s">
        <v>15</v>
      </c>
      <c r="H3927" s="28">
        <v>1.0</v>
      </c>
      <c r="I3927" s="190" t="s">
        <v>4</v>
      </c>
      <c r="J3927" s="191"/>
      <c r="K3927" s="190" t="s">
        <v>4</v>
      </c>
      <c r="L3927" s="191"/>
      <c r="M3927" s="53"/>
      <c r="N3927" s="53"/>
      <c r="O3927" s="53"/>
    </row>
    <row r="3928">
      <c r="A3928" s="167" t="s">
        <v>600</v>
      </c>
      <c r="B3928" s="243" t="s">
        <v>399</v>
      </c>
      <c r="C3928" s="53"/>
      <c r="D3928" s="244" t="s">
        <v>390</v>
      </c>
      <c r="E3928" s="53"/>
      <c r="F3928" s="53"/>
      <c r="G3928" s="190" t="s">
        <v>16</v>
      </c>
      <c r="H3928" s="28">
        <v>1.0</v>
      </c>
      <c r="I3928" s="190" t="s">
        <v>4</v>
      </c>
      <c r="J3928" s="191"/>
      <c r="K3928" s="190" t="s">
        <v>4</v>
      </c>
      <c r="L3928" s="191"/>
      <c r="M3928" s="53"/>
      <c r="N3928" s="53"/>
      <c r="O3928" s="53"/>
    </row>
    <row r="3929">
      <c r="A3929" s="167" t="s">
        <v>600</v>
      </c>
      <c r="B3929" s="243" t="s">
        <v>399</v>
      </c>
      <c r="C3929" s="53"/>
      <c r="D3929" s="244" t="s">
        <v>390</v>
      </c>
      <c r="E3929" s="53"/>
      <c r="F3929" s="53"/>
      <c r="G3929" s="190" t="s">
        <v>17</v>
      </c>
      <c r="H3929" s="28">
        <v>1.0</v>
      </c>
      <c r="I3929" s="190" t="s">
        <v>4</v>
      </c>
      <c r="J3929" s="191"/>
      <c r="K3929" s="190" t="s">
        <v>4</v>
      </c>
      <c r="L3929" s="191"/>
      <c r="M3929" s="53"/>
      <c r="N3929" s="53"/>
      <c r="O3929" s="53"/>
    </row>
    <row r="3930">
      <c r="A3930" s="167" t="s">
        <v>600</v>
      </c>
      <c r="B3930" s="243" t="s">
        <v>399</v>
      </c>
      <c r="C3930" s="53"/>
      <c r="D3930" s="244" t="s">
        <v>390</v>
      </c>
      <c r="E3930" s="53"/>
      <c r="F3930" s="53"/>
      <c r="G3930" s="190" t="s">
        <v>18</v>
      </c>
      <c r="H3930" s="28">
        <v>1.0</v>
      </c>
      <c r="I3930" s="190" t="s">
        <v>4</v>
      </c>
      <c r="J3930" s="191"/>
      <c r="K3930" s="190" t="s">
        <v>4</v>
      </c>
      <c r="L3930" s="191"/>
      <c r="M3930" s="53"/>
      <c r="N3930" s="53"/>
      <c r="O3930" s="53"/>
    </row>
    <row r="3931">
      <c r="A3931" s="167" t="s">
        <v>600</v>
      </c>
      <c r="B3931" s="243" t="s">
        <v>399</v>
      </c>
      <c r="C3931" s="53"/>
      <c r="D3931" s="244" t="s">
        <v>390</v>
      </c>
      <c r="E3931" s="53"/>
      <c r="F3931" s="53"/>
      <c r="G3931" s="190" t="s">
        <v>19</v>
      </c>
      <c r="H3931" s="28">
        <v>1.0</v>
      </c>
      <c r="I3931" s="190" t="s">
        <v>4</v>
      </c>
      <c r="J3931" s="191"/>
      <c r="K3931" s="190" t="s">
        <v>4</v>
      </c>
      <c r="L3931" s="191"/>
      <c r="M3931" s="53"/>
      <c r="N3931" s="53"/>
      <c r="O3931" s="53"/>
    </row>
    <row r="3932">
      <c r="A3932" s="167" t="s">
        <v>600</v>
      </c>
      <c r="B3932" s="243" t="s">
        <v>399</v>
      </c>
      <c r="C3932" s="53"/>
      <c r="D3932" s="244" t="s">
        <v>390</v>
      </c>
      <c r="E3932" s="53"/>
      <c r="F3932" s="53"/>
      <c r="G3932" s="190" t="s">
        <v>20</v>
      </c>
      <c r="H3932" s="28">
        <v>1.0</v>
      </c>
      <c r="I3932" s="190" t="s">
        <v>4</v>
      </c>
      <c r="J3932" s="191"/>
      <c r="K3932" s="190" t="s">
        <v>4</v>
      </c>
      <c r="L3932" s="191"/>
      <c r="M3932" s="53"/>
      <c r="N3932" s="53"/>
      <c r="O3932" s="53"/>
    </row>
    <row r="3933">
      <c r="A3933" s="167" t="s">
        <v>600</v>
      </c>
      <c r="B3933" s="243" t="s">
        <v>399</v>
      </c>
      <c r="C3933" s="53"/>
      <c r="D3933" s="244" t="s">
        <v>390</v>
      </c>
      <c r="E3933" s="53"/>
      <c r="F3933" s="53"/>
      <c r="G3933" s="190" t="s">
        <v>21</v>
      </c>
      <c r="H3933" s="28">
        <v>1.0</v>
      </c>
      <c r="I3933" s="190" t="s">
        <v>7</v>
      </c>
      <c r="J3933" s="191">
        <v>640.0</v>
      </c>
      <c r="K3933" s="190" t="s">
        <v>7</v>
      </c>
      <c r="L3933" s="191">
        <v>640.0</v>
      </c>
      <c r="M3933" s="53"/>
      <c r="N3933" s="53"/>
      <c r="O3933" s="53"/>
    </row>
    <row r="3934">
      <c r="A3934" s="167" t="s">
        <v>600</v>
      </c>
      <c r="B3934" s="243" t="s">
        <v>399</v>
      </c>
      <c r="C3934" s="53"/>
      <c r="D3934" s="244" t="s">
        <v>390</v>
      </c>
      <c r="E3934" s="53"/>
      <c r="F3934" s="53"/>
      <c r="G3934" s="190" t="s">
        <v>13</v>
      </c>
      <c r="H3934" s="28">
        <v>1.0</v>
      </c>
      <c r="I3934" s="190" t="s">
        <v>7</v>
      </c>
      <c r="J3934" s="191"/>
      <c r="K3934" s="190" t="s">
        <v>7</v>
      </c>
      <c r="L3934" s="191"/>
      <c r="M3934" s="53"/>
      <c r="N3934" s="53"/>
      <c r="O3934" s="53"/>
    </row>
    <row r="3935">
      <c r="A3935" s="167" t="s">
        <v>600</v>
      </c>
      <c r="B3935" s="243" t="s">
        <v>399</v>
      </c>
      <c r="C3935" s="53"/>
      <c r="D3935" s="244" t="s">
        <v>390</v>
      </c>
      <c r="E3935" s="53"/>
      <c r="F3935" s="53"/>
      <c r="G3935" s="190" t="s">
        <v>14</v>
      </c>
      <c r="H3935" s="28">
        <v>1.0</v>
      </c>
      <c r="I3935" s="190" t="s">
        <v>7</v>
      </c>
      <c r="J3935" s="191"/>
      <c r="K3935" s="190" t="s">
        <v>7</v>
      </c>
      <c r="L3935" s="191"/>
      <c r="M3935" s="53"/>
      <c r="N3935" s="53"/>
      <c r="O3935" s="53"/>
    </row>
    <row r="3936">
      <c r="A3936" s="167" t="s">
        <v>600</v>
      </c>
      <c r="B3936" s="243" t="s">
        <v>399</v>
      </c>
      <c r="C3936" s="53"/>
      <c r="D3936" s="244" t="s">
        <v>390</v>
      </c>
      <c r="E3936" s="53"/>
      <c r="F3936" s="53"/>
      <c r="G3936" s="190" t="s">
        <v>15</v>
      </c>
      <c r="H3936" s="28">
        <v>1.0</v>
      </c>
      <c r="I3936" s="190" t="s">
        <v>7</v>
      </c>
      <c r="J3936" s="191"/>
      <c r="K3936" s="190" t="s">
        <v>7</v>
      </c>
      <c r="L3936" s="191"/>
      <c r="M3936" s="53"/>
      <c r="N3936" s="53"/>
      <c r="O3936" s="53"/>
    </row>
    <row r="3937">
      <c r="A3937" s="167" t="s">
        <v>600</v>
      </c>
      <c r="B3937" s="243" t="s">
        <v>399</v>
      </c>
      <c r="C3937" s="53"/>
      <c r="D3937" s="244" t="s">
        <v>390</v>
      </c>
      <c r="E3937" s="53"/>
      <c r="F3937" s="53"/>
      <c r="G3937" s="190" t="s">
        <v>16</v>
      </c>
      <c r="H3937" s="28">
        <v>1.0</v>
      </c>
      <c r="I3937" s="190" t="s">
        <v>7</v>
      </c>
      <c r="J3937" s="191"/>
      <c r="K3937" s="190" t="s">
        <v>7</v>
      </c>
      <c r="L3937" s="191"/>
      <c r="M3937" s="53"/>
      <c r="N3937" s="53"/>
      <c r="O3937" s="53"/>
    </row>
    <row r="3938">
      <c r="A3938" s="167" t="s">
        <v>600</v>
      </c>
      <c r="B3938" s="243" t="s">
        <v>399</v>
      </c>
      <c r="C3938" s="53"/>
      <c r="D3938" s="244" t="s">
        <v>390</v>
      </c>
      <c r="E3938" s="53"/>
      <c r="F3938" s="53"/>
      <c r="G3938" s="190" t="s">
        <v>17</v>
      </c>
      <c r="H3938" s="28">
        <v>1.0</v>
      </c>
      <c r="I3938" s="190" t="s">
        <v>7</v>
      </c>
      <c r="J3938" s="191"/>
      <c r="K3938" s="190" t="s">
        <v>7</v>
      </c>
      <c r="L3938" s="191"/>
      <c r="M3938" s="53"/>
      <c r="N3938" s="53"/>
      <c r="O3938" s="53"/>
    </row>
    <row r="3939">
      <c r="A3939" s="167" t="s">
        <v>600</v>
      </c>
      <c r="B3939" s="243" t="s">
        <v>399</v>
      </c>
      <c r="C3939" s="53"/>
      <c r="D3939" s="244" t="s">
        <v>390</v>
      </c>
      <c r="E3939" s="53"/>
      <c r="F3939" s="53"/>
      <c r="G3939" s="190" t="s">
        <v>18</v>
      </c>
      <c r="H3939" s="28">
        <v>1.0</v>
      </c>
      <c r="I3939" s="190" t="s">
        <v>7</v>
      </c>
      <c r="J3939" s="191"/>
      <c r="K3939" s="190" t="s">
        <v>7</v>
      </c>
      <c r="L3939" s="191"/>
      <c r="M3939" s="53"/>
      <c r="N3939" s="53"/>
      <c r="O3939" s="53"/>
    </row>
    <row r="3940">
      <c r="A3940" s="167" t="s">
        <v>600</v>
      </c>
      <c r="B3940" s="243" t="s">
        <v>399</v>
      </c>
      <c r="C3940" s="53"/>
      <c r="D3940" s="244" t="s">
        <v>390</v>
      </c>
      <c r="E3940" s="53"/>
      <c r="F3940" s="53"/>
      <c r="G3940" s="190" t="s">
        <v>19</v>
      </c>
      <c r="H3940" s="28">
        <v>1.0</v>
      </c>
      <c r="I3940" s="190" t="s">
        <v>7</v>
      </c>
      <c r="J3940" s="191"/>
      <c r="K3940" s="190" t="s">
        <v>7</v>
      </c>
      <c r="L3940" s="191"/>
      <c r="M3940" s="53"/>
      <c r="N3940" s="53"/>
      <c r="O3940" s="53"/>
    </row>
    <row r="3941">
      <c r="A3941" s="167" t="s">
        <v>600</v>
      </c>
      <c r="B3941" s="243" t="s">
        <v>399</v>
      </c>
      <c r="C3941" s="53"/>
      <c r="D3941" s="244" t="s">
        <v>390</v>
      </c>
      <c r="E3941" s="53"/>
      <c r="F3941" s="53"/>
      <c r="G3941" s="190" t="s">
        <v>20</v>
      </c>
      <c r="H3941" s="28">
        <v>1.0</v>
      </c>
      <c r="I3941" s="190" t="s">
        <v>7</v>
      </c>
      <c r="J3941" s="191"/>
      <c r="K3941" s="190" t="s">
        <v>7</v>
      </c>
      <c r="L3941" s="191"/>
      <c r="M3941" s="53"/>
      <c r="N3941" s="53"/>
      <c r="O3941" s="53"/>
    </row>
    <row r="3942">
      <c r="A3942" s="167" t="s">
        <v>600</v>
      </c>
      <c r="B3942" s="243" t="s">
        <v>400</v>
      </c>
      <c r="C3942" s="53"/>
      <c r="D3942" s="244" t="s">
        <v>390</v>
      </c>
      <c r="E3942" s="53"/>
      <c r="F3942" s="53"/>
      <c r="G3942" s="190" t="s">
        <v>21</v>
      </c>
      <c r="H3942" s="28">
        <v>1.0</v>
      </c>
      <c r="I3942" s="243" t="s">
        <v>4</v>
      </c>
      <c r="J3942" s="192">
        <v>55.0</v>
      </c>
      <c r="K3942" s="243" t="s">
        <v>4</v>
      </c>
      <c r="L3942" s="192">
        <v>55.0</v>
      </c>
      <c r="M3942" s="53"/>
      <c r="N3942" s="53"/>
      <c r="O3942" s="53"/>
    </row>
    <row r="3943">
      <c r="A3943" s="167" t="s">
        <v>600</v>
      </c>
      <c r="B3943" s="243" t="s">
        <v>400</v>
      </c>
      <c r="C3943" s="53"/>
      <c r="D3943" s="244" t="s">
        <v>390</v>
      </c>
      <c r="E3943" s="53"/>
      <c r="F3943" s="53"/>
      <c r="G3943" s="190" t="s">
        <v>13</v>
      </c>
      <c r="H3943" s="28">
        <v>1.0</v>
      </c>
      <c r="I3943" s="190" t="s">
        <v>4</v>
      </c>
      <c r="J3943" s="191"/>
      <c r="K3943" s="190" t="s">
        <v>4</v>
      </c>
      <c r="L3943" s="191"/>
      <c r="M3943" s="53"/>
      <c r="N3943" s="53"/>
      <c r="O3943" s="53"/>
    </row>
    <row r="3944">
      <c r="A3944" s="167" t="s">
        <v>600</v>
      </c>
      <c r="B3944" s="243" t="s">
        <v>400</v>
      </c>
      <c r="C3944" s="53"/>
      <c r="D3944" s="244" t="s">
        <v>390</v>
      </c>
      <c r="E3944" s="53"/>
      <c r="F3944" s="53"/>
      <c r="G3944" s="190" t="s">
        <v>14</v>
      </c>
      <c r="H3944" s="28">
        <v>1.0</v>
      </c>
      <c r="I3944" s="190" t="s">
        <v>4</v>
      </c>
      <c r="J3944" s="191"/>
      <c r="K3944" s="190" t="s">
        <v>4</v>
      </c>
      <c r="L3944" s="191"/>
      <c r="M3944" s="53"/>
      <c r="N3944" s="53"/>
      <c r="O3944" s="53"/>
    </row>
    <row r="3945">
      <c r="A3945" s="167" t="s">
        <v>600</v>
      </c>
      <c r="B3945" s="243" t="s">
        <v>400</v>
      </c>
      <c r="C3945" s="53"/>
      <c r="D3945" s="244" t="s">
        <v>390</v>
      </c>
      <c r="E3945" s="53"/>
      <c r="F3945" s="53"/>
      <c r="G3945" s="190" t="s">
        <v>15</v>
      </c>
      <c r="H3945" s="28">
        <v>1.0</v>
      </c>
      <c r="I3945" s="190" t="s">
        <v>4</v>
      </c>
      <c r="J3945" s="191"/>
      <c r="K3945" s="190" t="s">
        <v>4</v>
      </c>
      <c r="L3945" s="191"/>
      <c r="M3945" s="53"/>
      <c r="N3945" s="53"/>
      <c r="O3945" s="53"/>
    </row>
    <row r="3946">
      <c r="A3946" s="167" t="s">
        <v>600</v>
      </c>
      <c r="B3946" s="243" t="s">
        <v>400</v>
      </c>
      <c r="C3946" s="53"/>
      <c r="D3946" s="244" t="s">
        <v>390</v>
      </c>
      <c r="E3946" s="53"/>
      <c r="F3946" s="53"/>
      <c r="G3946" s="190" t="s">
        <v>16</v>
      </c>
      <c r="H3946" s="28">
        <v>1.0</v>
      </c>
      <c r="I3946" s="190" t="s">
        <v>4</v>
      </c>
      <c r="J3946" s="191"/>
      <c r="K3946" s="190" t="s">
        <v>4</v>
      </c>
      <c r="L3946" s="191"/>
      <c r="M3946" s="53"/>
      <c r="N3946" s="53"/>
      <c r="O3946" s="53"/>
    </row>
    <row r="3947">
      <c r="A3947" s="167" t="s">
        <v>600</v>
      </c>
      <c r="B3947" s="243" t="s">
        <v>400</v>
      </c>
      <c r="C3947" s="53"/>
      <c r="D3947" s="244" t="s">
        <v>390</v>
      </c>
      <c r="E3947" s="53"/>
      <c r="F3947" s="53"/>
      <c r="G3947" s="190" t="s">
        <v>17</v>
      </c>
      <c r="H3947" s="28">
        <v>1.0</v>
      </c>
      <c r="I3947" s="190" t="s">
        <v>4</v>
      </c>
      <c r="J3947" s="191"/>
      <c r="K3947" s="190" t="s">
        <v>4</v>
      </c>
      <c r="L3947" s="191"/>
      <c r="M3947" s="53"/>
      <c r="N3947" s="53"/>
      <c r="O3947" s="53"/>
    </row>
    <row r="3948">
      <c r="A3948" s="167" t="s">
        <v>600</v>
      </c>
      <c r="B3948" s="243" t="s">
        <v>400</v>
      </c>
      <c r="C3948" s="53"/>
      <c r="D3948" s="244" t="s">
        <v>390</v>
      </c>
      <c r="E3948" s="53"/>
      <c r="F3948" s="53"/>
      <c r="G3948" s="190" t="s">
        <v>18</v>
      </c>
      <c r="H3948" s="28">
        <v>1.0</v>
      </c>
      <c r="I3948" s="190" t="s">
        <v>4</v>
      </c>
      <c r="J3948" s="191"/>
      <c r="K3948" s="190" t="s">
        <v>4</v>
      </c>
      <c r="L3948" s="191"/>
      <c r="M3948" s="53"/>
      <c r="N3948" s="53"/>
      <c r="O3948" s="53"/>
    </row>
    <row r="3949">
      <c r="A3949" s="167" t="s">
        <v>600</v>
      </c>
      <c r="B3949" s="243" t="s">
        <v>400</v>
      </c>
      <c r="C3949" s="53"/>
      <c r="D3949" s="244" t="s">
        <v>390</v>
      </c>
      <c r="E3949" s="53"/>
      <c r="F3949" s="53"/>
      <c r="G3949" s="190" t="s">
        <v>19</v>
      </c>
      <c r="H3949" s="28">
        <v>1.0</v>
      </c>
      <c r="I3949" s="190" t="s">
        <v>4</v>
      </c>
      <c r="J3949" s="191"/>
      <c r="K3949" s="190" t="s">
        <v>4</v>
      </c>
      <c r="L3949" s="191"/>
      <c r="M3949" s="53"/>
      <c r="N3949" s="53"/>
      <c r="O3949" s="53"/>
    </row>
    <row r="3950">
      <c r="A3950" s="167" t="s">
        <v>600</v>
      </c>
      <c r="B3950" s="243" t="s">
        <v>400</v>
      </c>
      <c r="C3950" s="53"/>
      <c r="D3950" s="244" t="s">
        <v>390</v>
      </c>
      <c r="E3950" s="53"/>
      <c r="F3950" s="53"/>
      <c r="G3950" s="190" t="s">
        <v>20</v>
      </c>
      <c r="H3950" s="28">
        <v>1.0</v>
      </c>
      <c r="I3950" s="190" t="s">
        <v>4</v>
      </c>
      <c r="J3950" s="191"/>
      <c r="K3950" s="190" t="s">
        <v>4</v>
      </c>
      <c r="L3950" s="191"/>
      <c r="M3950" s="53"/>
      <c r="N3950" s="53"/>
      <c r="O3950" s="53"/>
    </row>
    <row r="3951">
      <c r="A3951" s="167" t="s">
        <v>600</v>
      </c>
      <c r="B3951" s="243" t="s">
        <v>400</v>
      </c>
      <c r="C3951" s="53"/>
      <c r="D3951" s="244" t="s">
        <v>390</v>
      </c>
      <c r="E3951" s="53"/>
      <c r="F3951" s="53"/>
      <c r="G3951" s="190" t="s">
        <v>21</v>
      </c>
      <c r="H3951" s="28">
        <v>1.0</v>
      </c>
      <c r="I3951" s="190" t="s">
        <v>7</v>
      </c>
      <c r="J3951" s="191">
        <v>400.0</v>
      </c>
      <c r="K3951" s="190" t="s">
        <v>7</v>
      </c>
      <c r="L3951" s="191">
        <v>400.0</v>
      </c>
      <c r="M3951" s="53"/>
      <c r="N3951" s="53"/>
      <c r="O3951" s="53"/>
    </row>
    <row r="3952">
      <c r="A3952" s="167" t="s">
        <v>600</v>
      </c>
      <c r="B3952" s="243" t="s">
        <v>400</v>
      </c>
      <c r="C3952" s="53"/>
      <c r="D3952" s="244" t="s">
        <v>390</v>
      </c>
      <c r="E3952" s="53"/>
      <c r="F3952" s="53"/>
      <c r="G3952" s="190" t="s">
        <v>13</v>
      </c>
      <c r="H3952" s="28">
        <v>1.0</v>
      </c>
      <c r="I3952" s="190" t="s">
        <v>7</v>
      </c>
      <c r="J3952" s="191"/>
      <c r="K3952" s="190" t="s">
        <v>7</v>
      </c>
      <c r="L3952" s="191"/>
      <c r="M3952" s="53"/>
      <c r="N3952" s="53"/>
      <c r="O3952" s="53"/>
    </row>
    <row r="3953">
      <c r="A3953" s="167" t="s">
        <v>600</v>
      </c>
      <c r="B3953" s="243" t="s">
        <v>400</v>
      </c>
      <c r="C3953" s="53"/>
      <c r="D3953" s="244" t="s">
        <v>390</v>
      </c>
      <c r="E3953" s="53"/>
      <c r="F3953" s="53"/>
      <c r="G3953" s="190" t="s">
        <v>14</v>
      </c>
      <c r="H3953" s="28">
        <v>1.0</v>
      </c>
      <c r="I3953" s="190" t="s">
        <v>7</v>
      </c>
      <c r="J3953" s="191"/>
      <c r="K3953" s="190" t="s">
        <v>7</v>
      </c>
      <c r="L3953" s="191"/>
      <c r="M3953" s="53"/>
      <c r="N3953" s="53"/>
      <c r="O3953" s="53"/>
    </row>
    <row r="3954">
      <c r="A3954" s="167" t="s">
        <v>600</v>
      </c>
      <c r="B3954" s="243" t="s">
        <v>400</v>
      </c>
      <c r="C3954" s="53"/>
      <c r="D3954" s="244" t="s">
        <v>390</v>
      </c>
      <c r="E3954" s="53"/>
      <c r="F3954" s="53"/>
      <c r="G3954" s="190" t="s">
        <v>15</v>
      </c>
      <c r="H3954" s="28">
        <v>1.0</v>
      </c>
      <c r="I3954" s="190" t="s">
        <v>7</v>
      </c>
      <c r="J3954" s="191"/>
      <c r="K3954" s="190" t="s">
        <v>7</v>
      </c>
      <c r="L3954" s="191"/>
      <c r="M3954" s="53"/>
      <c r="N3954" s="53"/>
      <c r="O3954" s="53"/>
    </row>
    <row r="3955">
      <c r="A3955" s="167" t="s">
        <v>600</v>
      </c>
      <c r="B3955" s="243" t="s">
        <v>400</v>
      </c>
      <c r="C3955" s="53"/>
      <c r="D3955" s="244" t="s">
        <v>390</v>
      </c>
      <c r="E3955" s="53"/>
      <c r="F3955" s="53"/>
      <c r="G3955" s="190" t="s">
        <v>16</v>
      </c>
      <c r="H3955" s="28">
        <v>1.0</v>
      </c>
      <c r="I3955" s="190" t="s">
        <v>7</v>
      </c>
      <c r="J3955" s="191"/>
      <c r="K3955" s="190" t="s">
        <v>7</v>
      </c>
      <c r="L3955" s="191"/>
      <c r="M3955" s="53"/>
      <c r="N3955" s="53"/>
      <c r="O3955" s="53"/>
    </row>
    <row r="3956">
      <c r="A3956" s="167" t="s">
        <v>600</v>
      </c>
      <c r="B3956" s="243" t="s">
        <v>400</v>
      </c>
      <c r="C3956" s="53"/>
      <c r="D3956" s="244" t="s">
        <v>390</v>
      </c>
      <c r="E3956" s="53"/>
      <c r="F3956" s="53"/>
      <c r="G3956" s="190" t="s">
        <v>17</v>
      </c>
      <c r="H3956" s="28">
        <v>1.0</v>
      </c>
      <c r="I3956" s="190" t="s">
        <v>7</v>
      </c>
      <c r="J3956" s="191"/>
      <c r="K3956" s="190" t="s">
        <v>7</v>
      </c>
      <c r="L3956" s="191"/>
      <c r="M3956" s="53"/>
      <c r="N3956" s="53"/>
      <c r="O3956" s="53"/>
    </row>
    <row r="3957">
      <c r="A3957" s="167" t="s">
        <v>600</v>
      </c>
      <c r="B3957" s="243" t="s">
        <v>400</v>
      </c>
      <c r="C3957" s="53"/>
      <c r="D3957" s="244" t="s">
        <v>390</v>
      </c>
      <c r="E3957" s="53"/>
      <c r="F3957" s="53"/>
      <c r="G3957" s="190" t="s">
        <v>18</v>
      </c>
      <c r="H3957" s="28">
        <v>1.0</v>
      </c>
      <c r="I3957" s="190" t="s">
        <v>7</v>
      </c>
      <c r="J3957" s="191"/>
      <c r="K3957" s="190" t="s">
        <v>7</v>
      </c>
      <c r="L3957" s="191"/>
      <c r="M3957" s="53"/>
      <c r="N3957" s="53"/>
      <c r="O3957" s="53"/>
    </row>
    <row r="3958">
      <c r="A3958" s="167" t="s">
        <v>600</v>
      </c>
      <c r="B3958" s="243" t="s">
        <v>400</v>
      </c>
      <c r="C3958" s="53"/>
      <c r="D3958" s="244" t="s">
        <v>390</v>
      </c>
      <c r="E3958" s="53"/>
      <c r="F3958" s="53"/>
      <c r="G3958" s="190" t="s">
        <v>19</v>
      </c>
      <c r="H3958" s="28">
        <v>1.0</v>
      </c>
      <c r="I3958" s="190" t="s">
        <v>7</v>
      </c>
      <c r="J3958" s="191"/>
      <c r="K3958" s="190" t="s">
        <v>7</v>
      </c>
      <c r="L3958" s="191"/>
      <c r="M3958" s="53"/>
      <c r="N3958" s="53"/>
      <c r="O3958" s="53"/>
    </row>
    <row r="3959">
      <c r="A3959" s="167" t="s">
        <v>600</v>
      </c>
      <c r="B3959" s="243" t="s">
        <v>400</v>
      </c>
      <c r="C3959" s="53"/>
      <c r="D3959" s="244" t="s">
        <v>390</v>
      </c>
      <c r="E3959" s="53"/>
      <c r="F3959" s="53"/>
      <c r="G3959" s="190" t="s">
        <v>20</v>
      </c>
      <c r="H3959" s="28">
        <v>1.0</v>
      </c>
      <c r="I3959" s="190" t="s">
        <v>7</v>
      </c>
      <c r="J3959" s="191"/>
      <c r="K3959" s="190" t="s">
        <v>7</v>
      </c>
      <c r="L3959" s="191"/>
      <c r="M3959" s="53"/>
      <c r="N3959" s="53"/>
      <c r="O3959" s="53"/>
    </row>
    <row r="3960">
      <c r="A3960" s="167" t="s">
        <v>600</v>
      </c>
      <c r="B3960" s="243" t="s">
        <v>401</v>
      </c>
      <c r="C3960" s="53"/>
      <c r="D3960" s="244" t="s">
        <v>390</v>
      </c>
      <c r="E3960" s="53"/>
      <c r="F3960" s="53"/>
      <c r="G3960" s="190" t="s">
        <v>21</v>
      </c>
      <c r="H3960" s="28">
        <v>1.0</v>
      </c>
      <c r="I3960" s="243" t="s">
        <v>4</v>
      </c>
      <c r="J3960" s="192"/>
      <c r="K3960" s="243" t="s">
        <v>4</v>
      </c>
      <c r="L3960" s="192"/>
      <c r="M3960" s="53"/>
      <c r="N3960" s="53"/>
      <c r="O3960" s="53"/>
    </row>
    <row r="3961">
      <c r="A3961" s="167" t="s">
        <v>600</v>
      </c>
      <c r="B3961" s="243" t="s">
        <v>401</v>
      </c>
      <c r="C3961" s="53"/>
      <c r="D3961" s="244" t="s">
        <v>390</v>
      </c>
      <c r="E3961" s="53"/>
      <c r="F3961" s="53"/>
      <c r="G3961" s="190" t="s">
        <v>13</v>
      </c>
      <c r="H3961" s="28">
        <v>1.0</v>
      </c>
      <c r="I3961" s="190" t="s">
        <v>4</v>
      </c>
      <c r="J3961" s="191"/>
      <c r="K3961" s="190" t="s">
        <v>4</v>
      </c>
      <c r="L3961" s="191"/>
      <c r="M3961" s="53"/>
      <c r="N3961" s="53"/>
      <c r="O3961" s="53"/>
    </row>
    <row r="3962">
      <c r="A3962" s="167" t="s">
        <v>600</v>
      </c>
      <c r="B3962" s="243" t="s">
        <v>401</v>
      </c>
      <c r="C3962" s="53"/>
      <c r="D3962" s="244" t="s">
        <v>390</v>
      </c>
      <c r="E3962" s="53"/>
      <c r="F3962" s="53"/>
      <c r="G3962" s="190" t="s">
        <v>14</v>
      </c>
      <c r="H3962" s="28">
        <v>1.0</v>
      </c>
      <c r="I3962" s="190" t="s">
        <v>4</v>
      </c>
      <c r="J3962" s="191"/>
      <c r="K3962" s="190" t="s">
        <v>4</v>
      </c>
      <c r="L3962" s="191"/>
      <c r="M3962" s="53"/>
      <c r="N3962" s="53"/>
      <c r="O3962" s="53"/>
    </row>
    <row r="3963">
      <c r="A3963" s="167" t="s">
        <v>600</v>
      </c>
      <c r="B3963" s="243" t="s">
        <v>401</v>
      </c>
      <c r="C3963" s="53"/>
      <c r="D3963" s="244" t="s">
        <v>390</v>
      </c>
      <c r="E3963" s="53"/>
      <c r="F3963" s="53"/>
      <c r="G3963" s="190" t="s">
        <v>15</v>
      </c>
      <c r="H3963" s="28">
        <v>1.0</v>
      </c>
      <c r="I3963" s="190" t="s">
        <v>4</v>
      </c>
      <c r="J3963" s="191"/>
      <c r="K3963" s="190" t="s">
        <v>4</v>
      </c>
      <c r="L3963" s="191"/>
      <c r="M3963" s="53"/>
      <c r="N3963" s="53"/>
      <c r="O3963" s="53"/>
    </row>
    <row r="3964">
      <c r="A3964" s="167" t="s">
        <v>600</v>
      </c>
      <c r="B3964" s="243" t="s">
        <v>401</v>
      </c>
      <c r="C3964" s="53"/>
      <c r="D3964" s="244" t="s">
        <v>390</v>
      </c>
      <c r="E3964" s="53"/>
      <c r="F3964" s="53"/>
      <c r="G3964" s="190" t="s">
        <v>16</v>
      </c>
      <c r="H3964" s="28">
        <v>1.0</v>
      </c>
      <c r="I3964" s="190" t="s">
        <v>4</v>
      </c>
      <c r="J3964" s="191"/>
      <c r="K3964" s="190" t="s">
        <v>4</v>
      </c>
      <c r="L3964" s="191"/>
      <c r="M3964" s="53"/>
      <c r="N3964" s="53"/>
      <c r="O3964" s="53"/>
    </row>
    <row r="3965">
      <c r="A3965" s="167" t="s">
        <v>600</v>
      </c>
      <c r="B3965" s="243" t="s">
        <v>401</v>
      </c>
      <c r="C3965" s="53"/>
      <c r="D3965" s="244" t="s">
        <v>390</v>
      </c>
      <c r="E3965" s="53"/>
      <c r="F3965" s="53"/>
      <c r="G3965" s="190" t="s">
        <v>17</v>
      </c>
      <c r="H3965" s="28">
        <v>1.0</v>
      </c>
      <c r="I3965" s="190" t="s">
        <v>4</v>
      </c>
      <c r="J3965" s="191"/>
      <c r="K3965" s="190" t="s">
        <v>4</v>
      </c>
      <c r="L3965" s="191"/>
      <c r="M3965" s="53"/>
      <c r="N3965" s="53"/>
      <c r="O3965" s="53"/>
    </row>
    <row r="3966">
      <c r="A3966" s="167" t="s">
        <v>600</v>
      </c>
      <c r="B3966" s="243" t="s">
        <v>401</v>
      </c>
      <c r="C3966" s="53"/>
      <c r="D3966" s="244" t="s">
        <v>390</v>
      </c>
      <c r="E3966" s="53"/>
      <c r="F3966" s="53"/>
      <c r="G3966" s="190" t="s">
        <v>18</v>
      </c>
      <c r="H3966" s="28">
        <v>1.0</v>
      </c>
      <c r="I3966" s="190" t="s">
        <v>4</v>
      </c>
      <c r="J3966" s="191"/>
      <c r="K3966" s="190" t="s">
        <v>4</v>
      </c>
      <c r="L3966" s="191"/>
      <c r="M3966" s="53"/>
      <c r="N3966" s="53"/>
      <c r="O3966" s="53"/>
    </row>
    <row r="3967">
      <c r="A3967" s="167" t="s">
        <v>600</v>
      </c>
      <c r="B3967" s="243" t="s">
        <v>401</v>
      </c>
      <c r="C3967" s="53"/>
      <c r="D3967" s="244" t="s">
        <v>390</v>
      </c>
      <c r="E3967" s="53"/>
      <c r="F3967" s="53"/>
      <c r="G3967" s="190" t="s">
        <v>19</v>
      </c>
      <c r="H3967" s="28">
        <v>1.0</v>
      </c>
      <c r="I3967" s="190" t="s">
        <v>4</v>
      </c>
      <c r="J3967" s="191"/>
      <c r="K3967" s="190" t="s">
        <v>4</v>
      </c>
      <c r="L3967" s="191"/>
      <c r="M3967" s="53"/>
      <c r="N3967" s="53"/>
      <c r="O3967" s="53"/>
    </row>
    <row r="3968">
      <c r="A3968" s="167" t="s">
        <v>600</v>
      </c>
      <c r="B3968" s="243" t="s">
        <v>401</v>
      </c>
      <c r="C3968" s="53"/>
      <c r="D3968" s="244" t="s">
        <v>390</v>
      </c>
      <c r="E3968" s="53"/>
      <c r="F3968" s="53"/>
      <c r="G3968" s="190" t="s">
        <v>20</v>
      </c>
      <c r="H3968" s="28">
        <v>1.0</v>
      </c>
      <c r="I3968" s="190" t="s">
        <v>4</v>
      </c>
      <c r="J3968" s="191"/>
      <c r="K3968" s="190" t="s">
        <v>4</v>
      </c>
      <c r="L3968" s="191"/>
      <c r="M3968" s="53"/>
      <c r="N3968" s="53"/>
      <c r="O3968" s="53"/>
    </row>
    <row r="3969">
      <c r="A3969" s="167" t="s">
        <v>600</v>
      </c>
      <c r="B3969" s="243" t="s">
        <v>401</v>
      </c>
      <c r="C3969" s="53"/>
      <c r="D3969" s="244" t="s">
        <v>390</v>
      </c>
      <c r="E3969" s="53"/>
      <c r="F3969" s="53"/>
      <c r="G3969" s="190" t="s">
        <v>21</v>
      </c>
      <c r="H3969" s="28">
        <v>1.0</v>
      </c>
      <c r="I3969" s="190" t="s">
        <v>7</v>
      </c>
      <c r="J3969" s="191"/>
      <c r="K3969" s="190" t="s">
        <v>7</v>
      </c>
      <c r="L3969" s="191"/>
      <c r="M3969" s="53"/>
      <c r="N3969" s="53"/>
      <c r="O3969" s="53"/>
    </row>
    <row r="3970">
      <c r="A3970" s="167" t="s">
        <v>600</v>
      </c>
      <c r="B3970" s="243" t="s">
        <v>401</v>
      </c>
      <c r="C3970" s="53"/>
      <c r="D3970" s="244" t="s">
        <v>390</v>
      </c>
      <c r="E3970" s="53"/>
      <c r="F3970" s="53"/>
      <c r="G3970" s="190" t="s">
        <v>13</v>
      </c>
      <c r="H3970" s="28">
        <v>1.0</v>
      </c>
      <c r="I3970" s="190" t="s">
        <v>7</v>
      </c>
      <c r="J3970" s="191"/>
      <c r="K3970" s="190" t="s">
        <v>7</v>
      </c>
      <c r="L3970" s="191"/>
      <c r="M3970" s="53"/>
      <c r="N3970" s="53"/>
      <c r="O3970" s="53"/>
    </row>
    <row r="3971">
      <c r="A3971" s="167" t="s">
        <v>600</v>
      </c>
      <c r="B3971" s="243" t="s">
        <v>401</v>
      </c>
      <c r="C3971" s="53"/>
      <c r="D3971" s="244" t="s">
        <v>390</v>
      </c>
      <c r="E3971" s="53"/>
      <c r="F3971" s="53"/>
      <c r="G3971" s="190" t="s">
        <v>14</v>
      </c>
      <c r="H3971" s="28">
        <v>1.0</v>
      </c>
      <c r="I3971" s="190" t="s">
        <v>7</v>
      </c>
      <c r="J3971" s="191">
        <v>2500.0</v>
      </c>
      <c r="K3971" s="190" t="s">
        <v>7</v>
      </c>
      <c r="L3971" s="191">
        <v>2500.0</v>
      </c>
      <c r="M3971" s="53"/>
      <c r="N3971" s="53"/>
      <c r="O3971" s="53"/>
    </row>
    <row r="3972">
      <c r="A3972" s="167" t="s">
        <v>600</v>
      </c>
      <c r="B3972" s="243" t="s">
        <v>401</v>
      </c>
      <c r="C3972" s="53"/>
      <c r="D3972" s="244" t="s">
        <v>390</v>
      </c>
      <c r="E3972" s="53"/>
      <c r="F3972" s="53"/>
      <c r="G3972" s="190" t="s">
        <v>15</v>
      </c>
      <c r="H3972" s="28">
        <v>1.0</v>
      </c>
      <c r="I3972" s="190" t="s">
        <v>7</v>
      </c>
      <c r="J3972" s="191">
        <v>3000.0</v>
      </c>
      <c r="K3972" s="190" t="s">
        <v>7</v>
      </c>
      <c r="L3972" s="191">
        <v>3000.0</v>
      </c>
      <c r="M3972" s="53"/>
      <c r="N3972" s="53"/>
      <c r="O3972" s="53"/>
    </row>
    <row r="3973">
      <c r="A3973" s="167" t="s">
        <v>600</v>
      </c>
      <c r="B3973" s="243" t="s">
        <v>401</v>
      </c>
      <c r="C3973" s="53"/>
      <c r="D3973" s="244" t="s">
        <v>390</v>
      </c>
      <c r="E3973" s="53"/>
      <c r="F3973" s="53"/>
      <c r="G3973" s="190" t="s">
        <v>16</v>
      </c>
      <c r="H3973" s="28">
        <v>1.0</v>
      </c>
      <c r="I3973" s="190" t="s">
        <v>7</v>
      </c>
      <c r="J3973" s="191">
        <v>900.0</v>
      </c>
      <c r="K3973" s="190" t="s">
        <v>7</v>
      </c>
      <c r="L3973" s="191">
        <v>900.0</v>
      </c>
      <c r="M3973" s="53"/>
      <c r="N3973" s="53"/>
      <c r="O3973" s="53"/>
    </row>
    <row r="3974">
      <c r="A3974" s="167" t="s">
        <v>600</v>
      </c>
      <c r="B3974" s="243" t="s">
        <v>401</v>
      </c>
      <c r="C3974" s="53"/>
      <c r="D3974" s="244" t="s">
        <v>390</v>
      </c>
      <c r="E3974" s="53"/>
      <c r="F3974" s="53"/>
      <c r="G3974" s="190" t="s">
        <v>17</v>
      </c>
      <c r="H3974" s="28">
        <v>1.0</v>
      </c>
      <c r="I3974" s="190" t="s">
        <v>7</v>
      </c>
      <c r="J3974" s="191"/>
      <c r="K3974" s="190" t="s">
        <v>7</v>
      </c>
      <c r="L3974" s="191"/>
      <c r="M3974" s="53"/>
      <c r="N3974" s="53"/>
      <c r="O3974" s="53"/>
    </row>
    <row r="3975">
      <c r="A3975" s="167" t="s">
        <v>600</v>
      </c>
      <c r="B3975" s="243" t="s">
        <v>401</v>
      </c>
      <c r="C3975" s="53"/>
      <c r="D3975" s="244" t="s">
        <v>390</v>
      </c>
      <c r="E3975" s="53"/>
      <c r="F3975" s="53"/>
      <c r="G3975" s="190" t="s">
        <v>18</v>
      </c>
      <c r="H3975" s="28">
        <v>1.0</v>
      </c>
      <c r="I3975" s="190" t="s">
        <v>7</v>
      </c>
      <c r="J3975" s="191"/>
      <c r="K3975" s="190" t="s">
        <v>7</v>
      </c>
      <c r="L3975" s="191"/>
      <c r="M3975" s="53"/>
      <c r="N3975" s="53"/>
      <c r="O3975" s="53"/>
    </row>
    <row r="3976">
      <c r="A3976" s="167" t="s">
        <v>600</v>
      </c>
      <c r="B3976" s="243" t="s">
        <v>401</v>
      </c>
      <c r="C3976" s="53"/>
      <c r="D3976" s="244" t="s">
        <v>390</v>
      </c>
      <c r="E3976" s="53"/>
      <c r="F3976" s="53"/>
      <c r="G3976" s="190" t="s">
        <v>19</v>
      </c>
      <c r="H3976" s="28">
        <v>1.0</v>
      </c>
      <c r="I3976" s="190" t="s">
        <v>7</v>
      </c>
      <c r="J3976" s="191"/>
      <c r="K3976" s="190" t="s">
        <v>7</v>
      </c>
      <c r="L3976" s="191"/>
      <c r="M3976" s="53"/>
      <c r="N3976" s="53"/>
      <c r="O3976" s="53"/>
    </row>
    <row r="3977">
      <c r="A3977" s="167" t="s">
        <v>600</v>
      </c>
      <c r="B3977" s="243" t="s">
        <v>401</v>
      </c>
      <c r="C3977" s="53"/>
      <c r="D3977" s="244" t="s">
        <v>390</v>
      </c>
      <c r="E3977" s="53"/>
      <c r="F3977" s="53"/>
      <c r="G3977" s="190" t="s">
        <v>20</v>
      </c>
      <c r="H3977" s="28">
        <v>1.0</v>
      </c>
      <c r="I3977" s="190" t="s">
        <v>7</v>
      </c>
      <c r="J3977" s="191"/>
      <c r="K3977" s="190" t="s">
        <v>7</v>
      </c>
      <c r="L3977" s="191"/>
      <c r="M3977" s="53"/>
      <c r="N3977" s="53"/>
      <c r="O3977" s="53"/>
    </row>
    <row r="3978">
      <c r="A3978" s="167" t="s">
        <v>600</v>
      </c>
      <c r="B3978" s="243" t="s">
        <v>402</v>
      </c>
      <c r="C3978" s="53"/>
      <c r="D3978" s="244" t="s">
        <v>390</v>
      </c>
      <c r="E3978" s="53"/>
      <c r="F3978" s="53"/>
      <c r="G3978" s="190" t="s">
        <v>21</v>
      </c>
      <c r="H3978" s="28">
        <v>1.0</v>
      </c>
      <c r="I3978" s="243" t="s">
        <v>4</v>
      </c>
      <c r="J3978" s="192"/>
      <c r="K3978" s="243" t="s">
        <v>4</v>
      </c>
      <c r="L3978" s="192"/>
      <c r="M3978" s="53"/>
      <c r="N3978" s="53"/>
      <c r="O3978" s="53"/>
    </row>
    <row r="3979">
      <c r="A3979" s="167" t="s">
        <v>600</v>
      </c>
      <c r="B3979" s="243" t="s">
        <v>402</v>
      </c>
      <c r="C3979" s="53"/>
      <c r="D3979" s="244" t="s">
        <v>390</v>
      </c>
      <c r="E3979" s="53"/>
      <c r="F3979" s="53"/>
      <c r="G3979" s="190" t="s">
        <v>13</v>
      </c>
      <c r="H3979" s="28">
        <v>1.0</v>
      </c>
      <c r="I3979" s="190" t="s">
        <v>4</v>
      </c>
      <c r="J3979" s="191"/>
      <c r="K3979" s="190" t="s">
        <v>4</v>
      </c>
      <c r="L3979" s="191"/>
      <c r="M3979" s="53"/>
      <c r="N3979" s="53"/>
      <c r="O3979" s="53"/>
    </row>
    <row r="3980">
      <c r="A3980" s="167" t="s">
        <v>600</v>
      </c>
      <c r="B3980" s="243" t="s">
        <v>402</v>
      </c>
      <c r="C3980" s="53"/>
      <c r="D3980" s="244" t="s">
        <v>390</v>
      </c>
      <c r="E3980" s="53"/>
      <c r="F3980" s="53"/>
      <c r="G3980" s="190" t="s">
        <v>14</v>
      </c>
      <c r="H3980" s="28">
        <v>1.0</v>
      </c>
      <c r="I3980" s="190" t="s">
        <v>4</v>
      </c>
      <c r="J3980" s="191"/>
      <c r="K3980" s="190" t="s">
        <v>4</v>
      </c>
      <c r="L3980" s="191"/>
      <c r="M3980" s="53"/>
      <c r="N3980" s="53"/>
      <c r="O3980" s="53"/>
    </row>
    <row r="3981">
      <c r="A3981" s="167" t="s">
        <v>600</v>
      </c>
      <c r="B3981" s="243" t="s">
        <v>402</v>
      </c>
      <c r="C3981" s="53"/>
      <c r="D3981" s="244" t="s">
        <v>390</v>
      </c>
      <c r="E3981" s="53"/>
      <c r="F3981" s="53"/>
      <c r="G3981" s="190" t="s">
        <v>15</v>
      </c>
      <c r="H3981" s="28">
        <v>1.0</v>
      </c>
      <c r="I3981" s="190" t="s">
        <v>4</v>
      </c>
      <c r="J3981" s="191"/>
      <c r="K3981" s="190" t="s">
        <v>4</v>
      </c>
      <c r="L3981" s="191"/>
      <c r="M3981" s="53"/>
      <c r="N3981" s="53"/>
      <c r="O3981" s="53"/>
    </row>
    <row r="3982">
      <c r="A3982" s="167" t="s">
        <v>600</v>
      </c>
      <c r="B3982" s="243" t="s">
        <v>402</v>
      </c>
      <c r="C3982" s="53"/>
      <c r="D3982" s="244" t="s">
        <v>390</v>
      </c>
      <c r="E3982" s="53"/>
      <c r="F3982" s="53"/>
      <c r="G3982" s="190" t="s">
        <v>16</v>
      </c>
      <c r="H3982" s="28">
        <v>1.0</v>
      </c>
      <c r="I3982" s="190" t="s">
        <v>4</v>
      </c>
      <c r="J3982" s="191">
        <v>160.0</v>
      </c>
      <c r="K3982" s="190" t="s">
        <v>4</v>
      </c>
      <c r="L3982" s="191">
        <v>160.0</v>
      </c>
      <c r="M3982" s="53"/>
      <c r="N3982" s="53"/>
      <c r="O3982" s="53"/>
    </row>
    <row r="3983">
      <c r="A3983" s="167" t="s">
        <v>600</v>
      </c>
      <c r="B3983" s="243" t="s">
        <v>402</v>
      </c>
      <c r="C3983" s="53"/>
      <c r="D3983" s="244" t="s">
        <v>390</v>
      </c>
      <c r="E3983" s="53"/>
      <c r="F3983" s="53"/>
      <c r="G3983" s="190" t="s">
        <v>17</v>
      </c>
      <c r="H3983" s="28">
        <v>1.0</v>
      </c>
      <c r="I3983" s="190" t="s">
        <v>4</v>
      </c>
      <c r="J3983" s="191"/>
      <c r="K3983" s="190" t="s">
        <v>4</v>
      </c>
      <c r="L3983" s="191"/>
      <c r="M3983" s="53"/>
      <c r="N3983" s="53"/>
      <c r="O3983" s="53"/>
    </row>
    <row r="3984">
      <c r="A3984" s="167" t="s">
        <v>600</v>
      </c>
      <c r="B3984" s="243" t="s">
        <v>402</v>
      </c>
      <c r="C3984" s="53"/>
      <c r="D3984" s="244" t="s">
        <v>390</v>
      </c>
      <c r="E3984" s="53"/>
      <c r="F3984" s="53"/>
      <c r="G3984" s="190" t="s">
        <v>18</v>
      </c>
      <c r="H3984" s="28">
        <v>1.0</v>
      </c>
      <c r="I3984" s="190" t="s">
        <v>4</v>
      </c>
      <c r="J3984" s="191">
        <v>10.0</v>
      </c>
      <c r="K3984" s="190" t="s">
        <v>4</v>
      </c>
      <c r="L3984" s="191">
        <v>10.0</v>
      </c>
      <c r="M3984" s="53"/>
      <c r="N3984" s="53"/>
      <c r="O3984" s="53"/>
    </row>
    <row r="3985">
      <c r="A3985" s="167" t="s">
        <v>600</v>
      </c>
      <c r="B3985" s="243" t="s">
        <v>402</v>
      </c>
      <c r="C3985" s="53"/>
      <c r="D3985" s="244" t="s">
        <v>390</v>
      </c>
      <c r="E3985" s="53"/>
      <c r="F3985" s="53"/>
      <c r="G3985" s="190" t="s">
        <v>19</v>
      </c>
      <c r="H3985" s="28">
        <v>1.0</v>
      </c>
      <c r="I3985" s="190" t="s">
        <v>4</v>
      </c>
      <c r="J3985" s="191"/>
      <c r="K3985" s="190" t="s">
        <v>4</v>
      </c>
      <c r="L3985" s="191"/>
      <c r="M3985" s="53"/>
      <c r="N3985" s="53"/>
      <c r="O3985" s="53"/>
    </row>
    <row r="3986">
      <c r="A3986" s="167" t="s">
        <v>600</v>
      </c>
      <c r="B3986" s="243" t="s">
        <v>402</v>
      </c>
      <c r="C3986" s="53"/>
      <c r="D3986" s="244" t="s">
        <v>390</v>
      </c>
      <c r="E3986" s="53"/>
      <c r="F3986" s="53"/>
      <c r="G3986" s="190" t="s">
        <v>20</v>
      </c>
      <c r="H3986" s="28">
        <v>1.0</v>
      </c>
      <c r="I3986" s="190" t="s">
        <v>4</v>
      </c>
      <c r="J3986" s="191"/>
      <c r="K3986" s="190" t="s">
        <v>4</v>
      </c>
      <c r="L3986" s="191"/>
      <c r="M3986" s="53"/>
      <c r="N3986" s="53"/>
      <c r="O3986" s="53"/>
    </row>
    <row r="3987">
      <c r="A3987" s="167" t="s">
        <v>600</v>
      </c>
      <c r="B3987" s="243" t="s">
        <v>402</v>
      </c>
      <c r="C3987" s="53"/>
      <c r="D3987" s="244" t="s">
        <v>390</v>
      </c>
      <c r="E3987" s="53"/>
      <c r="F3987" s="53"/>
      <c r="G3987" s="190" t="s">
        <v>21</v>
      </c>
      <c r="H3987" s="28">
        <v>1.0</v>
      </c>
      <c r="I3987" s="190" t="s">
        <v>7</v>
      </c>
      <c r="J3987" s="191"/>
      <c r="K3987" s="190" t="s">
        <v>7</v>
      </c>
      <c r="L3987" s="191"/>
      <c r="M3987" s="53"/>
      <c r="N3987" s="53"/>
      <c r="O3987" s="53"/>
    </row>
    <row r="3988">
      <c r="A3988" s="167" t="s">
        <v>600</v>
      </c>
      <c r="B3988" s="243" t="s">
        <v>402</v>
      </c>
      <c r="C3988" s="53"/>
      <c r="D3988" s="244" t="s">
        <v>390</v>
      </c>
      <c r="E3988" s="53"/>
      <c r="F3988" s="53"/>
      <c r="G3988" s="190" t="s">
        <v>13</v>
      </c>
      <c r="H3988" s="28">
        <v>1.0</v>
      </c>
      <c r="I3988" s="190" t="s">
        <v>7</v>
      </c>
      <c r="J3988" s="191"/>
      <c r="K3988" s="190" t="s">
        <v>7</v>
      </c>
      <c r="L3988" s="191"/>
      <c r="M3988" s="53"/>
      <c r="N3988" s="53"/>
      <c r="O3988" s="53"/>
    </row>
    <row r="3989">
      <c r="A3989" s="167" t="s">
        <v>600</v>
      </c>
      <c r="B3989" s="243" t="s">
        <v>402</v>
      </c>
      <c r="C3989" s="53"/>
      <c r="D3989" s="244" t="s">
        <v>390</v>
      </c>
      <c r="E3989" s="53"/>
      <c r="F3989" s="53"/>
      <c r="G3989" s="190" t="s">
        <v>14</v>
      </c>
      <c r="H3989" s="28">
        <v>1.0</v>
      </c>
      <c r="I3989" s="190" t="s">
        <v>7</v>
      </c>
      <c r="J3989" s="191"/>
      <c r="K3989" s="190" t="s">
        <v>7</v>
      </c>
      <c r="L3989" s="191"/>
      <c r="M3989" s="53"/>
      <c r="N3989" s="53"/>
      <c r="O3989" s="53"/>
    </row>
    <row r="3990">
      <c r="A3990" s="167" t="s">
        <v>600</v>
      </c>
      <c r="B3990" s="243" t="s">
        <v>402</v>
      </c>
      <c r="C3990" s="53"/>
      <c r="D3990" s="244" t="s">
        <v>390</v>
      </c>
      <c r="E3990" s="53"/>
      <c r="F3990" s="53"/>
      <c r="G3990" s="190" t="s">
        <v>15</v>
      </c>
      <c r="H3990" s="28">
        <v>1.0</v>
      </c>
      <c r="I3990" s="190" t="s">
        <v>7</v>
      </c>
      <c r="J3990" s="191">
        <v>300.0</v>
      </c>
      <c r="K3990" s="190" t="s">
        <v>7</v>
      </c>
      <c r="L3990" s="191">
        <v>300.0</v>
      </c>
      <c r="M3990" s="53"/>
      <c r="N3990" s="53"/>
      <c r="O3990" s="53"/>
    </row>
    <row r="3991">
      <c r="A3991" s="167" t="s">
        <v>600</v>
      </c>
      <c r="B3991" s="243" t="s">
        <v>402</v>
      </c>
      <c r="C3991" s="53"/>
      <c r="D3991" s="244" t="s">
        <v>390</v>
      </c>
      <c r="E3991" s="53"/>
      <c r="F3991" s="53"/>
      <c r="G3991" s="190" t="s">
        <v>16</v>
      </c>
      <c r="H3991" s="28">
        <v>1.0</v>
      </c>
      <c r="I3991" s="190" t="s">
        <v>7</v>
      </c>
      <c r="J3991" s="191">
        <v>200.0</v>
      </c>
      <c r="K3991" s="190" t="s">
        <v>7</v>
      </c>
      <c r="L3991" s="191">
        <v>200.0</v>
      </c>
      <c r="M3991" s="53"/>
      <c r="N3991" s="53"/>
      <c r="O3991" s="53"/>
    </row>
    <row r="3992">
      <c r="A3992" s="167" t="s">
        <v>600</v>
      </c>
      <c r="B3992" s="243" t="s">
        <v>402</v>
      </c>
      <c r="C3992" s="53"/>
      <c r="D3992" s="244" t="s">
        <v>390</v>
      </c>
      <c r="E3992" s="53"/>
      <c r="F3992" s="53"/>
      <c r="G3992" s="190" t="s">
        <v>17</v>
      </c>
      <c r="H3992" s="28">
        <v>1.0</v>
      </c>
      <c r="I3992" s="190" t="s">
        <v>7</v>
      </c>
      <c r="J3992" s="191"/>
      <c r="K3992" s="190" t="s">
        <v>7</v>
      </c>
      <c r="L3992" s="191"/>
      <c r="M3992" s="53"/>
      <c r="N3992" s="53"/>
      <c r="O3992" s="53"/>
    </row>
    <row r="3993">
      <c r="A3993" s="167" t="s">
        <v>600</v>
      </c>
      <c r="B3993" s="243" t="s">
        <v>402</v>
      </c>
      <c r="C3993" s="53"/>
      <c r="D3993" s="244" t="s">
        <v>390</v>
      </c>
      <c r="E3993" s="53"/>
      <c r="F3993" s="53"/>
      <c r="G3993" s="190" t="s">
        <v>18</v>
      </c>
      <c r="H3993" s="28">
        <v>1.0</v>
      </c>
      <c r="I3993" s="190" t="s">
        <v>7</v>
      </c>
      <c r="J3993" s="191">
        <v>100.0</v>
      </c>
      <c r="K3993" s="190" t="s">
        <v>7</v>
      </c>
      <c r="L3993" s="191">
        <v>100.0</v>
      </c>
      <c r="M3993" s="53"/>
      <c r="N3993" s="53"/>
      <c r="O3993" s="53"/>
    </row>
    <row r="3994">
      <c r="A3994" s="167" t="s">
        <v>600</v>
      </c>
      <c r="B3994" s="243" t="s">
        <v>402</v>
      </c>
      <c r="C3994" s="53"/>
      <c r="D3994" s="244" t="s">
        <v>390</v>
      </c>
      <c r="E3994" s="53"/>
      <c r="F3994" s="53"/>
      <c r="G3994" s="190" t="s">
        <v>19</v>
      </c>
      <c r="H3994" s="28">
        <v>1.0</v>
      </c>
      <c r="I3994" s="190" t="s">
        <v>7</v>
      </c>
      <c r="J3994" s="191"/>
      <c r="K3994" s="190" t="s">
        <v>7</v>
      </c>
      <c r="L3994" s="191"/>
      <c r="M3994" s="53"/>
      <c r="N3994" s="53"/>
      <c r="O3994" s="53"/>
    </row>
    <row r="3995">
      <c r="A3995" s="167" t="s">
        <v>600</v>
      </c>
      <c r="B3995" s="243" t="s">
        <v>402</v>
      </c>
      <c r="C3995" s="53"/>
      <c r="D3995" s="244" t="s">
        <v>390</v>
      </c>
      <c r="E3995" s="53"/>
      <c r="F3995" s="53"/>
      <c r="G3995" s="190" t="s">
        <v>20</v>
      </c>
      <c r="H3995" s="28">
        <v>1.0</v>
      </c>
      <c r="I3995" s="190" t="s">
        <v>7</v>
      </c>
      <c r="J3995" s="191"/>
      <c r="K3995" s="190" t="s">
        <v>7</v>
      </c>
      <c r="L3995" s="191"/>
      <c r="M3995" s="53"/>
      <c r="N3995" s="53"/>
      <c r="O3995" s="53"/>
    </row>
    <row r="3996">
      <c r="A3996" s="167" t="s">
        <v>600</v>
      </c>
      <c r="B3996" s="243" t="s">
        <v>403</v>
      </c>
      <c r="C3996" s="53"/>
      <c r="D3996" s="244" t="s">
        <v>390</v>
      </c>
      <c r="E3996" s="53"/>
      <c r="F3996" s="53"/>
      <c r="G3996" s="190" t="s">
        <v>21</v>
      </c>
      <c r="H3996" s="28">
        <v>1.0</v>
      </c>
      <c r="I3996" s="243" t="s">
        <v>4</v>
      </c>
      <c r="J3996" s="192"/>
      <c r="K3996" s="243" t="s">
        <v>4</v>
      </c>
      <c r="L3996" s="192"/>
      <c r="M3996" s="53"/>
      <c r="N3996" s="53"/>
      <c r="O3996" s="53"/>
    </row>
    <row r="3997">
      <c r="A3997" s="167" t="s">
        <v>600</v>
      </c>
      <c r="B3997" s="243" t="s">
        <v>403</v>
      </c>
      <c r="C3997" s="53"/>
      <c r="D3997" s="244" t="s">
        <v>390</v>
      </c>
      <c r="E3997" s="53"/>
      <c r="F3997" s="53"/>
      <c r="G3997" s="190" t="s">
        <v>13</v>
      </c>
      <c r="H3997" s="28">
        <v>1.0</v>
      </c>
      <c r="I3997" s="190" t="s">
        <v>4</v>
      </c>
      <c r="J3997" s="191"/>
      <c r="K3997" s="190" t="s">
        <v>4</v>
      </c>
      <c r="L3997" s="191"/>
      <c r="M3997" s="53"/>
      <c r="N3997" s="53"/>
      <c r="O3997" s="53"/>
    </row>
    <row r="3998">
      <c r="A3998" s="167" t="s">
        <v>600</v>
      </c>
      <c r="B3998" s="243" t="s">
        <v>403</v>
      </c>
      <c r="C3998" s="53"/>
      <c r="D3998" s="244" t="s">
        <v>390</v>
      </c>
      <c r="E3998" s="53"/>
      <c r="F3998" s="53"/>
      <c r="G3998" s="190" t="s">
        <v>14</v>
      </c>
      <c r="H3998" s="28">
        <v>1.0</v>
      </c>
      <c r="I3998" s="190" t="s">
        <v>4</v>
      </c>
      <c r="J3998" s="191"/>
      <c r="K3998" s="190" t="s">
        <v>4</v>
      </c>
      <c r="L3998" s="191"/>
      <c r="M3998" s="53"/>
      <c r="N3998" s="53"/>
      <c r="O3998" s="53"/>
    </row>
    <row r="3999">
      <c r="A3999" s="167" t="s">
        <v>600</v>
      </c>
      <c r="B3999" s="243" t="s">
        <v>403</v>
      </c>
      <c r="C3999" s="53"/>
      <c r="D3999" s="244" t="s">
        <v>390</v>
      </c>
      <c r="E3999" s="53"/>
      <c r="F3999" s="53"/>
      <c r="G3999" s="190" t="s">
        <v>15</v>
      </c>
      <c r="H3999" s="28">
        <v>1.0</v>
      </c>
      <c r="I3999" s="190" t="s">
        <v>4</v>
      </c>
      <c r="J3999" s="191"/>
      <c r="K3999" s="190" t="s">
        <v>4</v>
      </c>
      <c r="L3999" s="191"/>
      <c r="M3999" s="53"/>
      <c r="N3999" s="53"/>
      <c r="O3999" s="53"/>
    </row>
    <row r="4000">
      <c r="A4000" s="167" t="s">
        <v>600</v>
      </c>
      <c r="B4000" s="243" t="s">
        <v>403</v>
      </c>
      <c r="C4000" s="53"/>
      <c r="D4000" s="244" t="s">
        <v>390</v>
      </c>
      <c r="E4000" s="53"/>
      <c r="F4000" s="53"/>
      <c r="G4000" s="190" t="s">
        <v>16</v>
      </c>
      <c r="H4000" s="28">
        <v>1.0</v>
      </c>
      <c r="I4000" s="190" t="s">
        <v>4</v>
      </c>
      <c r="J4000" s="191">
        <v>0.0</v>
      </c>
      <c r="K4000" s="190" t="s">
        <v>4</v>
      </c>
      <c r="L4000" s="191">
        <v>0.0</v>
      </c>
      <c r="M4000" s="53"/>
      <c r="N4000" s="53"/>
      <c r="O4000" s="53"/>
    </row>
    <row r="4001">
      <c r="A4001" s="167" t="s">
        <v>600</v>
      </c>
      <c r="B4001" s="243" t="s">
        <v>403</v>
      </c>
      <c r="C4001" s="53"/>
      <c r="D4001" s="244" t="s">
        <v>390</v>
      </c>
      <c r="E4001" s="53"/>
      <c r="F4001" s="53"/>
      <c r="G4001" s="190" t="s">
        <v>17</v>
      </c>
      <c r="H4001" s="28">
        <v>1.0</v>
      </c>
      <c r="I4001" s="190" t="s">
        <v>4</v>
      </c>
      <c r="J4001" s="191">
        <v>230.0</v>
      </c>
      <c r="K4001" s="190" t="s">
        <v>4</v>
      </c>
      <c r="L4001" s="191">
        <v>230.0</v>
      </c>
      <c r="M4001" s="53"/>
      <c r="N4001" s="53"/>
      <c r="O4001" s="53"/>
    </row>
    <row r="4002">
      <c r="A4002" s="167" t="s">
        <v>600</v>
      </c>
      <c r="B4002" s="243" t="s">
        <v>403</v>
      </c>
      <c r="C4002" s="53"/>
      <c r="D4002" s="244" t="s">
        <v>390</v>
      </c>
      <c r="E4002" s="53"/>
      <c r="F4002" s="53"/>
      <c r="G4002" s="190" t="s">
        <v>18</v>
      </c>
      <c r="H4002" s="28">
        <v>1.0</v>
      </c>
      <c r="I4002" s="190" t="s">
        <v>4</v>
      </c>
      <c r="J4002" s="191">
        <v>0.0</v>
      </c>
      <c r="K4002" s="190" t="s">
        <v>4</v>
      </c>
      <c r="L4002" s="191">
        <v>0.0</v>
      </c>
      <c r="M4002" s="53"/>
      <c r="N4002" s="53"/>
      <c r="O4002" s="53"/>
    </row>
    <row r="4003">
      <c r="A4003" s="167" t="s">
        <v>600</v>
      </c>
      <c r="B4003" s="243" t="s">
        <v>403</v>
      </c>
      <c r="C4003" s="53"/>
      <c r="D4003" s="244" t="s">
        <v>390</v>
      </c>
      <c r="E4003" s="53"/>
      <c r="F4003" s="53"/>
      <c r="G4003" s="190" t="s">
        <v>19</v>
      </c>
      <c r="H4003" s="28">
        <v>1.0</v>
      </c>
      <c r="I4003" s="190" t="s">
        <v>4</v>
      </c>
      <c r="J4003" s="191"/>
      <c r="K4003" s="190" t="s">
        <v>4</v>
      </c>
      <c r="L4003" s="191"/>
      <c r="M4003" s="53"/>
      <c r="N4003" s="53"/>
      <c r="O4003" s="53"/>
    </row>
    <row r="4004">
      <c r="A4004" s="167" t="s">
        <v>600</v>
      </c>
      <c r="B4004" s="243" t="s">
        <v>403</v>
      </c>
      <c r="C4004" s="53"/>
      <c r="D4004" s="244" t="s">
        <v>390</v>
      </c>
      <c r="E4004" s="53"/>
      <c r="F4004" s="53"/>
      <c r="G4004" s="190" t="s">
        <v>20</v>
      </c>
      <c r="H4004" s="28">
        <v>1.0</v>
      </c>
      <c r="I4004" s="190" t="s">
        <v>4</v>
      </c>
      <c r="J4004" s="191"/>
      <c r="K4004" s="190" t="s">
        <v>4</v>
      </c>
      <c r="L4004" s="191"/>
      <c r="M4004" s="53"/>
      <c r="N4004" s="53"/>
      <c r="O4004" s="53"/>
    </row>
    <row r="4005">
      <c r="A4005" s="167" t="s">
        <v>600</v>
      </c>
      <c r="B4005" s="243" t="s">
        <v>403</v>
      </c>
      <c r="C4005" s="53"/>
      <c r="D4005" s="244" t="s">
        <v>390</v>
      </c>
      <c r="E4005" s="53"/>
      <c r="F4005" s="53"/>
      <c r="G4005" s="190" t="s">
        <v>21</v>
      </c>
      <c r="H4005" s="28">
        <v>1.0</v>
      </c>
      <c r="I4005" s="190" t="s">
        <v>7</v>
      </c>
      <c r="J4005" s="191"/>
      <c r="K4005" s="190" t="s">
        <v>7</v>
      </c>
      <c r="L4005" s="191"/>
      <c r="M4005" s="53"/>
      <c r="N4005" s="53"/>
      <c r="O4005" s="53"/>
    </row>
    <row r="4006">
      <c r="A4006" s="167" t="s">
        <v>600</v>
      </c>
      <c r="B4006" s="243" t="s">
        <v>403</v>
      </c>
      <c r="C4006" s="53"/>
      <c r="D4006" s="244" t="s">
        <v>390</v>
      </c>
      <c r="E4006" s="53"/>
      <c r="F4006" s="53"/>
      <c r="G4006" s="190" t="s">
        <v>13</v>
      </c>
      <c r="H4006" s="28">
        <v>1.0</v>
      </c>
      <c r="I4006" s="190" t="s">
        <v>7</v>
      </c>
      <c r="J4006" s="191"/>
      <c r="K4006" s="190" t="s">
        <v>7</v>
      </c>
      <c r="L4006" s="191"/>
      <c r="M4006" s="53"/>
      <c r="N4006" s="53"/>
      <c r="O4006" s="53"/>
    </row>
    <row r="4007">
      <c r="A4007" s="167" t="s">
        <v>600</v>
      </c>
      <c r="B4007" s="243" t="s">
        <v>403</v>
      </c>
      <c r="C4007" s="53"/>
      <c r="D4007" s="244" t="s">
        <v>390</v>
      </c>
      <c r="E4007" s="53"/>
      <c r="F4007" s="53"/>
      <c r="G4007" s="190" t="s">
        <v>14</v>
      </c>
      <c r="H4007" s="28">
        <v>1.0</v>
      </c>
      <c r="I4007" s="190" t="s">
        <v>7</v>
      </c>
      <c r="J4007" s="191"/>
      <c r="K4007" s="190" t="s">
        <v>7</v>
      </c>
      <c r="L4007" s="191"/>
      <c r="M4007" s="53"/>
      <c r="N4007" s="53"/>
      <c r="O4007" s="53"/>
    </row>
    <row r="4008">
      <c r="A4008" s="167" t="s">
        <v>600</v>
      </c>
      <c r="B4008" s="243" t="s">
        <v>403</v>
      </c>
      <c r="C4008" s="53"/>
      <c r="D4008" s="244" t="s">
        <v>390</v>
      </c>
      <c r="E4008" s="53"/>
      <c r="F4008" s="53"/>
      <c r="G4008" s="190" t="s">
        <v>15</v>
      </c>
      <c r="H4008" s="28">
        <v>1.0</v>
      </c>
      <c r="I4008" s="190" t="s">
        <v>7</v>
      </c>
      <c r="J4008" s="191"/>
      <c r="K4008" s="190" t="s">
        <v>7</v>
      </c>
      <c r="L4008" s="191"/>
      <c r="M4008" s="53"/>
      <c r="N4008" s="53"/>
      <c r="O4008" s="53"/>
    </row>
    <row r="4009">
      <c r="A4009" s="167" t="s">
        <v>600</v>
      </c>
      <c r="B4009" s="243" t="s">
        <v>403</v>
      </c>
      <c r="C4009" s="53"/>
      <c r="D4009" s="244" t="s">
        <v>390</v>
      </c>
      <c r="E4009" s="53"/>
      <c r="F4009" s="53"/>
      <c r="G4009" s="190" t="s">
        <v>16</v>
      </c>
      <c r="H4009" s="28">
        <v>1.0</v>
      </c>
      <c r="I4009" s="190" t="s">
        <v>7</v>
      </c>
      <c r="J4009" s="191"/>
      <c r="K4009" s="190" t="s">
        <v>7</v>
      </c>
      <c r="L4009" s="191"/>
      <c r="M4009" s="53"/>
      <c r="N4009" s="53"/>
      <c r="O4009" s="53"/>
    </row>
    <row r="4010">
      <c r="A4010" s="167" t="s">
        <v>600</v>
      </c>
      <c r="B4010" s="243" t="s">
        <v>403</v>
      </c>
      <c r="C4010" s="53"/>
      <c r="D4010" s="244" t="s">
        <v>390</v>
      </c>
      <c r="E4010" s="53"/>
      <c r="F4010" s="53"/>
      <c r="G4010" s="190" t="s">
        <v>17</v>
      </c>
      <c r="H4010" s="28">
        <v>1.0</v>
      </c>
      <c r="I4010" s="190" t="s">
        <v>7</v>
      </c>
      <c r="J4010" s="191">
        <v>170.0</v>
      </c>
      <c r="K4010" s="190" t="s">
        <v>7</v>
      </c>
      <c r="L4010" s="191">
        <v>170.0</v>
      </c>
      <c r="M4010" s="53"/>
      <c r="N4010" s="53"/>
      <c r="O4010" s="53"/>
    </row>
    <row r="4011">
      <c r="A4011" s="167" t="s">
        <v>600</v>
      </c>
      <c r="B4011" s="243" t="s">
        <v>403</v>
      </c>
      <c r="C4011" s="53"/>
      <c r="D4011" s="244" t="s">
        <v>390</v>
      </c>
      <c r="E4011" s="53"/>
      <c r="F4011" s="53"/>
      <c r="G4011" s="190" t="s">
        <v>18</v>
      </c>
      <c r="H4011" s="28">
        <v>1.0</v>
      </c>
      <c r="I4011" s="190" t="s">
        <v>7</v>
      </c>
      <c r="J4011" s="191">
        <v>0.0</v>
      </c>
      <c r="K4011" s="190" t="s">
        <v>7</v>
      </c>
      <c r="L4011" s="191">
        <v>0.0</v>
      </c>
      <c r="M4011" s="53"/>
      <c r="N4011" s="53"/>
      <c r="O4011" s="53"/>
    </row>
    <row r="4012">
      <c r="A4012" s="167" t="s">
        <v>600</v>
      </c>
      <c r="B4012" s="243" t="s">
        <v>403</v>
      </c>
      <c r="C4012" s="53"/>
      <c r="D4012" s="244" t="s">
        <v>390</v>
      </c>
      <c r="E4012" s="53"/>
      <c r="F4012" s="53"/>
      <c r="G4012" s="190" t="s">
        <v>19</v>
      </c>
      <c r="H4012" s="28">
        <v>1.0</v>
      </c>
      <c r="I4012" s="190" t="s">
        <v>7</v>
      </c>
      <c r="J4012" s="191"/>
      <c r="K4012" s="190" t="s">
        <v>7</v>
      </c>
      <c r="L4012" s="191"/>
      <c r="M4012" s="53"/>
      <c r="N4012" s="53"/>
      <c r="O4012" s="53"/>
    </row>
    <row r="4013">
      <c r="A4013" s="167" t="s">
        <v>600</v>
      </c>
      <c r="B4013" s="243" t="s">
        <v>403</v>
      </c>
      <c r="C4013" s="53"/>
      <c r="D4013" s="244" t="s">
        <v>390</v>
      </c>
      <c r="E4013" s="53"/>
      <c r="F4013" s="53"/>
      <c r="G4013" s="190" t="s">
        <v>20</v>
      </c>
      <c r="H4013" s="28">
        <v>1.0</v>
      </c>
      <c r="I4013" s="190" t="s">
        <v>7</v>
      </c>
      <c r="J4013" s="191"/>
      <c r="K4013" s="190" t="s">
        <v>7</v>
      </c>
      <c r="L4013" s="191"/>
      <c r="M4013" s="53"/>
      <c r="N4013" s="53"/>
      <c r="O4013" s="53"/>
    </row>
    <row r="4014">
      <c r="A4014" s="167" t="s">
        <v>600</v>
      </c>
      <c r="B4014" s="243" t="s">
        <v>404</v>
      </c>
      <c r="C4014" s="53"/>
      <c r="D4014" s="244" t="s">
        <v>390</v>
      </c>
      <c r="E4014" s="53"/>
      <c r="F4014" s="53"/>
      <c r="G4014" s="190" t="s">
        <v>21</v>
      </c>
      <c r="H4014" s="28">
        <v>1.0</v>
      </c>
      <c r="I4014" s="243" t="s">
        <v>4</v>
      </c>
      <c r="J4014" s="192"/>
      <c r="K4014" s="243" t="s">
        <v>4</v>
      </c>
      <c r="L4014" s="192"/>
      <c r="M4014" s="53"/>
      <c r="N4014" s="53"/>
      <c r="O4014" s="53"/>
    </row>
    <row r="4015">
      <c r="A4015" s="167" t="s">
        <v>600</v>
      </c>
      <c r="B4015" s="243" t="s">
        <v>404</v>
      </c>
      <c r="C4015" s="53"/>
      <c r="D4015" s="244" t="s">
        <v>390</v>
      </c>
      <c r="E4015" s="53"/>
      <c r="F4015" s="53"/>
      <c r="G4015" s="190" t="s">
        <v>13</v>
      </c>
      <c r="H4015" s="28">
        <v>1.0</v>
      </c>
      <c r="I4015" s="190" t="s">
        <v>4</v>
      </c>
      <c r="J4015" s="191"/>
      <c r="K4015" s="190" t="s">
        <v>4</v>
      </c>
      <c r="L4015" s="191"/>
      <c r="M4015" s="53"/>
      <c r="N4015" s="53"/>
      <c r="O4015" s="53"/>
    </row>
    <row r="4016">
      <c r="A4016" s="167" t="s">
        <v>600</v>
      </c>
      <c r="B4016" s="243" t="s">
        <v>404</v>
      </c>
      <c r="C4016" s="53"/>
      <c r="D4016" s="244" t="s">
        <v>390</v>
      </c>
      <c r="E4016" s="53"/>
      <c r="F4016" s="53"/>
      <c r="G4016" s="190" t="s">
        <v>14</v>
      </c>
      <c r="H4016" s="28">
        <v>1.0</v>
      </c>
      <c r="I4016" s="190" t="s">
        <v>4</v>
      </c>
      <c r="J4016" s="191"/>
      <c r="K4016" s="190" t="s">
        <v>4</v>
      </c>
      <c r="L4016" s="191"/>
      <c r="M4016" s="53"/>
      <c r="N4016" s="53"/>
      <c r="O4016" s="53"/>
    </row>
    <row r="4017">
      <c r="A4017" s="167" t="s">
        <v>600</v>
      </c>
      <c r="B4017" s="243" t="s">
        <v>404</v>
      </c>
      <c r="C4017" s="53"/>
      <c r="D4017" s="244" t="s">
        <v>390</v>
      </c>
      <c r="E4017" s="53"/>
      <c r="F4017" s="53"/>
      <c r="G4017" s="190" t="s">
        <v>15</v>
      </c>
      <c r="H4017" s="28">
        <v>1.0</v>
      </c>
      <c r="I4017" s="190" t="s">
        <v>4</v>
      </c>
      <c r="J4017" s="191"/>
      <c r="K4017" s="190" t="s">
        <v>4</v>
      </c>
      <c r="L4017" s="191"/>
      <c r="M4017" s="53"/>
      <c r="N4017" s="53"/>
      <c r="O4017" s="53"/>
    </row>
    <row r="4018">
      <c r="A4018" s="167" t="s">
        <v>600</v>
      </c>
      <c r="B4018" s="243" t="s">
        <v>404</v>
      </c>
      <c r="C4018" s="53"/>
      <c r="D4018" s="244" t="s">
        <v>390</v>
      </c>
      <c r="E4018" s="53"/>
      <c r="F4018" s="53"/>
      <c r="G4018" s="190" t="s">
        <v>16</v>
      </c>
      <c r="H4018" s="28">
        <v>1.0</v>
      </c>
      <c r="I4018" s="190" t="s">
        <v>4</v>
      </c>
      <c r="J4018" s="191"/>
      <c r="K4018" s="190" t="s">
        <v>4</v>
      </c>
      <c r="L4018" s="191"/>
      <c r="M4018" s="53"/>
      <c r="N4018" s="53"/>
      <c r="O4018" s="53"/>
    </row>
    <row r="4019">
      <c r="A4019" s="167" t="s">
        <v>600</v>
      </c>
      <c r="B4019" s="243" t="s">
        <v>404</v>
      </c>
      <c r="C4019" s="53"/>
      <c r="D4019" s="244" t="s">
        <v>390</v>
      </c>
      <c r="E4019" s="53"/>
      <c r="F4019" s="53"/>
      <c r="G4019" s="190" t="s">
        <v>17</v>
      </c>
      <c r="H4019" s="28">
        <v>1.0</v>
      </c>
      <c r="I4019" s="190" t="s">
        <v>4</v>
      </c>
      <c r="J4019" s="191"/>
      <c r="K4019" s="190" t="s">
        <v>4</v>
      </c>
      <c r="L4019" s="191"/>
      <c r="M4019" s="53"/>
      <c r="N4019" s="53"/>
      <c r="O4019" s="53"/>
    </row>
    <row r="4020">
      <c r="A4020" s="167" t="s">
        <v>600</v>
      </c>
      <c r="B4020" s="243" t="s">
        <v>404</v>
      </c>
      <c r="C4020" s="53"/>
      <c r="D4020" s="244" t="s">
        <v>390</v>
      </c>
      <c r="E4020" s="53"/>
      <c r="F4020" s="53"/>
      <c r="G4020" s="190" t="s">
        <v>18</v>
      </c>
      <c r="H4020" s="28">
        <v>1.0</v>
      </c>
      <c r="I4020" s="190" t="s">
        <v>4</v>
      </c>
      <c r="J4020" s="191"/>
      <c r="K4020" s="190" t="s">
        <v>4</v>
      </c>
      <c r="L4020" s="191"/>
      <c r="M4020" s="53"/>
      <c r="N4020" s="53"/>
      <c r="O4020" s="53"/>
    </row>
    <row r="4021">
      <c r="A4021" s="167" t="s">
        <v>600</v>
      </c>
      <c r="B4021" s="243" t="s">
        <v>404</v>
      </c>
      <c r="C4021" s="53"/>
      <c r="D4021" s="244" t="s">
        <v>390</v>
      </c>
      <c r="E4021" s="53"/>
      <c r="F4021" s="53"/>
      <c r="G4021" s="190" t="s">
        <v>19</v>
      </c>
      <c r="H4021" s="28">
        <v>1.0</v>
      </c>
      <c r="I4021" s="190" t="s">
        <v>4</v>
      </c>
      <c r="J4021" s="191"/>
      <c r="K4021" s="190" t="s">
        <v>4</v>
      </c>
      <c r="L4021" s="191"/>
      <c r="M4021" s="53"/>
      <c r="N4021" s="53"/>
      <c r="O4021" s="53"/>
    </row>
    <row r="4022">
      <c r="A4022" s="167" t="s">
        <v>600</v>
      </c>
      <c r="B4022" s="243" t="s">
        <v>404</v>
      </c>
      <c r="C4022" s="53"/>
      <c r="D4022" s="244" t="s">
        <v>390</v>
      </c>
      <c r="E4022" s="53"/>
      <c r="F4022" s="53"/>
      <c r="G4022" s="190" t="s">
        <v>20</v>
      </c>
      <c r="H4022" s="28">
        <v>1.0</v>
      </c>
      <c r="I4022" s="190" t="s">
        <v>4</v>
      </c>
      <c r="J4022" s="191"/>
      <c r="K4022" s="190" t="s">
        <v>4</v>
      </c>
      <c r="L4022" s="191"/>
      <c r="M4022" s="53"/>
      <c r="N4022" s="53"/>
      <c r="O4022" s="53"/>
    </row>
    <row r="4023">
      <c r="A4023" s="167" t="s">
        <v>600</v>
      </c>
      <c r="B4023" s="243" t="s">
        <v>404</v>
      </c>
      <c r="C4023" s="53"/>
      <c r="D4023" s="244" t="s">
        <v>390</v>
      </c>
      <c r="E4023" s="53"/>
      <c r="F4023" s="53"/>
      <c r="G4023" s="190" t="s">
        <v>21</v>
      </c>
      <c r="H4023" s="28">
        <v>1.0</v>
      </c>
      <c r="I4023" s="190" t="s">
        <v>7</v>
      </c>
      <c r="J4023" s="191"/>
      <c r="K4023" s="190" t="s">
        <v>7</v>
      </c>
      <c r="L4023" s="191"/>
      <c r="M4023" s="53"/>
      <c r="N4023" s="53"/>
      <c r="O4023" s="53"/>
    </row>
    <row r="4024">
      <c r="A4024" s="167" t="s">
        <v>600</v>
      </c>
      <c r="B4024" s="243" t="s">
        <v>404</v>
      </c>
      <c r="C4024" s="53"/>
      <c r="D4024" s="244" t="s">
        <v>390</v>
      </c>
      <c r="E4024" s="53"/>
      <c r="F4024" s="53"/>
      <c r="G4024" s="190" t="s">
        <v>13</v>
      </c>
      <c r="H4024" s="28">
        <v>1.0</v>
      </c>
      <c r="I4024" s="190" t="s">
        <v>7</v>
      </c>
      <c r="J4024" s="191"/>
      <c r="K4024" s="190" t="s">
        <v>7</v>
      </c>
      <c r="L4024" s="191"/>
      <c r="M4024" s="53"/>
      <c r="N4024" s="53"/>
      <c r="O4024" s="53"/>
    </row>
    <row r="4025">
      <c r="A4025" s="167" t="s">
        <v>600</v>
      </c>
      <c r="B4025" s="243" t="s">
        <v>404</v>
      </c>
      <c r="C4025" s="53"/>
      <c r="D4025" s="244" t="s">
        <v>390</v>
      </c>
      <c r="E4025" s="53"/>
      <c r="F4025" s="53"/>
      <c r="G4025" s="190" t="s">
        <v>14</v>
      </c>
      <c r="H4025" s="28">
        <v>1.0</v>
      </c>
      <c r="I4025" s="190" t="s">
        <v>7</v>
      </c>
      <c r="J4025" s="191"/>
      <c r="K4025" s="190" t="s">
        <v>7</v>
      </c>
      <c r="L4025" s="191"/>
      <c r="M4025" s="53"/>
      <c r="N4025" s="53"/>
      <c r="O4025" s="53"/>
    </row>
    <row r="4026">
      <c r="A4026" s="167" t="s">
        <v>600</v>
      </c>
      <c r="B4026" s="243" t="s">
        <v>404</v>
      </c>
      <c r="C4026" s="53"/>
      <c r="D4026" s="244" t="s">
        <v>390</v>
      </c>
      <c r="E4026" s="53"/>
      <c r="F4026" s="53"/>
      <c r="G4026" s="190" t="s">
        <v>15</v>
      </c>
      <c r="H4026" s="28">
        <v>1.0</v>
      </c>
      <c r="I4026" s="190" t="s">
        <v>7</v>
      </c>
      <c r="J4026" s="191"/>
      <c r="K4026" s="190" t="s">
        <v>7</v>
      </c>
      <c r="L4026" s="191"/>
      <c r="M4026" s="53"/>
      <c r="N4026" s="53"/>
      <c r="O4026" s="53"/>
    </row>
    <row r="4027">
      <c r="A4027" s="167" t="s">
        <v>600</v>
      </c>
      <c r="B4027" s="243" t="s">
        <v>404</v>
      </c>
      <c r="C4027" s="53"/>
      <c r="D4027" s="244" t="s">
        <v>390</v>
      </c>
      <c r="E4027" s="53"/>
      <c r="F4027" s="53"/>
      <c r="G4027" s="190" t="s">
        <v>16</v>
      </c>
      <c r="H4027" s="28">
        <v>1.0</v>
      </c>
      <c r="I4027" s="190" t="s">
        <v>7</v>
      </c>
      <c r="J4027" s="191"/>
      <c r="K4027" s="190" t="s">
        <v>7</v>
      </c>
      <c r="L4027" s="191"/>
      <c r="M4027" s="53"/>
      <c r="N4027" s="53"/>
      <c r="O4027" s="53"/>
    </row>
    <row r="4028">
      <c r="A4028" s="167" t="s">
        <v>600</v>
      </c>
      <c r="B4028" s="243" t="s">
        <v>404</v>
      </c>
      <c r="C4028" s="53"/>
      <c r="D4028" s="244" t="s">
        <v>390</v>
      </c>
      <c r="E4028" s="53"/>
      <c r="F4028" s="53"/>
      <c r="G4028" s="190" t="s">
        <v>17</v>
      </c>
      <c r="H4028" s="28">
        <v>1.0</v>
      </c>
      <c r="I4028" s="190" t="s">
        <v>7</v>
      </c>
      <c r="J4028" s="191">
        <v>650.0</v>
      </c>
      <c r="K4028" s="190" t="s">
        <v>7</v>
      </c>
      <c r="L4028" s="191">
        <v>650.0</v>
      </c>
      <c r="M4028" s="53"/>
      <c r="N4028" s="53"/>
      <c r="O4028" s="53"/>
    </row>
    <row r="4029">
      <c r="A4029" s="167" t="s">
        <v>600</v>
      </c>
      <c r="B4029" s="243" t="s">
        <v>404</v>
      </c>
      <c r="C4029" s="53"/>
      <c r="D4029" s="244" t="s">
        <v>390</v>
      </c>
      <c r="E4029" s="53"/>
      <c r="F4029" s="53"/>
      <c r="G4029" s="190" t="s">
        <v>18</v>
      </c>
      <c r="H4029" s="28">
        <v>1.0</v>
      </c>
      <c r="I4029" s="190" t="s">
        <v>7</v>
      </c>
      <c r="J4029" s="191">
        <v>550.0</v>
      </c>
      <c r="K4029" s="190" t="s">
        <v>7</v>
      </c>
      <c r="L4029" s="191">
        <v>550.0</v>
      </c>
      <c r="M4029" s="53"/>
      <c r="N4029" s="53"/>
      <c r="O4029" s="53"/>
    </row>
    <row r="4030">
      <c r="A4030" s="167" t="s">
        <v>600</v>
      </c>
      <c r="B4030" s="243" t="s">
        <v>404</v>
      </c>
      <c r="C4030" s="53"/>
      <c r="D4030" s="244" t="s">
        <v>390</v>
      </c>
      <c r="E4030" s="53"/>
      <c r="F4030" s="53"/>
      <c r="G4030" s="190" t="s">
        <v>19</v>
      </c>
      <c r="H4030" s="28">
        <v>1.0</v>
      </c>
      <c r="I4030" s="190" t="s">
        <v>7</v>
      </c>
      <c r="J4030" s="191"/>
      <c r="K4030" s="190" t="s">
        <v>7</v>
      </c>
      <c r="L4030" s="191"/>
      <c r="M4030" s="53"/>
      <c r="N4030" s="53"/>
      <c r="O4030" s="53"/>
    </row>
    <row r="4031">
      <c r="A4031" s="167" t="s">
        <v>600</v>
      </c>
      <c r="B4031" s="243" t="s">
        <v>404</v>
      </c>
      <c r="C4031" s="53"/>
      <c r="D4031" s="244" t="s">
        <v>390</v>
      </c>
      <c r="E4031" s="53"/>
      <c r="F4031" s="53"/>
      <c r="G4031" s="190" t="s">
        <v>20</v>
      </c>
      <c r="H4031" s="28">
        <v>1.0</v>
      </c>
      <c r="I4031" s="190" t="s">
        <v>7</v>
      </c>
      <c r="J4031" s="191"/>
      <c r="K4031" s="190" t="s">
        <v>7</v>
      </c>
      <c r="L4031" s="191"/>
      <c r="M4031" s="53"/>
      <c r="N4031" s="53"/>
      <c r="O4031" s="53"/>
    </row>
    <row r="4032">
      <c r="A4032" s="167" t="s">
        <v>600</v>
      </c>
      <c r="B4032" s="243" t="s">
        <v>405</v>
      </c>
      <c r="C4032" s="53"/>
      <c r="D4032" s="244" t="s">
        <v>390</v>
      </c>
      <c r="E4032" s="53"/>
      <c r="F4032" s="53"/>
      <c r="G4032" s="190" t="s">
        <v>21</v>
      </c>
      <c r="H4032" s="28">
        <v>1.0</v>
      </c>
      <c r="I4032" s="243" t="s">
        <v>4</v>
      </c>
      <c r="J4032" s="192">
        <v>15.0</v>
      </c>
      <c r="K4032" s="243" t="s">
        <v>4</v>
      </c>
      <c r="L4032" s="192">
        <v>15.0</v>
      </c>
      <c r="M4032" s="53"/>
      <c r="N4032" s="53"/>
      <c r="O4032" s="53"/>
    </row>
    <row r="4033">
      <c r="A4033" s="167" t="s">
        <v>600</v>
      </c>
      <c r="B4033" s="243" t="s">
        <v>405</v>
      </c>
      <c r="C4033" s="53"/>
      <c r="D4033" s="244" t="s">
        <v>390</v>
      </c>
      <c r="E4033" s="53"/>
      <c r="F4033" s="53"/>
      <c r="G4033" s="190" t="s">
        <v>13</v>
      </c>
      <c r="H4033" s="28">
        <v>1.0</v>
      </c>
      <c r="I4033" s="190" t="s">
        <v>4</v>
      </c>
      <c r="J4033" s="191"/>
      <c r="K4033" s="190" t="s">
        <v>4</v>
      </c>
      <c r="L4033" s="191"/>
      <c r="M4033" s="53"/>
      <c r="N4033" s="53"/>
      <c r="O4033" s="53"/>
    </row>
    <row r="4034">
      <c r="A4034" s="167" t="s">
        <v>600</v>
      </c>
      <c r="B4034" s="243" t="s">
        <v>405</v>
      </c>
      <c r="C4034" s="53"/>
      <c r="D4034" s="244" t="s">
        <v>390</v>
      </c>
      <c r="E4034" s="53"/>
      <c r="F4034" s="53"/>
      <c r="G4034" s="190" t="s">
        <v>14</v>
      </c>
      <c r="H4034" s="28">
        <v>1.0</v>
      </c>
      <c r="I4034" s="190" t="s">
        <v>4</v>
      </c>
      <c r="J4034" s="191"/>
      <c r="K4034" s="190" t="s">
        <v>4</v>
      </c>
      <c r="L4034" s="191"/>
      <c r="M4034" s="53"/>
      <c r="N4034" s="53"/>
      <c r="O4034" s="53"/>
    </row>
    <row r="4035">
      <c r="A4035" s="167" t="s">
        <v>600</v>
      </c>
      <c r="B4035" s="243" t="s">
        <v>405</v>
      </c>
      <c r="C4035" s="53"/>
      <c r="D4035" s="244" t="s">
        <v>390</v>
      </c>
      <c r="E4035" s="53"/>
      <c r="F4035" s="53"/>
      <c r="G4035" s="190" t="s">
        <v>15</v>
      </c>
      <c r="H4035" s="28">
        <v>1.0</v>
      </c>
      <c r="I4035" s="190" t="s">
        <v>4</v>
      </c>
      <c r="J4035" s="191"/>
      <c r="K4035" s="190" t="s">
        <v>4</v>
      </c>
      <c r="L4035" s="191"/>
      <c r="M4035" s="53"/>
      <c r="N4035" s="53"/>
      <c r="O4035" s="53"/>
    </row>
    <row r="4036">
      <c r="A4036" s="167" t="s">
        <v>600</v>
      </c>
      <c r="B4036" s="243" t="s">
        <v>405</v>
      </c>
      <c r="C4036" s="53"/>
      <c r="D4036" s="244" t="s">
        <v>390</v>
      </c>
      <c r="E4036" s="53"/>
      <c r="F4036" s="53"/>
      <c r="G4036" s="190" t="s">
        <v>16</v>
      </c>
      <c r="H4036" s="28">
        <v>1.0</v>
      </c>
      <c r="I4036" s="190" t="s">
        <v>4</v>
      </c>
      <c r="J4036" s="191"/>
      <c r="K4036" s="190" t="s">
        <v>4</v>
      </c>
      <c r="L4036" s="191"/>
      <c r="M4036" s="53"/>
      <c r="N4036" s="53"/>
      <c r="O4036" s="53"/>
    </row>
    <row r="4037">
      <c r="A4037" s="167" t="s">
        <v>600</v>
      </c>
      <c r="B4037" s="243" t="s">
        <v>405</v>
      </c>
      <c r="C4037" s="53"/>
      <c r="D4037" s="244" t="s">
        <v>390</v>
      </c>
      <c r="E4037" s="53"/>
      <c r="F4037" s="53"/>
      <c r="G4037" s="190" t="s">
        <v>17</v>
      </c>
      <c r="H4037" s="28">
        <v>1.0</v>
      </c>
      <c r="I4037" s="190" t="s">
        <v>4</v>
      </c>
      <c r="J4037" s="191"/>
      <c r="K4037" s="190" t="s">
        <v>4</v>
      </c>
      <c r="L4037" s="191"/>
      <c r="M4037" s="53"/>
      <c r="N4037" s="53"/>
      <c r="O4037" s="53"/>
    </row>
    <row r="4038">
      <c r="A4038" s="167" t="s">
        <v>600</v>
      </c>
      <c r="B4038" s="243" t="s">
        <v>405</v>
      </c>
      <c r="C4038" s="53"/>
      <c r="D4038" s="244" t="s">
        <v>390</v>
      </c>
      <c r="E4038" s="53"/>
      <c r="F4038" s="53"/>
      <c r="G4038" s="190" t="s">
        <v>18</v>
      </c>
      <c r="H4038" s="28">
        <v>1.0</v>
      </c>
      <c r="I4038" s="190" t="s">
        <v>4</v>
      </c>
      <c r="J4038" s="191"/>
      <c r="K4038" s="190" t="s">
        <v>4</v>
      </c>
      <c r="L4038" s="191"/>
      <c r="M4038" s="53"/>
      <c r="N4038" s="53"/>
      <c r="O4038" s="53"/>
    </row>
    <row r="4039">
      <c r="A4039" s="167" t="s">
        <v>600</v>
      </c>
      <c r="B4039" s="243" t="s">
        <v>405</v>
      </c>
      <c r="C4039" s="53"/>
      <c r="D4039" s="244" t="s">
        <v>390</v>
      </c>
      <c r="E4039" s="53"/>
      <c r="F4039" s="53"/>
      <c r="G4039" s="190" t="s">
        <v>19</v>
      </c>
      <c r="H4039" s="28">
        <v>1.0</v>
      </c>
      <c r="I4039" s="190" t="s">
        <v>4</v>
      </c>
      <c r="J4039" s="191"/>
      <c r="K4039" s="190" t="s">
        <v>4</v>
      </c>
      <c r="L4039" s="191"/>
      <c r="M4039" s="53"/>
      <c r="N4039" s="53"/>
      <c r="O4039" s="53"/>
    </row>
    <row r="4040">
      <c r="A4040" s="167" t="s">
        <v>600</v>
      </c>
      <c r="B4040" s="243" t="s">
        <v>405</v>
      </c>
      <c r="C4040" s="53"/>
      <c r="D4040" s="244" t="s">
        <v>390</v>
      </c>
      <c r="E4040" s="53"/>
      <c r="F4040" s="53"/>
      <c r="G4040" s="190" t="s">
        <v>20</v>
      </c>
      <c r="H4040" s="28">
        <v>1.0</v>
      </c>
      <c r="I4040" s="190" t="s">
        <v>4</v>
      </c>
      <c r="J4040" s="191"/>
      <c r="K4040" s="190" t="s">
        <v>4</v>
      </c>
      <c r="L4040" s="191"/>
      <c r="M4040" s="53"/>
      <c r="N4040" s="53"/>
      <c r="O4040" s="53"/>
    </row>
    <row r="4041">
      <c r="A4041" s="167" t="s">
        <v>600</v>
      </c>
      <c r="B4041" s="243" t="s">
        <v>405</v>
      </c>
      <c r="C4041" s="53"/>
      <c r="D4041" s="244" t="s">
        <v>390</v>
      </c>
      <c r="E4041" s="53"/>
      <c r="F4041" s="53"/>
      <c r="G4041" s="190" t="s">
        <v>21</v>
      </c>
      <c r="H4041" s="28">
        <v>1.0</v>
      </c>
      <c r="I4041" s="190" t="s">
        <v>7</v>
      </c>
      <c r="J4041" s="191">
        <v>364.0</v>
      </c>
      <c r="K4041" s="190" t="s">
        <v>7</v>
      </c>
      <c r="L4041" s="191">
        <v>364.0</v>
      </c>
      <c r="M4041" s="53"/>
      <c r="N4041" s="53"/>
      <c r="O4041" s="53"/>
    </row>
    <row r="4042">
      <c r="A4042" s="167" t="s">
        <v>600</v>
      </c>
      <c r="B4042" s="243" t="s">
        <v>405</v>
      </c>
      <c r="C4042" s="53"/>
      <c r="D4042" s="244" t="s">
        <v>390</v>
      </c>
      <c r="E4042" s="53"/>
      <c r="F4042" s="53"/>
      <c r="G4042" s="190" t="s">
        <v>13</v>
      </c>
      <c r="H4042" s="28">
        <v>1.0</v>
      </c>
      <c r="I4042" s="190" t="s">
        <v>7</v>
      </c>
      <c r="J4042" s="191"/>
      <c r="K4042" s="190" t="s">
        <v>7</v>
      </c>
      <c r="L4042" s="191"/>
      <c r="M4042" s="53"/>
      <c r="N4042" s="53"/>
      <c r="O4042" s="53"/>
    </row>
    <row r="4043">
      <c r="A4043" s="167" t="s">
        <v>600</v>
      </c>
      <c r="B4043" s="243" t="s">
        <v>405</v>
      </c>
      <c r="C4043" s="53"/>
      <c r="D4043" s="244" t="s">
        <v>390</v>
      </c>
      <c r="E4043" s="53"/>
      <c r="F4043" s="53"/>
      <c r="G4043" s="190" t="s">
        <v>14</v>
      </c>
      <c r="H4043" s="28">
        <v>1.0</v>
      </c>
      <c r="I4043" s="190" t="s">
        <v>7</v>
      </c>
      <c r="J4043" s="191"/>
      <c r="K4043" s="190" t="s">
        <v>7</v>
      </c>
      <c r="L4043" s="191"/>
      <c r="M4043" s="53"/>
      <c r="N4043" s="53"/>
      <c r="O4043" s="53"/>
    </row>
    <row r="4044">
      <c r="A4044" s="167" t="s">
        <v>600</v>
      </c>
      <c r="B4044" s="243" t="s">
        <v>405</v>
      </c>
      <c r="C4044" s="53"/>
      <c r="D4044" s="244" t="s">
        <v>390</v>
      </c>
      <c r="E4044" s="53"/>
      <c r="F4044" s="53"/>
      <c r="G4044" s="190" t="s">
        <v>15</v>
      </c>
      <c r="H4044" s="28">
        <v>1.0</v>
      </c>
      <c r="I4044" s="190" t="s">
        <v>7</v>
      </c>
      <c r="J4044" s="191"/>
      <c r="K4044" s="190" t="s">
        <v>7</v>
      </c>
      <c r="L4044" s="191"/>
      <c r="M4044" s="53"/>
      <c r="N4044" s="53"/>
      <c r="O4044" s="53"/>
    </row>
    <row r="4045">
      <c r="A4045" s="167" t="s">
        <v>600</v>
      </c>
      <c r="B4045" s="243" t="s">
        <v>405</v>
      </c>
      <c r="C4045" s="53"/>
      <c r="D4045" s="244" t="s">
        <v>390</v>
      </c>
      <c r="E4045" s="53"/>
      <c r="F4045" s="53"/>
      <c r="G4045" s="190" t="s">
        <v>16</v>
      </c>
      <c r="H4045" s="28">
        <v>1.0</v>
      </c>
      <c r="I4045" s="190" t="s">
        <v>7</v>
      </c>
      <c r="J4045" s="191"/>
      <c r="K4045" s="190" t="s">
        <v>7</v>
      </c>
      <c r="L4045" s="191"/>
      <c r="M4045" s="53"/>
      <c r="N4045" s="53"/>
      <c r="O4045" s="53"/>
    </row>
    <row r="4046">
      <c r="A4046" s="167" t="s">
        <v>600</v>
      </c>
      <c r="B4046" s="243" t="s">
        <v>405</v>
      </c>
      <c r="C4046" s="53"/>
      <c r="D4046" s="244" t="s">
        <v>390</v>
      </c>
      <c r="E4046" s="53"/>
      <c r="F4046" s="53"/>
      <c r="G4046" s="190" t="s">
        <v>17</v>
      </c>
      <c r="H4046" s="28">
        <v>1.0</v>
      </c>
      <c r="I4046" s="190" t="s">
        <v>7</v>
      </c>
      <c r="J4046" s="191"/>
      <c r="K4046" s="190" t="s">
        <v>7</v>
      </c>
      <c r="L4046" s="191"/>
      <c r="M4046" s="53"/>
      <c r="N4046" s="53"/>
      <c r="O4046" s="53"/>
    </row>
    <row r="4047">
      <c r="A4047" s="167" t="s">
        <v>600</v>
      </c>
      <c r="B4047" s="243" t="s">
        <v>405</v>
      </c>
      <c r="C4047" s="53"/>
      <c r="D4047" s="244" t="s">
        <v>390</v>
      </c>
      <c r="E4047" s="53"/>
      <c r="F4047" s="53"/>
      <c r="G4047" s="190" t="s">
        <v>18</v>
      </c>
      <c r="H4047" s="28">
        <v>1.0</v>
      </c>
      <c r="I4047" s="190" t="s">
        <v>7</v>
      </c>
      <c r="J4047" s="191"/>
      <c r="K4047" s="190" t="s">
        <v>7</v>
      </c>
      <c r="L4047" s="191"/>
      <c r="M4047" s="53"/>
      <c r="N4047" s="53"/>
      <c r="O4047" s="53"/>
    </row>
    <row r="4048">
      <c r="A4048" s="167" t="s">
        <v>600</v>
      </c>
      <c r="B4048" s="243" t="s">
        <v>405</v>
      </c>
      <c r="C4048" s="53"/>
      <c r="D4048" s="244" t="s">
        <v>390</v>
      </c>
      <c r="E4048" s="53"/>
      <c r="F4048" s="53"/>
      <c r="G4048" s="190" t="s">
        <v>19</v>
      </c>
      <c r="H4048" s="28">
        <v>1.0</v>
      </c>
      <c r="I4048" s="190" t="s">
        <v>7</v>
      </c>
      <c r="J4048" s="191"/>
      <c r="K4048" s="190" t="s">
        <v>7</v>
      </c>
      <c r="L4048" s="191"/>
      <c r="M4048" s="53"/>
      <c r="N4048" s="53"/>
      <c r="O4048" s="53"/>
    </row>
    <row r="4049">
      <c r="A4049" s="167" t="s">
        <v>600</v>
      </c>
      <c r="B4049" s="243" t="s">
        <v>405</v>
      </c>
      <c r="C4049" s="53"/>
      <c r="D4049" s="244" t="s">
        <v>390</v>
      </c>
      <c r="E4049" s="53"/>
      <c r="F4049" s="53"/>
      <c r="G4049" s="190" t="s">
        <v>20</v>
      </c>
      <c r="H4049" s="28">
        <v>1.0</v>
      </c>
      <c r="I4049" s="190" t="s">
        <v>7</v>
      </c>
      <c r="J4049" s="191"/>
      <c r="K4049" s="190" t="s">
        <v>7</v>
      </c>
      <c r="L4049" s="191"/>
      <c r="M4049" s="53"/>
      <c r="N4049" s="53"/>
      <c r="O4049" s="53"/>
    </row>
    <row r="4050">
      <c r="A4050" s="167" t="s">
        <v>600</v>
      </c>
      <c r="B4050" s="243" t="s">
        <v>406</v>
      </c>
      <c r="C4050" s="53"/>
      <c r="D4050" s="244" t="s">
        <v>390</v>
      </c>
      <c r="E4050" s="53"/>
      <c r="F4050" s="53"/>
      <c r="G4050" s="190" t="s">
        <v>21</v>
      </c>
      <c r="H4050" s="28">
        <v>1.0</v>
      </c>
      <c r="I4050" s="243" t="s">
        <v>4</v>
      </c>
      <c r="J4050" s="192"/>
      <c r="K4050" s="243" t="s">
        <v>4</v>
      </c>
      <c r="L4050" s="192"/>
      <c r="M4050" s="53"/>
      <c r="N4050" s="53"/>
      <c r="O4050" s="53"/>
    </row>
    <row r="4051">
      <c r="A4051" s="167" t="s">
        <v>600</v>
      </c>
      <c r="B4051" s="243" t="s">
        <v>406</v>
      </c>
      <c r="C4051" s="53"/>
      <c r="D4051" s="244" t="s">
        <v>390</v>
      </c>
      <c r="E4051" s="53"/>
      <c r="F4051" s="53"/>
      <c r="G4051" s="190" t="s">
        <v>13</v>
      </c>
      <c r="H4051" s="28">
        <v>1.0</v>
      </c>
      <c r="I4051" s="190" t="s">
        <v>4</v>
      </c>
      <c r="J4051" s="191"/>
      <c r="K4051" s="190" t="s">
        <v>4</v>
      </c>
      <c r="L4051" s="191"/>
      <c r="M4051" s="53"/>
      <c r="N4051" s="53"/>
      <c r="O4051" s="53"/>
    </row>
    <row r="4052">
      <c r="A4052" s="167" t="s">
        <v>600</v>
      </c>
      <c r="B4052" s="243" t="s">
        <v>406</v>
      </c>
      <c r="C4052" s="53"/>
      <c r="D4052" s="244" t="s">
        <v>390</v>
      </c>
      <c r="E4052" s="53"/>
      <c r="F4052" s="53"/>
      <c r="G4052" s="190" t="s">
        <v>14</v>
      </c>
      <c r="H4052" s="28">
        <v>1.0</v>
      </c>
      <c r="I4052" s="190" t="s">
        <v>4</v>
      </c>
      <c r="J4052" s="191"/>
      <c r="K4052" s="190" t="s">
        <v>4</v>
      </c>
      <c r="L4052" s="191"/>
      <c r="M4052" s="53"/>
      <c r="N4052" s="53"/>
      <c r="O4052" s="53"/>
    </row>
    <row r="4053">
      <c r="A4053" s="167" t="s">
        <v>600</v>
      </c>
      <c r="B4053" s="243" t="s">
        <v>406</v>
      </c>
      <c r="C4053" s="53"/>
      <c r="D4053" s="244" t="s">
        <v>390</v>
      </c>
      <c r="E4053" s="53"/>
      <c r="F4053" s="53"/>
      <c r="G4053" s="190" t="s">
        <v>15</v>
      </c>
      <c r="H4053" s="28">
        <v>1.0</v>
      </c>
      <c r="I4053" s="190" t="s">
        <v>4</v>
      </c>
      <c r="J4053" s="191"/>
      <c r="K4053" s="190" t="s">
        <v>4</v>
      </c>
      <c r="L4053" s="191"/>
      <c r="M4053" s="53"/>
      <c r="N4053" s="53"/>
      <c r="O4053" s="53"/>
    </row>
    <row r="4054">
      <c r="A4054" s="167" t="s">
        <v>600</v>
      </c>
      <c r="B4054" s="243" t="s">
        <v>406</v>
      </c>
      <c r="C4054" s="53"/>
      <c r="D4054" s="244" t="s">
        <v>390</v>
      </c>
      <c r="E4054" s="53"/>
      <c r="F4054" s="53"/>
      <c r="G4054" s="190" t="s">
        <v>16</v>
      </c>
      <c r="H4054" s="28">
        <v>1.0</v>
      </c>
      <c r="I4054" s="190" t="s">
        <v>4</v>
      </c>
      <c r="J4054" s="191"/>
      <c r="K4054" s="190" t="s">
        <v>4</v>
      </c>
      <c r="L4054" s="191"/>
      <c r="M4054" s="53"/>
      <c r="N4054" s="53"/>
      <c r="O4054" s="53"/>
    </row>
    <row r="4055">
      <c r="A4055" s="167" t="s">
        <v>600</v>
      </c>
      <c r="B4055" s="243" t="s">
        <v>406</v>
      </c>
      <c r="C4055" s="53"/>
      <c r="D4055" s="244" t="s">
        <v>390</v>
      </c>
      <c r="E4055" s="53"/>
      <c r="F4055" s="53"/>
      <c r="G4055" s="190" t="s">
        <v>17</v>
      </c>
      <c r="H4055" s="28">
        <v>1.0</v>
      </c>
      <c r="I4055" s="190" t="s">
        <v>4</v>
      </c>
      <c r="J4055" s="191"/>
      <c r="K4055" s="190" t="s">
        <v>4</v>
      </c>
      <c r="L4055" s="191"/>
      <c r="M4055" s="53"/>
      <c r="N4055" s="53"/>
      <c r="O4055" s="53"/>
    </row>
    <row r="4056">
      <c r="A4056" s="167" t="s">
        <v>600</v>
      </c>
      <c r="B4056" s="243" t="s">
        <v>406</v>
      </c>
      <c r="C4056" s="53"/>
      <c r="D4056" s="244" t="s">
        <v>390</v>
      </c>
      <c r="E4056" s="53"/>
      <c r="F4056" s="53"/>
      <c r="G4056" s="190" t="s">
        <v>18</v>
      </c>
      <c r="H4056" s="28">
        <v>1.0</v>
      </c>
      <c r="I4056" s="190" t="s">
        <v>4</v>
      </c>
      <c r="J4056" s="191"/>
      <c r="K4056" s="190" t="s">
        <v>4</v>
      </c>
      <c r="L4056" s="191"/>
      <c r="M4056" s="53"/>
      <c r="N4056" s="53"/>
      <c r="O4056" s="53"/>
    </row>
    <row r="4057">
      <c r="A4057" s="167" t="s">
        <v>600</v>
      </c>
      <c r="B4057" s="243" t="s">
        <v>406</v>
      </c>
      <c r="C4057" s="53"/>
      <c r="D4057" s="244" t="s">
        <v>390</v>
      </c>
      <c r="E4057" s="53"/>
      <c r="F4057" s="53"/>
      <c r="G4057" s="190" t="s">
        <v>19</v>
      </c>
      <c r="H4057" s="28">
        <v>1.0</v>
      </c>
      <c r="I4057" s="190" t="s">
        <v>4</v>
      </c>
      <c r="J4057" s="191"/>
      <c r="K4057" s="190" t="s">
        <v>4</v>
      </c>
      <c r="L4057" s="191"/>
      <c r="M4057" s="53"/>
      <c r="N4057" s="53"/>
      <c r="O4057" s="53"/>
    </row>
    <row r="4058">
      <c r="A4058" s="167" t="s">
        <v>600</v>
      </c>
      <c r="B4058" s="243" t="s">
        <v>406</v>
      </c>
      <c r="C4058" s="53"/>
      <c r="D4058" s="244" t="s">
        <v>390</v>
      </c>
      <c r="E4058" s="53"/>
      <c r="F4058" s="53"/>
      <c r="G4058" s="190" t="s">
        <v>20</v>
      </c>
      <c r="H4058" s="28">
        <v>1.0</v>
      </c>
      <c r="I4058" s="190" t="s">
        <v>4</v>
      </c>
      <c r="J4058" s="191"/>
      <c r="K4058" s="190" t="s">
        <v>4</v>
      </c>
      <c r="L4058" s="191"/>
      <c r="M4058" s="53"/>
      <c r="N4058" s="53"/>
      <c r="O4058" s="53"/>
    </row>
    <row r="4059">
      <c r="A4059" s="167" t="s">
        <v>600</v>
      </c>
      <c r="B4059" s="243" t="s">
        <v>406</v>
      </c>
      <c r="C4059" s="53"/>
      <c r="D4059" s="244" t="s">
        <v>390</v>
      </c>
      <c r="E4059" s="53"/>
      <c r="F4059" s="53"/>
      <c r="G4059" s="190" t="s">
        <v>21</v>
      </c>
      <c r="H4059" s="28">
        <v>1.0</v>
      </c>
      <c r="I4059" s="190" t="s">
        <v>7</v>
      </c>
      <c r="J4059" s="191"/>
      <c r="K4059" s="190" t="s">
        <v>7</v>
      </c>
      <c r="L4059" s="191"/>
      <c r="M4059" s="53"/>
      <c r="N4059" s="53"/>
      <c r="O4059" s="53"/>
    </row>
    <row r="4060">
      <c r="A4060" s="167" t="s">
        <v>600</v>
      </c>
      <c r="B4060" s="243" t="s">
        <v>406</v>
      </c>
      <c r="C4060" s="53"/>
      <c r="D4060" s="244" t="s">
        <v>390</v>
      </c>
      <c r="E4060" s="53"/>
      <c r="F4060" s="53"/>
      <c r="G4060" s="190" t="s">
        <v>13</v>
      </c>
      <c r="H4060" s="28">
        <v>1.0</v>
      </c>
      <c r="I4060" s="190" t="s">
        <v>7</v>
      </c>
      <c r="J4060" s="191"/>
      <c r="K4060" s="190" t="s">
        <v>7</v>
      </c>
      <c r="L4060" s="191"/>
      <c r="M4060" s="53"/>
      <c r="N4060" s="53"/>
      <c r="O4060" s="53"/>
    </row>
    <row r="4061">
      <c r="A4061" s="167" t="s">
        <v>600</v>
      </c>
      <c r="B4061" s="243" t="s">
        <v>406</v>
      </c>
      <c r="C4061" s="53"/>
      <c r="D4061" s="244" t="s">
        <v>390</v>
      </c>
      <c r="E4061" s="53"/>
      <c r="F4061" s="53"/>
      <c r="G4061" s="190" t="s">
        <v>14</v>
      </c>
      <c r="H4061" s="28">
        <v>1.0</v>
      </c>
      <c r="I4061" s="190" t="s">
        <v>7</v>
      </c>
      <c r="J4061" s="191"/>
      <c r="K4061" s="190" t="s">
        <v>7</v>
      </c>
      <c r="L4061" s="191"/>
      <c r="M4061" s="53"/>
      <c r="N4061" s="53"/>
      <c r="O4061" s="53"/>
    </row>
    <row r="4062">
      <c r="A4062" s="167" t="s">
        <v>600</v>
      </c>
      <c r="B4062" s="243" t="s">
        <v>406</v>
      </c>
      <c r="C4062" s="53"/>
      <c r="D4062" s="244" t="s">
        <v>390</v>
      </c>
      <c r="E4062" s="53"/>
      <c r="F4062" s="53"/>
      <c r="G4062" s="190" t="s">
        <v>15</v>
      </c>
      <c r="H4062" s="28">
        <v>1.0</v>
      </c>
      <c r="I4062" s="190" t="s">
        <v>7</v>
      </c>
      <c r="J4062" s="191"/>
      <c r="K4062" s="190" t="s">
        <v>7</v>
      </c>
      <c r="L4062" s="191"/>
      <c r="M4062" s="53"/>
      <c r="N4062" s="53"/>
      <c r="O4062" s="53"/>
    </row>
    <row r="4063">
      <c r="A4063" s="167" t="s">
        <v>600</v>
      </c>
      <c r="B4063" s="243" t="s">
        <v>406</v>
      </c>
      <c r="C4063" s="53"/>
      <c r="D4063" s="244" t="s">
        <v>390</v>
      </c>
      <c r="E4063" s="53"/>
      <c r="F4063" s="53"/>
      <c r="G4063" s="190" t="s">
        <v>16</v>
      </c>
      <c r="H4063" s="28">
        <v>1.0</v>
      </c>
      <c r="I4063" s="190" t="s">
        <v>7</v>
      </c>
      <c r="J4063" s="191">
        <v>400.0</v>
      </c>
      <c r="K4063" s="190" t="s">
        <v>7</v>
      </c>
      <c r="L4063" s="191">
        <v>400.0</v>
      </c>
      <c r="M4063" s="53"/>
      <c r="N4063" s="53"/>
      <c r="O4063" s="53"/>
    </row>
    <row r="4064">
      <c r="A4064" s="167" t="s">
        <v>600</v>
      </c>
      <c r="B4064" s="243" t="s">
        <v>406</v>
      </c>
      <c r="C4064" s="53"/>
      <c r="D4064" s="244" t="s">
        <v>390</v>
      </c>
      <c r="E4064" s="53"/>
      <c r="F4064" s="53"/>
      <c r="G4064" s="190" t="s">
        <v>17</v>
      </c>
      <c r="H4064" s="28">
        <v>1.0</v>
      </c>
      <c r="I4064" s="190" t="s">
        <v>7</v>
      </c>
      <c r="J4064" s="191">
        <v>450.0</v>
      </c>
      <c r="K4064" s="190" t="s">
        <v>7</v>
      </c>
      <c r="L4064" s="191">
        <v>450.0</v>
      </c>
      <c r="M4064" s="53"/>
      <c r="N4064" s="53"/>
      <c r="O4064" s="53"/>
    </row>
    <row r="4065">
      <c r="A4065" s="167" t="s">
        <v>600</v>
      </c>
      <c r="B4065" s="243" t="s">
        <v>406</v>
      </c>
      <c r="C4065" s="53"/>
      <c r="D4065" s="244" t="s">
        <v>390</v>
      </c>
      <c r="E4065" s="53"/>
      <c r="F4065" s="53"/>
      <c r="G4065" s="190" t="s">
        <v>18</v>
      </c>
      <c r="H4065" s="28">
        <v>1.0</v>
      </c>
      <c r="I4065" s="190" t="s">
        <v>7</v>
      </c>
      <c r="J4065" s="191">
        <v>590.0</v>
      </c>
      <c r="K4065" s="190" t="s">
        <v>7</v>
      </c>
      <c r="L4065" s="191">
        <v>590.0</v>
      </c>
      <c r="M4065" s="53"/>
      <c r="N4065" s="53"/>
      <c r="O4065" s="53"/>
    </row>
    <row r="4066">
      <c r="A4066" s="167" t="s">
        <v>600</v>
      </c>
      <c r="B4066" s="243" t="s">
        <v>406</v>
      </c>
      <c r="C4066" s="53"/>
      <c r="D4066" s="244" t="s">
        <v>390</v>
      </c>
      <c r="E4066" s="53"/>
      <c r="F4066" s="53"/>
      <c r="G4066" s="190" t="s">
        <v>19</v>
      </c>
      <c r="H4066" s="28">
        <v>1.0</v>
      </c>
      <c r="I4066" s="190" t="s">
        <v>7</v>
      </c>
      <c r="J4066" s="191"/>
      <c r="K4066" s="190" t="s">
        <v>7</v>
      </c>
      <c r="L4066" s="191"/>
      <c r="M4066" s="53"/>
      <c r="N4066" s="53"/>
      <c r="O4066" s="53"/>
    </row>
    <row r="4067">
      <c r="A4067" s="167" t="s">
        <v>600</v>
      </c>
      <c r="B4067" s="243" t="s">
        <v>406</v>
      </c>
      <c r="C4067" s="53"/>
      <c r="D4067" s="244" t="s">
        <v>390</v>
      </c>
      <c r="E4067" s="53"/>
      <c r="F4067" s="53"/>
      <c r="G4067" s="190" t="s">
        <v>20</v>
      </c>
      <c r="H4067" s="28">
        <v>1.0</v>
      </c>
      <c r="I4067" s="190" t="s">
        <v>7</v>
      </c>
      <c r="J4067" s="191"/>
      <c r="K4067" s="190" t="s">
        <v>7</v>
      </c>
      <c r="L4067" s="191"/>
      <c r="M4067" s="53"/>
      <c r="N4067" s="53"/>
      <c r="O4067" s="53"/>
    </row>
    <row r="4068">
      <c r="A4068" s="167" t="s">
        <v>600</v>
      </c>
      <c r="B4068" s="243" t="s">
        <v>407</v>
      </c>
      <c r="C4068" s="53"/>
      <c r="D4068" s="244" t="s">
        <v>390</v>
      </c>
      <c r="E4068" s="53"/>
      <c r="F4068" s="53"/>
      <c r="G4068" s="190" t="s">
        <v>21</v>
      </c>
      <c r="H4068" s="28">
        <v>1.0</v>
      </c>
      <c r="I4068" s="243" t="s">
        <v>4</v>
      </c>
      <c r="J4068" s="192"/>
      <c r="K4068" s="243" t="s">
        <v>4</v>
      </c>
      <c r="L4068" s="192"/>
      <c r="M4068" s="53"/>
      <c r="N4068" s="53"/>
      <c r="O4068" s="53"/>
    </row>
    <row r="4069">
      <c r="A4069" s="167" t="s">
        <v>600</v>
      </c>
      <c r="B4069" s="243" t="s">
        <v>407</v>
      </c>
      <c r="C4069" s="53"/>
      <c r="D4069" s="244" t="s">
        <v>390</v>
      </c>
      <c r="E4069" s="53"/>
      <c r="F4069" s="53"/>
      <c r="G4069" s="190" t="s">
        <v>13</v>
      </c>
      <c r="H4069" s="28">
        <v>1.0</v>
      </c>
      <c r="I4069" s="190" t="s">
        <v>4</v>
      </c>
      <c r="J4069" s="191"/>
      <c r="K4069" s="190" t="s">
        <v>4</v>
      </c>
      <c r="L4069" s="191"/>
      <c r="M4069" s="53"/>
      <c r="N4069" s="53"/>
      <c r="O4069" s="53"/>
    </row>
    <row r="4070">
      <c r="A4070" s="167" t="s">
        <v>600</v>
      </c>
      <c r="B4070" s="243" t="s">
        <v>407</v>
      </c>
      <c r="C4070" s="53"/>
      <c r="D4070" s="244" t="s">
        <v>390</v>
      </c>
      <c r="E4070" s="53"/>
      <c r="F4070" s="53"/>
      <c r="G4070" s="190" t="s">
        <v>14</v>
      </c>
      <c r="H4070" s="28">
        <v>1.0</v>
      </c>
      <c r="I4070" s="190" t="s">
        <v>4</v>
      </c>
      <c r="J4070" s="191"/>
      <c r="K4070" s="190" t="s">
        <v>4</v>
      </c>
      <c r="L4070" s="191"/>
      <c r="M4070" s="53"/>
      <c r="N4070" s="53"/>
      <c r="O4070" s="53"/>
    </row>
    <row r="4071">
      <c r="A4071" s="167" t="s">
        <v>600</v>
      </c>
      <c r="B4071" s="243" t="s">
        <v>407</v>
      </c>
      <c r="C4071" s="53"/>
      <c r="D4071" s="244" t="s">
        <v>390</v>
      </c>
      <c r="E4071" s="53"/>
      <c r="F4071" s="53"/>
      <c r="G4071" s="190" t="s">
        <v>15</v>
      </c>
      <c r="H4071" s="28">
        <v>1.0</v>
      </c>
      <c r="I4071" s="190" t="s">
        <v>4</v>
      </c>
      <c r="J4071" s="191">
        <v>0.0</v>
      </c>
      <c r="K4071" s="190" t="s">
        <v>4</v>
      </c>
      <c r="L4071" s="191">
        <v>0.0</v>
      </c>
      <c r="M4071" s="53"/>
      <c r="N4071" s="53"/>
      <c r="O4071" s="53"/>
    </row>
    <row r="4072">
      <c r="A4072" s="167" t="s">
        <v>600</v>
      </c>
      <c r="B4072" s="243" t="s">
        <v>407</v>
      </c>
      <c r="C4072" s="53"/>
      <c r="D4072" s="244" t="s">
        <v>390</v>
      </c>
      <c r="E4072" s="53"/>
      <c r="F4072" s="53"/>
      <c r="G4072" s="190" t="s">
        <v>16</v>
      </c>
      <c r="H4072" s="28">
        <v>1.0</v>
      </c>
      <c r="I4072" s="190" t="s">
        <v>4</v>
      </c>
      <c r="J4072" s="191">
        <v>250.0</v>
      </c>
      <c r="K4072" s="190" t="s">
        <v>4</v>
      </c>
      <c r="L4072" s="191">
        <v>250.0</v>
      </c>
      <c r="M4072" s="53"/>
      <c r="N4072" s="53"/>
      <c r="O4072" s="53"/>
    </row>
    <row r="4073">
      <c r="A4073" s="167" t="s">
        <v>600</v>
      </c>
      <c r="B4073" s="243" t="s">
        <v>407</v>
      </c>
      <c r="C4073" s="53"/>
      <c r="D4073" s="244" t="s">
        <v>390</v>
      </c>
      <c r="E4073" s="53"/>
      <c r="F4073" s="53"/>
      <c r="G4073" s="190" t="s">
        <v>17</v>
      </c>
      <c r="H4073" s="28">
        <v>1.0</v>
      </c>
      <c r="I4073" s="190" t="s">
        <v>4</v>
      </c>
      <c r="J4073" s="191"/>
      <c r="K4073" s="190" t="s">
        <v>4</v>
      </c>
      <c r="L4073" s="191"/>
      <c r="M4073" s="53"/>
      <c r="N4073" s="53"/>
      <c r="O4073" s="53"/>
    </row>
    <row r="4074">
      <c r="A4074" s="167" t="s">
        <v>600</v>
      </c>
      <c r="B4074" s="243" t="s">
        <v>407</v>
      </c>
      <c r="C4074" s="53"/>
      <c r="D4074" s="244" t="s">
        <v>390</v>
      </c>
      <c r="E4074" s="53"/>
      <c r="F4074" s="53"/>
      <c r="G4074" s="190" t="s">
        <v>18</v>
      </c>
      <c r="H4074" s="28">
        <v>1.0</v>
      </c>
      <c r="I4074" s="190" t="s">
        <v>4</v>
      </c>
      <c r="J4074" s="191"/>
      <c r="K4074" s="190" t="s">
        <v>4</v>
      </c>
      <c r="L4074" s="191"/>
      <c r="M4074" s="53"/>
      <c r="N4074" s="53"/>
      <c r="O4074" s="53"/>
    </row>
    <row r="4075">
      <c r="A4075" s="167" t="s">
        <v>600</v>
      </c>
      <c r="B4075" s="243" t="s">
        <v>407</v>
      </c>
      <c r="C4075" s="53"/>
      <c r="D4075" s="244" t="s">
        <v>390</v>
      </c>
      <c r="E4075" s="53"/>
      <c r="F4075" s="53"/>
      <c r="G4075" s="190" t="s">
        <v>19</v>
      </c>
      <c r="H4075" s="28">
        <v>1.0</v>
      </c>
      <c r="I4075" s="190" t="s">
        <v>4</v>
      </c>
      <c r="J4075" s="191"/>
      <c r="K4075" s="190" t="s">
        <v>4</v>
      </c>
      <c r="L4075" s="191"/>
      <c r="M4075" s="53"/>
      <c r="N4075" s="53"/>
      <c r="O4075" s="53"/>
    </row>
    <row r="4076">
      <c r="A4076" s="167" t="s">
        <v>600</v>
      </c>
      <c r="B4076" s="243" t="s">
        <v>407</v>
      </c>
      <c r="C4076" s="53"/>
      <c r="D4076" s="244" t="s">
        <v>390</v>
      </c>
      <c r="E4076" s="53"/>
      <c r="F4076" s="53"/>
      <c r="G4076" s="190" t="s">
        <v>20</v>
      </c>
      <c r="H4076" s="28">
        <v>1.0</v>
      </c>
      <c r="I4076" s="190" t="s">
        <v>4</v>
      </c>
      <c r="J4076" s="191"/>
      <c r="K4076" s="190" t="s">
        <v>4</v>
      </c>
      <c r="L4076" s="191"/>
      <c r="M4076" s="53"/>
      <c r="N4076" s="53"/>
      <c r="O4076" s="53"/>
    </row>
    <row r="4077">
      <c r="A4077" s="167" t="s">
        <v>600</v>
      </c>
      <c r="B4077" s="243" t="s">
        <v>407</v>
      </c>
      <c r="C4077" s="53"/>
      <c r="D4077" s="244" t="s">
        <v>390</v>
      </c>
      <c r="E4077" s="53"/>
      <c r="F4077" s="53"/>
      <c r="G4077" s="190" t="s">
        <v>21</v>
      </c>
      <c r="H4077" s="28">
        <v>1.0</v>
      </c>
      <c r="I4077" s="190" t="s">
        <v>7</v>
      </c>
      <c r="J4077" s="191"/>
      <c r="K4077" s="190" t="s">
        <v>7</v>
      </c>
      <c r="L4077" s="191"/>
      <c r="M4077" s="53"/>
      <c r="N4077" s="53"/>
      <c r="O4077" s="53"/>
    </row>
    <row r="4078">
      <c r="A4078" s="167" t="s">
        <v>600</v>
      </c>
      <c r="B4078" s="243" t="s">
        <v>407</v>
      </c>
      <c r="C4078" s="53"/>
      <c r="D4078" s="244" t="s">
        <v>390</v>
      </c>
      <c r="E4078" s="53"/>
      <c r="F4078" s="53"/>
      <c r="G4078" s="190" t="s">
        <v>13</v>
      </c>
      <c r="H4078" s="28">
        <v>1.0</v>
      </c>
      <c r="I4078" s="190" t="s">
        <v>7</v>
      </c>
      <c r="J4078" s="191"/>
      <c r="K4078" s="190" t="s">
        <v>7</v>
      </c>
      <c r="L4078" s="191"/>
      <c r="M4078" s="53"/>
      <c r="N4078" s="53"/>
      <c r="O4078" s="53"/>
    </row>
    <row r="4079">
      <c r="A4079" s="167" t="s">
        <v>600</v>
      </c>
      <c r="B4079" s="243" t="s">
        <v>407</v>
      </c>
      <c r="C4079" s="53"/>
      <c r="D4079" s="244" t="s">
        <v>390</v>
      </c>
      <c r="E4079" s="53"/>
      <c r="F4079" s="53"/>
      <c r="G4079" s="190" t="s">
        <v>14</v>
      </c>
      <c r="H4079" s="28">
        <v>1.0</v>
      </c>
      <c r="I4079" s="190" t="s">
        <v>7</v>
      </c>
      <c r="J4079" s="191"/>
      <c r="K4079" s="190" t="s">
        <v>7</v>
      </c>
      <c r="L4079" s="191"/>
      <c r="M4079" s="53"/>
      <c r="N4079" s="53"/>
      <c r="O4079" s="53"/>
    </row>
    <row r="4080">
      <c r="A4080" s="167" t="s">
        <v>600</v>
      </c>
      <c r="B4080" s="243" t="s">
        <v>407</v>
      </c>
      <c r="C4080" s="53"/>
      <c r="D4080" s="244" t="s">
        <v>390</v>
      </c>
      <c r="E4080" s="53"/>
      <c r="F4080" s="53"/>
      <c r="G4080" s="190" t="s">
        <v>15</v>
      </c>
      <c r="H4080" s="28">
        <v>1.0</v>
      </c>
      <c r="I4080" s="190" t="s">
        <v>7</v>
      </c>
      <c r="J4080" s="191">
        <v>0.0</v>
      </c>
      <c r="K4080" s="190" t="s">
        <v>7</v>
      </c>
      <c r="L4080" s="191">
        <v>0.0</v>
      </c>
      <c r="M4080" s="53"/>
      <c r="N4080" s="53"/>
      <c r="O4080" s="53"/>
    </row>
    <row r="4081">
      <c r="A4081" s="167" t="s">
        <v>600</v>
      </c>
      <c r="B4081" s="243" t="s">
        <v>407</v>
      </c>
      <c r="C4081" s="53"/>
      <c r="D4081" s="244" t="s">
        <v>390</v>
      </c>
      <c r="E4081" s="53"/>
      <c r="F4081" s="53"/>
      <c r="G4081" s="190" t="s">
        <v>16</v>
      </c>
      <c r="H4081" s="28">
        <v>1.0</v>
      </c>
      <c r="I4081" s="190" t="s">
        <v>7</v>
      </c>
      <c r="J4081" s="191">
        <v>0.0</v>
      </c>
      <c r="K4081" s="190" t="s">
        <v>7</v>
      </c>
      <c r="L4081" s="191">
        <v>0.0</v>
      </c>
      <c r="M4081" s="53"/>
      <c r="N4081" s="53"/>
      <c r="O4081" s="53"/>
    </row>
    <row r="4082">
      <c r="A4082" s="167" t="s">
        <v>600</v>
      </c>
      <c r="B4082" s="243" t="s">
        <v>407</v>
      </c>
      <c r="C4082" s="53"/>
      <c r="D4082" s="244" t="s">
        <v>390</v>
      </c>
      <c r="E4082" s="53"/>
      <c r="F4082" s="53"/>
      <c r="G4082" s="190" t="s">
        <v>17</v>
      </c>
      <c r="H4082" s="28">
        <v>1.0</v>
      </c>
      <c r="I4082" s="190" t="s">
        <v>7</v>
      </c>
      <c r="J4082" s="191">
        <v>0.0</v>
      </c>
      <c r="K4082" s="190" t="s">
        <v>7</v>
      </c>
      <c r="L4082" s="191">
        <v>0.0</v>
      </c>
      <c r="M4082" s="53"/>
      <c r="N4082" s="53"/>
      <c r="O4082" s="53"/>
    </row>
    <row r="4083">
      <c r="A4083" s="167" t="s">
        <v>600</v>
      </c>
      <c r="B4083" s="243" t="s">
        <v>407</v>
      </c>
      <c r="C4083" s="53"/>
      <c r="D4083" s="244" t="s">
        <v>390</v>
      </c>
      <c r="E4083" s="53"/>
      <c r="F4083" s="53"/>
      <c r="G4083" s="190" t="s">
        <v>18</v>
      </c>
      <c r="H4083" s="28">
        <v>1.0</v>
      </c>
      <c r="I4083" s="190" t="s">
        <v>7</v>
      </c>
      <c r="J4083" s="191">
        <v>4550.0</v>
      </c>
      <c r="K4083" s="190" t="s">
        <v>7</v>
      </c>
      <c r="L4083" s="191">
        <v>4550.0</v>
      </c>
      <c r="M4083" s="53"/>
      <c r="N4083" s="53"/>
      <c r="O4083" s="53"/>
    </row>
    <row r="4084">
      <c r="A4084" s="167" t="s">
        <v>600</v>
      </c>
      <c r="B4084" s="243" t="s">
        <v>407</v>
      </c>
      <c r="C4084" s="53"/>
      <c r="D4084" s="244" t="s">
        <v>390</v>
      </c>
      <c r="E4084" s="53"/>
      <c r="F4084" s="53"/>
      <c r="G4084" s="190" t="s">
        <v>19</v>
      </c>
      <c r="H4084" s="28">
        <v>1.0</v>
      </c>
      <c r="I4084" s="190" t="s">
        <v>7</v>
      </c>
      <c r="J4084" s="191"/>
      <c r="K4084" s="190" t="s">
        <v>7</v>
      </c>
      <c r="L4084" s="191"/>
      <c r="M4084" s="53"/>
      <c r="N4084" s="53"/>
      <c r="O4084" s="53"/>
    </row>
    <row r="4085">
      <c r="A4085" s="167" t="s">
        <v>600</v>
      </c>
      <c r="B4085" s="243" t="s">
        <v>407</v>
      </c>
      <c r="C4085" s="53"/>
      <c r="D4085" s="244" t="s">
        <v>390</v>
      </c>
      <c r="E4085" s="53"/>
      <c r="F4085" s="53"/>
      <c r="G4085" s="190" t="s">
        <v>20</v>
      </c>
      <c r="H4085" s="28">
        <v>1.0</v>
      </c>
      <c r="I4085" s="190" t="s">
        <v>7</v>
      </c>
      <c r="J4085" s="191"/>
      <c r="K4085" s="190" t="s">
        <v>7</v>
      </c>
      <c r="L4085" s="191"/>
      <c r="M4085" s="53"/>
      <c r="N4085" s="53"/>
      <c r="O4085" s="53"/>
    </row>
    <row r="4086">
      <c r="A4086" s="167" t="s">
        <v>600</v>
      </c>
      <c r="B4086" s="243" t="s">
        <v>408</v>
      </c>
      <c r="C4086" s="53"/>
      <c r="D4086" s="244" t="s">
        <v>390</v>
      </c>
      <c r="E4086" s="53"/>
      <c r="F4086" s="53"/>
      <c r="G4086" s="190" t="s">
        <v>21</v>
      </c>
      <c r="H4086" s="28">
        <v>1.0</v>
      </c>
      <c r="I4086" s="243" t="s">
        <v>4</v>
      </c>
      <c r="J4086" s="192"/>
      <c r="K4086" s="243" t="s">
        <v>4</v>
      </c>
      <c r="L4086" s="192"/>
      <c r="M4086" s="53"/>
      <c r="N4086" s="53"/>
      <c r="O4086" s="53"/>
    </row>
    <row r="4087">
      <c r="A4087" s="167" t="s">
        <v>600</v>
      </c>
      <c r="B4087" s="243" t="s">
        <v>408</v>
      </c>
      <c r="C4087" s="53"/>
      <c r="D4087" s="244" t="s">
        <v>390</v>
      </c>
      <c r="E4087" s="53"/>
      <c r="F4087" s="53"/>
      <c r="G4087" s="190" t="s">
        <v>13</v>
      </c>
      <c r="H4087" s="28">
        <v>1.0</v>
      </c>
      <c r="I4087" s="190" t="s">
        <v>4</v>
      </c>
      <c r="J4087" s="191"/>
      <c r="K4087" s="190" t="s">
        <v>4</v>
      </c>
      <c r="L4087" s="191"/>
      <c r="M4087" s="53"/>
      <c r="N4087" s="53"/>
      <c r="O4087" s="53"/>
    </row>
    <row r="4088">
      <c r="A4088" s="167" t="s">
        <v>600</v>
      </c>
      <c r="B4088" s="243" t="s">
        <v>408</v>
      </c>
      <c r="C4088" s="53"/>
      <c r="D4088" s="244" t="s">
        <v>390</v>
      </c>
      <c r="E4088" s="53"/>
      <c r="F4088" s="53"/>
      <c r="G4088" s="190" t="s">
        <v>14</v>
      </c>
      <c r="H4088" s="28">
        <v>1.0</v>
      </c>
      <c r="I4088" s="190" t="s">
        <v>4</v>
      </c>
      <c r="J4088" s="191"/>
      <c r="K4088" s="190" t="s">
        <v>4</v>
      </c>
      <c r="L4088" s="191"/>
      <c r="M4088" s="53"/>
      <c r="N4088" s="53"/>
      <c r="O4088" s="53"/>
    </row>
    <row r="4089">
      <c r="A4089" s="167" t="s">
        <v>600</v>
      </c>
      <c r="B4089" s="243" t="s">
        <v>408</v>
      </c>
      <c r="C4089" s="53"/>
      <c r="D4089" s="244" t="s">
        <v>390</v>
      </c>
      <c r="E4089" s="53"/>
      <c r="F4089" s="53"/>
      <c r="G4089" s="190" t="s">
        <v>15</v>
      </c>
      <c r="H4089" s="28">
        <v>1.0</v>
      </c>
      <c r="I4089" s="190" t="s">
        <v>4</v>
      </c>
      <c r="J4089" s="191"/>
      <c r="K4089" s="190" t="s">
        <v>4</v>
      </c>
      <c r="L4089" s="191"/>
      <c r="M4089" s="53"/>
      <c r="N4089" s="53"/>
      <c r="O4089" s="53"/>
    </row>
    <row r="4090">
      <c r="A4090" s="167" t="s">
        <v>600</v>
      </c>
      <c r="B4090" s="243" t="s">
        <v>408</v>
      </c>
      <c r="C4090" s="53"/>
      <c r="D4090" s="244" t="s">
        <v>390</v>
      </c>
      <c r="E4090" s="53"/>
      <c r="F4090" s="53"/>
      <c r="G4090" s="190" t="s">
        <v>16</v>
      </c>
      <c r="H4090" s="28">
        <v>1.0</v>
      </c>
      <c r="I4090" s="190" t="s">
        <v>4</v>
      </c>
      <c r="J4090" s="191">
        <v>12.0</v>
      </c>
      <c r="K4090" s="190" t="s">
        <v>4</v>
      </c>
      <c r="L4090" s="191">
        <v>12.0</v>
      </c>
      <c r="M4090" s="53"/>
      <c r="N4090" s="53"/>
      <c r="O4090" s="53"/>
    </row>
    <row r="4091">
      <c r="A4091" s="167" t="s">
        <v>600</v>
      </c>
      <c r="B4091" s="243" t="s">
        <v>408</v>
      </c>
      <c r="C4091" s="53"/>
      <c r="D4091" s="244" t="s">
        <v>390</v>
      </c>
      <c r="E4091" s="53"/>
      <c r="F4091" s="53"/>
      <c r="G4091" s="190" t="s">
        <v>17</v>
      </c>
      <c r="H4091" s="28">
        <v>1.0</v>
      </c>
      <c r="I4091" s="190" t="s">
        <v>4</v>
      </c>
      <c r="J4091" s="191">
        <v>50.0</v>
      </c>
      <c r="K4091" s="190" t="s">
        <v>4</v>
      </c>
      <c r="L4091" s="191">
        <v>50.0</v>
      </c>
      <c r="M4091" s="53"/>
      <c r="N4091" s="53"/>
      <c r="O4091" s="53"/>
    </row>
    <row r="4092">
      <c r="A4092" s="167" t="s">
        <v>600</v>
      </c>
      <c r="B4092" s="243" t="s">
        <v>408</v>
      </c>
      <c r="C4092" s="53"/>
      <c r="D4092" s="244" t="s">
        <v>390</v>
      </c>
      <c r="E4092" s="53"/>
      <c r="F4092" s="53"/>
      <c r="G4092" s="190" t="s">
        <v>18</v>
      </c>
      <c r="H4092" s="28">
        <v>1.0</v>
      </c>
      <c r="I4092" s="190" t="s">
        <v>4</v>
      </c>
      <c r="J4092" s="191">
        <v>34.0</v>
      </c>
      <c r="K4092" s="190" t="s">
        <v>4</v>
      </c>
      <c r="L4092" s="191">
        <v>34.0</v>
      </c>
      <c r="M4092" s="53"/>
      <c r="N4092" s="53"/>
      <c r="O4092" s="53"/>
    </row>
    <row r="4093">
      <c r="A4093" s="167" t="s">
        <v>600</v>
      </c>
      <c r="B4093" s="243" t="s">
        <v>408</v>
      </c>
      <c r="C4093" s="53"/>
      <c r="D4093" s="244" t="s">
        <v>390</v>
      </c>
      <c r="E4093" s="53"/>
      <c r="F4093" s="53"/>
      <c r="G4093" s="190" t="s">
        <v>19</v>
      </c>
      <c r="H4093" s="28">
        <v>1.0</v>
      </c>
      <c r="I4093" s="190" t="s">
        <v>4</v>
      </c>
      <c r="J4093" s="191"/>
      <c r="K4093" s="190" t="s">
        <v>4</v>
      </c>
      <c r="L4093" s="191"/>
      <c r="M4093" s="53"/>
      <c r="N4093" s="53"/>
      <c r="O4093" s="53"/>
    </row>
    <row r="4094">
      <c r="A4094" s="167" t="s">
        <v>600</v>
      </c>
      <c r="B4094" s="243" t="s">
        <v>408</v>
      </c>
      <c r="C4094" s="53"/>
      <c r="D4094" s="244" t="s">
        <v>390</v>
      </c>
      <c r="E4094" s="53"/>
      <c r="F4094" s="53"/>
      <c r="G4094" s="190" t="s">
        <v>20</v>
      </c>
      <c r="H4094" s="28">
        <v>1.0</v>
      </c>
      <c r="I4094" s="190" t="s">
        <v>4</v>
      </c>
      <c r="J4094" s="191"/>
      <c r="K4094" s="190" t="s">
        <v>4</v>
      </c>
      <c r="L4094" s="191"/>
      <c r="M4094" s="53"/>
      <c r="N4094" s="53"/>
      <c r="O4094" s="53"/>
    </row>
    <row r="4095">
      <c r="A4095" s="167" t="s">
        <v>600</v>
      </c>
      <c r="B4095" s="243" t="s">
        <v>408</v>
      </c>
      <c r="C4095" s="53"/>
      <c r="D4095" s="244" t="s">
        <v>390</v>
      </c>
      <c r="E4095" s="53"/>
      <c r="F4095" s="53"/>
      <c r="G4095" s="190" t="s">
        <v>21</v>
      </c>
      <c r="H4095" s="28">
        <v>1.0</v>
      </c>
      <c r="I4095" s="190" t="s">
        <v>7</v>
      </c>
      <c r="J4095" s="191"/>
      <c r="K4095" s="190" t="s">
        <v>7</v>
      </c>
      <c r="L4095" s="191"/>
      <c r="M4095" s="53"/>
      <c r="N4095" s="53"/>
      <c r="O4095" s="53"/>
    </row>
    <row r="4096">
      <c r="A4096" s="167" t="s">
        <v>600</v>
      </c>
      <c r="B4096" s="243" t="s">
        <v>408</v>
      </c>
      <c r="C4096" s="53"/>
      <c r="D4096" s="244" t="s">
        <v>390</v>
      </c>
      <c r="E4096" s="53"/>
      <c r="F4096" s="53"/>
      <c r="G4096" s="190" t="s">
        <v>13</v>
      </c>
      <c r="H4096" s="28">
        <v>1.0</v>
      </c>
      <c r="I4096" s="190" t="s">
        <v>7</v>
      </c>
      <c r="J4096" s="191"/>
      <c r="K4096" s="190" t="s">
        <v>7</v>
      </c>
      <c r="L4096" s="191"/>
      <c r="M4096" s="53"/>
      <c r="N4096" s="53"/>
      <c r="O4096" s="53"/>
    </row>
    <row r="4097">
      <c r="A4097" s="167" t="s">
        <v>600</v>
      </c>
      <c r="B4097" s="243" t="s">
        <v>408</v>
      </c>
      <c r="C4097" s="53"/>
      <c r="D4097" s="244" t="s">
        <v>390</v>
      </c>
      <c r="E4097" s="53"/>
      <c r="F4097" s="53"/>
      <c r="G4097" s="190" t="s">
        <v>14</v>
      </c>
      <c r="H4097" s="28">
        <v>1.0</v>
      </c>
      <c r="I4097" s="190" t="s">
        <v>7</v>
      </c>
      <c r="J4097" s="191"/>
      <c r="K4097" s="190" t="s">
        <v>7</v>
      </c>
      <c r="L4097" s="191"/>
      <c r="M4097" s="53"/>
      <c r="N4097" s="53"/>
      <c r="O4097" s="53"/>
    </row>
    <row r="4098">
      <c r="A4098" s="167" t="s">
        <v>600</v>
      </c>
      <c r="B4098" s="243" t="s">
        <v>408</v>
      </c>
      <c r="C4098" s="53"/>
      <c r="D4098" s="244" t="s">
        <v>390</v>
      </c>
      <c r="E4098" s="53"/>
      <c r="F4098" s="53"/>
      <c r="G4098" s="190" t="s">
        <v>15</v>
      </c>
      <c r="H4098" s="28">
        <v>1.0</v>
      </c>
      <c r="I4098" s="190" t="s">
        <v>7</v>
      </c>
      <c r="J4098" s="191"/>
      <c r="K4098" s="190" t="s">
        <v>7</v>
      </c>
      <c r="L4098" s="191"/>
      <c r="M4098" s="53"/>
      <c r="N4098" s="53"/>
      <c r="O4098" s="53"/>
    </row>
    <row r="4099">
      <c r="A4099" s="167" t="s">
        <v>600</v>
      </c>
      <c r="B4099" s="243" t="s">
        <v>408</v>
      </c>
      <c r="C4099" s="53"/>
      <c r="D4099" s="244" t="s">
        <v>390</v>
      </c>
      <c r="E4099" s="53"/>
      <c r="F4099" s="53"/>
      <c r="G4099" s="190" t="s">
        <v>16</v>
      </c>
      <c r="H4099" s="28">
        <v>1.0</v>
      </c>
      <c r="I4099" s="190" t="s">
        <v>7</v>
      </c>
      <c r="J4099" s="191"/>
      <c r="K4099" s="190" t="s">
        <v>7</v>
      </c>
      <c r="L4099" s="191"/>
      <c r="M4099" s="53"/>
      <c r="N4099" s="53"/>
      <c r="O4099" s="53"/>
    </row>
    <row r="4100">
      <c r="A4100" s="167" t="s">
        <v>600</v>
      </c>
      <c r="B4100" s="243" t="s">
        <v>408</v>
      </c>
      <c r="C4100" s="53"/>
      <c r="D4100" s="244" t="s">
        <v>390</v>
      </c>
      <c r="E4100" s="53"/>
      <c r="F4100" s="53"/>
      <c r="G4100" s="190" t="s">
        <v>17</v>
      </c>
      <c r="H4100" s="28">
        <v>1.0</v>
      </c>
      <c r="I4100" s="190" t="s">
        <v>7</v>
      </c>
      <c r="J4100" s="191"/>
      <c r="K4100" s="190" t="s">
        <v>7</v>
      </c>
      <c r="L4100" s="191"/>
      <c r="M4100" s="53"/>
      <c r="N4100" s="53"/>
      <c r="O4100" s="53"/>
    </row>
    <row r="4101">
      <c r="A4101" s="167" t="s">
        <v>600</v>
      </c>
      <c r="B4101" s="243" t="s">
        <v>408</v>
      </c>
      <c r="C4101" s="53"/>
      <c r="D4101" s="244" t="s">
        <v>390</v>
      </c>
      <c r="E4101" s="53"/>
      <c r="F4101" s="53"/>
      <c r="G4101" s="190" t="s">
        <v>18</v>
      </c>
      <c r="H4101" s="28">
        <v>1.0</v>
      </c>
      <c r="I4101" s="190" t="s">
        <v>7</v>
      </c>
      <c r="J4101" s="191"/>
      <c r="K4101" s="190" t="s">
        <v>7</v>
      </c>
      <c r="L4101" s="191"/>
      <c r="M4101" s="53"/>
      <c r="N4101" s="53"/>
      <c r="O4101" s="53"/>
    </row>
    <row r="4102">
      <c r="A4102" s="167" t="s">
        <v>600</v>
      </c>
      <c r="B4102" s="243" t="s">
        <v>408</v>
      </c>
      <c r="C4102" s="53"/>
      <c r="D4102" s="244" t="s">
        <v>390</v>
      </c>
      <c r="E4102" s="53"/>
      <c r="F4102" s="53"/>
      <c r="G4102" s="190" t="s">
        <v>19</v>
      </c>
      <c r="H4102" s="28">
        <v>1.0</v>
      </c>
      <c r="I4102" s="190" t="s">
        <v>7</v>
      </c>
      <c r="J4102" s="191"/>
      <c r="K4102" s="190" t="s">
        <v>7</v>
      </c>
      <c r="L4102" s="191"/>
      <c r="M4102" s="53"/>
      <c r="N4102" s="53"/>
      <c r="O4102" s="53"/>
    </row>
    <row r="4103">
      <c r="A4103" s="167" t="s">
        <v>600</v>
      </c>
      <c r="B4103" s="243" t="s">
        <v>408</v>
      </c>
      <c r="C4103" s="53"/>
      <c r="D4103" s="244" t="s">
        <v>390</v>
      </c>
      <c r="E4103" s="53"/>
      <c r="F4103" s="53"/>
      <c r="G4103" s="190" t="s">
        <v>20</v>
      </c>
      <c r="H4103" s="28">
        <v>1.0</v>
      </c>
      <c r="I4103" s="190" t="s">
        <v>7</v>
      </c>
      <c r="J4103" s="191"/>
      <c r="K4103" s="190" t="s">
        <v>7</v>
      </c>
      <c r="L4103" s="191"/>
      <c r="M4103" s="53"/>
      <c r="N4103" s="53"/>
      <c r="O4103" s="53"/>
    </row>
    <row r="4104">
      <c r="A4104" s="167" t="s">
        <v>600</v>
      </c>
      <c r="B4104" s="243" t="s">
        <v>409</v>
      </c>
      <c r="C4104" s="53"/>
      <c r="D4104" s="244" t="s">
        <v>390</v>
      </c>
      <c r="E4104" s="53"/>
      <c r="F4104" s="53"/>
      <c r="G4104" s="190" t="s">
        <v>21</v>
      </c>
      <c r="H4104" s="28">
        <v>1.0</v>
      </c>
      <c r="I4104" s="243" t="s">
        <v>4</v>
      </c>
      <c r="J4104" s="192">
        <v>150.0</v>
      </c>
      <c r="K4104" s="243" t="s">
        <v>4</v>
      </c>
      <c r="L4104" s="192">
        <v>150.0</v>
      </c>
      <c r="M4104" s="53"/>
      <c r="N4104" s="53"/>
      <c r="O4104" s="53"/>
    </row>
    <row r="4105">
      <c r="A4105" s="167" t="s">
        <v>600</v>
      </c>
      <c r="B4105" s="243" t="s">
        <v>409</v>
      </c>
      <c r="C4105" s="53"/>
      <c r="D4105" s="244" t="s">
        <v>390</v>
      </c>
      <c r="E4105" s="53"/>
      <c r="F4105" s="53"/>
      <c r="G4105" s="190" t="s">
        <v>13</v>
      </c>
      <c r="H4105" s="28">
        <v>1.0</v>
      </c>
      <c r="I4105" s="190" t="s">
        <v>4</v>
      </c>
      <c r="J4105" s="191"/>
      <c r="K4105" s="190" t="s">
        <v>4</v>
      </c>
      <c r="L4105" s="191"/>
      <c r="M4105" s="53"/>
      <c r="N4105" s="53"/>
      <c r="O4105" s="53"/>
    </row>
    <row r="4106">
      <c r="A4106" s="167" t="s">
        <v>600</v>
      </c>
      <c r="B4106" s="243" t="s">
        <v>409</v>
      </c>
      <c r="C4106" s="53"/>
      <c r="D4106" s="244" t="s">
        <v>390</v>
      </c>
      <c r="E4106" s="53"/>
      <c r="F4106" s="53"/>
      <c r="G4106" s="190" t="s">
        <v>14</v>
      </c>
      <c r="H4106" s="28">
        <v>1.0</v>
      </c>
      <c r="I4106" s="190" t="s">
        <v>4</v>
      </c>
      <c r="J4106" s="191"/>
      <c r="K4106" s="190" t="s">
        <v>4</v>
      </c>
      <c r="L4106" s="191"/>
      <c r="M4106" s="53"/>
      <c r="N4106" s="53"/>
      <c r="O4106" s="53"/>
    </row>
    <row r="4107">
      <c r="A4107" s="167" t="s">
        <v>600</v>
      </c>
      <c r="B4107" s="243" t="s">
        <v>409</v>
      </c>
      <c r="C4107" s="53"/>
      <c r="D4107" s="244" t="s">
        <v>390</v>
      </c>
      <c r="E4107" s="53"/>
      <c r="F4107" s="53"/>
      <c r="G4107" s="190" t="s">
        <v>15</v>
      </c>
      <c r="H4107" s="28">
        <v>1.0</v>
      </c>
      <c r="I4107" s="190" t="s">
        <v>4</v>
      </c>
      <c r="J4107" s="191"/>
      <c r="K4107" s="190" t="s">
        <v>4</v>
      </c>
      <c r="L4107" s="191"/>
      <c r="M4107" s="53"/>
      <c r="N4107" s="53"/>
      <c r="O4107" s="53"/>
    </row>
    <row r="4108">
      <c r="A4108" s="167" t="s">
        <v>600</v>
      </c>
      <c r="B4108" s="243" t="s">
        <v>409</v>
      </c>
      <c r="C4108" s="53"/>
      <c r="D4108" s="244" t="s">
        <v>390</v>
      </c>
      <c r="E4108" s="53"/>
      <c r="F4108" s="53"/>
      <c r="G4108" s="190" t="s">
        <v>16</v>
      </c>
      <c r="H4108" s="28">
        <v>1.0</v>
      </c>
      <c r="I4108" s="190" t="s">
        <v>4</v>
      </c>
      <c r="J4108" s="191"/>
      <c r="K4108" s="190" t="s">
        <v>4</v>
      </c>
      <c r="L4108" s="191"/>
      <c r="M4108" s="53"/>
      <c r="N4108" s="53"/>
      <c r="O4108" s="53"/>
    </row>
    <row r="4109">
      <c r="A4109" s="167" t="s">
        <v>600</v>
      </c>
      <c r="B4109" s="243" t="s">
        <v>409</v>
      </c>
      <c r="C4109" s="53"/>
      <c r="D4109" s="244" t="s">
        <v>390</v>
      </c>
      <c r="E4109" s="53"/>
      <c r="F4109" s="53"/>
      <c r="G4109" s="190" t="s">
        <v>17</v>
      </c>
      <c r="H4109" s="28">
        <v>1.0</v>
      </c>
      <c r="I4109" s="190" t="s">
        <v>4</v>
      </c>
      <c r="J4109" s="191"/>
      <c r="K4109" s="190" t="s">
        <v>4</v>
      </c>
      <c r="L4109" s="191"/>
      <c r="M4109" s="53"/>
      <c r="N4109" s="53"/>
      <c r="O4109" s="53"/>
    </row>
    <row r="4110">
      <c r="A4110" s="167" t="s">
        <v>600</v>
      </c>
      <c r="B4110" s="243" t="s">
        <v>409</v>
      </c>
      <c r="C4110" s="53"/>
      <c r="D4110" s="244" t="s">
        <v>390</v>
      </c>
      <c r="E4110" s="53"/>
      <c r="F4110" s="53"/>
      <c r="G4110" s="190" t="s">
        <v>18</v>
      </c>
      <c r="H4110" s="28">
        <v>1.0</v>
      </c>
      <c r="I4110" s="190" t="s">
        <v>4</v>
      </c>
      <c r="J4110" s="191"/>
      <c r="K4110" s="190" t="s">
        <v>4</v>
      </c>
      <c r="L4110" s="191"/>
      <c r="M4110" s="53"/>
      <c r="N4110" s="53"/>
      <c r="O4110" s="53"/>
    </row>
    <row r="4111">
      <c r="A4111" s="167" t="s">
        <v>600</v>
      </c>
      <c r="B4111" s="243" t="s">
        <v>409</v>
      </c>
      <c r="C4111" s="53"/>
      <c r="D4111" s="244" t="s">
        <v>390</v>
      </c>
      <c r="E4111" s="53"/>
      <c r="F4111" s="53"/>
      <c r="G4111" s="190" t="s">
        <v>19</v>
      </c>
      <c r="H4111" s="28">
        <v>1.0</v>
      </c>
      <c r="I4111" s="190" t="s">
        <v>4</v>
      </c>
      <c r="J4111" s="191"/>
      <c r="K4111" s="190" t="s">
        <v>4</v>
      </c>
      <c r="L4111" s="191"/>
      <c r="M4111" s="53"/>
      <c r="N4111" s="53"/>
      <c r="O4111" s="53"/>
    </row>
    <row r="4112">
      <c r="A4112" s="167" t="s">
        <v>600</v>
      </c>
      <c r="B4112" s="243" t="s">
        <v>409</v>
      </c>
      <c r="C4112" s="53"/>
      <c r="D4112" s="244" t="s">
        <v>390</v>
      </c>
      <c r="E4112" s="53"/>
      <c r="F4112" s="53"/>
      <c r="G4112" s="190" t="s">
        <v>20</v>
      </c>
      <c r="H4112" s="28">
        <v>1.0</v>
      </c>
      <c r="I4112" s="190" t="s">
        <v>4</v>
      </c>
      <c r="J4112" s="191"/>
      <c r="K4112" s="190" t="s">
        <v>4</v>
      </c>
      <c r="L4112" s="191"/>
      <c r="M4112" s="53"/>
      <c r="N4112" s="53"/>
      <c r="O4112" s="53"/>
    </row>
    <row r="4113">
      <c r="A4113" s="167" t="s">
        <v>600</v>
      </c>
      <c r="B4113" s="243" t="s">
        <v>409</v>
      </c>
      <c r="C4113" s="53"/>
      <c r="D4113" s="244" t="s">
        <v>390</v>
      </c>
      <c r="E4113" s="53"/>
      <c r="F4113" s="53"/>
      <c r="G4113" s="190" t="s">
        <v>21</v>
      </c>
      <c r="H4113" s="28">
        <v>1.0</v>
      </c>
      <c r="I4113" s="190" t="s">
        <v>7</v>
      </c>
      <c r="J4113" s="191"/>
      <c r="K4113" s="190" t="s">
        <v>7</v>
      </c>
      <c r="L4113" s="191"/>
      <c r="M4113" s="53"/>
      <c r="N4113" s="53"/>
      <c r="O4113" s="53"/>
    </row>
    <row r="4114">
      <c r="A4114" s="167" t="s">
        <v>600</v>
      </c>
      <c r="B4114" s="243" t="s">
        <v>409</v>
      </c>
      <c r="C4114" s="53"/>
      <c r="D4114" s="244" t="s">
        <v>390</v>
      </c>
      <c r="E4114" s="53"/>
      <c r="F4114" s="53"/>
      <c r="G4114" s="190" t="s">
        <v>13</v>
      </c>
      <c r="H4114" s="28">
        <v>1.0</v>
      </c>
      <c r="I4114" s="190" t="s">
        <v>7</v>
      </c>
      <c r="J4114" s="191"/>
      <c r="K4114" s="190" t="s">
        <v>7</v>
      </c>
      <c r="L4114" s="191"/>
      <c r="M4114" s="53"/>
      <c r="N4114" s="53"/>
      <c r="O4114" s="53"/>
    </row>
    <row r="4115">
      <c r="A4115" s="167" t="s">
        <v>600</v>
      </c>
      <c r="B4115" s="243" t="s">
        <v>409</v>
      </c>
      <c r="C4115" s="53"/>
      <c r="D4115" s="244" t="s">
        <v>390</v>
      </c>
      <c r="E4115" s="53"/>
      <c r="F4115" s="53"/>
      <c r="G4115" s="190" t="s">
        <v>14</v>
      </c>
      <c r="H4115" s="28">
        <v>1.0</v>
      </c>
      <c r="I4115" s="190" t="s">
        <v>7</v>
      </c>
      <c r="J4115" s="191"/>
      <c r="K4115" s="190" t="s">
        <v>7</v>
      </c>
      <c r="L4115" s="191"/>
      <c r="M4115" s="53"/>
      <c r="N4115" s="53"/>
      <c r="O4115" s="53"/>
    </row>
    <row r="4116">
      <c r="A4116" s="167" t="s">
        <v>600</v>
      </c>
      <c r="B4116" s="243" t="s">
        <v>409</v>
      </c>
      <c r="C4116" s="53"/>
      <c r="D4116" s="244" t="s">
        <v>390</v>
      </c>
      <c r="E4116" s="53"/>
      <c r="F4116" s="53"/>
      <c r="G4116" s="190" t="s">
        <v>15</v>
      </c>
      <c r="H4116" s="28">
        <v>1.0</v>
      </c>
      <c r="I4116" s="190" t="s">
        <v>7</v>
      </c>
      <c r="J4116" s="191"/>
      <c r="K4116" s="190" t="s">
        <v>7</v>
      </c>
      <c r="L4116" s="191"/>
      <c r="M4116" s="53"/>
      <c r="N4116" s="53"/>
      <c r="O4116" s="53"/>
    </row>
    <row r="4117">
      <c r="A4117" s="167" t="s">
        <v>600</v>
      </c>
      <c r="B4117" s="243" t="s">
        <v>409</v>
      </c>
      <c r="C4117" s="53"/>
      <c r="D4117" s="244" t="s">
        <v>390</v>
      </c>
      <c r="E4117" s="53"/>
      <c r="F4117" s="53"/>
      <c r="G4117" s="190" t="s">
        <v>16</v>
      </c>
      <c r="H4117" s="28">
        <v>1.0</v>
      </c>
      <c r="I4117" s="190" t="s">
        <v>7</v>
      </c>
      <c r="J4117" s="191"/>
      <c r="K4117" s="190" t="s">
        <v>7</v>
      </c>
      <c r="L4117" s="191"/>
      <c r="M4117" s="53"/>
      <c r="N4117" s="53"/>
      <c r="O4117" s="53"/>
    </row>
    <row r="4118">
      <c r="A4118" s="167" t="s">
        <v>600</v>
      </c>
      <c r="B4118" s="243" t="s">
        <v>409</v>
      </c>
      <c r="C4118" s="53"/>
      <c r="D4118" s="244" t="s">
        <v>390</v>
      </c>
      <c r="E4118" s="53"/>
      <c r="F4118" s="53"/>
      <c r="G4118" s="190" t="s">
        <v>17</v>
      </c>
      <c r="H4118" s="28">
        <v>1.0</v>
      </c>
      <c r="I4118" s="190" t="s">
        <v>7</v>
      </c>
      <c r="J4118" s="191"/>
      <c r="K4118" s="190" t="s">
        <v>7</v>
      </c>
      <c r="L4118" s="191"/>
      <c r="M4118" s="53"/>
      <c r="N4118" s="53"/>
      <c r="O4118" s="53"/>
    </row>
    <row r="4119">
      <c r="A4119" s="167" t="s">
        <v>600</v>
      </c>
      <c r="B4119" s="243" t="s">
        <v>409</v>
      </c>
      <c r="C4119" s="53"/>
      <c r="D4119" s="244" t="s">
        <v>390</v>
      </c>
      <c r="E4119" s="53"/>
      <c r="F4119" s="53"/>
      <c r="G4119" s="190" t="s">
        <v>18</v>
      </c>
      <c r="H4119" s="28">
        <v>1.0</v>
      </c>
      <c r="I4119" s="190" t="s">
        <v>7</v>
      </c>
      <c r="J4119" s="191"/>
      <c r="K4119" s="190" t="s">
        <v>7</v>
      </c>
      <c r="L4119" s="191"/>
      <c r="M4119" s="53"/>
      <c r="N4119" s="53"/>
      <c r="O4119" s="53"/>
    </row>
    <row r="4120">
      <c r="A4120" s="167" t="s">
        <v>600</v>
      </c>
      <c r="B4120" s="243" t="s">
        <v>409</v>
      </c>
      <c r="C4120" s="53"/>
      <c r="D4120" s="244" t="s">
        <v>390</v>
      </c>
      <c r="E4120" s="53"/>
      <c r="F4120" s="53"/>
      <c r="G4120" s="190" t="s">
        <v>19</v>
      </c>
      <c r="H4120" s="28">
        <v>1.0</v>
      </c>
      <c r="I4120" s="190" t="s">
        <v>7</v>
      </c>
      <c r="J4120" s="191"/>
      <c r="K4120" s="190" t="s">
        <v>7</v>
      </c>
      <c r="L4120" s="191"/>
      <c r="M4120" s="53"/>
      <c r="N4120" s="53"/>
      <c r="O4120" s="53"/>
    </row>
    <row r="4121">
      <c r="A4121" s="167" t="s">
        <v>600</v>
      </c>
      <c r="B4121" s="243" t="s">
        <v>409</v>
      </c>
      <c r="C4121" s="53"/>
      <c r="D4121" s="244" t="s">
        <v>390</v>
      </c>
      <c r="E4121" s="53"/>
      <c r="F4121" s="53"/>
      <c r="G4121" s="190" t="s">
        <v>20</v>
      </c>
      <c r="H4121" s="28">
        <v>1.0</v>
      </c>
      <c r="I4121" s="190" t="s">
        <v>7</v>
      </c>
      <c r="J4121" s="191"/>
      <c r="K4121" s="190" t="s">
        <v>7</v>
      </c>
      <c r="L4121" s="191"/>
      <c r="M4121" s="53"/>
      <c r="N4121" s="53"/>
      <c r="O4121" s="53"/>
    </row>
    <row r="4122">
      <c r="A4122" s="167" t="s">
        <v>600</v>
      </c>
      <c r="B4122" s="243" t="s">
        <v>410</v>
      </c>
      <c r="C4122" s="53"/>
      <c r="D4122" s="244" t="s">
        <v>390</v>
      </c>
      <c r="E4122" s="53"/>
      <c r="F4122" s="53"/>
      <c r="G4122" s="190" t="s">
        <v>21</v>
      </c>
      <c r="H4122" s="28">
        <v>1.0</v>
      </c>
      <c r="I4122" s="243" t="s">
        <v>4</v>
      </c>
      <c r="J4122" s="192">
        <v>110.0</v>
      </c>
      <c r="K4122" s="243" t="s">
        <v>4</v>
      </c>
      <c r="L4122" s="192">
        <v>110.0</v>
      </c>
      <c r="M4122" s="53"/>
      <c r="N4122" s="53"/>
      <c r="O4122" s="53"/>
    </row>
    <row r="4123">
      <c r="A4123" s="167" t="s">
        <v>600</v>
      </c>
      <c r="B4123" s="243" t="s">
        <v>410</v>
      </c>
      <c r="C4123" s="53"/>
      <c r="D4123" s="244" t="s">
        <v>390</v>
      </c>
      <c r="E4123" s="53"/>
      <c r="F4123" s="53"/>
      <c r="G4123" s="190" t="s">
        <v>13</v>
      </c>
      <c r="H4123" s="28">
        <v>1.0</v>
      </c>
      <c r="I4123" s="190" t="s">
        <v>4</v>
      </c>
      <c r="J4123" s="191"/>
      <c r="K4123" s="190" t="s">
        <v>4</v>
      </c>
      <c r="L4123" s="191"/>
      <c r="M4123" s="53"/>
      <c r="N4123" s="53"/>
      <c r="O4123" s="53"/>
    </row>
    <row r="4124">
      <c r="A4124" s="167" t="s">
        <v>600</v>
      </c>
      <c r="B4124" s="243" t="s">
        <v>410</v>
      </c>
      <c r="C4124" s="53"/>
      <c r="D4124" s="244" t="s">
        <v>390</v>
      </c>
      <c r="E4124" s="53"/>
      <c r="F4124" s="53"/>
      <c r="G4124" s="190" t="s">
        <v>14</v>
      </c>
      <c r="H4124" s="28">
        <v>1.0</v>
      </c>
      <c r="I4124" s="190" t="s">
        <v>4</v>
      </c>
      <c r="J4124" s="191"/>
      <c r="K4124" s="190" t="s">
        <v>4</v>
      </c>
      <c r="L4124" s="191"/>
      <c r="M4124" s="53"/>
      <c r="N4124" s="53"/>
      <c r="O4124" s="53"/>
    </row>
    <row r="4125">
      <c r="A4125" s="167" t="s">
        <v>600</v>
      </c>
      <c r="B4125" s="243" t="s">
        <v>410</v>
      </c>
      <c r="C4125" s="53"/>
      <c r="D4125" s="244" t="s">
        <v>390</v>
      </c>
      <c r="E4125" s="53"/>
      <c r="F4125" s="53"/>
      <c r="G4125" s="190" t="s">
        <v>15</v>
      </c>
      <c r="H4125" s="28">
        <v>1.0</v>
      </c>
      <c r="I4125" s="190" t="s">
        <v>4</v>
      </c>
      <c r="J4125" s="191"/>
      <c r="K4125" s="190" t="s">
        <v>4</v>
      </c>
      <c r="L4125" s="191"/>
      <c r="M4125" s="53"/>
      <c r="N4125" s="53"/>
      <c r="O4125" s="53"/>
    </row>
    <row r="4126">
      <c r="A4126" s="167" t="s">
        <v>600</v>
      </c>
      <c r="B4126" s="243" t="s">
        <v>410</v>
      </c>
      <c r="C4126" s="53"/>
      <c r="D4126" s="244" t="s">
        <v>390</v>
      </c>
      <c r="E4126" s="53"/>
      <c r="F4126" s="53"/>
      <c r="G4126" s="190" t="s">
        <v>16</v>
      </c>
      <c r="H4126" s="28">
        <v>1.0</v>
      </c>
      <c r="I4126" s="190" t="s">
        <v>4</v>
      </c>
      <c r="J4126" s="191"/>
      <c r="K4126" s="190" t="s">
        <v>4</v>
      </c>
      <c r="L4126" s="191"/>
      <c r="M4126" s="53"/>
      <c r="N4126" s="53"/>
      <c r="O4126" s="53"/>
    </row>
    <row r="4127">
      <c r="A4127" s="167" t="s">
        <v>600</v>
      </c>
      <c r="B4127" s="243" t="s">
        <v>410</v>
      </c>
      <c r="C4127" s="53"/>
      <c r="D4127" s="244" t="s">
        <v>390</v>
      </c>
      <c r="E4127" s="53"/>
      <c r="F4127" s="53"/>
      <c r="G4127" s="190" t="s">
        <v>17</v>
      </c>
      <c r="H4127" s="28">
        <v>1.0</v>
      </c>
      <c r="I4127" s="190" t="s">
        <v>4</v>
      </c>
      <c r="J4127" s="191"/>
      <c r="K4127" s="190" t="s">
        <v>4</v>
      </c>
      <c r="L4127" s="191"/>
      <c r="M4127" s="53"/>
      <c r="N4127" s="53"/>
      <c r="O4127" s="53"/>
    </row>
    <row r="4128">
      <c r="A4128" s="167" t="s">
        <v>600</v>
      </c>
      <c r="B4128" s="243" t="s">
        <v>410</v>
      </c>
      <c r="C4128" s="53"/>
      <c r="D4128" s="244" t="s">
        <v>390</v>
      </c>
      <c r="E4128" s="53"/>
      <c r="F4128" s="53"/>
      <c r="G4128" s="190" t="s">
        <v>18</v>
      </c>
      <c r="H4128" s="28">
        <v>1.0</v>
      </c>
      <c r="I4128" s="190" t="s">
        <v>4</v>
      </c>
      <c r="J4128" s="191"/>
      <c r="K4128" s="190" t="s">
        <v>4</v>
      </c>
      <c r="L4128" s="191"/>
      <c r="M4128" s="53"/>
      <c r="N4128" s="53"/>
      <c r="O4128" s="53"/>
    </row>
    <row r="4129">
      <c r="A4129" s="167" t="s">
        <v>600</v>
      </c>
      <c r="B4129" s="243" t="s">
        <v>410</v>
      </c>
      <c r="C4129" s="53"/>
      <c r="D4129" s="244" t="s">
        <v>390</v>
      </c>
      <c r="E4129" s="53"/>
      <c r="F4129" s="53"/>
      <c r="G4129" s="190" t="s">
        <v>19</v>
      </c>
      <c r="H4129" s="28">
        <v>1.0</v>
      </c>
      <c r="I4129" s="190" t="s">
        <v>4</v>
      </c>
      <c r="J4129" s="191"/>
      <c r="K4129" s="190" t="s">
        <v>4</v>
      </c>
      <c r="L4129" s="191"/>
      <c r="M4129" s="53"/>
      <c r="N4129" s="53"/>
      <c r="O4129" s="53"/>
    </row>
    <row r="4130">
      <c r="A4130" s="167" t="s">
        <v>600</v>
      </c>
      <c r="B4130" s="243" t="s">
        <v>410</v>
      </c>
      <c r="C4130" s="53"/>
      <c r="D4130" s="244" t="s">
        <v>390</v>
      </c>
      <c r="E4130" s="53"/>
      <c r="F4130" s="53"/>
      <c r="G4130" s="190" t="s">
        <v>20</v>
      </c>
      <c r="H4130" s="28">
        <v>1.0</v>
      </c>
      <c r="I4130" s="190" t="s">
        <v>4</v>
      </c>
      <c r="J4130" s="191"/>
      <c r="K4130" s="190" t="s">
        <v>4</v>
      </c>
      <c r="L4130" s="191"/>
      <c r="M4130" s="53"/>
      <c r="N4130" s="53"/>
      <c r="O4130" s="53"/>
    </row>
    <row r="4131">
      <c r="A4131" s="167" t="s">
        <v>600</v>
      </c>
      <c r="B4131" s="243" t="s">
        <v>410</v>
      </c>
      <c r="C4131" s="53"/>
      <c r="D4131" s="244" t="s">
        <v>390</v>
      </c>
      <c r="E4131" s="53"/>
      <c r="F4131" s="53"/>
      <c r="G4131" s="190" t="s">
        <v>21</v>
      </c>
      <c r="H4131" s="28">
        <v>1.0</v>
      </c>
      <c r="I4131" s="190" t="s">
        <v>7</v>
      </c>
      <c r="J4131" s="191">
        <v>580.0</v>
      </c>
      <c r="K4131" s="190" t="s">
        <v>7</v>
      </c>
      <c r="L4131" s="191">
        <v>580.0</v>
      </c>
      <c r="M4131" s="53"/>
      <c r="N4131" s="53"/>
      <c r="O4131" s="53"/>
    </row>
    <row r="4132">
      <c r="A4132" s="167" t="s">
        <v>600</v>
      </c>
      <c r="B4132" s="243" t="s">
        <v>410</v>
      </c>
      <c r="C4132" s="53"/>
      <c r="D4132" s="244" t="s">
        <v>390</v>
      </c>
      <c r="E4132" s="53"/>
      <c r="F4132" s="53"/>
      <c r="G4132" s="190" t="s">
        <v>13</v>
      </c>
      <c r="H4132" s="28">
        <v>1.0</v>
      </c>
      <c r="I4132" s="190" t="s">
        <v>7</v>
      </c>
      <c r="J4132" s="191"/>
      <c r="K4132" s="190" t="s">
        <v>7</v>
      </c>
      <c r="L4132" s="191"/>
      <c r="M4132" s="53"/>
      <c r="N4132" s="53"/>
      <c r="O4132" s="53"/>
    </row>
    <row r="4133">
      <c r="A4133" s="167" t="s">
        <v>600</v>
      </c>
      <c r="B4133" s="243" t="s">
        <v>410</v>
      </c>
      <c r="C4133" s="53"/>
      <c r="D4133" s="244" t="s">
        <v>390</v>
      </c>
      <c r="E4133" s="53"/>
      <c r="F4133" s="53"/>
      <c r="G4133" s="190" t="s">
        <v>14</v>
      </c>
      <c r="H4133" s="28">
        <v>1.0</v>
      </c>
      <c r="I4133" s="190" t="s">
        <v>7</v>
      </c>
      <c r="J4133" s="191"/>
      <c r="K4133" s="190" t="s">
        <v>7</v>
      </c>
      <c r="L4133" s="191"/>
      <c r="M4133" s="53"/>
      <c r="N4133" s="53"/>
      <c r="O4133" s="53"/>
    </row>
    <row r="4134">
      <c r="A4134" s="167" t="s">
        <v>600</v>
      </c>
      <c r="B4134" s="243" t="s">
        <v>410</v>
      </c>
      <c r="C4134" s="53"/>
      <c r="D4134" s="244" t="s">
        <v>390</v>
      </c>
      <c r="E4134" s="53"/>
      <c r="F4134" s="53"/>
      <c r="G4134" s="190" t="s">
        <v>15</v>
      </c>
      <c r="H4134" s="28">
        <v>1.0</v>
      </c>
      <c r="I4134" s="190" t="s">
        <v>7</v>
      </c>
      <c r="J4134" s="191"/>
      <c r="K4134" s="190" t="s">
        <v>7</v>
      </c>
      <c r="L4134" s="191"/>
      <c r="M4134" s="53"/>
      <c r="N4134" s="53"/>
      <c r="O4134" s="53"/>
    </row>
    <row r="4135">
      <c r="A4135" s="167" t="s">
        <v>600</v>
      </c>
      <c r="B4135" s="243" t="s">
        <v>410</v>
      </c>
      <c r="C4135" s="53"/>
      <c r="D4135" s="244" t="s">
        <v>390</v>
      </c>
      <c r="E4135" s="53"/>
      <c r="F4135" s="53"/>
      <c r="G4135" s="190" t="s">
        <v>16</v>
      </c>
      <c r="H4135" s="28">
        <v>1.0</v>
      </c>
      <c r="I4135" s="190" t="s">
        <v>7</v>
      </c>
      <c r="J4135" s="191"/>
      <c r="K4135" s="190" t="s">
        <v>7</v>
      </c>
      <c r="L4135" s="191"/>
      <c r="M4135" s="53"/>
      <c r="N4135" s="53"/>
      <c r="O4135" s="53"/>
    </row>
    <row r="4136">
      <c r="A4136" s="167" t="s">
        <v>600</v>
      </c>
      <c r="B4136" s="243" t="s">
        <v>410</v>
      </c>
      <c r="C4136" s="53"/>
      <c r="D4136" s="244" t="s">
        <v>390</v>
      </c>
      <c r="E4136" s="53"/>
      <c r="F4136" s="53"/>
      <c r="G4136" s="190" t="s">
        <v>17</v>
      </c>
      <c r="H4136" s="28">
        <v>1.0</v>
      </c>
      <c r="I4136" s="190" t="s">
        <v>7</v>
      </c>
      <c r="J4136" s="191"/>
      <c r="K4136" s="190" t="s">
        <v>7</v>
      </c>
      <c r="L4136" s="191"/>
      <c r="M4136" s="53"/>
      <c r="N4136" s="53"/>
      <c r="O4136" s="53"/>
    </row>
    <row r="4137">
      <c r="A4137" s="167" t="s">
        <v>600</v>
      </c>
      <c r="B4137" s="243" t="s">
        <v>410</v>
      </c>
      <c r="C4137" s="53"/>
      <c r="D4137" s="244" t="s">
        <v>390</v>
      </c>
      <c r="E4137" s="53"/>
      <c r="F4137" s="53"/>
      <c r="G4137" s="190" t="s">
        <v>18</v>
      </c>
      <c r="H4137" s="28">
        <v>1.0</v>
      </c>
      <c r="I4137" s="190" t="s">
        <v>7</v>
      </c>
      <c r="J4137" s="191"/>
      <c r="K4137" s="190" t="s">
        <v>7</v>
      </c>
      <c r="L4137" s="191"/>
      <c r="M4137" s="53"/>
      <c r="N4137" s="53"/>
      <c r="O4137" s="53"/>
    </row>
    <row r="4138">
      <c r="A4138" s="167" t="s">
        <v>600</v>
      </c>
      <c r="B4138" s="243" t="s">
        <v>410</v>
      </c>
      <c r="C4138" s="53"/>
      <c r="D4138" s="244" t="s">
        <v>390</v>
      </c>
      <c r="E4138" s="53"/>
      <c r="F4138" s="53"/>
      <c r="G4138" s="190" t="s">
        <v>19</v>
      </c>
      <c r="H4138" s="28">
        <v>1.0</v>
      </c>
      <c r="I4138" s="190" t="s">
        <v>7</v>
      </c>
      <c r="J4138" s="191"/>
      <c r="K4138" s="190" t="s">
        <v>7</v>
      </c>
      <c r="L4138" s="191"/>
      <c r="M4138" s="53"/>
      <c r="N4138" s="53"/>
      <c r="O4138" s="53"/>
    </row>
    <row r="4139">
      <c r="A4139" s="167" t="s">
        <v>600</v>
      </c>
      <c r="B4139" s="243" t="s">
        <v>410</v>
      </c>
      <c r="C4139" s="53"/>
      <c r="D4139" s="244" t="s">
        <v>390</v>
      </c>
      <c r="E4139" s="53"/>
      <c r="F4139" s="53"/>
      <c r="G4139" s="190" t="s">
        <v>20</v>
      </c>
      <c r="H4139" s="28">
        <v>1.0</v>
      </c>
      <c r="I4139" s="190" t="s">
        <v>7</v>
      </c>
      <c r="J4139" s="191"/>
      <c r="K4139" s="190" t="s">
        <v>7</v>
      </c>
      <c r="L4139" s="191"/>
      <c r="M4139" s="53"/>
      <c r="N4139" s="53"/>
      <c r="O4139" s="53"/>
    </row>
    <row r="4140">
      <c r="A4140" s="167" t="s">
        <v>600</v>
      </c>
      <c r="B4140" s="243" t="s">
        <v>411</v>
      </c>
      <c r="C4140" s="53"/>
      <c r="D4140" s="244" t="s">
        <v>390</v>
      </c>
      <c r="E4140" s="53"/>
      <c r="F4140" s="53"/>
      <c r="G4140" s="190" t="s">
        <v>21</v>
      </c>
      <c r="H4140" s="28">
        <v>1.0</v>
      </c>
      <c r="I4140" s="243" t="s">
        <v>4</v>
      </c>
      <c r="J4140" s="192">
        <v>0.0</v>
      </c>
      <c r="K4140" s="243" t="s">
        <v>4</v>
      </c>
      <c r="L4140" s="192">
        <v>0.0</v>
      </c>
      <c r="M4140" s="53"/>
      <c r="N4140" s="53"/>
      <c r="O4140" s="53"/>
    </row>
    <row r="4141">
      <c r="A4141" s="167" t="s">
        <v>600</v>
      </c>
      <c r="B4141" s="243" t="s">
        <v>411</v>
      </c>
      <c r="C4141" s="53"/>
      <c r="D4141" s="244" t="s">
        <v>390</v>
      </c>
      <c r="E4141" s="53"/>
      <c r="F4141" s="53"/>
      <c r="G4141" s="190" t="s">
        <v>13</v>
      </c>
      <c r="H4141" s="28">
        <v>1.0</v>
      </c>
      <c r="I4141" s="190" t="s">
        <v>4</v>
      </c>
      <c r="J4141" s="191"/>
      <c r="K4141" s="190" t="s">
        <v>4</v>
      </c>
      <c r="L4141" s="191"/>
      <c r="M4141" s="53"/>
      <c r="N4141" s="53"/>
      <c r="O4141" s="53"/>
    </row>
    <row r="4142">
      <c r="A4142" s="167" t="s">
        <v>600</v>
      </c>
      <c r="B4142" s="243" t="s">
        <v>411</v>
      </c>
      <c r="C4142" s="53"/>
      <c r="D4142" s="244" t="s">
        <v>390</v>
      </c>
      <c r="E4142" s="53"/>
      <c r="F4142" s="53"/>
      <c r="G4142" s="190" t="s">
        <v>14</v>
      </c>
      <c r="H4142" s="28">
        <v>1.0</v>
      </c>
      <c r="I4142" s="190" t="s">
        <v>4</v>
      </c>
      <c r="J4142" s="191"/>
      <c r="K4142" s="190" t="s">
        <v>4</v>
      </c>
      <c r="L4142" s="191"/>
      <c r="M4142" s="53"/>
      <c r="N4142" s="53"/>
      <c r="O4142" s="53"/>
    </row>
    <row r="4143">
      <c r="A4143" s="167" t="s">
        <v>600</v>
      </c>
      <c r="B4143" s="243" t="s">
        <v>411</v>
      </c>
      <c r="C4143" s="53"/>
      <c r="D4143" s="244" t="s">
        <v>390</v>
      </c>
      <c r="E4143" s="53"/>
      <c r="F4143" s="53"/>
      <c r="G4143" s="190" t="s">
        <v>15</v>
      </c>
      <c r="H4143" s="28">
        <v>1.0</v>
      </c>
      <c r="I4143" s="190" t="s">
        <v>4</v>
      </c>
      <c r="J4143" s="191"/>
      <c r="K4143" s="190" t="s">
        <v>4</v>
      </c>
      <c r="L4143" s="191"/>
      <c r="M4143" s="53"/>
      <c r="N4143" s="53"/>
      <c r="O4143" s="53"/>
    </row>
    <row r="4144">
      <c r="A4144" s="167" t="s">
        <v>600</v>
      </c>
      <c r="B4144" s="243" t="s">
        <v>411</v>
      </c>
      <c r="C4144" s="53"/>
      <c r="D4144" s="244" t="s">
        <v>390</v>
      </c>
      <c r="E4144" s="53"/>
      <c r="F4144" s="53"/>
      <c r="G4144" s="190" t="s">
        <v>16</v>
      </c>
      <c r="H4144" s="28">
        <v>1.0</v>
      </c>
      <c r="I4144" s="190" t="s">
        <v>4</v>
      </c>
      <c r="J4144" s="191"/>
      <c r="K4144" s="190" t="s">
        <v>4</v>
      </c>
      <c r="L4144" s="191"/>
      <c r="M4144" s="53"/>
      <c r="N4144" s="53"/>
      <c r="O4144" s="53"/>
    </row>
    <row r="4145">
      <c r="A4145" s="167" t="s">
        <v>600</v>
      </c>
      <c r="B4145" s="243" t="s">
        <v>411</v>
      </c>
      <c r="C4145" s="53"/>
      <c r="D4145" s="244" t="s">
        <v>390</v>
      </c>
      <c r="E4145" s="53"/>
      <c r="F4145" s="53"/>
      <c r="G4145" s="190" t="s">
        <v>17</v>
      </c>
      <c r="H4145" s="28">
        <v>1.0</v>
      </c>
      <c r="I4145" s="190" t="s">
        <v>4</v>
      </c>
      <c r="J4145" s="191"/>
      <c r="K4145" s="190" t="s">
        <v>4</v>
      </c>
      <c r="L4145" s="191"/>
      <c r="M4145" s="53"/>
      <c r="N4145" s="53"/>
      <c r="O4145" s="53"/>
    </row>
    <row r="4146">
      <c r="A4146" s="167" t="s">
        <v>600</v>
      </c>
      <c r="B4146" s="243" t="s">
        <v>411</v>
      </c>
      <c r="C4146" s="53"/>
      <c r="D4146" s="244" t="s">
        <v>390</v>
      </c>
      <c r="E4146" s="53"/>
      <c r="F4146" s="53"/>
      <c r="G4146" s="190" t="s">
        <v>18</v>
      </c>
      <c r="H4146" s="28">
        <v>1.0</v>
      </c>
      <c r="I4146" s="190" t="s">
        <v>4</v>
      </c>
      <c r="J4146" s="191"/>
      <c r="K4146" s="190" t="s">
        <v>4</v>
      </c>
      <c r="L4146" s="191"/>
      <c r="M4146" s="53"/>
      <c r="N4146" s="53"/>
      <c r="O4146" s="53"/>
    </row>
    <row r="4147">
      <c r="A4147" s="167" t="s">
        <v>600</v>
      </c>
      <c r="B4147" s="243" t="s">
        <v>411</v>
      </c>
      <c r="C4147" s="53"/>
      <c r="D4147" s="244" t="s">
        <v>390</v>
      </c>
      <c r="E4147" s="53"/>
      <c r="F4147" s="53"/>
      <c r="G4147" s="190" t="s">
        <v>19</v>
      </c>
      <c r="H4147" s="28">
        <v>1.0</v>
      </c>
      <c r="I4147" s="190" t="s">
        <v>4</v>
      </c>
      <c r="J4147" s="191"/>
      <c r="K4147" s="190" t="s">
        <v>4</v>
      </c>
      <c r="L4147" s="191"/>
      <c r="M4147" s="53"/>
      <c r="N4147" s="53"/>
      <c r="O4147" s="53"/>
    </row>
    <row r="4148">
      <c r="A4148" s="167" t="s">
        <v>600</v>
      </c>
      <c r="B4148" s="243" t="s">
        <v>411</v>
      </c>
      <c r="C4148" s="53"/>
      <c r="D4148" s="244" t="s">
        <v>390</v>
      </c>
      <c r="E4148" s="53"/>
      <c r="F4148" s="53"/>
      <c r="G4148" s="190" t="s">
        <v>20</v>
      </c>
      <c r="H4148" s="28">
        <v>1.0</v>
      </c>
      <c r="I4148" s="190" t="s">
        <v>4</v>
      </c>
      <c r="J4148" s="191"/>
      <c r="K4148" s="190" t="s">
        <v>4</v>
      </c>
      <c r="L4148" s="191"/>
      <c r="M4148" s="53"/>
      <c r="N4148" s="53"/>
      <c r="O4148" s="53"/>
    </row>
    <row r="4149">
      <c r="A4149" s="167" t="s">
        <v>600</v>
      </c>
      <c r="B4149" s="243" t="s">
        <v>411</v>
      </c>
      <c r="C4149" s="53"/>
      <c r="D4149" s="244" t="s">
        <v>390</v>
      </c>
      <c r="E4149" s="53"/>
      <c r="F4149" s="53"/>
      <c r="G4149" s="190" t="s">
        <v>21</v>
      </c>
      <c r="H4149" s="28">
        <v>1.0</v>
      </c>
      <c r="I4149" s="190" t="s">
        <v>7</v>
      </c>
      <c r="J4149" s="191"/>
      <c r="K4149" s="190" t="s">
        <v>7</v>
      </c>
      <c r="L4149" s="191"/>
      <c r="M4149" s="53"/>
      <c r="N4149" s="53"/>
      <c r="O4149" s="53"/>
    </row>
    <row r="4150">
      <c r="A4150" s="167" t="s">
        <v>600</v>
      </c>
      <c r="B4150" s="243" t="s">
        <v>411</v>
      </c>
      <c r="C4150" s="53"/>
      <c r="D4150" s="244" t="s">
        <v>390</v>
      </c>
      <c r="E4150" s="53"/>
      <c r="F4150" s="53"/>
      <c r="G4150" s="190" t="s">
        <v>13</v>
      </c>
      <c r="H4150" s="28">
        <v>1.0</v>
      </c>
      <c r="I4150" s="190" t="s">
        <v>7</v>
      </c>
      <c r="J4150" s="191"/>
      <c r="K4150" s="190" t="s">
        <v>7</v>
      </c>
      <c r="L4150" s="191"/>
      <c r="M4150" s="53"/>
      <c r="N4150" s="53"/>
      <c r="O4150" s="53"/>
    </row>
    <row r="4151">
      <c r="A4151" s="167" t="s">
        <v>600</v>
      </c>
      <c r="B4151" s="243" t="s">
        <v>411</v>
      </c>
      <c r="C4151" s="53"/>
      <c r="D4151" s="244" t="s">
        <v>390</v>
      </c>
      <c r="E4151" s="53"/>
      <c r="F4151" s="53"/>
      <c r="G4151" s="190" t="s">
        <v>14</v>
      </c>
      <c r="H4151" s="28">
        <v>1.0</v>
      </c>
      <c r="I4151" s="190" t="s">
        <v>7</v>
      </c>
      <c r="J4151" s="191"/>
      <c r="K4151" s="190" t="s">
        <v>7</v>
      </c>
      <c r="L4151" s="191"/>
      <c r="M4151" s="53"/>
      <c r="N4151" s="53"/>
      <c r="O4151" s="53"/>
    </row>
    <row r="4152">
      <c r="A4152" s="167" t="s">
        <v>600</v>
      </c>
      <c r="B4152" s="243" t="s">
        <v>411</v>
      </c>
      <c r="C4152" s="53"/>
      <c r="D4152" s="244" t="s">
        <v>390</v>
      </c>
      <c r="E4152" s="53"/>
      <c r="F4152" s="53"/>
      <c r="G4152" s="190" t="s">
        <v>15</v>
      </c>
      <c r="H4152" s="28">
        <v>1.0</v>
      </c>
      <c r="I4152" s="190" t="s">
        <v>7</v>
      </c>
      <c r="J4152" s="191">
        <v>781.0</v>
      </c>
      <c r="K4152" s="190" t="s">
        <v>7</v>
      </c>
      <c r="L4152" s="191">
        <v>781.0</v>
      </c>
      <c r="M4152" s="53"/>
      <c r="N4152" s="53"/>
      <c r="O4152" s="53"/>
    </row>
    <row r="4153">
      <c r="A4153" s="167" t="s">
        <v>600</v>
      </c>
      <c r="B4153" s="243" t="s">
        <v>411</v>
      </c>
      <c r="C4153" s="53"/>
      <c r="D4153" s="244" t="s">
        <v>390</v>
      </c>
      <c r="E4153" s="53"/>
      <c r="F4153" s="53"/>
      <c r="G4153" s="190" t="s">
        <v>16</v>
      </c>
      <c r="H4153" s="28">
        <v>1.0</v>
      </c>
      <c r="I4153" s="190" t="s">
        <v>7</v>
      </c>
      <c r="J4153" s="191">
        <v>544.0</v>
      </c>
      <c r="K4153" s="190" t="s">
        <v>7</v>
      </c>
      <c r="L4153" s="191">
        <v>544.0</v>
      </c>
      <c r="M4153" s="53"/>
      <c r="N4153" s="53"/>
      <c r="O4153" s="53"/>
    </row>
    <row r="4154">
      <c r="A4154" s="167" t="s">
        <v>600</v>
      </c>
      <c r="B4154" s="243" t="s">
        <v>411</v>
      </c>
      <c r="C4154" s="53"/>
      <c r="D4154" s="244" t="s">
        <v>390</v>
      </c>
      <c r="E4154" s="53"/>
      <c r="F4154" s="53"/>
      <c r="G4154" s="190" t="s">
        <v>17</v>
      </c>
      <c r="H4154" s="28">
        <v>1.0</v>
      </c>
      <c r="I4154" s="190" t="s">
        <v>7</v>
      </c>
      <c r="J4154" s="191">
        <v>240.0</v>
      </c>
      <c r="K4154" s="190" t="s">
        <v>7</v>
      </c>
      <c r="L4154" s="191">
        <v>240.0</v>
      </c>
      <c r="M4154" s="53"/>
      <c r="N4154" s="53"/>
      <c r="O4154" s="53"/>
    </row>
    <row r="4155">
      <c r="A4155" s="167" t="s">
        <v>600</v>
      </c>
      <c r="B4155" s="243" t="s">
        <v>411</v>
      </c>
      <c r="C4155" s="53"/>
      <c r="D4155" s="244" t="s">
        <v>390</v>
      </c>
      <c r="E4155" s="53"/>
      <c r="F4155" s="53"/>
      <c r="G4155" s="190" t="s">
        <v>18</v>
      </c>
      <c r="H4155" s="28">
        <v>1.0</v>
      </c>
      <c r="I4155" s="190" t="s">
        <v>7</v>
      </c>
      <c r="J4155" s="191">
        <v>132.0</v>
      </c>
      <c r="K4155" s="190" t="s">
        <v>7</v>
      </c>
      <c r="L4155" s="191">
        <v>132.0</v>
      </c>
      <c r="M4155" s="53"/>
      <c r="N4155" s="53"/>
      <c r="O4155" s="53"/>
    </row>
    <row r="4156">
      <c r="A4156" s="167" t="s">
        <v>600</v>
      </c>
      <c r="B4156" s="243" t="s">
        <v>411</v>
      </c>
      <c r="C4156" s="53"/>
      <c r="D4156" s="244" t="s">
        <v>390</v>
      </c>
      <c r="E4156" s="53"/>
      <c r="F4156" s="53"/>
      <c r="G4156" s="190" t="s">
        <v>19</v>
      </c>
      <c r="H4156" s="28">
        <v>1.0</v>
      </c>
      <c r="I4156" s="190" t="s">
        <v>7</v>
      </c>
      <c r="J4156" s="191"/>
      <c r="K4156" s="190" t="s">
        <v>7</v>
      </c>
      <c r="L4156" s="191"/>
      <c r="M4156" s="53"/>
      <c r="N4156" s="53"/>
      <c r="O4156" s="53"/>
    </row>
    <row r="4157">
      <c r="A4157" s="167" t="s">
        <v>600</v>
      </c>
      <c r="B4157" s="243" t="s">
        <v>411</v>
      </c>
      <c r="C4157" s="53"/>
      <c r="D4157" s="244" t="s">
        <v>390</v>
      </c>
      <c r="E4157" s="53"/>
      <c r="F4157" s="53"/>
      <c r="G4157" s="190" t="s">
        <v>20</v>
      </c>
      <c r="H4157" s="28">
        <v>1.0</v>
      </c>
      <c r="I4157" s="190" t="s">
        <v>7</v>
      </c>
      <c r="J4157" s="191"/>
      <c r="K4157" s="190" t="s">
        <v>7</v>
      </c>
      <c r="L4157" s="191"/>
      <c r="M4157" s="53"/>
      <c r="N4157" s="53"/>
      <c r="O4157" s="53"/>
    </row>
    <row r="4158">
      <c r="A4158" s="167" t="s">
        <v>600</v>
      </c>
      <c r="B4158" s="243" t="s">
        <v>412</v>
      </c>
      <c r="C4158" s="53"/>
      <c r="D4158" s="244" t="s">
        <v>390</v>
      </c>
      <c r="E4158" s="53"/>
      <c r="F4158" s="53"/>
      <c r="G4158" s="190" t="s">
        <v>21</v>
      </c>
      <c r="H4158" s="28">
        <v>1.0</v>
      </c>
      <c r="I4158" s="243" t="s">
        <v>4</v>
      </c>
      <c r="J4158" s="192"/>
      <c r="K4158" s="243" t="s">
        <v>4</v>
      </c>
      <c r="L4158" s="192"/>
      <c r="M4158" s="53"/>
      <c r="N4158" s="53"/>
      <c r="O4158" s="53"/>
    </row>
    <row r="4159">
      <c r="A4159" s="167" t="s">
        <v>600</v>
      </c>
      <c r="B4159" s="243" t="s">
        <v>412</v>
      </c>
      <c r="C4159" s="53"/>
      <c r="D4159" s="244" t="s">
        <v>390</v>
      </c>
      <c r="E4159" s="53"/>
      <c r="F4159" s="53"/>
      <c r="G4159" s="190" t="s">
        <v>13</v>
      </c>
      <c r="H4159" s="28">
        <v>1.0</v>
      </c>
      <c r="I4159" s="190" t="s">
        <v>4</v>
      </c>
      <c r="J4159" s="191"/>
      <c r="K4159" s="190" t="s">
        <v>4</v>
      </c>
      <c r="L4159" s="191"/>
      <c r="M4159" s="53"/>
      <c r="N4159" s="53"/>
      <c r="O4159" s="53"/>
    </row>
    <row r="4160">
      <c r="A4160" s="167" t="s">
        <v>600</v>
      </c>
      <c r="B4160" s="243" t="s">
        <v>412</v>
      </c>
      <c r="C4160" s="53"/>
      <c r="D4160" s="244" t="s">
        <v>390</v>
      </c>
      <c r="E4160" s="53"/>
      <c r="F4160" s="53"/>
      <c r="G4160" s="190" t="s">
        <v>14</v>
      </c>
      <c r="H4160" s="28">
        <v>1.0</v>
      </c>
      <c r="I4160" s="190" t="s">
        <v>4</v>
      </c>
      <c r="J4160" s="191"/>
      <c r="K4160" s="190" t="s">
        <v>4</v>
      </c>
      <c r="L4160" s="191"/>
      <c r="M4160" s="53"/>
      <c r="N4160" s="53"/>
      <c r="O4160" s="53"/>
    </row>
    <row r="4161">
      <c r="A4161" s="167" t="s">
        <v>600</v>
      </c>
      <c r="B4161" s="243" t="s">
        <v>412</v>
      </c>
      <c r="C4161" s="53"/>
      <c r="D4161" s="244" t="s">
        <v>390</v>
      </c>
      <c r="E4161" s="53"/>
      <c r="F4161" s="53"/>
      <c r="G4161" s="190" t="s">
        <v>15</v>
      </c>
      <c r="H4161" s="28">
        <v>1.0</v>
      </c>
      <c r="I4161" s="190" t="s">
        <v>4</v>
      </c>
      <c r="J4161" s="191"/>
      <c r="K4161" s="190" t="s">
        <v>4</v>
      </c>
      <c r="L4161" s="191"/>
      <c r="M4161" s="53"/>
      <c r="N4161" s="53"/>
      <c r="O4161" s="53"/>
    </row>
    <row r="4162">
      <c r="A4162" s="167" t="s">
        <v>600</v>
      </c>
      <c r="B4162" s="243" t="s">
        <v>412</v>
      </c>
      <c r="C4162" s="53"/>
      <c r="D4162" s="244" t="s">
        <v>390</v>
      </c>
      <c r="E4162" s="53"/>
      <c r="F4162" s="53"/>
      <c r="G4162" s="190" t="s">
        <v>16</v>
      </c>
      <c r="H4162" s="28">
        <v>1.0</v>
      </c>
      <c r="I4162" s="190" t="s">
        <v>4</v>
      </c>
      <c r="J4162" s="191"/>
      <c r="K4162" s="190" t="s">
        <v>4</v>
      </c>
      <c r="L4162" s="191"/>
      <c r="M4162" s="53"/>
      <c r="N4162" s="53"/>
      <c r="O4162" s="53"/>
    </row>
    <row r="4163">
      <c r="A4163" s="167" t="s">
        <v>600</v>
      </c>
      <c r="B4163" s="243" t="s">
        <v>412</v>
      </c>
      <c r="C4163" s="53"/>
      <c r="D4163" s="244" t="s">
        <v>390</v>
      </c>
      <c r="E4163" s="53"/>
      <c r="F4163" s="53"/>
      <c r="G4163" s="190" t="s">
        <v>17</v>
      </c>
      <c r="H4163" s="28">
        <v>1.0</v>
      </c>
      <c r="I4163" s="190" t="s">
        <v>4</v>
      </c>
      <c r="J4163" s="191"/>
      <c r="K4163" s="190" t="s">
        <v>4</v>
      </c>
      <c r="L4163" s="191"/>
      <c r="M4163" s="53"/>
      <c r="N4163" s="53"/>
      <c r="O4163" s="53"/>
    </row>
    <row r="4164">
      <c r="A4164" s="167" t="s">
        <v>600</v>
      </c>
      <c r="B4164" s="243" t="s">
        <v>412</v>
      </c>
      <c r="C4164" s="53"/>
      <c r="D4164" s="244" t="s">
        <v>390</v>
      </c>
      <c r="E4164" s="53"/>
      <c r="F4164" s="53"/>
      <c r="G4164" s="190" t="s">
        <v>18</v>
      </c>
      <c r="H4164" s="28">
        <v>1.0</v>
      </c>
      <c r="I4164" s="190" t="s">
        <v>4</v>
      </c>
      <c r="J4164" s="191"/>
      <c r="K4164" s="190" t="s">
        <v>4</v>
      </c>
      <c r="L4164" s="191"/>
      <c r="M4164" s="53"/>
      <c r="N4164" s="53"/>
      <c r="O4164" s="53"/>
    </row>
    <row r="4165">
      <c r="A4165" s="167" t="s">
        <v>600</v>
      </c>
      <c r="B4165" s="243" t="s">
        <v>412</v>
      </c>
      <c r="C4165" s="53"/>
      <c r="D4165" s="244" t="s">
        <v>390</v>
      </c>
      <c r="E4165" s="53"/>
      <c r="F4165" s="53"/>
      <c r="G4165" s="190" t="s">
        <v>19</v>
      </c>
      <c r="H4165" s="28">
        <v>1.0</v>
      </c>
      <c r="I4165" s="190" t="s">
        <v>4</v>
      </c>
      <c r="J4165" s="191"/>
      <c r="K4165" s="190" t="s">
        <v>4</v>
      </c>
      <c r="L4165" s="191"/>
      <c r="M4165" s="53"/>
      <c r="N4165" s="53"/>
      <c r="O4165" s="53"/>
    </row>
    <row r="4166">
      <c r="A4166" s="167" t="s">
        <v>600</v>
      </c>
      <c r="B4166" s="243" t="s">
        <v>412</v>
      </c>
      <c r="C4166" s="53"/>
      <c r="D4166" s="244" t="s">
        <v>390</v>
      </c>
      <c r="E4166" s="53"/>
      <c r="F4166" s="53"/>
      <c r="G4166" s="190" t="s">
        <v>20</v>
      </c>
      <c r="H4166" s="28">
        <v>1.0</v>
      </c>
      <c r="I4166" s="190" t="s">
        <v>4</v>
      </c>
      <c r="J4166" s="191"/>
      <c r="K4166" s="190" t="s">
        <v>4</v>
      </c>
      <c r="L4166" s="191"/>
      <c r="M4166" s="53"/>
      <c r="N4166" s="53"/>
      <c r="O4166" s="53"/>
    </row>
    <row r="4167">
      <c r="A4167" s="167" t="s">
        <v>600</v>
      </c>
      <c r="B4167" s="243" t="s">
        <v>412</v>
      </c>
      <c r="C4167" s="53"/>
      <c r="D4167" s="244" t="s">
        <v>390</v>
      </c>
      <c r="E4167" s="53"/>
      <c r="F4167" s="53"/>
      <c r="G4167" s="190" t="s">
        <v>21</v>
      </c>
      <c r="H4167" s="28">
        <v>1.0</v>
      </c>
      <c r="I4167" s="190" t="s">
        <v>7</v>
      </c>
      <c r="J4167" s="191"/>
      <c r="K4167" s="190" t="s">
        <v>7</v>
      </c>
      <c r="L4167" s="191"/>
      <c r="M4167" s="53"/>
      <c r="N4167" s="53"/>
      <c r="O4167" s="53"/>
    </row>
    <row r="4168">
      <c r="A4168" s="167" t="s">
        <v>600</v>
      </c>
      <c r="B4168" s="243" t="s">
        <v>412</v>
      </c>
      <c r="C4168" s="53"/>
      <c r="D4168" s="244" t="s">
        <v>390</v>
      </c>
      <c r="E4168" s="53"/>
      <c r="F4168" s="53"/>
      <c r="G4168" s="190" t="s">
        <v>13</v>
      </c>
      <c r="H4168" s="28">
        <v>1.0</v>
      </c>
      <c r="I4168" s="190" t="s">
        <v>7</v>
      </c>
      <c r="J4168" s="191"/>
      <c r="K4168" s="190" t="s">
        <v>7</v>
      </c>
      <c r="L4168" s="191"/>
      <c r="M4168" s="53"/>
      <c r="N4168" s="53"/>
      <c r="O4168" s="53"/>
    </row>
    <row r="4169">
      <c r="A4169" s="167" t="s">
        <v>600</v>
      </c>
      <c r="B4169" s="243" t="s">
        <v>412</v>
      </c>
      <c r="C4169" s="53"/>
      <c r="D4169" s="244" t="s">
        <v>390</v>
      </c>
      <c r="E4169" s="53"/>
      <c r="F4169" s="53"/>
      <c r="G4169" s="190" t="s">
        <v>14</v>
      </c>
      <c r="H4169" s="28">
        <v>1.0</v>
      </c>
      <c r="I4169" s="190" t="s">
        <v>7</v>
      </c>
      <c r="J4169" s="191"/>
      <c r="K4169" s="190" t="s">
        <v>7</v>
      </c>
      <c r="L4169" s="191"/>
      <c r="M4169" s="53"/>
      <c r="N4169" s="53"/>
      <c r="O4169" s="53"/>
    </row>
    <row r="4170">
      <c r="A4170" s="167" t="s">
        <v>600</v>
      </c>
      <c r="B4170" s="243" t="s">
        <v>412</v>
      </c>
      <c r="C4170" s="53"/>
      <c r="D4170" s="244" t="s">
        <v>390</v>
      </c>
      <c r="E4170" s="53"/>
      <c r="F4170" s="53"/>
      <c r="G4170" s="190" t="s">
        <v>15</v>
      </c>
      <c r="H4170" s="28">
        <v>1.0</v>
      </c>
      <c r="I4170" s="190" t="s">
        <v>7</v>
      </c>
      <c r="J4170" s="191">
        <v>2200.0</v>
      </c>
      <c r="K4170" s="190" t="s">
        <v>7</v>
      </c>
      <c r="L4170" s="191">
        <v>2200.0</v>
      </c>
      <c r="M4170" s="53"/>
      <c r="N4170" s="53"/>
      <c r="O4170" s="53"/>
    </row>
    <row r="4171">
      <c r="A4171" s="167" t="s">
        <v>600</v>
      </c>
      <c r="B4171" s="243" t="s">
        <v>412</v>
      </c>
      <c r="C4171" s="53"/>
      <c r="D4171" s="244" t="s">
        <v>390</v>
      </c>
      <c r="E4171" s="53"/>
      <c r="F4171" s="53"/>
      <c r="G4171" s="190" t="s">
        <v>16</v>
      </c>
      <c r="H4171" s="28">
        <v>1.0</v>
      </c>
      <c r="I4171" s="190" t="s">
        <v>7</v>
      </c>
      <c r="J4171" s="191">
        <v>4800.0</v>
      </c>
      <c r="K4171" s="190" t="s">
        <v>7</v>
      </c>
      <c r="L4171" s="191">
        <v>4800.0</v>
      </c>
      <c r="M4171" s="53"/>
      <c r="N4171" s="53"/>
      <c r="O4171" s="53"/>
    </row>
    <row r="4172">
      <c r="A4172" s="167" t="s">
        <v>600</v>
      </c>
      <c r="B4172" s="243" t="s">
        <v>412</v>
      </c>
      <c r="C4172" s="53"/>
      <c r="D4172" s="244" t="s">
        <v>390</v>
      </c>
      <c r="E4172" s="53"/>
      <c r="F4172" s="53"/>
      <c r="G4172" s="190" t="s">
        <v>17</v>
      </c>
      <c r="H4172" s="28">
        <v>1.0</v>
      </c>
      <c r="I4172" s="190" t="s">
        <v>7</v>
      </c>
      <c r="J4172" s="191">
        <v>1900.0</v>
      </c>
      <c r="K4172" s="190" t="s">
        <v>7</v>
      </c>
      <c r="L4172" s="191">
        <v>1900.0</v>
      </c>
      <c r="M4172" s="53"/>
      <c r="N4172" s="53"/>
      <c r="O4172" s="53"/>
    </row>
    <row r="4173">
      <c r="A4173" s="167" t="s">
        <v>600</v>
      </c>
      <c r="B4173" s="243" t="s">
        <v>412</v>
      </c>
      <c r="C4173" s="53"/>
      <c r="D4173" s="244" t="s">
        <v>390</v>
      </c>
      <c r="E4173" s="53"/>
      <c r="F4173" s="53"/>
      <c r="G4173" s="190" t="s">
        <v>18</v>
      </c>
      <c r="H4173" s="28">
        <v>1.0</v>
      </c>
      <c r="I4173" s="190" t="s">
        <v>7</v>
      </c>
      <c r="J4173" s="191">
        <v>1900.0</v>
      </c>
      <c r="K4173" s="190" t="s">
        <v>7</v>
      </c>
      <c r="L4173" s="191">
        <v>1900.0</v>
      </c>
      <c r="M4173" s="53"/>
      <c r="N4173" s="53"/>
      <c r="O4173" s="53"/>
    </row>
    <row r="4174">
      <c r="A4174" s="167" t="s">
        <v>600</v>
      </c>
      <c r="B4174" s="243" t="s">
        <v>412</v>
      </c>
      <c r="C4174" s="53"/>
      <c r="D4174" s="244" t="s">
        <v>390</v>
      </c>
      <c r="E4174" s="53"/>
      <c r="F4174" s="53"/>
      <c r="G4174" s="190" t="s">
        <v>19</v>
      </c>
      <c r="H4174" s="28">
        <v>1.0</v>
      </c>
      <c r="I4174" s="190" t="s">
        <v>7</v>
      </c>
      <c r="J4174" s="191"/>
      <c r="K4174" s="190" t="s">
        <v>7</v>
      </c>
      <c r="L4174" s="191"/>
      <c r="M4174" s="53"/>
      <c r="N4174" s="53"/>
      <c r="O4174" s="53"/>
    </row>
    <row r="4175">
      <c r="A4175" s="167" t="s">
        <v>600</v>
      </c>
      <c r="B4175" s="243" t="s">
        <v>412</v>
      </c>
      <c r="C4175" s="53"/>
      <c r="D4175" s="244" t="s">
        <v>390</v>
      </c>
      <c r="E4175" s="53"/>
      <c r="F4175" s="53"/>
      <c r="G4175" s="190" t="s">
        <v>20</v>
      </c>
      <c r="H4175" s="28">
        <v>1.0</v>
      </c>
      <c r="I4175" s="190" t="s">
        <v>7</v>
      </c>
      <c r="J4175" s="191"/>
      <c r="K4175" s="190" t="s">
        <v>7</v>
      </c>
      <c r="L4175" s="191"/>
      <c r="M4175" s="53"/>
      <c r="N4175" s="53"/>
      <c r="O4175" s="53"/>
    </row>
    <row r="4176">
      <c r="A4176" s="167" t="s">
        <v>600</v>
      </c>
      <c r="B4176" s="243" t="s">
        <v>413</v>
      </c>
      <c r="C4176" s="53"/>
      <c r="D4176" s="244" t="s">
        <v>390</v>
      </c>
      <c r="E4176" s="53"/>
      <c r="F4176" s="53"/>
      <c r="G4176" s="190" t="s">
        <v>21</v>
      </c>
      <c r="H4176" s="28">
        <v>1.0</v>
      </c>
      <c r="I4176" s="243" t="s">
        <v>4</v>
      </c>
      <c r="J4176" s="192"/>
      <c r="K4176" s="243" t="s">
        <v>4</v>
      </c>
      <c r="L4176" s="192"/>
      <c r="M4176" s="53"/>
      <c r="N4176" s="53"/>
      <c r="O4176" s="53"/>
    </row>
    <row r="4177">
      <c r="A4177" s="167" t="s">
        <v>600</v>
      </c>
      <c r="B4177" s="243" t="s">
        <v>413</v>
      </c>
      <c r="C4177" s="53"/>
      <c r="D4177" s="244" t="s">
        <v>390</v>
      </c>
      <c r="E4177" s="53"/>
      <c r="F4177" s="53"/>
      <c r="G4177" s="190" t="s">
        <v>13</v>
      </c>
      <c r="H4177" s="28">
        <v>1.0</v>
      </c>
      <c r="I4177" s="190" t="s">
        <v>4</v>
      </c>
      <c r="J4177" s="191"/>
      <c r="K4177" s="190" t="s">
        <v>4</v>
      </c>
      <c r="L4177" s="191"/>
      <c r="M4177" s="53"/>
      <c r="N4177" s="53"/>
      <c r="O4177" s="53"/>
    </row>
    <row r="4178">
      <c r="A4178" s="167" t="s">
        <v>600</v>
      </c>
      <c r="B4178" s="243" t="s">
        <v>413</v>
      </c>
      <c r="C4178" s="53"/>
      <c r="D4178" s="244" t="s">
        <v>390</v>
      </c>
      <c r="E4178" s="53"/>
      <c r="F4178" s="53"/>
      <c r="G4178" s="190" t="s">
        <v>14</v>
      </c>
      <c r="H4178" s="28">
        <v>1.0</v>
      </c>
      <c r="I4178" s="190" t="s">
        <v>4</v>
      </c>
      <c r="J4178" s="191"/>
      <c r="K4178" s="190" t="s">
        <v>4</v>
      </c>
      <c r="L4178" s="191"/>
      <c r="M4178" s="53"/>
      <c r="N4178" s="53"/>
      <c r="O4178" s="53"/>
    </row>
    <row r="4179">
      <c r="A4179" s="167" t="s">
        <v>600</v>
      </c>
      <c r="B4179" s="243" t="s">
        <v>413</v>
      </c>
      <c r="C4179" s="53"/>
      <c r="D4179" s="244" t="s">
        <v>390</v>
      </c>
      <c r="E4179" s="53"/>
      <c r="F4179" s="53"/>
      <c r="G4179" s="190" t="s">
        <v>15</v>
      </c>
      <c r="H4179" s="28">
        <v>1.0</v>
      </c>
      <c r="I4179" s="190" t="s">
        <v>4</v>
      </c>
      <c r="J4179" s="191">
        <v>134.0</v>
      </c>
      <c r="K4179" s="190" t="s">
        <v>4</v>
      </c>
      <c r="L4179" s="191">
        <v>134.0</v>
      </c>
      <c r="M4179" s="53"/>
      <c r="N4179" s="53"/>
      <c r="O4179" s="53"/>
    </row>
    <row r="4180">
      <c r="A4180" s="167" t="s">
        <v>600</v>
      </c>
      <c r="B4180" s="243" t="s">
        <v>413</v>
      </c>
      <c r="C4180" s="53"/>
      <c r="D4180" s="244" t="s">
        <v>390</v>
      </c>
      <c r="E4180" s="53"/>
      <c r="F4180" s="53"/>
      <c r="G4180" s="190" t="s">
        <v>16</v>
      </c>
      <c r="H4180" s="28">
        <v>1.0</v>
      </c>
      <c r="I4180" s="190" t="s">
        <v>4</v>
      </c>
      <c r="J4180" s="191">
        <v>97.0</v>
      </c>
      <c r="K4180" s="190" t="s">
        <v>4</v>
      </c>
      <c r="L4180" s="191">
        <v>97.0</v>
      </c>
      <c r="M4180" s="53"/>
      <c r="N4180" s="53"/>
      <c r="O4180" s="53"/>
    </row>
    <row r="4181">
      <c r="A4181" s="167" t="s">
        <v>600</v>
      </c>
      <c r="B4181" s="243" t="s">
        <v>413</v>
      </c>
      <c r="C4181" s="53"/>
      <c r="D4181" s="244" t="s">
        <v>390</v>
      </c>
      <c r="E4181" s="53"/>
      <c r="F4181" s="53"/>
      <c r="G4181" s="190" t="s">
        <v>17</v>
      </c>
      <c r="H4181" s="28">
        <v>1.0</v>
      </c>
      <c r="I4181" s="190" t="s">
        <v>4</v>
      </c>
      <c r="J4181" s="191">
        <v>140.0</v>
      </c>
      <c r="K4181" s="190" t="s">
        <v>4</v>
      </c>
      <c r="L4181" s="191">
        <v>140.0</v>
      </c>
      <c r="M4181" s="53"/>
      <c r="N4181" s="53"/>
      <c r="O4181" s="53"/>
    </row>
    <row r="4182">
      <c r="A4182" s="167" t="s">
        <v>600</v>
      </c>
      <c r="B4182" s="243" t="s">
        <v>413</v>
      </c>
      <c r="C4182" s="53"/>
      <c r="D4182" s="244" t="s">
        <v>390</v>
      </c>
      <c r="E4182" s="53"/>
      <c r="F4182" s="53"/>
      <c r="G4182" s="190" t="s">
        <v>18</v>
      </c>
      <c r="H4182" s="28">
        <v>1.0</v>
      </c>
      <c r="I4182" s="190" t="s">
        <v>4</v>
      </c>
      <c r="J4182" s="191"/>
      <c r="K4182" s="190" t="s">
        <v>4</v>
      </c>
      <c r="L4182" s="191"/>
      <c r="M4182" s="53"/>
      <c r="N4182" s="53"/>
      <c r="O4182" s="53"/>
    </row>
    <row r="4183">
      <c r="A4183" s="167" t="s">
        <v>600</v>
      </c>
      <c r="B4183" s="243" t="s">
        <v>413</v>
      </c>
      <c r="C4183" s="53"/>
      <c r="D4183" s="244" t="s">
        <v>390</v>
      </c>
      <c r="E4183" s="53"/>
      <c r="F4183" s="53"/>
      <c r="G4183" s="190" t="s">
        <v>19</v>
      </c>
      <c r="H4183" s="28">
        <v>1.0</v>
      </c>
      <c r="I4183" s="190" t="s">
        <v>4</v>
      </c>
      <c r="J4183" s="191"/>
      <c r="K4183" s="190" t="s">
        <v>4</v>
      </c>
      <c r="L4183" s="191"/>
      <c r="M4183" s="53"/>
      <c r="N4183" s="53"/>
      <c r="O4183" s="53"/>
    </row>
    <row r="4184">
      <c r="A4184" s="167" t="s">
        <v>600</v>
      </c>
      <c r="B4184" s="243" t="s">
        <v>413</v>
      </c>
      <c r="C4184" s="53"/>
      <c r="D4184" s="244" t="s">
        <v>390</v>
      </c>
      <c r="E4184" s="53"/>
      <c r="F4184" s="53"/>
      <c r="G4184" s="190" t="s">
        <v>20</v>
      </c>
      <c r="H4184" s="28">
        <v>1.0</v>
      </c>
      <c r="I4184" s="190" t="s">
        <v>4</v>
      </c>
      <c r="J4184" s="191"/>
      <c r="K4184" s="190" t="s">
        <v>4</v>
      </c>
      <c r="L4184" s="191"/>
      <c r="M4184" s="53"/>
      <c r="N4184" s="53"/>
      <c r="O4184" s="53"/>
    </row>
    <row r="4185">
      <c r="A4185" s="167" t="s">
        <v>600</v>
      </c>
      <c r="B4185" s="243" t="s">
        <v>413</v>
      </c>
      <c r="C4185" s="53"/>
      <c r="D4185" s="244" t="s">
        <v>390</v>
      </c>
      <c r="E4185" s="53"/>
      <c r="F4185" s="53"/>
      <c r="G4185" s="190" t="s">
        <v>21</v>
      </c>
      <c r="H4185" s="28">
        <v>1.0</v>
      </c>
      <c r="I4185" s="190" t="s">
        <v>7</v>
      </c>
      <c r="J4185" s="191"/>
      <c r="K4185" s="190" t="s">
        <v>7</v>
      </c>
      <c r="L4185" s="191"/>
      <c r="M4185" s="53"/>
      <c r="N4185" s="53"/>
      <c r="O4185" s="53"/>
    </row>
    <row r="4186">
      <c r="A4186" s="167" t="s">
        <v>600</v>
      </c>
      <c r="B4186" s="243" t="s">
        <v>413</v>
      </c>
      <c r="C4186" s="53"/>
      <c r="D4186" s="244" t="s">
        <v>390</v>
      </c>
      <c r="E4186" s="53"/>
      <c r="F4186" s="53"/>
      <c r="G4186" s="190" t="s">
        <v>13</v>
      </c>
      <c r="H4186" s="28">
        <v>1.0</v>
      </c>
      <c r="I4186" s="190" t="s">
        <v>7</v>
      </c>
      <c r="J4186" s="191"/>
      <c r="K4186" s="190" t="s">
        <v>7</v>
      </c>
      <c r="L4186" s="191"/>
      <c r="M4186" s="53"/>
      <c r="N4186" s="53"/>
      <c r="O4186" s="53"/>
    </row>
    <row r="4187">
      <c r="A4187" s="167" t="s">
        <v>600</v>
      </c>
      <c r="B4187" s="243" t="s">
        <v>413</v>
      </c>
      <c r="C4187" s="53"/>
      <c r="D4187" s="244" t="s">
        <v>390</v>
      </c>
      <c r="E4187" s="53"/>
      <c r="F4187" s="53"/>
      <c r="G4187" s="190" t="s">
        <v>14</v>
      </c>
      <c r="H4187" s="28">
        <v>1.0</v>
      </c>
      <c r="I4187" s="190" t="s">
        <v>7</v>
      </c>
      <c r="J4187" s="191"/>
      <c r="K4187" s="190" t="s">
        <v>7</v>
      </c>
      <c r="L4187" s="191"/>
      <c r="M4187" s="53"/>
      <c r="N4187" s="53"/>
      <c r="O4187" s="53"/>
    </row>
    <row r="4188">
      <c r="A4188" s="167" t="s">
        <v>600</v>
      </c>
      <c r="B4188" s="243" t="s">
        <v>413</v>
      </c>
      <c r="C4188" s="53"/>
      <c r="D4188" s="244" t="s">
        <v>390</v>
      </c>
      <c r="E4188" s="53"/>
      <c r="F4188" s="53"/>
      <c r="G4188" s="190" t="s">
        <v>15</v>
      </c>
      <c r="H4188" s="28">
        <v>1.0</v>
      </c>
      <c r="I4188" s="190" t="s">
        <v>7</v>
      </c>
      <c r="J4188" s="191">
        <v>3500.0</v>
      </c>
      <c r="K4188" s="190" t="s">
        <v>7</v>
      </c>
      <c r="L4188" s="191">
        <v>3500.0</v>
      </c>
      <c r="M4188" s="53"/>
      <c r="N4188" s="53"/>
      <c r="O4188" s="53"/>
    </row>
    <row r="4189">
      <c r="A4189" s="167" t="s">
        <v>600</v>
      </c>
      <c r="B4189" s="243" t="s">
        <v>413</v>
      </c>
      <c r="C4189" s="53"/>
      <c r="D4189" s="244" t="s">
        <v>390</v>
      </c>
      <c r="E4189" s="53"/>
      <c r="F4189" s="53"/>
      <c r="G4189" s="190" t="s">
        <v>16</v>
      </c>
      <c r="H4189" s="28">
        <v>1.0</v>
      </c>
      <c r="I4189" s="190" t="s">
        <v>7</v>
      </c>
      <c r="J4189" s="191">
        <v>1800.0</v>
      </c>
      <c r="K4189" s="190" t="s">
        <v>7</v>
      </c>
      <c r="L4189" s="191">
        <v>1800.0</v>
      </c>
      <c r="M4189" s="53"/>
      <c r="N4189" s="53"/>
      <c r="O4189" s="53"/>
    </row>
    <row r="4190">
      <c r="A4190" s="167" t="s">
        <v>600</v>
      </c>
      <c r="B4190" s="243" t="s">
        <v>413</v>
      </c>
      <c r="C4190" s="53"/>
      <c r="D4190" s="244" t="s">
        <v>390</v>
      </c>
      <c r="E4190" s="53"/>
      <c r="F4190" s="53"/>
      <c r="G4190" s="190" t="s">
        <v>17</v>
      </c>
      <c r="H4190" s="28">
        <v>1.0</v>
      </c>
      <c r="I4190" s="190" t="s">
        <v>7</v>
      </c>
      <c r="J4190" s="191">
        <v>2000.0</v>
      </c>
      <c r="K4190" s="190" t="s">
        <v>7</v>
      </c>
      <c r="L4190" s="191">
        <v>2000.0</v>
      </c>
      <c r="M4190" s="53"/>
      <c r="N4190" s="53"/>
      <c r="O4190" s="53"/>
    </row>
    <row r="4191">
      <c r="A4191" s="167" t="s">
        <v>600</v>
      </c>
      <c r="B4191" s="243" t="s">
        <v>413</v>
      </c>
      <c r="C4191" s="53"/>
      <c r="D4191" s="244" t="s">
        <v>390</v>
      </c>
      <c r="E4191" s="53"/>
      <c r="F4191" s="53"/>
      <c r="G4191" s="190" t="s">
        <v>18</v>
      </c>
      <c r="H4191" s="28">
        <v>1.0</v>
      </c>
      <c r="I4191" s="190" t="s">
        <v>7</v>
      </c>
      <c r="J4191" s="191"/>
      <c r="K4191" s="190" t="s">
        <v>7</v>
      </c>
      <c r="L4191" s="191"/>
      <c r="M4191" s="53"/>
      <c r="N4191" s="53"/>
      <c r="O4191" s="53"/>
    </row>
    <row r="4192">
      <c r="A4192" s="167" t="s">
        <v>600</v>
      </c>
      <c r="B4192" s="243" t="s">
        <v>413</v>
      </c>
      <c r="C4192" s="53"/>
      <c r="D4192" s="244" t="s">
        <v>390</v>
      </c>
      <c r="E4192" s="53"/>
      <c r="F4192" s="53"/>
      <c r="G4192" s="190" t="s">
        <v>19</v>
      </c>
      <c r="H4192" s="28">
        <v>1.0</v>
      </c>
      <c r="I4192" s="190" t="s">
        <v>7</v>
      </c>
      <c r="J4192" s="191"/>
      <c r="K4192" s="190" t="s">
        <v>7</v>
      </c>
      <c r="L4192" s="191"/>
      <c r="M4192" s="53"/>
      <c r="N4192" s="53"/>
      <c r="O4192" s="53"/>
    </row>
    <row r="4193">
      <c r="A4193" s="167" t="s">
        <v>600</v>
      </c>
      <c r="B4193" s="243" t="s">
        <v>413</v>
      </c>
      <c r="C4193" s="53"/>
      <c r="D4193" s="244" t="s">
        <v>390</v>
      </c>
      <c r="E4193" s="53"/>
      <c r="F4193" s="53"/>
      <c r="G4193" s="190" t="s">
        <v>20</v>
      </c>
      <c r="H4193" s="28">
        <v>1.0</v>
      </c>
      <c r="I4193" s="190" t="s">
        <v>7</v>
      </c>
      <c r="J4193" s="191"/>
      <c r="K4193" s="190" t="s">
        <v>7</v>
      </c>
      <c r="L4193" s="191"/>
      <c r="M4193" s="53"/>
      <c r="N4193" s="53"/>
      <c r="O4193" s="53"/>
    </row>
    <row r="4194">
      <c r="A4194" s="167" t="s">
        <v>600</v>
      </c>
      <c r="B4194" s="243" t="s">
        <v>414</v>
      </c>
      <c r="C4194" s="53"/>
      <c r="D4194" s="244" t="s">
        <v>390</v>
      </c>
      <c r="E4194" s="53"/>
      <c r="F4194" s="53"/>
      <c r="G4194" s="190" t="s">
        <v>21</v>
      </c>
      <c r="H4194" s="28">
        <v>1.0</v>
      </c>
      <c r="I4194" s="243" t="s">
        <v>4</v>
      </c>
      <c r="J4194" s="192"/>
      <c r="K4194" s="243" t="s">
        <v>4</v>
      </c>
      <c r="L4194" s="192"/>
      <c r="M4194" s="53"/>
      <c r="N4194" s="53"/>
      <c r="O4194" s="53"/>
    </row>
    <row r="4195">
      <c r="A4195" s="167" t="s">
        <v>600</v>
      </c>
      <c r="B4195" s="243" t="s">
        <v>414</v>
      </c>
      <c r="C4195" s="53"/>
      <c r="D4195" s="244" t="s">
        <v>390</v>
      </c>
      <c r="E4195" s="53"/>
      <c r="F4195" s="53"/>
      <c r="G4195" s="190" t="s">
        <v>13</v>
      </c>
      <c r="H4195" s="28">
        <v>1.0</v>
      </c>
      <c r="I4195" s="190" t="s">
        <v>4</v>
      </c>
      <c r="J4195" s="191"/>
      <c r="K4195" s="190" t="s">
        <v>4</v>
      </c>
      <c r="L4195" s="191"/>
      <c r="M4195" s="53"/>
      <c r="N4195" s="53"/>
      <c r="O4195" s="53"/>
    </row>
    <row r="4196">
      <c r="A4196" s="167" t="s">
        <v>600</v>
      </c>
      <c r="B4196" s="243" t="s">
        <v>414</v>
      </c>
      <c r="C4196" s="53"/>
      <c r="D4196" s="244" t="s">
        <v>390</v>
      </c>
      <c r="E4196" s="53"/>
      <c r="F4196" s="53"/>
      <c r="G4196" s="190" t="s">
        <v>14</v>
      </c>
      <c r="H4196" s="28">
        <v>1.0</v>
      </c>
      <c r="I4196" s="190" t="s">
        <v>4</v>
      </c>
      <c r="J4196" s="191">
        <v>176.0</v>
      </c>
      <c r="K4196" s="190" t="s">
        <v>4</v>
      </c>
      <c r="L4196" s="191">
        <v>176.0</v>
      </c>
      <c r="M4196" s="53"/>
      <c r="N4196" s="53"/>
      <c r="O4196" s="53"/>
    </row>
    <row r="4197">
      <c r="A4197" s="167" t="s">
        <v>600</v>
      </c>
      <c r="B4197" s="243" t="s">
        <v>414</v>
      </c>
      <c r="C4197" s="53"/>
      <c r="D4197" s="244" t="s">
        <v>390</v>
      </c>
      <c r="E4197" s="53"/>
      <c r="F4197" s="53"/>
      <c r="G4197" s="190" t="s">
        <v>15</v>
      </c>
      <c r="H4197" s="28">
        <v>1.0</v>
      </c>
      <c r="I4197" s="190" t="s">
        <v>4</v>
      </c>
      <c r="J4197" s="191">
        <v>25.0</v>
      </c>
      <c r="K4197" s="190" t="s">
        <v>4</v>
      </c>
      <c r="L4197" s="191">
        <v>25.0</v>
      </c>
      <c r="M4197" s="53"/>
      <c r="N4197" s="53"/>
      <c r="O4197" s="53"/>
    </row>
    <row r="4198">
      <c r="A4198" s="167" t="s">
        <v>600</v>
      </c>
      <c r="B4198" s="243" t="s">
        <v>414</v>
      </c>
      <c r="C4198" s="53"/>
      <c r="D4198" s="244" t="s">
        <v>390</v>
      </c>
      <c r="E4198" s="53"/>
      <c r="F4198" s="53"/>
      <c r="G4198" s="190" t="s">
        <v>16</v>
      </c>
      <c r="H4198" s="28">
        <v>1.0</v>
      </c>
      <c r="I4198" s="190" t="s">
        <v>4</v>
      </c>
      <c r="J4198" s="191">
        <v>311.0</v>
      </c>
      <c r="K4198" s="190" t="s">
        <v>4</v>
      </c>
      <c r="L4198" s="191">
        <v>311.0</v>
      </c>
      <c r="M4198" s="53"/>
      <c r="N4198" s="53"/>
      <c r="O4198" s="53"/>
    </row>
    <row r="4199">
      <c r="A4199" s="167" t="s">
        <v>600</v>
      </c>
      <c r="B4199" s="243" t="s">
        <v>414</v>
      </c>
      <c r="C4199" s="53"/>
      <c r="D4199" s="244" t="s">
        <v>390</v>
      </c>
      <c r="E4199" s="53"/>
      <c r="F4199" s="53"/>
      <c r="G4199" s="190" t="s">
        <v>17</v>
      </c>
      <c r="H4199" s="28">
        <v>1.0</v>
      </c>
      <c r="I4199" s="190" t="s">
        <v>4</v>
      </c>
      <c r="J4199" s="191">
        <v>200.0</v>
      </c>
      <c r="K4199" s="190" t="s">
        <v>4</v>
      </c>
      <c r="L4199" s="191">
        <v>200.0</v>
      </c>
      <c r="M4199" s="53"/>
      <c r="N4199" s="53"/>
      <c r="O4199" s="53"/>
    </row>
    <row r="4200">
      <c r="A4200" s="167" t="s">
        <v>600</v>
      </c>
      <c r="B4200" s="243" t="s">
        <v>414</v>
      </c>
      <c r="C4200" s="53"/>
      <c r="D4200" s="244" t="s">
        <v>390</v>
      </c>
      <c r="E4200" s="53"/>
      <c r="F4200" s="53"/>
      <c r="G4200" s="190" t="s">
        <v>18</v>
      </c>
      <c r="H4200" s="28">
        <v>1.0</v>
      </c>
      <c r="I4200" s="190" t="s">
        <v>4</v>
      </c>
      <c r="J4200" s="191"/>
      <c r="K4200" s="190" t="s">
        <v>4</v>
      </c>
      <c r="L4200" s="191"/>
      <c r="M4200" s="53"/>
      <c r="N4200" s="53"/>
      <c r="O4200" s="53"/>
    </row>
    <row r="4201">
      <c r="A4201" s="167" t="s">
        <v>600</v>
      </c>
      <c r="B4201" s="243" t="s">
        <v>414</v>
      </c>
      <c r="C4201" s="53"/>
      <c r="D4201" s="244" t="s">
        <v>390</v>
      </c>
      <c r="E4201" s="53"/>
      <c r="F4201" s="53"/>
      <c r="G4201" s="190" t="s">
        <v>19</v>
      </c>
      <c r="H4201" s="28">
        <v>1.0</v>
      </c>
      <c r="I4201" s="190" t="s">
        <v>4</v>
      </c>
      <c r="J4201" s="191"/>
      <c r="K4201" s="190" t="s">
        <v>4</v>
      </c>
      <c r="L4201" s="191"/>
      <c r="M4201" s="53"/>
      <c r="N4201" s="53"/>
      <c r="O4201" s="53"/>
    </row>
    <row r="4202">
      <c r="A4202" s="167" t="s">
        <v>600</v>
      </c>
      <c r="B4202" s="243" t="s">
        <v>414</v>
      </c>
      <c r="C4202" s="53"/>
      <c r="D4202" s="244" t="s">
        <v>390</v>
      </c>
      <c r="E4202" s="53"/>
      <c r="F4202" s="53"/>
      <c r="G4202" s="190" t="s">
        <v>20</v>
      </c>
      <c r="H4202" s="28">
        <v>1.0</v>
      </c>
      <c r="I4202" s="190" t="s">
        <v>4</v>
      </c>
      <c r="J4202" s="191"/>
      <c r="K4202" s="190" t="s">
        <v>4</v>
      </c>
      <c r="L4202" s="191"/>
      <c r="M4202" s="53"/>
      <c r="N4202" s="53"/>
      <c r="O4202" s="53"/>
    </row>
    <row r="4203">
      <c r="A4203" s="167" t="s">
        <v>600</v>
      </c>
      <c r="B4203" s="243" t="s">
        <v>414</v>
      </c>
      <c r="C4203" s="53"/>
      <c r="D4203" s="244" t="s">
        <v>390</v>
      </c>
      <c r="E4203" s="53"/>
      <c r="F4203" s="53"/>
      <c r="G4203" s="190" t="s">
        <v>21</v>
      </c>
      <c r="H4203" s="28">
        <v>1.0</v>
      </c>
      <c r="I4203" s="190" t="s">
        <v>7</v>
      </c>
      <c r="J4203" s="191"/>
      <c r="K4203" s="190" t="s">
        <v>7</v>
      </c>
      <c r="L4203" s="191"/>
      <c r="M4203" s="53"/>
      <c r="N4203" s="53"/>
      <c r="O4203" s="53"/>
    </row>
    <row r="4204">
      <c r="A4204" s="167" t="s">
        <v>600</v>
      </c>
      <c r="B4204" s="243" t="s">
        <v>414</v>
      </c>
      <c r="C4204" s="53"/>
      <c r="D4204" s="244" t="s">
        <v>390</v>
      </c>
      <c r="E4204" s="53"/>
      <c r="F4204" s="53"/>
      <c r="G4204" s="190" t="s">
        <v>13</v>
      </c>
      <c r="H4204" s="28">
        <v>1.0</v>
      </c>
      <c r="I4204" s="190" t="s">
        <v>7</v>
      </c>
      <c r="J4204" s="191"/>
      <c r="K4204" s="190" t="s">
        <v>7</v>
      </c>
      <c r="L4204" s="191"/>
      <c r="M4204" s="53"/>
      <c r="N4204" s="53"/>
      <c r="O4204" s="53"/>
    </row>
    <row r="4205">
      <c r="A4205" s="167" t="s">
        <v>600</v>
      </c>
      <c r="B4205" s="243" t="s">
        <v>414</v>
      </c>
      <c r="C4205" s="53"/>
      <c r="D4205" s="244" t="s">
        <v>390</v>
      </c>
      <c r="E4205" s="53"/>
      <c r="F4205" s="53"/>
      <c r="G4205" s="190" t="s">
        <v>14</v>
      </c>
      <c r="H4205" s="28">
        <v>1.0</v>
      </c>
      <c r="I4205" s="190" t="s">
        <v>7</v>
      </c>
      <c r="J4205" s="191">
        <v>750.0</v>
      </c>
      <c r="K4205" s="190" t="s">
        <v>7</v>
      </c>
      <c r="L4205" s="191">
        <v>750.0</v>
      </c>
      <c r="M4205" s="53"/>
      <c r="N4205" s="53"/>
      <c r="O4205" s="53"/>
    </row>
    <row r="4206">
      <c r="A4206" s="167" t="s">
        <v>600</v>
      </c>
      <c r="B4206" s="243" t="s">
        <v>414</v>
      </c>
      <c r="C4206" s="53"/>
      <c r="D4206" s="244" t="s">
        <v>390</v>
      </c>
      <c r="E4206" s="53"/>
      <c r="F4206" s="53"/>
      <c r="G4206" s="190" t="s">
        <v>15</v>
      </c>
      <c r="H4206" s="28">
        <v>1.0</v>
      </c>
      <c r="I4206" s="190" t="s">
        <v>7</v>
      </c>
      <c r="J4206" s="191">
        <v>1360.0</v>
      </c>
      <c r="K4206" s="190" t="s">
        <v>7</v>
      </c>
      <c r="L4206" s="191">
        <v>1360.0</v>
      </c>
      <c r="M4206" s="53"/>
      <c r="N4206" s="53"/>
      <c r="O4206" s="53"/>
    </row>
    <row r="4207">
      <c r="A4207" s="167" t="s">
        <v>600</v>
      </c>
      <c r="B4207" s="243" t="s">
        <v>414</v>
      </c>
      <c r="C4207" s="53"/>
      <c r="D4207" s="244" t="s">
        <v>390</v>
      </c>
      <c r="E4207" s="53"/>
      <c r="F4207" s="53"/>
      <c r="G4207" s="190" t="s">
        <v>16</v>
      </c>
      <c r="H4207" s="28">
        <v>1.0</v>
      </c>
      <c r="I4207" s="190" t="s">
        <v>7</v>
      </c>
      <c r="J4207" s="191">
        <v>1600.0</v>
      </c>
      <c r="K4207" s="190" t="s">
        <v>7</v>
      </c>
      <c r="L4207" s="191">
        <v>1600.0</v>
      </c>
      <c r="M4207" s="53"/>
      <c r="N4207" s="53"/>
      <c r="O4207" s="53"/>
    </row>
    <row r="4208">
      <c r="A4208" s="167" t="s">
        <v>600</v>
      </c>
      <c r="B4208" s="243" t="s">
        <v>414</v>
      </c>
      <c r="C4208" s="53"/>
      <c r="D4208" s="244" t="s">
        <v>390</v>
      </c>
      <c r="E4208" s="53"/>
      <c r="F4208" s="53"/>
      <c r="G4208" s="190" t="s">
        <v>17</v>
      </c>
      <c r="H4208" s="28">
        <v>1.0</v>
      </c>
      <c r="I4208" s="190" t="s">
        <v>7</v>
      </c>
      <c r="J4208" s="191">
        <v>1800.0</v>
      </c>
      <c r="K4208" s="190" t="s">
        <v>7</v>
      </c>
      <c r="L4208" s="191">
        <v>1800.0</v>
      </c>
      <c r="M4208" s="53"/>
      <c r="N4208" s="53"/>
      <c r="O4208" s="53"/>
    </row>
    <row r="4209">
      <c r="A4209" s="167" t="s">
        <v>600</v>
      </c>
      <c r="B4209" s="243" t="s">
        <v>414</v>
      </c>
      <c r="C4209" s="53"/>
      <c r="D4209" s="244" t="s">
        <v>390</v>
      </c>
      <c r="E4209" s="53"/>
      <c r="F4209" s="53"/>
      <c r="G4209" s="190" t="s">
        <v>18</v>
      </c>
      <c r="H4209" s="28">
        <v>1.0</v>
      </c>
      <c r="I4209" s="190" t="s">
        <v>7</v>
      </c>
      <c r="J4209" s="191">
        <v>0.0</v>
      </c>
      <c r="K4209" s="190" t="s">
        <v>7</v>
      </c>
      <c r="L4209" s="191">
        <v>0.0</v>
      </c>
      <c r="M4209" s="53"/>
      <c r="N4209" s="53"/>
      <c r="O4209" s="53"/>
    </row>
    <row r="4210">
      <c r="A4210" s="167" t="s">
        <v>600</v>
      </c>
      <c r="B4210" s="243" t="s">
        <v>414</v>
      </c>
      <c r="C4210" s="53"/>
      <c r="D4210" s="244" t="s">
        <v>390</v>
      </c>
      <c r="E4210" s="53"/>
      <c r="F4210" s="53"/>
      <c r="G4210" s="190" t="s">
        <v>19</v>
      </c>
      <c r="H4210" s="28">
        <v>1.0</v>
      </c>
      <c r="I4210" s="190" t="s">
        <v>7</v>
      </c>
      <c r="J4210" s="191"/>
      <c r="K4210" s="190" t="s">
        <v>7</v>
      </c>
      <c r="L4210" s="191"/>
      <c r="M4210" s="53"/>
      <c r="N4210" s="53"/>
      <c r="O4210" s="53"/>
    </row>
    <row r="4211">
      <c r="A4211" s="167" t="s">
        <v>600</v>
      </c>
      <c r="B4211" s="243" t="s">
        <v>414</v>
      </c>
      <c r="C4211" s="53"/>
      <c r="D4211" s="244" t="s">
        <v>390</v>
      </c>
      <c r="E4211" s="53"/>
      <c r="F4211" s="53"/>
      <c r="G4211" s="190" t="s">
        <v>20</v>
      </c>
      <c r="H4211" s="28">
        <v>1.0</v>
      </c>
      <c r="I4211" s="190" t="s">
        <v>7</v>
      </c>
      <c r="J4211" s="191"/>
      <c r="K4211" s="190" t="s">
        <v>7</v>
      </c>
      <c r="L4211" s="191"/>
      <c r="M4211" s="53"/>
      <c r="N4211" s="53"/>
      <c r="O4211" s="53"/>
    </row>
    <row r="4212">
      <c r="A4212" s="167" t="s">
        <v>600</v>
      </c>
      <c r="B4212" s="243" t="s">
        <v>415</v>
      </c>
      <c r="C4212" s="53"/>
      <c r="D4212" s="244" t="s">
        <v>390</v>
      </c>
      <c r="E4212" s="53"/>
      <c r="F4212" s="53"/>
      <c r="G4212" s="190" t="s">
        <v>21</v>
      </c>
      <c r="H4212" s="28">
        <v>1.0</v>
      </c>
      <c r="I4212" s="243" t="s">
        <v>4</v>
      </c>
      <c r="J4212" s="192">
        <v>300.0</v>
      </c>
      <c r="K4212" s="243" t="s">
        <v>4</v>
      </c>
      <c r="L4212" s="192">
        <v>300.0</v>
      </c>
      <c r="M4212" s="53"/>
      <c r="N4212" s="53"/>
      <c r="O4212" s="53"/>
    </row>
    <row r="4213">
      <c r="A4213" s="167" t="s">
        <v>600</v>
      </c>
      <c r="B4213" s="243" t="s">
        <v>415</v>
      </c>
      <c r="C4213" s="53"/>
      <c r="D4213" s="244" t="s">
        <v>390</v>
      </c>
      <c r="E4213" s="53"/>
      <c r="F4213" s="53"/>
      <c r="G4213" s="190" t="s">
        <v>13</v>
      </c>
      <c r="H4213" s="28">
        <v>1.0</v>
      </c>
      <c r="I4213" s="190" t="s">
        <v>4</v>
      </c>
      <c r="J4213" s="191"/>
      <c r="K4213" s="190" t="s">
        <v>4</v>
      </c>
      <c r="L4213" s="191"/>
      <c r="M4213" s="53"/>
      <c r="N4213" s="53"/>
      <c r="O4213" s="53"/>
    </row>
    <row r="4214">
      <c r="A4214" s="167" t="s">
        <v>600</v>
      </c>
      <c r="B4214" s="243" t="s">
        <v>415</v>
      </c>
      <c r="C4214" s="53"/>
      <c r="D4214" s="244" t="s">
        <v>390</v>
      </c>
      <c r="E4214" s="53"/>
      <c r="F4214" s="53"/>
      <c r="G4214" s="190" t="s">
        <v>14</v>
      </c>
      <c r="H4214" s="28">
        <v>1.0</v>
      </c>
      <c r="I4214" s="190" t="s">
        <v>4</v>
      </c>
      <c r="J4214" s="191"/>
      <c r="K4214" s="190" t="s">
        <v>4</v>
      </c>
      <c r="L4214" s="191"/>
      <c r="M4214" s="53"/>
      <c r="N4214" s="53"/>
      <c r="O4214" s="53"/>
    </row>
    <row r="4215">
      <c r="A4215" s="167" t="s">
        <v>600</v>
      </c>
      <c r="B4215" s="243" t="s">
        <v>415</v>
      </c>
      <c r="C4215" s="53"/>
      <c r="D4215" s="244" t="s">
        <v>390</v>
      </c>
      <c r="E4215" s="53"/>
      <c r="F4215" s="53"/>
      <c r="G4215" s="190" t="s">
        <v>15</v>
      </c>
      <c r="H4215" s="28">
        <v>1.0</v>
      </c>
      <c r="I4215" s="190" t="s">
        <v>4</v>
      </c>
      <c r="J4215" s="191"/>
      <c r="K4215" s="190" t="s">
        <v>4</v>
      </c>
      <c r="L4215" s="191"/>
      <c r="M4215" s="53"/>
      <c r="N4215" s="53"/>
      <c r="O4215" s="53"/>
    </row>
    <row r="4216">
      <c r="A4216" s="167" t="s">
        <v>600</v>
      </c>
      <c r="B4216" s="243" t="s">
        <v>415</v>
      </c>
      <c r="C4216" s="53"/>
      <c r="D4216" s="244" t="s">
        <v>390</v>
      </c>
      <c r="E4216" s="53"/>
      <c r="F4216" s="53"/>
      <c r="G4216" s="190" t="s">
        <v>16</v>
      </c>
      <c r="H4216" s="28">
        <v>1.0</v>
      </c>
      <c r="I4216" s="190" t="s">
        <v>4</v>
      </c>
      <c r="J4216" s="191"/>
      <c r="K4216" s="190" t="s">
        <v>4</v>
      </c>
      <c r="L4216" s="191"/>
      <c r="M4216" s="53"/>
      <c r="N4216" s="53"/>
      <c r="O4216" s="53"/>
    </row>
    <row r="4217">
      <c r="A4217" s="167" t="s">
        <v>600</v>
      </c>
      <c r="B4217" s="243" t="s">
        <v>415</v>
      </c>
      <c r="C4217" s="53"/>
      <c r="D4217" s="244" t="s">
        <v>390</v>
      </c>
      <c r="E4217" s="53"/>
      <c r="F4217" s="53"/>
      <c r="G4217" s="190" t="s">
        <v>17</v>
      </c>
      <c r="H4217" s="28">
        <v>1.0</v>
      </c>
      <c r="I4217" s="190" t="s">
        <v>4</v>
      </c>
      <c r="J4217" s="191"/>
      <c r="K4217" s="190" t="s">
        <v>4</v>
      </c>
      <c r="L4217" s="191"/>
      <c r="M4217" s="53"/>
      <c r="N4217" s="53"/>
      <c r="O4217" s="53"/>
    </row>
    <row r="4218">
      <c r="A4218" s="167" t="s">
        <v>600</v>
      </c>
      <c r="B4218" s="243" t="s">
        <v>415</v>
      </c>
      <c r="C4218" s="53"/>
      <c r="D4218" s="244" t="s">
        <v>390</v>
      </c>
      <c r="E4218" s="53"/>
      <c r="F4218" s="53"/>
      <c r="G4218" s="190" t="s">
        <v>18</v>
      </c>
      <c r="H4218" s="28">
        <v>1.0</v>
      </c>
      <c r="I4218" s="190" t="s">
        <v>4</v>
      </c>
      <c r="J4218" s="191"/>
      <c r="K4218" s="190" t="s">
        <v>4</v>
      </c>
      <c r="L4218" s="191"/>
      <c r="M4218" s="53"/>
      <c r="N4218" s="53"/>
      <c r="O4218" s="53"/>
    </row>
    <row r="4219">
      <c r="A4219" s="167" t="s">
        <v>600</v>
      </c>
      <c r="B4219" s="243" t="s">
        <v>415</v>
      </c>
      <c r="C4219" s="53"/>
      <c r="D4219" s="244" t="s">
        <v>390</v>
      </c>
      <c r="E4219" s="53"/>
      <c r="F4219" s="53"/>
      <c r="G4219" s="190" t="s">
        <v>19</v>
      </c>
      <c r="H4219" s="28">
        <v>1.0</v>
      </c>
      <c r="I4219" s="190" t="s">
        <v>4</v>
      </c>
      <c r="J4219" s="191"/>
      <c r="K4219" s="190" t="s">
        <v>4</v>
      </c>
      <c r="L4219" s="191"/>
      <c r="M4219" s="53"/>
      <c r="N4219" s="53"/>
      <c r="O4219" s="53"/>
    </row>
    <row r="4220">
      <c r="A4220" s="167" t="s">
        <v>600</v>
      </c>
      <c r="B4220" s="243" t="s">
        <v>415</v>
      </c>
      <c r="C4220" s="53"/>
      <c r="D4220" s="244" t="s">
        <v>390</v>
      </c>
      <c r="E4220" s="53"/>
      <c r="F4220" s="53"/>
      <c r="G4220" s="190" t="s">
        <v>20</v>
      </c>
      <c r="H4220" s="28">
        <v>1.0</v>
      </c>
      <c r="I4220" s="190" t="s">
        <v>4</v>
      </c>
      <c r="J4220" s="191"/>
      <c r="K4220" s="190" t="s">
        <v>4</v>
      </c>
      <c r="L4220" s="191"/>
      <c r="M4220" s="53"/>
      <c r="N4220" s="53"/>
      <c r="O4220" s="53"/>
    </row>
    <row r="4221">
      <c r="A4221" s="167" t="s">
        <v>600</v>
      </c>
      <c r="B4221" s="243" t="s">
        <v>415</v>
      </c>
      <c r="C4221" s="53"/>
      <c r="D4221" s="244" t="s">
        <v>390</v>
      </c>
      <c r="E4221" s="53"/>
      <c r="F4221" s="53"/>
      <c r="G4221" s="190" t="s">
        <v>21</v>
      </c>
      <c r="H4221" s="28">
        <v>1.0</v>
      </c>
      <c r="I4221" s="190" t="s">
        <v>7</v>
      </c>
      <c r="J4221" s="191"/>
      <c r="K4221" s="190" t="s">
        <v>7</v>
      </c>
      <c r="L4221" s="191"/>
      <c r="M4221" s="53"/>
      <c r="N4221" s="53"/>
      <c r="O4221" s="53"/>
    </row>
    <row r="4222">
      <c r="A4222" s="167" t="s">
        <v>600</v>
      </c>
      <c r="B4222" s="243" t="s">
        <v>415</v>
      </c>
      <c r="C4222" s="53"/>
      <c r="D4222" s="244" t="s">
        <v>390</v>
      </c>
      <c r="E4222" s="53"/>
      <c r="F4222" s="53"/>
      <c r="G4222" s="190" t="s">
        <v>13</v>
      </c>
      <c r="H4222" s="28">
        <v>1.0</v>
      </c>
      <c r="I4222" s="190" t="s">
        <v>7</v>
      </c>
      <c r="J4222" s="191"/>
      <c r="K4222" s="190" t="s">
        <v>7</v>
      </c>
      <c r="L4222" s="191"/>
      <c r="M4222" s="53"/>
      <c r="N4222" s="53"/>
      <c r="O4222" s="53"/>
    </row>
    <row r="4223">
      <c r="A4223" s="167" t="s">
        <v>600</v>
      </c>
      <c r="B4223" s="243" t="s">
        <v>415</v>
      </c>
      <c r="C4223" s="53"/>
      <c r="D4223" s="244" t="s">
        <v>390</v>
      </c>
      <c r="E4223" s="53"/>
      <c r="F4223" s="53"/>
      <c r="G4223" s="190" t="s">
        <v>14</v>
      </c>
      <c r="H4223" s="28">
        <v>1.0</v>
      </c>
      <c r="I4223" s="190" t="s">
        <v>7</v>
      </c>
      <c r="J4223" s="191">
        <v>1500.0</v>
      </c>
      <c r="K4223" s="190" t="s">
        <v>7</v>
      </c>
      <c r="L4223" s="191">
        <v>1500.0</v>
      </c>
      <c r="M4223" s="53"/>
      <c r="N4223" s="53"/>
      <c r="O4223" s="53"/>
    </row>
    <row r="4224">
      <c r="A4224" s="167" t="s">
        <v>600</v>
      </c>
      <c r="B4224" s="243" t="s">
        <v>415</v>
      </c>
      <c r="C4224" s="53"/>
      <c r="D4224" s="244" t="s">
        <v>390</v>
      </c>
      <c r="E4224" s="53"/>
      <c r="F4224" s="53"/>
      <c r="G4224" s="190" t="s">
        <v>15</v>
      </c>
      <c r="H4224" s="28">
        <v>1.0</v>
      </c>
      <c r="I4224" s="190" t="s">
        <v>7</v>
      </c>
      <c r="J4224" s="191">
        <v>900.0</v>
      </c>
      <c r="K4224" s="190" t="s">
        <v>7</v>
      </c>
      <c r="L4224" s="191">
        <v>900.0</v>
      </c>
      <c r="M4224" s="53"/>
      <c r="N4224" s="53"/>
      <c r="O4224" s="53"/>
    </row>
    <row r="4225">
      <c r="A4225" s="167" t="s">
        <v>600</v>
      </c>
      <c r="B4225" s="243" t="s">
        <v>415</v>
      </c>
      <c r="C4225" s="53"/>
      <c r="D4225" s="244" t="s">
        <v>390</v>
      </c>
      <c r="E4225" s="53"/>
      <c r="F4225" s="53"/>
      <c r="G4225" s="190" t="s">
        <v>16</v>
      </c>
      <c r="H4225" s="28">
        <v>1.0</v>
      </c>
      <c r="I4225" s="190" t="s">
        <v>7</v>
      </c>
      <c r="J4225" s="191">
        <v>500.0</v>
      </c>
      <c r="K4225" s="190" t="s">
        <v>7</v>
      </c>
      <c r="L4225" s="191">
        <v>500.0</v>
      </c>
      <c r="M4225" s="53"/>
      <c r="N4225" s="53"/>
      <c r="O4225" s="53"/>
    </row>
    <row r="4226">
      <c r="A4226" s="167" t="s">
        <v>600</v>
      </c>
      <c r="B4226" s="243" t="s">
        <v>415</v>
      </c>
      <c r="C4226" s="53"/>
      <c r="D4226" s="244" t="s">
        <v>390</v>
      </c>
      <c r="E4226" s="53"/>
      <c r="F4226" s="53"/>
      <c r="G4226" s="190" t="s">
        <v>17</v>
      </c>
      <c r="H4226" s="28">
        <v>1.0</v>
      </c>
      <c r="I4226" s="190" t="s">
        <v>7</v>
      </c>
      <c r="J4226" s="191">
        <v>900.0</v>
      </c>
      <c r="K4226" s="190" t="s">
        <v>7</v>
      </c>
      <c r="L4226" s="191">
        <v>900.0</v>
      </c>
      <c r="M4226" s="53"/>
      <c r="N4226" s="53"/>
      <c r="O4226" s="53"/>
    </row>
    <row r="4227">
      <c r="A4227" s="167" t="s">
        <v>600</v>
      </c>
      <c r="B4227" s="243" t="s">
        <v>415</v>
      </c>
      <c r="C4227" s="53"/>
      <c r="D4227" s="244" t="s">
        <v>390</v>
      </c>
      <c r="E4227" s="53"/>
      <c r="F4227" s="53"/>
      <c r="G4227" s="190" t="s">
        <v>18</v>
      </c>
      <c r="H4227" s="28">
        <v>1.0</v>
      </c>
      <c r="I4227" s="190" t="s">
        <v>7</v>
      </c>
      <c r="J4227" s="191">
        <v>3500.0</v>
      </c>
      <c r="K4227" s="190" t="s">
        <v>7</v>
      </c>
      <c r="L4227" s="191">
        <v>3500.0</v>
      </c>
      <c r="M4227" s="53"/>
      <c r="N4227" s="53"/>
      <c r="O4227" s="53"/>
    </row>
    <row r="4228">
      <c r="A4228" s="167" t="s">
        <v>600</v>
      </c>
      <c r="B4228" s="243" t="s">
        <v>415</v>
      </c>
      <c r="C4228" s="53"/>
      <c r="D4228" s="244" t="s">
        <v>390</v>
      </c>
      <c r="E4228" s="53"/>
      <c r="F4228" s="53"/>
      <c r="G4228" s="190" t="s">
        <v>19</v>
      </c>
      <c r="H4228" s="28">
        <v>1.0</v>
      </c>
      <c r="I4228" s="190" t="s">
        <v>7</v>
      </c>
      <c r="J4228" s="191"/>
      <c r="K4228" s="190" t="s">
        <v>7</v>
      </c>
      <c r="L4228" s="191"/>
      <c r="M4228" s="53"/>
      <c r="N4228" s="53"/>
      <c r="O4228" s="53"/>
    </row>
    <row r="4229">
      <c r="A4229" s="167" t="s">
        <v>600</v>
      </c>
      <c r="B4229" s="243" t="s">
        <v>415</v>
      </c>
      <c r="C4229" s="53"/>
      <c r="D4229" s="244" t="s">
        <v>390</v>
      </c>
      <c r="E4229" s="53"/>
      <c r="F4229" s="53"/>
      <c r="G4229" s="190" t="s">
        <v>20</v>
      </c>
      <c r="H4229" s="28">
        <v>1.0</v>
      </c>
      <c r="I4229" s="190" t="s">
        <v>7</v>
      </c>
      <c r="J4229" s="191"/>
      <c r="K4229" s="190" t="s">
        <v>7</v>
      </c>
      <c r="L4229" s="191"/>
      <c r="M4229" s="53"/>
      <c r="N4229" s="53"/>
      <c r="O4229" s="53"/>
    </row>
    <row r="4230">
      <c r="A4230" s="167" t="s">
        <v>600</v>
      </c>
      <c r="B4230" s="243" t="s">
        <v>416</v>
      </c>
      <c r="C4230" s="53"/>
      <c r="D4230" s="244" t="s">
        <v>390</v>
      </c>
      <c r="E4230" s="53"/>
      <c r="F4230" s="53"/>
      <c r="G4230" s="190" t="s">
        <v>21</v>
      </c>
      <c r="H4230" s="28">
        <v>1.0</v>
      </c>
      <c r="I4230" s="243" t="s">
        <v>4</v>
      </c>
      <c r="J4230" s="192"/>
      <c r="K4230" s="243" t="s">
        <v>4</v>
      </c>
      <c r="L4230" s="192"/>
      <c r="M4230" s="53"/>
      <c r="N4230" s="53"/>
      <c r="O4230" s="53"/>
    </row>
    <row r="4231">
      <c r="A4231" s="167" t="s">
        <v>600</v>
      </c>
      <c r="B4231" s="243" t="s">
        <v>416</v>
      </c>
      <c r="C4231" s="53"/>
      <c r="D4231" s="244" t="s">
        <v>390</v>
      </c>
      <c r="E4231" s="53"/>
      <c r="F4231" s="53"/>
      <c r="G4231" s="190" t="s">
        <v>13</v>
      </c>
      <c r="H4231" s="28">
        <v>1.0</v>
      </c>
      <c r="I4231" s="190" t="s">
        <v>4</v>
      </c>
      <c r="J4231" s="191"/>
      <c r="K4231" s="190" t="s">
        <v>4</v>
      </c>
      <c r="L4231" s="191"/>
      <c r="M4231" s="53"/>
      <c r="N4231" s="53"/>
      <c r="O4231" s="53"/>
    </row>
    <row r="4232">
      <c r="A4232" s="167" t="s">
        <v>600</v>
      </c>
      <c r="B4232" s="243" t="s">
        <v>416</v>
      </c>
      <c r="C4232" s="53"/>
      <c r="D4232" s="244" t="s">
        <v>390</v>
      </c>
      <c r="E4232" s="53"/>
      <c r="F4232" s="53"/>
      <c r="G4232" s="190" t="s">
        <v>14</v>
      </c>
      <c r="H4232" s="28">
        <v>1.0</v>
      </c>
      <c r="I4232" s="190" t="s">
        <v>4</v>
      </c>
      <c r="J4232" s="191"/>
      <c r="K4232" s="190" t="s">
        <v>4</v>
      </c>
      <c r="L4232" s="191"/>
      <c r="M4232" s="53"/>
      <c r="N4232" s="53"/>
      <c r="O4232" s="53"/>
    </row>
    <row r="4233">
      <c r="A4233" s="167" t="s">
        <v>600</v>
      </c>
      <c r="B4233" s="243" t="s">
        <v>416</v>
      </c>
      <c r="C4233" s="53"/>
      <c r="D4233" s="244" t="s">
        <v>390</v>
      </c>
      <c r="E4233" s="53"/>
      <c r="F4233" s="53"/>
      <c r="G4233" s="190" t="s">
        <v>15</v>
      </c>
      <c r="H4233" s="28">
        <v>1.0</v>
      </c>
      <c r="I4233" s="190" t="s">
        <v>4</v>
      </c>
      <c r="J4233" s="191"/>
      <c r="K4233" s="190" t="s">
        <v>4</v>
      </c>
      <c r="L4233" s="191"/>
      <c r="M4233" s="53"/>
      <c r="N4233" s="53"/>
      <c r="O4233" s="53"/>
    </row>
    <row r="4234">
      <c r="A4234" s="167" t="s">
        <v>600</v>
      </c>
      <c r="B4234" s="243" t="s">
        <v>416</v>
      </c>
      <c r="C4234" s="53"/>
      <c r="D4234" s="244" t="s">
        <v>390</v>
      </c>
      <c r="E4234" s="53"/>
      <c r="F4234" s="53"/>
      <c r="G4234" s="190" t="s">
        <v>16</v>
      </c>
      <c r="H4234" s="28">
        <v>1.0</v>
      </c>
      <c r="I4234" s="190" t="s">
        <v>4</v>
      </c>
      <c r="J4234" s="191"/>
      <c r="K4234" s="190" t="s">
        <v>4</v>
      </c>
      <c r="L4234" s="191"/>
      <c r="M4234" s="53"/>
      <c r="N4234" s="53"/>
      <c r="O4234" s="53"/>
    </row>
    <row r="4235">
      <c r="A4235" s="167" t="s">
        <v>600</v>
      </c>
      <c r="B4235" s="243" t="s">
        <v>416</v>
      </c>
      <c r="C4235" s="53"/>
      <c r="D4235" s="244" t="s">
        <v>390</v>
      </c>
      <c r="E4235" s="53"/>
      <c r="F4235" s="53"/>
      <c r="G4235" s="190" t="s">
        <v>17</v>
      </c>
      <c r="H4235" s="28">
        <v>1.0</v>
      </c>
      <c r="I4235" s="190" t="s">
        <v>4</v>
      </c>
      <c r="J4235" s="191"/>
      <c r="K4235" s="190" t="s">
        <v>4</v>
      </c>
      <c r="L4235" s="191"/>
      <c r="M4235" s="53"/>
      <c r="N4235" s="53"/>
      <c r="O4235" s="53"/>
    </row>
    <row r="4236">
      <c r="A4236" s="167" t="s">
        <v>600</v>
      </c>
      <c r="B4236" s="243" t="s">
        <v>416</v>
      </c>
      <c r="C4236" s="53"/>
      <c r="D4236" s="244" t="s">
        <v>390</v>
      </c>
      <c r="E4236" s="53"/>
      <c r="F4236" s="53"/>
      <c r="G4236" s="190" t="s">
        <v>18</v>
      </c>
      <c r="H4236" s="28">
        <v>1.0</v>
      </c>
      <c r="I4236" s="190" t="s">
        <v>4</v>
      </c>
      <c r="J4236" s="191"/>
      <c r="K4236" s="190" t="s">
        <v>4</v>
      </c>
      <c r="L4236" s="191"/>
      <c r="M4236" s="53"/>
      <c r="N4236" s="53"/>
      <c r="O4236" s="53"/>
    </row>
    <row r="4237">
      <c r="A4237" s="167" t="s">
        <v>600</v>
      </c>
      <c r="B4237" s="243" t="s">
        <v>416</v>
      </c>
      <c r="C4237" s="53"/>
      <c r="D4237" s="244" t="s">
        <v>390</v>
      </c>
      <c r="E4237" s="53"/>
      <c r="F4237" s="53"/>
      <c r="G4237" s="190" t="s">
        <v>19</v>
      </c>
      <c r="H4237" s="28">
        <v>1.0</v>
      </c>
      <c r="I4237" s="190" t="s">
        <v>4</v>
      </c>
      <c r="J4237" s="191"/>
      <c r="K4237" s="190" t="s">
        <v>4</v>
      </c>
      <c r="L4237" s="191"/>
      <c r="M4237" s="53"/>
      <c r="N4237" s="53"/>
      <c r="O4237" s="53"/>
    </row>
    <row r="4238">
      <c r="A4238" s="167" t="s">
        <v>600</v>
      </c>
      <c r="B4238" s="243" t="s">
        <v>416</v>
      </c>
      <c r="C4238" s="53"/>
      <c r="D4238" s="244" t="s">
        <v>390</v>
      </c>
      <c r="E4238" s="53"/>
      <c r="F4238" s="53"/>
      <c r="G4238" s="190" t="s">
        <v>20</v>
      </c>
      <c r="H4238" s="28">
        <v>1.0</v>
      </c>
      <c r="I4238" s="190" t="s">
        <v>4</v>
      </c>
      <c r="J4238" s="191"/>
      <c r="K4238" s="190" t="s">
        <v>4</v>
      </c>
      <c r="L4238" s="191"/>
      <c r="M4238" s="53"/>
      <c r="N4238" s="53"/>
      <c r="O4238" s="53"/>
    </row>
    <row r="4239">
      <c r="A4239" s="167" t="s">
        <v>600</v>
      </c>
      <c r="B4239" s="243" t="s">
        <v>416</v>
      </c>
      <c r="C4239" s="53"/>
      <c r="D4239" s="244" t="s">
        <v>390</v>
      </c>
      <c r="E4239" s="53"/>
      <c r="F4239" s="53"/>
      <c r="G4239" s="190" t="s">
        <v>21</v>
      </c>
      <c r="H4239" s="28">
        <v>1.0</v>
      </c>
      <c r="I4239" s="190" t="s">
        <v>7</v>
      </c>
      <c r="J4239" s="191"/>
      <c r="K4239" s="190" t="s">
        <v>7</v>
      </c>
      <c r="L4239" s="191"/>
      <c r="M4239" s="53"/>
      <c r="N4239" s="53"/>
      <c r="O4239" s="53"/>
    </row>
    <row r="4240">
      <c r="A4240" s="167" t="s">
        <v>600</v>
      </c>
      <c r="B4240" s="243" t="s">
        <v>416</v>
      </c>
      <c r="C4240" s="53"/>
      <c r="D4240" s="244" t="s">
        <v>390</v>
      </c>
      <c r="E4240" s="53"/>
      <c r="F4240" s="53"/>
      <c r="G4240" s="190" t="s">
        <v>13</v>
      </c>
      <c r="H4240" s="28">
        <v>1.0</v>
      </c>
      <c r="I4240" s="190" t="s">
        <v>7</v>
      </c>
      <c r="J4240" s="191"/>
      <c r="K4240" s="190" t="s">
        <v>7</v>
      </c>
      <c r="L4240" s="191"/>
      <c r="M4240" s="53"/>
      <c r="N4240" s="53"/>
      <c r="O4240" s="53"/>
    </row>
    <row r="4241">
      <c r="A4241" s="167" t="s">
        <v>600</v>
      </c>
      <c r="B4241" s="243" t="s">
        <v>416</v>
      </c>
      <c r="C4241" s="53"/>
      <c r="D4241" s="244" t="s">
        <v>390</v>
      </c>
      <c r="E4241" s="53"/>
      <c r="F4241" s="53"/>
      <c r="G4241" s="190" t="s">
        <v>14</v>
      </c>
      <c r="H4241" s="28">
        <v>1.0</v>
      </c>
      <c r="I4241" s="190" t="s">
        <v>7</v>
      </c>
      <c r="J4241" s="191"/>
      <c r="K4241" s="190" t="s">
        <v>7</v>
      </c>
      <c r="L4241" s="191"/>
      <c r="M4241" s="53"/>
      <c r="N4241" s="53"/>
      <c r="O4241" s="53"/>
    </row>
    <row r="4242">
      <c r="A4242" s="167" t="s">
        <v>600</v>
      </c>
      <c r="B4242" s="243" t="s">
        <v>416</v>
      </c>
      <c r="C4242" s="53"/>
      <c r="D4242" s="244" t="s">
        <v>390</v>
      </c>
      <c r="E4242" s="53"/>
      <c r="F4242" s="53"/>
      <c r="G4242" s="190" t="s">
        <v>15</v>
      </c>
      <c r="H4242" s="28">
        <v>1.0</v>
      </c>
      <c r="I4242" s="190" t="s">
        <v>7</v>
      </c>
      <c r="J4242" s="191">
        <v>300.0</v>
      </c>
      <c r="K4242" s="190" t="s">
        <v>7</v>
      </c>
      <c r="L4242" s="191">
        <v>300.0</v>
      </c>
      <c r="M4242" s="53"/>
      <c r="N4242" s="53"/>
      <c r="O4242" s="53"/>
    </row>
    <row r="4243">
      <c r="A4243" s="167" t="s">
        <v>600</v>
      </c>
      <c r="B4243" s="243" t="s">
        <v>416</v>
      </c>
      <c r="C4243" s="53"/>
      <c r="D4243" s="244" t="s">
        <v>390</v>
      </c>
      <c r="E4243" s="53"/>
      <c r="F4243" s="53"/>
      <c r="G4243" s="190" t="s">
        <v>16</v>
      </c>
      <c r="H4243" s="28">
        <v>1.0</v>
      </c>
      <c r="I4243" s="190" t="s">
        <v>7</v>
      </c>
      <c r="J4243" s="191">
        <v>800.0</v>
      </c>
      <c r="K4243" s="190" t="s">
        <v>7</v>
      </c>
      <c r="L4243" s="191">
        <v>800.0</v>
      </c>
      <c r="M4243" s="53"/>
      <c r="N4243" s="53"/>
      <c r="O4243" s="53"/>
    </row>
    <row r="4244">
      <c r="A4244" s="167" t="s">
        <v>600</v>
      </c>
      <c r="B4244" s="243" t="s">
        <v>416</v>
      </c>
      <c r="C4244" s="53"/>
      <c r="D4244" s="244" t="s">
        <v>390</v>
      </c>
      <c r="E4244" s="53"/>
      <c r="F4244" s="53"/>
      <c r="G4244" s="190" t="s">
        <v>17</v>
      </c>
      <c r="H4244" s="28">
        <v>1.0</v>
      </c>
      <c r="I4244" s="190" t="s">
        <v>7</v>
      </c>
      <c r="J4244" s="191">
        <v>600.0</v>
      </c>
      <c r="K4244" s="190" t="s">
        <v>7</v>
      </c>
      <c r="L4244" s="191">
        <v>600.0</v>
      </c>
      <c r="M4244" s="53"/>
      <c r="N4244" s="53"/>
      <c r="O4244" s="53"/>
    </row>
    <row r="4245">
      <c r="A4245" s="167" t="s">
        <v>600</v>
      </c>
      <c r="B4245" s="243" t="s">
        <v>416</v>
      </c>
      <c r="C4245" s="53"/>
      <c r="D4245" s="244" t="s">
        <v>390</v>
      </c>
      <c r="E4245" s="53"/>
      <c r="F4245" s="53"/>
      <c r="G4245" s="190" t="s">
        <v>18</v>
      </c>
      <c r="H4245" s="28">
        <v>1.0</v>
      </c>
      <c r="I4245" s="190" t="s">
        <v>7</v>
      </c>
      <c r="J4245" s="191">
        <v>800.0</v>
      </c>
      <c r="K4245" s="190" t="s">
        <v>7</v>
      </c>
      <c r="L4245" s="191">
        <v>800.0</v>
      </c>
      <c r="M4245" s="53"/>
      <c r="N4245" s="53"/>
      <c r="O4245" s="53"/>
    </row>
    <row r="4246">
      <c r="A4246" s="167" t="s">
        <v>600</v>
      </c>
      <c r="B4246" s="243" t="s">
        <v>416</v>
      </c>
      <c r="C4246" s="53"/>
      <c r="D4246" s="244" t="s">
        <v>390</v>
      </c>
      <c r="E4246" s="53"/>
      <c r="F4246" s="53"/>
      <c r="G4246" s="190" t="s">
        <v>19</v>
      </c>
      <c r="H4246" s="28">
        <v>1.0</v>
      </c>
      <c r="I4246" s="190" t="s">
        <v>7</v>
      </c>
      <c r="J4246" s="191"/>
      <c r="K4246" s="190" t="s">
        <v>7</v>
      </c>
      <c r="L4246" s="191"/>
      <c r="M4246" s="53"/>
      <c r="N4246" s="53"/>
      <c r="O4246" s="53"/>
    </row>
    <row r="4247">
      <c r="A4247" s="167" t="s">
        <v>600</v>
      </c>
      <c r="B4247" s="243" t="s">
        <v>416</v>
      </c>
      <c r="C4247" s="53"/>
      <c r="D4247" s="244" t="s">
        <v>390</v>
      </c>
      <c r="E4247" s="53"/>
      <c r="F4247" s="53"/>
      <c r="G4247" s="190" t="s">
        <v>20</v>
      </c>
      <c r="H4247" s="28">
        <v>1.0</v>
      </c>
      <c r="I4247" s="190" t="s">
        <v>7</v>
      </c>
      <c r="J4247" s="191"/>
      <c r="K4247" s="190" t="s">
        <v>7</v>
      </c>
      <c r="L4247" s="191"/>
      <c r="M4247" s="53"/>
      <c r="N4247" s="53"/>
      <c r="O4247" s="53"/>
    </row>
    <row r="4248">
      <c r="A4248" s="167" t="s">
        <v>600</v>
      </c>
      <c r="B4248" s="243" t="s">
        <v>417</v>
      </c>
      <c r="C4248" s="53"/>
      <c r="D4248" s="244" t="s">
        <v>390</v>
      </c>
      <c r="E4248" s="53"/>
      <c r="F4248" s="53"/>
      <c r="G4248" s="190" t="s">
        <v>21</v>
      </c>
      <c r="H4248" s="28">
        <v>1.0</v>
      </c>
      <c r="I4248" s="243" t="s">
        <v>4</v>
      </c>
      <c r="J4248" s="192">
        <v>80.0</v>
      </c>
      <c r="K4248" s="243" t="s">
        <v>4</v>
      </c>
      <c r="L4248" s="192">
        <v>80.0</v>
      </c>
      <c r="M4248" s="53"/>
      <c r="N4248" s="53"/>
      <c r="O4248" s="53"/>
    </row>
    <row r="4249">
      <c r="A4249" s="167" t="s">
        <v>600</v>
      </c>
      <c r="B4249" s="243" t="s">
        <v>417</v>
      </c>
      <c r="C4249" s="53"/>
      <c r="D4249" s="244" t="s">
        <v>390</v>
      </c>
      <c r="E4249" s="53"/>
      <c r="F4249" s="53"/>
      <c r="G4249" s="190" t="s">
        <v>13</v>
      </c>
      <c r="H4249" s="28">
        <v>1.0</v>
      </c>
      <c r="I4249" s="190" t="s">
        <v>4</v>
      </c>
      <c r="J4249" s="191"/>
      <c r="K4249" s="190" t="s">
        <v>4</v>
      </c>
      <c r="L4249" s="191"/>
      <c r="M4249" s="53"/>
      <c r="N4249" s="53"/>
      <c r="O4249" s="53"/>
    </row>
    <row r="4250">
      <c r="A4250" s="167" t="s">
        <v>600</v>
      </c>
      <c r="B4250" s="243" t="s">
        <v>417</v>
      </c>
      <c r="C4250" s="53"/>
      <c r="D4250" s="244" t="s">
        <v>390</v>
      </c>
      <c r="E4250" s="53"/>
      <c r="F4250" s="53"/>
      <c r="G4250" s="190" t="s">
        <v>14</v>
      </c>
      <c r="H4250" s="28">
        <v>1.0</v>
      </c>
      <c r="I4250" s="190" t="s">
        <v>4</v>
      </c>
      <c r="J4250" s="191">
        <v>30.0</v>
      </c>
      <c r="K4250" s="190" t="s">
        <v>4</v>
      </c>
      <c r="L4250" s="191">
        <v>30.0</v>
      </c>
      <c r="M4250" s="53"/>
      <c r="N4250" s="53"/>
      <c r="O4250" s="53"/>
    </row>
    <row r="4251">
      <c r="A4251" s="167" t="s">
        <v>600</v>
      </c>
      <c r="B4251" s="243" t="s">
        <v>417</v>
      </c>
      <c r="C4251" s="53"/>
      <c r="D4251" s="244" t="s">
        <v>390</v>
      </c>
      <c r="E4251" s="53"/>
      <c r="F4251" s="53"/>
      <c r="G4251" s="190" t="s">
        <v>15</v>
      </c>
      <c r="H4251" s="28">
        <v>1.0</v>
      </c>
      <c r="I4251" s="190" t="s">
        <v>4</v>
      </c>
      <c r="J4251" s="191">
        <v>0.0</v>
      </c>
      <c r="K4251" s="190" t="s">
        <v>4</v>
      </c>
      <c r="L4251" s="191">
        <v>0.0</v>
      </c>
      <c r="M4251" s="53"/>
      <c r="N4251" s="53"/>
      <c r="O4251" s="53"/>
    </row>
    <row r="4252">
      <c r="A4252" s="167" t="s">
        <v>600</v>
      </c>
      <c r="B4252" s="243" t="s">
        <v>417</v>
      </c>
      <c r="C4252" s="53"/>
      <c r="D4252" s="244" t="s">
        <v>390</v>
      </c>
      <c r="E4252" s="53"/>
      <c r="F4252" s="53"/>
      <c r="G4252" s="190" t="s">
        <v>16</v>
      </c>
      <c r="H4252" s="28">
        <v>1.0</v>
      </c>
      <c r="I4252" s="190" t="s">
        <v>4</v>
      </c>
      <c r="J4252" s="191">
        <v>5.0</v>
      </c>
      <c r="K4252" s="190" t="s">
        <v>4</v>
      </c>
      <c r="L4252" s="191">
        <v>5.0</v>
      </c>
      <c r="M4252" s="53"/>
      <c r="N4252" s="53"/>
      <c r="O4252" s="53"/>
    </row>
    <row r="4253">
      <c r="A4253" s="167" t="s">
        <v>600</v>
      </c>
      <c r="B4253" s="243" t="s">
        <v>417</v>
      </c>
      <c r="C4253" s="53"/>
      <c r="D4253" s="244" t="s">
        <v>390</v>
      </c>
      <c r="E4253" s="53"/>
      <c r="F4253" s="53"/>
      <c r="G4253" s="190" t="s">
        <v>17</v>
      </c>
      <c r="H4253" s="28">
        <v>1.0</v>
      </c>
      <c r="I4253" s="190" t="s">
        <v>4</v>
      </c>
      <c r="J4253" s="191">
        <v>50.0</v>
      </c>
      <c r="K4253" s="190" t="s">
        <v>4</v>
      </c>
      <c r="L4253" s="191">
        <v>50.0</v>
      </c>
      <c r="M4253" s="53"/>
      <c r="N4253" s="53"/>
      <c r="O4253" s="53"/>
    </row>
    <row r="4254">
      <c r="A4254" s="167" t="s">
        <v>600</v>
      </c>
      <c r="B4254" s="243" t="s">
        <v>417</v>
      </c>
      <c r="C4254" s="53"/>
      <c r="D4254" s="244" t="s">
        <v>390</v>
      </c>
      <c r="E4254" s="53"/>
      <c r="F4254" s="53"/>
      <c r="G4254" s="190" t="s">
        <v>18</v>
      </c>
      <c r="H4254" s="28">
        <v>1.0</v>
      </c>
      <c r="I4254" s="190" t="s">
        <v>4</v>
      </c>
      <c r="J4254" s="191">
        <v>350.0</v>
      </c>
      <c r="K4254" s="190" t="s">
        <v>4</v>
      </c>
      <c r="L4254" s="191">
        <v>350.0</v>
      </c>
      <c r="M4254" s="53"/>
      <c r="N4254" s="53"/>
      <c r="O4254" s="53"/>
    </row>
    <row r="4255">
      <c r="A4255" s="167" t="s">
        <v>600</v>
      </c>
      <c r="B4255" s="243" t="s">
        <v>417</v>
      </c>
      <c r="C4255" s="53"/>
      <c r="D4255" s="244" t="s">
        <v>390</v>
      </c>
      <c r="E4255" s="53"/>
      <c r="F4255" s="53"/>
      <c r="G4255" s="190" t="s">
        <v>19</v>
      </c>
      <c r="H4255" s="28">
        <v>1.0</v>
      </c>
      <c r="I4255" s="190" t="s">
        <v>4</v>
      </c>
      <c r="J4255" s="191"/>
      <c r="K4255" s="190" t="s">
        <v>4</v>
      </c>
      <c r="L4255" s="191"/>
      <c r="M4255" s="53"/>
      <c r="N4255" s="53"/>
      <c r="O4255" s="53"/>
    </row>
    <row r="4256">
      <c r="A4256" s="167" t="s">
        <v>600</v>
      </c>
      <c r="B4256" s="243" t="s">
        <v>417</v>
      </c>
      <c r="C4256" s="53"/>
      <c r="D4256" s="244" t="s">
        <v>390</v>
      </c>
      <c r="E4256" s="53"/>
      <c r="F4256" s="53"/>
      <c r="G4256" s="190" t="s">
        <v>20</v>
      </c>
      <c r="H4256" s="28">
        <v>1.0</v>
      </c>
      <c r="I4256" s="190" t="s">
        <v>4</v>
      </c>
      <c r="J4256" s="191"/>
      <c r="K4256" s="190" t="s">
        <v>4</v>
      </c>
      <c r="L4256" s="191"/>
      <c r="M4256" s="53"/>
      <c r="N4256" s="53"/>
      <c r="O4256" s="53"/>
    </row>
    <row r="4257">
      <c r="A4257" s="167" t="s">
        <v>600</v>
      </c>
      <c r="B4257" s="243" t="s">
        <v>417</v>
      </c>
      <c r="C4257" s="53"/>
      <c r="D4257" s="244" t="s">
        <v>390</v>
      </c>
      <c r="E4257" s="53"/>
      <c r="F4257" s="53"/>
      <c r="G4257" s="190" t="s">
        <v>21</v>
      </c>
      <c r="H4257" s="28">
        <v>1.0</v>
      </c>
      <c r="I4257" s="190" t="s">
        <v>7</v>
      </c>
      <c r="J4257" s="191"/>
      <c r="K4257" s="190" t="s">
        <v>7</v>
      </c>
      <c r="L4257" s="191"/>
      <c r="M4257" s="53"/>
      <c r="N4257" s="53"/>
      <c r="O4257" s="53"/>
    </row>
    <row r="4258">
      <c r="A4258" s="167" t="s">
        <v>600</v>
      </c>
      <c r="B4258" s="243" t="s">
        <v>417</v>
      </c>
      <c r="C4258" s="53"/>
      <c r="D4258" s="244" t="s">
        <v>390</v>
      </c>
      <c r="E4258" s="53"/>
      <c r="F4258" s="53"/>
      <c r="G4258" s="190" t="s">
        <v>13</v>
      </c>
      <c r="H4258" s="28">
        <v>1.0</v>
      </c>
      <c r="I4258" s="190" t="s">
        <v>7</v>
      </c>
      <c r="J4258" s="191"/>
      <c r="K4258" s="190" t="s">
        <v>7</v>
      </c>
      <c r="L4258" s="191"/>
      <c r="M4258" s="53"/>
      <c r="N4258" s="53"/>
      <c r="O4258" s="53"/>
    </row>
    <row r="4259">
      <c r="A4259" s="167" t="s">
        <v>600</v>
      </c>
      <c r="B4259" s="243" t="s">
        <v>417</v>
      </c>
      <c r="C4259" s="53"/>
      <c r="D4259" s="244" t="s">
        <v>390</v>
      </c>
      <c r="E4259" s="53"/>
      <c r="F4259" s="53"/>
      <c r="G4259" s="190" t="s">
        <v>14</v>
      </c>
      <c r="H4259" s="28">
        <v>1.0</v>
      </c>
      <c r="I4259" s="190" t="s">
        <v>7</v>
      </c>
      <c r="J4259" s="191">
        <v>1100.0</v>
      </c>
      <c r="K4259" s="190" t="s">
        <v>7</v>
      </c>
      <c r="L4259" s="191">
        <v>1100.0</v>
      </c>
      <c r="M4259" s="53"/>
      <c r="N4259" s="53"/>
      <c r="O4259" s="53"/>
    </row>
    <row r="4260">
      <c r="A4260" s="167" t="s">
        <v>600</v>
      </c>
      <c r="B4260" s="243" t="s">
        <v>417</v>
      </c>
      <c r="C4260" s="53"/>
      <c r="D4260" s="244" t="s">
        <v>390</v>
      </c>
      <c r="E4260" s="53"/>
      <c r="F4260" s="53"/>
      <c r="G4260" s="190" t="s">
        <v>15</v>
      </c>
      <c r="H4260" s="28">
        <v>1.0</v>
      </c>
      <c r="I4260" s="190" t="s">
        <v>7</v>
      </c>
      <c r="J4260" s="191">
        <v>400.0</v>
      </c>
      <c r="K4260" s="190" t="s">
        <v>7</v>
      </c>
      <c r="L4260" s="191">
        <v>400.0</v>
      </c>
      <c r="M4260" s="53"/>
      <c r="N4260" s="53"/>
      <c r="O4260" s="53"/>
    </row>
    <row r="4261">
      <c r="A4261" s="167" t="s">
        <v>600</v>
      </c>
      <c r="B4261" s="243" t="s">
        <v>417</v>
      </c>
      <c r="C4261" s="53"/>
      <c r="D4261" s="244" t="s">
        <v>390</v>
      </c>
      <c r="E4261" s="53"/>
      <c r="F4261" s="53"/>
      <c r="G4261" s="190" t="s">
        <v>16</v>
      </c>
      <c r="H4261" s="28">
        <v>1.0</v>
      </c>
      <c r="I4261" s="190" t="s">
        <v>7</v>
      </c>
      <c r="J4261" s="191">
        <v>700.0</v>
      </c>
      <c r="K4261" s="190" t="s">
        <v>7</v>
      </c>
      <c r="L4261" s="191">
        <v>700.0</v>
      </c>
      <c r="M4261" s="53"/>
      <c r="N4261" s="53"/>
      <c r="O4261" s="53"/>
    </row>
    <row r="4262">
      <c r="A4262" s="167" t="s">
        <v>600</v>
      </c>
      <c r="B4262" s="243" t="s">
        <v>417</v>
      </c>
      <c r="C4262" s="53"/>
      <c r="D4262" s="244" t="s">
        <v>390</v>
      </c>
      <c r="E4262" s="53"/>
      <c r="F4262" s="53"/>
      <c r="G4262" s="190" t="s">
        <v>17</v>
      </c>
      <c r="H4262" s="28">
        <v>1.0</v>
      </c>
      <c r="I4262" s="190" t="s">
        <v>7</v>
      </c>
      <c r="J4262" s="191">
        <v>0.0</v>
      </c>
      <c r="K4262" s="190" t="s">
        <v>7</v>
      </c>
      <c r="L4262" s="191">
        <v>0.0</v>
      </c>
      <c r="M4262" s="53"/>
      <c r="N4262" s="53"/>
      <c r="O4262" s="53"/>
    </row>
    <row r="4263">
      <c r="A4263" s="167" t="s">
        <v>600</v>
      </c>
      <c r="B4263" s="243" t="s">
        <v>417</v>
      </c>
      <c r="C4263" s="53"/>
      <c r="D4263" s="244" t="s">
        <v>390</v>
      </c>
      <c r="E4263" s="53"/>
      <c r="F4263" s="53"/>
      <c r="G4263" s="190" t="s">
        <v>18</v>
      </c>
      <c r="H4263" s="28">
        <v>1.0</v>
      </c>
      <c r="I4263" s="190" t="s">
        <v>7</v>
      </c>
      <c r="J4263" s="191">
        <v>3600.0</v>
      </c>
      <c r="K4263" s="190" t="s">
        <v>7</v>
      </c>
      <c r="L4263" s="191">
        <v>3600.0</v>
      </c>
      <c r="M4263" s="53"/>
      <c r="N4263" s="53"/>
      <c r="O4263" s="53"/>
    </row>
    <row r="4264">
      <c r="A4264" s="167" t="s">
        <v>600</v>
      </c>
      <c r="B4264" s="243" t="s">
        <v>417</v>
      </c>
      <c r="C4264" s="53"/>
      <c r="D4264" s="244" t="s">
        <v>390</v>
      </c>
      <c r="E4264" s="53"/>
      <c r="F4264" s="53"/>
      <c r="G4264" s="190" t="s">
        <v>19</v>
      </c>
      <c r="H4264" s="28">
        <v>1.0</v>
      </c>
      <c r="I4264" s="190" t="s">
        <v>7</v>
      </c>
      <c r="J4264" s="191"/>
      <c r="K4264" s="190" t="s">
        <v>7</v>
      </c>
      <c r="L4264" s="191"/>
      <c r="M4264" s="53"/>
      <c r="N4264" s="53"/>
      <c r="O4264" s="53"/>
    </row>
    <row r="4265">
      <c r="A4265" s="167" t="s">
        <v>600</v>
      </c>
      <c r="B4265" s="243" t="s">
        <v>417</v>
      </c>
      <c r="C4265" s="53"/>
      <c r="D4265" s="244" t="s">
        <v>390</v>
      </c>
      <c r="E4265" s="53"/>
      <c r="F4265" s="53"/>
      <c r="G4265" s="190" t="s">
        <v>20</v>
      </c>
      <c r="H4265" s="28">
        <v>1.0</v>
      </c>
      <c r="I4265" s="190" t="s">
        <v>7</v>
      </c>
      <c r="J4265" s="191"/>
      <c r="K4265" s="190" t="s">
        <v>7</v>
      </c>
      <c r="L4265" s="191"/>
      <c r="M4265" s="53"/>
      <c r="N4265" s="53"/>
      <c r="O4265" s="53"/>
    </row>
    <row r="4266">
      <c r="A4266" s="167" t="s">
        <v>600</v>
      </c>
      <c r="B4266" s="243" t="s">
        <v>418</v>
      </c>
      <c r="C4266" s="53"/>
      <c r="D4266" s="244" t="s">
        <v>390</v>
      </c>
      <c r="E4266" s="53"/>
      <c r="F4266" s="53"/>
      <c r="G4266" s="190" t="s">
        <v>21</v>
      </c>
      <c r="H4266" s="28">
        <v>1.0</v>
      </c>
      <c r="I4266" s="243" t="s">
        <v>4</v>
      </c>
      <c r="J4266" s="192"/>
      <c r="K4266" s="243" t="s">
        <v>4</v>
      </c>
      <c r="L4266" s="192"/>
      <c r="M4266" s="53"/>
      <c r="N4266" s="53"/>
      <c r="O4266" s="53"/>
    </row>
    <row r="4267">
      <c r="A4267" s="167" t="s">
        <v>600</v>
      </c>
      <c r="B4267" s="243" t="s">
        <v>418</v>
      </c>
      <c r="C4267" s="53"/>
      <c r="D4267" s="244" t="s">
        <v>390</v>
      </c>
      <c r="E4267" s="53"/>
      <c r="F4267" s="53"/>
      <c r="G4267" s="190" t="s">
        <v>13</v>
      </c>
      <c r="H4267" s="28">
        <v>1.0</v>
      </c>
      <c r="I4267" s="190" t="s">
        <v>4</v>
      </c>
      <c r="J4267" s="191"/>
      <c r="K4267" s="190" t="s">
        <v>4</v>
      </c>
      <c r="L4267" s="191"/>
      <c r="M4267" s="53"/>
      <c r="N4267" s="53"/>
      <c r="O4267" s="53"/>
    </row>
    <row r="4268">
      <c r="A4268" s="167" t="s">
        <v>600</v>
      </c>
      <c r="B4268" s="243" t="s">
        <v>418</v>
      </c>
      <c r="C4268" s="53"/>
      <c r="D4268" s="244" t="s">
        <v>390</v>
      </c>
      <c r="E4268" s="53"/>
      <c r="F4268" s="53"/>
      <c r="G4268" s="190" t="s">
        <v>14</v>
      </c>
      <c r="H4268" s="28">
        <v>1.0</v>
      </c>
      <c r="I4268" s="190" t="s">
        <v>4</v>
      </c>
      <c r="J4268" s="191"/>
      <c r="K4268" s="190" t="s">
        <v>4</v>
      </c>
      <c r="L4268" s="191"/>
      <c r="M4268" s="53"/>
      <c r="N4268" s="53"/>
      <c r="O4268" s="53"/>
    </row>
    <row r="4269">
      <c r="A4269" s="167" t="s">
        <v>600</v>
      </c>
      <c r="B4269" s="243" t="s">
        <v>418</v>
      </c>
      <c r="C4269" s="53"/>
      <c r="D4269" s="244" t="s">
        <v>390</v>
      </c>
      <c r="E4269" s="53"/>
      <c r="F4269" s="53"/>
      <c r="G4269" s="190" t="s">
        <v>15</v>
      </c>
      <c r="H4269" s="28">
        <v>1.0</v>
      </c>
      <c r="I4269" s="190" t="s">
        <v>4</v>
      </c>
      <c r="J4269" s="191"/>
      <c r="K4269" s="190" t="s">
        <v>4</v>
      </c>
      <c r="L4269" s="191"/>
      <c r="M4269" s="53"/>
      <c r="N4269" s="53"/>
      <c r="O4269" s="53"/>
    </row>
    <row r="4270">
      <c r="A4270" s="167" t="s">
        <v>600</v>
      </c>
      <c r="B4270" s="243" t="s">
        <v>418</v>
      </c>
      <c r="C4270" s="53"/>
      <c r="D4270" s="244" t="s">
        <v>390</v>
      </c>
      <c r="E4270" s="53"/>
      <c r="F4270" s="53"/>
      <c r="G4270" s="190" t="s">
        <v>16</v>
      </c>
      <c r="H4270" s="28">
        <v>1.0</v>
      </c>
      <c r="I4270" s="190" t="s">
        <v>4</v>
      </c>
      <c r="J4270" s="191">
        <v>70.0</v>
      </c>
      <c r="K4270" s="190" t="s">
        <v>4</v>
      </c>
      <c r="L4270" s="191">
        <v>70.0</v>
      </c>
      <c r="M4270" s="53"/>
      <c r="N4270" s="53"/>
      <c r="O4270" s="53"/>
    </row>
    <row r="4271">
      <c r="A4271" s="167" t="s">
        <v>600</v>
      </c>
      <c r="B4271" s="243" t="s">
        <v>418</v>
      </c>
      <c r="C4271" s="53"/>
      <c r="D4271" s="244" t="s">
        <v>390</v>
      </c>
      <c r="E4271" s="53"/>
      <c r="F4271" s="53"/>
      <c r="G4271" s="190" t="s">
        <v>17</v>
      </c>
      <c r="H4271" s="28">
        <v>1.0</v>
      </c>
      <c r="I4271" s="190" t="s">
        <v>4</v>
      </c>
      <c r="J4271" s="191"/>
      <c r="K4271" s="190" t="s">
        <v>4</v>
      </c>
      <c r="L4271" s="191"/>
      <c r="M4271" s="53"/>
      <c r="N4271" s="53"/>
      <c r="O4271" s="53"/>
    </row>
    <row r="4272">
      <c r="A4272" s="167" t="s">
        <v>600</v>
      </c>
      <c r="B4272" s="243" t="s">
        <v>418</v>
      </c>
      <c r="C4272" s="53"/>
      <c r="D4272" s="244" t="s">
        <v>390</v>
      </c>
      <c r="E4272" s="53"/>
      <c r="F4272" s="53"/>
      <c r="G4272" s="190" t="s">
        <v>18</v>
      </c>
      <c r="H4272" s="28">
        <v>1.0</v>
      </c>
      <c r="I4272" s="190" t="s">
        <v>4</v>
      </c>
      <c r="J4272" s="191"/>
      <c r="K4272" s="190" t="s">
        <v>4</v>
      </c>
      <c r="L4272" s="191"/>
      <c r="M4272" s="53"/>
      <c r="N4272" s="53"/>
      <c r="O4272" s="53"/>
    </row>
    <row r="4273">
      <c r="A4273" s="167" t="s">
        <v>600</v>
      </c>
      <c r="B4273" s="243" t="s">
        <v>418</v>
      </c>
      <c r="C4273" s="53"/>
      <c r="D4273" s="244" t="s">
        <v>390</v>
      </c>
      <c r="E4273" s="53"/>
      <c r="F4273" s="53"/>
      <c r="G4273" s="190" t="s">
        <v>19</v>
      </c>
      <c r="H4273" s="28">
        <v>1.0</v>
      </c>
      <c r="I4273" s="190" t="s">
        <v>4</v>
      </c>
      <c r="J4273" s="191"/>
      <c r="K4273" s="190" t="s">
        <v>4</v>
      </c>
      <c r="L4273" s="191"/>
      <c r="M4273" s="53"/>
      <c r="N4273" s="53"/>
      <c r="O4273" s="53"/>
    </row>
    <row r="4274">
      <c r="A4274" s="167" t="s">
        <v>600</v>
      </c>
      <c r="B4274" s="243" t="s">
        <v>418</v>
      </c>
      <c r="C4274" s="53"/>
      <c r="D4274" s="244" t="s">
        <v>390</v>
      </c>
      <c r="E4274" s="53"/>
      <c r="F4274" s="53"/>
      <c r="G4274" s="190" t="s">
        <v>20</v>
      </c>
      <c r="H4274" s="28">
        <v>1.0</v>
      </c>
      <c r="I4274" s="190" t="s">
        <v>4</v>
      </c>
      <c r="J4274" s="191"/>
      <c r="K4274" s="190" t="s">
        <v>4</v>
      </c>
      <c r="L4274" s="191"/>
      <c r="M4274" s="53"/>
      <c r="N4274" s="53"/>
      <c r="O4274" s="53"/>
    </row>
    <row r="4275">
      <c r="A4275" s="167" t="s">
        <v>600</v>
      </c>
      <c r="B4275" s="243" t="s">
        <v>418</v>
      </c>
      <c r="C4275" s="53"/>
      <c r="D4275" s="244" t="s">
        <v>390</v>
      </c>
      <c r="E4275" s="53"/>
      <c r="F4275" s="53"/>
      <c r="G4275" s="190" t="s">
        <v>21</v>
      </c>
      <c r="H4275" s="28">
        <v>1.0</v>
      </c>
      <c r="I4275" s="190" t="s">
        <v>7</v>
      </c>
      <c r="J4275" s="191"/>
      <c r="K4275" s="190" t="s">
        <v>7</v>
      </c>
      <c r="L4275" s="191"/>
      <c r="M4275" s="53"/>
      <c r="N4275" s="53"/>
      <c r="O4275" s="53"/>
    </row>
    <row r="4276">
      <c r="A4276" s="167" t="s">
        <v>600</v>
      </c>
      <c r="B4276" s="243" t="s">
        <v>418</v>
      </c>
      <c r="C4276" s="53"/>
      <c r="D4276" s="244" t="s">
        <v>390</v>
      </c>
      <c r="E4276" s="53"/>
      <c r="F4276" s="53"/>
      <c r="G4276" s="190" t="s">
        <v>13</v>
      </c>
      <c r="H4276" s="28">
        <v>1.0</v>
      </c>
      <c r="I4276" s="190" t="s">
        <v>7</v>
      </c>
      <c r="J4276" s="191"/>
      <c r="K4276" s="190" t="s">
        <v>7</v>
      </c>
      <c r="L4276" s="191"/>
      <c r="M4276" s="53"/>
      <c r="N4276" s="53"/>
      <c r="O4276" s="53"/>
    </row>
    <row r="4277">
      <c r="A4277" s="167" t="s">
        <v>600</v>
      </c>
      <c r="B4277" s="243" t="s">
        <v>418</v>
      </c>
      <c r="C4277" s="53"/>
      <c r="D4277" s="244" t="s">
        <v>390</v>
      </c>
      <c r="E4277" s="53"/>
      <c r="F4277" s="53"/>
      <c r="G4277" s="190" t="s">
        <v>14</v>
      </c>
      <c r="H4277" s="28">
        <v>1.0</v>
      </c>
      <c r="I4277" s="190" t="s">
        <v>7</v>
      </c>
      <c r="J4277" s="191"/>
      <c r="K4277" s="190" t="s">
        <v>7</v>
      </c>
      <c r="L4277" s="191"/>
      <c r="M4277" s="53"/>
      <c r="N4277" s="53"/>
      <c r="O4277" s="53"/>
    </row>
    <row r="4278">
      <c r="A4278" s="167" t="s">
        <v>600</v>
      </c>
      <c r="B4278" s="243" t="s">
        <v>418</v>
      </c>
      <c r="C4278" s="53"/>
      <c r="D4278" s="244" t="s">
        <v>390</v>
      </c>
      <c r="E4278" s="53"/>
      <c r="F4278" s="53"/>
      <c r="G4278" s="190" t="s">
        <v>15</v>
      </c>
      <c r="H4278" s="28">
        <v>1.0</v>
      </c>
      <c r="I4278" s="190" t="s">
        <v>7</v>
      </c>
      <c r="J4278" s="191">
        <v>470.0</v>
      </c>
      <c r="K4278" s="190" t="s">
        <v>7</v>
      </c>
      <c r="L4278" s="191">
        <v>470.0</v>
      </c>
      <c r="M4278" s="53"/>
      <c r="N4278" s="53"/>
      <c r="O4278" s="53"/>
    </row>
    <row r="4279">
      <c r="A4279" s="167" t="s">
        <v>600</v>
      </c>
      <c r="B4279" s="243" t="s">
        <v>418</v>
      </c>
      <c r="C4279" s="53"/>
      <c r="D4279" s="244" t="s">
        <v>390</v>
      </c>
      <c r="E4279" s="53"/>
      <c r="F4279" s="53"/>
      <c r="G4279" s="190" t="s">
        <v>16</v>
      </c>
      <c r="H4279" s="28">
        <v>1.0</v>
      </c>
      <c r="I4279" s="190" t="s">
        <v>7</v>
      </c>
      <c r="J4279" s="191">
        <v>2000.0</v>
      </c>
      <c r="K4279" s="190" t="s">
        <v>7</v>
      </c>
      <c r="L4279" s="191">
        <v>2000.0</v>
      </c>
      <c r="M4279" s="53"/>
      <c r="N4279" s="53"/>
      <c r="O4279" s="53"/>
    </row>
    <row r="4280">
      <c r="A4280" s="167" t="s">
        <v>600</v>
      </c>
      <c r="B4280" s="243" t="s">
        <v>418</v>
      </c>
      <c r="C4280" s="53"/>
      <c r="D4280" s="244" t="s">
        <v>390</v>
      </c>
      <c r="E4280" s="53"/>
      <c r="F4280" s="53"/>
      <c r="G4280" s="190" t="s">
        <v>17</v>
      </c>
      <c r="H4280" s="28">
        <v>1.0</v>
      </c>
      <c r="I4280" s="190" t="s">
        <v>7</v>
      </c>
      <c r="J4280" s="191">
        <v>600.0</v>
      </c>
      <c r="K4280" s="190" t="s">
        <v>7</v>
      </c>
      <c r="L4280" s="191">
        <v>600.0</v>
      </c>
      <c r="M4280" s="53"/>
      <c r="N4280" s="53"/>
      <c r="O4280" s="53"/>
    </row>
    <row r="4281">
      <c r="A4281" s="167" t="s">
        <v>600</v>
      </c>
      <c r="B4281" s="243" t="s">
        <v>418</v>
      </c>
      <c r="C4281" s="53"/>
      <c r="D4281" s="244" t="s">
        <v>390</v>
      </c>
      <c r="E4281" s="53"/>
      <c r="F4281" s="53"/>
      <c r="G4281" s="190" t="s">
        <v>18</v>
      </c>
      <c r="H4281" s="28">
        <v>1.0</v>
      </c>
      <c r="I4281" s="190" t="s">
        <v>7</v>
      </c>
      <c r="J4281" s="191"/>
      <c r="K4281" s="190" t="s">
        <v>7</v>
      </c>
      <c r="L4281" s="191"/>
      <c r="M4281" s="53"/>
      <c r="N4281" s="53"/>
      <c r="O4281" s="53"/>
    </row>
    <row r="4282">
      <c r="A4282" s="167" t="s">
        <v>600</v>
      </c>
      <c r="B4282" s="243" t="s">
        <v>418</v>
      </c>
      <c r="C4282" s="53"/>
      <c r="D4282" s="244" t="s">
        <v>390</v>
      </c>
      <c r="E4282" s="53"/>
      <c r="F4282" s="53"/>
      <c r="G4282" s="190" t="s">
        <v>19</v>
      </c>
      <c r="H4282" s="28">
        <v>1.0</v>
      </c>
      <c r="I4282" s="190" t="s">
        <v>7</v>
      </c>
      <c r="J4282" s="191"/>
      <c r="K4282" s="190" t="s">
        <v>7</v>
      </c>
      <c r="L4282" s="191"/>
      <c r="M4282" s="53"/>
      <c r="N4282" s="53"/>
      <c r="O4282" s="53"/>
    </row>
    <row r="4283">
      <c r="A4283" s="167" t="s">
        <v>600</v>
      </c>
      <c r="B4283" s="243" t="s">
        <v>418</v>
      </c>
      <c r="C4283" s="53"/>
      <c r="D4283" s="244" t="s">
        <v>390</v>
      </c>
      <c r="E4283" s="53"/>
      <c r="F4283" s="53"/>
      <c r="G4283" s="190" t="s">
        <v>20</v>
      </c>
      <c r="H4283" s="28">
        <v>1.0</v>
      </c>
      <c r="I4283" s="190" t="s">
        <v>7</v>
      </c>
      <c r="J4283" s="191"/>
      <c r="K4283" s="190" t="s">
        <v>7</v>
      </c>
      <c r="L4283" s="191"/>
      <c r="M4283" s="53"/>
      <c r="N4283" s="53"/>
      <c r="O4283" s="53"/>
    </row>
    <row r="4284">
      <c r="A4284" s="167" t="s">
        <v>600</v>
      </c>
      <c r="B4284" s="243" t="s">
        <v>419</v>
      </c>
      <c r="C4284" s="53"/>
      <c r="D4284" s="244" t="s">
        <v>390</v>
      </c>
      <c r="E4284" s="53"/>
      <c r="F4284" s="53"/>
      <c r="G4284" s="190" t="s">
        <v>21</v>
      </c>
      <c r="H4284" s="28">
        <v>1.0</v>
      </c>
      <c r="I4284" s="243" t="s">
        <v>4</v>
      </c>
      <c r="J4284" s="192"/>
      <c r="K4284" s="243" t="s">
        <v>4</v>
      </c>
      <c r="L4284" s="192"/>
      <c r="M4284" s="53"/>
      <c r="N4284" s="53"/>
      <c r="O4284" s="53"/>
    </row>
    <row r="4285">
      <c r="A4285" s="167" t="s">
        <v>600</v>
      </c>
      <c r="B4285" s="243" t="s">
        <v>419</v>
      </c>
      <c r="C4285" s="53"/>
      <c r="D4285" s="244" t="s">
        <v>390</v>
      </c>
      <c r="E4285" s="53"/>
      <c r="F4285" s="53"/>
      <c r="G4285" s="190" t="s">
        <v>13</v>
      </c>
      <c r="H4285" s="28">
        <v>1.0</v>
      </c>
      <c r="I4285" s="190" t="s">
        <v>4</v>
      </c>
      <c r="J4285" s="191"/>
      <c r="K4285" s="190" t="s">
        <v>4</v>
      </c>
      <c r="L4285" s="191"/>
      <c r="M4285" s="53"/>
      <c r="N4285" s="53"/>
      <c r="O4285" s="53"/>
    </row>
    <row r="4286">
      <c r="A4286" s="167" t="s">
        <v>600</v>
      </c>
      <c r="B4286" s="243" t="s">
        <v>419</v>
      </c>
      <c r="C4286" s="53"/>
      <c r="D4286" s="244" t="s">
        <v>390</v>
      </c>
      <c r="E4286" s="53"/>
      <c r="F4286" s="53"/>
      <c r="G4286" s="190" t="s">
        <v>14</v>
      </c>
      <c r="H4286" s="28">
        <v>1.0</v>
      </c>
      <c r="I4286" s="190" t="s">
        <v>4</v>
      </c>
      <c r="J4286" s="191"/>
      <c r="K4286" s="190" t="s">
        <v>4</v>
      </c>
      <c r="L4286" s="191"/>
      <c r="M4286" s="53"/>
      <c r="N4286" s="53"/>
      <c r="O4286" s="53"/>
    </row>
    <row r="4287">
      <c r="A4287" s="167" t="s">
        <v>600</v>
      </c>
      <c r="B4287" s="243" t="s">
        <v>419</v>
      </c>
      <c r="C4287" s="53"/>
      <c r="D4287" s="244" t="s">
        <v>390</v>
      </c>
      <c r="E4287" s="53"/>
      <c r="F4287" s="53"/>
      <c r="G4287" s="190" t="s">
        <v>15</v>
      </c>
      <c r="H4287" s="28">
        <v>1.0</v>
      </c>
      <c r="I4287" s="190" t="s">
        <v>4</v>
      </c>
      <c r="J4287" s="191"/>
      <c r="K4287" s="190" t="s">
        <v>4</v>
      </c>
      <c r="L4287" s="191"/>
      <c r="M4287" s="53"/>
      <c r="N4287" s="53"/>
      <c r="O4287" s="53"/>
    </row>
    <row r="4288">
      <c r="A4288" s="167" t="s">
        <v>600</v>
      </c>
      <c r="B4288" s="243" t="s">
        <v>419</v>
      </c>
      <c r="C4288" s="53"/>
      <c r="D4288" s="244" t="s">
        <v>390</v>
      </c>
      <c r="E4288" s="53"/>
      <c r="F4288" s="53"/>
      <c r="G4288" s="190" t="s">
        <v>16</v>
      </c>
      <c r="H4288" s="28">
        <v>1.0</v>
      </c>
      <c r="I4288" s="190" t="s">
        <v>4</v>
      </c>
      <c r="J4288" s="191"/>
      <c r="K4288" s="190" t="s">
        <v>4</v>
      </c>
      <c r="L4288" s="191"/>
      <c r="M4288" s="53"/>
      <c r="N4288" s="53"/>
      <c r="O4288" s="53"/>
    </row>
    <row r="4289">
      <c r="A4289" s="167" t="s">
        <v>600</v>
      </c>
      <c r="B4289" s="243" t="s">
        <v>419</v>
      </c>
      <c r="C4289" s="53"/>
      <c r="D4289" s="244" t="s">
        <v>390</v>
      </c>
      <c r="E4289" s="53"/>
      <c r="F4289" s="53"/>
      <c r="G4289" s="190" t="s">
        <v>17</v>
      </c>
      <c r="H4289" s="28">
        <v>1.0</v>
      </c>
      <c r="I4289" s="190" t="s">
        <v>4</v>
      </c>
      <c r="J4289" s="191">
        <v>0.0</v>
      </c>
      <c r="K4289" s="190" t="s">
        <v>4</v>
      </c>
      <c r="L4289" s="191">
        <v>0.0</v>
      </c>
      <c r="M4289" s="53"/>
      <c r="N4289" s="53"/>
      <c r="O4289" s="53"/>
    </row>
    <row r="4290">
      <c r="A4290" s="167" t="s">
        <v>600</v>
      </c>
      <c r="B4290" s="243" t="s">
        <v>419</v>
      </c>
      <c r="C4290" s="53"/>
      <c r="D4290" s="244" t="s">
        <v>390</v>
      </c>
      <c r="E4290" s="53"/>
      <c r="F4290" s="53"/>
      <c r="G4290" s="190" t="s">
        <v>18</v>
      </c>
      <c r="H4290" s="28">
        <v>1.0</v>
      </c>
      <c r="I4290" s="190" t="s">
        <v>4</v>
      </c>
      <c r="J4290" s="191"/>
      <c r="K4290" s="190" t="s">
        <v>4</v>
      </c>
      <c r="L4290" s="191"/>
      <c r="M4290" s="53"/>
      <c r="N4290" s="53"/>
      <c r="O4290" s="53"/>
    </row>
    <row r="4291">
      <c r="A4291" s="167" t="s">
        <v>600</v>
      </c>
      <c r="B4291" s="243" t="s">
        <v>419</v>
      </c>
      <c r="C4291" s="53"/>
      <c r="D4291" s="244" t="s">
        <v>390</v>
      </c>
      <c r="E4291" s="53"/>
      <c r="F4291" s="53"/>
      <c r="G4291" s="190" t="s">
        <v>19</v>
      </c>
      <c r="H4291" s="28">
        <v>1.0</v>
      </c>
      <c r="I4291" s="190" t="s">
        <v>4</v>
      </c>
      <c r="J4291" s="191"/>
      <c r="K4291" s="190" t="s">
        <v>4</v>
      </c>
      <c r="L4291" s="191"/>
      <c r="M4291" s="53"/>
      <c r="N4291" s="53"/>
      <c r="O4291" s="53"/>
    </row>
    <row r="4292">
      <c r="A4292" s="167" t="s">
        <v>600</v>
      </c>
      <c r="B4292" s="243" t="s">
        <v>419</v>
      </c>
      <c r="C4292" s="53"/>
      <c r="D4292" s="244" t="s">
        <v>390</v>
      </c>
      <c r="E4292" s="53"/>
      <c r="F4292" s="53"/>
      <c r="G4292" s="190" t="s">
        <v>20</v>
      </c>
      <c r="H4292" s="28">
        <v>1.0</v>
      </c>
      <c r="I4292" s="190" t="s">
        <v>4</v>
      </c>
      <c r="J4292" s="191"/>
      <c r="K4292" s="190" t="s">
        <v>4</v>
      </c>
      <c r="L4292" s="191"/>
      <c r="M4292" s="53"/>
      <c r="N4292" s="53"/>
      <c r="O4292" s="53"/>
    </row>
    <row r="4293">
      <c r="A4293" s="167" t="s">
        <v>600</v>
      </c>
      <c r="B4293" s="243" t="s">
        <v>419</v>
      </c>
      <c r="C4293" s="53"/>
      <c r="D4293" s="244" t="s">
        <v>390</v>
      </c>
      <c r="E4293" s="53"/>
      <c r="F4293" s="53"/>
      <c r="G4293" s="190" t="s">
        <v>21</v>
      </c>
      <c r="H4293" s="28">
        <v>1.0</v>
      </c>
      <c r="I4293" s="190" t="s">
        <v>7</v>
      </c>
      <c r="J4293" s="191"/>
      <c r="K4293" s="190" t="s">
        <v>7</v>
      </c>
      <c r="L4293" s="191"/>
      <c r="M4293" s="53"/>
      <c r="N4293" s="53"/>
      <c r="O4293" s="53"/>
    </row>
    <row r="4294">
      <c r="A4294" s="167" t="s">
        <v>600</v>
      </c>
      <c r="B4294" s="243" t="s">
        <v>419</v>
      </c>
      <c r="C4294" s="53"/>
      <c r="D4294" s="244" t="s">
        <v>390</v>
      </c>
      <c r="E4294" s="53"/>
      <c r="F4294" s="53"/>
      <c r="G4294" s="190" t="s">
        <v>13</v>
      </c>
      <c r="H4294" s="28">
        <v>1.0</v>
      </c>
      <c r="I4294" s="190" t="s">
        <v>7</v>
      </c>
      <c r="J4294" s="191"/>
      <c r="K4294" s="190" t="s">
        <v>7</v>
      </c>
      <c r="L4294" s="191"/>
      <c r="M4294" s="53"/>
      <c r="N4294" s="53"/>
      <c r="O4294" s="53"/>
    </row>
    <row r="4295">
      <c r="A4295" s="167" t="s">
        <v>600</v>
      </c>
      <c r="B4295" s="243" t="s">
        <v>419</v>
      </c>
      <c r="C4295" s="53"/>
      <c r="D4295" s="244" t="s">
        <v>390</v>
      </c>
      <c r="E4295" s="53"/>
      <c r="F4295" s="53"/>
      <c r="G4295" s="190" t="s">
        <v>14</v>
      </c>
      <c r="H4295" s="28">
        <v>1.0</v>
      </c>
      <c r="I4295" s="190" t="s">
        <v>7</v>
      </c>
      <c r="J4295" s="191"/>
      <c r="K4295" s="190" t="s">
        <v>7</v>
      </c>
      <c r="L4295" s="191"/>
      <c r="M4295" s="53"/>
      <c r="N4295" s="53"/>
      <c r="O4295" s="53"/>
    </row>
    <row r="4296">
      <c r="A4296" s="167" t="s">
        <v>600</v>
      </c>
      <c r="B4296" s="243" t="s">
        <v>419</v>
      </c>
      <c r="C4296" s="53"/>
      <c r="D4296" s="244" t="s">
        <v>390</v>
      </c>
      <c r="E4296" s="53"/>
      <c r="F4296" s="53"/>
      <c r="G4296" s="190" t="s">
        <v>15</v>
      </c>
      <c r="H4296" s="28">
        <v>1.0</v>
      </c>
      <c r="I4296" s="190" t="s">
        <v>7</v>
      </c>
      <c r="J4296" s="191"/>
      <c r="K4296" s="190" t="s">
        <v>7</v>
      </c>
      <c r="L4296" s="191"/>
      <c r="M4296" s="53"/>
      <c r="N4296" s="53"/>
      <c r="O4296" s="53"/>
    </row>
    <row r="4297">
      <c r="A4297" s="167" t="s">
        <v>600</v>
      </c>
      <c r="B4297" s="243" t="s">
        <v>419</v>
      </c>
      <c r="C4297" s="53"/>
      <c r="D4297" s="244" t="s">
        <v>390</v>
      </c>
      <c r="E4297" s="53"/>
      <c r="F4297" s="53"/>
      <c r="G4297" s="190" t="s">
        <v>16</v>
      </c>
      <c r="H4297" s="28">
        <v>1.0</v>
      </c>
      <c r="I4297" s="190" t="s">
        <v>7</v>
      </c>
      <c r="J4297" s="191"/>
      <c r="K4297" s="190" t="s">
        <v>7</v>
      </c>
      <c r="L4297" s="191"/>
      <c r="M4297" s="53"/>
      <c r="N4297" s="53"/>
      <c r="O4297" s="53"/>
    </row>
    <row r="4298">
      <c r="A4298" s="167" t="s">
        <v>600</v>
      </c>
      <c r="B4298" s="243" t="s">
        <v>419</v>
      </c>
      <c r="C4298" s="53"/>
      <c r="D4298" s="244" t="s">
        <v>390</v>
      </c>
      <c r="E4298" s="53"/>
      <c r="F4298" s="53"/>
      <c r="G4298" s="190" t="s">
        <v>17</v>
      </c>
      <c r="H4298" s="28">
        <v>1.0</v>
      </c>
      <c r="I4298" s="190" t="s">
        <v>7</v>
      </c>
      <c r="J4298" s="191">
        <v>1080.0</v>
      </c>
      <c r="K4298" s="190" t="s">
        <v>7</v>
      </c>
      <c r="L4298" s="191">
        <v>1080.0</v>
      </c>
      <c r="M4298" s="53"/>
      <c r="N4298" s="53"/>
      <c r="O4298" s="53"/>
    </row>
    <row r="4299">
      <c r="A4299" s="167" t="s">
        <v>600</v>
      </c>
      <c r="B4299" s="243" t="s">
        <v>419</v>
      </c>
      <c r="C4299" s="53"/>
      <c r="D4299" s="244" t="s">
        <v>390</v>
      </c>
      <c r="E4299" s="53"/>
      <c r="F4299" s="53"/>
      <c r="G4299" s="190" t="s">
        <v>18</v>
      </c>
      <c r="H4299" s="28">
        <v>1.0</v>
      </c>
      <c r="I4299" s="190" t="s">
        <v>7</v>
      </c>
      <c r="J4299" s="191"/>
      <c r="K4299" s="190" t="s">
        <v>7</v>
      </c>
      <c r="L4299" s="191"/>
      <c r="M4299" s="53"/>
      <c r="N4299" s="53"/>
      <c r="O4299" s="53"/>
    </row>
    <row r="4300">
      <c r="A4300" s="167" t="s">
        <v>600</v>
      </c>
      <c r="B4300" s="243" t="s">
        <v>419</v>
      </c>
      <c r="C4300" s="53"/>
      <c r="D4300" s="244" t="s">
        <v>390</v>
      </c>
      <c r="E4300" s="53"/>
      <c r="F4300" s="53"/>
      <c r="G4300" s="190" t="s">
        <v>19</v>
      </c>
      <c r="H4300" s="28">
        <v>1.0</v>
      </c>
      <c r="I4300" s="190" t="s">
        <v>7</v>
      </c>
      <c r="J4300" s="191"/>
      <c r="K4300" s="190" t="s">
        <v>7</v>
      </c>
      <c r="L4300" s="191"/>
      <c r="M4300" s="53"/>
      <c r="N4300" s="53"/>
      <c r="O4300" s="53"/>
    </row>
    <row r="4301">
      <c r="A4301" s="167" t="s">
        <v>600</v>
      </c>
      <c r="B4301" s="243" t="s">
        <v>419</v>
      </c>
      <c r="C4301" s="53"/>
      <c r="D4301" s="244" t="s">
        <v>390</v>
      </c>
      <c r="E4301" s="53"/>
      <c r="F4301" s="53"/>
      <c r="G4301" s="190" t="s">
        <v>20</v>
      </c>
      <c r="H4301" s="28">
        <v>1.0</v>
      </c>
      <c r="I4301" s="190" t="s">
        <v>7</v>
      </c>
      <c r="J4301" s="191"/>
      <c r="K4301" s="190" t="s">
        <v>7</v>
      </c>
      <c r="L4301" s="191"/>
      <c r="M4301" s="53"/>
      <c r="N4301" s="53"/>
      <c r="O4301" s="53"/>
    </row>
    <row r="4302">
      <c r="A4302" s="167" t="s">
        <v>600</v>
      </c>
      <c r="B4302" s="243" t="s">
        <v>420</v>
      </c>
      <c r="C4302" s="53"/>
      <c r="D4302" s="244" t="s">
        <v>390</v>
      </c>
      <c r="E4302" s="53"/>
      <c r="F4302" s="53"/>
      <c r="G4302" s="190" t="s">
        <v>21</v>
      </c>
      <c r="H4302" s="28">
        <v>1.0</v>
      </c>
      <c r="I4302" s="243" t="s">
        <v>4</v>
      </c>
      <c r="J4302" s="192"/>
      <c r="K4302" s="243" t="s">
        <v>4</v>
      </c>
      <c r="L4302" s="192"/>
      <c r="M4302" s="53"/>
      <c r="N4302" s="53"/>
      <c r="O4302" s="53"/>
    </row>
    <row r="4303">
      <c r="A4303" s="167" t="s">
        <v>600</v>
      </c>
      <c r="B4303" s="243" t="s">
        <v>420</v>
      </c>
      <c r="C4303" s="53"/>
      <c r="D4303" s="244" t="s">
        <v>390</v>
      </c>
      <c r="E4303" s="53"/>
      <c r="F4303" s="53"/>
      <c r="G4303" s="190" t="s">
        <v>13</v>
      </c>
      <c r="H4303" s="28">
        <v>1.0</v>
      </c>
      <c r="I4303" s="190" t="s">
        <v>4</v>
      </c>
      <c r="J4303" s="191"/>
      <c r="K4303" s="190" t="s">
        <v>4</v>
      </c>
      <c r="L4303" s="191"/>
      <c r="M4303" s="53"/>
      <c r="N4303" s="53"/>
      <c r="O4303" s="53"/>
    </row>
    <row r="4304">
      <c r="A4304" s="167" t="s">
        <v>600</v>
      </c>
      <c r="B4304" s="243" t="s">
        <v>420</v>
      </c>
      <c r="C4304" s="53"/>
      <c r="D4304" s="244" t="s">
        <v>390</v>
      </c>
      <c r="E4304" s="53"/>
      <c r="F4304" s="53"/>
      <c r="G4304" s="190" t="s">
        <v>14</v>
      </c>
      <c r="H4304" s="28">
        <v>1.0</v>
      </c>
      <c r="I4304" s="190" t="s">
        <v>4</v>
      </c>
      <c r="J4304" s="191"/>
      <c r="K4304" s="190" t="s">
        <v>4</v>
      </c>
      <c r="L4304" s="191"/>
      <c r="M4304" s="53"/>
      <c r="N4304" s="53"/>
      <c r="O4304" s="53"/>
    </row>
    <row r="4305">
      <c r="A4305" s="167" t="s">
        <v>600</v>
      </c>
      <c r="B4305" s="243" t="s">
        <v>420</v>
      </c>
      <c r="C4305" s="53"/>
      <c r="D4305" s="244" t="s">
        <v>390</v>
      </c>
      <c r="E4305" s="53"/>
      <c r="F4305" s="53"/>
      <c r="G4305" s="190" t="s">
        <v>15</v>
      </c>
      <c r="H4305" s="28">
        <v>1.0</v>
      </c>
      <c r="I4305" s="190" t="s">
        <v>4</v>
      </c>
      <c r="J4305" s="191">
        <v>430.0</v>
      </c>
      <c r="K4305" s="190" t="s">
        <v>4</v>
      </c>
      <c r="L4305" s="191">
        <v>430.0</v>
      </c>
      <c r="M4305" s="53"/>
      <c r="N4305" s="53"/>
      <c r="O4305" s="53"/>
    </row>
    <row r="4306">
      <c r="A4306" s="167" t="s">
        <v>600</v>
      </c>
      <c r="B4306" s="243" t="s">
        <v>420</v>
      </c>
      <c r="C4306" s="53"/>
      <c r="D4306" s="244" t="s">
        <v>390</v>
      </c>
      <c r="E4306" s="53"/>
      <c r="F4306" s="53"/>
      <c r="G4306" s="190" t="s">
        <v>16</v>
      </c>
      <c r="H4306" s="28">
        <v>1.0</v>
      </c>
      <c r="I4306" s="190" t="s">
        <v>4</v>
      </c>
      <c r="J4306" s="191">
        <v>0.0</v>
      </c>
      <c r="K4306" s="190" t="s">
        <v>4</v>
      </c>
      <c r="L4306" s="191">
        <v>0.0</v>
      </c>
      <c r="M4306" s="53"/>
      <c r="N4306" s="53"/>
      <c r="O4306" s="53"/>
    </row>
    <row r="4307">
      <c r="A4307" s="167" t="s">
        <v>600</v>
      </c>
      <c r="B4307" s="243" t="s">
        <v>420</v>
      </c>
      <c r="C4307" s="53"/>
      <c r="D4307" s="244" t="s">
        <v>390</v>
      </c>
      <c r="E4307" s="53"/>
      <c r="F4307" s="53"/>
      <c r="G4307" s="190" t="s">
        <v>17</v>
      </c>
      <c r="H4307" s="28">
        <v>1.0</v>
      </c>
      <c r="I4307" s="190" t="s">
        <v>4</v>
      </c>
      <c r="J4307" s="191">
        <v>284.0</v>
      </c>
      <c r="K4307" s="190" t="s">
        <v>4</v>
      </c>
      <c r="L4307" s="191">
        <v>284.0</v>
      </c>
      <c r="M4307" s="53"/>
      <c r="N4307" s="53"/>
      <c r="O4307" s="53"/>
    </row>
    <row r="4308">
      <c r="A4308" s="167" t="s">
        <v>600</v>
      </c>
      <c r="B4308" s="243" t="s">
        <v>420</v>
      </c>
      <c r="C4308" s="53"/>
      <c r="D4308" s="244" t="s">
        <v>390</v>
      </c>
      <c r="E4308" s="53"/>
      <c r="F4308" s="53"/>
      <c r="G4308" s="190" t="s">
        <v>18</v>
      </c>
      <c r="H4308" s="28">
        <v>1.0</v>
      </c>
      <c r="I4308" s="190" t="s">
        <v>4</v>
      </c>
      <c r="J4308" s="191"/>
      <c r="K4308" s="190" t="s">
        <v>4</v>
      </c>
      <c r="L4308" s="191"/>
      <c r="M4308" s="53"/>
      <c r="N4308" s="53"/>
      <c r="O4308" s="53"/>
    </row>
    <row r="4309">
      <c r="A4309" s="167" t="s">
        <v>600</v>
      </c>
      <c r="B4309" s="243" t="s">
        <v>420</v>
      </c>
      <c r="C4309" s="53"/>
      <c r="D4309" s="244" t="s">
        <v>390</v>
      </c>
      <c r="E4309" s="53"/>
      <c r="F4309" s="53"/>
      <c r="G4309" s="190" t="s">
        <v>19</v>
      </c>
      <c r="H4309" s="28">
        <v>1.0</v>
      </c>
      <c r="I4309" s="190" t="s">
        <v>4</v>
      </c>
      <c r="J4309" s="191"/>
      <c r="K4309" s="190" t="s">
        <v>4</v>
      </c>
      <c r="L4309" s="191"/>
      <c r="M4309" s="53"/>
      <c r="N4309" s="53"/>
      <c r="O4309" s="53"/>
    </row>
    <row r="4310">
      <c r="A4310" s="167" t="s">
        <v>600</v>
      </c>
      <c r="B4310" s="243" t="s">
        <v>420</v>
      </c>
      <c r="C4310" s="53"/>
      <c r="D4310" s="244" t="s">
        <v>390</v>
      </c>
      <c r="E4310" s="53"/>
      <c r="F4310" s="53"/>
      <c r="G4310" s="190" t="s">
        <v>20</v>
      </c>
      <c r="H4310" s="28">
        <v>1.0</v>
      </c>
      <c r="I4310" s="190" t="s">
        <v>4</v>
      </c>
      <c r="J4310" s="191"/>
      <c r="K4310" s="190" t="s">
        <v>4</v>
      </c>
      <c r="L4310" s="191"/>
      <c r="M4310" s="53"/>
      <c r="N4310" s="53"/>
      <c r="O4310" s="53"/>
    </row>
    <row r="4311">
      <c r="A4311" s="167" t="s">
        <v>600</v>
      </c>
      <c r="B4311" s="243" t="s">
        <v>420</v>
      </c>
      <c r="C4311" s="53"/>
      <c r="D4311" s="244" t="s">
        <v>390</v>
      </c>
      <c r="E4311" s="53"/>
      <c r="F4311" s="53"/>
      <c r="G4311" s="190" t="s">
        <v>21</v>
      </c>
      <c r="H4311" s="28">
        <v>1.0</v>
      </c>
      <c r="I4311" s="190" t="s">
        <v>7</v>
      </c>
      <c r="J4311" s="191"/>
      <c r="K4311" s="190" t="s">
        <v>7</v>
      </c>
      <c r="L4311" s="191"/>
      <c r="M4311" s="53"/>
      <c r="N4311" s="53"/>
      <c r="O4311" s="53"/>
    </row>
    <row r="4312">
      <c r="A4312" s="167" t="s">
        <v>600</v>
      </c>
      <c r="B4312" s="243" t="s">
        <v>420</v>
      </c>
      <c r="C4312" s="53"/>
      <c r="D4312" s="244" t="s">
        <v>390</v>
      </c>
      <c r="E4312" s="53"/>
      <c r="F4312" s="53"/>
      <c r="G4312" s="190" t="s">
        <v>13</v>
      </c>
      <c r="H4312" s="28">
        <v>1.0</v>
      </c>
      <c r="I4312" s="190" t="s">
        <v>7</v>
      </c>
      <c r="J4312" s="191"/>
      <c r="K4312" s="190" t="s">
        <v>7</v>
      </c>
      <c r="L4312" s="191"/>
      <c r="M4312" s="53"/>
      <c r="N4312" s="53"/>
      <c r="O4312" s="53"/>
    </row>
    <row r="4313">
      <c r="A4313" s="167" t="s">
        <v>600</v>
      </c>
      <c r="B4313" s="243" t="s">
        <v>420</v>
      </c>
      <c r="C4313" s="53"/>
      <c r="D4313" s="244" t="s">
        <v>390</v>
      </c>
      <c r="E4313" s="53"/>
      <c r="F4313" s="53"/>
      <c r="G4313" s="190" t="s">
        <v>14</v>
      </c>
      <c r="H4313" s="28">
        <v>1.0</v>
      </c>
      <c r="I4313" s="190" t="s">
        <v>7</v>
      </c>
      <c r="J4313" s="191"/>
      <c r="K4313" s="190" t="s">
        <v>7</v>
      </c>
      <c r="L4313" s="191"/>
      <c r="M4313" s="53"/>
      <c r="N4313" s="53"/>
      <c r="O4313" s="53"/>
    </row>
    <row r="4314">
      <c r="A4314" s="167" t="s">
        <v>600</v>
      </c>
      <c r="B4314" s="243" t="s">
        <v>420</v>
      </c>
      <c r="C4314" s="53"/>
      <c r="D4314" s="244" t="s">
        <v>390</v>
      </c>
      <c r="E4314" s="53"/>
      <c r="F4314" s="53"/>
      <c r="G4314" s="190" t="s">
        <v>15</v>
      </c>
      <c r="H4314" s="28">
        <v>1.0</v>
      </c>
      <c r="I4314" s="190" t="s">
        <v>7</v>
      </c>
      <c r="J4314" s="191">
        <v>4380.0</v>
      </c>
      <c r="K4314" s="190" t="s">
        <v>7</v>
      </c>
      <c r="L4314" s="191">
        <v>4380.0</v>
      </c>
      <c r="M4314" s="53"/>
      <c r="N4314" s="53"/>
      <c r="O4314" s="53"/>
    </row>
    <row r="4315">
      <c r="A4315" s="167" t="s">
        <v>600</v>
      </c>
      <c r="B4315" s="243" t="s">
        <v>420</v>
      </c>
      <c r="C4315" s="53"/>
      <c r="D4315" s="244" t="s">
        <v>390</v>
      </c>
      <c r="E4315" s="53"/>
      <c r="F4315" s="53"/>
      <c r="G4315" s="190" t="s">
        <v>16</v>
      </c>
      <c r="H4315" s="28">
        <v>1.0</v>
      </c>
      <c r="I4315" s="190" t="s">
        <v>7</v>
      </c>
      <c r="J4315" s="191">
        <v>700.0</v>
      </c>
      <c r="K4315" s="190" t="s">
        <v>7</v>
      </c>
      <c r="L4315" s="191">
        <v>700.0</v>
      </c>
      <c r="M4315" s="53"/>
      <c r="N4315" s="53"/>
      <c r="O4315" s="53"/>
    </row>
    <row r="4316">
      <c r="A4316" s="167" t="s">
        <v>600</v>
      </c>
      <c r="B4316" s="243" t="s">
        <v>420</v>
      </c>
      <c r="C4316" s="53"/>
      <c r="D4316" s="244" t="s">
        <v>390</v>
      </c>
      <c r="E4316" s="53"/>
      <c r="F4316" s="53"/>
      <c r="G4316" s="190" t="s">
        <v>17</v>
      </c>
      <c r="H4316" s="28">
        <v>1.0</v>
      </c>
      <c r="I4316" s="190" t="s">
        <v>7</v>
      </c>
      <c r="J4316" s="191">
        <v>2400.0</v>
      </c>
      <c r="K4316" s="190" t="s">
        <v>7</v>
      </c>
      <c r="L4316" s="191">
        <v>2400.0</v>
      </c>
      <c r="M4316" s="53"/>
      <c r="N4316" s="53"/>
      <c r="O4316" s="53"/>
    </row>
    <row r="4317">
      <c r="A4317" s="167" t="s">
        <v>600</v>
      </c>
      <c r="B4317" s="243" t="s">
        <v>420</v>
      </c>
      <c r="C4317" s="53"/>
      <c r="D4317" s="244" t="s">
        <v>390</v>
      </c>
      <c r="E4317" s="53"/>
      <c r="F4317" s="53"/>
      <c r="G4317" s="190" t="s">
        <v>18</v>
      </c>
      <c r="H4317" s="28">
        <v>1.0</v>
      </c>
      <c r="I4317" s="190" t="s">
        <v>7</v>
      </c>
      <c r="J4317" s="191"/>
      <c r="K4317" s="190" t="s">
        <v>7</v>
      </c>
      <c r="L4317" s="191"/>
      <c r="M4317" s="53"/>
      <c r="N4317" s="53"/>
      <c r="O4317" s="53"/>
    </row>
    <row r="4318">
      <c r="A4318" s="167" t="s">
        <v>600</v>
      </c>
      <c r="B4318" s="243" t="s">
        <v>420</v>
      </c>
      <c r="C4318" s="53"/>
      <c r="D4318" s="244" t="s">
        <v>390</v>
      </c>
      <c r="E4318" s="53"/>
      <c r="F4318" s="53"/>
      <c r="G4318" s="190" t="s">
        <v>19</v>
      </c>
      <c r="H4318" s="28">
        <v>1.0</v>
      </c>
      <c r="I4318" s="190" t="s">
        <v>7</v>
      </c>
      <c r="J4318" s="191"/>
      <c r="K4318" s="190" t="s">
        <v>7</v>
      </c>
      <c r="L4318" s="191"/>
      <c r="M4318" s="53"/>
      <c r="N4318" s="53"/>
      <c r="O4318" s="53"/>
    </row>
    <row r="4319">
      <c r="A4319" s="167" t="s">
        <v>600</v>
      </c>
      <c r="B4319" s="243" t="s">
        <v>420</v>
      </c>
      <c r="C4319" s="53"/>
      <c r="D4319" s="244" t="s">
        <v>390</v>
      </c>
      <c r="E4319" s="53"/>
      <c r="F4319" s="53"/>
      <c r="G4319" s="190" t="s">
        <v>20</v>
      </c>
      <c r="H4319" s="28">
        <v>1.0</v>
      </c>
      <c r="I4319" s="190" t="s">
        <v>7</v>
      </c>
      <c r="J4319" s="191"/>
      <c r="K4319" s="190" t="s">
        <v>7</v>
      </c>
      <c r="L4319" s="191"/>
      <c r="M4319" s="53"/>
      <c r="N4319" s="53"/>
      <c r="O4319" s="53"/>
    </row>
    <row r="4320">
      <c r="A4320" s="167" t="s">
        <v>600</v>
      </c>
      <c r="B4320" s="243" t="s">
        <v>421</v>
      </c>
      <c r="C4320" s="53"/>
      <c r="D4320" s="244" t="s">
        <v>390</v>
      </c>
      <c r="E4320" s="53"/>
      <c r="F4320" s="53"/>
      <c r="G4320" s="190" t="s">
        <v>21</v>
      </c>
      <c r="H4320" s="28">
        <v>1.0</v>
      </c>
      <c r="I4320" s="243" t="s">
        <v>4</v>
      </c>
      <c r="J4320" s="192"/>
      <c r="K4320" s="243" t="s">
        <v>4</v>
      </c>
      <c r="L4320" s="192"/>
      <c r="M4320" s="53"/>
      <c r="N4320" s="53"/>
      <c r="O4320" s="53"/>
    </row>
    <row r="4321">
      <c r="A4321" s="167" t="s">
        <v>600</v>
      </c>
      <c r="B4321" s="243" t="s">
        <v>421</v>
      </c>
      <c r="C4321" s="53"/>
      <c r="D4321" s="244" t="s">
        <v>390</v>
      </c>
      <c r="E4321" s="53"/>
      <c r="F4321" s="53"/>
      <c r="G4321" s="190" t="s">
        <v>13</v>
      </c>
      <c r="H4321" s="28">
        <v>1.0</v>
      </c>
      <c r="I4321" s="190" t="s">
        <v>4</v>
      </c>
      <c r="J4321" s="191"/>
      <c r="K4321" s="190" t="s">
        <v>4</v>
      </c>
      <c r="L4321" s="191"/>
      <c r="M4321" s="53"/>
      <c r="N4321" s="53"/>
      <c r="O4321" s="53"/>
    </row>
    <row r="4322">
      <c r="A4322" s="167" t="s">
        <v>600</v>
      </c>
      <c r="B4322" s="243" t="s">
        <v>421</v>
      </c>
      <c r="C4322" s="53"/>
      <c r="D4322" s="244" t="s">
        <v>390</v>
      </c>
      <c r="E4322" s="53"/>
      <c r="F4322" s="53"/>
      <c r="G4322" s="190" t="s">
        <v>14</v>
      </c>
      <c r="H4322" s="28">
        <v>1.0</v>
      </c>
      <c r="I4322" s="190" t="s">
        <v>4</v>
      </c>
      <c r="J4322" s="191"/>
      <c r="K4322" s="190" t="s">
        <v>4</v>
      </c>
      <c r="L4322" s="191"/>
      <c r="M4322" s="53"/>
      <c r="N4322" s="53"/>
      <c r="O4322" s="53"/>
    </row>
    <row r="4323">
      <c r="A4323" s="167" t="s">
        <v>600</v>
      </c>
      <c r="B4323" s="243" t="s">
        <v>421</v>
      </c>
      <c r="C4323" s="53"/>
      <c r="D4323" s="244" t="s">
        <v>390</v>
      </c>
      <c r="E4323" s="53"/>
      <c r="F4323" s="53"/>
      <c r="G4323" s="190" t="s">
        <v>15</v>
      </c>
      <c r="H4323" s="28">
        <v>1.0</v>
      </c>
      <c r="I4323" s="190" t="s">
        <v>4</v>
      </c>
      <c r="J4323" s="191"/>
      <c r="K4323" s="190" t="s">
        <v>4</v>
      </c>
      <c r="L4323" s="191"/>
      <c r="M4323" s="53"/>
      <c r="N4323" s="53"/>
      <c r="O4323" s="53"/>
    </row>
    <row r="4324">
      <c r="A4324" s="167" t="s">
        <v>600</v>
      </c>
      <c r="B4324" s="243" t="s">
        <v>421</v>
      </c>
      <c r="C4324" s="53"/>
      <c r="D4324" s="244" t="s">
        <v>390</v>
      </c>
      <c r="E4324" s="53"/>
      <c r="F4324" s="53"/>
      <c r="G4324" s="190" t="s">
        <v>16</v>
      </c>
      <c r="H4324" s="28">
        <v>1.0</v>
      </c>
      <c r="I4324" s="190" t="s">
        <v>4</v>
      </c>
      <c r="J4324" s="191">
        <v>180.0</v>
      </c>
      <c r="K4324" s="190" t="s">
        <v>4</v>
      </c>
      <c r="L4324" s="191">
        <v>180.0</v>
      </c>
      <c r="M4324" s="53"/>
      <c r="N4324" s="53"/>
      <c r="O4324" s="53"/>
    </row>
    <row r="4325">
      <c r="A4325" s="167" t="s">
        <v>600</v>
      </c>
      <c r="B4325" s="243" t="s">
        <v>421</v>
      </c>
      <c r="C4325" s="53"/>
      <c r="D4325" s="244" t="s">
        <v>390</v>
      </c>
      <c r="E4325" s="53"/>
      <c r="F4325" s="53"/>
      <c r="G4325" s="190" t="s">
        <v>17</v>
      </c>
      <c r="H4325" s="28">
        <v>1.0</v>
      </c>
      <c r="I4325" s="190" t="s">
        <v>4</v>
      </c>
      <c r="J4325" s="191"/>
      <c r="K4325" s="190" t="s">
        <v>4</v>
      </c>
      <c r="L4325" s="191"/>
      <c r="M4325" s="53"/>
      <c r="N4325" s="53"/>
      <c r="O4325" s="53"/>
    </row>
    <row r="4326">
      <c r="A4326" s="167" t="s">
        <v>600</v>
      </c>
      <c r="B4326" s="243" t="s">
        <v>421</v>
      </c>
      <c r="C4326" s="53"/>
      <c r="D4326" s="244" t="s">
        <v>390</v>
      </c>
      <c r="E4326" s="53"/>
      <c r="F4326" s="53"/>
      <c r="G4326" s="190" t="s">
        <v>18</v>
      </c>
      <c r="H4326" s="28">
        <v>1.0</v>
      </c>
      <c r="I4326" s="190" t="s">
        <v>4</v>
      </c>
      <c r="J4326" s="191">
        <v>34.0</v>
      </c>
      <c r="K4326" s="190" t="s">
        <v>4</v>
      </c>
      <c r="L4326" s="191">
        <v>34.0</v>
      </c>
      <c r="M4326" s="53"/>
      <c r="N4326" s="53"/>
      <c r="O4326" s="53"/>
    </row>
    <row r="4327">
      <c r="A4327" s="167" t="s">
        <v>600</v>
      </c>
      <c r="B4327" s="243" t="s">
        <v>421</v>
      </c>
      <c r="C4327" s="53"/>
      <c r="D4327" s="244" t="s">
        <v>390</v>
      </c>
      <c r="E4327" s="53"/>
      <c r="F4327" s="53"/>
      <c r="G4327" s="190" t="s">
        <v>19</v>
      </c>
      <c r="H4327" s="28">
        <v>1.0</v>
      </c>
      <c r="I4327" s="190" t="s">
        <v>4</v>
      </c>
      <c r="J4327" s="191">
        <v>0.0</v>
      </c>
      <c r="K4327" s="190" t="s">
        <v>4</v>
      </c>
      <c r="L4327" s="191">
        <v>0.0</v>
      </c>
      <c r="M4327" s="53"/>
      <c r="N4327" s="53"/>
      <c r="O4327" s="53"/>
    </row>
    <row r="4328">
      <c r="A4328" s="167" t="s">
        <v>600</v>
      </c>
      <c r="B4328" s="243" t="s">
        <v>421</v>
      </c>
      <c r="C4328" s="53"/>
      <c r="D4328" s="244" t="s">
        <v>390</v>
      </c>
      <c r="E4328" s="53"/>
      <c r="F4328" s="53"/>
      <c r="G4328" s="190" t="s">
        <v>20</v>
      </c>
      <c r="H4328" s="28">
        <v>1.0</v>
      </c>
      <c r="I4328" s="190" t="s">
        <v>4</v>
      </c>
      <c r="J4328" s="191"/>
      <c r="K4328" s="190" t="s">
        <v>4</v>
      </c>
      <c r="L4328" s="191"/>
      <c r="M4328" s="53"/>
      <c r="N4328" s="53"/>
      <c r="O4328" s="53"/>
    </row>
    <row r="4329">
      <c r="A4329" s="167" t="s">
        <v>600</v>
      </c>
      <c r="B4329" s="243" t="s">
        <v>421</v>
      </c>
      <c r="C4329" s="53"/>
      <c r="D4329" s="244" t="s">
        <v>390</v>
      </c>
      <c r="E4329" s="53"/>
      <c r="F4329" s="53"/>
      <c r="G4329" s="190" t="s">
        <v>21</v>
      </c>
      <c r="H4329" s="28">
        <v>1.0</v>
      </c>
      <c r="I4329" s="190" t="s">
        <v>7</v>
      </c>
      <c r="J4329" s="191"/>
      <c r="K4329" s="190" t="s">
        <v>7</v>
      </c>
      <c r="L4329" s="191"/>
      <c r="M4329" s="53"/>
      <c r="N4329" s="53"/>
      <c r="O4329" s="53"/>
    </row>
    <row r="4330">
      <c r="A4330" s="167" t="s">
        <v>600</v>
      </c>
      <c r="B4330" s="243" t="s">
        <v>421</v>
      </c>
      <c r="C4330" s="53"/>
      <c r="D4330" s="244" t="s">
        <v>390</v>
      </c>
      <c r="E4330" s="53"/>
      <c r="F4330" s="53"/>
      <c r="G4330" s="190" t="s">
        <v>13</v>
      </c>
      <c r="H4330" s="28">
        <v>1.0</v>
      </c>
      <c r="I4330" s="190" t="s">
        <v>7</v>
      </c>
      <c r="J4330" s="191"/>
      <c r="K4330" s="190" t="s">
        <v>7</v>
      </c>
      <c r="L4330" s="191"/>
      <c r="M4330" s="53"/>
      <c r="N4330" s="53"/>
      <c r="O4330" s="53"/>
    </row>
    <row r="4331">
      <c r="A4331" s="167" t="s">
        <v>600</v>
      </c>
      <c r="B4331" s="243" t="s">
        <v>421</v>
      </c>
      <c r="C4331" s="53"/>
      <c r="D4331" s="244" t="s">
        <v>390</v>
      </c>
      <c r="E4331" s="53"/>
      <c r="F4331" s="53"/>
      <c r="G4331" s="190" t="s">
        <v>14</v>
      </c>
      <c r="H4331" s="28">
        <v>1.0</v>
      </c>
      <c r="I4331" s="190" t="s">
        <v>7</v>
      </c>
      <c r="J4331" s="191"/>
      <c r="K4331" s="190" t="s">
        <v>7</v>
      </c>
      <c r="L4331" s="191"/>
      <c r="M4331" s="53"/>
      <c r="N4331" s="53"/>
      <c r="O4331" s="53"/>
    </row>
    <row r="4332">
      <c r="A4332" s="167" t="s">
        <v>600</v>
      </c>
      <c r="B4332" s="243" t="s">
        <v>421</v>
      </c>
      <c r="C4332" s="53"/>
      <c r="D4332" s="244" t="s">
        <v>390</v>
      </c>
      <c r="E4332" s="53"/>
      <c r="F4332" s="53"/>
      <c r="G4332" s="190" t="s">
        <v>15</v>
      </c>
      <c r="H4332" s="28">
        <v>1.0</v>
      </c>
      <c r="I4332" s="190" t="s">
        <v>7</v>
      </c>
      <c r="J4332" s="191"/>
      <c r="K4332" s="190" t="s">
        <v>7</v>
      </c>
      <c r="L4332" s="191"/>
      <c r="M4332" s="53"/>
      <c r="N4332" s="53"/>
      <c r="O4332" s="53"/>
    </row>
    <row r="4333">
      <c r="A4333" s="167" t="s">
        <v>600</v>
      </c>
      <c r="B4333" s="243" t="s">
        <v>421</v>
      </c>
      <c r="C4333" s="53"/>
      <c r="D4333" s="244" t="s">
        <v>390</v>
      </c>
      <c r="E4333" s="53"/>
      <c r="F4333" s="53"/>
      <c r="G4333" s="190" t="s">
        <v>16</v>
      </c>
      <c r="H4333" s="28">
        <v>1.0</v>
      </c>
      <c r="I4333" s="190" t="s">
        <v>7</v>
      </c>
      <c r="J4333" s="191"/>
      <c r="K4333" s="190" t="s">
        <v>7</v>
      </c>
      <c r="L4333" s="191"/>
      <c r="M4333" s="53"/>
      <c r="N4333" s="53"/>
      <c r="O4333" s="53"/>
    </row>
    <row r="4334">
      <c r="A4334" s="167" t="s">
        <v>600</v>
      </c>
      <c r="B4334" s="243" t="s">
        <v>421</v>
      </c>
      <c r="C4334" s="53"/>
      <c r="D4334" s="244" t="s">
        <v>390</v>
      </c>
      <c r="E4334" s="53"/>
      <c r="F4334" s="53"/>
      <c r="G4334" s="190" t="s">
        <v>17</v>
      </c>
      <c r="H4334" s="28">
        <v>1.0</v>
      </c>
      <c r="I4334" s="190" t="s">
        <v>7</v>
      </c>
      <c r="J4334" s="191"/>
      <c r="K4334" s="190" t="s">
        <v>7</v>
      </c>
      <c r="L4334" s="191"/>
      <c r="M4334" s="53"/>
      <c r="N4334" s="53"/>
      <c r="O4334" s="53"/>
    </row>
    <row r="4335">
      <c r="A4335" s="167" t="s">
        <v>600</v>
      </c>
      <c r="B4335" s="243" t="s">
        <v>421</v>
      </c>
      <c r="C4335" s="53"/>
      <c r="D4335" s="244" t="s">
        <v>390</v>
      </c>
      <c r="E4335" s="53"/>
      <c r="F4335" s="53"/>
      <c r="G4335" s="190" t="s">
        <v>18</v>
      </c>
      <c r="H4335" s="28">
        <v>1.0</v>
      </c>
      <c r="I4335" s="190" t="s">
        <v>7</v>
      </c>
      <c r="J4335" s="191">
        <v>0.0</v>
      </c>
      <c r="K4335" s="190" t="s">
        <v>7</v>
      </c>
      <c r="L4335" s="191">
        <v>0.0</v>
      </c>
      <c r="M4335" s="53"/>
      <c r="N4335" s="53"/>
      <c r="O4335" s="53"/>
    </row>
    <row r="4336">
      <c r="A4336" s="167" t="s">
        <v>600</v>
      </c>
      <c r="B4336" s="243" t="s">
        <v>421</v>
      </c>
      <c r="C4336" s="53"/>
      <c r="D4336" s="244" t="s">
        <v>390</v>
      </c>
      <c r="E4336" s="53"/>
      <c r="F4336" s="53"/>
      <c r="G4336" s="190" t="s">
        <v>19</v>
      </c>
      <c r="H4336" s="28">
        <v>1.0</v>
      </c>
      <c r="I4336" s="190" t="s">
        <v>7</v>
      </c>
      <c r="J4336" s="191">
        <v>1488.0</v>
      </c>
      <c r="K4336" s="190" t="s">
        <v>7</v>
      </c>
      <c r="L4336" s="191">
        <v>1488.0</v>
      </c>
      <c r="M4336" s="53"/>
      <c r="N4336" s="53"/>
      <c r="O4336" s="53"/>
    </row>
    <row r="4337">
      <c r="A4337" s="167" t="s">
        <v>600</v>
      </c>
      <c r="B4337" s="243" t="s">
        <v>421</v>
      </c>
      <c r="C4337" s="53"/>
      <c r="D4337" s="244" t="s">
        <v>390</v>
      </c>
      <c r="E4337" s="53"/>
      <c r="F4337" s="53"/>
      <c r="G4337" s="190" t="s">
        <v>20</v>
      </c>
      <c r="H4337" s="28">
        <v>1.0</v>
      </c>
      <c r="I4337" s="190" t="s">
        <v>7</v>
      </c>
      <c r="J4337" s="191"/>
      <c r="K4337" s="190" t="s">
        <v>7</v>
      </c>
      <c r="L4337" s="191"/>
      <c r="M4337" s="53"/>
      <c r="N4337" s="53"/>
      <c r="O4337" s="53"/>
    </row>
    <row r="4338">
      <c r="A4338" s="167" t="s">
        <v>600</v>
      </c>
      <c r="B4338" s="243" t="s">
        <v>422</v>
      </c>
      <c r="C4338" s="53"/>
      <c r="D4338" s="244" t="s">
        <v>390</v>
      </c>
      <c r="E4338" s="53"/>
      <c r="F4338" s="53"/>
      <c r="G4338" s="190" t="s">
        <v>21</v>
      </c>
      <c r="H4338" s="28">
        <v>1.0</v>
      </c>
      <c r="I4338" s="243" t="s">
        <v>4</v>
      </c>
      <c r="J4338" s="192"/>
      <c r="K4338" s="243" t="s">
        <v>4</v>
      </c>
      <c r="L4338" s="192"/>
      <c r="M4338" s="53"/>
      <c r="N4338" s="53"/>
      <c r="O4338" s="53"/>
    </row>
    <row r="4339">
      <c r="A4339" s="167" t="s">
        <v>600</v>
      </c>
      <c r="B4339" s="243" t="s">
        <v>422</v>
      </c>
      <c r="C4339" s="53"/>
      <c r="D4339" s="244" t="s">
        <v>390</v>
      </c>
      <c r="E4339" s="53"/>
      <c r="F4339" s="53"/>
      <c r="G4339" s="190" t="s">
        <v>13</v>
      </c>
      <c r="H4339" s="28">
        <v>1.0</v>
      </c>
      <c r="I4339" s="190" t="s">
        <v>4</v>
      </c>
      <c r="J4339" s="191"/>
      <c r="K4339" s="190" t="s">
        <v>4</v>
      </c>
      <c r="L4339" s="191"/>
      <c r="M4339" s="53"/>
      <c r="N4339" s="53"/>
      <c r="O4339" s="53"/>
    </row>
    <row r="4340">
      <c r="A4340" s="167" t="s">
        <v>600</v>
      </c>
      <c r="B4340" s="243" t="s">
        <v>422</v>
      </c>
      <c r="C4340" s="53"/>
      <c r="D4340" s="244" t="s">
        <v>390</v>
      </c>
      <c r="E4340" s="53"/>
      <c r="F4340" s="53"/>
      <c r="G4340" s="190" t="s">
        <v>14</v>
      </c>
      <c r="H4340" s="28">
        <v>1.0</v>
      </c>
      <c r="I4340" s="190" t="s">
        <v>4</v>
      </c>
      <c r="J4340" s="191"/>
      <c r="K4340" s="190" t="s">
        <v>4</v>
      </c>
      <c r="L4340" s="191"/>
      <c r="M4340" s="53"/>
      <c r="N4340" s="53"/>
      <c r="O4340" s="53"/>
    </row>
    <row r="4341">
      <c r="A4341" s="167" t="s">
        <v>600</v>
      </c>
      <c r="B4341" s="243" t="s">
        <v>422</v>
      </c>
      <c r="C4341" s="53"/>
      <c r="D4341" s="244" t="s">
        <v>390</v>
      </c>
      <c r="E4341" s="53"/>
      <c r="F4341" s="53"/>
      <c r="G4341" s="190" t="s">
        <v>15</v>
      </c>
      <c r="H4341" s="28">
        <v>1.0</v>
      </c>
      <c r="I4341" s="190" t="s">
        <v>4</v>
      </c>
      <c r="J4341" s="191"/>
      <c r="K4341" s="190" t="s">
        <v>4</v>
      </c>
      <c r="L4341" s="191"/>
      <c r="M4341" s="53"/>
      <c r="N4341" s="53"/>
      <c r="O4341" s="53"/>
    </row>
    <row r="4342">
      <c r="A4342" s="167" t="s">
        <v>600</v>
      </c>
      <c r="B4342" s="243" t="s">
        <v>422</v>
      </c>
      <c r="C4342" s="53"/>
      <c r="D4342" s="244" t="s">
        <v>390</v>
      </c>
      <c r="E4342" s="53"/>
      <c r="F4342" s="53"/>
      <c r="G4342" s="190" t="s">
        <v>16</v>
      </c>
      <c r="H4342" s="28">
        <v>1.0</v>
      </c>
      <c r="I4342" s="190" t="s">
        <v>4</v>
      </c>
      <c r="J4342" s="191"/>
      <c r="K4342" s="190" t="s">
        <v>4</v>
      </c>
      <c r="L4342" s="191"/>
      <c r="M4342" s="53"/>
      <c r="N4342" s="53"/>
      <c r="O4342" s="53"/>
    </row>
    <row r="4343">
      <c r="A4343" s="167" t="s">
        <v>600</v>
      </c>
      <c r="B4343" s="243" t="s">
        <v>422</v>
      </c>
      <c r="C4343" s="53"/>
      <c r="D4343" s="244" t="s">
        <v>390</v>
      </c>
      <c r="E4343" s="53"/>
      <c r="F4343" s="53"/>
      <c r="G4343" s="190" t="s">
        <v>17</v>
      </c>
      <c r="H4343" s="28">
        <v>1.0</v>
      </c>
      <c r="I4343" s="190" t="s">
        <v>4</v>
      </c>
      <c r="J4343" s="191"/>
      <c r="K4343" s="190" t="s">
        <v>4</v>
      </c>
      <c r="L4343" s="191"/>
      <c r="M4343" s="53"/>
      <c r="N4343" s="53"/>
      <c r="O4343" s="53"/>
    </row>
    <row r="4344">
      <c r="A4344" s="167" t="s">
        <v>600</v>
      </c>
      <c r="B4344" s="243" t="s">
        <v>422</v>
      </c>
      <c r="C4344" s="53"/>
      <c r="D4344" s="244" t="s">
        <v>390</v>
      </c>
      <c r="E4344" s="53"/>
      <c r="F4344" s="53"/>
      <c r="G4344" s="190" t="s">
        <v>18</v>
      </c>
      <c r="H4344" s="28">
        <v>1.0</v>
      </c>
      <c r="I4344" s="190" t="s">
        <v>4</v>
      </c>
      <c r="J4344" s="191"/>
      <c r="K4344" s="190" t="s">
        <v>4</v>
      </c>
      <c r="L4344" s="191"/>
      <c r="M4344" s="53"/>
      <c r="N4344" s="53"/>
      <c r="O4344" s="53"/>
    </row>
    <row r="4345">
      <c r="A4345" s="167" t="s">
        <v>600</v>
      </c>
      <c r="B4345" s="243" t="s">
        <v>422</v>
      </c>
      <c r="C4345" s="53"/>
      <c r="D4345" s="244" t="s">
        <v>390</v>
      </c>
      <c r="E4345" s="53"/>
      <c r="F4345" s="53"/>
      <c r="G4345" s="190" t="s">
        <v>19</v>
      </c>
      <c r="H4345" s="28">
        <v>1.0</v>
      </c>
      <c r="I4345" s="190" t="s">
        <v>4</v>
      </c>
      <c r="J4345" s="191"/>
      <c r="K4345" s="190" t="s">
        <v>4</v>
      </c>
      <c r="L4345" s="191"/>
      <c r="M4345" s="53"/>
      <c r="N4345" s="53"/>
      <c r="O4345" s="53"/>
    </row>
    <row r="4346">
      <c r="A4346" s="167" t="s">
        <v>600</v>
      </c>
      <c r="B4346" s="243" t="s">
        <v>422</v>
      </c>
      <c r="C4346" s="53"/>
      <c r="D4346" s="244" t="s">
        <v>390</v>
      </c>
      <c r="E4346" s="53"/>
      <c r="F4346" s="53"/>
      <c r="G4346" s="190" t="s">
        <v>20</v>
      </c>
      <c r="H4346" s="28">
        <v>1.0</v>
      </c>
      <c r="I4346" s="190" t="s">
        <v>4</v>
      </c>
      <c r="J4346" s="191"/>
      <c r="K4346" s="190" t="s">
        <v>4</v>
      </c>
      <c r="L4346" s="191"/>
      <c r="M4346" s="53"/>
      <c r="N4346" s="53"/>
      <c r="O4346" s="53"/>
    </row>
    <row r="4347">
      <c r="A4347" s="167" t="s">
        <v>600</v>
      </c>
      <c r="B4347" s="243" t="s">
        <v>422</v>
      </c>
      <c r="C4347" s="53"/>
      <c r="D4347" s="244" t="s">
        <v>390</v>
      </c>
      <c r="E4347" s="53"/>
      <c r="F4347" s="53"/>
      <c r="G4347" s="190" t="s">
        <v>21</v>
      </c>
      <c r="H4347" s="28">
        <v>1.0</v>
      </c>
      <c r="I4347" s="190" t="s">
        <v>7</v>
      </c>
      <c r="J4347" s="191"/>
      <c r="K4347" s="190" t="s">
        <v>7</v>
      </c>
      <c r="L4347" s="191"/>
      <c r="M4347" s="53"/>
      <c r="N4347" s="53"/>
      <c r="O4347" s="53"/>
    </row>
    <row r="4348">
      <c r="A4348" s="167" t="s">
        <v>600</v>
      </c>
      <c r="B4348" s="243" t="s">
        <v>422</v>
      </c>
      <c r="C4348" s="53"/>
      <c r="D4348" s="244" t="s">
        <v>390</v>
      </c>
      <c r="E4348" s="53"/>
      <c r="F4348" s="53"/>
      <c r="G4348" s="190" t="s">
        <v>13</v>
      </c>
      <c r="H4348" s="28">
        <v>1.0</v>
      </c>
      <c r="I4348" s="190" t="s">
        <v>7</v>
      </c>
      <c r="J4348" s="191"/>
      <c r="K4348" s="190" t="s">
        <v>7</v>
      </c>
      <c r="L4348" s="191"/>
      <c r="M4348" s="53"/>
      <c r="N4348" s="53"/>
      <c r="O4348" s="53"/>
    </row>
    <row r="4349">
      <c r="A4349" s="167" t="s">
        <v>600</v>
      </c>
      <c r="B4349" s="243" t="s">
        <v>422</v>
      </c>
      <c r="C4349" s="53"/>
      <c r="D4349" s="244" t="s">
        <v>390</v>
      </c>
      <c r="E4349" s="53"/>
      <c r="F4349" s="53"/>
      <c r="G4349" s="190" t="s">
        <v>14</v>
      </c>
      <c r="H4349" s="28">
        <v>1.0</v>
      </c>
      <c r="I4349" s="190" t="s">
        <v>7</v>
      </c>
      <c r="J4349" s="191"/>
      <c r="K4349" s="190" t="s">
        <v>7</v>
      </c>
      <c r="L4349" s="191"/>
      <c r="M4349" s="53"/>
      <c r="N4349" s="53"/>
      <c r="O4349" s="53"/>
    </row>
    <row r="4350">
      <c r="A4350" s="167" t="s">
        <v>600</v>
      </c>
      <c r="B4350" s="243" t="s">
        <v>422</v>
      </c>
      <c r="C4350" s="53"/>
      <c r="D4350" s="244" t="s">
        <v>390</v>
      </c>
      <c r="E4350" s="53"/>
      <c r="F4350" s="53"/>
      <c r="G4350" s="190" t="s">
        <v>15</v>
      </c>
      <c r="H4350" s="28">
        <v>1.0</v>
      </c>
      <c r="I4350" s="190" t="s">
        <v>7</v>
      </c>
      <c r="J4350" s="191">
        <v>500.0</v>
      </c>
      <c r="K4350" s="190" t="s">
        <v>7</v>
      </c>
      <c r="L4350" s="191">
        <v>500.0</v>
      </c>
      <c r="M4350" s="53"/>
      <c r="N4350" s="53"/>
      <c r="O4350" s="53"/>
    </row>
    <row r="4351">
      <c r="A4351" s="167" t="s">
        <v>600</v>
      </c>
      <c r="B4351" s="243" t="s">
        <v>422</v>
      </c>
      <c r="C4351" s="53"/>
      <c r="D4351" s="244" t="s">
        <v>390</v>
      </c>
      <c r="E4351" s="53"/>
      <c r="F4351" s="53"/>
      <c r="G4351" s="190" t="s">
        <v>16</v>
      </c>
      <c r="H4351" s="28">
        <v>1.0</v>
      </c>
      <c r="I4351" s="190" t="s">
        <v>7</v>
      </c>
      <c r="J4351" s="191">
        <v>900.0</v>
      </c>
      <c r="K4351" s="190" t="s">
        <v>7</v>
      </c>
      <c r="L4351" s="191">
        <v>900.0</v>
      </c>
      <c r="M4351" s="53"/>
      <c r="N4351" s="53"/>
      <c r="O4351" s="53"/>
    </row>
    <row r="4352">
      <c r="A4352" s="167" t="s">
        <v>600</v>
      </c>
      <c r="B4352" s="243" t="s">
        <v>422</v>
      </c>
      <c r="C4352" s="53"/>
      <c r="D4352" s="244" t="s">
        <v>390</v>
      </c>
      <c r="E4352" s="53"/>
      <c r="F4352" s="53"/>
      <c r="G4352" s="190" t="s">
        <v>17</v>
      </c>
      <c r="H4352" s="28">
        <v>1.0</v>
      </c>
      <c r="I4352" s="190" t="s">
        <v>7</v>
      </c>
      <c r="J4352" s="191">
        <v>0.0</v>
      </c>
      <c r="K4352" s="190" t="s">
        <v>7</v>
      </c>
      <c r="L4352" s="191">
        <v>0.0</v>
      </c>
      <c r="M4352" s="53"/>
      <c r="N4352" s="53"/>
      <c r="O4352" s="53"/>
    </row>
    <row r="4353">
      <c r="A4353" s="167" t="s">
        <v>600</v>
      </c>
      <c r="B4353" s="243" t="s">
        <v>422</v>
      </c>
      <c r="C4353" s="53"/>
      <c r="D4353" s="244" t="s">
        <v>390</v>
      </c>
      <c r="E4353" s="53"/>
      <c r="F4353" s="53"/>
      <c r="G4353" s="190" t="s">
        <v>18</v>
      </c>
      <c r="H4353" s="28">
        <v>1.0</v>
      </c>
      <c r="I4353" s="190" t="s">
        <v>7</v>
      </c>
      <c r="J4353" s="191">
        <v>300.0</v>
      </c>
      <c r="K4353" s="190" t="s">
        <v>7</v>
      </c>
      <c r="L4353" s="191">
        <v>300.0</v>
      </c>
      <c r="M4353" s="53"/>
      <c r="N4353" s="53"/>
      <c r="O4353" s="53"/>
    </row>
    <row r="4354">
      <c r="A4354" s="167" t="s">
        <v>600</v>
      </c>
      <c r="B4354" s="243" t="s">
        <v>422</v>
      </c>
      <c r="C4354" s="53"/>
      <c r="D4354" s="244" t="s">
        <v>390</v>
      </c>
      <c r="E4354" s="53"/>
      <c r="F4354" s="53"/>
      <c r="G4354" s="190" t="s">
        <v>19</v>
      </c>
      <c r="H4354" s="28">
        <v>1.0</v>
      </c>
      <c r="I4354" s="190" t="s">
        <v>7</v>
      </c>
      <c r="J4354" s="191"/>
      <c r="K4354" s="190" t="s">
        <v>7</v>
      </c>
      <c r="L4354" s="191"/>
      <c r="M4354" s="53"/>
      <c r="N4354" s="53"/>
      <c r="O4354" s="53"/>
    </row>
    <row r="4355">
      <c r="A4355" s="167" t="s">
        <v>600</v>
      </c>
      <c r="B4355" s="243" t="s">
        <v>422</v>
      </c>
      <c r="C4355" s="53"/>
      <c r="D4355" s="244" t="s">
        <v>390</v>
      </c>
      <c r="E4355" s="53"/>
      <c r="F4355" s="53"/>
      <c r="G4355" s="190" t="s">
        <v>20</v>
      </c>
      <c r="H4355" s="28">
        <v>1.0</v>
      </c>
      <c r="I4355" s="190" t="s">
        <v>7</v>
      </c>
      <c r="J4355" s="191"/>
      <c r="K4355" s="190" t="s">
        <v>7</v>
      </c>
      <c r="L4355" s="191"/>
      <c r="M4355" s="53"/>
      <c r="N4355" s="53"/>
      <c r="O4355" s="53"/>
    </row>
    <row r="4356">
      <c r="A4356" s="167" t="s">
        <v>600</v>
      </c>
      <c r="B4356" s="243" t="s">
        <v>423</v>
      </c>
      <c r="C4356" s="53"/>
      <c r="D4356" s="244" t="s">
        <v>390</v>
      </c>
      <c r="E4356" s="53"/>
      <c r="F4356" s="53"/>
      <c r="G4356" s="190" t="s">
        <v>21</v>
      </c>
      <c r="H4356" s="28">
        <v>1.0</v>
      </c>
      <c r="I4356" s="243" t="s">
        <v>4</v>
      </c>
      <c r="J4356" s="192">
        <v>110.0</v>
      </c>
      <c r="K4356" s="243" t="s">
        <v>4</v>
      </c>
      <c r="L4356" s="192">
        <v>110.0</v>
      </c>
      <c r="M4356" s="53"/>
      <c r="N4356" s="53"/>
      <c r="O4356" s="53"/>
    </row>
    <row r="4357">
      <c r="A4357" s="167" t="s">
        <v>600</v>
      </c>
      <c r="B4357" s="243" t="s">
        <v>423</v>
      </c>
      <c r="C4357" s="53"/>
      <c r="D4357" s="244" t="s">
        <v>390</v>
      </c>
      <c r="E4357" s="53"/>
      <c r="F4357" s="53"/>
      <c r="G4357" s="190" t="s">
        <v>13</v>
      </c>
      <c r="H4357" s="28">
        <v>1.0</v>
      </c>
      <c r="I4357" s="190" t="s">
        <v>4</v>
      </c>
      <c r="J4357" s="191"/>
      <c r="K4357" s="190" t="s">
        <v>4</v>
      </c>
      <c r="L4357" s="191"/>
      <c r="M4357" s="53"/>
      <c r="N4357" s="53"/>
      <c r="O4357" s="53"/>
    </row>
    <row r="4358">
      <c r="A4358" s="167" t="s">
        <v>600</v>
      </c>
      <c r="B4358" s="243" t="s">
        <v>423</v>
      </c>
      <c r="C4358" s="53"/>
      <c r="D4358" s="244" t="s">
        <v>390</v>
      </c>
      <c r="E4358" s="53"/>
      <c r="F4358" s="53"/>
      <c r="G4358" s="190" t="s">
        <v>14</v>
      </c>
      <c r="H4358" s="28">
        <v>1.0</v>
      </c>
      <c r="I4358" s="190" t="s">
        <v>4</v>
      </c>
      <c r="J4358" s="191"/>
      <c r="K4358" s="190" t="s">
        <v>4</v>
      </c>
      <c r="L4358" s="191"/>
      <c r="M4358" s="53"/>
      <c r="N4358" s="53"/>
      <c r="O4358" s="53"/>
    </row>
    <row r="4359">
      <c r="A4359" s="167" t="s">
        <v>600</v>
      </c>
      <c r="B4359" s="243" t="s">
        <v>423</v>
      </c>
      <c r="C4359" s="53"/>
      <c r="D4359" s="244" t="s">
        <v>390</v>
      </c>
      <c r="E4359" s="53"/>
      <c r="F4359" s="53"/>
      <c r="G4359" s="190" t="s">
        <v>15</v>
      </c>
      <c r="H4359" s="28">
        <v>1.0</v>
      </c>
      <c r="I4359" s="190" t="s">
        <v>4</v>
      </c>
      <c r="J4359" s="191"/>
      <c r="K4359" s="190" t="s">
        <v>4</v>
      </c>
      <c r="L4359" s="191"/>
      <c r="M4359" s="53"/>
      <c r="N4359" s="53"/>
      <c r="O4359" s="53"/>
    </row>
    <row r="4360">
      <c r="A4360" s="167" t="s">
        <v>600</v>
      </c>
      <c r="B4360" s="243" t="s">
        <v>423</v>
      </c>
      <c r="C4360" s="53"/>
      <c r="D4360" s="244" t="s">
        <v>390</v>
      </c>
      <c r="E4360" s="53"/>
      <c r="F4360" s="53"/>
      <c r="G4360" s="190" t="s">
        <v>16</v>
      </c>
      <c r="H4360" s="28">
        <v>1.0</v>
      </c>
      <c r="I4360" s="190" t="s">
        <v>4</v>
      </c>
      <c r="J4360" s="191"/>
      <c r="K4360" s="190" t="s">
        <v>4</v>
      </c>
      <c r="L4360" s="191"/>
      <c r="M4360" s="53"/>
      <c r="N4360" s="53"/>
      <c r="O4360" s="53"/>
    </row>
    <row r="4361">
      <c r="A4361" s="167" t="s">
        <v>600</v>
      </c>
      <c r="B4361" s="243" t="s">
        <v>423</v>
      </c>
      <c r="C4361" s="53"/>
      <c r="D4361" s="244" t="s">
        <v>390</v>
      </c>
      <c r="E4361" s="53"/>
      <c r="F4361" s="53"/>
      <c r="G4361" s="190" t="s">
        <v>17</v>
      </c>
      <c r="H4361" s="28">
        <v>1.0</v>
      </c>
      <c r="I4361" s="190" t="s">
        <v>4</v>
      </c>
      <c r="J4361" s="191"/>
      <c r="K4361" s="190" t="s">
        <v>4</v>
      </c>
      <c r="L4361" s="191"/>
      <c r="M4361" s="53"/>
      <c r="N4361" s="53"/>
      <c r="O4361" s="53"/>
    </row>
    <row r="4362">
      <c r="A4362" s="167" t="s">
        <v>600</v>
      </c>
      <c r="B4362" s="243" t="s">
        <v>423</v>
      </c>
      <c r="C4362" s="53"/>
      <c r="D4362" s="244" t="s">
        <v>390</v>
      </c>
      <c r="E4362" s="53"/>
      <c r="F4362" s="53"/>
      <c r="G4362" s="190" t="s">
        <v>18</v>
      </c>
      <c r="H4362" s="28">
        <v>1.0</v>
      </c>
      <c r="I4362" s="190" t="s">
        <v>4</v>
      </c>
      <c r="J4362" s="191"/>
      <c r="K4362" s="190" t="s">
        <v>4</v>
      </c>
      <c r="L4362" s="191"/>
      <c r="M4362" s="53"/>
      <c r="N4362" s="53"/>
      <c r="O4362" s="53"/>
    </row>
    <row r="4363">
      <c r="A4363" s="167" t="s">
        <v>600</v>
      </c>
      <c r="B4363" s="243" t="s">
        <v>423</v>
      </c>
      <c r="C4363" s="53"/>
      <c r="D4363" s="244" t="s">
        <v>390</v>
      </c>
      <c r="E4363" s="53"/>
      <c r="F4363" s="53"/>
      <c r="G4363" s="190" t="s">
        <v>19</v>
      </c>
      <c r="H4363" s="28">
        <v>1.0</v>
      </c>
      <c r="I4363" s="190" t="s">
        <v>4</v>
      </c>
      <c r="J4363" s="191"/>
      <c r="K4363" s="190" t="s">
        <v>4</v>
      </c>
      <c r="L4363" s="191"/>
      <c r="M4363" s="53"/>
      <c r="N4363" s="53"/>
      <c r="O4363" s="53"/>
    </row>
    <row r="4364">
      <c r="A4364" s="167" t="s">
        <v>600</v>
      </c>
      <c r="B4364" s="243" t="s">
        <v>423</v>
      </c>
      <c r="C4364" s="53"/>
      <c r="D4364" s="244" t="s">
        <v>390</v>
      </c>
      <c r="E4364" s="53"/>
      <c r="F4364" s="53"/>
      <c r="G4364" s="190" t="s">
        <v>20</v>
      </c>
      <c r="H4364" s="28">
        <v>1.0</v>
      </c>
      <c r="I4364" s="190" t="s">
        <v>4</v>
      </c>
      <c r="J4364" s="191"/>
      <c r="K4364" s="190" t="s">
        <v>4</v>
      </c>
      <c r="L4364" s="191"/>
      <c r="M4364" s="53"/>
      <c r="N4364" s="53"/>
      <c r="O4364" s="53"/>
    </row>
    <row r="4365">
      <c r="A4365" s="167" t="s">
        <v>600</v>
      </c>
      <c r="B4365" s="243" t="s">
        <v>423</v>
      </c>
      <c r="C4365" s="53"/>
      <c r="D4365" s="244" t="s">
        <v>390</v>
      </c>
      <c r="E4365" s="53"/>
      <c r="F4365" s="53"/>
      <c r="G4365" s="190" t="s">
        <v>21</v>
      </c>
      <c r="H4365" s="28">
        <v>1.0</v>
      </c>
      <c r="I4365" s="190" t="s">
        <v>7</v>
      </c>
      <c r="J4365" s="191"/>
      <c r="K4365" s="190" t="s">
        <v>7</v>
      </c>
      <c r="L4365" s="191"/>
      <c r="M4365" s="53"/>
      <c r="N4365" s="53"/>
      <c r="O4365" s="53"/>
    </row>
    <row r="4366">
      <c r="A4366" s="167" t="s">
        <v>600</v>
      </c>
      <c r="B4366" s="243" t="s">
        <v>423</v>
      </c>
      <c r="C4366" s="53"/>
      <c r="D4366" s="244" t="s">
        <v>390</v>
      </c>
      <c r="E4366" s="53"/>
      <c r="F4366" s="53"/>
      <c r="G4366" s="190" t="s">
        <v>13</v>
      </c>
      <c r="H4366" s="28">
        <v>1.0</v>
      </c>
      <c r="I4366" s="190" t="s">
        <v>7</v>
      </c>
      <c r="J4366" s="191"/>
      <c r="K4366" s="190" t="s">
        <v>7</v>
      </c>
      <c r="L4366" s="191"/>
      <c r="M4366" s="53"/>
      <c r="N4366" s="53"/>
      <c r="O4366" s="53"/>
    </row>
    <row r="4367">
      <c r="A4367" s="167" t="s">
        <v>600</v>
      </c>
      <c r="B4367" s="243" t="s">
        <v>423</v>
      </c>
      <c r="C4367" s="53"/>
      <c r="D4367" s="244" t="s">
        <v>390</v>
      </c>
      <c r="E4367" s="53"/>
      <c r="F4367" s="53"/>
      <c r="G4367" s="190" t="s">
        <v>14</v>
      </c>
      <c r="H4367" s="28">
        <v>1.0</v>
      </c>
      <c r="I4367" s="190" t="s">
        <v>7</v>
      </c>
      <c r="J4367" s="191"/>
      <c r="K4367" s="190" t="s">
        <v>7</v>
      </c>
      <c r="L4367" s="191"/>
      <c r="M4367" s="53"/>
      <c r="N4367" s="53"/>
      <c r="O4367" s="53"/>
    </row>
    <row r="4368">
      <c r="A4368" s="167" t="s">
        <v>600</v>
      </c>
      <c r="B4368" s="243" t="s">
        <v>423</v>
      </c>
      <c r="C4368" s="53"/>
      <c r="D4368" s="244" t="s">
        <v>390</v>
      </c>
      <c r="E4368" s="53"/>
      <c r="F4368" s="53"/>
      <c r="G4368" s="190" t="s">
        <v>15</v>
      </c>
      <c r="H4368" s="28">
        <v>1.0</v>
      </c>
      <c r="I4368" s="190" t="s">
        <v>7</v>
      </c>
      <c r="J4368" s="191"/>
      <c r="K4368" s="190" t="s">
        <v>7</v>
      </c>
      <c r="L4368" s="191"/>
      <c r="M4368" s="53"/>
      <c r="N4368" s="53"/>
      <c r="O4368" s="53"/>
    </row>
    <row r="4369">
      <c r="A4369" s="167" t="s">
        <v>600</v>
      </c>
      <c r="B4369" s="243" t="s">
        <v>423</v>
      </c>
      <c r="C4369" s="53"/>
      <c r="D4369" s="244" t="s">
        <v>390</v>
      </c>
      <c r="E4369" s="53"/>
      <c r="F4369" s="53"/>
      <c r="G4369" s="190" t="s">
        <v>16</v>
      </c>
      <c r="H4369" s="28">
        <v>1.0</v>
      </c>
      <c r="I4369" s="190" t="s">
        <v>7</v>
      </c>
      <c r="J4369" s="191"/>
      <c r="K4369" s="190" t="s">
        <v>7</v>
      </c>
      <c r="L4369" s="191"/>
      <c r="M4369" s="53"/>
      <c r="N4369" s="53"/>
      <c r="O4369" s="53"/>
    </row>
    <row r="4370">
      <c r="A4370" s="167" t="s">
        <v>600</v>
      </c>
      <c r="B4370" s="243" t="s">
        <v>423</v>
      </c>
      <c r="C4370" s="53"/>
      <c r="D4370" s="244" t="s">
        <v>390</v>
      </c>
      <c r="E4370" s="53"/>
      <c r="F4370" s="53"/>
      <c r="G4370" s="190" t="s">
        <v>17</v>
      </c>
      <c r="H4370" s="28">
        <v>1.0</v>
      </c>
      <c r="I4370" s="190" t="s">
        <v>7</v>
      </c>
      <c r="J4370" s="191"/>
      <c r="K4370" s="190" t="s">
        <v>7</v>
      </c>
      <c r="L4370" s="191"/>
      <c r="M4370" s="53"/>
      <c r="N4370" s="53"/>
      <c r="O4370" s="53"/>
    </row>
    <row r="4371">
      <c r="A4371" s="167" t="s">
        <v>600</v>
      </c>
      <c r="B4371" s="243" t="s">
        <v>423</v>
      </c>
      <c r="C4371" s="53"/>
      <c r="D4371" s="244" t="s">
        <v>390</v>
      </c>
      <c r="E4371" s="53"/>
      <c r="F4371" s="53"/>
      <c r="G4371" s="190" t="s">
        <v>18</v>
      </c>
      <c r="H4371" s="28">
        <v>1.0</v>
      </c>
      <c r="I4371" s="190" t="s">
        <v>7</v>
      </c>
      <c r="J4371" s="191"/>
      <c r="K4371" s="190" t="s">
        <v>7</v>
      </c>
      <c r="L4371" s="191"/>
      <c r="M4371" s="53"/>
      <c r="N4371" s="53"/>
      <c r="O4371" s="53"/>
    </row>
    <row r="4372">
      <c r="A4372" s="167" t="s">
        <v>600</v>
      </c>
      <c r="B4372" s="243" t="s">
        <v>423</v>
      </c>
      <c r="C4372" s="53"/>
      <c r="D4372" s="244" t="s">
        <v>390</v>
      </c>
      <c r="E4372" s="53"/>
      <c r="F4372" s="53"/>
      <c r="G4372" s="190" t="s">
        <v>19</v>
      </c>
      <c r="H4372" s="28">
        <v>1.0</v>
      </c>
      <c r="I4372" s="190" t="s">
        <v>7</v>
      </c>
      <c r="J4372" s="191"/>
      <c r="K4372" s="190" t="s">
        <v>7</v>
      </c>
      <c r="L4372" s="191"/>
      <c r="M4372" s="53"/>
      <c r="N4372" s="53"/>
      <c r="O4372" s="53"/>
    </row>
    <row r="4373">
      <c r="A4373" s="167" t="s">
        <v>600</v>
      </c>
      <c r="B4373" s="243" t="s">
        <v>423</v>
      </c>
      <c r="C4373" s="53"/>
      <c r="D4373" s="244" t="s">
        <v>390</v>
      </c>
      <c r="E4373" s="53"/>
      <c r="F4373" s="53"/>
      <c r="G4373" s="190" t="s">
        <v>20</v>
      </c>
      <c r="H4373" s="28">
        <v>1.0</v>
      </c>
      <c r="I4373" s="190" t="s">
        <v>7</v>
      </c>
      <c r="J4373" s="191"/>
      <c r="K4373" s="190" t="s">
        <v>7</v>
      </c>
      <c r="L4373" s="191"/>
      <c r="M4373" s="53"/>
      <c r="N4373" s="53"/>
      <c r="O4373" s="53"/>
    </row>
    <row r="4374">
      <c r="A4374" s="167" t="s">
        <v>600</v>
      </c>
      <c r="B4374" s="243" t="s">
        <v>424</v>
      </c>
      <c r="C4374" s="53"/>
      <c r="D4374" s="244" t="s">
        <v>390</v>
      </c>
      <c r="E4374" s="53"/>
      <c r="F4374" s="53"/>
      <c r="G4374" s="190" t="s">
        <v>21</v>
      </c>
      <c r="H4374" s="28">
        <v>1.0</v>
      </c>
      <c r="I4374" s="243" t="s">
        <v>4</v>
      </c>
      <c r="J4374" s="192"/>
      <c r="K4374" s="243" t="s">
        <v>4</v>
      </c>
      <c r="L4374" s="192"/>
      <c r="M4374" s="53"/>
      <c r="N4374" s="53"/>
      <c r="O4374" s="53"/>
    </row>
    <row r="4375">
      <c r="A4375" s="167" t="s">
        <v>600</v>
      </c>
      <c r="B4375" s="243" t="s">
        <v>424</v>
      </c>
      <c r="C4375" s="53"/>
      <c r="D4375" s="244" t="s">
        <v>390</v>
      </c>
      <c r="E4375" s="53"/>
      <c r="F4375" s="53"/>
      <c r="G4375" s="190" t="s">
        <v>13</v>
      </c>
      <c r="H4375" s="28">
        <v>1.0</v>
      </c>
      <c r="I4375" s="190" t="s">
        <v>4</v>
      </c>
      <c r="J4375" s="191"/>
      <c r="K4375" s="190" t="s">
        <v>4</v>
      </c>
      <c r="L4375" s="191"/>
      <c r="M4375" s="53"/>
      <c r="N4375" s="53"/>
      <c r="O4375" s="53"/>
    </row>
    <row r="4376">
      <c r="A4376" s="167" t="s">
        <v>600</v>
      </c>
      <c r="B4376" s="243" t="s">
        <v>424</v>
      </c>
      <c r="C4376" s="53"/>
      <c r="D4376" s="244" t="s">
        <v>390</v>
      </c>
      <c r="E4376" s="53"/>
      <c r="F4376" s="53"/>
      <c r="G4376" s="190" t="s">
        <v>14</v>
      </c>
      <c r="H4376" s="28">
        <v>1.0</v>
      </c>
      <c r="I4376" s="190" t="s">
        <v>4</v>
      </c>
      <c r="J4376" s="191"/>
      <c r="K4376" s="190" t="s">
        <v>4</v>
      </c>
      <c r="L4376" s="191"/>
      <c r="M4376" s="53"/>
      <c r="N4376" s="53"/>
      <c r="O4376" s="53"/>
    </row>
    <row r="4377">
      <c r="A4377" s="167" t="s">
        <v>600</v>
      </c>
      <c r="B4377" s="243" t="s">
        <v>424</v>
      </c>
      <c r="C4377" s="53"/>
      <c r="D4377" s="244" t="s">
        <v>390</v>
      </c>
      <c r="E4377" s="53"/>
      <c r="F4377" s="53"/>
      <c r="G4377" s="190" t="s">
        <v>15</v>
      </c>
      <c r="H4377" s="28">
        <v>1.0</v>
      </c>
      <c r="I4377" s="190" t="s">
        <v>4</v>
      </c>
      <c r="J4377" s="191"/>
      <c r="K4377" s="190" t="s">
        <v>4</v>
      </c>
      <c r="L4377" s="191"/>
      <c r="M4377" s="53"/>
      <c r="N4377" s="53"/>
      <c r="O4377" s="53"/>
    </row>
    <row r="4378">
      <c r="A4378" s="167" t="s">
        <v>600</v>
      </c>
      <c r="B4378" s="243" t="s">
        <v>424</v>
      </c>
      <c r="C4378" s="53"/>
      <c r="D4378" s="244" t="s">
        <v>390</v>
      </c>
      <c r="E4378" s="53"/>
      <c r="F4378" s="53"/>
      <c r="G4378" s="190" t="s">
        <v>16</v>
      </c>
      <c r="H4378" s="28">
        <v>1.0</v>
      </c>
      <c r="I4378" s="190" t="s">
        <v>4</v>
      </c>
      <c r="J4378" s="191"/>
      <c r="K4378" s="190" t="s">
        <v>4</v>
      </c>
      <c r="L4378" s="191"/>
      <c r="M4378" s="53"/>
      <c r="N4378" s="53"/>
      <c r="O4378" s="53"/>
    </row>
    <row r="4379">
      <c r="A4379" s="167" t="s">
        <v>600</v>
      </c>
      <c r="B4379" s="243" t="s">
        <v>424</v>
      </c>
      <c r="C4379" s="53"/>
      <c r="D4379" s="244" t="s">
        <v>390</v>
      </c>
      <c r="E4379" s="53"/>
      <c r="F4379" s="53"/>
      <c r="G4379" s="190" t="s">
        <v>17</v>
      </c>
      <c r="H4379" s="28">
        <v>1.0</v>
      </c>
      <c r="I4379" s="190" t="s">
        <v>4</v>
      </c>
      <c r="J4379" s="191"/>
      <c r="K4379" s="190" t="s">
        <v>4</v>
      </c>
      <c r="L4379" s="191"/>
      <c r="M4379" s="53"/>
      <c r="N4379" s="53"/>
      <c r="O4379" s="53"/>
    </row>
    <row r="4380">
      <c r="A4380" s="167" t="s">
        <v>600</v>
      </c>
      <c r="B4380" s="243" t="s">
        <v>424</v>
      </c>
      <c r="C4380" s="53"/>
      <c r="D4380" s="244" t="s">
        <v>390</v>
      </c>
      <c r="E4380" s="53"/>
      <c r="F4380" s="53"/>
      <c r="G4380" s="190" t="s">
        <v>18</v>
      </c>
      <c r="H4380" s="28">
        <v>1.0</v>
      </c>
      <c r="I4380" s="190" t="s">
        <v>4</v>
      </c>
      <c r="J4380" s="191"/>
      <c r="K4380" s="190" t="s">
        <v>4</v>
      </c>
      <c r="L4380" s="191"/>
      <c r="M4380" s="53"/>
      <c r="N4380" s="53"/>
      <c r="O4380" s="53"/>
    </row>
    <row r="4381">
      <c r="A4381" s="167" t="s">
        <v>600</v>
      </c>
      <c r="B4381" s="243" t="s">
        <v>424</v>
      </c>
      <c r="C4381" s="53"/>
      <c r="D4381" s="244" t="s">
        <v>390</v>
      </c>
      <c r="E4381" s="53"/>
      <c r="F4381" s="53"/>
      <c r="G4381" s="190" t="s">
        <v>19</v>
      </c>
      <c r="H4381" s="28">
        <v>1.0</v>
      </c>
      <c r="I4381" s="190" t="s">
        <v>4</v>
      </c>
      <c r="J4381" s="191"/>
      <c r="K4381" s="190" t="s">
        <v>4</v>
      </c>
      <c r="L4381" s="191"/>
      <c r="M4381" s="53"/>
      <c r="N4381" s="53"/>
      <c r="O4381" s="53"/>
    </row>
    <row r="4382">
      <c r="A4382" s="167" t="s">
        <v>600</v>
      </c>
      <c r="B4382" s="243" t="s">
        <v>424</v>
      </c>
      <c r="C4382" s="53"/>
      <c r="D4382" s="244" t="s">
        <v>390</v>
      </c>
      <c r="E4382" s="53"/>
      <c r="F4382" s="53"/>
      <c r="G4382" s="190" t="s">
        <v>20</v>
      </c>
      <c r="H4382" s="28">
        <v>1.0</v>
      </c>
      <c r="I4382" s="190" t="s">
        <v>4</v>
      </c>
      <c r="J4382" s="191"/>
      <c r="K4382" s="190" t="s">
        <v>4</v>
      </c>
      <c r="L4382" s="191"/>
      <c r="M4382" s="53"/>
      <c r="N4382" s="53"/>
      <c r="O4382" s="53"/>
    </row>
    <row r="4383">
      <c r="A4383" s="167" t="s">
        <v>600</v>
      </c>
      <c r="B4383" s="243" t="s">
        <v>424</v>
      </c>
      <c r="C4383" s="53"/>
      <c r="D4383" s="244" t="s">
        <v>390</v>
      </c>
      <c r="E4383" s="53"/>
      <c r="F4383" s="53"/>
      <c r="G4383" s="190" t="s">
        <v>21</v>
      </c>
      <c r="H4383" s="28">
        <v>1.0</v>
      </c>
      <c r="I4383" s="190" t="s">
        <v>7</v>
      </c>
      <c r="J4383" s="191">
        <v>800.0</v>
      </c>
      <c r="K4383" s="190" t="s">
        <v>7</v>
      </c>
      <c r="L4383" s="191">
        <v>800.0</v>
      </c>
      <c r="M4383" s="53"/>
      <c r="N4383" s="53"/>
      <c r="O4383" s="53"/>
    </row>
    <row r="4384">
      <c r="A4384" s="167" t="s">
        <v>600</v>
      </c>
      <c r="B4384" s="243" t="s">
        <v>424</v>
      </c>
      <c r="C4384" s="53"/>
      <c r="D4384" s="244" t="s">
        <v>390</v>
      </c>
      <c r="E4384" s="53"/>
      <c r="F4384" s="53"/>
      <c r="G4384" s="190" t="s">
        <v>13</v>
      </c>
      <c r="H4384" s="28">
        <v>1.0</v>
      </c>
      <c r="I4384" s="190" t="s">
        <v>7</v>
      </c>
      <c r="J4384" s="191"/>
      <c r="K4384" s="190" t="s">
        <v>7</v>
      </c>
      <c r="L4384" s="191"/>
      <c r="M4384" s="53"/>
      <c r="N4384" s="53"/>
      <c r="O4384" s="53"/>
    </row>
    <row r="4385">
      <c r="A4385" s="167" t="s">
        <v>600</v>
      </c>
      <c r="B4385" s="243" t="s">
        <v>424</v>
      </c>
      <c r="C4385" s="53"/>
      <c r="D4385" s="244" t="s">
        <v>390</v>
      </c>
      <c r="E4385" s="53"/>
      <c r="F4385" s="53"/>
      <c r="G4385" s="190" t="s">
        <v>14</v>
      </c>
      <c r="H4385" s="28">
        <v>1.0</v>
      </c>
      <c r="I4385" s="190" t="s">
        <v>7</v>
      </c>
      <c r="J4385" s="191"/>
      <c r="K4385" s="190" t="s">
        <v>7</v>
      </c>
      <c r="L4385" s="191"/>
      <c r="M4385" s="53"/>
      <c r="N4385" s="53"/>
      <c r="O4385" s="53"/>
    </row>
    <row r="4386">
      <c r="A4386" s="167" t="s">
        <v>600</v>
      </c>
      <c r="B4386" s="243" t="s">
        <v>424</v>
      </c>
      <c r="C4386" s="53"/>
      <c r="D4386" s="244" t="s">
        <v>390</v>
      </c>
      <c r="E4386" s="53"/>
      <c r="F4386" s="53"/>
      <c r="G4386" s="190" t="s">
        <v>15</v>
      </c>
      <c r="H4386" s="28">
        <v>1.0</v>
      </c>
      <c r="I4386" s="190" t="s">
        <v>7</v>
      </c>
      <c r="J4386" s="191"/>
      <c r="K4386" s="190" t="s">
        <v>7</v>
      </c>
      <c r="L4386" s="191"/>
      <c r="M4386" s="53"/>
      <c r="N4386" s="53"/>
      <c r="O4386" s="53"/>
    </row>
    <row r="4387">
      <c r="A4387" s="167" t="s">
        <v>600</v>
      </c>
      <c r="B4387" s="243" t="s">
        <v>424</v>
      </c>
      <c r="C4387" s="53"/>
      <c r="D4387" s="244" t="s">
        <v>390</v>
      </c>
      <c r="E4387" s="53"/>
      <c r="F4387" s="53"/>
      <c r="G4387" s="190" t="s">
        <v>16</v>
      </c>
      <c r="H4387" s="28">
        <v>1.0</v>
      </c>
      <c r="I4387" s="190" t="s">
        <v>7</v>
      </c>
      <c r="J4387" s="191"/>
      <c r="K4387" s="190" t="s">
        <v>7</v>
      </c>
      <c r="L4387" s="191"/>
      <c r="M4387" s="53"/>
      <c r="N4387" s="53"/>
      <c r="O4387" s="53"/>
    </row>
    <row r="4388">
      <c r="A4388" s="167" t="s">
        <v>600</v>
      </c>
      <c r="B4388" s="243" t="s">
        <v>424</v>
      </c>
      <c r="C4388" s="53"/>
      <c r="D4388" s="244" t="s">
        <v>390</v>
      </c>
      <c r="E4388" s="53"/>
      <c r="F4388" s="53"/>
      <c r="G4388" s="190" t="s">
        <v>17</v>
      </c>
      <c r="H4388" s="28">
        <v>1.0</v>
      </c>
      <c r="I4388" s="190" t="s">
        <v>7</v>
      </c>
      <c r="J4388" s="191"/>
      <c r="K4388" s="190" t="s">
        <v>7</v>
      </c>
      <c r="L4388" s="191"/>
      <c r="M4388" s="53"/>
      <c r="N4388" s="53"/>
      <c r="O4388" s="53"/>
    </row>
    <row r="4389">
      <c r="A4389" s="167" t="s">
        <v>600</v>
      </c>
      <c r="B4389" s="243" t="s">
        <v>424</v>
      </c>
      <c r="C4389" s="53"/>
      <c r="D4389" s="244" t="s">
        <v>390</v>
      </c>
      <c r="E4389" s="53"/>
      <c r="F4389" s="53"/>
      <c r="G4389" s="190" t="s">
        <v>18</v>
      </c>
      <c r="H4389" s="28">
        <v>1.0</v>
      </c>
      <c r="I4389" s="190" t="s">
        <v>7</v>
      </c>
      <c r="J4389" s="191"/>
      <c r="K4389" s="190" t="s">
        <v>7</v>
      </c>
      <c r="L4389" s="191"/>
      <c r="M4389" s="53"/>
      <c r="N4389" s="53"/>
      <c r="O4389" s="53"/>
    </row>
    <row r="4390">
      <c r="A4390" s="167" t="s">
        <v>600</v>
      </c>
      <c r="B4390" s="243" t="s">
        <v>424</v>
      </c>
      <c r="C4390" s="53"/>
      <c r="D4390" s="244" t="s">
        <v>390</v>
      </c>
      <c r="E4390" s="53"/>
      <c r="F4390" s="53"/>
      <c r="G4390" s="190" t="s">
        <v>19</v>
      </c>
      <c r="H4390" s="28">
        <v>1.0</v>
      </c>
      <c r="I4390" s="190" t="s">
        <v>7</v>
      </c>
      <c r="J4390" s="191"/>
      <c r="K4390" s="190" t="s">
        <v>7</v>
      </c>
      <c r="L4390" s="191"/>
      <c r="M4390" s="53"/>
      <c r="N4390" s="53"/>
      <c r="O4390" s="53"/>
    </row>
    <row r="4391">
      <c r="A4391" s="167" t="s">
        <v>600</v>
      </c>
      <c r="B4391" s="243" t="s">
        <v>424</v>
      </c>
      <c r="C4391" s="53"/>
      <c r="D4391" s="244" t="s">
        <v>390</v>
      </c>
      <c r="E4391" s="53"/>
      <c r="F4391" s="53"/>
      <c r="G4391" s="190" t="s">
        <v>20</v>
      </c>
      <c r="H4391" s="28">
        <v>1.0</v>
      </c>
      <c r="I4391" s="190" t="s">
        <v>7</v>
      </c>
      <c r="J4391" s="191"/>
      <c r="K4391" s="190" t="s">
        <v>7</v>
      </c>
      <c r="L4391" s="191"/>
      <c r="M4391" s="53"/>
      <c r="N4391" s="53"/>
      <c r="O4391" s="53"/>
    </row>
    <row r="4392">
      <c r="A4392" s="167" t="s">
        <v>600</v>
      </c>
      <c r="B4392" s="243" t="s">
        <v>425</v>
      </c>
      <c r="C4392" s="53"/>
      <c r="D4392" s="244" t="s">
        <v>390</v>
      </c>
      <c r="E4392" s="53"/>
      <c r="F4392" s="53"/>
      <c r="G4392" s="190" t="s">
        <v>21</v>
      </c>
      <c r="H4392" s="28">
        <v>1.0</v>
      </c>
      <c r="I4392" s="243" t="s">
        <v>4</v>
      </c>
      <c r="J4392" s="192">
        <v>70.0</v>
      </c>
      <c r="K4392" s="243" t="s">
        <v>4</v>
      </c>
      <c r="L4392" s="192">
        <v>70.0</v>
      </c>
      <c r="M4392" s="53"/>
      <c r="N4392" s="53"/>
      <c r="O4392" s="53"/>
    </row>
    <row r="4393">
      <c r="A4393" s="167" t="s">
        <v>600</v>
      </c>
      <c r="B4393" s="243" t="s">
        <v>986</v>
      </c>
      <c r="C4393" s="53"/>
      <c r="D4393" s="244" t="s">
        <v>390</v>
      </c>
      <c r="E4393" s="53"/>
      <c r="F4393" s="53"/>
      <c r="G4393" s="190" t="s">
        <v>13</v>
      </c>
      <c r="H4393" s="28">
        <v>1.0</v>
      </c>
      <c r="I4393" s="190" t="s">
        <v>4</v>
      </c>
      <c r="J4393" s="191"/>
      <c r="K4393" s="190" t="s">
        <v>4</v>
      </c>
      <c r="L4393" s="191"/>
      <c r="M4393" s="53"/>
      <c r="N4393" s="53"/>
      <c r="O4393" s="53"/>
    </row>
    <row r="4394">
      <c r="A4394" s="167" t="s">
        <v>600</v>
      </c>
      <c r="B4394" s="243" t="s">
        <v>987</v>
      </c>
      <c r="C4394" s="53"/>
      <c r="D4394" s="244" t="s">
        <v>390</v>
      </c>
      <c r="E4394" s="53"/>
      <c r="F4394" s="53"/>
      <c r="G4394" s="190" t="s">
        <v>14</v>
      </c>
      <c r="H4394" s="28">
        <v>1.0</v>
      </c>
      <c r="I4394" s="190" t="s">
        <v>4</v>
      </c>
      <c r="J4394" s="191"/>
      <c r="K4394" s="190" t="s">
        <v>4</v>
      </c>
      <c r="L4394" s="191"/>
      <c r="M4394" s="53"/>
      <c r="N4394" s="53"/>
      <c r="O4394" s="53"/>
    </row>
    <row r="4395">
      <c r="A4395" s="167" t="s">
        <v>600</v>
      </c>
      <c r="B4395" s="243" t="s">
        <v>988</v>
      </c>
      <c r="C4395" s="53"/>
      <c r="D4395" s="244" t="s">
        <v>390</v>
      </c>
      <c r="E4395" s="53"/>
      <c r="F4395" s="53"/>
      <c r="G4395" s="190" t="s">
        <v>15</v>
      </c>
      <c r="H4395" s="28">
        <v>1.0</v>
      </c>
      <c r="I4395" s="190" t="s">
        <v>4</v>
      </c>
      <c r="J4395" s="191"/>
      <c r="K4395" s="190" t="s">
        <v>4</v>
      </c>
      <c r="L4395" s="191"/>
      <c r="M4395" s="53"/>
      <c r="N4395" s="53"/>
      <c r="O4395" s="53"/>
    </row>
    <row r="4396">
      <c r="A4396" s="167" t="s">
        <v>600</v>
      </c>
      <c r="B4396" s="243" t="s">
        <v>989</v>
      </c>
      <c r="C4396" s="53"/>
      <c r="D4396" s="244" t="s">
        <v>390</v>
      </c>
      <c r="E4396" s="53"/>
      <c r="F4396" s="53"/>
      <c r="G4396" s="190" t="s">
        <v>16</v>
      </c>
      <c r="H4396" s="28">
        <v>1.0</v>
      </c>
      <c r="I4396" s="190" t="s">
        <v>4</v>
      </c>
      <c r="J4396" s="191"/>
      <c r="K4396" s="190" t="s">
        <v>4</v>
      </c>
      <c r="L4396" s="191"/>
      <c r="M4396" s="53"/>
      <c r="N4396" s="53"/>
      <c r="O4396" s="53"/>
    </row>
    <row r="4397">
      <c r="A4397" s="167" t="s">
        <v>600</v>
      </c>
      <c r="B4397" s="243" t="s">
        <v>990</v>
      </c>
      <c r="C4397" s="53"/>
      <c r="D4397" s="244" t="s">
        <v>390</v>
      </c>
      <c r="E4397" s="53"/>
      <c r="F4397" s="53"/>
      <c r="G4397" s="190" t="s">
        <v>17</v>
      </c>
      <c r="H4397" s="28">
        <v>1.0</v>
      </c>
      <c r="I4397" s="190" t="s">
        <v>4</v>
      </c>
      <c r="J4397" s="191"/>
      <c r="K4397" s="190" t="s">
        <v>4</v>
      </c>
      <c r="L4397" s="191"/>
      <c r="M4397" s="53"/>
      <c r="N4397" s="53"/>
      <c r="O4397" s="53"/>
    </row>
    <row r="4398">
      <c r="A4398" s="167" t="s">
        <v>600</v>
      </c>
      <c r="B4398" s="243" t="s">
        <v>991</v>
      </c>
      <c r="C4398" s="53"/>
      <c r="D4398" s="244" t="s">
        <v>390</v>
      </c>
      <c r="E4398" s="53"/>
      <c r="F4398" s="53"/>
      <c r="G4398" s="190" t="s">
        <v>18</v>
      </c>
      <c r="H4398" s="28">
        <v>1.0</v>
      </c>
      <c r="I4398" s="190" t="s">
        <v>4</v>
      </c>
      <c r="J4398" s="191"/>
      <c r="K4398" s="190" t="s">
        <v>4</v>
      </c>
      <c r="L4398" s="191"/>
      <c r="M4398" s="53"/>
      <c r="N4398" s="53"/>
      <c r="O4398" s="53"/>
    </row>
    <row r="4399">
      <c r="A4399" s="167" t="s">
        <v>600</v>
      </c>
      <c r="B4399" s="243" t="s">
        <v>992</v>
      </c>
      <c r="C4399" s="53"/>
      <c r="D4399" s="244" t="s">
        <v>390</v>
      </c>
      <c r="E4399" s="53"/>
      <c r="F4399" s="53"/>
      <c r="G4399" s="190" t="s">
        <v>19</v>
      </c>
      <c r="H4399" s="28">
        <v>1.0</v>
      </c>
      <c r="I4399" s="190" t="s">
        <v>4</v>
      </c>
      <c r="J4399" s="191"/>
      <c r="K4399" s="190" t="s">
        <v>4</v>
      </c>
      <c r="L4399" s="191"/>
      <c r="M4399" s="53"/>
      <c r="N4399" s="53"/>
      <c r="O4399" s="53"/>
    </row>
    <row r="4400">
      <c r="A4400" s="167" t="s">
        <v>600</v>
      </c>
      <c r="B4400" s="243" t="s">
        <v>993</v>
      </c>
      <c r="C4400" s="53"/>
      <c r="D4400" s="244" t="s">
        <v>390</v>
      </c>
      <c r="E4400" s="53"/>
      <c r="F4400" s="53"/>
      <c r="G4400" s="190" t="s">
        <v>20</v>
      </c>
      <c r="H4400" s="28">
        <v>1.0</v>
      </c>
      <c r="I4400" s="190" t="s">
        <v>4</v>
      </c>
      <c r="J4400" s="191"/>
      <c r="K4400" s="190" t="s">
        <v>4</v>
      </c>
      <c r="L4400" s="191"/>
      <c r="M4400" s="53"/>
      <c r="N4400" s="53"/>
      <c r="O4400" s="53"/>
    </row>
    <row r="4401">
      <c r="A4401" s="167" t="s">
        <v>600</v>
      </c>
      <c r="B4401" s="243" t="s">
        <v>994</v>
      </c>
      <c r="C4401" s="53"/>
      <c r="D4401" s="244" t="s">
        <v>390</v>
      </c>
      <c r="E4401" s="53"/>
      <c r="F4401" s="53"/>
      <c r="G4401" s="190" t="s">
        <v>21</v>
      </c>
      <c r="H4401" s="28">
        <v>1.0</v>
      </c>
      <c r="I4401" s="190" t="s">
        <v>7</v>
      </c>
      <c r="J4401" s="191"/>
      <c r="K4401" s="190" t="s">
        <v>7</v>
      </c>
      <c r="L4401" s="191"/>
      <c r="M4401" s="53"/>
      <c r="N4401" s="53"/>
      <c r="O4401" s="53"/>
    </row>
    <row r="4402">
      <c r="A4402" s="167" t="s">
        <v>600</v>
      </c>
      <c r="B4402" s="243" t="s">
        <v>995</v>
      </c>
      <c r="C4402" s="53"/>
      <c r="D4402" s="244" t="s">
        <v>390</v>
      </c>
      <c r="E4402" s="53"/>
      <c r="F4402" s="53"/>
      <c r="G4402" s="190" t="s">
        <v>13</v>
      </c>
      <c r="H4402" s="28">
        <v>1.0</v>
      </c>
      <c r="I4402" s="190" t="s">
        <v>7</v>
      </c>
      <c r="J4402" s="191"/>
      <c r="K4402" s="190" t="s">
        <v>7</v>
      </c>
      <c r="L4402" s="191"/>
      <c r="M4402" s="53"/>
      <c r="N4402" s="53"/>
      <c r="O4402" s="53"/>
    </row>
    <row r="4403">
      <c r="A4403" s="167" t="s">
        <v>600</v>
      </c>
      <c r="B4403" s="243" t="s">
        <v>996</v>
      </c>
      <c r="C4403" s="53"/>
      <c r="D4403" s="244" t="s">
        <v>390</v>
      </c>
      <c r="E4403" s="53"/>
      <c r="F4403" s="53"/>
      <c r="G4403" s="190" t="s">
        <v>14</v>
      </c>
      <c r="H4403" s="28">
        <v>1.0</v>
      </c>
      <c r="I4403" s="190" t="s">
        <v>7</v>
      </c>
      <c r="J4403" s="191"/>
      <c r="K4403" s="190" t="s">
        <v>7</v>
      </c>
      <c r="L4403" s="191"/>
      <c r="M4403" s="53"/>
      <c r="N4403" s="53"/>
      <c r="O4403" s="53"/>
    </row>
    <row r="4404">
      <c r="A4404" s="167" t="s">
        <v>600</v>
      </c>
      <c r="B4404" s="243" t="s">
        <v>997</v>
      </c>
      <c r="C4404" s="53"/>
      <c r="D4404" s="244" t="s">
        <v>390</v>
      </c>
      <c r="E4404" s="53"/>
      <c r="F4404" s="53"/>
      <c r="G4404" s="190" t="s">
        <v>15</v>
      </c>
      <c r="H4404" s="28">
        <v>1.0</v>
      </c>
      <c r="I4404" s="190" t="s">
        <v>7</v>
      </c>
      <c r="J4404" s="191"/>
      <c r="K4404" s="190" t="s">
        <v>7</v>
      </c>
      <c r="L4404" s="191"/>
      <c r="M4404" s="53"/>
      <c r="N4404" s="53"/>
      <c r="O4404" s="53"/>
    </row>
    <row r="4405">
      <c r="A4405" s="167" t="s">
        <v>600</v>
      </c>
      <c r="B4405" s="243" t="s">
        <v>998</v>
      </c>
      <c r="C4405" s="53"/>
      <c r="D4405" s="244" t="s">
        <v>390</v>
      </c>
      <c r="E4405" s="53"/>
      <c r="F4405" s="53"/>
      <c r="G4405" s="190" t="s">
        <v>16</v>
      </c>
      <c r="H4405" s="28">
        <v>1.0</v>
      </c>
      <c r="I4405" s="190" t="s">
        <v>7</v>
      </c>
      <c r="J4405" s="191"/>
      <c r="K4405" s="190" t="s">
        <v>7</v>
      </c>
      <c r="L4405" s="191"/>
      <c r="M4405" s="53"/>
      <c r="N4405" s="53"/>
      <c r="O4405" s="53"/>
    </row>
    <row r="4406">
      <c r="A4406" s="167" t="s">
        <v>600</v>
      </c>
      <c r="B4406" s="243" t="s">
        <v>999</v>
      </c>
      <c r="C4406" s="53"/>
      <c r="D4406" s="244" t="s">
        <v>390</v>
      </c>
      <c r="E4406" s="53"/>
      <c r="F4406" s="53"/>
      <c r="G4406" s="190" t="s">
        <v>17</v>
      </c>
      <c r="H4406" s="28">
        <v>1.0</v>
      </c>
      <c r="I4406" s="190" t="s">
        <v>7</v>
      </c>
      <c r="J4406" s="191"/>
      <c r="K4406" s="190" t="s">
        <v>7</v>
      </c>
      <c r="L4406" s="191"/>
      <c r="M4406" s="53"/>
      <c r="N4406" s="53"/>
      <c r="O4406" s="53"/>
    </row>
    <row r="4407">
      <c r="A4407" s="167" t="s">
        <v>600</v>
      </c>
      <c r="B4407" s="243" t="s">
        <v>1000</v>
      </c>
      <c r="C4407" s="53"/>
      <c r="D4407" s="244" t="s">
        <v>390</v>
      </c>
      <c r="E4407" s="53"/>
      <c r="F4407" s="53"/>
      <c r="G4407" s="190" t="s">
        <v>18</v>
      </c>
      <c r="H4407" s="28">
        <v>1.0</v>
      </c>
      <c r="I4407" s="190" t="s">
        <v>7</v>
      </c>
      <c r="J4407" s="191"/>
      <c r="K4407" s="190" t="s">
        <v>7</v>
      </c>
      <c r="L4407" s="191"/>
      <c r="M4407" s="53"/>
      <c r="N4407" s="53"/>
      <c r="O4407" s="53"/>
    </row>
    <row r="4408">
      <c r="A4408" s="167" t="s">
        <v>600</v>
      </c>
      <c r="B4408" s="243" t="s">
        <v>1001</v>
      </c>
      <c r="C4408" s="53"/>
      <c r="D4408" s="244" t="s">
        <v>390</v>
      </c>
      <c r="E4408" s="53"/>
      <c r="F4408" s="53"/>
      <c r="G4408" s="190" t="s">
        <v>19</v>
      </c>
      <c r="H4408" s="28">
        <v>1.0</v>
      </c>
      <c r="I4408" s="190" t="s">
        <v>7</v>
      </c>
      <c r="J4408" s="191"/>
      <c r="K4408" s="190" t="s">
        <v>7</v>
      </c>
      <c r="L4408" s="191"/>
      <c r="M4408" s="53"/>
      <c r="N4408" s="53"/>
      <c r="O4408" s="53"/>
    </row>
    <row r="4409">
      <c r="A4409" s="167" t="s">
        <v>600</v>
      </c>
      <c r="B4409" s="243" t="s">
        <v>1002</v>
      </c>
      <c r="C4409" s="53"/>
      <c r="D4409" s="244" t="s">
        <v>390</v>
      </c>
      <c r="E4409" s="53"/>
      <c r="F4409" s="53"/>
      <c r="G4409" s="190" t="s">
        <v>20</v>
      </c>
      <c r="H4409" s="28">
        <v>1.0</v>
      </c>
      <c r="I4409" s="190" t="s">
        <v>7</v>
      </c>
      <c r="J4409" s="191"/>
      <c r="K4409" s="190" t="s">
        <v>7</v>
      </c>
      <c r="L4409" s="191"/>
      <c r="M4409" s="53"/>
      <c r="N4409" s="53"/>
      <c r="O4409" s="53"/>
    </row>
    <row r="4410">
      <c r="A4410" s="167" t="s">
        <v>600</v>
      </c>
      <c r="B4410" s="243" t="s">
        <v>426</v>
      </c>
      <c r="C4410" s="53"/>
      <c r="D4410" s="244" t="s">
        <v>390</v>
      </c>
      <c r="E4410" s="53"/>
      <c r="F4410" s="53"/>
      <c r="G4410" s="190" t="s">
        <v>21</v>
      </c>
      <c r="H4410" s="28">
        <v>1.0</v>
      </c>
      <c r="I4410" s="243" t="s">
        <v>4</v>
      </c>
      <c r="J4410" s="192">
        <v>14.0</v>
      </c>
      <c r="K4410" s="243" t="s">
        <v>4</v>
      </c>
      <c r="L4410" s="192">
        <v>14.0</v>
      </c>
      <c r="M4410" s="53"/>
      <c r="N4410" s="53"/>
      <c r="O4410" s="53"/>
    </row>
    <row r="4411">
      <c r="A4411" s="167" t="s">
        <v>600</v>
      </c>
      <c r="B4411" s="243" t="s">
        <v>426</v>
      </c>
      <c r="C4411" s="53"/>
      <c r="D4411" s="244" t="s">
        <v>390</v>
      </c>
      <c r="E4411" s="53"/>
      <c r="F4411" s="53"/>
      <c r="G4411" s="190" t="s">
        <v>13</v>
      </c>
      <c r="H4411" s="28">
        <v>1.0</v>
      </c>
      <c r="I4411" s="190" t="s">
        <v>4</v>
      </c>
      <c r="J4411" s="191"/>
      <c r="K4411" s="190" t="s">
        <v>4</v>
      </c>
      <c r="L4411" s="191"/>
      <c r="M4411" s="53"/>
      <c r="N4411" s="53"/>
      <c r="O4411" s="53"/>
    </row>
    <row r="4412">
      <c r="A4412" s="167" t="s">
        <v>600</v>
      </c>
      <c r="B4412" s="243" t="s">
        <v>426</v>
      </c>
      <c r="C4412" s="53"/>
      <c r="D4412" s="244" t="s">
        <v>390</v>
      </c>
      <c r="E4412" s="53"/>
      <c r="F4412" s="53"/>
      <c r="G4412" s="190" t="s">
        <v>14</v>
      </c>
      <c r="H4412" s="28">
        <v>1.0</v>
      </c>
      <c r="I4412" s="190" t="s">
        <v>4</v>
      </c>
      <c r="J4412" s="191"/>
      <c r="K4412" s="190" t="s">
        <v>4</v>
      </c>
      <c r="L4412" s="191"/>
      <c r="M4412" s="53"/>
      <c r="N4412" s="53"/>
      <c r="O4412" s="53"/>
    </row>
    <row r="4413">
      <c r="A4413" s="167" t="s">
        <v>600</v>
      </c>
      <c r="B4413" s="243" t="s">
        <v>426</v>
      </c>
      <c r="C4413" s="53"/>
      <c r="D4413" s="244" t="s">
        <v>390</v>
      </c>
      <c r="E4413" s="53"/>
      <c r="F4413" s="53"/>
      <c r="G4413" s="190" t="s">
        <v>15</v>
      </c>
      <c r="H4413" s="28">
        <v>1.0</v>
      </c>
      <c r="I4413" s="190" t="s">
        <v>4</v>
      </c>
      <c r="J4413" s="191"/>
      <c r="K4413" s="190" t="s">
        <v>4</v>
      </c>
      <c r="L4413" s="191"/>
      <c r="M4413" s="53"/>
      <c r="N4413" s="53"/>
      <c r="O4413" s="53"/>
    </row>
    <row r="4414">
      <c r="A4414" s="167" t="s">
        <v>600</v>
      </c>
      <c r="B4414" s="243" t="s">
        <v>426</v>
      </c>
      <c r="C4414" s="53"/>
      <c r="D4414" s="244" t="s">
        <v>390</v>
      </c>
      <c r="E4414" s="53"/>
      <c r="F4414" s="53"/>
      <c r="G4414" s="190" t="s">
        <v>16</v>
      </c>
      <c r="H4414" s="28">
        <v>1.0</v>
      </c>
      <c r="I4414" s="190" t="s">
        <v>4</v>
      </c>
      <c r="J4414" s="191"/>
      <c r="K4414" s="190" t="s">
        <v>4</v>
      </c>
      <c r="L4414" s="191"/>
      <c r="M4414" s="53"/>
      <c r="N4414" s="53"/>
      <c r="O4414" s="53"/>
    </row>
    <row r="4415">
      <c r="A4415" s="167" t="s">
        <v>600</v>
      </c>
      <c r="B4415" s="243" t="s">
        <v>426</v>
      </c>
      <c r="C4415" s="53"/>
      <c r="D4415" s="244" t="s">
        <v>390</v>
      </c>
      <c r="E4415" s="53"/>
      <c r="F4415" s="53"/>
      <c r="G4415" s="190" t="s">
        <v>17</v>
      </c>
      <c r="H4415" s="28">
        <v>1.0</v>
      </c>
      <c r="I4415" s="190" t="s">
        <v>4</v>
      </c>
      <c r="J4415" s="191"/>
      <c r="K4415" s="190" t="s">
        <v>4</v>
      </c>
      <c r="L4415" s="191"/>
      <c r="M4415" s="53"/>
      <c r="N4415" s="53"/>
      <c r="O4415" s="53"/>
    </row>
    <row r="4416">
      <c r="A4416" s="167" t="s">
        <v>600</v>
      </c>
      <c r="B4416" s="243" t="s">
        <v>426</v>
      </c>
      <c r="C4416" s="53"/>
      <c r="D4416" s="244" t="s">
        <v>390</v>
      </c>
      <c r="E4416" s="53"/>
      <c r="F4416" s="53"/>
      <c r="G4416" s="190" t="s">
        <v>18</v>
      </c>
      <c r="H4416" s="28">
        <v>1.0</v>
      </c>
      <c r="I4416" s="190" t="s">
        <v>4</v>
      </c>
      <c r="J4416" s="191"/>
      <c r="K4416" s="190" t="s">
        <v>4</v>
      </c>
      <c r="L4416" s="191"/>
      <c r="M4416" s="53"/>
      <c r="N4416" s="53"/>
      <c r="O4416" s="53"/>
    </row>
    <row r="4417">
      <c r="A4417" s="167" t="s">
        <v>600</v>
      </c>
      <c r="B4417" s="243" t="s">
        <v>426</v>
      </c>
      <c r="C4417" s="53"/>
      <c r="D4417" s="244" t="s">
        <v>390</v>
      </c>
      <c r="E4417" s="53"/>
      <c r="F4417" s="53"/>
      <c r="G4417" s="190" t="s">
        <v>19</v>
      </c>
      <c r="H4417" s="28">
        <v>1.0</v>
      </c>
      <c r="I4417" s="190" t="s">
        <v>4</v>
      </c>
      <c r="J4417" s="191"/>
      <c r="K4417" s="190" t="s">
        <v>4</v>
      </c>
      <c r="L4417" s="191"/>
      <c r="M4417" s="53"/>
      <c r="N4417" s="53"/>
      <c r="O4417" s="53"/>
    </row>
    <row r="4418">
      <c r="A4418" s="167" t="s">
        <v>600</v>
      </c>
      <c r="B4418" s="243" t="s">
        <v>426</v>
      </c>
      <c r="C4418" s="53"/>
      <c r="D4418" s="244" t="s">
        <v>390</v>
      </c>
      <c r="E4418" s="53"/>
      <c r="F4418" s="53"/>
      <c r="G4418" s="190" t="s">
        <v>20</v>
      </c>
      <c r="H4418" s="28">
        <v>1.0</v>
      </c>
      <c r="I4418" s="190" t="s">
        <v>4</v>
      </c>
      <c r="J4418" s="191"/>
      <c r="K4418" s="190" t="s">
        <v>4</v>
      </c>
      <c r="L4418" s="191"/>
      <c r="M4418" s="53"/>
      <c r="N4418" s="53"/>
      <c r="O4418" s="53"/>
    </row>
    <row r="4419">
      <c r="A4419" s="167" t="s">
        <v>600</v>
      </c>
      <c r="B4419" s="243" t="s">
        <v>426</v>
      </c>
      <c r="C4419" s="53"/>
      <c r="D4419" s="244" t="s">
        <v>390</v>
      </c>
      <c r="E4419" s="53"/>
      <c r="F4419" s="53"/>
      <c r="G4419" s="190" t="s">
        <v>21</v>
      </c>
      <c r="H4419" s="28">
        <v>1.0</v>
      </c>
      <c r="I4419" s="190" t="s">
        <v>7</v>
      </c>
      <c r="J4419" s="191"/>
      <c r="K4419" s="190" t="s">
        <v>7</v>
      </c>
      <c r="L4419" s="191"/>
      <c r="M4419" s="53"/>
      <c r="N4419" s="53"/>
      <c r="O4419" s="53"/>
    </row>
    <row r="4420">
      <c r="A4420" s="167" t="s">
        <v>600</v>
      </c>
      <c r="B4420" s="243" t="s">
        <v>426</v>
      </c>
      <c r="C4420" s="53"/>
      <c r="D4420" s="244" t="s">
        <v>390</v>
      </c>
      <c r="E4420" s="53"/>
      <c r="F4420" s="53"/>
      <c r="G4420" s="190" t="s">
        <v>13</v>
      </c>
      <c r="H4420" s="28">
        <v>1.0</v>
      </c>
      <c r="I4420" s="190" t="s">
        <v>7</v>
      </c>
      <c r="J4420" s="191"/>
      <c r="K4420" s="190" t="s">
        <v>7</v>
      </c>
      <c r="L4420" s="191"/>
      <c r="M4420" s="53"/>
      <c r="N4420" s="53"/>
      <c r="O4420" s="53"/>
    </row>
    <row r="4421">
      <c r="A4421" s="167" t="s">
        <v>600</v>
      </c>
      <c r="B4421" s="243" t="s">
        <v>426</v>
      </c>
      <c r="C4421" s="53"/>
      <c r="D4421" s="244" t="s">
        <v>390</v>
      </c>
      <c r="E4421" s="53"/>
      <c r="F4421" s="53"/>
      <c r="G4421" s="190" t="s">
        <v>14</v>
      </c>
      <c r="H4421" s="28">
        <v>1.0</v>
      </c>
      <c r="I4421" s="190" t="s">
        <v>7</v>
      </c>
      <c r="J4421" s="191"/>
      <c r="K4421" s="190" t="s">
        <v>7</v>
      </c>
      <c r="L4421" s="191"/>
      <c r="M4421" s="53"/>
      <c r="N4421" s="53"/>
      <c r="O4421" s="53"/>
    </row>
    <row r="4422">
      <c r="A4422" s="167" t="s">
        <v>600</v>
      </c>
      <c r="B4422" s="243" t="s">
        <v>426</v>
      </c>
      <c r="C4422" s="53"/>
      <c r="D4422" s="244" t="s">
        <v>390</v>
      </c>
      <c r="E4422" s="53"/>
      <c r="F4422" s="53"/>
      <c r="G4422" s="190" t="s">
        <v>15</v>
      </c>
      <c r="H4422" s="28">
        <v>1.0</v>
      </c>
      <c r="I4422" s="190" t="s">
        <v>7</v>
      </c>
      <c r="J4422" s="191"/>
      <c r="K4422" s="190" t="s">
        <v>7</v>
      </c>
      <c r="L4422" s="191"/>
      <c r="M4422" s="53"/>
      <c r="N4422" s="53"/>
      <c r="O4422" s="53"/>
    </row>
    <row r="4423">
      <c r="A4423" s="167" t="s">
        <v>600</v>
      </c>
      <c r="B4423" s="243" t="s">
        <v>426</v>
      </c>
      <c r="C4423" s="53"/>
      <c r="D4423" s="244" t="s">
        <v>390</v>
      </c>
      <c r="E4423" s="53"/>
      <c r="F4423" s="53"/>
      <c r="G4423" s="190" t="s">
        <v>16</v>
      </c>
      <c r="H4423" s="28">
        <v>1.0</v>
      </c>
      <c r="I4423" s="190" t="s">
        <v>7</v>
      </c>
      <c r="J4423" s="191"/>
      <c r="K4423" s="190" t="s">
        <v>7</v>
      </c>
      <c r="L4423" s="191"/>
      <c r="M4423" s="53"/>
      <c r="N4423" s="53"/>
      <c r="O4423" s="53"/>
    </row>
    <row r="4424">
      <c r="A4424" s="167" t="s">
        <v>600</v>
      </c>
      <c r="B4424" s="243" t="s">
        <v>426</v>
      </c>
      <c r="C4424" s="53"/>
      <c r="D4424" s="244" t="s">
        <v>390</v>
      </c>
      <c r="E4424" s="53"/>
      <c r="F4424" s="53"/>
      <c r="G4424" s="190" t="s">
        <v>17</v>
      </c>
      <c r="H4424" s="28">
        <v>1.0</v>
      </c>
      <c r="I4424" s="190" t="s">
        <v>7</v>
      </c>
      <c r="J4424" s="191"/>
      <c r="K4424" s="190" t="s">
        <v>7</v>
      </c>
      <c r="L4424" s="191"/>
      <c r="M4424" s="53"/>
      <c r="N4424" s="53"/>
      <c r="O4424" s="53"/>
    </row>
    <row r="4425">
      <c r="A4425" s="167" t="s">
        <v>600</v>
      </c>
      <c r="B4425" s="243" t="s">
        <v>426</v>
      </c>
      <c r="C4425" s="53"/>
      <c r="D4425" s="244" t="s">
        <v>390</v>
      </c>
      <c r="E4425" s="53"/>
      <c r="F4425" s="53"/>
      <c r="G4425" s="190" t="s">
        <v>18</v>
      </c>
      <c r="H4425" s="28">
        <v>1.0</v>
      </c>
      <c r="I4425" s="190" t="s">
        <v>7</v>
      </c>
      <c r="J4425" s="191"/>
      <c r="K4425" s="190" t="s">
        <v>7</v>
      </c>
      <c r="L4425" s="191"/>
      <c r="M4425" s="53"/>
      <c r="N4425" s="53"/>
      <c r="O4425" s="53"/>
    </row>
    <row r="4426">
      <c r="A4426" s="167" t="s">
        <v>600</v>
      </c>
      <c r="B4426" s="243" t="s">
        <v>426</v>
      </c>
      <c r="C4426" s="53"/>
      <c r="D4426" s="244" t="s">
        <v>390</v>
      </c>
      <c r="E4426" s="53"/>
      <c r="F4426" s="53"/>
      <c r="G4426" s="190" t="s">
        <v>19</v>
      </c>
      <c r="H4426" s="28">
        <v>1.0</v>
      </c>
      <c r="I4426" s="190" t="s">
        <v>7</v>
      </c>
      <c r="J4426" s="191"/>
      <c r="K4426" s="190" t="s">
        <v>7</v>
      </c>
      <c r="L4426" s="191"/>
      <c r="M4426" s="53"/>
      <c r="N4426" s="53"/>
      <c r="O4426" s="53"/>
    </row>
    <row r="4427">
      <c r="A4427" s="167" t="s">
        <v>600</v>
      </c>
      <c r="B4427" s="243" t="s">
        <v>426</v>
      </c>
      <c r="C4427" s="53"/>
      <c r="D4427" s="244" t="s">
        <v>390</v>
      </c>
      <c r="E4427" s="53"/>
      <c r="F4427" s="53"/>
      <c r="G4427" s="190" t="s">
        <v>20</v>
      </c>
      <c r="H4427" s="28">
        <v>1.0</v>
      </c>
      <c r="I4427" s="190" t="s">
        <v>7</v>
      </c>
      <c r="J4427" s="191"/>
      <c r="K4427" s="190" t="s">
        <v>7</v>
      </c>
      <c r="L4427" s="191"/>
      <c r="M4427" s="53"/>
      <c r="N4427" s="53"/>
      <c r="O4427" s="53"/>
    </row>
    <row r="4428">
      <c r="A4428" s="167" t="s">
        <v>600</v>
      </c>
      <c r="B4428" s="243" t="s">
        <v>427</v>
      </c>
      <c r="C4428" s="53"/>
      <c r="D4428" s="244" t="s">
        <v>390</v>
      </c>
      <c r="E4428" s="53"/>
      <c r="F4428" s="53"/>
      <c r="G4428" s="190" t="s">
        <v>21</v>
      </c>
      <c r="H4428" s="28">
        <v>1.0</v>
      </c>
      <c r="I4428" s="243" t="s">
        <v>4</v>
      </c>
      <c r="J4428" s="192">
        <v>83.0</v>
      </c>
      <c r="K4428" s="243" t="s">
        <v>4</v>
      </c>
      <c r="L4428" s="192">
        <v>83.0</v>
      </c>
      <c r="M4428" s="53"/>
      <c r="N4428" s="53"/>
      <c r="O4428" s="53"/>
    </row>
    <row r="4429">
      <c r="A4429" s="167" t="s">
        <v>600</v>
      </c>
      <c r="B4429" s="243" t="s">
        <v>427</v>
      </c>
      <c r="C4429" s="53"/>
      <c r="D4429" s="244" t="s">
        <v>390</v>
      </c>
      <c r="E4429" s="53"/>
      <c r="F4429" s="53"/>
      <c r="G4429" s="190" t="s">
        <v>13</v>
      </c>
      <c r="H4429" s="28">
        <v>1.0</v>
      </c>
      <c r="I4429" s="190" t="s">
        <v>4</v>
      </c>
      <c r="J4429" s="191"/>
      <c r="K4429" s="190" t="s">
        <v>4</v>
      </c>
      <c r="L4429" s="191"/>
      <c r="M4429" s="53"/>
      <c r="N4429" s="53"/>
      <c r="O4429" s="53"/>
    </row>
    <row r="4430">
      <c r="A4430" s="167" t="s">
        <v>600</v>
      </c>
      <c r="B4430" s="243" t="s">
        <v>427</v>
      </c>
      <c r="C4430" s="53"/>
      <c r="D4430" s="244" t="s">
        <v>390</v>
      </c>
      <c r="E4430" s="53"/>
      <c r="F4430" s="53"/>
      <c r="G4430" s="190" t="s">
        <v>14</v>
      </c>
      <c r="H4430" s="28">
        <v>1.0</v>
      </c>
      <c r="I4430" s="190" t="s">
        <v>4</v>
      </c>
      <c r="J4430" s="191"/>
      <c r="K4430" s="190" t="s">
        <v>4</v>
      </c>
      <c r="L4430" s="191"/>
      <c r="M4430" s="53"/>
      <c r="N4430" s="53"/>
      <c r="O4430" s="53"/>
    </row>
    <row r="4431">
      <c r="A4431" s="167" t="s">
        <v>600</v>
      </c>
      <c r="B4431" s="243" t="s">
        <v>427</v>
      </c>
      <c r="C4431" s="53"/>
      <c r="D4431" s="244" t="s">
        <v>390</v>
      </c>
      <c r="E4431" s="53"/>
      <c r="F4431" s="53"/>
      <c r="G4431" s="190" t="s">
        <v>15</v>
      </c>
      <c r="H4431" s="28">
        <v>1.0</v>
      </c>
      <c r="I4431" s="190" t="s">
        <v>4</v>
      </c>
      <c r="J4431" s="191"/>
      <c r="K4431" s="190" t="s">
        <v>4</v>
      </c>
      <c r="L4431" s="191"/>
      <c r="M4431" s="53"/>
      <c r="N4431" s="53"/>
      <c r="O4431" s="53"/>
    </row>
    <row r="4432">
      <c r="A4432" s="167" t="s">
        <v>600</v>
      </c>
      <c r="B4432" s="243" t="s">
        <v>427</v>
      </c>
      <c r="C4432" s="53"/>
      <c r="D4432" s="244" t="s">
        <v>390</v>
      </c>
      <c r="E4432" s="53"/>
      <c r="F4432" s="53"/>
      <c r="G4432" s="190" t="s">
        <v>16</v>
      </c>
      <c r="H4432" s="28">
        <v>1.0</v>
      </c>
      <c r="I4432" s="190" t="s">
        <v>4</v>
      </c>
      <c r="J4432" s="191"/>
      <c r="K4432" s="190" t="s">
        <v>4</v>
      </c>
      <c r="L4432" s="191"/>
      <c r="M4432" s="53"/>
      <c r="N4432" s="53"/>
      <c r="O4432" s="53"/>
    </row>
    <row r="4433">
      <c r="A4433" s="167" t="s">
        <v>600</v>
      </c>
      <c r="B4433" s="243" t="s">
        <v>427</v>
      </c>
      <c r="C4433" s="53"/>
      <c r="D4433" s="244" t="s">
        <v>390</v>
      </c>
      <c r="E4433" s="53"/>
      <c r="F4433" s="53"/>
      <c r="G4433" s="190" t="s">
        <v>17</v>
      </c>
      <c r="H4433" s="28">
        <v>1.0</v>
      </c>
      <c r="I4433" s="190" t="s">
        <v>4</v>
      </c>
      <c r="J4433" s="191"/>
      <c r="K4433" s="190" t="s">
        <v>4</v>
      </c>
      <c r="L4433" s="191"/>
      <c r="M4433" s="53"/>
      <c r="N4433" s="53"/>
      <c r="O4433" s="53"/>
    </row>
    <row r="4434">
      <c r="A4434" s="167" t="s">
        <v>600</v>
      </c>
      <c r="B4434" s="243" t="s">
        <v>427</v>
      </c>
      <c r="C4434" s="53"/>
      <c r="D4434" s="244" t="s">
        <v>390</v>
      </c>
      <c r="E4434" s="53"/>
      <c r="F4434" s="53"/>
      <c r="G4434" s="190" t="s">
        <v>18</v>
      </c>
      <c r="H4434" s="28">
        <v>1.0</v>
      </c>
      <c r="I4434" s="190" t="s">
        <v>4</v>
      </c>
      <c r="J4434" s="191"/>
      <c r="K4434" s="190" t="s">
        <v>4</v>
      </c>
      <c r="L4434" s="191"/>
      <c r="M4434" s="53"/>
      <c r="N4434" s="53"/>
      <c r="O4434" s="53"/>
    </row>
    <row r="4435">
      <c r="A4435" s="167" t="s">
        <v>600</v>
      </c>
      <c r="B4435" s="243" t="s">
        <v>427</v>
      </c>
      <c r="C4435" s="53"/>
      <c r="D4435" s="244" t="s">
        <v>390</v>
      </c>
      <c r="E4435" s="53"/>
      <c r="F4435" s="53"/>
      <c r="G4435" s="190" t="s">
        <v>19</v>
      </c>
      <c r="H4435" s="28">
        <v>1.0</v>
      </c>
      <c r="I4435" s="190" t="s">
        <v>4</v>
      </c>
      <c r="J4435" s="191"/>
      <c r="K4435" s="190" t="s">
        <v>4</v>
      </c>
      <c r="L4435" s="191"/>
      <c r="M4435" s="53"/>
      <c r="N4435" s="53"/>
      <c r="O4435" s="53"/>
    </row>
    <row r="4436">
      <c r="A4436" s="167" t="s">
        <v>600</v>
      </c>
      <c r="B4436" s="243" t="s">
        <v>427</v>
      </c>
      <c r="C4436" s="53"/>
      <c r="D4436" s="244" t="s">
        <v>390</v>
      </c>
      <c r="E4436" s="53"/>
      <c r="F4436" s="53"/>
      <c r="G4436" s="190" t="s">
        <v>20</v>
      </c>
      <c r="H4436" s="28">
        <v>1.0</v>
      </c>
      <c r="I4436" s="190" t="s">
        <v>4</v>
      </c>
      <c r="J4436" s="191"/>
      <c r="K4436" s="190" t="s">
        <v>4</v>
      </c>
      <c r="L4436" s="191"/>
      <c r="M4436" s="53"/>
      <c r="N4436" s="53"/>
      <c r="O4436" s="53"/>
    </row>
    <row r="4437">
      <c r="A4437" s="167" t="s">
        <v>600</v>
      </c>
      <c r="B4437" s="243" t="s">
        <v>427</v>
      </c>
      <c r="C4437" s="53"/>
      <c r="D4437" s="244" t="s">
        <v>390</v>
      </c>
      <c r="E4437" s="53"/>
      <c r="F4437" s="53"/>
      <c r="G4437" s="190" t="s">
        <v>21</v>
      </c>
      <c r="H4437" s="28">
        <v>1.0</v>
      </c>
      <c r="I4437" s="190" t="s">
        <v>7</v>
      </c>
      <c r="J4437" s="191"/>
      <c r="K4437" s="190" t="s">
        <v>7</v>
      </c>
      <c r="L4437" s="191"/>
      <c r="M4437" s="53"/>
      <c r="N4437" s="53"/>
      <c r="O4437" s="53"/>
    </row>
    <row r="4438">
      <c r="A4438" s="167" t="s">
        <v>600</v>
      </c>
      <c r="B4438" s="243" t="s">
        <v>427</v>
      </c>
      <c r="C4438" s="53"/>
      <c r="D4438" s="244" t="s">
        <v>390</v>
      </c>
      <c r="E4438" s="53"/>
      <c r="F4438" s="53"/>
      <c r="G4438" s="190" t="s">
        <v>13</v>
      </c>
      <c r="H4438" s="28">
        <v>1.0</v>
      </c>
      <c r="I4438" s="190" t="s">
        <v>7</v>
      </c>
      <c r="J4438" s="191"/>
      <c r="K4438" s="190" t="s">
        <v>7</v>
      </c>
      <c r="L4438" s="191"/>
      <c r="M4438" s="53"/>
      <c r="N4438" s="53"/>
      <c r="O4438" s="53"/>
    </row>
    <row r="4439">
      <c r="A4439" s="167" t="s">
        <v>600</v>
      </c>
      <c r="B4439" s="243" t="s">
        <v>427</v>
      </c>
      <c r="C4439" s="53"/>
      <c r="D4439" s="244" t="s">
        <v>390</v>
      </c>
      <c r="E4439" s="53"/>
      <c r="F4439" s="53"/>
      <c r="G4439" s="190" t="s">
        <v>14</v>
      </c>
      <c r="H4439" s="28">
        <v>1.0</v>
      </c>
      <c r="I4439" s="190" t="s">
        <v>7</v>
      </c>
      <c r="J4439" s="191"/>
      <c r="K4439" s="190" t="s">
        <v>7</v>
      </c>
      <c r="L4439" s="191"/>
      <c r="M4439" s="53"/>
      <c r="N4439" s="53"/>
      <c r="O4439" s="53"/>
    </row>
    <row r="4440">
      <c r="A4440" s="167" t="s">
        <v>600</v>
      </c>
      <c r="B4440" s="243" t="s">
        <v>427</v>
      </c>
      <c r="C4440" s="53"/>
      <c r="D4440" s="244" t="s">
        <v>390</v>
      </c>
      <c r="E4440" s="53"/>
      <c r="F4440" s="53"/>
      <c r="G4440" s="190" t="s">
        <v>15</v>
      </c>
      <c r="H4440" s="28">
        <v>1.0</v>
      </c>
      <c r="I4440" s="190" t="s">
        <v>7</v>
      </c>
      <c r="J4440" s="191"/>
      <c r="K4440" s="190" t="s">
        <v>7</v>
      </c>
      <c r="L4440" s="191"/>
      <c r="M4440" s="53"/>
      <c r="N4440" s="53"/>
      <c r="O4440" s="53"/>
    </row>
    <row r="4441">
      <c r="A4441" s="167" t="s">
        <v>600</v>
      </c>
      <c r="B4441" s="243" t="s">
        <v>427</v>
      </c>
      <c r="C4441" s="53"/>
      <c r="D4441" s="244" t="s">
        <v>390</v>
      </c>
      <c r="E4441" s="53"/>
      <c r="F4441" s="53"/>
      <c r="G4441" s="190" t="s">
        <v>16</v>
      </c>
      <c r="H4441" s="28">
        <v>1.0</v>
      </c>
      <c r="I4441" s="190" t="s">
        <v>7</v>
      </c>
      <c r="J4441" s="191"/>
      <c r="K4441" s="190" t="s">
        <v>7</v>
      </c>
      <c r="L4441" s="191"/>
      <c r="M4441" s="53"/>
      <c r="N4441" s="53"/>
      <c r="O4441" s="53"/>
    </row>
    <row r="4442">
      <c r="A4442" s="167" t="s">
        <v>600</v>
      </c>
      <c r="B4442" s="243" t="s">
        <v>427</v>
      </c>
      <c r="C4442" s="53"/>
      <c r="D4442" s="244" t="s">
        <v>390</v>
      </c>
      <c r="E4442" s="53"/>
      <c r="F4442" s="53"/>
      <c r="G4442" s="190" t="s">
        <v>17</v>
      </c>
      <c r="H4442" s="28">
        <v>1.0</v>
      </c>
      <c r="I4442" s="190" t="s">
        <v>7</v>
      </c>
      <c r="J4442" s="191"/>
      <c r="K4442" s="190" t="s">
        <v>7</v>
      </c>
      <c r="L4442" s="191"/>
      <c r="M4442" s="53"/>
      <c r="N4442" s="53"/>
      <c r="O4442" s="53"/>
    </row>
    <row r="4443">
      <c r="A4443" s="167" t="s">
        <v>600</v>
      </c>
      <c r="B4443" s="243" t="s">
        <v>427</v>
      </c>
      <c r="C4443" s="53"/>
      <c r="D4443" s="244" t="s">
        <v>390</v>
      </c>
      <c r="E4443" s="53"/>
      <c r="F4443" s="53"/>
      <c r="G4443" s="190" t="s">
        <v>18</v>
      </c>
      <c r="H4443" s="28">
        <v>1.0</v>
      </c>
      <c r="I4443" s="190" t="s">
        <v>7</v>
      </c>
      <c r="J4443" s="191"/>
      <c r="K4443" s="190" t="s">
        <v>7</v>
      </c>
      <c r="L4443" s="191"/>
      <c r="M4443" s="53"/>
      <c r="N4443" s="53"/>
      <c r="O4443" s="53"/>
    </row>
    <row r="4444">
      <c r="A4444" s="167" t="s">
        <v>600</v>
      </c>
      <c r="B4444" s="243" t="s">
        <v>427</v>
      </c>
      <c r="C4444" s="53"/>
      <c r="D4444" s="244" t="s">
        <v>390</v>
      </c>
      <c r="E4444" s="53"/>
      <c r="F4444" s="53"/>
      <c r="G4444" s="190" t="s">
        <v>19</v>
      </c>
      <c r="H4444" s="28">
        <v>1.0</v>
      </c>
      <c r="I4444" s="190" t="s">
        <v>7</v>
      </c>
      <c r="J4444" s="191"/>
      <c r="K4444" s="190" t="s">
        <v>7</v>
      </c>
      <c r="L4444" s="191"/>
      <c r="M4444" s="53"/>
      <c r="N4444" s="53"/>
      <c r="O4444" s="53"/>
    </row>
    <row r="4445">
      <c r="A4445" s="167" t="s">
        <v>600</v>
      </c>
      <c r="B4445" s="243" t="s">
        <v>427</v>
      </c>
      <c r="C4445" s="53"/>
      <c r="D4445" s="244" t="s">
        <v>390</v>
      </c>
      <c r="E4445" s="53"/>
      <c r="F4445" s="53"/>
      <c r="G4445" s="190" t="s">
        <v>20</v>
      </c>
      <c r="H4445" s="28">
        <v>1.0</v>
      </c>
      <c r="I4445" s="190" t="s">
        <v>7</v>
      </c>
      <c r="J4445" s="191"/>
      <c r="K4445" s="190" t="s">
        <v>7</v>
      </c>
      <c r="L4445" s="191"/>
      <c r="M4445" s="53"/>
      <c r="N4445" s="53"/>
      <c r="O4445" s="53"/>
    </row>
    <row r="4446">
      <c r="A4446" s="167" t="s">
        <v>600</v>
      </c>
      <c r="B4446" s="243" t="s">
        <v>428</v>
      </c>
      <c r="C4446" s="53"/>
      <c r="D4446" s="244" t="s">
        <v>429</v>
      </c>
      <c r="E4446" s="53"/>
      <c r="F4446" s="53"/>
      <c r="G4446" s="190" t="s">
        <v>21</v>
      </c>
      <c r="H4446" s="28">
        <v>1.0</v>
      </c>
      <c r="I4446" s="243" t="s">
        <v>4</v>
      </c>
      <c r="J4446" s="192"/>
      <c r="K4446" s="243" t="s">
        <v>4</v>
      </c>
      <c r="L4446" s="192"/>
      <c r="M4446" s="53"/>
      <c r="N4446" s="53"/>
      <c r="O4446" s="53"/>
    </row>
    <row r="4447">
      <c r="A4447" s="167" t="s">
        <v>600</v>
      </c>
      <c r="B4447" s="243" t="s">
        <v>428</v>
      </c>
      <c r="C4447" s="53"/>
      <c r="D4447" s="244" t="s">
        <v>429</v>
      </c>
      <c r="E4447" s="53"/>
      <c r="F4447" s="53"/>
      <c r="G4447" s="190" t="s">
        <v>13</v>
      </c>
      <c r="H4447" s="28">
        <v>1.0</v>
      </c>
      <c r="I4447" s="190" t="s">
        <v>4</v>
      </c>
      <c r="J4447" s="191"/>
      <c r="K4447" s="190" t="s">
        <v>4</v>
      </c>
      <c r="L4447" s="191"/>
      <c r="M4447" s="53"/>
      <c r="N4447" s="53"/>
      <c r="O4447" s="53"/>
    </row>
    <row r="4448">
      <c r="A4448" s="167" t="s">
        <v>600</v>
      </c>
      <c r="B4448" s="243" t="s">
        <v>428</v>
      </c>
      <c r="C4448" s="53"/>
      <c r="D4448" s="244" t="s">
        <v>429</v>
      </c>
      <c r="E4448" s="53"/>
      <c r="F4448" s="53"/>
      <c r="G4448" s="190" t="s">
        <v>14</v>
      </c>
      <c r="H4448" s="28">
        <v>1.0</v>
      </c>
      <c r="I4448" s="190" t="s">
        <v>4</v>
      </c>
      <c r="J4448" s="191">
        <v>313.0</v>
      </c>
      <c r="K4448" s="190" t="s">
        <v>4</v>
      </c>
      <c r="L4448" s="191">
        <v>313.0</v>
      </c>
      <c r="M4448" s="53"/>
      <c r="N4448" s="53"/>
      <c r="O4448" s="53"/>
    </row>
    <row r="4449">
      <c r="A4449" s="167" t="s">
        <v>600</v>
      </c>
      <c r="B4449" s="243" t="s">
        <v>428</v>
      </c>
      <c r="C4449" s="53"/>
      <c r="D4449" s="244" t="s">
        <v>429</v>
      </c>
      <c r="E4449" s="53"/>
      <c r="F4449" s="53"/>
      <c r="G4449" s="190" t="s">
        <v>15</v>
      </c>
      <c r="H4449" s="28">
        <v>1.0</v>
      </c>
      <c r="I4449" s="190" t="s">
        <v>4</v>
      </c>
      <c r="J4449" s="191">
        <v>357.0</v>
      </c>
      <c r="K4449" s="190" t="s">
        <v>4</v>
      </c>
      <c r="L4449" s="191">
        <v>357.0</v>
      </c>
      <c r="M4449" s="53"/>
      <c r="N4449" s="53"/>
      <c r="O4449" s="53"/>
    </row>
    <row r="4450">
      <c r="A4450" s="167" t="s">
        <v>600</v>
      </c>
      <c r="B4450" s="243" t="s">
        <v>428</v>
      </c>
      <c r="C4450" s="53"/>
      <c r="D4450" s="244" t="s">
        <v>429</v>
      </c>
      <c r="E4450" s="53"/>
      <c r="F4450" s="53"/>
      <c r="G4450" s="190" t="s">
        <v>16</v>
      </c>
      <c r="H4450" s="28">
        <v>1.0</v>
      </c>
      <c r="I4450" s="190" t="s">
        <v>4</v>
      </c>
      <c r="J4450" s="191">
        <v>298.0</v>
      </c>
      <c r="K4450" s="190" t="s">
        <v>4</v>
      </c>
      <c r="L4450" s="191">
        <v>298.0</v>
      </c>
      <c r="M4450" s="53"/>
      <c r="N4450" s="53"/>
      <c r="O4450" s="53"/>
    </row>
    <row r="4451">
      <c r="A4451" s="167" t="s">
        <v>600</v>
      </c>
      <c r="B4451" s="243" t="s">
        <v>428</v>
      </c>
      <c r="C4451" s="53"/>
      <c r="D4451" s="244" t="s">
        <v>429</v>
      </c>
      <c r="E4451" s="53"/>
      <c r="F4451" s="53"/>
      <c r="G4451" s="190" t="s">
        <v>17</v>
      </c>
      <c r="H4451" s="28">
        <v>1.0</v>
      </c>
      <c r="I4451" s="190" t="s">
        <v>4</v>
      </c>
      <c r="J4451" s="191">
        <v>110.0</v>
      </c>
      <c r="K4451" s="190" t="s">
        <v>4</v>
      </c>
      <c r="L4451" s="191">
        <v>110.0</v>
      </c>
      <c r="M4451" s="53"/>
      <c r="N4451" s="53"/>
      <c r="O4451" s="53"/>
    </row>
    <row r="4452">
      <c r="A4452" s="167" t="s">
        <v>600</v>
      </c>
      <c r="B4452" s="243" t="s">
        <v>428</v>
      </c>
      <c r="C4452" s="53"/>
      <c r="D4452" s="244" t="s">
        <v>429</v>
      </c>
      <c r="E4452" s="53"/>
      <c r="F4452" s="53"/>
      <c r="G4452" s="190" t="s">
        <v>18</v>
      </c>
      <c r="H4452" s="28">
        <v>1.0</v>
      </c>
      <c r="I4452" s="190" t="s">
        <v>4</v>
      </c>
      <c r="J4452" s="191">
        <v>377.0</v>
      </c>
      <c r="K4452" s="190" t="s">
        <v>4</v>
      </c>
      <c r="L4452" s="191">
        <v>377.0</v>
      </c>
      <c r="M4452" s="53"/>
      <c r="N4452" s="53"/>
      <c r="O4452" s="53"/>
    </row>
    <row r="4453">
      <c r="A4453" s="167" t="s">
        <v>600</v>
      </c>
      <c r="B4453" s="243" t="s">
        <v>428</v>
      </c>
      <c r="C4453" s="53"/>
      <c r="D4453" s="244" t="s">
        <v>429</v>
      </c>
      <c r="E4453" s="53"/>
      <c r="F4453" s="53"/>
      <c r="G4453" s="190" t="s">
        <v>19</v>
      </c>
      <c r="H4453" s="28">
        <v>1.0</v>
      </c>
      <c r="I4453" s="190" t="s">
        <v>4</v>
      </c>
      <c r="J4453" s="191">
        <v>294.0</v>
      </c>
      <c r="K4453" s="190" t="s">
        <v>4</v>
      </c>
      <c r="L4453" s="191">
        <v>294.0</v>
      </c>
      <c r="M4453" s="53"/>
      <c r="N4453" s="53"/>
      <c r="O4453" s="53"/>
    </row>
    <row r="4454">
      <c r="A4454" s="167" t="s">
        <v>600</v>
      </c>
      <c r="B4454" s="243" t="s">
        <v>428</v>
      </c>
      <c r="C4454" s="53"/>
      <c r="D4454" s="244" t="s">
        <v>429</v>
      </c>
      <c r="E4454" s="53"/>
      <c r="F4454" s="53"/>
      <c r="G4454" s="190" t="s">
        <v>20</v>
      </c>
      <c r="H4454" s="28">
        <v>1.0</v>
      </c>
      <c r="I4454" s="190" t="s">
        <v>4</v>
      </c>
      <c r="J4454" s="191"/>
      <c r="K4454" s="190" t="s">
        <v>4</v>
      </c>
      <c r="L4454" s="191"/>
      <c r="M4454" s="53"/>
      <c r="N4454" s="53"/>
      <c r="O4454" s="53"/>
    </row>
    <row r="4455">
      <c r="A4455" s="167" t="s">
        <v>600</v>
      </c>
      <c r="B4455" s="243" t="s">
        <v>428</v>
      </c>
      <c r="C4455" s="53"/>
      <c r="D4455" s="244" t="s">
        <v>429</v>
      </c>
      <c r="E4455" s="53"/>
      <c r="F4455" s="53"/>
      <c r="G4455" s="190" t="s">
        <v>21</v>
      </c>
      <c r="H4455" s="28">
        <v>1.0</v>
      </c>
      <c r="I4455" s="190" t="s">
        <v>7</v>
      </c>
      <c r="J4455" s="191"/>
      <c r="K4455" s="190" t="s">
        <v>7</v>
      </c>
      <c r="L4455" s="191"/>
      <c r="M4455" s="53"/>
      <c r="N4455" s="53"/>
      <c r="O4455" s="53"/>
    </row>
    <row r="4456">
      <c r="A4456" s="167" t="s">
        <v>600</v>
      </c>
      <c r="B4456" s="243" t="s">
        <v>428</v>
      </c>
      <c r="C4456" s="53"/>
      <c r="D4456" s="244" t="s">
        <v>429</v>
      </c>
      <c r="E4456" s="53"/>
      <c r="F4456" s="53"/>
      <c r="G4456" s="190" t="s">
        <v>13</v>
      </c>
      <c r="H4456" s="28">
        <v>1.0</v>
      </c>
      <c r="I4456" s="190" t="s">
        <v>7</v>
      </c>
      <c r="J4456" s="191"/>
      <c r="K4456" s="190" t="s">
        <v>7</v>
      </c>
      <c r="L4456" s="191"/>
      <c r="M4456" s="53"/>
      <c r="N4456" s="53"/>
      <c r="O4456" s="53"/>
    </row>
    <row r="4457">
      <c r="A4457" s="167" t="s">
        <v>600</v>
      </c>
      <c r="B4457" s="243" t="s">
        <v>428</v>
      </c>
      <c r="C4457" s="53"/>
      <c r="D4457" s="244" t="s">
        <v>429</v>
      </c>
      <c r="E4457" s="53"/>
      <c r="F4457" s="53"/>
      <c r="G4457" s="190" t="s">
        <v>14</v>
      </c>
      <c r="H4457" s="28">
        <v>1.0</v>
      </c>
      <c r="I4457" s="190" t="s">
        <v>7</v>
      </c>
      <c r="J4457" s="191"/>
      <c r="K4457" s="190" t="s">
        <v>7</v>
      </c>
      <c r="L4457" s="191"/>
      <c r="M4457" s="53"/>
      <c r="N4457" s="53"/>
      <c r="O4457" s="53"/>
    </row>
    <row r="4458">
      <c r="A4458" s="167" t="s">
        <v>600</v>
      </c>
      <c r="B4458" s="243" t="s">
        <v>428</v>
      </c>
      <c r="C4458" s="53"/>
      <c r="D4458" s="244" t="s">
        <v>429</v>
      </c>
      <c r="E4458" s="53"/>
      <c r="F4458" s="53"/>
      <c r="G4458" s="190" t="s">
        <v>15</v>
      </c>
      <c r="H4458" s="28">
        <v>1.0</v>
      </c>
      <c r="I4458" s="190" t="s">
        <v>7</v>
      </c>
      <c r="J4458" s="191"/>
      <c r="K4458" s="190" t="s">
        <v>7</v>
      </c>
      <c r="L4458" s="191"/>
      <c r="M4458" s="53"/>
      <c r="N4458" s="53"/>
      <c r="O4458" s="53"/>
    </row>
    <row r="4459">
      <c r="A4459" s="167" t="s">
        <v>600</v>
      </c>
      <c r="B4459" s="243" t="s">
        <v>428</v>
      </c>
      <c r="C4459" s="53"/>
      <c r="D4459" s="244" t="s">
        <v>429</v>
      </c>
      <c r="E4459" s="53"/>
      <c r="F4459" s="53"/>
      <c r="G4459" s="190" t="s">
        <v>16</v>
      </c>
      <c r="H4459" s="28">
        <v>1.0</v>
      </c>
      <c r="I4459" s="190" t="s">
        <v>7</v>
      </c>
      <c r="J4459" s="191"/>
      <c r="K4459" s="190" t="s">
        <v>7</v>
      </c>
      <c r="L4459" s="191"/>
      <c r="M4459" s="53"/>
      <c r="N4459" s="53"/>
      <c r="O4459" s="53"/>
    </row>
    <row r="4460">
      <c r="A4460" s="167" t="s">
        <v>600</v>
      </c>
      <c r="B4460" s="243" t="s">
        <v>428</v>
      </c>
      <c r="C4460" s="53"/>
      <c r="D4460" s="244" t="s">
        <v>429</v>
      </c>
      <c r="E4460" s="53"/>
      <c r="F4460" s="53"/>
      <c r="G4460" s="190" t="s">
        <v>17</v>
      </c>
      <c r="H4460" s="28">
        <v>1.0</v>
      </c>
      <c r="I4460" s="190" t="s">
        <v>7</v>
      </c>
      <c r="J4460" s="191"/>
      <c r="K4460" s="190" t="s">
        <v>7</v>
      </c>
      <c r="L4460" s="191"/>
      <c r="M4460" s="53"/>
      <c r="N4460" s="53"/>
      <c r="O4460" s="53"/>
    </row>
    <row r="4461">
      <c r="A4461" s="167" t="s">
        <v>600</v>
      </c>
      <c r="B4461" s="243" t="s">
        <v>428</v>
      </c>
      <c r="C4461" s="53"/>
      <c r="D4461" s="244" t="s">
        <v>429</v>
      </c>
      <c r="E4461" s="53"/>
      <c r="F4461" s="53"/>
      <c r="G4461" s="190" t="s">
        <v>18</v>
      </c>
      <c r="H4461" s="28">
        <v>1.0</v>
      </c>
      <c r="I4461" s="190" t="s">
        <v>7</v>
      </c>
      <c r="J4461" s="191"/>
      <c r="K4461" s="190" t="s">
        <v>7</v>
      </c>
      <c r="L4461" s="191"/>
      <c r="M4461" s="53"/>
      <c r="N4461" s="53"/>
      <c r="O4461" s="53"/>
    </row>
    <row r="4462">
      <c r="A4462" s="167" t="s">
        <v>600</v>
      </c>
      <c r="B4462" s="243" t="s">
        <v>428</v>
      </c>
      <c r="C4462" s="53"/>
      <c r="D4462" s="244" t="s">
        <v>429</v>
      </c>
      <c r="E4462" s="53"/>
      <c r="F4462" s="53"/>
      <c r="G4462" s="190" t="s">
        <v>19</v>
      </c>
      <c r="H4462" s="28">
        <v>1.0</v>
      </c>
      <c r="I4462" s="190" t="s">
        <v>7</v>
      </c>
      <c r="J4462" s="191"/>
      <c r="K4462" s="190" t="s">
        <v>7</v>
      </c>
      <c r="L4462" s="191"/>
      <c r="M4462" s="53"/>
      <c r="N4462" s="53"/>
      <c r="O4462" s="53"/>
    </row>
    <row r="4463">
      <c r="A4463" s="167" t="s">
        <v>600</v>
      </c>
      <c r="B4463" s="243" t="s">
        <v>428</v>
      </c>
      <c r="C4463" s="53"/>
      <c r="D4463" s="244" t="s">
        <v>429</v>
      </c>
      <c r="E4463" s="53"/>
      <c r="F4463" s="53"/>
      <c r="G4463" s="190" t="s">
        <v>20</v>
      </c>
      <c r="H4463" s="28">
        <v>1.0</v>
      </c>
      <c r="I4463" s="190" t="s">
        <v>7</v>
      </c>
      <c r="J4463" s="191"/>
      <c r="K4463" s="190" t="s">
        <v>7</v>
      </c>
      <c r="L4463" s="191"/>
      <c r="M4463" s="53"/>
      <c r="N4463" s="53"/>
      <c r="O4463" s="53"/>
    </row>
    <row r="4464">
      <c r="A4464" s="167" t="s">
        <v>600</v>
      </c>
      <c r="B4464" s="243" t="s">
        <v>430</v>
      </c>
      <c r="C4464" s="53"/>
      <c r="D4464" s="244" t="s">
        <v>429</v>
      </c>
      <c r="E4464" s="53"/>
      <c r="F4464" s="53"/>
      <c r="G4464" s="190" t="s">
        <v>21</v>
      </c>
      <c r="H4464" s="28">
        <v>1.0</v>
      </c>
      <c r="I4464" s="243" t="s">
        <v>4</v>
      </c>
      <c r="J4464" s="192">
        <v>90.0</v>
      </c>
      <c r="K4464" s="243" t="s">
        <v>4</v>
      </c>
      <c r="L4464" s="192">
        <v>90.0</v>
      </c>
      <c r="M4464" s="53"/>
      <c r="N4464" s="53"/>
      <c r="O4464" s="53"/>
    </row>
    <row r="4465">
      <c r="A4465" s="167" t="s">
        <v>600</v>
      </c>
      <c r="B4465" s="243" t="s">
        <v>430</v>
      </c>
      <c r="C4465" s="53"/>
      <c r="D4465" s="244" t="s">
        <v>429</v>
      </c>
      <c r="E4465" s="53"/>
      <c r="F4465" s="53"/>
      <c r="G4465" s="190" t="s">
        <v>13</v>
      </c>
      <c r="H4465" s="28">
        <v>1.0</v>
      </c>
      <c r="I4465" s="190" t="s">
        <v>4</v>
      </c>
      <c r="J4465" s="191"/>
      <c r="K4465" s="190" t="s">
        <v>4</v>
      </c>
      <c r="L4465" s="191"/>
      <c r="M4465" s="53"/>
      <c r="N4465" s="53"/>
      <c r="O4465" s="53"/>
    </row>
    <row r="4466">
      <c r="A4466" s="167" t="s">
        <v>600</v>
      </c>
      <c r="B4466" s="243" t="s">
        <v>430</v>
      </c>
      <c r="C4466" s="53"/>
      <c r="D4466" s="244" t="s">
        <v>429</v>
      </c>
      <c r="E4466" s="53"/>
      <c r="F4466" s="53"/>
      <c r="G4466" s="190" t="s">
        <v>14</v>
      </c>
      <c r="H4466" s="28">
        <v>1.0</v>
      </c>
      <c r="I4466" s="190" t="s">
        <v>4</v>
      </c>
      <c r="J4466" s="191"/>
      <c r="K4466" s="190" t="s">
        <v>4</v>
      </c>
      <c r="L4466" s="191"/>
      <c r="M4466" s="53"/>
      <c r="N4466" s="53"/>
      <c r="O4466" s="53"/>
    </row>
    <row r="4467">
      <c r="A4467" s="167" t="s">
        <v>600</v>
      </c>
      <c r="B4467" s="243" t="s">
        <v>430</v>
      </c>
      <c r="C4467" s="53"/>
      <c r="D4467" s="244" t="s">
        <v>429</v>
      </c>
      <c r="E4467" s="53"/>
      <c r="F4467" s="53"/>
      <c r="G4467" s="190" t="s">
        <v>15</v>
      </c>
      <c r="H4467" s="28">
        <v>1.0</v>
      </c>
      <c r="I4467" s="190" t="s">
        <v>4</v>
      </c>
      <c r="J4467" s="191"/>
      <c r="K4467" s="190" t="s">
        <v>4</v>
      </c>
      <c r="L4467" s="191"/>
      <c r="M4467" s="53"/>
      <c r="N4467" s="53"/>
      <c r="O4467" s="53"/>
    </row>
    <row r="4468">
      <c r="A4468" s="167" t="s">
        <v>600</v>
      </c>
      <c r="B4468" s="243" t="s">
        <v>430</v>
      </c>
      <c r="C4468" s="53"/>
      <c r="D4468" s="244" t="s">
        <v>429</v>
      </c>
      <c r="E4468" s="53"/>
      <c r="F4468" s="53"/>
      <c r="G4468" s="190" t="s">
        <v>16</v>
      </c>
      <c r="H4468" s="28">
        <v>1.0</v>
      </c>
      <c r="I4468" s="190" t="s">
        <v>4</v>
      </c>
      <c r="J4468" s="191"/>
      <c r="K4468" s="190" t="s">
        <v>4</v>
      </c>
      <c r="L4468" s="191"/>
      <c r="M4468" s="53"/>
      <c r="N4468" s="53"/>
      <c r="O4468" s="53"/>
    </row>
    <row r="4469">
      <c r="A4469" s="167" t="s">
        <v>600</v>
      </c>
      <c r="B4469" s="243" t="s">
        <v>430</v>
      </c>
      <c r="C4469" s="53"/>
      <c r="D4469" s="244" t="s">
        <v>429</v>
      </c>
      <c r="E4469" s="53"/>
      <c r="F4469" s="53"/>
      <c r="G4469" s="190" t="s">
        <v>17</v>
      </c>
      <c r="H4469" s="28">
        <v>1.0</v>
      </c>
      <c r="I4469" s="190" t="s">
        <v>4</v>
      </c>
      <c r="J4469" s="191"/>
      <c r="K4469" s="190" t="s">
        <v>4</v>
      </c>
      <c r="L4469" s="191"/>
      <c r="M4469" s="53"/>
      <c r="N4469" s="53"/>
      <c r="O4469" s="53"/>
    </row>
    <row r="4470">
      <c r="A4470" s="167" t="s">
        <v>600</v>
      </c>
      <c r="B4470" s="243" t="s">
        <v>430</v>
      </c>
      <c r="C4470" s="53"/>
      <c r="D4470" s="244" t="s">
        <v>429</v>
      </c>
      <c r="E4470" s="53"/>
      <c r="F4470" s="53"/>
      <c r="G4470" s="190" t="s">
        <v>18</v>
      </c>
      <c r="H4470" s="28">
        <v>1.0</v>
      </c>
      <c r="I4470" s="190" t="s">
        <v>4</v>
      </c>
      <c r="J4470" s="191"/>
      <c r="K4470" s="190" t="s">
        <v>4</v>
      </c>
      <c r="L4470" s="191"/>
      <c r="M4470" s="53"/>
      <c r="N4470" s="53"/>
      <c r="O4470" s="53"/>
    </row>
    <row r="4471">
      <c r="A4471" s="167" t="s">
        <v>600</v>
      </c>
      <c r="B4471" s="243" t="s">
        <v>430</v>
      </c>
      <c r="C4471" s="53"/>
      <c r="D4471" s="244" t="s">
        <v>429</v>
      </c>
      <c r="E4471" s="53"/>
      <c r="F4471" s="53"/>
      <c r="G4471" s="190" t="s">
        <v>19</v>
      </c>
      <c r="H4471" s="28">
        <v>1.0</v>
      </c>
      <c r="I4471" s="190" t="s">
        <v>4</v>
      </c>
      <c r="J4471" s="191"/>
      <c r="K4471" s="190" t="s">
        <v>4</v>
      </c>
      <c r="L4471" s="191"/>
      <c r="M4471" s="53"/>
      <c r="N4471" s="53"/>
      <c r="O4471" s="53"/>
    </row>
    <row r="4472">
      <c r="A4472" s="167" t="s">
        <v>600</v>
      </c>
      <c r="B4472" s="243" t="s">
        <v>430</v>
      </c>
      <c r="C4472" s="53"/>
      <c r="D4472" s="244" t="s">
        <v>429</v>
      </c>
      <c r="E4472" s="53"/>
      <c r="F4472" s="53"/>
      <c r="G4472" s="190" t="s">
        <v>20</v>
      </c>
      <c r="H4472" s="28">
        <v>1.0</v>
      </c>
      <c r="I4472" s="190" t="s">
        <v>4</v>
      </c>
      <c r="J4472" s="191"/>
      <c r="K4472" s="190" t="s">
        <v>4</v>
      </c>
      <c r="L4472" s="191"/>
      <c r="M4472" s="53"/>
      <c r="N4472" s="53"/>
      <c r="O4472" s="53"/>
    </row>
    <row r="4473">
      <c r="A4473" s="167" t="s">
        <v>600</v>
      </c>
      <c r="B4473" s="243" t="s">
        <v>430</v>
      </c>
      <c r="C4473" s="53"/>
      <c r="D4473" s="244" t="s">
        <v>429</v>
      </c>
      <c r="E4473" s="53"/>
      <c r="F4473" s="53"/>
      <c r="G4473" s="190" t="s">
        <v>21</v>
      </c>
      <c r="H4473" s="28">
        <v>1.0</v>
      </c>
      <c r="I4473" s="190" t="s">
        <v>7</v>
      </c>
      <c r="J4473" s="191">
        <v>50.0</v>
      </c>
      <c r="K4473" s="190" t="s">
        <v>7</v>
      </c>
      <c r="L4473" s="191">
        <v>50.0</v>
      </c>
      <c r="M4473" s="53"/>
      <c r="N4473" s="53"/>
      <c r="O4473" s="53"/>
    </row>
    <row r="4474">
      <c r="A4474" s="167" t="s">
        <v>600</v>
      </c>
      <c r="B4474" s="243" t="s">
        <v>430</v>
      </c>
      <c r="C4474" s="53"/>
      <c r="D4474" s="244" t="s">
        <v>429</v>
      </c>
      <c r="E4474" s="53"/>
      <c r="F4474" s="53"/>
      <c r="G4474" s="190" t="s">
        <v>13</v>
      </c>
      <c r="H4474" s="28">
        <v>1.0</v>
      </c>
      <c r="I4474" s="190" t="s">
        <v>7</v>
      </c>
      <c r="J4474" s="191"/>
      <c r="K4474" s="190" t="s">
        <v>7</v>
      </c>
      <c r="L4474" s="191"/>
      <c r="M4474" s="53"/>
      <c r="N4474" s="53"/>
      <c r="O4474" s="53"/>
    </row>
    <row r="4475">
      <c r="A4475" s="167" t="s">
        <v>600</v>
      </c>
      <c r="B4475" s="243" t="s">
        <v>430</v>
      </c>
      <c r="C4475" s="53"/>
      <c r="D4475" s="244" t="s">
        <v>429</v>
      </c>
      <c r="E4475" s="53"/>
      <c r="F4475" s="53"/>
      <c r="G4475" s="190" t="s">
        <v>14</v>
      </c>
      <c r="H4475" s="28">
        <v>1.0</v>
      </c>
      <c r="I4475" s="190" t="s">
        <v>7</v>
      </c>
      <c r="J4475" s="191"/>
      <c r="K4475" s="190" t="s">
        <v>7</v>
      </c>
      <c r="L4475" s="191"/>
      <c r="M4475" s="53"/>
      <c r="N4475" s="53"/>
      <c r="O4475" s="53"/>
    </row>
    <row r="4476">
      <c r="A4476" s="167" t="s">
        <v>600</v>
      </c>
      <c r="B4476" s="243" t="s">
        <v>430</v>
      </c>
      <c r="C4476" s="53"/>
      <c r="D4476" s="244" t="s">
        <v>429</v>
      </c>
      <c r="E4476" s="53"/>
      <c r="F4476" s="53"/>
      <c r="G4476" s="190" t="s">
        <v>15</v>
      </c>
      <c r="H4476" s="28">
        <v>1.0</v>
      </c>
      <c r="I4476" s="190" t="s">
        <v>7</v>
      </c>
      <c r="J4476" s="191"/>
      <c r="K4476" s="190" t="s">
        <v>7</v>
      </c>
      <c r="L4476" s="191"/>
      <c r="M4476" s="53"/>
      <c r="N4476" s="53"/>
      <c r="O4476" s="53"/>
    </row>
    <row r="4477">
      <c r="A4477" s="167" t="s">
        <v>600</v>
      </c>
      <c r="B4477" s="243" t="s">
        <v>430</v>
      </c>
      <c r="C4477" s="53"/>
      <c r="D4477" s="244" t="s">
        <v>429</v>
      </c>
      <c r="E4477" s="53"/>
      <c r="F4477" s="53"/>
      <c r="G4477" s="190" t="s">
        <v>16</v>
      </c>
      <c r="H4477" s="28">
        <v>1.0</v>
      </c>
      <c r="I4477" s="190" t="s">
        <v>7</v>
      </c>
      <c r="J4477" s="191"/>
      <c r="K4477" s="190" t="s">
        <v>7</v>
      </c>
      <c r="L4477" s="191"/>
      <c r="M4477" s="53"/>
      <c r="N4477" s="53"/>
      <c r="O4477" s="53"/>
    </row>
    <row r="4478">
      <c r="A4478" s="167" t="s">
        <v>600</v>
      </c>
      <c r="B4478" s="243" t="s">
        <v>430</v>
      </c>
      <c r="C4478" s="53"/>
      <c r="D4478" s="244" t="s">
        <v>429</v>
      </c>
      <c r="E4478" s="53"/>
      <c r="F4478" s="53"/>
      <c r="G4478" s="190" t="s">
        <v>17</v>
      </c>
      <c r="H4478" s="28">
        <v>1.0</v>
      </c>
      <c r="I4478" s="190" t="s">
        <v>7</v>
      </c>
      <c r="J4478" s="191"/>
      <c r="K4478" s="190" t="s">
        <v>7</v>
      </c>
      <c r="L4478" s="191"/>
      <c r="M4478" s="53"/>
      <c r="N4478" s="53"/>
      <c r="O4478" s="53"/>
    </row>
    <row r="4479">
      <c r="A4479" s="167" t="s">
        <v>600</v>
      </c>
      <c r="B4479" s="243" t="s">
        <v>430</v>
      </c>
      <c r="C4479" s="53"/>
      <c r="D4479" s="244" t="s">
        <v>429</v>
      </c>
      <c r="E4479" s="53"/>
      <c r="F4479" s="53"/>
      <c r="G4479" s="190" t="s">
        <v>18</v>
      </c>
      <c r="H4479" s="28">
        <v>1.0</v>
      </c>
      <c r="I4479" s="190" t="s">
        <v>7</v>
      </c>
      <c r="J4479" s="191"/>
      <c r="K4479" s="190" t="s">
        <v>7</v>
      </c>
      <c r="L4479" s="191"/>
      <c r="M4479" s="53"/>
      <c r="N4479" s="53"/>
      <c r="O4479" s="53"/>
    </row>
    <row r="4480">
      <c r="A4480" s="167" t="s">
        <v>600</v>
      </c>
      <c r="B4480" s="243" t="s">
        <v>430</v>
      </c>
      <c r="C4480" s="53"/>
      <c r="D4480" s="244" t="s">
        <v>429</v>
      </c>
      <c r="E4480" s="53"/>
      <c r="F4480" s="53"/>
      <c r="G4480" s="190" t="s">
        <v>19</v>
      </c>
      <c r="H4480" s="28">
        <v>1.0</v>
      </c>
      <c r="I4480" s="190" t="s">
        <v>7</v>
      </c>
      <c r="J4480" s="191"/>
      <c r="K4480" s="190" t="s">
        <v>7</v>
      </c>
      <c r="L4480" s="191"/>
      <c r="M4480" s="53"/>
      <c r="N4480" s="53"/>
      <c r="O4480" s="53"/>
    </row>
    <row r="4481">
      <c r="A4481" s="167" t="s">
        <v>600</v>
      </c>
      <c r="B4481" s="243" t="s">
        <v>430</v>
      </c>
      <c r="C4481" s="53"/>
      <c r="D4481" s="244" t="s">
        <v>429</v>
      </c>
      <c r="E4481" s="53"/>
      <c r="F4481" s="53"/>
      <c r="G4481" s="190" t="s">
        <v>20</v>
      </c>
      <c r="H4481" s="28">
        <v>1.0</v>
      </c>
      <c r="I4481" s="190" t="s">
        <v>7</v>
      </c>
      <c r="J4481" s="191"/>
      <c r="K4481" s="190" t="s">
        <v>7</v>
      </c>
      <c r="L4481" s="191"/>
      <c r="M4481" s="53"/>
      <c r="N4481" s="53"/>
      <c r="O4481" s="53"/>
    </row>
    <row r="4482">
      <c r="A4482" s="167" t="s">
        <v>600</v>
      </c>
      <c r="B4482" s="243" t="s">
        <v>431</v>
      </c>
      <c r="C4482" s="53"/>
      <c r="D4482" s="244" t="s">
        <v>429</v>
      </c>
      <c r="E4482" s="53"/>
      <c r="F4482" s="53"/>
      <c r="G4482" s="190" t="s">
        <v>21</v>
      </c>
      <c r="H4482" s="28">
        <v>1.0</v>
      </c>
      <c r="I4482" s="243" t="s">
        <v>4</v>
      </c>
      <c r="J4482" s="192">
        <v>50.0</v>
      </c>
      <c r="K4482" s="243" t="s">
        <v>4</v>
      </c>
      <c r="L4482" s="192">
        <v>50.0</v>
      </c>
      <c r="M4482" s="53"/>
      <c r="N4482" s="53"/>
      <c r="O4482" s="53"/>
    </row>
    <row r="4483">
      <c r="A4483" s="167" t="s">
        <v>600</v>
      </c>
      <c r="B4483" s="243" t="s">
        <v>431</v>
      </c>
      <c r="C4483" s="53"/>
      <c r="D4483" s="244" t="s">
        <v>429</v>
      </c>
      <c r="E4483" s="53"/>
      <c r="F4483" s="53"/>
      <c r="G4483" s="190" t="s">
        <v>13</v>
      </c>
      <c r="H4483" s="28">
        <v>1.0</v>
      </c>
      <c r="I4483" s="190" t="s">
        <v>4</v>
      </c>
      <c r="J4483" s="191"/>
      <c r="K4483" s="190" t="s">
        <v>4</v>
      </c>
      <c r="L4483" s="191"/>
      <c r="M4483" s="53"/>
      <c r="N4483" s="53"/>
      <c r="O4483" s="53"/>
    </row>
    <row r="4484">
      <c r="A4484" s="167" t="s">
        <v>600</v>
      </c>
      <c r="B4484" s="243" t="s">
        <v>431</v>
      </c>
      <c r="C4484" s="53"/>
      <c r="D4484" s="244" t="s">
        <v>429</v>
      </c>
      <c r="E4484" s="53"/>
      <c r="F4484" s="53"/>
      <c r="G4484" s="190" t="s">
        <v>14</v>
      </c>
      <c r="H4484" s="28">
        <v>1.0</v>
      </c>
      <c r="I4484" s="190" t="s">
        <v>4</v>
      </c>
      <c r="J4484" s="191"/>
      <c r="K4484" s="190" t="s">
        <v>4</v>
      </c>
      <c r="L4484" s="191"/>
      <c r="M4484" s="53"/>
      <c r="N4484" s="53"/>
      <c r="O4484" s="53"/>
    </row>
    <row r="4485">
      <c r="A4485" s="167" t="s">
        <v>600</v>
      </c>
      <c r="B4485" s="243" t="s">
        <v>431</v>
      </c>
      <c r="C4485" s="53"/>
      <c r="D4485" s="244" t="s">
        <v>429</v>
      </c>
      <c r="E4485" s="53"/>
      <c r="F4485" s="53"/>
      <c r="G4485" s="190" t="s">
        <v>15</v>
      </c>
      <c r="H4485" s="28">
        <v>1.0</v>
      </c>
      <c r="I4485" s="190" t="s">
        <v>4</v>
      </c>
      <c r="J4485" s="191"/>
      <c r="K4485" s="190" t="s">
        <v>4</v>
      </c>
      <c r="L4485" s="191"/>
      <c r="M4485" s="53"/>
      <c r="N4485" s="53"/>
      <c r="O4485" s="53"/>
    </row>
    <row r="4486">
      <c r="A4486" s="167" t="s">
        <v>600</v>
      </c>
      <c r="B4486" s="243" t="s">
        <v>431</v>
      </c>
      <c r="C4486" s="53"/>
      <c r="D4486" s="244" t="s">
        <v>429</v>
      </c>
      <c r="E4486" s="53"/>
      <c r="F4486" s="53"/>
      <c r="G4486" s="190" t="s">
        <v>16</v>
      </c>
      <c r="H4486" s="28">
        <v>1.0</v>
      </c>
      <c r="I4486" s="190" t="s">
        <v>4</v>
      </c>
      <c r="J4486" s="191"/>
      <c r="K4486" s="190" t="s">
        <v>4</v>
      </c>
      <c r="L4486" s="191"/>
      <c r="M4486" s="53"/>
      <c r="N4486" s="53"/>
      <c r="O4486" s="53"/>
    </row>
    <row r="4487">
      <c r="A4487" s="167" t="s">
        <v>600</v>
      </c>
      <c r="B4487" s="243" t="s">
        <v>431</v>
      </c>
      <c r="C4487" s="53"/>
      <c r="D4487" s="244" t="s">
        <v>429</v>
      </c>
      <c r="E4487" s="53"/>
      <c r="F4487" s="53"/>
      <c r="G4487" s="190" t="s">
        <v>17</v>
      </c>
      <c r="H4487" s="28">
        <v>1.0</v>
      </c>
      <c r="I4487" s="190" t="s">
        <v>4</v>
      </c>
      <c r="J4487" s="191"/>
      <c r="K4487" s="190" t="s">
        <v>4</v>
      </c>
      <c r="L4487" s="191"/>
      <c r="M4487" s="53"/>
      <c r="N4487" s="53"/>
      <c r="O4487" s="53"/>
    </row>
    <row r="4488">
      <c r="A4488" s="167" t="s">
        <v>600</v>
      </c>
      <c r="B4488" s="243" t="s">
        <v>431</v>
      </c>
      <c r="C4488" s="53"/>
      <c r="D4488" s="244" t="s">
        <v>429</v>
      </c>
      <c r="E4488" s="53"/>
      <c r="F4488" s="53"/>
      <c r="G4488" s="190" t="s">
        <v>18</v>
      </c>
      <c r="H4488" s="28">
        <v>1.0</v>
      </c>
      <c r="I4488" s="190" t="s">
        <v>4</v>
      </c>
      <c r="J4488" s="191"/>
      <c r="K4488" s="190" t="s">
        <v>4</v>
      </c>
      <c r="L4488" s="191"/>
      <c r="M4488" s="53"/>
      <c r="N4488" s="53"/>
      <c r="O4488" s="53"/>
    </row>
    <row r="4489">
      <c r="A4489" s="167" t="s">
        <v>600</v>
      </c>
      <c r="B4489" s="243" t="s">
        <v>431</v>
      </c>
      <c r="C4489" s="53"/>
      <c r="D4489" s="244" t="s">
        <v>429</v>
      </c>
      <c r="E4489" s="53"/>
      <c r="F4489" s="53"/>
      <c r="G4489" s="190" t="s">
        <v>19</v>
      </c>
      <c r="H4489" s="28">
        <v>1.0</v>
      </c>
      <c r="I4489" s="190" t="s">
        <v>4</v>
      </c>
      <c r="J4489" s="191"/>
      <c r="K4489" s="190" t="s">
        <v>4</v>
      </c>
      <c r="L4489" s="191"/>
      <c r="M4489" s="53"/>
      <c r="N4489" s="53"/>
      <c r="O4489" s="53"/>
    </row>
    <row r="4490">
      <c r="A4490" s="167" t="s">
        <v>600</v>
      </c>
      <c r="B4490" s="243" t="s">
        <v>431</v>
      </c>
      <c r="C4490" s="53"/>
      <c r="D4490" s="244" t="s">
        <v>429</v>
      </c>
      <c r="E4490" s="53"/>
      <c r="F4490" s="53"/>
      <c r="G4490" s="190" t="s">
        <v>20</v>
      </c>
      <c r="H4490" s="28">
        <v>1.0</v>
      </c>
      <c r="I4490" s="190" t="s">
        <v>4</v>
      </c>
      <c r="J4490" s="191"/>
      <c r="K4490" s="190" t="s">
        <v>4</v>
      </c>
      <c r="L4490" s="191"/>
      <c r="M4490" s="53"/>
      <c r="N4490" s="53"/>
      <c r="O4490" s="53"/>
    </row>
    <row r="4491">
      <c r="A4491" s="167" t="s">
        <v>600</v>
      </c>
      <c r="B4491" s="243" t="s">
        <v>431</v>
      </c>
      <c r="C4491" s="53"/>
      <c r="D4491" s="244" t="s">
        <v>429</v>
      </c>
      <c r="E4491" s="53"/>
      <c r="F4491" s="53"/>
      <c r="G4491" s="190" t="s">
        <v>21</v>
      </c>
      <c r="H4491" s="28">
        <v>1.0</v>
      </c>
      <c r="I4491" s="190" t="s">
        <v>7</v>
      </c>
      <c r="J4491" s="191">
        <v>0.0</v>
      </c>
      <c r="K4491" s="190" t="s">
        <v>7</v>
      </c>
      <c r="L4491" s="191">
        <v>0.0</v>
      </c>
      <c r="M4491" s="53"/>
      <c r="N4491" s="53"/>
      <c r="O4491" s="53"/>
    </row>
    <row r="4492">
      <c r="A4492" s="167" t="s">
        <v>600</v>
      </c>
      <c r="B4492" s="243" t="s">
        <v>431</v>
      </c>
      <c r="C4492" s="53"/>
      <c r="D4492" s="244" t="s">
        <v>429</v>
      </c>
      <c r="E4492" s="53"/>
      <c r="F4492" s="53"/>
      <c r="G4492" s="190" t="s">
        <v>13</v>
      </c>
      <c r="H4492" s="28">
        <v>1.0</v>
      </c>
      <c r="I4492" s="190" t="s">
        <v>7</v>
      </c>
      <c r="J4492" s="191"/>
      <c r="K4492" s="190" t="s">
        <v>7</v>
      </c>
      <c r="L4492" s="191"/>
      <c r="M4492" s="53"/>
      <c r="N4492" s="53"/>
      <c r="O4492" s="53"/>
    </row>
    <row r="4493">
      <c r="A4493" s="167" t="s">
        <v>600</v>
      </c>
      <c r="B4493" s="243" t="s">
        <v>431</v>
      </c>
      <c r="C4493" s="53"/>
      <c r="D4493" s="244" t="s">
        <v>429</v>
      </c>
      <c r="E4493" s="53"/>
      <c r="F4493" s="53"/>
      <c r="G4493" s="190" t="s">
        <v>14</v>
      </c>
      <c r="H4493" s="28">
        <v>1.0</v>
      </c>
      <c r="I4493" s="190" t="s">
        <v>7</v>
      </c>
      <c r="J4493" s="191"/>
      <c r="K4493" s="190" t="s">
        <v>7</v>
      </c>
      <c r="L4493" s="191"/>
      <c r="M4493" s="53"/>
      <c r="N4493" s="53"/>
      <c r="O4493" s="53"/>
    </row>
    <row r="4494">
      <c r="A4494" s="167" t="s">
        <v>600</v>
      </c>
      <c r="B4494" s="243" t="s">
        <v>431</v>
      </c>
      <c r="C4494" s="53"/>
      <c r="D4494" s="244" t="s">
        <v>429</v>
      </c>
      <c r="E4494" s="53"/>
      <c r="F4494" s="53"/>
      <c r="G4494" s="190" t="s">
        <v>15</v>
      </c>
      <c r="H4494" s="28">
        <v>1.0</v>
      </c>
      <c r="I4494" s="190" t="s">
        <v>7</v>
      </c>
      <c r="J4494" s="191"/>
      <c r="K4494" s="190" t="s">
        <v>7</v>
      </c>
      <c r="L4494" s="191"/>
      <c r="M4494" s="53"/>
      <c r="N4494" s="53"/>
      <c r="O4494" s="53"/>
    </row>
    <row r="4495">
      <c r="A4495" s="167" t="s">
        <v>600</v>
      </c>
      <c r="B4495" s="243" t="s">
        <v>431</v>
      </c>
      <c r="C4495" s="53"/>
      <c r="D4495" s="244" t="s">
        <v>429</v>
      </c>
      <c r="E4495" s="53"/>
      <c r="F4495" s="53"/>
      <c r="G4495" s="190" t="s">
        <v>16</v>
      </c>
      <c r="H4495" s="28">
        <v>1.0</v>
      </c>
      <c r="I4495" s="190" t="s">
        <v>7</v>
      </c>
      <c r="J4495" s="191"/>
      <c r="K4495" s="190" t="s">
        <v>7</v>
      </c>
      <c r="L4495" s="191"/>
      <c r="M4495" s="53"/>
      <c r="N4495" s="53"/>
      <c r="O4495" s="53"/>
    </row>
    <row r="4496">
      <c r="A4496" s="167" t="s">
        <v>600</v>
      </c>
      <c r="B4496" s="243" t="s">
        <v>431</v>
      </c>
      <c r="C4496" s="53"/>
      <c r="D4496" s="244" t="s">
        <v>429</v>
      </c>
      <c r="E4496" s="53"/>
      <c r="F4496" s="53"/>
      <c r="G4496" s="190" t="s">
        <v>17</v>
      </c>
      <c r="H4496" s="28">
        <v>1.0</v>
      </c>
      <c r="I4496" s="190" t="s">
        <v>7</v>
      </c>
      <c r="J4496" s="191"/>
      <c r="K4496" s="190" t="s">
        <v>7</v>
      </c>
      <c r="L4496" s="191"/>
      <c r="M4496" s="53"/>
      <c r="N4496" s="53"/>
      <c r="O4496" s="53"/>
    </row>
    <row r="4497">
      <c r="A4497" s="167" t="s">
        <v>600</v>
      </c>
      <c r="B4497" s="243" t="s">
        <v>431</v>
      </c>
      <c r="C4497" s="53"/>
      <c r="D4497" s="244" t="s">
        <v>429</v>
      </c>
      <c r="E4497" s="53"/>
      <c r="F4497" s="53"/>
      <c r="G4497" s="190" t="s">
        <v>18</v>
      </c>
      <c r="H4497" s="28">
        <v>1.0</v>
      </c>
      <c r="I4497" s="190" t="s">
        <v>7</v>
      </c>
      <c r="J4497" s="191"/>
      <c r="K4497" s="190" t="s">
        <v>7</v>
      </c>
      <c r="L4497" s="191"/>
      <c r="M4497" s="53"/>
      <c r="N4497" s="53"/>
      <c r="O4497" s="53"/>
    </row>
    <row r="4498">
      <c r="A4498" s="167" t="s">
        <v>600</v>
      </c>
      <c r="B4498" s="243" t="s">
        <v>431</v>
      </c>
      <c r="C4498" s="53"/>
      <c r="D4498" s="244" t="s">
        <v>429</v>
      </c>
      <c r="E4498" s="53"/>
      <c r="F4498" s="53"/>
      <c r="G4498" s="190" t="s">
        <v>19</v>
      </c>
      <c r="H4498" s="28">
        <v>1.0</v>
      </c>
      <c r="I4498" s="190" t="s">
        <v>7</v>
      </c>
      <c r="J4498" s="191"/>
      <c r="K4498" s="190" t="s">
        <v>7</v>
      </c>
      <c r="L4498" s="191"/>
      <c r="M4498" s="53"/>
      <c r="N4498" s="53"/>
      <c r="O4498" s="53"/>
    </row>
    <row r="4499">
      <c r="A4499" s="167" t="s">
        <v>600</v>
      </c>
      <c r="B4499" s="243" t="s">
        <v>431</v>
      </c>
      <c r="C4499" s="53"/>
      <c r="D4499" s="244" t="s">
        <v>429</v>
      </c>
      <c r="E4499" s="53"/>
      <c r="F4499" s="53"/>
      <c r="G4499" s="190" t="s">
        <v>20</v>
      </c>
      <c r="H4499" s="28">
        <v>1.0</v>
      </c>
      <c r="I4499" s="190" t="s">
        <v>7</v>
      </c>
      <c r="J4499" s="191"/>
      <c r="K4499" s="190" t="s">
        <v>7</v>
      </c>
      <c r="L4499" s="191"/>
      <c r="M4499" s="53"/>
      <c r="N4499" s="53"/>
      <c r="O4499" s="53"/>
    </row>
    <row r="4500">
      <c r="A4500" s="167" t="s">
        <v>600</v>
      </c>
      <c r="B4500" s="243" t="s">
        <v>432</v>
      </c>
      <c r="C4500" s="53"/>
      <c r="D4500" s="244" t="s">
        <v>429</v>
      </c>
      <c r="E4500" s="53"/>
      <c r="F4500" s="53"/>
      <c r="G4500" s="190" t="s">
        <v>21</v>
      </c>
      <c r="H4500" s="28">
        <v>1.0</v>
      </c>
      <c r="I4500" s="243" t="s">
        <v>4</v>
      </c>
      <c r="J4500" s="192">
        <v>170.0</v>
      </c>
      <c r="K4500" s="243" t="s">
        <v>4</v>
      </c>
      <c r="L4500" s="192">
        <v>170.0</v>
      </c>
      <c r="M4500" s="53"/>
      <c r="N4500" s="53"/>
      <c r="O4500" s="53"/>
    </row>
    <row r="4501">
      <c r="A4501" s="167" t="s">
        <v>600</v>
      </c>
      <c r="B4501" s="243" t="s">
        <v>432</v>
      </c>
      <c r="C4501" s="53"/>
      <c r="D4501" s="244" t="s">
        <v>429</v>
      </c>
      <c r="E4501" s="53"/>
      <c r="F4501" s="53"/>
      <c r="G4501" s="190" t="s">
        <v>13</v>
      </c>
      <c r="H4501" s="28">
        <v>1.0</v>
      </c>
      <c r="I4501" s="190" t="s">
        <v>4</v>
      </c>
      <c r="J4501" s="191"/>
      <c r="K4501" s="190" t="s">
        <v>4</v>
      </c>
      <c r="L4501" s="191"/>
      <c r="M4501" s="53"/>
      <c r="N4501" s="53"/>
      <c r="O4501" s="53"/>
    </row>
    <row r="4502">
      <c r="A4502" s="167" t="s">
        <v>600</v>
      </c>
      <c r="B4502" s="243" t="s">
        <v>432</v>
      </c>
      <c r="C4502" s="53"/>
      <c r="D4502" s="244" t="s">
        <v>429</v>
      </c>
      <c r="E4502" s="53"/>
      <c r="F4502" s="53"/>
      <c r="G4502" s="190" t="s">
        <v>14</v>
      </c>
      <c r="H4502" s="28">
        <v>1.0</v>
      </c>
      <c r="I4502" s="190" t="s">
        <v>4</v>
      </c>
      <c r="J4502" s="191"/>
      <c r="K4502" s="190" t="s">
        <v>4</v>
      </c>
      <c r="L4502" s="191"/>
      <c r="M4502" s="53"/>
      <c r="N4502" s="53"/>
      <c r="O4502" s="53"/>
    </row>
    <row r="4503">
      <c r="A4503" s="167" t="s">
        <v>600</v>
      </c>
      <c r="B4503" s="243" t="s">
        <v>432</v>
      </c>
      <c r="C4503" s="53"/>
      <c r="D4503" s="244" t="s">
        <v>429</v>
      </c>
      <c r="E4503" s="53"/>
      <c r="F4503" s="53"/>
      <c r="G4503" s="190" t="s">
        <v>15</v>
      </c>
      <c r="H4503" s="28">
        <v>1.0</v>
      </c>
      <c r="I4503" s="190" t="s">
        <v>4</v>
      </c>
      <c r="J4503" s="191"/>
      <c r="K4503" s="190" t="s">
        <v>4</v>
      </c>
      <c r="L4503" s="191"/>
      <c r="M4503" s="53"/>
      <c r="N4503" s="53"/>
      <c r="O4503" s="53"/>
    </row>
    <row r="4504">
      <c r="A4504" s="167" t="s">
        <v>600</v>
      </c>
      <c r="B4504" s="243" t="s">
        <v>432</v>
      </c>
      <c r="C4504" s="53"/>
      <c r="D4504" s="244" t="s">
        <v>429</v>
      </c>
      <c r="E4504" s="53"/>
      <c r="F4504" s="53"/>
      <c r="G4504" s="190" t="s">
        <v>16</v>
      </c>
      <c r="H4504" s="28">
        <v>1.0</v>
      </c>
      <c r="I4504" s="190" t="s">
        <v>4</v>
      </c>
      <c r="J4504" s="191"/>
      <c r="K4504" s="190" t="s">
        <v>4</v>
      </c>
      <c r="L4504" s="191"/>
      <c r="M4504" s="53"/>
      <c r="N4504" s="53"/>
      <c r="O4504" s="53"/>
    </row>
    <row r="4505">
      <c r="A4505" s="167" t="s">
        <v>600</v>
      </c>
      <c r="B4505" s="243" t="s">
        <v>432</v>
      </c>
      <c r="C4505" s="53"/>
      <c r="D4505" s="244" t="s">
        <v>429</v>
      </c>
      <c r="E4505" s="53"/>
      <c r="F4505" s="53"/>
      <c r="G4505" s="190" t="s">
        <v>17</v>
      </c>
      <c r="H4505" s="28">
        <v>1.0</v>
      </c>
      <c r="I4505" s="190" t="s">
        <v>4</v>
      </c>
      <c r="J4505" s="191"/>
      <c r="K4505" s="190" t="s">
        <v>4</v>
      </c>
      <c r="L4505" s="191"/>
      <c r="M4505" s="53"/>
      <c r="N4505" s="53"/>
      <c r="O4505" s="53"/>
    </row>
    <row r="4506">
      <c r="A4506" s="167" t="s">
        <v>600</v>
      </c>
      <c r="B4506" s="243" t="s">
        <v>432</v>
      </c>
      <c r="C4506" s="53"/>
      <c r="D4506" s="244" t="s">
        <v>429</v>
      </c>
      <c r="E4506" s="53"/>
      <c r="F4506" s="53"/>
      <c r="G4506" s="190" t="s">
        <v>18</v>
      </c>
      <c r="H4506" s="28">
        <v>1.0</v>
      </c>
      <c r="I4506" s="190" t="s">
        <v>4</v>
      </c>
      <c r="J4506" s="191"/>
      <c r="K4506" s="190" t="s">
        <v>4</v>
      </c>
      <c r="L4506" s="191"/>
      <c r="M4506" s="53"/>
      <c r="N4506" s="53"/>
      <c r="O4506" s="53"/>
    </row>
    <row r="4507">
      <c r="A4507" s="167" t="s">
        <v>600</v>
      </c>
      <c r="B4507" s="243" t="s">
        <v>432</v>
      </c>
      <c r="C4507" s="53"/>
      <c r="D4507" s="244" t="s">
        <v>429</v>
      </c>
      <c r="E4507" s="53"/>
      <c r="F4507" s="53"/>
      <c r="G4507" s="190" t="s">
        <v>19</v>
      </c>
      <c r="H4507" s="28">
        <v>1.0</v>
      </c>
      <c r="I4507" s="190" t="s">
        <v>4</v>
      </c>
      <c r="J4507" s="191"/>
      <c r="K4507" s="190" t="s">
        <v>4</v>
      </c>
      <c r="L4507" s="191"/>
      <c r="M4507" s="53"/>
      <c r="N4507" s="53"/>
      <c r="O4507" s="53"/>
    </row>
    <row r="4508">
      <c r="A4508" s="167" t="s">
        <v>600</v>
      </c>
      <c r="B4508" s="243" t="s">
        <v>432</v>
      </c>
      <c r="C4508" s="53"/>
      <c r="D4508" s="244" t="s">
        <v>429</v>
      </c>
      <c r="E4508" s="53"/>
      <c r="F4508" s="53"/>
      <c r="G4508" s="190" t="s">
        <v>20</v>
      </c>
      <c r="H4508" s="28">
        <v>1.0</v>
      </c>
      <c r="I4508" s="190" t="s">
        <v>4</v>
      </c>
      <c r="J4508" s="191"/>
      <c r="K4508" s="190" t="s">
        <v>4</v>
      </c>
      <c r="L4508" s="191"/>
      <c r="M4508" s="53"/>
      <c r="N4508" s="53"/>
      <c r="O4508" s="53"/>
    </row>
    <row r="4509">
      <c r="A4509" s="167" t="s">
        <v>600</v>
      </c>
      <c r="B4509" s="243" t="s">
        <v>432</v>
      </c>
      <c r="C4509" s="53"/>
      <c r="D4509" s="244" t="s">
        <v>429</v>
      </c>
      <c r="E4509" s="53"/>
      <c r="F4509" s="53"/>
      <c r="G4509" s="190" t="s">
        <v>21</v>
      </c>
      <c r="H4509" s="28">
        <v>1.0</v>
      </c>
      <c r="I4509" s="190" t="s">
        <v>7</v>
      </c>
      <c r="J4509" s="191">
        <v>4500.0</v>
      </c>
      <c r="K4509" s="190" t="s">
        <v>7</v>
      </c>
      <c r="L4509" s="191">
        <v>4500.0</v>
      </c>
      <c r="M4509" s="53"/>
      <c r="N4509" s="53"/>
      <c r="O4509" s="53"/>
    </row>
    <row r="4510">
      <c r="A4510" s="167" t="s">
        <v>600</v>
      </c>
      <c r="B4510" s="243" t="s">
        <v>432</v>
      </c>
      <c r="C4510" s="53"/>
      <c r="D4510" s="244" t="s">
        <v>429</v>
      </c>
      <c r="E4510" s="53"/>
      <c r="F4510" s="53"/>
      <c r="G4510" s="190" t="s">
        <v>13</v>
      </c>
      <c r="H4510" s="28">
        <v>1.0</v>
      </c>
      <c r="I4510" s="190" t="s">
        <v>7</v>
      </c>
      <c r="J4510" s="191"/>
      <c r="K4510" s="190" t="s">
        <v>7</v>
      </c>
      <c r="L4510" s="191"/>
      <c r="M4510" s="53"/>
      <c r="N4510" s="53"/>
      <c r="O4510" s="53"/>
    </row>
    <row r="4511">
      <c r="A4511" s="167" t="s">
        <v>600</v>
      </c>
      <c r="B4511" s="243" t="s">
        <v>432</v>
      </c>
      <c r="C4511" s="53"/>
      <c r="D4511" s="244" t="s">
        <v>429</v>
      </c>
      <c r="E4511" s="53"/>
      <c r="F4511" s="53"/>
      <c r="G4511" s="190" t="s">
        <v>14</v>
      </c>
      <c r="H4511" s="28">
        <v>1.0</v>
      </c>
      <c r="I4511" s="190" t="s">
        <v>7</v>
      </c>
      <c r="J4511" s="191"/>
      <c r="K4511" s="190" t="s">
        <v>7</v>
      </c>
      <c r="L4511" s="191"/>
      <c r="M4511" s="53"/>
      <c r="N4511" s="53"/>
      <c r="O4511" s="53"/>
    </row>
    <row r="4512">
      <c r="A4512" s="167" t="s">
        <v>600</v>
      </c>
      <c r="B4512" s="243" t="s">
        <v>432</v>
      </c>
      <c r="C4512" s="53"/>
      <c r="D4512" s="244" t="s">
        <v>429</v>
      </c>
      <c r="E4512" s="53"/>
      <c r="F4512" s="53"/>
      <c r="G4512" s="190" t="s">
        <v>15</v>
      </c>
      <c r="H4512" s="28">
        <v>1.0</v>
      </c>
      <c r="I4512" s="190" t="s">
        <v>7</v>
      </c>
      <c r="J4512" s="191"/>
      <c r="K4512" s="190" t="s">
        <v>7</v>
      </c>
      <c r="L4512" s="191"/>
      <c r="M4512" s="53"/>
      <c r="N4512" s="53"/>
      <c r="O4512" s="53"/>
    </row>
    <row r="4513">
      <c r="A4513" s="167" t="s">
        <v>600</v>
      </c>
      <c r="B4513" s="243" t="s">
        <v>432</v>
      </c>
      <c r="C4513" s="53"/>
      <c r="D4513" s="244" t="s">
        <v>429</v>
      </c>
      <c r="E4513" s="53"/>
      <c r="F4513" s="53"/>
      <c r="G4513" s="190" t="s">
        <v>16</v>
      </c>
      <c r="H4513" s="28">
        <v>1.0</v>
      </c>
      <c r="I4513" s="190" t="s">
        <v>7</v>
      </c>
      <c r="J4513" s="191"/>
      <c r="K4513" s="190" t="s">
        <v>7</v>
      </c>
      <c r="L4513" s="191"/>
      <c r="M4513" s="53"/>
      <c r="N4513" s="53"/>
      <c r="O4513" s="53"/>
    </row>
    <row r="4514">
      <c r="A4514" s="167" t="s">
        <v>600</v>
      </c>
      <c r="B4514" s="243" t="s">
        <v>432</v>
      </c>
      <c r="C4514" s="53"/>
      <c r="D4514" s="244" t="s">
        <v>429</v>
      </c>
      <c r="E4514" s="53"/>
      <c r="F4514" s="53"/>
      <c r="G4514" s="190" t="s">
        <v>17</v>
      </c>
      <c r="H4514" s="28">
        <v>1.0</v>
      </c>
      <c r="I4514" s="190" t="s">
        <v>7</v>
      </c>
      <c r="J4514" s="191"/>
      <c r="K4514" s="190" t="s">
        <v>7</v>
      </c>
      <c r="L4514" s="191"/>
      <c r="M4514" s="53"/>
      <c r="N4514" s="53"/>
      <c r="O4514" s="53"/>
    </row>
    <row r="4515">
      <c r="A4515" s="167" t="s">
        <v>600</v>
      </c>
      <c r="B4515" s="243" t="s">
        <v>432</v>
      </c>
      <c r="C4515" s="53"/>
      <c r="D4515" s="244" t="s">
        <v>429</v>
      </c>
      <c r="E4515" s="53"/>
      <c r="F4515" s="53"/>
      <c r="G4515" s="190" t="s">
        <v>18</v>
      </c>
      <c r="H4515" s="28">
        <v>1.0</v>
      </c>
      <c r="I4515" s="190" t="s">
        <v>7</v>
      </c>
      <c r="J4515" s="191"/>
      <c r="K4515" s="190" t="s">
        <v>7</v>
      </c>
      <c r="L4515" s="191"/>
      <c r="M4515" s="53"/>
      <c r="N4515" s="53"/>
      <c r="O4515" s="53"/>
    </row>
    <row r="4516">
      <c r="A4516" s="167" t="s">
        <v>600</v>
      </c>
      <c r="B4516" s="243" t="s">
        <v>432</v>
      </c>
      <c r="C4516" s="53"/>
      <c r="D4516" s="244" t="s">
        <v>429</v>
      </c>
      <c r="E4516" s="53"/>
      <c r="F4516" s="53"/>
      <c r="G4516" s="190" t="s">
        <v>19</v>
      </c>
      <c r="H4516" s="28">
        <v>1.0</v>
      </c>
      <c r="I4516" s="190" t="s">
        <v>7</v>
      </c>
      <c r="J4516" s="191"/>
      <c r="K4516" s="190" t="s">
        <v>7</v>
      </c>
      <c r="L4516" s="191"/>
      <c r="M4516" s="53"/>
      <c r="N4516" s="53"/>
      <c r="O4516" s="53"/>
    </row>
    <row r="4517">
      <c r="A4517" s="167" t="s">
        <v>600</v>
      </c>
      <c r="B4517" s="243" t="s">
        <v>432</v>
      </c>
      <c r="C4517" s="53"/>
      <c r="D4517" s="244" t="s">
        <v>429</v>
      </c>
      <c r="E4517" s="53"/>
      <c r="F4517" s="53"/>
      <c r="G4517" s="190" t="s">
        <v>20</v>
      </c>
      <c r="H4517" s="28">
        <v>1.0</v>
      </c>
      <c r="I4517" s="190" t="s">
        <v>7</v>
      </c>
      <c r="J4517" s="191"/>
      <c r="K4517" s="190" t="s">
        <v>7</v>
      </c>
      <c r="L4517" s="191"/>
      <c r="M4517" s="53"/>
      <c r="N4517" s="53"/>
      <c r="O4517" s="53"/>
    </row>
    <row r="4518">
      <c r="A4518" s="167" t="s">
        <v>600</v>
      </c>
      <c r="B4518" s="243" t="s">
        <v>433</v>
      </c>
      <c r="C4518" s="53"/>
      <c r="D4518" s="244" t="s">
        <v>429</v>
      </c>
      <c r="E4518" s="53"/>
      <c r="F4518" s="53"/>
      <c r="G4518" s="190" t="s">
        <v>21</v>
      </c>
      <c r="H4518" s="28">
        <v>1.0</v>
      </c>
      <c r="I4518" s="243" t="s">
        <v>4</v>
      </c>
      <c r="J4518" s="192"/>
      <c r="K4518" s="243" t="s">
        <v>4</v>
      </c>
      <c r="L4518" s="192"/>
      <c r="M4518" s="53"/>
      <c r="N4518" s="53"/>
      <c r="O4518" s="53"/>
    </row>
    <row r="4519">
      <c r="A4519" s="167" t="s">
        <v>600</v>
      </c>
      <c r="B4519" s="243" t="s">
        <v>433</v>
      </c>
      <c r="C4519" s="53"/>
      <c r="D4519" s="244" t="s">
        <v>429</v>
      </c>
      <c r="E4519" s="53"/>
      <c r="F4519" s="53"/>
      <c r="G4519" s="190" t="s">
        <v>13</v>
      </c>
      <c r="H4519" s="28">
        <v>1.0</v>
      </c>
      <c r="I4519" s="190" t="s">
        <v>4</v>
      </c>
      <c r="J4519" s="191"/>
      <c r="K4519" s="190" t="s">
        <v>4</v>
      </c>
      <c r="L4519" s="191"/>
      <c r="M4519" s="53"/>
      <c r="N4519" s="53"/>
      <c r="O4519" s="53"/>
    </row>
    <row r="4520">
      <c r="A4520" s="167" t="s">
        <v>600</v>
      </c>
      <c r="B4520" s="243" t="s">
        <v>433</v>
      </c>
      <c r="C4520" s="53"/>
      <c r="D4520" s="244" t="s">
        <v>429</v>
      </c>
      <c r="E4520" s="53"/>
      <c r="F4520" s="53"/>
      <c r="G4520" s="190" t="s">
        <v>14</v>
      </c>
      <c r="H4520" s="28">
        <v>1.0</v>
      </c>
      <c r="I4520" s="190" t="s">
        <v>4</v>
      </c>
      <c r="J4520" s="191"/>
      <c r="K4520" s="190" t="s">
        <v>4</v>
      </c>
      <c r="L4520" s="191"/>
      <c r="M4520" s="53"/>
      <c r="N4520" s="53"/>
      <c r="O4520" s="53"/>
    </row>
    <row r="4521">
      <c r="A4521" s="167" t="s">
        <v>600</v>
      </c>
      <c r="B4521" s="243" t="s">
        <v>433</v>
      </c>
      <c r="C4521" s="53"/>
      <c r="D4521" s="244" t="s">
        <v>429</v>
      </c>
      <c r="E4521" s="53"/>
      <c r="F4521" s="53"/>
      <c r="G4521" s="190" t="s">
        <v>15</v>
      </c>
      <c r="H4521" s="28">
        <v>1.0</v>
      </c>
      <c r="I4521" s="190" t="s">
        <v>4</v>
      </c>
      <c r="J4521" s="191">
        <v>43.0</v>
      </c>
      <c r="K4521" s="190" t="s">
        <v>4</v>
      </c>
      <c r="L4521" s="191">
        <v>43.0</v>
      </c>
      <c r="M4521" s="53"/>
      <c r="N4521" s="53"/>
      <c r="O4521" s="53"/>
    </row>
    <row r="4522">
      <c r="A4522" s="167" t="s">
        <v>600</v>
      </c>
      <c r="B4522" s="243" t="s">
        <v>433</v>
      </c>
      <c r="C4522" s="53"/>
      <c r="D4522" s="244" t="s">
        <v>429</v>
      </c>
      <c r="E4522" s="53"/>
      <c r="F4522" s="53"/>
      <c r="G4522" s="190" t="s">
        <v>16</v>
      </c>
      <c r="H4522" s="28">
        <v>1.0</v>
      </c>
      <c r="I4522" s="190" t="s">
        <v>4</v>
      </c>
      <c r="J4522" s="191">
        <v>30.0</v>
      </c>
      <c r="K4522" s="190" t="s">
        <v>4</v>
      </c>
      <c r="L4522" s="191">
        <v>30.0</v>
      </c>
      <c r="M4522" s="53"/>
      <c r="N4522" s="53"/>
      <c r="O4522" s="53"/>
    </row>
    <row r="4523">
      <c r="A4523" s="167" t="s">
        <v>600</v>
      </c>
      <c r="B4523" s="243" t="s">
        <v>433</v>
      </c>
      <c r="C4523" s="53"/>
      <c r="D4523" s="244" t="s">
        <v>429</v>
      </c>
      <c r="E4523" s="53"/>
      <c r="F4523" s="53"/>
      <c r="G4523" s="190" t="s">
        <v>17</v>
      </c>
      <c r="H4523" s="28">
        <v>1.0</v>
      </c>
      <c r="I4523" s="190" t="s">
        <v>4</v>
      </c>
      <c r="J4523" s="191">
        <v>37.0</v>
      </c>
      <c r="K4523" s="190" t="s">
        <v>4</v>
      </c>
      <c r="L4523" s="191">
        <v>37.0</v>
      </c>
      <c r="M4523" s="53"/>
      <c r="N4523" s="53"/>
      <c r="O4523" s="53"/>
    </row>
    <row r="4524">
      <c r="A4524" s="167" t="s">
        <v>600</v>
      </c>
      <c r="B4524" s="243" t="s">
        <v>433</v>
      </c>
      <c r="C4524" s="53"/>
      <c r="D4524" s="244" t="s">
        <v>429</v>
      </c>
      <c r="E4524" s="53"/>
      <c r="F4524" s="53"/>
      <c r="G4524" s="190" t="s">
        <v>18</v>
      </c>
      <c r="H4524" s="28">
        <v>1.0</v>
      </c>
      <c r="I4524" s="190" t="s">
        <v>4</v>
      </c>
      <c r="J4524" s="191">
        <v>37.0</v>
      </c>
      <c r="K4524" s="190" t="s">
        <v>4</v>
      </c>
      <c r="L4524" s="191">
        <v>37.0</v>
      </c>
      <c r="M4524" s="53"/>
      <c r="N4524" s="53"/>
      <c r="O4524" s="53"/>
    </row>
    <row r="4525">
      <c r="A4525" s="167" t="s">
        <v>600</v>
      </c>
      <c r="B4525" s="243" t="s">
        <v>433</v>
      </c>
      <c r="C4525" s="53"/>
      <c r="D4525" s="244" t="s">
        <v>429</v>
      </c>
      <c r="E4525" s="53"/>
      <c r="F4525" s="53"/>
      <c r="G4525" s="190" t="s">
        <v>19</v>
      </c>
      <c r="H4525" s="28">
        <v>1.0</v>
      </c>
      <c r="I4525" s="190" t="s">
        <v>4</v>
      </c>
      <c r="J4525" s="191">
        <v>220.0</v>
      </c>
      <c r="K4525" s="190" t="s">
        <v>4</v>
      </c>
      <c r="L4525" s="191">
        <v>220.0</v>
      </c>
      <c r="M4525" s="53"/>
      <c r="N4525" s="53"/>
      <c r="O4525" s="53"/>
    </row>
    <row r="4526">
      <c r="A4526" s="167" t="s">
        <v>600</v>
      </c>
      <c r="B4526" s="243" t="s">
        <v>433</v>
      </c>
      <c r="C4526" s="53"/>
      <c r="D4526" s="244" t="s">
        <v>429</v>
      </c>
      <c r="E4526" s="53"/>
      <c r="F4526" s="53"/>
      <c r="G4526" s="190" t="s">
        <v>20</v>
      </c>
      <c r="H4526" s="28">
        <v>1.0</v>
      </c>
      <c r="I4526" s="190" t="s">
        <v>4</v>
      </c>
      <c r="J4526" s="191">
        <v>240.0</v>
      </c>
      <c r="K4526" s="190" t="s">
        <v>4</v>
      </c>
      <c r="L4526" s="191">
        <v>240.0</v>
      </c>
      <c r="M4526" s="53"/>
      <c r="N4526" s="53"/>
      <c r="O4526" s="53"/>
    </row>
    <row r="4527">
      <c r="A4527" s="167" t="s">
        <v>600</v>
      </c>
      <c r="B4527" s="243" t="s">
        <v>433</v>
      </c>
      <c r="C4527" s="53"/>
      <c r="D4527" s="244" t="s">
        <v>429</v>
      </c>
      <c r="E4527" s="53"/>
      <c r="F4527" s="53"/>
      <c r="G4527" s="190" t="s">
        <v>21</v>
      </c>
      <c r="H4527" s="28">
        <v>1.0</v>
      </c>
      <c r="I4527" s="190" t="s">
        <v>7</v>
      </c>
      <c r="J4527" s="191"/>
      <c r="K4527" s="190" t="s">
        <v>7</v>
      </c>
      <c r="L4527" s="191"/>
      <c r="M4527" s="53"/>
      <c r="N4527" s="53"/>
      <c r="O4527" s="53"/>
    </row>
    <row r="4528">
      <c r="A4528" s="167" t="s">
        <v>600</v>
      </c>
      <c r="B4528" s="243" t="s">
        <v>433</v>
      </c>
      <c r="C4528" s="53"/>
      <c r="D4528" s="244" t="s">
        <v>429</v>
      </c>
      <c r="E4528" s="53"/>
      <c r="F4528" s="53"/>
      <c r="G4528" s="190" t="s">
        <v>13</v>
      </c>
      <c r="H4528" s="28">
        <v>1.0</v>
      </c>
      <c r="I4528" s="190" t="s">
        <v>7</v>
      </c>
      <c r="J4528" s="191"/>
      <c r="K4528" s="190" t="s">
        <v>7</v>
      </c>
      <c r="L4528" s="191"/>
      <c r="M4528" s="53"/>
      <c r="N4528" s="53"/>
      <c r="O4528" s="53"/>
    </row>
    <row r="4529">
      <c r="A4529" s="167" t="s">
        <v>600</v>
      </c>
      <c r="B4529" s="243" t="s">
        <v>433</v>
      </c>
      <c r="C4529" s="53"/>
      <c r="D4529" s="244" t="s">
        <v>429</v>
      </c>
      <c r="E4529" s="53"/>
      <c r="F4529" s="53"/>
      <c r="G4529" s="190" t="s">
        <v>14</v>
      </c>
      <c r="H4529" s="28">
        <v>1.0</v>
      </c>
      <c r="I4529" s="190" t="s">
        <v>7</v>
      </c>
      <c r="J4529" s="191"/>
      <c r="K4529" s="190" t="s">
        <v>7</v>
      </c>
      <c r="L4529" s="191"/>
      <c r="M4529" s="53"/>
      <c r="N4529" s="53"/>
      <c r="O4529" s="53"/>
    </row>
    <row r="4530">
      <c r="A4530" s="167" t="s">
        <v>600</v>
      </c>
      <c r="B4530" s="243" t="s">
        <v>433</v>
      </c>
      <c r="C4530" s="53"/>
      <c r="D4530" s="244" t="s">
        <v>429</v>
      </c>
      <c r="E4530" s="53"/>
      <c r="F4530" s="53"/>
      <c r="G4530" s="190" t="s">
        <v>15</v>
      </c>
      <c r="H4530" s="28">
        <v>1.0</v>
      </c>
      <c r="I4530" s="190" t="s">
        <v>7</v>
      </c>
      <c r="J4530" s="191">
        <v>100.0</v>
      </c>
      <c r="K4530" s="190" t="s">
        <v>7</v>
      </c>
      <c r="L4530" s="191">
        <v>100.0</v>
      </c>
      <c r="M4530" s="53"/>
      <c r="N4530" s="53"/>
      <c r="O4530" s="53"/>
    </row>
    <row r="4531">
      <c r="A4531" s="167" t="s">
        <v>600</v>
      </c>
      <c r="B4531" s="243" t="s">
        <v>433</v>
      </c>
      <c r="C4531" s="53"/>
      <c r="D4531" s="244" t="s">
        <v>429</v>
      </c>
      <c r="E4531" s="53"/>
      <c r="F4531" s="53"/>
      <c r="G4531" s="190" t="s">
        <v>16</v>
      </c>
      <c r="H4531" s="28">
        <v>1.0</v>
      </c>
      <c r="I4531" s="190" t="s">
        <v>7</v>
      </c>
      <c r="J4531" s="191">
        <v>360.0</v>
      </c>
      <c r="K4531" s="190" t="s">
        <v>7</v>
      </c>
      <c r="L4531" s="191">
        <v>360.0</v>
      </c>
      <c r="M4531" s="53"/>
      <c r="N4531" s="53"/>
      <c r="O4531" s="53"/>
    </row>
    <row r="4532">
      <c r="A4532" s="167" t="s">
        <v>600</v>
      </c>
      <c r="B4532" s="243" t="s">
        <v>433</v>
      </c>
      <c r="C4532" s="53"/>
      <c r="D4532" s="244" t="s">
        <v>429</v>
      </c>
      <c r="E4532" s="53"/>
      <c r="F4532" s="53"/>
      <c r="G4532" s="190" t="s">
        <v>17</v>
      </c>
      <c r="H4532" s="28">
        <v>1.0</v>
      </c>
      <c r="I4532" s="190" t="s">
        <v>7</v>
      </c>
      <c r="J4532" s="191">
        <v>200.0</v>
      </c>
      <c r="K4532" s="190" t="s">
        <v>7</v>
      </c>
      <c r="L4532" s="191">
        <v>200.0</v>
      </c>
      <c r="M4532" s="53"/>
      <c r="N4532" s="53"/>
      <c r="O4532" s="53"/>
    </row>
    <row r="4533">
      <c r="A4533" s="167" t="s">
        <v>600</v>
      </c>
      <c r="B4533" s="243" t="s">
        <v>433</v>
      </c>
      <c r="C4533" s="53"/>
      <c r="D4533" s="244" t="s">
        <v>429</v>
      </c>
      <c r="E4533" s="53"/>
      <c r="F4533" s="53"/>
      <c r="G4533" s="190" t="s">
        <v>18</v>
      </c>
      <c r="H4533" s="28">
        <v>1.0</v>
      </c>
      <c r="I4533" s="190" t="s">
        <v>7</v>
      </c>
      <c r="J4533" s="191">
        <v>0.0</v>
      </c>
      <c r="K4533" s="190" t="s">
        <v>7</v>
      </c>
      <c r="L4533" s="191">
        <v>0.0</v>
      </c>
      <c r="M4533" s="53"/>
      <c r="N4533" s="53"/>
      <c r="O4533" s="53"/>
    </row>
    <row r="4534">
      <c r="A4534" s="167" t="s">
        <v>600</v>
      </c>
      <c r="B4534" s="243" t="s">
        <v>433</v>
      </c>
      <c r="C4534" s="53"/>
      <c r="D4534" s="244" t="s">
        <v>429</v>
      </c>
      <c r="E4534" s="53"/>
      <c r="F4534" s="53"/>
      <c r="G4534" s="190" t="s">
        <v>19</v>
      </c>
      <c r="H4534" s="28">
        <v>1.0</v>
      </c>
      <c r="I4534" s="190" t="s">
        <v>7</v>
      </c>
      <c r="J4534" s="191">
        <v>1280.0</v>
      </c>
      <c r="K4534" s="190" t="s">
        <v>7</v>
      </c>
      <c r="L4534" s="191">
        <v>1280.0</v>
      </c>
      <c r="M4534" s="53"/>
      <c r="N4534" s="53"/>
      <c r="O4534" s="53"/>
    </row>
    <row r="4535">
      <c r="A4535" s="167" t="s">
        <v>600</v>
      </c>
      <c r="B4535" s="243" t="s">
        <v>433</v>
      </c>
      <c r="C4535" s="53"/>
      <c r="D4535" s="244" t="s">
        <v>429</v>
      </c>
      <c r="E4535" s="53"/>
      <c r="F4535" s="53"/>
      <c r="G4535" s="190" t="s">
        <v>20</v>
      </c>
      <c r="H4535" s="28">
        <v>1.0</v>
      </c>
      <c r="I4535" s="190" t="s">
        <v>7</v>
      </c>
      <c r="J4535" s="191">
        <v>1350.0</v>
      </c>
      <c r="K4535" s="190" t="s">
        <v>7</v>
      </c>
      <c r="L4535" s="191">
        <v>1350.0</v>
      </c>
      <c r="M4535" s="53"/>
      <c r="N4535" s="53"/>
      <c r="O4535" s="53"/>
    </row>
    <row r="4536">
      <c r="A4536" s="167" t="s">
        <v>600</v>
      </c>
      <c r="B4536" s="243" t="s">
        <v>434</v>
      </c>
      <c r="C4536" s="53"/>
      <c r="D4536" s="244" t="s">
        <v>429</v>
      </c>
      <c r="E4536" s="53"/>
      <c r="F4536" s="53"/>
      <c r="G4536" s="190" t="s">
        <v>21</v>
      </c>
      <c r="H4536" s="28">
        <v>1.0</v>
      </c>
      <c r="I4536" s="243" t="s">
        <v>4</v>
      </c>
      <c r="J4536" s="192"/>
      <c r="K4536" s="243" t="s">
        <v>4</v>
      </c>
      <c r="L4536" s="192"/>
      <c r="M4536" s="53"/>
      <c r="N4536" s="53"/>
      <c r="O4536" s="53"/>
    </row>
    <row r="4537">
      <c r="A4537" s="167" t="s">
        <v>600</v>
      </c>
      <c r="B4537" s="243" t="s">
        <v>434</v>
      </c>
      <c r="C4537" s="53"/>
      <c r="D4537" s="244" t="s">
        <v>429</v>
      </c>
      <c r="E4537" s="53"/>
      <c r="F4537" s="53"/>
      <c r="G4537" s="190" t="s">
        <v>13</v>
      </c>
      <c r="H4537" s="28">
        <v>1.0</v>
      </c>
      <c r="I4537" s="190" t="s">
        <v>4</v>
      </c>
      <c r="J4537" s="191"/>
      <c r="K4537" s="190" t="s">
        <v>4</v>
      </c>
      <c r="L4537" s="191"/>
      <c r="M4537" s="53"/>
      <c r="N4537" s="53"/>
      <c r="O4537" s="53"/>
    </row>
    <row r="4538">
      <c r="A4538" s="167" t="s">
        <v>600</v>
      </c>
      <c r="B4538" s="243" t="s">
        <v>434</v>
      </c>
      <c r="C4538" s="53"/>
      <c r="D4538" s="244" t="s">
        <v>429</v>
      </c>
      <c r="E4538" s="53"/>
      <c r="F4538" s="53"/>
      <c r="G4538" s="190" t="s">
        <v>14</v>
      </c>
      <c r="H4538" s="28">
        <v>1.0</v>
      </c>
      <c r="I4538" s="190" t="s">
        <v>4</v>
      </c>
      <c r="J4538" s="191"/>
      <c r="K4538" s="190" t="s">
        <v>4</v>
      </c>
      <c r="L4538" s="191"/>
      <c r="M4538" s="53"/>
      <c r="N4538" s="53"/>
      <c r="O4538" s="53"/>
    </row>
    <row r="4539">
      <c r="A4539" s="167" t="s">
        <v>600</v>
      </c>
      <c r="B4539" s="243" t="s">
        <v>434</v>
      </c>
      <c r="C4539" s="53"/>
      <c r="D4539" s="244" t="s">
        <v>429</v>
      </c>
      <c r="E4539" s="53"/>
      <c r="F4539" s="53"/>
      <c r="G4539" s="190" t="s">
        <v>15</v>
      </c>
      <c r="H4539" s="28">
        <v>1.0</v>
      </c>
      <c r="I4539" s="190" t="s">
        <v>4</v>
      </c>
      <c r="J4539" s="191">
        <v>48.0</v>
      </c>
      <c r="K4539" s="190" t="s">
        <v>4</v>
      </c>
      <c r="L4539" s="191">
        <v>48.0</v>
      </c>
      <c r="M4539" s="53"/>
      <c r="N4539" s="53"/>
      <c r="O4539" s="53"/>
    </row>
    <row r="4540">
      <c r="A4540" s="167" t="s">
        <v>600</v>
      </c>
      <c r="B4540" s="243" t="s">
        <v>434</v>
      </c>
      <c r="C4540" s="53"/>
      <c r="D4540" s="244" t="s">
        <v>429</v>
      </c>
      <c r="E4540" s="53"/>
      <c r="F4540" s="53"/>
      <c r="G4540" s="190" t="s">
        <v>16</v>
      </c>
      <c r="H4540" s="28">
        <v>1.0</v>
      </c>
      <c r="I4540" s="190" t="s">
        <v>4</v>
      </c>
      <c r="J4540" s="191">
        <v>57.0</v>
      </c>
      <c r="K4540" s="190" t="s">
        <v>4</v>
      </c>
      <c r="L4540" s="191">
        <v>57.0</v>
      </c>
      <c r="M4540" s="53"/>
      <c r="N4540" s="53"/>
      <c r="O4540" s="53"/>
    </row>
    <row r="4541">
      <c r="A4541" s="167" t="s">
        <v>600</v>
      </c>
      <c r="B4541" s="243" t="s">
        <v>434</v>
      </c>
      <c r="C4541" s="53"/>
      <c r="D4541" s="244" t="s">
        <v>429</v>
      </c>
      <c r="E4541" s="53"/>
      <c r="F4541" s="53"/>
      <c r="G4541" s="190" t="s">
        <v>17</v>
      </c>
      <c r="H4541" s="28">
        <v>1.0</v>
      </c>
      <c r="I4541" s="190" t="s">
        <v>4</v>
      </c>
      <c r="J4541" s="191">
        <v>36.0</v>
      </c>
      <c r="K4541" s="190" t="s">
        <v>4</v>
      </c>
      <c r="L4541" s="191">
        <v>36.0</v>
      </c>
      <c r="M4541" s="53"/>
      <c r="N4541" s="53"/>
      <c r="O4541" s="53"/>
    </row>
    <row r="4542">
      <c r="A4542" s="167" t="s">
        <v>600</v>
      </c>
      <c r="B4542" s="243" t="s">
        <v>434</v>
      </c>
      <c r="C4542" s="53"/>
      <c r="D4542" s="244" t="s">
        <v>429</v>
      </c>
      <c r="E4542" s="53"/>
      <c r="F4542" s="53"/>
      <c r="G4542" s="190" t="s">
        <v>18</v>
      </c>
      <c r="H4542" s="28">
        <v>1.0</v>
      </c>
      <c r="I4542" s="190" t="s">
        <v>4</v>
      </c>
      <c r="J4542" s="191">
        <v>34.0</v>
      </c>
      <c r="K4542" s="190" t="s">
        <v>4</v>
      </c>
      <c r="L4542" s="191">
        <v>34.0</v>
      </c>
      <c r="M4542" s="53"/>
      <c r="N4542" s="53"/>
      <c r="O4542" s="53"/>
    </row>
    <row r="4543">
      <c r="A4543" s="167" t="s">
        <v>600</v>
      </c>
      <c r="B4543" s="243" t="s">
        <v>434</v>
      </c>
      <c r="C4543" s="53"/>
      <c r="D4543" s="244" t="s">
        <v>429</v>
      </c>
      <c r="E4543" s="53"/>
      <c r="F4543" s="53"/>
      <c r="G4543" s="190" t="s">
        <v>19</v>
      </c>
      <c r="H4543" s="28">
        <v>1.0</v>
      </c>
      <c r="I4543" s="190" t="s">
        <v>4</v>
      </c>
      <c r="J4543" s="191">
        <v>168.0</v>
      </c>
      <c r="K4543" s="190" t="s">
        <v>4</v>
      </c>
      <c r="L4543" s="191">
        <v>168.0</v>
      </c>
      <c r="M4543" s="53"/>
      <c r="N4543" s="53"/>
      <c r="O4543" s="53"/>
    </row>
    <row r="4544">
      <c r="A4544" s="167" t="s">
        <v>600</v>
      </c>
      <c r="B4544" s="243" t="s">
        <v>434</v>
      </c>
      <c r="C4544" s="53"/>
      <c r="D4544" s="244" t="s">
        <v>429</v>
      </c>
      <c r="E4544" s="53"/>
      <c r="F4544" s="53"/>
      <c r="G4544" s="190" t="s">
        <v>20</v>
      </c>
      <c r="H4544" s="28">
        <v>1.0</v>
      </c>
      <c r="I4544" s="190" t="s">
        <v>4</v>
      </c>
      <c r="J4544" s="191">
        <v>200.0</v>
      </c>
      <c r="K4544" s="190" t="s">
        <v>4</v>
      </c>
      <c r="L4544" s="191">
        <v>200.0</v>
      </c>
      <c r="M4544" s="53"/>
      <c r="N4544" s="53"/>
      <c r="O4544" s="53"/>
    </row>
    <row r="4545">
      <c r="A4545" s="167" t="s">
        <v>600</v>
      </c>
      <c r="B4545" s="243" t="s">
        <v>434</v>
      </c>
      <c r="C4545" s="53"/>
      <c r="D4545" s="244" t="s">
        <v>429</v>
      </c>
      <c r="E4545" s="53"/>
      <c r="F4545" s="53"/>
      <c r="G4545" s="190" t="s">
        <v>21</v>
      </c>
      <c r="H4545" s="28">
        <v>1.0</v>
      </c>
      <c r="I4545" s="190" t="s">
        <v>7</v>
      </c>
      <c r="J4545" s="191"/>
      <c r="K4545" s="190" t="s">
        <v>7</v>
      </c>
      <c r="L4545" s="191"/>
      <c r="M4545" s="53"/>
      <c r="N4545" s="53"/>
      <c r="O4545" s="53"/>
    </row>
    <row r="4546">
      <c r="A4546" s="167" t="s">
        <v>600</v>
      </c>
      <c r="B4546" s="243" t="s">
        <v>434</v>
      </c>
      <c r="C4546" s="53"/>
      <c r="D4546" s="244" t="s">
        <v>429</v>
      </c>
      <c r="E4546" s="53"/>
      <c r="F4546" s="53"/>
      <c r="G4546" s="190" t="s">
        <v>13</v>
      </c>
      <c r="H4546" s="28">
        <v>1.0</v>
      </c>
      <c r="I4546" s="190" t="s">
        <v>7</v>
      </c>
      <c r="J4546" s="191"/>
      <c r="K4546" s="190" t="s">
        <v>7</v>
      </c>
      <c r="L4546" s="191"/>
      <c r="M4546" s="53"/>
      <c r="N4546" s="53"/>
      <c r="O4546" s="53"/>
    </row>
    <row r="4547">
      <c r="A4547" s="167" t="s">
        <v>600</v>
      </c>
      <c r="B4547" s="243" t="s">
        <v>434</v>
      </c>
      <c r="C4547" s="53"/>
      <c r="D4547" s="244" t="s">
        <v>429</v>
      </c>
      <c r="E4547" s="53"/>
      <c r="F4547" s="53"/>
      <c r="G4547" s="190" t="s">
        <v>14</v>
      </c>
      <c r="H4547" s="28">
        <v>1.0</v>
      </c>
      <c r="I4547" s="190" t="s">
        <v>7</v>
      </c>
      <c r="J4547" s="191"/>
      <c r="K4547" s="190" t="s">
        <v>7</v>
      </c>
      <c r="L4547" s="191"/>
      <c r="M4547" s="53"/>
      <c r="N4547" s="53"/>
      <c r="O4547" s="53"/>
    </row>
    <row r="4548">
      <c r="A4548" s="167" t="s">
        <v>600</v>
      </c>
      <c r="B4548" s="243" t="s">
        <v>434</v>
      </c>
      <c r="C4548" s="53"/>
      <c r="D4548" s="244" t="s">
        <v>429</v>
      </c>
      <c r="E4548" s="53"/>
      <c r="F4548" s="53"/>
      <c r="G4548" s="190" t="s">
        <v>15</v>
      </c>
      <c r="H4548" s="28">
        <v>1.0</v>
      </c>
      <c r="I4548" s="190" t="s">
        <v>7</v>
      </c>
      <c r="J4548" s="191">
        <v>60.0</v>
      </c>
      <c r="K4548" s="190" t="s">
        <v>7</v>
      </c>
      <c r="L4548" s="191">
        <v>60.0</v>
      </c>
      <c r="M4548" s="53"/>
      <c r="N4548" s="53"/>
      <c r="O4548" s="53"/>
    </row>
    <row r="4549">
      <c r="A4549" s="167" t="s">
        <v>600</v>
      </c>
      <c r="B4549" s="243" t="s">
        <v>434</v>
      </c>
      <c r="C4549" s="53"/>
      <c r="D4549" s="244" t="s">
        <v>429</v>
      </c>
      <c r="E4549" s="53"/>
      <c r="F4549" s="53"/>
      <c r="G4549" s="190" t="s">
        <v>16</v>
      </c>
      <c r="H4549" s="28">
        <v>1.0</v>
      </c>
      <c r="I4549" s="190" t="s">
        <v>7</v>
      </c>
      <c r="J4549" s="191">
        <v>100.0</v>
      </c>
      <c r="K4549" s="190" t="s">
        <v>7</v>
      </c>
      <c r="L4549" s="191">
        <v>100.0</v>
      </c>
      <c r="M4549" s="53"/>
      <c r="N4549" s="53"/>
      <c r="O4549" s="53"/>
    </row>
    <row r="4550">
      <c r="A4550" s="167" t="s">
        <v>600</v>
      </c>
      <c r="B4550" s="243" t="s">
        <v>434</v>
      </c>
      <c r="C4550" s="53"/>
      <c r="D4550" s="244" t="s">
        <v>429</v>
      </c>
      <c r="E4550" s="53"/>
      <c r="F4550" s="53"/>
      <c r="G4550" s="190" t="s">
        <v>17</v>
      </c>
      <c r="H4550" s="28">
        <v>1.0</v>
      </c>
      <c r="I4550" s="190" t="s">
        <v>7</v>
      </c>
      <c r="J4550" s="191">
        <v>0.0</v>
      </c>
      <c r="K4550" s="190" t="s">
        <v>7</v>
      </c>
      <c r="L4550" s="191">
        <v>0.0</v>
      </c>
      <c r="M4550" s="53"/>
      <c r="N4550" s="53"/>
      <c r="O4550" s="53"/>
    </row>
    <row r="4551">
      <c r="A4551" s="167" t="s">
        <v>600</v>
      </c>
      <c r="B4551" s="243" t="s">
        <v>434</v>
      </c>
      <c r="C4551" s="53"/>
      <c r="D4551" s="244" t="s">
        <v>429</v>
      </c>
      <c r="E4551" s="53"/>
      <c r="F4551" s="53"/>
      <c r="G4551" s="190" t="s">
        <v>18</v>
      </c>
      <c r="H4551" s="28">
        <v>1.0</v>
      </c>
      <c r="I4551" s="190" t="s">
        <v>7</v>
      </c>
      <c r="J4551" s="191">
        <v>180.0</v>
      </c>
      <c r="K4551" s="190" t="s">
        <v>7</v>
      </c>
      <c r="L4551" s="191">
        <v>180.0</v>
      </c>
      <c r="M4551" s="53"/>
      <c r="N4551" s="53"/>
      <c r="O4551" s="53"/>
    </row>
    <row r="4552">
      <c r="A4552" s="167" t="s">
        <v>600</v>
      </c>
      <c r="B4552" s="243" t="s">
        <v>434</v>
      </c>
      <c r="C4552" s="53"/>
      <c r="D4552" s="244" t="s">
        <v>429</v>
      </c>
      <c r="E4552" s="53"/>
      <c r="F4552" s="53"/>
      <c r="G4552" s="190" t="s">
        <v>19</v>
      </c>
      <c r="H4552" s="28">
        <v>1.0</v>
      </c>
      <c r="I4552" s="190" t="s">
        <v>7</v>
      </c>
      <c r="J4552" s="191">
        <v>700.0</v>
      </c>
      <c r="K4552" s="190" t="s">
        <v>7</v>
      </c>
      <c r="L4552" s="191">
        <v>700.0</v>
      </c>
      <c r="M4552" s="53"/>
      <c r="N4552" s="53"/>
      <c r="O4552" s="53"/>
    </row>
    <row r="4553">
      <c r="A4553" s="167" t="s">
        <v>600</v>
      </c>
      <c r="B4553" s="243" t="s">
        <v>434</v>
      </c>
      <c r="C4553" s="53"/>
      <c r="D4553" s="244" t="s">
        <v>429</v>
      </c>
      <c r="E4553" s="53"/>
      <c r="F4553" s="53"/>
      <c r="G4553" s="190" t="s">
        <v>20</v>
      </c>
      <c r="H4553" s="28">
        <v>1.0</v>
      </c>
      <c r="I4553" s="190" t="s">
        <v>7</v>
      </c>
      <c r="J4553" s="191">
        <v>1000.0</v>
      </c>
      <c r="K4553" s="190" t="s">
        <v>7</v>
      </c>
      <c r="L4553" s="191">
        <v>1000.0</v>
      </c>
      <c r="M4553" s="53"/>
      <c r="N4553" s="53"/>
      <c r="O4553" s="53"/>
    </row>
    <row r="4554">
      <c r="A4554" s="167" t="s">
        <v>600</v>
      </c>
      <c r="B4554" s="243" t="s">
        <v>435</v>
      </c>
      <c r="C4554" s="53"/>
      <c r="D4554" s="244" t="s">
        <v>429</v>
      </c>
      <c r="E4554" s="53"/>
      <c r="F4554" s="53"/>
      <c r="G4554" s="190" t="s">
        <v>21</v>
      </c>
      <c r="H4554" s="28">
        <v>1.0</v>
      </c>
      <c r="I4554" s="243" t="s">
        <v>4</v>
      </c>
      <c r="J4554" s="192">
        <v>130.0</v>
      </c>
      <c r="K4554" s="243" t="s">
        <v>4</v>
      </c>
      <c r="L4554" s="192">
        <v>130.0</v>
      </c>
      <c r="M4554" s="53"/>
      <c r="N4554" s="53"/>
      <c r="O4554" s="53"/>
    </row>
    <row r="4555">
      <c r="A4555" s="167" t="s">
        <v>600</v>
      </c>
      <c r="B4555" s="243" t="s">
        <v>435</v>
      </c>
      <c r="C4555" s="53"/>
      <c r="D4555" s="244" t="s">
        <v>429</v>
      </c>
      <c r="E4555" s="53"/>
      <c r="F4555" s="53"/>
      <c r="G4555" s="190" t="s">
        <v>13</v>
      </c>
      <c r="H4555" s="28">
        <v>1.0</v>
      </c>
      <c r="I4555" s="190" t="s">
        <v>4</v>
      </c>
      <c r="J4555" s="191"/>
      <c r="K4555" s="190" t="s">
        <v>4</v>
      </c>
      <c r="L4555" s="191"/>
      <c r="M4555" s="53"/>
      <c r="N4555" s="53"/>
      <c r="O4555" s="53"/>
    </row>
    <row r="4556">
      <c r="A4556" s="167" t="s">
        <v>600</v>
      </c>
      <c r="B4556" s="243" t="s">
        <v>435</v>
      </c>
      <c r="C4556" s="53"/>
      <c r="D4556" s="244" t="s">
        <v>429</v>
      </c>
      <c r="E4556" s="53"/>
      <c r="F4556" s="53"/>
      <c r="G4556" s="190" t="s">
        <v>14</v>
      </c>
      <c r="H4556" s="28">
        <v>1.0</v>
      </c>
      <c r="I4556" s="190" t="s">
        <v>4</v>
      </c>
      <c r="J4556" s="191"/>
      <c r="K4556" s="190" t="s">
        <v>4</v>
      </c>
      <c r="L4556" s="191"/>
      <c r="M4556" s="53"/>
      <c r="N4556" s="53"/>
      <c r="O4556" s="53"/>
    </row>
    <row r="4557">
      <c r="A4557" s="167" t="s">
        <v>600</v>
      </c>
      <c r="B4557" s="243" t="s">
        <v>435</v>
      </c>
      <c r="C4557" s="53"/>
      <c r="D4557" s="244" t="s">
        <v>429</v>
      </c>
      <c r="E4557" s="53"/>
      <c r="F4557" s="53"/>
      <c r="G4557" s="190" t="s">
        <v>15</v>
      </c>
      <c r="H4557" s="28">
        <v>1.0</v>
      </c>
      <c r="I4557" s="190" t="s">
        <v>4</v>
      </c>
      <c r="J4557" s="191"/>
      <c r="K4557" s="190" t="s">
        <v>4</v>
      </c>
      <c r="L4557" s="191"/>
      <c r="M4557" s="53"/>
      <c r="N4557" s="53"/>
      <c r="O4557" s="53"/>
    </row>
    <row r="4558">
      <c r="A4558" s="167" t="s">
        <v>600</v>
      </c>
      <c r="B4558" s="243" t="s">
        <v>435</v>
      </c>
      <c r="C4558" s="53"/>
      <c r="D4558" s="244" t="s">
        <v>429</v>
      </c>
      <c r="E4558" s="53"/>
      <c r="F4558" s="53"/>
      <c r="G4558" s="190" t="s">
        <v>16</v>
      </c>
      <c r="H4558" s="28">
        <v>1.0</v>
      </c>
      <c r="I4558" s="190" t="s">
        <v>4</v>
      </c>
      <c r="J4558" s="191"/>
      <c r="K4558" s="190" t="s">
        <v>4</v>
      </c>
      <c r="L4558" s="191"/>
      <c r="M4558" s="53"/>
      <c r="N4558" s="53"/>
      <c r="O4558" s="53"/>
    </row>
    <row r="4559">
      <c r="A4559" s="167" t="s">
        <v>600</v>
      </c>
      <c r="B4559" s="243" t="s">
        <v>435</v>
      </c>
      <c r="C4559" s="53"/>
      <c r="D4559" s="244" t="s">
        <v>429</v>
      </c>
      <c r="E4559" s="53"/>
      <c r="F4559" s="53"/>
      <c r="G4559" s="190" t="s">
        <v>17</v>
      </c>
      <c r="H4559" s="28">
        <v>1.0</v>
      </c>
      <c r="I4559" s="190" t="s">
        <v>4</v>
      </c>
      <c r="J4559" s="191"/>
      <c r="K4559" s="190" t="s">
        <v>4</v>
      </c>
      <c r="L4559" s="191"/>
      <c r="M4559" s="53"/>
      <c r="N4559" s="53"/>
      <c r="O4559" s="53"/>
    </row>
    <row r="4560">
      <c r="A4560" s="167" t="s">
        <v>600</v>
      </c>
      <c r="B4560" s="243" t="s">
        <v>435</v>
      </c>
      <c r="C4560" s="53"/>
      <c r="D4560" s="244" t="s">
        <v>429</v>
      </c>
      <c r="E4560" s="53"/>
      <c r="F4560" s="53"/>
      <c r="G4560" s="190" t="s">
        <v>18</v>
      </c>
      <c r="H4560" s="28">
        <v>1.0</v>
      </c>
      <c r="I4560" s="190" t="s">
        <v>4</v>
      </c>
      <c r="J4560" s="191"/>
      <c r="K4560" s="190" t="s">
        <v>4</v>
      </c>
      <c r="L4560" s="191"/>
      <c r="M4560" s="53"/>
      <c r="N4560" s="53"/>
      <c r="O4560" s="53"/>
    </row>
    <row r="4561">
      <c r="A4561" s="167" t="s">
        <v>600</v>
      </c>
      <c r="B4561" s="243" t="s">
        <v>435</v>
      </c>
      <c r="C4561" s="53"/>
      <c r="D4561" s="244" t="s">
        <v>429</v>
      </c>
      <c r="E4561" s="53"/>
      <c r="F4561" s="53"/>
      <c r="G4561" s="190" t="s">
        <v>19</v>
      </c>
      <c r="H4561" s="28">
        <v>1.0</v>
      </c>
      <c r="I4561" s="190" t="s">
        <v>4</v>
      </c>
      <c r="J4561" s="191"/>
      <c r="K4561" s="190" t="s">
        <v>4</v>
      </c>
      <c r="L4561" s="191"/>
      <c r="M4561" s="53"/>
      <c r="N4561" s="53"/>
      <c r="O4561" s="53"/>
    </row>
    <row r="4562">
      <c r="A4562" s="167" t="s">
        <v>600</v>
      </c>
      <c r="B4562" s="243" t="s">
        <v>435</v>
      </c>
      <c r="C4562" s="53"/>
      <c r="D4562" s="244" t="s">
        <v>429</v>
      </c>
      <c r="E4562" s="53"/>
      <c r="F4562" s="53"/>
      <c r="G4562" s="190" t="s">
        <v>20</v>
      </c>
      <c r="H4562" s="28">
        <v>1.0</v>
      </c>
      <c r="I4562" s="190" t="s">
        <v>4</v>
      </c>
      <c r="J4562" s="191"/>
      <c r="K4562" s="190" t="s">
        <v>4</v>
      </c>
      <c r="L4562" s="191"/>
      <c r="M4562" s="53"/>
      <c r="N4562" s="53"/>
      <c r="O4562" s="53"/>
    </row>
    <row r="4563">
      <c r="A4563" s="167" t="s">
        <v>600</v>
      </c>
      <c r="B4563" s="243" t="s">
        <v>435</v>
      </c>
      <c r="C4563" s="53"/>
      <c r="D4563" s="244" t="s">
        <v>429</v>
      </c>
      <c r="E4563" s="53"/>
      <c r="F4563" s="53"/>
      <c r="G4563" s="190" t="s">
        <v>21</v>
      </c>
      <c r="H4563" s="28">
        <v>1.0</v>
      </c>
      <c r="I4563" s="190" t="s">
        <v>7</v>
      </c>
      <c r="J4563" s="191"/>
      <c r="K4563" s="190" t="s">
        <v>7</v>
      </c>
      <c r="L4563" s="191"/>
      <c r="M4563" s="53"/>
      <c r="N4563" s="53"/>
      <c r="O4563" s="53"/>
    </row>
    <row r="4564">
      <c r="A4564" s="167" t="s">
        <v>600</v>
      </c>
      <c r="B4564" s="243" t="s">
        <v>435</v>
      </c>
      <c r="C4564" s="53"/>
      <c r="D4564" s="244" t="s">
        <v>429</v>
      </c>
      <c r="E4564" s="53"/>
      <c r="F4564" s="53"/>
      <c r="G4564" s="190" t="s">
        <v>13</v>
      </c>
      <c r="H4564" s="28">
        <v>1.0</v>
      </c>
      <c r="I4564" s="190" t="s">
        <v>7</v>
      </c>
      <c r="J4564" s="191"/>
      <c r="K4564" s="190" t="s">
        <v>7</v>
      </c>
      <c r="L4564" s="191"/>
      <c r="M4564" s="53"/>
      <c r="N4564" s="53"/>
      <c r="O4564" s="53"/>
    </row>
    <row r="4565">
      <c r="A4565" s="167" t="s">
        <v>600</v>
      </c>
      <c r="B4565" s="243" t="s">
        <v>435</v>
      </c>
      <c r="C4565" s="53"/>
      <c r="D4565" s="244" t="s">
        <v>429</v>
      </c>
      <c r="E4565" s="53"/>
      <c r="F4565" s="53"/>
      <c r="G4565" s="190" t="s">
        <v>14</v>
      </c>
      <c r="H4565" s="28">
        <v>1.0</v>
      </c>
      <c r="I4565" s="190" t="s">
        <v>7</v>
      </c>
      <c r="J4565" s="191"/>
      <c r="K4565" s="190" t="s">
        <v>7</v>
      </c>
      <c r="L4565" s="191"/>
      <c r="M4565" s="53"/>
      <c r="N4565" s="53"/>
      <c r="O4565" s="53"/>
    </row>
    <row r="4566">
      <c r="A4566" s="167" t="s">
        <v>600</v>
      </c>
      <c r="B4566" s="243" t="s">
        <v>435</v>
      </c>
      <c r="C4566" s="53"/>
      <c r="D4566" s="244" t="s">
        <v>429</v>
      </c>
      <c r="E4566" s="53"/>
      <c r="F4566" s="53"/>
      <c r="G4566" s="190" t="s">
        <v>15</v>
      </c>
      <c r="H4566" s="28">
        <v>1.0</v>
      </c>
      <c r="I4566" s="190" t="s">
        <v>7</v>
      </c>
      <c r="J4566" s="191"/>
      <c r="K4566" s="190" t="s">
        <v>7</v>
      </c>
      <c r="L4566" s="191"/>
      <c r="M4566" s="53"/>
      <c r="N4566" s="53"/>
      <c r="O4566" s="53"/>
    </row>
    <row r="4567">
      <c r="A4567" s="167" t="s">
        <v>600</v>
      </c>
      <c r="B4567" s="243" t="s">
        <v>435</v>
      </c>
      <c r="C4567" s="53"/>
      <c r="D4567" s="244" t="s">
        <v>429</v>
      </c>
      <c r="E4567" s="53"/>
      <c r="F4567" s="53"/>
      <c r="G4567" s="190" t="s">
        <v>16</v>
      </c>
      <c r="H4567" s="28">
        <v>1.0</v>
      </c>
      <c r="I4567" s="190" t="s">
        <v>7</v>
      </c>
      <c r="J4567" s="191"/>
      <c r="K4567" s="190" t="s">
        <v>7</v>
      </c>
      <c r="L4567" s="191"/>
      <c r="M4567" s="53"/>
      <c r="N4567" s="53"/>
      <c r="O4567" s="53"/>
    </row>
    <row r="4568">
      <c r="A4568" s="167" t="s">
        <v>600</v>
      </c>
      <c r="B4568" s="243" t="s">
        <v>435</v>
      </c>
      <c r="C4568" s="53"/>
      <c r="D4568" s="244" t="s">
        <v>429</v>
      </c>
      <c r="E4568" s="53"/>
      <c r="F4568" s="53"/>
      <c r="G4568" s="190" t="s">
        <v>17</v>
      </c>
      <c r="H4568" s="28">
        <v>1.0</v>
      </c>
      <c r="I4568" s="190" t="s">
        <v>7</v>
      </c>
      <c r="J4568" s="191"/>
      <c r="K4568" s="190" t="s">
        <v>7</v>
      </c>
      <c r="L4568" s="191"/>
      <c r="M4568" s="53"/>
      <c r="N4568" s="53"/>
      <c r="O4568" s="53"/>
    </row>
    <row r="4569">
      <c r="A4569" s="167" t="s">
        <v>600</v>
      </c>
      <c r="B4569" s="243" t="s">
        <v>435</v>
      </c>
      <c r="C4569" s="53"/>
      <c r="D4569" s="244" t="s">
        <v>429</v>
      </c>
      <c r="E4569" s="53"/>
      <c r="F4569" s="53"/>
      <c r="G4569" s="190" t="s">
        <v>18</v>
      </c>
      <c r="H4569" s="28">
        <v>1.0</v>
      </c>
      <c r="I4569" s="190" t="s">
        <v>7</v>
      </c>
      <c r="J4569" s="191"/>
      <c r="K4569" s="190" t="s">
        <v>7</v>
      </c>
      <c r="L4569" s="191"/>
      <c r="M4569" s="53"/>
      <c r="N4569" s="53"/>
      <c r="O4569" s="53"/>
    </row>
    <row r="4570">
      <c r="A4570" s="167" t="s">
        <v>600</v>
      </c>
      <c r="B4570" s="243" t="s">
        <v>435</v>
      </c>
      <c r="C4570" s="53"/>
      <c r="D4570" s="244" t="s">
        <v>429</v>
      </c>
      <c r="E4570" s="53"/>
      <c r="F4570" s="53"/>
      <c r="G4570" s="190" t="s">
        <v>19</v>
      </c>
      <c r="H4570" s="28">
        <v>1.0</v>
      </c>
      <c r="I4570" s="190" t="s">
        <v>7</v>
      </c>
      <c r="J4570" s="191"/>
      <c r="K4570" s="190" t="s">
        <v>7</v>
      </c>
      <c r="L4570" s="191"/>
      <c r="M4570" s="53"/>
      <c r="N4570" s="53"/>
      <c r="O4570" s="53"/>
    </row>
    <row r="4571">
      <c r="A4571" s="167" t="s">
        <v>600</v>
      </c>
      <c r="B4571" s="243" t="s">
        <v>435</v>
      </c>
      <c r="C4571" s="53"/>
      <c r="D4571" s="244" t="s">
        <v>429</v>
      </c>
      <c r="E4571" s="53"/>
      <c r="F4571" s="53"/>
      <c r="G4571" s="190" t="s">
        <v>20</v>
      </c>
      <c r="H4571" s="28">
        <v>1.0</v>
      </c>
      <c r="I4571" s="190" t="s">
        <v>7</v>
      </c>
      <c r="J4571" s="191"/>
      <c r="K4571" s="190" t="s">
        <v>7</v>
      </c>
      <c r="L4571" s="191"/>
      <c r="M4571" s="53"/>
      <c r="N4571" s="53"/>
      <c r="O4571" s="53"/>
    </row>
    <row r="4572">
      <c r="A4572" s="167" t="s">
        <v>600</v>
      </c>
      <c r="B4572" s="243" t="s">
        <v>436</v>
      </c>
      <c r="C4572" s="53"/>
      <c r="D4572" s="244" t="s">
        <v>429</v>
      </c>
      <c r="E4572" s="53"/>
      <c r="F4572" s="53"/>
      <c r="G4572" s="190" t="s">
        <v>21</v>
      </c>
      <c r="H4572" s="28">
        <v>1.0</v>
      </c>
      <c r="I4572" s="243" t="s">
        <v>4</v>
      </c>
      <c r="J4572" s="192">
        <v>0.0</v>
      </c>
      <c r="K4572" s="243" t="s">
        <v>4</v>
      </c>
      <c r="L4572" s="192">
        <v>0.0</v>
      </c>
      <c r="M4572" s="53"/>
      <c r="N4572" s="53"/>
      <c r="O4572" s="53"/>
    </row>
    <row r="4573">
      <c r="A4573" s="167" t="s">
        <v>600</v>
      </c>
      <c r="B4573" s="243" t="s">
        <v>436</v>
      </c>
      <c r="C4573" s="53"/>
      <c r="D4573" s="244" t="s">
        <v>429</v>
      </c>
      <c r="E4573" s="53"/>
      <c r="F4573" s="53"/>
      <c r="G4573" s="190" t="s">
        <v>13</v>
      </c>
      <c r="H4573" s="28">
        <v>1.0</v>
      </c>
      <c r="I4573" s="190" t="s">
        <v>4</v>
      </c>
      <c r="J4573" s="191"/>
      <c r="K4573" s="190" t="s">
        <v>4</v>
      </c>
      <c r="L4573" s="191"/>
      <c r="M4573" s="53"/>
      <c r="N4573" s="53"/>
      <c r="O4573" s="53"/>
    </row>
    <row r="4574">
      <c r="A4574" s="167" t="s">
        <v>600</v>
      </c>
      <c r="B4574" s="243" t="s">
        <v>436</v>
      </c>
      <c r="C4574" s="53"/>
      <c r="D4574" s="244" t="s">
        <v>429</v>
      </c>
      <c r="E4574" s="53"/>
      <c r="F4574" s="53"/>
      <c r="G4574" s="190" t="s">
        <v>14</v>
      </c>
      <c r="H4574" s="28">
        <v>1.0</v>
      </c>
      <c r="I4574" s="190" t="s">
        <v>4</v>
      </c>
      <c r="J4574" s="191"/>
      <c r="K4574" s="190" t="s">
        <v>4</v>
      </c>
      <c r="L4574" s="191"/>
      <c r="M4574" s="53"/>
      <c r="N4574" s="53"/>
      <c r="O4574" s="53"/>
    </row>
    <row r="4575">
      <c r="A4575" s="167" t="s">
        <v>600</v>
      </c>
      <c r="B4575" s="243" t="s">
        <v>436</v>
      </c>
      <c r="C4575" s="53"/>
      <c r="D4575" s="244" t="s">
        <v>429</v>
      </c>
      <c r="E4575" s="53"/>
      <c r="F4575" s="53"/>
      <c r="G4575" s="190" t="s">
        <v>15</v>
      </c>
      <c r="H4575" s="28">
        <v>1.0</v>
      </c>
      <c r="I4575" s="190" t="s">
        <v>4</v>
      </c>
      <c r="J4575" s="191"/>
      <c r="K4575" s="190" t="s">
        <v>4</v>
      </c>
      <c r="L4575" s="191"/>
      <c r="M4575" s="53"/>
      <c r="N4575" s="53"/>
      <c r="O4575" s="53"/>
    </row>
    <row r="4576">
      <c r="A4576" s="167" t="s">
        <v>600</v>
      </c>
      <c r="B4576" s="243" t="s">
        <v>436</v>
      </c>
      <c r="C4576" s="53"/>
      <c r="D4576" s="244" t="s">
        <v>429</v>
      </c>
      <c r="E4576" s="53"/>
      <c r="F4576" s="53"/>
      <c r="G4576" s="190" t="s">
        <v>16</v>
      </c>
      <c r="H4576" s="28">
        <v>1.0</v>
      </c>
      <c r="I4576" s="190" t="s">
        <v>4</v>
      </c>
      <c r="J4576" s="191"/>
      <c r="K4576" s="190" t="s">
        <v>4</v>
      </c>
      <c r="L4576" s="191"/>
      <c r="M4576" s="53"/>
      <c r="N4576" s="53"/>
      <c r="O4576" s="53"/>
    </row>
    <row r="4577">
      <c r="A4577" s="167" t="s">
        <v>600</v>
      </c>
      <c r="B4577" s="243" t="s">
        <v>436</v>
      </c>
      <c r="C4577" s="53"/>
      <c r="D4577" s="244" t="s">
        <v>429</v>
      </c>
      <c r="E4577" s="53"/>
      <c r="F4577" s="53"/>
      <c r="G4577" s="190" t="s">
        <v>17</v>
      </c>
      <c r="H4577" s="28">
        <v>1.0</v>
      </c>
      <c r="I4577" s="190" t="s">
        <v>4</v>
      </c>
      <c r="J4577" s="191"/>
      <c r="K4577" s="190" t="s">
        <v>4</v>
      </c>
      <c r="L4577" s="191"/>
      <c r="M4577" s="53"/>
      <c r="N4577" s="53"/>
      <c r="O4577" s="53"/>
    </row>
    <row r="4578">
      <c r="A4578" s="167" t="s">
        <v>600</v>
      </c>
      <c r="B4578" s="243" t="s">
        <v>436</v>
      </c>
      <c r="C4578" s="53"/>
      <c r="D4578" s="244" t="s">
        <v>429</v>
      </c>
      <c r="E4578" s="53"/>
      <c r="F4578" s="53"/>
      <c r="G4578" s="190" t="s">
        <v>18</v>
      </c>
      <c r="H4578" s="28">
        <v>1.0</v>
      </c>
      <c r="I4578" s="190" t="s">
        <v>4</v>
      </c>
      <c r="J4578" s="191"/>
      <c r="K4578" s="190" t="s">
        <v>4</v>
      </c>
      <c r="L4578" s="191"/>
      <c r="M4578" s="53"/>
      <c r="N4578" s="53"/>
      <c r="O4578" s="53"/>
    </row>
    <row r="4579">
      <c r="A4579" s="167" t="s">
        <v>600</v>
      </c>
      <c r="B4579" s="243" t="s">
        <v>436</v>
      </c>
      <c r="C4579" s="53"/>
      <c r="D4579" s="244" t="s">
        <v>429</v>
      </c>
      <c r="E4579" s="53"/>
      <c r="F4579" s="53"/>
      <c r="G4579" s="190" t="s">
        <v>19</v>
      </c>
      <c r="H4579" s="28">
        <v>1.0</v>
      </c>
      <c r="I4579" s="190" t="s">
        <v>4</v>
      </c>
      <c r="J4579" s="191"/>
      <c r="K4579" s="190" t="s">
        <v>4</v>
      </c>
      <c r="L4579" s="191"/>
      <c r="M4579" s="53"/>
      <c r="N4579" s="53"/>
      <c r="O4579" s="53"/>
    </row>
    <row r="4580">
      <c r="A4580" s="167" t="s">
        <v>600</v>
      </c>
      <c r="B4580" s="243" t="s">
        <v>436</v>
      </c>
      <c r="C4580" s="53"/>
      <c r="D4580" s="244" t="s">
        <v>429</v>
      </c>
      <c r="E4580" s="53"/>
      <c r="F4580" s="53"/>
      <c r="G4580" s="190" t="s">
        <v>20</v>
      </c>
      <c r="H4580" s="28">
        <v>1.0</v>
      </c>
      <c r="I4580" s="190" t="s">
        <v>4</v>
      </c>
      <c r="J4580" s="191"/>
      <c r="K4580" s="190" t="s">
        <v>4</v>
      </c>
      <c r="L4580" s="191"/>
      <c r="M4580" s="53"/>
      <c r="N4580" s="53"/>
      <c r="O4580" s="53"/>
    </row>
    <row r="4581">
      <c r="A4581" s="167" t="s">
        <v>600</v>
      </c>
      <c r="B4581" s="243" t="s">
        <v>436</v>
      </c>
      <c r="C4581" s="53"/>
      <c r="D4581" s="244" t="s">
        <v>429</v>
      </c>
      <c r="E4581" s="53"/>
      <c r="F4581" s="53"/>
      <c r="G4581" s="190" t="s">
        <v>21</v>
      </c>
      <c r="H4581" s="28">
        <v>1.0</v>
      </c>
      <c r="I4581" s="190" t="s">
        <v>7</v>
      </c>
      <c r="J4581" s="191">
        <v>0.0</v>
      </c>
      <c r="K4581" s="190" t="s">
        <v>7</v>
      </c>
      <c r="L4581" s="191">
        <v>0.0</v>
      </c>
      <c r="M4581" s="53"/>
      <c r="N4581" s="53"/>
      <c r="O4581" s="53"/>
    </row>
    <row r="4582">
      <c r="A4582" s="167" t="s">
        <v>600</v>
      </c>
      <c r="B4582" s="243" t="s">
        <v>436</v>
      </c>
      <c r="C4582" s="53"/>
      <c r="D4582" s="244" t="s">
        <v>429</v>
      </c>
      <c r="E4582" s="53"/>
      <c r="F4582" s="53"/>
      <c r="G4582" s="190" t="s">
        <v>13</v>
      </c>
      <c r="H4582" s="28">
        <v>1.0</v>
      </c>
      <c r="I4582" s="190" t="s">
        <v>7</v>
      </c>
      <c r="J4582" s="191"/>
      <c r="K4582" s="190" t="s">
        <v>7</v>
      </c>
      <c r="L4582" s="191"/>
      <c r="M4582" s="53"/>
      <c r="N4582" s="53"/>
      <c r="O4582" s="53"/>
    </row>
    <row r="4583">
      <c r="A4583" s="167" t="s">
        <v>600</v>
      </c>
      <c r="B4583" s="243" t="s">
        <v>436</v>
      </c>
      <c r="C4583" s="53"/>
      <c r="D4583" s="244" t="s">
        <v>429</v>
      </c>
      <c r="E4583" s="53"/>
      <c r="F4583" s="53"/>
      <c r="G4583" s="190" t="s">
        <v>14</v>
      </c>
      <c r="H4583" s="28">
        <v>1.0</v>
      </c>
      <c r="I4583" s="190" t="s">
        <v>7</v>
      </c>
      <c r="J4583" s="191"/>
      <c r="K4583" s="190" t="s">
        <v>7</v>
      </c>
      <c r="L4583" s="191"/>
      <c r="M4583" s="53"/>
      <c r="N4583" s="53"/>
      <c r="O4583" s="53"/>
    </row>
    <row r="4584">
      <c r="A4584" s="167" t="s">
        <v>600</v>
      </c>
      <c r="B4584" s="243" t="s">
        <v>436</v>
      </c>
      <c r="C4584" s="53"/>
      <c r="D4584" s="244" t="s">
        <v>429</v>
      </c>
      <c r="E4584" s="53"/>
      <c r="F4584" s="53"/>
      <c r="G4584" s="190" t="s">
        <v>15</v>
      </c>
      <c r="H4584" s="28">
        <v>1.0</v>
      </c>
      <c r="I4584" s="190" t="s">
        <v>7</v>
      </c>
      <c r="J4584" s="191"/>
      <c r="K4584" s="190" t="s">
        <v>7</v>
      </c>
      <c r="L4584" s="191"/>
      <c r="M4584" s="53"/>
      <c r="N4584" s="53"/>
      <c r="O4584" s="53"/>
    </row>
    <row r="4585">
      <c r="A4585" s="167" t="s">
        <v>600</v>
      </c>
      <c r="B4585" s="243" t="s">
        <v>436</v>
      </c>
      <c r="C4585" s="53"/>
      <c r="D4585" s="244" t="s">
        <v>429</v>
      </c>
      <c r="E4585" s="53"/>
      <c r="F4585" s="53"/>
      <c r="G4585" s="190" t="s">
        <v>16</v>
      </c>
      <c r="H4585" s="28">
        <v>1.0</v>
      </c>
      <c r="I4585" s="190" t="s">
        <v>7</v>
      </c>
      <c r="J4585" s="191"/>
      <c r="K4585" s="190" t="s">
        <v>7</v>
      </c>
      <c r="L4585" s="191"/>
      <c r="M4585" s="53"/>
      <c r="N4585" s="53"/>
      <c r="O4585" s="53"/>
    </row>
    <row r="4586">
      <c r="A4586" s="167" t="s">
        <v>600</v>
      </c>
      <c r="B4586" s="243" t="s">
        <v>436</v>
      </c>
      <c r="C4586" s="53"/>
      <c r="D4586" s="244" t="s">
        <v>429</v>
      </c>
      <c r="E4586" s="53"/>
      <c r="F4586" s="53"/>
      <c r="G4586" s="190" t="s">
        <v>17</v>
      </c>
      <c r="H4586" s="28">
        <v>1.0</v>
      </c>
      <c r="I4586" s="190" t="s">
        <v>7</v>
      </c>
      <c r="J4586" s="191"/>
      <c r="K4586" s="190" t="s">
        <v>7</v>
      </c>
      <c r="L4586" s="191"/>
      <c r="M4586" s="53"/>
      <c r="N4586" s="53"/>
      <c r="O4586" s="53"/>
    </row>
    <row r="4587">
      <c r="A4587" s="167" t="s">
        <v>600</v>
      </c>
      <c r="B4587" s="243" t="s">
        <v>436</v>
      </c>
      <c r="C4587" s="53"/>
      <c r="D4587" s="244" t="s">
        <v>429</v>
      </c>
      <c r="E4587" s="53"/>
      <c r="F4587" s="53"/>
      <c r="G4587" s="190" t="s">
        <v>18</v>
      </c>
      <c r="H4587" s="28">
        <v>1.0</v>
      </c>
      <c r="I4587" s="190" t="s">
        <v>7</v>
      </c>
      <c r="J4587" s="191"/>
      <c r="K4587" s="190" t="s">
        <v>7</v>
      </c>
      <c r="L4587" s="191"/>
      <c r="M4587" s="53"/>
      <c r="N4587" s="53"/>
      <c r="O4587" s="53"/>
    </row>
    <row r="4588">
      <c r="A4588" s="167" t="s">
        <v>600</v>
      </c>
      <c r="B4588" s="243" t="s">
        <v>436</v>
      </c>
      <c r="C4588" s="53"/>
      <c r="D4588" s="244" t="s">
        <v>429</v>
      </c>
      <c r="E4588" s="53"/>
      <c r="F4588" s="53"/>
      <c r="G4588" s="190" t="s">
        <v>19</v>
      </c>
      <c r="H4588" s="28">
        <v>1.0</v>
      </c>
      <c r="I4588" s="190" t="s">
        <v>7</v>
      </c>
      <c r="J4588" s="191"/>
      <c r="K4588" s="190" t="s">
        <v>7</v>
      </c>
      <c r="L4588" s="191"/>
      <c r="M4588" s="53"/>
      <c r="N4588" s="53"/>
      <c r="O4588" s="53"/>
    </row>
    <row r="4589">
      <c r="A4589" s="167" t="s">
        <v>600</v>
      </c>
      <c r="B4589" s="243" t="s">
        <v>436</v>
      </c>
      <c r="C4589" s="53"/>
      <c r="D4589" s="244" t="s">
        <v>429</v>
      </c>
      <c r="E4589" s="53"/>
      <c r="F4589" s="53"/>
      <c r="G4589" s="190" t="s">
        <v>20</v>
      </c>
      <c r="H4589" s="28">
        <v>1.0</v>
      </c>
      <c r="I4589" s="190" t="s">
        <v>7</v>
      </c>
      <c r="J4589" s="191"/>
      <c r="K4589" s="190" t="s">
        <v>7</v>
      </c>
      <c r="L4589" s="191"/>
      <c r="M4589" s="53"/>
      <c r="N4589" s="53"/>
      <c r="O4589" s="53"/>
    </row>
    <row r="4590">
      <c r="A4590" s="167" t="s">
        <v>600</v>
      </c>
      <c r="B4590" s="243" t="s">
        <v>437</v>
      </c>
      <c r="C4590" s="53"/>
      <c r="D4590" s="244" t="s">
        <v>429</v>
      </c>
      <c r="E4590" s="53"/>
      <c r="F4590" s="53"/>
      <c r="G4590" s="190" t="s">
        <v>21</v>
      </c>
      <c r="H4590" s="28">
        <v>1.0</v>
      </c>
      <c r="I4590" s="243" t="s">
        <v>4</v>
      </c>
      <c r="J4590" s="192">
        <v>0.0</v>
      </c>
      <c r="K4590" s="243" t="s">
        <v>4</v>
      </c>
      <c r="L4590" s="192">
        <v>0.0</v>
      </c>
      <c r="M4590" s="53"/>
      <c r="N4590" s="53"/>
      <c r="O4590" s="53"/>
    </row>
    <row r="4591">
      <c r="A4591" s="167" t="s">
        <v>600</v>
      </c>
      <c r="B4591" s="243" t="s">
        <v>437</v>
      </c>
      <c r="C4591" s="53"/>
      <c r="D4591" s="244" t="s">
        <v>429</v>
      </c>
      <c r="E4591" s="53"/>
      <c r="F4591" s="53"/>
      <c r="G4591" s="190" t="s">
        <v>13</v>
      </c>
      <c r="H4591" s="28">
        <v>1.0</v>
      </c>
      <c r="I4591" s="190" t="s">
        <v>4</v>
      </c>
      <c r="J4591" s="191"/>
      <c r="K4591" s="190" t="s">
        <v>4</v>
      </c>
      <c r="L4591" s="191"/>
      <c r="M4591" s="53"/>
      <c r="N4591" s="53"/>
      <c r="O4591" s="53"/>
    </row>
    <row r="4592">
      <c r="A4592" s="167" t="s">
        <v>600</v>
      </c>
      <c r="B4592" s="243" t="s">
        <v>437</v>
      </c>
      <c r="C4592" s="53"/>
      <c r="D4592" s="244" t="s">
        <v>429</v>
      </c>
      <c r="E4592" s="53"/>
      <c r="F4592" s="53"/>
      <c r="G4592" s="190" t="s">
        <v>14</v>
      </c>
      <c r="H4592" s="28">
        <v>1.0</v>
      </c>
      <c r="I4592" s="190" t="s">
        <v>4</v>
      </c>
      <c r="J4592" s="191"/>
      <c r="K4592" s="190" t="s">
        <v>4</v>
      </c>
      <c r="L4592" s="191"/>
      <c r="M4592" s="53"/>
      <c r="N4592" s="53"/>
      <c r="O4592" s="53"/>
    </row>
    <row r="4593">
      <c r="A4593" s="167" t="s">
        <v>600</v>
      </c>
      <c r="B4593" s="243" t="s">
        <v>437</v>
      </c>
      <c r="C4593" s="53"/>
      <c r="D4593" s="244" t="s">
        <v>429</v>
      </c>
      <c r="E4593" s="53"/>
      <c r="F4593" s="53"/>
      <c r="G4593" s="190" t="s">
        <v>15</v>
      </c>
      <c r="H4593" s="28">
        <v>1.0</v>
      </c>
      <c r="I4593" s="190" t="s">
        <v>4</v>
      </c>
      <c r="J4593" s="191"/>
      <c r="K4593" s="190" t="s">
        <v>4</v>
      </c>
      <c r="L4593" s="191"/>
      <c r="M4593" s="53"/>
      <c r="N4593" s="53"/>
      <c r="O4593" s="53"/>
    </row>
    <row r="4594">
      <c r="A4594" s="167" t="s">
        <v>600</v>
      </c>
      <c r="B4594" s="243" t="s">
        <v>437</v>
      </c>
      <c r="C4594" s="53"/>
      <c r="D4594" s="244" t="s">
        <v>429</v>
      </c>
      <c r="E4594" s="53"/>
      <c r="F4594" s="53"/>
      <c r="G4594" s="190" t="s">
        <v>16</v>
      </c>
      <c r="H4594" s="28">
        <v>1.0</v>
      </c>
      <c r="I4594" s="190" t="s">
        <v>4</v>
      </c>
      <c r="J4594" s="191"/>
      <c r="K4594" s="190" t="s">
        <v>4</v>
      </c>
      <c r="L4594" s="191"/>
      <c r="M4594" s="53"/>
      <c r="N4594" s="53"/>
      <c r="O4594" s="53"/>
    </row>
    <row r="4595">
      <c r="A4595" s="167" t="s">
        <v>600</v>
      </c>
      <c r="B4595" s="243" t="s">
        <v>437</v>
      </c>
      <c r="C4595" s="53"/>
      <c r="D4595" s="244" t="s">
        <v>429</v>
      </c>
      <c r="E4595" s="53"/>
      <c r="F4595" s="53"/>
      <c r="G4595" s="190" t="s">
        <v>17</v>
      </c>
      <c r="H4595" s="28">
        <v>1.0</v>
      </c>
      <c r="I4595" s="190" t="s">
        <v>4</v>
      </c>
      <c r="J4595" s="191"/>
      <c r="K4595" s="190" t="s">
        <v>4</v>
      </c>
      <c r="L4595" s="191"/>
      <c r="M4595" s="53"/>
      <c r="N4595" s="53"/>
      <c r="O4595" s="53"/>
    </row>
    <row r="4596">
      <c r="A4596" s="167" t="s">
        <v>600</v>
      </c>
      <c r="B4596" s="243" t="s">
        <v>437</v>
      </c>
      <c r="C4596" s="53"/>
      <c r="D4596" s="244" t="s">
        <v>429</v>
      </c>
      <c r="E4596" s="53"/>
      <c r="F4596" s="53"/>
      <c r="G4596" s="190" t="s">
        <v>18</v>
      </c>
      <c r="H4596" s="28">
        <v>1.0</v>
      </c>
      <c r="I4596" s="190" t="s">
        <v>4</v>
      </c>
      <c r="J4596" s="191"/>
      <c r="K4596" s="190" t="s">
        <v>4</v>
      </c>
      <c r="L4596" s="191"/>
      <c r="M4596" s="53"/>
      <c r="N4596" s="53"/>
      <c r="O4596" s="53"/>
    </row>
    <row r="4597">
      <c r="A4597" s="167" t="s">
        <v>600</v>
      </c>
      <c r="B4597" s="243" t="s">
        <v>437</v>
      </c>
      <c r="C4597" s="53"/>
      <c r="D4597" s="244" t="s">
        <v>429</v>
      </c>
      <c r="E4597" s="53"/>
      <c r="F4597" s="53"/>
      <c r="G4597" s="190" t="s">
        <v>19</v>
      </c>
      <c r="H4597" s="28">
        <v>1.0</v>
      </c>
      <c r="I4597" s="190" t="s">
        <v>4</v>
      </c>
      <c r="J4597" s="191"/>
      <c r="K4597" s="190" t="s">
        <v>4</v>
      </c>
      <c r="L4597" s="191"/>
      <c r="M4597" s="53"/>
      <c r="N4597" s="53"/>
      <c r="O4597" s="53"/>
    </row>
    <row r="4598">
      <c r="A4598" s="167" t="s">
        <v>600</v>
      </c>
      <c r="B4598" s="243" t="s">
        <v>437</v>
      </c>
      <c r="C4598" s="53"/>
      <c r="D4598" s="244" t="s">
        <v>429</v>
      </c>
      <c r="E4598" s="53"/>
      <c r="F4598" s="53"/>
      <c r="G4598" s="190" t="s">
        <v>20</v>
      </c>
      <c r="H4598" s="28">
        <v>1.0</v>
      </c>
      <c r="I4598" s="190" t="s">
        <v>4</v>
      </c>
      <c r="J4598" s="191"/>
      <c r="K4598" s="190" t="s">
        <v>4</v>
      </c>
      <c r="L4598" s="191"/>
      <c r="M4598" s="53"/>
      <c r="N4598" s="53"/>
      <c r="O4598" s="53"/>
    </row>
    <row r="4599">
      <c r="A4599" s="167" t="s">
        <v>600</v>
      </c>
      <c r="B4599" s="243" t="s">
        <v>437</v>
      </c>
      <c r="C4599" s="53"/>
      <c r="D4599" s="244" t="s">
        <v>429</v>
      </c>
      <c r="E4599" s="53"/>
      <c r="F4599" s="53"/>
      <c r="G4599" s="190" t="s">
        <v>21</v>
      </c>
      <c r="H4599" s="28">
        <v>1.0</v>
      </c>
      <c r="I4599" s="190" t="s">
        <v>7</v>
      </c>
      <c r="J4599" s="191">
        <v>130.0</v>
      </c>
      <c r="K4599" s="190" t="s">
        <v>7</v>
      </c>
      <c r="L4599" s="191">
        <v>130.0</v>
      </c>
      <c r="M4599" s="53"/>
      <c r="N4599" s="53"/>
      <c r="O4599" s="53"/>
    </row>
    <row r="4600">
      <c r="A4600" s="167" t="s">
        <v>600</v>
      </c>
      <c r="B4600" s="243" t="s">
        <v>437</v>
      </c>
      <c r="C4600" s="53"/>
      <c r="D4600" s="244" t="s">
        <v>429</v>
      </c>
      <c r="E4600" s="53"/>
      <c r="F4600" s="53"/>
      <c r="G4600" s="190" t="s">
        <v>13</v>
      </c>
      <c r="H4600" s="28">
        <v>1.0</v>
      </c>
      <c r="I4600" s="190" t="s">
        <v>7</v>
      </c>
      <c r="J4600" s="191"/>
      <c r="K4600" s="190" t="s">
        <v>7</v>
      </c>
      <c r="L4600" s="191"/>
      <c r="M4600" s="53"/>
      <c r="N4600" s="53"/>
      <c r="O4600" s="53"/>
    </row>
    <row r="4601">
      <c r="A4601" s="167" t="s">
        <v>600</v>
      </c>
      <c r="B4601" s="243" t="s">
        <v>437</v>
      </c>
      <c r="C4601" s="53"/>
      <c r="D4601" s="244" t="s">
        <v>429</v>
      </c>
      <c r="E4601" s="53"/>
      <c r="F4601" s="53"/>
      <c r="G4601" s="190" t="s">
        <v>14</v>
      </c>
      <c r="H4601" s="28">
        <v>1.0</v>
      </c>
      <c r="I4601" s="190" t="s">
        <v>7</v>
      </c>
      <c r="J4601" s="191"/>
      <c r="K4601" s="190" t="s">
        <v>7</v>
      </c>
      <c r="L4601" s="191"/>
      <c r="M4601" s="53"/>
      <c r="N4601" s="53"/>
      <c r="O4601" s="53"/>
    </row>
    <row r="4602">
      <c r="A4602" s="167" t="s">
        <v>600</v>
      </c>
      <c r="B4602" s="243" t="s">
        <v>437</v>
      </c>
      <c r="C4602" s="53"/>
      <c r="D4602" s="244" t="s">
        <v>429</v>
      </c>
      <c r="E4602" s="53"/>
      <c r="F4602" s="53"/>
      <c r="G4602" s="190" t="s">
        <v>15</v>
      </c>
      <c r="H4602" s="28">
        <v>1.0</v>
      </c>
      <c r="I4602" s="190" t="s">
        <v>7</v>
      </c>
      <c r="J4602" s="191"/>
      <c r="K4602" s="190" t="s">
        <v>7</v>
      </c>
      <c r="L4602" s="191"/>
      <c r="M4602" s="53"/>
      <c r="N4602" s="53"/>
      <c r="O4602" s="53"/>
    </row>
    <row r="4603">
      <c r="A4603" s="167" t="s">
        <v>600</v>
      </c>
      <c r="B4603" s="243" t="s">
        <v>437</v>
      </c>
      <c r="C4603" s="53"/>
      <c r="D4603" s="244" t="s">
        <v>429</v>
      </c>
      <c r="E4603" s="53"/>
      <c r="F4603" s="53"/>
      <c r="G4603" s="190" t="s">
        <v>16</v>
      </c>
      <c r="H4603" s="28">
        <v>1.0</v>
      </c>
      <c r="I4603" s="190" t="s">
        <v>7</v>
      </c>
      <c r="J4603" s="191"/>
      <c r="K4603" s="190" t="s">
        <v>7</v>
      </c>
      <c r="L4603" s="191"/>
      <c r="M4603" s="53"/>
      <c r="N4603" s="53"/>
      <c r="O4603" s="53"/>
    </row>
    <row r="4604">
      <c r="A4604" s="167" t="s">
        <v>600</v>
      </c>
      <c r="B4604" s="243" t="s">
        <v>437</v>
      </c>
      <c r="C4604" s="53"/>
      <c r="D4604" s="244" t="s">
        <v>429</v>
      </c>
      <c r="E4604" s="53"/>
      <c r="F4604" s="53"/>
      <c r="G4604" s="190" t="s">
        <v>17</v>
      </c>
      <c r="H4604" s="28">
        <v>1.0</v>
      </c>
      <c r="I4604" s="190" t="s">
        <v>7</v>
      </c>
      <c r="J4604" s="191"/>
      <c r="K4604" s="190" t="s">
        <v>7</v>
      </c>
      <c r="L4604" s="191"/>
      <c r="M4604" s="53"/>
      <c r="N4604" s="53"/>
      <c r="O4604" s="53"/>
    </row>
    <row r="4605">
      <c r="A4605" s="167" t="s">
        <v>600</v>
      </c>
      <c r="B4605" s="243" t="s">
        <v>437</v>
      </c>
      <c r="C4605" s="53"/>
      <c r="D4605" s="244" t="s">
        <v>429</v>
      </c>
      <c r="E4605" s="53"/>
      <c r="F4605" s="53"/>
      <c r="G4605" s="190" t="s">
        <v>18</v>
      </c>
      <c r="H4605" s="28">
        <v>1.0</v>
      </c>
      <c r="I4605" s="190" t="s">
        <v>7</v>
      </c>
      <c r="J4605" s="191"/>
      <c r="K4605" s="190" t="s">
        <v>7</v>
      </c>
      <c r="L4605" s="191"/>
      <c r="M4605" s="53"/>
      <c r="N4605" s="53"/>
      <c r="O4605" s="53"/>
    </row>
    <row r="4606">
      <c r="A4606" s="167" t="s">
        <v>600</v>
      </c>
      <c r="B4606" s="243" t="s">
        <v>437</v>
      </c>
      <c r="C4606" s="53"/>
      <c r="D4606" s="244" t="s">
        <v>429</v>
      </c>
      <c r="E4606" s="53"/>
      <c r="F4606" s="53"/>
      <c r="G4606" s="190" t="s">
        <v>19</v>
      </c>
      <c r="H4606" s="28">
        <v>1.0</v>
      </c>
      <c r="I4606" s="190" t="s">
        <v>7</v>
      </c>
      <c r="J4606" s="191"/>
      <c r="K4606" s="190" t="s">
        <v>7</v>
      </c>
      <c r="L4606" s="191"/>
      <c r="M4606" s="53"/>
      <c r="N4606" s="53"/>
      <c r="O4606" s="53"/>
    </row>
    <row r="4607">
      <c r="A4607" s="167" t="s">
        <v>600</v>
      </c>
      <c r="B4607" s="243" t="s">
        <v>437</v>
      </c>
      <c r="C4607" s="53"/>
      <c r="D4607" s="244" t="s">
        <v>429</v>
      </c>
      <c r="E4607" s="53"/>
      <c r="F4607" s="53"/>
      <c r="G4607" s="190" t="s">
        <v>20</v>
      </c>
      <c r="H4607" s="28">
        <v>1.0</v>
      </c>
      <c r="I4607" s="190" t="s">
        <v>7</v>
      </c>
      <c r="J4607" s="191"/>
      <c r="K4607" s="190" t="s">
        <v>7</v>
      </c>
      <c r="L4607" s="191"/>
      <c r="M4607" s="53"/>
      <c r="N4607" s="53"/>
      <c r="O4607" s="53"/>
    </row>
    <row r="4608">
      <c r="A4608" s="167" t="s">
        <v>600</v>
      </c>
      <c r="B4608" s="243" t="s">
        <v>438</v>
      </c>
      <c r="C4608" s="53"/>
      <c r="D4608" s="244" t="s">
        <v>439</v>
      </c>
      <c r="E4608" s="53"/>
      <c r="F4608" s="53"/>
      <c r="G4608" s="190" t="s">
        <v>21</v>
      </c>
      <c r="H4608" s="28">
        <v>1.0</v>
      </c>
      <c r="I4608" s="243" t="s">
        <v>4</v>
      </c>
      <c r="J4608" s="192">
        <v>1087.0</v>
      </c>
      <c r="K4608" s="243" t="s">
        <v>4</v>
      </c>
      <c r="L4608" s="192">
        <v>1087.0</v>
      </c>
      <c r="M4608" s="53"/>
      <c r="N4608" s="53"/>
      <c r="O4608" s="53"/>
    </row>
    <row r="4609">
      <c r="A4609" s="167" t="s">
        <v>600</v>
      </c>
      <c r="B4609" s="243" t="s">
        <v>438</v>
      </c>
      <c r="C4609" s="53"/>
      <c r="D4609" s="244" t="s">
        <v>439</v>
      </c>
      <c r="E4609" s="53"/>
      <c r="F4609" s="53"/>
      <c r="G4609" s="190" t="s">
        <v>13</v>
      </c>
      <c r="H4609" s="28">
        <v>1.0</v>
      </c>
      <c r="I4609" s="190" t="s">
        <v>4</v>
      </c>
      <c r="J4609" s="191"/>
      <c r="K4609" s="190" t="s">
        <v>4</v>
      </c>
      <c r="L4609" s="191"/>
      <c r="M4609" s="53"/>
      <c r="N4609" s="53"/>
      <c r="O4609" s="53"/>
    </row>
    <row r="4610">
      <c r="A4610" s="167" t="s">
        <v>600</v>
      </c>
      <c r="B4610" s="243" t="s">
        <v>438</v>
      </c>
      <c r="C4610" s="53"/>
      <c r="D4610" s="244" t="s">
        <v>439</v>
      </c>
      <c r="E4610" s="53"/>
      <c r="F4610" s="53"/>
      <c r="G4610" s="190" t="s">
        <v>14</v>
      </c>
      <c r="H4610" s="28">
        <v>1.0</v>
      </c>
      <c r="I4610" s="190" t="s">
        <v>4</v>
      </c>
      <c r="J4610" s="191"/>
      <c r="K4610" s="190" t="s">
        <v>4</v>
      </c>
      <c r="L4610" s="191"/>
      <c r="M4610" s="53"/>
      <c r="N4610" s="53"/>
      <c r="O4610" s="53"/>
    </row>
    <row r="4611">
      <c r="A4611" s="167" t="s">
        <v>600</v>
      </c>
      <c r="B4611" s="243" t="s">
        <v>438</v>
      </c>
      <c r="C4611" s="53"/>
      <c r="D4611" s="244" t="s">
        <v>439</v>
      </c>
      <c r="E4611" s="53"/>
      <c r="F4611" s="53"/>
      <c r="G4611" s="190" t="s">
        <v>15</v>
      </c>
      <c r="H4611" s="28">
        <v>1.0</v>
      </c>
      <c r="I4611" s="190" t="s">
        <v>4</v>
      </c>
      <c r="J4611" s="191"/>
      <c r="K4611" s="190" t="s">
        <v>4</v>
      </c>
      <c r="L4611" s="191"/>
      <c r="M4611" s="53"/>
      <c r="N4611" s="53"/>
      <c r="O4611" s="53"/>
    </row>
    <row r="4612">
      <c r="A4612" s="167" t="s">
        <v>600</v>
      </c>
      <c r="B4612" s="243" t="s">
        <v>438</v>
      </c>
      <c r="C4612" s="53"/>
      <c r="D4612" s="244" t="s">
        <v>439</v>
      </c>
      <c r="E4612" s="53"/>
      <c r="F4612" s="53"/>
      <c r="G4612" s="190" t="s">
        <v>16</v>
      </c>
      <c r="H4612" s="28">
        <v>1.0</v>
      </c>
      <c r="I4612" s="190" t="s">
        <v>4</v>
      </c>
      <c r="J4612" s="191"/>
      <c r="K4612" s="190" t="s">
        <v>4</v>
      </c>
      <c r="L4612" s="191"/>
      <c r="M4612" s="53"/>
      <c r="N4612" s="53"/>
      <c r="O4612" s="53"/>
    </row>
    <row r="4613">
      <c r="A4613" s="167" t="s">
        <v>600</v>
      </c>
      <c r="B4613" s="243" t="s">
        <v>438</v>
      </c>
      <c r="C4613" s="53"/>
      <c r="D4613" s="244" t="s">
        <v>439</v>
      </c>
      <c r="E4613" s="53"/>
      <c r="F4613" s="53"/>
      <c r="G4613" s="190" t="s">
        <v>17</v>
      </c>
      <c r="H4613" s="28">
        <v>1.0</v>
      </c>
      <c r="I4613" s="190" t="s">
        <v>4</v>
      </c>
      <c r="J4613" s="191"/>
      <c r="K4613" s="190" t="s">
        <v>4</v>
      </c>
      <c r="L4613" s="191"/>
      <c r="M4613" s="53"/>
      <c r="N4613" s="53"/>
      <c r="O4613" s="53"/>
    </row>
    <row r="4614">
      <c r="A4614" s="167" t="s">
        <v>600</v>
      </c>
      <c r="B4614" s="243" t="s">
        <v>438</v>
      </c>
      <c r="C4614" s="53"/>
      <c r="D4614" s="244" t="s">
        <v>439</v>
      </c>
      <c r="E4614" s="53"/>
      <c r="F4614" s="53"/>
      <c r="G4614" s="190" t="s">
        <v>18</v>
      </c>
      <c r="H4614" s="28">
        <v>1.0</v>
      </c>
      <c r="I4614" s="190" t="s">
        <v>4</v>
      </c>
      <c r="J4614" s="191"/>
      <c r="K4614" s="190" t="s">
        <v>4</v>
      </c>
      <c r="L4614" s="191"/>
      <c r="M4614" s="53"/>
      <c r="N4614" s="53"/>
      <c r="O4614" s="53"/>
    </row>
    <row r="4615">
      <c r="A4615" s="167" t="s">
        <v>600</v>
      </c>
      <c r="B4615" s="243" t="s">
        <v>438</v>
      </c>
      <c r="C4615" s="53"/>
      <c r="D4615" s="244" t="s">
        <v>439</v>
      </c>
      <c r="E4615" s="53"/>
      <c r="F4615" s="53"/>
      <c r="G4615" s="190" t="s">
        <v>19</v>
      </c>
      <c r="H4615" s="28">
        <v>1.0</v>
      </c>
      <c r="I4615" s="190" t="s">
        <v>4</v>
      </c>
      <c r="J4615" s="191"/>
      <c r="K4615" s="190" t="s">
        <v>4</v>
      </c>
      <c r="L4615" s="191"/>
      <c r="M4615" s="53"/>
      <c r="N4615" s="53"/>
      <c r="O4615" s="53"/>
    </row>
    <row r="4616">
      <c r="A4616" s="167" t="s">
        <v>600</v>
      </c>
      <c r="B4616" s="243" t="s">
        <v>438</v>
      </c>
      <c r="C4616" s="53"/>
      <c r="D4616" s="244" t="s">
        <v>439</v>
      </c>
      <c r="E4616" s="53"/>
      <c r="F4616" s="53"/>
      <c r="G4616" s="190" t="s">
        <v>20</v>
      </c>
      <c r="H4616" s="28">
        <v>1.0</v>
      </c>
      <c r="I4616" s="190" t="s">
        <v>4</v>
      </c>
      <c r="J4616" s="191"/>
      <c r="K4616" s="190" t="s">
        <v>4</v>
      </c>
      <c r="L4616" s="191"/>
      <c r="M4616" s="53"/>
      <c r="N4616" s="53"/>
      <c r="O4616" s="53"/>
    </row>
    <row r="4617">
      <c r="A4617" s="167" t="s">
        <v>600</v>
      </c>
      <c r="B4617" s="243" t="s">
        <v>438</v>
      </c>
      <c r="C4617" s="53"/>
      <c r="D4617" s="244" t="s">
        <v>439</v>
      </c>
      <c r="E4617" s="53"/>
      <c r="F4617" s="53"/>
      <c r="G4617" s="190" t="s">
        <v>21</v>
      </c>
      <c r="H4617" s="28">
        <v>1.0</v>
      </c>
      <c r="I4617" s="190" t="s">
        <v>7</v>
      </c>
      <c r="J4617" s="191"/>
      <c r="K4617" s="190" t="s">
        <v>7</v>
      </c>
      <c r="L4617" s="191"/>
      <c r="M4617" s="53"/>
      <c r="N4617" s="53"/>
      <c r="O4617" s="53"/>
    </row>
    <row r="4618">
      <c r="A4618" s="167" t="s">
        <v>600</v>
      </c>
      <c r="B4618" s="243" t="s">
        <v>438</v>
      </c>
      <c r="C4618" s="53"/>
      <c r="D4618" s="244" t="s">
        <v>439</v>
      </c>
      <c r="E4618" s="53"/>
      <c r="F4618" s="53"/>
      <c r="G4618" s="190" t="s">
        <v>13</v>
      </c>
      <c r="H4618" s="28">
        <v>1.0</v>
      </c>
      <c r="I4618" s="190" t="s">
        <v>7</v>
      </c>
      <c r="J4618" s="191"/>
      <c r="K4618" s="190" t="s">
        <v>7</v>
      </c>
      <c r="L4618" s="191"/>
      <c r="M4618" s="53"/>
      <c r="N4618" s="53"/>
      <c r="O4618" s="53"/>
    </row>
    <row r="4619">
      <c r="A4619" s="167" t="s">
        <v>600</v>
      </c>
      <c r="B4619" s="243" t="s">
        <v>438</v>
      </c>
      <c r="C4619" s="53"/>
      <c r="D4619" s="244" t="s">
        <v>439</v>
      </c>
      <c r="E4619" s="53"/>
      <c r="F4619" s="53"/>
      <c r="G4619" s="190" t="s">
        <v>14</v>
      </c>
      <c r="H4619" s="28">
        <v>1.0</v>
      </c>
      <c r="I4619" s="190" t="s">
        <v>7</v>
      </c>
      <c r="J4619" s="191"/>
      <c r="K4619" s="190" t="s">
        <v>7</v>
      </c>
      <c r="L4619" s="191"/>
      <c r="M4619" s="53"/>
      <c r="N4619" s="53"/>
      <c r="O4619" s="53"/>
    </row>
    <row r="4620">
      <c r="A4620" s="167" t="s">
        <v>600</v>
      </c>
      <c r="B4620" s="243" t="s">
        <v>438</v>
      </c>
      <c r="C4620" s="53"/>
      <c r="D4620" s="244" t="s">
        <v>439</v>
      </c>
      <c r="E4620" s="53"/>
      <c r="F4620" s="53"/>
      <c r="G4620" s="190" t="s">
        <v>15</v>
      </c>
      <c r="H4620" s="28">
        <v>1.0</v>
      </c>
      <c r="I4620" s="190" t="s">
        <v>7</v>
      </c>
      <c r="J4620" s="191">
        <v>2750.0</v>
      </c>
      <c r="K4620" s="190" t="s">
        <v>7</v>
      </c>
      <c r="L4620" s="191">
        <v>2750.0</v>
      </c>
      <c r="M4620" s="53"/>
      <c r="N4620" s="53"/>
      <c r="O4620" s="53"/>
    </row>
    <row r="4621">
      <c r="A4621" s="167" t="s">
        <v>600</v>
      </c>
      <c r="B4621" s="243" t="s">
        <v>438</v>
      </c>
      <c r="C4621" s="53"/>
      <c r="D4621" s="244" t="s">
        <v>439</v>
      </c>
      <c r="E4621" s="53"/>
      <c r="F4621" s="53"/>
      <c r="G4621" s="190" t="s">
        <v>16</v>
      </c>
      <c r="H4621" s="28">
        <v>1.0</v>
      </c>
      <c r="I4621" s="190" t="s">
        <v>7</v>
      </c>
      <c r="J4621" s="191">
        <v>8750.0</v>
      </c>
      <c r="K4621" s="190" t="s">
        <v>7</v>
      </c>
      <c r="L4621" s="191">
        <v>8750.0</v>
      </c>
      <c r="M4621" s="53"/>
      <c r="N4621" s="53"/>
      <c r="O4621" s="53"/>
    </row>
    <row r="4622">
      <c r="A4622" s="167" t="s">
        <v>600</v>
      </c>
      <c r="B4622" s="243" t="s">
        <v>438</v>
      </c>
      <c r="C4622" s="53"/>
      <c r="D4622" s="244" t="s">
        <v>439</v>
      </c>
      <c r="E4622" s="53"/>
      <c r="F4622" s="53"/>
      <c r="G4622" s="190" t="s">
        <v>17</v>
      </c>
      <c r="H4622" s="28">
        <v>1.0</v>
      </c>
      <c r="I4622" s="190" t="s">
        <v>7</v>
      </c>
      <c r="J4622" s="191">
        <v>1250.0</v>
      </c>
      <c r="K4622" s="190" t="s">
        <v>7</v>
      </c>
      <c r="L4622" s="191">
        <v>1250.0</v>
      </c>
      <c r="M4622" s="53"/>
      <c r="N4622" s="53"/>
      <c r="O4622" s="53"/>
    </row>
    <row r="4623">
      <c r="A4623" s="167" t="s">
        <v>600</v>
      </c>
      <c r="B4623" s="243" t="s">
        <v>438</v>
      </c>
      <c r="C4623" s="53"/>
      <c r="D4623" s="244" t="s">
        <v>439</v>
      </c>
      <c r="E4623" s="53"/>
      <c r="F4623" s="53"/>
      <c r="G4623" s="190" t="s">
        <v>18</v>
      </c>
      <c r="H4623" s="28">
        <v>1.0</v>
      </c>
      <c r="I4623" s="190" t="s">
        <v>7</v>
      </c>
      <c r="J4623" s="191">
        <v>0.0</v>
      </c>
      <c r="K4623" s="190" t="s">
        <v>7</v>
      </c>
      <c r="L4623" s="191">
        <v>0.0</v>
      </c>
      <c r="M4623" s="53"/>
      <c r="N4623" s="53"/>
      <c r="O4623" s="53"/>
    </row>
    <row r="4624">
      <c r="A4624" s="167" t="s">
        <v>600</v>
      </c>
      <c r="B4624" s="243" t="s">
        <v>438</v>
      </c>
      <c r="C4624" s="53"/>
      <c r="D4624" s="244" t="s">
        <v>439</v>
      </c>
      <c r="E4624" s="53"/>
      <c r="F4624" s="53"/>
      <c r="G4624" s="190" t="s">
        <v>19</v>
      </c>
      <c r="H4624" s="28">
        <v>1.0</v>
      </c>
      <c r="I4624" s="190" t="s">
        <v>7</v>
      </c>
      <c r="J4624" s="191"/>
      <c r="K4624" s="190" t="s">
        <v>7</v>
      </c>
      <c r="L4624" s="191"/>
      <c r="M4624" s="53"/>
      <c r="N4624" s="53"/>
      <c r="O4624" s="53"/>
    </row>
    <row r="4625">
      <c r="A4625" s="167" t="s">
        <v>600</v>
      </c>
      <c r="B4625" s="243" t="s">
        <v>438</v>
      </c>
      <c r="C4625" s="53"/>
      <c r="D4625" s="244" t="s">
        <v>439</v>
      </c>
      <c r="E4625" s="53"/>
      <c r="F4625" s="53"/>
      <c r="G4625" s="190" t="s">
        <v>20</v>
      </c>
      <c r="H4625" s="28">
        <v>1.0</v>
      </c>
      <c r="I4625" s="190" t="s">
        <v>7</v>
      </c>
      <c r="J4625" s="191"/>
      <c r="K4625" s="190" t="s">
        <v>7</v>
      </c>
      <c r="L4625" s="191"/>
      <c r="M4625" s="53"/>
      <c r="N4625" s="53"/>
      <c r="O4625" s="53"/>
    </row>
    <row r="4626">
      <c r="A4626" s="167" t="s">
        <v>600</v>
      </c>
      <c r="B4626" s="243" t="s">
        <v>440</v>
      </c>
      <c r="C4626" s="53"/>
      <c r="D4626" s="244" t="s">
        <v>439</v>
      </c>
      <c r="E4626" s="53"/>
      <c r="F4626" s="53"/>
      <c r="G4626" s="190" t="s">
        <v>21</v>
      </c>
      <c r="H4626" s="28">
        <v>1.0</v>
      </c>
      <c r="I4626" s="243" t="s">
        <v>4</v>
      </c>
      <c r="J4626" s="192">
        <v>160.0</v>
      </c>
      <c r="K4626" s="243" t="s">
        <v>4</v>
      </c>
      <c r="L4626" s="192">
        <v>160.0</v>
      </c>
      <c r="M4626" s="53"/>
      <c r="N4626" s="53"/>
      <c r="O4626" s="53"/>
    </row>
    <row r="4627">
      <c r="A4627" s="167" t="s">
        <v>600</v>
      </c>
      <c r="B4627" s="243" t="s">
        <v>440</v>
      </c>
      <c r="C4627" s="53"/>
      <c r="D4627" s="244" t="s">
        <v>439</v>
      </c>
      <c r="E4627" s="53"/>
      <c r="F4627" s="53"/>
      <c r="G4627" s="190" t="s">
        <v>13</v>
      </c>
      <c r="H4627" s="28">
        <v>1.0</v>
      </c>
      <c r="I4627" s="190" t="s">
        <v>4</v>
      </c>
      <c r="J4627" s="191"/>
      <c r="K4627" s="190" t="s">
        <v>4</v>
      </c>
      <c r="L4627" s="191"/>
      <c r="M4627" s="53"/>
      <c r="N4627" s="53"/>
      <c r="O4627" s="53"/>
    </row>
    <row r="4628">
      <c r="A4628" s="167" t="s">
        <v>600</v>
      </c>
      <c r="B4628" s="243" t="s">
        <v>440</v>
      </c>
      <c r="C4628" s="53"/>
      <c r="D4628" s="244" t="s">
        <v>439</v>
      </c>
      <c r="E4628" s="53"/>
      <c r="F4628" s="53"/>
      <c r="G4628" s="190" t="s">
        <v>14</v>
      </c>
      <c r="H4628" s="28">
        <v>1.0</v>
      </c>
      <c r="I4628" s="190" t="s">
        <v>4</v>
      </c>
      <c r="J4628" s="191"/>
      <c r="K4628" s="190" t="s">
        <v>4</v>
      </c>
      <c r="L4628" s="191"/>
      <c r="M4628" s="53"/>
      <c r="N4628" s="53"/>
      <c r="O4628" s="53"/>
    </row>
    <row r="4629">
      <c r="A4629" s="167" t="s">
        <v>600</v>
      </c>
      <c r="B4629" s="243" t="s">
        <v>440</v>
      </c>
      <c r="C4629" s="53"/>
      <c r="D4629" s="244" t="s">
        <v>439</v>
      </c>
      <c r="E4629" s="53"/>
      <c r="F4629" s="53"/>
      <c r="G4629" s="190" t="s">
        <v>15</v>
      </c>
      <c r="H4629" s="28">
        <v>1.0</v>
      </c>
      <c r="I4629" s="190" t="s">
        <v>4</v>
      </c>
      <c r="J4629" s="191"/>
      <c r="K4629" s="190" t="s">
        <v>4</v>
      </c>
      <c r="L4629" s="191"/>
      <c r="M4629" s="53"/>
      <c r="N4629" s="53"/>
      <c r="O4629" s="53"/>
    </row>
    <row r="4630">
      <c r="A4630" s="167" t="s">
        <v>600</v>
      </c>
      <c r="B4630" s="243" t="s">
        <v>440</v>
      </c>
      <c r="C4630" s="53"/>
      <c r="D4630" s="244" t="s">
        <v>439</v>
      </c>
      <c r="E4630" s="53"/>
      <c r="F4630" s="53"/>
      <c r="G4630" s="190" t="s">
        <v>16</v>
      </c>
      <c r="H4630" s="28">
        <v>1.0</v>
      </c>
      <c r="I4630" s="190" t="s">
        <v>4</v>
      </c>
      <c r="J4630" s="191"/>
      <c r="K4630" s="190" t="s">
        <v>4</v>
      </c>
      <c r="L4630" s="191"/>
      <c r="M4630" s="53"/>
      <c r="N4630" s="53"/>
      <c r="O4630" s="53"/>
    </row>
    <row r="4631">
      <c r="A4631" s="167" t="s">
        <v>600</v>
      </c>
      <c r="B4631" s="243" t="s">
        <v>440</v>
      </c>
      <c r="C4631" s="53"/>
      <c r="D4631" s="244" t="s">
        <v>439</v>
      </c>
      <c r="E4631" s="53"/>
      <c r="F4631" s="53"/>
      <c r="G4631" s="190" t="s">
        <v>17</v>
      </c>
      <c r="H4631" s="28">
        <v>1.0</v>
      </c>
      <c r="I4631" s="190" t="s">
        <v>4</v>
      </c>
      <c r="J4631" s="191"/>
      <c r="K4631" s="190" t="s">
        <v>4</v>
      </c>
      <c r="L4631" s="191"/>
      <c r="M4631" s="53"/>
      <c r="N4631" s="53"/>
      <c r="O4631" s="53"/>
    </row>
    <row r="4632">
      <c r="A4632" s="167" t="s">
        <v>600</v>
      </c>
      <c r="B4632" s="243" t="s">
        <v>440</v>
      </c>
      <c r="C4632" s="53"/>
      <c r="D4632" s="244" t="s">
        <v>439</v>
      </c>
      <c r="E4632" s="53"/>
      <c r="F4632" s="53"/>
      <c r="G4632" s="190" t="s">
        <v>18</v>
      </c>
      <c r="H4632" s="28">
        <v>1.0</v>
      </c>
      <c r="I4632" s="190" t="s">
        <v>4</v>
      </c>
      <c r="J4632" s="191"/>
      <c r="K4632" s="190" t="s">
        <v>4</v>
      </c>
      <c r="L4632" s="191"/>
      <c r="M4632" s="53"/>
      <c r="N4632" s="53"/>
      <c r="O4632" s="53"/>
    </row>
    <row r="4633">
      <c r="A4633" s="167" t="s">
        <v>600</v>
      </c>
      <c r="B4633" s="243" t="s">
        <v>440</v>
      </c>
      <c r="C4633" s="53"/>
      <c r="D4633" s="244" t="s">
        <v>439</v>
      </c>
      <c r="E4633" s="53"/>
      <c r="F4633" s="53"/>
      <c r="G4633" s="190" t="s">
        <v>19</v>
      </c>
      <c r="H4633" s="28">
        <v>1.0</v>
      </c>
      <c r="I4633" s="190" t="s">
        <v>4</v>
      </c>
      <c r="J4633" s="191"/>
      <c r="K4633" s="190" t="s">
        <v>4</v>
      </c>
      <c r="L4633" s="191"/>
      <c r="M4633" s="53"/>
      <c r="N4633" s="53"/>
      <c r="O4633" s="53"/>
    </row>
    <row r="4634">
      <c r="A4634" s="167" t="s">
        <v>600</v>
      </c>
      <c r="B4634" s="243" t="s">
        <v>440</v>
      </c>
      <c r="C4634" s="53"/>
      <c r="D4634" s="244" t="s">
        <v>439</v>
      </c>
      <c r="E4634" s="53"/>
      <c r="F4634" s="53"/>
      <c r="G4634" s="190" t="s">
        <v>20</v>
      </c>
      <c r="H4634" s="28">
        <v>1.0</v>
      </c>
      <c r="I4634" s="190" t="s">
        <v>4</v>
      </c>
      <c r="J4634" s="191"/>
      <c r="K4634" s="190" t="s">
        <v>4</v>
      </c>
      <c r="L4634" s="191"/>
      <c r="M4634" s="53"/>
      <c r="N4634" s="53"/>
      <c r="O4634" s="53"/>
    </row>
    <row r="4635">
      <c r="A4635" s="167" t="s">
        <v>600</v>
      </c>
      <c r="B4635" s="243" t="s">
        <v>440</v>
      </c>
      <c r="C4635" s="53"/>
      <c r="D4635" s="244" t="s">
        <v>439</v>
      </c>
      <c r="E4635" s="53"/>
      <c r="F4635" s="53"/>
      <c r="G4635" s="190" t="s">
        <v>21</v>
      </c>
      <c r="H4635" s="28">
        <v>1.0</v>
      </c>
      <c r="I4635" s="190" t="s">
        <v>7</v>
      </c>
      <c r="J4635" s="191">
        <v>0.0</v>
      </c>
      <c r="K4635" s="190" t="s">
        <v>7</v>
      </c>
      <c r="L4635" s="191">
        <v>0.0</v>
      </c>
      <c r="M4635" s="53"/>
      <c r="N4635" s="53"/>
      <c r="O4635" s="53"/>
    </row>
    <row r="4636">
      <c r="A4636" s="167" t="s">
        <v>600</v>
      </c>
      <c r="B4636" s="243" t="s">
        <v>440</v>
      </c>
      <c r="C4636" s="53"/>
      <c r="D4636" s="244" t="s">
        <v>439</v>
      </c>
      <c r="E4636" s="53"/>
      <c r="F4636" s="53"/>
      <c r="G4636" s="190" t="s">
        <v>13</v>
      </c>
      <c r="H4636" s="28">
        <v>1.0</v>
      </c>
      <c r="I4636" s="190" t="s">
        <v>7</v>
      </c>
      <c r="J4636" s="191"/>
      <c r="K4636" s="190" t="s">
        <v>7</v>
      </c>
      <c r="L4636" s="191"/>
      <c r="M4636" s="53"/>
      <c r="N4636" s="53"/>
      <c r="O4636" s="53"/>
    </row>
    <row r="4637">
      <c r="A4637" s="167" t="s">
        <v>600</v>
      </c>
      <c r="B4637" s="243" t="s">
        <v>440</v>
      </c>
      <c r="C4637" s="53"/>
      <c r="D4637" s="244" t="s">
        <v>439</v>
      </c>
      <c r="E4637" s="53"/>
      <c r="F4637" s="53"/>
      <c r="G4637" s="190" t="s">
        <v>14</v>
      </c>
      <c r="H4637" s="28">
        <v>1.0</v>
      </c>
      <c r="I4637" s="190" t="s">
        <v>7</v>
      </c>
      <c r="J4637" s="191"/>
      <c r="K4637" s="190" t="s">
        <v>7</v>
      </c>
      <c r="L4637" s="191"/>
      <c r="M4637" s="53"/>
      <c r="N4637" s="53"/>
      <c r="O4637" s="53"/>
    </row>
    <row r="4638">
      <c r="A4638" s="167" t="s">
        <v>600</v>
      </c>
      <c r="B4638" s="243" t="s">
        <v>440</v>
      </c>
      <c r="C4638" s="53"/>
      <c r="D4638" s="244" t="s">
        <v>439</v>
      </c>
      <c r="E4638" s="53"/>
      <c r="F4638" s="53"/>
      <c r="G4638" s="190" t="s">
        <v>15</v>
      </c>
      <c r="H4638" s="28">
        <v>1.0</v>
      </c>
      <c r="I4638" s="190" t="s">
        <v>7</v>
      </c>
      <c r="J4638" s="191">
        <v>70.0</v>
      </c>
      <c r="K4638" s="190" t="s">
        <v>7</v>
      </c>
      <c r="L4638" s="191">
        <v>70.0</v>
      </c>
      <c r="M4638" s="53"/>
      <c r="N4638" s="53"/>
      <c r="O4638" s="53"/>
    </row>
    <row r="4639">
      <c r="A4639" s="167" t="s">
        <v>600</v>
      </c>
      <c r="B4639" s="243" t="s">
        <v>440</v>
      </c>
      <c r="C4639" s="53"/>
      <c r="D4639" s="244" t="s">
        <v>439</v>
      </c>
      <c r="E4639" s="53"/>
      <c r="F4639" s="53"/>
      <c r="G4639" s="190" t="s">
        <v>16</v>
      </c>
      <c r="H4639" s="28">
        <v>1.0</v>
      </c>
      <c r="I4639" s="190" t="s">
        <v>7</v>
      </c>
      <c r="J4639" s="191">
        <v>0.0</v>
      </c>
      <c r="K4639" s="190" t="s">
        <v>7</v>
      </c>
      <c r="L4639" s="191">
        <v>0.0</v>
      </c>
      <c r="M4639" s="53"/>
      <c r="N4639" s="53"/>
      <c r="O4639" s="53"/>
    </row>
    <row r="4640">
      <c r="A4640" s="167" t="s">
        <v>600</v>
      </c>
      <c r="B4640" s="243" t="s">
        <v>440</v>
      </c>
      <c r="C4640" s="53"/>
      <c r="D4640" s="244" t="s">
        <v>439</v>
      </c>
      <c r="E4640" s="53"/>
      <c r="F4640" s="53"/>
      <c r="G4640" s="190" t="s">
        <v>17</v>
      </c>
      <c r="H4640" s="28">
        <v>1.0</v>
      </c>
      <c r="I4640" s="190" t="s">
        <v>7</v>
      </c>
      <c r="J4640" s="191">
        <v>100.0</v>
      </c>
      <c r="K4640" s="190" t="s">
        <v>7</v>
      </c>
      <c r="L4640" s="191">
        <v>100.0</v>
      </c>
      <c r="M4640" s="53"/>
      <c r="N4640" s="53"/>
      <c r="O4640" s="53"/>
    </row>
    <row r="4641">
      <c r="A4641" s="167" t="s">
        <v>600</v>
      </c>
      <c r="B4641" s="243" t="s">
        <v>440</v>
      </c>
      <c r="C4641" s="53"/>
      <c r="D4641" s="244" t="s">
        <v>439</v>
      </c>
      <c r="E4641" s="53"/>
      <c r="F4641" s="53"/>
      <c r="G4641" s="190" t="s">
        <v>18</v>
      </c>
      <c r="H4641" s="28">
        <v>1.0</v>
      </c>
      <c r="I4641" s="190" t="s">
        <v>7</v>
      </c>
      <c r="J4641" s="191"/>
      <c r="K4641" s="190" t="s">
        <v>7</v>
      </c>
      <c r="L4641" s="191"/>
      <c r="M4641" s="53"/>
      <c r="N4641" s="53"/>
      <c r="O4641" s="53"/>
    </row>
    <row r="4642">
      <c r="A4642" s="167" t="s">
        <v>600</v>
      </c>
      <c r="B4642" s="243" t="s">
        <v>440</v>
      </c>
      <c r="C4642" s="53"/>
      <c r="D4642" s="244" t="s">
        <v>439</v>
      </c>
      <c r="E4642" s="53"/>
      <c r="F4642" s="53"/>
      <c r="G4642" s="190" t="s">
        <v>19</v>
      </c>
      <c r="H4642" s="28">
        <v>1.0</v>
      </c>
      <c r="I4642" s="190" t="s">
        <v>7</v>
      </c>
      <c r="J4642" s="191"/>
      <c r="K4642" s="190" t="s">
        <v>7</v>
      </c>
      <c r="L4642" s="191"/>
      <c r="M4642" s="53"/>
      <c r="N4642" s="53"/>
      <c r="O4642" s="53"/>
    </row>
    <row r="4643">
      <c r="A4643" s="167" t="s">
        <v>600</v>
      </c>
      <c r="B4643" s="243" t="s">
        <v>440</v>
      </c>
      <c r="C4643" s="53"/>
      <c r="D4643" s="244" t="s">
        <v>439</v>
      </c>
      <c r="E4643" s="53"/>
      <c r="F4643" s="53"/>
      <c r="G4643" s="190" t="s">
        <v>20</v>
      </c>
      <c r="H4643" s="28">
        <v>1.0</v>
      </c>
      <c r="I4643" s="190" t="s">
        <v>7</v>
      </c>
      <c r="J4643" s="191"/>
      <c r="K4643" s="190" t="s">
        <v>7</v>
      </c>
      <c r="L4643" s="191"/>
      <c r="M4643" s="53"/>
      <c r="N4643" s="53"/>
      <c r="O4643" s="53"/>
    </row>
    <row r="4644">
      <c r="A4644" s="167" t="s">
        <v>600</v>
      </c>
      <c r="B4644" s="243" t="s">
        <v>441</v>
      </c>
      <c r="C4644" s="53"/>
      <c r="D4644" s="244" t="s">
        <v>439</v>
      </c>
      <c r="E4644" s="53"/>
      <c r="F4644" s="53"/>
      <c r="G4644" s="190" t="s">
        <v>21</v>
      </c>
      <c r="H4644" s="28">
        <v>1.0</v>
      </c>
      <c r="I4644" s="243" t="s">
        <v>4</v>
      </c>
      <c r="J4644" s="192">
        <v>24.0</v>
      </c>
      <c r="K4644" s="243" t="s">
        <v>4</v>
      </c>
      <c r="L4644" s="192">
        <v>24.0</v>
      </c>
      <c r="M4644" s="53"/>
      <c r="N4644" s="53"/>
      <c r="O4644" s="53"/>
    </row>
    <row r="4645">
      <c r="A4645" s="167" t="s">
        <v>600</v>
      </c>
      <c r="B4645" s="243" t="s">
        <v>441</v>
      </c>
      <c r="C4645" s="53"/>
      <c r="D4645" s="244" t="s">
        <v>439</v>
      </c>
      <c r="E4645" s="53"/>
      <c r="F4645" s="53"/>
      <c r="G4645" s="190" t="s">
        <v>13</v>
      </c>
      <c r="H4645" s="28">
        <v>1.0</v>
      </c>
      <c r="I4645" s="190" t="s">
        <v>4</v>
      </c>
      <c r="J4645" s="191"/>
      <c r="K4645" s="190" t="s">
        <v>4</v>
      </c>
      <c r="L4645" s="191"/>
      <c r="M4645" s="53"/>
      <c r="N4645" s="53"/>
      <c r="O4645" s="53"/>
    </row>
    <row r="4646">
      <c r="A4646" s="167" t="s">
        <v>600</v>
      </c>
      <c r="B4646" s="243" t="s">
        <v>441</v>
      </c>
      <c r="C4646" s="53"/>
      <c r="D4646" s="244" t="s">
        <v>439</v>
      </c>
      <c r="E4646" s="53"/>
      <c r="F4646" s="53"/>
      <c r="G4646" s="190" t="s">
        <v>14</v>
      </c>
      <c r="H4646" s="28">
        <v>1.0</v>
      </c>
      <c r="I4646" s="190" t="s">
        <v>4</v>
      </c>
      <c r="J4646" s="191"/>
      <c r="K4646" s="190" t="s">
        <v>4</v>
      </c>
      <c r="L4646" s="191"/>
      <c r="M4646" s="53"/>
      <c r="N4646" s="53"/>
      <c r="O4646" s="53"/>
    </row>
    <row r="4647">
      <c r="A4647" s="167" t="s">
        <v>600</v>
      </c>
      <c r="B4647" s="243" t="s">
        <v>441</v>
      </c>
      <c r="C4647" s="53"/>
      <c r="D4647" s="244" t="s">
        <v>439</v>
      </c>
      <c r="E4647" s="53"/>
      <c r="F4647" s="53"/>
      <c r="G4647" s="190" t="s">
        <v>15</v>
      </c>
      <c r="H4647" s="28">
        <v>1.0</v>
      </c>
      <c r="I4647" s="190" t="s">
        <v>4</v>
      </c>
      <c r="J4647" s="191"/>
      <c r="K4647" s="190" t="s">
        <v>4</v>
      </c>
      <c r="L4647" s="191"/>
      <c r="M4647" s="53"/>
      <c r="N4647" s="53"/>
      <c r="O4647" s="53"/>
    </row>
    <row r="4648">
      <c r="A4648" s="167" t="s">
        <v>600</v>
      </c>
      <c r="B4648" s="243" t="s">
        <v>441</v>
      </c>
      <c r="C4648" s="53"/>
      <c r="D4648" s="244" t="s">
        <v>439</v>
      </c>
      <c r="E4648" s="53"/>
      <c r="F4648" s="53"/>
      <c r="G4648" s="190" t="s">
        <v>16</v>
      </c>
      <c r="H4648" s="28">
        <v>1.0</v>
      </c>
      <c r="I4648" s="190" t="s">
        <v>4</v>
      </c>
      <c r="J4648" s="191"/>
      <c r="K4648" s="190" t="s">
        <v>4</v>
      </c>
      <c r="L4648" s="191"/>
      <c r="M4648" s="53"/>
      <c r="N4648" s="53"/>
      <c r="O4648" s="53"/>
    </row>
    <row r="4649">
      <c r="A4649" s="167" t="s">
        <v>600</v>
      </c>
      <c r="B4649" s="243" t="s">
        <v>441</v>
      </c>
      <c r="C4649" s="53"/>
      <c r="D4649" s="244" t="s">
        <v>439</v>
      </c>
      <c r="E4649" s="53"/>
      <c r="F4649" s="53"/>
      <c r="G4649" s="190" t="s">
        <v>17</v>
      </c>
      <c r="H4649" s="28">
        <v>1.0</v>
      </c>
      <c r="I4649" s="190" t="s">
        <v>4</v>
      </c>
      <c r="J4649" s="191"/>
      <c r="K4649" s="190" t="s">
        <v>4</v>
      </c>
      <c r="L4649" s="191"/>
      <c r="M4649" s="53"/>
      <c r="N4649" s="53"/>
      <c r="O4649" s="53"/>
    </row>
    <row r="4650">
      <c r="A4650" s="167" t="s">
        <v>600</v>
      </c>
      <c r="B4650" s="243" t="s">
        <v>441</v>
      </c>
      <c r="C4650" s="53"/>
      <c r="D4650" s="244" t="s">
        <v>439</v>
      </c>
      <c r="E4650" s="53"/>
      <c r="F4650" s="53"/>
      <c r="G4650" s="190" t="s">
        <v>18</v>
      </c>
      <c r="H4650" s="28">
        <v>1.0</v>
      </c>
      <c r="I4650" s="190" t="s">
        <v>4</v>
      </c>
      <c r="J4650" s="191"/>
      <c r="K4650" s="190" t="s">
        <v>4</v>
      </c>
      <c r="L4650" s="191"/>
      <c r="M4650" s="53"/>
      <c r="N4650" s="53"/>
      <c r="O4650" s="53"/>
    </row>
    <row r="4651">
      <c r="A4651" s="167" t="s">
        <v>600</v>
      </c>
      <c r="B4651" s="243" t="s">
        <v>441</v>
      </c>
      <c r="C4651" s="53"/>
      <c r="D4651" s="244" t="s">
        <v>439</v>
      </c>
      <c r="E4651" s="53"/>
      <c r="F4651" s="53"/>
      <c r="G4651" s="190" t="s">
        <v>19</v>
      </c>
      <c r="H4651" s="28">
        <v>1.0</v>
      </c>
      <c r="I4651" s="190" t="s">
        <v>4</v>
      </c>
      <c r="J4651" s="191"/>
      <c r="K4651" s="190" t="s">
        <v>4</v>
      </c>
      <c r="L4651" s="191"/>
      <c r="M4651" s="53"/>
      <c r="N4651" s="53"/>
      <c r="O4651" s="53"/>
    </row>
    <row r="4652">
      <c r="A4652" s="167" t="s">
        <v>600</v>
      </c>
      <c r="B4652" s="243" t="s">
        <v>441</v>
      </c>
      <c r="C4652" s="53"/>
      <c r="D4652" s="244" t="s">
        <v>439</v>
      </c>
      <c r="E4652" s="53"/>
      <c r="F4652" s="53"/>
      <c r="G4652" s="190" t="s">
        <v>20</v>
      </c>
      <c r="H4652" s="28">
        <v>1.0</v>
      </c>
      <c r="I4652" s="190" t="s">
        <v>4</v>
      </c>
      <c r="J4652" s="191"/>
      <c r="K4652" s="190" t="s">
        <v>4</v>
      </c>
      <c r="L4652" s="191"/>
      <c r="M4652" s="53"/>
      <c r="N4652" s="53"/>
      <c r="O4652" s="53"/>
    </row>
    <row r="4653">
      <c r="A4653" s="167" t="s">
        <v>600</v>
      </c>
      <c r="B4653" s="243" t="s">
        <v>441</v>
      </c>
      <c r="C4653" s="53"/>
      <c r="D4653" s="244" t="s">
        <v>439</v>
      </c>
      <c r="E4653" s="53"/>
      <c r="F4653" s="53"/>
      <c r="G4653" s="190" t="s">
        <v>21</v>
      </c>
      <c r="H4653" s="28">
        <v>1.0</v>
      </c>
      <c r="I4653" s="190" t="s">
        <v>7</v>
      </c>
      <c r="J4653" s="191"/>
      <c r="K4653" s="190" t="s">
        <v>7</v>
      </c>
      <c r="L4653" s="191"/>
      <c r="M4653" s="53"/>
      <c r="N4653" s="53"/>
      <c r="O4653" s="53"/>
    </row>
    <row r="4654">
      <c r="A4654" s="167" t="s">
        <v>600</v>
      </c>
      <c r="B4654" s="243" t="s">
        <v>441</v>
      </c>
      <c r="C4654" s="53"/>
      <c r="D4654" s="244" t="s">
        <v>439</v>
      </c>
      <c r="E4654" s="53"/>
      <c r="F4654" s="53"/>
      <c r="G4654" s="190" t="s">
        <v>13</v>
      </c>
      <c r="H4654" s="28">
        <v>1.0</v>
      </c>
      <c r="I4654" s="190" t="s">
        <v>7</v>
      </c>
      <c r="J4654" s="191"/>
      <c r="K4654" s="190" t="s">
        <v>7</v>
      </c>
      <c r="L4654" s="191"/>
      <c r="M4654" s="53"/>
      <c r="N4654" s="53"/>
      <c r="O4654" s="53"/>
    </row>
    <row r="4655">
      <c r="A4655" s="167" t="s">
        <v>600</v>
      </c>
      <c r="B4655" s="243" t="s">
        <v>441</v>
      </c>
      <c r="C4655" s="53"/>
      <c r="D4655" s="244" t="s">
        <v>439</v>
      </c>
      <c r="E4655" s="53"/>
      <c r="F4655" s="53"/>
      <c r="G4655" s="190" t="s">
        <v>14</v>
      </c>
      <c r="H4655" s="28">
        <v>1.0</v>
      </c>
      <c r="I4655" s="190" t="s">
        <v>7</v>
      </c>
      <c r="J4655" s="191"/>
      <c r="K4655" s="190" t="s">
        <v>7</v>
      </c>
      <c r="L4655" s="191"/>
      <c r="M4655" s="53"/>
      <c r="N4655" s="53"/>
      <c r="O4655" s="53"/>
    </row>
    <row r="4656">
      <c r="A4656" s="167" t="s">
        <v>600</v>
      </c>
      <c r="B4656" s="243" t="s">
        <v>441</v>
      </c>
      <c r="C4656" s="53"/>
      <c r="D4656" s="244" t="s">
        <v>439</v>
      </c>
      <c r="E4656" s="53"/>
      <c r="F4656" s="53"/>
      <c r="G4656" s="190" t="s">
        <v>15</v>
      </c>
      <c r="H4656" s="28">
        <v>1.0</v>
      </c>
      <c r="I4656" s="190" t="s">
        <v>7</v>
      </c>
      <c r="J4656" s="191">
        <v>0.0</v>
      </c>
      <c r="K4656" s="190" t="s">
        <v>7</v>
      </c>
      <c r="L4656" s="191">
        <v>0.0</v>
      </c>
      <c r="M4656" s="53"/>
      <c r="N4656" s="53"/>
      <c r="O4656" s="53"/>
    </row>
    <row r="4657">
      <c r="A4657" s="167" t="s">
        <v>600</v>
      </c>
      <c r="B4657" s="243" t="s">
        <v>441</v>
      </c>
      <c r="C4657" s="53"/>
      <c r="D4657" s="244" t="s">
        <v>439</v>
      </c>
      <c r="E4657" s="53"/>
      <c r="F4657" s="53"/>
      <c r="G4657" s="190" t="s">
        <v>16</v>
      </c>
      <c r="H4657" s="28">
        <v>1.0</v>
      </c>
      <c r="I4657" s="190" t="s">
        <v>7</v>
      </c>
      <c r="J4657" s="191">
        <v>100.0</v>
      </c>
      <c r="K4657" s="190" t="s">
        <v>7</v>
      </c>
      <c r="L4657" s="191">
        <v>100.0</v>
      </c>
      <c r="M4657" s="53"/>
      <c r="N4657" s="53"/>
      <c r="O4657" s="53"/>
    </row>
    <row r="4658">
      <c r="A4658" s="167" t="s">
        <v>600</v>
      </c>
      <c r="B4658" s="243" t="s">
        <v>441</v>
      </c>
      <c r="C4658" s="53"/>
      <c r="D4658" s="244" t="s">
        <v>439</v>
      </c>
      <c r="E4658" s="53"/>
      <c r="F4658" s="53"/>
      <c r="G4658" s="190" t="s">
        <v>17</v>
      </c>
      <c r="H4658" s="28">
        <v>1.0</v>
      </c>
      <c r="I4658" s="190" t="s">
        <v>7</v>
      </c>
      <c r="J4658" s="191">
        <v>0.0</v>
      </c>
      <c r="K4658" s="190" t="s">
        <v>7</v>
      </c>
      <c r="L4658" s="191">
        <v>0.0</v>
      </c>
      <c r="M4658" s="53"/>
      <c r="N4658" s="53"/>
      <c r="O4658" s="53"/>
    </row>
    <row r="4659">
      <c r="A4659" s="167" t="s">
        <v>600</v>
      </c>
      <c r="B4659" s="243" t="s">
        <v>441</v>
      </c>
      <c r="C4659" s="53"/>
      <c r="D4659" s="244" t="s">
        <v>439</v>
      </c>
      <c r="E4659" s="53"/>
      <c r="F4659" s="53"/>
      <c r="G4659" s="190" t="s">
        <v>18</v>
      </c>
      <c r="H4659" s="28">
        <v>1.0</v>
      </c>
      <c r="I4659" s="190" t="s">
        <v>7</v>
      </c>
      <c r="J4659" s="191">
        <v>0.0</v>
      </c>
      <c r="K4659" s="190" t="s">
        <v>7</v>
      </c>
      <c r="L4659" s="191">
        <v>0.0</v>
      </c>
      <c r="M4659" s="53"/>
      <c r="N4659" s="53"/>
      <c r="O4659" s="53"/>
    </row>
    <row r="4660">
      <c r="A4660" s="167" t="s">
        <v>600</v>
      </c>
      <c r="B4660" s="243" t="s">
        <v>441</v>
      </c>
      <c r="C4660" s="53"/>
      <c r="D4660" s="244" t="s">
        <v>439</v>
      </c>
      <c r="E4660" s="53"/>
      <c r="F4660" s="53"/>
      <c r="G4660" s="190" t="s">
        <v>19</v>
      </c>
      <c r="H4660" s="28">
        <v>1.0</v>
      </c>
      <c r="I4660" s="190" t="s">
        <v>7</v>
      </c>
      <c r="J4660" s="191"/>
      <c r="K4660" s="190" t="s">
        <v>7</v>
      </c>
      <c r="L4660" s="191"/>
      <c r="M4660" s="53"/>
      <c r="N4660" s="53"/>
      <c r="O4660" s="53"/>
    </row>
    <row r="4661">
      <c r="A4661" s="167" t="s">
        <v>600</v>
      </c>
      <c r="B4661" s="243" t="s">
        <v>441</v>
      </c>
      <c r="C4661" s="53"/>
      <c r="D4661" s="244" t="s">
        <v>439</v>
      </c>
      <c r="E4661" s="53"/>
      <c r="F4661" s="53"/>
      <c r="G4661" s="190" t="s">
        <v>20</v>
      </c>
      <c r="H4661" s="28">
        <v>1.0</v>
      </c>
      <c r="I4661" s="190" t="s">
        <v>7</v>
      </c>
      <c r="J4661" s="191"/>
      <c r="K4661" s="190" t="s">
        <v>7</v>
      </c>
      <c r="L4661" s="191"/>
      <c r="M4661" s="53"/>
      <c r="N4661" s="53"/>
      <c r="O4661" s="53"/>
    </row>
    <row r="4662">
      <c r="A4662" s="167" t="s">
        <v>600</v>
      </c>
      <c r="B4662" s="243" t="s">
        <v>442</v>
      </c>
      <c r="C4662" s="53"/>
      <c r="D4662" s="244" t="s">
        <v>439</v>
      </c>
      <c r="E4662" s="53"/>
      <c r="F4662" s="53"/>
      <c r="G4662" s="190" t="s">
        <v>21</v>
      </c>
      <c r="H4662" s="28">
        <v>1.0</v>
      </c>
      <c r="I4662" s="243" t="s">
        <v>4</v>
      </c>
      <c r="J4662" s="192">
        <v>40.0</v>
      </c>
      <c r="K4662" s="243" t="s">
        <v>4</v>
      </c>
      <c r="L4662" s="192">
        <v>40.0</v>
      </c>
      <c r="M4662" s="53"/>
      <c r="N4662" s="53"/>
      <c r="O4662" s="53"/>
    </row>
    <row r="4663">
      <c r="A4663" s="167" t="s">
        <v>600</v>
      </c>
      <c r="B4663" s="243" t="s">
        <v>442</v>
      </c>
      <c r="C4663" s="53"/>
      <c r="D4663" s="244" t="s">
        <v>439</v>
      </c>
      <c r="E4663" s="53"/>
      <c r="F4663" s="53"/>
      <c r="G4663" s="190" t="s">
        <v>13</v>
      </c>
      <c r="H4663" s="28">
        <v>1.0</v>
      </c>
      <c r="I4663" s="190" t="s">
        <v>4</v>
      </c>
      <c r="J4663" s="191"/>
      <c r="K4663" s="190" t="s">
        <v>4</v>
      </c>
      <c r="L4663" s="191"/>
      <c r="M4663" s="53"/>
      <c r="N4663" s="53"/>
      <c r="O4663" s="53"/>
    </row>
    <row r="4664">
      <c r="A4664" s="167" t="s">
        <v>600</v>
      </c>
      <c r="B4664" s="243" t="s">
        <v>442</v>
      </c>
      <c r="C4664" s="53"/>
      <c r="D4664" s="244" t="s">
        <v>439</v>
      </c>
      <c r="E4664" s="53"/>
      <c r="F4664" s="53"/>
      <c r="G4664" s="190" t="s">
        <v>14</v>
      </c>
      <c r="H4664" s="28">
        <v>1.0</v>
      </c>
      <c r="I4664" s="190" t="s">
        <v>4</v>
      </c>
      <c r="J4664" s="191"/>
      <c r="K4664" s="190" t="s">
        <v>4</v>
      </c>
      <c r="L4664" s="191"/>
      <c r="M4664" s="53"/>
      <c r="N4664" s="53"/>
      <c r="O4664" s="53"/>
    </row>
    <row r="4665">
      <c r="A4665" s="167" t="s">
        <v>600</v>
      </c>
      <c r="B4665" s="243" t="s">
        <v>442</v>
      </c>
      <c r="C4665" s="53"/>
      <c r="D4665" s="244" t="s">
        <v>439</v>
      </c>
      <c r="E4665" s="53"/>
      <c r="F4665" s="53"/>
      <c r="G4665" s="190" t="s">
        <v>15</v>
      </c>
      <c r="H4665" s="28">
        <v>1.0</v>
      </c>
      <c r="I4665" s="190" t="s">
        <v>4</v>
      </c>
      <c r="J4665" s="191"/>
      <c r="K4665" s="190" t="s">
        <v>4</v>
      </c>
      <c r="L4665" s="191"/>
      <c r="M4665" s="53"/>
      <c r="N4665" s="53"/>
      <c r="O4665" s="53"/>
    </row>
    <row r="4666">
      <c r="A4666" s="167" t="s">
        <v>600</v>
      </c>
      <c r="B4666" s="243" t="s">
        <v>442</v>
      </c>
      <c r="C4666" s="53"/>
      <c r="D4666" s="244" t="s">
        <v>439</v>
      </c>
      <c r="E4666" s="53"/>
      <c r="F4666" s="53"/>
      <c r="G4666" s="190" t="s">
        <v>16</v>
      </c>
      <c r="H4666" s="28">
        <v>1.0</v>
      </c>
      <c r="I4666" s="190" t="s">
        <v>4</v>
      </c>
      <c r="J4666" s="191"/>
      <c r="K4666" s="190" t="s">
        <v>4</v>
      </c>
      <c r="L4666" s="191"/>
      <c r="M4666" s="53"/>
      <c r="N4666" s="53"/>
      <c r="O4666" s="53"/>
    </row>
    <row r="4667">
      <c r="A4667" s="167" t="s">
        <v>600</v>
      </c>
      <c r="B4667" s="243" t="s">
        <v>442</v>
      </c>
      <c r="C4667" s="53"/>
      <c r="D4667" s="244" t="s">
        <v>439</v>
      </c>
      <c r="E4667" s="53"/>
      <c r="F4667" s="53"/>
      <c r="G4667" s="190" t="s">
        <v>17</v>
      </c>
      <c r="H4667" s="28">
        <v>1.0</v>
      </c>
      <c r="I4667" s="190" t="s">
        <v>4</v>
      </c>
      <c r="J4667" s="191"/>
      <c r="K4667" s="190" t="s">
        <v>4</v>
      </c>
      <c r="L4667" s="191"/>
      <c r="M4667" s="53"/>
      <c r="N4667" s="53"/>
      <c r="O4667" s="53"/>
    </row>
    <row r="4668">
      <c r="A4668" s="167" t="s">
        <v>600</v>
      </c>
      <c r="B4668" s="243" t="s">
        <v>442</v>
      </c>
      <c r="C4668" s="53"/>
      <c r="D4668" s="244" t="s">
        <v>439</v>
      </c>
      <c r="E4668" s="53"/>
      <c r="F4668" s="53"/>
      <c r="G4668" s="190" t="s">
        <v>18</v>
      </c>
      <c r="H4668" s="28">
        <v>1.0</v>
      </c>
      <c r="I4668" s="190" t="s">
        <v>4</v>
      </c>
      <c r="J4668" s="191"/>
      <c r="K4668" s="190" t="s">
        <v>4</v>
      </c>
      <c r="L4668" s="191"/>
      <c r="M4668" s="53"/>
      <c r="N4668" s="53"/>
      <c r="O4668" s="53"/>
    </row>
    <row r="4669">
      <c r="A4669" s="167" t="s">
        <v>600</v>
      </c>
      <c r="B4669" s="243" t="s">
        <v>442</v>
      </c>
      <c r="C4669" s="53"/>
      <c r="D4669" s="244" t="s">
        <v>439</v>
      </c>
      <c r="E4669" s="53"/>
      <c r="F4669" s="53"/>
      <c r="G4669" s="190" t="s">
        <v>19</v>
      </c>
      <c r="H4669" s="28">
        <v>1.0</v>
      </c>
      <c r="I4669" s="190" t="s">
        <v>4</v>
      </c>
      <c r="J4669" s="191"/>
      <c r="K4669" s="190" t="s">
        <v>4</v>
      </c>
      <c r="L4669" s="191"/>
      <c r="M4669" s="53"/>
      <c r="N4669" s="53"/>
      <c r="O4669" s="53"/>
    </row>
    <row r="4670">
      <c r="A4670" s="167" t="s">
        <v>600</v>
      </c>
      <c r="B4670" s="243" t="s">
        <v>442</v>
      </c>
      <c r="C4670" s="53"/>
      <c r="D4670" s="244" t="s">
        <v>439</v>
      </c>
      <c r="E4670" s="53"/>
      <c r="F4670" s="53"/>
      <c r="G4670" s="190" t="s">
        <v>20</v>
      </c>
      <c r="H4670" s="28">
        <v>1.0</v>
      </c>
      <c r="I4670" s="190" t="s">
        <v>4</v>
      </c>
      <c r="J4670" s="191"/>
      <c r="K4670" s="190" t="s">
        <v>4</v>
      </c>
      <c r="L4670" s="191"/>
      <c r="M4670" s="53"/>
      <c r="N4670" s="53"/>
      <c r="O4670" s="53"/>
    </row>
    <row r="4671">
      <c r="A4671" s="167" t="s">
        <v>600</v>
      </c>
      <c r="B4671" s="243" t="s">
        <v>442</v>
      </c>
      <c r="C4671" s="53"/>
      <c r="D4671" s="244" t="s">
        <v>439</v>
      </c>
      <c r="E4671" s="53"/>
      <c r="F4671" s="53"/>
      <c r="G4671" s="190" t="s">
        <v>21</v>
      </c>
      <c r="H4671" s="28">
        <v>1.0</v>
      </c>
      <c r="I4671" s="190" t="s">
        <v>7</v>
      </c>
      <c r="J4671" s="191"/>
      <c r="K4671" s="190" t="s">
        <v>7</v>
      </c>
      <c r="L4671" s="191"/>
      <c r="M4671" s="53"/>
      <c r="N4671" s="53"/>
      <c r="O4671" s="53"/>
    </row>
    <row r="4672">
      <c r="A4672" s="167" t="s">
        <v>600</v>
      </c>
      <c r="B4672" s="243" t="s">
        <v>442</v>
      </c>
      <c r="C4672" s="53"/>
      <c r="D4672" s="244" t="s">
        <v>439</v>
      </c>
      <c r="E4672" s="53"/>
      <c r="F4672" s="53"/>
      <c r="G4672" s="190" t="s">
        <v>13</v>
      </c>
      <c r="H4672" s="28">
        <v>1.0</v>
      </c>
      <c r="I4672" s="190" t="s">
        <v>7</v>
      </c>
      <c r="J4672" s="191"/>
      <c r="K4672" s="190" t="s">
        <v>7</v>
      </c>
      <c r="L4672" s="191"/>
      <c r="M4672" s="53"/>
      <c r="N4672" s="53"/>
      <c r="O4672" s="53"/>
    </row>
    <row r="4673">
      <c r="A4673" s="167" t="s">
        <v>600</v>
      </c>
      <c r="B4673" s="243" t="s">
        <v>442</v>
      </c>
      <c r="C4673" s="53"/>
      <c r="D4673" s="244" t="s">
        <v>439</v>
      </c>
      <c r="E4673" s="53"/>
      <c r="F4673" s="53"/>
      <c r="G4673" s="190" t="s">
        <v>14</v>
      </c>
      <c r="H4673" s="28">
        <v>1.0</v>
      </c>
      <c r="I4673" s="190" t="s">
        <v>7</v>
      </c>
      <c r="J4673" s="191"/>
      <c r="K4673" s="190" t="s">
        <v>7</v>
      </c>
      <c r="L4673" s="191"/>
      <c r="M4673" s="53"/>
      <c r="N4673" s="53"/>
      <c r="O4673" s="53"/>
    </row>
    <row r="4674">
      <c r="A4674" s="167" t="s">
        <v>600</v>
      </c>
      <c r="B4674" s="243" t="s">
        <v>442</v>
      </c>
      <c r="C4674" s="53"/>
      <c r="D4674" s="244" t="s">
        <v>439</v>
      </c>
      <c r="E4674" s="53"/>
      <c r="F4674" s="53"/>
      <c r="G4674" s="190" t="s">
        <v>15</v>
      </c>
      <c r="H4674" s="28">
        <v>1.0</v>
      </c>
      <c r="I4674" s="190" t="s">
        <v>7</v>
      </c>
      <c r="J4674" s="191">
        <v>0.0</v>
      </c>
      <c r="K4674" s="190" t="s">
        <v>7</v>
      </c>
      <c r="L4674" s="191">
        <v>0.0</v>
      </c>
      <c r="M4674" s="53"/>
      <c r="N4674" s="53"/>
      <c r="O4674" s="53"/>
    </row>
    <row r="4675">
      <c r="A4675" s="167" t="s">
        <v>600</v>
      </c>
      <c r="B4675" s="243" t="s">
        <v>442</v>
      </c>
      <c r="C4675" s="53"/>
      <c r="D4675" s="244" t="s">
        <v>439</v>
      </c>
      <c r="E4675" s="53"/>
      <c r="F4675" s="53"/>
      <c r="G4675" s="190" t="s">
        <v>16</v>
      </c>
      <c r="H4675" s="28">
        <v>1.0</v>
      </c>
      <c r="I4675" s="190" t="s">
        <v>7</v>
      </c>
      <c r="J4675" s="191">
        <v>0.0</v>
      </c>
      <c r="K4675" s="190" t="s">
        <v>7</v>
      </c>
      <c r="L4675" s="191">
        <v>0.0</v>
      </c>
      <c r="M4675" s="53"/>
      <c r="N4675" s="53"/>
      <c r="O4675" s="53"/>
    </row>
    <row r="4676">
      <c r="A4676" s="167" t="s">
        <v>600</v>
      </c>
      <c r="B4676" s="243" t="s">
        <v>442</v>
      </c>
      <c r="C4676" s="53"/>
      <c r="D4676" s="244" t="s">
        <v>439</v>
      </c>
      <c r="E4676" s="53"/>
      <c r="F4676" s="53"/>
      <c r="G4676" s="190" t="s">
        <v>17</v>
      </c>
      <c r="H4676" s="28">
        <v>1.0</v>
      </c>
      <c r="I4676" s="190" t="s">
        <v>7</v>
      </c>
      <c r="J4676" s="191">
        <v>70.0</v>
      </c>
      <c r="K4676" s="190" t="s">
        <v>7</v>
      </c>
      <c r="L4676" s="191">
        <v>70.0</v>
      </c>
      <c r="M4676" s="53"/>
      <c r="N4676" s="53"/>
      <c r="O4676" s="53"/>
    </row>
    <row r="4677">
      <c r="A4677" s="167" t="s">
        <v>600</v>
      </c>
      <c r="B4677" s="243" t="s">
        <v>442</v>
      </c>
      <c r="C4677" s="53"/>
      <c r="D4677" s="244" t="s">
        <v>439</v>
      </c>
      <c r="E4677" s="53"/>
      <c r="F4677" s="53"/>
      <c r="G4677" s="190" t="s">
        <v>18</v>
      </c>
      <c r="H4677" s="28">
        <v>1.0</v>
      </c>
      <c r="I4677" s="190" t="s">
        <v>7</v>
      </c>
      <c r="J4677" s="191">
        <v>0.0</v>
      </c>
      <c r="K4677" s="190" t="s">
        <v>7</v>
      </c>
      <c r="L4677" s="191">
        <v>0.0</v>
      </c>
      <c r="M4677" s="53"/>
      <c r="N4677" s="53"/>
      <c r="O4677" s="53"/>
    </row>
    <row r="4678">
      <c r="A4678" s="167" t="s">
        <v>600</v>
      </c>
      <c r="B4678" s="243" t="s">
        <v>442</v>
      </c>
      <c r="C4678" s="53"/>
      <c r="D4678" s="244" t="s">
        <v>439</v>
      </c>
      <c r="E4678" s="53"/>
      <c r="F4678" s="53"/>
      <c r="G4678" s="190" t="s">
        <v>19</v>
      </c>
      <c r="H4678" s="28">
        <v>1.0</v>
      </c>
      <c r="I4678" s="190" t="s">
        <v>7</v>
      </c>
      <c r="J4678" s="191"/>
      <c r="K4678" s="190" t="s">
        <v>7</v>
      </c>
      <c r="L4678" s="191"/>
      <c r="M4678" s="53"/>
      <c r="N4678" s="53"/>
      <c r="O4678" s="53"/>
    </row>
    <row r="4679">
      <c r="A4679" s="167" t="s">
        <v>600</v>
      </c>
      <c r="B4679" s="243" t="s">
        <v>442</v>
      </c>
      <c r="C4679" s="53"/>
      <c r="D4679" s="244" t="s">
        <v>439</v>
      </c>
      <c r="E4679" s="53"/>
      <c r="F4679" s="53"/>
      <c r="G4679" s="190" t="s">
        <v>20</v>
      </c>
      <c r="H4679" s="28">
        <v>1.0</v>
      </c>
      <c r="I4679" s="190" t="s">
        <v>7</v>
      </c>
      <c r="J4679" s="191"/>
      <c r="K4679" s="190" t="s">
        <v>7</v>
      </c>
      <c r="L4679" s="191"/>
      <c r="M4679" s="53"/>
      <c r="N4679" s="53"/>
      <c r="O4679" s="53"/>
    </row>
    <row r="4680">
      <c r="A4680" s="167" t="s">
        <v>600</v>
      </c>
      <c r="B4680" s="243" t="s">
        <v>443</v>
      </c>
      <c r="C4680" s="53"/>
      <c r="D4680" s="244" t="s">
        <v>439</v>
      </c>
      <c r="E4680" s="53"/>
      <c r="F4680" s="53"/>
      <c r="G4680" s="190" t="s">
        <v>21</v>
      </c>
      <c r="H4680" s="28">
        <v>1.0</v>
      </c>
      <c r="I4680" s="243" t="s">
        <v>4</v>
      </c>
      <c r="J4680" s="192">
        <v>56.0</v>
      </c>
      <c r="K4680" s="243" t="s">
        <v>4</v>
      </c>
      <c r="L4680" s="192">
        <v>56.0</v>
      </c>
      <c r="M4680" s="53"/>
      <c r="N4680" s="53"/>
      <c r="O4680" s="53"/>
    </row>
    <row r="4681">
      <c r="A4681" s="167" t="s">
        <v>600</v>
      </c>
      <c r="B4681" s="243" t="s">
        <v>443</v>
      </c>
      <c r="C4681" s="53"/>
      <c r="D4681" s="244" t="s">
        <v>439</v>
      </c>
      <c r="E4681" s="53"/>
      <c r="F4681" s="53"/>
      <c r="G4681" s="190" t="s">
        <v>13</v>
      </c>
      <c r="H4681" s="28">
        <v>1.0</v>
      </c>
      <c r="I4681" s="190" t="s">
        <v>4</v>
      </c>
      <c r="J4681" s="191"/>
      <c r="K4681" s="190" t="s">
        <v>4</v>
      </c>
      <c r="L4681" s="191"/>
      <c r="M4681" s="53"/>
      <c r="N4681" s="53"/>
      <c r="O4681" s="53"/>
    </row>
    <row r="4682">
      <c r="A4682" s="167" t="s">
        <v>600</v>
      </c>
      <c r="B4682" s="243" t="s">
        <v>443</v>
      </c>
      <c r="C4682" s="53"/>
      <c r="D4682" s="244" t="s">
        <v>439</v>
      </c>
      <c r="E4682" s="53"/>
      <c r="F4682" s="53"/>
      <c r="G4682" s="190" t="s">
        <v>14</v>
      </c>
      <c r="H4682" s="28">
        <v>1.0</v>
      </c>
      <c r="I4682" s="190" t="s">
        <v>4</v>
      </c>
      <c r="J4682" s="191"/>
      <c r="K4682" s="190" t="s">
        <v>4</v>
      </c>
      <c r="L4682" s="191"/>
      <c r="M4682" s="53"/>
      <c r="N4682" s="53"/>
      <c r="O4682" s="53"/>
    </row>
    <row r="4683">
      <c r="A4683" s="167" t="s">
        <v>600</v>
      </c>
      <c r="B4683" s="243" t="s">
        <v>443</v>
      </c>
      <c r="C4683" s="53"/>
      <c r="D4683" s="244" t="s">
        <v>439</v>
      </c>
      <c r="E4683" s="53"/>
      <c r="F4683" s="53"/>
      <c r="G4683" s="190" t="s">
        <v>15</v>
      </c>
      <c r="H4683" s="28">
        <v>1.0</v>
      </c>
      <c r="I4683" s="190" t="s">
        <v>4</v>
      </c>
      <c r="J4683" s="191"/>
      <c r="K4683" s="190" t="s">
        <v>4</v>
      </c>
      <c r="L4683" s="191"/>
      <c r="M4683" s="53"/>
      <c r="N4683" s="53"/>
      <c r="O4683" s="53"/>
    </row>
    <row r="4684">
      <c r="A4684" s="167" t="s">
        <v>600</v>
      </c>
      <c r="B4684" s="243" t="s">
        <v>443</v>
      </c>
      <c r="C4684" s="53"/>
      <c r="D4684" s="244" t="s">
        <v>439</v>
      </c>
      <c r="E4684" s="53"/>
      <c r="F4684" s="53"/>
      <c r="G4684" s="190" t="s">
        <v>16</v>
      </c>
      <c r="H4684" s="28">
        <v>1.0</v>
      </c>
      <c r="I4684" s="190" t="s">
        <v>4</v>
      </c>
      <c r="J4684" s="191"/>
      <c r="K4684" s="190" t="s">
        <v>4</v>
      </c>
      <c r="L4684" s="191"/>
      <c r="M4684" s="53"/>
      <c r="N4684" s="53"/>
      <c r="O4684" s="53"/>
    </row>
    <row r="4685">
      <c r="A4685" s="167" t="s">
        <v>600</v>
      </c>
      <c r="B4685" s="243" t="s">
        <v>443</v>
      </c>
      <c r="C4685" s="53"/>
      <c r="D4685" s="244" t="s">
        <v>439</v>
      </c>
      <c r="E4685" s="53"/>
      <c r="F4685" s="53"/>
      <c r="G4685" s="190" t="s">
        <v>17</v>
      </c>
      <c r="H4685" s="28">
        <v>1.0</v>
      </c>
      <c r="I4685" s="190" t="s">
        <v>4</v>
      </c>
      <c r="J4685" s="191"/>
      <c r="K4685" s="190" t="s">
        <v>4</v>
      </c>
      <c r="L4685" s="191"/>
      <c r="M4685" s="53"/>
      <c r="N4685" s="53"/>
      <c r="O4685" s="53"/>
    </row>
    <row r="4686">
      <c r="A4686" s="167" t="s">
        <v>600</v>
      </c>
      <c r="B4686" s="243" t="s">
        <v>443</v>
      </c>
      <c r="C4686" s="53"/>
      <c r="D4686" s="244" t="s">
        <v>439</v>
      </c>
      <c r="E4686" s="53"/>
      <c r="F4686" s="53"/>
      <c r="G4686" s="190" t="s">
        <v>18</v>
      </c>
      <c r="H4686" s="28">
        <v>1.0</v>
      </c>
      <c r="I4686" s="190" t="s">
        <v>4</v>
      </c>
      <c r="J4686" s="191"/>
      <c r="K4686" s="190" t="s">
        <v>4</v>
      </c>
      <c r="L4686" s="191"/>
      <c r="M4686" s="53"/>
      <c r="N4686" s="53"/>
      <c r="O4686" s="53"/>
    </row>
    <row r="4687">
      <c r="A4687" s="167" t="s">
        <v>600</v>
      </c>
      <c r="B4687" s="243" t="s">
        <v>443</v>
      </c>
      <c r="C4687" s="53"/>
      <c r="D4687" s="244" t="s">
        <v>439</v>
      </c>
      <c r="E4687" s="53"/>
      <c r="F4687" s="53"/>
      <c r="G4687" s="190" t="s">
        <v>19</v>
      </c>
      <c r="H4687" s="28">
        <v>1.0</v>
      </c>
      <c r="I4687" s="190" t="s">
        <v>4</v>
      </c>
      <c r="J4687" s="191"/>
      <c r="K4687" s="190" t="s">
        <v>4</v>
      </c>
      <c r="L4687" s="191"/>
      <c r="M4687" s="53"/>
      <c r="N4687" s="53"/>
      <c r="O4687" s="53"/>
    </row>
    <row r="4688">
      <c r="A4688" s="167" t="s">
        <v>600</v>
      </c>
      <c r="B4688" s="243" t="s">
        <v>443</v>
      </c>
      <c r="C4688" s="53"/>
      <c r="D4688" s="244" t="s">
        <v>439</v>
      </c>
      <c r="E4688" s="53"/>
      <c r="F4688" s="53"/>
      <c r="G4688" s="190" t="s">
        <v>20</v>
      </c>
      <c r="H4688" s="28">
        <v>1.0</v>
      </c>
      <c r="I4688" s="190" t="s">
        <v>4</v>
      </c>
      <c r="J4688" s="191"/>
      <c r="K4688" s="190" t="s">
        <v>4</v>
      </c>
      <c r="L4688" s="191"/>
      <c r="M4688" s="53"/>
      <c r="N4688" s="53"/>
      <c r="O4688" s="53"/>
    </row>
    <row r="4689">
      <c r="A4689" s="167" t="s">
        <v>600</v>
      </c>
      <c r="B4689" s="243" t="s">
        <v>443</v>
      </c>
      <c r="C4689" s="53"/>
      <c r="D4689" s="244" t="s">
        <v>439</v>
      </c>
      <c r="E4689" s="53"/>
      <c r="F4689" s="53"/>
      <c r="G4689" s="190" t="s">
        <v>21</v>
      </c>
      <c r="H4689" s="28">
        <v>1.0</v>
      </c>
      <c r="I4689" s="190" t="s">
        <v>7</v>
      </c>
      <c r="J4689" s="191"/>
      <c r="K4689" s="190" t="s">
        <v>7</v>
      </c>
      <c r="L4689" s="191"/>
      <c r="M4689" s="53"/>
      <c r="N4689" s="53"/>
      <c r="O4689" s="53"/>
    </row>
    <row r="4690">
      <c r="A4690" s="167" t="s">
        <v>600</v>
      </c>
      <c r="B4690" s="243" t="s">
        <v>443</v>
      </c>
      <c r="C4690" s="53"/>
      <c r="D4690" s="244" t="s">
        <v>439</v>
      </c>
      <c r="E4690" s="53"/>
      <c r="F4690" s="53"/>
      <c r="G4690" s="190" t="s">
        <v>13</v>
      </c>
      <c r="H4690" s="28">
        <v>1.0</v>
      </c>
      <c r="I4690" s="190" t="s">
        <v>7</v>
      </c>
      <c r="J4690" s="191"/>
      <c r="K4690" s="190" t="s">
        <v>7</v>
      </c>
      <c r="L4690" s="191"/>
      <c r="M4690" s="53"/>
      <c r="N4690" s="53"/>
      <c r="O4690" s="53"/>
    </row>
    <row r="4691">
      <c r="A4691" s="167" t="s">
        <v>600</v>
      </c>
      <c r="B4691" s="243" t="s">
        <v>443</v>
      </c>
      <c r="C4691" s="53"/>
      <c r="D4691" s="244" t="s">
        <v>439</v>
      </c>
      <c r="E4691" s="53"/>
      <c r="F4691" s="53"/>
      <c r="G4691" s="190" t="s">
        <v>14</v>
      </c>
      <c r="H4691" s="28">
        <v>1.0</v>
      </c>
      <c r="I4691" s="190" t="s">
        <v>7</v>
      </c>
      <c r="J4691" s="191"/>
      <c r="K4691" s="190" t="s">
        <v>7</v>
      </c>
      <c r="L4691" s="191"/>
      <c r="M4691" s="53"/>
      <c r="N4691" s="53"/>
      <c r="O4691" s="53"/>
    </row>
    <row r="4692">
      <c r="A4692" s="167" t="s">
        <v>600</v>
      </c>
      <c r="B4692" s="243" t="s">
        <v>443</v>
      </c>
      <c r="C4692" s="53"/>
      <c r="D4692" s="244" t="s">
        <v>439</v>
      </c>
      <c r="E4692" s="53"/>
      <c r="F4692" s="53"/>
      <c r="G4692" s="190" t="s">
        <v>15</v>
      </c>
      <c r="H4692" s="28">
        <v>1.0</v>
      </c>
      <c r="I4692" s="190" t="s">
        <v>7</v>
      </c>
      <c r="J4692" s="191"/>
      <c r="K4692" s="190" t="s">
        <v>7</v>
      </c>
      <c r="L4692" s="191"/>
      <c r="M4692" s="53"/>
      <c r="N4692" s="53"/>
      <c r="O4692" s="53"/>
    </row>
    <row r="4693">
      <c r="A4693" s="167" t="s">
        <v>600</v>
      </c>
      <c r="B4693" s="243" t="s">
        <v>443</v>
      </c>
      <c r="C4693" s="53"/>
      <c r="D4693" s="244" t="s">
        <v>439</v>
      </c>
      <c r="E4693" s="53"/>
      <c r="F4693" s="53"/>
      <c r="G4693" s="190" t="s">
        <v>16</v>
      </c>
      <c r="H4693" s="28">
        <v>1.0</v>
      </c>
      <c r="I4693" s="190" t="s">
        <v>7</v>
      </c>
      <c r="J4693" s="191"/>
      <c r="K4693" s="190" t="s">
        <v>7</v>
      </c>
      <c r="L4693" s="191"/>
      <c r="M4693" s="53"/>
      <c r="N4693" s="53"/>
      <c r="O4693" s="53"/>
    </row>
    <row r="4694">
      <c r="A4694" s="167" t="s">
        <v>600</v>
      </c>
      <c r="B4694" s="243" t="s">
        <v>443</v>
      </c>
      <c r="C4694" s="53"/>
      <c r="D4694" s="244" t="s">
        <v>439</v>
      </c>
      <c r="E4694" s="53"/>
      <c r="F4694" s="53"/>
      <c r="G4694" s="190" t="s">
        <v>17</v>
      </c>
      <c r="H4694" s="28">
        <v>1.0</v>
      </c>
      <c r="I4694" s="190" t="s">
        <v>7</v>
      </c>
      <c r="J4694" s="191"/>
      <c r="K4694" s="190" t="s">
        <v>7</v>
      </c>
      <c r="L4694" s="191"/>
      <c r="M4694" s="53"/>
      <c r="N4694" s="53"/>
      <c r="O4694" s="53"/>
    </row>
    <row r="4695">
      <c r="A4695" s="167" t="s">
        <v>600</v>
      </c>
      <c r="B4695" s="243" t="s">
        <v>443</v>
      </c>
      <c r="C4695" s="53"/>
      <c r="D4695" s="244" t="s">
        <v>439</v>
      </c>
      <c r="E4695" s="53"/>
      <c r="F4695" s="53"/>
      <c r="G4695" s="190" t="s">
        <v>18</v>
      </c>
      <c r="H4695" s="28">
        <v>1.0</v>
      </c>
      <c r="I4695" s="190" t="s">
        <v>7</v>
      </c>
      <c r="J4695" s="191"/>
      <c r="K4695" s="190" t="s">
        <v>7</v>
      </c>
      <c r="L4695" s="191"/>
      <c r="M4695" s="53"/>
      <c r="N4695" s="53"/>
      <c r="O4695" s="53"/>
    </row>
    <row r="4696">
      <c r="A4696" s="167" t="s">
        <v>600</v>
      </c>
      <c r="B4696" s="243" t="s">
        <v>443</v>
      </c>
      <c r="C4696" s="53"/>
      <c r="D4696" s="244" t="s">
        <v>439</v>
      </c>
      <c r="E4696" s="53"/>
      <c r="F4696" s="53"/>
      <c r="G4696" s="190" t="s">
        <v>19</v>
      </c>
      <c r="H4696" s="28">
        <v>1.0</v>
      </c>
      <c r="I4696" s="190" t="s">
        <v>7</v>
      </c>
      <c r="J4696" s="191"/>
      <c r="K4696" s="190" t="s">
        <v>7</v>
      </c>
      <c r="L4696" s="191"/>
      <c r="M4696" s="53"/>
      <c r="N4696" s="53"/>
      <c r="O4696" s="53"/>
    </row>
    <row r="4697">
      <c r="A4697" s="167" t="s">
        <v>600</v>
      </c>
      <c r="B4697" s="243" t="s">
        <v>443</v>
      </c>
      <c r="C4697" s="53"/>
      <c r="D4697" s="244" t="s">
        <v>439</v>
      </c>
      <c r="E4697" s="53"/>
      <c r="F4697" s="53"/>
      <c r="G4697" s="190" t="s">
        <v>20</v>
      </c>
      <c r="H4697" s="28">
        <v>1.0</v>
      </c>
      <c r="I4697" s="190" t="s">
        <v>7</v>
      </c>
      <c r="J4697" s="191"/>
      <c r="K4697" s="190" t="s">
        <v>7</v>
      </c>
      <c r="L4697" s="191"/>
      <c r="M4697" s="53"/>
      <c r="N4697" s="53"/>
      <c r="O4697" s="53"/>
    </row>
    <row r="4698">
      <c r="A4698" s="167" t="s">
        <v>600</v>
      </c>
      <c r="B4698" s="243" t="s">
        <v>444</v>
      </c>
      <c r="C4698" s="53"/>
      <c r="D4698" s="244" t="s">
        <v>439</v>
      </c>
      <c r="E4698" s="53"/>
      <c r="F4698" s="53"/>
      <c r="G4698" s="190" t="s">
        <v>21</v>
      </c>
      <c r="H4698" s="28">
        <v>1.0</v>
      </c>
      <c r="I4698" s="243" t="s">
        <v>4</v>
      </c>
      <c r="J4698" s="192">
        <v>10.0</v>
      </c>
      <c r="K4698" s="243" t="s">
        <v>4</v>
      </c>
      <c r="L4698" s="192">
        <v>10.0</v>
      </c>
      <c r="M4698" s="53"/>
      <c r="N4698" s="53"/>
      <c r="O4698" s="53"/>
    </row>
    <row r="4699">
      <c r="A4699" s="167" t="s">
        <v>600</v>
      </c>
      <c r="B4699" s="243" t="s">
        <v>444</v>
      </c>
      <c r="C4699" s="53"/>
      <c r="D4699" s="244" t="s">
        <v>439</v>
      </c>
      <c r="E4699" s="53"/>
      <c r="F4699" s="53"/>
      <c r="G4699" s="190" t="s">
        <v>13</v>
      </c>
      <c r="H4699" s="28">
        <v>1.0</v>
      </c>
      <c r="I4699" s="190" t="s">
        <v>4</v>
      </c>
      <c r="J4699" s="191"/>
      <c r="K4699" s="190" t="s">
        <v>4</v>
      </c>
      <c r="L4699" s="191"/>
      <c r="M4699" s="53"/>
      <c r="N4699" s="53"/>
      <c r="O4699" s="53"/>
    </row>
    <row r="4700">
      <c r="A4700" s="167" t="s">
        <v>600</v>
      </c>
      <c r="B4700" s="243" t="s">
        <v>444</v>
      </c>
      <c r="C4700" s="53"/>
      <c r="D4700" s="244" t="s">
        <v>439</v>
      </c>
      <c r="E4700" s="53"/>
      <c r="F4700" s="53"/>
      <c r="G4700" s="190" t="s">
        <v>14</v>
      </c>
      <c r="H4700" s="28">
        <v>1.0</v>
      </c>
      <c r="I4700" s="190" t="s">
        <v>4</v>
      </c>
      <c r="J4700" s="191"/>
      <c r="K4700" s="190" t="s">
        <v>4</v>
      </c>
      <c r="L4700" s="191"/>
      <c r="M4700" s="53"/>
      <c r="N4700" s="53"/>
      <c r="O4700" s="53"/>
    </row>
    <row r="4701">
      <c r="A4701" s="167" t="s">
        <v>600</v>
      </c>
      <c r="B4701" s="243" t="s">
        <v>444</v>
      </c>
      <c r="C4701" s="53"/>
      <c r="D4701" s="244" t="s">
        <v>439</v>
      </c>
      <c r="E4701" s="53"/>
      <c r="F4701" s="53"/>
      <c r="G4701" s="190" t="s">
        <v>15</v>
      </c>
      <c r="H4701" s="28">
        <v>1.0</v>
      </c>
      <c r="I4701" s="190" t="s">
        <v>4</v>
      </c>
      <c r="J4701" s="191"/>
      <c r="K4701" s="190" t="s">
        <v>4</v>
      </c>
      <c r="L4701" s="191"/>
      <c r="M4701" s="53"/>
      <c r="N4701" s="53"/>
      <c r="O4701" s="53"/>
    </row>
    <row r="4702">
      <c r="A4702" s="167" t="s">
        <v>600</v>
      </c>
      <c r="B4702" s="243" t="s">
        <v>444</v>
      </c>
      <c r="C4702" s="53"/>
      <c r="D4702" s="244" t="s">
        <v>439</v>
      </c>
      <c r="E4702" s="53"/>
      <c r="F4702" s="53"/>
      <c r="G4702" s="190" t="s">
        <v>16</v>
      </c>
      <c r="H4702" s="28">
        <v>1.0</v>
      </c>
      <c r="I4702" s="190" t="s">
        <v>4</v>
      </c>
      <c r="J4702" s="191"/>
      <c r="K4702" s="190" t="s">
        <v>4</v>
      </c>
      <c r="L4702" s="191"/>
      <c r="M4702" s="53"/>
      <c r="N4702" s="53"/>
      <c r="O4702" s="53"/>
    </row>
    <row r="4703">
      <c r="A4703" s="167" t="s">
        <v>600</v>
      </c>
      <c r="B4703" s="243" t="s">
        <v>444</v>
      </c>
      <c r="C4703" s="53"/>
      <c r="D4703" s="244" t="s">
        <v>439</v>
      </c>
      <c r="E4703" s="53"/>
      <c r="F4703" s="53"/>
      <c r="G4703" s="190" t="s">
        <v>17</v>
      </c>
      <c r="H4703" s="28">
        <v>1.0</v>
      </c>
      <c r="I4703" s="190" t="s">
        <v>4</v>
      </c>
      <c r="J4703" s="191"/>
      <c r="K4703" s="190" t="s">
        <v>4</v>
      </c>
      <c r="L4703" s="191"/>
      <c r="M4703" s="53"/>
      <c r="N4703" s="53"/>
      <c r="O4703" s="53"/>
    </row>
    <row r="4704">
      <c r="A4704" s="167" t="s">
        <v>600</v>
      </c>
      <c r="B4704" s="243" t="s">
        <v>444</v>
      </c>
      <c r="C4704" s="53"/>
      <c r="D4704" s="244" t="s">
        <v>439</v>
      </c>
      <c r="E4704" s="53"/>
      <c r="F4704" s="53"/>
      <c r="G4704" s="190" t="s">
        <v>18</v>
      </c>
      <c r="H4704" s="28">
        <v>1.0</v>
      </c>
      <c r="I4704" s="190" t="s">
        <v>4</v>
      </c>
      <c r="J4704" s="191"/>
      <c r="K4704" s="190" t="s">
        <v>4</v>
      </c>
      <c r="L4704" s="191"/>
      <c r="M4704" s="53"/>
      <c r="N4704" s="53"/>
      <c r="O4704" s="53"/>
    </row>
    <row r="4705">
      <c r="A4705" s="167" t="s">
        <v>600</v>
      </c>
      <c r="B4705" s="243" t="s">
        <v>444</v>
      </c>
      <c r="C4705" s="53"/>
      <c r="D4705" s="244" t="s">
        <v>439</v>
      </c>
      <c r="E4705" s="53"/>
      <c r="F4705" s="53"/>
      <c r="G4705" s="190" t="s">
        <v>19</v>
      </c>
      <c r="H4705" s="28">
        <v>1.0</v>
      </c>
      <c r="I4705" s="190" t="s">
        <v>4</v>
      </c>
      <c r="J4705" s="191"/>
      <c r="K4705" s="190" t="s">
        <v>4</v>
      </c>
      <c r="L4705" s="191"/>
      <c r="M4705" s="53"/>
      <c r="N4705" s="53"/>
      <c r="O4705" s="53"/>
    </row>
    <row r="4706">
      <c r="A4706" s="167" t="s">
        <v>600</v>
      </c>
      <c r="B4706" s="243" t="s">
        <v>444</v>
      </c>
      <c r="C4706" s="53"/>
      <c r="D4706" s="244" t="s">
        <v>439</v>
      </c>
      <c r="E4706" s="53"/>
      <c r="F4706" s="53"/>
      <c r="G4706" s="190" t="s">
        <v>20</v>
      </c>
      <c r="H4706" s="28">
        <v>1.0</v>
      </c>
      <c r="I4706" s="190" t="s">
        <v>4</v>
      </c>
      <c r="J4706" s="191"/>
      <c r="K4706" s="190" t="s">
        <v>4</v>
      </c>
      <c r="L4706" s="191"/>
      <c r="M4706" s="53"/>
      <c r="N4706" s="53"/>
      <c r="O4706" s="53"/>
    </row>
    <row r="4707">
      <c r="A4707" s="167" t="s">
        <v>600</v>
      </c>
      <c r="B4707" s="243" t="s">
        <v>444</v>
      </c>
      <c r="C4707" s="53"/>
      <c r="D4707" s="244" t="s">
        <v>439</v>
      </c>
      <c r="E4707" s="53"/>
      <c r="F4707" s="53"/>
      <c r="G4707" s="190" t="s">
        <v>21</v>
      </c>
      <c r="H4707" s="28">
        <v>1.0</v>
      </c>
      <c r="I4707" s="190" t="s">
        <v>7</v>
      </c>
      <c r="J4707" s="191"/>
      <c r="K4707" s="190" t="s">
        <v>7</v>
      </c>
      <c r="L4707" s="191"/>
      <c r="M4707" s="53"/>
      <c r="N4707" s="53"/>
      <c r="O4707" s="53"/>
    </row>
    <row r="4708">
      <c r="A4708" s="167" t="s">
        <v>600</v>
      </c>
      <c r="B4708" s="243" t="s">
        <v>444</v>
      </c>
      <c r="C4708" s="53"/>
      <c r="D4708" s="244" t="s">
        <v>439</v>
      </c>
      <c r="E4708" s="53"/>
      <c r="F4708" s="53"/>
      <c r="G4708" s="190" t="s">
        <v>13</v>
      </c>
      <c r="H4708" s="28">
        <v>1.0</v>
      </c>
      <c r="I4708" s="190" t="s">
        <v>7</v>
      </c>
      <c r="J4708" s="191"/>
      <c r="K4708" s="190" t="s">
        <v>7</v>
      </c>
      <c r="L4708" s="191"/>
      <c r="M4708" s="53"/>
      <c r="N4708" s="53"/>
      <c r="O4708" s="53"/>
    </row>
    <row r="4709">
      <c r="A4709" s="167" t="s">
        <v>600</v>
      </c>
      <c r="B4709" s="243" t="s">
        <v>444</v>
      </c>
      <c r="C4709" s="53"/>
      <c r="D4709" s="244" t="s">
        <v>439</v>
      </c>
      <c r="E4709" s="53"/>
      <c r="F4709" s="53"/>
      <c r="G4709" s="190" t="s">
        <v>14</v>
      </c>
      <c r="H4709" s="28">
        <v>1.0</v>
      </c>
      <c r="I4709" s="190" t="s">
        <v>7</v>
      </c>
      <c r="J4709" s="191"/>
      <c r="K4709" s="190" t="s">
        <v>7</v>
      </c>
      <c r="L4709" s="191"/>
      <c r="M4709" s="53"/>
      <c r="N4709" s="53"/>
      <c r="O4709" s="53"/>
    </row>
    <row r="4710">
      <c r="A4710" s="167" t="s">
        <v>600</v>
      </c>
      <c r="B4710" s="243" t="s">
        <v>444</v>
      </c>
      <c r="C4710" s="53"/>
      <c r="D4710" s="244" t="s">
        <v>439</v>
      </c>
      <c r="E4710" s="53"/>
      <c r="F4710" s="53"/>
      <c r="G4710" s="190" t="s">
        <v>15</v>
      </c>
      <c r="H4710" s="28">
        <v>1.0</v>
      </c>
      <c r="I4710" s="190" t="s">
        <v>7</v>
      </c>
      <c r="J4710" s="191"/>
      <c r="K4710" s="190" t="s">
        <v>7</v>
      </c>
      <c r="L4710" s="191"/>
      <c r="M4710" s="53"/>
      <c r="N4710" s="53"/>
      <c r="O4710" s="53"/>
    </row>
    <row r="4711">
      <c r="A4711" s="167" t="s">
        <v>600</v>
      </c>
      <c r="B4711" s="243" t="s">
        <v>444</v>
      </c>
      <c r="C4711" s="53"/>
      <c r="D4711" s="244" t="s">
        <v>439</v>
      </c>
      <c r="E4711" s="53"/>
      <c r="F4711" s="53"/>
      <c r="G4711" s="190" t="s">
        <v>16</v>
      </c>
      <c r="H4711" s="28">
        <v>1.0</v>
      </c>
      <c r="I4711" s="190" t="s">
        <v>7</v>
      </c>
      <c r="J4711" s="191"/>
      <c r="K4711" s="190" t="s">
        <v>7</v>
      </c>
      <c r="L4711" s="191"/>
      <c r="M4711" s="53"/>
      <c r="N4711" s="53"/>
      <c r="O4711" s="53"/>
    </row>
    <row r="4712">
      <c r="A4712" s="167" t="s">
        <v>600</v>
      </c>
      <c r="B4712" s="243" t="s">
        <v>444</v>
      </c>
      <c r="C4712" s="53"/>
      <c r="D4712" s="244" t="s">
        <v>439</v>
      </c>
      <c r="E4712" s="53"/>
      <c r="F4712" s="53"/>
      <c r="G4712" s="190" t="s">
        <v>17</v>
      </c>
      <c r="H4712" s="28">
        <v>1.0</v>
      </c>
      <c r="I4712" s="190" t="s">
        <v>7</v>
      </c>
      <c r="J4712" s="191"/>
      <c r="K4712" s="190" t="s">
        <v>7</v>
      </c>
      <c r="L4712" s="191"/>
      <c r="M4712" s="53"/>
      <c r="N4712" s="53"/>
      <c r="O4712" s="53"/>
    </row>
    <row r="4713">
      <c r="A4713" s="167" t="s">
        <v>600</v>
      </c>
      <c r="B4713" s="243" t="s">
        <v>444</v>
      </c>
      <c r="C4713" s="53"/>
      <c r="D4713" s="244" t="s">
        <v>439</v>
      </c>
      <c r="E4713" s="53"/>
      <c r="F4713" s="53"/>
      <c r="G4713" s="190" t="s">
        <v>18</v>
      </c>
      <c r="H4713" s="28">
        <v>1.0</v>
      </c>
      <c r="I4713" s="190" t="s">
        <v>7</v>
      </c>
      <c r="J4713" s="191"/>
      <c r="K4713" s="190" t="s">
        <v>7</v>
      </c>
      <c r="L4713" s="191"/>
      <c r="M4713" s="53"/>
      <c r="N4713" s="53"/>
      <c r="O4713" s="53"/>
    </row>
    <row r="4714">
      <c r="A4714" s="167" t="s">
        <v>600</v>
      </c>
      <c r="B4714" s="243" t="s">
        <v>444</v>
      </c>
      <c r="C4714" s="53"/>
      <c r="D4714" s="244" t="s">
        <v>439</v>
      </c>
      <c r="E4714" s="53"/>
      <c r="F4714" s="53"/>
      <c r="G4714" s="190" t="s">
        <v>19</v>
      </c>
      <c r="H4714" s="28">
        <v>1.0</v>
      </c>
      <c r="I4714" s="190" t="s">
        <v>7</v>
      </c>
      <c r="J4714" s="191"/>
      <c r="K4714" s="190" t="s">
        <v>7</v>
      </c>
      <c r="L4714" s="191"/>
      <c r="M4714" s="53"/>
      <c r="N4714" s="53"/>
      <c r="O4714" s="53"/>
    </row>
    <row r="4715">
      <c r="A4715" s="167" t="s">
        <v>600</v>
      </c>
      <c r="B4715" s="243" t="s">
        <v>444</v>
      </c>
      <c r="C4715" s="53"/>
      <c r="D4715" s="244" t="s">
        <v>439</v>
      </c>
      <c r="E4715" s="53"/>
      <c r="F4715" s="53"/>
      <c r="G4715" s="190" t="s">
        <v>20</v>
      </c>
      <c r="H4715" s="28">
        <v>1.0</v>
      </c>
      <c r="I4715" s="190" t="s">
        <v>7</v>
      </c>
      <c r="J4715" s="191"/>
      <c r="K4715" s="190" t="s">
        <v>7</v>
      </c>
      <c r="L4715" s="191"/>
      <c r="M4715" s="53"/>
      <c r="N4715" s="53"/>
      <c r="O4715" s="53"/>
    </row>
    <row r="4716">
      <c r="A4716" s="167" t="s">
        <v>600</v>
      </c>
      <c r="B4716" s="243" t="s">
        <v>445</v>
      </c>
      <c r="C4716" s="53"/>
      <c r="D4716" s="244" t="s">
        <v>445</v>
      </c>
      <c r="E4716" s="53"/>
      <c r="F4716" s="53"/>
      <c r="G4716" s="190" t="s">
        <v>21</v>
      </c>
      <c r="H4716" s="28">
        <v>1.0</v>
      </c>
      <c r="I4716" s="243" t="s">
        <v>4</v>
      </c>
      <c r="J4716" s="192"/>
      <c r="K4716" s="243" t="s">
        <v>4</v>
      </c>
      <c r="L4716" s="192"/>
      <c r="M4716" s="53"/>
      <c r="N4716" s="53"/>
      <c r="O4716" s="53"/>
    </row>
    <row r="4717">
      <c r="A4717" s="167" t="s">
        <v>600</v>
      </c>
      <c r="B4717" s="243" t="s">
        <v>445</v>
      </c>
      <c r="C4717" s="53"/>
      <c r="D4717" s="244" t="s">
        <v>445</v>
      </c>
      <c r="E4717" s="53"/>
      <c r="F4717" s="53"/>
      <c r="G4717" s="190" t="s">
        <v>13</v>
      </c>
      <c r="H4717" s="28">
        <v>1.0</v>
      </c>
      <c r="I4717" s="190" t="s">
        <v>4</v>
      </c>
      <c r="J4717" s="191"/>
      <c r="K4717" s="190" t="s">
        <v>4</v>
      </c>
      <c r="L4717" s="191"/>
      <c r="M4717" s="53"/>
      <c r="N4717" s="53"/>
      <c r="O4717" s="53"/>
    </row>
    <row r="4718">
      <c r="A4718" s="167" t="s">
        <v>600</v>
      </c>
      <c r="B4718" s="243" t="s">
        <v>445</v>
      </c>
      <c r="C4718" s="53"/>
      <c r="D4718" s="244" t="s">
        <v>445</v>
      </c>
      <c r="E4718" s="53"/>
      <c r="F4718" s="53"/>
      <c r="G4718" s="190" t="s">
        <v>14</v>
      </c>
      <c r="H4718" s="28">
        <v>1.0</v>
      </c>
      <c r="I4718" s="190" t="s">
        <v>4</v>
      </c>
      <c r="J4718" s="191"/>
      <c r="K4718" s="190" t="s">
        <v>4</v>
      </c>
      <c r="L4718" s="191"/>
      <c r="M4718" s="53"/>
      <c r="N4718" s="53"/>
      <c r="O4718" s="53"/>
    </row>
    <row r="4719">
      <c r="A4719" s="167" t="s">
        <v>600</v>
      </c>
      <c r="B4719" s="243" t="s">
        <v>445</v>
      </c>
      <c r="C4719" s="53"/>
      <c r="D4719" s="244" t="s">
        <v>445</v>
      </c>
      <c r="E4719" s="53"/>
      <c r="F4719" s="53"/>
      <c r="G4719" s="190" t="s">
        <v>15</v>
      </c>
      <c r="H4719" s="28">
        <v>1.0</v>
      </c>
      <c r="I4719" s="190" t="s">
        <v>4</v>
      </c>
      <c r="J4719" s="191">
        <v>0.0</v>
      </c>
      <c r="K4719" s="190" t="s">
        <v>4</v>
      </c>
      <c r="L4719" s="191">
        <v>0.0</v>
      </c>
      <c r="M4719" s="53"/>
      <c r="N4719" s="53"/>
      <c r="O4719" s="53"/>
    </row>
    <row r="4720">
      <c r="A4720" s="167" t="s">
        <v>600</v>
      </c>
      <c r="B4720" s="243" t="s">
        <v>445</v>
      </c>
      <c r="C4720" s="53"/>
      <c r="D4720" s="244" t="s">
        <v>445</v>
      </c>
      <c r="E4720" s="53"/>
      <c r="F4720" s="53"/>
      <c r="G4720" s="190" t="s">
        <v>16</v>
      </c>
      <c r="H4720" s="28">
        <v>1.0</v>
      </c>
      <c r="I4720" s="190" t="s">
        <v>4</v>
      </c>
      <c r="J4720" s="191">
        <v>49.0</v>
      </c>
      <c r="K4720" s="190" t="s">
        <v>4</v>
      </c>
      <c r="L4720" s="191">
        <v>49.0</v>
      </c>
      <c r="M4720" s="53"/>
      <c r="N4720" s="53"/>
      <c r="O4720" s="53"/>
    </row>
    <row r="4721">
      <c r="A4721" s="167" t="s">
        <v>600</v>
      </c>
      <c r="B4721" s="243" t="s">
        <v>445</v>
      </c>
      <c r="C4721" s="53"/>
      <c r="D4721" s="244" t="s">
        <v>445</v>
      </c>
      <c r="E4721" s="53"/>
      <c r="F4721" s="53"/>
      <c r="G4721" s="190" t="s">
        <v>17</v>
      </c>
      <c r="H4721" s="28">
        <v>1.0</v>
      </c>
      <c r="I4721" s="190" t="s">
        <v>4</v>
      </c>
      <c r="J4721" s="191">
        <v>10.0</v>
      </c>
      <c r="K4721" s="190" t="s">
        <v>4</v>
      </c>
      <c r="L4721" s="191">
        <v>10.0</v>
      </c>
      <c r="M4721" s="53"/>
      <c r="N4721" s="53"/>
      <c r="O4721" s="53"/>
    </row>
    <row r="4722">
      <c r="A4722" s="167" t="s">
        <v>600</v>
      </c>
      <c r="B4722" s="243" t="s">
        <v>445</v>
      </c>
      <c r="C4722" s="53"/>
      <c r="D4722" s="244" t="s">
        <v>445</v>
      </c>
      <c r="E4722" s="53"/>
      <c r="F4722" s="53"/>
      <c r="G4722" s="190" t="s">
        <v>18</v>
      </c>
      <c r="H4722" s="28">
        <v>1.0</v>
      </c>
      <c r="I4722" s="190" t="s">
        <v>4</v>
      </c>
      <c r="J4722" s="191"/>
      <c r="K4722" s="190" t="s">
        <v>4</v>
      </c>
      <c r="L4722" s="191"/>
      <c r="M4722" s="53"/>
      <c r="N4722" s="53"/>
      <c r="O4722" s="53"/>
    </row>
    <row r="4723">
      <c r="A4723" s="167" t="s">
        <v>600</v>
      </c>
      <c r="B4723" s="243" t="s">
        <v>445</v>
      </c>
      <c r="C4723" s="53"/>
      <c r="D4723" s="244" t="s">
        <v>445</v>
      </c>
      <c r="E4723" s="53"/>
      <c r="F4723" s="53"/>
      <c r="G4723" s="190" t="s">
        <v>19</v>
      </c>
      <c r="H4723" s="28">
        <v>1.0</v>
      </c>
      <c r="I4723" s="190" t="s">
        <v>4</v>
      </c>
      <c r="J4723" s="191"/>
      <c r="K4723" s="190" t="s">
        <v>4</v>
      </c>
      <c r="L4723" s="191"/>
      <c r="M4723" s="53"/>
      <c r="N4723" s="53"/>
      <c r="O4723" s="53"/>
    </row>
    <row r="4724">
      <c r="A4724" s="167" t="s">
        <v>600</v>
      </c>
      <c r="B4724" s="243" t="s">
        <v>445</v>
      </c>
      <c r="C4724" s="53"/>
      <c r="D4724" s="244" t="s">
        <v>445</v>
      </c>
      <c r="E4724" s="53"/>
      <c r="F4724" s="53"/>
      <c r="G4724" s="190" t="s">
        <v>20</v>
      </c>
      <c r="H4724" s="28">
        <v>1.0</v>
      </c>
      <c r="I4724" s="190" t="s">
        <v>4</v>
      </c>
      <c r="J4724" s="191"/>
      <c r="K4724" s="190" t="s">
        <v>4</v>
      </c>
      <c r="L4724" s="191"/>
      <c r="M4724" s="53"/>
      <c r="N4724" s="53"/>
      <c r="O4724" s="53"/>
    </row>
    <row r="4725">
      <c r="A4725" s="167" t="s">
        <v>600</v>
      </c>
      <c r="B4725" s="243" t="s">
        <v>445</v>
      </c>
      <c r="C4725" s="53"/>
      <c r="D4725" s="244" t="s">
        <v>445</v>
      </c>
      <c r="E4725" s="53"/>
      <c r="F4725" s="53"/>
      <c r="G4725" s="190" t="s">
        <v>21</v>
      </c>
      <c r="H4725" s="28">
        <v>1.0</v>
      </c>
      <c r="I4725" s="190" t="s">
        <v>7</v>
      </c>
      <c r="J4725" s="191"/>
      <c r="K4725" s="190" t="s">
        <v>7</v>
      </c>
      <c r="L4725" s="191"/>
      <c r="M4725" s="53"/>
      <c r="N4725" s="53"/>
      <c r="O4725" s="53"/>
    </row>
    <row r="4726">
      <c r="A4726" s="167" t="s">
        <v>600</v>
      </c>
      <c r="B4726" s="243" t="s">
        <v>445</v>
      </c>
      <c r="C4726" s="53"/>
      <c r="D4726" s="244" t="s">
        <v>445</v>
      </c>
      <c r="E4726" s="53"/>
      <c r="F4726" s="53"/>
      <c r="G4726" s="190" t="s">
        <v>13</v>
      </c>
      <c r="H4726" s="28">
        <v>1.0</v>
      </c>
      <c r="I4726" s="190" t="s">
        <v>7</v>
      </c>
      <c r="J4726" s="191"/>
      <c r="K4726" s="190" t="s">
        <v>7</v>
      </c>
      <c r="L4726" s="191"/>
      <c r="M4726" s="53"/>
      <c r="N4726" s="53"/>
      <c r="O4726" s="53"/>
    </row>
    <row r="4727">
      <c r="A4727" s="167" t="s">
        <v>600</v>
      </c>
      <c r="B4727" s="243" t="s">
        <v>445</v>
      </c>
      <c r="C4727" s="53"/>
      <c r="D4727" s="244" t="s">
        <v>445</v>
      </c>
      <c r="E4727" s="53"/>
      <c r="F4727" s="53"/>
      <c r="G4727" s="190" t="s">
        <v>14</v>
      </c>
      <c r="H4727" s="28">
        <v>1.0</v>
      </c>
      <c r="I4727" s="190" t="s">
        <v>7</v>
      </c>
      <c r="J4727" s="191"/>
      <c r="K4727" s="190" t="s">
        <v>7</v>
      </c>
      <c r="L4727" s="191"/>
      <c r="M4727" s="53"/>
      <c r="N4727" s="53"/>
      <c r="O4727" s="53"/>
    </row>
    <row r="4728">
      <c r="A4728" s="167" t="s">
        <v>600</v>
      </c>
      <c r="B4728" s="243" t="s">
        <v>445</v>
      </c>
      <c r="C4728" s="53"/>
      <c r="D4728" s="244" t="s">
        <v>445</v>
      </c>
      <c r="E4728" s="53"/>
      <c r="F4728" s="53"/>
      <c r="G4728" s="190" t="s">
        <v>15</v>
      </c>
      <c r="H4728" s="28">
        <v>1.0</v>
      </c>
      <c r="I4728" s="190" t="s">
        <v>7</v>
      </c>
      <c r="J4728" s="191">
        <v>600.0</v>
      </c>
      <c r="K4728" s="190" t="s">
        <v>7</v>
      </c>
      <c r="L4728" s="191">
        <v>600.0</v>
      </c>
      <c r="M4728" s="53"/>
      <c r="N4728" s="53"/>
      <c r="O4728" s="53"/>
    </row>
    <row r="4729">
      <c r="A4729" s="167" t="s">
        <v>600</v>
      </c>
      <c r="B4729" s="243" t="s">
        <v>445</v>
      </c>
      <c r="C4729" s="53"/>
      <c r="D4729" s="244" t="s">
        <v>445</v>
      </c>
      <c r="E4729" s="53"/>
      <c r="F4729" s="53"/>
      <c r="G4729" s="190" t="s">
        <v>16</v>
      </c>
      <c r="H4729" s="28">
        <v>1.0</v>
      </c>
      <c r="I4729" s="190" t="s">
        <v>7</v>
      </c>
      <c r="J4729" s="191">
        <v>0.0</v>
      </c>
      <c r="K4729" s="190" t="s">
        <v>7</v>
      </c>
      <c r="L4729" s="191">
        <v>0.0</v>
      </c>
      <c r="M4729" s="53"/>
      <c r="N4729" s="53"/>
      <c r="O4729" s="53"/>
    </row>
    <row r="4730">
      <c r="A4730" s="167" t="s">
        <v>600</v>
      </c>
      <c r="B4730" s="243" t="s">
        <v>445</v>
      </c>
      <c r="C4730" s="53"/>
      <c r="D4730" s="244" t="s">
        <v>445</v>
      </c>
      <c r="E4730" s="53"/>
      <c r="F4730" s="53"/>
      <c r="G4730" s="190" t="s">
        <v>17</v>
      </c>
      <c r="H4730" s="28">
        <v>1.0</v>
      </c>
      <c r="I4730" s="190" t="s">
        <v>7</v>
      </c>
      <c r="J4730" s="191">
        <v>510.0</v>
      </c>
      <c r="K4730" s="190" t="s">
        <v>7</v>
      </c>
      <c r="L4730" s="191">
        <v>510.0</v>
      </c>
      <c r="M4730" s="53"/>
      <c r="N4730" s="53"/>
      <c r="O4730" s="53"/>
    </row>
    <row r="4731">
      <c r="A4731" s="167" t="s">
        <v>600</v>
      </c>
      <c r="B4731" s="243" t="s">
        <v>445</v>
      </c>
      <c r="C4731" s="53"/>
      <c r="D4731" s="244" t="s">
        <v>445</v>
      </c>
      <c r="E4731" s="53"/>
      <c r="F4731" s="53"/>
      <c r="G4731" s="190" t="s">
        <v>18</v>
      </c>
      <c r="H4731" s="28">
        <v>1.0</v>
      </c>
      <c r="I4731" s="190" t="s">
        <v>7</v>
      </c>
      <c r="J4731" s="191"/>
      <c r="K4731" s="190" t="s">
        <v>7</v>
      </c>
      <c r="L4731" s="191"/>
      <c r="M4731" s="53"/>
      <c r="N4731" s="53"/>
      <c r="O4731" s="53"/>
    </row>
    <row r="4732">
      <c r="A4732" s="167" t="s">
        <v>600</v>
      </c>
      <c r="B4732" s="243" t="s">
        <v>445</v>
      </c>
      <c r="C4732" s="53"/>
      <c r="D4732" s="244" t="s">
        <v>445</v>
      </c>
      <c r="E4732" s="53"/>
      <c r="F4732" s="53"/>
      <c r="G4732" s="190" t="s">
        <v>19</v>
      </c>
      <c r="H4732" s="28">
        <v>1.0</v>
      </c>
      <c r="I4732" s="190" t="s">
        <v>7</v>
      </c>
      <c r="J4732" s="191"/>
      <c r="K4732" s="190" t="s">
        <v>7</v>
      </c>
      <c r="L4732" s="191"/>
      <c r="M4732" s="53"/>
      <c r="N4732" s="53"/>
      <c r="O4732" s="53"/>
    </row>
    <row r="4733">
      <c r="A4733" s="167" t="s">
        <v>600</v>
      </c>
      <c r="B4733" s="243" t="s">
        <v>445</v>
      </c>
      <c r="C4733" s="53"/>
      <c r="D4733" s="244" t="s">
        <v>445</v>
      </c>
      <c r="E4733" s="53"/>
      <c r="F4733" s="53"/>
      <c r="G4733" s="190" t="s">
        <v>20</v>
      </c>
      <c r="H4733" s="28">
        <v>1.0</v>
      </c>
      <c r="I4733" s="190" t="s">
        <v>7</v>
      </c>
      <c r="J4733" s="191"/>
      <c r="K4733" s="190" t="s">
        <v>7</v>
      </c>
      <c r="L4733" s="191"/>
      <c r="M4733" s="53"/>
      <c r="N4733" s="53"/>
      <c r="O4733" s="53"/>
    </row>
    <row r="4734">
      <c r="A4734" s="167" t="s">
        <v>600</v>
      </c>
      <c r="B4734" s="243" t="s">
        <v>446</v>
      </c>
      <c r="C4734" s="53"/>
      <c r="D4734" s="244" t="s">
        <v>447</v>
      </c>
      <c r="E4734" s="53"/>
      <c r="F4734" s="53"/>
      <c r="G4734" s="190" t="s">
        <v>21</v>
      </c>
      <c r="H4734" s="28">
        <v>1.0</v>
      </c>
      <c r="I4734" s="243" t="s">
        <v>4</v>
      </c>
      <c r="J4734" s="192">
        <v>70.0</v>
      </c>
      <c r="K4734" s="243" t="s">
        <v>4</v>
      </c>
      <c r="L4734" s="192">
        <v>70.0</v>
      </c>
      <c r="M4734" s="53"/>
      <c r="N4734" s="53"/>
      <c r="O4734" s="53"/>
    </row>
    <row r="4735">
      <c r="A4735" s="167" t="s">
        <v>600</v>
      </c>
      <c r="B4735" s="243" t="s">
        <v>446</v>
      </c>
      <c r="C4735" s="53"/>
      <c r="D4735" s="244" t="s">
        <v>447</v>
      </c>
      <c r="E4735" s="53"/>
      <c r="F4735" s="53"/>
      <c r="G4735" s="190" t="s">
        <v>13</v>
      </c>
      <c r="H4735" s="28">
        <v>1.0</v>
      </c>
      <c r="I4735" s="190" t="s">
        <v>4</v>
      </c>
      <c r="J4735" s="191"/>
      <c r="K4735" s="190" t="s">
        <v>4</v>
      </c>
      <c r="L4735" s="191"/>
      <c r="M4735" s="53"/>
      <c r="N4735" s="53"/>
      <c r="O4735" s="53"/>
    </row>
    <row r="4736">
      <c r="A4736" s="167" t="s">
        <v>600</v>
      </c>
      <c r="B4736" s="243" t="s">
        <v>446</v>
      </c>
      <c r="C4736" s="53"/>
      <c r="D4736" s="244" t="s">
        <v>447</v>
      </c>
      <c r="E4736" s="53"/>
      <c r="F4736" s="53"/>
      <c r="G4736" s="190" t="s">
        <v>14</v>
      </c>
      <c r="H4736" s="28">
        <v>1.0</v>
      </c>
      <c r="I4736" s="190" t="s">
        <v>4</v>
      </c>
      <c r="J4736" s="191"/>
      <c r="K4736" s="190" t="s">
        <v>4</v>
      </c>
      <c r="L4736" s="191"/>
      <c r="M4736" s="53"/>
      <c r="N4736" s="53"/>
      <c r="O4736" s="53"/>
    </row>
    <row r="4737">
      <c r="A4737" s="167" t="s">
        <v>600</v>
      </c>
      <c r="B4737" s="243" t="s">
        <v>446</v>
      </c>
      <c r="C4737" s="53"/>
      <c r="D4737" s="244" t="s">
        <v>447</v>
      </c>
      <c r="E4737" s="53"/>
      <c r="F4737" s="53"/>
      <c r="G4737" s="190" t="s">
        <v>15</v>
      </c>
      <c r="H4737" s="28">
        <v>1.0</v>
      </c>
      <c r="I4737" s="190" t="s">
        <v>4</v>
      </c>
      <c r="J4737" s="191"/>
      <c r="K4737" s="190" t="s">
        <v>4</v>
      </c>
      <c r="L4737" s="191"/>
      <c r="M4737" s="53"/>
      <c r="N4737" s="53"/>
      <c r="O4737" s="53"/>
    </row>
    <row r="4738">
      <c r="A4738" s="167" t="s">
        <v>600</v>
      </c>
      <c r="B4738" s="243" t="s">
        <v>446</v>
      </c>
      <c r="C4738" s="53"/>
      <c r="D4738" s="244" t="s">
        <v>447</v>
      </c>
      <c r="E4738" s="53"/>
      <c r="F4738" s="53"/>
      <c r="G4738" s="190" t="s">
        <v>16</v>
      </c>
      <c r="H4738" s="28">
        <v>1.0</v>
      </c>
      <c r="I4738" s="190" t="s">
        <v>4</v>
      </c>
      <c r="J4738" s="191"/>
      <c r="K4738" s="190" t="s">
        <v>4</v>
      </c>
      <c r="L4738" s="191"/>
      <c r="M4738" s="53"/>
      <c r="N4738" s="53"/>
      <c r="O4738" s="53"/>
    </row>
    <row r="4739">
      <c r="A4739" s="167" t="s">
        <v>600</v>
      </c>
      <c r="B4739" s="243" t="s">
        <v>446</v>
      </c>
      <c r="C4739" s="53"/>
      <c r="D4739" s="244" t="s">
        <v>447</v>
      </c>
      <c r="E4739" s="53"/>
      <c r="F4739" s="53"/>
      <c r="G4739" s="190" t="s">
        <v>17</v>
      </c>
      <c r="H4739" s="28">
        <v>1.0</v>
      </c>
      <c r="I4739" s="190" t="s">
        <v>4</v>
      </c>
      <c r="J4739" s="191"/>
      <c r="K4739" s="190" t="s">
        <v>4</v>
      </c>
      <c r="L4739" s="191"/>
      <c r="M4739" s="53"/>
      <c r="N4739" s="53"/>
      <c r="O4739" s="53"/>
    </row>
    <row r="4740">
      <c r="A4740" s="167" t="s">
        <v>600</v>
      </c>
      <c r="B4740" s="243" t="s">
        <v>446</v>
      </c>
      <c r="C4740" s="53"/>
      <c r="D4740" s="244" t="s">
        <v>447</v>
      </c>
      <c r="E4740" s="53"/>
      <c r="F4740" s="53"/>
      <c r="G4740" s="190" t="s">
        <v>18</v>
      </c>
      <c r="H4740" s="28">
        <v>1.0</v>
      </c>
      <c r="I4740" s="190" t="s">
        <v>4</v>
      </c>
      <c r="J4740" s="191"/>
      <c r="K4740" s="190" t="s">
        <v>4</v>
      </c>
      <c r="L4740" s="191"/>
      <c r="M4740" s="53"/>
      <c r="N4740" s="53"/>
      <c r="O4740" s="53"/>
    </row>
    <row r="4741">
      <c r="A4741" s="167" t="s">
        <v>600</v>
      </c>
      <c r="B4741" s="243" t="s">
        <v>446</v>
      </c>
      <c r="C4741" s="53"/>
      <c r="D4741" s="244" t="s">
        <v>447</v>
      </c>
      <c r="E4741" s="53"/>
      <c r="F4741" s="53"/>
      <c r="G4741" s="190" t="s">
        <v>19</v>
      </c>
      <c r="H4741" s="28">
        <v>1.0</v>
      </c>
      <c r="I4741" s="190" t="s">
        <v>4</v>
      </c>
      <c r="J4741" s="191"/>
      <c r="K4741" s="190" t="s">
        <v>4</v>
      </c>
      <c r="L4741" s="191"/>
      <c r="M4741" s="53"/>
      <c r="N4741" s="53"/>
      <c r="O4741" s="53"/>
    </row>
    <row r="4742">
      <c r="A4742" s="167" t="s">
        <v>600</v>
      </c>
      <c r="B4742" s="243" t="s">
        <v>446</v>
      </c>
      <c r="C4742" s="53"/>
      <c r="D4742" s="244" t="s">
        <v>447</v>
      </c>
      <c r="E4742" s="53"/>
      <c r="F4742" s="53"/>
      <c r="G4742" s="190" t="s">
        <v>20</v>
      </c>
      <c r="H4742" s="28">
        <v>1.0</v>
      </c>
      <c r="I4742" s="190" t="s">
        <v>4</v>
      </c>
      <c r="J4742" s="191"/>
      <c r="K4742" s="190" t="s">
        <v>4</v>
      </c>
      <c r="L4742" s="191"/>
      <c r="M4742" s="53"/>
      <c r="N4742" s="53"/>
      <c r="O4742" s="53"/>
    </row>
    <row r="4743">
      <c r="A4743" s="167" t="s">
        <v>600</v>
      </c>
      <c r="B4743" s="243" t="s">
        <v>446</v>
      </c>
      <c r="C4743" s="53"/>
      <c r="D4743" s="244" t="s">
        <v>447</v>
      </c>
      <c r="E4743" s="53"/>
      <c r="F4743" s="53"/>
      <c r="G4743" s="190" t="s">
        <v>21</v>
      </c>
      <c r="H4743" s="28">
        <v>1.0</v>
      </c>
      <c r="I4743" s="190" t="s">
        <v>7</v>
      </c>
      <c r="J4743" s="191">
        <v>3960.0</v>
      </c>
      <c r="K4743" s="190" t="s">
        <v>7</v>
      </c>
      <c r="L4743" s="191">
        <v>3960.0</v>
      </c>
      <c r="M4743" s="53"/>
      <c r="N4743" s="53"/>
      <c r="O4743" s="53"/>
    </row>
    <row r="4744">
      <c r="A4744" s="167" t="s">
        <v>600</v>
      </c>
      <c r="B4744" s="243" t="s">
        <v>446</v>
      </c>
      <c r="C4744" s="53"/>
      <c r="D4744" s="244" t="s">
        <v>447</v>
      </c>
      <c r="E4744" s="53"/>
      <c r="F4744" s="53"/>
      <c r="G4744" s="190" t="s">
        <v>13</v>
      </c>
      <c r="H4744" s="28">
        <v>1.0</v>
      </c>
      <c r="I4744" s="190" t="s">
        <v>7</v>
      </c>
      <c r="J4744" s="191"/>
      <c r="K4744" s="190" t="s">
        <v>7</v>
      </c>
      <c r="L4744" s="191"/>
      <c r="M4744" s="53"/>
      <c r="N4744" s="53"/>
      <c r="O4744" s="53"/>
    </row>
    <row r="4745">
      <c r="A4745" s="167" t="s">
        <v>600</v>
      </c>
      <c r="B4745" s="243" t="s">
        <v>446</v>
      </c>
      <c r="C4745" s="53"/>
      <c r="D4745" s="244" t="s">
        <v>447</v>
      </c>
      <c r="E4745" s="53"/>
      <c r="F4745" s="53"/>
      <c r="G4745" s="190" t="s">
        <v>14</v>
      </c>
      <c r="H4745" s="28">
        <v>1.0</v>
      </c>
      <c r="I4745" s="190" t="s">
        <v>7</v>
      </c>
      <c r="J4745" s="191"/>
      <c r="K4745" s="190" t="s">
        <v>7</v>
      </c>
      <c r="L4745" s="191"/>
      <c r="M4745" s="53"/>
      <c r="N4745" s="53"/>
      <c r="O4745" s="53"/>
    </row>
    <row r="4746">
      <c r="A4746" s="167" t="s">
        <v>600</v>
      </c>
      <c r="B4746" s="243" t="s">
        <v>446</v>
      </c>
      <c r="C4746" s="53"/>
      <c r="D4746" s="244" t="s">
        <v>447</v>
      </c>
      <c r="E4746" s="53"/>
      <c r="F4746" s="53"/>
      <c r="G4746" s="190" t="s">
        <v>15</v>
      </c>
      <c r="H4746" s="28">
        <v>1.0</v>
      </c>
      <c r="I4746" s="190" t="s">
        <v>7</v>
      </c>
      <c r="J4746" s="191"/>
      <c r="K4746" s="190" t="s">
        <v>7</v>
      </c>
      <c r="L4746" s="191"/>
      <c r="M4746" s="53"/>
      <c r="N4746" s="53"/>
      <c r="O4746" s="53"/>
    </row>
    <row r="4747">
      <c r="A4747" s="167" t="s">
        <v>600</v>
      </c>
      <c r="B4747" s="243" t="s">
        <v>446</v>
      </c>
      <c r="C4747" s="53"/>
      <c r="D4747" s="244" t="s">
        <v>447</v>
      </c>
      <c r="E4747" s="53"/>
      <c r="F4747" s="53"/>
      <c r="G4747" s="190" t="s">
        <v>16</v>
      </c>
      <c r="H4747" s="28">
        <v>1.0</v>
      </c>
      <c r="I4747" s="190" t="s">
        <v>7</v>
      </c>
      <c r="J4747" s="191"/>
      <c r="K4747" s="190" t="s">
        <v>7</v>
      </c>
      <c r="L4747" s="191"/>
      <c r="M4747" s="53"/>
      <c r="N4747" s="53"/>
      <c r="O4747" s="53"/>
    </row>
    <row r="4748">
      <c r="A4748" s="167" t="s">
        <v>600</v>
      </c>
      <c r="B4748" s="243" t="s">
        <v>446</v>
      </c>
      <c r="C4748" s="53"/>
      <c r="D4748" s="244" t="s">
        <v>447</v>
      </c>
      <c r="E4748" s="53"/>
      <c r="F4748" s="53"/>
      <c r="G4748" s="190" t="s">
        <v>17</v>
      </c>
      <c r="H4748" s="28">
        <v>1.0</v>
      </c>
      <c r="I4748" s="190" t="s">
        <v>7</v>
      </c>
      <c r="J4748" s="191"/>
      <c r="K4748" s="190" t="s">
        <v>7</v>
      </c>
      <c r="L4748" s="191"/>
      <c r="M4748" s="53"/>
      <c r="N4748" s="53"/>
      <c r="O4748" s="53"/>
    </row>
    <row r="4749">
      <c r="A4749" s="167" t="s">
        <v>600</v>
      </c>
      <c r="B4749" s="243" t="s">
        <v>446</v>
      </c>
      <c r="C4749" s="53"/>
      <c r="D4749" s="244" t="s">
        <v>447</v>
      </c>
      <c r="E4749" s="53"/>
      <c r="F4749" s="53"/>
      <c r="G4749" s="190" t="s">
        <v>18</v>
      </c>
      <c r="H4749" s="28">
        <v>1.0</v>
      </c>
      <c r="I4749" s="190" t="s">
        <v>7</v>
      </c>
      <c r="J4749" s="191"/>
      <c r="K4749" s="190" t="s">
        <v>7</v>
      </c>
      <c r="L4749" s="191"/>
      <c r="M4749" s="53"/>
      <c r="N4749" s="53"/>
      <c r="O4749" s="53"/>
    </row>
    <row r="4750">
      <c r="A4750" s="167" t="s">
        <v>600</v>
      </c>
      <c r="B4750" s="243" t="s">
        <v>446</v>
      </c>
      <c r="C4750" s="53"/>
      <c r="D4750" s="244" t="s">
        <v>447</v>
      </c>
      <c r="E4750" s="53"/>
      <c r="F4750" s="53"/>
      <c r="G4750" s="190" t="s">
        <v>19</v>
      </c>
      <c r="H4750" s="28">
        <v>1.0</v>
      </c>
      <c r="I4750" s="190" t="s">
        <v>7</v>
      </c>
      <c r="J4750" s="191"/>
      <c r="K4750" s="190" t="s">
        <v>7</v>
      </c>
      <c r="L4750" s="191"/>
      <c r="M4750" s="53"/>
      <c r="N4750" s="53"/>
      <c r="O4750" s="53"/>
    </row>
    <row r="4751">
      <c r="A4751" s="167" t="s">
        <v>600</v>
      </c>
      <c r="B4751" s="243" t="s">
        <v>446</v>
      </c>
      <c r="C4751" s="53"/>
      <c r="D4751" s="244" t="s">
        <v>447</v>
      </c>
      <c r="E4751" s="53"/>
      <c r="F4751" s="53"/>
      <c r="G4751" s="190" t="s">
        <v>20</v>
      </c>
      <c r="H4751" s="28">
        <v>1.0</v>
      </c>
      <c r="I4751" s="190" t="s">
        <v>7</v>
      </c>
      <c r="J4751" s="191"/>
      <c r="K4751" s="190" t="s">
        <v>7</v>
      </c>
      <c r="L4751" s="191"/>
      <c r="M4751" s="53"/>
      <c r="N4751" s="53"/>
      <c r="O4751" s="53"/>
    </row>
    <row r="4752">
      <c r="A4752" s="167" t="s">
        <v>600</v>
      </c>
      <c r="B4752" s="243" t="s">
        <v>448</v>
      </c>
      <c r="C4752" s="53"/>
      <c r="D4752" s="244" t="s">
        <v>449</v>
      </c>
      <c r="E4752" s="53"/>
      <c r="F4752" s="53"/>
      <c r="G4752" s="190" t="s">
        <v>21</v>
      </c>
      <c r="H4752" s="28">
        <v>1.0</v>
      </c>
      <c r="I4752" s="243" t="s">
        <v>4</v>
      </c>
      <c r="J4752" s="192">
        <v>19.0</v>
      </c>
      <c r="K4752" s="243" t="s">
        <v>4</v>
      </c>
      <c r="L4752" s="192">
        <v>19.0</v>
      </c>
      <c r="M4752" s="53"/>
      <c r="N4752" s="53"/>
      <c r="O4752" s="53"/>
    </row>
    <row r="4753">
      <c r="A4753" s="167" t="s">
        <v>600</v>
      </c>
      <c r="B4753" s="243" t="s">
        <v>448</v>
      </c>
      <c r="C4753" s="53"/>
      <c r="D4753" s="244" t="s">
        <v>449</v>
      </c>
      <c r="E4753" s="53"/>
      <c r="F4753" s="53"/>
      <c r="G4753" s="190" t="s">
        <v>13</v>
      </c>
      <c r="H4753" s="28">
        <v>1.0</v>
      </c>
      <c r="I4753" s="190" t="s">
        <v>4</v>
      </c>
      <c r="J4753" s="191"/>
      <c r="K4753" s="190" t="s">
        <v>4</v>
      </c>
      <c r="L4753" s="191"/>
      <c r="M4753" s="53"/>
      <c r="N4753" s="53"/>
      <c r="O4753" s="53"/>
    </row>
    <row r="4754">
      <c r="A4754" s="167" t="s">
        <v>600</v>
      </c>
      <c r="B4754" s="243" t="s">
        <v>448</v>
      </c>
      <c r="C4754" s="53"/>
      <c r="D4754" s="244" t="s">
        <v>449</v>
      </c>
      <c r="E4754" s="53"/>
      <c r="F4754" s="53"/>
      <c r="G4754" s="190" t="s">
        <v>14</v>
      </c>
      <c r="H4754" s="28">
        <v>1.0</v>
      </c>
      <c r="I4754" s="190" t="s">
        <v>4</v>
      </c>
      <c r="J4754" s="191"/>
      <c r="K4754" s="190" t="s">
        <v>4</v>
      </c>
      <c r="L4754" s="191"/>
      <c r="M4754" s="53"/>
      <c r="N4754" s="53"/>
      <c r="O4754" s="53"/>
    </row>
    <row r="4755">
      <c r="A4755" s="167" t="s">
        <v>600</v>
      </c>
      <c r="B4755" s="243" t="s">
        <v>448</v>
      </c>
      <c r="C4755" s="53"/>
      <c r="D4755" s="244" t="s">
        <v>449</v>
      </c>
      <c r="E4755" s="53"/>
      <c r="F4755" s="53"/>
      <c r="G4755" s="190" t="s">
        <v>15</v>
      </c>
      <c r="H4755" s="28">
        <v>1.0</v>
      </c>
      <c r="I4755" s="190" t="s">
        <v>4</v>
      </c>
      <c r="J4755" s="191"/>
      <c r="K4755" s="190" t="s">
        <v>4</v>
      </c>
      <c r="L4755" s="191"/>
      <c r="M4755" s="53"/>
      <c r="N4755" s="53"/>
      <c r="O4755" s="53"/>
    </row>
    <row r="4756">
      <c r="A4756" s="167" t="s">
        <v>600</v>
      </c>
      <c r="B4756" s="243" t="s">
        <v>448</v>
      </c>
      <c r="C4756" s="53"/>
      <c r="D4756" s="244" t="s">
        <v>449</v>
      </c>
      <c r="E4756" s="53"/>
      <c r="F4756" s="53"/>
      <c r="G4756" s="190" t="s">
        <v>16</v>
      </c>
      <c r="H4756" s="28">
        <v>1.0</v>
      </c>
      <c r="I4756" s="190" t="s">
        <v>4</v>
      </c>
      <c r="J4756" s="191"/>
      <c r="K4756" s="190" t="s">
        <v>4</v>
      </c>
      <c r="L4756" s="191"/>
      <c r="M4756" s="53"/>
      <c r="N4756" s="53"/>
      <c r="O4756" s="53"/>
    </row>
    <row r="4757">
      <c r="A4757" s="167" t="s">
        <v>600</v>
      </c>
      <c r="B4757" s="243" t="s">
        <v>448</v>
      </c>
      <c r="C4757" s="53"/>
      <c r="D4757" s="244" t="s">
        <v>449</v>
      </c>
      <c r="E4757" s="53"/>
      <c r="F4757" s="53"/>
      <c r="G4757" s="190" t="s">
        <v>17</v>
      </c>
      <c r="H4757" s="28">
        <v>1.0</v>
      </c>
      <c r="I4757" s="190" t="s">
        <v>4</v>
      </c>
      <c r="J4757" s="191"/>
      <c r="K4757" s="190" t="s">
        <v>4</v>
      </c>
      <c r="L4757" s="191"/>
      <c r="M4757" s="53"/>
      <c r="N4757" s="53"/>
      <c r="O4757" s="53"/>
    </row>
    <row r="4758">
      <c r="A4758" s="167" t="s">
        <v>600</v>
      </c>
      <c r="B4758" s="243" t="s">
        <v>448</v>
      </c>
      <c r="C4758" s="53"/>
      <c r="D4758" s="244" t="s">
        <v>449</v>
      </c>
      <c r="E4758" s="53"/>
      <c r="F4758" s="53"/>
      <c r="G4758" s="190" t="s">
        <v>18</v>
      </c>
      <c r="H4758" s="28">
        <v>1.0</v>
      </c>
      <c r="I4758" s="190" t="s">
        <v>4</v>
      </c>
      <c r="J4758" s="191"/>
      <c r="K4758" s="190" t="s">
        <v>4</v>
      </c>
      <c r="L4758" s="191"/>
      <c r="M4758" s="53"/>
      <c r="N4758" s="53"/>
      <c r="O4758" s="53"/>
    </row>
    <row r="4759">
      <c r="A4759" s="167" t="s">
        <v>600</v>
      </c>
      <c r="B4759" s="243" t="s">
        <v>448</v>
      </c>
      <c r="C4759" s="53"/>
      <c r="D4759" s="244" t="s">
        <v>449</v>
      </c>
      <c r="E4759" s="53"/>
      <c r="F4759" s="53"/>
      <c r="G4759" s="190" t="s">
        <v>19</v>
      </c>
      <c r="H4759" s="28">
        <v>1.0</v>
      </c>
      <c r="I4759" s="190" t="s">
        <v>4</v>
      </c>
      <c r="J4759" s="191"/>
      <c r="K4759" s="190" t="s">
        <v>4</v>
      </c>
      <c r="L4759" s="191"/>
      <c r="M4759" s="53"/>
      <c r="N4759" s="53"/>
      <c r="O4759" s="53"/>
    </row>
    <row r="4760">
      <c r="A4760" s="167" t="s">
        <v>600</v>
      </c>
      <c r="B4760" s="243" t="s">
        <v>448</v>
      </c>
      <c r="C4760" s="53"/>
      <c r="D4760" s="244" t="s">
        <v>449</v>
      </c>
      <c r="E4760" s="53"/>
      <c r="F4760" s="53"/>
      <c r="G4760" s="190" t="s">
        <v>20</v>
      </c>
      <c r="H4760" s="28">
        <v>1.0</v>
      </c>
      <c r="I4760" s="190" t="s">
        <v>4</v>
      </c>
      <c r="J4760" s="191"/>
      <c r="K4760" s="190" t="s">
        <v>4</v>
      </c>
      <c r="L4760" s="191"/>
      <c r="M4760" s="53"/>
      <c r="N4760" s="53"/>
      <c r="O4760" s="53"/>
    </row>
    <row r="4761">
      <c r="A4761" s="167" t="s">
        <v>600</v>
      </c>
      <c r="B4761" s="243" t="s">
        <v>448</v>
      </c>
      <c r="C4761" s="53"/>
      <c r="D4761" s="244" t="s">
        <v>449</v>
      </c>
      <c r="E4761" s="53"/>
      <c r="F4761" s="53"/>
      <c r="G4761" s="190" t="s">
        <v>21</v>
      </c>
      <c r="H4761" s="28">
        <v>1.0</v>
      </c>
      <c r="I4761" s="190" t="s">
        <v>7</v>
      </c>
      <c r="J4761" s="191"/>
      <c r="K4761" s="190" t="s">
        <v>7</v>
      </c>
      <c r="L4761" s="191"/>
      <c r="M4761" s="53"/>
      <c r="N4761" s="53"/>
      <c r="O4761" s="53"/>
    </row>
    <row r="4762">
      <c r="A4762" s="167" t="s">
        <v>600</v>
      </c>
      <c r="B4762" s="243" t="s">
        <v>448</v>
      </c>
      <c r="C4762" s="53"/>
      <c r="D4762" s="244" t="s">
        <v>449</v>
      </c>
      <c r="E4762" s="53"/>
      <c r="F4762" s="53"/>
      <c r="G4762" s="190" t="s">
        <v>13</v>
      </c>
      <c r="H4762" s="28">
        <v>1.0</v>
      </c>
      <c r="I4762" s="190" t="s">
        <v>7</v>
      </c>
      <c r="J4762" s="191"/>
      <c r="K4762" s="190" t="s">
        <v>7</v>
      </c>
      <c r="L4762" s="191"/>
      <c r="M4762" s="53"/>
      <c r="N4762" s="53"/>
      <c r="O4762" s="53"/>
    </row>
    <row r="4763">
      <c r="A4763" s="167" t="s">
        <v>600</v>
      </c>
      <c r="B4763" s="243" t="s">
        <v>448</v>
      </c>
      <c r="C4763" s="53"/>
      <c r="D4763" s="244" t="s">
        <v>449</v>
      </c>
      <c r="E4763" s="53"/>
      <c r="F4763" s="53"/>
      <c r="G4763" s="190" t="s">
        <v>14</v>
      </c>
      <c r="H4763" s="28">
        <v>1.0</v>
      </c>
      <c r="I4763" s="190" t="s">
        <v>7</v>
      </c>
      <c r="J4763" s="191"/>
      <c r="K4763" s="190" t="s">
        <v>7</v>
      </c>
      <c r="L4763" s="191"/>
      <c r="M4763" s="53"/>
      <c r="N4763" s="53"/>
      <c r="O4763" s="53"/>
    </row>
    <row r="4764">
      <c r="A4764" s="167" t="s">
        <v>600</v>
      </c>
      <c r="B4764" s="243" t="s">
        <v>448</v>
      </c>
      <c r="C4764" s="53"/>
      <c r="D4764" s="244" t="s">
        <v>449</v>
      </c>
      <c r="E4764" s="53"/>
      <c r="F4764" s="53"/>
      <c r="G4764" s="190" t="s">
        <v>15</v>
      </c>
      <c r="H4764" s="28">
        <v>1.0</v>
      </c>
      <c r="I4764" s="190" t="s">
        <v>7</v>
      </c>
      <c r="J4764" s="191"/>
      <c r="K4764" s="190" t="s">
        <v>7</v>
      </c>
      <c r="L4764" s="191"/>
      <c r="M4764" s="53"/>
      <c r="N4764" s="53"/>
      <c r="O4764" s="53"/>
    </row>
    <row r="4765">
      <c r="A4765" s="167" t="s">
        <v>600</v>
      </c>
      <c r="B4765" s="243" t="s">
        <v>448</v>
      </c>
      <c r="C4765" s="53"/>
      <c r="D4765" s="244" t="s">
        <v>449</v>
      </c>
      <c r="E4765" s="53"/>
      <c r="F4765" s="53"/>
      <c r="G4765" s="190" t="s">
        <v>16</v>
      </c>
      <c r="H4765" s="28">
        <v>1.0</v>
      </c>
      <c r="I4765" s="190" t="s">
        <v>7</v>
      </c>
      <c r="J4765" s="191"/>
      <c r="K4765" s="190" t="s">
        <v>7</v>
      </c>
      <c r="L4765" s="191"/>
      <c r="M4765" s="53"/>
      <c r="N4765" s="53"/>
      <c r="O4765" s="53"/>
    </row>
    <row r="4766">
      <c r="A4766" s="167" t="s">
        <v>600</v>
      </c>
      <c r="B4766" s="243" t="s">
        <v>448</v>
      </c>
      <c r="C4766" s="53"/>
      <c r="D4766" s="244" t="s">
        <v>449</v>
      </c>
      <c r="E4766" s="53"/>
      <c r="F4766" s="53"/>
      <c r="G4766" s="190" t="s">
        <v>17</v>
      </c>
      <c r="H4766" s="28">
        <v>1.0</v>
      </c>
      <c r="I4766" s="190" t="s">
        <v>7</v>
      </c>
      <c r="J4766" s="191"/>
      <c r="K4766" s="190" t="s">
        <v>7</v>
      </c>
      <c r="L4766" s="191"/>
      <c r="M4766" s="53"/>
      <c r="N4766" s="53"/>
      <c r="O4766" s="53"/>
    </row>
    <row r="4767">
      <c r="A4767" s="167" t="s">
        <v>600</v>
      </c>
      <c r="B4767" s="243" t="s">
        <v>448</v>
      </c>
      <c r="C4767" s="53"/>
      <c r="D4767" s="244" t="s">
        <v>449</v>
      </c>
      <c r="E4767" s="53"/>
      <c r="F4767" s="53"/>
      <c r="G4767" s="190" t="s">
        <v>18</v>
      </c>
      <c r="H4767" s="28">
        <v>1.0</v>
      </c>
      <c r="I4767" s="190" t="s">
        <v>7</v>
      </c>
      <c r="J4767" s="191"/>
      <c r="K4767" s="190" t="s">
        <v>7</v>
      </c>
      <c r="L4767" s="191"/>
      <c r="M4767" s="53"/>
      <c r="N4767" s="53"/>
      <c r="O4767" s="53"/>
    </row>
    <row r="4768">
      <c r="A4768" s="167" t="s">
        <v>600</v>
      </c>
      <c r="B4768" s="243" t="s">
        <v>448</v>
      </c>
      <c r="C4768" s="53"/>
      <c r="D4768" s="244" t="s">
        <v>449</v>
      </c>
      <c r="E4768" s="53"/>
      <c r="F4768" s="53"/>
      <c r="G4768" s="190" t="s">
        <v>19</v>
      </c>
      <c r="H4768" s="28">
        <v>1.0</v>
      </c>
      <c r="I4768" s="190" t="s">
        <v>7</v>
      </c>
      <c r="J4768" s="191"/>
      <c r="K4768" s="190" t="s">
        <v>7</v>
      </c>
      <c r="L4768" s="191"/>
      <c r="M4768" s="53"/>
      <c r="N4768" s="53"/>
      <c r="O4768" s="53"/>
    </row>
    <row r="4769">
      <c r="A4769" s="167" t="s">
        <v>600</v>
      </c>
      <c r="B4769" s="243" t="s">
        <v>448</v>
      </c>
      <c r="C4769" s="53"/>
      <c r="D4769" s="244" t="s">
        <v>449</v>
      </c>
      <c r="E4769" s="53"/>
      <c r="F4769" s="53"/>
      <c r="G4769" s="190" t="s">
        <v>20</v>
      </c>
      <c r="H4769" s="28">
        <v>1.0</v>
      </c>
      <c r="I4769" s="190" t="s">
        <v>7</v>
      </c>
      <c r="J4769" s="191"/>
      <c r="K4769" s="190" t="s">
        <v>7</v>
      </c>
      <c r="L4769" s="191"/>
      <c r="M4769" s="53"/>
      <c r="N4769" s="53"/>
      <c r="O4769" s="53"/>
    </row>
    <row r="4770">
      <c r="A4770" s="167" t="s">
        <v>600</v>
      </c>
      <c r="B4770" s="243" t="s">
        <v>450</v>
      </c>
      <c r="C4770" s="53"/>
      <c r="D4770" s="244" t="s">
        <v>451</v>
      </c>
      <c r="E4770" s="53"/>
      <c r="F4770" s="53"/>
      <c r="G4770" s="190" t="s">
        <v>21</v>
      </c>
      <c r="H4770" s="28">
        <v>1.0</v>
      </c>
      <c r="I4770" s="243" t="s">
        <v>4</v>
      </c>
      <c r="J4770" s="192"/>
      <c r="K4770" s="243" t="s">
        <v>4</v>
      </c>
      <c r="L4770" s="192"/>
      <c r="M4770" s="53"/>
      <c r="N4770" s="53"/>
      <c r="O4770" s="53"/>
    </row>
    <row r="4771">
      <c r="A4771" s="167" t="s">
        <v>600</v>
      </c>
      <c r="B4771" s="243" t="s">
        <v>450</v>
      </c>
      <c r="C4771" s="53"/>
      <c r="D4771" s="244" t="s">
        <v>451</v>
      </c>
      <c r="E4771" s="53"/>
      <c r="F4771" s="53"/>
      <c r="G4771" s="190" t="s">
        <v>13</v>
      </c>
      <c r="H4771" s="28">
        <v>1.0</v>
      </c>
      <c r="I4771" s="190" t="s">
        <v>4</v>
      </c>
      <c r="J4771" s="191">
        <v>17.0</v>
      </c>
      <c r="K4771" s="190" t="s">
        <v>4</v>
      </c>
      <c r="L4771" s="191">
        <v>17.0</v>
      </c>
      <c r="M4771" s="53"/>
      <c r="N4771" s="53"/>
      <c r="O4771" s="53"/>
    </row>
    <row r="4772">
      <c r="A4772" s="167" t="s">
        <v>600</v>
      </c>
      <c r="B4772" s="243" t="s">
        <v>450</v>
      </c>
      <c r="C4772" s="53"/>
      <c r="D4772" s="244" t="s">
        <v>451</v>
      </c>
      <c r="E4772" s="53"/>
      <c r="F4772" s="53"/>
      <c r="G4772" s="190" t="s">
        <v>14</v>
      </c>
      <c r="H4772" s="28">
        <v>1.0</v>
      </c>
      <c r="I4772" s="190" t="s">
        <v>4</v>
      </c>
      <c r="J4772" s="191">
        <v>10.0</v>
      </c>
      <c r="K4772" s="190" t="s">
        <v>4</v>
      </c>
      <c r="L4772" s="191">
        <v>10.0</v>
      </c>
      <c r="M4772" s="53"/>
      <c r="N4772" s="53"/>
      <c r="O4772" s="53"/>
    </row>
    <row r="4773">
      <c r="A4773" s="167" t="s">
        <v>600</v>
      </c>
      <c r="B4773" s="243" t="s">
        <v>450</v>
      </c>
      <c r="C4773" s="53"/>
      <c r="D4773" s="244" t="s">
        <v>451</v>
      </c>
      <c r="E4773" s="53"/>
      <c r="F4773" s="53"/>
      <c r="G4773" s="190" t="s">
        <v>15</v>
      </c>
      <c r="H4773" s="28">
        <v>1.0</v>
      </c>
      <c r="I4773" s="190" t="s">
        <v>4</v>
      </c>
      <c r="J4773" s="191">
        <v>13.0</v>
      </c>
      <c r="K4773" s="190" t="s">
        <v>4</v>
      </c>
      <c r="L4773" s="191">
        <v>13.0</v>
      </c>
      <c r="M4773" s="53"/>
      <c r="N4773" s="53"/>
      <c r="O4773" s="53"/>
    </row>
    <row r="4774">
      <c r="A4774" s="167" t="s">
        <v>600</v>
      </c>
      <c r="B4774" s="243" t="s">
        <v>450</v>
      </c>
      <c r="C4774" s="53"/>
      <c r="D4774" s="244" t="s">
        <v>451</v>
      </c>
      <c r="E4774" s="53"/>
      <c r="F4774" s="53"/>
      <c r="G4774" s="190" t="s">
        <v>16</v>
      </c>
      <c r="H4774" s="28">
        <v>1.0</v>
      </c>
      <c r="I4774" s="190" t="s">
        <v>4</v>
      </c>
      <c r="J4774" s="191">
        <v>22.0</v>
      </c>
      <c r="K4774" s="190" t="s">
        <v>4</v>
      </c>
      <c r="L4774" s="191">
        <v>22.0</v>
      </c>
      <c r="M4774" s="53"/>
      <c r="N4774" s="53"/>
      <c r="O4774" s="53"/>
    </row>
    <row r="4775">
      <c r="A4775" s="167" t="s">
        <v>600</v>
      </c>
      <c r="B4775" s="243" t="s">
        <v>450</v>
      </c>
      <c r="C4775" s="53"/>
      <c r="D4775" s="244" t="s">
        <v>451</v>
      </c>
      <c r="E4775" s="53"/>
      <c r="F4775" s="53"/>
      <c r="G4775" s="190" t="s">
        <v>17</v>
      </c>
      <c r="H4775" s="28">
        <v>1.0</v>
      </c>
      <c r="I4775" s="190" t="s">
        <v>4</v>
      </c>
      <c r="J4775" s="191"/>
      <c r="K4775" s="190" t="s">
        <v>4</v>
      </c>
      <c r="L4775" s="191"/>
      <c r="M4775" s="53"/>
      <c r="N4775" s="53"/>
      <c r="O4775" s="53"/>
    </row>
    <row r="4776">
      <c r="A4776" s="167" t="s">
        <v>600</v>
      </c>
      <c r="B4776" s="243" t="s">
        <v>450</v>
      </c>
      <c r="C4776" s="53"/>
      <c r="D4776" s="244" t="s">
        <v>451</v>
      </c>
      <c r="E4776" s="53"/>
      <c r="F4776" s="53"/>
      <c r="G4776" s="190" t="s">
        <v>18</v>
      </c>
      <c r="H4776" s="28">
        <v>1.0</v>
      </c>
      <c r="I4776" s="190" t="s">
        <v>4</v>
      </c>
      <c r="J4776" s="191"/>
      <c r="K4776" s="190" t="s">
        <v>4</v>
      </c>
      <c r="L4776" s="191"/>
      <c r="M4776" s="53"/>
      <c r="N4776" s="53"/>
      <c r="O4776" s="53"/>
    </row>
    <row r="4777">
      <c r="A4777" s="167" t="s">
        <v>600</v>
      </c>
      <c r="B4777" s="243" t="s">
        <v>450</v>
      </c>
      <c r="C4777" s="53"/>
      <c r="D4777" s="244" t="s">
        <v>451</v>
      </c>
      <c r="E4777" s="53"/>
      <c r="F4777" s="53"/>
      <c r="G4777" s="190" t="s">
        <v>19</v>
      </c>
      <c r="H4777" s="28">
        <v>1.0</v>
      </c>
      <c r="I4777" s="190" t="s">
        <v>4</v>
      </c>
      <c r="J4777" s="191"/>
      <c r="K4777" s="190" t="s">
        <v>4</v>
      </c>
      <c r="L4777" s="191"/>
      <c r="M4777" s="53"/>
      <c r="N4777" s="53"/>
      <c r="O4777" s="53"/>
    </row>
    <row r="4778">
      <c r="A4778" s="167" t="s">
        <v>600</v>
      </c>
      <c r="B4778" s="243" t="s">
        <v>450</v>
      </c>
      <c r="C4778" s="53"/>
      <c r="D4778" s="244" t="s">
        <v>451</v>
      </c>
      <c r="E4778" s="53"/>
      <c r="F4778" s="53"/>
      <c r="G4778" s="190" t="s">
        <v>20</v>
      </c>
      <c r="H4778" s="28">
        <v>1.0</v>
      </c>
      <c r="I4778" s="190" t="s">
        <v>4</v>
      </c>
      <c r="J4778" s="191"/>
      <c r="K4778" s="190" t="s">
        <v>4</v>
      </c>
      <c r="L4778" s="191"/>
      <c r="M4778" s="53"/>
      <c r="N4778" s="53"/>
      <c r="O4778" s="53"/>
    </row>
    <row r="4779">
      <c r="A4779" s="167" t="s">
        <v>600</v>
      </c>
      <c r="B4779" s="243" t="s">
        <v>450</v>
      </c>
      <c r="C4779" s="53"/>
      <c r="D4779" s="244" t="s">
        <v>451</v>
      </c>
      <c r="E4779" s="53"/>
      <c r="F4779" s="53"/>
      <c r="G4779" s="190" t="s">
        <v>21</v>
      </c>
      <c r="H4779" s="28">
        <v>1.0</v>
      </c>
      <c r="I4779" s="190" t="s">
        <v>7</v>
      </c>
      <c r="J4779" s="191"/>
      <c r="K4779" s="190" t="s">
        <v>7</v>
      </c>
      <c r="L4779" s="191"/>
      <c r="M4779" s="53"/>
      <c r="N4779" s="53"/>
      <c r="O4779" s="53"/>
    </row>
    <row r="4780">
      <c r="A4780" s="167" t="s">
        <v>600</v>
      </c>
      <c r="B4780" s="243" t="s">
        <v>450</v>
      </c>
      <c r="C4780" s="53"/>
      <c r="D4780" s="244" t="s">
        <v>451</v>
      </c>
      <c r="E4780" s="53"/>
      <c r="F4780" s="53"/>
      <c r="G4780" s="190" t="s">
        <v>13</v>
      </c>
      <c r="H4780" s="28">
        <v>1.0</v>
      </c>
      <c r="I4780" s="190" t="s">
        <v>7</v>
      </c>
      <c r="J4780" s="191">
        <v>0.0</v>
      </c>
      <c r="K4780" s="190" t="s">
        <v>7</v>
      </c>
      <c r="L4780" s="191">
        <v>0.0</v>
      </c>
      <c r="M4780" s="53"/>
      <c r="N4780" s="53"/>
      <c r="O4780" s="53"/>
    </row>
    <row r="4781">
      <c r="A4781" s="167" t="s">
        <v>600</v>
      </c>
      <c r="B4781" s="243" t="s">
        <v>450</v>
      </c>
      <c r="C4781" s="53"/>
      <c r="D4781" s="244" t="s">
        <v>451</v>
      </c>
      <c r="E4781" s="53"/>
      <c r="F4781" s="53"/>
      <c r="G4781" s="190" t="s">
        <v>14</v>
      </c>
      <c r="H4781" s="28">
        <v>1.0</v>
      </c>
      <c r="I4781" s="190" t="s">
        <v>7</v>
      </c>
      <c r="J4781" s="191">
        <v>0.0</v>
      </c>
      <c r="K4781" s="190" t="s">
        <v>7</v>
      </c>
      <c r="L4781" s="191">
        <v>0.0</v>
      </c>
      <c r="M4781" s="53"/>
      <c r="N4781" s="53"/>
      <c r="O4781" s="53"/>
    </row>
    <row r="4782">
      <c r="A4782" s="167" t="s">
        <v>600</v>
      </c>
      <c r="B4782" s="243" t="s">
        <v>450</v>
      </c>
      <c r="C4782" s="53"/>
      <c r="D4782" s="244" t="s">
        <v>451</v>
      </c>
      <c r="E4782" s="53"/>
      <c r="F4782" s="53"/>
      <c r="G4782" s="190" t="s">
        <v>15</v>
      </c>
      <c r="H4782" s="28">
        <v>1.0</v>
      </c>
      <c r="I4782" s="190" t="s">
        <v>7</v>
      </c>
      <c r="J4782" s="191">
        <v>0.0</v>
      </c>
      <c r="K4782" s="190" t="s">
        <v>7</v>
      </c>
      <c r="L4782" s="191">
        <v>0.0</v>
      </c>
      <c r="M4782" s="53"/>
      <c r="N4782" s="53"/>
      <c r="O4782" s="53"/>
    </row>
    <row r="4783">
      <c r="A4783" s="167" t="s">
        <v>600</v>
      </c>
      <c r="B4783" s="243" t="s">
        <v>450</v>
      </c>
      <c r="C4783" s="53"/>
      <c r="D4783" s="244" t="s">
        <v>451</v>
      </c>
      <c r="E4783" s="53"/>
      <c r="F4783" s="53"/>
      <c r="G4783" s="190" t="s">
        <v>16</v>
      </c>
      <c r="H4783" s="28">
        <v>1.0</v>
      </c>
      <c r="I4783" s="190" t="s">
        <v>7</v>
      </c>
      <c r="J4783" s="191">
        <v>0.0</v>
      </c>
      <c r="K4783" s="190" t="s">
        <v>7</v>
      </c>
      <c r="L4783" s="191">
        <v>0.0</v>
      </c>
      <c r="M4783" s="53"/>
      <c r="N4783" s="53"/>
      <c r="O4783" s="53"/>
    </row>
    <row r="4784">
      <c r="A4784" s="167" t="s">
        <v>600</v>
      </c>
      <c r="B4784" s="243" t="s">
        <v>450</v>
      </c>
      <c r="C4784" s="53"/>
      <c r="D4784" s="244" t="s">
        <v>451</v>
      </c>
      <c r="E4784" s="53"/>
      <c r="F4784" s="53"/>
      <c r="G4784" s="190" t="s">
        <v>17</v>
      </c>
      <c r="H4784" s="28">
        <v>1.0</v>
      </c>
      <c r="I4784" s="190" t="s">
        <v>7</v>
      </c>
      <c r="J4784" s="191"/>
      <c r="K4784" s="190" t="s">
        <v>7</v>
      </c>
      <c r="L4784" s="191"/>
      <c r="M4784" s="53"/>
      <c r="N4784" s="53"/>
      <c r="O4784" s="53"/>
    </row>
    <row r="4785">
      <c r="A4785" s="167" t="s">
        <v>600</v>
      </c>
      <c r="B4785" s="243" t="s">
        <v>450</v>
      </c>
      <c r="C4785" s="53"/>
      <c r="D4785" s="244" t="s">
        <v>451</v>
      </c>
      <c r="E4785" s="53"/>
      <c r="F4785" s="53"/>
      <c r="G4785" s="190" t="s">
        <v>18</v>
      </c>
      <c r="H4785" s="28">
        <v>1.0</v>
      </c>
      <c r="I4785" s="190" t="s">
        <v>7</v>
      </c>
      <c r="J4785" s="191"/>
      <c r="K4785" s="190" t="s">
        <v>7</v>
      </c>
      <c r="L4785" s="191"/>
      <c r="M4785" s="53"/>
      <c r="N4785" s="53"/>
      <c r="O4785" s="53"/>
    </row>
    <row r="4786">
      <c r="A4786" s="167" t="s">
        <v>600</v>
      </c>
      <c r="B4786" s="243" t="s">
        <v>450</v>
      </c>
      <c r="C4786" s="53"/>
      <c r="D4786" s="244" t="s">
        <v>451</v>
      </c>
      <c r="E4786" s="53"/>
      <c r="F4786" s="53"/>
      <c r="G4786" s="190" t="s">
        <v>19</v>
      </c>
      <c r="H4786" s="28">
        <v>1.0</v>
      </c>
      <c r="I4786" s="190" t="s">
        <v>7</v>
      </c>
      <c r="J4786" s="191"/>
      <c r="K4786" s="190" t="s">
        <v>7</v>
      </c>
      <c r="L4786" s="191"/>
      <c r="M4786" s="53"/>
      <c r="N4786" s="53"/>
      <c r="O4786" s="53"/>
    </row>
    <row r="4787">
      <c r="A4787" s="167" t="s">
        <v>600</v>
      </c>
      <c r="B4787" s="243" t="s">
        <v>450</v>
      </c>
      <c r="C4787" s="53"/>
      <c r="D4787" s="244" t="s">
        <v>451</v>
      </c>
      <c r="E4787" s="53"/>
      <c r="F4787" s="53"/>
      <c r="G4787" s="190" t="s">
        <v>20</v>
      </c>
      <c r="H4787" s="28">
        <v>1.0</v>
      </c>
      <c r="I4787" s="190" t="s">
        <v>7</v>
      </c>
      <c r="J4787" s="191"/>
      <c r="K4787" s="190" t="s">
        <v>7</v>
      </c>
      <c r="L4787" s="191"/>
      <c r="M4787" s="53"/>
      <c r="N4787" s="53"/>
      <c r="O4787" s="53"/>
    </row>
    <row r="4788">
      <c r="A4788" s="167" t="s">
        <v>600</v>
      </c>
      <c r="B4788" s="243" t="s">
        <v>452</v>
      </c>
      <c r="C4788" s="53"/>
      <c r="D4788" s="244" t="s">
        <v>451</v>
      </c>
      <c r="E4788" s="53"/>
      <c r="F4788" s="53"/>
      <c r="G4788" s="190" t="s">
        <v>21</v>
      </c>
      <c r="H4788" s="28">
        <v>1.0</v>
      </c>
      <c r="I4788" s="243" t="s">
        <v>4</v>
      </c>
      <c r="J4788" s="192"/>
      <c r="K4788" s="243" t="s">
        <v>4</v>
      </c>
      <c r="L4788" s="192"/>
      <c r="M4788" s="53"/>
      <c r="N4788" s="53"/>
      <c r="O4788" s="53"/>
    </row>
    <row r="4789">
      <c r="A4789" s="167" t="s">
        <v>600</v>
      </c>
      <c r="B4789" s="243" t="s">
        <v>452</v>
      </c>
      <c r="C4789" s="53"/>
      <c r="D4789" s="244" t="s">
        <v>451</v>
      </c>
      <c r="E4789" s="53"/>
      <c r="F4789" s="53"/>
      <c r="G4789" s="190" t="s">
        <v>13</v>
      </c>
      <c r="H4789" s="28">
        <v>1.0</v>
      </c>
      <c r="I4789" s="190" t="s">
        <v>4</v>
      </c>
      <c r="J4789" s="191"/>
      <c r="K4789" s="190" t="s">
        <v>4</v>
      </c>
      <c r="L4789" s="191"/>
      <c r="M4789" s="53"/>
      <c r="N4789" s="53"/>
      <c r="O4789" s="53"/>
    </row>
    <row r="4790">
      <c r="A4790" s="167" t="s">
        <v>600</v>
      </c>
      <c r="B4790" s="243" t="s">
        <v>452</v>
      </c>
      <c r="C4790" s="53"/>
      <c r="D4790" s="244" t="s">
        <v>451</v>
      </c>
      <c r="E4790" s="53"/>
      <c r="F4790" s="53"/>
      <c r="G4790" s="190" t="s">
        <v>14</v>
      </c>
      <c r="H4790" s="28">
        <v>1.0</v>
      </c>
      <c r="I4790" s="190" t="s">
        <v>4</v>
      </c>
      <c r="J4790" s="191">
        <v>50.0</v>
      </c>
      <c r="K4790" s="190" t="s">
        <v>4</v>
      </c>
      <c r="L4790" s="191">
        <v>50.0</v>
      </c>
      <c r="M4790" s="53"/>
      <c r="N4790" s="53"/>
      <c r="O4790" s="53"/>
    </row>
    <row r="4791">
      <c r="A4791" s="167" t="s">
        <v>600</v>
      </c>
      <c r="B4791" s="243" t="s">
        <v>452</v>
      </c>
      <c r="C4791" s="53"/>
      <c r="D4791" s="244" t="s">
        <v>451</v>
      </c>
      <c r="E4791" s="53"/>
      <c r="F4791" s="53"/>
      <c r="G4791" s="190" t="s">
        <v>15</v>
      </c>
      <c r="H4791" s="28">
        <v>1.0</v>
      </c>
      <c r="I4791" s="190" t="s">
        <v>4</v>
      </c>
      <c r="J4791" s="191">
        <v>33.0</v>
      </c>
      <c r="K4791" s="190" t="s">
        <v>4</v>
      </c>
      <c r="L4791" s="191">
        <v>33.0</v>
      </c>
      <c r="M4791" s="53"/>
      <c r="N4791" s="53"/>
      <c r="O4791" s="53"/>
    </row>
    <row r="4792">
      <c r="A4792" s="167" t="s">
        <v>600</v>
      </c>
      <c r="B4792" s="243" t="s">
        <v>452</v>
      </c>
      <c r="C4792" s="53"/>
      <c r="D4792" s="244" t="s">
        <v>451</v>
      </c>
      <c r="E4792" s="53"/>
      <c r="F4792" s="53"/>
      <c r="G4792" s="190" t="s">
        <v>16</v>
      </c>
      <c r="H4792" s="28">
        <v>1.0</v>
      </c>
      <c r="I4792" s="190" t="s">
        <v>4</v>
      </c>
      <c r="J4792" s="191">
        <v>47.0</v>
      </c>
      <c r="K4792" s="190" t="s">
        <v>4</v>
      </c>
      <c r="L4792" s="191">
        <v>47.0</v>
      </c>
      <c r="M4792" s="53"/>
      <c r="N4792" s="53"/>
      <c r="O4792" s="53"/>
    </row>
    <row r="4793">
      <c r="A4793" s="167" t="s">
        <v>600</v>
      </c>
      <c r="B4793" s="243" t="s">
        <v>452</v>
      </c>
      <c r="C4793" s="53"/>
      <c r="D4793" s="244" t="s">
        <v>451</v>
      </c>
      <c r="E4793" s="53"/>
      <c r="F4793" s="53"/>
      <c r="G4793" s="190" t="s">
        <v>17</v>
      </c>
      <c r="H4793" s="28">
        <v>1.0</v>
      </c>
      <c r="I4793" s="190" t="s">
        <v>4</v>
      </c>
      <c r="J4793" s="191">
        <v>90.0</v>
      </c>
      <c r="K4793" s="190" t="s">
        <v>4</v>
      </c>
      <c r="L4793" s="191">
        <v>90.0</v>
      </c>
      <c r="M4793" s="53"/>
      <c r="N4793" s="53"/>
      <c r="O4793" s="53"/>
    </row>
    <row r="4794">
      <c r="A4794" s="167" t="s">
        <v>600</v>
      </c>
      <c r="B4794" s="243" t="s">
        <v>452</v>
      </c>
      <c r="C4794" s="53"/>
      <c r="D4794" s="244" t="s">
        <v>451</v>
      </c>
      <c r="E4794" s="53"/>
      <c r="F4794" s="53"/>
      <c r="G4794" s="190" t="s">
        <v>18</v>
      </c>
      <c r="H4794" s="28">
        <v>1.0</v>
      </c>
      <c r="I4794" s="190" t="s">
        <v>4</v>
      </c>
      <c r="J4794" s="191"/>
      <c r="K4794" s="190" t="s">
        <v>4</v>
      </c>
      <c r="L4794" s="191"/>
      <c r="M4794" s="53"/>
      <c r="N4794" s="53"/>
      <c r="O4794" s="53"/>
    </row>
    <row r="4795">
      <c r="A4795" s="167" t="s">
        <v>600</v>
      </c>
      <c r="B4795" s="243" t="s">
        <v>452</v>
      </c>
      <c r="C4795" s="53"/>
      <c r="D4795" s="244" t="s">
        <v>451</v>
      </c>
      <c r="E4795" s="53"/>
      <c r="F4795" s="53"/>
      <c r="G4795" s="190" t="s">
        <v>19</v>
      </c>
      <c r="H4795" s="28">
        <v>1.0</v>
      </c>
      <c r="I4795" s="190" t="s">
        <v>4</v>
      </c>
      <c r="J4795" s="191"/>
      <c r="K4795" s="190" t="s">
        <v>4</v>
      </c>
      <c r="L4795" s="191"/>
      <c r="M4795" s="53"/>
      <c r="N4795" s="53"/>
      <c r="O4795" s="53"/>
    </row>
    <row r="4796">
      <c r="A4796" s="167" t="s">
        <v>600</v>
      </c>
      <c r="B4796" s="243" t="s">
        <v>452</v>
      </c>
      <c r="C4796" s="53"/>
      <c r="D4796" s="244" t="s">
        <v>451</v>
      </c>
      <c r="E4796" s="53"/>
      <c r="F4796" s="53"/>
      <c r="G4796" s="190" t="s">
        <v>20</v>
      </c>
      <c r="H4796" s="28">
        <v>1.0</v>
      </c>
      <c r="I4796" s="190" t="s">
        <v>4</v>
      </c>
      <c r="J4796" s="191"/>
      <c r="K4796" s="190" t="s">
        <v>4</v>
      </c>
      <c r="L4796" s="191"/>
      <c r="M4796" s="53"/>
      <c r="N4796" s="53"/>
      <c r="O4796" s="53"/>
    </row>
    <row r="4797">
      <c r="A4797" s="167" t="s">
        <v>600</v>
      </c>
      <c r="B4797" s="243" t="s">
        <v>452</v>
      </c>
      <c r="C4797" s="53"/>
      <c r="D4797" s="244" t="s">
        <v>451</v>
      </c>
      <c r="E4797" s="53"/>
      <c r="F4797" s="53"/>
      <c r="G4797" s="190" t="s">
        <v>21</v>
      </c>
      <c r="H4797" s="28">
        <v>1.0</v>
      </c>
      <c r="I4797" s="190" t="s">
        <v>7</v>
      </c>
      <c r="J4797" s="191"/>
      <c r="K4797" s="190" t="s">
        <v>7</v>
      </c>
      <c r="L4797" s="191"/>
      <c r="M4797" s="53"/>
      <c r="N4797" s="53"/>
      <c r="O4797" s="53"/>
    </row>
    <row r="4798">
      <c r="A4798" s="167" t="s">
        <v>600</v>
      </c>
      <c r="B4798" s="243" t="s">
        <v>452</v>
      </c>
      <c r="C4798" s="53"/>
      <c r="D4798" s="244" t="s">
        <v>451</v>
      </c>
      <c r="E4798" s="53"/>
      <c r="F4798" s="53"/>
      <c r="G4798" s="190" t="s">
        <v>13</v>
      </c>
      <c r="H4798" s="28">
        <v>1.0</v>
      </c>
      <c r="I4798" s="190" t="s">
        <v>7</v>
      </c>
      <c r="J4798" s="191"/>
      <c r="K4798" s="190" t="s">
        <v>7</v>
      </c>
      <c r="L4798" s="191"/>
      <c r="M4798" s="53"/>
      <c r="N4798" s="53"/>
      <c r="O4798" s="53"/>
    </row>
    <row r="4799">
      <c r="A4799" s="167" t="s">
        <v>600</v>
      </c>
      <c r="B4799" s="243" t="s">
        <v>452</v>
      </c>
      <c r="C4799" s="53"/>
      <c r="D4799" s="244" t="s">
        <v>451</v>
      </c>
      <c r="E4799" s="53"/>
      <c r="F4799" s="53"/>
      <c r="G4799" s="190" t="s">
        <v>14</v>
      </c>
      <c r="H4799" s="28">
        <v>1.0</v>
      </c>
      <c r="I4799" s="190" t="s">
        <v>7</v>
      </c>
      <c r="J4799" s="191">
        <v>0.0</v>
      </c>
      <c r="K4799" s="190" t="s">
        <v>7</v>
      </c>
      <c r="L4799" s="191">
        <v>0.0</v>
      </c>
      <c r="M4799" s="53"/>
      <c r="N4799" s="53"/>
      <c r="O4799" s="53"/>
    </row>
    <row r="4800">
      <c r="A4800" s="167" t="s">
        <v>600</v>
      </c>
      <c r="B4800" s="243" t="s">
        <v>452</v>
      </c>
      <c r="C4800" s="53"/>
      <c r="D4800" s="244" t="s">
        <v>451</v>
      </c>
      <c r="E4800" s="53"/>
      <c r="F4800" s="53"/>
      <c r="G4800" s="190" t="s">
        <v>15</v>
      </c>
      <c r="H4800" s="28">
        <v>1.0</v>
      </c>
      <c r="I4800" s="190" t="s">
        <v>7</v>
      </c>
      <c r="J4800" s="191">
        <v>0.0</v>
      </c>
      <c r="K4800" s="190" t="s">
        <v>7</v>
      </c>
      <c r="L4800" s="191">
        <v>0.0</v>
      </c>
      <c r="M4800" s="53"/>
      <c r="N4800" s="53"/>
      <c r="O4800" s="53"/>
    </row>
    <row r="4801">
      <c r="A4801" s="167" t="s">
        <v>600</v>
      </c>
      <c r="B4801" s="243" t="s">
        <v>452</v>
      </c>
      <c r="C4801" s="53"/>
      <c r="D4801" s="244" t="s">
        <v>451</v>
      </c>
      <c r="E4801" s="53"/>
      <c r="F4801" s="53"/>
      <c r="G4801" s="190" t="s">
        <v>16</v>
      </c>
      <c r="H4801" s="28">
        <v>1.0</v>
      </c>
      <c r="I4801" s="190" t="s">
        <v>7</v>
      </c>
      <c r="J4801" s="191">
        <v>0.0</v>
      </c>
      <c r="K4801" s="190" t="s">
        <v>7</v>
      </c>
      <c r="L4801" s="191">
        <v>0.0</v>
      </c>
      <c r="M4801" s="53"/>
      <c r="N4801" s="53"/>
      <c r="O4801" s="53"/>
    </row>
    <row r="4802">
      <c r="A4802" s="167" t="s">
        <v>600</v>
      </c>
      <c r="B4802" s="243" t="s">
        <v>452</v>
      </c>
      <c r="C4802" s="53"/>
      <c r="D4802" s="244" t="s">
        <v>451</v>
      </c>
      <c r="E4802" s="53"/>
      <c r="F4802" s="53"/>
      <c r="G4802" s="190" t="s">
        <v>17</v>
      </c>
      <c r="H4802" s="28">
        <v>1.0</v>
      </c>
      <c r="I4802" s="190" t="s">
        <v>7</v>
      </c>
      <c r="J4802" s="191">
        <v>0.0</v>
      </c>
      <c r="K4802" s="190" t="s">
        <v>7</v>
      </c>
      <c r="L4802" s="191">
        <v>0.0</v>
      </c>
      <c r="M4802" s="53"/>
      <c r="N4802" s="53"/>
      <c r="O4802" s="53"/>
    </row>
    <row r="4803">
      <c r="A4803" s="167" t="s">
        <v>600</v>
      </c>
      <c r="B4803" s="243" t="s">
        <v>452</v>
      </c>
      <c r="C4803" s="53"/>
      <c r="D4803" s="244" t="s">
        <v>451</v>
      </c>
      <c r="E4803" s="53"/>
      <c r="F4803" s="53"/>
      <c r="G4803" s="190" t="s">
        <v>18</v>
      </c>
      <c r="H4803" s="28">
        <v>1.0</v>
      </c>
      <c r="I4803" s="190" t="s">
        <v>7</v>
      </c>
      <c r="J4803" s="191"/>
      <c r="K4803" s="190" t="s">
        <v>7</v>
      </c>
      <c r="L4803" s="191"/>
      <c r="M4803" s="53"/>
      <c r="N4803" s="53"/>
      <c r="O4803" s="53"/>
    </row>
    <row r="4804">
      <c r="A4804" s="167" t="s">
        <v>600</v>
      </c>
      <c r="B4804" s="243" t="s">
        <v>452</v>
      </c>
      <c r="C4804" s="53"/>
      <c r="D4804" s="244" t="s">
        <v>451</v>
      </c>
      <c r="E4804" s="53"/>
      <c r="F4804" s="53"/>
      <c r="G4804" s="190" t="s">
        <v>19</v>
      </c>
      <c r="H4804" s="28">
        <v>1.0</v>
      </c>
      <c r="I4804" s="190" t="s">
        <v>7</v>
      </c>
      <c r="J4804" s="191"/>
      <c r="K4804" s="190" t="s">
        <v>7</v>
      </c>
      <c r="L4804" s="191"/>
      <c r="M4804" s="53"/>
      <c r="N4804" s="53"/>
      <c r="O4804" s="53"/>
    </row>
    <row r="4805">
      <c r="A4805" s="167" t="s">
        <v>600</v>
      </c>
      <c r="B4805" s="243" t="s">
        <v>452</v>
      </c>
      <c r="C4805" s="53"/>
      <c r="D4805" s="244" t="s">
        <v>451</v>
      </c>
      <c r="E4805" s="53"/>
      <c r="F4805" s="53"/>
      <c r="G4805" s="190" t="s">
        <v>20</v>
      </c>
      <c r="H4805" s="28">
        <v>1.0</v>
      </c>
      <c r="I4805" s="190" t="s">
        <v>7</v>
      </c>
      <c r="J4805" s="191"/>
      <c r="K4805" s="190" t="s">
        <v>7</v>
      </c>
      <c r="L4805" s="191"/>
      <c r="M4805" s="53"/>
      <c r="N4805" s="53"/>
      <c r="O4805" s="53"/>
    </row>
    <row r="4806">
      <c r="A4806" s="167" t="s">
        <v>600</v>
      </c>
      <c r="B4806" s="243" t="s">
        <v>453</v>
      </c>
      <c r="C4806" s="53"/>
      <c r="D4806" s="244" t="s">
        <v>454</v>
      </c>
      <c r="E4806" s="53"/>
      <c r="F4806" s="53"/>
      <c r="G4806" s="190" t="s">
        <v>21</v>
      </c>
      <c r="H4806" s="28">
        <v>1.0</v>
      </c>
      <c r="I4806" s="243" t="s">
        <v>4</v>
      </c>
      <c r="J4806" s="192">
        <v>50.0</v>
      </c>
      <c r="K4806" s="243" t="s">
        <v>4</v>
      </c>
      <c r="L4806" s="192">
        <v>50.0</v>
      </c>
      <c r="M4806" s="53"/>
      <c r="N4806" s="53"/>
      <c r="O4806" s="53"/>
    </row>
    <row r="4807">
      <c r="A4807" s="167" t="s">
        <v>600</v>
      </c>
      <c r="B4807" s="243" t="s">
        <v>453</v>
      </c>
      <c r="C4807" s="53"/>
      <c r="D4807" s="244" t="s">
        <v>454</v>
      </c>
      <c r="E4807" s="53"/>
      <c r="F4807" s="53"/>
      <c r="G4807" s="190" t="s">
        <v>13</v>
      </c>
      <c r="H4807" s="28">
        <v>1.0</v>
      </c>
      <c r="I4807" s="190" t="s">
        <v>4</v>
      </c>
      <c r="J4807" s="191"/>
      <c r="K4807" s="190" t="s">
        <v>4</v>
      </c>
      <c r="L4807" s="191"/>
      <c r="M4807" s="53"/>
      <c r="N4807" s="53"/>
      <c r="O4807" s="53"/>
    </row>
    <row r="4808">
      <c r="A4808" s="167" t="s">
        <v>600</v>
      </c>
      <c r="B4808" s="243" t="s">
        <v>453</v>
      </c>
      <c r="C4808" s="53"/>
      <c r="D4808" s="244" t="s">
        <v>454</v>
      </c>
      <c r="E4808" s="53"/>
      <c r="F4808" s="53"/>
      <c r="G4808" s="190" t="s">
        <v>14</v>
      </c>
      <c r="H4808" s="28">
        <v>1.0</v>
      </c>
      <c r="I4808" s="190" t="s">
        <v>4</v>
      </c>
      <c r="J4808" s="191"/>
      <c r="K4808" s="190" t="s">
        <v>4</v>
      </c>
      <c r="L4808" s="191"/>
      <c r="M4808" s="53"/>
      <c r="N4808" s="53"/>
      <c r="O4808" s="53"/>
    </row>
    <row r="4809">
      <c r="A4809" s="167" t="s">
        <v>600</v>
      </c>
      <c r="B4809" s="243" t="s">
        <v>453</v>
      </c>
      <c r="C4809" s="53"/>
      <c r="D4809" s="244" t="s">
        <v>454</v>
      </c>
      <c r="E4809" s="53"/>
      <c r="F4809" s="53"/>
      <c r="G4809" s="190" t="s">
        <v>15</v>
      </c>
      <c r="H4809" s="28">
        <v>1.0</v>
      </c>
      <c r="I4809" s="190" t="s">
        <v>4</v>
      </c>
      <c r="J4809" s="191"/>
      <c r="K4809" s="190" t="s">
        <v>4</v>
      </c>
      <c r="L4809" s="191"/>
      <c r="M4809" s="53"/>
      <c r="N4809" s="53"/>
      <c r="O4809" s="53"/>
    </row>
    <row r="4810">
      <c r="A4810" s="167" t="s">
        <v>600</v>
      </c>
      <c r="B4810" s="243" t="s">
        <v>453</v>
      </c>
      <c r="C4810" s="53"/>
      <c r="D4810" s="244" t="s">
        <v>454</v>
      </c>
      <c r="E4810" s="53"/>
      <c r="F4810" s="53"/>
      <c r="G4810" s="190" t="s">
        <v>16</v>
      </c>
      <c r="H4810" s="28">
        <v>1.0</v>
      </c>
      <c r="I4810" s="190" t="s">
        <v>4</v>
      </c>
      <c r="J4810" s="191"/>
      <c r="K4810" s="190" t="s">
        <v>4</v>
      </c>
      <c r="L4810" s="191"/>
      <c r="M4810" s="53"/>
      <c r="N4810" s="53"/>
      <c r="O4810" s="53"/>
    </row>
    <row r="4811">
      <c r="A4811" s="167" t="s">
        <v>600</v>
      </c>
      <c r="B4811" s="243" t="s">
        <v>453</v>
      </c>
      <c r="C4811" s="53"/>
      <c r="D4811" s="244" t="s">
        <v>454</v>
      </c>
      <c r="E4811" s="53"/>
      <c r="F4811" s="53"/>
      <c r="G4811" s="190" t="s">
        <v>17</v>
      </c>
      <c r="H4811" s="28">
        <v>1.0</v>
      </c>
      <c r="I4811" s="190" t="s">
        <v>4</v>
      </c>
      <c r="J4811" s="191"/>
      <c r="K4811" s="190" t="s">
        <v>4</v>
      </c>
      <c r="L4811" s="191"/>
      <c r="M4811" s="53"/>
      <c r="N4811" s="53"/>
      <c r="O4811" s="53"/>
    </row>
    <row r="4812">
      <c r="A4812" s="167" t="s">
        <v>600</v>
      </c>
      <c r="B4812" s="243" t="s">
        <v>453</v>
      </c>
      <c r="C4812" s="53"/>
      <c r="D4812" s="244" t="s">
        <v>454</v>
      </c>
      <c r="E4812" s="53"/>
      <c r="F4812" s="53"/>
      <c r="G4812" s="190" t="s">
        <v>18</v>
      </c>
      <c r="H4812" s="28">
        <v>1.0</v>
      </c>
      <c r="I4812" s="190" t="s">
        <v>4</v>
      </c>
      <c r="J4812" s="191"/>
      <c r="K4812" s="190" t="s">
        <v>4</v>
      </c>
      <c r="L4812" s="191"/>
      <c r="M4812" s="53"/>
      <c r="N4812" s="53"/>
      <c r="O4812" s="53"/>
    </row>
    <row r="4813">
      <c r="A4813" s="167" t="s">
        <v>600</v>
      </c>
      <c r="B4813" s="243" t="s">
        <v>453</v>
      </c>
      <c r="C4813" s="53"/>
      <c r="D4813" s="244" t="s">
        <v>454</v>
      </c>
      <c r="E4813" s="53"/>
      <c r="F4813" s="53"/>
      <c r="G4813" s="190" t="s">
        <v>19</v>
      </c>
      <c r="H4813" s="28">
        <v>1.0</v>
      </c>
      <c r="I4813" s="190" t="s">
        <v>4</v>
      </c>
      <c r="J4813" s="191"/>
      <c r="K4813" s="190" t="s">
        <v>4</v>
      </c>
      <c r="L4813" s="191"/>
      <c r="M4813" s="53"/>
      <c r="N4813" s="53"/>
      <c r="O4813" s="53"/>
    </row>
    <row r="4814">
      <c r="A4814" s="167" t="s">
        <v>600</v>
      </c>
      <c r="B4814" s="243" t="s">
        <v>453</v>
      </c>
      <c r="C4814" s="53"/>
      <c r="D4814" s="244" t="s">
        <v>454</v>
      </c>
      <c r="E4814" s="53"/>
      <c r="F4814" s="53"/>
      <c r="G4814" s="190" t="s">
        <v>20</v>
      </c>
      <c r="H4814" s="28">
        <v>1.0</v>
      </c>
      <c r="I4814" s="190" t="s">
        <v>4</v>
      </c>
      <c r="J4814" s="191"/>
      <c r="K4814" s="190" t="s">
        <v>4</v>
      </c>
      <c r="L4814" s="191"/>
      <c r="M4814" s="53"/>
      <c r="N4814" s="53"/>
      <c r="O4814" s="53"/>
    </row>
    <row r="4815">
      <c r="A4815" s="167" t="s">
        <v>600</v>
      </c>
      <c r="B4815" s="243" t="s">
        <v>453</v>
      </c>
      <c r="C4815" s="53"/>
      <c r="D4815" s="244" t="s">
        <v>454</v>
      </c>
      <c r="E4815" s="53"/>
      <c r="F4815" s="53"/>
      <c r="G4815" s="190" t="s">
        <v>21</v>
      </c>
      <c r="H4815" s="28">
        <v>1.0</v>
      </c>
      <c r="I4815" s="190" t="s">
        <v>7</v>
      </c>
      <c r="J4815" s="191"/>
      <c r="K4815" s="190" t="s">
        <v>7</v>
      </c>
      <c r="L4815" s="191"/>
      <c r="M4815" s="53"/>
      <c r="N4815" s="53"/>
      <c r="O4815" s="53"/>
    </row>
    <row r="4816">
      <c r="A4816" s="167" t="s">
        <v>600</v>
      </c>
      <c r="B4816" s="243" t="s">
        <v>453</v>
      </c>
      <c r="C4816" s="53"/>
      <c r="D4816" s="244" t="s">
        <v>454</v>
      </c>
      <c r="E4816" s="53"/>
      <c r="F4816" s="53"/>
      <c r="G4816" s="190" t="s">
        <v>13</v>
      </c>
      <c r="H4816" s="28">
        <v>1.0</v>
      </c>
      <c r="I4816" s="190" t="s">
        <v>7</v>
      </c>
      <c r="J4816" s="191"/>
      <c r="K4816" s="190" t="s">
        <v>7</v>
      </c>
      <c r="L4816" s="191"/>
      <c r="M4816" s="53"/>
      <c r="N4816" s="53"/>
      <c r="O4816" s="53"/>
    </row>
    <row r="4817">
      <c r="A4817" s="167" t="s">
        <v>600</v>
      </c>
      <c r="B4817" s="243" t="s">
        <v>453</v>
      </c>
      <c r="C4817" s="53"/>
      <c r="D4817" s="244" t="s">
        <v>454</v>
      </c>
      <c r="E4817" s="53"/>
      <c r="F4817" s="53"/>
      <c r="G4817" s="190" t="s">
        <v>14</v>
      </c>
      <c r="H4817" s="28">
        <v>1.0</v>
      </c>
      <c r="I4817" s="190" t="s">
        <v>7</v>
      </c>
      <c r="J4817" s="191"/>
      <c r="K4817" s="190" t="s">
        <v>7</v>
      </c>
      <c r="L4817" s="191"/>
      <c r="M4817" s="53"/>
      <c r="N4817" s="53"/>
      <c r="O4817" s="53"/>
    </row>
    <row r="4818">
      <c r="A4818" s="167" t="s">
        <v>600</v>
      </c>
      <c r="B4818" s="243" t="s">
        <v>453</v>
      </c>
      <c r="C4818" s="53"/>
      <c r="D4818" s="244" t="s">
        <v>454</v>
      </c>
      <c r="E4818" s="53"/>
      <c r="F4818" s="53"/>
      <c r="G4818" s="190" t="s">
        <v>15</v>
      </c>
      <c r="H4818" s="28">
        <v>1.0</v>
      </c>
      <c r="I4818" s="190" t="s">
        <v>7</v>
      </c>
      <c r="J4818" s="191">
        <v>100.0</v>
      </c>
      <c r="K4818" s="190" t="s">
        <v>7</v>
      </c>
      <c r="L4818" s="191">
        <v>100.0</v>
      </c>
      <c r="M4818" s="53"/>
      <c r="N4818" s="53"/>
      <c r="O4818" s="53"/>
    </row>
    <row r="4819">
      <c r="A4819" s="167" t="s">
        <v>600</v>
      </c>
      <c r="B4819" s="243" t="s">
        <v>453</v>
      </c>
      <c r="C4819" s="53"/>
      <c r="D4819" s="244" t="s">
        <v>454</v>
      </c>
      <c r="E4819" s="53"/>
      <c r="F4819" s="53"/>
      <c r="G4819" s="190" t="s">
        <v>16</v>
      </c>
      <c r="H4819" s="28">
        <v>1.0</v>
      </c>
      <c r="I4819" s="190" t="s">
        <v>7</v>
      </c>
      <c r="J4819" s="191">
        <v>180.0</v>
      </c>
      <c r="K4819" s="190" t="s">
        <v>7</v>
      </c>
      <c r="L4819" s="191">
        <v>180.0</v>
      </c>
      <c r="M4819" s="53"/>
      <c r="N4819" s="53"/>
      <c r="O4819" s="53"/>
    </row>
    <row r="4820">
      <c r="A4820" s="167" t="s">
        <v>600</v>
      </c>
      <c r="B4820" s="243" t="s">
        <v>453</v>
      </c>
      <c r="C4820" s="53"/>
      <c r="D4820" s="244" t="s">
        <v>454</v>
      </c>
      <c r="E4820" s="53"/>
      <c r="F4820" s="53"/>
      <c r="G4820" s="190" t="s">
        <v>17</v>
      </c>
      <c r="H4820" s="28">
        <v>1.0</v>
      </c>
      <c r="I4820" s="190" t="s">
        <v>7</v>
      </c>
      <c r="J4820" s="191">
        <v>30.0</v>
      </c>
      <c r="K4820" s="190" t="s">
        <v>7</v>
      </c>
      <c r="L4820" s="191">
        <v>30.0</v>
      </c>
      <c r="M4820" s="53"/>
      <c r="N4820" s="53"/>
      <c r="O4820" s="53"/>
    </row>
    <row r="4821">
      <c r="A4821" s="167" t="s">
        <v>600</v>
      </c>
      <c r="B4821" s="243" t="s">
        <v>453</v>
      </c>
      <c r="C4821" s="53"/>
      <c r="D4821" s="244" t="s">
        <v>454</v>
      </c>
      <c r="E4821" s="53"/>
      <c r="F4821" s="53"/>
      <c r="G4821" s="190" t="s">
        <v>18</v>
      </c>
      <c r="H4821" s="28">
        <v>1.0</v>
      </c>
      <c r="I4821" s="190" t="s">
        <v>7</v>
      </c>
      <c r="J4821" s="191">
        <v>200.0</v>
      </c>
      <c r="K4821" s="190" t="s">
        <v>7</v>
      </c>
      <c r="L4821" s="191">
        <v>200.0</v>
      </c>
      <c r="M4821" s="53"/>
      <c r="N4821" s="53"/>
      <c r="O4821" s="53"/>
    </row>
    <row r="4822">
      <c r="A4822" s="167" t="s">
        <v>600</v>
      </c>
      <c r="B4822" s="243" t="s">
        <v>453</v>
      </c>
      <c r="C4822" s="53"/>
      <c r="D4822" s="244" t="s">
        <v>454</v>
      </c>
      <c r="E4822" s="53"/>
      <c r="F4822" s="53"/>
      <c r="G4822" s="190" t="s">
        <v>19</v>
      </c>
      <c r="H4822" s="28">
        <v>1.0</v>
      </c>
      <c r="I4822" s="190" t="s">
        <v>7</v>
      </c>
      <c r="J4822" s="191">
        <v>170.0</v>
      </c>
      <c r="K4822" s="190" t="s">
        <v>7</v>
      </c>
      <c r="L4822" s="191">
        <v>170.0</v>
      </c>
      <c r="M4822" s="53"/>
      <c r="N4822" s="53"/>
      <c r="O4822" s="53"/>
    </row>
    <row r="4823">
      <c r="A4823" s="167" t="s">
        <v>600</v>
      </c>
      <c r="B4823" s="243" t="s">
        <v>453</v>
      </c>
      <c r="C4823" s="53"/>
      <c r="D4823" s="244" t="s">
        <v>454</v>
      </c>
      <c r="E4823" s="53"/>
      <c r="F4823" s="53"/>
      <c r="G4823" s="190" t="s">
        <v>20</v>
      </c>
      <c r="H4823" s="28">
        <v>1.0</v>
      </c>
      <c r="I4823" s="190" t="s">
        <v>7</v>
      </c>
      <c r="J4823" s="191"/>
      <c r="K4823" s="190" t="s">
        <v>7</v>
      </c>
      <c r="L4823" s="191"/>
      <c r="M4823" s="53"/>
      <c r="N4823" s="53"/>
      <c r="O4823" s="53"/>
    </row>
    <row r="4824">
      <c r="A4824" s="167" t="s">
        <v>600</v>
      </c>
      <c r="B4824" s="243" t="s">
        <v>455</v>
      </c>
      <c r="C4824" s="53"/>
      <c r="D4824" s="244" t="s">
        <v>456</v>
      </c>
      <c r="E4824" s="53"/>
      <c r="F4824" s="53"/>
      <c r="G4824" s="190" t="s">
        <v>21</v>
      </c>
      <c r="H4824" s="28">
        <v>1.0</v>
      </c>
      <c r="I4824" s="243" t="s">
        <v>4</v>
      </c>
      <c r="J4824" s="192">
        <v>60.0</v>
      </c>
      <c r="K4824" s="243" t="s">
        <v>4</v>
      </c>
      <c r="L4824" s="192">
        <v>60.0</v>
      </c>
      <c r="M4824" s="53"/>
      <c r="N4824" s="53"/>
      <c r="O4824" s="53"/>
    </row>
    <row r="4825">
      <c r="A4825" s="167" t="s">
        <v>600</v>
      </c>
      <c r="B4825" s="243" t="s">
        <v>455</v>
      </c>
      <c r="C4825" s="53"/>
      <c r="D4825" s="244" t="s">
        <v>456</v>
      </c>
      <c r="E4825" s="53"/>
      <c r="F4825" s="53"/>
      <c r="G4825" s="190" t="s">
        <v>13</v>
      </c>
      <c r="H4825" s="28">
        <v>1.0</v>
      </c>
      <c r="I4825" s="190" t="s">
        <v>4</v>
      </c>
      <c r="J4825" s="191"/>
      <c r="K4825" s="190" t="s">
        <v>4</v>
      </c>
      <c r="L4825" s="191"/>
      <c r="M4825" s="53"/>
      <c r="N4825" s="53"/>
      <c r="O4825" s="53"/>
    </row>
    <row r="4826">
      <c r="A4826" s="167" t="s">
        <v>600</v>
      </c>
      <c r="B4826" s="243" t="s">
        <v>455</v>
      </c>
      <c r="C4826" s="53"/>
      <c r="D4826" s="244" t="s">
        <v>456</v>
      </c>
      <c r="E4826" s="53"/>
      <c r="F4826" s="53"/>
      <c r="G4826" s="190" t="s">
        <v>14</v>
      </c>
      <c r="H4826" s="28">
        <v>1.0</v>
      </c>
      <c r="I4826" s="190" t="s">
        <v>4</v>
      </c>
      <c r="J4826" s="191"/>
      <c r="K4826" s="190" t="s">
        <v>4</v>
      </c>
      <c r="L4826" s="191"/>
      <c r="M4826" s="53"/>
      <c r="N4826" s="53"/>
      <c r="O4826" s="53"/>
    </row>
    <row r="4827">
      <c r="A4827" s="167" t="s">
        <v>600</v>
      </c>
      <c r="B4827" s="243" t="s">
        <v>455</v>
      </c>
      <c r="C4827" s="53"/>
      <c r="D4827" s="244" t="s">
        <v>456</v>
      </c>
      <c r="E4827" s="53"/>
      <c r="F4827" s="53"/>
      <c r="G4827" s="190" t="s">
        <v>15</v>
      </c>
      <c r="H4827" s="28">
        <v>1.0</v>
      </c>
      <c r="I4827" s="190" t="s">
        <v>4</v>
      </c>
      <c r="J4827" s="191"/>
      <c r="K4827" s="190" t="s">
        <v>4</v>
      </c>
      <c r="L4827" s="191"/>
      <c r="M4827" s="53"/>
      <c r="N4827" s="53"/>
      <c r="O4827" s="53"/>
    </row>
    <row r="4828">
      <c r="A4828" s="167" t="s">
        <v>600</v>
      </c>
      <c r="B4828" s="243" t="s">
        <v>455</v>
      </c>
      <c r="C4828" s="53"/>
      <c r="D4828" s="244" t="s">
        <v>456</v>
      </c>
      <c r="E4828" s="53"/>
      <c r="F4828" s="53"/>
      <c r="G4828" s="190" t="s">
        <v>16</v>
      </c>
      <c r="H4828" s="28">
        <v>1.0</v>
      </c>
      <c r="I4828" s="190" t="s">
        <v>4</v>
      </c>
      <c r="J4828" s="191"/>
      <c r="K4828" s="190" t="s">
        <v>4</v>
      </c>
      <c r="L4828" s="191"/>
      <c r="M4828" s="53"/>
      <c r="N4828" s="53"/>
      <c r="O4828" s="53"/>
    </row>
    <row r="4829">
      <c r="A4829" s="167" t="s">
        <v>600</v>
      </c>
      <c r="B4829" s="243" t="s">
        <v>455</v>
      </c>
      <c r="C4829" s="53"/>
      <c r="D4829" s="244" t="s">
        <v>456</v>
      </c>
      <c r="E4829" s="53"/>
      <c r="F4829" s="53"/>
      <c r="G4829" s="190" t="s">
        <v>17</v>
      </c>
      <c r="H4829" s="28">
        <v>1.0</v>
      </c>
      <c r="I4829" s="190" t="s">
        <v>4</v>
      </c>
      <c r="J4829" s="191"/>
      <c r="K4829" s="190" t="s">
        <v>4</v>
      </c>
      <c r="L4829" s="191"/>
      <c r="M4829" s="53"/>
      <c r="N4829" s="53"/>
      <c r="O4829" s="53"/>
    </row>
    <row r="4830">
      <c r="A4830" s="167" t="s">
        <v>600</v>
      </c>
      <c r="B4830" s="243" t="s">
        <v>455</v>
      </c>
      <c r="C4830" s="53"/>
      <c r="D4830" s="244" t="s">
        <v>456</v>
      </c>
      <c r="E4830" s="53"/>
      <c r="F4830" s="53"/>
      <c r="G4830" s="190" t="s">
        <v>18</v>
      </c>
      <c r="H4830" s="28">
        <v>1.0</v>
      </c>
      <c r="I4830" s="190" t="s">
        <v>4</v>
      </c>
      <c r="J4830" s="191"/>
      <c r="K4830" s="190" t="s">
        <v>4</v>
      </c>
      <c r="L4830" s="191"/>
      <c r="M4830" s="53"/>
      <c r="N4830" s="53"/>
      <c r="O4830" s="53"/>
    </row>
    <row r="4831">
      <c r="A4831" s="167" t="s">
        <v>600</v>
      </c>
      <c r="B4831" s="243" t="s">
        <v>455</v>
      </c>
      <c r="C4831" s="53"/>
      <c r="D4831" s="244" t="s">
        <v>456</v>
      </c>
      <c r="E4831" s="53"/>
      <c r="F4831" s="53"/>
      <c r="G4831" s="190" t="s">
        <v>19</v>
      </c>
      <c r="H4831" s="28">
        <v>1.0</v>
      </c>
      <c r="I4831" s="190" t="s">
        <v>4</v>
      </c>
      <c r="J4831" s="191"/>
      <c r="K4831" s="190" t="s">
        <v>4</v>
      </c>
      <c r="L4831" s="191"/>
      <c r="M4831" s="53"/>
      <c r="N4831" s="53"/>
      <c r="O4831" s="53"/>
    </row>
    <row r="4832">
      <c r="A4832" s="167" t="s">
        <v>600</v>
      </c>
      <c r="B4832" s="243" t="s">
        <v>455</v>
      </c>
      <c r="C4832" s="53"/>
      <c r="D4832" s="244" t="s">
        <v>456</v>
      </c>
      <c r="E4832" s="53"/>
      <c r="F4832" s="53"/>
      <c r="G4832" s="190" t="s">
        <v>20</v>
      </c>
      <c r="H4832" s="28">
        <v>1.0</v>
      </c>
      <c r="I4832" s="190" t="s">
        <v>4</v>
      </c>
      <c r="J4832" s="191"/>
      <c r="K4832" s="190" t="s">
        <v>4</v>
      </c>
      <c r="L4832" s="191"/>
      <c r="M4832" s="53"/>
      <c r="N4832" s="53"/>
      <c r="O4832" s="53"/>
    </row>
    <row r="4833">
      <c r="A4833" s="167" t="s">
        <v>600</v>
      </c>
      <c r="B4833" s="243" t="s">
        <v>455</v>
      </c>
      <c r="C4833" s="53"/>
      <c r="D4833" s="244" t="s">
        <v>456</v>
      </c>
      <c r="E4833" s="53"/>
      <c r="F4833" s="53"/>
      <c r="G4833" s="190" t="s">
        <v>21</v>
      </c>
      <c r="H4833" s="28">
        <v>1.0</v>
      </c>
      <c r="I4833" s="190" t="s">
        <v>7</v>
      </c>
      <c r="J4833" s="191">
        <v>200.0</v>
      </c>
      <c r="K4833" s="190" t="s">
        <v>7</v>
      </c>
      <c r="L4833" s="191">
        <v>200.0</v>
      </c>
      <c r="M4833" s="53"/>
      <c r="N4833" s="53"/>
      <c r="O4833" s="53"/>
    </row>
    <row r="4834">
      <c r="A4834" s="167" t="s">
        <v>600</v>
      </c>
      <c r="B4834" s="243" t="s">
        <v>455</v>
      </c>
      <c r="C4834" s="53"/>
      <c r="D4834" s="244" t="s">
        <v>456</v>
      </c>
      <c r="E4834" s="53"/>
      <c r="F4834" s="53"/>
      <c r="G4834" s="190" t="s">
        <v>13</v>
      </c>
      <c r="H4834" s="28">
        <v>1.0</v>
      </c>
      <c r="I4834" s="190" t="s">
        <v>7</v>
      </c>
      <c r="J4834" s="191"/>
      <c r="K4834" s="190" t="s">
        <v>7</v>
      </c>
      <c r="L4834" s="191"/>
      <c r="M4834" s="53"/>
      <c r="N4834" s="53"/>
      <c r="O4834" s="53"/>
    </row>
    <row r="4835">
      <c r="A4835" s="167" t="s">
        <v>600</v>
      </c>
      <c r="B4835" s="243" t="s">
        <v>455</v>
      </c>
      <c r="C4835" s="53"/>
      <c r="D4835" s="244" t="s">
        <v>456</v>
      </c>
      <c r="E4835" s="53"/>
      <c r="F4835" s="53"/>
      <c r="G4835" s="190" t="s">
        <v>14</v>
      </c>
      <c r="H4835" s="28">
        <v>1.0</v>
      </c>
      <c r="I4835" s="190" t="s">
        <v>7</v>
      </c>
      <c r="J4835" s="191"/>
      <c r="K4835" s="190" t="s">
        <v>7</v>
      </c>
      <c r="L4835" s="191"/>
      <c r="M4835" s="53"/>
      <c r="N4835" s="53"/>
      <c r="O4835" s="53"/>
    </row>
    <row r="4836">
      <c r="A4836" s="167" t="s">
        <v>600</v>
      </c>
      <c r="B4836" s="243" t="s">
        <v>455</v>
      </c>
      <c r="C4836" s="53"/>
      <c r="D4836" s="244" t="s">
        <v>456</v>
      </c>
      <c r="E4836" s="53"/>
      <c r="F4836" s="53"/>
      <c r="G4836" s="190" t="s">
        <v>15</v>
      </c>
      <c r="H4836" s="28">
        <v>1.0</v>
      </c>
      <c r="I4836" s="190" t="s">
        <v>7</v>
      </c>
      <c r="J4836" s="191">
        <v>0.0</v>
      </c>
      <c r="K4836" s="190" t="s">
        <v>7</v>
      </c>
      <c r="L4836" s="191">
        <v>0.0</v>
      </c>
      <c r="M4836" s="53"/>
      <c r="N4836" s="53"/>
      <c r="O4836" s="53"/>
    </row>
    <row r="4837">
      <c r="A4837" s="167" t="s">
        <v>600</v>
      </c>
      <c r="B4837" s="243" t="s">
        <v>455</v>
      </c>
      <c r="C4837" s="53"/>
      <c r="D4837" s="244" t="s">
        <v>456</v>
      </c>
      <c r="E4837" s="53"/>
      <c r="F4837" s="53"/>
      <c r="G4837" s="190" t="s">
        <v>16</v>
      </c>
      <c r="H4837" s="28">
        <v>1.0</v>
      </c>
      <c r="I4837" s="190" t="s">
        <v>7</v>
      </c>
      <c r="J4837" s="191">
        <v>0.0</v>
      </c>
      <c r="K4837" s="190" t="s">
        <v>7</v>
      </c>
      <c r="L4837" s="191">
        <v>0.0</v>
      </c>
      <c r="M4837" s="53"/>
      <c r="N4837" s="53"/>
      <c r="O4837" s="53"/>
    </row>
    <row r="4838">
      <c r="A4838" s="167" t="s">
        <v>600</v>
      </c>
      <c r="B4838" s="243" t="s">
        <v>455</v>
      </c>
      <c r="C4838" s="53"/>
      <c r="D4838" s="244" t="s">
        <v>456</v>
      </c>
      <c r="E4838" s="53"/>
      <c r="F4838" s="53"/>
      <c r="G4838" s="190" t="s">
        <v>17</v>
      </c>
      <c r="H4838" s="28">
        <v>1.0</v>
      </c>
      <c r="I4838" s="190" t="s">
        <v>7</v>
      </c>
      <c r="J4838" s="191">
        <v>0.0</v>
      </c>
      <c r="K4838" s="190" t="s">
        <v>7</v>
      </c>
      <c r="L4838" s="191">
        <v>0.0</v>
      </c>
      <c r="M4838" s="53"/>
      <c r="N4838" s="53"/>
      <c r="O4838" s="53"/>
    </row>
    <row r="4839">
      <c r="A4839" s="167" t="s">
        <v>600</v>
      </c>
      <c r="B4839" s="243" t="s">
        <v>455</v>
      </c>
      <c r="C4839" s="53"/>
      <c r="D4839" s="244" t="s">
        <v>456</v>
      </c>
      <c r="E4839" s="53"/>
      <c r="F4839" s="53"/>
      <c r="G4839" s="190" t="s">
        <v>18</v>
      </c>
      <c r="H4839" s="28">
        <v>1.0</v>
      </c>
      <c r="I4839" s="190" t="s">
        <v>7</v>
      </c>
      <c r="J4839" s="191"/>
      <c r="K4839" s="190" t="s">
        <v>7</v>
      </c>
      <c r="L4839" s="191"/>
      <c r="M4839" s="53"/>
      <c r="N4839" s="53"/>
      <c r="O4839" s="53"/>
    </row>
    <row r="4840">
      <c r="A4840" s="167" t="s">
        <v>600</v>
      </c>
      <c r="B4840" s="243" t="s">
        <v>455</v>
      </c>
      <c r="C4840" s="53"/>
      <c r="D4840" s="244" t="s">
        <v>456</v>
      </c>
      <c r="E4840" s="53"/>
      <c r="F4840" s="53"/>
      <c r="G4840" s="190" t="s">
        <v>19</v>
      </c>
      <c r="H4840" s="28">
        <v>1.0</v>
      </c>
      <c r="I4840" s="190" t="s">
        <v>7</v>
      </c>
      <c r="J4840" s="191"/>
      <c r="K4840" s="190" t="s">
        <v>7</v>
      </c>
      <c r="L4840" s="191"/>
      <c r="M4840" s="53"/>
      <c r="N4840" s="53"/>
      <c r="O4840" s="53"/>
    </row>
    <row r="4841">
      <c r="A4841" s="167" t="s">
        <v>600</v>
      </c>
      <c r="B4841" s="243" t="s">
        <v>455</v>
      </c>
      <c r="C4841" s="53"/>
      <c r="D4841" s="244" t="s">
        <v>456</v>
      </c>
      <c r="E4841" s="53"/>
      <c r="F4841" s="53"/>
      <c r="G4841" s="190" t="s">
        <v>20</v>
      </c>
      <c r="H4841" s="28">
        <v>1.0</v>
      </c>
      <c r="I4841" s="190" t="s">
        <v>7</v>
      </c>
      <c r="J4841" s="191"/>
      <c r="K4841" s="190" t="s">
        <v>7</v>
      </c>
      <c r="L4841" s="191"/>
      <c r="M4841" s="53"/>
      <c r="N4841" s="53"/>
      <c r="O4841" s="53"/>
    </row>
    <row r="4842">
      <c r="A4842" s="167" t="s">
        <v>600</v>
      </c>
      <c r="B4842" s="243" t="s">
        <v>457</v>
      </c>
      <c r="C4842" s="53"/>
      <c r="D4842" s="244" t="s">
        <v>458</v>
      </c>
      <c r="E4842" s="53"/>
      <c r="F4842" s="53"/>
      <c r="G4842" s="190" t="s">
        <v>21</v>
      </c>
      <c r="H4842" s="28">
        <v>1.0</v>
      </c>
      <c r="I4842" s="243" t="s">
        <v>4</v>
      </c>
      <c r="J4842" s="192">
        <v>36.0</v>
      </c>
      <c r="K4842" s="243" t="s">
        <v>4</v>
      </c>
      <c r="L4842" s="192">
        <v>36.0</v>
      </c>
      <c r="M4842" s="53"/>
      <c r="N4842" s="53"/>
      <c r="O4842" s="53"/>
    </row>
    <row r="4843">
      <c r="A4843" s="167" t="s">
        <v>600</v>
      </c>
      <c r="B4843" s="243" t="s">
        <v>457</v>
      </c>
      <c r="C4843" s="53"/>
      <c r="D4843" s="244" t="s">
        <v>458</v>
      </c>
      <c r="E4843" s="53"/>
      <c r="F4843" s="53"/>
      <c r="G4843" s="190" t="s">
        <v>13</v>
      </c>
      <c r="H4843" s="28">
        <v>1.0</v>
      </c>
      <c r="I4843" s="190" t="s">
        <v>4</v>
      </c>
      <c r="J4843" s="191"/>
      <c r="K4843" s="190" t="s">
        <v>4</v>
      </c>
      <c r="L4843" s="191"/>
      <c r="M4843" s="53"/>
      <c r="N4843" s="53"/>
      <c r="O4843" s="53"/>
    </row>
    <row r="4844">
      <c r="A4844" s="167" t="s">
        <v>600</v>
      </c>
      <c r="B4844" s="243" t="s">
        <v>457</v>
      </c>
      <c r="C4844" s="53"/>
      <c r="D4844" s="244" t="s">
        <v>458</v>
      </c>
      <c r="E4844" s="53"/>
      <c r="F4844" s="53"/>
      <c r="G4844" s="190" t="s">
        <v>14</v>
      </c>
      <c r="H4844" s="28">
        <v>1.0</v>
      </c>
      <c r="I4844" s="190" t="s">
        <v>4</v>
      </c>
      <c r="J4844" s="191"/>
      <c r="K4844" s="190" t="s">
        <v>4</v>
      </c>
      <c r="L4844" s="191"/>
      <c r="M4844" s="53"/>
      <c r="N4844" s="53"/>
      <c r="O4844" s="53"/>
    </row>
    <row r="4845">
      <c r="A4845" s="167" t="s">
        <v>600</v>
      </c>
      <c r="B4845" s="243" t="s">
        <v>457</v>
      </c>
      <c r="C4845" s="53"/>
      <c r="D4845" s="244" t="s">
        <v>458</v>
      </c>
      <c r="E4845" s="53"/>
      <c r="F4845" s="53"/>
      <c r="G4845" s="190" t="s">
        <v>15</v>
      </c>
      <c r="H4845" s="28">
        <v>1.0</v>
      </c>
      <c r="I4845" s="190" t="s">
        <v>4</v>
      </c>
      <c r="J4845" s="191"/>
      <c r="K4845" s="190" t="s">
        <v>4</v>
      </c>
      <c r="L4845" s="191"/>
      <c r="M4845" s="53"/>
      <c r="N4845" s="53"/>
      <c r="O4845" s="53"/>
    </row>
    <row r="4846">
      <c r="A4846" s="167" t="s">
        <v>600</v>
      </c>
      <c r="B4846" s="243" t="s">
        <v>457</v>
      </c>
      <c r="C4846" s="53"/>
      <c r="D4846" s="244" t="s">
        <v>458</v>
      </c>
      <c r="E4846" s="53"/>
      <c r="F4846" s="53"/>
      <c r="G4846" s="190" t="s">
        <v>16</v>
      </c>
      <c r="H4846" s="28">
        <v>1.0</v>
      </c>
      <c r="I4846" s="190" t="s">
        <v>4</v>
      </c>
      <c r="J4846" s="191"/>
      <c r="K4846" s="190" t="s">
        <v>4</v>
      </c>
      <c r="L4846" s="191"/>
      <c r="M4846" s="53"/>
      <c r="N4846" s="53"/>
      <c r="O4846" s="53"/>
    </row>
    <row r="4847">
      <c r="A4847" s="167" t="s">
        <v>600</v>
      </c>
      <c r="B4847" s="243" t="s">
        <v>457</v>
      </c>
      <c r="C4847" s="53"/>
      <c r="D4847" s="244" t="s">
        <v>458</v>
      </c>
      <c r="E4847" s="53"/>
      <c r="F4847" s="53"/>
      <c r="G4847" s="190" t="s">
        <v>17</v>
      </c>
      <c r="H4847" s="28">
        <v>1.0</v>
      </c>
      <c r="I4847" s="190" t="s">
        <v>4</v>
      </c>
      <c r="J4847" s="191"/>
      <c r="K4847" s="190" t="s">
        <v>4</v>
      </c>
      <c r="L4847" s="191"/>
      <c r="M4847" s="53"/>
      <c r="N4847" s="53"/>
      <c r="O4847" s="53"/>
    </row>
    <row r="4848">
      <c r="A4848" s="167" t="s">
        <v>600</v>
      </c>
      <c r="B4848" s="243" t="s">
        <v>457</v>
      </c>
      <c r="C4848" s="53"/>
      <c r="D4848" s="244" t="s">
        <v>458</v>
      </c>
      <c r="E4848" s="53"/>
      <c r="F4848" s="53"/>
      <c r="G4848" s="190" t="s">
        <v>18</v>
      </c>
      <c r="H4848" s="28">
        <v>1.0</v>
      </c>
      <c r="I4848" s="190" t="s">
        <v>4</v>
      </c>
      <c r="J4848" s="191"/>
      <c r="K4848" s="190" t="s">
        <v>4</v>
      </c>
      <c r="L4848" s="191"/>
      <c r="M4848" s="53"/>
      <c r="N4848" s="53"/>
      <c r="O4848" s="53"/>
    </row>
    <row r="4849">
      <c r="A4849" s="167" t="s">
        <v>600</v>
      </c>
      <c r="B4849" s="243" t="s">
        <v>457</v>
      </c>
      <c r="C4849" s="53"/>
      <c r="D4849" s="244" t="s">
        <v>458</v>
      </c>
      <c r="E4849" s="53"/>
      <c r="F4849" s="53"/>
      <c r="G4849" s="190" t="s">
        <v>19</v>
      </c>
      <c r="H4849" s="28">
        <v>1.0</v>
      </c>
      <c r="I4849" s="190" t="s">
        <v>4</v>
      </c>
      <c r="J4849" s="191"/>
      <c r="K4849" s="190" t="s">
        <v>4</v>
      </c>
      <c r="L4849" s="191"/>
      <c r="M4849" s="53"/>
      <c r="N4849" s="53"/>
      <c r="O4849" s="53"/>
    </row>
    <row r="4850">
      <c r="A4850" s="167" t="s">
        <v>600</v>
      </c>
      <c r="B4850" s="243" t="s">
        <v>457</v>
      </c>
      <c r="C4850" s="53"/>
      <c r="D4850" s="244" t="s">
        <v>458</v>
      </c>
      <c r="E4850" s="53"/>
      <c r="F4850" s="53"/>
      <c r="G4850" s="190" t="s">
        <v>20</v>
      </c>
      <c r="H4850" s="28">
        <v>1.0</v>
      </c>
      <c r="I4850" s="190" t="s">
        <v>4</v>
      </c>
      <c r="J4850" s="191"/>
      <c r="K4850" s="190" t="s">
        <v>4</v>
      </c>
      <c r="L4850" s="191"/>
      <c r="M4850" s="53"/>
      <c r="N4850" s="53"/>
      <c r="O4850" s="53"/>
    </row>
    <row r="4851">
      <c r="A4851" s="167" t="s">
        <v>600</v>
      </c>
      <c r="B4851" s="243" t="s">
        <v>457</v>
      </c>
      <c r="C4851" s="53"/>
      <c r="D4851" s="244" t="s">
        <v>458</v>
      </c>
      <c r="E4851" s="53"/>
      <c r="F4851" s="53"/>
      <c r="G4851" s="190" t="s">
        <v>21</v>
      </c>
      <c r="H4851" s="28">
        <v>1.0</v>
      </c>
      <c r="I4851" s="190" t="s">
        <v>7</v>
      </c>
      <c r="J4851" s="191">
        <v>200.0</v>
      </c>
      <c r="K4851" s="190" t="s">
        <v>7</v>
      </c>
      <c r="L4851" s="191">
        <v>200.0</v>
      </c>
      <c r="M4851" s="53"/>
      <c r="N4851" s="53"/>
      <c r="O4851" s="53"/>
    </row>
    <row r="4852">
      <c r="A4852" s="167" t="s">
        <v>600</v>
      </c>
      <c r="B4852" s="243" t="s">
        <v>457</v>
      </c>
      <c r="C4852" s="53"/>
      <c r="D4852" s="244" t="s">
        <v>458</v>
      </c>
      <c r="E4852" s="53"/>
      <c r="F4852" s="53"/>
      <c r="G4852" s="190" t="s">
        <v>13</v>
      </c>
      <c r="H4852" s="28">
        <v>1.0</v>
      </c>
      <c r="I4852" s="190" t="s">
        <v>7</v>
      </c>
      <c r="J4852" s="191"/>
      <c r="K4852" s="190" t="s">
        <v>7</v>
      </c>
      <c r="L4852" s="191"/>
      <c r="M4852" s="53"/>
      <c r="N4852" s="53"/>
      <c r="O4852" s="53"/>
    </row>
    <row r="4853">
      <c r="A4853" s="167" t="s">
        <v>600</v>
      </c>
      <c r="B4853" s="243" t="s">
        <v>457</v>
      </c>
      <c r="C4853" s="53"/>
      <c r="D4853" s="244" t="s">
        <v>458</v>
      </c>
      <c r="E4853" s="53"/>
      <c r="F4853" s="53"/>
      <c r="G4853" s="190" t="s">
        <v>14</v>
      </c>
      <c r="H4853" s="28">
        <v>1.0</v>
      </c>
      <c r="I4853" s="190" t="s">
        <v>7</v>
      </c>
      <c r="J4853" s="191"/>
      <c r="K4853" s="190" t="s">
        <v>7</v>
      </c>
      <c r="L4853" s="191"/>
      <c r="M4853" s="53"/>
      <c r="N4853" s="53"/>
      <c r="O4853" s="53"/>
    </row>
    <row r="4854">
      <c r="A4854" s="167" t="s">
        <v>600</v>
      </c>
      <c r="B4854" s="243" t="s">
        <v>457</v>
      </c>
      <c r="C4854" s="53"/>
      <c r="D4854" s="244" t="s">
        <v>458</v>
      </c>
      <c r="E4854" s="53"/>
      <c r="F4854" s="53"/>
      <c r="G4854" s="190" t="s">
        <v>15</v>
      </c>
      <c r="H4854" s="28">
        <v>1.0</v>
      </c>
      <c r="I4854" s="190" t="s">
        <v>7</v>
      </c>
      <c r="J4854" s="191"/>
      <c r="K4854" s="190" t="s">
        <v>7</v>
      </c>
      <c r="L4854" s="191"/>
      <c r="M4854" s="53"/>
      <c r="N4854" s="53"/>
      <c r="O4854" s="53"/>
    </row>
    <row r="4855">
      <c r="A4855" s="167" t="s">
        <v>600</v>
      </c>
      <c r="B4855" s="243" t="s">
        <v>457</v>
      </c>
      <c r="C4855" s="53"/>
      <c r="D4855" s="244" t="s">
        <v>458</v>
      </c>
      <c r="E4855" s="53"/>
      <c r="F4855" s="53"/>
      <c r="G4855" s="190" t="s">
        <v>16</v>
      </c>
      <c r="H4855" s="28">
        <v>1.0</v>
      </c>
      <c r="I4855" s="190" t="s">
        <v>7</v>
      </c>
      <c r="J4855" s="191"/>
      <c r="K4855" s="190" t="s">
        <v>7</v>
      </c>
      <c r="L4855" s="191"/>
      <c r="M4855" s="53"/>
      <c r="N4855" s="53"/>
      <c r="O4855" s="53"/>
    </row>
    <row r="4856">
      <c r="A4856" s="167" t="s">
        <v>600</v>
      </c>
      <c r="B4856" s="243" t="s">
        <v>457</v>
      </c>
      <c r="C4856" s="53"/>
      <c r="D4856" s="244" t="s">
        <v>458</v>
      </c>
      <c r="E4856" s="53"/>
      <c r="F4856" s="53"/>
      <c r="G4856" s="190" t="s">
        <v>17</v>
      </c>
      <c r="H4856" s="28">
        <v>1.0</v>
      </c>
      <c r="I4856" s="190" t="s">
        <v>7</v>
      </c>
      <c r="J4856" s="191"/>
      <c r="K4856" s="190" t="s">
        <v>7</v>
      </c>
      <c r="L4856" s="191"/>
      <c r="M4856" s="53"/>
      <c r="N4856" s="53"/>
      <c r="O4856" s="53"/>
    </row>
    <row r="4857">
      <c r="A4857" s="167" t="s">
        <v>600</v>
      </c>
      <c r="B4857" s="243" t="s">
        <v>457</v>
      </c>
      <c r="C4857" s="53"/>
      <c r="D4857" s="244" t="s">
        <v>458</v>
      </c>
      <c r="E4857" s="53"/>
      <c r="F4857" s="53"/>
      <c r="G4857" s="190" t="s">
        <v>18</v>
      </c>
      <c r="H4857" s="28">
        <v>1.0</v>
      </c>
      <c r="I4857" s="190" t="s">
        <v>7</v>
      </c>
      <c r="J4857" s="191"/>
      <c r="K4857" s="190" t="s">
        <v>7</v>
      </c>
      <c r="L4857" s="191"/>
      <c r="M4857" s="53"/>
      <c r="N4857" s="53"/>
      <c r="O4857" s="53"/>
    </row>
    <row r="4858">
      <c r="A4858" s="167" t="s">
        <v>600</v>
      </c>
      <c r="B4858" s="243" t="s">
        <v>457</v>
      </c>
      <c r="C4858" s="53"/>
      <c r="D4858" s="244" t="s">
        <v>458</v>
      </c>
      <c r="E4858" s="53"/>
      <c r="F4858" s="53"/>
      <c r="G4858" s="190" t="s">
        <v>19</v>
      </c>
      <c r="H4858" s="28">
        <v>1.0</v>
      </c>
      <c r="I4858" s="190" t="s">
        <v>7</v>
      </c>
      <c r="J4858" s="191"/>
      <c r="K4858" s="190" t="s">
        <v>7</v>
      </c>
      <c r="L4858" s="191"/>
      <c r="M4858" s="53"/>
      <c r="N4858" s="53"/>
      <c r="O4858" s="53"/>
    </row>
    <row r="4859">
      <c r="A4859" s="167" t="s">
        <v>600</v>
      </c>
      <c r="B4859" s="243" t="s">
        <v>457</v>
      </c>
      <c r="C4859" s="53"/>
      <c r="D4859" s="244" t="s">
        <v>458</v>
      </c>
      <c r="E4859" s="53"/>
      <c r="F4859" s="53"/>
      <c r="G4859" s="190" t="s">
        <v>20</v>
      </c>
      <c r="H4859" s="28">
        <v>1.0</v>
      </c>
      <c r="I4859" s="190" t="s">
        <v>7</v>
      </c>
      <c r="J4859" s="191"/>
      <c r="K4859" s="190" t="s">
        <v>7</v>
      </c>
      <c r="L4859" s="191"/>
      <c r="M4859" s="53"/>
      <c r="N4859" s="53"/>
      <c r="O4859" s="53"/>
    </row>
    <row r="4860">
      <c r="A4860" s="167" t="s">
        <v>600</v>
      </c>
      <c r="B4860" s="243" t="s">
        <v>459</v>
      </c>
      <c r="C4860" s="53"/>
      <c r="D4860" s="244" t="s">
        <v>411</v>
      </c>
      <c r="E4860" s="53"/>
      <c r="F4860" s="53"/>
      <c r="G4860" s="190" t="s">
        <v>21</v>
      </c>
      <c r="H4860" s="28">
        <v>1.0</v>
      </c>
      <c r="I4860" s="243" t="s">
        <v>4</v>
      </c>
      <c r="J4860" s="192"/>
      <c r="K4860" s="243" t="s">
        <v>4</v>
      </c>
      <c r="L4860" s="192"/>
      <c r="M4860" s="53"/>
      <c r="N4860" s="53"/>
      <c r="O4860" s="53"/>
    </row>
    <row r="4861">
      <c r="A4861" s="167" t="s">
        <v>600</v>
      </c>
      <c r="B4861" s="243" t="s">
        <v>459</v>
      </c>
      <c r="C4861" s="53"/>
      <c r="D4861" s="244" t="s">
        <v>411</v>
      </c>
      <c r="E4861" s="53"/>
      <c r="F4861" s="53"/>
      <c r="G4861" s="190" t="s">
        <v>13</v>
      </c>
      <c r="H4861" s="28">
        <v>1.0</v>
      </c>
      <c r="I4861" s="190" t="s">
        <v>4</v>
      </c>
      <c r="J4861" s="191"/>
      <c r="K4861" s="190" t="s">
        <v>4</v>
      </c>
      <c r="L4861" s="191"/>
      <c r="M4861" s="53"/>
      <c r="N4861" s="53"/>
      <c r="O4861" s="53"/>
    </row>
    <row r="4862">
      <c r="A4862" s="167" t="s">
        <v>600</v>
      </c>
      <c r="B4862" s="243" t="s">
        <v>459</v>
      </c>
      <c r="C4862" s="53"/>
      <c r="D4862" s="244" t="s">
        <v>411</v>
      </c>
      <c r="E4862" s="53"/>
      <c r="F4862" s="53"/>
      <c r="G4862" s="190" t="s">
        <v>14</v>
      </c>
      <c r="H4862" s="28">
        <v>1.0</v>
      </c>
      <c r="I4862" s="190" t="s">
        <v>4</v>
      </c>
      <c r="J4862" s="191">
        <v>0.0</v>
      </c>
      <c r="K4862" s="190" t="s">
        <v>4</v>
      </c>
      <c r="L4862" s="191">
        <v>0.0</v>
      </c>
      <c r="M4862" s="53"/>
      <c r="N4862" s="53"/>
      <c r="O4862" s="53"/>
    </row>
    <row r="4863">
      <c r="A4863" s="167" t="s">
        <v>600</v>
      </c>
      <c r="B4863" s="243" t="s">
        <v>459</v>
      </c>
      <c r="C4863" s="53"/>
      <c r="D4863" s="244" t="s">
        <v>411</v>
      </c>
      <c r="E4863" s="53"/>
      <c r="F4863" s="53"/>
      <c r="G4863" s="190" t="s">
        <v>15</v>
      </c>
      <c r="H4863" s="28">
        <v>1.0</v>
      </c>
      <c r="I4863" s="190" t="s">
        <v>4</v>
      </c>
      <c r="J4863" s="191">
        <v>218.0</v>
      </c>
      <c r="K4863" s="190" t="s">
        <v>4</v>
      </c>
      <c r="L4863" s="191">
        <v>218.0</v>
      </c>
      <c r="M4863" s="53"/>
      <c r="N4863" s="53"/>
      <c r="O4863" s="53"/>
    </row>
    <row r="4864">
      <c r="A4864" s="167" t="s">
        <v>600</v>
      </c>
      <c r="B4864" s="243" t="s">
        <v>459</v>
      </c>
      <c r="C4864" s="53"/>
      <c r="D4864" s="244" t="s">
        <v>411</v>
      </c>
      <c r="E4864" s="53"/>
      <c r="F4864" s="53"/>
      <c r="G4864" s="190" t="s">
        <v>16</v>
      </c>
      <c r="H4864" s="28">
        <v>1.0</v>
      </c>
      <c r="I4864" s="190" t="s">
        <v>4</v>
      </c>
      <c r="J4864" s="191">
        <v>370.0</v>
      </c>
      <c r="K4864" s="190" t="s">
        <v>4</v>
      </c>
      <c r="L4864" s="191">
        <v>370.0</v>
      </c>
      <c r="M4864" s="53"/>
      <c r="N4864" s="53"/>
      <c r="O4864" s="53"/>
    </row>
    <row r="4865">
      <c r="A4865" s="167" t="s">
        <v>600</v>
      </c>
      <c r="B4865" s="243" t="s">
        <v>459</v>
      </c>
      <c r="C4865" s="53"/>
      <c r="D4865" s="244" t="s">
        <v>411</v>
      </c>
      <c r="E4865" s="53"/>
      <c r="F4865" s="53"/>
      <c r="G4865" s="190" t="s">
        <v>17</v>
      </c>
      <c r="H4865" s="28">
        <v>1.0</v>
      </c>
      <c r="I4865" s="190" t="s">
        <v>4</v>
      </c>
      <c r="J4865" s="191">
        <v>300.0</v>
      </c>
      <c r="K4865" s="190" t="s">
        <v>4</v>
      </c>
      <c r="L4865" s="191">
        <v>300.0</v>
      </c>
      <c r="M4865" s="53"/>
      <c r="N4865" s="53"/>
      <c r="O4865" s="53"/>
    </row>
    <row r="4866">
      <c r="A4866" s="167" t="s">
        <v>600</v>
      </c>
      <c r="B4866" s="243" t="s">
        <v>459</v>
      </c>
      <c r="C4866" s="53"/>
      <c r="D4866" s="244" t="s">
        <v>411</v>
      </c>
      <c r="E4866" s="53"/>
      <c r="F4866" s="53"/>
      <c r="G4866" s="190" t="s">
        <v>18</v>
      </c>
      <c r="H4866" s="28">
        <v>1.0</v>
      </c>
      <c r="I4866" s="190" t="s">
        <v>4</v>
      </c>
      <c r="J4866" s="191">
        <v>0.0</v>
      </c>
      <c r="K4866" s="190" t="s">
        <v>4</v>
      </c>
      <c r="L4866" s="191">
        <v>0.0</v>
      </c>
      <c r="M4866" s="53"/>
      <c r="N4866" s="53"/>
      <c r="O4866" s="53"/>
    </row>
    <row r="4867">
      <c r="A4867" s="167" t="s">
        <v>600</v>
      </c>
      <c r="B4867" s="243" t="s">
        <v>459</v>
      </c>
      <c r="C4867" s="53"/>
      <c r="D4867" s="244" t="s">
        <v>411</v>
      </c>
      <c r="E4867" s="53"/>
      <c r="F4867" s="53"/>
      <c r="G4867" s="190" t="s">
        <v>19</v>
      </c>
      <c r="H4867" s="28">
        <v>1.0</v>
      </c>
      <c r="I4867" s="190" t="s">
        <v>4</v>
      </c>
      <c r="J4867" s="191">
        <v>0.0</v>
      </c>
      <c r="K4867" s="190" t="s">
        <v>4</v>
      </c>
      <c r="L4867" s="191">
        <v>0.0</v>
      </c>
      <c r="M4867" s="53"/>
      <c r="N4867" s="53"/>
      <c r="O4867" s="53"/>
    </row>
    <row r="4868">
      <c r="A4868" s="167" t="s">
        <v>600</v>
      </c>
      <c r="B4868" s="243" t="s">
        <v>459</v>
      </c>
      <c r="C4868" s="53"/>
      <c r="D4868" s="244" t="s">
        <v>411</v>
      </c>
      <c r="E4868" s="53"/>
      <c r="F4868" s="53"/>
      <c r="G4868" s="190" t="s">
        <v>20</v>
      </c>
      <c r="H4868" s="28">
        <v>1.0</v>
      </c>
      <c r="I4868" s="190" t="s">
        <v>4</v>
      </c>
      <c r="J4868" s="191"/>
      <c r="K4868" s="190" t="s">
        <v>4</v>
      </c>
      <c r="L4868" s="191"/>
      <c r="M4868" s="53"/>
      <c r="N4868" s="53"/>
      <c r="O4868" s="53"/>
    </row>
    <row r="4869">
      <c r="A4869" s="167" t="s">
        <v>600</v>
      </c>
      <c r="B4869" s="243" t="s">
        <v>459</v>
      </c>
      <c r="C4869" s="53"/>
      <c r="D4869" s="244" t="s">
        <v>411</v>
      </c>
      <c r="E4869" s="53"/>
      <c r="F4869" s="53"/>
      <c r="G4869" s="190" t="s">
        <v>21</v>
      </c>
      <c r="H4869" s="28">
        <v>1.0</v>
      </c>
      <c r="I4869" s="190" t="s">
        <v>7</v>
      </c>
      <c r="J4869" s="191"/>
      <c r="K4869" s="190" t="s">
        <v>7</v>
      </c>
      <c r="L4869" s="191"/>
      <c r="M4869" s="53"/>
      <c r="N4869" s="53"/>
      <c r="O4869" s="53"/>
    </row>
    <row r="4870">
      <c r="A4870" s="167" t="s">
        <v>600</v>
      </c>
      <c r="B4870" s="243" t="s">
        <v>459</v>
      </c>
      <c r="C4870" s="53"/>
      <c r="D4870" s="244" t="s">
        <v>411</v>
      </c>
      <c r="E4870" s="53"/>
      <c r="F4870" s="53"/>
      <c r="G4870" s="190" t="s">
        <v>13</v>
      </c>
      <c r="H4870" s="28">
        <v>1.0</v>
      </c>
      <c r="I4870" s="190" t="s">
        <v>7</v>
      </c>
      <c r="J4870" s="191"/>
      <c r="K4870" s="190" t="s">
        <v>7</v>
      </c>
      <c r="L4870" s="191"/>
      <c r="M4870" s="53"/>
      <c r="N4870" s="53"/>
      <c r="O4870" s="53"/>
    </row>
    <row r="4871">
      <c r="A4871" s="167" t="s">
        <v>600</v>
      </c>
      <c r="B4871" s="243" t="s">
        <v>459</v>
      </c>
      <c r="C4871" s="53"/>
      <c r="D4871" s="244" t="s">
        <v>411</v>
      </c>
      <c r="E4871" s="53"/>
      <c r="F4871" s="53"/>
      <c r="G4871" s="190" t="s">
        <v>14</v>
      </c>
      <c r="H4871" s="28">
        <v>1.0</v>
      </c>
      <c r="I4871" s="190" t="s">
        <v>7</v>
      </c>
      <c r="J4871" s="191">
        <v>0.0</v>
      </c>
      <c r="K4871" s="190" t="s">
        <v>7</v>
      </c>
      <c r="L4871" s="191">
        <v>0.0</v>
      </c>
      <c r="M4871" s="53"/>
      <c r="N4871" s="53"/>
      <c r="O4871" s="53"/>
    </row>
    <row r="4872">
      <c r="A4872" s="167" t="s">
        <v>600</v>
      </c>
      <c r="B4872" s="243" t="s">
        <v>459</v>
      </c>
      <c r="C4872" s="53"/>
      <c r="D4872" s="244" t="s">
        <v>411</v>
      </c>
      <c r="E4872" s="53"/>
      <c r="F4872" s="53"/>
      <c r="G4872" s="190" t="s">
        <v>15</v>
      </c>
      <c r="H4872" s="28">
        <v>1.0</v>
      </c>
      <c r="I4872" s="190" t="s">
        <v>7</v>
      </c>
      <c r="J4872" s="191">
        <v>2140.0</v>
      </c>
      <c r="K4872" s="190" t="s">
        <v>7</v>
      </c>
      <c r="L4872" s="191">
        <v>2140.0</v>
      </c>
      <c r="M4872" s="53"/>
      <c r="N4872" s="53"/>
      <c r="O4872" s="53"/>
    </row>
    <row r="4873">
      <c r="A4873" s="167" t="s">
        <v>600</v>
      </c>
      <c r="B4873" s="243" t="s">
        <v>459</v>
      </c>
      <c r="C4873" s="53"/>
      <c r="D4873" s="244" t="s">
        <v>411</v>
      </c>
      <c r="E4873" s="53"/>
      <c r="F4873" s="53"/>
      <c r="G4873" s="190" t="s">
        <v>16</v>
      </c>
      <c r="H4873" s="28">
        <v>1.0</v>
      </c>
      <c r="I4873" s="190" t="s">
        <v>7</v>
      </c>
      <c r="J4873" s="191">
        <v>3687.0</v>
      </c>
      <c r="K4873" s="190" t="s">
        <v>7</v>
      </c>
      <c r="L4873" s="191">
        <v>3687.0</v>
      </c>
      <c r="M4873" s="53"/>
      <c r="N4873" s="53"/>
      <c r="O4873" s="53"/>
    </row>
    <row r="4874">
      <c r="A4874" s="167" t="s">
        <v>600</v>
      </c>
      <c r="B4874" s="243" t="s">
        <v>459</v>
      </c>
      <c r="C4874" s="53"/>
      <c r="D4874" s="244" t="s">
        <v>411</v>
      </c>
      <c r="E4874" s="53"/>
      <c r="F4874" s="53"/>
      <c r="G4874" s="190" t="s">
        <v>17</v>
      </c>
      <c r="H4874" s="28">
        <v>1.0</v>
      </c>
      <c r="I4874" s="190" t="s">
        <v>7</v>
      </c>
      <c r="J4874" s="191">
        <v>2940.0</v>
      </c>
      <c r="K4874" s="190" t="s">
        <v>7</v>
      </c>
      <c r="L4874" s="191">
        <v>2940.0</v>
      </c>
      <c r="M4874" s="53"/>
      <c r="N4874" s="53"/>
      <c r="O4874" s="53"/>
    </row>
    <row r="4875">
      <c r="A4875" s="167" t="s">
        <v>600</v>
      </c>
      <c r="B4875" s="243" t="s">
        <v>459</v>
      </c>
      <c r="C4875" s="53"/>
      <c r="D4875" s="244" t="s">
        <v>411</v>
      </c>
      <c r="E4875" s="53"/>
      <c r="F4875" s="53"/>
      <c r="G4875" s="190" t="s">
        <v>18</v>
      </c>
      <c r="H4875" s="28">
        <v>1.0</v>
      </c>
      <c r="I4875" s="190" t="s">
        <v>7</v>
      </c>
      <c r="J4875" s="191">
        <v>0.0</v>
      </c>
      <c r="K4875" s="190" t="s">
        <v>7</v>
      </c>
      <c r="L4875" s="191">
        <v>0.0</v>
      </c>
      <c r="M4875" s="53"/>
      <c r="N4875" s="53"/>
      <c r="O4875" s="53"/>
    </row>
    <row r="4876">
      <c r="A4876" s="167" t="s">
        <v>600</v>
      </c>
      <c r="B4876" s="243" t="s">
        <v>459</v>
      </c>
      <c r="C4876" s="53"/>
      <c r="D4876" s="244" t="s">
        <v>411</v>
      </c>
      <c r="E4876" s="53"/>
      <c r="F4876" s="53"/>
      <c r="G4876" s="190" t="s">
        <v>19</v>
      </c>
      <c r="H4876" s="28">
        <v>1.0</v>
      </c>
      <c r="I4876" s="190" t="s">
        <v>7</v>
      </c>
      <c r="J4876" s="191">
        <v>0.0</v>
      </c>
      <c r="K4876" s="190" t="s">
        <v>7</v>
      </c>
      <c r="L4876" s="191">
        <v>0.0</v>
      </c>
      <c r="M4876" s="53"/>
      <c r="N4876" s="53"/>
      <c r="O4876" s="53"/>
    </row>
    <row r="4877">
      <c r="A4877" s="167" t="s">
        <v>600</v>
      </c>
      <c r="B4877" s="243" t="s">
        <v>459</v>
      </c>
      <c r="C4877" s="53"/>
      <c r="D4877" s="244" t="s">
        <v>411</v>
      </c>
      <c r="E4877" s="53"/>
      <c r="F4877" s="53"/>
      <c r="G4877" s="190" t="s">
        <v>20</v>
      </c>
      <c r="H4877" s="28">
        <v>1.0</v>
      </c>
      <c r="I4877" s="190" t="s">
        <v>7</v>
      </c>
      <c r="J4877" s="191">
        <v>0.0</v>
      </c>
      <c r="K4877" s="190" t="s">
        <v>7</v>
      </c>
      <c r="L4877" s="191">
        <v>0.0</v>
      </c>
      <c r="M4877" s="53"/>
      <c r="N4877" s="53"/>
      <c r="O4877" s="53"/>
    </row>
    <row r="4878">
      <c r="A4878" s="167" t="s">
        <v>600</v>
      </c>
      <c r="B4878" s="243" t="s">
        <v>460</v>
      </c>
      <c r="C4878" s="53"/>
      <c r="D4878" s="244" t="s">
        <v>461</v>
      </c>
      <c r="E4878" s="53"/>
      <c r="F4878" s="53"/>
      <c r="G4878" s="190" t="s">
        <v>21</v>
      </c>
      <c r="H4878" s="28">
        <v>1.0</v>
      </c>
      <c r="I4878" s="243" t="s">
        <v>4</v>
      </c>
      <c r="J4878" s="192">
        <v>10.0</v>
      </c>
      <c r="K4878" s="243" t="s">
        <v>4</v>
      </c>
      <c r="L4878" s="192">
        <v>10.0</v>
      </c>
      <c r="M4878" s="53"/>
      <c r="N4878" s="53"/>
      <c r="O4878" s="53"/>
    </row>
    <row r="4879">
      <c r="A4879" s="167" t="s">
        <v>600</v>
      </c>
      <c r="B4879" s="243" t="s">
        <v>460</v>
      </c>
      <c r="C4879" s="53"/>
      <c r="D4879" s="244" t="s">
        <v>461</v>
      </c>
      <c r="E4879" s="53"/>
      <c r="F4879" s="53"/>
      <c r="G4879" s="190" t="s">
        <v>13</v>
      </c>
      <c r="H4879" s="28">
        <v>1.0</v>
      </c>
      <c r="I4879" s="190" t="s">
        <v>4</v>
      </c>
      <c r="J4879" s="191"/>
      <c r="K4879" s="190" t="s">
        <v>4</v>
      </c>
      <c r="L4879" s="191"/>
      <c r="M4879" s="53"/>
      <c r="N4879" s="53"/>
      <c r="O4879" s="53"/>
    </row>
    <row r="4880">
      <c r="A4880" s="167" t="s">
        <v>600</v>
      </c>
      <c r="B4880" s="243" t="s">
        <v>460</v>
      </c>
      <c r="C4880" s="53"/>
      <c r="D4880" s="244" t="s">
        <v>461</v>
      </c>
      <c r="E4880" s="53"/>
      <c r="F4880" s="53"/>
      <c r="G4880" s="190" t="s">
        <v>14</v>
      </c>
      <c r="H4880" s="28">
        <v>1.0</v>
      </c>
      <c r="I4880" s="190" t="s">
        <v>4</v>
      </c>
      <c r="J4880" s="191"/>
      <c r="K4880" s="190" t="s">
        <v>4</v>
      </c>
      <c r="L4880" s="191"/>
      <c r="M4880" s="53"/>
      <c r="N4880" s="53"/>
      <c r="O4880" s="53"/>
    </row>
    <row r="4881">
      <c r="A4881" s="167" t="s">
        <v>600</v>
      </c>
      <c r="B4881" s="243" t="s">
        <v>460</v>
      </c>
      <c r="C4881" s="53"/>
      <c r="D4881" s="244" t="s">
        <v>461</v>
      </c>
      <c r="E4881" s="53"/>
      <c r="F4881" s="53"/>
      <c r="G4881" s="190" t="s">
        <v>15</v>
      </c>
      <c r="H4881" s="28">
        <v>1.0</v>
      </c>
      <c r="I4881" s="190" t="s">
        <v>4</v>
      </c>
      <c r="J4881" s="191"/>
      <c r="K4881" s="190" t="s">
        <v>4</v>
      </c>
      <c r="L4881" s="191"/>
      <c r="M4881" s="53"/>
      <c r="N4881" s="53"/>
      <c r="O4881" s="53"/>
    </row>
    <row r="4882">
      <c r="A4882" s="167" t="s">
        <v>600</v>
      </c>
      <c r="B4882" s="243" t="s">
        <v>460</v>
      </c>
      <c r="C4882" s="53"/>
      <c r="D4882" s="244" t="s">
        <v>461</v>
      </c>
      <c r="E4882" s="53"/>
      <c r="F4882" s="53"/>
      <c r="G4882" s="190" t="s">
        <v>16</v>
      </c>
      <c r="H4882" s="28">
        <v>1.0</v>
      </c>
      <c r="I4882" s="190" t="s">
        <v>4</v>
      </c>
      <c r="J4882" s="191"/>
      <c r="K4882" s="190" t="s">
        <v>4</v>
      </c>
      <c r="L4882" s="191"/>
      <c r="M4882" s="53"/>
      <c r="N4882" s="53"/>
      <c r="O4882" s="53"/>
    </row>
    <row r="4883">
      <c r="A4883" s="167" t="s">
        <v>600</v>
      </c>
      <c r="B4883" s="243" t="s">
        <v>460</v>
      </c>
      <c r="C4883" s="53"/>
      <c r="D4883" s="244" t="s">
        <v>461</v>
      </c>
      <c r="E4883" s="53"/>
      <c r="F4883" s="53"/>
      <c r="G4883" s="190" t="s">
        <v>17</v>
      </c>
      <c r="H4883" s="28">
        <v>1.0</v>
      </c>
      <c r="I4883" s="190" t="s">
        <v>4</v>
      </c>
      <c r="J4883" s="191"/>
      <c r="K4883" s="190" t="s">
        <v>4</v>
      </c>
      <c r="L4883" s="191"/>
      <c r="M4883" s="53"/>
      <c r="N4883" s="53"/>
      <c r="O4883" s="53"/>
    </row>
    <row r="4884">
      <c r="A4884" s="167" t="s">
        <v>600</v>
      </c>
      <c r="B4884" s="243" t="s">
        <v>460</v>
      </c>
      <c r="C4884" s="53"/>
      <c r="D4884" s="244" t="s">
        <v>461</v>
      </c>
      <c r="E4884" s="53"/>
      <c r="F4884" s="53"/>
      <c r="G4884" s="190" t="s">
        <v>18</v>
      </c>
      <c r="H4884" s="28">
        <v>1.0</v>
      </c>
      <c r="I4884" s="190" t="s">
        <v>4</v>
      </c>
      <c r="J4884" s="191"/>
      <c r="K4884" s="190" t="s">
        <v>4</v>
      </c>
      <c r="L4884" s="191"/>
      <c r="M4884" s="53"/>
      <c r="N4884" s="53"/>
      <c r="O4884" s="53"/>
    </row>
    <row r="4885">
      <c r="A4885" s="167" t="s">
        <v>600</v>
      </c>
      <c r="B4885" s="243" t="s">
        <v>460</v>
      </c>
      <c r="C4885" s="53"/>
      <c r="D4885" s="244" t="s">
        <v>461</v>
      </c>
      <c r="E4885" s="53"/>
      <c r="F4885" s="53"/>
      <c r="G4885" s="190" t="s">
        <v>19</v>
      </c>
      <c r="H4885" s="28">
        <v>1.0</v>
      </c>
      <c r="I4885" s="190" t="s">
        <v>4</v>
      </c>
      <c r="J4885" s="191"/>
      <c r="K4885" s="190" t="s">
        <v>4</v>
      </c>
      <c r="L4885" s="191"/>
      <c r="M4885" s="53"/>
      <c r="N4885" s="53"/>
      <c r="O4885" s="53"/>
    </row>
    <row r="4886">
      <c r="A4886" s="167" t="s">
        <v>600</v>
      </c>
      <c r="B4886" s="243" t="s">
        <v>460</v>
      </c>
      <c r="C4886" s="53"/>
      <c r="D4886" s="244" t="s">
        <v>461</v>
      </c>
      <c r="E4886" s="53"/>
      <c r="F4886" s="53"/>
      <c r="G4886" s="190" t="s">
        <v>20</v>
      </c>
      <c r="H4886" s="28">
        <v>1.0</v>
      </c>
      <c r="I4886" s="190" t="s">
        <v>4</v>
      </c>
      <c r="J4886" s="191"/>
      <c r="K4886" s="190" t="s">
        <v>4</v>
      </c>
      <c r="L4886" s="191"/>
      <c r="M4886" s="53"/>
      <c r="N4886" s="53"/>
      <c r="O4886" s="53"/>
    </row>
    <row r="4887">
      <c r="A4887" s="167" t="s">
        <v>600</v>
      </c>
      <c r="B4887" s="243" t="s">
        <v>460</v>
      </c>
      <c r="C4887" s="53"/>
      <c r="D4887" s="244" t="s">
        <v>461</v>
      </c>
      <c r="E4887" s="53"/>
      <c r="F4887" s="53"/>
      <c r="G4887" s="190" t="s">
        <v>21</v>
      </c>
      <c r="H4887" s="28">
        <v>1.0</v>
      </c>
      <c r="I4887" s="190" t="s">
        <v>7</v>
      </c>
      <c r="J4887" s="191"/>
      <c r="K4887" s="190" t="s">
        <v>7</v>
      </c>
      <c r="L4887" s="191"/>
      <c r="M4887" s="53"/>
      <c r="N4887" s="53"/>
      <c r="O4887" s="53"/>
    </row>
    <row r="4888">
      <c r="A4888" s="167" t="s">
        <v>600</v>
      </c>
      <c r="B4888" s="243" t="s">
        <v>460</v>
      </c>
      <c r="C4888" s="53"/>
      <c r="D4888" s="244" t="s">
        <v>461</v>
      </c>
      <c r="E4888" s="53"/>
      <c r="F4888" s="53"/>
      <c r="G4888" s="190" t="s">
        <v>13</v>
      </c>
      <c r="H4888" s="28">
        <v>1.0</v>
      </c>
      <c r="I4888" s="190" t="s">
        <v>7</v>
      </c>
      <c r="J4888" s="191"/>
      <c r="K4888" s="190" t="s">
        <v>7</v>
      </c>
      <c r="L4888" s="191"/>
      <c r="M4888" s="53"/>
      <c r="N4888" s="53"/>
      <c r="O4888" s="53"/>
    </row>
    <row r="4889">
      <c r="A4889" s="167" t="s">
        <v>600</v>
      </c>
      <c r="B4889" s="243" t="s">
        <v>460</v>
      </c>
      <c r="C4889" s="53"/>
      <c r="D4889" s="244" t="s">
        <v>461</v>
      </c>
      <c r="E4889" s="53"/>
      <c r="F4889" s="53"/>
      <c r="G4889" s="190" t="s">
        <v>14</v>
      </c>
      <c r="H4889" s="28">
        <v>1.0</v>
      </c>
      <c r="I4889" s="190" t="s">
        <v>7</v>
      </c>
      <c r="J4889" s="191"/>
      <c r="K4889" s="190" t="s">
        <v>7</v>
      </c>
      <c r="L4889" s="191"/>
      <c r="M4889" s="53"/>
      <c r="N4889" s="53"/>
      <c r="O4889" s="53"/>
    </row>
    <row r="4890">
      <c r="A4890" s="167" t="s">
        <v>600</v>
      </c>
      <c r="B4890" s="243" t="s">
        <v>460</v>
      </c>
      <c r="C4890" s="53"/>
      <c r="D4890" s="244" t="s">
        <v>461</v>
      </c>
      <c r="E4890" s="53"/>
      <c r="F4890" s="53"/>
      <c r="G4890" s="190" t="s">
        <v>15</v>
      </c>
      <c r="H4890" s="28">
        <v>1.0</v>
      </c>
      <c r="I4890" s="190" t="s">
        <v>7</v>
      </c>
      <c r="J4890" s="191"/>
      <c r="K4890" s="190" t="s">
        <v>7</v>
      </c>
      <c r="L4890" s="191"/>
      <c r="M4890" s="53"/>
      <c r="N4890" s="53"/>
      <c r="O4890" s="53"/>
    </row>
    <row r="4891">
      <c r="A4891" s="167" t="s">
        <v>600</v>
      </c>
      <c r="B4891" s="243" t="s">
        <v>460</v>
      </c>
      <c r="C4891" s="53"/>
      <c r="D4891" s="244" t="s">
        <v>461</v>
      </c>
      <c r="E4891" s="53"/>
      <c r="F4891" s="53"/>
      <c r="G4891" s="190" t="s">
        <v>16</v>
      </c>
      <c r="H4891" s="28">
        <v>1.0</v>
      </c>
      <c r="I4891" s="190" t="s">
        <v>7</v>
      </c>
      <c r="J4891" s="191"/>
      <c r="K4891" s="190" t="s">
        <v>7</v>
      </c>
      <c r="L4891" s="191"/>
      <c r="M4891" s="53"/>
      <c r="N4891" s="53"/>
      <c r="O4891" s="53"/>
    </row>
    <row r="4892">
      <c r="A4892" s="167" t="s">
        <v>600</v>
      </c>
      <c r="B4892" s="243" t="s">
        <v>460</v>
      </c>
      <c r="C4892" s="53"/>
      <c r="D4892" s="244" t="s">
        <v>461</v>
      </c>
      <c r="E4892" s="53"/>
      <c r="F4892" s="53"/>
      <c r="G4892" s="190" t="s">
        <v>17</v>
      </c>
      <c r="H4892" s="28">
        <v>1.0</v>
      </c>
      <c r="I4892" s="190" t="s">
        <v>7</v>
      </c>
      <c r="J4892" s="191"/>
      <c r="K4892" s="190" t="s">
        <v>7</v>
      </c>
      <c r="L4892" s="191"/>
      <c r="M4892" s="53"/>
      <c r="N4892" s="53"/>
      <c r="O4892" s="53"/>
    </row>
    <row r="4893">
      <c r="A4893" s="167" t="s">
        <v>600</v>
      </c>
      <c r="B4893" s="243" t="s">
        <v>460</v>
      </c>
      <c r="C4893" s="53"/>
      <c r="D4893" s="244" t="s">
        <v>461</v>
      </c>
      <c r="E4893" s="53"/>
      <c r="F4893" s="53"/>
      <c r="G4893" s="190" t="s">
        <v>18</v>
      </c>
      <c r="H4893" s="28">
        <v>1.0</v>
      </c>
      <c r="I4893" s="190" t="s">
        <v>7</v>
      </c>
      <c r="J4893" s="191"/>
      <c r="K4893" s="190" t="s">
        <v>7</v>
      </c>
      <c r="L4893" s="191"/>
      <c r="M4893" s="53"/>
      <c r="N4893" s="53"/>
      <c r="O4893" s="53"/>
    </row>
    <row r="4894">
      <c r="A4894" s="167" t="s">
        <v>600</v>
      </c>
      <c r="B4894" s="243" t="s">
        <v>460</v>
      </c>
      <c r="C4894" s="53"/>
      <c r="D4894" s="244" t="s">
        <v>461</v>
      </c>
      <c r="E4894" s="53"/>
      <c r="F4894" s="53"/>
      <c r="G4894" s="190" t="s">
        <v>19</v>
      </c>
      <c r="H4894" s="28">
        <v>1.0</v>
      </c>
      <c r="I4894" s="190" t="s">
        <v>7</v>
      </c>
      <c r="J4894" s="191"/>
      <c r="K4894" s="190" t="s">
        <v>7</v>
      </c>
      <c r="L4894" s="191"/>
      <c r="M4894" s="53"/>
      <c r="N4894" s="53"/>
      <c r="O4894" s="53"/>
    </row>
    <row r="4895">
      <c r="A4895" s="167" t="s">
        <v>600</v>
      </c>
      <c r="B4895" s="243" t="s">
        <v>460</v>
      </c>
      <c r="C4895" s="53"/>
      <c r="D4895" s="244" t="s">
        <v>461</v>
      </c>
      <c r="E4895" s="53"/>
      <c r="F4895" s="53"/>
      <c r="G4895" s="190" t="s">
        <v>20</v>
      </c>
      <c r="H4895" s="28">
        <v>1.0</v>
      </c>
      <c r="I4895" s="190" t="s">
        <v>7</v>
      </c>
      <c r="J4895" s="191"/>
      <c r="K4895" s="190" t="s">
        <v>7</v>
      </c>
      <c r="L4895" s="191"/>
      <c r="M4895" s="53"/>
      <c r="N4895" s="53"/>
      <c r="O4895" s="53"/>
    </row>
    <row r="4896">
      <c r="A4896" s="167" t="s">
        <v>600</v>
      </c>
      <c r="B4896" s="243" t="s">
        <v>462</v>
      </c>
      <c r="C4896" s="53"/>
      <c r="D4896" s="244" t="s">
        <v>463</v>
      </c>
      <c r="E4896" s="53"/>
      <c r="F4896" s="53"/>
      <c r="G4896" s="190" t="s">
        <v>21</v>
      </c>
      <c r="H4896" s="28">
        <v>1.0</v>
      </c>
      <c r="I4896" s="243" t="s">
        <v>4</v>
      </c>
      <c r="J4896" s="192">
        <v>90.0</v>
      </c>
      <c r="K4896" s="243" t="s">
        <v>4</v>
      </c>
      <c r="L4896" s="192">
        <v>90.0</v>
      </c>
      <c r="M4896" s="53"/>
      <c r="N4896" s="53"/>
      <c r="O4896" s="53"/>
    </row>
    <row r="4897">
      <c r="A4897" s="167" t="s">
        <v>600</v>
      </c>
      <c r="B4897" s="243" t="s">
        <v>462</v>
      </c>
      <c r="C4897" s="53"/>
      <c r="D4897" s="244" t="s">
        <v>463</v>
      </c>
      <c r="E4897" s="53"/>
      <c r="F4897" s="53"/>
      <c r="G4897" s="190" t="s">
        <v>13</v>
      </c>
      <c r="H4897" s="28">
        <v>1.0</v>
      </c>
      <c r="I4897" s="190" t="s">
        <v>4</v>
      </c>
      <c r="J4897" s="191"/>
      <c r="K4897" s="190" t="s">
        <v>4</v>
      </c>
      <c r="L4897" s="191"/>
      <c r="M4897" s="53"/>
      <c r="N4897" s="53"/>
      <c r="O4897" s="53"/>
    </row>
    <row r="4898">
      <c r="A4898" s="167" t="s">
        <v>600</v>
      </c>
      <c r="B4898" s="243" t="s">
        <v>462</v>
      </c>
      <c r="C4898" s="53"/>
      <c r="D4898" s="244" t="s">
        <v>463</v>
      </c>
      <c r="E4898" s="53"/>
      <c r="F4898" s="53"/>
      <c r="G4898" s="190" t="s">
        <v>14</v>
      </c>
      <c r="H4898" s="28">
        <v>1.0</v>
      </c>
      <c r="I4898" s="190" t="s">
        <v>4</v>
      </c>
      <c r="J4898" s="191"/>
      <c r="K4898" s="190" t="s">
        <v>4</v>
      </c>
      <c r="L4898" s="191"/>
      <c r="M4898" s="53"/>
      <c r="N4898" s="53"/>
      <c r="O4898" s="53"/>
    </row>
    <row r="4899">
      <c r="A4899" s="167" t="s">
        <v>600</v>
      </c>
      <c r="B4899" s="243" t="s">
        <v>462</v>
      </c>
      <c r="C4899" s="53"/>
      <c r="D4899" s="244" t="s">
        <v>463</v>
      </c>
      <c r="E4899" s="53"/>
      <c r="F4899" s="53"/>
      <c r="G4899" s="190" t="s">
        <v>15</v>
      </c>
      <c r="H4899" s="28">
        <v>1.0</v>
      </c>
      <c r="I4899" s="190" t="s">
        <v>4</v>
      </c>
      <c r="J4899" s="191"/>
      <c r="K4899" s="190" t="s">
        <v>4</v>
      </c>
      <c r="L4899" s="191"/>
      <c r="M4899" s="53"/>
      <c r="N4899" s="53"/>
      <c r="O4899" s="53"/>
    </row>
    <row r="4900">
      <c r="A4900" s="167" t="s">
        <v>600</v>
      </c>
      <c r="B4900" s="243" t="s">
        <v>462</v>
      </c>
      <c r="C4900" s="53"/>
      <c r="D4900" s="244" t="s">
        <v>463</v>
      </c>
      <c r="E4900" s="53"/>
      <c r="F4900" s="53"/>
      <c r="G4900" s="190" t="s">
        <v>16</v>
      </c>
      <c r="H4900" s="28">
        <v>1.0</v>
      </c>
      <c r="I4900" s="190" t="s">
        <v>4</v>
      </c>
      <c r="J4900" s="191"/>
      <c r="K4900" s="190" t="s">
        <v>4</v>
      </c>
      <c r="L4900" s="191"/>
      <c r="M4900" s="53"/>
      <c r="N4900" s="53"/>
      <c r="O4900" s="53"/>
    </row>
    <row r="4901">
      <c r="A4901" s="167" t="s">
        <v>600</v>
      </c>
      <c r="B4901" s="243" t="s">
        <v>462</v>
      </c>
      <c r="C4901" s="53"/>
      <c r="D4901" s="244" t="s">
        <v>463</v>
      </c>
      <c r="E4901" s="53"/>
      <c r="F4901" s="53"/>
      <c r="G4901" s="190" t="s">
        <v>17</v>
      </c>
      <c r="H4901" s="28">
        <v>1.0</v>
      </c>
      <c r="I4901" s="190" t="s">
        <v>4</v>
      </c>
      <c r="J4901" s="191"/>
      <c r="K4901" s="190" t="s">
        <v>4</v>
      </c>
      <c r="L4901" s="191"/>
      <c r="M4901" s="53"/>
      <c r="N4901" s="53"/>
      <c r="O4901" s="53"/>
    </row>
    <row r="4902">
      <c r="A4902" s="167" t="s">
        <v>600</v>
      </c>
      <c r="B4902" s="243" t="s">
        <v>462</v>
      </c>
      <c r="C4902" s="53"/>
      <c r="D4902" s="244" t="s">
        <v>463</v>
      </c>
      <c r="E4902" s="53"/>
      <c r="F4902" s="53"/>
      <c r="G4902" s="190" t="s">
        <v>18</v>
      </c>
      <c r="H4902" s="28">
        <v>1.0</v>
      </c>
      <c r="I4902" s="190" t="s">
        <v>4</v>
      </c>
      <c r="J4902" s="191"/>
      <c r="K4902" s="190" t="s">
        <v>4</v>
      </c>
      <c r="L4902" s="191"/>
      <c r="M4902" s="53"/>
      <c r="N4902" s="53"/>
      <c r="O4902" s="53"/>
    </row>
    <row r="4903">
      <c r="A4903" s="167" t="s">
        <v>600</v>
      </c>
      <c r="B4903" s="243" t="s">
        <v>462</v>
      </c>
      <c r="C4903" s="53"/>
      <c r="D4903" s="244" t="s">
        <v>463</v>
      </c>
      <c r="E4903" s="53"/>
      <c r="F4903" s="53"/>
      <c r="G4903" s="190" t="s">
        <v>19</v>
      </c>
      <c r="H4903" s="28">
        <v>1.0</v>
      </c>
      <c r="I4903" s="190" t="s">
        <v>4</v>
      </c>
      <c r="J4903" s="191"/>
      <c r="K4903" s="190" t="s">
        <v>4</v>
      </c>
      <c r="L4903" s="191"/>
      <c r="M4903" s="53"/>
      <c r="N4903" s="53"/>
      <c r="O4903" s="53"/>
    </row>
    <row r="4904">
      <c r="A4904" s="167" t="s">
        <v>600</v>
      </c>
      <c r="B4904" s="243" t="s">
        <v>462</v>
      </c>
      <c r="C4904" s="53"/>
      <c r="D4904" s="244" t="s">
        <v>463</v>
      </c>
      <c r="E4904" s="53"/>
      <c r="F4904" s="53"/>
      <c r="G4904" s="190" t="s">
        <v>20</v>
      </c>
      <c r="H4904" s="28">
        <v>1.0</v>
      </c>
      <c r="I4904" s="190" t="s">
        <v>4</v>
      </c>
      <c r="J4904" s="191"/>
      <c r="K4904" s="190" t="s">
        <v>4</v>
      </c>
      <c r="L4904" s="191"/>
      <c r="M4904" s="53"/>
      <c r="N4904" s="53"/>
      <c r="O4904" s="53"/>
    </row>
    <row r="4905">
      <c r="A4905" s="167" t="s">
        <v>600</v>
      </c>
      <c r="B4905" s="243" t="s">
        <v>462</v>
      </c>
      <c r="C4905" s="53"/>
      <c r="D4905" s="244" t="s">
        <v>463</v>
      </c>
      <c r="E4905" s="53"/>
      <c r="F4905" s="53"/>
      <c r="G4905" s="190" t="s">
        <v>21</v>
      </c>
      <c r="H4905" s="28">
        <v>1.0</v>
      </c>
      <c r="I4905" s="190" t="s">
        <v>7</v>
      </c>
      <c r="J4905" s="191">
        <v>380.0</v>
      </c>
      <c r="K4905" s="190" t="s">
        <v>7</v>
      </c>
      <c r="L4905" s="191">
        <v>380.0</v>
      </c>
      <c r="M4905" s="53"/>
      <c r="N4905" s="53"/>
      <c r="O4905" s="53"/>
    </row>
    <row r="4906">
      <c r="A4906" s="167" t="s">
        <v>600</v>
      </c>
      <c r="B4906" s="243" t="s">
        <v>462</v>
      </c>
      <c r="C4906" s="53"/>
      <c r="D4906" s="244" t="s">
        <v>463</v>
      </c>
      <c r="E4906" s="53"/>
      <c r="F4906" s="53"/>
      <c r="G4906" s="190" t="s">
        <v>13</v>
      </c>
      <c r="H4906" s="28">
        <v>1.0</v>
      </c>
      <c r="I4906" s="190" t="s">
        <v>7</v>
      </c>
      <c r="J4906" s="191"/>
      <c r="K4906" s="190" t="s">
        <v>7</v>
      </c>
      <c r="L4906" s="191"/>
      <c r="M4906" s="53"/>
      <c r="N4906" s="53"/>
      <c r="O4906" s="53"/>
    </row>
    <row r="4907">
      <c r="A4907" s="167" t="s">
        <v>600</v>
      </c>
      <c r="B4907" s="243" t="s">
        <v>462</v>
      </c>
      <c r="C4907" s="53"/>
      <c r="D4907" s="244" t="s">
        <v>463</v>
      </c>
      <c r="E4907" s="53"/>
      <c r="F4907" s="53"/>
      <c r="G4907" s="190" t="s">
        <v>14</v>
      </c>
      <c r="H4907" s="28">
        <v>1.0</v>
      </c>
      <c r="I4907" s="190" t="s">
        <v>7</v>
      </c>
      <c r="J4907" s="191"/>
      <c r="K4907" s="190" t="s">
        <v>7</v>
      </c>
      <c r="L4907" s="191"/>
      <c r="M4907" s="53"/>
      <c r="N4907" s="53"/>
      <c r="O4907" s="53"/>
    </row>
    <row r="4908">
      <c r="A4908" s="167" t="s">
        <v>600</v>
      </c>
      <c r="B4908" s="243" t="s">
        <v>462</v>
      </c>
      <c r="C4908" s="53"/>
      <c r="D4908" s="244" t="s">
        <v>463</v>
      </c>
      <c r="E4908" s="53"/>
      <c r="F4908" s="53"/>
      <c r="G4908" s="190" t="s">
        <v>15</v>
      </c>
      <c r="H4908" s="28">
        <v>1.0</v>
      </c>
      <c r="I4908" s="190" t="s">
        <v>7</v>
      </c>
      <c r="J4908" s="191"/>
      <c r="K4908" s="190" t="s">
        <v>7</v>
      </c>
      <c r="L4908" s="191"/>
      <c r="M4908" s="53"/>
      <c r="N4908" s="53"/>
      <c r="O4908" s="53"/>
    </row>
    <row r="4909">
      <c r="A4909" s="167" t="s">
        <v>600</v>
      </c>
      <c r="B4909" s="243" t="s">
        <v>462</v>
      </c>
      <c r="C4909" s="53"/>
      <c r="D4909" s="244" t="s">
        <v>463</v>
      </c>
      <c r="E4909" s="53"/>
      <c r="F4909" s="53"/>
      <c r="G4909" s="190" t="s">
        <v>16</v>
      </c>
      <c r="H4909" s="28">
        <v>1.0</v>
      </c>
      <c r="I4909" s="190" t="s">
        <v>7</v>
      </c>
      <c r="J4909" s="191"/>
      <c r="K4909" s="190" t="s">
        <v>7</v>
      </c>
      <c r="L4909" s="191"/>
      <c r="M4909" s="53"/>
      <c r="N4909" s="53"/>
      <c r="O4909" s="53"/>
    </row>
    <row r="4910">
      <c r="A4910" s="167" t="s">
        <v>600</v>
      </c>
      <c r="B4910" s="243" t="s">
        <v>462</v>
      </c>
      <c r="C4910" s="53"/>
      <c r="D4910" s="244" t="s">
        <v>463</v>
      </c>
      <c r="E4910" s="53"/>
      <c r="F4910" s="53"/>
      <c r="G4910" s="190" t="s">
        <v>17</v>
      </c>
      <c r="H4910" s="28">
        <v>1.0</v>
      </c>
      <c r="I4910" s="190" t="s">
        <v>7</v>
      </c>
      <c r="J4910" s="191"/>
      <c r="K4910" s="190" t="s">
        <v>7</v>
      </c>
      <c r="L4910" s="191"/>
      <c r="M4910" s="53"/>
      <c r="N4910" s="53"/>
      <c r="O4910" s="53"/>
    </row>
    <row r="4911">
      <c r="A4911" s="167" t="s">
        <v>600</v>
      </c>
      <c r="B4911" s="243" t="s">
        <v>462</v>
      </c>
      <c r="C4911" s="53"/>
      <c r="D4911" s="244" t="s">
        <v>463</v>
      </c>
      <c r="E4911" s="53"/>
      <c r="F4911" s="53"/>
      <c r="G4911" s="190" t="s">
        <v>18</v>
      </c>
      <c r="H4911" s="28">
        <v>1.0</v>
      </c>
      <c r="I4911" s="190" t="s">
        <v>7</v>
      </c>
      <c r="J4911" s="191"/>
      <c r="K4911" s="190" t="s">
        <v>7</v>
      </c>
      <c r="L4911" s="191"/>
      <c r="M4911" s="53"/>
      <c r="N4911" s="53"/>
      <c r="O4911" s="53"/>
    </row>
    <row r="4912">
      <c r="A4912" s="167" t="s">
        <v>600</v>
      </c>
      <c r="B4912" s="243" t="s">
        <v>462</v>
      </c>
      <c r="C4912" s="53"/>
      <c r="D4912" s="244" t="s">
        <v>463</v>
      </c>
      <c r="E4912" s="53"/>
      <c r="F4912" s="53"/>
      <c r="G4912" s="190" t="s">
        <v>19</v>
      </c>
      <c r="H4912" s="28">
        <v>1.0</v>
      </c>
      <c r="I4912" s="190" t="s">
        <v>7</v>
      </c>
      <c r="J4912" s="191"/>
      <c r="K4912" s="190" t="s">
        <v>7</v>
      </c>
      <c r="L4912" s="191"/>
      <c r="M4912" s="53"/>
      <c r="N4912" s="53"/>
      <c r="O4912" s="53"/>
    </row>
    <row r="4913">
      <c r="A4913" s="167" t="s">
        <v>600</v>
      </c>
      <c r="B4913" s="243" t="s">
        <v>462</v>
      </c>
      <c r="C4913" s="53"/>
      <c r="D4913" s="244" t="s">
        <v>463</v>
      </c>
      <c r="E4913" s="53"/>
      <c r="F4913" s="53"/>
      <c r="G4913" s="190" t="s">
        <v>20</v>
      </c>
      <c r="H4913" s="28">
        <v>1.0</v>
      </c>
      <c r="I4913" s="190" t="s">
        <v>7</v>
      </c>
      <c r="J4913" s="191"/>
      <c r="K4913" s="190" t="s">
        <v>7</v>
      </c>
      <c r="L4913" s="191"/>
      <c r="M4913" s="53"/>
      <c r="N4913" s="53"/>
      <c r="O4913" s="53"/>
    </row>
    <row r="4914">
      <c r="A4914" s="167" t="s">
        <v>600</v>
      </c>
      <c r="B4914" s="243" t="s">
        <v>464</v>
      </c>
      <c r="C4914" s="53"/>
      <c r="D4914" s="244" t="s">
        <v>465</v>
      </c>
      <c r="E4914" s="53"/>
      <c r="F4914" s="53"/>
      <c r="G4914" s="190" t="s">
        <v>21</v>
      </c>
      <c r="H4914" s="28">
        <v>1.0</v>
      </c>
      <c r="I4914" s="243" t="s">
        <v>4</v>
      </c>
      <c r="J4914" s="192">
        <v>94.0</v>
      </c>
      <c r="K4914" s="243" t="s">
        <v>4</v>
      </c>
      <c r="L4914" s="192">
        <v>94.0</v>
      </c>
      <c r="M4914" s="53"/>
      <c r="N4914" s="53"/>
      <c r="O4914" s="53"/>
    </row>
    <row r="4915">
      <c r="A4915" s="167" t="s">
        <v>600</v>
      </c>
      <c r="B4915" s="243" t="s">
        <v>464</v>
      </c>
      <c r="C4915" s="53"/>
      <c r="D4915" s="244" t="s">
        <v>465</v>
      </c>
      <c r="E4915" s="53"/>
      <c r="F4915" s="53"/>
      <c r="G4915" s="190" t="s">
        <v>13</v>
      </c>
      <c r="H4915" s="28">
        <v>1.0</v>
      </c>
      <c r="I4915" s="190" t="s">
        <v>4</v>
      </c>
      <c r="J4915" s="191"/>
      <c r="K4915" s="190" t="s">
        <v>4</v>
      </c>
      <c r="L4915" s="191"/>
      <c r="M4915" s="53"/>
      <c r="N4915" s="53"/>
      <c r="O4915" s="53"/>
    </row>
    <row r="4916">
      <c r="A4916" s="167" t="s">
        <v>600</v>
      </c>
      <c r="B4916" s="243" t="s">
        <v>464</v>
      </c>
      <c r="C4916" s="53"/>
      <c r="D4916" s="244" t="s">
        <v>465</v>
      </c>
      <c r="E4916" s="53"/>
      <c r="F4916" s="53"/>
      <c r="G4916" s="190" t="s">
        <v>14</v>
      </c>
      <c r="H4916" s="28">
        <v>1.0</v>
      </c>
      <c r="I4916" s="190" t="s">
        <v>4</v>
      </c>
      <c r="J4916" s="191"/>
      <c r="K4916" s="190" t="s">
        <v>4</v>
      </c>
      <c r="L4916" s="191"/>
      <c r="M4916" s="53"/>
      <c r="N4916" s="53"/>
      <c r="O4916" s="53"/>
    </row>
    <row r="4917">
      <c r="A4917" s="167" t="s">
        <v>600</v>
      </c>
      <c r="B4917" s="243" t="s">
        <v>464</v>
      </c>
      <c r="C4917" s="53"/>
      <c r="D4917" s="244" t="s">
        <v>465</v>
      </c>
      <c r="E4917" s="53"/>
      <c r="F4917" s="53"/>
      <c r="G4917" s="190" t="s">
        <v>15</v>
      </c>
      <c r="H4917" s="28">
        <v>1.0</v>
      </c>
      <c r="I4917" s="190" t="s">
        <v>4</v>
      </c>
      <c r="J4917" s="191"/>
      <c r="K4917" s="190" t="s">
        <v>4</v>
      </c>
      <c r="L4917" s="191"/>
      <c r="M4917" s="53"/>
      <c r="N4917" s="53"/>
      <c r="O4917" s="53"/>
    </row>
    <row r="4918">
      <c r="A4918" s="167" t="s">
        <v>600</v>
      </c>
      <c r="B4918" s="243" t="s">
        <v>464</v>
      </c>
      <c r="C4918" s="53"/>
      <c r="D4918" s="244" t="s">
        <v>465</v>
      </c>
      <c r="E4918" s="53"/>
      <c r="F4918" s="53"/>
      <c r="G4918" s="190" t="s">
        <v>16</v>
      </c>
      <c r="H4918" s="28">
        <v>1.0</v>
      </c>
      <c r="I4918" s="190" t="s">
        <v>4</v>
      </c>
      <c r="J4918" s="191"/>
      <c r="K4918" s="190" t="s">
        <v>4</v>
      </c>
      <c r="L4918" s="191"/>
      <c r="M4918" s="53"/>
      <c r="N4918" s="53"/>
      <c r="O4918" s="53"/>
    </row>
    <row r="4919">
      <c r="A4919" s="167" t="s">
        <v>600</v>
      </c>
      <c r="B4919" s="243" t="s">
        <v>464</v>
      </c>
      <c r="C4919" s="53"/>
      <c r="D4919" s="244" t="s">
        <v>465</v>
      </c>
      <c r="E4919" s="53"/>
      <c r="F4919" s="53"/>
      <c r="G4919" s="190" t="s">
        <v>17</v>
      </c>
      <c r="H4919" s="28">
        <v>1.0</v>
      </c>
      <c r="I4919" s="190" t="s">
        <v>4</v>
      </c>
      <c r="J4919" s="191"/>
      <c r="K4919" s="190" t="s">
        <v>4</v>
      </c>
      <c r="L4919" s="191"/>
      <c r="M4919" s="53"/>
      <c r="N4919" s="53"/>
      <c r="O4919" s="53"/>
    </row>
    <row r="4920">
      <c r="A4920" s="167" t="s">
        <v>600</v>
      </c>
      <c r="B4920" s="243" t="s">
        <v>464</v>
      </c>
      <c r="C4920" s="53"/>
      <c r="D4920" s="244" t="s">
        <v>465</v>
      </c>
      <c r="E4920" s="53"/>
      <c r="F4920" s="53"/>
      <c r="G4920" s="190" t="s">
        <v>18</v>
      </c>
      <c r="H4920" s="28">
        <v>1.0</v>
      </c>
      <c r="I4920" s="190" t="s">
        <v>4</v>
      </c>
      <c r="J4920" s="191"/>
      <c r="K4920" s="190" t="s">
        <v>4</v>
      </c>
      <c r="L4920" s="191"/>
      <c r="M4920" s="53"/>
      <c r="N4920" s="53"/>
      <c r="O4920" s="53"/>
    </row>
    <row r="4921">
      <c r="A4921" s="167" t="s">
        <v>600</v>
      </c>
      <c r="B4921" s="243" t="s">
        <v>464</v>
      </c>
      <c r="C4921" s="53"/>
      <c r="D4921" s="244" t="s">
        <v>465</v>
      </c>
      <c r="E4921" s="53"/>
      <c r="F4921" s="53"/>
      <c r="G4921" s="190" t="s">
        <v>19</v>
      </c>
      <c r="H4921" s="28">
        <v>1.0</v>
      </c>
      <c r="I4921" s="190" t="s">
        <v>4</v>
      </c>
      <c r="J4921" s="191"/>
      <c r="K4921" s="190" t="s">
        <v>4</v>
      </c>
      <c r="L4921" s="191"/>
      <c r="M4921" s="53"/>
      <c r="N4921" s="53"/>
      <c r="O4921" s="53"/>
    </row>
    <row r="4922">
      <c r="A4922" s="167" t="s">
        <v>600</v>
      </c>
      <c r="B4922" s="243" t="s">
        <v>464</v>
      </c>
      <c r="C4922" s="53"/>
      <c r="D4922" s="244" t="s">
        <v>465</v>
      </c>
      <c r="E4922" s="53"/>
      <c r="F4922" s="53"/>
      <c r="G4922" s="190" t="s">
        <v>20</v>
      </c>
      <c r="H4922" s="28">
        <v>1.0</v>
      </c>
      <c r="I4922" s="190" t="s">
        <v>4</v>
      </c>
      <c r="J4922" s="191"/>
      <c r="K4922" s="190" t="s">
        <v>4</v>
      </c>
      <c r="L4922" s="191"/>
      <c r="M4922" s="53"/>
      <c r="N4922" s="53"/>
      <c r="O4922" s="53"/>
    </row>
    <row r="4923">
      <c r="A4923" s="167" t="s">
        <v>600</v>
      </c>
      <c r="B4923" s="243" t="s">
        <v>464</v>
      </c>
      <c r="C4923" s="53"/>
      <c r="D4923" s="244" t="s">
        <v>465</v>
      </c>
      <c r="E4923" s="53"/>
      <c r="F4923" s="53"/>
      <c r="G4923" s="190" t="s">
        <v>21</v>
      </c>
      <c r="H4923" s="28">
        <v>1.0</v>
      </c>
      <c r="I4923" s="190" t="s">
        <v>7</v>
      </c>
      <c r="J4923" s="191"/>
      <c r="K4923" s="190" t="s">
        <v>7</v>
      </c>
      <c r="L4923" s="191"/>
      <c r="M4923" s="53"/>
      <c r="N4923" s="53"/>
      <c r="O4923" s="53"/>
    </row>
    <row r="4924">
      <c r="A4924" s="167" t="s">
        <v>600</v>
      </c>
      <c r="B4924" s="243" t="s">
        <v>464</v>
      </c>
      <c r="C4924" s="53"/>
      <c r="D4924" s="244" t="s">
        <v>465</v>
      </c>
      <c r="E4924" s="53"/>
      <c r="F4924" s="53"/>
      <c r="G4924" s="190" t="s">
        <v>13</v>
      </c>
      <c r="H4924" s="28">
        <v>1.0</v>
      </c>
      <c r="I4924" s="190" t="s">
        <v>7</v>
      </c>
      <c r="J4924" s="191"/>
      <c r="K4924" s="190" t="s">
        <v>7</v>
      </c>
      <c r="L4924" s="191"/>
      <c r="M4924" s="53"/>
      <c r="N4924" s="53"/>
      <c r="O4924" s="53"/>
    </row>
    <row r="4925">
      <c r="A4925" s="167" t="s">
        <v>600</v>
      </c>
      <c r="B4925" s="243" t="s">
        <v>464</v>
      </c>
      <c r="C4925" s="53"/>
      <c r="D4925" s="244" t="s">
        <v>465</v>
      </c>
      <c r="E4925" s="53"/>
      <c r="F4925" s="53"/>
      <c r="G4925" s="190" t="s">
        <v>14</v>
      </c>
      <c r="H4925" s="28">
        <v>1.0</v>
      </c>
      <c r="I4925" s="190" t="s">
        <v>7</v>
      </c>
      <c r="J4925" s="191"/>
      <c r="K4925" s="190" t="s">
        <v>7</v>
      </c>
      <c r="L4925" s="191"/>
      <c r="M4925" s="53"/>
      <c r="N4925" s="53"/>
      <c r="O4925" s="53"/>
    </row>
    <row r="4926">
      <c r="A4926" s="167" t="s">
        <v>600</v>
      </c>
      <c r="B4926" s="243" t="s">
        <v>464</v>
      </c>
      <c r="C4926" s="53"/>
      <c r="D4926" s="244" t="s">
        <v>465</v>
      </c>
      <c r="E4926" s="53"/>
      <c r="F4926" s="53"/>
      <c r="G4926" s="190" t="s">
        <v>15</v>
      </c>
      <c r="H4926" s="28">
        <v>1.0</v>
      </c>
      <c r="I4926" s="190" t="s">
        <v>7</v>
      </c>
      <c r="J4926" s="191"/>
      <c r="K4926" s="190" t="s">
        <v>7</v>
      </c>
      <c r="L4926" s="191"/>
      <c r="M4926" s="53"/>
      <c r="N4926" s="53"/>
      <c r="O4926" s="53"/>
    </row>
    <row r="4927">
      <c r="A4927" s="167" t="s">
        <v>600</v>
      </c>
      <c r="B4927" s="243" t="s">
        <v>464</v>
      </c>
      <c r="C4927" s="53"/>
      <c r="D4927" s="244" t="s">
        <v>465</v>
      </c>
      <c r="E4927" s="53"/>
      <c r="F4927" s="53"/>
      <c r="G4927" s="190" t="s">
        <v>16</v>
      </c>
      <c r="H4927" s="28">
        <v>1.0</v>
      </c>
      <c r="I4927" s="190" t="s">
        <v>7</v>
      </c>
      <c r="J4927" s="191"/>
      <c r="K4927" s="190" t="s">
        <v>7</v>
      </c>
      <c r="L4927" s="191"/>
      <c r="M4927" s="53"/>
      <c r="N4927" s="53"/>
      <c r="O4927" s="53"/>
    </row>
    <row r="4928">
      <c r="A4928" s="167" t="s">
        <v>600</v>
      </c>
      <c r="B4928" s="243" t="s">
        <v>464</v>
      </c>
      <c r="C4928" s="53"/>
      <c r="D4928" s="244" t="s">
        <v>465</v>
      </c>
      <c r="E4928" s="53"/>
      <c r="F4928" s="53"/>
      <c r="G4928" s="190" t="s">
        <v>17</v>
      </c>
      <c r="H4928" s="28">
        <v>1.0</v>
      </c>
      <c r="I4928" s="190" t="s">
        <v>7</v>
      </c>
      <c r="J4928" s="191"/>
      <c r="K4928" s="190" t="s">
        <v>7</v>
      </c>
      <c r="L4928" s="191"/>
      <c r="M4928" s="53"/>
      <c r="N4928" s="53"/>
      <c r="O4928" s="53"/>
    </row>
    <row r="4929">
      <c r="A4929" s="167" t="s">
        <v>600</v>
      </c>
      <c r="B4929" s="243" t="s">
        <v>464</v>
      </c>
      <c r="C4929" s="53"/>
      <c r="D4929" s="244" t="s">
        <v>465</v>
      </c>
      <c r="E4929" s="53"/>
      <c r="F4929" s="53"/>
      <c r="G4929" s="190" t="s">
        <v>18</v>
      </c>
      <c r="H4929" s="28">
        <v>1.0</v>
      </c>
      <c r="I4929" s="190" t="s">
        <v>7</v>
      </c>
      <c r="J4929" s="191"/>
      <c r="K4929" s="190" t="s">
        <v>7</v>
      </c>
      <c r="L4929" s="191"/>
      <c r="M4929" s="53"/>
      <c r="N4929" s="53"/>
      <c r="O4929" s="53"/>
    </row>
    <row r="4930">
      <c r="A4930" s="167" t="s">
        <v>600</v>
      </c>
      <c r="B4930" s="243" t="s">
        <v>464</v>
      </c>
      <c r="C4930" s="53"/>
      <c r="D4930" s="244" t="s">
        <v>465</v>
      </c>
      <c r="E4930" s="53"/>
      <c r="F4930" s="53"/>
      <c r="G4930" s="190" t="s">
        <v>19</v>
      </c>
      <c r="H4930" s="28">
        <v>1.0</v>
      </c>
      <c r="I4930" s="190" t="s">
        <v>7</v>
      </c>
      <c r="J4930" s="191"/>
      <c r="K4930" s="190" t="s">
        <v>7</v>
      </c>
      <c r="L4930" s="191"/>
      <c r="M4930" s="53"/>
      <c r="N4930" s="53"/>
      <c r="O4930" s="53"/>
    </row>
    <row r="4931">
      <c r="A4931" s="167" t="s">
        <v>600</v>
      </c>
      <c r="B4931" s="243" t="s">
        <v>464</v>
      </c>
      <c r="C4931" s="53"/>
      <c r="D4931" s="244" t="s">
        <v>465</v>
      </c>
      <c r="E4931" s="53"/>
      <c r="F4931" s="53"/>
      <c r="G4931" s="190" t="s">
        <v>20</v>
      </c>
      <c r="H4931" s="28">
        <v>1.0</v>
      </c>
      <c r="I4931" s="190" t="s">
        <v>7</v>
      </c>
      <c r="J4931" s="191"/>
      <c r="K4931" s="190" t="s">
        <v>7</v>
      </c>
      <c r="L4931" s="191"/>
      <c r="M4931" s="53"/>
      <c r="N4931" s="53"/>
      <c r="O4931" s="53"/>
    </row>
    <row r="4932">
      <c r="A4932" s="167" t="s">
        <v>600</v>
      </c>
      <c r="B4932" s="243" t="s">
        <v>466</v>
      </c>
      <c r="C4932" s="53"/>
      <c r="D4932" s="244" t="s">
        <v>467</v>
      </c>
      <c r="E4932" s="53"/>
      <c r="F4932" s="53"/>
      <c r="G4932" s="190" t="s">
        <v>21</v>
      </c>
      <c r="H4932" s="28">
        <v>1.0</v>
      </c>
      <c r="I4932" s="243" t="s">
        <v>4</v>
      </c>
      <c r="J4932" s="192">
        <v>0.0</v>
      </c>
      <c r="K4932" s="243" t="s">
        <v>4</v>
      </c>
      <c r="L4932" s="192">
        <v>0.0</v>
      </c>
      <c r="M4932" s="53"/>
      <c r="N4932" s="53"/>
      <c r="O4932" s="53"/>
    </row>
    <row r="4933">
      <c r="A4933" s="167" t="s">
        <v>600</v>
      </c>
      <c r="B4933" s="243" t="s">
        <v>1003</v>
      </c>
      <c r="C4933" s="53"/>
      <c r="D4933" s="244" t="s">
        <v>467</v>
      </c>
      <c r="E4933" s="53"/>
      <c r="F4933" s="53"/>
      <c r="G4933" s="190" t="s">
        <v>13</v>
      </c>
      <c r="H4933" s="28">
        <v>1.0</v>
      </c>
      <c r="I4933" s="190" t="s">
        <v>4</v>
      </c>
      <c r="J4933" s="191"/>
      <c r="K4933" s="190" t="s">
        <v>4</v>
      </c>
      <c r="L4933" s="191"/>
      <c r="M4933" s="53"/>
      <c r="N4933" s="53"/>
      <c r="O4933" s="53"/>
    </row>
    <row r="4934">
      <c r="A4934" s="167" t="s">
        <v>600</v>
      </c>
      <c r="B4934" s="243" t="s">
        <v>1004</v>
      </c>
      <c r="C4934" s="53"/>
      <c r="D4934" s="244" t="s">
        <v>467</v>
      </c>
      <c r="E4934" s="53"/>
      <c r="F4934" s="53"/>
      <c r="G4934" s="190" t="s">
        <v>14</v>
      </c>
      <c r="H4934" s="28">
        <v>1.0</v>
      </c>
      <c r="I4934" s="190" t="s">
        <v>4</v>
      </c>
      <c r="J4934" s="191"/>
      <c r="K4934" s="190" t="s">
        <v>4</v>
      </c>
      <c r="L4934" s="191"/>
      <c r="M4934" s="53"/>
      <c r="N4934" s="53"/>
      <c r="O4934" s="53"/>
    </row>
    <row r="4935">
      <c r="A4935" s="167" t="s">
        <v>600</v>
      </c>
      <c r="B4935" s="243" t="s">
        <v>1005</v>
      </c>
      <c r="C4935" s="53"/>
      <c r="D4935" s="244" t="s">
        <v>467</v>
      </c>
      <c r="E4935" s="53"/>
      <c r="F4935" s="53"/>
      <c r="G4935" s="190" t="s">
        <v>15</v>
      </c>
      <c r="H4935" s="28">
        <v>1.0</v>
      </c>
      <c r="I4935" s="190" t="s">
        <v>4</v>
      </c>
      <c r="J4935" s="191"/>
      <c r="K4935" s="190" t="s">
        <v>4</v>
      </c>
      <c r="L4935" s="191"/>
      <c r="M4935" s="53"/>
      <c r="N4935" s="53"/>
      <c r="O4935" s="53"/>
    </row>
    <row r="4936">
      <c r="A4936" s="167" t="s">
        <v>600</v>
      </c>
      <c r="B4936" s="243" t="s">
        <v>1006</v>
      </c>
      <c r="C4936" s="53"/>
      <c r="D4936" s="244" t="s">
        <v>467</v>
      </c>
      <c r="E4936" s="53"/>
      <c r="F4936" s="53"/>
      <c r="G4936" s="190" t="s">
        <v>16</v>
      </c>
      <c r="H4936" s="28">
        <v>1.0</v>
      </c>
      <c r="I4936" s="190" t="s">
        <v>4</v>
      </c>
      <c r="J4936" s="191"/>
      <c r="K4936" s="190" t="s">
        <v>4</v>
      </c>
      <c r="L4936" s="191"/>
      <c r="M4936" s="53"/>
      <c r="N4936" s="53"/>
      <c r="O4936" s="53"/>
    </row>
    <row r="4937">
      <c r="A4937" s="167" t="s">
        <v>600</v>
      </c>
      <c r="B4937" s="243" t="s">
        <v>1007</v>
      </c>
      <c r="C4937" s="53"/>
      <c r="D4937" s="244" t="s">
        <v>467</v>
      </c>
      <c r="E4937" s="53"/>
      <c r="F4937" s="53"/>
      <c r="G4937" s="190" t="s">
        <v>17</v>
      </c>
      <c r="H4937" s="28">
        <v>1.0</v>
      </c>
      <c r="I4937" s="190" t="s">
        <v>4</v>
      </c>
      <c r="J4937" s="191"/>
      <c r="K4937" s="190" t="s">
        <v>4</v>
      </c>
      <c r="L4937" s="191"/>
      <c r="M4937" s="53"/>
      <c r="N4937" s="53"/>
      <c r="O4937" s="53"/>
    </row>
    <row r="4938">
      <c r="A4938" s="167" t="s">
        <v>600</v>
      </c>
      <c r="B4938" s="243" t="s">
        <v>1008</v>
      </c>
      <c r="C4938" s="53"/>
      <c r="D4938" s="244" t="s">
        <v>467</v>
      </c>
      <c r="E4938" s="53"/>
      <c r="F4938" s="53"/>
      <c r="G4938" s="190" t="s">
        <v>18</v>
      </c>
      <c r="H4938" s="28">
        <v>1.0</v>
      </c>
      <c r="I4938" s="190" t="s">
        <v>4</v>
      </c>
      <c r="J4938" s="191"/>
      <c r="K4938" s="190" t="s">
        <v>4</v>
      </c>
      <c r="L4938" s="191"/>
      <c r="M4938" s="53"/>
      <c r="N4938" s="53"/>
      <c r="O4938" s="53"/>
    </row>
    <row r="4939">
      <c r="A4939" s="167" t="s">
        <v>600</v>
      </c>
      <c r="B4939" s="243" t="s">
        <v>1009</v>
      </c>
      <c r="C4939" s="53"/>
      <c r="D4939" s="244" t="s">
        <v>467</v>
      </c>
      <c r="E4939" s="53"/>
      <c r="F4939" s="53"/>
      <c r="G4939" s="190" t="s">
        <v>19</v>
      </c>
      <c r="H4939" s="28">
        <v>1.0</v>
      </c>
      <c r="I4939" s="190" t="s">
        <v>4</v>
      </c>
      <c r="J4939" s="191"/>
      <c r="K4939" s="190" t="s">
        <v>4</v>
      </c>
      <c r="L4939" s="191"/>
      <c r="M4939" s="53"/>
      <c r="N4939" s="53"/>
      <c r="O4939" s="53"/>
    </row>
    <row r="4940">
      <c r="A4940" s="167" t="s">
        <v>600</v>
      </c>
      <c r="B4940" s="243" t="s">
        <v>1010</v>
      </c>
      <c r="C4940" s="53"/>
      <c r="D4940" s="244" t="s">
        <v>467</v>
      </c>
      <c r="E4940" s="53"/>
      <c r="F4940" s="53"/>
      <c r="G4940" s="190" t="s">
        <v>20</v>
      </c>
      <c r="H4940" s="28">
        <v>1.0</v>
      </c>
      <c r="I4940" s="190" t="s">
        <v>4</v>
      </c>
      <c r="J4940" s="191"/>
      <c r="K4940" s="190" t="s">
        <v>4</v>
      </c>
      <c r="L4940" s="191"/>
      <c r="M4940" s="53"/>
      <c r="N4940" s="53"/>
      <c r="O4940" s="53"/>
    </row>
    <row r="4941">
      <c r="A4941" s="167" t="s">
        <v>600</v>
      </c>
      <c r="B4941" s="243" t="s">
        <v>1011</v>
      </c>
      <c r="C4941" s="53"/>
      <c r="D4941" s="244" t="s">
        <v>467</v>
      </c>
      <c r="E4941" s="53"/>
      <c r="F4941" s="53"/>
      <c r="G4941" s="190" t="s">
        <v>21</v>
      </c>
      <c r="H4941" s="28">
        <v>1.0</v>
      </c>
      <c r="I4941" s="190" t="s">
        <v>7</v>
      </c>
      <c r="J4941" s="191"/>
      <c r="K4941" s="190" t="s">
        <v>7</v>
      </c>
      <c r="L4941" s="191"/>
      <c r="M4941" s="53"/>
      <c r="N4941" s="53"/>
      <c r="O4941" s="53"/>
    </row>
    <row r="4942">
      <c r="A4942" s="167" t="s">
        <v>600</v>
      </c>
      <c r="B4942" s="243" t="s">
        <v>1012</v>
      </c>
      <c r="C4942" s="53"/>
      <c r="D4942" s="244" t="s">
        <v>467</v>
      </c>
      <c r="E4942" s="53"/>
      <c r="F4942" s="53"/>
      <c r="G4942" s="190" t="s">
        <v>13</v>
      </c>
      <c r="H4942" s="28">
        <v>1.0</v>
      </c>
      <c r="I4942" s="190" t="s">
        <v>7</v>
      </c>
      <c r="J4942" s="191"/>
      <c r="K4942" s="190" t="s">
        <v>7</v>
      </c>
      <c r="L4942" s="191"/>
      <c r="M4942" s="53"/>
      <c r="N4942" s="53"/>
      <c r="O4942" s="53"/>
    </row>
    <row r="4943">
      <c r="A4943" s="167" t="s">
        <v>600</v>
      </c>
      <c r="B4943" s="243" t="s">
        <v>1013</v>
      </c>
      <c r="C4943" s="53"/>
      <c r="D4943" s="244" t="s">
        <v>467</v>
      </c>
      <c r="E4943" s="53"/>
      <c r="F4943" s="53"/>
      <c r="G4943" s="190" t="s">
        <v>14</v>
      </c>
      <c r="H4943" s="28">
        <v>1.0</v>
      </c>
      <c r="I4943" s="190" t="s">
        <v>7</v>
      </c>
      <c r="J4943" s="191"/>
      <c r="K4943" s="190" t="s">
        <v>7</v>
      </c>
      <c r="L4943" s="191"/>
      <c r="M4943" s="53"/>
      <c r="N4943" s="53"/>
      <c r="O4943" s="53"/>
    </row>
    <row r="4944">
      <c r="A4944" s="167" t="s">
        <v>600</v>
      </c>
      <c r="B4944" s="243" t="s">
        <v>1014</v>
      </c>
      <c r="C4944" s="53"/>
      <c r="D4944" s="244" t="s">
        <v>467</v>
      </c>
      <c r="E4944" s="53"/>
      <c r="F4944" s="53"/>
      <c r="G4944" s="190" t="s">
        <v>15</v>
      </c>
      <c r="H4944" s="28">
        <v>1.0</v>
      </c>
      <c r="I4944" s="190" t="s">
        <v>7</v>
      </c>
      <c r="J4944" s="191">
        <v>410.0</v>
      </c>
      <c r="K4944" s="190" t="s">
        <v>7</v>
      </c>
      <c r="L4944" s="191">
        <v>410.0</v>
      </c>
      <c r="M4944" s="53"/>
      <c r="N4944" s="53"/>
      <c r="O4944" s="53"/>
    </row>
    <row r="4945">
      <c r="A4945" s="167" t="s">
        <v>600</v>
      </c>
      <c r="B4945" s="243" t="s">
        <v>1015</v>
      </c>
      <c r="C4945" s="53"/>
      <c r="D4945" s="244" t="s">
        <v>467</v>
      </c>
      <c r="E4945" s="53"/>
      <c r="F4945" s="53"/>
      <c r="G4945" s="190" t="s">
        <v>16</v>
      </c>
      <c r="H4945" s="28">
        <v>1.0</v>
      </c>
      <c r="I4945" s="190" t="s">
        <v>7</v>
      </c>
      <c r="J4945" s="191">
        <v>220.0</v>
      </c>
      <c r="K4945" s="190" t="s">
        <v>7</v>
      </c>
      <c r="L4945" s="191">
        <v>220.0</v>
      </c>
      <c r="M4945" s="53"/>
      <c r="N4945" s="53"/>
      <c r="O4945" s="53"/>
    </row>
    <row r="4946">
      <c r="A4946" s="167" t="s">
        <v>600</v>
      </c>
      <c r="B4946" s="243" t="s">
        <v>1016</v>
      </c>
      <c r="C4946" s="53"/>
      <c r="D4946" s="244" t="s">
        <v>467</v>
      </c>
      <c r="E4946" s="53"/>
      <c r="F4946" s="53"/>
      <c r="G4946" s="190" t="s">
        <v>17</v>
      </c>
      <c r="H4946" s="28">
        <v>1.0</v>
      </c>
      <c r="I4946" s="190" t="s">
        <v>7</v>
      </c>
      <c r="J4946" s="191">
        <v>150.0</v>
      </c>
      <c r="K4946" s="190" t="s">
        <v>7</v>
      </c>
      <c r="L4946" s="191">
        <v>150.0</v>
      </c>
      <c r="M4946" s="53"/>
      <c r="N4946" s="53"/>
      <c r="O4946" s="53"/>
    </row>
    <row r="4947">
      <c r="A4947" s="167" t="s">
        <v>600</v>
      </c>
      <c r="B4947" s="243" t="s">
        <v>1017</v>
      </c>
      <c r="C4947" s="53"/>
      <c r="D4947" s="244" t="s">
        <v>467</v>
      </c>
      <c r="E4947" s="53"/>
      <c r="F4947" s="53"/>
      <c r="G4947" s="190" t="s">
        <v>18</v>
      </c>
      <c r="H4947" s="28">
        <v>1.0</v>
      </c>
      <c r="I4947" s="190" t="s">
        <v>7</v>
      </c>
      <c r="J4947" s="191"/>
      <c r="K4947" s="190" t="s">
        <v>7</v>
      </c>
      <c r="L4947" s="191"/>
      <c r="M4947" s="53"/>
      <c r="N4947" s="53"/>
      <c r="O4947" s="53"/>
    </row>
    <row r="4948">
      <c r="A4948" s="167" t="s">
        <v>600</v>
      </c>
      <c r="B4948" s="243" t="s">
        <v>1018</v>
      </c>
      <c r="C4948" s="53"/>
      <c r="D4948" s="244" t="s">
        <v>467</v>
      </c>
      <c r="E4948" s="53"/>
      <c r="F4948" s="53"/>
      <c r="G4948" s="190" t="s">
        <v>19</v>
      </c>
      <c r="H4948" s="28">
        <v>1.0</v>
      </c>
      <c r="I4948" s="190" t="s">
        <v>7</v>
      </c>
      <c r="J4948" s="191"/>
      <c r="K4948" s="190" t="s">
        <v>7</v>
      </c>
      <c r="L4948" s="191"/>
      <c r="M4948" s="53"/>
      <c r="N4948" s="53"/>
      <c r="O4948" s="53"/>
    </row>
    <row r="4949">
      <c r="A4949" s="167" t="s">
        <v>600</v>
      </c>
      <c r="B4949" s="243" t="s">
        <v>1019</v>
      </c>
      <c r="C4949" s="53"/>
      <c r="D4949" s="244" t="s">
        <v>467</v>
      </c>
      <c r="E4949" s="53"/>
      <c r="F4949" s="53"/>
      <c r="G4949" s="190" t="s">
        <v>20</v>
      </c>
      <c r="H4949" s="28">
        <v>1.0</v>
      </c>
      <c r="I4949" s="190" t="s">
        <v>7</v>
      </c>
      <c r="J4949" s="191"/>
      <c r="K4949" s="190" t="s">
        <v>7</v>
      </c>
      <c r="L4949" s="191"/>
      <c r="M4949" s="53"/>
      <c r="N4949" s="53"/>
      <c r="O4949" s="53"/>
    </row>
    <row r="4950">
      <c r="A4950" s="167" t="s">
        <v>600</v>
      </c>
      <c r="B4950" s="243" t="s">
        <v>468</v>
      </c>
      <c r="C4950" s="53"/>
      <c r="D4950" s="244" t="s">
        <v>469</v>
      </c>
      <c r="E4950" s="53"/>
      <c r="F4950" s="53"/>
      <c r="G4950" s="190" t="s">
        <v>21</v>
      </c>
      <c r="H4950" s="28">
        <v>1.0</v>
      </c>
      <c r="I4950" s="243" t="s">
        <v>4</v>
      </c>
      <c r="J4950" s="192">
        <v>0.0</v>
      </c>
      <c r="K4950" s="243" t="s">
        <v>4</v>
      </c>
      <c r="L4950" s="192">
        <v>0.0</v>
      </c>
      <c r="M4950" s="53"/>
      <c r="N4950" s="53"/>
      <c r="O4950" s="53"/>
    </row>
    <row r="4951">
      <c r="A4951" s="167" t="s">
        <v>600</v>
      </c>
      <c r="B4951" s="243" t="s">
        <v>468</v>
      </c>
      <c r="C4951" s="53"/>
      <c r="D4951" s="244" t="s">
        <v>469</v>
      </c>
      <c r="E4951" s="53"/>
      <c r="F4951" s="53"/>
      <c r="G4951" s="190" t="s">
        <v>13</v>
      </c>
      <c r="H4951" s="28">
        <v>1.0</v>
      </c>
      <c r="I4951" s="190" t="s">
        <v>4</v>
      </c>
      <c r="J4951" s="191"/>
      <c r="K4951" s="190" t="s">
        <v>4</v>
      </c>
      <c r="L4951" s="191"/>
      <c r="M4951" s="53"/>
      <c r="N4951" s="53"/>
      <c r="O4951" s="53"/>
    </row>
    <row r="4952">
      <c r="A4952" s="167" t="s">
        <v>600</v>
      </c>
      <c r="B4952" s="243" t="s">
        <v>468</v>
      </c>
      <c r="C4952" s="53"/>
      <c r="D4952" s="244" t="s">
        <v>469</v>
      </c>
      <c r="E4952" s="53"/>
      <c r="F4952" s="53"/>
      <c r="G4952" s="190" t="s">
        <v>14</v>
      </c>
      <c r="H4952" s="28">
        <v>1.0</v>
      </c>
      <c r="I4952" s="190" t="s">
        <v>4</v>
      </c>
      <c r="J4952" s="191"/>
      <c r="K4952" s="190" t="s">
        <v>4</v>
      </c>
      <c r="L4952" s="191"/>
      <c r="M4952" s="53"/>
      <c r="N4952" s="53"/>
      <c r="O4952" s="53"/>
    </row>
    <row r="4953">
      <c r="A4953" s="167" t="s">
        <v>600</v>
      </c>
      <c r="B4953" s="243" t="s">
        <v>468</v>
      </c>
      <c r="C4953" s="53"/>
      <c r="D4953" s="244" t="s">
        <v>469</v>
      </c>
      <c r="E4953" s="53"/>
      <c r="F4953" s="53"/>
      <c r="G4953" s="190" t="s">
        <v>15</v>
      </c>
      <c r="H4953" s="28">
        <v>1.0</v>
      </c>
      <c r="I4953" s="190" t="s">
        <v>4</v>
      </c>
      <c r="J4953" s="191"/>
      <c r="K4953" s="190" t="s">
        <v>4</v>
      </c>
      <c r="L4953" s="191"/>
      <c r="M4953" s="53"/>
      <c r="N4953" s="53"/>
      <c r="O4953" s="53"/>
    </row>
    <row r="4954">
      <c r="A4954" s="167" t="s">
        <v>600</v>
      </c>
      <c r="B4954" s="243" t="s">
        <v>468</v>
      </c>
      <c r="C4954" s="53"/>
      <c r="D4954" s="244" t="s">
        <v>469</v>
      </c>
      <c r="E4954" s="53"/>
      <c r="F4954" s="53"/>
      <c r="G4954" s="190" t="s">
        <v>16</v>
      </c>
      <c r="H4954" s="28">
        <v>1.0</v>
      </c>
      <c r="I4954" s="190" t="s">
        <v>4</v>
      </c>
      <c r="J4954" s="191"/>
      <c r="K4954" s="190" t="s">
        <v>4</v>
      </c>
      <c r="L4954" s="191"/>
      <c r="M4954" s="53"/>
      <c r="N4954" s="53"/>
      <c r="O4954" s="53"/>
    </row>
    <row r="4955">
      <c r="A4955" s="167" t="s">
        <v>600</v>
      </c>
      <c r="B4955" s="243" t="s">
        <v>468</v>
      </c>
      <c r="C4955" s="53"/>
      <c r="D4955" s="244" t="s">
        <v>469</v>
      </c>
      <c r="E4955" s="53"/>
      <c r="F4955" s="53"/>
      <c r="G4955" s="190" t="s">
        <v>17</v>
      </c>
      <c r="H4955" s="28">
        <v>1.0</v>
      </c>
      <c r="I4955" s="190" t="s">
        <v>4</v>
      </c>
      <c r="J4955" s="191"/>
      <c r="K4955" s="190" t="s">
        <v>4</v>
      </c>
      <c r="L4955" s="191"/>
      <c r="M4955" s="53"/>
      <c r="N4955" s="53"/>
      <c r="O4955" s="53"/>
    </row>
    <row r="4956">
      <c r="A4956" s="167" t="s">
        <v>600</v>
      </c>
      <c r="B4956" s="243" t="s">
        <v>468</v>
      </c>
      <c r="C4956" s="53"/>
      <c r="D4956" s="244" t="s">
        <v>469</v>
      </c>
      <c r="E4956" s="53"/>
      <c r="F4956" s="53"/>
      <c r="G4956" s="190" t="s">
        <v>18</v>
      </c>
      <c r="H4956" s="28">
        <v>1.0</v>
      </c>
      <c r="I4956" s="190" t="s">
        <v>4</v>
      </c>
      <c r="J4956" s="191"/>
      <c r="K4956" s="190" t="s">
        <v>4</v>
      </c>
      <c r="L4956" s="191"/>
      <c r="M4956" s="53"/>
      <c r="N4956" s="53"/>
      <c r="O4956" s="53"/>
    </row>
    <row r="4957">
      <c r="A4957" s="167" t="s">
        <v>600</v>
      </c>
      <c r="B4957" s="243" t="s">
        <v>468</v>
      </c>
      <c r="C4957" s="53"/>
      <c r="D4957" s="244" t="s">
        <v>469</v>
      </c>
      <c r="E4957" s="53"/>
      <c r="F4957" s="53"/>
      <c r="G4957" s="190" t="s">
        <v>19</v>
      </c>
      <c r="H4957" s="28">
        <v>1.0</v>
      </c>
      <c r="I4957" s="190" t="s">
        <v>4</v>
      </c>
      <c r="J4957" s="191"/>
      <c r="K4957" s="190" t="s">
        <v>4</v>
      </c>
      <c r="L4957" s="191"/>
      <c r="M4957" s="53"/>
      <c r="N4957" s="53"/>
      <c r="O4957" s="53"/>
    </row>
    <row r="4958">
      <c r="A4958" s="167" t="s">
        <v>600</v>
      </c>
      <c r="B4958" s="243" t="s">
        <v>468</v>
      </c>
      <c r="C4958" s="53"/>
      <c r="D4958" s="244" t="s">
        <v>469</v>
      </c>
      <c r="E4958" s="53"/>
      <c r="F4958" s="53"/>
      <c r="G4958" s="190" t="s">
        <v>20</v>
      </c>
      <c r="H4958" s="28">
        <v>1.0</v>
      </c>
      <c r="I4958" s="190" t="s">
        <v>4</v>
      </c>
      <c r="J4958" s="191"/>
      <c r="K4958" s="190" t="s">
        <v>4</v>
      </c>
      <c r="L4958" s="191"/>
      <c r="M4958" s="53"/>
      <c r="N4958" s="53"/>
      <c r="O4958" s="53"/>
    </row>
    <row r="4959">
      <c r="A4959" s="167" t="s">
        <v>600</v>
      </c>
      <c r="B4959" s="243" t="s">
        <v>468</v>
      </c>
      <c r="C4959" s="53"/>
      <c r="D4959" s="244" t="s">
        <v>469</v>
      </c>
      <c r="E4959" s="53"/>
      <c r="F4959" s="53"/>
      <c r="G4959" s="190" t="s">
        <v>21</v>
      </c>
      <c r="H4959" s="28">
        <v>1.0</v>
      </c>
      <c r="I4959" s="190" t="s">
        <v>7</v>
      </c>
      <c r="J4959" s="191"/>
      <c r="K4959" s="190" t="s">
        <v>7</v>
      </c>
      <c r="L4959" s="191"/>
      <c r="M4959" s="53"/>
      <c r="N4959" s="53"/>
      <c r="O4959" s="53"/>
    </row>
    <row r="4960">
      <c r="A4960" s="167" t="s">
        <v>600</v>
      </c>
      <c r="B4960" s="243" t="s">
        <v>468</v>
      </c>
      <c r="C4960" s="53"/>
      <c r="D4960" s="244" t="s">
        <v>469</v>
      </c>
      <c r="E4960" s="53"/>
      <c r="F4960" s="53"/>
      <c r="G4960" s="190" t="s">
        <v>13</v>
      </c>
      <c r="H4960" s="28">
        <v>1.0</v>
      </c>
      <c r="I4960" s="190" t="s">
        <v>7</v>
      </c>
      <c r="J4960" s="191"/>
      <c r="K4960" s="190" t="s">
        <v>7</v>
      </c>
      <c r="L4960" s="191"/>
      <c r="M4960" s="53"/>
      <c r="N4960" s="53"/>
      <c r="O4960" s="53"/>
    </row>
    <row r="4961">
      <c r="A4961" s="167" t="s">
        <v>600</v>
      </c>
      <c r="B4961" s="243" t="s">
        <v>468</v>
      </c>
      <c r="C4961" s="53"/>
      <c r="D4961" s="244" t="s">
        <v>469</v>
      </c>
      <c r="E4961" s="53"/>
      <c r="F4961" s="53"/>
      <c r="G4961" s="190" t="s">
        <v>14</v>
      </c>
      <c r="H4961" s="28">
        <v>1.0</v>
      </c>
      <c r="I4961" s="190" t="s">
        <v>7</v>
      </c>
      <c r="J4961" s="191"/>
      <c r="K4961" s="190" t="s">
        <v>7</v>
      </c>
      <c r="L4961" s="191"/>
      <c r="M4961" s="53"/>
      <c r="N4961" s="53"/>
      <c r="O4961" s="53"/>
    </row>
    <row r="4962">
      <c r="A4962" s="167" t="s">
        <v>600</v>
      </c>
      <c r="B4962" s="243" t="s">
        <v>468</v>
      </c>
      <c r="C4962" s="53"/>
      <c r="D4962" s="244" t="s">
        <v>469</v>
      </c>
      <c r="E4962" s="53"/>
      <c r="F4962" s="53"/>
      <c r="G4962" s="190" t="s">
        <v>15</v>
      </c>
      <c r="H4962" s="28">
        <v>1.0</v>
      </c>
      <c r="I4962" s="190" t="s">
        <v>7</v>
      </c>
      <c r="J4962" s="191"/>
      <c r="K4962" s="190" t="s">
        <v>7</v>
      </c>
      <c r="L4962" s="191"/>
      <c r="M4962" s="53"/>
      <c r="N4962" s="53"/>
      <c r="O4962" s="53"/>
    </row>
    <row r="4963">
      <c r="A4963" s="167" t="s">
        <v>600</v>
      </c>
      <c r="B4963" s="243" t="s">
        <v>468</v>
      </c>
      <c r="C4963" s="53"/>
      <c r="D4963" s="244" t="s">
        <v>469</v>
      </c>
      <c r="E4963" s="53"/>
      <c r="F4963" s="53"/>
      <c r="G4963" s="190" t="s">
        <v>16</v>
      </c>
      <c r="H4963" s="28">
        <v>1.0</v>
      </c>
      <c r="I4963" s="190" t="s">
        <v>7</v>
      </c>
      <c r="J4963" s="191"/>
      <c r="K4963" s="190" t="s">
        <v>7</v>
      </c>
      <c r="L4963" s="191"/>
      <c r="M4963" s="53"/>
      <c r="N4963" s="53"/>
      <c r="O4963" s="53"/>
    </row>
    <row r="4964">
      <c r="A4964" s="167" t="s">
        <v>600</v>
      </c>
      <c r="B4964" s="243" t="s">
        <v>468</v>
      </c>
      <c r="C4964" s="53"/>
      <c r="D4964" s="244" t="s">
        <v>469</v>
      </c>
      <c r="E4964" s="53"/>
      <c r="F4964" s="53"/>
      <c r="G4964" s="190" t="s">
        <v>17</v>
      </c>
      <c r="H4964" s="28">
        <v>1.0</v>
      </c>
      <c r="I4964" s="190" t="s">
        <v>7</v>
      </c>
      <c r="J4964" s="191"/>
      <c r="K4964" s="190" t="s">
        <v>7</v>
      </c>
      <c r="L4964" s="191"/>
      <c r="M4964" s="53"/>
      <c r="N4964" s="53"/>
      <c r="O4964" s="53"/>
    </row>
    <row r="4965">
      <c r="A4965" s="167" t="s">
        <v>600</v>
      </c>
      <c r="B4965" s="243" t="s">
        <v>468</v>
      </c>
      <c r="C4965" s="53"/>
      <c r="D4965" s="244" t="s">
        <v>469</v>
      </c>
      <c r="E4965" s="53"/>
      <c r="F4965" s="53"/>
      <c r="G4965" s="190" t="s">
        <v>18</v>
      </c>
      <c r="H4965" s="28">
        <v>1.0</v>
      </c>
      <c r="I4965" s="190" t="s">
        <v>7</v>
      </c>
      <c r="J4965" s="191"/>
      <c r="K4965" s="190" t="s">
        <v>7</v>
      </c>
      <c r="L4965" s="191"/>
      <c r="M4965" s="53"/>
      <c r="N4965" s="53"/>
      <c r="O4965" s="53"/>
    </row>
    <row r="4966">
      <c r="A4966" s="167" t="s">
        <v>600</v>
      </c>
      <c r="B4966" s="243" t="s">
        <v>468</v>
      </c>
      <c r="C4966" s="53"/>
      <c r="D4966" s="244" t="s">
        <v>469</v>
      </c>
      <c r="E4966" s="53"/>
      <c r="F4966" s="53"/>
      <c r="G4966" s="190" t="s">
        <v>19</v>
      </c>
      <c r="H4966" s="28">
        <v>1.0</v>
      </c>
      <c r="I4966" s="190" t="s">
        <v>7</v>
      </c>
      <c r="J4966" s="191"/>
      <c r="K4966" s="190" t="s">
        <v>7</v>
      </c>
      <c r="L4966" s="191"/>
      <c r="M4966" s="53"/>
      <c r="N4966" s="53"/>
      <c r="O4966" s="53"/>
    </row>
    <row r="4967">
      <c r="A4967" s="167" t="s">
        <v>600</v>
      </c>
      <c r="B4967" s="243" t="s">
        <v>468</v>
      </c>
      <c r="C4967" s="53"/>
      <c r="D4967" s="244" t="s">
        <v>469</v>
      </c>
      <c r="E4967" s="53"/>
      <c r="F4967" s="53"/>
      <c r="G4967" s="190" t="s">
        <v>20</v>
      </c>
      <c r="H4967" s="28">
        <v>1.0</v>
      </c>
      <c r="I4967" s="190" t="s">
        <v>7</v>
      </c>
      <c r="J4967" s="191"/>
      <c r="K4967" s="190" t="s">
        <v>7</v>
      </c>
      <c r="L4967" s="191"/>
      <c r="M4967" s="53"/>
      <c r="N4967" s="53"/>
      <c r="O4967" s="53"/>
    </row>
    <row r="4968">
      <c r="A4968" s="167" t="s">
        <v>600</v>
      </c>
      <c r="B4968" s="243" t="s">
        <v>470</v>
      </c>
      <c r="C4968" s="53"/>
      <c r="D4968" s="244" t="s">
        <v>471</v>
      </c>
      <c r="E4968" s="53"/>
      <c r="F4968" s="53"/>
      <c r="G4968" s="190" t="s">
        <v>21</v>
      </c>
      <c r="H4968" s="28">
        <v>1.0</v>
      </c>
      <c r="I4968" s="243" t="s">
        <v>4</v>
      </c>
      <c r="J4968" s="192">
        <v>40.0</v>
      </c>
      <c r="K4968" s="243" t="s">
        <v>4</v>
      </c>
      <c r="L4968" s="192">
        <v>40.0</v>
      </c>
      <c r="M4968" s="53"/>
      <c r="N4968" s="53"/>
      <c r="O4968" s="53"/>
    </row>
    <row r="4969">
      <c r="A4969" s="167" t="s">
        <v>600</v>
      </c>
      <c r="B4969" s="243" t="s">
        <v>470</v>
      </c>
      <c r="C4969" s="53"/>
      <c r="D4969" s="244" t="s">
        <v>471</v>
      </c>
      <c r="E4969" s="53"/>
      <c r="F4969" s="53"/>
      <c r="G4969" s="190" t="s">
        <v>13</v>
      </c>
      <c r="H4969" s="28">
        <v>1.0</v>
      </c>
      <c r="I4969" s="190" t="s">
        <v>4</v>
      </c>
      <c r="J4969" s="191"/>
      <c r="K4969" s="190" t="s">
        <v>4</v>
      </c>
      <c r="L4969" s="191"/>
      <c r="M4969" s="53"/>
      <c r="N4969" s="53"/>
      <c r="O4969" s="53"/>
    </row>
    <row r="4970">
      <c r="A4970" s="167" t="s">
        <v>600</v>
      </c>
      <c r="B4970" s="243" t="s">
        <v>470</v>
      </c>
      <c r="C4970" s="53"/>
      <c r="D4970" s="244" t="s">
        <v>471</v>
      </c>
      <c r="E4970" s="53"/>
      <c r="F4970" s="53"/>
      <c r="G4970" s="190" t="s">
        <v>14</v>
      </c>
      <c r="H4970" s="28">
        <v>1.0</v>
      </c>
      <c r="I4970" s="190" t="s">
        <v>4</v>
      </c>
      <c r="J4970" s="191"/>
      <c r="K4970" s="190" t="s">
        <v>4</v>
      </c>
      <c r="L4970" s="191"/>
      <c r="M4970" s="53"/>
      <c r="N4970" s="53"/>
      <c r="O4970" s="53"/>
    </row>
    <row r="4971">
      <c r="A4971" s="167" t="s">
        <v>600</v>
      </c>
      <c r="B4971" s="243" t="s">
        <v>470</v>
      </c>
      <c r="C4971" s="53"/>
      <c r="D4971" s="244" t="s">
        <v>471</v>
      </c>
      <c r="E4971" s="53"/>
      <c r="F4971" s="53"/>
      <c r="G4971" s="190" t="s">
        <v>15</v>
      </c>
      <c r="H4971" s="28">
        <v>1.0</v>
      </c>
      <c r="I4971" s="190" t="s">
        <v>4</v>
      </c>
      <c r="J4971" s="191"/>
      <c r="K4971" s="190" t="s">
        <v>4</v>
      </c>
      <c r="L4971" s="191"/>
      <c r="M4971" s="53"/>
      <c r="N4971" s="53"/>
      <c r="O4971" s="53"/>
    </row>
    <row r="4972">
      <c r="A4972" s="167" t="s">
        <v>600</v>
      </c>
      <c r="B4972" s="243" t="s">
        <v>470</v>
      </c>
      <c r="C4972" s="53"/>
      <c r="D4972" s="244" t="s">
        <v>471</v>
      </c>
      <c r="E4972" s="53"/>
      <c r="F4972" s="53"/>
      <c r="G4972" s="190" t="s">
        <v>16</v>
      </c>
      <c r="H4972" s="28">
        <v>1.0</v>
      </c>
      <c r="I4972" s="190" t="s">
        <v>4</v>
      </c>
      <c r="J4972" s="191"/>
      <c r="K4972" s="190" t="s">
        <v>4</v>
      </c>
      <c r="L4972" s="191"/>
      <c r="M4972" s="53"/>
      <c r="N4972" s="53"/>
      <c r="O4972" s="53"/>
    </row>
    <row r="4973">
      <c r="A4973" s="167" t="s">
        <v>600</v>
      </c>
      <c r="B4973" s="243" t="s">
        <v>470</v>
      </c>
      <c r="C4973" s="53"/>
      <c r="D4973" s="244" t="s">
        <v>471</v>
      </c>
      <c r="E4973" s="53"/>
      <c r="F4973" s="53"/>
      <c r="G4973" s="190" t="s">
        <v>17</v>
      </c>
      <c r="H4973" s="28">
        <v>1.0</v>
      </c>
      <c r="I4973" s="190" t="s">
        <v>4</v>
      </c>
      <c r="J4973" s="191"/>
      <c r="K4973" s="190" t="s">
        <v>4</v>
      </c>
      <c r="L4973" s="191"/>
      <c r="M4973" s="53"/>
      <c r="N4973" s="53"/>
      <c r="O4973" s="53"/>
    </row>
    <row r="4974">
      <c r="A4974" s="167" t="s">
        <v>600</v>
      </c>
      <c r="B4974" s="243" t="s">
        <v>470</v>
      </c>
      <c r="C4974" s="53"/>
      <c r="D4974" s="244" t="s">
        <v>471</v>
      </c>
      <c r="E4974" s="53"/>
      <c r="F4974" s="53"/>
      <c r="G4974" s="190" t="s">
        <v>18</v>
      </c>
      <c r="H4974" s="28">
        <v>1.0</v>
      </c>
      <c r="I4974" s="190" t="s">
        <v>4</v>
      </c>
      <c r="J4974" s="191"/>
      <c r="K4974" s="190" t="s">
        <v>4</v>
      </c>
      <c r="L4974" s="191"/>
      <c r="M4974" s="53"/>
      <c r="N4974" s="53"/>
      <c r="O4974" s="53"/>
    </row>
    <row r="4975">
      <c r="A4975" s="167" t="s">
        <v>600</v>
      </c>
      <c r="B4975" s="243" t="s">
        <v>470</v>
      </c>
      <c r="C4975" s="53"/>
      <c r="D4975" s="244" t="s">
        <v>471</v>
      </c>
      <c r="E4975" s="53"/>
      <c r="F4975" s="53"/>
      <c r="G4975" s="190" t="s">
        <v>19</v>
      </c>
      <c r="H4975" s="28">
        <v>1.0</v>
      </c>
      <c r="I4975" s="190" t="s">
        <v>4</v>
      </c>
      <c r="J4975" s="191"/>
      <c r="K4975" s="190" t="s">
        <v>4</v>
      </c>
      <c r="L4975" s="191"/>
      <c r="M4975" s="53"/>
      <c r="N4975" s="53"/>
      <c r="O4975" s="53"/>
    </row>
    <row r="4976">
      <c r="A4976" s="167" t="s">
        <v>600</v>
      </c>
      <c r="B4976" s="243" t="s">
        <v>470</v>
      </c>
      <c r="C4976" s="53"/>
      <c r="D4976" s="244" t="s">
        <v>471</v>
      </c>
      <c r="E4976" s="53"/>
      <c r="F4976" s="53"/>
      <c r="G4976" s="190" t="s">
        <v>20</v>
      </c>
      <c r="H4976" s="28">
        <v>1.0</v>
      </c>
      <c r="I4976" s="190" t="s">
        <v>4</v>
      </c>
      <c r="J4976" s="191"/>
      <c r="K4976" s="190" t="s">
        <v>4</v>
      </c>
      <c r="L4976" s="191"/>
      <c r="M4976" s="53"/>
      <c r="N4976" s="53"/>
      <c r="O4976" s="53"/>
    </row>
    <row r="4977">
      <c r="A4977" s="167" t="s">
        <v>600</v>
      </c>
      <c r="B4977" s="243" t="s">
        <v>470</v>
      </c>
      <c r="C4977" s="53"/>
      <c r="D4977" s="244" t="s">
        <v>471</v>
      </c>
      <c r="E4977" s="53"/>
      <c r="F4977" s="53"/>
      <c r="G4977" s="190" t="s">
        <v>21</v>
      </c>
      <c r="H4977" s="28">
        <v>1.0</v>
      </c>
      <c r="I4977" s="190" t="s">
        <v>7</v>
      </c>
      <c r="J4977" s="191"/>
      <c r="K4977" s="190" t="s">
        <v>7</v>
      </c>
      <c r="L4977" s="191"/>
      <c r="M4977" s="53"/>
      <c r="N4977" s="53"/>
      <c r="O4977" s="53"/>
    </row>
    <row r="4978">
      <c r="A4978" s="167" t="s">
        <v>600</v>
      </c>
      <c r="B4978" s="243" t="s">
        <v>470</v>
      </c>
      <c r="C4978" s="53"/>
      <c r="D4978" s="244" t="s">
        <v>471</v>
      </c>
      <c r="E4978" s="53"/>
      <c r="F4978" s="53"/>
      <c r="G4978" s="190" t="s">
        <v>13</v>
      </c>
      <c r="H4978" s="28">
        <v>1.0</v>
      </c>
      <c r="I4978" s="190" t="s">
        <v>7</v>
      </c>
      <c r="J4978" s="191"/>
      <c r="K4978" s="190" t="s">
        <v>7</v>
      </c>
      <c r="L4978" s="191"/>
      <c r="M4978" s="53"/>
      <c r="N4978" s="53"/>
      <c r="O4978" s="53"/>
    </row>
    <row r="4979">
      <c r="A4979" s="167" t="s">
        <v>600</v>
      </c>
      <c r="B4979" s="243" t="s">
        <v>470</v>
      </c>
      <c r="C4979" s="53"/>
      <c r="D4979" s="244" t="s">
        <v>471</v>
      </c>
      <c r="E4979" s="53"/>
      <c r="F4979" s="53"/>
      <c r="G4979" s="190" t="s">
        <v>14</v>
      </c>
      <c r="H4979" s="28">
        <v>1.0</v>
      </c>
      <c r="I4979" s="190" t="s">
        <v>7</v>
      </c>
      <c r="J4979" s="191"/>
      <c r="K4979" s="190" t="s">
        <v>7</v>
      </c>
      <c r="L4979" s="191"/>
      <c r="M4979" s="53"/>
      <c r="N4979" s="53"/>
      <c r="O4979" s="53"/>
    </row>
    <row r="4980">
      <c r="A4980" s="167" t="s">
        <v>600</v>
      </c>
      <c r="B4980" s="243" t="s">
        <v>470</v>
      </c>
      <c r="C4980" s="53"/>
      <c r="D4980" s="244" t="s">
        <v>471</v>
      </c>
      <c r="E4980" s="53"/>
      <c r="F4980" s="53"/>
      <c r="G4980" s="190" t="s">
        <v>15</v>
      </c>
      <c r="H4980" s="28">
        <v>1.0</v>
      </c>
      <c r="I4980" s="190" t="s">
        <v>7</v>
      </c>
      <c r="J4980" s="191"/>
      <c r="K4980" s="190" t="s">
        <v>7</v>
      </c>
      <c r="L4980" s="191"/>
      <c r="M4980" s="53"/>
      <c r="N4980" s="53"/>
      <c r="O4980" s="53"/>
    </row>
    <row r="4981">
      <c r="A4981" s="167" t="s">
        <v>600</v>
      </c>
      <c r="B4981" s="243" t="s">
        <v>470</v>
      </c>
      <c r="C4981" s="53"/>
      <c r="D4981" s="244" t="s">
        <v>471</v>
      </c>
      <c r="E4981" s="53"/>
      <c r="F4981" s="53"/>
      <c r="G4981" s="190" t="s">
        <v>16</v>
      </c>
      <c r="H4981" s="28">
        <v>1.0</v>
      </c>
      <c r="I4981" s="190" t="s">
        <v>7</v>
      </c>
      <c r="J4981" s="191"/>
      <c r="K4981" s="190" t="s">
        <v>7</v>
      </c>
      <c r="L4981" s="191"/>
      <c r="M4981" s="53"/>
      <c r="N4981" s="53"/>
      <c r="O4981" s="53"/>
    </row>
    <row r="4982">
      <c r="A4982" s="167" t="s">
        <v>600</v>
      </c>
      <c r="B4982" s="243" t="s">
        <v>470</v>
      </c>
      <c r="C4982" s="53"/>
      <c r="D4982" s="244" t="s">
        <v>471</v>
      </c>
      <c r="E4982" s="53"/>
      <c r="F4982" s="53"/>
      <c r="G4982" s="190" t="s">
        <v>17</v>
      </c>
      <c r="H4982" s="28">
        <v>1.0</v>
      </c>
      <c r="I4982" s="190" t="s">
        <v>7</v>
      </c>
      <c r="J4982" s="191"/>
      <c r="K4982" s="190" t="s">
        <v>7</v>
      </c>
      <c r="L4982" s="191"/>
      <c r="M4982" s="53"/>
      <c r="N4982" s="53"/>
      <c r="O4982" s="53"/>
    </row>
    <row r="4983">
      <c r="A4983" s="167" t="s">
        <v>600</v>
      </c>
      <c r="B4983" s="243" t="s">
        <v>470</v>
      </c>
      <c r="C4983" s="53"/>
      <c r="D4983" s="244" t="s">
        <v>471</v>
      </c>
      <c r="E4983" s="53"/>
      <c r="F4983" s="53"/>
      <c r="G4983" s="190" t="s">
        <v>18</v>
      </c>
      <c r="H4983" s="28">
        <v>1.0</v>
      </c>
      <c r="I4983" s="190" t="s">
        <v>7</v>
      </c>
      <c r="J4983" s="191"/>
      <c r="K4983" s="190" t="s">
        <v>7</v>
      </c>
      <c r="L4983" s="191"/>
      <c r="M4983" s="53"/>
      <c r="N4983" s="53"/>
      <c r="O4983" s="53"/>
    </row>
    <row r="4984">
      <c r="A4984" s="167" t="s">
        <v>600</v>
      </c>
      <c r="B4984" s="243" t="s">
        <v>470</v>
      </c>
      <c r="C4984" s="53"/>
      <c r="D4984" s="244" t="s">
        <v>471</v>
      </c>
      <c r="E4984" s="53"/>
      <c r="F4984" s="53"/>
      <c r="G4984" s="190" t="s">
        <v>19</v>
      </c>
      <c r="H4984" s="28">
        <v>1.0</v>
      </c>
      <c r="I4984" s="190" t="s">
        <v>7</v>
      </c>
      <c r="J4984" s="191"/>
      <c r="K4984" s="190" t="s">
        <v>7</v>
      </c>
      <c r="L4984" s="191"/>
      <c r="M4984" s="53"/>
      <c r="N4984" s="53"/>
      <c r="O4984" s="53"/>
    </row>
    <row r="4985">
      <c r="A4985" s="167" t="s">
        <v>600</v>
      </c>
      <c r="B4985" s="243" t="s">
        <v>470</v>
      </c>
      <c r="C4985" s="53"/>
      <c r="D4985" s="244" t="s">
        <v>471</v>
      </c>
      <c r="E4985" s="53"/>
      <c r="F4985" s="53"/>
      <c r="G4985" s="190" t="s">
        <v>20</v>
      </c>
      <c r="H4985" s="28">
        <v>1.0</v>
      </c>
      <c r="I4985" s="190" t="s">
        <v>7</v>
      </c>
      <c r="J4985" s="191"/>
      <c r="K4985" s="190" t="s">
        <v>7</v>
      </c>
      <c r="L4985" s="191"/>
      <c r="M4985" s="53"/>
      <c r="N4985" s="53"/>
      <c r="O4985" s="53"/>
    </row>
    <row r="4986">
      <c r="A4986" s="53"/>
      <c r="B4986" s="243"/>
      <c r="C4986" s="53"/>
      <c r="D4986" s="244"/>
      <c r="E4986" s="53"/>
      <c r="F4986" s="53"/>
      <c r="G4986" s="190"/>
      <c r="H4986" s="28"/>
      <c r="I4986" s="190"/>
      <c r="J4986" s="191"/>
      <c r="K4986" s="190"/>
      <c r="L4986" s="191"/>
      <c r="M4986" s="53"/>
      <c r="N4986" s="53"/>
      <c r="O4986" s="53"/>
    </row>
    <row r="4987">
      <c r="A4987" s="53"/>
      <c r="B4987" s="243"/>
      <c r="C4987" s="53"/>
      <c r="D4987" s="244"/>
      <c r="E4987" s="53"/>
      <c r="F4987" s="53"/>
      <c r="G4987" s="190"/>
      <c r="H4987" s="28"/>
      <c r="I4987" s="190"/>
      <c r="J4987" s="191"/>
      <c r="K4987" s="190"/>
      <c r="L4987" s="191"/>
      <c r="M4987" s="53"/>
      <c r="N4987" s="53"/>
      <c r="O4987" s="53"/>
    </row>
    <row r="4988">
      <c r="A4988" s="53"/>
      <c r="B4988" s="243"/>
      <c r="C4988" s="53"/>
      <c r="D4988" s="244"/>
      <c r="E4988" s="53"/>
      <c r="F4988" s="53"/>
      <c r="G4988" s="190"/>
      <c r="H4988" s="28"/>
      <c r="I4988" s="190"/>
      <c r="J4988" s="191"/>
      <c r="K4988" s="190"/>
      <c r="L4988" s="191"/>
      <c r="M4988" s="53"/>
      <c r="N4988" s="53"/>
      <c r="O4988" s="53"/>
    </row>
    <row r="4989">
      <c r="A4989" s="53"/>
      <c r="B4989" s="243"/>
      <c r="C4989" s="53"/>
      <c r="D4989" s="244"/>
      <c r="E4989" s="53"/>
      <c r="F4989" s="53"/>
      <c r="G4989" s="190"/>
      <c r="H4989" s="28"/>
      <c r="I4989" s="190"/>
      <c r="J4989" s="191"/>
      <c r="K4989" s="190"/>
      <c r="L4989" s="191"/>
      <c r="M4989" s="53"/>
      <c r="N4989" s="53"/>
      <c r="O4989" s="53"/>
    </row>
    <row r="4990">
      <c r="A4990" s="53"/>
      <c r="B4990" s="243"/>
      <c r="C4990" s="53"/>
      <c r="D4990" s="244"/>
      <c r="E4990" s="53"/>
      <c r="F4990" s="53"/>
      <c r="G4990" s="190"/>
      <c r="H4990" s="28"/>
      <c r="I4990" s="190"/>
      <c r="J4990" s="191"/>
      <c r="K4990" s="190"/>
      <c r="L4990" s="191"/>
      <c r="M4990" s="53"/>
      <c r="N4990" s="53"/>
      <c r="O4990" s="53"/>
    </row>
    <row r="4991">
      <c r="A4991" s="53"/>
      <c r="B4991" s="243"/>
      <c r="C4991" s="53"/>
      <c r="D4991" s="244"/>
      <c r="E4991" s="53"/>
      <c r="F4991" s="53"/>
      <c r="G4991" s="190"/>
      <c r="H4991" s="28"/>
      <c r="I4991" s="190"/>
      <c r="J4991" s="191"/>
      <c r="K4991" s="190"/>
      <c r="L4991" s="191"/>
      <c r="M4991" s="53"/>
      <c r="N4991" s="53"/>
      <c r="O4991" s="53"/>
    </row>
    <row r="4992">
      <c r="A4992" s="53"/>
      <c r="B4992" s="243"/>
      <c r="C4992" s="53"/>
      <c r="D4992" s="244"/>
      <c r="E4992" s="53"/>
      <c r="F4992" s="53"/>
      <c r="G4992" s="190"/>
      <c r="H4992" s="28"/>
      <c r="I4992" s="190"/>
      <c r="J4992" s="191"/>
      <c r="K4992" s="190"/>
      <c r="L4992" s="191"/>
      <c r="M4992" s="53"/>
      <c r="N4992" s="53"/>
      <c r="O4992" s="53"/>
    </row>
    <row r="4993">
      <c r="A4993" s="53"/>
      <c r="B4993" s="243"/>
      <c r="C4993" s="53"/>
      <c r="D4993" s="244"/>
      <c r="E4993" s="53"/>
      <c r="F4993" s="53"/>
      <c r="G4993" s="190"/>
      <c r="H4993" s="28"/>
      <c r="I4993" s="190"/>
      <c r="J4993" s="191"/>
      <c r="K4993" s="190"/>
      <c r="L4993" s="191"/>
      <c r="M4993" s="53"/>
      <c r="N4993" s="53"/>
      <c r="O4993" s="53"/>
    </row>
    <row r="4994">
      <c r="A4994" s="53"/>
      <c r="B4994" s="243"/>
      <c r="C4994" s="53"/>
      <c r="D4994" s="244"/>
      <c r="E4994" s="53"/>
      <c r="F4994" s="53"/>
      <c r="G4994" s="190"/>
      <c r="H4994" s="28"/>
      <c r="I4994" s="190"/>
      <c r="J4994" s="191"/>
      <c r="K4994" s="190"/>
      <c r="L4994" s="191"/>
      <c r="M4994" s="53"/>
      <c r="N4994" s="53"/>
      <c r="O4994" s="53"/>
    </row>
    <row r="4995">
      <c r="A4995" s="53"/>
      <c r="B4995" s="243"/>
      <c r="C4995" s="53"/>
      <c r="D4995" s="244"/>
      <c r="E4995" s="53"/>
      <c r="F4995" s="53"/>
      <c r="G4995" s="190"/>
      <c r="H4995" s="28"/>
      <c r="I4995" s="190"/>
      <c r="J4995" s="191"/>
      <c r="K4995" s="190"/>
      <c r="L4995" s="191"/>
      <c r="M4995" s="53"/>
      <c r="N4995" s="53"/>
      <c r="O4995" s="53"/>
    </row>
    <row r="4996">
      <c r="A4996" s="53"/>
      <c r="B4996" s="243"/>
      <c r="C4996" s="53"/>
      <c r="D4996" s="244"/>
      <c r="E4996" s="53"/>
      <c r="F4996" s="53"/>
      <c r="G4996" s="190"/>
      <c r="H4996" s="28"/>
      <c r="I4996" s="190"/>
      <c r="J4996" s="191"/>
      <c r="K4996" s="190"/>
      <c r="L4996" s="191"/>
      <c r="M4996" s="53"/>
      <c r="N4996" s="53"/>
      <c r="O4996" s="53"/>
    </row>
    <row r="4997">
      <c r="A4997" s="53"/>
      <c r="B4997" s="243"/>
      <c r="C4997" s="53"/>
      <c r="D4997" s="244"/>
      <c r="E4997" s="53"/>
      <c r="F4997" s="53"/>
      <c r="G4997" s="190"/>
      <c r="H4997" s="28"/>
      <c r="I4997" s="190"/>
      <c r="J4997" s="191"/>
      <c r="K4997" s="190"/>
      <c r="L4997" s="191"/>
      <c r="M4997" s="53"/>
      <c r="N4997" s="53"/>
      <c r="O4997" s="53"/>
    </row>
    <row r="4998">
      <c r="A4998" s="53"/>
      <c r="B4998" s="243"/>
      <c r="C4998" s="53"/>
      <c r="D4998" s="244"/>
      <c r="E4998" s="53"/>
      <c r="F4998" s="53"/>
      <c r="G4998" s="190"/>
      <c r="H4998" s="28"/>
      <c r="I4998" s="190"/>
      <c r="J4998" s="191"/>
      <c r="K4998" s="190"/>
      <c r="L4998" s="191"/>
      <c r="M4998" s="53"/>
      <c r="N4998" s="53"/>
      <c r="O4998" s="53"/>
    </row>
    <row r="4999">
      <c r="A4999" s="53"/>
      <c r="B4999" s="243"/>
      <c r="C4999" s="53"/>
      <c r="D4999" s="244"/>
      <c r="E4999" s="53"/>
      <c r="F4999" s="53"/>
      <c r="G4999" s="190"/>
      <c r="H4999" s="28"/>
      <c r="I4999" s="190"/>
      <c r="J4999" s="191"/>
      <c r="K4999" s="190"/>
      <c r="L4999" s="191"/>
      <c r="M4999" s="53"/>
      <c r="N4999" s="53"/>
      <c r="O4999" s="53"/>
    </row>
    <row r="5000">
      <c r="A5000" s="53"/>
      <c r="B5000" s="243"/>
      <c r="C5000" s="53"/>
      <c r="D5000" s="244"/>
      <c r="E5000" s="53"/>
      <c r="F5000" s="53"/>
      <c r="G5000" s="190"/>
      <c r="H5000" s="28"/>
      <c r="I5000" s="190"/>
      <c r="J5000" s="191"/>
      <c r="K5000" s="190"/>
      <c r="L5000" s="191"/>
      <c r="M5000" s="53"/>
      <c r="N5000" s="53"/>
      <c r="O5000" s="53"/>
    </row>
    <row r="5001">
      <c r="A5001" s="53"/>
      <c r="B5001" s="243"/>
      <c r="C5001" s="53"/>
      <c r="D5001" s="244"/>
      <c r="E5001" s="53"/>
      <c r="F5001" s="53"/>
      <c r="G5001" s="190"/>
      <c r="H5001" s="28"/>
      <c r="I5001" s="190"/>
      <c r="J5001" s="191"/>
      <c r="K5001" s="190"/>
      <c r="L5001" s="191"/>
      <c r="M5001" s="53"/>
      <c r="N5001" s="53"/>
      <c r="O5001" s="53"/>
    </row>
    <row r="5002">
      <c r="A5002" s="53"/>
      <c r="B5002" s="243"/>
      <c r="C5002" s="53"/>
      <c r="D5002" s="244"/>
      <c r="E5002" s="53"/>
      <c r="F5002" s="53"/>
      <c r="G5002" s="190"/>
      <c r="H5002" s="28"/>
      <c r="I5002" s="190"/>
      <c r="J5002" s="191"/>
      <c r="K5002" s="190"/>
      <c r="L5002" s="191"/>
      <c r="M5002" s="53"/>
      <c r="N5002" s="53"/>
      <c r="O5002" s="53"/>
    </row>
    <row r="5003">
      <c r="A5003" s="53"/>
      <c r="B5003" s="243"/>
      <c r="C5003" s="53"/>
      <c r="D5003" s="244"/>
      <c r="E5003" s="53"/>
      <c r="F5003" s="53"/>
      <c r="G5003" s="190"/>
      <c r="H5003" s="28"/>
      <c r="I5003" s="190"/>
      <c r="J5003" s="191"/>
      <c r="K5003" s="190"/>
      <c r="L5003" s="191"/>
      <c r="M5003" s="53"/>
      <c r="N5003" s="53"/>
      <c r="O5003" s="53"/>
    </row>
    <row r="5004">
      <c r="A5004" s="53"/>
      <c r="B5004" s="243"/>
      <c r="C5004" s="53"/>
      <c r="D5004" s="244"/>
      <c r="E5004" s="53"/>
      <c r="F5004" s="53"/>
      <c r="G5004" s="190"/>
      <c r="H5004" s="28"/>
      <c r="I5004" s="190"/>
      <c r="J5004" s="191"/>
      <c r="K5004" s="190"/>
      <c r="L5004" s="191"/>
      <c r="M5004" s="53"/>
      <c r="N5004" s="53"/>
      <c r="O5004" s="53"/>
    </row>
    <row r="5005">
      <c r="A5005" s="53"/>
      <c r="B5005" s="243"/>
      <c r="C5005" s="53"/>
      <c r="D5005" s="244"/>
      <c r="E5005" s="53"/>
      <c r="F5005" s="53"/>
      <c r="G5005" s="190"/>
      <c r="H5005" s="28"/>
      <c r="I5005" s="190"/>
      <c r="J5005" s="191"/>
      <c r="K5005" s="190"/>
      <c r="L5005" s="191"/>
      <c r="M5005" s="53"/>
      <c r="N5005" s="53"/>
      <c r="O5005" s="53"/>
    </row>
    <row r="5006">
      <c r="A5006" s="53"/>
      <c r="B5006" s="243"/>
      <c r="C5006" s="53"/>
      <c r="D5006" s="244"/>
      <c r="E5006" s="53"/>
      <c r="F5006" s="53"/>
      <c r="G5006" s="190"/>
      <c r="H5006" s="56"/>
      <c r="I5006" s="190"/>
      <c r="J5006" s="191"/>
      <c r="K5006" s="190"/>
      <c r="L5006" s="191"/>
      <c r="M5006" s="53"/>
      <c r="N5006" s="53"/>
      <c r="O5006" s="53"/>
    </row>
    <row r="5007">
      <c r="A5007" s="53"/>
      <c r="B5007" s="243"/>
      <c r="C5007" s="53"/>
      <c r="D5007" s="244"/>
      <c r="E5007" s="53"/>
      <c r="F5007" s="53"/>
      <c r="G5007" s="190"/>
      <c r="H5007" s="56"/>
      <c r="I5007" s="190"/>
      <c r="J5007" s="191"/>
      <c r="K5007" s="190"/>
      <c r="L5007" s="191"/>
      <c r="M5007" s="53"/>
      <c r="N5007" s="53"/>
      <c r="O5007" s="53"/>
    </row>
    <row r="5008">
      <c r="A5008" s="53"/>
      <c r="B5008" s="243"/>
      <c r="C5008" s="53"/>
      <c r="D5008" s="244"/>
      <c r="E5008" s="53"/>
      <c r="F5008" s="53"/>
      <c r="G5008" s="190"/>
      <c r="H5008" s="56"/>
      <c r="I5008" s="190"/>
      <c r="J5008" s="191"/>
      <c r="K5008" s="190"/>
      <c r="L5008" s="191"/>
      <c r="M5008" s="53"/>
      <c r="N5008" s="53"/>
      <c r="O5008" s="53"/>
    </row>
    <row r="5009">
      <c r="A5009" s="53"/>
      <c r="B5009" s="243"/>
      <c r="C5009" s="53"/>
      <c r="D5009" s="244"/>
      <c r="E5009" s="53"/>
      <c r="F5009" s="53"/>
      <c r="G5009" s="190"/>
      <c r="H5009" s="56"/>
      <c r="I5009" s="190"/>
      <c r="J5009" s="191"/>
      <c r="K5009" s="190"/>
      <c r="L5009" s="191"/>
      <c r="M5009" s="53"/>
      <c r="N5009" s="53"/>
      <c r="O5009" s="53"/>
    </row>
    <row r="5010">
      <c r="A5010" s="53"/>
      <c r="B5010" s="243"/>
      <c r="C5010" s="53"/>
      <c r="D5010" s="244"/>
      <c r="E5010" s="53"/>
      <c r="F5010" s="53"/>
      <c r="G5010" s="190"/>
      <c r="H5010" s="56"/>
      <c r="I5010" s="190"/>
      <c r="J5010" s="191"/>
      <c r="K5010" s="190"/>
      <c r="L5010" s="191"/>
      <c r="M5010" s="53"/>
      <c r="N5010" s="53"/>
      <c r="O5010" s="53"/>
    </row>
    <row r="5011">
      <c r="A5011" s="53"/>
      <c r="B5011" s="243"/>
      <c r="C5011" s="53"/>
      <c r="D5011" s="244"/>
      <c r="E5011" s="53"/>
      <c r="F5011" s="53"/>
      <c r="G5011" s="190"/>
      <c r="H5011" s="56"/>
      <c r="I5011" s="190"/>
      <c r="J5011" s="191"/>
      <c r="K5011" s="190"/>
      <c r="L5011" s="191"/>
      <c r="M5011" s="53"/>
      <c r="N5011" s="53"/>
      <c r="O5011" s="53"/>
    </row>
    <row r="5012">
      <c r="A5012" s="53"/>
      <c r="B5012" s="243"/>
      <c r="C5012" s="53"/>
      <c r="D5012" s="244"/>
      <c r="E5012" s="53"/>
      <c r="F5012" s="53"/>
      <c r="G5012" s="190"/>
      <c r="H5012" s="56"/>
      <c r="I5012" s="190"/>
      <c r="J5012" s="191"/>
      <c r="K5012" s="190"/>
      <c r="L5012" s="191"/>
      <c r="M5012" s="53"/>
      <c r="N5012" s="53"/>
      <c r="O5012" s="53"/>
    </row>
    <row r="5013">
      <c r="A5013" s="53"/>
      <c r="B5013" s="243"/>
      <c r="C5013" s="53"/>
      <c r="D5013" s="244"/>
      <c r="E5013" s="53"/>
      <c r="F5013" s="53"/>
      <c r="G5013" s="190"/>
      <c r="H5013" s="56"/>
      <c r="I5013" s="190"/>
      <c r="J5013" s="191"/>
      <c r="K5013" s="190"/>
      <c r="L5013" s="191"/>
      <c r="M5013" s="53"/>
      <c r="N5013" s="53"/>
      <c r="O5013" s="53"/>
    </row>
    <row r="5014">
      <c r="A5014" s="53"/>
      <c r="B5014" s="243"/>
      <c r="C5014" s="53"/>
      <c r="D5014" s="244"/>
      <c r="E5014" s="53"/>
      <c r="F5014" s="53"/>
      <c r="G5014" s="190"/>
      <c r="H5014" s="56"/>
      <c r="I5014" s="190"/>
      <c r="J5014" s="191"/>
      <c r="K5014" s="190"/>
      <c r="L5014" s="191"/>
      <c r="M5014" s="53"/>
      <c r="N5014" s="53"/>
      <c r="O5014" s="53"/>
    </row>
    <row r="5015">
      <c r="A5015" s="53"/>
      <c r="B5015" s="243"/>
      <c r="C5015" s="53"/>
      <c r="D5015" s="244"/>
      <c r="E5015" s="53"/>
      <c r="F5015" s="53"/>
      <c r="G5015" s="190"/>
      <c r="H5015" s="56"/>
      <c r="I5015" s="190"/>
      <c r="J5015" s="191"/>
      <c r="K5015" s="190"/>
      <c r="L5015" s="191"/>
      <c r="M5015" s="53"/>
      <c r="N5015" s="53"/>
      <c r="O5015" s="53"/>
    </row>
    <row r="5016">
      <c r="A5016" s="53"/>
      <c r="B5016" s="243"/>
      <c r="C5016" s="53"/>
      <c r="D5016" s="244"/>
      <c r="E5016" s="53"/>
      <c r="F5016" s="53"/>
      <c r="G5016" s="190"/>
      <c r="H5016" s="56"/>
      <c r="I5016" s="190"/>
      <c r="J5016" s="191"/>
      <c r="K5016" s="190"/>
      <c r="L5016" s="191"/>
      <c r="M5016" s="53"/>
      <c r="N5016" s="53"/>
      <c r="O5016" s="53"/>
    </row>
    <row r="5017">
      <c r="A5017" s="53"/>
      <c r="B5017" s="243"/>
      <c r="C5017" s="53"/>
      <c r="D5017" s="244"/>
      <c r="E5017" s="53"/>
      <c r="F5017" s="53"/>
      <c r="G5017" s="190"/>
      <c r="H5017" s="56"/>
      <c r="I5017" s="190"/>
      <c r="J5017" s="191"/>
      <c r="K5017" s="190"/>
      <c r="L5017" s="191"/>
      <c r="M5017" s="53"/>
      <c r="N5017" s="53"/>
      <c r="O5017" s="53"/>
    </row>
    <row r="5018">
      <c r="A5018" s="53"/>
      <c r="B5018" s="243"/>
      <c r="C5018" s="53"/>
      <c r="D5018" s="244"/>
      <c r="E5018" s="53"/>
      <c r="F5018" s="53"/>
      <c r="G5018" s="190"/>
      <c r="H5018" s="56"/>
      <c r="I5018" s="190"/>
      <c r="J5018" s="191"/>
      <c r="K5018" s="190"/>
      <c r="L5018" s="191"/>
      <c r="M5018" s="53"/>
      <c r="N5018" s="53"/>
      <c r="O5018" s="53"/>
    </row>
    <row r="5019">
      <c r="A5019" s="53"/>
      <c r="B5019" s="243"/>
      <c r="C5019" s="53"/>
      <c r="D5019" s="244"/>
      <c r="E5019" s="53"/>
      <c r="F5019" s="53"/>
      <c r="G5019" s="190"/>
      <c r="H5019" s="56"/>
      <c r="I5019" s="190"/>
      <c r="J5019" s="191"/>
      <c r="K5019" s="190"/>
      <c r="L5019" s="191"/>
      <c r="M5019" s="53"/>
      <c r="N5019" s="53"/>
      <c r="O5019" s="53"/>
    </row>
    <row r="5020">
      <c r="A5020" s="53"/>
      <c r="B5020" s="243"/>
      <c r="C5020" s="53"/>
      <c r="D5020" s="244"/>
      <c r="E5020" s="53"/>
      <c r="F5020" s="53"/>
      <c r="G5020" s="190"/>
      <c r="H5020" s="56"/>
      <c r="I5020" s="190"/>
      <c r="J5020" s="191"/>
      <c r="K5020" s="190"/>
      <c r="L5020" s="191"/>
      <c r="M5020" s="53"/>
      <c r="N5020" s="53"/>
      <c r="O5020" s="53"/>
    </row>
    <row r="5021">
      <c r="A5021" s="53"/>
      <c r="B5021" s="243"/>
      <c r="C5021" s="53"/>
      <c r="D5021" s="244"/>
      <c r="E5021" s="53"/>
      <c r="F5021" s="53"/>
      <c r="G5021" s="190"/>
      <c r="H5021" s="56"/>
      <c r="I5021" s="190"/>
      <c r="J5021" s="191"/>
      <c r="K5021" s="190"/>
      <c r="L5021" s="191"/>
      <c r="M5021" s="53"/>
      <c r="N5021" s="53"/>
      <c r="O5021" s="53"/>
    </row>
    <row r="5022">
      <c r="A5022" s="53"/>
      <c r="B5022" s="243"/>
      <c r="C5022" s="53"/>
      <c r="D5022" s="244"/>
      <c r="E5022" s="53"/>
      <c r="F5022" s="53"/>
      <c r="G5022" s="190"/>
      <c r="H5022" s="56"/>
      <c r="I5022" s="190"/>
      <c r="J5022" s="191"/>
      <c r="K5022" s="190"/>
      <c r="L5022" s="191"/>
      <c r="M5022" s="53"/>
      <c r="N5022" s="53"/>
      <c r="O5022" s="53"/>
    </row>
    <row r="5023">
      <c r="A5023" s="53"/>
      <c r="B5023" s="243"/>
      <c r="C5023" s="53"/>
      <c r="D5023" s="244"/>
      <c r="E5023" s="53"/>
      <c r="F5023" s="53"/>
      <c r="G5023" s="190"/>
      <c r="H5023" s="56"/>
      <c r="I5023" s="190"/>
      <c r="J5023" s="191"/>
      <c r="K5023" s="190"/>
      <c r="L5023" s="191"/>
      <c r="M5023" s="53"/>
      <c r="N5023" s="53"/>
      <c r="O5023" s="53"/>
    </row>
    <row r="5024">
      <c r="A5024" s="53"/>
      <c r="B5024" s="243"/>
      <c r="C5024" s="53"/>
      <c r="D5024" s="244"/>
      <c r="E5024" s="53"/>
      <c r="F5024" s="53"/>
      <c r="G5024" s="190"/>
      <c r="H5024" s="56"/>
      <c r="I5024" s="190"/>
      <c r="J5024" s="191"/>
      <c r="K5024" s="190"/>
      <c r="L5024" s="191"/>
      <c r="M5024" s="53"/>
      <c r="N5024" s="53"/>
      <c r="O5024" s="53"/>
    </row>
    <row r="5025">
      <c r="A5025" s="53"/>
      <c r="B5025" s="243"/>
      <c r="C5025" s="53"/>
      <c r="D5025" s="244"/>
      <c r="E5025" s="53"/>
      <c r="F5025" s="53"/>
      <c r="G5025" s="190"/>
      <c r="H5025" s="56"/>
      <c r="I5025" s="190"/>
      <c r="J5025" s="191"/>
      <c r="K5025" s="190"/>
      <c r="L5025" s="191"/>
      <c r="M5025" s="53"/>
      <c r="N5025" s="53"/>
      <c r="O5025" s="53"/>
    </row>
    <row r="5026">
      <c r="A5026" s="53"/>
      <c r="B5026" s="243"/>
      <c r="C5026" s="53"/>
      <c r="D5026" s="244"/>
      <c r="E5026" s="53"/>
      <c r="F5026" s="53"/>
      <c r="G5026" s="190"/>
      <c r="H5026" s="56"/>
      <c r="I5026" s="190"/>
      <c r="J5026" s="191"/>
      <c r="K5026" s="190"/>
      <c r="L5026" s="191"/>
      <c r="M5026" s="53"/>
      <c r="N5026" s="53"/>
      <c r="O5026" s="53"/>
    </row>
    <row r="5027">
      <c r="A5027" s="53"/>
      <c r="B5027" s="243"/>
      <c r="C5027" s="53"/>
      <c r="D5027" s="244"/>
      <c r="E5027" s="53"/>
      <c r="F5027" s="53"/>
      <c r="G5027" s="190"/>
      <c r="H5027" s="56"/>
      <c r="I5027" s="190"/>
      <c r="J5027" s="191"/>
      <c r="K5027" s="190"/>
      <c r="L5027" s="191"/>
      <c r="M5027" s="53"/>
      <c r="N5027" s="53"/>
      <c r="O5027" s="53"/>
    </row>
    <row r="5028">
      <c r="A5028" s="53"/>
      <c r="B5028" s="243"/>
      <c r="C5028" s="53"/>
      <c r="D5028" s="244"/>
      <c r="E5028" s="53"/>
      <c r="F5028" s="53"/>
      <c r="G5028" s="190"/>
      <c r="H5028" s="56"/>
      <c r="I5028" s="190"/>
      <c r="J5028" s="191"/>
      <c r="K5028" s="190"/>
      <c r="L5028" s="191"/>
      <c r="M5028" s="53"/>
      <c r="N5028" s="53"/>
      <c r="O5028" s="53"/>
    </row>
    <row r="5029">
      <c r="A5029" s="53"/>
      <c r="B5029" s="243"/>
      <c r="C5029" s="53"/>
      <c r="D5029" s="244"/>
      <c r="E5029" s="53"/>
      <c r="F5029" s="53"/>
      <c r="G5029" s="190"/>
      <c r="H5029" s="56"/>
      <c r="I5029" s="190"/>
      <c r="J5029" s="191"/>
      <c r="K5029" s="190"/>
      <c r="L5029" s="191"/>
      <c r="M5029" s="53"/>
      <c r="N5029" s="53"/>
      <c r="O5029" s="53"/>
    </row>
    <row r="5030">
      <c r="A5030" s="53"/>
      <c r="B5030" s="243"/>
      <c r="C5030" s="53"/>
      <c r="D5030" s="244"/>
      <c r="E5030" s="53"/>
      <c r="F5030" s="53"/>
      <c r="G5030" s="190"/>
      <c r="H5030" s="56"/>
      <c r="I5030" s="190"/>
      <c r="J5030" s="191"/>
      <c r="K5030" s="190"/>
      <c r="L5030" s="191"/>
      <c r="M5030" s="53"/>
      <c r="N5030" s="53"/>
      <c r="O5030" s="53"/>
    </row>
    <row r="5031">
      <c r="A5031" s="53"/>
      <c r="B5031" s="243"/>
      <c r="C5031" s="53"/>
      <c r="D5031" s="244"/>
      <c r="E5031" s="53"/>
      <c r="F5031" s="53"/>
      <c r="G5031" s="190"/>
      <c r="H5031" s="56"/>
      <c r="I5031" s="190"/>
      <c r="J5031" s="191"/>
      <c r="K5031" s="190"/>
      <c r="L5031" s="191"/>
      <c r="M5031" s="53"/>
      <c r="N5031" s="53"/>
      <c r="O5031" s="53"/>
    </row>
    <row r="5032">
      <c r="A5032" s="53"/>
      <c r="B5032" s="243"/>
      <c r="C5032" s="53"/>
      <c r="D5032" s="244"/>
      <c r="E5032" s="53"/>
      <c r="F5032" s="53"/>
      <c r="G5032" s="190"/>
      <c r="H5032" s="56"/>
      <c r="I5032" s="190"/>
      <c r="J5032" s="191"/>
      <c r="K5032" s="190"/>
      <c r="L5032" s="191"/>
      <c r="M5032" s="53"/>
      <c r="N5032" s="53"/>
      <c r="O5032" s="53"/>
    </row>
    <row r="5033">
      <c r="A5033" s="53"/>
      <c r="B5033" s="243"/>
      <c r="C5033" s="53"/>
      <c r="D5033" s="244"/>
      <c r="E5033" s="53"/>
      <c r="F5033" s="53"/>
      <c r="G5033" s="190"/>
      <c r="H5033" s="56"/>
      <c r="I5033" s="190"/>
      <c r="J5033" s="191"/>
      <c r="K5033" s="190"/>
      <c r="L5033" s="191"/>
      <c r="M5033" s="53"/>
      <c r="N5033" s="53"/>
      <c r="O5033" s="53"/>
    </row>
    <row r="5034">
      <c r="A5034" s="53"/>
      <c r="B5034" s="243"/>
      <c r="C5034" s="53"/>
      <c r="D5034" s="244"/>
      <c r="E5034" s="53"/>
      <c r="F5034" s="53"/>
      <c r="G5034" s="190"/>
      <c r="H5034" s="56"/>
      <c r="I5034" s="190"/>
      <c r="J5034" s="191"/>
      <c r="K5034" s="190"/>
      <c r="L5034" s="191"/>
      <c r="M5034" s="53"/>
      <c r="N5034" s="53"/>
      <c r="O5034" s="53"/>
    </row>
    <row r="5035">
      <c r="A5035" s="53"/>
      <c r="B5035" s="243"/>
      <c r="C5035" s="53"/>
      <c r="D5035" s="244"/>
      <c r="E5035" s="53"/>
      <c r="F5035" s="53"/>
      <c r="G5035" s="190"/>
      <c r="H5035" s="56"/>
      <c r="I5035" s="190"/>
      <c r="J5035" s="191"/>
      <c r="K5035" s="190"/>
      <c r="L5035" s="191"/>
      <c r="M5035" s="53"/>
      <c r="N5035" s="53"/>
      <c r="O5035" s="53"/>
    </row>
    <row r="5036">
      <c r="A5036" s="53"/>
      <c r="B5036" s="243"/>
      <c r="C5036" s="53"/>
      <c r="D5036" s="244"/>
      <c r="E5036" s="53"/>
      <c r="F5036" s="53"/>
      <c r="G5036" s="190"/>
      <c r="H5036" s="56"/>
      <c r="I5036" s="190"/>
      <c r="J5036" s="191"/>
      <c r="K5036" s="190"/>
      <c r="L5036" s="191"/>
      <c r="M5036" s="53"/>
      <c r="N5036" s="53"/>
      <c r="O5036" s="53"/>
    </row>
    <row r="5037">
      <c r="A5037" s="53"/>
      <c r="B5037" s="243"/>
      <c r="C5037" s="53"/>
      <c r="D5037" s="244"/>
      <c r="E5037" s="53"/>
      <c r="F5037" s="53"/>
      <c r="G5037" s="190"/>
      <c r="H5037" s="56"/>
      <c r="I5037" s="190"/>
      <c r="J5037" s="191"/>
      <c r="K5037" s="190"/>
      <c r="L5037" s="191"/>
      <c r="M5037" s="53"/>
      <c r="N5037" s="53"/>
      <c r="O5037" s="53"/>
    </row>
    <row r="5038">
      <c r="A5038" s="53"/>
      <c r="B5038" s="243"/>
      <c r="C5038" s="53"/>
      <c r="D5038" s="244"/>
      <c r="E5038" s="53"/>
      <c r="F5038" s="53"/>
      <c r="G5038" s="190"/>
      <c r="H5038" s="56"/>
      <c r="I5038" s="190"/>
      <c r="J5038" s="191"/>
      <c r="K5038" s="190"/>
      <c r="L5038" s="191"/>
      <c r="M5038" s="53"/>
      <c r="N5038" s="53"/>
      <c r="O5038" s="53"/>
    </row>
    <row r="5039">
      <c r="A5039" s="53"/>
      <c r="B5039" s="243"/>
      <c r="C5039" s="53"/>
      <c r="D5039" s="244"/>
      <c r="E5039" s="53"/>
      <c r="F5039" s="53"/>
      <c r="G5039" s="190"/>
      <c r="H5039" s="56"/>
      <c r="I5039" s="190"/>
      <c r="J5039" s="191"/>
      <c r="K5039" s="190"/>
      <c r="L5039" s="191"/>
      <c r="M5039" s="53"/>
      <c r="N5039" s="53"/>
      <c r="O5039" s="53"/>
    </row>
    <row r="5040">
      <c r="A5040" s="53"/>
      <c r="B5040" s="243"/>
      <c r="C5040" s="53"/>
      <c r="D5040" s="244"/>
      <c r="E5040" s="53"/>
      <c r="F5040" s="53"/>
      <c r="G5040" s="190"/>
      <c r="H5040" s="56"/>
      <c r="I5040" s="190"/>
      <c r="J5040" s="191"/>
      <c r="K5040" s="190"/>
      <c r="L5040" s="191"/>
      <c r="M5040" s="53"/>
      <c r="N5040" s="53"/>
      <c r="O5040" s="53"/>
    </row>
    <row r="5041">
      <c r="A5041" s="53"/>
      <c r="B5041" s="243"/>
      <c r="C5041" s="53"/>
      <c r="D5041" s="244"/>
      <c r="E5041" s="53"/>
      <c r="F5041" s="53"/>
      <c r="G5041" s="190"/>
      <c r="H5041" s="56"/>
      <c r="I5041" s="190"/>
      <c r="J5041" s="191"/>
      <c r="K5041" s="190"/>
      <c r="L5041" s="191"/>
      <c r="M5041" s="53"/>
      <c r="N5041" s="53"/>
      <c r="O5041" s="53"/>
    </row>
    <row r="5042">
      <c r="A5042" s="53"/>
      <c r="B5042" s="243"/>
      <c r="C5042" s="53"/>
      <c r="D5042" s="244"/>
      <c r="E5042" s="53"/>
      <c r="F5042" s="53"/>
      <c r="G5042" s="190"/>
      <c r="H5042" s="56"/>
      <c r="I5042" s="190"/>
      <c r="J5042" s="191"/>
      <c r="K5042" s="190"/>
      <c r="L5042" s="191"/>
      <c r="M5042" s="53"/>
      <c r="N5042" s="53"/>
      <c r="O5042" s="53"/>
    </row>
    <row r="5043">
      <c r="A5043" s="53"/>
      <c r="B5043" s="243"/>
      <c r="C5043" s="53"/>
      <c r="D5043" s="244"/>
      <c r="E5043" s="53"/>
      <c r="F5043" s="53"/>
      <c r="G5043" s="190"/>
      <c r="H5043" s="56"/>
      <c r="I5043" s="190"/>
      <c r="J5043" s="191"/>
      <c r="K5043" s="190"/>
      <c r="L5043" s="191"/>
      <c r="M5043" s="53"/>
      <c r="N5043" s="53"/>
      <c r="O5043" s="53"/>
    </row>
    <row r="5044">
      <c r="A5044" s="53"/>
      <c r="B5044" s="243"/>
      <c r="C5044" s="53"/>
      <c r="D5044" s="244"/>
      <c r="E5044" s="53"/>
      <c r="F5044" s="53"/>
      <c r="G5044" s="190"/>
      <c r="H5044" s="56"/>
      <c r="I5044" s="190"/>
      <c r="J5044" s="191"/>
      <c r="K5044" s="190"/>
      <c r="L5044" s="191"/>
      <c r="M5044" s="53"/>
      <c r="N5044" s="53"/>
      <c r="O5044" s="53"/>
    </row>
    <row r="5045">
      <c r="A5045" s="53"/>
      <c r="B5045" s="243"/>
      <c r="C5045" s="53"/>
      <c r="D5045" s="244"/>
      <c r="E5045" s="53"/>
      <c r="F5045" s="53"/>
      <c r="G5045" s="190"/>
      <c r="H5045" s="56"/>
      <c r="I5045" s="190"/>
      <c r="J5045" s="191"/>
      <c r="K5045" s="190"/>
      <c r="L5045" s="191"/>
      <c r="M5045" s="53"/>
      <c r="N5045" s="53"/>
      <c r="O5045" s="53"/>
    </row>
    <row r="5046">
      <c r="A5046" s="53"/>
      <c r="B5046" s="243"/>
      <c r="C5046" s="53"/>
      <c r="D5046" s="244"/>
      <c r="E5046" s="53"/>
      <c r="F5046" s="53"/>
      <c r="G5046" s="190"/>
      <c r="H5046" s="56"/>
      <c r="I5046" s="190"/>
      <c r="J5046" s="191"/>
      <c r="K5046" s="190"/>
      <c r="L5046" s="191"/>
      <c r="M5046" s="53"/>
      <c r="N5046" s="53"/>
      <c r="O5046" s="53"/>
    </row>
    <row r="5047">
      <c r="A5047" s="53"/>
      <c r="B5047" s="243"/>
      <c r="C5047" s="53"/>
      <c r="D5047" s="244"/>
      <c r="E5047" s="53"/>
      <c r="F5047" s="53"/>
      <c r="G5047" s="190"/>
      <c r="H5047" s="56"/>
      <c r="I5047" s="190"/>
      <c r="J5047" s="191"/>
      <c r="K5047" s="190"/>
      <c r="L5047" s="191"/>
      <c r="M5047" s="53"/>
      <c r="N5047" s="53"/>
      <c r="O5047" s="53"/>
    </row>
    <row r="5048">
      <c r="A5048" s="53"/>
      <c r="B5048" s="243"/>
      <c r="C5048" s="53"/>
      <c r="D5048" s="244"/>
      <c r="E5048" s="53"/>
      <c r="F5048" s="53"/>
      <c r="G5048" s="190"/>
      <c r="H5048" s="56"/>
      <c r="I5048" s="190"/>
      <c r="J5048" s="191"/>
      <c r="K5048" s="190"/>
      <c r="L5048" s="191"/>
      <c r="M5048" s="53"/>
      <c r="N5048" s="53"/>
      <c r="O5048" s="53"/>
    </row>
    <row r="5049">
      <c r="A5049" s="53"/>
      <c r="B5049" s="243"/>
      <c r="C5049" s="53"/>
      <c r="D5049" s="244"/>
      <c r="E5049" s="53"/>
      <c r="F5049" s="53"/>
      <c r="G5049" s="190"/>
      <c r="H5049" s="56"/>
      <c r="I5049" s="190"/>
      <c r="J5049" s="191"/>
      <c r="K5049" s="190"/>
      <c r="L5049" s="191"/>
      <c r="M5049" s="53"/>
      <c r="N5049" s="53"/>
      <c r="O5049" s="53"/>
    </row>
    <row r="5050">
      <c r="A5050" s="53"/>
      <c r="B5050" s="243"/>
      <c r="C5050" s="53"/>
      <c r="D5050" s="244"/>
      <c r="E5050" s="53"/>
      <c r="F5050" s="53"/>
      <c r="G5050" s="190"/>
      <c r="H5050" s="56"/>
      <c r="I5050" s="190"/>
      <c r="J5050" s="191"/>
      <c r="K5050" s="190"/>
      <c r="L5050" s="191"/>
      <c r="M5050" s="53"/>
      <c r="N5050" s="53"/>
      <c r="O5050" s="53"/>
    </row>
    <row r="5051">
      <c r="A5051" s="53"/>
      <c r="B5051" s="243"/>
      <c r="C5051" s="53"/>
      <c r="D5051" s="244"/>
      <c r="E5051" s="53"/>
      <c r="F5051" s="53"/>
      <c r="G5051" s="190"/>
      <c r="H5051" s="56"/>
      <c r="I5051" s="190"/>
      <c r="J5051" s="191"/>
      <c r="K5051" s="190"/>
      <c r="L5051" s="191"/>
      <c r="M5051" s="53"/>
      <c r="N5051" s="53"/>
      <c r="O5051" s="53"/>
    </row>
    <row r="5052">
      <c r="A5052" s="53"/>
      <c r="B5052" s="243"/>
      <c r="C5052" s="53"/>
      <c r="D5052" s="244"/>
      <c r="E5052" s="53"/>
      <c r="F5052" s="53"/>
      <c r="G5052" s="190"/>
      <c r="H5052" s="56"/>
      <c r="I5052" s="190"/>
      <c r="J5052" s="191"/>
      <c r="K5052" s="190"/>
      <c r="L5052" s="191"/>
      <c r="M5052" s="53"/>
      <c r="N5052" s="53"/>
      <c r="O5052" s="53"/>
    </row>
    <row r="5053">
      <c r="A5053" s="53"/>
      <c r="B5053" s="243"/>
      <c r="C5053" s="53"/>
      <c r="D5053" s="244"/>
      <c r="E5053" s="53"/>
      <c r="F5053" s="53"/>
      <c r="G5053" s="190"/>
      <c r="H5053" s="56"/>
      <c r="I5053" s="190"/>
      <c r="J5053" s="191"/>
      <c r="K5053" s="190"/>
      <c r="L5053" s="191"/>
      <c r="M5053" s="53"/>
      <c r="N5053" s="53"/>
      <c r="O5053" s="53"/>
    </row>
    <row r="5054">
      <c r="A5054" s="53"/>
      <c r="B5054" s="243"/>
      <c r="C5054" s="53"/>
      <c r="D5054" s="244"/>
      <c r="E5054" s="53"/>
      <c r="F5054" s="53"/>
      <c r="G5054" s="190"/>
      <c r="H5054" s="56"/>
      <c r="I5054" s="190"/>
      <c r="J5054" s="191"/>
      <c r="K5054" s="190"/>
      <c r="L5054" s="191"/>
      <c r="M5054" s="53"/>
      <c r="N5054" s="53"/>
      <c r="O5054" s="53"/>
    </row>
    <row r="5055">
      <c r="A5055" s="53"/>
      <c r="B5055" s="243"/>
      <c r="C5055" s="53"/>
      <c r="D5055" s="244"/>
      <c r="E5055" s="53"/>
      <c r="F5055" s="53"/>
      <c r="G5055" s="190"/>
      <c r="H5055" s="56"/>
      <c r="I5055" s="190"/>
      <c r="J5055" s="191"/>
      <c r="K5055" s="190"/>
      <c r="L5055" s="191"/>
      <c r="M5055" s="53"/>
      <c r="N5055" s="53"/>
      <c r="O5055" s="53"/>
    </row>
    <row r="5056">
      <c r="A5056" s="53"/>
      <c r="B5056" s="243"/>
      <c r="C5056" s="53"/>
      <c r="D5056" s="244"/>
      <c r="E5056" s="53"/>
      <c r="F5056" s="53"/>
      <c r="G5056" s="190"/>
      <c r="H5056" s="56"/>
      <c r="I5056" s="190"/>
      <c r="J5056" s="191"/>
      <c r="K5056" s="190"/>
      <c r="L5056" s="191"/>
      <c r="M5056" s="53"/>
      <c r="N5056" s="53"/>
      <c r="O5056" s="53"/>
    </row>
    <row r="5057">
      <c r="A5057" s="53"/>
      <c r="B5057" s="243"/>
      <c r="C5057" s="53"/>
      <c r="D5057" s="244"/>
      <c r="E5057" s="53"/>
      <c r="F5057" s="53"/>
      <c r="G5057" s="190"/>
      <c r="H5057" s="56"/>
      <c r="I5057" s="190"/>
      <c r="J5057" s="191"/>
      <c r="K5057" s="190"/>
      <c r="L5057" s="191"/>
      <c r="M5057" s="53"/>
      <c r="N5057" s="53"/>
      <c r="O5057" s="53"/>
    </row>
    <row r="5058">
      <c r="A5058" s="53"/>
      <c r="B5058" s="243"/>
      <c r="C5058" s="53"/>
      <c r="D5058" s="244"/>
      <c r="E5058" s="53"/>
      <c r="F5058" s="53"/>
      <c r="G5058" s="190"/>
      <c r="H5058" s="56"/>
      <c r="I5058" s="190"/>
      <c r="J5058" s="191"/>
      <c r="K5058" s="190"/>
      <c r="L5058" s="191"/>
      <c r="M5058" s="53"/>
      <c r="N5058" s="53"/>
      <c r="O5058" s="53"/>
    </row>
    <row r="5059">
      <c r="A5059" s="53"/>
      <c r="B5059" s="243"/>
      <c r="C5059" s="53"/>
      <c r="D5059" s="244"/>
      <c r="E5059" s="53"/>
      <c r="F5059" s="53"/>
      <c r="G5059" s="190"/>
      <c r="H5059" s="56"/>
      <c r="I5059" s="190"/>
      <c r="J5059" s="191"/>
      <c r="K5059" s="190"/>
      <c r="L5059" s="191"/>
      <c r="M5059" s="53"/>
      <c r="N5059" s="53"/>
      <c r="O5059" s="53"/>
    </row>
    <row r="5060">
      <c r="A5060" s="53"/>
      <c r="B5060" s="243"/>
      <c r="C5060" s="53"/>
      <c r="D5060" s="244"/>
      <c r="E5060" s="53"/>
      <c r="F5060" s="53"/>
      <c r="G5060" s="190"/>
      <c r="H5060" s="56"/>
      <c r="I5060" s="190"/>
      <c r="J5060" s="191"/>
      <c r="K5060" s="190"/>
      <c r="L5060" s="191"/>
      <c r="M5060" s="53"/>
      <c r="N5060" s="53"/>
      <c r="O5060" s="53"/>
    </row>
    <row r="5061">
      <c r="A5061" s="53"/>
      <c r="B5061" s="243"/>
      <c r="C5061" s="53"/>
      <c r="D5061" s="244"/>
      <c r="E5061" s="53"/>
      <c r="F5061" s="53"/>
      <c r="G5061" s="190"/>
      <c r="H5061" s="56"/>
      <c r="I5061" s="190"/>
      <c r="J5061" s="191"/>
      <c r="K5061" s="190"/>
      <c r="L5061" s="191"/>
      <c r="M5061" s="53"/>
      <c r="N5061" s="53"/>
      <c r="O5061" s="53"/>
    </row>
    <row r="5062">
      <c r="A5062" s="53"/>
      <c r="B5062" s="243"/>
      <c r="C5062" s="53"/>
      <c r="D5062" s="244"/>
      <c r="E5062" s="53"/>
      <c r="F5062" s="53"/>
      <c r="G5062" s="190"/>
      <c r="H5062" s="56"/>
      <c r="I5062" s="190"/>
      <c r="J5062" s="191"/>
      <c r="K5062" s="190"/>
      <c r="L5062" s="191"/>
      <c r="M5062" s="53"/>
      <c r="N5062" s="53"/>
      <c r="O5062" s="53"/>
    </row>
    <row r="5063">
      <c r="A5063" s="53"/>
      <c r="B5063" s="243"/>
      <c r="C5063" s="53"/>
      <c r="D5063" s="244"/>
      <c r="E5063" s="53"/>
      <c r="F5063" s="53"/>
      <c r="G5063" s="190"/>
      <c r="H5063" s="56"/>
      <c r="I5063" s="190"/>
      <c r="J5063" s="191"/>
      <c r="K5063" s="190"/>
      <c r="L5063" s="191"/>
      <c r="M5063" s="53"/>
      <c r="N5063" s="53"/>
      <c r="O5063" s="53"/>
    </row>
    <row r="5064">
      <c r="A5064" s="53"/>
      <c r="B5064" s="243"/>
      <c r="C5064" s="53"/>
      <c r="D5064" s="244"/>
      <c r="E5064" s="53"/>
      <c r="F5064" s="53"/>
      <c r="G5064" s="190"/>
      <c r="H5064" s="56"/>
      <c r="I5064" s="190"/>
      <c r="J5064" s="191"/>
      <c r="K5064" s="190"/>
      <c r="L5064" s="191"/>
      <c r="M5064" s="53"/>
      <c r="N5064" s="53"/>
      <c r="O5064" s="53"/>
    </row>
    <row r="5065">
      <c r="A5065" s="53"/>
      <c r="B5065" s="243"/>
      <c r="C5065" s="53"/>
      <c r="D5065" s="244"/>
      <c r="E5065" s="53"/>
      <c r="F5065" s="53"/>
      <c r="G5065" s="190"/>
      <c r="H5065" s="56"/>
      <c r="I5065" s="190"/>
      <c r="J5065" s="191"/>
      <c r="K5065" s="190"/>
      <c r="L5065" s="191"/>
      <c r="M5065" s="53"/>
      <c r="N5065" s="53"/>
      <c r="O5065" s="53"/>
    </row>
    <row r="5066">
      <c r="A5066" s="53"/>
      <c r="B5066" s="243"/>
      <c r="C5066" s="53"/>
      <c r="D5066" s="244"/>
      <c r="E5066" s="53"/>
      <c r="F5066" s="53"/>
      <c r="G5066" s="190"/>
      <c r="H5066" s="56"/>
      <c r="I5066" s="190"/>
      <c r="J5066" s="191"/>
      <c r="K5066" s="190"/>
      <c r="L5066" s="191"/>
      <c r="M5066" s="53"/>
      <c r="N5066" s="53"/>
      <c r="O5066" s="53"/>
    </row>
    <row r="5067">
      <c r="A5067" s="53"/>
      <c r="B5067" s="243"/>
      <c r="C5067" s="53"/>
      <c r="D5067" s="244"/>
      <c r="E5067" s="53"/>
      <c r="F5067" s="53"/>
      <c r="G5067" s="190"/>
      <c r="H5067" s="56"/>
      <c r="I5067" s="190"/>
      <c r="J5067" s="191"/>
      <c r="K5067" s="190"/>
      <c r="L5067" s="191"/>
      <c r="M5067" s="53"/>
      <c r="N5067" s="53"/>
      <c r="O5067" s="53"/>
    </row>
    <row r="5068">
      <c r="A5068" s="53"/>
      <c r="B5068" s="243"/>
      <c r="C5068" s="53"/>
      <c r="D5068" s="244"/>
      <c r="E5068" s="53"/>
      <c r="F5068" s="53"/>
      <c r="G5068" s="190"/>
      <c r="H5068" s="56"/>
      <c r="I5068" s="190"/>
      <c r="J5068" s="191"/>
      <c r="K5068" s="190"/>
      <c r="L5068" s="191"/>
      <c r="M5068" s="53"/>
      <c r="N5068" s="53"/>
      <c r="O5068" s="53"/>
    </row>
    <row r="5069">
      <c r="A5069" s="53"/>
      <c r="B5069" s="243"/>
      <c r="C5069" s="53"/>
      <c r="D5069" s="244"/>
      <c r="E5069" s="53"/>
      <c r="F5069" s="53"/>
      <c r="G5069" s="190"/>
      <c r="H5069" s="56"/>
      <c r="I5069" s="190"/>
      <c r="J5069" s="191"/>
      <c r="K5069" s="190"/>
      <c r="L5069" s="191"/>
      <c r="M5069" s="53"/>
      <c r="N5069" s="53"/>
      <c r="O5069" s="53"/>
    </row>
    <row r="5070">
      <c r="A5070" s="53"/>
      <c r="B5070" s="243"/>
      <c r="C5070" s="53"/>
      <c r="D5070" s="244"/>
      <c r="E5070" s="53"/>
      <c r="F5070" s="53"/>
      <c r="G5070" s="190"/>
      <c r="H5070" s="56"/>
      <c r="I5070" s="190"/>
      <c r="J5070" s="191"/>
      <c r="K5070" s="190"/>
      <c r="L5070" s="191"/>
      <c r="M5070" s="53"/>
      <c r="N5070" s="53"/>
      <c r="O5070" s="53"/>
    </row>
    <row r="5071">
      <c r="A5071" s="53"/>
      <c r="B5071" s="243"/>
      <c r="C5071" s="53"/>
      <c r="D5071" s="244"/>
      <c r="E5071" s="53"/>
      <c r="F5071" s="53"/>
      <c r="G5071" s="190"/>
      <c r="H5071" s="56"/>
      <c r="I5071" s="190"/>
      <c r="J5071" s="191"/>
      <c r="K5071" s="190"/>
      <c r="L5071" s="191"/>
      <c r="M5071" s="53"/>
      <c r="N5071" s="53"/>
      <c r="O5071" s="53"/>
    </row>
    <row r="5072">
      <c r="A5072" s="53"/>
      <c r="B5072" s="243"/>
      <c r="C5072" s="53"/>
      <c r="D5072" s="244"/>
      <c r="E5072" s="53"/>
      <c r="F5072" s="53"/>
      <c r="G5072" s="190"/>
      <c r="H5072" s="56"/>
      <c r="I5072" s="190"/>
      <c r="J5072" s="191"/>
      <c r="K5072" s="190"/>
      <c r="L5072" s="191"/>
      <c r="M5072" s="53"/>
      <c r="N5072" s="53"/>
      <c r="O5072" s="53"/>
    </row>
    <row r="5073">
      <c r="A5073" s="53"/>
      <c r="B5073" s="243"/>
      <c r="C5073" s="53"/>
      <c r="D5073" s="244"/>
      <c r="E5073" s="53"/>
      <c r="F5073" s="53"/>
      <c r="G5073" s="190"/>
      <c r="H5073" s="56"/>
      <c r="I5073" s="190"/>
      <c r="J5073" s="191"/>
      <c r="K5073" s="190"/>
      <c r="L5073" s="191"/>
      <c r="M5073" s="53"/>
      <c r="N5073" s="53"/>
      <c r="O5073" s="53"/>
    </row>
    <row r="5074">
      <c r="A5074" s="53"/>
      <c r="B5074" s="243"/>
      <c r="C5074" s="53"/>
      <c r="D5074" s="244"/>
      <c r="E5074" s="53"/>
      <c r="F5074" s="53"/>
      <c r="G5074" s="190"/>
      <c r="H5074" s="56"/>
      <c r="I5074" s="190"/>
      <c r="J5074" s="191"/>
      <c r="K5074" s="190"/>
      <c r="L5074" s="191"/>
      <c r="M5074" s="53"/>
      <c r="N5074" s="53"/>
      <c r="O5074" s="53"/>
    </row>
    <row r="5075">
      <c r="A5075" s="53"/>
      <c r="B5075" s="243"/>
      <c r="C5075" s="53"/>
      <c r="D5075" s="244"/>
      <c r="E5075" s="53"/>
      <c r="F5075" s="53"/>
      <c r="G5075" s="190"/>
      <c r="H5075" s="56"/>
      <c r="I5075" s="190"/>
      <c r="J5075" s="191"/>
      <c r="K5075" s="190"/>
      <c r="L5075" s="191"/>
      <c r="M5075" s="53"/>
      <c r="N5075" s="53"/>
      <c r="O5075" s="53"/>
    </row>
    <row r="5076">
      <c r="A5076" s="53"/>
      <c r="B5076" s="243"/>
      <c r="C5076" s="53"/>
      <c r="D5076" s="244"/>
      <c r="E5076" s="53"/>
      <c r="F5076" s="53"/>
      <c r="G5076" s="190"/>
      <c r="H5076" s="56"/>
      <c r="I5076" s="190"/>
      <c r="J5076" s="191"/>
      <c r="K5076" s="190"/>
      <c r="L5076" s="191"/>
      <c r="M5076" s="53"/>
      <c r="N5076" s="53"/>
      <c r="O5076" s="53"/>
    </row>
    <row r="5077">
      <c r="A5077" s="53"/>
      <c r="B5077" s="243"/>
      <c r="C5077" s="53"/>
      <c r="D5077" s="244"/>
      <c r="E5077" s="53"/>
      <c r="F5077" s="53"/>
      <c r="G5077" s="190"/>
      <c r="H5077" s="56"/>
      <c r="I5077" s="190"/>
      <c r="J5077" s="191"/>
      <c r="K5077" s="190"/>
      <c r="L5077" s="191"/>
      <c r="M5077" s="53"/>
      <c r="N5077" s="53"/>
      <c r="O5077" s="53"/>
    </row>
    <row r="5078">
      <c r="A5078" s="53"/>
      <c r="B5078" s="243"/>
      <c r="C5078" s="53"/>
      <c r="D5078" s="244"/>
      <c r="E5078" s="53"/>
      <c r="F5078" s="53"/>
      <c r="G5078" s="190"/>
      <c r="H5078" s="56"/>
      <c r="I5078" s="190"/>
      <c r="J5078" s="191"/>
      <c r="K5078" s="190"/>
      <c r="L5078" s="191"/>
      <c r="M5078" s="53"/>
      <c r="N5078" s="53"/>
      <c r="O5078" s="53"/>
    </row>
    <row r="5079">
      <c r="A5079" s="53"/>
      <c r="B5079" s="243"/>
      <c r="C5079" s="53"/>
      <c r="D5079" s="244"/>
      <c r="E5079" s="53"/>
      <c r="F5079" s="53"/>
      <c r="G5079" s="190"/>
      <c r="H5079" s="56"/>
      <c r="I5079" s="190"/>
      <c r="J5079" s="191"/>
      <c r="K5079" s="190"/>
      <c r="L5079" s="191"/>
      <c r="M5079" s="53"/>
      <c r="N5079" s="53"/>
      <c r="O5079" s="53"/>
    </row>
    <row r="5080">
      <c r="A5080" s="53"/>
      <c r="B5080" s="243"/>
      <c r="C5080" s="53"/>
      <c r="D5080" s="244"/>
      <c r="E5080" s="53"/>
      <c r="F5080" s="53"/>
      <c r="G5080" s="190"/>
      <c r="H5080" s="56"/>
      <c r="I5080" s="190"/>
      <c r="J5080" s="191"/>
      <c r="K5080" s="190"/>
      <c r="L5080" s="191"/>
      <c r="M5080" s="53"/>
      <c r="N5080" s="53"/>
      <c r="O5080" s="53"/>
    </row>
    <row r="5081">
      <c r="A5081" s="53"/>
      <c r="B5081" s="243"/>
      <c r="C5081" s="53"/>
      <c r="D5081" s="244"/>
      <c r="E5081" s="53"/>
      <c r="F5081" s="53"/>
      <c r="G5081" s="190"/>
      <c r="H5081" s="56"/>
      <c r="I5081" s="190"/>
      <c r="J5081" s="191"/>
      <c r="K5081" s="190"/>
      <c r="L5081" s="191"/>
      <c r="M5081" s="53"/>
      <c r="N5081" s="53"/>
      <c r="O5081" s="53"/>
    </row>
    <row r="5082">
      <c r="A5082" s="53"/>
      <c r="B5082" s="243"/>
      <c r="C5082" s="53"/>
      <c r="D5082" s="244"/>
      <c r="E5082" s="53"/>
      <c r="F5082" s="53"/>
      <c r="G5082" s="190"/>
      <c r="H5082" s="56"/>
      <c r="I5082" s="190"/>
      <c r="J5082" s="191"/>
      <c r="K5082" s="190"/>
      <c r="L5082" s="191"/>
      <c r="M5082" s="53"/>
      <c r="N5082" s="53"/>
      <c r="O5082" s="53"/>
    </row>
    <row r="5083">
      <c r="A5083" s="53"/>
      <c r="B5083" s="243"/>
      <c r="C5083" s="53"/>
      <c r="D5083" s="244"/>
      <c r="E5083" s="53"/>
      <c r="F5083" s="53"/>
      <c r="G5083" s="190"/>
      <c r="H5083" s="56"/>
      <c r="I5083" s="190"/>
      <c r="J5083" s="191"/>
      <c r="K5083" s="190"/>
      <c r="L5083" s="191"/>
      <c r="M5083" s="53"/>
      <c r="N5083" s="53"/>
      <c r="O5083" s="53"/>
    </row>
    <row r="5084">
      <c r="A5084" s="53"/>
      <c r="B5084" s="243"/>
      <c r="C5084" s="53"/>
      <c r="D5084" s="244"/>
      <c r="E5084" s="53"/>
      <c r="F5084" s="53"/>
      <c r="G5084" s="190"/>
      <c r="H5084" s="56"/>
      <c r="I5084" s="190"/>
      <c r="J5084" s="191"/>
      <c r="K5084" s="190"/>
      <c r="L5084" s="191"/>
      <c r="M5084" s="53"/>
      <c r="N5084" s="53"/>
      <c r="O5084" s="53"/>
    </row>
    <row r="5085">
      <c r="A5085" s="53"/>
      <c r="B5085" s="243"/>
      <c r="C5085" s="53"/>
      <c r="D5085" s="244"/>
      <c r="E5085" s="53"/>
      <c r="F5085" s="53"/>
      <c r="G5085" s="190"/>
      <c r="H5085" s="56"/>
      <c r="I5085" s="190"/>
      <c r="J5085" s="191"/>
      <c r="K5085" s="190"/>
      <c r="L5085" s="191"/>
      <c r="M5085" s="53"/>
      <c r="N5085" s="53"/>
      <c r="O5085" s="53"/>
    </row>
    <row r="5086">
      <c r="A5086" s="53"/>
      <c r="B5086" s="243"/>
      <c r="C5086" s="53"/>
      <c r="D5086" s="244"/>
      <c r="E5086" s="53"/>
      <c r="F5086" s="53"/>
      <c r="G5086" s="190"/>
      <c r="H5086" s="56"/>
      <c r="I5086" s="190"/>
      <c r="J5086" s="191"/>
      <c r="K5086" s="190"/>
      <c r="L5086" s="191"/>
      <c r="M5086" s="53"/>
      <c r="N5086" s="53"/>
      <c r="O5086" s="53"/>
    </row>
    <row r="5087">
      <c r="A5087" s="53"/>
      <c r="B5087" s="243"/>
      <c r="C5087" s="53"/>
      <c r="D5087" s="244"/>
      <c r="E5087" s="53"/>
      <c r="F5087" s="53"/>
      <c r="G5087" s="190"/>
      <c r="H5087" s="56"/>
      <c r="I5087" s="190"/>
      <c r="J5087" s="191"/>
      <c r="K5087" s="190"/>
      <c r="L5087" s="191"/>
      <c r="M5087" s="53"/>
      <c r="N5087" s="53"/>
      <c r="O5087" s="53"/>
    </row>
    <row r="5088">
      <c r="A5088" s="53"/>
      <c r="B5088" s="243"/>
      <c r="C5088" s="53"/>
      <c r="D5088" s="244"/>
      <c r="E5088" s="53"/>
      <c r="F5088" s="53"/>
      <c r="G5088" s="190"/>
      <c r="H5088" s="56"/>
      <c r="I5088" s="190"/>
      <c r="J5088" s="191"/>
      <c r="K5088" s="190"/>
      <c r="L5088" s="191"/>
      <c r="M5088" s="53"/>
      <c r="N5088" s="53"/>
      <c r="O5088" s="53"/>
    </row>
    <row r="5089">
      <c r="A5089" s="53"/>
      <c r="B5089" s="243"/>
      <c r="C5089" s="53"/>
      <c r="D5089" s="244"/>
      <c r="E5089" s="53"/>
      <c r="F5089" s="53"/>
      <c r="G5089" s="190"/>
      <c r="H5089" s="56"/>
      <c r="I5089" s="190"/>
      <c r="J5089" s="191"/>
      <c r="K5089" s="190"/>
      <c r="L5089" s="191"/>
      <c r="M5089" s="53"/>
      <c r="N5089" s="53"/>
      <c r="O5089" s="53"/>
    </row>
    <row r="5090">
      <c r="A5090" s="53"/>
      <c r="B5090" s="243"/>
      <c r="C5090" s="53"/>
      <c r="D5090" s="244"/>
      <c r="E5090" s="53"/>
      <c r="F5090" s="53"/>
      <c r="G5090" s="190"/>
      <c r="H5090" s="56"/>
      <c r="I5090" s="190"/>
      <c r="J5090" s="191"/>
      <c r="K5090" s="190"/>
      <c r="L5090" s="191"/>
      <c r="M5090" s="53"/>
      <c r="N5090" s="53"/>
      <c r="O5090" s="53"/>
    </row>
    <row r="5091">
      <c r="A5091" s="53"/>
      <c r="B5091" s="243"/>
      <c r="C5091" s="53"/>
      <c r="D5091" s="244"/>
      <c r="E5091" s="53"/>
      <c r="F5091" s="53"/>
      <c r="G5091" s="190"/>
      <c r="H5091" s="56"/>
      <c r="I5091" s="190"/>
      <c r="J5091" s="191"/>
      <c r="K5091" s="190"/>
      <c r="L5091" s="191"/>
      <c r="M5091" s="53"/>
      <c r="N5091" s="53"/>
      <c r="O5091" s="53"/>
    </row>
    <row r="5092">
      <c r="A5092" s="53"/>
      <c r="B5092" s="243"/>
      <c r="C5092" s="53"/>
      <c r="D5092" s="244"/>
      <c r="E5092" s="53"/>
      <c r="F5092" s="53"/>
      <c r="G5092" s="190"/>
      <c r="H5092" s="56"/>
      <c r="I5092" s="190"/>
      <c r="J5092" s="191"/>
      <c r="K5092" s="190"/>
      <c r="L5092" s="191"/>
      <c r="M5092" s="53"/>
      <c r="N5092" s="53"/>
      <c r="O5092" s="53"/>
    </row>
    <row r="5093">
      <c r="A5093" s="53"/>
      <c r="B5093" s="243"/>
      <c r="C5093" s="53"/>
      <c r="D5093" s="244"/>
      <c r="E5093" s="53"/>
      <c r="F5093" s="53"/>
      <c r="G5093" s="190"/>
      <c r="H5093" s="56"/>
      <c r="I5093" s="190"/>
      <c r="J5093" s="191"/>
      <c r="K5093" s="190"/>
      <c r="L5093" s="191"/>
      <c r="M5093" s="53"/>
      <c r="N5093" s="53"/>
      <c r="O5093" s="53"/>
    </row>
    <row r="5094">
      <c r="A5094" s="53"/>
      <c r="B5094" s="243"/>
      <c r="C5094" s="53"/>
      <c r="D5094" s="244"/>
      <c r="E5094" s="53"/>
      <c r="F5094" s="53"/>
      <c r="G5094" s="190"/>
      <c r="H5094" s="56"/>
      <c r="I5094" s="190"/>
      <c r="J5094" s="191"/>
      <c r="K5094" s="190"/>
      <c r="L5094" s="191"/>
      <c r="M5094" s="53"/>
      <c r="N5094" s="53"/>
      <c r="O5094" s="53"/>
    </row>
    <row r="5095">
      <c r="A5095" s="53"/>
      <c r="B5095" s="243"/>
      <c r="C5095" s="53"/>
      <c r="D5095" s="244"/>
      <c r="E5095" s="53"/>
      <c r="F5095" s="53"/>
      <c r="G5095" s="190"/>
      <c r="H5095" s="56"/>
      <c r="I5095" s="190"/>
      <c r="J5095" s="191"/>
      <c r="K5095" s="190"/>
      <c r="L5095" s="191"/>
      <c r="M5095" s="53"/>
      <c r="N5095" s="53"/>
      <c r="O5095" s="53"/>
    </row>
    <row r="5096">
      <c r="A5096" s="53"/>
      <c r="B5096" s="243"/>
      <c r="C5096" s="53"/>
      <c r="D5096" s="244"/>
      <c r="E5096" s="53"/>
      <c r="F5096" s="53"/>
      <c r="G5096" s="190"/>
      <c r="H5096" s="56"/>
      <c r="I5096" s="190"/>
      <c r="J5096" s="191"/>
      <c r="K5096" s="190"/>
      <c r="L5096" s="191"/>
      <c r="M5096" s="53"/>
      <c r="N5096" s="53"/>
      <c r="O5096" s="53"/>
    </row>
    <row r="5097">
      <c r="A5097" s="53"/>
      <c r="B5097" s="243"/>
      <c r="C5097" s="53"/>
      <c r="D5097" s="244"/>
      <c r="E5097" s="53"/>
      <c r="F5097" s="53"/>
      <c r="G5097" s="190"/>
      <c r="H5097" s="56"/>
      <c r="I5097" s="190"/>
      <c r="J5097" s="191"/>
      <c r="K5097" s="190"/>
      <c r="L5097" s="191"/>
      <c r="M5097" s="53"/>
      <c r="N5097" s="53"/>
      <c r="O5097" s="53"/>
    </row>
    <row r="5098">
      <c r="A5098" s="53"/>
      <c r="B5098" s="243"/>
      <c r="C5098" s="53"/>
      <c r="D5098" s="244"/>
      <c r="E5098" s="53"/>
      <c r="F5098" s="53"/>
      <c r="G5098" s="190"/>
      <c r="H5098" s="56"/>
      <c r="I5098" s="190"/>
      <c r="J5098" s="191"/>
      <c r="K5098" s="190"/>
      <c r="L5098" s="191"/>
      <c r="M5098" s="53"/>
      <c r="N5098" s="53"/>
      <c r="O5098" s="53"/>
    </row>
    <row r="5099">
      <c r="A5099" s="53"/>
      <c r="B5099" s="243"/>
      <c r="C5099" s="53"/>
      <c r="D5099" s="244"/>
      <c r="E5099" s="53"/>
      <c r="F5099" s="53"/>
      <c r="G5099" s="190"/>
      <c r="H5099" s="56"/>
      <c r="I5099" s="190"/>
      <c r="J5099" s="191"/>
      <c r="K5099" s="190"/>
      <c r="L5099" s="191"/>
      <c r="M5099" s="53"/>
      <c r="N5099" s="53"/>
      <c r="O5099" s="53"/>
    </row>
    <row r="5100">
      <c r="A5100" s="53"/>
      <c r="B5100" s="243"/>
      <c r="C5100" s="53"/>
      <c r="D5100" s="244"/>
      <c r="E5100" s="53"/>
      <c r="F5100" s="53"/>
      <c r="G5100" s="190"/>
      <c r="H5100" s="56"/>
      <c r="I5100" s="190"/>
      <c r="J5100" s="191"/>
      <c r="K5100" s="190"/>
      <c r="L5100" s="191"/>
      <c r="M5100" s="53"/>
      <c r="N5100" s="53"/>
      <c r="O5100" s="53"/>
    </row>
    <row r="5101">
      <c r="A5101" s="53"/>
      <c r="B5101" s="243"/>
      <c r="C5101" s="53"/>
      <c r="D5101" s="244"/>
      <c r="E5101" s="53"/>
      <c r="F5101" s="53"/>
      <c r="G5101" s="190"/>
      <c r="H5101" s="56"/>
      <c r="I5101" s="190"/>
      <c r="J5101" s="191"/>
      <c r="K5101" s="190"/>
      <c r="L5101" s="191"/>
      <c r="M5101" s="53"/>
      <c r="N5101" s="53"/>
      <c r="O5101" s="53"/>
    </row>
    <row r="5102">
      <c r="A5102" s="53"/>
      <c r="B5102" s="243"/>
      <c r="C5102" s="53"/>
      <c r="D5102" s="244"/>
      <c r="E5102" s="53"/>
      <c r="F5102" s="53"/>
      <c r="G5102" s="190"/>
      <c r="H5102" s="56"/>
      <c r="I5102" s="190"/>
      <c r="J5102" s="191"/>
      <c r="K5102" s="190"/>
      <c r="L5102" s="191"/>
      <c r="M5102" s="53"/>
      <c r="N5102" s="53"/>
      <c r="O5102" s="53"/>
    </row>
    <row r="5103">
      <c r="A5103" s="53"/>
      <c r="B5103" s="243"/>
      <c r="C5103" s="53"/>
      <c r="D5103" s="244"/>
      <c r="E5103" s="53"/>
      <c r="F5103" s="53"/>
      <c r="G5103" s="190"/>
      <c r="H5103" s="56"/>
      <c r="I5103" s="190"/>
      <c r="J5103" s="191"/>
      <c r="K5103" s="190"/>
      <c r="L5103" s="191"/>
      <c r="M5103" s="53"/>
      <c r="N5103" s="53"/>
      <c r="O5103" s="53"/>
    </row>
    <row r="5104">
      <c r="A5104" s="53"/>
      <c r="B5104" s="243"/>
      <c r="C5104" s="53"/>
      <c r="D5104" s="244"/>
      <c r="E5104" s="53"/>
      <c r="F5104" s="53"/>
      <c r="G5104" s="190"/>
      <c r="H5104" s="56"/>
      <c r="I5104" s="190"/>
      <c r="J5104" s="191"/>
      <c r="K5104" s="190"/>
      <c r="L5104" s="191"/>
      <c r="M5104" s="53"/>
      <c r="N5104" s="53"/>
      <c r="O5104" s="53"/>
    </row>
    <row r="5105">
      <c r="A5105" s="53"/>
      <c r="B5105" s="243"/>
      <c r="C5105" s="53"/>
      <c r="D5105" s="244"/>
      <c r="E5105" s="53"/>
      <c r="F5105" s="53"/>
      <c r="G5105" s="190"/>
      <c r="H5105" s="56"/>
      <c r="I5105" s="190"/>
      <c r="J5105" s="191"/>
      <c r="K5105" s="190"/>
      <c r="L5105" s="191"/>
      <c r="M5105" s="53"/>
      <c r="N5105" s="53"/>
      <c r="O5105" s="53"/>
    </row>
    <row r="5106">
      <c r="A5106" s="53"/>
      <c r="B5106" s="243"/>
      <c r="C5106" s="53"/>
      <c r="D5106" s="244"/>
      <c r="E5106" s="53"/>
      <c r="F5106" s="53"/>
      <c r="G5106" s="190"/>
      <c r="H5106" s="56"/>
      <c r="I5106" s="190"/>
      <c r="J5106" s="191"/>
      <c r="K5106" s="190"/>
      <c r="L5106" s="191"/>
      <c r="M5106" s="53"/>
      <c r="N5106" s="53"/>
      <c r="O5106" s="53"/>
    </row>
    <row r="5107">
      <c r="A5107" s="53"/>
      <c r="B5107" s="243"/>
      <c r="C5107" s="53"/>
      <c r="D5107" s="244"/>
      <c r="E5107" s="53"/>
      <c r="F5107" s="53"/>
      <c r="G5107" s="190"/>
      <c r="H5107" s="56"/>
      <c r="I5107" s="190"/>
      <c r="J5107" s="191"/>
      <c r="K5107" s="190"/>
      <c r="L5107" s="191"/>
      <c r="M5107" s="53"/>
      <c r="N5107" s="53"/>
      <c r="O5107" s="53"/>
    </row>
    <row r="5108">
      <c r="A5108" s="53"/>
      <c r="B5108" s="243"/>
      <c r="C5108" s="53"/>
      <c r="D5108" s="244"/>
      <c r="E5108" s="53"/>
      <c r="F5108" s="53"/>
      <c r="G5108" s="190"/>
      <c r="H5108" s="56"/>
      <c r="I5108" s="190"/>
      <c r="J5108" s="191"/>
      <c r="K5108" s="190"/>
      <c r="L5108" s="191"/>
      <c r="M5108" s="53"/>
      <c r="N5108" s="53"/>
      <c r="O5108" s="53"/>
    </row>
    <row r="5109">
      <c r="A5109" s="53"/>
      <c r="B5109" s="243"/>
      <c r="C5109" s="53"/>
      <c r="D5109" s="244"/>
      <c r="E5109" s="53"/>
      <c r="F5109" s="53"/>
      <c r="G5109" s="190"/>
      <c r="H5109" s="56"/>
      <c r="I5109" s="190"/>
      <c r="J5109" s="191"/>
      <c r="K5109" s="190"/>
      <c r="L5109" s="191"/>
      <c r="M5109" s="53"/>
      <c r="N5109" s="53"/>
      <c r="O5109" s="53"/>
    </row>
    <row r="5110">
      <c r="A5110" s="53"/>
      <c r="B5110" s="243"/>
      <c r="C5110" s="53"/>
      <c r="D5110" s="244"/>
      <c r="E5110" s="53"/>
      <c r="F5110" s="53"/>
      <c r="G5110" s="190"/>
      <c r="H5110" s="56"/>
      <c r="I5110" s="190"/>
      <c r="J5110" s="191"/>
      <c r="K5110" s="190"/>
      <c r="L5110" s="191"/>
      <c r="M5110" s="53"/>
      <c r="N5110" s="53"/>
      <c r="O5110" s="53"/>
    </row>
    <row r="5111">
      <c r="A5111" s="53"/>
      <c r="B5111" s="243"/>
      <c r="C5111" s="53"/>
      <c r="D5111" s="244"/>
      <c r="E5111" s="53"/>
      <c r="F5111" s="53"/>
      <c r="G5111" s="190"/>
      <c r="H5111" s="56"/>
      <c r="I5111" s="190"/>
      <c r="J5111" s="191"/>
      <c r="K5111" s="190"/>
      <c r="L5111" s="191"/>
      <c r="M5111" s="53"/>
      <c r="N5111" s="53"/>
      <c r="O5111" s="53"/>
    </row>
    <row r="5112">
      <c r="A5112" s="53"/>
      <c r="B5112" s="243"/>
      <c r="C5112" s="53"/>
      <c r="D5112" s="244"/>
      <c r="E5112" s="53"/>
      <c r="F5112" s="53"/>
      <c r="G5112" s="190"/>
      <c r="H5112" s="56"/>
      <c r="I5112" s="190"/>
      <c r="J5112" s="191"/>
      <c r="K5112" s="190"/>
      <c r="L5112" s="191"/>
      <c r="M5112" s="53"/>
      <c r="N5112" s="53"/>
      <c r="O5112" s="53"/>
    </row>
    <row r="5113">
      <c r="A5113" s="53"/>
      <c r="B5113" s="243"/>
      <c r="C5113" s="53"/>
      <c r="D5113" s="244"/>
      <c r="E5113" s="53"/>
      <c r="F5113" s="53"/>
      <c r="G5113" s="190"/>
      <c r="H5113" s="56"/>
      <c r="I5113" s="190"/>
      <c r="J5113" s="191"/>
      <c r="K5113" s="190"/>
      <c r="L5113" s="191"/>
      <c r="M5113" s="53"/>
      <c r="N5113" s="53"/>
      <c r="O5113" s="53"/>
    </row>
    <row r="5114">
      <c r="A5114" s="53"/>
      <c r="B5114" s="243"/>
      <c r="C5114" s="53"/>
      <c r="D5114" s="244"/>
      <c r="E5114" s="53"/>
      <c r="F5114" s="53"/>
      <c r="G5114" s="190"/>
      <c r="H5114" s="56"/>
      <c r="I5114" s="190"/>
      <c r="J5114" s="191"/>
      <c r="K5114" s="190"/>
      <c r="L5114" s="191"/>
      <c r="M5114" s="53"/>
      <c r="N5114" s="53"/>
      <c r="O5114" s="53"/>
    </row>
    <row r="5115">
      <c r="A5115" s="53"/>
      <c r="B5115" s="243"/>
      <c r="C5115" s="53"/>
      <c r="D5115" s="244"/>
      <c r="E5115" s="53"/>
      <c r="F5115" s="53"/>
      <c r="G5115" s="190"/>
      <c r="H5115" s="56"/>
      <c r="I5115" s="190"/>
      <c r="J5115" s="191"/>
      <c r="K5115" s="190"/>
      <c r="L5115" s="191"/>
      <c r="M5115" s="53"/>
      <c r="N5115" s="53"/>
      <c r="O5115" s="53"/>
    </row>
    <row r="5116">
      <c r="A5116" s="53"/>
      <c r="B5116" s="243"/>
      <c r="C5116" s="53"/>
      <c r="D5116" s="244"/>
      <c r="E5116" s="53"/>
      <c r="F5116" s="53"/>
      <c r="G5116" s="190"/>
      <c r="H5116" s="56"/>
      <c r="I5116" s="190"/>
      <c r="J5116" s="191"/>
      <c r="K5116" s="190"/>
      <c r="L5116" s="191"/>
      <c r="M5116" s="53"/>
      <c r="N5116" s="53"/>
      <c r="O5116" s="53"/>
    </row>
    <row r="5117">
      <c r="A5117" s="53"/>
      <c r="B5117" s="243"/>
      <c r="C5117" s="53"/>
      <c r="D5117" s="244"/>
      <c r="E5117" s="53"/>
      <c r="F5117" s="53"/>
      <c r="G5117" s="190"/>
      <c r="H5117" s="56"/>
      <c r="I5117" s="190"/>
      <c r="J5117" s="191"/>
      <c r="K5117" s="190"/>
      <c r="L5117" s="191"/>
      <c r="M5117" s="53"/>
      <c r="N5117" s="53"/>
      <c r="O5117" s="53"/>
    </row>
    <row r="5118">
      <c r="A5118" s="53"/>
      <c r="B5118" s="243"/>
      <c r="C5118" s="53"/>
      <c r="D5118" s="244"/>
      <c r="E5118" s="53"/>
      <c r="F5118" s="53"/>
      <c r="G5118" s="190"/>
      <c r="H5118" s="56"/>
      <c r="I5118" s="190"/>
      <c r="J5118" s="191"/>
      <c r="K5118" s="190"/>
      <c r="L5118" s="191"/>
      <c r="M5118" s="53"/>
      <c r="N5118" s="53"/>
      <c r="O5118" s="53"/>
    </row>
    <row r="5119">
      <c r="A5119" s="53"/>
      <c r="B5119" s="243"/>
      <c r="C5119" s="53"/>
      <c r="D5119" s="244"/>
      <c r="E5119" s="53"/>
      <c r="F5119" s="53"/>
      <c r="G5119" s="190"/>
      <c r="H5119" s="56"/>
      <c r="I5119" s="190"/>
      <c r="J5119" s="191"/>
      <c r="K5119" s="190"/>
      <c r="L5119" s="191"/>
      <c r="M5119" s="53"/>
      <c r="N5119" s="53"/>
      <c r="O5119" s="53"/>
    </row>
    <row r="5120">
      <c r="A5120" s="53"/>
      <c r="B5120" s="243"/>
      <c r="C5120" s="53"/>
      <c r="D5120" s="244"/>
      <c r="E5120" s="53"/>
      <c r="F5120" s="53"/>
      <c r="G5120" s="190"/>
      <c r="H5120" s="56"/>
      <c r="I5120" s="190"/>
      <c r="J5120" s="191"/>
      <c r="K5120" s="190"/>
      <c r="L5120" s="191"/>
      <c r="M5120" s="53"/>
      <c r="N5120" s="53"/>
      <c r="O5120" s="53"/>
    </row>
    <row r="5121">
      <c r="A5121" s="53"/>
      <c r="B5121" s="243"/>
      <c r="C5121" s="53"/>
      <c r="D5121" s="244"/>
      <c r="E5121" s="53"/>
      <c r="F5121" s="53"/>
      <c r="G5121" s="190"/>
      <c r="H5121" s="56"/>
      <c r="I5121" s="190"/>
      <c r="J5121" s="191"/>
      <c r="K5121" s="190"/>
      <c r="L5121" s="191"/>
      <c r="M5121" s="53"/>
      <c r="N5121" s="53"/>
      <c r="O5121" s="53"/>
    </row>
    <row r="5122">
      <c r="A5122" s="53"/>
      <c r="B5122" s="243"/>
      <c r="C5122" s="53"/>
      <c r="D5122" s="244"/>
      <c r="E5122" s="53"/>
      <c r="F5122" s="53"/>
      <c r="G5122" s="190"/>
      <c r="H5122" s="56"/>
      <c r="I5122" s="190"/>
      <c r="J5122" s="191"/>
      <c r="K5122" s="190"/>
      <c r="L5122" s="191"/>
      <c r="M5122" s="53"/>
      <c r="N5122" s="53"/>
      <c r="O5122" s="53"/>
    </row>
    <row r="5123">
      <c r="A5123" s="53"/>
      <c r="B5123" s="243"/>
      <c r="C5123" s="53"/>
      <c r="D5123" s="244"/>
      <c r="E5123" s="53"/>
      <c r="F5123" s="53"/>
      <c r="G5123" s="190"/>
      <c r="H5123" s="56"/>
      <c r="I5123" s="190"/>
      <c r="J5123" s="191"/>
      <c r="K5123" s="190"/>
      <c r="L5123" s="191"/>
      <c r="M5123" s="53"/>
      <c r="N5123" s="53"/>
      <c r="O5123" s="53"/>
    </row>
    <row r="5124">
      <c r="A5124" s="53"/>
      <c r="B5124" s="243"/>
      <c r="C5124" s="53"/>
      <c r="D5124" s="244"/>
      <c r="E5124" s="53"/>
      <c r="F5124" s="53"/>
      <c r="G5124" s="190"/>
      <c r="H5124" s="56"/>
      <c r="I5124" s="190"/>
      <c r="J5124" s="191"/>
      <c r="K5124" s="190"/>
      <c r="L5124" s="191"/>
      <c r="M5124" s="53"/>
      <c r="N5124" s="53"/>
      <c r="O5124" s="53"/>
    </row>
    <row r="5125">
      <c r="A5125" s="53"/>
      <c r="B5125" s="243"/>
      <c r="C5125" s="53"/>
      <c r="D5125" s="244"/>
      <c r="E5125" s="53"/>
      <c r="F5125" s="53"/>
      <c r="G5125" s="190"/>
      <c r="H5125" s="56"/>
      <c r="I5125" s="190"/>
      <c r="J5125" s="191"/>
      <c r="K5125" s="190"/>
      <c r="L5125" s="191"/>
      <c r="M5125" s="53"/>
      <c r="N5125" s="53"/>
      <c r="O5125" s="53"/>
    </row>
    <row r="5126">
      <c r="A5126" s="53"/>
      <c r="B5126" s="243"/>
      <c r="C5126" s="53"/>
      <c r="D5126" s="244"/>
      <c r="E5126" s="53"/>
      <c r="F5126" s="53"/>
      <c r="G5126" s="190"/>
      <c r="H5126" s="56"/>
      <c r="I5126" s="190"/>
      <c r="J5126" s="191"/>
      <c r="K5126" s="190"/>
      <c r="L5126" s="191"/>
      <c r="M5126" s="53"/>
      <c r="N5126" s="53"/>
      <c r="O5126" s="53"/>
    </row>
    <row r="5127">
      <c r="A5127" s="53"/>
      <c r="B5127" s="243"/>
      <c r="C5127" s="53"/>
      <c r="D5127" s="244"/>
      <c r="E5127" s="53"/>
      <c r="F5127" s="53"/>
      <c r="G5127" s="190"/>
      <c r="H5127" s="56"/>
      <c r="I5127" s="190"/>
      <c r="J5127" s="191"/>
      <c r="K5127" s="190"/>
      <c r="L5127" s="191"/>
      <c r="M5127" s="53"/>
      <c r="N5127" s="53"/>
      <c r="O5127" s="53"/>
    </row>
    <row r="5128">
      <c r="A5128" s="53"/>
      <c r="B5128" s="243"/>
      <c r="C5128" s="53"/>
      <c r="D5128" s="244"/>
      <c r="E5128" s="53"/>
      <c r="F5128" s="53"/>
      <c r="G5128" s="190"/>
      <c r="H5128" s="56"/>
      <c r="I5128" s="190"/>
      <c r="J5128" s="191"/>
      <c r="K5128" s="190"/>
      <c r="L5128" s="191"/>
      <c r="M5128" s="53"/>
      <c r="N5128" s="53"/>
      <c r="O5128" s="53"/>
    </row>
    <row r="5129">
      <c r="A5129" s="53"/>
      <c r="B5129" s="243"/>
      <c r="C5129" s="53"/>
      <c r="D5129" s="244"/>
      <c r="E5129" s="53"/>
      <c r="F5129" s="53"/>
      <c r="G5129" s="190"/>
      <c r="H5129" s="56"/>
      <c r="I5129" s="190"/>
      <c r="J5129" s="191"/>
      <c r="K5129" s="190"/>
      <c r="L5129" s="191"/>
      <c r="M5129" s="53"/>
      <c r="N5129" s="53"/>
      <c r="O5129" s="53"/>
    </row>
    <row r="5130">
      <c r="A5130" s="53"/>
      <c r="B5130" s="243"/>
      <c r="C5130" s="53"/>
      <c r="D5130" s="244"/>
      <c r="E5130" s="53"/>
      <c r="F5130" s="53"/>
      <c r="G5130" s="190"/>
      <c r="H5130" s="56"/>
      <c r="I5130" s="190"/>
      <c r="J5130" s="191"/>
      <c r="K5130" s="190"/>
      <c r="L5130" s="191"/>
      <c r="M5130" s="53"/>
      <c r="N5130" s="53"/>
      <c r="O5130" s="53"/>
    </row>
    <row r="5131">
      <c r="A5131" s="53"/>
      <c r="B5131" s="243"/>
      <c r="C5131" s="53"/>
      <c r="D5131" s="244"/>
      <c r="E5131" s="53"/>
      <c r="F5131" s="53"/>
      <c r="G5131" s="190"/>
      <c r="H5131" s="56"/>
      <c r="I5131" s="190"/>
      <c r="J5131" s="191"/>
      <c r="K5131" s="190"/>
      <c r="L5131" s="191"/>
      <c r="M5131" s="53"/>
      <c r="N5131" s="53"/>
      <c r="O5131" s="53"/>
    </row>
    <row r="5132">
      <c r="A5132" s="53"/>
      <c r="B5132" s="243"/>
      <c r="C5132" s="53"/>
      <c r="D5132" s="244"/>
      <c r="E5132" s="53"/>
      <c r="F5132" s="53"/>
      <c r="G5132" s="190"/>
      <c r="H5132" s="56"/>
      <c r="I5132" s="190"/>
      <c r="J5132" s="191"/>
      <c r="K5132" s="190"/>
      <c r="L5132" s="191"/>
      <c r="M5132" s="53"/>
      <c r="N5132" s="53"/>
      <c r="O5132" s="53"/>
    </row>
    <row r="5133">
      <c r="A5133" s="53"/>
      <c r="B5133" s="243"/>
      <c r="C5133" s="53"/>
      <c r="D5133" s="244"/>
      <c r="E5133" s="53"/>
      <c r="F5133" s="53"/>
      <c r="G5133" s="190"/>
      <c r="H5133" s="56"/>
      <c r="I5133" s="190"/>
      <c r="J5133" s="191"/>
      <c r="K5133" s="190"/>
      <c r="L5133" s="191"/>
      <c r="M5133" s="53"/>
      <c r="N5133" s="53"/>
      <c r="O5133" s="53"/>
    </row>
    <row r="5134">
      <c r="A5134" s="53"/>
      <c r="B5134" s="243"/>
      <c r="C5134" s="53"/>
      <c r="D5134" s="244"/>
      <c r="E5134" s="53"/>
      <c r="F5134" s="53"/>
      <c r="G5134" s="190"/>
      <c r="H5134" s="56"/>
      <c r="I5134" s="190"/>
      <c r="J5134" s="191"/>
      <c r="K5134" s="190"/>
      <c r="L5134" s="191"/>
      <c r="M5134" s="53"/>
      <c r="N5134" s="53"/>
      <c r="O5134" s="53"/>
    </row>
    <row r="5135">
      <c r="A5135" s="53"/>
      <c r="B5135" s="243"/>
      <c r="C5135" s="53"/>
      <c r="D5135" s="244"/>
      <c r="E5135" s="53"/>
      <c r="F5135" s="53"/>
      <c r="G5135" s="190"/>
      <c r="H5135" s="56"/>
      <c r="I5135" s="190"/>
      <c r="J5135" s="191"/>
      <c r="K5135" s="190"/>
      <c r="L5135" s="191"/>
      <c r="M5135" s="53"/>
      <c r="N5135" s="53"/>
      <c r="O5135" s="53"/>
    </row>
    <row r="5136">
      <c r="A5136" s="53"/>
      <c r="B5136" s="243"/>
      <c r="C5136" s="53"/>
      <c r="D5136" s="244"/>
      <c r="E5136" s="53"/>
      <c r="F5136" s="53"/>
      <c r="G5136" s="190"/>
      <c r="H5136" s="56"/>
      <c r="I5136" s="190"/>
      <c r="J5136" s="191"/>
      <c r="K5136" s="190"/>
      <c r="L5136" s="191"/>
      <c r="M5136" s="53"/>
      <c r="N5136" s="53"/>
      <c r="O5136" s="53"/>
    </row>
    <row r="5137">
      <c r="A5137" s="53"/>
      <c r="B5137" s="243"/>
      <c r="C5137" s="53"/>
      <c r="D5137" s="244"/>
      <c r="E5137" s="53"/>
      <c r="F5137" s="53"/>
      <c r="G5137" s="190"/>
      <c r="H5137" s="56"/>
      <c r="I5137" s="190"/>
      <c r="J5137" s="191"/>
      <c r="K5137" s="190"/>
      <c r="L5137" s="191"/>
      <c r="M5137" s="53"/>
      <c r="N5137" s="53"/>
      <c r="O5137" s="53"/>
    </row>
    <row r="5138">
      <c r="A5138" s="53"/>
      <c r="B5138" s="243"/>
      <c r="C5138" s="53"/>
      <c r="D5138" s="244"/>
      <c r="E5138" s="53"/>
      <c r="F5138" s="53"/>
      <c r="G5138" s="190"/>
      <c r="H5138" s="56"/>
      <c r="I5138" s="190"/>
      <c r="J5138" s="191"/>
      <c r="K5138" s="190"/>
      <c r="L5138" s="191"/>
      <c r="M5138" s="53"/>
      <c r="N5138" s="53"/>
      <c r="O5138" s="53"/>
    </row>
    <row r="5139">
      <c r="A5139" s="53"/>
      <c r="B5139" s="243"/>
      <c r="C5139" s="53"/>
      <c r="D5139" s="244"/>
      <c r="E5139" s="53"/>
      <c r="F5139" s="53"/>
      <c r="G5139" s="190"/>
      <c r="H5139" s="56"/>
      <c r="I5139" s="190"/>
      <c r="J5139" s="191"/>
      <c r="K5139" s="190"/>
      <c r="L5139" s="191"/>
      <c r="M5139" s="53"/>
      <c r="N5139" s="53"/>
      <c r="O5139" s="53"/>
    </row>
    <row r="5140">
      <c r="A5140" s="53"/>
      <c r="B5140" s="243"/>
      <c r="C5140" s="53"/>
      <c r="D5140" s="244"/>
      <c r="E5140" s="53"/>
      <c r="F5140" s="53"/>
      <c r="G5140" s="190"/>
      <c r="H5140" s="56"/>
      <c r="I5140" s="190"/>
      <c r="J5140" s="191"/>
      <c r="K5140" s="190"/>
      <c r="L5140" s="191"/>
      <c r="M5140" s="53"/>
      <c r="N5140" s="53"/>
      <c r="O5140" s="53"/>
    </row>
    <row r="5141">
      <c r="A5141" s="53"/>
      <c r="B5141" s="243"/>
      <c r="C5141" s="53"/>
      <c r="D5141" s="244"/>
      <c r="E5141" s="53"/>
      <c r="F5141" s="53"/>
      <c r="G5141" s="190"/>
      <c r="H5141" s="56"/>
      <c r="I5141" s="190"/>
      <c r="J5141" s="191"/>
      <c r="K5141" s="190"/>
      <c r="L5141" s="191"/>
      <c r="M5141" s="53"/>
      <c r="N5141" s="53"/>
      <c r="O5141" s="53"/>
    </row>
    <row r="5142">
      <c r="A5142" s="53"/>
      <c r="B5142" s="243"/>
      <c r="C5142" s="53"/>
      <c r="D5142" s="244"/>
      <c r="E5142" s="53"/>
      <c r="F5142" s="53"/>
      <c r="G5142" s="190"/>
      <c r="H5142" s="56"/>
      <c r="I5142" s="190"/>
      <c r="J5142" s="191"/>
      <c r="K5142" s="190"/>
      <c r="L5142" s="191"/>
      <c r="M5142" s="53"/>
      <c r="N5142" s="53"/>
      <c r="O5142" s="53"/>
    </row>
    <row r="5143">
      <c r="A5143" s="53"/>
      <c r="B5143" s="243"/>
      <c r="C5143" s="53"/>
      <c r="D5143" s="244"/>
      <c r="E5143" s="53"/>
      <c r="F5143" s="53"/>
      <c r="G5143" s="190"/>
      <c r="H5143" s="56"/>
      <c r="I5143" s="190"/>
      <c r="J5143" s="191"/>
      <c r="K5143" s="190"/>
      <c r="L5143" s="191"/>
      <c r="M5143" s="53"/>
      <c r="N5143" s="53"/>
      <c r="O5143" s="53"/>
    </row>
    <row r="5144">
      <c r="A5144" s="53"/>
      <c r="B5144" s="243"/>
      <c r="C5144" s="53"/>
      <c r="D5144" s="244"/>
      <c r="E5144" s="53"/>
      <c r="F5144" s="53"/>
      <c r="G5144" s="190"/>
      <c r="H5144" s="56"/>
      <c r="I5144" s="190"/>
      <c r="J5144" s="191"/>
      <c r="K5144" s="190"/>
      <c r="L5144" s="191"/>
      <c r="M5144" s="53"/>
      <c r="N5144" s="53"/>
      <c r="O5144" s="53"/>
    </row>
    <row r="5145">
      <c r="A5145" s="53"/>
      <c r="B5145" s="243"/>
      <c r="C5145" s="53"/>
      <c r="D5145" s="244"/>
      <c r="E5145" s="53"/>
      <c r="F5145" s="53"/>
      <c r="G5145" s="190"/>
      <c r="H5145" s="56"/>
      <c r="I5145" s="190"/>
      <c r="J5145" s="191"/>
      <c r="K5145" s="190"/>
      <c r="L5145" s="191"/>
      <c r="M5145" s="53"/>
      <c r="N5145" s="53"/>
      <c r="O5145" s="53"/>
    </row>
    <row r="5146">
      <c r="A5146" s="53"/>
      <c r="B5146" s="243"/>
      <c r="C5146" s="53"/>
      <c r="D5146" s="244"/>
      <c r="E5146" s="53"/>
      <c r="F5146" s="53"/>
      <c r="G5146" s="190"/>
      <c r="H5146" s="56"/>
      <c r="I5146" s="190"/>
      <c r="J5146" s="191"/>
      <c r="K5146" s="190"/>
      <c r="L5146" s="191"/>
      <c r="M5146" s="53"/>
      <c r="N5146" s="53"/>
      <c r="O5146" s="53"/>
    </row>
    <row r="5147">
      <c r="A5147" s="53"/>
      <c r="B5147" s="243"/>
      <c r="C5147" s="53"/>
      <c r="D5147" s="244"/>
      <c r="E5147" s="53"/>
      <c r="F5147" s="53"/>
      <c r="G5147" s="190"/>
      <c r="H5147" s="56"/>
      <c r="I5147" s="190"/>
      <c r="J5147" s="191"/>
      <c r="K5147" s="190"/>
      <c r="L5147" s="191"/>
      <c r="M5147" s="53"/>
      <c r="N5147" s="53"/>
      <c r="O5147" s="53"/>
    </row>
    <row r="5148">
      <c r="A5148" s="53"/>
      <c r="B5148" s="243"/>
      <c r="C5148" s="53"/>
      <c r="D5148" s="244"/>
      <c r="E5148" s="53"/>
      <c r="F5148" s="53"/>
      <c r="G5148" s="190"/>
      <c r="H5148" s="56"/>
      <c r="I5148" s="190"/>
      <c r="J5148" s="191"/>
      <c r="K5148" s="190"/>
      <c r="L5148" s="191"/>
      <c r="M5148" s="53"/>
      <c r="N5148" s="53"/>
      <c r="O5148" s="53"/>
    </row>
    <row r="5149">
      <c r="A5149" s="53"/>
      <c r="B5149" s="243"/>
      <c r="C5149" s="53"/>
      <c r="D5149" s="244"/>
      <c r="E5149" s="53"/>
      <c r="F5149" s="53"/>
      <c r="G5149" s="190"/>
      <c r="H5149" s="56"/>
      <c r="I5149" s="190"/>
      <c r="J5149" s="191"/>
      <c r="K5149" s="190"/>
      <c r="L5149" s="191"/>
      <c r="M5149" s="53"/>
      <c r="N5149" s="53"/>
      <c r="O5149" s="53"/>
    </row>
    <row r="5150">
      <c r="A5150" s="53"/>
      <c r="B5150" s="243"/>
      <c r="C5150" s="53"/>
      <c r="D5150" s="244"/>
      <c r="E5150" s="53"/>
      <c r="F5150" s="53"/>
      <c r="G5150" s="190"/>
      <c r="H5150" s="56"/>
      <c r="I5150" s="190"/>
      <c r="J5150" s="191"/>
      <c r="K5150" s="190"/>
      <c r="L5150" s="191"/>
      <c r="M5150" s="53"/>
      <c r="N5150" s="53"/>
      <c r="O5150" s="53"/>
    </row>
    <row r="5151">
      <c r="A5151" s="53"/>
      <c r="B5151" s="243"/>
      <c r="C5151" s="53"/>
      <c r="D5151" s="244"/>
      <c r="E5151" s="53"/>
      <c r="F5151" s="53"/>
      <c r="G5151" s="190"/>
      <c r="H5151" s="56"/>
      <c r="I5151" s="190"/>
      <c r="J5151" s="191"/>
      <c r="K5151" s="190"/>
      <c r="L5151" s="191"/>
      <c r="M5151" s="53"/>
      <c r="N5151" s="53"/>
      <c r="O5151" s="53"/>
    </row>
    <row r="5152">
      <c r="A5152" s="53"/>
      <c r="B5152" s="243"/>
      <c r="C5152" s="53"/>
      <c r="D5152" s="244"/>
      <c r="E5152" s="53"/>
      <c r="F5152" s="53"/>
      <c r="G5152" s="190"/>
      <c r="H5152" s="56"/>
      <c r="I5152" s="190"/>
      <c r="J5152" s="191"/>
      <c r="K5152" s="190"/>
      <c r="L5152" s="191"/>
      <c r="M5152" s="53"/>
      <c r="N5152" s="53"/>
      <c r="O5152" s="53"/>
    </row>
    <row r="5153">
      <c r="A5153" s="53"/>
      <c r="B5153" s="243"/>
      <c r="C5153" s="53"/>
      <c r="D5153" s="244"/>
      <c r="E5153" s="53"/>
      <c r="F5153" s="53"/>
      <c r="G5153" s="190"/>
      <c r="H5153" s="56"/>
      <c r="I5153" s="190"/>
      <c r="J5153" s="191"/>
      <c r="K5153" s="190"/>
      <c r="L5153" s="191"/>
      <c r="M5153" s="53"/>
      <c r="N5153" s="53"/>
      <c r="O5153" s="53"/>
    </row>
    <row r="5154">
      <c r="A5154" s="53"/>
      <c r="B5154" s="243"/>
      <c r="C5154" s="53"/>
      <c r="D5154" s="244"/>
      <c r="E5154" s="53"/>
      <c r="F5154" s="53"/>
      <c r="G5154" s="190"/>
      <c r="H5154" s="56"/>
      <c r="I5154" s="190"/>
      <c r="J5154" s="191"/>
      <c r="K5154" s="190"/>
      <c r="L5154" s="191"/>
      <c r="M5154" s="53"/>
      <c r="N5154" s="53"/>
      <c r="O5154" s="53"/>
    </row>
    <row r="5155">
      <c r="A5155" s="53"/>
      <c r="B5155" s="243"/>
      <c r="C5155" s="53"/>
      <c r="D5155" s="244"/>
      <c r="E5155" s="53"/>
      <c r="F5155" s="53"/>
      <c r="G5155" s="190"/>
      <c r="H5155" s="56"/>
      <c r="I5155" s="190"/>
      <c r="J5155" s="191"/>
      <c r="K5155" s="190"/>
      <c r="L5155" s="191"/>
      <c r="M5155" s="53"/>
      <c r="N5155" s="53"/>
      <c r="O5155" s="53"/>
    </row>
    <row r="5156">
      <c r="A5156" s="53"/>
      <c r="B5156" s="243"/>
      <c r="C5156" s="53"/>
      <c r="D5156" s="244"/>
      <c r="E5156" s="53"/>
      <c r="F5156" s="53"/>
      <c r="G5156" s="190"/>
      <c r="H5156" s="56"/>
      <c r="I5156" s="190"/>
      <c r="J5156" s="191"/>
      <c r="K5156" s="190"/>
      <c r="L5156" s="191"/>
      <c r="M5156" s="53"/>
      <c r="N5156" s="53"/>
      <c r="O5156" s="53"/>
    </row>
    <row r="5157">
      <c r="A5157" s="53"/>
      <c r="B5157" s="243"/>
      <c r="C5157" s="53"/>
      <c r="D5157" s="244"/>
      <c r="E5157" s="53"/>
      <c r="F5157" s="53"/>
      <c r="G5157" s="190"/>
      <c r="H5157" s="56"/>
      <c r="I5157" s="190"/>
      <c r="J5157" s="191"/>
      <c r="K5157" s="190"/>
      <c r="L5157" s="191"/>
      <c r="M5157" s="53"/>
      <c r="N5157" s="53"/>
      <c r="O5157" s="53"/>
    </row>
    <row r="5158">
      <c r="A5158" s="53"/>
      <c r="B5158" s="243"/>
      <c r="C5158" s="53"/>
      <c r="D5158" s="244"/>
      <c r="E5158" s="53"/>
      <c r="F5158" s="53"/>
      <c r="G5158" s="190"/>
      <c r="H5158" s="56"/>
      <c r="I5158" s="190"/>
      <c r="J5158" s="191"/>
      <c r="K5158" s="190"/>
      <c r="L5158" s="191"/>
      <c r="M5158" s="53"/>
      <c r="N5158" s="53"/>
      <c r="O5158" s="53"/>
    </row>
    <row r="5159">
      <c r="A5159" s="53"/>
      <c r="B5159" s="243"/>
      <c r="C5159" s="53"/>
      <c r="D5159" s="244"/>
      <c r="E5159" s="53"/>
      <c r="F5159" s="53"/>
      <c r="G5159" s="190"/>
      <c r="H5159" s="56"/>
      <c r="I5159" s="190"/>
      <c r="J5159" s="191"/>
      <c r="K5159" s="190"/>
      <c r="L5159" s="191"/>
      <c r="M5159" s="53"/>
      <c r="N5159" s="53"/>
      <c r="O5159" s="53"/>
    </row>
    <row r="5160">
      <c r="A5160" s="53"/>
      <c r="B5160" s="243"/>
      <c r="C5160" s="53"/>
      <c r="D5160" s="244"/>
      <c r="E5160" s="53"/>
      <c r="F5160" s="53"/>
      <c r="G5160" s="190"/>
      <c r="H5160" s="56"/>
      <c r="I5160" s="190"/>
      <c r="J5160" s="191"/>
      <c r="K5160" s="190"/>
      <c r="L5160" s="191"/>
      <c r="M5160" s="53"/>
      <c r="N5160" s="53"/>
      <c r="O5160" s="53"/>
    </row>
    <row r="5161">
      <c r="A5161" s="53"/>
      <c r="B5161" s="243"/>
      <c r="C5161" s="53"/>
      <c r="D5161" s="244"/>
      <c r="E5161" s="53"/>
      <c r="F5161" s="53"/>
      <c r="G5161" s="190"/>
      <c r="H5161" s="56"/>
      <c r="I5161" s="190"/>
      <c r="J5161" s="191"/>
      <c r="K5161" s="190"/>
      <c r="L5161" s="191"/>
      <c r="M5161" s="53"/>
      <c r="N5161" s="53"/>
      <c r="O5161" s="53"/>
    </row>
    <row r="5162">
      <c r="A5162" s="53"/>
      <c r="B5162" s="243"/>
      <c r="C5162" s="53"/>
      <c r="D5162" s="244"/>
      <c r="E5162" s="53"/>
      <c r="F5162" s="53"/>
      <c r="G5162" s="190"/>
      <c r="H5162" s="56"/>
      <c r="I5162" s="190"/>
      <c r="J5162" s="191"/>
      <c r="K5162" s="190"/>
      <c r="L5162" s="191"/>
      <c r="M5162" s="53"/>
      <c r="N5162" s="53"/>
      <c r="O5162" s="53"/>
    </row>
    <row r="5163">
      <c r="A5163" s="53"/>
      <c r="B5163" s="243"/>
      <c r="C5163" s="53"/>
      <c r="D5163" s="244"/>
      <c r="E5163" s="53"/>
      <c r="F5163" s="53"/>
      <c r="G5163" s="190"/>
      <c r="H5163" s="56"/>
      <c r="I5163" s="190"/>
      <c r="J5163" s="191"/>
      <c r="K5163" s="190"/>
      <c r="L5163" s="191"/>
      <c r="M5163" s="53"/>
      <c r="N5163" s="53"/>
      <c r="O5163" s="53"/>
    </row>
    <row r="5164">
      <c r="A5164" s="53"/>
      <c r="B5164" s="243"/>
      <c r="C5164" s="53"/>
      <c r="D5164" s="244"/>
      <c r="E5164" s="53"/>
      <c r="F5164" s="53"/>
      <c r="G5164" s="190"/>
      <c r="H5164" s="56"/>
      <c r="I5164" s="190"/>
      <c r="J5164" s="191"/>
      <c r="K5164" s="190"/>
      <c r="L5164" s="191"/>
      <c r="M5164" s="53"/>
      <c r="N5164" s="53"/>
      <c r="O5164" s="53"/>
    </row>
    <row r="5165">
      <c r="A5165" s="53"/>
      <c r="B5165" s="243"/>
      <c r="C5165" s="53"/>
      <c r="D5165" s="244"/>
      <c r="E5165" s="53"/>
      <c r="F5165" s="53"/>
      <c r="G5165" s="190"/>
      <c r="H5165" s="56"/>
      <c r="I5165" s="190"/>
      <c r="J5165" s="191"/>
      <c r="K5165" s="190"/>
      <c r="L5165" s="191"/>
      <c r="M5165" s="53"/>
      <c r="N5165" s="53"/>
      <c r="O5165" s="53"/>
    </row>
    <row r="5166">
      <c r="A5166" s="53"/>
      <c r="B5166" s="243"/>
      <c r="C5166" s="53"/>
      <c r="D5166" s="244"/>
      <c r="E5166" s="53"/>
      <c r="F5166" s="53"/>
      <c r="G5166" s="190"/>
      <c r="H5166" s="56"/>
      <c r="I5166" s="190"/>
      <c r="J5166" s="191"/>
      <c r="K5166" s="190"/>
      <c r="L5166" s="191"/>
      <c r="M5166" s="53"/>
      <c r="N5166" s="53"/>
      <c r="O5166" s="53"/>
    </row>
    <row r="5167">
      <c r="A5167" s="53"/>
      <c r="B5167" s="243"/>
      <c r="C5167" s="53"/>
      <c r="D5167" s="244"/>
      <c r="E5167" s="53"/>
      <c r="F5167" s="53"/>
      <c r="G5167" s="190"/>
      <c r="H5167" s="56"/>
      <c r="I5167" s="190"/>
      <c r="J5167" s="191"/>
      <c r="K5167" s="190"/>
      <c r="L5167" s="191"/>
      <c r="M5167" s="53"/>
      <c r="N5167" s="53"/>
      <c r="O5167" s="53"/>
    </row>
    <row r="5168">
      <c r="A5168" s="53"/>
      <c r="B5168" s="243"/>
      <c r="C5168" s="53"/>
      <c r="D5168" s="244"/>
      <c r="E5168" s="53"/>
      <c r="F5168" s="53"/>
      <c r="G5168" s="190"/>
      <c r="H5168" s="56"/>
      <c r="I5168" s="190"/>
      <c r="J5168" s="191"/>
      <c r="K5168" s="190"/>
      <c r="L5168" s="191"/>
      <c r="M5168" s="53"/>
      <c r="N5168" s="53"/>
      <c r="O5168" s="53"/>
    </row>
    <row r="5169">
      <c r="A5169" s="53"/>
      <c r="B5169" s="243"/>
      <c r="C5169" s="53"/>
      <c r="D5169" s="244"/>
      <c r="E5169" s="53"/>
      <c r="F5169" s="53"/>
      <c r="G5169" s="190"/>
      <c r="H5169" s="56"/>
      <c r="I5169" s="190"/>
      <c r="J5169" s="191"/>
      <c r="K5169" s="190"/>
      <c r="L5169" s="191"/>
      <c r="M5169" s="53"/>
      <c r="N5169" s="53"/>
      <c r="O5169" s="53"/>
    </row>
    <row r="5170">
      <c r="A5170" s="53"/>
      <c r="B5170" s="243"/>
      <c r="C5170" s="53"/>
      <c r="D5170" s="244"/>
      <c r="E5170" s="53"/>
      <c r="F5170" s="53"/>
      <c r="G5170" s="190"/>
      <c r="H5170" s="56"/>
      <c r="I5170" s="190"/>
      <c r="J5170" s="191"/>
      <c r="K5170" s="190"/>
      <c r="L5170" s="191"/>
      <c r="M5170" s="53"/>
      <c r="N5170" s="53"/>
      <c r="O5170" s="53"/>
    </row>
    <row r="5171">
      <c r="A5171" s="53"/>
      <c r="B5171" s="243"/>
      <c r="C5171" s="53"/>
      <c r="D5171" s="244"/>
      <c r="E5171" s="53"/>
      <c r="F5171" s="53"/>
      <c r="G5171" s="190"/>
      <c r="H5171" s="56"/>
      <c r="I5171" s="190"/>
      <c r="J5171" s="191"/>
      <c r="K5171" s="190"/>
      <c r="L5171" s="191"/>
      <c r="M5171" s="53"/>
      <c r="N5171" s="53"/>
      <c r="O5171" s="53"/>
    </row>
    <row r="5172">
      <c r="A5172" s="53"/>
      <c r="B5172" s="243"/>
      <c r="C5172" s="53"/>
      <c r="D5172" s="244"/>
      <c r="E5172" s="53"/>
      <c r="F5172" s="53"/>
      <c r="G5172" s="190"/>
      <c r="H5172" s="56"/>
      <c r="I5172" s="190"/>
      <c r="J5172" s="191"/>
      <c r="K5172" s="190"/>
      <c r="L5172" s="191"/>
      <c r="M5172" s="53"/>
      <c r="N5172" s="53"/>
      <c r="O5172" s="53"/>
    </row>
    <row r="5173">
      <c r="A5173" s="53"/>
      <c r="B5173" s="243"/>
      <c r="C5173" s="53"/>
      <c r="D5173" s="244"/>
      <c r="E5173" s="53"/>
      <c r="F5173" s="53"/>
      <c r="G5173" s="190"/>
      <c r="H5173" s="56"/>
      <c r="I5173" s="190"/>
      <c r="J5173" s="191"/>
      <c r="K5173" s="190"/>
      <c r="L5173" s="191"/>
      <c r="M5173" s="53"/>
      <c r="N5173" s="53"/>
      <c r="O5173" s="53"/>
    </row>
    <row r="5174">
      <c r="A5174" s="53"/>
      <c r="B5174" s="243"/>
      <c r="C5174" s="53"/>
      <c r="D5174" s="244"/>
      <c r="E5174" s="53"/>
      <c r="F5174" s="53"/>
      <c r="G5174" s="190"/>
      <c r="H5174" s="56"/>
      <c r="I5174" s="190"/>
      <c r="J5174" s="191"/>
      <c r="K5174" s="190"/>
      <c r="L5174" s="191"/>
      <c r="M5174" s="53"/>
      <c r="N5174" s="53"/>
      <c r="O5174" s="53"/>
    </row>
    <row r="5175">
      <c r="A5175" s="53"/>
      <c r="B5175" s="243"/>
      <c r="C5175" s="53"/>
      <c r="D5175" s="244"/>
      <c r="E5175" s="53"/>
      <c r="F5175" s="53"/>
      <c r="G5175" s="190"/>
      <c r="H5175" s="56"/>
      <c r="I5175" s="190"/>
      <c r="J5175" s="191"/>
      <c r="K5175" s="190"/>
      <c r="L5175" s="191"/>
      <c r="M5175" s="53"/>
      <c r="N5175" s="53"/>
      <c r="O5175" s="53"/>
    </row>
    <row r="5176">
      <c r="A5176" s="53"/>
      <c r="B5176" s="243"/>
      <c r="C5176" s="53"/>
      <c r="D5176" s="244"/>
      <c r="E5176" s="53"/>
      <c r="F5176" s="53"/>
      <c r="G5176" s="190"/>
      <c r="H5176" s="56"/>
      <c r="I5176" s="190"/>
      <c r="J5176" s="191"/>
      <c r="K5176" s="190"/>
      <c r="L5176" s="191"/>
      <c r="M5176" s="53"/>
      <c r="N5176" s="53"/>
      <c r="O5176" s="53"/>
    </row>
    <row r="5177">
      <c r="A5177" s="53"/>
      <c r="B5177" s="243"/>
      <c r="C5177" s="53"/>
      <c r="D5177" s="244"/>
      <c r="E5177" s="53"/>
      <c r="F5177" s="53"/>
      <c r="G5177" s="190"/>
      <c r="H5177" s="56"/>
      <c r="I5177" s="190"/>
      <c r="J5177" s="191"/>
      <c r="K5177" s="190"/>
      <c r="L5177" s="191"/>
      <c r="M5177" s="53"/>
      <c r="N5177" s="53"/>
      <c r="O5177" s="53"/>
    </row>
    <row r="5178">
      <c r="A5178" s="53"/>
      <c r="B5178" s="243"/>
      <c r="C5178" s="53"/>
      <c r="D5178" s="244"/>
      <c r="E5178" s="53"/>
      <c r="F5178" s="53"/>
      <c r="G5178" s="190"/>
      <c r="H5178" s="56"/>
      <c r="I5178" s="190"/>
      <c r="J5178" s="191"/>
      <c r="K5178" s="190"/>
      <c r="L5178" s="191"/>
      <c r="M5178" s="53"/>
      <c r="N5178" s="53"/>
      <c r="O5178" s="53"/>
    </row>
    <row r="5179">
      <c r="A5179" s="53"/>
      <c r="B5179" s="243"/>
      <c r="C5179" s="53"/>
      <c r="D5179" s="244"/>
      <c r="E5179" s="53"/>
      <c r="F5179" s="53"/>
      <c r="G5179" s="190"/>
      <c r="H5179" s="56"/>
      <c r="I5179" s="190"/>
      <c r="J5179" s="191"/>
      <c r="K5179" s="190"/>
      <c r="L5179" s="191"/>
      <c r="M5179" s="53"/>
      <c r="N5179" s="53"/>
      <c r="O5179" s="53"/>
    </row>
    <row r="5180">
      <c r="A5180" s="53"/>
      <c r="B5180" s="243"/>
      <c r="C5180" s="53"/>
      <c r="D5180" s="244"/>
      <c r="E5180" s="53"/>
      <c r="F5180" s="53"/>
      <c r="G5180" s="190"/>
      <c r="H5180" s="56"/>
      <c r="I5180" s="190"/>
      <c r="J5180" s="191"/>
      <c r="K5180" s="190"/>
      <c r="L5180" s="191"/>
      <c r="M5180" s="53"/>
      <c r="N5180" s="53"/>
      <c r="O5180" s="53"/>
    </row>
    <row r="5181">
      <c r="A5181" s="53"/>
      <c r="B5181" s="243"/>
      <c r="C5181" s="53"/>
      <c r="D5181" s="244"/>
      <c r="E5181" s="53"/>
      <c r="F5181" s="53"/>
      <c r="G5181" s="190"/>
      <c r="H5181" s="56"/>
      <c r="I5181" s="190"/>
      <c r="J5181" s="191"/>
      <c r="K5181" s="190"/>
      <c r="L5181" s="191"/>
      <c r="M5181" s="53"/>
      <c r="N5181" s="53"/>
      <c r="O5181" s="53"/>
    </row>
    <row r="5182">
      <c r="A5182" s="53"/>
      <c r="B5182" s="243"/>
      <c r="C5182" s="53"/>
      <c r="D5182" s="244"/>
      <c r="E5182" s="53"/>
      <c r="F5182" s="53"/>
      <c r="G5182" s="190"/>
      <c r="H5182" s="56"/>
      <c r="I5182" s="190"/>
      <c r="J5182" s="191"/>
      <c r="K5182" s="190"/>
      <c r="L5182" s="191"/>
      <c r="M5182" s="53"/>
      <c r="N5182" s="53"/>
      <c r="O5182" s="53"/>
    </row>
    <row r="5183">
      <c r="A5183" s="53"/>
      <c r="B5183" s="243"/>
      <c r="C5183" s="53"/>
      <c r="D5183" s="244"/>
      <c r="E5183" s="53"/>
      <c r="F5183" s="53"/>
      <c r="G5183" s="190"/>
      <c r="H5183" s="56"/>
      <c r="I5183" s="190"/>
      <c r="J5183" s="191"/>
      <c r="K5183" s="190"/>
      <c r="L5183" s="191"/>
      <c r="M5183" s="53"/>
      <c r="N5183" s="53"/>
      <c r="O5183" s="53"/>
    </row>
    <row r="5184">
      <c r="A5184" s="53"/>
      <c r="B5184" s="243"/>
      <c r="C5184" s="53"/>
      <c r="D5184" s="244"/>
      <c r="E5184" s="53"/>
      <c r="F5184" s="53"/>
      <c r="G5184" s="190"/>
      <c r="H5184" s="56"/>
      <c r="I5184" s="190"/>
      <c r="J5184" s="191"/>
      <c r="K5184" s="190"/>
      <c r="L5184" s="191"/>
      <c r="M5184" s="53"/>
      <c r="N5184" s="53"/>
      <c r="O5184" s="53"/>
    </row>
    <row r="5185">
      <c r="A5185" s="53"/>
      <c r="B5185" s="243"/>
      <c r="C5185" s="53"/>
      <c r="D5185" s="244"/>
      <c r="E5185" s="53"/>
      <c r="F5185" s="53"/>
      <c r="G5185" s="190"/>
      <c r="H5185" s="56"/>
      <c r="I5185" s="190"/>
      <c r="J5185" s="191"/>
      <c r="K5185" s="190"/>
      <c r="L5185" s="191"/>
      <c r="M5185" s="53"/>
      <c r="N5185" s="53"/>
      <c r="O5185" s="53"/>
    </row>
    <row r="5186">
      <c r="A5186" s="53"/>
      <c r="B5186" s="243"/>
      <c r="C5186" s="53"/>
      <c r="D5186" s="244"/>
      <c r="E5186" s="53"/>
      <c r="F5186" s="53"/>
      <c r="G5186" s="190"/>
      <c r="H5186" s="56"/>
      <c r="I5186" s="190"/>
      <c r="J5186" s="191"/>
      <c r="K5186" s="190"/>
      <c r="L5186" s="191"/>
      <c r="M5186" s="53"/>
      <c r="N5186" s="53"/>
      <c r="O5186" s="53"/>
    </row>
    <row r="5187">
      <c r="A5187" s="53"/>
      <c r="B5187" s="243"/>
      <c r="C5187" s="53"/>
      <c r="D5187" s="244"/>
      <c r="E5187" s="53"/>
      <c r="F5187" s="53"/>
      <c r="G5187" s="190"/>
      <c r="H5187" s="56"/>
      <c r="I5187" s="190"/>
      <c r="J5187" s="191"/>
      <c r="K5187" s="190"/>
      <c r="L5187" s="191"/>
      <c r="M5187" s="53"/>
      <c r="N5187" s="53"/>
      <c r="O5187" s="53"/>
    </row>
    <row r="5188">
      <c r="A5188" s="53"/>
      <c r="B5188" s="243"/>
      <c r="C5188" s="53"/>
      <c r="D5188" s="244"/>
      <c r="E5188" s="53"/>
      <c r="F5188" s="53"/>
      <c r="G5188" s="190"/>
      <c r="H5188" s="56"/>
      <c r="I5188" s="190"/>
      <c r="J5188" s="191"/>
      <c r="K5188" s="190"/>
      <c r="L5188" s="191"/>
      <c r="M5188" s="53"/>
      <c r="N5188" s="53"/>
      <c r="O5188" s="53"/>
    </row>
    <row r="5189">
      <c r="A5189" s="53"/>
      <c r="B5189" s="243"/>
      <c r="C5189" s="53"/>
      <c r="D5189" s="244"/>
      <c r="E5189" s="53"/>
      <c r="F5189" s="53"/>
      <c r="G5189" s="190"/>
      <c r="H5189" s="56"/>
      <c r="I5189" s="190"/>
      <c r="J5189" s="191"/>
      <c r="K5189" s="190"/>
      <c r="L5189" s="191"/>
      <c r="M5189" s="53"/>
      <c r="N5189" s="53"/>
      <c r="O5189" s="53"/>
    </row>
    <row r="5190">
      <c r="A5190" s="53"/>
      <c r="B5190" s="243"/>
      <c r="C5190" s="53"/>
      <c r="D5190" s="244"/>
      <c r="E5190" s="53"/>
      <c r="F5190" s="53"/>
      <c r="G5190" s="190"/>
      <c r="H5190" s="56"/>
      <c r="I5190" s="190"/>
      <c r="J5190" s="191"/>
      <c r="K5190" s="190"/>
      <c r="L5190" s="191"/>
      <c r="M5190" s="53"/>
      <c r="N5190" s="53"/>
      <c r="O5190" s="53"/>
    </row>
    <row r="5191">
      <c r="A5191" s="53"/>
      <c r="B5191" s="243"/>
      <c r="C5191" s="53"/>
      <c r="D5191" s="244"/>
      <c r="E5191" s="53"/>
      <c r="F5191" s="53"/>
      <c r="G5191" s="190"/>
      <c r="H5191" s="56"/>
      <c r="I5191" s="190"/>
      <c r="J5191" s="191"/>
      <c r="K5191" s="190"/>
      <c r="L5191" s="191"/>
      <c r="M5191" s="53"/>
      <c r="N5191" s="53"/>
      <c r="O5191" s="53"/>
    </row>
    <row r="5192">
      <c r="A5192" s="53"/>
      <c r="B5192" s="243"/>
      <c r="C5192" s="53"/>
      <c r="D5192" s="244"/>
      <c r="E5192" s="53"/>
      <c r="F5192" s="53"/>
      <c r="G5192" s="190"/>
      <c r="H5192" s="56"/>
      <c r="I5192" s="190"/>
      <c r="J5192" s="191"/>
      <c r="K5192" s="190"/>
      <c r="L5192" s="191"/>
      <c r="M5192" s="53"/>
      <c r="N5192" s="53"/>
      <c r="O5192" s="53"/>
    </row>
    <row r="5193">
      <c r="A5193" s="53"/>
      <c r="B5193" s="243"/>
      <c r="C5193" s="53"/>
      <c r="D5193" s="244"/>
      <c r="E5193" s="53"/>
      <c r="F5193" s="53"/>
      <c r="G5193" s="190"/>
      <c r="H5193" s="56"/>
      <c r="I5193" s="190"/>
      <c r="J5193" s="191"/>
      <c r="K5193" s="190"/>
      <c r="L5193" s="191"/>
      <c r="M5193" s="53"/>
      <c r="N5193" s="53"/>
      <c r="O5193" s="53"/>
    </row>
    <row r="5194">
      <c r="A5194" s="53"/>
      <c r="B5194" s="243"/>
      <c r="C5194" s="53"/>
      <c r="D5194" s="244"/>
      <c r="E5194" s="53"/>
      <c r="F5194" s="53"/>
      <c r="G5194" s="190"/>
      <c r="H5194" s="56"/>
      <c r="I5194" s="190"/>
      <c r="J5194" s="191"/>
      <c r="K5194" s="190"/>
      <c r="L5194" s="191"/>
      <c r="M5194" s="53"/>
      <c r="N5194" s="53"/>
      <c r="O5194" s="53"/>
    </row>
    <row r="5195">
      <c r="A5195" s="53"/>
      <c r="B5195" s="243"/>
      <c r="C5195" s="53"/>
      <c r="D5195" s="244"/>
      <c r="E5195" s="53"/>
      <c r="F5195" s="53"/>
      <c r="G5195" s="190"/>
      <c r="H5195" s="56"/>
      <c r="I5195" s="190"/>
      <c r="J5195" s="191"/>
      <c r="K5195" s="190"/>
      <c r="L5195" s="191"/>
      <c r="M5195" s="53"/>
      <c r="N5195" s="53"/>
      <c r="O5195" s="53"/>
    </row>
    <row r="5196">
      <c r="A5196" s="53"/>
      <c r="B5196" s="243"/>
      <c r="C5196" s="53"/>
      <c r="D5196" s="244"/>
      <c r="E5196" s="53"/>
      <c r="F5196" s="53"/>
      <c r="G5196" s="190"/>
      <c r="H5196" s="56"/>
      <c r="I5196" s="190"/>
      <c r="J5196" s="191"/>
      <c r="K5196" s="190"/>
      <c r="L5196" s="191"/>
      <c r="M5196" s="53"/>
      <c r="N5196" s="53"/>
      <c r="O5196" s="53"/>
    </row>
    <row r="5197">
      <c r="A5197" s="53"/>
      <c r="B5197" s="243"/>
      <c r="C5197" s="53"/>
      <c r="D5197" s="244"/>
      <c r="E5197" s="53"/>
      <c r="F5197" s="53"/>
      <c r="G5197" s="190"/>
      <c r="H5197" s="56"/>
      <c r="I5197" s="190"/>
      <c r="J5197" s="191"/>
      <c r="K5197" s="190"/>
      <c r="L5197" s="191"/>
      <c r="M5197" s="53"/>
      <c r="N5197" s="53"/>
      <c r="O5197" s="53"/>
    </row>
    <row r="5198">
      <c r="A5198" s="53"/>
      <c r="B5198" s="243"/>
      <c r="C5198" s="53"/>
      <c r="D5198" s="244"/>
      <c r="E5198" s="53"/>
      <c r="F5198" s="53"/>
      <c r="G5198" s="190"/>
      <c r="H5198" s="56"/>
      <c r="I5198" s="190"/>
      <c r="J5198" s="191"/>
      <c r="K5198" s="190"/>
      <c r="L5198" s="191"/>
      <c r="M5198" s="53"/>
      <c r="N5198" s="53"/>
      <c r="O5198" s="53"/>
    </row>
    <row r="5199">
      <c r="A5199" s="53"/>
      <c r="B5199" s="243"/>
      <c r="C5199" s="53"/>
      <c r="D5199" s="244"/>
      <c r="E5199" s="53"/>
      <c r="F5199" s="53"/>
      <c r="G5199" s="190"/>
      <c r="H5199" s="56"/>
      <c r="I5199" s="190"/>
      <c r="J5199" s="191"/>
      <c r="K5199" s="190"/>
      <c r="L5199" s="191"/>
      <c r="M5199" s="53"/>
      <c r="N5199" s="53"/>
      <c r="O5199" s="53"/>
    </row>
    <row r="5200">
      <c r="A5200" s="53"/>
      <c r="B5200" s="243"/>
      <c r="C5200" s="53"/>
      <c r="D5200" s="244"/>
      <c r="E5200" s="53"/>
      <c r="F5200" s="53"/>
      <c r="G5200" s="190"/>
      <c r="H5200" s="56"/>
      <c r="I5200" s="190"/>
      <c r="J5200" s="191"/>
      <c r="K5200" s="190"/>
      <c r="L5200" s="191"/>
      <c r="M5200" s="53"/>
      <c r="N5200" s="53"/>
      <c r="O5200" s="53"/>
    </row>
    <row r="5201">
      <c r="A5201" s="53"/>
      <c r="B5201" s="243"/>
      <c r="C5201" s="53"/>
      <c r="D5201" s="244"/>
      <c r="E5201" s="53"/>
      <c r="F5201" s="53"/>
      <c r="G5201" s="190"/>
      <c r="H5201" s="56"/>
      <c r="I5201" s="190"/>
      <c r="J5201" s="191"/>
      <c r="K5201" s="190"/>
      <c r="L5201" s="191"/>
      <c r="M5201" s="53"/>
      <c r="N5201" s="53"/>
      <c r="O5201" s="53"/>
    </row>
    <row r="5202">
      <c r="A5202" s="53"/>
      <c r="B5202" s="243"/>
      <c r="C5202" s="53"/>
      <c r="D5202" s="244"/>
      <c r="E5202" s="53"/>
      <c r="F5202" s="53"/>
      <c r="G5202" s="190"/>
      <c r="H5202" s="56"/>
      <c r="I5202" s="190"/>
      <c r="J5202" s="191"/>
      <c r="K5202" s="190"/>
      <c r="L5202" s="191"/>
      <c r="M5202" s="53"/>
      <c r="N5202" s="53"/>
      <c r="O5202" s="53"/>
    </row>
    <row r="5203">
      <c r="A5203" s="53"/>
      <c r="B5203" s="243"/>
      <c r="C5203" s="53"/>
      <c r="D5203" s="244"/>
      <c r="E5203" s="53"/>
      <c r="F5203" s="53"/>
      <c r="G5203" s="190"/>
      <c r="H5203" s="56"/>
      <c r="I5203" s="190"/>
      <c r="J5203" s="191"/>
      <c r="K5203" s="190"/>
      <c r="L5203" s="191"/>
      <c r="M5203" s="53"/>
      <c r="N5203" s="53"/>
      <c r="O5203" s="53"/>
    </row>
    <row r="5204">
      <c r="A5204" s="53"/>
      <c r="B5204" s="243"/>
      <c r="C5204" s="53"/>
      <c r="D5204" s="244"/>
      <c r="E5204" s="53"/>
      <c r="F5204" s="53"/>
      <c r="G5204" s="190"/>
      <c r="H5204" s="56"/>
      <c r="I5204" s="190"/>
      <c r="J5204" s="191"/>
      <c r="K5204" s="190"/>
      <c r="L5204" s="191"/>
      <c r="M5204" s="53"/>
      <c r="N5204" s="53"/>
      <c r="O5204" s="53"/>
    </row>
    <row r="5205">
      <c r="A5205" s="53"/>
      <c r="B5205" s="243"/>
      <c r="C5205" s="53"/>
      <c r="D5205" s="244"/>
      <c r="E5205" s="53"/>
      <c r="F5205" s="53"/>
      <c r="G5205" s="190"/>
      <c r="H5205" s="56"/>
      <c r="I5205" s="190"/>
      <c r="J5205" s="191"/>
      <c r="K5205" s="190"/>
      <c r="L5205" s="191"/>
      <c r="M5205" s="53"/>
      <c r="N5205" s="53"/>
      <c r="O5205" s="53"/>
    </row>
    <row r="5206">
      <c r="A5206" s="53"/>
      <c r="B5206" s="243"/>
      <c r="C5206" s="53"/>
      <c r="D5206" s="244"/>
      <c r="E5206" s="53"/>
      <c r="F5206" s="53"/>
      <c r="G5206" s="190"/>
      <c r="H5206" s="56"/>
      <c r="I5206" s="190"/>
      <c r="J5206" s="191"/>
      <c r="K5206" s="190"/>
      <c r="L5206" s="191"/>
      <c r="M5206" s="53"/>
      <c r="N5206" s="53"/>
      <c r="O5206" s="53"/>
    </row>
    <row r="5207">
      <c r="A5207" s="53"/>
      <c r="B5207" s="243"/>
      <c r="C5207" s="53"/>
      <c r="D5207" s="244"/>
      <c r="E5207" s="53"/>
      <c r="F5207" s="53"/>
      <c r="G5207" s="190"/>
      <c r="H5207" s="56"/>
      <c r="I5207" s="190"/>
      <c r="J5207" s="191"/>
      <c r="K5207" s="190"/>
      <c r="L5207" s="191"/>
      <c r="M5207" s="53"/>
      <c r="N5207" s="53"/>
      <c r="O5207" s="53"/>
    </row>
    <row r="5208">
      <c r="A5208" s="53"/>
      <c r="B5208" s="243"/>
      <c r="C5208" s="53"/>
      <c r="D5208" s="244"/>
      <c r="E5208" s="53"/>
      <c r="F5208" s="53"/>
      <c r="G5208" s="190"/>
      <c r="H5208" s="56"/>
      <c r="I5208" s="190"/>
      <c r="J5208" s="191"/>
      <c r="K5208" s="190"/>
      <c r="L5208" s="191"/>
      <c r="M5208" s="53"/>
      <c r="N5208" s="53"/>
      <c r="O5208" s="53"/>
    </row>
    <row r="5209">
      <c r="A5209" s="53"/>
      <c r="B5209" s="243"/>
      <c r="C5209" s="53"/>
      <c r="D5209" s="244"/>
      <c r="E5209" s="53"/>
      <c r="F5209" s="53"/>
      <c r="G5209" s="190"/>
      <c r="H5209" s="56"/>
      <c r="I5209" s="190"/>
      <c r="J5209" s="191"/>
      <c r="K5209" s="190"/>
      <c r="L5209" s="191"/>
      <c r="M5209" s="53"/>
      <c r="N5209" s="53"/>
      <c r="O5209" s="53"/>
    </row>
    <row r="5210">
      <c r="A5210" s="53"/>
      <c r="B5210" s="243"/>
      <c r="C5210" s="53"/>
      <c r="D5210" s="244"/>
      <c r="E5210" s="53"/>
      <c r="F5210" s="53"/>
      <c r="G5210" s="190"/>
      <c r="H5210" s="56"/>
      <c r="I5210" s="190"/>
      <c r="J5210" s="191"/>
      <c r="K5210" s="190"/>
      <c r="L5210" s="191"/>
      <c r="M5210" s="53"/>
      <c r="N5210" s="53"/>
      <c r="O5210" s="53"/>
    </row>
    <row r="5211">
      <c r="A5211" s="53"/>
      <c r="B5211" s="243"/>
      <c r="C5211" s="53"/>
      <c r="D5211" s="244"/>
      <c r="E5211" s="53"/>
      <c r="F5211" s="53"/>
      <c r="G5211" s="190"/>
      <c r="H5211" s="56"/>
      <c r="I5211" s="190"/>
      <c r="J5211" s="191"/>
      <c r="K5211" s="190"/>
      <c r="L5211" s="191"/>
      <c r="M5211" s="53"/>
      <c r="N5211" s="53"/>
      <c r="O5211" s="53"/>
    </row>
    <row r="5212">
      <c r="A5212" s="53"/>
      <c r="B5212" s="243"/>
      <c r="C5212" s="53"/>
      <c r="D5212" s="244"/>
      <c r="E5212" s="53"/>
      <c r="F5212" s="53"/>
      <c r="G5212" s="190"/>
      <c r="H5212" s="56"/>
      <c r="I5212" s="190"/>
      <c r="J5212" s="191"/>
      <c r="K5212" s="190"/>
      <c r="L5212" s="191"/>
      <c r="M5212" s="53"/>
      <c r="N5212" s="53"/>
      <c r="O5212" s="53"/>
    </row>
    <row r="5213">
      <c r="A5213" s="53"/>
      <c r="B5213" s="243"/>
      <c r="C5213" s="53"/>
      <c r="D5213" s="244"/>
      <c r="E5213" s="53"/>
      <c r="F5213" s="53"/>
      <c r="G5213" s="190"/>
      <c r="H5213" s="56"/>
      <c r="I5213" s="190"/>
      <c r="J5213" s="191"/>
      <c r="K5213" s="190"/>
      <c r="L5213" s="191"/>
      <c r="M5213" s="53"/>
      <c r="N5213" s="53"/>
      <c r="O5213" s="53"/>
    </row>
    <row r="5214">
      <c r="A5214" s="53"/>
      <c r="B5214" s="243"/>
      <c r="C5214" s="53"/>
      <c r="D5214" s="244"/>
      <c r="E5214" s="53"/>
      <c r="F5214" s="53"/>
      <c r="G5214" s="190"/>
      <c r="H5214" s="56"/>
      <c r="I5214" s="190"/>
      <c r="J5214" s="191"/>
      <c r="K5214" s="190"/>
      <c r="L5214" s="191"/>
      <c r="M5214" s="53"/>
      <c r="N5214" s="53"/>
      <c r="O5214" s="53"/>
    </row>
    <row r="5215">
      <c r="A5215" s="53"/>
      <c r="B5215" s="243"/>
      <c r="C5215" s="53"/>
      <c r="D5215" s="244"/>
      <c r="E5215" s="53"/>
      <c r="F5215" s="53"/>
      <c r="G5215" s="190"/>
      <c r="H5215" s="56"/>
      <c r="I5215" s="190"/>
      <c r="J5215" s="191"/>
      <c r="K5215" s="190"/>
      <c r="L5215" s="191"/>
      <c r="M5215" s="53"/>
      <c r="N5215" s="53"/>
      <c r="O5215" s="53"/>
    </row>
    <row r="5216">
      <c r="A5216" s="53"/>
      <c r="B5216" s="243"/>
      <c r="C5216" s="53"/>
      <c r="D5216" s="244"/>
      <c r="E5216" s="53"/>
      <c r="F5216" s="53"/>
      <c r="G5216" s="190"/>
      <c r="H5216" s="56"/>
      <c r="I5216" s="190"/>
      <c r="J5216" s="191"/>
      <c r="K5216" s="190"/>
      <c r="L5216" s="191"/>
      <c r="M5216" s="53"/>
      <c r="N5216" s="53"/>
      <c r="O5216" s="53"/>
    </row>
    <row r="5217">
      <c r="A5217" s="53"/>
      <c r="B5217" s="243"/>
      <c r="C5217" s="53"/>
      <c r="D5217" s="244"/>
      <c r="E5217" s="53"/>
      <c r="F5217" s="53"/>
      <c r="G5217" s="190"/>
      <c r="H5217" s="56"/>
      <c r="I5217" s="190"/>
      <c r="J5217" s="191"/>
      <c r="K5217" s="190"/>
      <c r="L5217" s="191"/>
      <c r="M5217" s="53"/>
      <c r="N5217" s="53"/>
      <c r="O5217" s="53"/>
    </row>
    <row r="5218">
      <c r="A5218" s="53"/>
      <c r="B5218" s="243"/>
      <c r="C5218" s="53"/>
      <c r="D5218" s="244"/>
      <c r="E5218" s="53"/>
      <c r="F5218" s="53"/>
      <c r="G5218" s="190"/>
      <c r="H5218" s="56"/>
      <c r="I5218" s="190"/>
      <c r="J5218" s="191"/>
      <c r="K5218" s="190"/>
      <c r="L5218" s="191"/>
      <c r="M5218" s="53"/>
      <c r="N5218" s="53"/>
      <c r="O5218" s="53"/>
    </row>
    <row r="5219">
      <c r="A5219" s="53"/>
      <c r="B5219" s="243"/>
      <c r="C5219" s="53"/>
      <c r="D5219" s="244"/>
      <c r="E5219" s="53"/>
      <c r="F5219" s="53"/>
      <c r="G5219" s="190"/>
      <c r="H5219" s="56"/>
      <c r="I5219" s="190"/>
      <c r="J5219" s="191"/>
      <c r="K5219" s="190"/>
      <c r="L5219" s="191"/>
      <c r="M5219" s="53"/>
      <c r="N5219" s="53"/>
      <c r="O5219" s="53"/>
    </row>
    <row r="5220">
      <c r="A5220" s="53"/>
      <c r="B5220" s="243"/>
      <c r="C5220" s="53"/>
      <c r="D5220" s="244"/>
      <c r="E5220" s="53"/>
      <c r="F5220" s="53"/>
      <c r="G5220" s="190"/>
      <c r="H5220" s="56"/>
      <c r="I5220" s="190"/>
      <c r="J5220" s="191"/>
      <c r="K5220" s="190"/>
      <c r="L5220" s="191"/>
      <c r="M5220" s="53"/>
      <c r="N5220" s="53"/>
      <c r="O5220" s="53"/>
    </row>
    <row r="5221">
      <c r="A5221" s="53"/>
      <c r="B5221" s="243"/>
      <c r="C5221" s="53"/>
      <c r="D5221" s="244"/>
      <c r="E5221" s="53"/>
      <c r="F5221" s="53"/>
      <c r="G5221" s="190"/>
      <c r="H5221" s="56"/>
      <c r="I5221" s="190"/>
      <c r="J5221" s="191"/>
      <c r="K5221" s="190"/>
      <c r="L5221" s="191"/>
      <c r="M5221" s="53"/>
      <c r="N5221" s="53"/>
      <c r="O5221" s="53"/>
    </row>
    <row r="5222">
      <c r="A5222" s="53"/>
      <c r="B5222" s="243"/>
      <c r="C5222" s="53"/>
      <c r="D5222" s="244"/>
      <c r="E5222" s="53"/>
      <c r="F5222" s="53"/>
      <c r="G5222" s="190"/>
      <c r="H5222" s="56"/>
      <c r="I5222" s="190"/>
      <c r="J5222" s="191"/>
      <c r="K5222" s="190"/>
      <c r="L5222" s="191"/>
      <c r="M5222" s="53"/>
      <c r="N5222" s="53"/>
      <c r="O5222" s="53"/>
    </row>
    <row r="5223">
      <c r="A5223" s="53"/>
      <c r="B5223" s="243"/>
      <c r="C5223" s="53"/>
      <c r="D5223" s="244"/>
      <c r="E5223" s="53"/>
      <c r="F5223" s="53"/>
      <c r="G5223" s="190"/>
      <c r="H5223" s="56"/>
      <c r="I5223" s="190"/>
      <c r="J5223" s="191"/>
      <c r="K5223" s="190"/>
      <c r="L5223" s="191"/>
      <c r="M5223" s="53"/>
      <c r="N5223" s="53"/>
      <c r="O5223" s="53"/>
    </row>
    <row r="5224">
      <c r="A5224" s="53"/>
      <c r="B5224" s="243"/>
      <c r="C5224" s="53"/>
      <c r="D5224" s="244"/>
      <c r="E5224" s="53"/>
      <c r="F5224" s="53"/>
      <c r="G5224" s="190"/>
      <c r="H5224" s="56"/>
      <c r="I5224" s="190"/>
      <c r="J5224" s="191"/>
      <c r="K5224" s="190"/>
      <c r="L5224" s="191"/>
      <c r="M5224" s="53"/>
      <c r="N5224" s="53"/>
      <c r="O5224" s="53"/>
    </row>
    <row r="5225">
      <c r="A5225" s="53"/>
      <c r="B5225" s="243"/>
      <c r="C5225" s="53"/>
      <c r="D5225" s="244"/>
      <c r="E5225" s="53"/>
      <c r="F5225" s="53"/>
      <c r="G5225" s="190"/>
      <c r="H5225" s="56"/>
      <c r="I5225" s="190"/>
      <c r="J5225" s="191"/>
      <c r="K5225" s="190"/>
      <c r="L5225" s="191"/>
      <c r="M5225" s="53"/>
      <c r="N5225" s="53"/>
      <c r="O5225" s="53"/>
    </row>
    <row r="5226">
      <c r="A5226" s="53"/>
      <c r="B5226" s="243"/>
      <c r="C5226" s="53"/>
      <c r="D5226" s="244"/>
      <c r="E5226" s="53"/>
      <c r="F5226" s="53"/>
      <c r="G5226" s="190"/>
      <c r="H5226" s="56"/>
      <c r="I5226" s="190"/>
      <c r="J5226" s="191"/>
      <c r="K5226" s="190"/>
      <c r="L5226" s="191"/>
      <c r="M5226" s="53"/>
      <c r="N5226" s="53"/>
      <c r="O5226" s="53"/>
    </row>
    <row r="5227">
      <c r="A5227" s="53"/>
      <c r="B5227" s="243"/>
      <c r="C5227" s="53"/>
      <c r="D5227" s="244"/>
      <c r="E5227" s="53"/>
      <c r="F5227" s="53"/>
      <c r="G5227" s="190"/>
      <c r="H5227" s="56"/>
      <c r="I5227" s="190"/>
      <c r="J5227" s="191"/>
      <c r="K5227" s="190"/>
      <c r="L5227" s="191"/>
      <c r="M5227" s="53"/>
      <c r="N5227" s="53"/>
      <c r="O5227" s="53"/>
    </row>
    <row r="5228">
      <c r="A5228" s="53"/>
      <c r="B5228" s="243"/>
      <c r="C5228" s="53"/>
      <c r="D5228" s="244"/>
      <c r="E5228" s="53"/>
      <c r="F5228" s="53"/>
      <c r="G5228" s="190"/>
      <c r="H5228" s="56"/>
      <c r="I5228" s="190"/>
      <c r="J5228" s="191"/>
      <c r="K5228" s="190"/>
      <c r="L5228" s="191"/>
      <c r="M5228" s="53"/>
      <c r="N5228" s="53"/>
      <c r="O5228" s="53"/>
    </row>
    <row r="5229">
      <c r="A5229" s="53"/>
      <c r="B5229" s="243"/>
      <c r="C5229" s="53"/>
      <c r="D5229" s="244"/>
      <c r="E5229" s="53"/>
      <c r="F5229" s="53"/>
      <c r="G5229" s="190"/>
      <c r="H5229" s="56"/>
      <c r="I5229" s="190"/>
      <c r="J5229" s="191"/>
      <c r="K5229" s="190"/>
      <c r="L5229" s="191"/>
      <c r="M5229" s="53"/>
      <c r="N5229" s="53"/>
      <c r="O5229" s="53"/>
    </row>
    <row r="5230">
      <c r="A5230" s="53"/>
      <c r="B5230" s="243"/>
      <c r="C5230" s="53"/>
      <c r="D5230" s="244"/>
      <c r="E5230" s="53"/>
      <c r="F5230" s="53"/>
      <c r="G5230" s="190"/>
      <c r="H5230" s="56"/>
      <c r="I5230" s="190"/>
      <c r="J5230" s="191"/>
      <c r="K5230" s="190"/>
      <c r="L5230" s="191"/>
      <c r="M5230" s="53"/>
      <c r="N5230" s="53"/>
      <c r="O5230" s="53"/>
    </row>
    <row r="5231">
      <c r="A5231" s="53"/>
      <c r="B5231" s="243"/>
      <c r="C5231" s="53"/>
      <c r="D5231" s="244"/>
      <c r="E5231" s="53"/>
      <c r="F5231" s="53"/>
      <c r="G5231" s="190"/>
      <c r="H5231" s="56"/>
      <c r="I5231" s="190"/>
      <c r="J5231" s="191"/>
      <c r="K5231" s="190"/>
      <c r="L5231" s="191"/>
      <c r="M5231" s="53"/>
      <c r="N5231" s="53"/>
      <c r="O5231" s="53"/>
    </row>
    <row r="5232">
      <c r="A5232" s="53"/>
      <c r="B5232" s="243"/>
      <c r="C5232" s="53"/>
      <c r="D5232" s="244"/>
      <c r="E5232" s="53"/>
      <c r="F5232" s="53"/>
      <c r="G5232" s="190"/>
      <c r="H5232" s="56"/>
      <c r="I5232" s="190"/>
      <c r="J5232" s="191"/>
      <c r="K5232" s="190"/>
      <c r="L5232" s="191"/>
      <c r="M5232" s="53"/>
      <c r="N5232" s="53"/>
      <c r="O5232" s="53"/>
    </row>
    <row r="5233">
      <c r="A5233" s="53"/>
      <c r="B5233" s="243"/>
      <c r="C5233" s="53"/>
      <c r="D5233" s="244"/>
      <c r="E5233" s="53"/>
      <c r="F5233" s="53"/>
      <c r="G5233" s="190"/>
      <c r="H5233" s="56"/>
      <c r="I5233" s="190"/>
      <c r="J5233" s="191"/>
      <c r="K5233" s="190"/>
      <c r="L5233" s="191"/>
      <c r="M5233" s="53"/>
      <c r="N5233" s="53"/>
      <c r="O5233" s="53"/>
    </row>
    <row r="5234">
      <c r="A5234" s="53"/>
      <c r="B5234" s="243"/>
      <c r="C5234" s="53"/>
      <c r="D5234" s="244"/>
      <c r="E5234" s="53"/>
      <c r="F5234" s="53"/>
      <c r="G5234" s="190"/>
      <c r="H5234" s="56"/>
      <c r="I5234" s="190"/>
      <c r="J5234" s="191"/>
      <c r="K5234" s="190"/>
      <c r="L5234" s="191"/>
      <c r="M5234" s="53"/>
      <c r="N5234" s="53"/>
      <c r="O5234" s="53"/>
    </row>
    <row r="5235">
      <c r="A5235" s="53"/>
      <c r="B5235" s="243"/>
      <c r="C5235" s="53"/>
      <c r="D5235" s="244"/>
      <c r="E5235" s="53"/>
      <c r="F5235" s="53"/>
      <c r="G5235" s="190"/>
      <c r="H5235" s="56"/>
      <c r="I5235" s="190"/>
      <c r="J5235" s="191"/>
      <c r="K5235" s="190"/>
      <c r="L5235" s="191"/>
      <c r="M5235" s="53"/>
      <c r="N5235" s="53"/>
      <c r="O5235" s="53"/>
    </row>
    <row r="5236">
      <c r="A5236" s="53"/>
      <c r="B5236" s="243"/>
      <c r="C5236" s="53"/>
      <c r="D5236" s="244"/>
      <c r="E5236" s="53"/>
      <c r="F5236" s="53"/>
      <c r="G5236" s="190"/>
      <c r="H5236" s="56"/>
      <c r="I5236" s="190"/>
      <c r="J5236" s="191"/>
      <c r="K5236" s="190"/>
      <c r="L5236" s="191"/>
      <c r="M5236" s="53"/>
      <c r="N5236" s="53"/>
      <c r="O5236" s="53"/>
    </row>
    <row r="5237">
      <c r="A5237" s="53"/>
      <c r="B5237" s="243"/>
      <c r="C5237" s="53"/>
      <c r="D5237" s="244"/>
      <c r="E5237" s="53"/>
      <c r="F5237" s="53"/>
      <c r="G5237" s="190"/>
      <c r="H5237" s="56"/>
      <c r="I5237" s="190"/>
      <c r="J5237" s="191"/>
      <c r="K5237" s="190"/>
      <c r="L5237" s="191"/>
      <c r="M5237" s="53"/>
      <c r="N5237" s="53"/>
      <c r="O5237" s="53"/>
    </row>
    <row r="5238">
      <c r="A5238" s="53"/>
      <c r="B5238" s="243"/>
      <c r="C5238" s="53"/>
      <c r="D5238" s="244"/>
      <c r="E5238" s="53"/>
      <c r="F5238" s="53"/>
      <c r="G5238" s="190"/>
      <c r="H5238" s="56"/>
      <c r="I5238" s="190"/>
      <c r="J5238" s="191"/>
      <c r="K5238" s="190"/>
      <c r="L5238" s="191"/>
      <c r="M5238" s="53"/>
      <c r="N5238" s="53"/>
      <c r="O5238" s="53"/>
    </row>
    <row r="5239">
      <c r="A5239" s="53"/>
      <c r="B5239" s="243"/>
      <c r="C5239" s="53"/>
      <c r="D5239" s="244"/>
      <c r="E5239" s="53"/>
      <c r="F5239" s="53"/>
      <c r="G5239" s="190"/>
      <c r="H5239" s="56"/>
      <c r="I5239" s="190"/>
      <c r="J5239" s="191"/>
      <c r="K5239" s="190"/>
      <c r="L5239" s="191"/>
      <c r="M5239" s="53"/>
      <c r="N5239" s="53"/>
      <c r="O5239" s="53"/>
    </row>
    <row r="5240">
      <c r="A5240" s="53"/>
      <c r="B5240" s="243"/>
      <c r="C5240" s="53"/>
      <c r="D5240" s="244"/>
      <c r="E5240" s="53"/>
      <c r="F5240" s="53"/>
      <c r="G5240" s="190"/>
      <c r="H5240" s="56"/>
      <c r="I5240" s="190"/>
      <c r="J5240" s="191"/>
      <c r="K5240" s="190"/>
      <c r="L5240" s="191"/>
      <c r="M5240" s="53"/>
      <c r="N5240" s="53"/>
      <c r="O5240" s="53"/>
    </row>
    <row r="5241">
      <c r="A5241" s="53"/>
      <c r="B5241" s="243"/>
      <c r="C5241" s="53"/>
      <c r="D5241" s="244"/>
      <c r="E5241" s="53"/>
      <c r="F5241" s="53"/>
      <c r="G5241" s="190"/>
      <c r="H5241" s="56"/>
      <c r="I5241" s="190"/>
      <c r="J5241" s="191"/>
      <c r="K5241" s="190"/>
      <c r="L5241" s="191"/>
      <c r="M5241" s="53"/>
      <c r="N5241" s="53"/>
      <c r="O5241" s="53"/>
    </row>
    <row r="5242">
      <c r="A5242" s="53"/>
      <c r="B5242" s="243"/>
      <c r="C5242" s="53"/>
      <c r="D5242" s="244"/>
      <c r="E5242" s="53"/>
      <c r="F5242" s="53"/>
      <c r="G5242" s="190"/>
      <c r="H5242" s="56"/>
      <c r="I5242" s="190"/>
      <c r="J5242" s="191"/>
      <c r="K5242" s="190"/>
      <c r="L5242" s="191"/>
      <c r="M5242" s="53"/>
      <c r="N5242" s="53"/>
      <c r="O5242" s="53"/>
    </row>
    <row r="5243">
      <c r="A5243" s="53"/>
      <c r="B5243" s="243"/>
      <c r="C5243" s="53"/>
      <c r="D5243" s="244"/>
      <c r="E5243" s="53"/>
      <c r="F5243" s="53"/>
      <c r="G5243" s="190"/>
      <c r="H5243" s="56"/>
      <c r="I5243" s="190"/>
      <c r="J5243" s="191"/>
      <c r="K5243" s="190"/>
      <c r="L5243" s="191"/>
      <c r="M5243" s="53"/>
      <c r="N5243" s="53"/>
      <c r="O5243" s="53"/>
    </row>
    <row r="5244">
      <c r="A5244" s="53"/>
      <c r="B5244" s="243"/>
      <c r="C5244" s="53"/>
      <c r="D5244" s="244"/>
      <c r="E5244" s="53"/>
      <c r="F5244" s="53"/>
      <c r="G5244" s="190"/>
      <c r="H5244" s="56"/>
      <c r="I5244" s="190"/>
      <c r="J5244" s="191"/>
      <c r="K5244" s="190"/>
      <c r="L5244" s="191"/>
      <c r="M5244" s="53"/>
      <c r="N5244" s="53"/>
      <c r="O5244" s="53"/>
    </row>
    <row r="5245">
      <c r="A5245" s="53"/>
      <c r="B5245" s="243"/>
      <c r="C5245" s="53"/>
      <c r="D5245" s="244"/>
      <c r="E5245" s="53"/>
      <c r="F5245" s="53"/>
      <c r="G5245" s="190"/>
      <c r="H5245" s="56"/>
      <c r="I5245" s="190"/>
      <c r="J5245" s="191"/>
      <c r="K5245" s="190"/>
      <c r="L5245" s="191"/>
      <c r="M5245" s="53"/>
      <c r="N5245" s="53"/>
      <c r="O5245" s="53"/>
    </row>
    <row r="5246">
      <c r="A5246" s="53"/>
      <c r="B5246" s="243"/>
      <c r="C5246" s="53"/>
      <c r="D5246" s="244"/>
      <c r="E5246" s="53"/>
      <c r="F5246" s="53"/>
      <c r="G5246" s="190"/>
      <c r="H5246" s="56"/>
      <c r="I5246" s="190"/>
      <c r="J5246" s="191"/>
      <c r="K5246" s="190"/>
      <c r="L5246" s="191"/>
      <c r="M5246" s="53"/>
      <c r="N5246" s="53"/>
      <c r="O5246" s="53"/>
    </row>
    <row r="5247">
      <c r="A5247" s="53"/>
      <c r="B5247" s="243"/>
      <c r="C5247" s="53"/>
      <c r="D5247" s="244"/>
      <c r="E5247" s="53"/>
      <c r="F5247" s="53"/>
      <c r="G5247" s="190"/>
      <c r="H5247" s="56"/>
      <c r="I5247" s="190"/>
      <c r="J5247" s="191"/>
      <c r="K5247" s="190"/>
      <c r="L5247" s="191"/>
      <c r="M5247" s="53"/>
      <c r="N5247" s="53"/>
      <c r="O5247" s="53"/>
    </row>
    <row r="5248">
      <c r="A5248" s="53"/>
      <c r="B5248" s="243"/>
      <c r="C5248" s="53"/>
      <c r="D5248" s="244"/>
      <c r="E5248" s="53"/>
      <c r="F5248" s="53"/>
      <c r="G5248" s="190"/>
      <c r="H5248" s="56"/>
      <c r="I5248" s="190"/>
      <c r="J5248" s="191"/>
      <c r="K5248" s="190"/>
      <c r="L5248" s="191"/>
      <c r="M5248" s="53"/>
      <c r="N5248" s="53"/>
      <c r="O5248" s="53"/>
    </row>
    <row r="5249">
      <c r="A5249" s="53"/>
      <c r="B5249" s="243"/>
      <c r="C5249" s="53"/>
      <c r="D5249" s="244"/>
      <c r="E5249" s="53"/>
      <c r="F5249" s="53"/>
      <c r="G5249" s="190"/>
      <c r="H5249" s="56"/>
      <c r="I5249" s="190"/>
      <c r="J5249" s="191"/>
      <c r="K5249" s="190"/>
      <c r="L5249" s="191"/>
      <c r="M5249" s="53"/>
      <c r="N5249" s="53"/>
      <c r="O5249" s="53"/>
    </row>
    <row r="5250">
      <c r="A5250" s="53"/>
      <c r="B5250" s="243"/>
      <c r="C5250" s="53"/>
      <c r="D5250" s="244"/>
      <c r="E5250" s="53"/>
      <c r="F5250" s="53"/>
      <c r="G5250" s="190"/>
      <c r="H5250" s="56"/>
      <c r="I5250" s="190"/>
      <c r="J5250" s="191"/>
      <c r="K5250" s="190"/>
      <c r="L5250" s="191"/>
      <c r="M5250" s="53"/>
      <c r="N5250" s="53"/>
      <c r="O5250" s="53"/>
    </row>
    <row r="5251">
      <c r="A5251" s="53"/>
      <c r="B5251" s="243"/>
      <c r="C5251" s="53"/>
      <c r="D5251" s="244"/>
      <c r="E5251" s="53"/>
      <c r="F5251" s="53"/>
      <c r="G5251" s="190"/>
      <c r="H5251" s="56"/>
      <c r="I5251" s="190"/>
      <c r="J5251" s="191"/>
      <c r="K5251" s="190"/>
      <c r="L5251" s="191"/>
      <c r="M5251" s="53"/>
      <c r="N5251" s="53"/>
      <c r="O5251" s="53"/>
    </row>
    <row r="5252">
      <c r="A5252" s="53"/>
      <c r="B5252" s="243"/>
      <c r="C5252" s="53"/>
      <c r="D5252" s="244"/>
      <c r="E5252" s="53"/>
      <c r="F5252" s="53"/>
      <c r="G5252" s="190"/>
      <c r="H5252" s="56"/>
      <c r="I5252" s="190"/>
      <c r="J5252" s="191"/>
      <c r="K5252" s="190"/>
      <c r="L5252" s="191"/>
      <c r="M5252" s="53"/>
      <c r="N5252" s="53"/>
      <c r="O5252" s="53"/>
    </row>
    <row r="5253">
      <c r="A5253" s="53"/>
      <c r="B5253" s="243"/>
      <c r="C5253" s="53"/>
      <c r="D5253" s="244"/>
      <c r="E5253" s="53"/>
      <c r="F5253" s="53"/>
      <c r="G5253" s="190"/>
      <c r="H5253" s="56"/>
      <c r="I5253" s="190"/>
      <c r="J5253" s="191"/>
      <c r="K5253" s="190"/>
      <c r="L5253" s="191"/>
      <c r="M5253" s="53"/>
      <c r="N5253" s="53"/>
      <c r="O5253" s="53"/>
    </row>
    <row r="5254">
      <c r="A5254" s="53"/>
      <c r="B5254" s="243"/>
      <c r="C5254" s="53"/>
      <c r="D5254" s="244"/>
      <c r="E5254" s="53"/>
      <c r="F5254" s="53"/>
      <c r="G5254" s="190"/>
      <c r="H5254" s="56"/>
      <c r="I5254" s="190"/>
      <c r="J5254" s="191"/>
      <c r="K5254" s="190"/>
      <c r="L5254" s="191"/>
      <c r="M5254" s="53"/>
      <c r="N5254" s="53"/>
      <c r="O5254" s="53"/>
    </row>
    <row r="5255">
      <c r="A5255" s="53"/>
      <c r="B5255" s="243"/>
      <c r="C5255" s="53"/>
      <c r="D5255" s="244"/>
      <c r="E5255" s="53"/>
      <c r="F5255" s="53"/>
      <c r="G5255" s="190"/>
      <c r="H5255" s="56"/>
      <c r="I5255" s="190"/>
      <c r="J5255" s="191"/>
      <c r="K5255" s="190"/>
      <c r="L5255" s="191"/>
      <c r="M5255" s="53"/>
      <c r="N5255" s="53"/>
      <c r="O5255" s="53"/>
    </row>
    <row r="5256">
      <c r="A5256" s="53"/>
      <c r="B5256" s="243"/>
      <c r="C5256" s="53"/>
      <c r="D5256" s="244"/>
      <c r="E5256" s="53"/>
      <c r="F5256" s="53"/>
      <c r="G5256" s="190"/>
      <c r="H5256" s="56"/>
      <c r="I5256" s="190"/>
      <c r="J5256" s="191"/>
      <c r="K5256" s="190"/>
      <c r="L5256" s="191"/>
      <c r="M5256" s="53"/>
      <c r="N5256" s="53"/>
      <c r="O5256" s="53"/>
    </row>
    <row r="5257">
      <c r="A5257" s="53"/>
      <c r="B5257" s="243"/>
      <c r="C5257" s="53"/>
      <c r="D5257" s="244"/>
      <c r="E5257" s="53"/>
      <c r="F5257" s="53"/>
      <c r="G5257" s="190"/>
      <c r="H5257" s="56"/>
      <c r="I5257" s="190"/>
      <c r="J5257" s="191"/>
      <c r="K5257" s="190"/>
      <c r="L5257" s="191"/>
      <c r="M5257" s="53"/>
      <c r="N5257" s="53"/>
      <c r="O5257" s="53"/>
    </row>
    <row r="5258">
      <c r="A5258" s="53"/>
      <c r="B5258" s="243"/>
      <c r="C5258" s="53"/>
      <c r="D5258" s="244"/>
      <c r="E5258" s="53"/>
      <c r="F5258" s="53"/>
      <c r="G5258" s="190"/>
      <c r="H5258" s="56"/>
      <c r="I5258" s="190"/>
      <c r="J5258" s="191"/>
      <c r="K5258" s="190"/>
      <c r="L5258" s="191"/>
      <c r="M5258" s="53"/>
      <c r="N5258" s="53"/>
      <c r="O5258" s="53"/>
    </row>
    <row r="5259">
      <c r="A5259" s="53"/>
      <c r="B5259" s="243"/>
      <c r="C5259" s="53"/>
      <c r="D5259" s="244"/>
      <c r="E5259" s="53"/>
      <c r="F5259" s="53"/>
      <c r="G5259" s="190"/>
      <c r="H5259" s="56"/>
      <c r="I5259" s="190"/>
      <c r="J5259" s="191"/>
      <c r="K5259" s="190"/>
      <c r="L5259" s="191"/>
      <c r="M5259" s="53"/>
      <c r="N5259" s="53"/>
      <c r="O5259" s="53"/>
    </row>
    <row r="5260">
      <c r="A5260" s="53"/>
      <c r="B5260" s="243"/>
      <c r="C5260" s="53"/>
      <c r="D5260" s="244"/>
      <c r="E5260" s="53"/>
      <c r="F5260" s="53"/>
      <c r="G5260" s="190"/>
      <c r="H5260" s="56"/>
      <c r="I5260" s="190"/>
      <c r="J5260" s="191"/>
      <c r="K5260" s="190"/>
      <c r="L5260" s="191"/>
      <c r="M5260" s="53"/>
      <c r="N5260" s="53"/>
      <c r="O5260" s="53"/>
    </row>
    <row r="5261">
      <c r="A5261" s="53"/>
      <c r="B5261" s="243"/>
      <c r="C5261" s="53"/>
      <c r="D5261" s="244"/>
      <c r="E5261" s="53"/>
      <c r="F5261" s="53"/>
      <c r="G5261" s="190"/>
      <c r="H5261" s="56"/>
      <c r="I5261" s="190"/>
      <c r="J5261" s="191"/>
      <c r="K5261" s="190"/>
      <c r="L5261" s="191"/>
      <c r="M5261" s="53"/>
      <c r="N5261" s="53"/>
      <c r="O5261" s="53"/>
    </row>
    <row r="5262">
      <c r="A5262" s="53"/>
      <c r="B5262" s="243"/>
      <c r="C5262" s="53"/>
      <c r="D5262" s="244"/>
      <c r="E5262" s="53"/>
      <c r="F5262" s="53"/>
      <c r="G5262" s="190"/>
      <c r="H5262" s="56"/>
      <c r="I5262" s="190"/>
      <c r="J5262" s="191"/>
      <c r="K5262" s="190"/>
      <c r="L5262" s="191"/>
      <c r="M5262" s="53"/>
      <c r="N5262" s="53"/>
      <c r="O5262" s="53"/>
    </row>
    <row r="5263">
      <c r="A5263" s="53"/>
      <c r="B5263" s="243"/>
      <c r="C5263" s="53"/>
      <c r="D5263" s="244"/>
      <c r="E5263" s="53"/>
      <c r="F5263" s="53"/>
      <c r="G5263" s="190"/>
      <c r="H5263" s="56"/>
      <c r="I5263" s="190"/>
      <c r="J5263" s="191"/>
      <c r="K5263" s="190"/>
      <c r="L5263" s="191"/>
      <c r="M5263" s="53"/>
      <c r="N5263" s="53"/>
      <c r="O5263" s="53"/>
    </row>
    <row r="5264">
      <c r="A5264" s="53"/>
      <c r="B5264" s="243"/>
      <c r="C5264" s="53"/>
      <c r="D5264" s="244"/>
      <c r="E5264" s="53"/>
      <c r="F5264" s="53"/>
      <c r="G5264" s="190"/>
      <c r="H5264" s="56"/>
      <c r="I5264" s="190"/>
      <c r="J5264" s="191"/>
      <c r="K5264" s="190"/>
      <c r="L5264" s="191"/>
      <c r="M5264" s="53"/>
      <c r="N5264" s="53"/>
      <c r="O5264" s="53"/>
    </row>
    <row r="5265">
      <c r="A5265" s="53"/>
      <c r="B5265" s="243"/>
      <c r="C5265" s="53"/>
      <c r="D5265" s="244"/>
      <c r="E5265" s="53"/>
      <c r="F5265" s="53"/>
      <c r="G5265" s="190"/>
      <c r="H5265" s="56"/>
      <c r="I5265" s="190"/>
      <c r="J5265" s="191"/>
      <c r="K5265" s="190"/>
      <c r="L5265" s="191"/>
      <c r="M5265" s="53"/>
      <c r="N5265" s="53"/>
      <c r="O5265" s="53"/>
    </row>
    <row r="5266">
      <c r="A5266" s="53"/>
      <c r="B5266" s="243"/>
      <c r="C5266" s="53"/>
      <c r="D5266" s="244"/>
      <c r="E5266" s="53"/>
      <c r="F5266" s="53"/>
      <c r="G5266" s="190"/>
      <c r="H5266" s="56"/>
      <c r="I5266" s="190"/>
      <c r="J5266" s="191"/>
      <c r="K5266" s="190"/>
      <c r="L5266" s="191"/>
      <c r="M5266" s="53"/>
      <c r="N5266" s="53"/>
      <c r="O5266" s="53"/>
    </row>
    <row r="5267">
      <c r="A5267" s="53"/>
      <c r="B5267" s="243"/>
      <c r="C5267" s="53"/>
      <c r="D5267" s="244"/>
      <c r="E5267" s="53"/>
      <c r="F5267" s="53"/>
      <c r="G5267" s="190"/>
      <c r="H5267" s="56"/>
      <c r="I5267" s="190"/>
      <c r="J5267" s="191"/>
      <c r="K5267" s="190"/>
      <c r="L5267" s="191"/>
      <c r="M5267" s="53"/>
      <c r="N5267" s="53"/>
      <c r="O5267" s="53"/>
    </row>
    <row r="5268">
      <c r="A5268" s="53"/>
      <c r="B5268" s="243"/>
      <c r="C5268" s="53"/>
      <c r="D5268" s="244"/>
      <c r="E5268" s="53"/>
      <c r="F5268" s="53"/>
      <c r="G5268" s="190"/>
      <c r="H5268" s="56"/>
      <c r="I5268" s="190"/>
      <c r="J5268" s="191"/>
      <c r="K5268" s="190"/>
      <c r="L5268" s="191"/>
      <c r="M5268" s="53"/>
      <c r="N5268" s="53"/>
      <c r="O5268" s="53"/>
    </row>
    <row r="5269">
      <c r="A5269" s="53"/>
      <c r="B5269" s="243"/>
      <c r="C5269" s="53"/>
      <c r="D5269" s="244"/>
      <c r="E5269" s="53"/>
      <c r="F5269" s="53"/>
      <c r="G5269" s="190"/>
      <c r="H5269" s="56"/>
      <c r="I5269" s="190"/>
      <c r="J5269" s="191"/>
      <c r="K5269" s="190"/>
      <c r="L5269" s="191"/>
      <c r="M5269" s="53"/>
      <c r="N5269" s="53"/>
      <c r="O5269" s="53"/>
    </row>
    <row r="5270">
      <c r="A5270" s="53"/>
      <c r="B5270" s="243"/>
      <c r="C5270" s="53"/>
      <c r="D5270" s="244"/>
      <c r="E5270" s="53"/>
      <c r="F5270" s="53"/>
      <c r="G5270" s="190"/>
      <c r="H5270" s="56"/>
      <c r="I5270" s="190"/>
      <c r="J5270" s="191"/>
      <c r="K5270" s="190"/>
      <c r="L5270" s="191"/>
      <c r="M5270" s="53"/>
      <c r="N5270" s="53"/>
      <c r="O5270" s="53"/>
    </row>
    <row r="5271">
      <c r="A5271" s="53"/>
      <c r="B5271" s="243"/>
      <c r="C5271" s="53"/>
      <c r="D5271" s="244"/>
      <c r="E5271" s="53"/>
      <c r="F5271" s="53"/>
      <c r="G5271" s="190"/>
      <c r="H5271" s="56"/>
      <c r="I5271" s="190"/>
      <c r="J5271" s="191"/>
      <c r="K5271" s="190"/>
      <c r="L5271" s="191"/>
      <c r="M5271" s="53"/>
      <c r="N5271" s="53"/>
      <c r="O5271" s="53"/>
    </row>
    <row r="5272">
      <c r="A5272" s="53"/>
      <c r="B5272" s="243"/>
      <c r="C5272" s="53"/>
      <c r="D5272" s="244"/>
      <c r="E5272" s="53"/>
      <c r="F5272" s="53"/>
      <c r="G5272" s="190"/>
      <c r="H5272" s="56"/>
      <c r="I5272" s="190"/>
      <c r="J5272" s="191"/>
      <c r="K5272" s="190"/>
      <c r="L5272" s="191"/>
      <c r="M5272" s="53"/>
      <c r="N5272" s="53"/>
      <c r="O5272" s="53"/>
    </row>
    <row r="5273">
      <c r="A5273" s="53"/>
      <c r="B5273" s="243"/>
      <c r="C5273" s="53"/>
      <c r="D5273" s="244"/>
      <c r="E5273" s="53"/>
      <c r="F5273" s="53"/>
      <c r="G5273" s="190"/>
      <c r="H5273" s="56"/>
      <c r="I5273" s="190"/>
      <c r="J5273" s="191"/>
      <c r="K5273" s="190"/>
      <c r="L5273" s="191"/>
      <c r="M5273" s="53"/>
      <c r="N5273" s="53"/>
      <c r="O5273" s="53"/>
    </row>
    <row r="5274">
      <c r="A5274" s="53"/>
      <c r="B5274" s="243"/>
      <c r="C5274" s="53"/>
      <c r="D5274" s="244"/>
      <c r="E5274" s="53"/>
      <c r="F5274" s="53"/>
      <c r="G5274" s="190"/>
      <c r="H5274" s="56"/>
      <c r="I5274" s="190"/>
      <c r="J5274" s="191"/>
      <c r="K5274" s="190"/>
      <c r="L5274" s="191"/>
      <c r="M5274" s="53"/>
      <c r="N5274" s="53"/>
      <c r="O5274" s="53"/>
    </row>
    <row r="5275">
      <c r="A5275" s="53"/>
      <c r="B5275" s="243"/>
      <c r="C5275" s="53"/>
      <c r="D5275" s="244"/>
      <c r="E5275" s="53"/>
      <c r="F5275" s="53"/>
      <c r="G5275" s="190"/>
      <c r="H5275" s="56"/>
      <c r="I5275" s="190"/>
      <c r="J5275" s="191"/>
      <c r="K5275" s="190"/>
      <c r="L5275" s="191"/>
      <c r="M5275" s="53"/>
      <c r="N5275" s="53"/>
      <c r="O5275" s="53"/>
    </row>
    <row r="5276">
      <c r="A5276" s="53"/>
      <c r="B5276" s="243"/>
      <c r="C5276" s="53"/>
      <c r="D5276" s="244"/>
      <c r="E5276" s="53"/>
      <c r="F5276" s="53"/>
      <c r="G5276" s="190"/>
      <c r="H5276" s="56"/>
      <c r="I5276" s="190"/>
      <c r="J5276" s="191"/>
      <c r="K5276" s="190"/>
      <c r="L5276" s="191"/>
      <c r="M5276" s="53"/>
      <c r="N5276" s="53"/>
      <c r="O5276" s="53"/>
    </row>
    <row r="5277">
      <c r="A5277" s="53"/>
      <c r="B5277" s="243"/>
      <c r="C5277" s="53"/>
      <c r="D5277" s="244"/>
      <c r="E5277" s="53"/>
      <c r="F5277" s="53"/>
      <c r="G5277" s="190"/>
      <c r="H5277" s="56"/>
      <c r="I5277" s="190"/>
      <c r="J5277" s="191"/>
      <c r="K5277" s="190"/>
      <c r="L5277" s="191"/>
      <c r="M5277" s="53"/>
      <c r="N5277" s="53"/>
      <c r="O5277" s="53"/>
    </row>
    <row r="5278">
      <c r="A5278" s="53"/>
      <c r="B5278" s="243"/>
      <c r="C5278" s="53"/>
      <c r="D5278" s="244"/>
      <c r="E5278" s="53"/>
      <c r="F5278" s="53"/>
      <c r="G5278" s="190"/>
      <c r="H5278" s="56"/>
      <c r="I5278" s="190"/>
      <c r="J5278" s="191"/>
      <c r="K5278" s="190"/>
      <c r="L5278" s="191"/>
      <c r="M5278" s="53"/>
      <c r="N5278" s="53"/>
      <c r="O5278" s="53"/>
    </row>
    <row r="5279">
      <c r="A5279" s="53"/>
      <c r="B5279" s="243"/>
      <c r="C5279" s="53"/>
      <c r="D5279" s="244"/>
      <c r="E5279" s="53"/>
      <c r="F5279" s="53"/>
      <c r="G5279" s="190"/>
      <c r="H5279" s="56"/>
      <c r="I5279" s="190"/>
      <c r="J5279" s="191"/>
      <c r="K5279" s="190"/>
      <c r="L5279" s="191"/>
      <c r="M5279" s="53"/>
      <c r="N5279" s="53"/>
      <c r="O5279" s="53"/>
    </row>
    <row r="5280">
      <c r="A5280" s="53"/>
      <c r="B5280" s="243"/>
      <c r="C5280" s="53"/>
      <c r="D5280" s="244"/>
      <c r="E5280" s="53"/>
      <c r="F5280" s="53"/>
      <c r="G5280" s="190"/>
      <c r="H5280" s="56"/>
      <c r="I5280" s="190"/>
      <c r="J5280" s="191"/>
      <c r="K5280" s="190"/>
      <c r="L5280" s="191"/>
      <c r="M5280" s="53"/>
      <c r="N5280" s="53"/>
      <c r="O5280" s="53"/>
    </row>
    <row r="5281">
      <c r="A5281" s="53"/>
      <c r="B5281" s="243"/>
      <c r="C5281" s="53"/>
      <c r="D5281" s="244"/>
      <c r="E5281" s="53"/>
      <c r="F5281" s="53"/>
      <c r="G5281" s="190"/>
      <c r="H5281" s="56"/>
      <c r="I5281" s="190"/>
      <c r="J5281" s="191"/>
      <c r="K5281" s="190"/>
      <c r="L5281" s="191"/>
      <c r="M5281" s="53"/>
      <c r="N5281" s="53"/>
      <c r="O5281" s="53"/>
    </row>
    <row r="5282">
      <c r="A5282" s="53"/>
      <c r="B5282" s="243"/>
      <c r="C5282" s="53"/>
      <c r="D5282" s="244"/>
      <c r="E5282" s="53"/>
      <c r="F5282" s="53"/>
      <c r="G5282" s="190"/>
      <c r="H5282" s="56"/>
      <c r="I5282" s="190"/>
      <c r="J5282" s="191"/>
      <c r="K5282" s="190"/>
      <c r="L5282" s="191"/>
      <c r="M5282" s="53"/>
      <c r="N5282" s="53"/>
      <c r="O5282" s="53"/>
    </row>
    <row r="5283">
      <c r="A5283" s="53"/>
      <c r="B5283" s="243"/>
      <c r="C5283" s="53"/>
      <c r="D5283" s="244"/>
      <c r="E5283" s="53"/>
      <c r="F5283" s="53"/>
      <c r="G5283" s="190"/>
      <c r="H5283" s="56"/>
      <c r="I5283" s="190"/>
      <c r="J5283" s="191"/>
      <c r="K5283" s="190"/>
      <c r="L5283" s="191"/>
      <c r="M5283" s="53"/>
      <c r="N5283" s="53"/>
      <c r="O5283" s="53"/>
    </row>
    <row r="5284">
      <c r="A5284" s="53"/>
      <c r="B5284" s="243"/>
      <c r="C5284" s="53"/>
      <c r="D5284" s="244"/>
      <c r="E5284" s="53"/>
      <c r="F5284" s="53"/>
      <c r="G5284" s="190"/>
      <c r="H5284" s="56"/>
      <c r="I5284" s="190"/>
      <c r="J5284" s="191"/>
      <c r="K5284" s="190"/>
      <c r="L5284" s="191"/>
      <c r="M5284" s="53"/>
      <c r="N5284" s="53"/>
      <c r="O5284" s="53"/>
    </row>
    <row r="5285">
      <c r="A5285" s="53"/>
      <c r="B5285" s="243"/>
      <c r="C5285" s="53"/>
      <c r="D5285" s="244"/>
      <c r="E5285" s="53"/>
      <c r="F5285" s="53"/>
      <c r="G5285" s="190"/>
      <c r="H5285" s="56"/>
      <c r="I5285" s="190"/>
      <c r="J5285" s="191"/>
      <c r="K5285" s="190"/>
      <c r="L5285" s="191"/>
      <c r="M5285" s="53"/>
      <c r="N5285" s="53"/>
      <c r="O5285" s="53"/>
    </row>
    <row r="5286">
      <c r="A5286" s="53"/>
      <c r="B5286" s="243"/>
      <c r="C5286" s="53"/>
      <c r="D5286" s="244"/>
      <c r="E5286" s="53"/>
      <c r="F5286" s="53"/>
      <c r="G5286" s="190"/>
      <c r="H5286" s="56"/>
      <c r="I5286" s="190"/>
      <c r="J5286" s="191"/>
      <c r="K5286" s="190"/>
      <c r="L5286" s="191"/>
      <c r="M5286" s="53"/>
      <c r="N5286" s="53"/>
      <c r="O5286" s="53"/>
    </row>
    <row r="5287">
      <c r="A5287" s="53"/>
      <c r="B5287" s="243"/>
      <c r="C5287" s="53"/>
      <c r="D5287" s="244"/>
      <c r="E5287" s="53"/>
      <c r="F5287" s="53"/>
      <c r="G5287" s="190"/>
      <c r="H5287" s="56"/>
      <c r="I5287" s="190"/>
      <c r="J5287" s="191"/>
      <c r="K5287" s="190"/>
      <c r="L5287" s="191"/>
      <c r="M5287" s="53"/>
      <c r="N5287" s="53"/>
      <c r="O5287" s="53"/>
    </row>
    <row r="5288">
      <c r="A5288" s="53"/>
      <c r="B5288" s="243"/>
      <c r="C5288" s="53"/>
      <c r="D5288" s="244"/>
      <c r="E5288" s="53"/>
      <c r="F5288" s="53"/>
      <c r="G5288" s="190"/>
      <c r="H5288" s="56"/>
      <c r="I5288" s="190"/>
      <c r="J5288" s="191"/>
      <c r="K5288" s="190"/>
      <c r="L5288" s="191"/>
      <c r="M5288" s="53"/>
      <c r="N5288" s="53"/>
      <c r="O5288" s="53"/>
    </row>
    <row r="5289">
      <c r="A5289" s="53"/>
      <c r="B5289" s="243"/>
      <c r="C5289" s="53"/>
      <c r="D5289" s="244"/>
      <c r="E5289" s="53"/>
      <c r="F5289" s="53"/>
      <c r="G5289" s="190"/>
      <c r="H5289" s="56"/>
      <c r="I5289" s="190"/>
      <c r="J5289" s="191"/>
      <c r="K5289" s="190"/>
      <c r="L5289" s="191"/>
      <c r="M5289" s="53"/>
      <c r="N5289" s="53"/>
      <c r="O5289" s="53"/>
    </row>
    <row r="5290">
      <c r="A5290" s="53"/>
      <c r="B5290" s="243"/>
      <c r="C5290" s="53"/>
      <c r="D5290" s="244"/>
      <c r="E5290" s="53"/>
      <c r="F5290" s="53"/>
      <c r="G5290" s="190"/>
      <c r="H5290" s="56"/>
      <c r="I5290" s="190"/>
      <c r="J5290" s="191"/>
      <c r="K5290" s="190"/>
      <c r="L5290" s="191"/>
      <c r="M5290" s="53"/>
      <c r="N5290" s="53"/>
      <c r="O5290" s="53"/>
    </row>
    <row r="5291">
      <c r="A5291" s="53"/>
      <c r="B5291" s="243"/>
      <c r="C5291" s="53"/>
      <c r="D5291" s="244"/>
      <c r="E5291" s="53"/>
      <c r="F5291" s="53"/>
      <c r="G5291" s="190"/>
      <c r="H5291" s="56"/>
      <c r="I5291" s="190"/>
      <c r="J5291" s="191"/>
      <c r="K5291" s="190"/>
      <c r="L5291" s="191"/>
      <c r="M5291" s="53"/>
      <c r="N5291" s="53"/>
      <c r="O5291" s="53"/>
    </row>
    <row r="5292">
      <c r="A5292" s="53"/>
      <c r="B5292" s="243"/>
      <c r="C5292" s="53"/>
      <c r="D5292" s="244"/>
      <c r="E5292" s="53"/>
      <c r="F5292" s="53"/>
      <c r="G5292" s="190"/>
      <c r="H5292" s="56"/>
      <c r="I5292" s="190"/>
      <c r="J5292" s="191"/>
      <c r="K5292" s="190"/>
      <c r="L5292" s="191"/>
      <c r="M5292" s="53"/>
      <c r="N5292" s="53"/>
      <c r="O5292" s="53"/>
    </row>
    <row r="5293">
      <c r="A5293" s="53"/>
      <c r="B5293" s="243"/>
      <c r="C5293" s="53"/>
      <c r="D5293" s="244"/>
      <c r="E5293" s="53"/>
      <c r="F5293" s="53"/>
      <c r="G5293" s="190"/>
      <c r="H5293" s="56"/>
      <c r="I5293" s="190"/>
      <c r="J5293" s="191"/>
      <c r="K5293" s="190"/>
      <c r="L5293" s="191"/>
      <c r="M5293" s="53"/>
      <c r="N5293" s="53"/>
      <c r="O5293" s="53"/>
    </row>
    <row r="5294">
      <c r="A5294" s="53"/>
      <c r="B5294" s="243"/>
      <c r="C5294" s="53"/>
      <c r="D5294" s="244"/>
      <c r="E5294" s="53"/>
      <c r="F5294" s="53"/>
      <c r="G5294" s="190"/>
      <c r="H5294" s="56"/>
      <c r="I5294" s="190"/>
      <c r="J5294" s="191"/>
      <c r="K5294" s="190"/>
      <c r="L5294" s="191"/>
      <c r="M5294" s="53"/>
      <c r="N5294" s="53"/>
      <c r="O5294" s="53"/>
    </row>
    <row r="5295">
      <c r="A5295" s="53"/>
      <c r="B5295" s="243"/>
      <c r="C5295" s="53"/>
      <c r="D5295" s="244"/>
      <c r="E5295" s="53"/>
      <c r="F5295" s="53"/>
      <c r="G5295" s="190"/>
      <c r="H5295" s="56"/>
      <c r="I5295" s="190"/>
      <c r="J5295" s="191"/>
      <c r="K5295" s="190"/>
      <c r="L5295" s="191"/>
      <c r="M5295" s="53"/>
      <c r="N5295" s="53"/>
      <c r="O5295" s="53"/>
    </row>
    <row r="5296">
      <c r="A5296" s="53"/>
      <c r="B5296" s="243"/>
      <c r="C5296" s="53"/>
      <c r="D5296" s="244"/>
      <c r="E5296" s="53"/>
      <c r="F5296" s="53"/>
      <c r="G5296" s="190"/>
      <c r="H5296" s="56"/>
      <c r="I5296" s="190"/>
      <c r="J5296" s="191"/>
      <c r="K5296" s="190"/>
      <c r="L5296" s="191"/>
      <c r="M5296" s="53"/>
      <c r="N5296" s="53"/>
      <c r="O5296" s="53"/>
    </row>
    <row r="5297">
      <c r="A5297" s="53"/>
      <c r="B5297" s="243"/>
      <c r="C5297" s="53"/>
      <c r="D5297" s="244"/>
      <c r="E5297" s="53"/>
      <c r="F5297" s="53"/>
      <c r="G5297" s="190"/>
      <c r="H5297" s="56"/>
      <c r="I5297" s="190"/>
      <c r="J5297" s="191"/>
      <c r="K5297" s="190"/>
      <c r="L5297" s="191"/>
      <c r="M5297" s="53"/>
      <c r="N5297" s="53"/>
      <c r="O5297" s="53"/>
    </row>
    <row r="5298">
      <c r="A5298" s="53"/>
      <c r="B5298" s="243"/>
      <c r="C5298" s="53"/>
      <c r="D5298" s="244"/>
      <c r="E5298" s="53"/>
      <c r="F5298" s="53"/>
      <c r="G5298" s="190"/>
      <c r="H5298" s="56"/>
      <c r="I5298" s="190"/>
      <c r="J5298" s="191"/>
      <c r="K5298" s="190"/>
      <c r="L5298" s="191"/>
      <c r="M5298" s="53"/>
      <c r="N5298" s="53"/>
      <c r="O5298" s="53"/>
    </row>
    <row r="5299">
      <c r="A5299" s="53"/>
      <c r="B5299" s="243"/>
      <c r="C5299" s="53"/>
      <c r="D5299" s="244"/>
      <c r="E5299" s="53"/>
      <c r="F5299" s="53"/>
      <c r="G5299" s="190"/>
      <c r="H5299" s="56"/>
      <c r="I5299" s="190"/>
      <c r="J5299" s="191"/>
      <c r="K5299" s="190"/>
      <c r="L5299" s="191"/>
      <c r="M5299" s="53"/>
      <c r="N5299" s="53"/>
      <c r="O5299" s="53"/>
    </row>
    <row r="5300">
      <c r="A5300" s="53"/>
      <c r="B5300" s="243"/>
      <c r="C5300" s="53"/>
      <c r="D5300" s="244"/>
      <c r="E5300" s="53"/>
      <c r="F5300" s="53"/>
      <c r="G5300" s="190"/>
      <c r="H5300" s="56"/>
      <c r="I5300" s="190"/>
      <c r="J5300" s="191"/>
      <c r="K5300" s="190"/>
      <c r="L5300" s="191"/>
      <c r="M5300" s="53"/>
      <c r="N5300" s="53"/>
      <c r="O5300" s="53"/>
    </row>
    <row r="5301">
      <c r="A5301" s="53"/>
      <c r="B5301" s="243"/>
      <c r="C5301" s="53"/>
      <c r="D5301" s="244"/>
      <c r="E5301" s="53"/>
      <c r="F5301" s="53"/>
      <c r="G5301" s="190"/>
      <c r="H5301" s="56"/>
      <c r="I5301" s="190"/>
      <c r="J5301" s="191"/>
      <c r="K5301" s="190"/>
      <c r="L5301" s="191"/>
      <c r="M5301" s="53"/>
      <c r="N5301" s="53"/>
      <c r="O5301" s="53"/>
    </row>
    <row r="5302">
      <c r="A5302" s="53"/>
      <c r="B5302" s="243"/>
      <c r="C5302" s="53"/>
      <c r="D5302" s="244"/>
      <c r="E5302" s="53"/>
      <c r="F5302" s="53"/>
      <c r="G5302" s="190"/>
      <c r="H5302" s="56"/>
      <c r="I5302" s="190"/>
      <c r="J5302" s="191"/>
      <c r="K5302" s="190"/>
      <c r="L5302" s="191"/>
      <c r="M5302" s="53"/>
      <c r="N5302" s="53"/>
      <c r="O5302" s="53"/>
    </row>
    <row r="5303">
      <c r="A5303" s="53"/>
      <c r="B5303" s="243"/>
      <c r="C5303" s="53"/>
      <c r="D5303" s="244"/>
      <c r="E5303" s="53"/>
      <c r="F5303" s="53"/>
      <c r="G5303" s="190"/>
      <c r="H5303" s="56"/>
      <c r="I5303" s="190"/>
      <c r="J5303" s="191"/>
      <c r="K5303" s="190"/>
      <c r="L5303" s="191"/>
      <c r="M5303" s="53"/>
      <c r="N5303" s="53"/>
      <c r="O5303" s="53"/>
    </row>
    <row r="5304">
      <c r="A5304" s="53"/>
      <c r="B5304" s="243"/>
      <c r="C5304" s="53"/>
      <c r="D5304" s="244"/>
      <c r="E5304" s="53"/>
      <c r="F5304" s="53"/>
      <c r="G5304" s="190"/>
      <c r="H5304" s="56"/>
      <c r="I5304" s="190"/>
      <c r="J5304" s="191"/>
      <c r="K5304" s="190"/>
      <c r="L5304" s="191"/>
      <c r="M5304" s="53"/>
      <c r="N5304" s="53"/>
      <c r="O5304" s="53"/>
    </row>
    <row r="5305">
      <c r="A5305" s="53"/>
      <c r="B5305" s="243"/>
      <c r="C5305" s="53"/>
      <c r="D5305" s="244"/>
      <c r="E5305" s="53"/>
      <c r="F5305" s="53"/>
      <c r="G5305" s="190"/>
      <c r="H5305" s="56"/>
      <c r="I5305" s="190"/>
      <c r="J5305" s="191"/>
      <c r="K5305" s="190"/>
      <c r="L5305" s="191"/>
      <c r="M5305" s="53"/>
      <c r="N5305" s="53"/>
      <c r="O5305" s="53"/>
    </row>
    <row r="5306">
      <c r="A5306" s="53"/>
      <c r="B5306" s="243"/>
      <c r="C5306" s="53"/>
      <c r="D5306" s="244"/>
      <c r="E5306" s="53"/>
      <c r="F5306" s="53"/>
      <c r="G5306" s="190"/>
      <c r="H5306" s="56"/>
      <c r="I5306" s="190"/>
      <c r="J5306" s="191"/>
      <c r="K5306" s="190"/>
      <c r="L5306" s="191"/>
      <c r="M5306" s="53"/>
      <c r="N5306" s="53"/>
      <c r="O5306" s="53"/>
    </row>
    <row r="5307">
      <c r="A5307" s="53"/>
      <c r="B5307" s="243"/>
      <c r="C5307" s="53"/>
      <c r="D5307" s="244"/>
      <c r="E5307" s="53"/>
      <c r="F5307" s="53"/>
      <c r="G5307" s="190"/>
      <c r="H5307" s="56"/>
      <c r="I5307" s="190"/>
      <c r="J5307" s="191"/>
      <c r="K5307" s="190"/>
      <c r="L5307" s="191"/>
      <c r="M5307" s="53"/>
      <c r="N5307" s="53"/>
      <c r="O5307" s="53"/>
    </row>
    <row r="5308">
      <c r="A5308" s="53"/>
      <c r="B5308" s="243"/>
      <c r="C5308" s="53"/>
      <c r="D5308" s="244"/>
      <c r="E5308" s="53"/>
      <c r="F5308" s="53"/>
      <c r="G5308" s="190"/>
      <c r="H5308" s="56"/>
      <c r="I5308" s="190"/>
      <c r="J5308" s="191"/>
      <c r="K5308" s="190"/>
      <c r="L5308" s="191"/>
      <c r="M5308" s="53"/>
      <c r="N5308" s="53"/>
      <c r="O5308" s="53"/>
    </row>
    <row r="5309">
      <c r="A5309" s="53"/>
      <c r="B5309" s="243"/>
      <c r="C5309" s="53"/>
      <c r="D5309" s="244"/>
      <c r="E5309" s="53"/>
      <c r="F5309" s="53"/>
      <c r="G5309" s="190"/>
      <c r="H5309" s="56"/>
      <c r="I5309" s="190"/>
      <c r="J5309" s="191"/>
      <c r="K5309" s="190"/>
      <c r="L5309" s="191"/>
      <c r="M5309" s="53"/>
      <c r="N5309" s="53"/>
      <c r="O5309" s="53"/>
    </row>
    <row r="5310">
      <c r="A5310" s="53"/>
      <c r="B5310" s="243"/>
      <c r="C5310" s="53"/>
      <c r="D5310" s="244"/>
      <c r="E5310" s="53"/>
      <c r="F5310" s="53"/>
      <c r="G5310" s="190"/>
      <c r="H5310" s="56"/>
      <c r="I5310" s="190"/>
      <c r="J5310" s="191"/>
      <c r="K5310" s="190"/>
      <c r="L5310" s="191"/>
      <c r="M5310" s="53"/>
      <c r="N5310" s="53"/>
      <c r="O5310" s="53"/>
    </row>
    <row r="5311">
      <c r="A5311" s="53"/>
      <c r="B5311" s="243"/>
      <c r="C5311" s="53"/>
      <c r="D5311" s="244"/>
      <c r="E5311" s="53"/>
      <c r="F5311" s="53"/>
      <c r="G5311" s="190"/>
      <c r="H5311" s="56"/>
      <c r="I5311" s="190"/>
      <c r="J5311" s="191"/>
      <c r="K5311" s="190"/>
      <c r="L5311" s="191"/>
      <c r="M5311" s="53"/>
      <c r="N5311" s="53"/>
      <c r="O5311" s="53"/>
    </row>
    <row r="5312">
      <c r="A5312" s="53"/>
      <c r="B5312" s="243"/>
      <c r="C5312" s="53"/>
      <c r="D5312" s="244"/>
      <c r="E5312" s="53"/>
      <c r="F5312" s="53"/>
      <c r="G5312" s="190"/>
      <c r="H5312" s="56"/>
      <c r="I5312" s="190"/>
      <c r="J5312" s="191"/>
      <c r="K5312" s="190"/>
      <c r="L5312" s="191"/>
      <c r="M5312" s="53"/>
      <c r="N5312" s="53"/>
      <c r="O5312" s="53"/>
    </row>
    <row r="5313">
      <c r="A5313" s="53"/>
      <c r="B5313" s="243"/>
      <c r="C5313" s="53"/>
      <c r="D5313" s="244"/>
      <c r="E5313" s="53"/>
      <c r="F5313" s="53"/>
      <c r="G5313" s="190"/>
      <c r="H5313" s="56"/>
      <c r="I5313" s="190"/>
      <c r="J5313" s="191"/>
      <c r="K5313" s="190"/>
      <c r="L5313" s="191"/>
      <c r="M5313" s="53"/>
      <c r="N5313" s="53"/>
      <c r="O5313" s="53"/>
    </row>
    <row r="5314">
      <c r="A5314" s="53"/>
      <c r="B5314" s="243"/>
      <c r="C5314" s="53"/>
      <c r="D5314" s="244"/>
      <c r="E5314" s="53"/>
      <c r="F5314" s="53"/>
      <c r="G5314" s="190"/>
      <c r="H5314" s="56"/>
      <c r="I5314" s="190"/>
      <c r="J5314" s="191"/>
      <c r="K5314" s="190"/>
      <c r="L5314" s="191"/>
      <c r="M5314" s="53"/>
      <c r="N5314" s="53"/>
      <c r="O5314" s="53"/>
    </row>
    <row r="5315">
      <c r="A5315" s="53"/>
      <c r="B5315" s="243"/>
      <c r="C5315" s="53"/>
      <c r="D5315" s="244"/>
      <c r="E5315" s="53"/>
      <c r="F5315" s="53"/>
      <c r="G5315" s="190"/>
      <c r="H5315" s="56"/>
      <c r="I5315" s="190"/>
      <c r="J5315" s="191"/>
      <c r="K5315" s="190"/>
      <c r="L5315" s="191"/>
      <c r="M5315" s="53"/>
      <c r="N5315" s="53"/>
      <c r="O5315" s="53"/>
    </row>
    <row r="5316">
      <c r="A5316" s="53"/>
      <c r="B5316" s="243"/>
      <c r="C5316" s="53"/>
      <c r="D5316" s="244"/>
      <c r="E5316" s="53"/>
      <c r="F5316" s="53"/>
      <c r="G5316" s="190"/>
      <c r="H5316" s="56"/>
      <c r="I5316" s="190"/>
      <c r="J5316" s="191"/>
      <c r="K5316" s="190"/>
      <c r="L5316" s="191"/>
      <c r="M5316" s="53"/>
      <c r="N5316" s="53"/>
      <c r="O5316" s="53"/>
    </row>
    <row r="5317">
      <c r="A5317" s="53"/>
      <c r="B5317" s="243"/>
      <c r="C5317" s="53"/>
      <c r="D5317" s="244"/>
      <c r="E5317" s="53"/>
      <c r="F5317" s="53"/>
      <c r="G5317" s="190"/>
      <c r="H5317" s="56"/>
      <c r="I5317" s="190"/>
      <c r="J5317" s="191"/>
      <c r="K5317" s="190"/>
      <c r="L5317" s="191"/>
      <c r="M5317" s="53"/>
      <c r="N5317" s="53"/>
      <c r="O5317" s="53"/>
    </row>
    <row r="5318">
      <c r="A5318" s="53"/>
      <c r="B5318" s="243"/>
      <c r="C5318" s="53"/>
      <c r="D5318" s="244"/>
      <c r="E5318" s="53"/>
      <c r="F5318" s="53"/>
      <c r="G5318" s="190"/>
      <c r="H5318" s="56"/>
      <c r="I5318" s="190"/>
      <c r="J5318" s="191"/>
      <c r="K5318" s="190"/>
      <c r="L5318" s="191"/>
      <c r="M5318" s="53"/>
      <c r="N5318" s="53"/>
      <c r="O5318" s="53"/>
    </row>
    <row r="5319">
      <c r="A5319" s="53"/>
      <c r="B5319" s="243"/>
      <c r="C5319" s="53"/>
      <c r="D5319" s="244"/>
      <c r="E5319" s="53"/>
      <c r="F5319" s="53"/>
      <c r="G5319" s="190"/>
      <c r="H5319" s="56"/>
      <c r="I5319" s="190"/>
      <c r="J5319" s="191"/>
      <c r="K5319" s="190"/>
      <c r="L5319" s="191"/>
      <c r="M5319" s="53"/>
      <c r="N5319" s="53"/>
      <c r="O5319" s="53"/>
    </row>
    <row r="5320">
      <c r="A5320" s="53"/>
      <c r="B5320" s="243"/>
      <c r="C5320" s="53"/>
      <c r="D5320" s="244"/>
      <c r="E5320" s="53"/>
      <c r="F5320" s="53"/>
      <c r="G5320" s="190"/>
      <c r="H5320" s="56"/>
      <c r="I5320" s="190"/>
      <c r="J5320" s="191"/>
      <c r="K5320" s="190"/>
      <c r="L5320" s="191"/>
      <c r="M5320" s="53"/>
      <c r="N5320" s="53"/>
      <c r="O5320" s="53"/>
    </row>
    <row r="5321">
      <c r="A5321" s="53"/>
      <c r="B5321" s="243"/>
      <c r="C5321" s="53"/>
      <c r="D5321" s="244"/>
      <c r="E5321" s="53"/>
      <c r="F5321" s="53"/>
      <c r="G5321" s="190"/>
      <c r="H5321" s="56"/>
      <c r="I5321" s="190"/>
      <c r="J5321" s="191"/>
      <c r="K5321" s="190"/>
      <c r="L5321" s="191"/>
      <c r="M5321" s="53"/>
      <c r="N5321" s="53"/>
      <c r="O5321" s="53"/>
    </row>
    <row r="5322">
      <c r="A5322" s="53"/>
      <c r="B5322" s="243"/>
      <c r="C5322" s="53"/>
      <c r="D5322" s="244"/>
      <c r="E5322" s="53"/>
      <c r="F5322" s="53"/>
      <c r="G5322" s="190"/>
      <c r="H5322" s="56"/>
      <c r="I5322" s="190"/>
      <c r="J5322" s="191"/>
      <c r="K5322" s="190"/>
      <c r="L5322" s="191"/>
      <c r="M5322" s="53"/>
      <c r="N5322" s="53"/>
      <c r="O5322" s="53"/>
    </row>
    <row r="5323">
      <c r="A5323" s="53"/>
      <c r="B5323" s="243"/>
      <c r="C5323" s="53"/>
      <c r="D5323" s="244"/>
      <c r="E5323" s="53"/>
      <c r="F5323" s="53"/>
      <c r="G5323" s="190"/>
      <c r="H5323" s="56"/>
      <c r="I5323" s="190"/>
      <c r="J5323" s="191"/>
      <c r="K5323" s="190"/>
      <c r="L5323" s="191"/>
      <c r="M5323" s="53"/>
      <c r="N5323" s="53"/>
      <c r="O5323" s="53"/>
    </row>
    <row r="5324">
      <c r="A5324" s="53"/>
      <c r="B5324" s="243"/>
      <c r="C5324" s="53"/>
      <c r="D5324" s="244"/>
      <c r="E5324" s="53"/>
      <c r="F5324" s="53"/>
      <c r="G5324" s="190"/>
      <c r="H5324" s="56"/>
      <c r="I5324" s="190"/>
      <c r="J5324" s="191"/>
      <c r="K5324" s="190"/>
      <c r="L5324" s="191"/>
      <c r="M5324" s="53"/>
      <c r="N5324" s="53"/>
      <c r="O5324" s="53"/>
    </row>
    <row r="5325">
      <c r="A5325" s="53"/>
      <c r="B5325" s="243"/>
      <c r="C5325" s="53"/>
      <c r="D5325" s="244"/>
      <c r="E5325" s="53"/>
      <c r="F5325" s="53"/>
      <c r="G5325" s="190"/>
      <c r="H5325" s="56"/>
      <c r="I5325" s="190"/>
      <c r="J5325" s="191"/>
      <c r="K5325" s="190"/>
      <c r="L5325" s="191"/>
      <c r="M5325" s="53"/>
      <c r="N5325" s="53"/>
      <c r="O5325" s="53"/>
    </row>
    <row r="5326">
      <c r="A5326" s="53"/>
      <c r="B5326" s="243"/>
      <c r="C5326" s="53"/>
      <c r="D5326" s="244"/>
      <c r="E5326" s="53"/>
      <c r="F5326" s="53"/>
      <c r="G5326" s="190"/>
      <c r="H5326" s="56"/>
      <c r="I5326" s="190"/>
      <c r="J5326" s="191"/>
      <c r="K5326" s="190"/>
      <c r="L5326" s="191"/>
      <c r="M5326" s="53"/>
      <c r="N5326" s="53"/>
      <c r="O5326" s="53"/>
    </row>
    <row r="5327">
      <c r="A5327" s="53"/>
      <c r="B5327" s="243"/>
      <c r="C5327" s="53"/>
      <c r="D5327" s="244"/>
      <c r="E5327" s="53"/>
      <c r="F5327" s="53"/>
      <c r="G5327" s="190"/>
      <c r="H5327" s="56"/>
      <c r="I5327" s="190"/>
      <c r="J5327" s="191"/>
      <c r="K5327" s="190"/>
      <c r="L5327" s="191"/>
      <c r="M5327" s="53"/>
      <c r="N5327" s="53"/>
      <c r="O5327" s="53"/>
    </row>
    <row r="5328">
      <c r="A5328" s="53"/>
      <c r="B5328" s="243"/>
      <c r="C5328" s="53"/>
      <c r="D5328" s="244"/>
      <c r="E5328" s="53"/>
      <c r="F5328" s="53"/>
      <c r="G5328" s="190"/>
      <c r="H5328" s="56"/>
      <c r="I5328" s="190"/>
      <c r="J5328" s="191"/>
      <c r="K5328" s="190"/>
      <c r="L5328" s="191"/>
      <c r="M5328" s="53"/>
      <c r="N5328" s="53"/>
      <c r="O5328" s="53"/>
    </row>
    <row r="5329">
      <c r="A5329" s="53"/>
      <c r="B5329" s="243"/>
      <c r="C5329" s="53"/>
      <c r="D5329" s="244"/>
      <c r="E5329" s="53"/>
      <c r="F5329" s="53"/>
      <c r="G5329" s="190"/>
      <c r="H5329" s="56"/>
      <c r="I5329" s="190"/>
      <c r="J5329" s="191"/>
      <c r="K5329" s="190"/>
      <c r="L5329" s="191"/>
      <c r="M5329" s="53"/>
      <c r="N5329" s="53"/>
      <c r="O5329" s="53"/>
    </row>
    <row r="5330">
      <c r="A5330" s="53"/>
      <c r="B5330" s="243"/>
      <c r="C5330" s="53"/>
      <c r="D5330" s="244"/>
      <c r="E5330" s="53"/>
      <c r="F5330" s="53"/>
      <c r="G5330" s="190"/>
      <c r="H5330" s="56"/>
      <c r="I5330" s="190"/>
      <c r="J5330" s="191"/>
      <c r="K5330" s="190"/>
      <c r="L5330" s="191"/>
      <c r="M5330" s="53"/>
      <c r="N5330" s="53"/>
      <c r="O5330" s="53"/>
    </row>
    <row r="5331">
      <c r="A5331" s="53"/>
      <c r="B5331" s="243"/>
      <c r="C5331" s="53"/>
      <c r="D5331" s="244"/>
      <c r="E5331" s="53"/>
      <c r="F5331" s="53"/>
      <c r="G5331" s="190"/>
      <c r="H5331" s="56"/>
      <c r="I5331" s="190"/>
      <c r="J5331" s="191"/>
      <c r="K5331" s="190"/>
      <c r="L5331" s="191"/>
      <c r="M5331" s="53"/>
      <c r="N5331" s="53"/>
      <c r="O5331" s="53"/>
    </row>
    <row r="5332">
      <c r="A5332" s="53"/>
      <c r="B5332" s="243"/>
      <c r="C5332" s="53"/>
      <c r="D5332" s="244"/>
      <c r="E5332" s="53"/>
      <c r="F5332" s="53"/>
      <c r="G5332" s="190"/>
      <c r="H5332" s="56"/>
      <c r="I5332" s="190"/>
      <c r="J5332" s="191"/>
      <c r="K5332" s="190"/>
      <c r="L5332" s="191"/>
      <c r="M5332" s="53"/>
      <c r="N5332" s="53"/>
      <c r="O5332" s="53"/>
    </row>
    <row r="5333">
      <c r="A5333" s="53"/>
      <c r="B5333" s="243"/>
      <c r="C5333" s="53"/>
      <c r="D5333" s="244"/>
      <c r="E5333" s="53"/>
      <c r="F5333" s="53"/>
      <c r="G5333" s="190"/>
      <c r="H5333" s="56"/>
      <c r="I5333" s="190"/>
      <c r="J5333" s="191"/>
      <c r="K5333" s="190"/>
      <c r="L5333" s="191"/>
      <c r="M5333" s="53"/>
      <c r="N5333" s="53"/>
      <c r="O5333" s="53"/>
    </row>
    <row r="5334">
      <c r="A5334" s="53"/>
      <c r="B5334" s="243"/>
      <c r="C5334" s="53"/>
      <c r="D5334" s="244"/>
      <c r="E5334" s="53"/>
      <c r="F5334" s="53"/>
      <c r="G5334" s="190"/>
      <c r="H5334" s="56"/>
      <c r="I5334" s="190"/>
      <c r="J5334" s="191"/>
      <c r="K5334" s="190"/>
      <c r="L5334" s="191"/>
      <c r="M5334" s="53"/>
      <c r="N5334" s="53"/>
      <c r="O5334" s="53"/>
    </row>
    <row r="5335">
      <c r="A5335" s="53"/>
      <c r="B5335" s="243"/>
      <c r="C5335" s="53"/>
      <c r="D5335" s="244"/>
      <c r="E5335" s="53"/>
      <c r="F5335" s="53"/>
      <c r="G5335" s="190"/>
      <c r="H5335" s="56"/>
      <c r="I5335" s="190"/>
      <c r="J5335" s="191"/>
      <c r="K5335" s="190"/>
      <c r="L5335" s="191"/>
      <c r="M5335" s="53"/>
      <c r="N5335" s="53"/>
      <c r="O5335" s="53"/>
    </row>
    <row r="5336">
      <c r="A5336" s="53"/>
      <c r="B5336" s="243"/>
      <c r="C5336" s="53"/>
      <c r="D5336" s="244"/>
      <c r="E5336" s="53"/>
      <c r="F5336" s="53"/>
      <c r="G5336" s="190"/>
      <c r="H5336" s="56"/>
      <c r="I5336" s="190"/>
      <c r="J5336" s="191"/>
      <c r="K5336" s="190"/>
      <c r="L5336" s="191"/>
      <c r="M5336" s="53"/>
      <c r="N5336" s="53"/>
      <c r="O5336" s="53"/>
    </row>
    <row r="5337">
      <c r="A5337" s="53"/>
      <c r="B5337" s="243"/>
      <c r="C5337" s="53"/>
      <c r="D5337" s="244"/>
      <c r="E5337" s="53"/>
      <c r="F5337" s="53"/>
      <c r="G5337" s="190"/>
      <c r="H5337" s="56"/>
      <c r="I5337" s="190"/>
      <c r="J5337" s="191"/>
      <c r="K5337" s="190"/>
      <c r="L5337" s="191"/>
      <c r="M5337" s="53"/>
      <c r="N5337" s="53"/>
      <c r="O5337" s="53"/>
    </row>
    <row r="5338">
      <c r="A5338" s="53"/>
      <c r="B5338" s="243"/>
      <c r="C5338" s="53"/>
      <c r="D5338" s="244"/>
      <c r="E5338" s="53"/>
      <c r="F5338" s="53"/>
      <c r="G5338" s="190"/>
      <c r="H5338" s="56"/>
      <c r="I5338" s="190"/>
      <c r="J5338" s="191"/>
      <c r="K5338" s="190"/>
      <c r="L5338" s="191"/>
      <c r="M5338" s="53"/>
      <c r="N5338" s="53"/>
      <c r="O5338" s="53"/>
    </row>
    <row r="5339">
      <c r="A5339" s="53"/>
      <c r="B5339" s="243"/>
      <c r="C5339" s="53"/>
      <c r="D5339" s="244"/>
      <c r="E5339" s="53"/>
      <c r="F5339" s="53"/>
      <c r="G5339" s="190"/>
      <c r="H5339" s="56"/>
      <c r="I5339" s="190"/>
      <c r="J5339" s="191"/>
      <c r="K5339" s="190"/>
      <c r="L5339" s="191"/>
      <c r="M5339" s="53"/>
      <c r="N5339" s="53"/>
      <c r="O5339" s="53"/>
    </row>
    <row r="5340">
      <c r="A5340" s="53"/>
      <c r="B5340" s="243"/>
      <c r="C5340" s="53"/>
      <c r="D5340" s="244"/>
      <c r="E5340" s="53"/>
      <c r="F5340" s="53"/>
      <c r="G5340" s="190"/>
      <c r="H5340" s="56"/>
      <c r="I5340" s="190"/>
      <c r="J5340" s="191"/>
      <c r="K5340" s="190"/>
      <c r="L5340" s="191"/>
      <c r="M5340" s="53"/>
      <c r="N5340" s="53"/>
      <c r="O5340" s="53"/>
    </row>
    <row r="5341">
      <c r="A5341" s="53"/>
      <c r="B5341" s="243"/>
      <c r="C5341" s="53"/>
      <c r="D5341" s="244"/>
      <c r="E5341" s="53"/>
      <c r="F5341" s="53"/>
      <c r="G5341" s="190"/>
      <c r="H5341" s="56"/>
      <c r="I5341" s="190"/>
      <c r="J5341" s="191"/>
      <c r="K5341" s="190"/>
      <c r="L5341" s="191"/>
      <c r="M5341" s="53"/>
      <c r="N5341" s="53"/>
      <c r="O5341" s="53"/>
    </row>
    <row r="5342">
      <c r="A5342" s="53"/>
      <c r="B5342" s="243"/>
      <c r="C5342" s="53"/>
      <c r="D5342" s="244"/>
      <c r="E5342" s="53"/>
      <c r="F5342" s="53"/>
      <c r="G5342" s="190"/>
      <c r="H5342" s="56"/>
      <c r="I5342" s="190"/>
      <c r="J5342" s="191"/>
      <c r="K5342" s="190"/>
      <c r="L5342" s="191"/>
      <c r="M5342" s="53"/>
      <c r="N5342" s="53"/>
      <c r="O5342" s="53"/>
    </row>
    <row r="5343">
      <c r="A5343" s="53"/>
      <c r="B5343" s="243"/>
      <c r="C5343" s="53"/>
      <c r="D5343" s="244"/>
      <c r="E5343" s="53"/>
      <c r="F5343" s="53"/>
      <c r="G5343" s="190"/>
      <c r="H5343" s="56"/>
      <c r="I5343" s="190"/>
      <c r="J5343" s="191"/>
      <c r="K5343" s="190"/>
      <c r="L5343" s="191"/>
      <c r="M5343" s="53"/>
      <c r="N5343" s="53"/>
      <c r="O5343" s="53"/>
    </row>
    <row r="5344">
      <c r="A5344" s="53"/>
      <c r="B5344" s="243"/>
      <c r="C5344" s="53"/>
      <c r="D5344" s="244"/>
      <c r="E5344" s="53"/>
      <c r="F5344" s="53"/>
      <c r="G5344" s="190"/>
      <c r="H5344" s="56"/>
      <c r="I5344" s="190"/>
      <c r="J5344" s="191"/>
      <c r="K5344" s="190"/>
      <c r="L5344" s="191"/>
      <c r="M5344" s="53"/>
      <c r="N5344" s="53"/>
      <c r="O5344" s="53"/>
    </row>
    <row r="5345">
      <c r="A5345" s="53"/>
      <c r="B5345" s="243"/>
      <c r="C5345" s="53"/>
      <c r="D5345" s="244"/>
      <c r="E5345" s="53"/>
      <c r="F5345" s="53"/>
      <c r="G5345" s="190"/>
      <c r="H5345" s="56"/>
      <c r="I5345" s="190"/>
      <c r="J5345" s="191"/>
      <c r="K5345" s="190"/>
      <c r="L5345" s="191"/>
      <c r="M5345" s="53"/>
      <c r="N5345" s="53"/>
      <c r="O5345" s="53"/>
    </row>
    <row r="5346">
      <c r="A5346" s="53"/>
      <c r="B5346" s="243"/>
      <c r="C5346" s="53"/>
      <c r="D5346" s="244"/>
      <c r="E5346" s="53"/>
      <c r="F5346" s="53"/>
      <c r="G5346" s="190"/>
      <c r="H5346" s="56"/>
      <c r="I5346" s="190"/>
      <c r="J5346" s="191"/>
      <c r="K5346" s="190"/>
      <c r="L5346" s="191"/>
      <c r="M5346" s="53"/>
      <c r="N5346" s="53"/>
      <c r="O5346" s="53"/>
    </row>
    <row r="5347">
      <c r="A5347" s="53"/>
      <c r="B5347" s="243"/>
      <c r="C5347" s="53"/>
      <c r="D5347" s="244"/>
      <c r="E5347" s="53"/>
      <c r="F5347" s="53"/>
      <c r="G5347" s="190"/>
      <c r="H5347" s="56"/>
      <c r="I5347" s="190"/>
      <c r="J5347" s="191"/>
      <c r="K5347" s="190"/>
      <c r="L5347" s="191"/>
      <c r="M5347" s="53"/>
      <c r="N5347" s="53"/>
      <c r="O5347" s="53"/>
    </row>
    <row r="5348">
      <c r="A5348" s="53"/>
      <c r="B5348" s="243"/>
      <c r="C5348" s="53"/>
      <c r="D5348" s="244"/>
      <c r="E5348" s="53"/>
      <c r="F5348" s="53"/>
      <c r="G5348" s="190"/>
      <c r="H5348" s="56"/>
      <c r="I5348" s="190"/>
      <c r="J5348" s="191"/>
      <c r="K5348" s="190"/>
      <c r="L5348" s="191"/>
      <c r="M5348" s="53"/>
      <c r="N5348" s="53"/>
      <c r="O5348" s="53"/>
    </row>
    <row r="5349">
      <c r="A5349" s="53"/>
      <c r="B5349" s="243"/>
      <c r="C5349" s="53"/>
      <c r="D5349" s="244"/>
      <c r="E5349" s="53"/>
      <c r="F5349" s="53"/>
      <c r="G5349" s="190"/>
      <c r="H5349" s="56"/>
      <c r="I5349" s="190"/>
      <c r="J5349" s="191"/>
      <c r="K5349" s="190"/>
      <c r="L5349" s="191"/>
      <c r="M5349" s="53"/>
      <c r="N5349" s="53"/>
      <c r="O5349" s="53"/>
    </row>
    <row r="5350">
      <c r="A5350" s="53"/>
      <c r="B5350" s="243"/>
      <c r="C5350" s="53"/>
      <c r="D5350" s="244"/>
      <c r="E5350" s="53"/>
      <c r="F5350" s="53"/>
      <c r="G5350" s="190"/>
      <c r="H5350" s="56"/>
      <c r="I5350" s="190"/>
      <c r="J5350" s="191"/>
      <c r="K5350" s="190"/>
      <c r="L5350" s="191"/>
      <c r="M5350" s="53"/>
      <c r="N5350" s="53"/>
      <c r="O5350" s="53"/>
    </row>
    <row r="5351">
      <c r="A5351" s="53"/>
      <c r="B5351" s="243"/>
      <c r="C5351" s="53"/>
      <c r="D5351" s="244"/>
      <c r="E5351" s="53"/>
      <c r="F5351" s="53"/>
      <c r="G5351" s="190"/>
      <c r="H5351" s="56"/>
      <c r="I5351" s="190"/>
      <c r="J5351" s="191"/>
      <c r="K5351" s="190"/>
      <c r="L5351" s="191"/>
      <c r="M5351" s="53"/>
      <c r="N5351" s="53"/>
      <c r="O5351" s="53"/>
    </row>
    <row r="5352">
      <c r="A5352" s="53"/>
      <c r="B5352" s="243"/>
      <c r="C5352" s="53"/>
      <c r="D5352" s="244"/>
      <c r="E5352" s="53"/>
      <c r="F5352" s="53"/>
      <c r="G5352" s="190"/>
      <c r="H5352" s="56"/>
      <c r="I5352" s="190"/>
      <c r="J5352" s="191"/>
      <c r="K5352" s="190"/>
      <c r="L5352" s="191"/>
      <c r="M5352" s="53"/>
      <c r="N5352" s="53"/>
      <c r="O5352" s="53"/>
    </row>
    <row r="5353">
      <c r="A5353" s="53"/>
      <c r="B5353" s="243"/>
      <c r="C5353" s="53"/>
      <c r="D5353" s="244"/>
      <c r="E5353" s="53"/>
      <c r="F5353" s="53"/>
      <c r="G5353" s="190"/>
      <c r="H5353" s="56"/>
      <c r="I5353" s="190"/>
      <c r="J5353" s="191"/>
      <c r="K5353" s="190"/>
      <c r="L5353" s="191"/>
      <c r="M5353" s="53"/>
      <c r="N5353" s="53"/>
      <c r="O5353" s="53"/>
    </row>
    <row r="5354">
      <c r="A5354" s="53"/>
      <c r="B5354" s="243"/>
      <c r="C5354" s="53"/>
      <c r="D5354" s="244"/>
      <c r="E5354" s="53"/>
      <c r="F5354" s="53"/>
      <c r="G5354" s="190"/>
      <c r="H5354" s="56"/>
      <c r="I5354" s="190"/>
      <c r="J5354" s="191"/>
      <c r="K5354" s="190"/>
      <c r="L5354" s="191"/>
      <c r="M5354" s="53"/>
      <c r="N5354" s="53"/>
      <c r="O5354" s="53"/>
    </row>
    <row r="5355">
      <c r="A5355" s="53"/>
      <c r="B5355" s="243"/>
      <c r="C5355" s="53"/>
      <c r="D5355" s="244"/>
      <c r="E5355" s="53"/>
      <c r="F5355" s="53"/>
      <c r="G5355" s="190"/>
      <c r="H5355" s="56"/>
      <c r="I5355" s="190"/>
      <c r="J5355" s="191"/>
      <c r="K5355" s="190"/>
      <c r="L5355" s="191"/>
      <c r="M5355" s="53"/>
      <c r="N5355" s="53"/>
      <c r="O5355" s="53"/>
    </row>
    <row r="5356">
      <c r="A5356" s="53"/>
      <c r="B5356" s="243"/>
      <c r="C5356" s="53"/>
      <c r="D5356" s="244"/>
      <c r="E5356" s="53"/>
      <c r="F5356" s="53"/>
      <c r="G5356" s="190"/>
      <c r="H5356" s="56"/>
      <c r="I5356" s="190"/>
      <c r="J5356" s="191"/>
      <c r="K5356" s="190"/>
      <c r="L5356" s="191"/>
      <c r="M5356" s="53"/>
      <c r="N5356" s="53"/>
      <c r="O5356" s="53"/>
    </row>
    <row r="5357">
      <c r="A5357" s="53"/>
      <c r="B5357" s="243"/>
      <c r="C5357" s="53"/>
      <c r="D5357" s="244"/>
      <c r="E5357" s="53"/>
      <c r="F5357" s="53"/>
      <c r="G5357" s="190"/>
      <c r="H5357" s="56"/>
      <c r="I5357" s="190"/>
      <c r="J5357" s="191"/>
      <c r="K5357" s="190"/>
      <c r="L5357" s="191"/>
      <c r="M5357" s="53"/>
      <c r="N5357" s="53"/>
      <c r="O5357" s="53"/>
    </row>
    <row r="5358">
      <c r="A5358" s="53"/>
      <c r="B5358" s="243"/>
      <c r="C5358" s="53"/>
      <c r="D5358" s="244"/>
      <c r="E5358" s="53"/>
      <c r="F5358" s="53"/>
      <c r="G5358" s="190"/>
      <c r="H5358" s="56"/>
      <c r="I5358" s="190"/>
      <c r="J5358" s="191"/>
      <c r="K5358" s="190"/>
      <c r="L5358" s="191"/>
      <c r="M5358" s="53"/>
      <c r="N5358" s="53"/>
      <c r="O5358" s="53"/>
    </row>
    <row r="5359">
      <c r="A5359" s="53"/>
      <c r="B5359" s="243"/>
      <c r="C5359" s="53"/>
      <c r="D5359" s="244"/>
      <c r="E5359" s="53"/>
      <c r="F5359" s="53"/>
      <c r="G5359" s="190"/>
      <c r="H5359" s="56"/>
      <c r="I5359" s="190"/>
      <c r="J5359" s="191"/>
      <c r="K5359" s="190"/>
      <c r="L5359" s="191"/>
      <c r="M5359" s="53"/>
      <c r="N5359" s="53"/>
      <c r="O5359" s="53"/>
    </row>
    <row r="5360">
      <c r="A5360" s="53"/>
      <c r="B5360" s="243"/>
      <c r="C5360" s="53"/>
      <c r="D5360" s="244"/>
      <c r="E5360" s="53"/>
      <c r="F5360" s="53"/>
      <c r="G5360" s="190"/>
      <c r="H5360" s="56"/>
      <c r="I5360" s="190"/>
      <c r="J5360" s="191"/>
      <c r="K5360" s="190"/>
      <c r="L5360" s="191"/>
      <c r="M5360" s="53"/>
      <c r="N5360" s="53"/>
      <c r="O5360" s="53"/>
    </row>
    <row r="5361">
      <c r="A5361" s="53"/>
      <c r="B5361" s="243"/>
      <c r="C5361" s="53"/>
      <c r="D5361" s="244"/>
      <c r="E5361" s="53"/>
      <c r="F5361" s="53"/>
      <c r="G5361" s="190"/>
      <c r="H5361" s="56"/>
      <c r="I5361" s="190"/>
      <c r="J5361" s="191"/>
      <c r="K5361" s="190"/>
      <c r="L5361" s="191"/>
      <c r="M5361" s="53"/>
      <c r="N5361" s="53"/>
      <c r="O5361" s="53"/>
    </row>
    <row r="5362">
      <c r="A5362" s="53"/>
      <c r="B5362" s="243"/>
      <c r="C5362" s="53"/>
      <c r="D5362" s="244"/>
      <c r="E5362" s="53"/>
      <c r="F5362" s="53"/>
      <c r="G5362" s="190"/>
      <c r="H5362" s="56"/>
      <c r="I5362" s="190"/>
      <c r="J5362" s="191"/>
      <c r="K5362" s="190"/>
      <c r="L5362" s="191"/>
      <c r="M5362" s="53"/>
      <c r="N5362" s="53"/>
      <c r="O5362" s="53"/>
    </row>
    <row r="5363">
      <c r="A5363" s="53"/>
      <c r="B5363" s="243"/>
      <c r="C5363" s="53"/>
      <c r="D5363" s="244"/>
      <c r="E5363" s="53"/>
      <c r="F5363" s="53"/>
      <c r="G5363" s="190"/>
      <c r="H5363" s="56"/>
      <c r="I5363" s="190"/>
      <c r="J5363" s="191"/>
      <c r="K5363" s="190"/>
      <c r="L5363" s="191"/>
      <c r="M5363" s="53"/>
      <c r="N5363" s="53"/>
      <c r="O5363" s="53"/>
    </row>
    <row r="5364">
      <c r="A5364" s="53"/>
      <c r="B5364" s="243"/>
      <c r="C5364" s="53"/>
      <c r="D5364" s="244"/>
      <c r="E5364" s="53"/>
      <c r="F5364" s="53"/>
      <c r="G5364" s="190"/>
      <c r="H5364" s="56"/>
      <c r="I5364" s="190"/>
      <c r="J5364" s="191"/>
      <c r="K5364" s="190"/>
      <c r="L5364" s="191"/>
      <c r="M5364" s="53"/>
      <c r="N5364" s="53"/>
      <c r="O5364" s="53"/>
    </row>
    <row r="5365">
      <c r="A5365" s="53"/>
      <c r="B5365" s="243"/>
      <c r="C5365" s="53"/>
      <c r="D5365" s="244"/>
      <c r="E5365" s="53"/>
      <c r="F5365" s="53"/>
      <c r="G5365" s="190"/>
      <c r="H5365" s="56"/>
      <c r="I5365" s="190"/>
      <c r="J5365" s="191"/>
      <c r="K5365" s="190"/>
      <c r="L5365" s="191"/>
      <c r="M5365" s="53"/>
      <c r="N5365" s="53"/>
      <c r="O5365" s="53"/>
    </row>
    <row r="5366">
      <c r="A5366" s="53"/>
      <c r="B5366" s="243"/>
      <c r="C5366" s="53"/>
      <c r="D5366" s="244"/>
      <c r="E5366" s="53"/>
      <c r="F5366" s="53"/>
      <c r="G5366" s="190"/>
      <c r="H5366" s="56"/>
      <c r="I5366" s="190"/>
      <c r="J5366" s="191"/>
      <c r="K5366" s="190"/>
      <c r="L5366" s="191"/>
      <c r="M5366" s="53"/>
      <c r="N5366" s="53"/>
      <c r="O5366" s="53"/>
    </row>
    <row r="5367">
      <c r="A5367" s="53"/>
      <c r="B5367" s="243"/>
      <c r="C5367" s="53"/>
      <c r="D5367" s="244"/>
      <c r="E5367" s="53"/>
      <c r="F5367" s="53"/>
      <c r="G5367" s="190"/>
      <c r="H5367" s="56"/>
      <c r="I5367" s="190"/>
      <c r="J5367" s="191"/>
      <c r="K5367" s="190"/>
      <c r="L5367" s="191"/>
      <c r="M5367" s="53"/>
      <c r="N5367" s="53"/>
      <c r="O5367" s="53"/>
    </row>
    <row r="5368">
      <c r="A5368" s="53"/>
      <c r="B5368" s="243"/>
      <c r="C5368" s="53"/>
      <c r="D5368" s="244"/>
      <c r="E5368" s="53"/>
      <c r="F5368" s="53"/>
      <c r="G5368" s="190"/>
      <c r="H5368" s="56"/>
      <c r="I5368" s="190"/>
      <c r="J5368" s="191"/>
      <c r="K5368" s="190"/>
      <c r="L5368" s="191"/>
      <c r="M5368" s="53"/>
      <c r="N5368" s="53"/>
      <c r="O5368" s="53"/>
    </row>
    <row r="5369">
      <c r="A5369" s="53"/>
      <c r="B5369" s="243"/>
      <c r="C5369" s="53"/>
      <c r="D5369" s="244"/>
      <c r="E5369" s="53"/>
      <c r="F5369" s="53"/>
      <c r="G5369" s="190"/>
      <c r="H5369" s="56"/>
      <c r="I5369" s="190"/>
      <c r="J5369" s="191"/>
      <c r="K5369" s="190"/>
      <c r="L5369" s="191"/>
      <c r="M5369" s="53"/>
      <c r="N5369" s="53"/>
      <c r="O5369" s="53"/>
    </row>
    <row r="5370">
      <c r="A5370" s="53"/>
      <c r="B5370" s="243"/>
      <c r="C5370" s="53"/>
      <c r="D5370" s="244"/>
      <c r="E5370" s="53"/>
      <c r="F5370" s="53"/>
      <c r="G5370" s="190"/>
      <c r="H5370" s="56"/>
      <c r="I5370" s="190"/>
      <c r="J5370" s="191"/>
      <c r="K5370" s="190"/>
      <c r="L5370" s="191"/>
      <c r="M5370" s="53"/>
      <c r="N5370" s="53"/>
      <c r="O5370" s="53"/>
    </row>
    <row r="5371">
      <c r="A5371" s="53"/>
      <c r="B5371" s="243"/>
      <c r="C5371" s="53"/>
      <c r="D5371" s="244"/>
      <c r="E5371" s="53"/>
      <c r="F5371" s="53"/>
      <c r="G5371" s="190"/>
      <c r="H5371" s="56"/>
      <c r="I5371" s="190"/>
      <c r="J5371" s="191"/>
      <c r="K5371" s="190"/>
      <c r="L5371" s="191"/>
      <c r="M5371" s="53"/>
      <c r="N5371" s="53"/>
      <c r="O5371" s="53"/>
    </row>
    <row r="5372">
      <c r="A5372" s="53"/>
      <c r="B5372" s="243"/>
      <c r="C5372" s="53"/>
      <c r="D5372" s="244"/>
      <c r="E5372" s="53"/>
      <c r="F5372" s="53"/>
      <c r="G5372" s="190"/>
      <c r="H5372" s="56"/>
      <c r="I5372" s="190"/>
      <c r="J5372" s="191"/>
      <c r="K5372" s="190"/>
      <c r="L5372" s="191"/>
      <c r="M5372" s="53"/>
      <c r="N5372" s="53"/>
      <c r="O5372" s="53"/>
    </row>
    <row r="5373">
      <c r="A5373" s="53"/>
      <c r="B5373" s="243"/>
      <c r="C5373" s="53"/>
      <c r="D5373" s="244"/>
      <c r="E5373" s="53"/>
      <c r="F5373" s="53"/>
      <c r="G5373" s="190"/>
      <c r="H5373" s="56"/>
      <c r="I5373" s="190"/>
      <c r="J5373" s="191"/>
      <c r="K5373" s="190"/>
      <c r="L5373" s="191"/>
      <c r="M5373" s="53"/>
      <c r="N5373" s="53"/>
      <c r="O5373" s="53"/>
    </row>
    <row r="5374">
      <c r="A5374" s="53"/>
      <c r="B5374" s="243"/>
      <c r="C5374" s="53"/>
      <c r="D5374" s="244"/>
      <c r="E5374" s="53"/>
      <c r="F5374" s="53"/>
      <c r="G5374" s="190"/>
      <c r="H5374" s="56"/>
      <c r="I5374" s="190"/>
      <c r="J5374" s="191"/>
      <c r="K5374" s="190"/>
      <c r="L5374" s="191"/>
      <c r="M5374" s="53"/>
      <c r="N5374" s="53"/>
      <c r="O5374" s="53"/>
    </row>
    <row r="5375">
      <c r="A5375" s="53"/>
      <c r="B5375" s="243"/>
      <c r="C5375" s="53"/>
      <c r="D5375" s="244"/>
      <c r="E5375" s="53"/>
      <c r="F5375" s="53"/>
      <c r="G5375" s="190"/>
      <c r="H5375" s="56"/>
      <c r="I5375" s="190"/>
      <c r="J5375" s="191"/>
      <c r="K5375" s="190"/>
      <c r="L5375" s="191"/>
      <c r="M5375" s="53"/>
      <c r="N5375" s="53"/>
      <c r="O5375" s="53"/>
    </row>
    <row r="5376">
      <c r="A5376" s="53"/>
      <c r="B5376" s="243"/>
      <c r="C5376" s="53"/>
      <c r="D5376" s="244"/>
      <c r="E5376" s="53"/>
      <c r="F5376" s="53"/>
      <c r="G5376" s="190"/>
      <c r="H5376" s="56"/>
      <c r="I5376" s="190"/>
      <c r="J5376" s="191"/>
      <c r="K5376" s="190"/>
      <c r="L5376" s="191"/>
      <c r="M5376" s="53"/>
      <c r="N5376" s="53"/>
      <c r="O5376" s="53"/>
    </row>
    <row r="5377">
      <c r="A5377" s="53"/>
      <c r="B5377" s="243"/>
      <c r="C5377" s="53"/>
      <c r="D5377" s="244"/>
      <c r="E5377" s="53"/>
      <c r="F5377" s="53"/>
      <c r="G5377" s="190"/>
      <c r="H5377" s="56"/>
      <c r="I5377" s="190"/>
      <c r="J5377" s="191"/>
      <c r="K5377" s="190"/>
      <c r="L5377" s="191"/>
      <c r="M5377" s="53"/>
      <c r="N5377" s="53"/>
      <c r="O5377" s="53"/>
    </row>
    <row r="5378">
      <c r="A5378" s="53"/>
      <c r="B5378" s="243"/>
      <c r="C5378" s="53"/>
      <c r="D5378" s="244"/>
      <c r="E5378" s="53"/>
      <c r="F5378" s="53"/>
      <c r="G5378" s="190"/>
      <c r="H5378" s="56"/>
      <c r="I5378" s="190"/>
      <c r="J5378" s="191"/>
      <c r="K5378" s="190"/>
      <c r="L5378" s="191"/>
      <c r="M5378" s="53"/>
      <c r="N5378" s="53"/>
      <c r="O5378" s="53"/>
    </row>
    <row r="5379">
      <c r="A5379" s="53"/>
      <c r="B5379" s="243"/>
      <c r="C5379" s="53"/>
      <c r="D5379" s="244"/>
      <c r="E5379" s="53"/>
      <c r="F5379" s="53"/>
      <c r="G5379" s="190"/>
      <c r="H5379" s="56"/>
      <c r="I5379" s="190"/>
      <c r="J5379" s="191"/>
      <c r="K5379" s="190"/>
      <c r="L5379" s="191"/>
      <c r="M5379" s="53"/>
      <c r="N5379" s="53"/>
      <c r="O5379" s="53"/>
    </row>
    <row r="5380">
      <c r="A5380" s="53"/>
      <c r="B5380" s="243"/>
      <c r="C5380" s="53"/>
      <c r="D5380" s="244"/>
      <c r="E5380" s="53"/>
      <c r="F5380" s="53"/>
      <c r="G5380" s="190"/>
      <c r="H5380" s="56"/>
      <c r="I5380" s="190"/>
      <c r="J5380" s="191"/>
      <c r="K5380" s="190"/>
      <c r="L5380" s="191"/>
      <c r="M5380" s="53"/>
      <c r="N5380" s="53"/>
      <c r="O5380" s="53"/>
    </row>
    <row r="5381">
      <c r="A5381" s="53"/>
      <c r="B5381" s="243"/>
      <c r="C5381" s="53"/>
      <c r="D5381" s="244"/>
      <c r="E5381" s="53"/>
      <c r="F5381" s="53"/>
      <c r="G5381" s="190"/>
      <c r="H5381" s="56"/>
      <c r="I5381" s="190"/>
      <c r="J5381" s="191"/>
      <c r="K5381" s="190"/>
      <c r="L5381" s="191"/>
      <c r="M5381" s="53"/>
      <c r="N5381" s="53"/>
      <c r="O5381" s="53"/>
    </row>
    <row r="5382">
      <c r="A5382" s="53"/>
      <c r="B5382" s="243"/>
      <c r="C5382" s="53"/>
      <c r="D5382" s="244"/>
      <c r="E5382" s="53"/>
      <c r="F5382" s="53"/>
      <c r="G5382" s="190"/>
      <c r="H5382" s="56"/>
      <c r="I5382" s="190"/>
      <c r="J5382" s="191"/>
      <c r="K5382" s="190"/>
      <c r="L5382" s="191"/>
      <c r="M5382" s="53"/>
      <c r="N5382" s="53"/>
      <c r="O5382" s="53"/>
    </row>
    <row r="5383">
      <c r="A5383" s="53"/>
      <c r="B5383" s="243"/>
      <c r="C5383" s="53"/>
      <c r="D5383" s="244"/>
      <c r="E5383" s="53"/>
      <c r="F5383" s="53"/>
      <c r="G5383" s="190"/>
      <c r="H5383" s="56"/>
      <c r="I5383" s="190"/>
      <c r="J5383" s="191"/>
      <c r="K5383" s="190"/>
      <c r="L5383" s="191"/>
      <c r="M5383" s="53"/>
      <c r="N5383" s="53"/>
      <c r="O5383" s="53"/>
    </row>
    <row r="5384">
      <c r="A5384" s="53"/>
      <c r="B5384" s="243"/>
      <c r="C5384" s="53"/>
      <c r="D5384" s="244"/>
      <c r="E5384" s="53"/>
      <c r="F5384" s="53"/>
      <c r="G5384" s="190"/>
      <c r="H5384" s="56"/>
      <c r="I5384" s="190"/>
      <c r="J5384" s="191"/>
      <c r="K5384" s="190"/>
      <c r="L5384" s="191"/>
      <c r="M5384" s="53"/>
      <c r="N5384" s="53"/>
      <c r="O5384" s="53"/>
    </row>
    <row r="5385">
      <c r="A5385" s="53"/>
      <c r="B5385" s="243"/>
      <c r="C5385" s="53"/>
      <c r="D5385" s="244"/>
      <c r="E5385" s="53"/>
      <c r="F5385" s="53"/>
      <c r="G5385" s="190"/>
      <c r="H5385" s="56"/>
      <c r="I5385" s="190"/>
      <c r="J5385" s="191"/>
      <c r="K5385" s="190"/>
      <c r="L5385" s="191"/>
      <c r="M5385" s="53"/>
      <c r="N5385" s="53"/>
      <c r="O5385" s="53"/>
    </row>
    <row r="5386">
      <c r="A5386" s="53"/>
      <c r="B5386" s="243"/>
      <c r="C5386" s="53"/>
      <c r="D5386" s="244"/>
      <c r="E5386" s="53"/>
      <c r="F5386" s="53"/>
      <c r="G5386" s="190"/>
      <c r="H5386" s="56"/>
      <c r="I5386" s="190"/>
      <c r="J5386" s="191"/>
      <c r="K5386" s="190"/>
      <c r="L5386" s="191"/>
      <c r="M5386" s="53"/>
      <c r="N5386" s="53"/>
      <c r="O5386" s="53"/>
    </row>
    <row r="5387">
      <c r="A5387" s="53"/>
      <c r="B5387" s="243"/>
      <c r="C5387" s="53"/>
      <c r="D5387" s="244"/>
      <c r="E5387" s="53"/>
      <c r="F5387" s="53"/>
      <c r="G5387" s="190"/>
      <c r="H5387" s="56"/>
      <c r="I5387" s="190"/>
      <c r="J5387" s="191"/>
      <c r="K5387" s="190"/>
      <c r="L5387" s="191"/>
      <c r="M5387" s="53"/>
      <c r="N5387" s="53"/>
      <c r="O5387" s="53"/>
    </row>
    <row r="5388">
      <c r="A5388" s="53"/>
      <c r="B5388" s="243"/>
      <c r="C5388" s="53"/>
      <c r="D5388" s="244"/>
      <c r="E5388" s="53"/>
      <c r="F5388" s="53"/>
      <c r="G5388" s="190"/>
      <c r="H5388" s="56"/>
      <c r="I5388" s="190"/>
      <c r="J5388" s="191"/>
      <c r="K5388" s="190"/>
      <c r="L5388" s="191"/>
      <c r="M5388" s="53"/>
      <c r="N5388" s="53"/>
      <c r="O5388" s="53"/>
    </row>
    <row r="5389">
      <c r="A5389" s="53"/>
      <c r="B5389" s="243"/>
      <c r="C5389" s="53"/>
      <c r="D5389" s="244"/>
      <c r="E5389" s="53"/>
      <c r="F5389" s="53"/>
      <c r="G5389" s="190"/>
      <c r="H5389" s="56"/>
      <c r="I5389" s="190"/>
      <c r="J5389" s="191"/>
      <c r="K5389" s="190"/>
      <c r="L5389" s="191"/>
      <c r="M5389" s="53"/>
      <c r="N5389" s="53"/>
      <c r="O5389" s="53"/>
    </row>
    <row r="5390">
      <c r="A5390" s="53"/>
      <c r="B5390" s="243"/>
      <c r="C5390" s="53"/>
      <c r="D5390" s="244"/>
      <c r="E5390" s="53"/>
      <c r="F5390" s="53"/>
      <c r="G5390" s="190"/>
      <c r="H5390" s="56"/>
      <c r="I5390" s="190"/>
      <c r="J5390" s="191"/>
      <c r="K5390" s="190"/>
      <c r="L5390" s="191"/>
      <c r="M5390" s="53"/>
      <c r="N5390" s="53"/>
      <c r="O5390" s="53"/>
    </row>
    <row r="5391">
      <c r="A5391" s="53"/>
      <c r="B5391" s="243"/>
      <c r="C5391" s="53"/>
      <c r="D5391" s="244"/>
      <c r="E5391" s="53"/>
      <c r="F5391" s="53"/>
      <c r="G5391" s="190"/>
      <c r="H5391" s="56"/>
      <c r="I5391" s="190"/>
      <c r="J5391" s="191"/>
      <c r="K5391" s="190"/>
      <c r="L5391" s="191"/>
      <c r="M5391" s="53"/>
      <c r="N5391" s="53"/>
      <c r="O5391" s="53"/>
    </row>
    <row r="5392">
      <c r="A5392" s="53"/>
      <c r="B5392" s="243"/>
      <c r="C5392" s="53"/>
      <c r="D5392" s="244"/>
      <c r="E5392" s="53"/>
      <c r="F5392" s="53"/>
      <c r="G5392" s="190"/>
      <c r="H5392" s="56"/>
      <c r="I5392" s="190"/>
      <c r="J5392" s="191"/>
      <c r="K5392" s="190"/>
      <c r="L5392" s="191"/>
      <c r="M5392" s="53"/>
      <c r="N5392" s="53"/>
      <c r="O5392" s="53"/>
    </row>
    <row r="5393">
      <c r="A5393" s="53"/>
      <c r="B5393" s="243"/>
      <c r="C5393" s="53"/>
      <c r="D5393" s="244"/>
      <c r="E5393" s="53"/>
      <c r="F5393" s="53"/>
      <c r="G5393" s="190"/>
      <c r="H5393" s="56"/>
      <c r="I5393" s="190"/>
      <c r="J5393" s="191"/>
      <c r="K5393" s="190"/>
      <c r="L5393" s="191"/>
      <c r="M5393" s="53"/>
      <c r="N5393" s="53"/>
      <c r="O5393" s="53"/>
    </row>
    <row r="5394">
      <c r="A5394" s="53"/>
      <c r="B5394" s="243"/>
      <c r="C5394" s="53"/>
      <c r="D5394" s="244"/>
      <c r="E5394" s="53"/>
      <c r="F5394" s="53"/>
      <c r="G5394" s="190"/>
      <c r="H5394" s="56"/>
      <c r="I5394" s="190"/>
      <c r="J5394" s="191"/>
      <c r="K5394" s="190"/>
      <c r="L5394" s="191"/>
      <c r="M5394" s="53"/>
      <c r="N5394" s="53"/>
      <c r="O5394" s="53"/>
    </row>
    <row r="5395">
      <c r="A5395" s="53"/>
      <c r="B5395" s="243"/>
      <c r="C5395" s="53"/>
      <c r="D5395" s="244"/>
      <c r="E5395" s="53"/>
      <c r="F5395" s="53"/>
      <c r="G5395" s="190"/>
      <c r="H5395" s="56"/>
      <c r="I5395" s="190"/>
      <c r="J5395" s="191"/>
      <c r="K5395" s="190"/>
      <c r="L5395" s="191"/>
      <c r="M5395" s="53"/>
      <c r="N5395" s="53"/>
      <c r="O5395" s="53"/>
    </row>
    <row r="5396">
      <c r="A5396" s="53"/>
      <c r="B5396" s="243"/>
      <c r="C5396" s="53"/>
      <c r="D5396" s="244"/>
      <c r="E5396" s="53"/>
      <c r="F5396" s="53"/>
      <c r="G5396" s="190"/>
      <c r="H5396" s="56"/>
      <c r="I5396" s="190"/>
      <c r="J5396" s="191"/>
      <c r="K5396" s="190"/>
      <c r="L5396" s="191"/>
      <c r="M5396" s="53"/>
      <c r="N5396" s="53"/>
      <c r="O5396" s="53"/>
    </row>
    <row r="5397">
      <c r="A5397" s="53"/>
      <c r="B5397" s="243"/>
      <c r="C5397" s="53"/>
      <c r="D5397" s="244"/>
      <c r="E5397" s="53"/>
      <c r="F5397" s="53"/>
      <c r="G5397" s="190"/>
      <c r="H5397" s="56"/>
      <c r="I5397" s="190"/>
      <c r="J5397" s="191"/>
      <c r="K5397" s="190"/>
      <c r="L5397" s="191"/>
      <c r="M5397" s="53"/>
      <c r="N5397" s="53"/>
      <c r="O5397" s="53"/>
    </row>
    <row r="5398">
      <c r="A5398" s="53"/>
      <c r="B5398" s="243"/>
      <c r="C5398" s="53"/>
      <c r="D5398" s="244"/>
      <c r="E5398" s="53"/>
      <c r="F5398" s="53"/>
      <c r="G5398" s="190"/>
      <c r="H5398" s="56"/>
      <c r="I5398" s="190"/>
      <c r="J5398" s="191"/>
      <c r="K5398" s="190"/>
      <c r="L5398" s="191"/>
      <c r="M5398" s="53"/>
      <c r="N5398" s="53"/>
      <c r="O5398" s="53"/>
    </row>
    <row r="5399">
      <c r="A5399" s="53"/>
      <c r="B5399" s="243"/>
      <c r="C5399" s="53"/>
      <c r="D5399" s="244"/>
      <c r="E5399" s="53"/>
      <c r="F5399" s="53"/>
      <c r="G5399" s="190"/>
      <c r="H5399" s="56"/>
      <c r="I5399" s="190"/>
      <c r="J5399" s="191"/>
      <c r="K5399" s="190"/>
      <c r="L5399" s="191"/>
      <c r="M5399" s="53"/>
      <c r="N5399" s="53"/>
      <c r="O5399" s="53"/>
    </row>
    <row r="5400">
      <c r="A5400" s="53"/>
      <c r="B5400" s="243"/>
      <c r="C5400" s="53"/>
      <c r="D5400" s="244"/>
      <c r="E5400" s="53"/>
      <c r="F5400" s="53"/>
      <c r="G5400" s="190"/>
      <c r="H5400" s="56"/>
      <c r="I5400" s="190"/>
      <c r="J5400" s="191"/>
      <c r="K5400" s="190"/>
      <c r="L5400" s="191"/>
      <c r="M5400" s="53"/>
      <c r="N5400" s="53"/>
      <c r="O5400" s="53"/>
    </row>
    <row r="5401">
      <c r="A5401" s="53"/>
      <c r="B5401" s="243"/>
      <c r="C5401" s="53"/>
      <c r="D5401" s="244"/>
      <c r="E5401" s="53"/>
      <c r="F5401" s="53"/>
      <c r="G5401" s="190"/>
      <c r="H5401" s="56"/>
      <c r="I5401" s="190"/>
      <c r="J5401" s="191"/>
      <c r="K5401" s="190"/>
      <c r="L5401" s="191"/>
      <c r="M5401" s="53"/>
      <c r="N5401" s="53"/>
      <c r="O5401" s="53"/>
    </row>
    <row r="5402">
      <c r="A5402" s="53"/>
      <c r="B5402" s="243"/>
      <c r="C5402" s="53"/>
      <c r="D5402" s="244"/>
      <c r="E5402" s="53"/>
      <c r="F5402" s="53"/>
      <c r="G5402" s="190"/>
      <c r="H5402" s="56"/>
      <c r="I5402" s="190"/>
      <c r="J5402" s="191"/>
      <c r="K5402" s="190"/>
      <c r="L5402" s="191"/>
      <c r="M5402" s="53"/>
      <c r="N5402" s="53"/>
      <c r="O5402" s="53"/>
    </row>
    <row r="5403">
      <c r="A5403" s="53"/>
      <c r="B5403" s="243"/>
      <c r="C5403" s="53"/>
      <c r="D5403" s="244"/>
      <c r="E5403" s="53"/>
      <c r="F5403" s="53"/>
      <c r="G5403" s="190"/>
      <c r="H5403" s="56"/>
      <c r="I5403" s="190"/>
      <c r="J5403" s="191"/>
      <c r="K5403" s="190"/>
      <c r="L5403" s="191"/>
      <c r="M5403" s="53"/>
      <c r="N5403" s="53"/>
      <c r="O5403" s="53"/>
    </row>
    <row r="5404">
      <c r="A5404" s="53"/>
      <c r="B5404" s="243"/>
      <c r="C5404" s="53"/>
      <c r="D5404" s="244"/>
      <c r="E5404" s="53"/>
      <c r="F5404" s="53"/>
      <c r="G5404" s="190"/>
      <c r="H5404" s="56"/>
      <c r="I5404" s="190"/>
      <c r="J5404" s="191"/>
      <c r="K5404" s="190"/>
      <c r="L5404" s="191"/>
      <c r="M5404" s="53"/>
      <c r="N5404" s="53"/>
      <c r="O5404" s="53"/>
    </row>
    <row r="5405">
      <c r="A5405" s="53"/>
      <c r="B5405" s="243"/>
      <c r="C5405" s="53"/>
      <c r="D5405" s="244"/>
      <c r="E5405" s="53"/>
      <c r="F5405" s="53"/>
      <c r="G5405" s="190"/>
      <c r="H5405" s="56"/>
      <c r="I5405" s="190"/>
      <c r="J5405" s="191"/>
      <c r="K5405" s="190"/>
      <c r="L5405" s="191"/>
      <c r="M5405" s="53"/>
      <c r="N5405" s="53"/>
      <c r="O5405" s="53"/>
    </row>
    <row r="5406">
      <c r="A5406" s="53"/>
      <c r="B5406" s="243"/>
      <c r="C5406" s="53"/>
      <c r="D5406" s="244"/>
      <c r="E5406" s="53"/>
      <c r="F5406" s="53"/>
      <c r="G5406" s="190"/>
      <c r="H5406" s="56"/>
      <c r="I5406" s="190"/>
      <c r="J5406" s="191"/>
      <c r="K5406" s="190"/>
      <c r="L5406" s="191"/>
      <c r="M5406" s="53"/>
      <c r="N5406" s="53"/>
      <c r="O5406" s="53"/>
    </row>
    <row r="5407">
      <c r="A5407" s="53"/>
      <c r="B5407" s="243"/>
      <c r="C5407" s="53"/>
      <c r="D5407" s="244"/>
      <c r="E5407" s="53"/>
      <c r="F5407" s="53"/>
      <c r="G5407" s="190"/>
      <c r="H5407" s="56"/>
      <c r="I5407" s="190"/>
      <c r="J5407" s="191"/>
      <c r="K5407" s="190"/>
      <c r="L5407" s="191"/>
      <c r="M5407" s="53"/>
      <c r="N5407" s="53"/>
      <c r="O5407" s="53"/>
    </row>
    <row r="5408">
      <c r="A5408" s="53"/>
      <c r="B5408" s="243"/>
      <c r="C5408" s="53"/>
      <c r="D5408" s="244"/>
      <c r="E5408" s="53"/>
      <c r="F5408" s="53"/>
      <c r="G5408" s="190"/>
      <c r="H5408" s="56"/>
      <c r="I5408" s="190"/>
      <c r="J5408" s="191"/>
      <c r="K5408" s="190"/>
      <c r="L5408" s="191"/>
      <c r="M5408" s="53"/>
      <c r="N5408" s="53"/>
      <c r="O5408" s="53"/>
    </row>
    <row r="5409">
      <c r="A5409" s="53"/>
      <c r="B5409" s="243"/>
      <c r="C5409" s="53"/>
      <c r="D5409" s="244"/>
      <c r="E5409" s="53"/>
      <c r="F5409" s="53"/>
      <c r="G5409" s="190"/>
      <c r="H5409" s="56"/>
      <c r="I5409" s="190"/>
      <c r="J5409" s="191"/>
      <c r="K5409" s="190"/>
      <c r="L5409" s="191"/>
      <c r="M5409" s="53"/>
      <c r="N5409" s="53"/>
      <c r="O5409" s="53"/>
    </row>
    <row r="5410">
      <c r="A5410" s="53"/>
      <c r="B5410" s="243"/>
      <c r="C5410" s="53"/>
      <c r="D5410" s="244"/>
      <c r="E5410" s="53"/>
      <c r="F5410" s="53"/>
      <c r="G5410" s="190"/>
      <c r="H5410" s="56"/>
      <c r="I5410" s="190"/>
      <c r="J5410" s="191"/>
      <c r="K5410" s="190"/>
      <c r="L5410" s="191"/>
      <c r="M5410" s="53"/>
      <c r="N5410" s="53"/>
      <c r="O5410" s="53"/>
    </row>
    <row r="5411">
      <c r="A5411" s="53"/>
      <c r="B5411" s="243"/>
      <c r="C5411" s="53"/>
      <c r="D5411" s="244"/>
      <c r="E5411" s="53"/>
      <c r="F5411" s="53"/>
      <c r="G5411" s="190"/>
      <c r="H5411" s="56"/>
      <c r="I5411" s="190"/>
      <c r="J5411" s="191"/>
      <c r="K5411" s="190"/>
      <c r="L5411" s="191"/>
      <c r="M5411" s="53"/>
      <c r="N5411" s="53"/>
      <c r="O5411" s="53"/>
    </row>
    <row r="5412">
      <c r="A5412" s="53"/>
      <c r="B5412" s="243"/>
      <c r="C5412" s="53"/>
      <c r="D5412" s="244"/>
      <c r="E5412" s="53"/>
      <c r="F5412" s="53"/>
      <c r="G5412" s="190"/>
      <c r="H5412" s="56"/>
      <c r="I5412" s="190"/>
      <c r="J5412" s="191"/>
      <c r="K5412" s="190"/>
      <c r="L5412" s="191"/>
      <c r="M5412" s="53"/>
      <c r="N5412" s="53"/>
      <c r="O5412" s="53"/>
    </row>
    <row r="5413">
      <c r="A5413" s="53"/>
      <c r="B5413" s="243"/>
      <c r="C5413" s="53"/>
      <c r="D5413" s="244"/>
      <c r="E5413" s="53"/>
      <c r="F5413" s="53"/>
      <c r="G5413" s="190"/>
      <c r="H5413" s="56"/>
      <c r="I5413" s="190"/>
      <c r="J5413" s="191"/>
      <c r="K5413" s="190"/>
      <c r="L5413" s="191"/>
      <c r="M5413" s="53"/>
      <c r="N5413" s="53"/>
      <c r="O5413" s="53"/>
    </row>
    <row r="5414">
      <c r="A5414" s="53"/>
      <c r="B5414" s="243"/>
      <c r="C5414" s="53"/>
      <c r="D5414" s="244"/>
      <c r="E5414" s="53"/>
      <c r="F5414" s="53"/>
      <c r="G5414" s="190"/>
      <c r="H5414" s="56"/>
      <c r="I5414" s="190"/>
      <c r="J5414" s="191"/>
      <c r="K5414" s="190"/>
      <c r="L5414" s="191"/>
      <c r="M5414" s="53"/>
      <c r="N5414" s="53"/>
      <c r="O5414" s="53"/>
    </row>
    <row r="5415">
      <c r="A5415" s="53"/>
      <c r="B5415" s="243"/>
      <c r="C5415" s="53"/>
      <c r="D5415" s="244"/>
      <c r="E5415" s="53"/>
      <c r="F5415" s="53"/>
      <c r="G5415" s="190"/>
      <c r="H5415" s="56"/>
      <c r="I5415" s="190"/>
      <c r="J5415" s="191"/>
      <c r="K5415" s="190"/>
      <c r="L5415" s="191"/>
      <c r="M5415" s="53"/>
      <c r="N5415" s="53"/>
      <c r="O5415" s="53"/>
    </row>
    <row r="5416">
      <c r="A5416" s="53"/>
      <c r="B5416" s="243"/>
      <c r="C5416" s="53"/>
      <c r="D5416" s="244"/>
      <c r="E5416" s="53"/>
      <c r="F5416" s="53"/>
      <c r="G5416" s="190"/>
      <c r="H5416" s="56"/>
      <c r="I5416" s="190"/>
      <c r="J5416" s="191"/>
      <c r="K5416" s="190"/>
      <c r="L5416" s="191"/>
      <c r="M5416" s="53"/>
      <c r="N5416" s="53"/>
      <c r="O5416" s="53"/>
    </row>
    <row r="5417">
      <c r="A5417" s="53"/>
      <c r="B5417" s="243"/>
      <c r="C5417" s="53"/>
      <c r="D5417" s="244"/>
      <c r="E5417" s="53"/>
      <c r="F5417" s="53"/>
      <c r="G5417" s="190"/>
      <c r="H5417" s="56"/>
      <c r="I5417" s="190"/>
      <c r="J5417" s="191"/>
      <c r="K5417" s="190"/>
      <c r="L5417" s="191"/>
      <c r="M5417" s="53"/>
      <c r="N5417" s="53"/>
      <c r="O5417" s="53"/>
    </row>
    <row r="5418">
      <c r="A5418" s="53"/>
      <c r="B5418" s="243"/>
      <c r="C5418" s="53"/>
      <c r="D5418" s="244"/>
      <c r="E5418" s="53"/>
      <c r="F5418" s="53"/>
      <c r="G5418" s="190"/>
      <c r="H5418" s="56"/>
      <c r="I5418" s="190"/>
      <c r="J5418" s="191"/>
      <c r="K5418" s="190"/>
      <c r="L5418" s="191"/>
      <c r="M5418" s="53"/>
      <c r="N5418" s="53"/>
      <c r="O5418" s="53"/>
    </row>
    <row r="5419">
      <c r="A5419" s="53"/>
      <c r="B5419" s="243"/>
      <c r="C5419" s="53"/>
      <c r="D5419" s="244"/>
      <c r="E5419" s="53"/>
      <c r="F5419" s="53"/>
      <c r="G5419" s="190"/>
      <c r="H5419" s="56"/>
      <c r="I5419" s="190"/>
      <c r="J5419" s="191"/>
      <c r="K5419" s="190"/>
      <c r="L5419" s="191"/>
      <c r="M5419" s="53"/>
      <c r="N5419" s="53"/>
      <c r="O5419" s="53"/>
    </row>
    <row r="5420">
      <c r="A5420" s="53"/>
      <c r="B5420" s="243"/>
      <c r="C5420" s="53"/>
      <c r="D5420" s="244"/>
      <c r="E5420" s="53"/>
      <c r="F5420" s="53"/>
      <c r="G5420" s="190"/>
      <c r="H5420" s="56"/>
      <c r="I5420" s="190"/>
      <c r="J5420" s="191"/>
      <c r="K5420" s="190"/>
      <c r="L5420" s="191"/>
      <c r="M5420" s="53"/>
      <c r="N5420" s="53"/>
      <c r="O5420" s="53"/>
    </row>
    <row r="5421">
      <c r="A5421" s="53"/>
      <c r="B5421" s="243"/>
      <c r="C5421" s="53"/>
      <c r="D5421" s="244"/>
      <c r="E5421" s="53"/>
      <c r="F5421" s="53"/>
      <c r="G5421" s="190"/>
      <c r="H5421" s="56"/>
      <c r="I5421" s="190"/>
      <c r="J5421" s="191"/>
      <c r="K5421" s="190"/>
      <c r="L5421" s="191"/>
      <c r="M5421" s="53"/>
      <c r="N5421" s="53"/>
      <c r="O5421" s="53"/>
    </row>
    <row r="5422">
      <c r="A5422" s="53"/>
      <c r="B5422" s="243"/>
      <c r="C5422" s="53"/>
      <c r="D5422" s="244"/>
      <c r="E5422" s="53"/>
      <c r="F5422" s="53"/>
      <c r="G5422" s="190"/>
      <c r="H5422" s="56"/>
      <c r="I5422" s="190"/>
      <c r="J5422" s="191"/>
      <c r="K5422" s="190"/>
      <c r="L5422" s="191"/>
      <c r="M5422" s="53"/>
      <c r="N5422" s="53"/>
      <c r="O5422" s="53"/>
    </row>
    <row r="5423">
      <c r="A5423" s="53"/>
      <c r="B5423" s="243"/>
      <c r="C5423" s="53"/>
      <c r="D5423" s="244"/>
      <c r="E5423" s="53"/>
      <c r="F5423" s="53"/>
      <c r="G5423" s="190"/>
      <c r="H5423" s="56"/>
      <c r="I5423" s="190"/>
      <c r="J5423" s="191"/>
      <c r="K5423" s="190"/>
      <c r="L5423" s="191"/>
      <c r="M5423" s="53"/>
      <c r="N5423" s="53"/>
      <c r="O5423" s="53"/>
    </row>
    <row r="5424">
      <c r="A5424" s="53"/>
      <c r="B5424" s="243"/>
      <c r="C5424" s="53"/>
      <c r="D5424" s="244"/>
      <c r="E5424" s="53"/>
      <c r="F5424" s="53"/>
      <c r="G5424" s="190"/>
      <c r="H5424" s="56"/>
      <c r="I5424" s="190"/>
      <c r="J5424" s="191"/>
      <c r="K5424" s="190"/>
      <c r="L5424" s="191"/>
      <c r="M5424" s="53"/>
      <c r="N5424" s="53"/>
      <c r="O5424" s="53"/>
    </row>
    <row r="5425">
      <c r="A5425" s="53"/>
      <c r="B5425" s="243"/>
      <c r="C5425" s="53"/>
      <c r="D5425" s="244"/>
      <c r="E5425" s="53"/>
      <c r="F5425" s="53"/>
      <c r="G5425" s="190"/>
      <c r="H5425" s="56"/>
      <c r="I5425" s="190"/>
      <c r="J5425" s="191"/>
      <c r="K5425" s="190"/>
      <c r="L5425" s="191"/>
      <c r="M5425" s="53"/>
      <c r="N5425" s="53"/>
      <c r="O5425" s="53"/>
    </row>
    <row r="5426">
      <c r="A5426" s="53"/>
      <c r="B5426" s="243"/>
      <c r="C5426" s="53"/>
      <c r="D5426" s="244"/>
      <c r="E5426" s="53"/>
      <c r="F5426" s="53"/>
      <c r="G5426" s="190"/>
      <c r="H5426" s="56"/>
      <c r="I5426" s="190"/>
      <c r="J5426" s="191"/>
      <c r="K5426" s="190"/>
      <c r="L5426" s="191"/>
      <c r="M5426" s="53"/>
      <c r="N5426" s="53"/>
      <c r="O5426" s="53"/>
    </row>
    <row r="5427">
      <c r="A5427" s="53"/>
      <c r="B5427" s="243"/>
      <c r="C5427" s="53"/>
      <c r="D5427" s="244"/>
      <c r="E5427" s="53"/>
      <c r="F5427" s="53"/>
      <c r="G5427" s="190"/>
      <c r="H5427" s="56"/>
      <c r="I5427" s="190"/>
      <c r="J5427" s="191"/>
      <c r="K5427" s="190"/>
      <c r="L5427" s="191"/>
      <c r="M5427" s="53"/>
      <c r="N5427" s="53"/>
      <c r="O5427" s="53"/>
    </row>
    <row r="5428">
      <c r="A5428" s="53"/>
      <c r="B5428" s="243"/>
      <c r="C5428" s="53"/>
      <c r="D5428" s="244"/>
      <c r="E5428" s="53"/>
      <c r="F5428" s="53"/>
      <c r="G5428" s="190"/>
      <c r="H5428" s="56"/>
      <c r="I5428" s="190"/>
      <c r="J5428" s="191"/>
      <c r="K5428" s="190"/>
      <c r="L5428" s="191"/>
      <c r="M5428" s="53"/>
      <c r="N5428" s="53"/>
      <c r="O5428" s="53"/>
    </row>
    <row r="5429">
      <c r="A5429" s="53"/>
      <c r="B5429" s="243"/>
      <c r="C5429" s="53"/>
      <c r="D5429" s="244"/>
      <c r="E5429" s="53"/>
      <c r="F5429" s="53"/>
      <c r="G5429" s="190"/>
      <c r="H5429" s="56"/>
      <c r="I5429" s="190"/>
      <c r="J5429" s="191"/>
      <c r="K5429" s="190"/>
      <c r="L5429" s="191"/>
      <c r="M5429" s="53"/>
      <c r="N5429" s="53"/>
      <c r="O5429" s="53"/>
    </row>
    <row r="5430">
      <c r="A5430" s="53"/>
      <c r="B5430" s="243"/>
      <c r="C5430" s="53"/>
      <c r="D5430" s="244"/>
      <c r="E5430" s="53"/>
      <c r="F5430" s="53"/>
      <c r="G5430" s="190"/>
      <c r="H5430" s="56"/>
      <c r="I5430" s="190"/>
      <c r="J5430" s="191"/>
      <c r="K5430" s="190"/>
      <c r="L5430" s="191"/>
      <c r="M5430" s="53"/>
      <c r="N5430" s="53"/>
      <c r="O5430" s="53"/>
    </row>
    <row r="5431">
      <c r="A5431" s="53"/>
      <c r="B5431" s="243"/>
      <c r="C5431" s="53"/>
      <c r="D5431" s="244"/>
      <c r="E5431" s="53"/>
      <c r="F5431" s="53"/>
      <c r="G5431" s="190"/>
      <c r="H5431" s="56"/>
      <c r="I5431" s="190"/>
      <c r="J5431" s="191"/>
      <c r="K5431" s="190"/>
      <c r="L5431" s="191"/>
      <c r="M5431" s="53"/>
      <c r="N5431" s="53"/>
      <c r="O5431" s="53"/>
    </row>
    <row r="5432">
      <c r="A5432" s="53"/>
      <c r="B5432" s="243"/>
      <c r="C5432" s="53"/>
      <c r="D5432" s="244"/>
      <c r="E5432" s="53"/>
      <c r="F5432" s="53"/>
      <c r="G5432" s="190"/>
      <c r="H5432" s="56"/>
      <c r="I5432" s="190"/>
      <c r="J5432" s="191"/>
      <c r="K5432" s="190"/>
      <c r="L5432" s="191"/>
      <c r="M5432" s="53"/>
      <c r="N5432" s="53"/>
      <c r="O5432" s="53"/>
    </row>
    <row r="5433">
      <c r="A5433" s="53"/>
      <c r="B5433" s="243"/>
      <c r="C5433" s="53"/>
      <c r="D5433" s="244"/>
      <c r="E5433" s="53"/>
      <c r="F5433" s="53"/>
      <c r="G5433" s="190"/>
      <c r="H5433" s="56"/>
      <c r="I5433" s="190"/>
      <c r="J5433" s="191"/>
      <c r="K5433" s="190"/>
      <c r="L5433" s="191"/>
      <c r="M5433" s="53"/>
      <c r="N5433" s="53"/>
      <c r="O5433" s="53"/>
    </row>
    <row r="5434">
      <c r="A5434" s="53"/>
      <c r="B5434" s="243"/>
      <c r="C5434" s="53"/>
      <c r="D5434" s="244"/>
      <c r="E5434" s="53"/>
      <c r="F5434" s="53"/>
      <c r="G5434" s="190"/>
      <c r="H5434" s="56"/>
      <c r="I5434" s="190"/>
      <c r="J5434" s="191"/>
      <c r="K5434" s="190"/>
      <c r="L5434" s="191"/>
      <c r="M5434" s="53"/>
      <c r="N5434" s="53"/>
      <c r="O5434" s="53"/>
    </row>
    <row r="5435">
      <c r="A5435" s="53"/>
      <c r="B5435" s="243"/>
      <c r="C5435" s="53"/>
      <c r="D5435" s="244"/>
      <c r="E5435" s="53"/>
      <c r="F5435" s="53"/>
      <c r="G5435" s="190"/>
      <c r="H5435" s="56"/>
      <c r="I5435" s="190"/>
      <c r="J5435" s="191"/>
      <c r="K5435" s="190"/>
      <c r="L5435" s="191"/>
      <c r="M5435" s="53"/>
      <c r="N5435" s="53"/>
      <c r="O5435" s="53"/>
    </row>
    <row r="5436">
      <c r="A5436" s="53"/>
      <c r="B5436" s="243"/>
      <c r="C5436" s="53"/>
      <c r="D5436" s="244"/>
      <c r="E5436" s="53"/>
      <c r="F5436" s="53"/>
      <c r="G5436" s="190"/>
      <c r="H5436" s="56"/>
      <c r="I5436" s="190"/>
      <c r="J5436" s="191"/>
      <c r="K5436" s="190"/>
      <c r="L5436" s="191"/>
      <c r="M5436" s="53"/>
      <c r="N5436" s="53"/>
      <c r="O5436" s="53"/>
    </row>
    <row r="5437">
      <c r="A5437" s="53"/>
      <c r="B5437" s="243"/>
      <c r="C5437" s="53"/>
      <c r="D5437" s="244"/>
      <c r="E5437" s="53"/>
      <c r="F5437" s="53"/>
      <c r="G5437" s="190"/>
      <c r="H5437" s="56"/>
      <c r="I5437" s="190"/>
      <c r="J5437" s="191"/>
      <c r="K5437" s="190"/>
      <c r="L5437" s="191"/>
      <c r="M5437" s="53"/>
      <c r="N5437" s="53"/>
      <c r="O5437" s="53"/>
    </row>
    <row r="5438">
      <c r="A5438" s="53"/>
      <c r="B5438" s="243"/>
      <c r="C5438" s="53"/>
      <c r="D5438" s="244"/>
      <c r="E5438" s="53"/>
      <c r="F5438" s="53"/>
      <c r="G5438" s="190"/>
      <c r="H5438" s="56"/>
      <c r="I5438" s="190"/>
      <c r="J5438" s="191"/>
      <c r="K5438" s="190"/>
      <c r="L5438" s="191"/>
      <c r="M5438" s="53"/>
      <c r="N5438" s="53"/>
      <c r="O5438" s="53"/>
    </row>
    <row r="5439">
      <c r="A5439" s="53"/>
      <c r="B5439" s="243"/>
      <c r="C5439" s="53"/>
      <c r="D5439" s="244"/>
      <c r="E5439" s="53"/>
      <c r="F5439" s="53"/>
      <c r="G5439" s="190"/>
      <c r="H5439" s="56"/>
      <c r="I5439" s="190"/>
      <c r="J5439" s="191"/>
      <c r="K5439" s="190"/>
      <c r="L5439" s="191"/>
      <c r="M5439" s="53"/>
      <c r="N5439" s="53"/>
      <c r="O5439" s="53"/>
    </row>
    <row r="5440">
      <c r="A5440" s="53"/>
      <c r="B5440" s="243"/>
      <c r="C5440" s="53"/>
      <c r="D5440" s="244"/>
      <c r="E5440" s="53"/>
      <c r="F5440" s="53"/>
      <c r="G5440" s="190"/>
      <c r="H5440" s="56"/>
      <c r="I5440" s="190"/>
      <c r="J5440" s="191"/>
      <c r="K5440" s="190"/>
      <c r="L5440" s="191"/>
      <c r="M5440" s="53"/>
      <c r="N5440" s="53"/>
      <c r="O5440" s="53"/>
    </row>
    <row r="5441">
      <c r="A5441" s="53"/>
      <c r="B5441" s="243"/>
      <c r="C5441" s="53"/>
      <c r="D5441" s="244"/>
      <c r="E5441" s="53"/>
      <c r="F5441" s="53"/>
      <c r="G5441" s="190"/>
      <c r="H5441" s="56"/>
      <c r="I5441" s="190"/>
      <c r="J5441" s="191"/>
      <c r="K5441" s="190"/>
      <c r="L5441" s="191"/>
      <c r="M5441" s="53"/>
      <c r="N5441" s="53"/>
      <c r="O5441" s="53"/>
    </row>
    <row r="5442">
      <c r="A5442" s="53"/>
      <c r="B5442" s="243"/>
      <c r="C5442" s="53"/>
      <c r="D5442" s="244"/>
      <c r="E5442" s="53"/>
      <c r="F5442" s="53"/>
      <c r="G5442" s="190"/>
      <c r="H5442" s="56"/>
      <c r="I5442" s="190"/>
      <c r="J5442" s="191"/>
      <c r="K5442" s="190"/>
      <c r="L5442" s="191"/>
      <c r="M5442" s="53"/>
      <c r="N5442" s="53"/>
      <c r="O5442" s="53"/>
    </row>
    <row r="5443">
      <c r="A5443" s="53"/>
      <c r="B5443" s="243"/>
      <c r="C5443" s="53"/>
      <c r="D5443" s="244"/>
      <c r="E5443" s="53"/>
      <c r="F5443" s="53"/>
      <c r="G5443" s="190"/>
      <c r="H5443" s="56"/>
      <c r="I5443" s="190"/>
      <c r="J5443" s="191"/>
      <c r="K5443" s="190"/>
      <c r="L5443" s="191"/>
      <c r="M5443" s="53"/>
      <c r="N5443" s="53"/>
      <c r="O5443" s="53"/>
    </row>
    <row r="5444">
      <c r="A5444" s="53"/>
      <c r="B5444" s="243"/>
      <c r="C5444" s="53"/>
      <c r="D5444" s="244"/>
      <c r="E5444" s="53"/>
      <c r="F5444" s="53"/>
      <c r="G5444" s="190"/>
      <c r="H5444" s="56"/>
      <c r="I5444" s="190"/>
      <c r="J5444" s="191"/>
      <c r="K5444" s="190"/>
      <c r="L5444" s="191"/>
      <c r="M5444" s="53"/>
      <c r="N5444" s="53"/>
      <c r="O5444" s="53"/>
    </row>
    <row r="5445">
      <c r="A5445" s="53"/>
      <c r="B5445" s="243"/>
      <c r="C5445" s="53"/>
      <c r="D5445" s="244"/>
      <c r="E5445" s="53"/>
      <c r="F5445" s="53"/>
      <c r="G5445" s="190"/>
      <c r="H5445" s="56"/>
      <c r="I5445" s="190"/>
      <c r="J5445" s="191"/>
      <c r="K5445" s="190"/>
      <c r="L5445" s="191"/>
      <c r="M5445" s="53"/>
      <c r="N5445" s="53"/>
      <c r="O5445" s="53"/>
    </row>
    <row r="5446">
      <c r="A5446" s="53"/>
      <c r="B5446" s="243"/>
      <c r="C5446" s="53"/>
      <c r="D5446" s="244"/>
      <c r="E5446" s="53"/>
      <c r="F5446" s="53"/>
      <c r="G5446" s="190"/>
      <c r="H5446" s="56"/>
      <c r="I5446" s="190"/>
      <c r="J5446" s="191"/>
      <c r="K5446" s="190"/>
      <c r="L5446" s="191"/>
      <c r="M5446" s="53"/>
      <c r="N5446" s="53"/>
      <c r="O5446" s="53"/>
    </row>
    <row r="5447">
      <c r="A5447" s="53"/>
      <c r="B5447" s="243"/>
      <c r="C5447" s="53"/>
      <c r="D5447" s="244"/>
      <c r="E5447" s="53"/>
      <c r="F5447" s="53"/>
      <c r="G5447" s="190"/>
      <c r="H5447" s="56"/>
      <c r="I5447" s="190"/>
      <c r="J5447" s="191"/>
      <c r="K5447" s="190"/>
      <c r="L5447" s="191"/>
      <c r="M5447" s="53"/>
      <c r="N5447" s="53"/>
      <c r="O5447" s="53"/>
    </row>
    <row r="5448">
      <c r="A5448" s="53"/>
      <c r="B5448" s="243"/>
      <c r="C5448" s="53"/>
      <c r="D5448" s="244"/>
      <c r="E5448" s="53"/>
      <c r="F5448" s="53"/>
      <c r="G5448" s="190"/>
      <c r="H5448" s="56"/>
      <c r="I5448" s="190"/>
      <c r="J5448" s="191"/>
      <c r="K5448" s="190"/>
      <c r="L5448" s="191"/>
      <c r="M5448" s="53"/>
      <c r="N5448" s="53"/>
      <c r="O5448" s="53"/>
    </row>
    <row r="5449">
      <c r="A5449" s="53"/>
      <c r="B5449" s="243"/>
      <c r="C5449" s="53"/>
      <c r="D5449" s="244"/>
      <c r="E5449" s="53"/>
      <c r="F5449" s="53"/>
      <c r="G5449" s="190"/>
      <c r="H5449" s="56"/>
      <c r="I5449" s="190"/>
      <c r="J5449" s="191"/>
      <c r="K5449" s="190"/>
      <c r="L5449" s="191"/>
      <c r="M5449" s="53"/>
      <c r="N5449" s="53"/>
      <c r="O5449" s="53"/>
    </row>
    <row r="5450">
      <c r="A5450" s="53"/>
      <c r="B5450" s="243"/>
      <c r="C5450" s="53"/>
      <c r="D5450" s="244"/>
      <c r="E5450" s="53"/>
      <c r="F5450" s="53"/>
      <c r="G5450" s="190"/>
      <c r="H5450" s="56"/>
      <c r="I5450" s="190"/>
      <c r="J5450" s="191"/>
      <c r="K5450" s="190"/>
      <c r="L5450" s="191"/>
      <c r="M5450" s="53"/>
      <c r="N5450" s="53"/>
      <c r="O5450" s="53"/>
    </row>
    <row r="5451">
      <c r="A5451" s="53"/>
      <c r="B5451" s="243"/>
      <c r="C5451" s="53"/>
      <c r="D5451" s="244"/>
      <c r="E5451" s="53"/>
      <c r="F5451" s="53"/>
      <c r="G5451" s="190"/>
      <c r="H5451" s="56"/>
      <c r="I5451" s="190"/>
      <c r="J5451" s="191"/>
      <c r="K5451" s="190"/>
      <c r="L5451" s="191"/>
      <c r="M5451" s="53"/>
      <c r="N5451" s="53"/>
      <c r="O5451" s="53"/>
    </row>
    <row r="5452">
      <c r="A5452" s="53"/>
      <c r="B5452" s="243"/>
      <c r="C5452" s="53"/>
      <c r="D5452" s="244"/>
      <c r="E5452" s="53"/>
      <c r="F5452" s="53"/>
      <c r="G5452" s="190"/>
      <c r="H5452" s="56"/>
      <c r="I5452" s="190"/>
      <c r="J5452" s="191"/>
      <c r="K5452" s="190"/>
      <c r="L5452" s="191"/>
      <c r="M5452" s="53"/>
      <c r="N5452" s="53"/>
      <c r="O5452" s="53"/>
    </row>
    <row r="5453">
      <c r="A5453" s="53"/>
      <c r="B5453" s="243"/>
      <c r="C5453" s="53"/>
      <c r="D5453" s="244"/>
      <c r="E5453" s="53"/>
      <c r="F5453" s="53"/>
      <c r="G5453" s="190"/>
      <c r="H5453" s="56"/>
      <c r="I5453" s="190"/>
      <c r="J5453" s="191"/>
      <c r="K5453" s="190"/>
      <c r="L5453" s="191"/>
      <c r="M5453" s="53"/>
      <c r="N5453" s="53"/>
      <c r="O5453" s="53"/>
    </row>
    <row r="5454">
      <c r="A5454" s="53"/>
      <c r="B5454" s="243"/>
      <c r="C5454" s="53"/>
      <c r="D5454" s="244"/>
      <c r="E5454" s="53"/>
      <c r="F5454" s="53"/>
      <c r="G5454" s="190"/>
      <c r="H5454" s="56"/>
      <c r="I5454" s="190"/>
      <c r="J5454" s="191"/>
      <c r="K5454" s="190"/>
      <c r="L5454" s="191"/>
      <c r="M5454" s="53"/>
      <c r="N5454" s="53"/>
      <c r="O5454" s="53"/>
    </row>
    <row r="5455">
      <c r="A5455" s="53"/>
      <c r="B5455" s="243"/>
      <c r="C5455" s="53"/>
      <c r="D5455" s="244"/>
      <c r="E5455" s="53"/>
      <c r="F5455" s="53"/>
      <c r="G5455" s="190"/>
      <c r="H5455" s="56"/>
      <c r="I5455" s="190"/>
      <c r="J5455" s="191"/>
      <c r="K5455" s="190"/>
      <c r="L5455" s="191"/>
      <c r="M5455" s="53"/>
      <c r="N5455" s="53"/>
      <c r="O5455" s="53"/>
    </row>
    <row r="5456">
      <c r="A5456" s="53"/>
      <c r="B5456" s="243"/>
      <c r="C5456" s="53"/>
      <c r="D5456" s="244"/>
      <c r="E5456" s="53"/>
      <c r="F5456" s="53"/>
      <c r="G5456" s="190"/>
      <c r="H5456" s="56"/>
      <c r="I5456" s="190"/>
      <c r="J5456" s="191"/>
      <c r="K5456" s="190"/>
      <c r="L5456" s="191"/>
      <c r="M5456" s="53"/>
      <c r="N5456" s="53"/>
      <c r="O5456" s="53"/>
    </row>
    <row r="5457">
      <c r="A5457" s="53"/>
      <c r="B5457" s="243"/>
      <c r="C5457" s="53"/>
      <c r="D5457" s="244"/>
      <c r="E5457" s="53"/>
      <c r="F5457" s="53"/>
      <c r="G5457" s="190"/>
      <c r="H5457" s="56"/>
      <c r="I5457" s="190"/>
      <c r="J5457" s="191"/>
      <c r="K5457" s="190"/>
      <c r="L5457" s="191"/>
      <c r="M5457" s="53"/>
      <c r="N5457" s="53"/>
      <c r="O5457" s="53"/>
    </row>
    <row r="5458">
      <c r="A5458" s="53"/>
      <c r="B5458" s="243"/>
      <c r="C5458" s="53"/>
      <c r="D5458" s="244"/>
      <c r="E5458" s="53"/>
      <c r="F5458" s="53"/>
      <c r="G5458" s="190"/>
      <c r="H5458" s="56"/>
      <c r="I5458" s="190"/>
      <c r="J5458" s="191"/>
      <c r="K5458" s="190"/>
      <c r="L5458" s="191"/>
      <c r="M5458" s="53"/>
      <c r="N5458" s="53"/>
      <c r="O5458" s="53"/>
    </row>
    <row r="5459">
      <c r="A5459" s="53"/>
      <c r="B5459" s="243"/>
      <c r="C5459" s="53"/>
      <c r="D5459" s="244"/>
      <c r="E5459" s="53"/>
      <c r="F5459" s="53"/>
      <c r="G5459" s="190"/>
      <c r="H5459" s="56"/>
      <c r="I5459" s="190"/>
      <c r="J5459" s="191"/>
      <c r="K5459" s="190"/>
      <c r="L5459" s="191"/>
      <c r="M5459" s="53"/>
      <c r="N5459" s="53"/>
      <c r="O5459" s="53"/>
    </row>
    <row r="5460">
      <c r="A5460" s="53"/>
      <c r="B5460" s="243"/>
      <c r="C5460" s="53"/>
      <c r="D5460" s="244"/>
      <c r="E5460" s="53"/>
      <c r="F5460" s="53"/>
      <c r="G5460" s="190"/>
      <c r="H5460" s="56"/>
      <c r="I5460" s="190"/>
      <c r="J5460" s="191"/>
      <c r="K5460" s="190"/>
      <c r="L5460" s="191"/>
      <c r="M5460" s="53"/>
      <c r="N5460" s="53"/>
      <c r="O5460" s="53"/>
    </row>
    <row r="5461">
      <c r="A5461" s="53"/>
      <c r="B5461" s="243"/>
      <c r="C5461" s="53"/>
      <c r="D5461" s="244"/>
      <c r="E5461" s="53"/>
      <c r="F5461" s="53"/>
      <c r="G5461" s="190"/>
      <c r="H5461" s="56"/>
      <c r="I5461" s="190"/>
      <c r="J5461" s="191"/>
      <c r="K5461" s="190"/>
      <c r="L5461" s="191"/>
      <c r="M5461" s="53"/>
      <c r="N5461" s="53"/>
      <c r="O5461" s="53"/>
    </row>
    <row r="5462">
      <c r="A5462" s="53"/>
      <c r="B5462" s="243"/>
      <c r="C5462" s="53"/>
      <c r="D5462" s="244"/>
      <c r="E5462" s="53"/>
      <c r="F5462" s="53"/>
      <c r="G5462" s="190"/>
      <c r="H5462" s="56"/>
      <c r="I5462" s="190"/>
      <c r="J5462" s="191"/>
      <c r="K5462" s="190"/>
      <c r="L5462" s="191"/>
      <c r="M5462" s="53"/>
      <c r="N5462" s="53"/>
      <c r="O5462" s="53"/>
    </row>
    <row r="5463">
      <c r="A5463" s="53"/>
      <c r="B5463" s="243"/>
      <c r="C5463" s="53"/>
      <c r="D5463" s="244"/>
      <c r="E5463" s="53"/>
      <c r="F5463" s="53"/>
      <c r="G5463" s="190"/>
      <c r="H5463" s="56"/>
      <c r="I5463" s="190"/>
      <c r="J5463" s="191"/>
      <c r="K5463" s="190"/>
      <c r="L5463" s="191"/>
      <c r="M5463" s="53"/>
      <c r="N5463" s="53"/>
      <c r="O5463" s="53"/>
    </row>
    <row r="5464">
      <c r="A5464" s="53"/>
      <c r="B5464" s="243"/>
      <c r="C5464" s="53"/>
      <c r="D5464" s="244"/>
      <c r="E5464" s="53"/>
      <c r="F5464" s="53"/>
      <c r="G5464" s="190"/>
      <c r="H5464" s="56"/>
      <c r="I5464" s="190"/>
      <c r="J5464" s="191"/>
      <c r="K5464" s="190"/>
      <c r="L5464" s="191"/>
      <c r="M5464" s="53"/>
      <c r="N5464" s="53"/>
      <c r="O5464" s="53"/>
    </row>
    <row r="5465">
      <c r="A5465" s="53"/>
      <c r="B5465" s="243"/>
      <c r="C5465" s="53"/>
      <c r="D5465" s="244"/>
      <c r="E5465" s="53"/>
      <c r="F5465" s="53"/>
      <c r="G5465" s="190"/>
      <c r="H5465" s="56"/>
      <c r="I5465" s="190"/>
      <c r="J5465" s="191"/>
      <c r="K5465" s="190"/>
      <c r="L5465" s="191"/>
      <c r="M5465" s="53"/>
      <c r="N5465" s="53"/>
      <c r="O5465" s="53"/>
    </row>
    <row r="5466">
      <c r="A5466" s="53"/>
      <c r="B5466" s="243"/>
      <c r="C5466" s="53"/>
      <c r="D5466" s="244"/>
      <c r="E5466" s="53"/>
      <c r="F5466" s="53"/>
      <c r="G5466" s="190"/>
      <c r="H5466" s="56"/>
      <c r="I5466" s="190"/>
      <c r="J5466" s="191"/>
      <c r="K5466" s="190"/>
      <c r="L5466" s="191"/>
      <c r="M5466" s="53"/>
      <c r="N5466" s="53"/>
      <c r="O5466" s="53"/>
    </row>
    <row r="5467">
      <c r="A5467" s="53"/>
      <c r="B5467" s="243"/>
      <c r="C5467" s="53"/>
      <c r="D5467" s="244"/>
      <c r="E5467" s="53"/>
      <c r="F5467" s="53"/>
      <c r="G5467" s="190"/>
      <c r="H5467" s="56"/>
      <c r="I5467" s="190"/>
      <c r="J5467" s="191"/>
      <c r="K5467" s="190"/>
      <c r="L5467" s="191"/>
      <c r="M5467" s="53"/>
      <c r="N5467" s="53"/>
      <c r="O5467" s="53"/>
    </row>
    <row r="5468">
      <c r="A5468" s="53"/>
      <c r="B5468" s="243"/>
      <c r="C5468" s="53"/>
      <c r="D5468" s="244"/>
      <c r="E5468" s="53"/>
      <c r="F5468" s="53"/>
      <c r="G5468" s="190"/>
      <c r="H5468" s="56"/>
      <c r="I5468" s="190"/>
      <c r="J5468" s="191"/>
      <c r="K5468" s="190"/>
      <c r="L5468" s="191"/>
      <c r="M5468" s="53"/>
      <c r="N5468" s="53"/>
      <c r="O5468" s="53"/>
    </row>
    <row r="5469">
      <c r="A5469" s="53"/>
      <c r="B5469" s="243"/>
      <c r="C5469" s="53"/>
      <c r="D5469" s="244"/>
      <c r="E5469" s="53"/>
      <c r="F5469" s="53"/>
      <c r="G5469" s="190"/>
      <c r="H5469" s="56"/>
      <c r="I5469" s="190"/>
      <c r="J5469" s="191"/>
      <c r="K5469" s="190"/>
      <c r="L5469" s="191"/>
      <c r="M5469" s="53"/>
      <c r="N5469" s="53"/>
      <c r="O5469" s="53"/>
    </row>
    <row r="5470">
      <c r="A5470" s="53"/>
      <c r="B5470" s="243"/>
      <c r="C5470" s="53"/>
      <c r="D5470" s="244"/>
      <c r="E5470" s="53"/>
      <c r="F5470" s="53"/>
      <c r="G5470" s="190"/>
      <c r="H5470" s="56"/>
      <c r="I5470" s="190"/>
      <c r="J5470" s="191"/>
      <c r="K5470" s="190"/>
      <c r="L5470" s="191"/>
      <c r="M5470" s="53"/>
      <c r="N5470" s="53"/>
      <c r="O5470" s="53"/>
    </row>
    <row r="5471">
      <c r="A5471" s="53"/>
      <c r="B5471" s="243"/>
      <c r="C5471" s="53"/>
      <c r="D5471" s="244"/>
      <c r="E5471" s="53"/>
      <c r="F5471" s="53"/>
      <c r="G5471" s="190"/>
      <c r="H5471" s="56"/>
      <c r="I5471" s="190"/>
      <c r="J5471" s="191"/>
      <c r="K5471" s="190"/>
      <c r="L5471" s="191"/>
      <c r="M5471" s="53"/>
      <c r="N5471" s="53"/>
      <c r="O5471" s="53"/>
    </row>
    <row r="5472">
      <c r="A5472" s="53"/>
      <c r="B5472" s="243"/>
      <c r="C5472" s="53"/>
      <c r="D5472" s="244"/>
      <c r="E5472" s="53"/>
      <c r="F5472" s="53"/>
      <c r="G5472" s="190"/>
      <c r="H5472" s="56"/>
      <c r="I5472" s="190"/>
      <c r="J5472" s="191"/>
      <c r="K5472" s="190"/>
      <c r="L5472" s="191"/>
      <c r="M5472" s="53"/>
      <c r="N5472" s="53"/>
      <c r="O5472" s="53"/>
    </row>
    <row r="5473">
      <c r="A5473" s="53"/>
      <c r="B5473" s="243"/>
      <c r="C5473" s="53"/>
      <c r="D5473" s="244"/>
      <c r="E5473" s="53"/>
      <c r="F5473" s="53"/>
      <c r="G5473" s="190"/>
      <c r="H5473" s="56"/>
      <c r="I5473" s="190"/>
      <c r="J5473" s="191"/>
      <c r="K5473" s="190"/>
      <c r="L5473" s="191"/>
      <c r="M5473" s="53"/>
      <c r="N5473" s="53"/>
      <c r="O5473" s="53"/>
    </row>
    <row r="5474">
      <c r="A5474" s="53"/>
      <c r="B5474" s="243"/>
      <c r="C5474" s="53"/>
      <c r="D5474" s="244"/>
      <c r="E5474" s="53"/>
      <c r="F5474" s="53"/>
      <c r="G5474" s="190"/>
      <c r="H5474" s="56"/>
      <c r="I5474" s="190"/>
      <c r="J5474" s="191"/>
      <c r="K5474" s="190"/>
      <c r="L5474" s="191"/>
      <c r="M5474" s="53"/>
      <c r="N5474" s="53"/>
      <c r="O5474" s="53"/>
    </row>
    <row r="5475">
      <c r="A5475" s="53"/>
      <c r="B5475" s="243"/>
      <c r="C5475" s="53"/>
      <c r="D5475" s="244"/>
      <c r="E5475" s="53"/>
      <c r="F5475" s="53"/>
      <c r="G5475" s="190"/>
      <c r="H5475" s="56"/>
      <c r="I5475" s="190"/>
      <c r="J5475" s="191"/>
      <c r="K5475" s="190"/>
      <c r="L5475" s="191"/>
      <c r="M5475" s="53"/>
      <c r="N5475" s="53"/>
      <c r="O5475" s="53"/>
    </row>
    <row r="5476">
      <c r="A5476" s="53"/>
      <c r="B5476" s="243"/>
      <c r="C5476" s="53"/>
      <c r="D5476" s="244"/>
      <c r="E5476" s="53"/>
      <c r="F5476" s="53"/>
      <c r="G5476" s="190"/>
      <c r="H5476" s="56"/>
      <c r="I5476" s="190"/>
      <c r="J5476" s="191"/>
      <c r="K5476" s="190"/>
      <c r="L5476" s="191"/>
      <c r="M5476" s="53"/>
      <c r="N5476" s="53"/>
      <c r="O5476" s="53"/>
    </row>
    <row r="5477">
      <c r="A5477" s="53"/>
      <c r="B5477" s="243"/>
      <c r="C5477" s="53"/>
      <c r="D5477" s="244"/>
      <c r="E5477" s="53"/>
      <c r="F5477" s="53"/>
      <c r="G5477" s="190"/>
      <c r="H5477" s="56"/>
      <c r="I5477" s="190"/>
      <c r="J5477" s="191"/>
      <c r="K5477" s="190"/>
      <c r="L5477" s="191"/>
      <c r="M5477" s="53"/>
      <c r="N5477" s="53"/>
      <c r="O5477" s="53"/>
    </row>
    <row r="5478">
      <c r="A5478" s="53"/>
      <c r="B5478" s="243"/>
      <c r="C5478" s="53"/>
      <c r="D5478" s="244"/>
      <c r="E5478" s="53"/>
      <c r="F5478" s="53"/>
      <c r="G5478" s="190"/>
      <c r="H5478" s="56"/>
      <c r="I5478" s="190"/>
      <c r="J5478" s="191"/>
      <c r="K5478" s="190"/>
      <c r="L5478" s="191"/>
      <c r="M5478" s="53"/>
      <c r="N5478" s="53"/>
      <c r="O5478" s="53"/>
    </row>
    <row r="5479">
      <c r="A5479" s="53"/>
      <c r="B5479" s="243"/>
      <c r="C5479" s="53"/>
      <c r="D5479" s="244"/>
      <c r="E5479" s="53"/>
      <c r="F5479" s="53"/>
      <c r="G5479" s="190"/>
      <c r="H5479" s="56"/>
      <c r="I5479" s="190"/>
      <c r="J5479" s="191"/>
      <c r="K5479" s="190"/>
      <c r="L5479" s="191"/>
      <c r="M5479" s="53"/>
      <c r="N5479" s="53"/>
      <c r="O5479" s="53"/>
    </row>
    <row r="5480">
      <c r="A5480" s="53"/>
      <c r="B5480" s="243"/>
      <c r="C5480" s="53"/>
      <c r="D5480" s="244"/>
      <c r="E5480" s="53"/>
      <c r="F5480" s="53"/>
      <c r="G5480" s="190"/>
      <c r="H5480" s="56"/>
      <c r="I5480" s="190"/>
      <c r="J5480" s="191"/>
      <c r="K5480" s="190"/>
      <c r="L5480" s="191"/>
      <c r="M5480" s="53"/>
      <c r="N5480" s="53"/>
      <c r="O5480" s="53"/>
    </row>
    <row r="5481">
      <c r="A5481" s="53"/>
      <c r="B5481" s="243"/>
      <c r="C5481" s="53"/>
      <c r="D5481" s="244"/>
      <c r="E5481" s="53"/>
      <c r="F5481" s="53"/>
      <c r="G5481" s="190"/>
      <c r="H5481" s="56"/>
      <c r="I5481" s="190"/>
      <c r="J5481" s="191"/>
      <c r="K5481" s="190"/>
      <c r="L5481" s="191"/>
      <c r="M5481" s="53"/>
      <c r="N5481" s="53"/>
      <c r="O5481" s="53"/>
    </row>
    <row r="5482">
      <c r="A5482" s="53"/>
      <c r="B5482" s="243"/>
      <c r="C5482" s="53"/>
      <c r="D5482" s="244"/>
      <c r="E5482" s="53"/>
      <c r="F5482" s="53"/>
      <c r="G5482" s="190"/>
      <c r="H5482" s="56"/>
      <c r="I5482" s="190"/>
      <c r="J5482" s="191"/>
      <c r="K5482" s="190"/>
      <c r="L5482" s="191"/>
      <c r="M5482" s="53"/>
      <c r="N5482" s="53"/>
      <c r="O5482" s="53"/>
    </row>
    <row r="5483">
      <c r="A5483" s="53"/>
      <c r="B5483" s="243"/>
      <c r="C5483" s="53"/>
      <c r="D5483" s="244"/>
      <c r="E5483" s="53"/>
      <c r="F5483" s="53"/>
      <c r="G5483" s="190"/>
      <c r="H5483" s="56"/>
      <c r="I5483" s="190"/>
      <c r="J5483" s="191"/>
      <c r="K5483" s="190"/>
      <c r="L5483" s="191"/>
      <c r="M5483" s="53"/>
      <c r="N5483" s="53"/>
      <c r="O5483" s="53"/>
    </row>
    <row r="5484">
      <c r="A5484" s="53"/>
      <c r="B5484" s="243"/>
      <c r="C5484" s="53"/>
      <c r="D5484" s="244"/>
      <c r="E5484" s="53"/>
      <c r="F5484" s="53"/>
      <c r="G5484" s="190"/>
      <c r="H5484" s="56"/>
      <c r="I5484" s="190"/>
      <c r="J5484" s="191"/>
      <c r="K5484" s="190"/>
      <c r="L5484" s="191"/>
      <c r="M5484" s="53"/>
      <c r="N5484" s="53"/>
      <c r="O5484" s="53"/>
    </row>
    <row r="5485">
      <c r="A5485" s="53"/>
      <c r="B5485" s="243"/>
      <c r="C5485" s="53"/>
      <c r="D5485" s="244"/>
      <c r="E5485" s="53"/>
      <c r="F5485" s="53"/>
      <c r="G5485" s="190"/>
      <c r="H5485" s="56"/>
      <c r="I5485" s="190"/>
      <c r="J5485" s="191"/>
      <c r="K5485" s="190"/>
      <c r="L5485" s="191"/>
      <c r="M5485" s="53"/>
      <c r="N5485" s="53"/>
      <c r="O5485" s="53"/>
    </row>
    <row r="5486">
      <c r="A5486" s="53"/>
      <c r="B5486" s="243"/>
      <c r="C5486" s="53"/>
      <c r="D5486" s="244"/>
      <c r="E5486" s="53"/>
      <c r="F5486" s="53"/>
      <c r="G5486" s="190"/>
      <c r="H5486" s="56"/>
      <c r="I5486" s="190"/>
      <c r="J5486" s="191"/>
      <c r="K5486" s="190"/>
      <c r="L5486" s="191"/>
      <c r="M5486" s="53"/>
      <c r="N5486" s="53"/>
      <c r="O5486" s="53"/>
    </row>
    <row r="5487">
      <c r="A5487" s="53"/>
      <c r="B5487" s="243"/>
      <c r="C5487" s="53"/>
      <c r="D5487" s="244"/>
      <c r="E5487" s="53"/>
      <c r="F5487" s="53"/>
      <c r="G5487" s="190"/>
      <c r="H5487" s="56"/>
      <c r="I5487" s="190"/>
      <c r="J5487" s="191"/>
      <c r="K5487" s="190"/>
      <c r="L5487" s="191"/>
      <c r="M5487" s="53"/>
      <c r="N5487" s="53"/>
      <c r="O5487" s="53"/>
    </row>
    <row r="5488">
      <c r="A5488" s="53"/>
      <c r="B5488" s="243"/>
      <c r="C5488" s="53"/>
      <c r="D5488" s="244"/>
      <c r="E5488" s="53"/>
      <c r="F5488" s="53"/>
      <c r="G5488" s="190"/>
      <c r="H5488" s="56"/>
      <c r="I5488" s="190"/>
      <c r="J5488" s="191"/>
      <c r="K5488" s="190"/>
      <c r="L5488" s="191"/>
      <c r="M5488" s="53"/>
      <c r="N5488" s="53"/>
      <c r="O5488" s="53"/>
    </row>
    <row r="5489">
      <c r="A5489" s="53"/>
      <c r="B5489" s="243"/>
      <c r="C5489" s="53"/>
      <c r="D5489" s="244"/>
      <c r="E5489" s="53"/>
      <c r="F5489" s="53"/>
      <c r="G5489" s="190"/>
      <c r="H5489" s="56"/>
      <c r="I5489" s="190"/>
      <c r="J5489" s="191"/>
      <c r="K5489" s="190"/>
      <c r="L5489" s="191"/>
      <c r="M5489" s="53"/>
      <c r="N5489" s="53"/>
      <c r="O5489" s="53"/>
    </row>
    <row r="5490">
      <c r="A5490" s="53"/>
      <c r="B5490" s="243"/>
      <c r="C5490" s="53"/>
      <c r="D5490" s="244"/>
      <c r="E5490" s="53"/>
      <c r="F5490" s="53"/>
      <c r="G5490" s="190"/>
      <c r="H5490" s="56"/>
      <c r="I5490" s="190"/>
      <c r="J5490" s="191"/>
      <c r="K5490" s="190"/>
      <c r="L5490" s="191"/>
      <c r="M5490" s="53"/>
      <c r="N5490" s="53"/>
      <c r="O5490" s="53"/>
    </row>
    <row r="5491">
      <c r="A5491" s="53"/>
      <c r="B5491" s="243"/>
      <c r="C5491" s="53"/>
      <c r="D5491" s="244"/>
      <c r="E5491" s="53"/>
      <c r="F5491" s="53"/>
      <c r="G5491" s="190"/>
      <c r="H5491" s="56"/>
      <c r="I5491" s="190"/>
      <c r="J5491" s="191"/>
      <c r="K5491" s="190"/>
      <c r="L5491" s="191"/>
      <c r="M5491" s="53"/>
      <c r="N5491" s="53"/>
      <c r="O5491" s="53"/>
    </row>
    <row r="5492">
      <c r="A5492" s="53"/>
      <c r="B5492" s="243"/>
      <c r="C5492" s="53"/>
      <c r="D5492" s="244"/>
      <c r="E5492" s="53"/>
      <c r="F5492" s="53"/>
      <c r="G5492" s="190"/>
      <c r="H5492" s="56"/>
      <c r="I5492" s="190"/>
      <c r="J5492" s="191"/>
      <c r="K5492" s="190"/>
      <c r="L5492" s="191"/>
      <c r="M5492" s="53"/>
      <c r="N5492" s="53"/>
      <c r="O5492" s="53"/>
    </row>
    <row r="5493">
      <c r="A5493" s="53"/>
      <c r="B5493" s="243"/>
      <c r="C5493" s="53"/>
      <c r="D5493" s="244"/>
      <c r="E5493" s="53"/>
      <c r="F5493" s="53"/>
      <c r="G5493" s="190"/>
      <c r="H5493" s="56"/>
      <c r="I5493" s="190"/>
      <c r="J5493" s="191"/>
      <c r="K5493" s="190"/>
      <c r="L5493" s="191"/>
      <c r="M5493" s="53"/>
      <c r="N5493" s="53"/>
      <c r="O5493" s="53"/>
    </row>
    <row r="5494">
      <c r="A5494" s="53"/>
      <c r="B5494" s="243"/>
      <c r="C5494" s="53"/>
      <c r="D5494" s="244"/>
      <c r="E5494" s="53"/>
      <c r="F5494" s="53"/>
      <c r="G5494" s="190"/>
      <c r="H5494" s="56"/>
      <c r="I5494" s="190"/>
      <c r="J5494" s="191"/>
      <c r="K5494" s="190"/>
      <c r="L5494" s="191"/>
      <c r="M5494" s="53"/>
      <c r="N5494" s="53"/>
      <c r="O5494" s="53"/>
    </row>
    <row r="5495">
      <c r="A5495" s="53"/>
      <c r="B5495" s="243"/>
      <c r="C5495" s="53"/>
      <c r="D5495" s="244"/>
      <c r="E5495" s="53"/>
      <c r="F5495" s="53"/>
      <c r="G5495" s="190"/>
      <c r="H5495" s="56"/>
      <c r="I5495" s="190"/>
      <c r="J5495" s="191"/>
      <c r="K5495" s="190"/>
      <c r="L5495" s="191"/>
      <c r="M5495" s="53"/>
      <c r="N5495" s="53"/>
      <c r="O5495" s="53"/>
    </row>
    <row r="5496">
      <c r="A5496" s="53"/>
      <c r="B5496" s="243"/>
      <c r="C5496" s="53"/>
      <c r="D5496" s="244"/>
      <c r="E5496" s="53"/>
      <c r="F5496" s="53"/>
      <c r="G5496" s="190"/>
      <c r="H5496" s="56"/>
      <c r="I5496" s="190"/>
      <c r="J5496" s="191"/>
      <c r="K5496" s="190"/>
      <c r="L5496" s="191"/>
      <c r="M5496" s="53"/>
      <c r="N5496" s="53"/>
      <c r="O5496" s="53"/>
    </row>
    <row r="5497">
      <c r="A5497" s="53"/>
      <c r="B5497" s="243"/>
      <c r="C5497" s="53"/>
      <c r="D5497" s="244"/>
      <c r="E5497" s="53"/>
      <c r="F5497" s="53"/>
      <c r="G5497" s="190"/>
      <c r="H5497" s="56"/>
      <c r="I5497" s="190"/>
      <c r="J5497" s="191"/>
      <c r="K5497" s="190"/>
      <c r="L5497" s="191"/>
      <c r="M5497" s="53"/>
      <c r="N5497" s="53"/>
      <c r="O5497" s="53"/>
    </row>
    <row r="5498">
      <c r="A5498" s="53"/>
      <c r="B5498" s="243"/>
      <c r="C5498" s="53"/>
      <c r="D5498" s="244"/>
      <c r="E5498" s="53"/>
      <c r="F5498" s="53"/>
      <c r="G5498" s="190"/>
      <c r="H5498" s="56"/>
      <c r="I5498" s="190"/>
      <c r="J5498" s="191"/>
      <c r="K5498" s="190"/>
      <c r="L5498" s="191"/>
      <c r="M5498" s="53"/>
      <c r="N5498" s="53"/>
      <c r="O5498" s="53"/>
    </row>
    <row r="5499">
      <c r="A5499" s="53"/>
      <c r="B5499" s="243"/>
      <c r="C5499" s="53"/>
      <c r="D5499" s="244"/>
      <c r="E5499" s="53"/>
      <c r="F5499" s="53"/>
      <c r="G5499" s="190"/>
      <c r="H5499" s="56"/>
      <c r="I5499" s="190"/>
      <c r="J5499" s="191"/>
      <c r="K5499" s="190"/>
      <c r="L5499" s="191"/>
      <c r="M5499" s="53"/>
      <c r="N5499" s="53"/>
      <c r="O5499" s="53"/>
    </row>
    <row r="5500">
      <c r="A5500" s="53"/>
      <c r="B5500" s="243"/>
      <c r="C5500" s="53"/>
      <c r="D5500" s="244"/>
      <c r="E5500" s="53"/>
      <c r="F5500" s="53"/>
      <c r="G5500" s="190"/>
      <c r="H5500" s="56"/>
      <c r="I5500" s="190"/>
      <c r="J5500" s="191"/>
      <c r="K5500" s="190"/>
      <c r="L5500" s="191"/>
      <c r="M5500" s="53"/>
      <c r="N5500" s="53"/>
      <c r="O5500" s="53"/>
    </row>
    <row r="5501">
      <c r="A5501" s="53"/>
      <c r="B5501" s="243"/>
      <c r="C5501" s="53"/>
      <c r="D5501" s="244"/>
      <c r="E5501" s="53"/>
      <c r="F5501" s="53"/>
      <c r="G5501" s="190"/>
      <c r="H5501" s="56"/>
      <c r="I5501" s="190"/>
      <c r="J5501" s="191"/>
      <c r="K5501" s="190"/>
      <c r="L5501" s="191"/>
      <c r="M5501" s="53"/>
      <c r="N5501" s="53"/>
      <c r="O5501" s="53"/>
    </row>
    <row r="5502">
      <c r="A5502" s="53"/>
      <c r="B5502" s="243"/>
      <c r="C5502" s="53"/>
      <c r="D5502" s="244"/>
      <c r="E5502" s="53"/>
      <c r="F5502" s="53"/>
      <c r="G5502" s="190"/>
      <c r="H5502" s="56"/>
      <c r="I5502" s="190"/>
      <c r="J5502" s="191"/>
      <c r="K5502" s="190"/>
      <c r="L5502" s="191"/>
      <c r="M5502" s="53"/>
      <c r="N5502" s="53"/>
      <c r="O5502" s="53"/>
    </row>
    <row r="5503">
      <c r="A5503" s="53"/>
      <c r="B5503" s="243"/>
      <c r="C5503" s="53"/>
      <c r="D5503" s="244"/>
      <c r="E5503" s="53"/>
      <c r="F5503" s="53"/>
      <c r="G5503" s="190"/>
      <c r="H5503" s="56"/>
      <c r="I5503" s="190"/>
      <c r="J5503" s="191"/>
      <c r="K5503" s="190"/>
      <c r="L5503" s="191"/>
      <c r="M5503" s="53"/>
      <c r="N5503" s="53"/>
      <c r="O5503" s="53"/>
    </row>
    <row r="5504">
      <c r="A5504" s="53"/>
      <c r="B5504" s="243"/>
      <c r="C5504" s="53"/>
      <c r="D5504" s="244"/>
      <c r="E5504" s="53"/>
      <c r="F5504" s="53"/>
      <c r="G5504" s="190"/>
      <c r="H5504" s="56"/>
      <c r="I5504" s="190"/>
      <c r="J5504" s="191"/>
      <c r="K5504" s="190"/>
      <c r="L5504" s="191"/>
      <c r="M5504" s="53"/>
      <c r="N5504" s="53"/>
      <c r="O5504" s="53"/>
    </row>
    <row r="5505">
      <c r="A5505" s="53"/>
      <c r="B5505" s="243"/>
      <c r="C5505" s="53"/>
      <c r="D5505" s="244"/>
      <c r="E5505" s="53"/>
      <c r="F5505" s="53"/>
      <c r="G5505" s="190"/>
      <c r="H5505" s="56"/>
      <c r="I5505" s="190"/>
      <c r="J5505" s="191"/>
      <c r="K5505" s="190"/>
      <c r="L5505" s="191"/>
      <c r="M5505" s="53"/>
      <c r="N5505" s="53"/>
      <c r="O5505" s="53"/>
    </row>
    <row r="5506">
      <c r="A5506" s="53"/>
      <c r="B5506" s="243"/>
      <c r="C5506" s="53"/>
      <c r="D5506" s="244"/>
      <c r="E5506" s="53"/>
      <c r="F5506" s="53"/>
      <c r="G5506" s="190"/>
      <c r="H5506" s="56"/>
      <c r="I5506" s="190"/>
      <c r="J5506" s="191"/>
      <c r="K5506" s="190"/>
      <c r="L5506" s="191"/>
      <c r="M5506" s="53"/>
      <c r="N5506" s="53"/>
      <c r="O5506" s="53"/>
    </row>
    <row r="5507">
      <c r="A5507" s="53"/>
      <c r="B5507" s="243"/>
      <c r="C5507" s="53"/>
      <c r="D5507" s="244"/>
      <c r="E5507" s="53"/>
      <c r="F5507" s="53"/>
      <c r="G5507" s="190"/>
      <c r="H5507" s="56"/>
      <c r="I5507" s="190"/>
      <c r="J5507" s="191"/>
      <c r="K5507" s="190"/>
      <c r="L5507" s="191"/>
      <c r="M5507" s="53"/>
      <c r="N5507" s="53"/>
      <c r="O5507" s="53"/>
    </row>
    <row r="5508">
      <c r="A5508" s="53"/>
      <c r="B5508" s="243"/>
      <c r="C5508" s="53"/>
      <c r="D5508" s="244"/>
      <c r="E5508" s="53"/>
      <c r="F5508" s="53"/>
      <c r="G5508" s="190"/>
      <c r="H5508" s="56"/>
      <c r="I5508" s="190"/>
      <c r="J5508" s="191"/>
      <c r="K5508" s="190"/>
      <c r="L5508" s="191"/>
      <c r="M5508" s="53"/>
      <c r="N5508" s="53"/>
      <c r="O5508" s="53"/>
    </row>
    <row r="5509">
      <c r="A5509" s="53"/>
      <c r="B5509" s="243"/>
      <c r="C5509" s="53"/>
      <c r="D5509" s="244"/>
      <c r="E5509" s="53"/>
      <c r="F5509" s="53"/>
      <c r="G5509" s="190"/>
      <c r="H5509" s="56"/>
      <c r="I5509" s="190"/>
      <c r="J5509" s="191"/>
      <c r="K5509" s="190"/>
      <c r="L5509" s="191"/>
      <c r="M5509" s="53"/>
      <c r="N5509" s="53"/>
      <c r="O5509" s="53"/>
    </row>
    <row r="5510">
      <c r="A5510" s="53"/>
      <c r="B5510" s="243"/>
      <c r="C5510" s="53"/>
      <c r="D5510" s="244"/>
      <c r="E5510" s="53"/>
      <c r="F5510" s="53"/>
      <c r="G5510" s="190"/>
      <c r="H5510" s="56"/>
      <c r="I5510" s="190"/>
      <c r="J5510" s="191"/>
      <c r="K5510" s="190"/>
      <c r="L5510" s="191"/>
      <c r="M5510" s="53"/>
      <c r="N5510" s="53"/>
      <c r="O5510" s="53"/>
    </row>
    <row r="5511">
      <c r="A5511" s="53"/>
      <c r="B5511" s="243"/>
      <c r="C5511" s="53"/>
      <c r="D5511" s="244"/>
      <c r="E5511" s="53"/>
      <c r="F5511" s="53"/>
      <c r="G5511" s="190"/>
      <c r="H5511" s="56"/>
      <c r="I5511" s="190"/>
      <c r="J5511" s="191"/>
      <c r="K5511" s="190"/>
      <c r="L5511" s="191"/>
      <c r="M5511" s="53"/>
      <c r="N5511" s="53"/>
      <c r="O5511" s="53"/>
    </row>
    <row r="5512">
      <c r="A5512" s="53"/>
      <c r="B5512" s="243"/>
      <c r="C5512" s="53"/>
      <c r="D5512" s="244"/>
      <c r="E5512" s="53"/>
      <c r="F5512" s="53"/>
      <c r="G5512" s="190"/>
      <c r="H5512" s="56"/>
      <c r="I5512" s="190"/>
      <c r="J5512" s="191"/>
      <c r="K5512" s="190"/>
      <c r="L5512" s="191"/>
      <c r="M5512" s="53"/>
      <c r="N5512" s="53"/>
      <c r="O5512" s="53"/>
    </row>
    <row r="5513">
      <c r="A5513" s="53"/>
      <c r="B5513" s="243"/>
      <c r="C5513" s="53"/>
      <c r="D5513" s="244"/>
      <c r="E5513" s="53"/>
      <c r="F5513" s="53"/>
      <c r="G5513" s="190"/>
      <c r="H5513" s="56"/>
      <c r="I5513" s="190"/>
      <c r="J5513" s="191"/>
      <c r="K5513" s="190"/>
      <c r="L5513" s="191"/>
      <c r="M5513" s="53"/>
      <c r="N5513" s="53"/>
      <c r="O5513" s="53"/>
    </row>
    <row r="5514">
      <c r="A5514" s="53"/>
      <c r="B5514" s="243"/>
      <c r="C5514" s="53"/>
      <c r="D5514" s="244"/>
      <c r="E5514" s="53"/>
      <c r="F5514" s="53"/>
      <c r="G5514" s="190"/>
      <c r="H5514" s="56"/>
      <c r="I5514" s="190"/>
      <c r="J5514" s="191"/>
      <c r="K5514" s="190"/>
      <c r="L5514" s="191"/>
      <c r="M5514" s="53"/>
      <c r="N5514" s="53"/>
      <c r="O5514" s="53"/>
    </row>
    <row r="5515">
      <c r="A5515" s="53"/>
      <c r="B5515" s="243"/>
      <c r="C5515" s="53"/>
      <c r="D5515" s="244"/>
      <c r="E5515" s="53"/>
      <c r="F5515" s="53"/>
      <c r="G5515" s="190"/>
      <c r="H5515" s="56"/>
      <c r="I5515" s="190"/>
      <c r="J5515" s="191"/>
      <c r="K5515" s="190"/>
      <c r="L5515" s="191"/>
      <c r="M5515" s="53"/>
      <c r="N5515" s="53"/>
      <c r="O5515" s="53"/>
    </row>
    <row r="5516">
      <c r="A5516" s="53"/>
      <c r="B5516" s="243"/>
      <c r="C5516" s="53"/>
      <c r="D5516" s="244"/>
      <c r="E5516" s="53"/>
      <c r="F5516" s="53"/>
      <c r="G5516" s="190"/>
      <c r="H5516" s="56"/>
      <c r="I5516" s="190"/>
      <c r="J5516" s="191"/>
      <c r="K5516" s="190"/>
      <c r="L5516" s="191"/>
      <c r="M5516" s="53"/>
      <c r="N5516" s="53"/>
      <c r="O5516" s="53"/>
    </row>
    <row r="5517">
      <c r="A5517" s="53"/>
      <c r="B5517" s="243"/>
      <c r="C5517" s="53"/>
      <c r="D5517" s="244"/>
      <c r="E5517" s="53"/>
      <c r="F5517" s="53"/>
      <c r="G5517" s="190"/>
      <c r="H5517" s="56"/>
      <c r="I5517" s="190"/>
      <c r="J5517" s="191"/>
      <c r="K5517" s="190"/>
      <c r="L5517" s="191"/>
      <c r="M5517" s="53"/>
      <c r="N5517" s="53"/>
      <c r="O5517" s="53"/>
    </row>
    <row r="5518">
      <c r="A5518" s="53"/>
      <c r="B5518" s="243"/>
      <c r="C5518" s="53"/>
      <c r="D5518" s="244"/>
      <c r="E5518" s="53"/>
      <c r="F5518" s="53"/>
      <c r="G5518" s="190"/>
      <c r="H5518" s="56"/>
      <c r="I5518" s="190"/>
      <c r="J5518" s="191"/>
      <c r="K5518" s="190"/>
      <c r="L5518" s="191"/>
      <c r="M5518" s="53"/>
      <c r="N5518" s="53"/>
      <c r="O5518" s="53"/>
    </row>
    <row r="5519">
      <c r="A5519" s="53"/>
      <c r="B5519" s="243"/>
      <c r="C5519" s="53"/>
      <c r="D5519" s="244"/>
      <c r="E5519" s="53"/>
      <c r="F5519" s="53"/>
      <c r="G5519" s="190"/>
      <c r="H5519" s="56"/>
      <c r="I5519" s="190"/>
      <c r="J5519" s="191"/>
      <c r="K5519" s="190"/>
      <c r="L5519" s="191"/>
      <c r="M5519" s="53"/>
      <c r="N5519" s="53"/>
      <c r="O5519" s="53"/>
    </row>
    <row r="5520">
      <c r="A5520" s="53"/>
      <c r="B5520" s="243"/>
      <c r="C5520" s="53"/>
      <c r="D5520" s="244"/>
      <c r="E5520" s="53"/>
      <c r="F5520" s="53"/>
      <c r="G5520" s="190"/>
      <c r="H5520" s="56"/>
      <c r="I5520" s="190"/>
      <c r="J5520" s="191"/>
      <c r="K5520" s="190"/>
      <c r="L5520" s="191"/>
      <c r="M5520" s="53"/>
      <c r="N5520" s="53"/>
      <c r="O5520" s="53"/>
    </row>
    <row r="5521">
      <c r="A5521" s="53"/>
      <c r="B5521" s="243"/>
      <c r="C5521" s="53"/>
      <c r="D5521" s="244"/>
      <c r="E5521" s="53"/>
      <c r="F5521" s="53"/>
      <c r="G5521" s="190"/>
      <c r="H5521" s="56"/>
      <c r="I5521" s="190"/>
      <c r="J5521" s="191"/>
      <c r="K5521" s="190"/>
      <c r="L5521" s="191"/>
      <c r="M5521" s="53"/>
      <c r="N5521" s="53"/>
      <c r="O5521" s="53"/>
    </row>
    <row r="5522">
      <c r="A5522" s="53"/>
      <c r="B5522" s="243"/>
      <c r="C5522" s="53"/>
      <c r="D5522" s="244"/>
      <c r="E5522" s="53"/>
      <c r="F5522" s="53"/>
      <c r="G5522" s="190"/>
      <c r="H5522" s="56"/>
      <c r="I5522" s="190"/>
      <c r="J5522" s="191"/>
      <c r="K5522" s="190"/>
      <c r="L5522" s="191"/>
      <c r="M5522" s="53"/>
      <c r="N5522" s="53"/>
      <c r="O5522" s="53"/>
    </row>
    <row r="5523">
      <c r="A5523" s="53"/>
      <c r="B5523" s="243"/>
      <c r="C5523" s="53"/>
      <c r="D5523" s="244"/>
      <c r="E5523" s="53"/>
      <c r="F5523" s="53"/>
      <c r="G5523" s="190"/>
      <c r="H5523" s="56"/>
      <c r="I5523" s="190"/>
      <c r="J5523" s="191"/>
      <c r="K5523" s="190"/>
      <c r="L5523" s="191"/>
      <c r="M5523" s="53"/>
      <c r="N5523" s="53"/>
      <c r="O5523" s="53"/>
    </row>
    <row r="5524">
      <c r="A5524" s="53"/>
      <c r="B5524" s="243"/>
      <c r="C5524" s="53"/>
      <c r="D5524" s="244"/>
      <c r="E5524" s="53"/>
      <c r="F5524" s="53"/>
      <c r="G5524" s="190"/>
      <c r="H5524" s="56"/>
      <c r="I5524" s="190"/>
      <c r="J5524" s="191"/>
      <c r="K5524" s="190"/>
      <c r="L5524" s="191"/>
      <c r="M5524" s="53"/>
      <c r="N5524" s="53"/>
      <c r="O5524" s="53"/>
    </row>
    <row r="5525">
      <c r="A5525" s="53"/>
      <c r="B5525" s="243"/>
      <c r="C5525" s="53"/>
      <c r="D5525" s="244"/>
      <c r="E5525" s="53"/>
      <c r="F5525" s="53"/>
      <c r="G5525" s="190"/>
      <c r="H5525" s="56"/>
      <c r="I5525" s="190"/>
      <c r="J5525" s="191"/>
      <c r="K5525" s="190"/>
      <c r="L5525" s="191"/>
      <c r="M5525" s="53"/>
      <c r="N5525" s="53"/>
      <c r="O5525" s="53"/>
    </row>
    <row r="5526">
      <c r="A5526" s="53"/>
      <c r="B5526" s="243"/>
      <c r="C5526" s="53"/>
      <c r="D5526" s="244"/>
      <c r="E5526" s="53"/>
      <c r="F5526" s="53"/>
      <c r="G5526" s="190"/>
      <c r="H5526" s="56"/>
      <c r="I5526" s="190"/>
      <c r="J5526" s="191"/>
      <c r="K5526" s="190"/>
      <c r="L5526" s="191"/>
      <c r="M5526" s="53"/>
      <c r="N5526" s="53"/>
      <c r="O5526" s="53"/>
    </row>
    <row r="5527">
      <c r="A5527" s="53"/>
      <c r="B5527" s="243"/>
      <c r="C5527" s="53"/>
      <c r="D5527" s="244"/>
      <c r="E5527" s="53"/>
      <c r="F5527" s="53"/>
      <c r="G5527" s="190"/>
      <c r="H5527" s="56"/>
      <c r="I5527" s="190"/>
      <c r="J5527" s="191"/>
      <c r="K5527" s="190"/>
      <c r="L5527" s="191"/>
      <c r="M5527" s="53"/>
      <c r="N5527" s="53"/>
      <c r="O5527" s="53"/>
    </row>
    <row r="5528">
      <c r="A5528" s="53"/>
      <c r="B5528" s="243"/>
      <c r="C5528" s="53"/>
      <c r="D5528" s="244"/>
      <c r="E5528" s="53"/>
      <c r="F5528" s="53"/>
      <c r="G5528" s="190"/>
      <c r="H5528" s="56"/>
      <c r="I5528" s="190"/>
      <c r="J5528" s="191"/>
      <c r="K5528" s="190"/>
      <c r="L5528" s="191"/>
      <c r="M5528" s="53"/>
      <c r="N5528" s="53"/>
      <c r="O5528" s="53"/>
    </row>
    <row r="5529">
      <c r="A5529" s="53"/>
      <c r="B5529" s="243"/>
      <c r="C5529" s="53"/>
      <c r="D5529" s="244"/>
      <c r="E5529" s="53"/>
      <c r="F5529" s="53"/>
      <c r="G5529" s="190"/>
      <c r="H5529" s="56"/>
      <c r="I5529" s="190"/>
      <c r="J5529" s="191"/>
      <c r="K5529" s="190"/>
      <c r="L5529" s="191"/>
      <c r="M5529" s="53"/>
      <c r="N5529" s="53"/>
      <c r="O5529" s="53"/>
    </row>
    <row r="5530">
      <c r="A5530" s="53"/>
      <c r="B5530" s="243"/>
      <c r="C5530" s="53"/>
      <c r="D5530" s="244"/>
      <c r="E5530" s="53"/>
      <c r="F5530" s="53"/>
      <c r="G5530" s="190"/>
      <c r="H5530" s="56"/>
      <c r="I5530" s="190"/>
      <c r="J5530" s="191"/>
      <c r="K5530" s="190"/>
      <c r="L5530" s="191"/>
      <c r="M5530" s="53"/>
      <c r="N5530" s="53"/>
      <c r="O5530" s="53"/>
    </row>
    <row r="5531">
      <c r="A5531" s="53"/>
      <c r="B5531" s="243"/>
      <c r="C5531" s="53"/>
      <c r="D5531" s="244"/>
      <c r="E5531" s="53"/>
      <c r="F5531" s="53"/>
      <c r="G5531" s="190"/>
      <c r="H5531" s="56"/>
      <c r="I5531" s="190"/>
      <c r="J5531" s="191"/>
      <c r="K5531" s="190"/>
      <c r="L5531" s="191"/>
      <c r="M5531" s="53"/>
      <c r="N5531" s="53"/>
      <c r="O5531" s="53"/>
    </row>
    <row r="5532">
      <c r="A5532" s="53"/>
      <c r="B5532" s="243"/>
      <c r="C5532" s="53"/>
      <c r="D5532" s="244"/>
      <c r="E5532" s="53"/>
      <c r="F5532" s="53"/>
      <c r="G5532" s="190"/>
      <c r="H5532" s="56"/>
      <c r="I5532" s="190"/>
      <c r="J5532" s="191"/>
      <c r="K5532" s="190"/>
      <c r="L5532" s="191"/>
      <c r="M5532" s="53"/>
      <c r="N5532" s="53"/>
      <c r="O5532" s="53"/>
    </row>
    <row r="5533">
      <c r="A5533" s="53"/>
      <c r="B5533" s="243"/>
      <c r="C5533" s="53"/>
      <c r="D5533" s="244"/>
      <c r="E5533" s="53"/>
      <c r="F5533" s="53"/>
      <c r="G5533" s="190"/>
      <c r="H5533" s="56"/>
      <c r="I5533" s="190"/>
      <c r="J5533" s="191"/>
      <c r="K5533" s="190"/>
      <c r="L5533" s="191"/>
      <c r="M5533" s="53"/>
      <c r="N5533" s="53"/>
      <c r="O5533" s="53"/>
    </row>
    <row r="5534">
      <c r="A5534" s="53"/>
      <c r="B5534" s="243"/>
      <c r="C5534" s="53"/>
      <c r="D5534" s="244"/>
      <c r="E5534" s="53"/>
      <c r="F5534" s="53"/>
      <c r="G5534" s="190"/>
      <c r="H5534" s="56"/>
      <c r="I5534" s="190"/>
      <c r="J5534" s="191"/>
      <c r="K5534" s="190"/>
      <c r="L5534" s="191"/>
      <c r="M5534" s="53"/>
      <c r="N5534" s="53"/>
      <c r="O5534" s="53"/>
    </row>
    <row r="5535">
      <c r="A5535" s="53"/>
      <c r="B5535" s="243"/>
      <c r="C5535" s="53"/>
      <c r="D5535" s="244"/>
      <c r="E5535" s="53"/>
      <c r="F5535" s="53"/>
      <c r="G5535" s="190"/>
      <c r="H5535" s="56"/>
      <c r="I5535" s="190"/>
      <c r="J5535" s="191"/>
      <c r="K5535" s="190"/>
      <c r="L5535" s="191"/>
      <c r="M5535" s="53"/>
      <c r="N5535" s="53"/>
      <c r="O5535" s="53"/>
    </row>
    <row r="5536">
      <c r="A5536" s="53"/>
      <c r="B5536" s="243"/>
      <c r="C5536" s="53"/>
      <c r="D5536" s="244"/>
      <c r="E5536" s="53"/>
      <c r="F5536" s="53"/>
      <c r="G5536" s="190"/>
      <c r="H5536" s="56"/>
      <c r="I5536" s="190"/>
      <c r="J5536" s="191"/>
      <c r="K5536" s="190"/>
      <c r="L5536" s="191"/>
      <c r="M5536" s="53"/>
      <c r="N5536" s="53"/>
      <c r="O5536" s="53"/>
    </row>
    <row r="5537">
      <c r="A5537" s="53"/>
      <c r="B5537" s="243"/>
      <c r="C5537" s="53"/>
      <c r="D5537" s="244"/>
      <c r="E5537" s="53"/>
      <c r="F5537" s="53"/>
      <c r="G5537" s="190"/>
      <c r="H5537" s="56"/>
      <c r="I5537" s="190"/>
      <c r="J5537" s="191"/>
      <c r="K5537" s="190"/>
      <c r="L5537" s="191"/>
      <c r="M5537" s="53"/>
      <c r="N5537" s="53"/>
      <c r="O5537" s="53"/>
    </row>
    <row r="5538">
      <c r="A5538" s="53"/>
      <c r="B5538" s="243"/>
      <c r="C5538" s="53"/>
      <c r="D5538" s="244"/>
      <c r="E5538" s="53"/>
      <c r="F5538" s="53"/>
      <c r="G5538" s="190"/>
      <c r="H5538" s="56"/>
      <c r="I5538" s="190"/>
      <c r="J5538" s="191"/>
      <c r="K5538" s="190"/>
      <c r="L5538" s="191"/>
      <c r="M5538" s="53"/>
      <c r="N5538" s="53"/>
      <c r="O5538" s="53"/>
    </row>
    <row r="5539">
      <c r="A5539" s="53"/>
      <c r="B5539" s="243"/>
      <c r="C5539" s="53"/>
      <c r="D5539" s="244"/>
      <c r="E5539" s="53"/>
      <c r="F5539" s="53"/>
      <c r="G5539" s="190"/>
      <c r="H5539" s="56"/>
      <c r="I5539" s="190"/>
      <c r="J5539" s="191"/>
      <c r="K5539" s="190"/>
      <c r="L5539" s="191"/>
      <c r="M5539" s="53"/>
      <c r="N5539" s="53"/>
      <c r="O5539" s="53"/>
    </row>
    <row r="5540">
      <c r="A5540" s="53"/>
      <c r="B5540" s="243"/>
      <c r="C5540" s="53"/>
      <c r="D5540" s="244"/>
      <c r="E5540" s="53"/>
      <c r="F5540" s="53"/>
      <c r="G5540" s="190"/>
      <c r="H5540" s="56"/>
      <c r="I5540" s="190"/>
      <c r="J5540" s="191"/>
      <c r="K5540" s="190"/>
      <c r="L5540" s="191"/>
      <c r="M5540" s="53"/>
      <c r="N5540" s="53"/>
      <c r="O5540" s="53"/>
    </row>
    <row r="5541">
      <c r="A5541" s="53"/>
      <c r="B5541" s="243"/>
      <c r="C5541" s="53"/>
      <c r="D5541" s="244"/>
      <c r="E5541" s="53"/>
      <c r="F5541" s="53"/>
      <c r="G5541" s="190"/>
      <c r="H5541" s="56"/>
      <c r="I5541" s="190"/>
      <c r="J5541" s="191"/>
      <c r="K5541" s="190"/>
      <c r="L5541" s="191"/>
      <c r="M5541" s="53"/>
      <c r="N5541" s="53"/>
      <c r="O5541" s="53"/>
    </row>
    <row r="5542">
      <c r="A5542" s="53"/>
      <c r="B5542" s="243"/>
      <c r="C5542" s="53"/>
      <c r="D5542" s="244"/>
      <c r="E5542" s="53"/>
      <c r="F5542" s="53"/>
      <c r="G5542" s="190"/>
      <c r="H5542" s="56"/>
      <c r="I5542" s="190"/>
      <c r="J5542" s="191"/>
      <c r="K5542" s="190"/>
      <c r="L5542" s="191"/>
      <c r="M5542" s="53"/>
      <c r="N5542" s="53"/>
      <c r="O5542" s="53"/>
    </row>
    <row r="5543">
      <c r="A5543" s="53"/>
      <c r="B5543" s="243"/>
      <c r="C5543" s="53"/>
      <c r="D5543" s="244"/>
      <c r="E5543" s="53"/>
      <c r="F5543" s="53"/>
      <c r="G5543" s="190"/>
      <c r="H5543" s="56"/>
      <c r="I5543" s="190"/>
      <c r="J5543" s="191"/>
      <c r="K5543" s="190"/>
      <c r="L5543" s="191"/>
      <c r="M5543" s="53"/>
      <c r="N5543" s="53"/>
      <c r="O5543" s="53"/>
    </row>
    <row r="5544">
      <c r="A5544" s="53"/>
      <c r="B5544" s="243"/>
      <c r="C5544" s="53"/>
      <c r="D5544" s="244"/>
      <c r="E5544" s="53"/>
      <c r="F5544" s="53"/>
      <c r="G5544" s="190"/>
      <c r="H5544" s="56"/>
      <c r="I5544" s="190"/>
      <c r="J5544" s="191"/>
      <c r="K5544" s="190"/>
      <c r="L5544" s="191"/>
      <c r="M5544" s="53"/>
      <c r="N5544" s="53"/>
      <c r="O5544" s="53"/>
    </row>
    <row r="5545">
      <c r="A5545" s="53"/>
      <c r="B5545" s="243"/>
      <c r="C5545" s="53"/>
      <c r="D5545" s="244"/>
      <c r="E5545" s="53"/>
      <c r="F5545" s="53"/>
      <c r="G5545" s="190"/>
      <c r="H5545" s="56"/>
      <c r="I5545" s="190"/>
      <c r="J5545" s="191"/>
      <c r="K5545" s="190"/>
      <c r="L5545" s="191"/>
      <c r="M5545" s="53"/>
      <c r="N5545" s="53"/>
      <c r="O5545" s="53"/>
    </row>
    <row r="5546">
      <c r="A5546" s="53"/>
      <c r="B5546" s="243"/>
      <c r="C5546" s="53"/>
      <c r="D5546" s="244"/>
      <c r="E5546" s="53"/>
      <c r="F5546" s="53"/>
      <c r="G5546" s="190"/>
      <c r="H5546" s="56"/>
      <c r="I5546" s="190"/>
      <c r="J5546" s="191"/>
      <c r="K5546" s="190"/>
      <c r="L5546" s="191"/>
      <c r="M5546" s="53"/>
      <c r="N5546" s="53"/>
      <c r="O5546" s="53"/>
    </row>
    <row r="5547">
      <c r="A5547" s="53"/>
      <c r="B5547" s="243"/>
      <c r="C5547" s="53"/>
      <c r="D5547" s="244"/>
      <c r="E5547" s="53"/>
      <c r="F5547" s="53"/>
      <c r="G5547" s="190"/>
      <c r="H5547" s="56"/>
      <c r="I5547" s="190"/>
      <c r="J5547" s="191"/>
      <c r="K5547" s="190"/>
      <c r="L5547" s="191"/>
      <c r="M5547" s="53"/>
      <c r="N5547" s="53"/>
      <c r="O5547" s="53"/>
    </row>
    <row r="5548">
      <c r="A5548" s="53"/>
      <c r="B5548" s="243"/>
      <c r="C5548" s="53"/>
      <c r="D5548" s="244"/>
      <c r="E5548" s="53"/>
      <c r="F5548" s="53"/>
      <c r="G5548" s="190"/>
      <c r="H5548" s="56"/>
      <c r="I5548" s="190"/>
      <c r="J5548" s="191"/>
      <c r="K5548" s="190"/>
      <c r="L5548" s="191"/>
      <c r="M5548" s="53"/>
      <c r="N5548" s="53"/>
      <c r="O5548" s="53"/>
    </row>
    <row r="5549">
      <c r="A5549" s="53"/>
      <c r="B5549" s="243"/>
      <c r="C5549" s="53"/>
      <c r="D5549" s="244"/>
      <c r="E5549" s="53"/>
      <c r="F5549" s="53"/>
      <c r="G5549" s="190"/>
      <c r="H5549" s="56"/>
      <c r="I5549" s="190"/>
      <c r="J5549" s="191"/>
      <c r="K5549" s="190"/>
      <c r="L5549" s="191"/>
      <c r="M5549" s="53"/>
      <c r="N5549" s="53"/>
      <c r="O5549" s="53"/>
    </row>
    <row r="5550">
      <c r="A5550" s="53"/>
      <c r="B5550" s="243"/>
      <c r="C5550" s="53"/>
      <c r="D5550" s="244"/>
      <c r="E5550" s="53"/>
      <c r="F5550" s="53"/>
      <c r="G5550" s="190"/>
      <c r="H5550" s="56"/>
      <c r="I5550" s="190"/>
      <c r="J5550" s="191"/>
      <c r="K5550" s="190"/>
      <c r="L5550" s="191"/>
      <c r="M5550" s="53"/>
      <c r="N5550" s="53"/>
      <c r="O5550" s="53"/>
    </row>
    <row r="5551">
      <c r="A5551" s="53"/>
      <c r="B5551" s="243"/>
      <c r="C5551" s="53"/>
      <c r="D5551" s="244"/>
      <c r="E5551" s="53"/>
      <c r="F5551" s="53"/>
      <c r="G5551" s="190"/>
      <c r="H5551" s="56"/>
      <c r="I5551" s="190"/>
      <c r="J5551" s="191"/>
      <c r="K5551" s="190"/>
      <c r="L5551" s="191"/>
      <c r="M5551" s="53"/>
      <c r="N5551" s="53"/>
      <c r="O5551" s="53"/>
    </row>
    <row r="5552">
      <c r="A5552" s="53"/>
      <c r="B5552" s="243"/>
      <c r="C5552" s="53"/>
      <c r="D5552" s="244"/>
      <c r="E5552" s="53"/>
      <c r="F5552" s="53"/>
      <c r="G5552" s="190"/>
      <c r="H5552" s="56"/>
      <c r="I5552" s="190"/>
      <c r="J5552" s="191"/>
      <c r="K5552" s="190"/>
      <c r="L5552" s="191"/>
      <c r="M5552" s="53"/>
      <c r="N5552" s="53"/>
      <c r="O5552" s="53"/>
    </row>
    <row r="5553">
      <c r="A5553" s="53"/>
      <c r="B5553" s="243"/>
      <c r="C5553" s="53"/>
      <c r="D5553" s="244"/>
      <c r="E5553" s="53"/>
      <c r="F5553" s="53"/>
      <c r="G5553" s="190"/>
      <c r="H5553" s="56"/>
      <c r="I5553" s="190"/>
      <c r="J5553" s="191"/>
      <c r="K5553" s="190"/>
      <c r="L5553" s="191"/>
      <c r="M5553" s="53"/>
      <c r="N5553" s="53"/>
      <c r="O5553" s="53"/>
    </row>
    <row r="5554">
      <c r="A5554" s="53"/>
      <c r="B5554" s="243"/>
      <c r="C5554" s="53"/>
      <c r="D5554" s="244"/>
      <c r="E5554" s="53"/>
      <c r="F5554" s="53"/>
      <c r="G5554" s="190"/>
      <c r="H5554" s="56"/>
      <c r="I5554" s="190"/>
      <c r="J5554" s="191"/>
      <c r="K5554" s="190"/>
      <c r="L5554" s="191"/>
      <c r="M5554" s="53"/>
      <c r="N5554" s="53"/>
      <c r="O5554" s="53"/>
    </row>
    <row r="5555">
      <c r="A5555" s="53"/>
      <c r="B5555" s="243"/>
      <c r="C5555" s="53"/>
      <c r="D5555" s="244"/>
      <c r="E5555" s="53"/>
      <c r="F5555" s="53"/>
      <c r="G5555" s="190"/>
      <c r="H5555" s="56"/>
      <c r="I5555" s="190"/>
      <c r="J5555" s="191"/>
      <c r="K5555" s="190"/>
      <c r="L5555" s="191"/>
      <c r="M5555" s="53"/>
      <c r="N5555" s="53"/>
      <c r="O5555" s="53"/>
    </row>
    <row r="5556">
      <c r="A5556" s="53"/>
      <c r="B5556" s="243"/>
      <c r="C5556" s="53"/>
      <c r="D5556" s="244"/>
      <c r="E5556" s="53"/>
      <c r="F5556" s="53"/>
      <c r="G5556" s="190"/>
      <c r="H5556" s="56"/>
      <c r="I5556" s="190"/>
      <c r="J5556" s="191"/>
      <c r="K5556" s="190"/>
      <c r="L5556" s="191"/>
      <c r="M5556" s="53"/>
      <c r="N5556" s="53"/>
      <c r="O5556" s="53"/>
    </row>
    <row r="5557">
      <c r="A5557" s="53"/>
      <c r="B5557" s="243"/>
      <c r="C5557" s="53"/>
      <c r="D5557" s="244"/>
      <c r="E5557" s="53"/>
      <c r="F5557" s="53"/>
      <c r="G5557" s="190"/>
      <c r="H5557" s="56"/>
      <c r="I5557" s="190"/>
      <c r="J5557" s="191"/>
      <c r="K5557" s="190"/>
      <c r="L5557" s="191"/>
      <c r="M5557" s="53"/>
      <c r="N5557" s="53"/>
      <c r="O5557" s="53"/>
    </row>
    <row r="5558">
      <c r="A5558" s="53"/>
      <c r="B5558" s="243"/>
      <c r="C5558" s="53"/>
      <c r="D5558" s="244"/>
      <c r="E5558" s="53"/>
      <c r="F5558" s="53"/>
      <c r="G5558" s="190"/>
      <c r="H5558" s="56"/>
      <c r="I5558" s="190"/>
      <c r="J5558" s="191"/>
      <c r="K5558" s="190"/>
      <c r="L5558" s="191"/>
      <c r="M5558" s="53"/>
      <c r="N5558" s="53"/>
      <c r="O5558" s="53"/>
    </row>
    <row r="5559">
      <c r="A5559" s="53"/>
      <c r="B5559" s="243"/>
      <c r="C5559" s="53"/>
      <c r="D5559" s="244"/>
      <c r="E5559" s="53"/>
      <c r="F5559" s="53"/>
      <c r="G5559" s="190"/>
      <c r="H5559" s="56"/>
      <c r="I5559" s="190"/>
      <c r="J5559" s="191"/>
      <c r="K5559" s="190"/>
      <c r="L5559" s="191"/>
      <c r="M5559" s="53"/>
      <c r="N5559" s="53"/>
      <c r="O5559" s="53"/>
    </row>
    <row r="5560">
      <c r="A5560" s="53"/>
      <c r="B5560" s="243"/>
      <c r="C5560" s="53"/>
      <c r="D5560" s="244"/>
      <c r="E5560" s="53"/>
      <c r="F5560" s="53"/>
      <c r="G5560" s="190"/>
      <c r="H5560" s="56"/>
      <c r="I5560" s="190"/>
      <c r="J5560" s="191"/>
      <c r="K5560" s="190"/>
      <c r="L5560" s="191"/>
      <c r="M5560" s="53"/>
      <c r="N5560" s="53"/>
      <c r="O5560" s="53"/>
    </row>
    <row r="5561">
      <c r="A5561" s="53"/>
      <c r="B5561" s="243"/>
      <c r="C5561" s="53"/>
      <c r="D5561" s="244"/>
      <c r="E5561" s="53"/>
      <c r="F5561" s="53"/>
      <c r="G5561" s="190"/>
      <c r="H5561" s="56"/>
      <c r="I5561" s="190"/>
      <c r="J5561" s="191"/>
      <c r="K5561" s="190"/>
      <c r="L5561" s="191"/>
      <c r="M5561" s="53"/>
      <c r="N5561" s="53"/>
      <c r="O5561" s="53"/>
    </row>
    <row r="5562">
      <c r="A5562" s="53"/>
      <c r="B5562" s="243"/>
      <c r="C5562" s="53"/>
      <c r="D5562" s="244"/>
      <c r="E5562" s="53"/>
      <c r="F5562" s="53"/>
      <c r="G5562" s="190"/>
      <c r="H5562" s="56"/>
      <c r="I5562" s="190"/>
      <c r="J5562" s="191"/>
      <c r="K5562" s="190"/>
      <c r="L5562" s="191"/>
      <c r="M5562" s="53"/>
      <c r="N5562" s="53"/>
      <c r="O5562" s="53"/>
    </row>
    <row r="5563">
      <c r="A5563" s="53"/>
      <c r="B5563" s="243"/>
      <c r="C5563" s="53"/>
      <c r="D5563" s="244"/>
      <c r="E5563" s="53"/>
      <c r="F5563" s="53"/>
      <c r="G5563" s="190"/>
      <c r="H5563" s="56"/>
      <c r="I5563" s="190"/>
      <c r="J5563" s="191"/>
      <c r="K5563" s="190"/>
      <c r="L5563" s="191"/>
      <c r="M5563" s="53"/>
      <c r="N5563" s="53"/>
      <c r="O5563" s="53"/>
    </row>
    <row r="5564">
      <c r="A5564" s="53"/>
      <c r="B5564" s="243"/>
      <c r="C5564" s="53"/>
      <c r="D5564" s="244"/>
      <c r="E5564" s="53"/>
      <c r="F5564" s="53"/>
      <c r="G5564" s="190"/>
      <c r="H5564" s="56"/>
      <c r="I5564" s="190"/>
      <c r="J5564" s="191"/>
      <c r="K5564" s="190"/>
      <c r="L5564" s="191"/>
      <c r="M5564" s="53"/>
      <c r="N5564" s="53"/>
      <c r="O5564" s="53"/>
    </row>
    <row r="5565">
      <c r="A5565" s="53"/>
      <c r="B5565" s="243"/>
      <c r="C5565" s="53"/>
      <c r="D5565" s="244"/>
      <c r="E5565" s="53"/>
      <c r="F5565" s="53"/>
      <c r="G5565" s="190"/>
      <c r="H5565" s="56"/>
      <c r="I5565" s="190"/>
      <c r="J5565" s="191"/>
      <c r="K5565" s="190"/>
      <c r="L5565" s="191"/>
      <c r="M5565" s="53"/>
      <c r="N5565" s="53"/>
      <c r="O5565" s="53"/>
    </row>
    <row r="5566">
      <c r="A5566" s="53"/>
      <c r="B5566" s="243"/>
      <c r="C5566" s="53"/>
      <c r="D5566" s="244"/>
      <c r="E5566" s="53"/>
      <c r="F5566" s="53"/>
      <c r="G5566" s="190"/>
      <c r="H5566" s="56"/>
      <c r="I5566" s="190"/>
      <c r="J5566" s="191"/>
      <c r="K5566" s="190"/>
      <c r="L5566" s="191"/>
      <c r="M5566" s="53"/>
      <c r="N5566" s="53"/>
      <c r="O5566" s="53"/>
    </row>
    <row r="5567">
      <c r="A5567" s="53"/>
      <c r="B5567" s="243"/>
      <c r="C5567" s="53"/>
      <c r="D5567" s="244"/>
      <c r="E5567" s="53"/>
      <c r="F5567" s="53"/>
      <c r="G5567" s="190"/>
      <c r="H5567" s="56"/>
      <c r="I5567" s="190"/>
      <c r="J5567" s="191"/>
      <c r="K5567" s="190"/>
      <c r="L5567" s="191"/>
      <c r="M5567" s="53"/>
      <c r="N5567" s="53"/>
      <c r="O5567" s="53"/>
    </row>
    <row r="5568">
      <c r="A5568" s="53"/>
      <c r="B5568" s="243"/>
      <c r="C5568" s="53"/>
      <c r="D5568" s="244"/>
      <c r="E5568" s="53"/>
      <c r="F5568" s="53"/>
      <c r="G5568" s="190"/>
      <c r="H5568" s="56"/>
      <c r="I5568" s="190"/>
      <c r="J5568" s="191"/>
      <c r="K5568" s="190"/>
      <c r="L5568" s="191"/>
      <c r="M5568" s="53"/>
      <c r="N5568" s="53"/>
      <c r="O5568" s="53"/>
    </row>
    <row r="5569">
      <c r="A5569" s="53"/>
      <c r="B5569" s="243"/>
      <c r="C5569" s="53"/>
      <c r="D5569" s="244"/>
      <c r="E5569" s="53"/>
      <c r="F5569" s="53"/>
      <c r="G5569" s="190"/>
      <c r="H5569" s="56"/>
      <c r="I5569" s="190"/>
      <c r="J5569" s="191"/>
      <c r="K5569" s="190"/>
      <c r="L5569" s="191"/>
      <c r="M5569" s="53"/>
      <c r="N5569" s="53"/>
      <c r="O5569" s="53"/>
    </row>
    <row r="5570">
      <c r="A5570" s="53"/>
      <c r="B5570" s="243"/>
      <c r="C5570" s="53"/>
      <c r="D5570" s="244"/>
      <c r="E5570" s="53"/>
      <c r="F5570" s="53"/>
      <c r="G5570" s="190"/>
      <c r="H5570" s="56"/>
      <c r="I5570" s="190"/>
      <c r="J5570" s="191"/>
      <c r="K5570" s="190"/>
      <c r="L5570" s="191"/>
      <c r="M5570" s="53"/>
      <c r="N5570" s="53"/>
      <c r="O5570" s="53"/>
    </row>
    <row r="5571">
      <c r="A5571" s="53"/>
      <c r="B5571" s="243"/>
      <c r="C5571" s="53"/>
      <c r="D5571" s="244"/>
      <c r="E5571" s="53"/>
      <c r="F5571" s="53"/>
      <c r="G5571" s="190"/>
      <c r="H5571" s="56"/>
      <c r="I5571" s="190"/>
      <c r="J5571" s="191"/>
      <c r="K5571" s="190"/>
      <c r="L5571" s="191"/>
      <c r="M5571" s="53"/>
      <c r="N5571" s="53"/>
      <c r="O5571" s="53"/>
    </row>
    <row r="5572">
      <c r="A5572" s="53"/>
      <c r="B5572" s="243"/>
      <c r="C5572" s="53"/>
      <c r="D5572" s="244"/>
      <c r="E5572" s="53"/>
      <c r="F5572" s="53"/>
      <c r="G5572" s="190"/>
      <c r="H5572" s="56"/>
      <c r="I5572" s="190"/>
      <c r="J5572" s="191"/>
      <c r="K5572" s="190"/>
      <c r="L5572" s="191"/>
      <c r="M5572" s="53"/>
      <c r="N5572" s="53"/>
      <c r="O5572" s="53"/>
    </row>
    <row r="5573">
      <c r="A5573" s="53"/>
      <c r="B5573" s="243"/>
      <c r="C5573" s="53"/>
      <c r="D5573" s="244"/>
      <c r="E5573" s="53"/>
      <c r="F5573" s="53"/>
      <c r="G5573" s="190"/>
      <c r="H5573" s="56"/>
      <c r="I5573" s="190"/>
      <c r="J5573" s="191"/>
      <c r="K5573" s="190"/>
      <c r="L5573" s="191"/>
      <c r="M5573" s="53"/>
      <c r="N5573" s="53"/>
      <c r="O5573" s="53"/>
    </row>
    <row r="5574">
      <c r="A5574" s="53"/>
      <c r="B5574" s="243"/>
      <c r="C5574" s="53"/>
      <c r="D5574" s="244"/>
      <c r="E5574" s="53"/>
      <c r="F5574" s="53"/>
      <c r="G5574" s="190"/>
      <c r="H5574" s="56"/>
      <c r="I5574" s="190"/>
      <c r="J5574" s="191"/>
      <c r="K5574" s="190"/>
      <c r="L5574" s="191"/>
      <c r="M5574" s="53"/>
      <c r="N5574" s="53"/>
      <c r="O5574" s="53"/>
    </row>
    <row r="5575">
      <c r="A5575" s="53"/>
      <c r="B5575" s="243"/>
      <c r="C5575" s="53"/>
      <c r="D5575" s="244"/>
      <c r="E5575" s="53"/>
      <c r="F5575" s="53"/>
      <c r="G5575" s="190"/>
      <c r="H5575" s="56"/>
      <c r="I5575" s="190"/>
      <c r="J5575" s="191"/>
      <c r="K5575" s="190"/>
      <c r="L5575" s="191"/>
      <c r="M5575" s="53"/>
      <c r="N5575" s="53"/>
      <c r="O5575" s="53"/>
    </row>
    <row r="5576">
      <c r="A5576" s="53"/>
      <c r="B5576" s="243"/>
      <c r="C5576" s="53"/>
      <c r="D5576" s="244"/>
      <c r="E5576" s="53"/>
      <c r="F5576" s="53"/>
      <c r="G5576" s="190"/>
      <c r="H5576" s="56"/>
      <c r="I5576" s="190"/>
      <c r="J5576" s="191"/>
      <c r="K5576" s="190"/>
      <c r="L5576" s="191"/>
      <c r="M5576" s="53"/>
      <c r="N5576" s="53"/>
      <c r="O5576" s="53"/>
    </row>
    <row r="5577">
      <c r="A5577" s="53"/>
      <c r="B5577" s="243"/>
      <c r="C5577" s="53"/>
      <c r="D5577" s="244"/>
      <c r="E5577" s="53"/>
      <c r="F5577" s="53"/>
      <c r="G5577" s="190"/>
      <c r="H5577" s="56"/>
      <c r="I5577" s="190"/>
      <c r="J5577" s="191"/>
      <c r="K5577" s="190"/>
      <c r="L5577" s="191"/>
      <c r="M5577" s="53"/>
      <c r="N5577" s="53"/>
      <c r="O5577" s="53"/>
    </row>
    <row r="5578">
      <c r="A5578" s="53"/>
      <c r="B5578" s="243"/>
      <c r="C5578" s="53"/>
      <c r="D5578" s="244"/>
      <c r="E5578" s="53"/>
      <c r="F5578" s="53"/>
      <c r="G5578" s="190"/>
      <c r="H5578" s="56"/>
      <c r="I5578" s="190"/>
      <c r="J5578" s="191"/>
      <c r="K5578" s="190"/>
      <c r="L5578" s="191"/>
      <c r="M5578" s="53"/>
      <c r="N5578" s="53"/>
      <c r="O5578" s="53"/>
    </row>
    <row r="5579">
      <c r="A5579" s="53"/>
      <c r="B5579" s="243"/>
      <c r="C5579" s="53"/>
      <c r="D5579" s="244"/>
      <c r="E5579" s="53"/>
      <c r="F5579" s="53"/>
      <c r="G5579" s="190"/>
      <c r="H5579" s="56"/>
      <c r="I5579" s="190"/>
      <c r="J5579" s="191"/>
      <c r="K5579" s="190"/>
      <c r="L5579" s="191"/>
      <c r="M5579" s="53"/>
      <c r="N5579" s="53"/>
      <c r="O5579" s="53"/>
    </row>
    <row r="5580">
      <c r="A5580" s="53"/>
      <c r="B5580" s="243"/>
      <c r="C5580" s="53"/>
      <c r="D5580" s="244"/>
      <c r="E5580" s="53"/>
      <c r="F5580" s="53"/>
      <c r="G5580" s="190"/>
      <c r="H5580" s="56"/>
      <c r="I5580" s="190"/>
      <c r="J5580" s="191"/>
      <c r="K5580" s="190"/>
      <c r="L5580" s="191"/>
      <c r="M5580" s="53"/>
      <c r="N5580" s="53"/>
      <c r="O5580" s="53"/>
    </row>
    <row r="5581">
      <c r="A5581" s="53"/>
      <c r="B5581" s="243"/>
      <c r="C5581" s="53"/>
      <c r="D5581" s="244"/>
      <c r="E5581" s="53"/>
      <c r="F5581" s="53"/>
      <c r="G5581" s="190"/>
      <c r="H5581" s="56"/>
      <c r="I5581" s="190"/>
      <c r="J5581" s="191"/>
      <c r="K5581" s="190"/>
      <c r="L5581" s="191"/>
      <c r="M5581" s="53"/>
      <c r="N5581" s="53"/>
      <c r="O5581" s="53"/>
    </row>
    <row r="5582">
      <c r="A5582" s="53"/>
      <c r="B5582" s="243"/>
      <c r="C5582" s="53"/>
      <c r="D5582" s="244"/>
      <c r="E5582" s="53"/>
      <c r="F5582" s="53"/>
      <c r="G5582" s="190"/>
      <c r="H5582" s="56"/>
      <c r="I5582" s="190"/>
      <c r="J5582" s="191"/>
      <c r="K5582" s="190"/>
      <c r="L5582" s="191"/>
      <c r="M5582" s="53"/>
      <c r="N5582" s="53"/>
      <c r="O5582" s="53"/>
    </row>
    <row r="5583">
      <c r="A5583" s="53"/>
      <c r="B5583" s="243"/>
      <c r="C5583" s="53"/>
      <c r="D5583" s="244"/>
      <c r="E5583" s="53"/>
      <c r="F5583" s="53"/>
      <c r="G5583" s="190"/>
      <c r="H5583" s="56"/>
      <c r="I5583" s="190"/>
      <c r="J5583" s="191"/>
      <c r="K5583" s="190"/>
      <c r="L5583" s="191"/>
      <c r="M5583" s="53"/>
      <c r="N5583" s="53"/>
      <c r="O5583" s="53"/>
    </row>
    <row r="5584">
      <c r="A5584" s="53"/>
      <c r="B5584" s="243"/>
      <c r="C5584" s="53"/>
      <c r="D5584" s="244"/>
      <c r="E5584" s="53"/>
      <c r="F5584" s="53"/>
      <c r="G5584" s="190"/>
      <c r="H5584" s="56"/>
      <c r="I5584" s="190"/>
      <c r="J5584" s="191"/>
      <c r="K5584" s="190"/>
      <c r="L5584" s="191"/>
      <c r="M5584" s="53"/>
      <c r="N5584" s="53"/>
      <c r="O5584" s="53"/>
    </row>
    <row r="5585">
      <c r="A5585" s="53"/>
      <c r="B5585" s="243"/>
      <c r="C5585" s="53"/>
      <c r="D5585" s="244"/>
      <c r="E5585" s="53"/>
      <c r="F5585" s="53"/>
      <c r="G5585" s="190"/>
      <c r="H5585" s="56"/>
      <c r="I5585" s="190"/>
      <c r="J5585" s="191"/>
      <c r="K5585" s="190"/>
      <c r="L5585" s="191"/>
      <c r="M5585" s="53"/>
      <c r="N5585" s="53"/>
      <c r="O5585" s="53"/>
    </row>
    <row r="5586">
      <c r="A5586" s="53"/>
      <c r="B5586" s="243"/>
      <c r="C5586" s="53"/>
      <c r="D5586" s="244"/>
      <c r="E5586" s="53"/>
      <c r="F5586" s="53"/>
      <c r="G5586" s="190"/>
      <c r="H5586" s="56"/>
      <c r="I5586" s="190"/>
      <c r="J5586" s="191"/>
      <c r="K5586" s="190"/>
      <c r="L5586" s="191"/>
      <c r="M5586" s="53"/>
      <c r="N5586" s="53"/>
      <c r="O5586" s="53"/>
    </row>
    <row r="5587">
      <c r="A5587" s="53"/>
      <c r="B5587" s="243"/>
      <c r="C5587" s="53"/>
      <c r="D5587" s="244"/>
      <c r="E5587" s="53"/>
      <c r="F5587" s="53"/>
      <c r="G5587" s="190"/>
      <c r="H5587" s="56"/>
      <c r="I5587" s="190"/>
      <c r="J5587" s="191"/>
      <c r="K5587" s="190"/>
      <c r="L5587" s="191"/>
      <c r="M5587" s="53"/>
      <c r="N5587" s="53"/>
      <c r="O5587" s="53"/>
    </row>
    <row r="5588">
      <c r="A5588" s="53"/>
      <c r="B5588" s="243"/>
      <c r="C5588" s="53"/>
      <c r="D5588" s="244"/>
      <c r="E5588" s="53"/>
      <c r="F5588" s="53"/>
      <c r="G5588" s="190"/>
      <c r="H5588" s="56"/>
      <c r="I5588" s="190"/>
      <c r="J5588" s="191"/>
      <c r="K5588" s="190"/>
      <c r="L5588" s="191"/>
      <c r="M5588" s="53"/>
      <c r="N5588" s="53"/>
      <c r="O5588" s="53"/>
    </row>
    <row r="5589">
      <c r="A5589" s="53"/>
      <c r="B5589" s="243"/>
      <c r="C5589" s="53"/>
      <c r="D5589" s="244"/>
      <c r="E5589" s="53"/>
      <c r="F5589" s="53"/>
      <c r="G5589" s="190"/>
      <c r="H5589" s="56"/>
      <c r="I5589" s="190"/>
      <c r="J5589" s="191"/>
      <c r="K5589" s="190"/>
      <c r="L5589" s="191"/>
      <c r="M5589" s="53"/>
      <c r="N5589" s="53"/>
      <c r="O5589" s="53"/>
    </row>
  </sheetData>
  <hyperlinks>
    <hyperlink r:id="rId1" location="'1'!A1" ref="B396"/>
    <hyperlink r:id="rId2" location="'1'!A1" ref="B397"/>
    <hyperlink r:id="rId3" location="'1'!A1" ref="B398"/>
    <hyperlink r:id="rId4" location="'1'!A1" ref="B399"/>
    <hyperlink r:id="rId5" location="'1'!A1" ref="B400"/>
    <hyperlink r:id="rId6" location="'1'!A1" ref="B401"/>
    <hyperlink r:id="rId7" location="'1'!A1" ref="B402"/>
    <hyperlink r:id="rId8" location="'1'!A1" ref="B403"/>
    <hyperlink r:id="rId9" location="'1'!A1" ref="B404"/>
    <hyperlink r:id="rId10" location="'1'!A1" ref="B405"/>
    <hyperlink r:id="rId11" location="'1'!A1" ref="B406"/>
    <hyperlink r:id="rId12" location="'1'!A1" ref="B407"/>
    <hyperlink r:id="rId13" location="'1'!A1" ref="B408"/>
    <hyperlink r:id="rId14" location="'1'!A1" ref="B409"/>
    <hyperlink r:id="rId15" location="'1'!A1" ref="B410"/>
    <hyperlink r:id="rId16" location="'1'!A1" ref="B411"/>
    <hyperlink r:id="rId17" location="'1'!A1" ref="B412"/>
    <hyperlink r:id="rId18" location="'1'!A1" ref="B413"/>
    <hyperlink r:id="rId19" location="'2'!A1" ref="B414"/>
    <hyperlink r:id="rId20" location="'2'!A1" ref="B415"/>
    <hyperlink r:id="rId21" location="'2'!A1" ref="B416"/>
    <hyperlink r:id="rId22" location="'2'!A1" ref="B417"/>
    <hyperlink r:id="rId23" location="'2'!A1" ref="B418"/>
    <hyperlink r:id="rId24" location="'2'!A1" ref="B419"/>
    <hyperlink r:id="rId25" location="'2'!A1" ref="B420"/>
    <hyperlink r:id="rId26" location="'2'!A1" ref="B421"/>
    <hyperlink r:id="rId27" location="'2'!A1" ref="B422"/>
    <hyperlink r:id="rId28" location="'2'!A1" ref="B423"/>
    <hyperlink r:id="rId29" location="'2'!A1" ref="B424"/>
    <hyperlink r:id="rId30" location="'2'!A1" ref="B425"/>
    <hyperlink r:id="rId31" location="'2'!A1" ref="B426"/>
    <hyperlink r:id="rId32" location="'2'!A1" ref="B427"/>
    <hyperlink r:id="rId33" location="'2'!A1" ref="B428"/>
    <hyperlink r:id="rId34" location="'2'!A1" ref="B429"/>
    <hyperlink r:id="rId35" location="'2'!A1" ref="B430"/>
    <hyperlink r:id="rId36" location="'2'!A1" ref="B431"/>
    <hyperlink r:id="rId37" location="'3.'!A1" ref="B432"/>
    <hyperlink r:id="rId38" location="'3.'!A1" ref="B433"/>
    <hyperlink r:id="rId39" location="'3.'!A1" ref="B434"/>
    <hyperlink r:id="rId40" location="'3.'!A1" ref="B435"/>
    <hyperlink r:id="rId41" location="'3.'!A1" ref="B436"/>
    <hyperlink r:id="rId42" location="'3.'!A1" ref="B437"/>
    <hyperlink r:id="rId43" location="'3.'!A1" ref="B438"/>
    <hyperlink r:id="rId44" location="'3.'!A1" ref="B439"/>
    <hyperlink r:id="rId45" location="'3.'!A1" ref="B440"/>
    <hyperlink r:id="rId46" location="'3.'!A1" ref="B441"/>
    <hyperlink r:id="rId47" location="'3.'!A1" ref="B442"/>
    <hyperlink r:id="rId48" location="'3.'!A1" ref="B443"/>
    <hyperlink r:id="rId49" location="'3.'!A1" ref="B444"/>
    <hyperlink r:id="rId50" location="'3.'!A1" ref="B445"/>
    <hyperlink r:id="rId51" location="'3.'!A1" ref="B446"/>
    <hyperlink r:id="rId52" location="'3.'!A1" ref="B447"/>
    <hyperlink r:id="rId53" location="'3.'!A1" ref="B448"/>
    <hyperlink r:id="rId54" location="'3.'!A1" ref="B449"/>
    <hyperlink r:id="rId55" location="'4..'!A1" ref="B450"/>
    <hyperlink r:id="rId56" location="'4..'!A1" ref="B451"/>
    <hyperlink r:id="rId57" location="'4..'!A1" ref="B452"/>
    <hyperlink r:id="rId58" location="'4..'!A1" ref="B453"/>
    <hyperlink r:id="rId59" location="'4..'!A1" ref="B454"/>
    <hyperlink r:id="rId60" location="'4..'!A1" ref="B455"/>
    <hyperlink r:id="rId61" location="'4..'!A1" ref="B456"/>
    <hyperlink r:id="rId62" location="'4..'!A1" ref="B457"/>
    <hyperlink r:id="rId63" location="'4..'!A1" ref="B458"/>
    <hyperlink r:id="rId64" location="'4..'!A1" ref="B459"/>
    <hyperlink r:id="rId65" location="'4..'!A1" ref="B460"/>
    <hyperlink r:id="rId66" location="'4..'!A1" ref="B461"/>
    <hyperlink r:id="rId67" location="'4..'!A1" ref="B462"/>
    <hyperlink r:id="rId68" location="'4..'!A1" ref="B463"/>
    <hyperlink r:id="rId69" location="'4..'!A1" ref="B464"/>
    <hyperlink r:id="rId70" location="'4..'!A1" ref="B465"/>
    <hyperlink r:id="rId71" location="'4..'!A1" ref="B466"/>
    <hyperlink r:id="rId72" location="'4..'!A1" ref="B467"/>
    <hyperlink r:id="rId73" location="'5..'!A1" ref="B468"/>
    <hyperlink r:id="rId74" location="'5..'!A1" ref="B469"/>
    <hyperlink r:id="rId75" location="'5..'!A1" ref="B470"/>
    <hyperlink r:id="rId76" location="'5..'!A1" ref="B471"/>
    <hyperlink r:id="rId77" location="'5..'!A1" ref="B472"/>
    <hyperlink r:id="rId78" location="'5..'!A1" ref="B473"/>
    <hyperlink r:id="rId79" location="'5..'!A1" ref="B474"/>
    <hyperlink r:id="rId80" location="'5..'!A1" ref="B475"/>
    <hyperlink r:id="rId81" location="'5..'!A1" ref="B476"/>
    <hyperlink r:id="rId82" location="'5..'!A1" ref="B477"/>
    <hyperlink r:id="rId83" location="'5..'!A1" ref="B478"/>
    <hyperlink r:id="rId84" location="'5..'!A1" ref="B479"/>
    <hyperlink r:id="rId85" location="'5..'!A1" ref="B480"/>
    <hyperlink r:id="rId86" location="'5..'!A1" ref="B481"/>
    <hyperlink r:id="rId87" location="'5..'!A1" ref="B482"/>
    <hyperlink r:id="rId88" location="'5..'!A1" ref="B483"/>
    <hyperlink r:id="rId89" location="'5..'!A1" ref="B484"/>
    <hyperlink r:id="rId90" location="'5..'!A1" ref="B485"/>
    <hyperlink r:id="rId91" location="'6..'!A1" ref="B486"/>
    <hyperlink r:id="rId92" location="'6..'!A1" ref="B487"/>
    <hyperlink r:id="rId93" location="'6..'!A1" ref="B488"/>
    <hyperlink r:id="rId94" location="'6..'!A1" ref="B489"/>
    <hyperlink r:id="rId95" location="'6..'!A1" ref="B490"/>
    <hyperlink r:id="rId96" location="'6..'!A1" ref="B491"/>
    <hyperlink r:id="rId97" location="'6..'!A1" ref="B492"/>
    <hyperlink r:id="rId98" location="'6..'!A1" ref="B493"/>
    <hyperlink r:id="rId99" location="'6..'!A1" ref="B494"/>
    <hyperlink r:id="rId100" location="'6..'!A1" ref="B495"/>
    <hyperlink r:id="rId101" location="'6..'!A1" ref="B496"/>
    <hyperlink r:id="rId102" location="'6..'!A1" ref="B497"/>
    <hyperlink r:id="rId103" location="'6..'!A1" ref="B498"/>
    <hyperlink r:id="rId104" location="'6..'!A1" ref="B499"/>
    <hyperlink r:id="rId105" location="'6..'!A1" ref="B500"/>
    <hyperlink r:id="rId106" location="'6..'!A1" ref="B501"/>
    <hyperlink r:id="rId107" location="'6..'!A1" ref="B502"/>
    <hyperlink r:id="rId108" location="'6..'!A1" ref="B503"/>
    <hyperlink r:id="rId109" location="'7..'!A1" ref="B504"/>
    <hyperlink r:id="rId110" location="'7..'!A1" ref="B505"/>
    <hyperlink r:id="rId111" location="'7..'!A1" ref="B506"/>
    <hyperlink r:id="rId112" location="'7..'!A1" ref="B507"/>
    <hyperlink r:id="rId113" location="'7..'!A1" ref="B508"/>
    <hyperlink r:id="rId114" location="'7..'!A1" ref="B509"/>
    <hyperlink r:id="rId115" location="'7..'!A1" ref="B510"/>
    <hyperlink r:id="rId116" location="'7..'!A1" ref="B511"/>
    <hyperlink r:id="rId117" location="'7..'!A1" ref="B512"/>
    <hyperlink r:id="rId118" location="'7..'!A1" ref="B513"/>
    <hyperlink r:id="rId119" location="'7..'!A1" ref="B514"/>
    <hyperlink r:id="rId120" location="'7..'!A1" ref="B515"/>
    <hyperlink r:id="rId121" location="'7..'!A1" ref="B516"/>
    <hyperlink r:id="rId122" location="'7..'!A1" ref="B517"/>
    <hyperlink r:id="rId123" location="'7..'!A1" ref="B518"/>
    <hyperlink r:id="rId124" location="'7..'!A1" ref="B519"/>
    <hyperlink r:id="rId125" location="'7..'!A1" ref="B520"/>
    <hyperlink r:id="rId126" location="'7..'!A1" ref="B521"/>
    <hyperlink r:id="rId127" location="'8..'!A1" ref="B522"/>
    <hyperlink r:id="rId128" location="'8..'!A1" ref="B523"/>
    <hyperlink r:id="rId129" location="'8..'!A1" ref="B524"/>
    <hyperlink r:id="rId130" location="'8..'!A1" ref="B525"/>
    <hyperlink r:id="rId131" location="'8..'!A1" ref="B526"/>
    <hyperlink r:id="rId132" location="'8..'!A1" ref="B527"/>
    <hyperlink r:id="rId133" location="'8..'!A1" ref="B528"/>
    <hyperlink r:id="rId134" location="'8..'!A1" ref="B529"/>
    <hyperlink r:id="rId135" location="'8..'!A1" ref="B530"/>
    <hyperlink r:id="rId136" location="'8..'!A1" ref="B531"/>
    <hyperlink r:id="rId137" location="'8..'!A1" ref="B532"/>
    <hyperlink r:id="rId138" location="'8..'!A1" ref="B533"/>
    <hyperlink r:id="rId139" location="'8..'!A1" ref="B534"/>
    <hyperlink r:id="rId140" location="'8..'!A1" ref="B535"/>
    <hyperlink r:id="rId141" location="'8..'!A1" ref="B536"/>
    <hyperlink r:id="rId142" location="'8..'!A1" ref="B537"/>
    <hyperlink r:id="rId143" location="'8..'!A1" ref="B538"/>
    <hyperlink r:id="rId144" location="'8..'!A1" ref="B539"/>
    <hyperlink r:id="rId145" location="'9..'!A1" ref="B540"/>
    <hyperlink r:id="rId146" location="'9..'!A1" ref="B541"/>
    <hyperlink r:id="rId147" location="'9..'!A1" ref="B542"/>
    <hyperlink r:id="rId148" location="'9..'!A1" ref="B543"/>
    <hyperlink r:id="rId149" location="'9..'!A1" ref="B544"/>
    <hyperlink r:id="rId150" location="'9..'!A1" ref="B545"/>
    <hyperlink r:id="rId151" location="'9..'!A1" ref="B546"/>
    <hyperlink r:id="rId152" location="'9..'!A1" ref="B547"/>
    <hyperlink r:id="rId153" location="'9..'!A1" ref="B548"/>
    <hyperlink r:id="rId154" location="'9..'!A1" ref="B549"/>
    <hyperlink r:id="rId155" location="'9..'!A1" ref="B550"/>
    <hyperlink r:id="rId156" location="'9..'!A1" ref="B551"/>
    <hyperlink r:id="rId157" location="'9..'!A1" ref="B552"/>
    <hyperlink r:id="rId158" location="'9..'!A1" ref="B553"/>
    <hyperlink r:id="rId159" location="'9..'!A1" ref="B554"/>
    <hyperlink r:id="rId160" location="'9..'!A1" ref="B555"/>
    <hyperlink r:id="rId161" location="'9..'!A1" ref="B556"/>
    <hyperlink r:id="rId162" location="'9..'!A1" ref="B557"/>
    <hyperlink r:id="rId163" location="'10..'!A1" ref="B558"/>
    <hyperlink r:id="rId164" location="'10..'!A1" ref="B559"/>
    <hyperlink r:id="rId165" location="'10..'!A1" ref="B560"/>
    <hyperlink r:id="rId166" location="'10..'!A1" ref="B561"/>
    <hyperlink r:id="rId167" location="'10..'!A1" ref="B562"/>
    <hyperlink r:id="rId168" location="'10..'!A1" ref="B563"/>
    <hyperlink r:id="rId169" location="'10..'!A1" ref="B564"/>
    <hyperlink r:id="rId170" location="'10..'!A1" ref="B565"/>
    <hyperlink r:id="rId171" location="'10..'!A1" ref="B566"/>
    <hyperlink r:id="rId172" location="'10..'!A1" ref="B567"/>
    <hyperlink r:id="rId173" location="'10..'!A1" ref="B568"/>
    <hyperlink r:id="rId174" location="'10..'!A1" ref="B569"/>
    <hyperlink r:id="rId175" location="'10..'!A1" ref="B570"/>
    <hyperlink r:id="rId176" location="'10..'!A1" ref="B571"/>
    <hyperlink r:id="rId177" location="'10..'!A1" ref="B572"/>
    <hyperlink r:id="rId178" location="'10..'!A1" ref="B573"/>
    <hyperlink r:id="rId179" location="'10..'!A1" ref="B574"/>
    <hyperlink r:id="rId180" location="'10..'!A1" ref="B575"/>
    <hyperlink r:id="rId181" location="'11..'!A1" ref="B576"/>
    <hyperlink r:id="rId182" location="'11..'!A1" ref="B577"/>
    <hyperlink r:id="rId183" location="'11..'!A1" ref="B578"/>
    <hyperlink r:id="rId184" location="'11..'!A1" ref="B579"/>
    <hyperlink r:id="rId185" location="'11..'!A1" ref="B580"/>
    <hyperlink r:id="rId186" location="'11..'!A1" ref="B581"/>
    <hyperlink r:id="rId187" location="'11..'!A1" ref="B582"/>
    <hyperlink r:id="rId188" location="'11..'!A1" ref="B583"/>
    <hyperlink r:id="rId189" location="'11..'!A1" ref="B584"/>
    <hyperlink r:id="rId190" location="'11..'!A1" ref="B585"/>
    <hyperlink r:id="rId191" location="'11..'!A1" ref="B586"/>
    <hyperlink r:id="rId192" location="'11..'!A1" ref="B587"/>
    <hyperlink r:id="rId193" location="'11..'!A1" ref="B588"/>
    <hyperlink r:id="rId194" location="'11..'!A1" ref="B589"/>
    <hyperlink r:id="rId195" location="'11..'!A1" ref="B590"/>
    <hyperlink r:id="rId196" location="'11..'!A1" ref="B591"/>
    <hyperlink r:id="rId197" location="'11..'!A1" ref="B592"/>
    <hyperlink r:id="rId198" location="'11..'!A1" ref="B593"/>
    <hyperlink r:id="rId199" location="'12..'!A1" ref="B594"/>
    <hyperlink r:id="rId200" location="'12..'!A1" ref="B595"/>
    <hyperlink r:id="rId201" location="'12..'!A1" ref="B596"/>
    <hyperlink r:id="rId202" location="'12..'!A1" ref="B597"/>
    <hyperlink r:id="rId203" location="'12..'!A1" ref="B598"/>
    <hyperlink r:id="rId204" location="'12..'!A1" ref="B599"/>
    <hyperlink r:id="rId205" location="'12..'!A1" ref="B600"/>
    <hyperlink r:id="rId206" location="'12..'!A1" ref="B601"/>
    <hyperlink r:id="rId207" location="'12..'!A1" ref="B602"/>
    <hyperlink r:id="rId208" location="'12..'!A1" ref="B603"/>
    <hyperlink r:id="rId209" location="'12..'!A1" ref="B604"/>
    <hyperlink r:id="rId210" location="'12..'!A1" ref="B605"/>
    <hyperlink r:id="rId211" location="'12..'!A1" ref="B606"/>
    <hyperlink r:id="rId212" location="'12..'!A1" ref="B607"/>
    <hyperlink r:id="rId213" location="'12..'!A1" ref="B608"/>
    <hyperlink r:id="rId214" location="'12..'!A1" ref="B609"/>
    <hyperlink r:id="rId215" location="'12..'!A1" ref="B610"/>
    <hyperlink r:id="rId216" location="'12..'!A1" ref="B611"/>
    <hyperlink r:id="rId217" location="'13..'!A1" ref="B612"/>
    <hyperlink r:id="rId218" location="'13..'!A1" ref="B613"/>
    <hyperlink r:id="rId219" location="'13..'!A1" ref="B614"/>
    <hyperlink r:id="rId220" location="'13..'!A1" ref="B615"/>
    <hyperlink r:id="rId221" location="'13..'!A1" ref="B616"/>
    <hyperlink r:id="rId222" location="'13..'!A1" ref="B617"/>
    <hyperlink r:id="rId223" location="'13..'!A1" ref="B618"/>
    <hyperlink r:id="rId224" location="'13..'!A1" ref="B619"/>
    <hyperlink r:id="rId225" location="'13..'!A1" ref="B620"/>
    <hyperlink r:id="rId226" location="'13..'!A1" ref="B621"/>
    <hyperlink r:id="rId227" location="'13..'!A1" ref="B622"/>
    <hyperlink r:id="rId228" location="'13..'!A1" ref="B623"/>
    <hyperlink r:id="rId229" location="'13..'!A1" ref="B624"/>
    <hyperlink r:id="rId230" location="'13..'!A1" ref="B625"/>
    <hyperlink r:id="rId231" location="'13..'!A1" ref="B626"/>
    <hyperlink r:id="rId232" location="'13..'!A1" ref="B627"/>
    <hyperlink r:id="rId233" location="'13..'!A1" ref="B628"/>
    <hyperlink r:id="rId234" location="'13..'!A1" ref="B629"/>
    <hyperlink r:id="rId235" location="'13A.'!A1" ref="B630"/>
    <hyperlink r:id="rId236" location="'13A.'!A1" ref="B631"/>
    <hyperlink r:id="rId237" location="'13A.'!A1" ref="B632"/>
    <hyperlink r:id="rId238" location="'13A.'!A1" ref="B633"/>
    <hyperlink r:id="rId239" location="'13A.'!A1" ref="B634"/>
    <hyperlink r:id="rId240" location="'13A.'!A1" ref="B635"/>
    <hyperlink r:id="rId241" location="'13A.'!A1" ref="B636"/>
    <hyperlink r:id="rId242" location="'13A.'!A1" ref="B637"/>
    <hyperlink r:id="rId243" location="'13A.'!A1" ref="B638"/>
    <hyperlink r:id="rId244" location="'13A.'!A1" ref="B639"/>
    <hyperlink r:id="rId245" location="'13A.'!A1" ref="B640"/>
    <hyperlink r:id="rId246" location="'13A.'!A1" ref="B641"/>
    <hyperlink r:id="rId247" location="'13A.'!A1" ref="B642"/>
    <hyperlink r:id="rId248" location="'13A.'!A1" ref="B643"/>
    <hyperlink r:id="rId249" location="'13A.'!A1" ref="B644"/>
    <hyperlink r:id="rId250" location="'13A.'!A1" ref="B645"/>
    <hyperlink r:id="rId251" location="'13A.'!A1" ref="B646"/>
    <hyperlink r:id="rId252" location="'13A.'!A1" ref="B647"/>
    <hyperlink r:id="rId253" location="'14..'!A1" ref="B648"/>
    <hyperlink r:id="rId254" location="'14..'!A1" ref="B649"/>
    <hyperlink r:id="rId255" location="'14..'!A1" ref="B650"/>
    <hyperlink r:id="rId256" location="'14..'!A1" ref="B651"/>
    <hyperlink r:id="rId257" location="'14..'!A1" ref="B652"/>
    <hyperlink r:id="rId258" location="'14..'!A1" ref="B653"/>
    <hyperlink r:id="rId259" location="'14..'!A1" ref="B654"/>
    <hyperlink r:id="rId260" location="'14..'!A1" ref="B655"/>
    <hyperlink r:id="rId261" location="'14..'!A1" ref="B656"/>
    <hyperlink r:id="rId262" location="'14..'!A1" ref="B657"/>
    <hyperlink r:id="rId263" location="'14..'!A1" ref="B658"/>
    <hyperlink r:id="rId264" location="'14..'!A1" ref="B659"/>
    <hyperlink r:id="rId265" location="'14..'!A1" ref="B660"/>
    <hyperlink r:id="rId266" location="'14..'!A1" ref="B661"/>
    <hyperlink r:id="rId267" location="'14..'!A1" ref="B662"/>
    <hyperlink r:id="rId268" location="'14..'!A1" ref="B663"/>
    <hyperlink r:id="rId269" location="'14..'!A1" ref="B664"/>
    <hyperlink r:id="rId270" location="'14..'!A1" ref="B665"/>
    <hyperlink r:id="rId271" location="'15..'!A1" ref="B666"/>
    <hyperlink r:id="rId272" location="'15..'!A1" ref="B667"/>
    <hyperlink r:id="rId273" location="'15..'!A1" ref="B668"/>
    <hyperlink r:id="rId274" location="'15..'!A1" ref="B669"/>
    <hyperlink r:id="rId275" location="'15..'!A1" ref="B670"/>
    <hyperlink r:id="rId276" location="'15..'!A1" ref="B671"/>
    <hyperlink r:id="rId277" location="'15..'!A1" ref="B672"/>
    <hyperlink r:id="rId278" location="'15..'!A1" ref="B673"/>
    <hyperlink r:id="rId279" location="'15..'!A1" ref="B674"/>
    <hyperlink r:id="rId280" location="'15..'!A1" ref="B675"/>
    <hyperlink r:id="rId281" location="'15..'!A1" ref="B676"/>
    <hyperlink r:id="rId282" location="'15..'!A1" ref="B677"/>
    <hyperlink r:id="rId283" location="'15..'!A1" ref="B678"/>
    <hyperlink r:id="rId284" location="'15..'!A1" ref="B679"/>
    <hyperlink r:id="rId285" location="'15..'!A1" ref="B680"/>
    <hyperlink r:id="rId286" location="'15..'!A1" ref="B681"/>
    <hyperlink r:id="rId287" location="'15..'!A1" ref="B682"/>
    <hyperlink r:id="rId288" location="'15..'!A1" ref="B683"/>
    <hyperlink r:id="rId289" location="'16..'!A1" ref="B684"/>
    <hyperlink r:id="rId290" location="'16..'!A1" ref="B685"/>
    <hyperlink r:id="rId291" location="'16..'!A1" ref="B686"/>
    <hyperlink r:id="rId292" location="'16..'!A1" ref="B687"/>
    <hyperlink r:id="rId293" location="'16..'!A1" ref="B688"/>
    <hyperlink r:id="rId294" location="'16..'!A1" ref="B689"/>
    <hyperlink r:id="rId295" location="'16..'!A1" ref="B690"/>
    <hyperlink r:id="rId296" location="'16..'!A1" ref="B691"/>
    <hyperlink r:id="rId297" location="'16..'!A1" ref="B692"/>
    <hyperlink r:id="rId298" location="'16..'!A1" ref="B693"/>
    <hyperlink r:id="rId299" location="'16..'!A1" ref="B694"/>
    <hyperlink r:id="rId300" location="'16..'!A1" ref="B695"/>
    <hyperlink r:id="rId301" location="'16..'!A1" ref="B696"/>
    <hyperlink r:id="rId302" location="'16..'!A1" ref="B697"/>
    <hyperlink r:id="rId303" location="'16..'!A1" ref="B698"/>
    <hyperlink r:id="rId304" location="'16..'!A1" ref="B699"/>
    <hyperlink r:id="rId305" location="'16..'!A1" ref="B700"/>
    <hyperlink r:id="rId306" location="'16..'!A1" ref="B701"/>
    <hyperlink r:id="rId307" location="'17..'!A1" ref="B702"/>
    <hyperlink r:id="rId308" location="'17..'!A1" ref="B703"/>
    <hyperlink r:id="rId309" location="'17..'!A1" ref="B704"/>
    <hyperlink r:id="rId310" location="'17..'!A1" ref="B705"/>
    <hyperlink r:id="rId311" location="'17..'!A1" ref="B706"/>
    <hyperlink r:id="rId312" location="'17..'!A1" ref="B707"/>
    <hyperlink r:id="rId313" location="'17..'!A1" ref="B708"/>
    <hyperlink r:id="rId314" location="'17..'!A1" ref="B709"/>
    <hyperlink r:id="rId315" location="'17..'!A1" ref="B710"/>
    <hyperlink r:id="rId316" location="'17..'!A1" ref="B711"/>
    <hyperlink r:id="rId317" location="'17..'!A1" ref="B712"/>
    <hyperlink r:id="rId318" location="'17..'!A1" ref="B713"/>
    <hyperlink r:id="rId319" location="'17..'!A1" ref="B714"/>
    <hyperlink r:id="rId320" location="'17..'!A1" ref="B715"/>
    <hyperlink r:id="rId321" location="'17..'!A1" ref="B716"/>
    <hyperlink r:id="rId322" location="'17..'!A1" ref="B717"/>
    <hyperlink r:id="rId323" location="'17..'!A1" ref="B718"/>
    <hyperlink r:id="rId324" location="'17..'!A1" ref="B719"/>
    <hyperlink r:id="rId325" location="'18..'!A1" ref="B720"/>
    <hyperlink r:id="rId326" location="'18..'!A1" ref="B721"/>
    <hyperlink r:id="rId327" location="'18..'!A1" ref="B722"/>
    <hyperlink r:id="rId328" location="'18..'!A1" ref="B723"/>
    <hyperlink r:id="rId329" location="'18..'!A1" ref="B724"/>
    <hyperlink r:id="rId330" location="'18..'!A1" ref="B725"/>
    <hyperlink r:id="rId331" location="'18..'!A1" ref="B726"/>
    <hyperlink r:id="rId332" location="'18..'!A1" ref="B727"/>
    <hyperlink r:id="rId333" location="'18..'!A1" ref="B728"/>
    <hyperlink r:id="rId334" location="'18..'!A1" ref="B729"/>
    <hyperlink r:id="rId335" location="'18..'!A1" ref="B730"/>
    <hyperlink r:id="rId336" location="'18..'!A1" ref="B731"/>
    <hyperlink r:id="rId337" location="'18..'!A1" ref="B732"/>
    <hyperlink r:id="rId338" location="'18..'!A1" ref="B733"/>
    <hyperlink r:id="rId339" location="'18..'!A1" ref="B734"/>
    <hyperlink r:id="rId340" location="'18..'!A1" ref="B735"/>
    <hyperlink r:id="rId341" location="'18..'!A1" ref="B736"/>
    <hyperlink r:id="rId342" location="'18..'!A1" ref="B737"/>
    <hyperlink r:id="rId343" location="'19..'!A1" ref="B738"/>
    <hyperlink r:id="rId344" location="'19..'!A1" ref="B739"/>
    <hyperlink r:id="rId345" location="'19..'!A1" ref="B740"/>
    <hyperlink r:id="rId346" location="'19..'!A1" ref="B741"/>
    <hyperlink r:id="rId347" location="'19..'!A1" ref="B742"/>
    <hyperlink r:id="rId348" location="'19..'!A1" ref="B743"/>
    <hyperlink r:id="rId349" location="'19..'!A1" ref="B744"/>
    <hyperlink r:id="rId350" location="'19..'!A1" ref="B745"/>
    <hyperlink r:id="rId351" location="'19..'!A1" ref="B746"/>
    <hyperlink r:id="rId352" location="'19..'!A1" ref="B747"/>
    <hyperlink r:id="rId353" location="'19..'!A1" ref="B748"/>
    <hyperlink r:id="rId354" location="'19..'!A1" ref="B749"/>
    <hyperlink r:id="rId355" location="'19..'!A1" ref="B750"/>
    <hyperlink r:id="rId356" location="'19..'!A1" ref="B751"/>
    <hyperlink r:id="rId357" location="'19..'!A1" ref="B752"/>
    <hyperlink r:id="rId358" location="'19..'!A1" ref="B753"/>
    <hyperlink r:id="rId359" location="'19..'!A1" ref="B754"/>
    <hyperlink r:id="rId360" location="'19..'!A1" ref="B755"/>
    <hyperlink r:id="rId361" location="'20..'!A1" ref="B756"/>
    <hyperlink r:id="rId362" location="'20..'!A1" ref="B757"/>
    <hyperlink r:id="rId363" location="'20..'!A1" ref="B758"/>
    <hyperlink r:id="rId364" location="'20..'!A1" ref="B759"/>
    <hyperlink r:id="rId365" location="'20..'!A1" ref="B760"/>
    <hyperlink r:id="rId366" location="'20..'!A1" ref="B761"/>
    <hyperlink r:id="rId367" location="'20..'!A1" ref="B762"/>
    <hyperlink r:id="rId368" location="'20..'!A1" ref="B763"/>
    <hyperlink r:id="rId369" location="'20..'!A1" ref="B764"/>
    <hyperlink r:id="rId370" location="'20..'!A1" ref="B765"/>
    <hyperlink r:id="rId371" location="'20..'!A1" ref="B766"/>
    <hyperlink r:id="rId372" location="'20..'!A1" ref="B767"/>
    <hyperlink r:id="rId373" location="'20..'!A1" ref="B768"/>
    <hyperlink r:id="rId374" location="'20..'!A1" ref="B769"/>
    <hyperlink r:id="rId375" location="'20..'!A1" ref="B770"/>
    <hyperlink r:id="rId376" location="'20..'!A1" ref="B771"/>
    <hyperlink r:id="rId377" location="'20..'!A1" ref="B772"/>
    <hyperlink r:id="rId378" location="'20..'!A1" ref="B773"/>
    <hyperlink r:id="rId379" location="'21..'!A1" ref="B774"/>
    <hyperlink r:id="rId380" location="'21..'!A1" ref="B775"/>
    <hyperlink r:id="rId381" location="'21..'!A1" ref="B776"/>
    <hyperlink r:id="rId382" location="'21..'!A1" ref="B777"/>
    <hyperlink r:id="rId383" location="'21..'!A1" ref="B778"/>
    <hyperlink r:id="rId384" location="'21..'!A1" ref="B779"/>
    <hyperlink r:id="rId385" location="'21..'!A1" ref="B780"/>
    <hyperlink r:id="rId386" location="'21..'!A1" ref="B781"/>
    <hyperlink r:id="rId387" location="'21..'!A1" ref="B782"/>
    <hyperlink r:id="rId388" location="'21..'!A1" ref="B783"/>
    <hyperlink r:id="rId389" location="'21..'!A1" ref="B784"/>
    <hyperlink r:id="rId390" location="'21..'!A1" ref="B785"/>
    <hyperlink r:id="rId391" location="'21..'!A1" ref="B786"/>
    <hyperlink r:id="rId392" location="'21..'!A1" ref="B787"/>
    <hyperlink r:id="rId393" location="'21..'!A1" ref="B788"/>
    <hyperlink r:id="rId394" location="'21..'!A1" ref="B789"/>
    <hyperlink r:id="rId395" location="'21..'!A1" ref="B790"/>
    <hyperlink r:id="rId396" location="'21..'!A1" ref="B791"/>
    <hyperlink r:id="rId397" location="'22..'!A1" ref="B792"/>
    <hyperlink r:id="rId398" location="'22..'!A1" ref="B793"/>
    <hyperlink r:id="rId399" location="'22..'!A1" ref="B794"/>
    <hyperlink r:id="rId400" location="'22..'!A1" ref="B795"/>
    <hyperlink r:id="rId401" location="'22..'!A1" ref="B796"/>
    <hyperlink r:id="rId402" location="'22..'!A1" ref="B797"/>
    <hyperlink r:id="rId403" location="'22..'!A1" ref="B798"/>
    <hyperlink r:id="rId404" location="'22..'!A1" ref="B799"/>
    <hyperlink r:id="rId405" location="'22..'!A1" ref="B800"/>
    <hyperlink r:id="rId406" location="'22..'!A1" ref="B801"/>
    <hyperlink r:id="rId407" location="'22..'!A1" ref="B802"/>
    <hyperlink r:id="rId408" location="'22..'!A1" ref="B803"/>
    <hyperlink r:id="rId409" location="'22..'!A1" ref="B804"/>
    <hyperlink r:id="rId410" location="'22..'!A1" ref="B805"/>
    <hyperlink r:id="rId411" location="'22..'!A1" ref="B806"/>
    <hyperlink r:id="rId412" location="'22..'!A1" ref="B807"/>
    <hyperlink r:id="rId413" location="'22..'!A1" ref="B808"/>
    <hyperlink r:id="rId414" location="'22..'!A1" ref="B809"/>
    <hyperlink r:id="rId415" location="'23..'!A1" ref="B810"/>
    <hyperlink r:id="rId416" location="'23..'!A1" ref="B811"/>
    <hyperlink r:id="rId417" location="'23..'!A1" ref="B812"/>
    <hyperlink r:id="rId418" location="'23..'!A1" ref="B813"/>
    <hyperlink r:id="rId419" location="'23..'!A1" ref="B814"/>
    <hyperlink r:id="rId420" location="'23..'!A1" ref="B815"/>
    <hyperlink r:id="rId421" location="'23..'!A1" ref="B816"/>
    <hyperlink r:id="rId422" location="'23..'!A1" ref="B817"/>
    <hyperlink r:id="rId423" location="'23..'!A1" ref="B818"/>
    <hyperlink r:id="rId424" location="'23..'!A1" ref="B819"/>
    <hyperlink r:id="rId425" location="'23..'!A1" ref="B820"/>
    <hyperlink r:id="rId426" location="'23..'!A1" ref="B821"/>
    <hyperlink r:id="rId427" location="'23..'!A1" ref="B822"/>
    <hyperlink r:id="rId428" location="'23..'!A1" ref="B823"/>
    <hyperlink r:id="rId429" location="'23..'!A1" ref="B824"/>
    <hyperlink r:id="rId430" location="'23..'!A1" ref="B825"/>
    <hyperlink r:id="rId431" location="'23..'!A1" ref="B826"/>
    <hyperlink r:id="rId432" location="'23..'!A1" ref="B827"/>
    <hyperlink r:id="rId433" location="'24..'!A1" ref="B828"/>
    <hyperlink r:id="rId434" location="'24..'!A1" ref="B829"/>
    <hyperlink r:id="rId435" location="'24..'!A1" ref="B830"/>
    <hyperlink r:id="rId436" location="'24..'!A1" ref="B831"/>
    <hyperlink r:id="rId437" location="'24..'!A1" ref="B832"/>
    <hyperlink r:id="rId438" location="'24..'!A1" ref="B833"/>
    <hyperlink r:id="rId439" location="'24..'!A1" ref="B834"/>
    <hyperlink r:id="rId440" location="'24..'!A1" ref="B835"/>
    <hyperlink r:id="rId441" location="'24..'!A1" ref="B836"/>
    <hyperlink r:id="rId442" location="'24..'!A1" ref="B837"/>
    <hyperlink r:id="rId443" location="'24..'!A1" ref="B838"/>
    <hyperlink r:id="rId444" location="'24..'!A1" ref="B839"/>
    <hyperlink r:id="rId445" location="'24..'!A1" ref="B840"/>
    <hyperlink r:id="rId446" location="'24..'!A1" ref="B841"/>
    <hyperlink r:id="rId447" location="'24..'!A1" ref="B842"/>
    <hyperlink r:id="rId448" location="'24..'!A1" ref="B843"/>
    <hyperlink r:id="rId449" location="'24..'!A1" ref="B844"/>
    <hyperlink r:id="rId450" location="'24..'!A1" ref="B845"/>
    <hyperlink r:id="rId451" location="'24A..'!A1" ref="B846"/>
    <hyperlink r:id="rId452" location="'24A..'!A1" ref="B847"/>
    <hyperlink r:id="rId453" location="'24A..'!A1" ref="B848"/>
    <hyperlink r:id="rId454" location="'24A..'!A1" ref="B849"/>
    <hyperlink r:id="rId455" location="'24A..'!A1" ref="B850"/>
    <hyperlink r:id="rId456" location="'24A..'!A1" ref="B851"/>
    <hyperlink r:id="rId457" location="'24A..'!A1" ref="B852"/>
    <hyperlink r:id="rId458" location="'24A..'!A1" ref="B853"/>
    <hyperlink r:id="rId459" location="'24A..'!A1" ref="B854"/>
    <hyperlink r:id="rId460" location="'24A..'!A1" ref="B855"/>
    <hyperlink r:id="rId461" location="'24A..'!A1" ref="B856"/>
    <hyperlink r:id="rId462" location="'24A..'!A1" ref="B857"/>
    <hyperlink r:id="rId463" location="'24A..'!A1" ref="B858"/>
    <hyperlink r:id="rId464" location="'24A..'!A1" ref="B859"/>
    <hyperlink r:id="rId465" location="'24A..'!A1" ref="B860"/>
    <hyperlink r:id="rId466" location="'24A..'!A1" ref="B861"/>
    <hyperlink r:id="rId467" location="'24A..'!A1" ref="B862"/>
    <hyperlink r:id="rId468" location="'24A..'!A1" ref="B863"/>
    <hyperlink r:id="rId469" location="'25..'!A1" ref="B864"/>
    <hyperlink r:id="rId470" location="'25..'!A1" ref="B865"/>
    <hyperlink r:id="rId471" location="'25..'!A1" ref="B866"/>
    <hyperlink r:id="rId472" location="'25..'!A1" ref="B867"/>
    <hyperlink r:id="rId473" location="'25..'!A1" ref="B868"/>
    <hyperlink r:id="rId474" location="'25..'!A1" ref="B869"/>
    <hyperlink r:id="rId475" location="'25..'!A1" ref="B870"/>
    <hyperlink r:id="rId476" location="'25..'!A1" ref="B871"/>
    <hyperlink r:id="rId477" location="'25..'!A1" ref="B872"/>
    <hyperlink r:id="rId478" location="'25..'!A1" ref="B873"/>
    <hyperlink r:id="rId479" location="'25..'!A1" ref="B874"/>
    <hyperlink r:id="rId480" location="'25..'!A1" ref="B875"/>
    <hyperlink r:id="rId481" location="'25..'!A1" ref="B876"/>
    <hyperlink r:id="rId482" location="'25..'!A1" ref="B877"/>
    <hyperlink r:id="rId483" location="'25..'!A1" ref="B878"/>
    <hyperlink r:id="rId484" location="'25..'!A1" ref="B879"/>
    <hyperlink r:id="rId485" location="'25..'!A1" ref="B880"/>
    <hyperlink r:id="rId486" location="'25..'!A1" ref="B881"/>
    <hyperlink r:id="rId487" location="'26..'!A1" ref="B882"/>
    <hyperlink r:id="rId488" location="'26..'!A1" ref="B883"/>
    <hyperlink r:id="rId489" location="'26..'!A1" ref="B884"/>
    <hyperlink r:id="rId490" location="'26..'!A1" ref="B885"/>
    <hyperlink r:id="rId491" location="'26..'!A1" ref="B886"/>
    <hyperlink r:id="rId492" location="'26..'!A1" ref="B887"/>
    <hyperlink r:id="rId493" location="'26..'!A1" ref="B888"/>
    <hyperlink r:id="rId494" location="'26..'!A1" ref="B889"/>
    <hyperlink r:id="rId495" location="'26..'!A1" ref="B890"/>
    <hyperlink r:id="rId496" location="'26..'!A1" ref="B891"/>
    <hyperlink r:id="rId497" location="'26..'!A1" ref="B892"/>
    <hyperlink r:id="rId498" location="'26..'!A1" ref="B893"/>
    <hyperlink r:id="rId499" location="'26..'!A1" ref="B894"/>
    <hyperlink r:id="rId500" location="'26..'!A1" ref="B895"/>
    <hyperlink r:id="rId501" location="'26..'!A1" ref="B896"/>
    <hyperlink r:id="rId502" location="'26..'!A1" ref="B897"/>
    <hyperlink r:id="rId503" location="'26..'!A1" ref="B898"/>
    <hyperlink r:id="rId504" location="'26..'!A1" ref="B899"/>
    <hyperlink r:id="rId505" location="'27..'!A1" ref="B900"/>
    <hyperlink r:id="rId506" location="'27..'!A1" ref="B901"/>
    <hyperlink r:id="rId507" location="'27..'!A1" ref="B902"/>
    <hyperlink r:id="rId508" location="'27..'!A1" ref="B903"/>
    <hyperlink r:id="rId509" location="'27..'!A1" ref="B904"/>
    <hyperlink r:id="rId510" location="'27..'!A1" ref="B905"/>
    <hyperlink r:id="rId511" location="'27..'!A1" ref="B906"/>
    <hyperlink r:id="rId512" location="'27..'!A1" ref="B907"/>
    <hyperlink r:id="rId513" location="'27..'!A1" ref="B908"/>
    <hyperlink r:id="rId514" location="'27..'!A1" ref="B909"/>
    <hyperlink r:id="rId515" location="'27..'!A1" ref="B910"/>
    <hyperlink r:id="rId516" location="'27..'!A1" ref="B911"/>
    <hyperlink r:id="rId517" location="'27..'!A1" ref="B912"/>
    <hyperlink r:id="rId518" location="'27..'!A1" ref="B913"/>
    <hyperlink r:id="rId519" location="'27..'!A1" ref="B914"/>
    <hyperlink r:id="rId520" location="'27..'!A1" ref="B915"/>
    <hyperlink r:id="rId521" location="'27..'!A1" ref="B916"/>
    <hyperlink r:id="rId522" location="'27..'!A1" ref="B917"/>
    <hyperlink r:id="rId523" location="'28..'!A1" ref="B918"/>
    <hyperlink r:id="rId524" location="'28..'!A1" ref="B919"/>
    <hyperlink r:id="rId525" location="'28..'!A1" ref="B920"/>
    <hyperlink r:id="rId526" location="'28..'!A1" ref="B921"/>
    <hyperlink r:id="rId527" location="'28..'!A1" ref="B922"/>
    <hyperlink r:id="rId528" location="'28..'!A1" ref="B923"/>
    <hyperlink r:id="rId529" location="'28..'!A1" ref="B924"/>
    <hyperlink r:id="rId530" location="'28..'!A1" ref="B925"/>
    <hyperlink r:id="rId531" location="'28..'!A1" ref="B926"/>
    <hyperlink r:id="rId532" location="'28..'!A1" ref="B927"/>
    <hyperlink r:id="rId533" location="'28..'!A1" ref="B928"/>
    <hyperlink r:id="rId534" location="'28..'!A1" ref="B929"/>
    <hyperlink r:id="rId535" location="'28..'!A1" ref="B930"/>
    <hyperlink r:id="rId536" location="'28..'!A1" ref="B931"/>
    <hyperlink r:id="rId537" location="'28..'!A1" ref="B932"/>
    <hyperlink r:id="rId538" location="'28..'!A1" ref="B933"/>
    <hyperlink r:id="rId539" location="'28..'!A1" ref="B934"/>
    <hyperlink r:id="rId540" location="'28..'!A1" ref="B935"/>
    <hyperlink r:id="rId541" location="'29..'!A1" ref="B936"/>
    <hyperlink r:id="rId542" location="'29..'!A1" ref="B937"/>
    <hyperlink r:id="rId543" location="'29..'!A1" ref="B938"/>
    <hyperlink r:id="rId544" location="'29..'!A1" ref="B939"/>
    <hyperlink r:id="rId545" location="'29..'!A1" ref="B940"/>
    <hyperlink r:id="rId546" location="'29..'!A1" ref="B941"/>
    <hyperlink r:id="rId547" location="'29..'!A1" ref="B942"/>
    <hyperlink r:id="rId548" location="'29..'!A1" ref="B943"/>
    <hyperlink r:id="rId549" location="'29..'!A1" ref="B944"/>
    <hyperlink r:id="rId550" location="'29..'!A1" ref="B945"/>
    <hyperlink r:id="rId551" location="'29..'!A1" ref="B946"/>
    <hyperlink r:id="rId552" location="'29..'!A1" ref="B947"/>
    <hyperlink r:id="rId553" location="'29..'!A1" ref="B948"/>
    <hyperlink r:id="rId554" location="'29..'!A1" ref="B949"/>
    <hyperlink r:id="rId555" location="'29..'!A1" ref="B950"/>
    <hyperlink r:id="rId556" location="'29..'!A1" ref="B951"/>
    <hyperlink r:id="rId557" location="'29..'!A1" ref="B952"/>
    <hyperlink r:id="rId558" location="'29..'!A1" ref="B953"/>
    <hyperlink r:id="rId559" location="'30..'!A1" ref="B954"/>
    <hyperlink r:id="rId560" location="'30..'!A1" ref="B955"/>
    <hyperlink r:id="rId561" location="'30..'!A1" ref="B956"/>
    <hyperlink r:id="rId562" location="'30..'!A1" ref="B957"/>
    <hyperlink r:id="rId563" location="'30..'!A1" ref="B958"/>
    <hyperlink r:id="rId564" location="'30..'!A1" ref="B959"/>
    <hyperlink r:id="rId565" location="'30..'!A1" ref="B960"/>
    <hyperlink r:id="rId566" location="'30..'!A1" ref="B961"/>
    <hyperlink r:id="rId567" location="'30..'!A1" ref="B962"/>
    <hyperlink r:id="rId568" location="'30..'!A1" ref="B963"/>
    <hyperlink r:id="rId569" location="'30..'!A1" ref="B964"/>
    <hyperlink r:id="rId570" location="'30..'!A1" ref="B965"/>
    <hyperlink r:id="rId571" location="'30..'!A1" ref="B966"/>
    <hyperlink r:id="rId572" location="'30..'!A1" ref="B967"/>
    <hyperlink r:id="rId573" location="'30..'!A1" ref="B968"/>
    <hyperlink r:id="rId574" location="'30..'!A1" ref="B969"/>
    <hyperlink r:id="rId575" location="'30..'!A1" ref="B970"/>
    <hyperlink r:id="rId576" location="'30..'!A1" ref="B971"/>
    <hyperlink r:id="rId577" location="'31..'!A1" ref="B972"/>
    <hyperlink r:id="rId578" location="'31..'!A1" ref="B973"/>
    <hyperlink r:id="rId579" location="'31..'!A1" ref="B974"/>
    <hyperlink r:id="rId580" location="'31..'!A1" ref="B975"/>
    <hyperlink r:id="rId581" location="'31..'!A1" ref="B976"/>
    <hyperlink r:id="rId582" location="'31..'!A1" ref="B977"/>
    <hyperlink r:id="rId583" location="'31..'!A1" ref="B978"/>
    <hyperlink r:id="rId584" location="'31..'!A1" ref="B979"/>
    <hyperlink r:id="rId585" location="'31..'!A1" ref="B980"/>
    <hyperlink r:id="rId586" location="'31..'!A1" ref="B981"/>
    <hyperlink r:id="rId587" location="'31..'!A1" ref="B982"/>
    <hyperlink r:id="rId588" location="'31..'!A1" ref="B983"/>
    <hyperlink r:id="rId589" location="'31..'!A1" ref="B984"/>
    <hyperlink r:id="rId590" location="'31..'!A1" ref="B985"/>
    <hyperlink r:id="rId591" location="'31..'!A1" ref="B986"/>
    <hyperlink r:id="rId592" location="'31..'!A1" ref="B987"/>
    <hyperlink r:id="rId593" location="'31..'!A1" ref="B988"/>
    <hyperlink r:id="rId594" location="'31..'!A1" ref="B989"/>
    <hyperlink r:id="rId595" location="'32..'!A1" ref="B990"/>
    <hyperlink r:id="rId596" location="'32..'!A1" ref="B991"/>
    <hyperlink r:id="rId597" location="'32..'!A1" ref="B992"/>
    <hyperlink r:id="rId598" location="'32..'!A1" ref="B993"/>
    <hyperlink r:id="rId599" location="'32..'!A1" ref="B994"/>
    <hyperlink r:id="rId600" location="'32..'!A1" ref="B995"/>
    <hyperlink r:id="rId601" location="'32..'!A1" ref="B996"/>
    <hyperlink r:id="rId602" location="'32..'!A1" ref="B997"/>
    <hyperlink r:id="rId603" location="'32..'!A1" ref="B998"/>
    <hyperlink r:id="rId604" location="'32..'!A1" ref="B999"/>
    <hyperlink r:id="rId605" location="'32..'!A1" ref="B1000"/>
    <hyperlink r:id="rId606" location="'32..'!A1" ref="B1001"/>
    <hyperlink r:id="rId607" location="'32..'!A1" ref="B1002"/>
    <hyperlink r:id="rId608" location="'32..'!A1" ref="B1003"/>
    <hyperlink r:id="rId609" location="'32..'!A1" ref="B1004"/>
    <hyperlink r:id="rId610" location="'32..'!A1" ref="B1005"/>
    <hyperlink r:id="rId611" location="'32..'!A1" ref="B1006"/>
    <hyperlink r:id="rId612" location="'32..'!A1" ref="B1007"/>
    <hyperlink r:id="rId613" location="'33..'!A1" ref="B1008"/>
    <hyperlink r:id="rId614" location="'33..'!A1" ref="B1009"/>
    <hyperlink r:id="rId615" location="'33..'!A1" ref="B1010"/>
    <hyperlink r:id="rId616" location="'33..'!A1" ref="B1011"/>
    <hyperlink r:id="rId617" location="'33..'!A1" ref="B1012"/>
    <hyperlink r:id="rId618" location="'33..'!A1" ref="B1013"/>
    <hyperlink r:id="rId619" location="'33..'!A1" ref="B1014"/>
    <hyperlink r:id="rId620" location="'33..'!A1" ref="B1015"/>
    <hyperlink r:id="rId621" location="'33..'!A1" ref="B1016"/>
    <hyperlink r:id="rId622" location="'33..'!A1" ref="B1017"/>
    <hyperlink r:id="rId623" location="'33..'!A1" ref="B1018"/>
    <hyperlink r:id="rId624" location="'33..'!A1" ref="B1019"/>
    <hyperlink r:id="rId625" location="'33..'!A1" ref="B1020"/>
    <hyperlink r:id="rId626" location="'33..'!A1" ref="B1021"/>
    <hyperlink r:id="rId627" location="'33..'!A1" ref="B1022"/>
    <hyperlink r:id="rId628" location="'33..'!A1" ref="B1023"/>
    <hyperlink r:id="rId629" location="'33..'!A1" ref="B1024"/>
    <hyperlink r:id="rId630" location="'33..'!A1" ref="B1025"/>
    <hyperlink r:id="rId631" location="'34..'!A1" ref="B1026"/>
    <hyperlink r:id="rId632" location="'34..'!A1" ref="B1027"/>
    <hyperlink r:id="rId633" location="'34..'!A1" ref="B1028"/>
    <hyperlink r:id="rId634" location="'34..'!A1" ref="B1029"/>
    <hyperlink r:id="rId635" location="'34..'!A1" ref="B1030"/>
    <hyperlink r:id="rId636" location="'34..'!A1" ref="B1031"/>
    <hyperlink r:id="rId637" location="'34..'!A1" ref="B1032"/>
    <hyperlink r:id="rId638" location="'34..'!A1" ref="B1033"/>
    <hyperlink r:id="rId639" location="'34..'!A1" ref="B1034"/>
    <hyperlink r:id="rId640" location="'34..'!A1" ref="B1035"/>
    <hyperlink r:id="rId641" location="'34..'!A1" ref="B1036"/>
    <hyperlink r:id="rId642" location="'34..'!A1" ref="B1037"/>
    <hyperlink r:id="rId643" location="'34..'!A1" ref="B1038"/>
    <hyperlink r:id="rId644" location="'34..'!A1" ref="B1039"/>
    <hyperlink r:id="rId645" location="'34..'!A1" ref="B1040"/>
    <hyperlink r:id="rId646" location="'34..'!A1" ref="B1041"/>
    <hyperlink r:id="rId647" location="'34..'!A1" ref="B1042"/>
    <hyperlink r:id="rId648" location="'34..'!A1" ref="B1043"/>
    <hyperlink r:id="rId649" location="'35..'!A1" ref="B1044"/>
    <hyperlink r:id="rId650" location="'35..'!A1" ref="B1045"/>
    <hyperlink r:id="rId651" location="'35..'!A1" ref="B1046"/>
    <hyperlink r:id="rId652" location="'35..'!A1" ref="B1047"/>
    <hyperlink r:id="rId653" location="'35..'!A1" ref="B1048"/>
    <hyperlink r:id="rId654" location="'35..'!A1" ref="B1049"/>
    <hyperlink r:id="rId655" location="'35..'!A1" ref="B1050"/>
    <hyperlink r:id="rId656" location="'35..'!A1" ref="B1051"/>
    <hyperlink r:id="rId657" location="'35..'!A1" ref="B1052"/>
    <hyperlink r:id="rId658" location="'35..'!A1" ref="B1053"/>
    <hyperlink r:id="rId659" location="'35..'!A1" ref="B1054"/>
    <hyperlink r:id="rId660" location="'35..'!A1" ref="B1055"/>
    <hyperlink r:id="rId661" location="'35..'!A1" ref="B1056"/>
    <hyperlink r:id="rId662" location="'35..'!A1" ref="B1057"/>
    <hyperlink r:id="rId663" location="'35..'!A1" ref="B1058"/>
    <hyperlink r:id="rId664" location="'35..'!A1" ref="B1059"/>
    <hyperlink r:id="rId665" location="'35..'!A1" ref="B1060"/>
    <hyperlink r:id="rId666" location="'35..'!A1" ref="B1061"/>
    <hyperlink r:id="rId667" location="'36..'!A1" ref="B1062"/>
    <hyperlink r:id="rId668" location="'36..'!A1" ref="B1063"/>
    <hyperlink r:id="rId669" location="'36..'!A1" ref="B1064"/>
    <hyperlink r:id="rId670" location="'36..'!A1" ref="B1065"/>
    <hyperlink r:id="rId671" location="'36..'!A1" ref="B1066"/>
    <hyperlink r:id="rId672" location="'36..'!A1" ref="B1067"/>
    <hyperlink r:id="rId673" location="'36..'!A1" ref="B1068"/>
    <hyperlink r:id="rId674" location="'36..'!A1" ref="B1069"/>
    <hyperlink r:id="rId675" location="'36..'!A1" ref="B1070"/>
    <hyperlink r:id="rId676" location="'36..'!A1" ref="B1071"/>
    <hyperlink r:id="rId677" location="'36..'!A1" ref="B1072"/>
    <hyperlink r:id="rId678" location="'36..'!A1" ref="B1073"/>
    <hyperlink r:id="rId679" location="'36..'!A1" ref="B1074"/>
    <hyperlink r:id="rId680" location="'36..'!A1" ref="B1075"/>
    <hyperlink r:id="rId681" location="'36..'!A1" ref="B1076"/>
    <hyperlink r:id="rId682" location="'36..'!A1" ref="B1077"/>
    <hyperlink r:id="rId683" location="'36..'!A1" ref="B1078"/>
    <hyperlink r:id="rId684" location="'36..'!A1" ref="B1079"/>
    <hyperlink r:id="rId685" location="'37..'!A1" ref="B1080"/>
    <hyperlink r:id="rId686" location="'37..'!A1" ref="B1081"/>
    <hyperlink r:id="rId687" location="'37..'!A1" ref="B1082"/>
    <hyperlink r:id="rId688" location="'37..'!A1" ref="B1083"/>
    <hyperlink r:id="rId689" location="'37..'!A1" ref="B1084"/>
    <hyperlink r:id="rId690" location="'37..'!A1" ref="B1085"/>
    <hyperlink r:id="rId691" location="'37..'!A1" ref="B1086"/>
    <hyperlink r:id="rId692" location="'37..'!A1" ref="B1087"/>
    <hyperlink r:id="rId693" location="'37..'!A1" ref="B1088"/>
    <hyperlink r:id="rId694" location="'37..'!A1" ref="B1089"/>
    <hyperlink r:id="rId695" location="'37..'!A1" ref="B1090"/>
    <hyperlink r:id="rId696" location="'37..'!A1" ref="B1091"/>
    <hyperlink r:id="rId697" location="'37..'!A1" ref="B1092"/>
    <hyperlink r:id="rId698" location="'37..'!A1" ref="B1093"/>
    <hyperlink r:id="rId699" location="'37..'!A1" ref="B1094"/>
    <hyperlink r:id="rId700" location="'37..'!A1" ref="B1095"/>
    <hyperlink r:id="rId701" location="'37..'!A1" ref="B1096"/>
    <hyperlink r:id="rId702" location="'37..'!A1" ref="B1097"/>
    <hyperlink r:id="rId703" location="'38..'!A1" ref="B1098"/>
    <hyperlink r:id="rId704" location="'38..'!A1" ref="B1099"/>
    <hyperlink r:id="rId705" location="'38..'!A1" ref="B1100"/>
    <hyperlink r:id="rId706" location="'38..'!A1" ref="B1101"/>
    <hyperlink r:id="rId707" location="'38..'!A1" ref="B1102"/>
    <hyperlink r:id="rId708" location="'38..'!A1" ref="B1103"/>
    <hyperlink r:id="rId709" location="'38..'!A1" ref="B1104"/>
    <hyperlink r:id="rId710" location="'38..'!A1" ref="B1105"/>
    <hyperlink r:id="rId711" location="'38..'!A1" ref="B1106"/>
    <hyperlink r:id="rId712" location="'38..'!A1" ref="B1107"/>
    <hyperlink r:id="rId713" location="'38..'!A1" ref="B1108"/>
    <hyperlink r:id="rId714" location="'38..'!A1" ref="B1109"/>
    <hyperlink r:id="rId715" location="'38..'!A1" ref="B1110"/>
    <hyperlink r:id="rId716" location="'38..'!A1" ref="B1111"/>
    <hyperlink r:id="rId717" location="'38..'!A1" ref="B1112"/>
    <hyperlink r:id="rId718" location="'38..'!A1" ref="B1113"/>
    <hyperlink r:id="rId719" location="'38..'!A1" ref="B1114"/>
    <hyperlink r:id="rId720" location="'38..'!A1" ref="B1115"/>
    <hyperlink r:id="rId721" location="'39..'!A1" ref="B1116"/>
    <hyperlink r:id="rId722" location="'39..'!A1" ref="B1117"/>
    <hyperlink r:id="rId723" location="'39..'!A1" ref="B1118"/>
    <hyperlink r:id="rId724" location="'39..'!A1" ref="B1119"/>
    <hyperlink r:id="rId725" location="'39..'!A1" ref="B1120"/>
    <hyperlink r:id="rId726" location="'39..'!A1" ref="B1121"/>
    <hyperlink r:id="rId727" location="'39..'!A1" ref="B1122"/>
    <hyperlink r:id="rId728" location="'39..'!A1" ref="B1123"/>
    <hyperlink r:id="rId729" location="'39..'!A1" ref="B1124"/>
    <hyperlink r:id="rId730" location="'39..'!A1" ref="B1125"/>
    <hyperlink r:id="rId731" location="'39..'!A1" ref="B1126"/>
    <hyperlink r:id="rId732" location="'39..'!A1" ref="B1127"/>
    <hyperlink r:id="rId733" location="'39..'!A1" ref="B1128"/>
    <hyperlink r:id="rId734" location="'39..'!A1" ref="B1129"/>
    <hyperlink r:id="rId735" location="'39..'!A1" ref="B1130"/>
    <hyperlink r:id="rId736" location="'39..'!A1" ref="B1131"/>
    <hyperlink r:id="rId737" location="'39..'!A1" ref="B1132"/>
    <hyperlink r:id="rId738" location="'39..'!A1" ref="B1133"/>
    <hyperlink r:id="rId739" location="'40..'!A1" ref="B1134"/>
    <hyperlink r:id="rId740" location="'40..'!A1" ref="B1135"/>
    <hyperlink r:id="rId741" location="'40..'!A1" ref="B1136"/>
    <hyperlink r:id="rId742" location="'40..'!A1" ref="B1137"/>
    <hyperlink r:id="rId743" location="'40..'!A1" ref="B1138"/>
    <hyperlink r:id="rId744" location="'40..'!A1" ref="B1139"/>
    <hyperlink r:id="rId745" location="'40..'!A1" ref="B1140"/>
    <hyperlink r:id="rId746" location="'40..'!A1" ref="B1141"/>
    <hyperlink r:id="rId747" location="'40..'!A1" ref="B1142"/>
    <hyperlink r:id="rId748" location="'40..'!A1" ref="B1143"/>
    <hyperlink r:id="rId749" location="'40..'!A1" ref="B1144"/>
    <hyperlink r:id="rId750" location="'40..'!A1" ref="B1145"/>
    <hyperlink r:id="rId751" location="'40..'!A1" ref="B1146"/>
    <hyperlink r:id="rId752" location="'40..'!A1" ref="B1147"/>
    <hyperlink r:id="rId753" location="'40..'!A1" ref="B1148"/>
    <hyperlink r:id="rId754" location="'40..'!A1" ref="B1149"/>
    <hyperlink r:id="rId755" location="'40..'!A1" ref="B1150"/>
    <hyperlink r:id="rId756" location="'40..'!A1" ref="B1151"/>
    <hyperlink r:id="rId757" location="'41..'!A1" ref="B1152"/>
    <hyperlink r:id="rId758" location="'41..'!A1" ref="B1153"/>
    <hyperlink r:id="rId759" location="'41..'!A1" ref="B1154"/>
    <hyperlink r:id="rId760" location="'41..'!A1" ref="B1155"/>
    <hyperlink r:id="rId761" location="'41..'!A1" ref="B1156"/>
    <hyperlink r:id="rId762" location="'41..'!A1" ref="B1157"/>
    <hyperlink r:id="rId763" location="'41..'!A1" ref="B1158"/>
    <hyperlink r:id="rId764" location="'41..'!A1" ref="B1159"/>
    <hyperlink r:id="rId765" location="'41..'!A1" ref="B1160"/>
    <hyperlink r:id="rId766" location="'41..'!A1" ref="B1161"/>
    <hyperlink r:id="rId767" location="'41..'!A1" ref="B1162"/>
    <hyperlink r:id="rId768" location="'41..'!A1" ref="B1163"/>
    <hyperlink r:id="rId769" location="'41..'!A1" ref="B1164"/>
    <hyperlink r:id="rId770" location="'41..'!A1" ref="B1165"/>
    <hyperlink r:id="rId771" location="'41..'!A1" ref="B1166"/>
    <hyperlink r:id="rId772" location="'41..'!A1" ref="B1167"/>
    <hyperlink r:id="rId773" location="'41..'!A1" ref="B1168"/>
    <hyperlink r:id="rId774" location="'41..'!A1" ref="B1169"/>
    <hyperlink r:id="rId775" location="GGGG!A1" ref="B1170"/>
    <hyperlink r:id="rId776" location="GGGG!A1" ref="B1171"/>
    <hyperlink r:id="rId777" location="GGGG!A1" ref="B1172"/>
    <hyperlink r:id="rId778" location="GGGG!A1" ref="B1173"/>
    <hyperlink r:id="rId779" location="GGGG!A1" ref="B1174"/>
    <hyperlink r:id="rId780" location="GGGG!A1" ref="B1175"/>
    <hyperlink r:id="rId781" location="GGGG!A1" ref="B1176"/>
    <hyperlink r:id="rId782" location="GGGG!A1" ref="B1177"/>
    <hyperlink r:id="rId783" location="GGGG!A1" ref="B1178"/>
    <hyperlink r:id="rId784" location="GGGG!A1" ref="B1179"/>
    <hyperlink r:id="rId785" location="GGGG!A1" ref="B1180"/>
    <hyperlink r:id="rId786" location="GGGG!A1" ref="B1181"/>
    <hyperlink r:id="rId787" location="GGGG!A1" ref="B1182"/>
    <hyperlink r:id="rId788" location="GGGG!A1" ref="B1183"/>
    <hyperlink r:id="rId789" location="GGGG!A1" ref="B1184"/>
    <hyperlink r:id="rId790" location="GGGG!A1" ref="B1185"/>
    <hyperlink r:id="rId791" location="GGGG!A1" ref="B1186"/>
    <hyperlink r:id="rId792" location="GGGG!A1" ref="B1187"/>
    <hyperlink r:id="rId793" location="'43..'!A1" ref="B1188"/>
    <hyperlink r:id="rId794" location="'43..'!A1" ref="B1189"/>
    <hyperlink r:id="rId795" location="'43..'!A1" ref="B1190"/>
    <hyperlink r:id="rId796" location="'43..'!A1" ref="B1191"/>
    <hyperlink r:id="rId797" location="'43..'!A1" ref="B1192"/>
    <hyperlink r:id="rId798" location="'43..'!A1" ref="B1193"/>
    <hyperlink r:id="rId799" location="'43..'!A1" ref="B1194"/>
    <hyperlink r:id="rId800" location="'43..'!A1" ref="B1195"/>
    <hyperlink r:id="rId801" location="'43..'!A1" ref="B1196"/>
    <hyperlink r:id="rId802" location="'43..'!A1" ref="B1197"/>
    <hyperlink r:id="rId803" location="'43..'!A1" ref="B1198"/>
    <hyperlink r:id="rId804" location="'43..'!A1" ref="B1199"/>
    <hyperlink r:id="rId805" location="'43..'!A1" ref="B1200"/>
    <hyperlink r:id="rId806" location="'43..'!A1" ref="B1201"/>
    <hyperlink r:id="rId807" location="'43..'!A1" ref="B1202"/>
    <hyperlink r:id="rId808" location="'43..'!A1" ref="B1203"/>
    <hyperlink r:id="rId809" location="'43..'!A1" ref="B1204"/>
    <hyperlink r:id="rId810" location="'43..'!A1" ref="B1205"/>
    <hyperlink r:id="rId811" location="'44..'!A1" ref="B1206"/>
    <hyperlink r:id="rId812" location="'44..'!A1" ref="B1207"/>
    <hyperlink r:id="rId813" location="'44..'!A1" ref="B1208"/>
    <hyperlink r:id="rId814" location="'44..'!A1" ref="B1209"/>
    <hyperlink r:id="rId815" location="'44..'!A1" ref="B1210"/>
    <hyperlink r:id="rId816" location="'44..'!A1" ref="B1211"/>
    <hyperlink r:id="rId817" location="'44..'!A1" ref="B1212"/>
    <hyperlink r:id="rId818" location="'44..'!A1" ref="B1213"/>
    <hyperlink r:id="rId819" location="'44..'!A1" ref="B1214"/>
    <hyperlink r:id="rId820" location="'44..'!A1" ref="B1215"/>
    <hyperlink r:id="rId821" location="'44..'!A1" ref="B1216"/>
    <hyperlink r:id="rId822" location="'44..'!A1" ref="B1217"/>
    <hyperlink r:id="rId823" location="'44..'!A1" ref="B1218"/>
    <hyperlink r:id="rId824" location="'44..'!A1" ref="B1219"/>
    <hyperlink r:id="rId825" location="'44..'!A1" ref="B1220"/>
    <hyperlink r:id="rId826" location="'44..'!A1" ref="B1221"/>
    <hyperlink r:id="rId827" location="'44..'!A1" ref="B1222"/>
    <hyperlink r:id="rId828" location="'44..'!A1" ref="B1223"/>
    <hyperlink r:id="rId829" location="'90..'!A1" ref="B2106"/>
    <hyperlink r:id="rId830" location="'90..'!A1" ref="B2107"/>
    <hyperlink r:id="rId831" location="'90..'!A1" ref="B2108"/>
    <hyperlink r:id="rId832" location="'90..'!A1" ref="B2109"/>
    <hyperlink r:id="rId833" location="'90..'!A1" ref="B2110"/>
    <hyperlink r:id="rId834" location="'90..'!A1" ref="B2111"/>
    <hyperlink r:id="rId835" location="'90..'!A1" ref="B2112"/>
    <hyperlink r:id="rId836" location="'90..'!A1" ref="B2113"/>
    <hyperlink r:id="rId837" location="'90..'!A1" ref="B2114"/>
    <hyperlink r:id="rId838" location="'90..'!A1" ref="B2115"/>
    <hyperlink r:id="rId839" location="'90..'!A1" ref="B2116"/>
    <hyperlink r:id="rId840" location="'90..'!A1" ref="B2117"/>
    <hyperlink r:id="rId841" location="'90..'!A1" ref="B2118"/>
    <hyperlink r:id="rId842" location="'90..'!A1" ref="B2119"/>
    <hyperlink r:id="rId843" location="'90..'!A1" ref="B2120"/>
    <hyperlink r:id="rId844" location="'90..'!A1" ref="B2121"/>
    <hyperlink r:id="rId845" location="'90..'!A1" ref="B2122"/>
    <hyperlink r:id="rId846" location="'90..'!A1" ref="B2123"/>
    <hyperlink r:id="rId847" location="'91..'!A1" ref="B2124"/>
    <hyperlink r:id="rId848" location="'91..'!A1" ref="B2125"/>
    <hyperlink r:id="rId849" location="'91..'!A1" ref="B2126"/>
    <hyperlink r:id="rId850" location="'91..'!A1" ref="B2127"/>
    <hyperlink r:id="rId851" location="'91..'!A1" ref="B2128"/>
    <hyperlink r:id="rId852" location="'91..'!A1" ref="B2129"/>
    <hyperlink r:id="rId853" location="'91..'!A1" ref="B2130"/>
    <hyperlink r:id="rId854" location="'91..'!A1" ref="B2131"/>
    <hyperlink r:id="rId855" location="'91..'!A1" ref="B2132"/>
    <hyperlink r:id="rId856" location="'91..'!A1" ref="B2133"/>
    <hyperlink r:id="rId857" location="'91..'!A1" ref="B2134"/>
    <hyperlink r:id="rId858" location="'91..'!A1" ref="B2135"/>
    <hyperlink r:id="rId859" location="'91..'!A1" ref="B2136"/>
    <hyperlink r:id="rId860" location="'91..'!A1" ref="B2137"/>
    <hyperlink r:id="rId861" location="'91..'!A1" ref="B2138"/>
    <hyperlink r:id="rId862" location="'91..'!A1" ref="B2139"/>
    <hyperlink r:id="rId863" location="'91..'!A1" ref="B2140"/>
    <hyperlink r:id="rId864" location="'91..'!A1" ref="B2141"/>
    <hyperlink r:id="rId865" location="'91A..'!A1" ref="B2142"/>
    <hyperlink r:id="rId866" location="'91A..'!A1" ref="B2143"/>
    <hyperlink r:id="rId867" location="'91A..'!A1" ref="B2144"/>
    <hyperlink r:id="rId868" location="'91A..'!A1" ref="B2145"/>
    <hyperlink r:id="rId869" location="'91A..'!A1" ref="B2146"/>
    <hyperlink r:id="rId870" location="'91A..'!A1" ref="B2147"/>
    <hyperlink r:id="rId871" location="'91A..'!A1" ref="B2148"/>
    <hyperlink r:id="rId872" location="'91A..'!A1" ref="B2149"/>
    <hyperlink r:id="rId873" location="'91A..'!A1" ref="B2150"/>
    <hyperlink r:id="rId874" location="'91A..'!A1" ref="B2151"/>
    <hyperlink r:id="rId875" location="'91A..'!A1" ref="B2152"/>
    <hyperlink r:id="rId876" location="'91A..'!A1" ref="B2153"/>
    <hyperlink r:id="rId877" location="'91A..'!A1" ref="B2154"/>
    <hyperlink r:id="rId878" location="'91A..'!A1" ref="B2155"/>
    <hyperlink r:id="rId879" location="'91A..'!A1" ref="B2156"/>
    <hyperlink r:id="rId880" location="'91A..'!A1" ref="B2157"/>
    <hyperlink r:id="rId881" location="'91A..'!A1" ref="B2158"/>
    <hyperlink r:id="rId882" location="'91A..'!A1" ref="B2159"/>
    <hyperlink r:id="rId883" location="'92..'!A1" ref="B2160"/>
    <hyperlink r:id="rId884" location="'92..'!A1" ref="B2161"/>
    <hyperlink r:id="rId885" location="'92..'!A1" ref="B2162"/>
    <hyperlink r:id="rId886" location="'92..'!A1" ref="B2163"/>
    <hyperlink r:id="rId887" location="'92..'!A1" ref="B2164"/>
    <hyperlink r:id="rId888" location="'92..'!A1" ref="B2165"/>
    <hyperlink r:id="rId889" location="'92..'!A1" ref="B2166"/>
    <hyperlink r:id="rId890" location="'92..'!A1" ref="B2167"/>
    <hyperlink r:id="rId891" location="'92..'!A1" ref="B2168"/>
    <hyperlink r:id="rId892" location="'92..'!A1" ref="B2169"/>
    <hyperlink r:id="rId893" location="'92..'!A1" ref="B2170"/>
    <hyperlink r:id="rId894" location="'92..'!A1" ref="B2171"/>
    <hyperlink r:id="rId895" location="'92..'!A1" ref="B2172"/>
    <hyperlink r:id="rId896" location="'92..'!A1" ref="B2173"/>
    <hyperlink r:id="rId897" location="'92..'!A1" ref="B2174"/>
    <hyperlink r:id="rId898" location="'92..'!A1" ref="B2175"/>
    <hyperlink r:id="rId899" location="'92..'!A1" ref="B2176"/>
    <hyperlink r:id="rId900" location="'92..'!A1" ref="B2177"/>
    <hyperlink r:id="rId901" location="'93..'!A1" ref="B2178"/>
    <hyperlink r:id="rId902" location="'93..'!A1" ref="B2179"/>
    <hyperlink r:id="rId903" location="'93..'!A1" ref="B2180"/>
    <hyperlink r:id="rId904" location="'93..'!A1" ref="B2181"/>
    <hyperlink r:id="rId905" location="'93..'!A1" ref="B2182"/>
    <hyperlink r:id="rId906" location="'93..'!A1" ref="B2183"/>
    <hyperlink r:id="rId907" location="'93..'!A1" ref="B2184"/>
    <hyperlink r:id="rId908" location="'93..'!A1" ref="B2185"/>
    <hyperlink r:id="rId909" location="'93..'!A1" ref="B2186"/>
    <hyperlink r:id="rId910" location="'93..'!A1" ref="B2187"/>
    <hyperlink r:id="rId911" location="'93..'!A1" ref="B2188"/>
    <hyperlink r:id="rId912" location="'93..'!A1" ref="B2189"/>
    <hyperlink r:id="rId913" location="'93..'!A1" ref="B2190"/>
    <hyperlink r:id="rId914" location="'93..'!A1" ref="B2191"/>
    <hyperlink r:id="rId915" location="'93..'!A1" ref="B2192"/>
    <hyperlink r:id="rId916" location="'93..'!A1" ref="B2193"/>
    <hyperlink r:id="rId917" location="'93..'!A1" ref="B2194"/>
    <hyperlink r:id="rId918" location="'93..'!A1" ref="B2195"/>
    <hyperlink r:id="rId919" location="'94..'!A1" ref="B2196"/>
    <hyperlink r:id="rId920" location="'94..'!A1" ref="B2197"/>
    <hyperlink r:id="rId921" location="'94..'!A1" ref="B2198"/>
    <hyperlink r:id="rId922" location="'94..'!A1" ref="B2199"/>
    <hyperlink r:id="rId923" location="'94..'!A1" ref="B2200"/>
    <hyperlink r:id="rId924" location="'94..'!A1" ref="B2201"/>
    <hyperlink r:id="rId925" location="'94..'!A1" ref="B2202"/>
    <hyperlink r:id="rId926" location="'94..'!A1" ref="B2203"/>
    <hyperlink r:id="rId927" location="'94..'!A1" ref="B2204"/>
    <hyperlink r:id="rId928" location="'94..'!A1" ref="B2205"/>
    <hyperlink r:id="rId929" location="'94..'!A1" ref="B2206"/>
    <hyperlink r:id="rId930" location="'94..'!A1" ref="B2207"/>
    <hyperlink r:id="rId931" location="'94..'!A1" ref="B2208"/>
    <hyperlink r:id="rId932" location="'94..'!A1" ref="B2209"/>
    <hyperlink r:id="rId933" location="'94..'!A1" ref="B2210"/>
    <hyperlink r:id="rId934" location="'94..'!A1" ref="B2211"/>
    <hyperlink r:id="rId935" location="'94..'!A1" ref="B2212"/>
    <hyperlink r:id="rId936" location="'94..'!A1" ref="B2213"/>
    <hyperlink r:id="rId937" location="'95..'!A1" ref="B2214"/>
    <hyperlink r:id="rId938" location="'95..'!A1" ref="B2215"/>
    <hyperlink r:id="rId939" location="'95..'!A1" ref="B2216"/>
    <hyperlink r:id="rId940" location="'95..'!A1" ref="B2217"/>
    <hyperlink r:id="rId941" location="'95..'!A1" ref="B2218"/>
    <hyperlink r:id="rId942" location="'95..'!A1" ref="B2219"/>
    <hyperlink r:id="rId943" location="'95..'!A1" ref="B2220"/>
    <hyperlink r:id="rId944" location="'95..'!A1" ref="B2221"/>
    <hyperlink r:id="rId945" location="'95..'!A1" ref="B2222"/>
    <hyperlink r:id="rId946" location="'95..'!A1" ref="B2223"/>
    <hyperlink r:id="rId947" location="'95..'!A1" ref="B2224"/>
    <hyperlink r:id="rId948" location="'95..'!A1" ref="B2225"/>
    <hyperlink r:id="rId949" location="'95..'!A1" ref="B2226"/>
    <hyperlink r:id="rId950" location="'95..'!A1" ref="B2227"/>
    <hyperlink r:id="rId951" location="'95..'!A1" ref="B2228"/>
    <hyperlink r:id="rId952" location="'95..'!A1" ref="B2229"/>
    <hyperlink r:id="rId953" location="'95..'!A1" ref="B2230"/>
    <hyperlink r:id="rId954" location="'95..'!A1" ref="B2231"/>
    <hyperlink r:id="rId955" location="'96..'!A1" ref="B2232"/>
    <hyperlink r:id="rId956" location="'96..'!A1" ref="B2233"/>
    <hyperlink r:id="rId957" location="'96..'!A1" ref="B2234"/>
    <hyperlink r:id="rId958" location="'96..'!A1" ref="B2235"/>
    <hyperlink r:id="rId959" location="'96..'!A1" ref="B2236"/>
    <hyperlink r:id="rId960" location="'96..'!A1" ref="B2237"/>
    <hyperlink r:id="rId961" location="'96..'!A1" ref="B2238"/>
    <hyperlink r:id="rId962" location="'96..'!A1" ref="B2239"/>
    <hyperlink r:id="rId963" location="'96..'!A1" ref="B2240"/>
    <hyperlink r:id="rId964" location="'96..'!A1" ref="B2241"/>
    <hyperlink r:id="rId965" location="'96..'!A1" ref="B2242"/>
    <hyperlink r:id="rId966" location="'96..'!A1" ref="B2243"/>
    <hyperlink r:id="rId967" location="'96..'!A1" ref="B2244"/>
    <hyperlink r:id="rId968" location="'96..'!A1" ref="B2245"/>
    <hyperlink r:id="rId969" location="'96..'!A1" ref="B2246"/>
    <hyperlink r:id="rId970" location="'96..'!A1" ref="B2247"/>
    <hyperlink r:id="rId971" location="'96..'!A1" ref="B2248"/>
    <hyperlink r:id="rId972" location="'96..'!A1" ref="B2249"/>
    <hyperlink r:id="rId973" location="'97..'!A1" ref="B2250"/>
    <hyperlink r:id="rId974" location="'97..'!A1" ref="B2251"/>
    <hyperlink r:id="rId975" location="'97..'!A1" ref="B2252"/>
    <hyperlink r:id="rId976" location="'97..'!A1" ref="B2253"/>
    <hyperlink r:id="rId977" location="'97..'!A1" ref="B2254"/>
    <hyperlink r:id="rId978" location="'97..'!A1" ref="B2255"/>
    <hyperlink r:id="rId979" location="'97..'!A1" ref="B2256"/>
    <hyperlink r:id="rId980" location="'97..'!A1" ref="B2257"/>
    <hyperlink r:id="rId981" location="'97..'!A1" ref="B2258"/>
    <hyperlink r:id="rId982" location="'97..'!A1" ref="B2259"/>
    <hyperlink r:id="rId983" location="'97..'!A1" ref="B2260"/>
    <hyperlink r:id="rId984" location="'97..'!A1" ref="B2261"/>
    <hyperlink r:id="rId985" location="'97..'!A1" ref="B2262"/>
    <hyperlink r:id="rId986" location="'97..'!A1" ref="B2263"/>
    <hyperlink r:id="rId987" location="'97..'!A1" ref="B2264"/>
    <hyperlink r:id="rId988" location="'97..'!A1" ref="B2265"/>
    <hyperlink r:id="rId989" location="'97..'!A1" ref="B2266"/>
    <hyperlink r:id="rId990" location="'97..'!A1" ref="B2267"/>
    <hyperlink r:id="rId991" location="'98..'!A1" ref="B2268"/>
    <hyperlink r:id="rId992" location="'98..'!A1" ref="B2269"/>
    <hyperlink r:id="rId993" location="'98..'!A1" ref="B2270"/>
    <hyperlink r:id="rId994" location="'98..'!A1" ref="B2271"/>
    <hyperlink r:id="rId995" location="'98..'!A1" ref="B2272"/>
    <hyperlink r:id="rId996" location="'98..'!A1" ref="B2273"/>
    <hyperlink r:id="rId997" location="'98..'!A1" ref="B2274"/>
    <hyperlink r:id="rId998" location="'98..'!A1" ref="B2275"/>
    <hyperlink r:id="rId999" location="'98..'!A1" ref="B2276"/>
    <hyperlink r:id="rId1000" location="'98..'!A1" ref="B2277"/>
    <hyperlink r:id="rId1001" location="'98..'!A1" ref="B2278"/>
    <hyperlink r:id="rId1002" location="'98..'!A1" ref="B2279"/>
    <hyperlink r:id="rId1003" location="'98..'!A1" ref="B2280"/>
    <hyperlink r:id="rId1004" location="'98..'!A1" ref="B2281"/>
    <hyperlink r:id="rId1005" location="'98..'!A1" ref="B2282"/>
    <hyperlink r:id="rId1006" location="'98..'!A1" ref="B2283"/>
    <hyperlink r:id="rId1007" location="'98..'!A1" ref="B2284"/>
    <hyperlink r:id="rId1008" location="'98..'!A1" ref="B2285"/>
    <hyperlink r:id="rId1009" location="'99..'!A1" ref="B2286"/>
    <hyperlink r:id="rId1010" location="'99..'!A1" ref="B2287"/>
    <hyperlink r:id="rId1011" location="'99..'!A1" ref="B2288"/>
    <hyperlink r:id="rId1012" location="'99..'!A1" ref="B2289"/>
    <hyperlink r:id="rId1013" location="'99..'!A1" ref="B2290"/>
    <hyperlink r:id="rId1014" location="'99..'!A1" ref="B2291"/>
    <hyperlink r:id="rId1015" location="'99..'!A1" ref="B2292"/>
    <hyperlink r:id="rId1016" location="'99..'!A1" ref="B2293"/>
    <hyperlink r:id="rId1017" location="'99..'!A1" ref="B2294"/>
    <hyperlink r:id="rId1018" location="'99..'!A1" ref="B2295"/>
    <hyperlink r:id="rId1019" location="'99..'!A1" ref="B2296"/>
    <hyperlink r:id="rId1020" location="'99..'!A1" ref="B2297"/>
    <hyperlink r:id="rId1021" location="'99..'!A1" ref="B2298"/>
    <hyperlink r:id="rId1022" location="'99..'!A1" ref="B2299"/>
    <hyperlink r:id="rId1023" location="'99..'!A1" ref="B2300"/>
    <hyperlink r:id="rId1024" location="'99..'!A1" ref="B2301"/>
    <hyperlink r:id="rId1025" location="'99..'!A1" ref="B2302"/>
    <hyperlink r:id="rId1026" location="'99..'!A1" ref="B2303"/>
    <hyperlink r:id="rId1027" location="'100..'!A1" ref="B2304"/>
    <hyperlink r:id="rId1028" location="'100..'!A1" ref="B2305"/>
    <hyperlink r:id="rId1029" location="'100..'!A1" ref="B2306"/>
    <hyperlink r:id="rId1030" location="'100..'!A1" ref="B2307"/>
    <hyperlink r:id="rId1031" location="'100..'!A1" ref="B2308"/>
    <hyperlink r:id="rId1032" location="'100..'!A1" ref="B2309"/>
    <hyperlink r:id="rId1033" location="'100..'!A1" ref="B2310"/>
    <hyperlink r:id="rId1034" location="'100..'!A1" ref="B2311"/>
    <hyperlink r:id="rId1035" location="'100..'!A1" ref="B2312"/>
    <hyperlink r:id="rId1036" location="'100..'!A1" ref="B2313"/>
    <hyperlink r:id="rId1037" location="'100..'!A1" ref="B2314"/>
    <hyperlink r:id="rId1038" location="'100..'!A1" ref="B2315"/>
    <hyperlink r:id="rId1039" location="'100..'!A1" ref="B2316"/>
    <hyperlink r:id="rId1040" location="'100..'!A1" ref="B2317"/>
    <hyperlink r:id="rId1041" location="'100..'!A1" ref="B2318"/>
    <hyperlink r:id="rId1042" location="'100..'!A1" ref="B2319"/>
    <hyperlink r:id="rId1043" location="'100..'!A1" ref="B2320"/>
    <hyperlink r:id="rId1044" location="'100..'!A1" ref="B2321"/>
    <hyperlink r:id="rId1045" location="'101..'!A1" ref="B2322"/>
    <hyperlink r:id="rId1046" location="'101..'!A1" ref="B2323"/>
    <hyperlink r:id="rId1047" location="'101..'!A1" ref="B2324"/>
    <hyperlink r:id="rId1048" location="'101..'!A1" ref="B2325"/>
    <hyperlink r:id="rId1049" location="'101..'!A1" ref="B2326"/>
    <hyperlink r:id="rId1050" location="'101..'!A1" ref="B2327"/>
    <hyperlink r:id="rId1051" location="'101..'!A1" ref="B2328"/>
    <hyperlink r:id="rId1052" location="'101..'!A1" ref="B2329"/>
    <hyperlink r:id="rId1053" location="'101..'!A1" ref="B2330"/>
    <hyperlink r:id="rId1054" location="'101..'!A1" ref="B2331"/>
    <hyperlink r:id="rId1055" location="'101..'!A1" ref="B2332"/>
    <hyperlink r:id="rId1056" location="'101..'!A1" ref="B2333"/>
    <hyperlink r:id="rId1057" location="'101..'!A1" ref="B2334"/>
    <hyperlink r:id="rId1058" location="'101..'!A1" ref="B2335"/>
    <hyperlink r:id="rId1059" location="'101..'!A1" ref="B2336"/>
    <hyperlink r:id="rId1060" location="'101..'!A1" ref="B2337"/>
    <hyperlink r:id="rId1061" location="'101..'!A1" ref="B2338"/>
    <hyperlink r:id="rId1062" location="'101..'!A1" ref="B2339"/>
    <hyperlink r:id="rId1063" location="'102..'!A1" ref="B2340"/>
    <hyperlink r:id="rId1064" location="'102..'!A1" ref="B2341"/>
    <hyperlink r:id="rId1065" location="'102..'!A1" ref="B2342"/>
    <hyperlink r:id="rId1066" location="'102..'!A1" ref="B2343"/>
    <hyperlink r:id="rId1067" location="'102..'!A1" ref="B2344"/>
    <hyperlink r:id="rId1068" location="'102..'!A1" ref="B2345"/>
    <hyperlink r:id="rId1069" location="'102..'!A1" ref="B2346"/>
    <hyperlink r:id="rId1070" location="'102..'!A1" ref="B2347"/>
    <hyperlink r:id="rId1071" location="'102..'!A1" ref="B2348"/>
    <hyperlink r:id="rId1072" location="'102..'!A1" ref="B2349"/>
    <hyperlink r:id="rId1073" location="'102..'!A1" ref="B2350"/>
    <hyperlink r:id="rId1074" location="'102..'!A1" ref="B2351"/>
    <hyperlink r:id="rId1075" location="'102..'!A1" ref="B2352"/>
    <hyperlink r:id="rId1076" location="'102..'!A1" ref="B2353"/>
    <hyperlink r:id="rId1077" location="'102..'!A1" ref="B2354"/>
    <hyperlink r:id="rId1078" location="'102..'!A1" ref="B2355"/>
    <hyperlink r:id="rId1079" location="'102..'!A1" ref="B2356"/>
    <hyperlink r:id="rId1080" location="'102..'!A1" ref="B2357"/>
    <hyperlink r:id="rId1081" location="'103..'!A1" ref="B2358"/>
    <hyperlink r:id="rId1082" location="'103..'!A1" ref="B2359"/>
    <hyperlink r:id="rId1083" location="'103..'!A1" ref="B2360"/>
    <hyperlink r:id="rId1084" location="'103..'!A1" ref="B2361"/>
    <hyperlink r:id="rId1085" location="'103..'!A1" ref="B2362"/>
    <hyperlink r:id="rId1086" location="'103..'!A1" ref="B2363"/>
    <hyperlink r:id="rId1087" location="'103..'!A1" ref="B2364"/>
    <hyperlink r:id="rId1088" location="'103..'!A1" ref="B2365"/>
    <hyperlink r:id="rId1089" location="'103..'!A1" ref="B2366"/>
    <hyperlink r:id="rId1090" location="'103..'!A1" ref="B2367"/>
    <hyperlink r:id="rId1091" location="'103..'!A1" ref="B2368"/>
    <hyperlink r:id="rId1092" location="'103..'!A1" ref="B2369"/>
    <hyperlink r:id="rId1093" location="'103..'!A1" ref="B2370"/>
    <hyperlink r:id="rId1094" location="'103..'!A1" ref="B2371"/>
    <hyperlink r:id="rId1095" location="'103..'!A1" ref="B2372"/>
    <hyperlink r:id="rId1096" location="'103..'!A1" ref="B2373"/>
    <hyperlink r:id="rId1097" location="'103..'!A1" ref="B2374"/>
    <hyperlink r:id="rId1098" location="'103..'!A1" ref="B2375"/>
    <hyperlink r:id="rId1099" location="'104..'!A1" ref="B2376"/>
    <hyperlink r:id="rId1100" location="'104..'!A1" ref="B2377"/>
    <hyperlink r:id="rId1101" location="'104..'!A1" ref="B2378"/>
    <hyperlink r:id="rId1102" location="'104..'!A1" ref="B2379"/>
    <hyperlink r:id="rId1103" location="'104..'!A1" ref="B2380"/>
    <hyperlink r:id="rId1104" location="'104..'!A1" ref="B2381"/>
    <hyperlink r:id="rId1105" location="'104..'!A1" ref="B2382"/>
    <hyperlink r:id="rId1106" location="'104..'!A1" ref="B2383"/>
    <hyperlink r:id="rId1107" location="'104..'!A1" ref="B2384"/>
    <hyperlink r:id="rId1108" location="'104..'!A1" ref="B2385"/>
    <hyperlink r:id="rId1109" location="'104..'!A1" ref="B2386"/>
    <hyperlink r:id="rId1110" location="'104..'!A1" ref="B2387"/>
    <hyperlink r:id="rId1111" location="'104..'!A1" ref="B2388"/>
    <hyperlink r:id="rId1112" location="'104..'!A1" ref="B2389"/>
    <hyperlink r:id="rId1113" location="'104..'!A1" ref="B2390"/>
    <hyperlink r:id="rId1114" location="'104..'!A1" ref="B2391"/>
    <hyperlink r:id="rId1115" location="'104..'!A1" ref="B2392"/>
    <hyperlink r:id="rId1116" location="'104..'!A1" ref="B2393"/>
    <hyperlink r:id="rId1117" location="'105..'!A1" ref="B2394"/>
    <hyperlink r:id="rId1118" location="'105..'!A1" ref="B2395"/>
    <hyperlink r:id="rId1119" location="'105..'!A1" ref="B2396"/>
    <hyperlink r:id="rId1120" location="'105..'!A1" ref="B2397"/>
    <hyperlink r:id="rId1121" location="'105..'!A1" ref="B2398"/>
    <hyperlink r:id="rId1122" location="'105..'!A1" ref="B2399"/>
    <hyperlink r:id="rId1123" location="'105..'!A1" ref="B2400"/>
    <hyperlink r:id="rId1124" location="'105..'!A1" ref="B2401"/>
    <hyperlink r:id="rId1125" location="'105..'!A1" ref="B2402"/>
    <hyperlink r:id="rId1126" location="'105..'!A1" ref="B2403"/>
    <hyperlink r:id="rId1127" location="'105..'!A1" ref="B2404"/>
    <hyperlink r:id="rId1128" location="'105..'!A1" ref="B2405"/>
    <hyperlink r:id="rId1129" location="'105..'!A1" ref="B2406"/>
    <hyperlink r:id="rId1130" location="'105..'!A1" ref="B2407"/>
    <hyperlink r:id="rId1131" location="'105..'!A1" ref="B2408"/>
    <hyperlink r:id="rId1132" location="'105..'!A1" ref="B2409"/>
    <hyperlink r:id="rId1133" location="'105..'!A1" ref="B2410"/>
    <hyperlink r:id="rId1134" location="'105..'!A1" ref="B2411"/>
    <hyperlink r:id="rId1135" location="'106..'!A1" ref="B2412"/>
    <hyperlink r:id="rId1136" location="'106..'!A1" ref="B2413"/>
    <hyperlink r:id="rId1137" location="'106..'!A1" ref="B2414"/>
    <hyperlink r:id="rId1138" location="'106..'!A1" ref="B2415"/>
    <hyperlink r:id="rId1139" location="'106..'!A1" ref="B2416"/>
    <hyperlink r:id="rId1140" location="'106..'!A1" ref="B2417"/>
    <hyperlink r:id="rId1141" location="'106..'!A1" ref="B2418"/>
    <hyperlink r:id="rId1142" location="'106..'!A1" ref="B2419"/>
    <hyperlink r:id="rId1143" location="'106..'!A1" ref="B2420"/>
    <hyperlink r:id="rId1144" location="'106..'!A1" ref="B2421"/>
    <hyperlink r:id="rId1145" location="'106..'!A1" ref="B2422"/>
    <hyperlink r:id="rId1146" location="'106..'!A1" ref="B2423"/>
    <hyperlink r:id="rId1147" location="'106..'!A1" ref="B2424"/>
    <hyperlink r:id="rId1148" location="'106..'!A1" ref="B2425"/>
    <hyperlink r:id="rId1149" location="'106..'!A1" ref="B2426"/>
    <hyperlink r:id="rId1150" location="'106..'!A1" ref="B2427"/>
    <hyperlink r:id="rId1151" location="'106..'!A1" ref="B2428"/>
    <hyperlink r:id="rId1152" location="'106..'!A1" ref="B2429"/>
    <hyperlink r:id="rId1153" location="'107..'!A1" ref="B2430"/>
    <hyperlink r:id="rId1154" location="'107..'!A1" ref="B2431"/>
    <hyperlink r:id="rId1155" location="'107..'!A1" ref="B2432"/>
    <hyperlink r:id="rId1156" location="'107..'!A1" ref="B2433"/>
    <hyperlink r:id="rId1157" location="'107..'!A1" ref="B2434"/>
    <hyperlink r:id="rId1158" location="'107..'!A1" ref="B2435"/>
    <hyperlink r:id="rId1159" location="'107..'!A1" ref="B2436"/>
    <hyperlink r:id="rId1160" location="'107..'!A1" ref="B2437"/>
    <hyperlink r:id="rId1161" location="'107..'!A1" ref="B2438"/>
    <hyperlink r:id="rId1162" location="'107..'!A1" ref="B2439"/>
    <hyperlink r:id="rId1163" location="'107..'!A1" ref="B2440"/>
    <hyperlink r:id="rId1164" location="'107..'!A1" ref="B2441"/>
    <hyperlink r:id="rId1165" location="'107..'!A1" ref="B2442"/>
    <hyperlink r:id="rId1166" location="'107..'!A1" ref="B2443"/>
    <hyperlink r:id="rId1167" location="'107..'!A1" ref="B2444"/>
    <hyperlink r:id="rId1168" location="'107..'!A1" ref="B2445"/>
    <hyperlink r:id="rId1169" location="'107..'!A1" ref="B2446"/>
    <hyperlink r:id="rId1170" location="'107..'!A1" ref="B2447"/>
    <hyperlink r:id="rId1171" location="'108..'!A1" ref="B2448"/>
    <hyperlink r:id="rId1172" location="'108..'!A1" ref="B2449"/>
    <hyperlink r:id="rId1173" location="'108..'!A1" ref="B2450"/>
    <hyperlink r:id="rId1174" location="'108..'!A1" ref="B2451"/>
    <hyperlink r:id="rId1175" location="'108..'!A1" ref="B2452"/>
    <hyperlink r:id="rId1176" location="'108..'!A1" ref="B2453"/>
    <hyperlink r:id="rId1177" location="'108..'!A1" ref="B2454"/>
    <hyperlink r:id="rId1178" location="'108..'!A1" ref="B2455"/>
    <hyperlink r:id="rId1179" location="'108..'!A1" ref="B2456"/>
    <hyperlink r:id="rId1180" location="'108..'!A1" ref="B2457"/>
    <hyperlink r:id="rId1181" location="'108..'!A1" ref="B2458"/>
    <hyperlink r:id="rId1182" location="'108..'!A1" ref="B2459"/>
    <hyperlink r:id="rId1183" location="'108..'!A1" ref="B2460"/>
    <hyperlink r:id="rId1184" location="'108..'!A1" ref="B2461"/>
    <hyperlink r:id="rId1185" location="'108..'!A1" ref="B2462"/>
    <hyperlink r:id="rId1186" location="'108..'!A1" ref="B2463"/>
    <hyperlink r:id="rId1187" location="'108..'!A1" ref="B2464"/>
    <hyperlink r:id="rId1188" location="'108..'!A1" ref="B2465"/>
    <hyperlink r:id="rId1189" location="'109..'!A1" ref="B2466"/>
    <hyperlink r:id="rId1190" location="'109..'!A1" ref="B2467"/>
    <hyperlink r:id="rId1191" location="'109..'!A1" ref="B2468"/>
    <hyperlink r:id="rId1192" location="'109..'!A1" ref="B2469"/>
    <hyperlink r:id="rId1193" location="'109..'!A1" ref="B2470"/>
    <hyperlink r:id="rId1194" location="'109..'!A1" ref="B2471"/>
    <hyperlink r:id="rId1195" location="'109..'!A1" ref="B2472"/>
    <hyperlink r:id="rId1196" location="'109..'!A1" ref="B2473"/>
    <hyperlink r:id="rId1197" location="'109..'!A1" ref="B2474"/>
    <hyperlink r:id="rId1198" location="'109..'!A1" ref="B2475"/>
    <hyperlink r:id="rId1199" location="'109..'!A1" ref="B2476"/>
    <hyperlink r:id="rId1200" location="'109..'!A1" ref="B2477"/>
    <hyperlink r:id="rId1201" location="'109..'!A1" ref="B2478"/>
    <hyperlink r:id="rId1202" location="'109..'!A1" ref="B2479"/>
    <hyperlink r:id="rId1203" location="'109..'!A1" ref="B2480"/>
    <hyperlink r:id="rId1204" location="'109..'!A1" ref="B2481"/>
    <hyperlink r:id="rId1205" location="'109..'!A1" ref="B2482"/>
    <hyperlink r:id="rId1206" location="'109..'!A1" ref="B2483"/>
    <hyperlink r:id="rId1207" location="'110..'!A1" ref="B2484"/>
    <hyperlink r:id="rId1208" location="'110..'!A1" ref="B2485"/>
    <hyperlink r:id="rId1209" location="'110..'!A1" ref="B2486"/>
    <hyperlink r:id="rId1210" location="'110..'!A1" ref="B2487"/>
    <hyperlink r:id="rId1211" location="'110..'!A1" ref="B2488"/>
    <hyperlink r:id="rId1212" location="'110..'!A1" ref="B2489"/>
    <hyperlink r:id="rId1213" location="'110..'!A1" ref="B2490"/>
    <hyperlink r:id="rId1214" location="'110..'!A1" ref="B2491"/>
    <hyperlink r:id="rId1215" location="'110..'!A1" ref="B2492"/>
    <hyperlink r:id="rId1216" location="'110..'!A1" ref="B2493"/>
    <hyperlink r:id="rId1217" location="'110..'!A1" ref="B2494"/>
    <hyperlink r:id="rId1218" location="'110..'!A1" ref="B2495"/>
    <hyperlink r:id="rId1219" location="'110..'!A1" ref="B2496"/>
    <hyperlink r:id="rId1220" location="'110..'!A1" ref="B2497"/>
    <hyperlink r:id="rId1221" location="'110..'!A1" ref="B2498"/>
    <hyperlink r:id="rId1222" location="'110..'!A1" ref="B2499"/>
    <hyperlink r:id="rId1223" location="'110..'!A1" ref="B2500"/>
    <hyperlink r:id="rId1224" location="'110..'!A1" ref="B2501"/>
    <hyperlink r:id="rId1225" location="'111..'!A1" ref="B2502"/>
    <hyperlink r:id="rId1226" location="'111..'!A1" ref="B2503"/>
    <hyperlink r:id="rId1227" location="'111..'!A1" ref="B2504"/>
    <hyperlink r:id="rId1228" location="'111..'!A1" ref="B2505"/>
    <hyperlink r:id="rId1229" location="'111..'!A1" ref="B2506"/>
    <hyperlink r:id="rId1230" location="'111..'!A1" ref="B2507"/>
    <hyperlink r:id="rId1231" location="'111..'!A1" ref="B2508"/>
    <hyperlink r:id="rId1232" location="'111..'!A1" ref="B2509"/>
    <hyperlink r:id="rId1233" location="'111..'!A1" ref="B2510"/>
    <hyperlink r:id="rId1234" location="'111..'!A1" ref="B2511"/>
    <hyperlink r:id="rId1235" location="'111..'!A1" ref="B2512"/>
    <hyperlink r:id="rId1236" location="'111..'!A1" ref="B2513"/>
    <hyperlink r:id="rId1237" location="'111..'!A1" ref="B2514"/>
    <hyperlink r:id="rId1238" location="'111..'!A1" ref="B2515"/>
    <hyperlink r:id="rId1239" location="'111..'!A1" ref="B2516"/>
    <hyperlink r:id="rId1240" location="'111..'!A1" ref="B2517"/>
    <hyperlink r:id="rId1241" location="'111..'!A1" ref="B2518"/>
    <hyperlink r:id="rId1242" location="'111..'!A1" ref="B2519"/>
    <hyperlink r:id="rId1243" location="'112..'!A1" ref="B2520"/>
    <hyperlink r:id="rId1244" location="'112..'!A1" ref="B2521"/>
    <hyperlink r:id="rId1245" location="'112..'!A1" ref="B2522"/>
    <hyperlink r:id="rId1246" location="'112..'!A1" ref="B2523"/>
    <hyperlink r:id="rId1247" location="'112..'!A1" ref="B2524"/>
    <hyperlink r:id="rId1248" location="'112..'!A1" ref="B2525"/>
    <hyperlink r:id="rId1249" location="'112..'!A1" ref="B2526"/>
    <hyperlink r:id="rId1250" location="'112..'!A1" ref="B2527"/>
    <hyperlink r:id="rId1251" location="'112..'!A1" ref="B2528"/>
    <hyperlink r:id="rId1252" location="'112..'!A1" ref="B2529"/>
    <hyperlink r:id="rId1253" location="'112..'!A1" ref="B2530"/>
    <hyperlink r:id="rId1254" location="'112..'!A1" ref="B2531"/>
    <hyperlink r:id="rId1255" location="'112..'!A1" ref="B2532"/>
    <hyperlink r:id="rId1256" location="'112..'!A1" ref="B2533"/>
    <hyperlink r:id="rId1257" location="'112..'!A1" ref="B2534"/>
    <hyperlink r:id="rId1258" location="'112..'!A1" ref="B2535"/>
    <hyperlink r:id="rId1259" location="'112..'!A1" ref="B2536"/>
    <hyperlink r:id="rId1260" location="'112..'!A1" ref="B2537"/>
    <hyperlink r:id="rId1261" location="'113..'!A1" ref="B2538"/>
    <hyperlink r:id="rId1262" location="'113..'!A1" ref="B2539"/>
    <hyperlink r:id="rId1263" location="'113..'!A1" ref="B2540"/>
    <hyperlink r:id="rId1264" location="'113..'!A1" ref="B2541"/>
    <hyperlink r:id="rId1265" location="'113..'!A1" ref="B2542"/>
    <hyperlink r:id="rId1266" location="'113..'!A1" ref="B2543"/>
    <hyperlink r:id="rId1267" location="'113..'!A1" ref="B2544"/>
    <hyperlink r:id="rId1268" location="'113..'!A1" ref="B2545"/>
    <hyperlink r:id="rId1269" location="'113..'!A1" ref="B2546"/>
    <hyperlink r:id="rId1270" location="'113..'!A1" ref="B2547"/>
    <hyperlink r:id="rId1271" location="'113..'!A1" ref="B2548"/>
    <hyperlink r:id="rId1272" location="'113..'!A1" ref="B2549"/>
    <hyperlink r:id="rId1273" location="'113..'!A1" ref="B2550"/>
    <hyperlink r:id="rId1274" location="'113..'!A1" ref="B2551"/>
    <hyperlink r:id="rId1275" location="'113..'!A1" ref="B2552"/>
    <hyperlink r:id="rId1276" location="'113..'!A1" ref="B2553"/>
    <hyperlink r:id="rId1277" location="'113..'!A1" ref="B2554"/>
    <hyperlink r:id="rId1278" location="'113..'!A1" ref="B2555"/>
    <hyperlink r:id="rId1279" location="'114..'!A1" ref="B2556"/>
    <hyperlink r:id="rId1280" location="'114..'!A1" ref="B2557"/>
    <hyperlink r:id="rId1281" location="'114..'!A1" ref="B2558"/>
    <hyperlink r:id="rId1282" location="'114..'!A1" ref="B2559"/>
    <hyperlink r:id="rId1283" location="'114..'!A1" ref="B2560"/>
    <hyperlink r:id="rId1284" location="'114..'!A1" ref="B2561"/>
    <hyperlink r:id="rId1285" location="'114..'!A1" ref="B2562"/>
    <hyperlink r:id="rId1286" location="'114..'!A1" ref="B2563"/>
    <hyperlink r:id="rId1287" location="'114..'!A1" ref="B2564"/>
    <hyperlink r:id="rId1288" location="'114..'!A1" ref="B2565"/>
    <hyperlink r:id="rId1289" location="'114..'!A1" ref="B2566"/>
    <hyperlink r:id="rId1290" location="'114..'!A1" ref="B2567"/>
    <hyperlink r:id="rId1291" location="'114..'!A1" ref="B2568"/>
    <hyperlink r:id="rId1292" location="'114..'!A1" ref="B2569"/>
    <hyperlink r:id="rId1293" location="'114..'!A1" ref="B2570"/>
    <hyperlink r:id="rId1294" location="'114..'!A1" ref="B2571"/>
    <hyperlink r:id="rId1295" location="'114..'!A1" ref="B2572"/>
    <hyperlink r:id="rId1296" location="'114..'!A1" ref="B2573"/>
    <hyperlink r:id="rId1297" location="'115..'!A1" ref="B2574"/>
    <hyperlink r:id="rId1298" location="'115..'!A1" ref="B2575"/>
    <hyperlink r:id="rId1299" location="'115..'!A1" ref="B2576"/>
    <hyperlink r:id="rId1300" location="'115..'!A1" ref="B2577"/>
    <hyperlink r:id="rId1301" location="'115..'!A1" ref="B2578"/>
    <hyperlink r:id="rId1302" location="'115..'!A1" ref="B2579"/>
    <hyperlink r:id="rId1303" location="'115..'!A1" ref="B2580"/>
    <hyperlink r:id="rId1304" location="'115..'!A1" ref="B2581"/>
    <hyperlink r:id="rId1305" location="'115..'!A1" ref="B2582"/>
    <hyperlink r:id="rId1306" location="'115..'!A1" ref="B2583"/>
    <hyperlink r:id="rId1307" location="'115..'!A1" ref="B2584"/>
    <hyperlink r:id="rId1308" location="'115..'!A1" ref="B2585"/>
    <hyperlink r:id="rId1309" location="'115..'!A1" ref="B2586"/>
    <hyperlink r:id="rId1310" location="'115..'!A1" ref="B2587"/>
    <hyperlink r:id="rId1311" location="'115..'!A1" ref="B2588"/>
    <hyperlink r:id="rId1312" location="'115..'!A1" ref="B2589"/>
    <hyperlink r:id="rId1313" location="'115..'!A1" ref="B2590"/>
    <hyperlink r:id="rId1314" location="'115..'!A1" ref="B2591"/>
    <hyperlink r:id="rId1315" location="'116..'!A1" ref="B2592"/>
    <hyperlink r:id="rId1316" location="'116..'!A1" ref="B2593"/>
    <hyperlink r:id="rId1317" location="'116..'!A1" ref="B2594"/>
    <hyperlink r:id="rId1318" location="'116..'!A1" ref="B2595"/>
    <hyperlink r:id="rId1319" location="'116..'!A1" ref="B2596"/>
    <hyperlink r:id="rId1320" location="'116..'!A1" ref="B2597"/>
    <hyperlink r:id="rId1321" location="'116..'!A1" ref="B2598"/>
    <hyperlink r:id="rId1322" location="'116..'!A1" ref="B2599"/>
    <hyperlink r:id="rId1323" location="'116..'!A1" ref="B2600"/>
    <hyperlink r:id="rId1324" location="'116..'!A1" ref="B2601"/>
    <hyperlink r:id="rId1325" location="'116..'!A1" ref="B2602"/>
    <hyperlink r:id="rId1326" location="'116..'!A1" ref="B2603"/>
    <hyperlink r:id="rId1327" location="'116..'!A1" ref="B2604"/>
    <hyperlink r:id="rId1328" location="'116..'!A1" ref="B2605"/>
    <hyperlink r:id="rId1329" location="'116..'!A1" ref="B2606"/>
    <hyperlink r:id="rId1330" location="'116..'!A1" ref="B2607"/>
    <hyperlink r:id="rId1331" location="'116..'!A1" ref="B2608"/>
    <hyperlink r:id="rId1332" location="'116..'!A1" ref="B2609"/>
    <hyperlink r:id="rId1333" location="'117..'!A1" ref="B2610"/>
    <hyperlink r:id="rId1334" location="'117..'!A1" ref="B2611"/>
    <hyperlink r:id="rId1335" location="'117..'!A1" ref="B2612"/>
    <hyperlink r:id="rId1336" location="'117..'!A1" ref="B2613"/>
    <hyperlink r:id="rId1337" location="'117..'!A1" ref="B2614"/>
    <hyperlink r:id="rId1338" location="'117..'!A1" ref="B2615"/>
    <hyperlink r:id="rId1339" location="'117..'!A1" ref="B2616"/>
    <hyperlink r:id="rId1340" location="'117..'!A1" ref="B2617"/>
    <hyperlink r:id="rId1341" location="'117..'!A1" ref="B2618"/>
    <hyperlink r:id="rId1342" location="'117..'!A1" ref="B2619"/>
    <hyperlink r:id="rId1343" location="'117..'!A1" ref="B2620"/>
    <hyperlink r:id="rId1344" location="'117..'!A1" ref="B2621"/>
    <hyperlink r:id="rId1345" location="'117..'!A1" ref="B2622"/>
    <hyperlink r:id="rId1346" location="'117..'!A1" ref="B2623"/>
    <hyperlink r:id="rId1347" location="'117..'!A1" ref="B2624"/>
    <hyperlink r:id="rId1348" location="'117..'!A1" ref="B2625"/>
    <hyperlink r:id="rId1349" location="'117..'!A1" ref="B2626"/>
    <hyperlink r:id="rId1350" location="'117..'!A1" ref="B2627"/>
    <hyperlink r:id="rId1351" location="'118..'!A1" ref="B2628"/>
    <hyperlink r:id="rId1352" location="'118..'!A1" ref="B2629"/>
    <hyperlink r:id="rId1353" location="'118..'!A1" ref="B2630"/>
    <hyperlink r:id="rId1354" location="'118..'!A1" ref="B2631"/>
    <hyperlink r:id="rId1355" location="'118..'!A1" ref="B2632"/>
    <hyperlink r:id="rId1356" location="'118..'!A1" ref="B2633"/>
    <hyperlink r:id="rId1357" location="'118..'!A1" ref="B2634"/>
    <hyperlink r:id="rId1358" location="'118..'!A1" ref="B2635"/>
    <hyperlink r:id="rId1359" location="'118..'!A1" ref="B2636"/>
    <hyperlink r:id="rId1360" location="'118..'!A1" ref="B2637"/>
    <hyperlink r:id="rId1361" location="'118..'!A1" ref="B2638"/>
    <hyperlink r:id="rId1362" location="'118..'!A1" ref="B2639"/>
    <hyperlink r:id="rId1363" location="'118..'!A1" ref="B2640"/>
    <hyperlink r:id="rId1364" location="'118..'!A1" ref="B2641"/>
    <hyperlink r:id="rId1365" location="'118..'!A1" ref="B2642"/>
    <hyperlink r:id="rId1366" location="'118..'!A1" ref="B2643"/>
    <hyperlink r:id="rId1367" location="'118..'!A1" ref="B2644"/>
    <hyperlink r:id="rId1368" location="'118..'!A1" ref="B2645"/>
    <hyperlink r:id="rId1369" location="'119..'!A1" ref="B2646"/>
    <hyperlink r:id="rId1370" location="'119..'!A1" ref="B2647"/>
    <hyperlink r:id="rId1371" location="'119..'!A1" ref="B2648"/>
    <hyperlink r:id="rId1372" location="'119..'!A1" ref="B2649"/>
    <hyperlink r:id="rId1373" location="'119..'!A1" ref="B2650"/>
    <hyperlink r:id="rId1374" location="'119..'!A1" ref="B2651"/>
    <hyperlink r:id="rId1375" location="'119..'!A1" ref="B2652"/>
    <hyperlink r:id="rId1376" location="'119..'!A1" ref="B2653"/>
    <hyperlink r:id="rId1377" location="'119..'!A1" ref="B2654"/>
    <hyperlink r:id="rId1378" location="'119..'!A1" ref="B2655"/>
    <hyperlink r:id="rId1379" location="'119..'!A1" ref="B2656"/>
    <hyperlink r:id="rId1380" location="'119..'!A1" ref="B2657"/>
    <hyperlink r:id="rId1381" location="'119..'!A1" ref="B2658"/>
    <hyperlink r:id="rId1382" location="'119..'!A1" ref="B2659"/>
    <hyperlink r:id="rId1383" location="'119..'!A1" ref="B2660"/>
    <hyperlink r:id="rId1384" location="'119..'!A1" ref="B2661"/>
    <hyperlink r:id="rId1385" location="'119..'!A1" ref="B2662"/>
    <hyperlink r:id="rId1386" location="'119..'!A1" ref="B2663"/>
    <hyperlink r:id="rId1387" location="'120..'!A1" ref="B2664"/>
    <hyperlink r:id="rId1388" location="'120..'!A1" ref="B2665"/>
    <hyperlink r:id="rId1389" location="'120..'!A1" ref="B2666"/>
    <hyperlink r:id="rId1390" location="'120..'!A1" ref="B2667"/>
    <hyperlink r:id="rId1391" location="'120..'!A1" ref="B2668"/>
    <hyperlink r:id="rId1392" location="'120..'!A1" ref="B2669"/>
    <hyperlink r:id="rId1393" location="'120..'!A1" ref="B2670"/>
    <hyperlink r:id="rId1394" location="'120..'!A1" ref="B2671"/>
    <hyperlink r:id="rId1395" location="'120..'!A1" ref="B2672"/>
    <hyperlink r:id="rId1396" location="'120..'!A1" ref="B2673"/>
    <hyperlink r:id="rId1397" location="'120..'!A1" ref="B2674"/>
    <hyperlink r:id="rId1398" location="'120..'!A1" ref="B2675"/>
    <hyperlink r:id="rId1399" location="'120..'!A1" ref="B2676"/>
    <hyperlink r:id="rId1400" location="'120..'!A1" ref="B2677"/>
    <hyperlink r:id="rId1401" location="'120..'!A1" ref="B2678"/>
    <hyperlink r:id="rId1402" location="'120..'!A1" ref="B2679"/>
    <hyperlink r:id="rId1403" location="'120..'!A1" ref="B2680"/>
    <hyperlink r:id="rId1404" location="'120..'!A1" ref="B2681"/>
    <hyperlink r:id="rId1405" location="'121..'!A1" ref="B2682"/>
    <hyperlink r:id="rId1406" location="'121..'!A1" ref="B2683"/>
    <hyperlink r:id="rId1407" location="'121..'!A1" ref="B2684"/>
    <hyperlink r:id="rId1408" location="'121..'!A1" ref="B2685"/>
    <hyperlink r:id="rId1409" location="'121..'!A1" ref="B2686"/>
    <hyperlink r:id="rId1410" location="'121..'!A1" ref="B2687"/>
    <hyperlink r:id="rId1411" location="'121..'!A1" ref="B2688"/>
    <hyperlink r:id="rId1412" location="'121..'!A1" ref="B2689"/>
    <hyperlink r:id="rId1413" location="'121..'!A1" ref="B2690"/>
    <hyperlink r:id="rId1414" location="'121..'!A1" ref="B2691"/>
    <hyperlink r:id="rId1415" location="'121..'!A1" ref="B2692"/>
    <hyperlink r:id="rId1416" location="'121..'!A1" ref="B2693"/>
    <hyperlink r:id="rId1417" location="'121..'!A1" ref="B2694"/>
    <hyperlink r:id="rId1418" location="'121..'!A1" ref="B2695"/>
    <hyperlink r:id="rId1419" location="'121..'!A1" ref="B2696"/>
    <hyperlink r:id="rId1420" location="'121..'!A1" ref="B2697"/>
    <hyperlink r:id="rId1421" location="'121..'!A1" ref="B2698"/>
    <hyperlink r:id="rId1422" location="'121..'!A1" ref="B2699"/>
    <hyperlink r:id="rId1423" location="'122..'!A1" ref="B2700"/>
    <hyperlink r:id="rId1424" location="'122..'!A1" ref="B2701"/>
    <hyperlink r:id="rId1425" location="'122..'!A1" ref="B2702"/>
    <hyperlink r:id="rId1426" location="'122..'!A1" ref="B2703"/>
    <hyperlink r:id="rId1427" location="'122..'!A1" ref="B2704"/>
    <hyperlink r:id="rId1428" location="'122..'!A1" ref="B2705"/>
    <hyperlink r:id="rId1429" location="'122..'!A1" ref="B2706"/>
    <hyperlink r:id="rId1430" location="'122..'!A1" ref="B2707"/>
    <hyperlink r:id="rId1431" location="'122..'!A1" ref="B2708"/>
    <hyperlink r:id="rId1432" location="'122..'!A1" ref="B2709"/>
    <hyperlink r:id="rId1433" location="'122..'!A1" ref="B2710"/>
    <hyperlink r:id="rId1434" location="'122..'!A1" ref="B2711"/>
    <hyperlink r:id="rId1435" location="'122..'!A1" ref="B2712"/>
    <hyperlink r:id="rId1436" location="'122..'!A1" ref="B2713"/>
    <hyperlink r:id="rId1437" location="'122..'!A1" ref="B2714"/>
    <hyperlink r:id="rId1438" location="'122..'!A1" ref="B2715"/>
    <hyperlink r:id="rId1439" location="'122..'!A1" ref="B2716"/>
    <hyperlink r:id="rId1440" location="'122..'!A1" ref="B2717"/>
    <hyperlink r:id="rId1441" location="'123..'!A1" ref="B2718"/>
    <hyperlink r:id="rId1442" location="'123..'!A1" ref="B2719"/>
    <hyperlink r:id="rId1443" location="'123..'!A1" ref="B2720"/>
    <hyperlink r:id="rId1444" location="'123..'!A1" ref="B2721"/>
    <hyperlink r:id="rId1445" location="'123..'!A1" ref="B2722"/>
    <hyperlink r:id="rId1446" location="'123..'!A1" ref="B2723"/>
    <hyperlink r:id="rId1447" location="'123..'!A1" ref="B2724"/>
    <hyperlink r:id="rId1448" location="'123..'!A1" ref="B2725"/>
    <hyperlink r:id="rId1449" location="'123..'!A1" ref="B2726"/>
    <hyperlink r:id="rId1450" location="'123..'!A1" ref="B2727"/>
    <hyperlink r:id="rId1451" location="'123..'!A1" ref="B2728"/>
    <hyperlink r:id="rId1452" location="'123..'!A1" ref="B2729"/>
    <hyperlink r:id="rId1453" location="'123..'!A1" ref="B2730"/>
    <hyperlink r:id="rId1454" location="'123..'!A1" ref="B2731"/>
    <hyperlink r:id="rId1455" location="'123..'!A1" ref="B2732"/>
    <hyperlink r:id="rId1456" location="'123..'!A1" ref="B2733"/>
    <hyperlink r:id="rId1457" location="'123..'!A1" ref="B2734"/>
    <hyperlink r:id="rId1458" location="'123..'!A1" ref="B2735"/>
    <hyperlink r:id="rId1459" location="'124..'!A1" ref="B2736"/>
    <hyperlink r:id="rId1460" location="'124..'!A1" ref="B2737"/>
    <hyperlink r:id="rId1461" location="'124..'!A1" ref="B2738"/>
    <hyperlink r:id="rId1462" location="'124..'!A1" ref="B2739"/>
    <hyperlink r:id="rId1463" location="'124..'!A1" ref="B2740"/>
    <hyperlink r:id="rId1464" location="'124..'!A1" ref="B2741"/>
    <hyperlink r:id="rId1465" location="'124..'!A1" ref="B2742"/>
    <hyperlink r:id="rId1466" location="'124..'!A1" ref="B2743"/>
    <hyperlink r:id="rId1467" location="'124..'!A1" ref="B2744"/>
    <hyperlink r:id="rId1468" location="'124..'!A1" ref="B2745"/>
    <hyperlink r:id="rId1469" location="'124..'!A1" ref="B2746"/>
    <hyperlink r:id="rId1470" location="'124..'!A1" ref="B2747"/>
    <hyperlink r:id="rId1471" location="'124..'!A1" ref="B2748"/>
    <hyperlink r:id="rId1472" location="'124..'!A1" ref="B2749"/>
    <hyperlink r:id="rId1473" location="'124..'!A1" ref="B2750"/>
    <hyperlink r:id="rId1474" location="'124..'!A1" ref="B2751"/>
    <hyperlink r:id="rId1475" location="'124..'!A1" ref="B2752"/>
    <hyperlink r:id="rId1476" location="'124..'!A1" ref="B2753"/>
    <hyperlink r:id="rId1477" location="'125..'!A1" ref="B2754"/>
    <hyperlink r:id="rId1478" location="'125..'!A1" ref="B2755"/>
    <hyperlink r:id="rId1479" location="'125..'!A1" ref="B2756"/>
    <hyperlink r:id="rId1480" location="'125..'!A1" ref="B2757"/>
    <hyperlink r:id="rId1481" location="'125..'!A1" ref="B2758"/>
    <hyperlink r:id="rId1482" location="'125..'!A1" ref="B2759"/>
    <hyperlink r:id="rId1483" location="'125..'!A1" ref="B2760"/>
    <hyperlink r:id="rId1484" location="'125..'!A1" ref="B2761"/>
    <hyperlink r:id="rId1485" location="'125..'!A1" ref="B2762"/>
    <hyperlink r:id="rId1486" location="'125..'!A1" ref="B2763"/>
    <hyperlink r:id="rId1487" location="'125..'!A1" ref="B2764"/>
    <hyperlink r:id="rId1488" location="'125..'!A1" ref="B2765"/>
    <hyperlink r:id="rId1489" location="'125..'!A1" ref="B2766"/>
    <hyperlink r:id="rId1490" location="'125..'!A1" ref="B2767"/>
    <hyperlink r:id="rId1491" location="'125..'!A1" ref="B2768"/>
    <hyperlink r:id="rId1492" location="'125..'!A1" ref="B2769"/>
    <hyperlink r:id="rId1493" location="'125..'!A1" ref="B2770"/>
    <hyperlink r:id="rId1494" location="'125..'!A1" ref="B2771"/>
    <hyperlink r:id="rId1495" location="'126..'!A1" ref="B2772"/>
    <hyperlink r:id="rId1496" location="'126..'!A1" ref="B2773"/>
    <hyperlink r:id="rId1497" location="'126..'!A1" ref="B2774"/>
    <hyperlink r:id="rId1498" location="'126..'!A1" ref="B2775"/>
    <hyperlink r:id="rId1499" location="'126..'!A1" ref="B2776"/>
    <hyperlink r:id="rId1500" location="'126..'!A1" ref="B2777"/>
    <hyperlink r:id="rId1501" location="'126..'!A1" ref="B2778"/>
    <hyperlink r:id="rId1502" location="'126..'!A1" ref="B2779"/>
    <hyperlink r:id="rId1503" location="'126..'!A1" ref="B2780"/>
    <hyperlink r:id="rId1504" location="'126..'!A1" ref="B2781"/>
    <hyperlink r:id="rId1505" location="'126..'!A1" ref="B2782"/>
    <hyperlink r:id="rId1506" location="'126..'!A1" ref="B2783"/>
    <hyperlink r:id="rId1507" location="'126..'!A1" ref="B2784"/>
    <hyperlink r:id="rId1508" location="'126..'!A1" ref="B2785"/>
    <hyperlink r:id="rId1509" location="'126..'!A1" ref="B2786"/>
    <hyperlink r:id="rId1510" location="'126..'!A1" ref="B2787"/>
    <hyperlink r:id="rId1511" location="'126..'!A1" ref="B2788"/>
    <hyperlink r:id="rId1512" location="'126..'!A1" ref="B2789"/>
    <hyperlink r:id="rId1513" location="'127..'!A1" ref="B2790"/>
    <hyperlink r:id="rId1514" location="'127..'!A1" ref="B2791"/>
    <hyperlink r:id="rId1515" location="'127..'!A1" ref="B2792"/>
    <hyperlink r:id="rId1516" location="'127..'!A1" ref="B2793"/>
    <hyperlink r:id="rId1517" location="'127..'!A1" ref="B2794"/>
    <hyperlink r:id="rId1518" location="'127..'!A1" ref="B2795"/>
    <hyperlink r:id="rId1519" location="'127..'!A1" ref="B2796"/>
    <hyperlink r:id="rId1520" location="'127..'!A1" ref="B2797"/>
    <hyperlink r:id="rId1521" location="'127..'!A1" ref="B2798"/>
    <hyperlink r:id="rId1522" location="'127..'!A1" ref="B2799"/>
    <hyperlink r:id="rId1523" location="'127..'!A1" ref="B2800"/>
    <hyperlink r:id="rId1524" location="'127..'!A1" ref="B2801"/>
    <hyperlink r:id="rId1525" location="'127..'!A1" ref="B2802"/>
    <hyperlink r:id="rId1526" location="'127..'!A1" ref="B2803"/>
    <hyperlink r:id="rId1527" location="'127..'!A1" ref="B2804"/>
    <hyperlink r:id="rId1528" location="'127..'!A1" ref="B2805"/>
    <hyperlink r:id="rId1529" location="'127..'!A1" ref="B2806"/>
    <hyperlink r:id="rId1530" location="'127..'!A1" ref="B2807"/>
    <hyperlink r:id="rId1531" location="'128..'!A1" ref="B2808"/>
    <hyperlink r:id="rId1532" location="'128..'!A1" ref="B2809"/>
    <hyperlink r:id="rId1533" location="'128..'!A1" ref="B2810"/>
    <hyperlink r:id="rId1534" location="'128..'!A1" ref="B2811"/>
    <hyperlink r:id="rId1535" location="'128..'!A1" ref="B2812"/>
    <hyperlink r:id="rId1536" location="'128..'!A1" ref="B2813"/>
    <hyperlink r:id="rId1537" location="'128..'!A1" ref="B2814"/>
    <hyperlink r:id="rId1538" location="'128..'!A1" ref="B2815"/>
    <hyperlink r:id="rId1539" location="'128..'!A1" ref="B2816"/>
    <hyperlink r:id="rId1540" location="'128..'!A1" ref="B2817"/>
    <hyperlink r:id="rId1541" location="'128..'!A1" ref="B2818"/>
    <hyperlink r:id="rId1542" location="'128..'!A1" ref="B2819"/>
    <hyperlink r:id="rId1543" location="'128..'!A1" ref="B2820"/>
    <hyperlink r:id="rId1544" location="'128..'!A1" ref="B2821"/>
    <hyperlink r:id="rId1545" location="'128..'!A1" ref="B2822"/>
    <hyperlink r:id="rId1546" location="'128..'!A1" ref="B2823"/>
    <hyperlink r:id="rId1547" location="'128..'!A1" ref="B2824"/>
    <hyperlink r:id="rId1548" location="'128..'!A1" ref="B2825"/>
    <hyperlink r:id="rId1549" location="'129..'!A1" ref="B2826"/>
    <hyperlink r:id="rId1550" location="'129..'!A1" ref="B2827"/>
    <hyperlink r:id="rId1551" location="'129..'!A1" ref="B2828"/>
    <hyperlink r:id="rId1552" location="'129..'!A1" ref="B2829"/>
    <hyperlink r:id="rId1553" location="'129..'!A1" ref="B2830"/>
    <hyperlink r:id="rId1554" location="'129..'!A1" ref="B2831"/>
    <hyperlink r:id="rId1555" location="'129..'!A1" ref="B2832"/>
    <hyperlink r:id="rId1556" location="'129..'!A1" ref="B2833"/>
    <hyperlink r:id="rId1557" location="'129..'!A1" ref="B2834"/>
    <hyperlink r:id="rId1558" location="'129..'!A1" ref="B2835"/>
    <hyperlink r:id="rId1559" location="'129..'!A1" ref="B2836"/>
    <hyperlink r:id="rId1560" location="'129..'!A1" ref="B2837"/>
    <hyperlink r:id="rId1561" location="'129..'!A1" ref="B2838"/>
    <hyperlink r:id="rId1562" location="'129..'!A1" ref="B2839"/>
    <hyperlink r:id="rId1563" location="'129..'!A1" ref="B2840"/>
    <hyperlink r:id="rId1564" location="'129..'!A1" ref="B2841"/>
    <hyperlink r:id="rId1565" location="'129..'!A1" ref="B2842"/>
    <hyperlink r:id="rId1566" location="'129..'!A1" ref="B2843"/>
    <hyperlink r:id="rId1567" location="'130..'!A1" ref="B2844"/>
    <hyperlink r:id="rId1568" location="'130..'!A1" ref="B2845"/>
    <hyperlink r:id="rId1569" location="'130..'!A1" ref="B2846"/>
    <hyperlink r:id="rId1570" location="'130..'!A1" ref="B2847"/>
    <hyperlink r:id="rId1571" location="'130..'!A1" ref="B2848"/>
    <hyperlink r:id="rId1572" location="'130..'!A1" ref="B2849"/>
    <hyperlink r:id="rId1573" location="'130..'!A1" ref="B2850"/>
    <hyperlink r:id="rId1574" location="'130..'!A1" ref="B2851"/>
    <hyperlink r:id="rId1575" location="'130..'!A1" ref="B2852"/>
    <hyperlink r:id="rId1576" location="'130..'!A1" ref="B2853"/>
    <hyperlink r:id="rId1577" location="'130..'!A1" ref="B2854"/>
    <hyperlink r:id="rId1578" location="'130..'!A1" ref="B2855"/>
    <hyperlink r:id="rId1579" location="'130..'!A1" ref="B2856"/>
    <hyperlink r:id="rId1580" location="'130..'!A1" ref="B2857"/>
    <hyperlink r:id="rId1581" location="'130..'!A1" ref="B2858"/>
    <hyperlink r:id="rId1582" location="'130..'!A1" ref="B2859"/>
    <hyperlink r:id="rId1583" location="'130..'!A1" ref="B2860"/>
    <hyperlink r:id="rId1584" location="'130..'!A1" ref="B2861"/>
    <hyperlink r:id="rId1585" location="'131..'!A1" ref="B2862"/>
    <hyperlink r:id="rId1586" location="'131..'!A1" ref="B2863"/>
    <hyperlink r:id="rId1587" location="'131..'!A1" ref="B2864"/>
    <hyperlink r:id="rId1588" location="'131..'!A1" ref="B2865"/>
    <hyperlink r:id="rId1589" location="'131..'!A1" ref="B2866"/>
    <hyperlink r:id="rId1590" location="'131..'!A1" ref="B2867"/>
    <hyperlink r:id="rId1591" location="'131..'!A1" ref="B2868"/>
    <hyperlink r:id="rId1592" location="'131..'!A1" ref="B2869"/>
    <hyperlink r:id="rId1593" location="'131..'!A1" ref="B2870"/>
    <hyperlink r:id="rId1594" location="'131..'!A1" ref="B2871"/>
    <hyperlink r:id="rId1595" location="'131..'!A1" ref="B2872"/>
    <hyperlink r:id="rId1596" location="'131..'!A1" ref="B2873"/>
    <hyperlink r:id="rId1597" location="'131..'!A1" ref="B2874"/>
    <hyperlink r:id="rId1598" location="'131..'!A1" ref="B2875"/>
    <hyperlink r:id="rId1599" location="'131..'!A1" ref="B2876"/>
    <hyperlink r:id="rId1600" location="'131..'!A1" ref="B2877"/>
    <hyperlink r:id="rId1601" location="'131..'!A1" ref="B2878"/>
    <hyperlink r:id="rId1602" location="'131..'!A1" ref="B2879"/>
    <hyperlink r:id="rId1603" location="'132..'!A1" ref="B2880"/>
    <hyperlink r:id="rId1604" location="'132..'!A1" ref="B2881"/>
    <hyperlink r:id="rId1605" location="'132..'!A1" ref="B2882"/>
    <hyperlink r:id="rId1606" location="'132..'!A1" ref="B2883"/>
    <hyperlink r:id="rId1607" location="'132..'!A1" ref="B2884"/>
    <hyperlink r:id="rId1608" location="'132..'!A1" ref="B2885"/>
    <hyperlink r:id="rId1609" location="'132..'!A1" ref="B2886"/>
    <hyperlink r:id="rId1610" location="'132..'!A1" ref="B2887"/>
    <hyperlink r:id="rId1611" location="'132..'!A1" ref="B2888"/>
    <hyperlink r:id="rId1612" location="'132..'!A1" ref="B2889"/>
    <hyperlink r:id="rId1613" location="'132..'!A1" ref="B2890"/>
    <hyperlink r:id="rId1614" location="'132..'!A1" ref="B2891"/>
    <hyperlink r:id="rId1615" location="'132..'!A1" ref="B2892"/>
    <hyperlink r:id="rId1616" location="'132..'!A1" ref="B2893"/>
    <hyperlink r:id="rId1617" location="'132..'!A1" ref="B2894"/>
    <hyperlink r:id="rId1618" location="'132..'!A1" ref="B2895"/>
    <hyperlink r:id="rId1619" location="'132..'!A1" ref="B2896"/>
    <hyperlink r:id="rId1620" location="'132..'!A1" ref="B2897"/>
    <hyperlink r:id="rId1621" location="'133..'!A1" ref="B2898"/>
    <hyperlink r:id="rId1622" location="'133..'!A1" ref="B2899"/>
    <hyperlink r:id="rId1623" location="'133..'!A1" ref="B2900"/>
    <hyperlink r:id="rId1624" location="'133..'!A1" ref="B2901"/>
    <hyperlink r:id="rId1625" location="'133..'!A1" ref="B2902"/>
    <hyperlink r:id="rId1626" location="'133..'!A1" ref="B2903"/>
    <hyperlink r:id="rId1627" location="'133..'!A1" ref="B2904"/>
    <hyperlink r:id="rId1628" location="'133..'!A1" ref="B2905"/>
    <hyperlink r:id="rId1629" location="'133..'!A1" ref="B2906"/>
    <hyperlink r:id="rId1630" location="'133..'!A1" ref="B2907"/>
    <hyperlink r:id="rId1631" location="'133..'!A1" ref="B2908"/>
    <hyperlink r:id="rId1632" location="'133..'!A1" ref="B2909"/>
    <hyperlink r:id="rId1633" location="'133..'!A1" ref="B2910"/>
    <hyperlink r:id="rId1634" location="'133..'!A1" ref="B2911"/>
    <hyperlink r:id="rId1635" location="'133..'!A1" ref="B2912"/>
    <hyperlink r:id="rId1636" location="'133..'!A1" ref="B2913"/>
    <hyperlink r:id="rId1637" location="'133..'!A1" ref="B2914"/>
    <hyperlink r:id="rId1638" location="'133..'!A1" ref="B2915"/>
  </hyperlinks>
  <drawing r:id="rId163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4.71"/>
    <col customWidth="1" min="2" max="2" width="65.29"/>
    <col customWidth="1" min="3" max="3" width="23.29"/>
    <col customWidth="1" min="4" max="4" width="11.71"/>
    <col customWidth="1" min="5" max="5" width="11.43"/>
    <col customWidth="1" min="6" max="6" width="15.57"/>
    <col customWidth="1" min="7" max="7" width="88.86"/>
    <col customWidth="1" min="8" max="8" width="15.57"/>
  </cols>
  <sheetData>
    <row r="1">
      <c r="A1" s="196" t="s">
        <v>219</v>
      </c>
      <c r="B1" s="197" t="s">
        <v>0</v>
      </c>
      <c r="C1" s="198" t="s">
        <v>8</v>
      </c>
      <c r="D1" s="196" t="s">
        <v>9</v>
      </c>
      <c r="E1" s="196" t="s">
        <v>519</v>
      </c>
      <c r="F1" s="199" t="s">
        <v>601</v>
      </c>
      <c r="G1" s="199"/>
      <c r="H1" s="199"/>
    </row>
    <row r="2">
      <c r="G2" s="199"/>
      <c r="H2" s="199"/>
    </row>
    <row r="3">
      <c r="A3" s="109">
        <v>1.0</v>
      </c>
      <c r="B3" s="188" t="s">
        <v>24</v>
      </c>
      <c r="C3" s="189" t="s">
        <v>29</v>
      </c>
      <c r="D3" s="190" t="s">
        <v>4</v>
      </c>
      <c r="E3" s="190" t="s">
        <v>12</v>
      </c>
      <c r="F3" s="191">
        <v>40.0</v>
      </c>
      <c r="G3" s="191" t="str">
        <f t="shared" ref="G3:G4592" si="1">CONCATENATE("('",B3,"','",C3,"','",D3,"','",E3,"',",F3,"),")</f>
        <v>('Q.R.P NF WHITE 245MM','Q.R.P','CARTONS','F/SIZE',40),</v>
      </c>
      <c r="H3" s="191"/>
    </row>
    <row r="4">
      <c r="A4" s="109"/>
      <c r="B4" s="188" t="s">
        <v>24</v>
      </c>
      <c r="C4" s="189" t="s">
        <v>29</v>
      </c>
      <c r="D4" s="190" t="s">
        <v>4</v>
      </c>
      <c r="E4" s="190" t="s">
        <v>13</v>
      </c>
      <c r="F4" s="191"/>
      <c r="G4" s="191" t="str">
        <f t="shared" si="1"/>
        <v>('Q.R.P NF WHITE 245MM','Q.R.P','CARTONS','XXS',),</v>
      </c>
      <c r="H4" s="191"/>
    </row>
    <row r="5">
      <c r="A5" s="109"/>
      <c r="B5" s="188" t="s">
        <v>24</v>
      </c>
      <c r="C5" s="189" t="s">
        <v>29</v>
      </c>
      <c r="D5" s="190" t="s">
        <v>4</v>
      </c>
      <c r="E5" s="149" t="s">
        <v>14</v>
      </c>
      <c r="F5" s="191"/>
      <c r="G5" s="191" t="str">
        <f t="shared" si="1"/>
        <v>('Q.R.P NF WHITE 245MM','Q.R.P','CARTONS','XS',),</v>
      </c>
      <c r="H5" s="191"/>
    </row>
    <row r="6">
      <c r="A6" s="109"/>
      <c r="B6" s="188" t="s">
        <v>24</v>
      </c>
      <c r="C6" s="189" t="s">
        <v>29</v>
      </c>
      <c r="D6" s="190" t="s">
        <v>4</v>
      </c>
      <c r="E6" s="190" t="s">
        <v>15</v>
      </c>
      <c r="F6" s="191"/>
      <c r="G6" s="191" t="str">
        <f t="shared" si="1"/>
        <v>('Q.R.P NF WHITE 245MM','Q.R.P','CARTONS','S',),</v>
      </c>
      <c r="H6" s="191"/>
    </row>
    <row r="7">
      <c r="A7" s="109"/>
      <c r="B7" s="188" t="s">
        <v>24</v>
      </c>
      <c r="C7" s="189" t="s">
        <v>29</v>
      </c>
      <c r="D7" s="190" t="s">
        <v>4</v>
      </c>
      <c r="E7" s="190" t="s">
        <v>16</v>
      </c>
      <c r="F7" s="191"/>
      <c r="G7" s="191" t="str">
        <f t="shared" si="1"/>
        <v>('Q.R.P NF WHITE 245MM','Q.R.P','CARTONS','M',),</v>
      </c>
      <c r="H7" s="191"/>
    </row>
    <row r="8">
      <c r="A8" s="109"/>
      <c r="B8" s="188" t="s">
        <v>24</v>
      </c>
      <c r="C8" s="189" t="s">
        <v>29</v>
      </c>
      <c r="D8" s="190" t="s">
        <v>4</v>
      </c>
      <c r="E8" s="190" t="s">
        <v>17</v>
      </c>
      <c r="F8" s="191"/>
      <c r="G8" s="191" t="str">
        <f t="shared" si="1"/>
        <v>('Q.R.P NF WHITE 245MM','Q.R.P','CARTONS','L',),</v>
      </c>
      <c r="H8" s="191"/>
    </row>
    <row r="9">
      <c r="A9" s="109"/>
      <c r="B9" s="188" t="s">
        <v>24</v>
      </c>
      <c r="C9" s="189" t="s">
        <v>29</v>
      </c>
      <c r="D9" s="190" t="s">
        <v>4</v>
      </c>
      <c r="E9" s="190" t="s">
        <v>18</v>
      </c>
      <c r="F9" s="191"/>
      <c r="G9" s="191" t="str">
        <f t="shared" si="1"/>
        <v>('Q.R.P NF WHITE 245MM','Q.R.P','CARTONS','XL',),</v>
      </c>
      <c r="H9" s="191"/>
    </row>
    <row r="10">
      <c r="A10" s="109"/>
      <c r="B10" s="188" t="s">
        <v>24</v>
      </c>
      <c r="C10" s="189" t="s">
        <v>29</v>
      </c>
      <c r="D10" s="190" t="s">
        <v>4</v>
      </c>
      <c r="E10" s="190" t="s">
        <v>19</v>
      </c>
      <c r="F10" s="191"/>
      <c r="G10" s="191" t="str">
        <f t="shared" si="1"/>
        <v>('Q.R.P NF WHITE 245MM','Q.R.P','CARTONS','XXL',),</v>
      </c>
      <c r="H10" s="191"/>
    </row>
    <row r="11">
      <c r="A11" s="109"/>
      <c r="B11" s="188" t="s">
        <v>24</v>
      </c>
      <c r="C11" s="189" t="s">
        <v>29</v>
      </c>
      <c r="D11" s="190" t="s">
        <v>4</v>
      </c>
      <c r="E11" s="190" t="s">
        <v>20</v>
      </c>
      <c r="F11" s="191"/>
      <c r="G11" s="191" t="str">
        <f t="shared" si="1"/>
        <v>('Q.R.P NF WHITE 245MM','Q.R.P','CARTONS','XXXL',),</v>
      </c>
      <c r="H11" s="191"/>
    </row>
    <row r="12">
      <c r="A12" s="109"/>
      <c r="B12" s="188" t="s">
        <v>24</v>
      </c>
      <c r="C12" s="189" t="s">
        <v>29</v>
      </c>
      <c r="D12" s="190" t="s">
        <v>7</v>
      </c>
      <c r="E12" s="190" t="s">
        <v>21</v>
      </c>
      <c r="F12" s="191"/>
      <c r="G12" s="191" t="str">
        <f t="shared" si="1"/>
        <v>('Q.R.P NF WHITE 245MM','Q.R.P','BOXES','W/SIZE',),</v>
      </c>
      <c r="H12" s="191"/>
    </row>
    <row r="13">
      <c r="A13" s="109"/>
      <c r="B13" s="188" t="s">
        <v>24</v>
      </c>
      <c r="C13" s="189" t="s">
        <v>29</v>
      </c>
      <c r="D13" s="190" t="s">
        <v>7</v>
      </c>
      <c r="E13" s="190" t="s">
        <v>13</v>
      </c>
      <c r="F13" s="191"/>
      <c r="G13" s="191" t="str">
        <f t="shared" si="1"/>
        <v>('Q.R.P NF WHITE 245MM','Q.R.P','BOXES','XXS',),</v>
      </c>
      <c r="H13" s="191"/>
    </row>
    <row r="14">
      <c r="A14" s="109"/>
      <c r="B14" s="188" t="s">
        <v>24</v>
      </c>
      <c r="C14" s="189" t="s">
        <v>29</v>
      </c>
      <c r="D14" s="190" t="s">
        <v>7</v>
      </c>
      <c r="E14" s="190" t="s">
        <v>14</v>
      </c>
      <c r="F14" s="191"/>
      <c r="G14" s="191" t="str">
        <f t="shared" si="1"/>
        <v>('Q.R.P NF WHITE 245MM','Q.R.P','BOXES','XS',),</v>
      </c>
      <c r="H14" s="191"/>
    </row>
    <row r="15">
      <c r="A15" s="109"/>
      <c r="B15" s="188" t="s">
        <v>24</v>
      </c>
      <c r="C15" s="189" t="s">
        <v>29</v>
      </c>
      <c r="D15" s="190" t="s">
        <v>7</v>
      </c>
      <c r="E15" s="190" t="s">
        <v>15</v>
      </c>
      <c r="F15" s="191"/>
      <c r="G15" s="191" t="str">
        <f t="shared" si="1"/>
        <v>('Q.R.P NF WHITE 245MM','Q.R.P','BOXES','S',),</v>
      </c>
      <c r="H15" s="191"/>
    </row>
    <row r="16">
      <c r="A16" s="109"/>
      <c r="B16" s="188" t="s">
        <v>24</v>
      </c>
      <c r="C16" s="189" t="s">
        <v>29</v>
      </c>
      <c r="D16" s="190" t="s">
        <v>7</v>
      </c>
      <c r="E16" s="190" t="s">
        <v>16</v>
      </c>
      <c r="F16" s="191"/>
      <c r="G16" s="191" t="str">
        <f t="shared" si="1"/>
        <v>('Q.R.P NF WHITE 245MM','Q.R.P','BOXES','M',),</v>
      </c>
      <c r="H16" s="191"/>
    </row>
    <row r="17">
      <c r="A17" s="109"/>
      <c r="B17" s="188" t="s">
        <v>24</v>
      </c>
      <c r="C17" s="189" t="s">
        <v>29</v>
      </c>
      <c r="D17" s="190" t="s">
        <v>7</v>
      </c>
      <c r="E17" s="190" t="s">
        <v>17</v>
      </c>
      <c r="F17" s="191"/>
      <c r="G17" s="191" t="str">
        <f t="shared" si="1"/>
        <v>('Q.R.P NF WHITE 245MM','Q.R.P','BOXES','L',),</v>
      </c>
      <c r="H17" s="191"/>
    </row>
    <row r="18">
      <c r="A18" s="109"/>
      <c r="B18" s="188" t="s">
        <v>24</v>
      </c>
      <c r="C18" s="189" t="s">
        <v>29</v>
      </c>
      <c r="D18" s="190" t="s">
        <v>7</v>
      </c>
      <c r="E18" s="190" t="s">
        <v>18</v>
      </c>
      <c r="F18" s="191"/>
      <c r="G18" s="191" t="str">
        <f t="shared" si="1"/>
        <v>('Q.R.P NF WHITE 245MM','Q.R.P','BOXES','XL',),</v>
      </c>
      <c r="H18" s="191"/>
    </row>
    <row r="19">
      <c r="A19" s="109"/>
      <c r="B19" s="188" t="s">
        <v>24</v>
      </c>
      <c r="C19" s="189" t="s">
        <v>29</v>
      </c>
      <c r="D19" s="190" t="s">
        <v>7</v>
      </c>
      <c r="E19" s="190" t="s">
        <v>19</v>
      </c>
      <c r="F19" s="191"/>
      <c r="G19" s="191" t="str">
        <f t="shared" si="1"/>
        <v>('Q.R.P NF WHITE 245MM','Q.R.P','BOXES','XXL',),</v>
      </c>
      <c r="H19" s="191"/>
    </row>
    <row r="20">
      <c r="A20" s="109"/>
      <c r="B20" s="188" t="s">
        <v>24</v>
      </c>
      <c r="C20" s="189" t="s">
        <v>29</v>
      </c>
      <c r="D20" s="190" t="s">
        <v>7</v>
      </c>
      <c r="E20" s="190" t="s">
        <v>20</v>
      </c>
      <c r="F20" s="191"/>
      <c r="G20" s="191" t="str">
        <f t="shared" si="1"/>
        <v>('Q.R.P NF WHITE 245MM','Q.R.P','BOXES','XXXL',),</v>
      </c>
      <c r="H20" s="191"/>
    </row>
    <row r="21">
      <c r="A21" s="190">
        <v>2.0</v>
      </c>
      <c r="B21" s="188" t="s">
        <v>34</v>
      </c>
      <c r="C21" s="189" t="s">
        <v>29</v>
      </c>
      <c r="D21" s="190" t="s">
        <v>4</v>
      </c>
      <c r="E21" s="190" t="s">
        <v>12</v>
      </c>
      <c r="F21" s="191">
        <v>30.0</v>
      </c>
      <c r="G21" s="191" t="str">
        <f t="shared" si="1"/>
        <v>('Q.R.P NF BLUE 245MM','Q.R.P','CARTONS','F/SIZE',30),</v>
      </c>
      <c r="H21" s="191"/>
    </row>
    <row r="22">
      <c r="A22" s="200"/>
      <c r="B22" s="188" t="s">
        <v>34</v>
      </c>
      <c r="C22" s="189" t="s">
        <v>29</v>
      </c>
      <c r="D22" s="190" t="s">
        <v>4</v>
      </c>
      <c r="E22" s="190" t="s">
        <v>13</v>
      </c>
      <c r="F22" s="191"/>
      <c r="G22" s="191" t="str">
        <f t="shared" si="1"/>
        <v>('Q.R.P NF BLUE 245MM','Q.R.P','CARTONS','XXS',),</v>
      </c>
      <c r="H22" s="191"/>
    </row>
    <row r="23">
      <c r="A23" s="200"/>
      <c r="B23" s="188" t="s">
        <v>34</v>
      </c>
      <c r="C23" s="189" t="s">
        <v>29</v>
      </c>
      <c r="D23" s="190" t="s">
        <v>4</v>
      </c>
      <c r="E23" s="149" t="s">
        <v>14</v>
      </c>
      <c r="F23" s="191"/>
      <c r="G23" s="191" t="str">
        <f t="shared" si="1"/>
        <v>('Q.R.P NF BLUE 245MM','Q.R.P','CARTONS','XS',),</v>
      </c>
      <c r="H23" s="191"/>
    </row>
    <row r="24">
      <c r="A24" s="200"/>
      <c r="B24" s="188" t="s">
        <v>34</v>
      </c>
      <c r="C24" s="189" t="s">
        <v>29</v>
      </c>
      <c r="D24" s="190" t="s">
        <v>4</v>
      </c>
      <c r="E24" s="190" t="s">
        <v>15</v>
      </c>
      <c r="F24" s="191"/>
      <c r="G24" s="191" t="str">
        <f t="shared" si="1"/>
        <v>('Q.R.P NF BLUE 245MM','Q.R.P','CARTONS','S',),</v>
      </c>
      <c r="H24" s="191"/>
    </row>
    <row r="25">
      <c r="A25" s="200"/>
      <c r="B25" s="188" t="s">
        <v>34</v>
      </c>
      <c r="C25" s="189" t="s">
        <v>29</v>
      </c>
      <c r="D25" s="190" t="s">
        <v>4</v>
      </c>
      <c r="E25" s="190" t="s">
        <v>16</v>
      </c>
      <c r="F25" s="191"/>
      <c r="G25" s="191" t="str">
        <f t="shared" si="1"/>
        <v>('Q.R.P NF BLUE 245MM','Q.R.P','CARTONS','M',),</v>
      </c>
      <c r="H25" s="191"/>
    </row>
    <row r="26">
      <c r="A26" s="200"/>
      <c r="B26" s="188" t="s">
        <v>34</v>
      </c>
      <c r="C26" s="189" t="s">
        <v>29</v>
      </c>
      <c r="D26" s="190" t="s">
        <v>4</v>
      </c>
      <c r="E26" s="190" t="s">
        <v>17</v>
      </c>
      <c r="F26" s="191"/>
      <c r="G26" s="191" t="str">
        <f t="shared" si="1"/>
        <v>('Q.R.P NF BLUE 245MM','Q.R.P','CARTONS','L',),</v>
      </c>
      <c r="H26" s="191"/>
    </row>
    <row r="27">
      <c r="A27" s="200"/>
      <c r="B27" s="188" t="s">
        <v>34</v>
      </c>
      <c r="C27" s="189" t="s">
        <v>29</v>
      </c>
      <c r="D27" s="190" t="s">
        <v>4</v>
      </c>
      <c r="E27" s="190" t="s">
        <v>18</v>
      </c>
      <c r="F27" s="191"/>
      <c r="G27" s="191" t="str">
        <f t="shared" si="1"/>
        <v>('Q.R.P NF BLUE 245MM','Q.R.P','CARTONS','XL',),</v>
      </c>
      <c r="H27" s="191"/>
    </row>
    <row r="28">
      <c r="A28" s="200"/>
      <c r="B28" s="188" t="s">
        <v>34</v>
      </c>
      <c r="C28" s="189" t="s">
        <v>29</v>
      </c>
      <c r="D28" s="190" t="s">
        <v>4</v>
      </c>
      <c r="E28" s="190" t="s">
        <v>19</v>
      </c>
      <c r="F28" s="191"/>
      <c r="G28" s="191" t="str">
        <f t="shared" si="1"/>
        <v>('Q.R.P NF BLUE 245MM','Q.R.P','CARTONS','XXL',),</v>
      </c>
      <c r="H28" s="191"/>
    </row>
    <row r="29">
      <c r="A29" s="200"/>
      <c r="B29" s="188" t="s">
        <v>34</v>
      </c>
      <c r="C29" s="189" t="s">
        <v>29</v>
      </c>
      <c r="D29" s="190" t="s">
        <v>4</v>
      </c>
      <c r="E29" s="190" t="s">
        <v>20</v>
      </c>
      <c r="F29" s="191"/>
      <c r="G29" s="191" t="str">
        <f t="shared" si="1"/>
        <v>('Q.R.P NF BLUE 245MM','Q.R.P','CARTONS','XXXL',),</v>
      </c>
      <c r="H29" s="191"/>
    </row>
    <row r="30">
      <c r="A30" s="200"/>
      <c r="B30" s="188" t="s">
        <v>34</v>
      </c>
      <c r="C30" s="189" t="s">
        <v>29</v>
      </c>
      <c r="D30" s="190" t="s">
        <v>7</v>
      </c>
      <c r="E30" s="190" t="s">
        <v>21</v>
      </c>
      <c r="F30" s="191"/>
      <c r="G30" s="191" t="str">
        <f t="shared" si="1"/>
        <v>('Q.R.P NF BLUE 245MM','Q.R.P','BOXES','W/SIZE',),</v>
      </c>
      <c r="H30" s="191"/>
    </row>
    <row r="31">
      <c r="A31" s="200"/>
      <c r="B31" s="188" t="s">
        <v>34</v>
      </c>
      <c r="C31" s="189" t="s">
        <v>29</v>
      </c>
      <c r="D31" s="190" t="s">
        <v>7</v>
      </c>
      <c r="E31" s="190" t="s">
        <v>13</v>
      </c>
      <c r="F31" s="191"/>
      <c r="G31" s="191" t="str">
        <f t="shared" si="1"/>
        <v>('Q.R.P NF BLUE 245MM','Q.R.P','BOXES','XXS',),</v>
      </c>
      <c r="H31" s="191"/>
    </row>
    <row r="32">
      <c r="A32" s="200"/>
      <c r="B32" s="188" t="s">
        <v>34</v>
      </c>
      <c r="C32" s="189" t="s">
        <v>29</v>
      </c>
      <c r="D32" s="190" t="s">
        <v>7</v>
      </c>
      <c r="E32" s="190" t="s">
        <v>14</v>
      </c>
      <c r="F32" s="191"/>
      <c r="G32" s="191" t="str">
        <f t="shared" si="1"/>
        <v>('Q.R.P NF BLUE 245MM','Q.R.P','BOXES','XS',),</v>
      </c>
      <c r="H32" s="191"/>
    </row>
    <row r="33">
      <c r="A33" s="200"/>
      <c r="B33" s="188" t="s">
        <v>34</v>
      </c>
      <c r="C33" s="189" t="s">
        <v>29</v>
      </c>
      <c r="D33" s="190" t="s">
        <v>7</v>
      </c>
      <c r="E33" s="190" t="s">
        <v>15</v>
      </c>
      <c r="F33" s="191"/>
      <c r="G33" s="191" t="str">
        <f t="shared" si="1"/>
        <v>('Q.R.P NF BLUE 245MM','Q.R.P','BOXES','S',),</v>
      </c>
      <c r="H33" s="191"/>
    </row>
    <row r="34">
      <c r="A34" s="200"/>
      <c r="B34" s="188" t="s">
        <v>34</v>
      </c>
      <c r="C34" s="189" t="s">
        <v>29</v>
      </c>
      <c r="D34" s="190" t="s">
        <v>7</v>
      </c>
      <c r="E34" s="190" t="s">
        <v>16</v>
      </c>
      <c r="F34" s="191"/>
      <c r="G34" s="191" t="str">
        <f t="shared" si="1"/>
        <v>('Q.R.P NF BLUE 245MM','Q.R.P','BOXES','M',),</v>
      </c>
      <c r="H34" s="191"/>
    </row>
    <row r="35">
      <c r="A35" s="200"/>
      <c r="B35" s="188" t="s">
        <v>34</v>
      </c>
      <c r="C35" s="189" t="s">
        <v>29</v>
      </c>
      <c r="D35" s="190" t="s">
        <v>7</v>
      </c>
      <c r="E35" s="190" t="s">
        <v>17</v>
      </c>
      <c r="F35" s="192"/>
      <c r="G35" s="191" t="str">
        <f t="shared" si="1"/>
        <v>('Q.R.P NF BLUE 245MM','Q.R.P','BOXES','L',),</v>
      </c>
      <c r="H35" s="192"/>
    </row>
    <row r="36">
      <c r="A36" s="200"/>
      <c r="B36" s="188" t="s">
        <v>34</v>
      </c>
      <c r="C36" s="189" t="s">
        <v>29</v>
      </c>
      <c r="D36" s="190" t="s">
        <v>7</v>
      </c>
      <c r="E36" s="190" t="s">
        <v>18</v>
      </c>
      <c r="F36" s="193"/>
      <c r="G36" s="191" t="str">
        <f t="shared" si="1"/>
        <v>('Q.R.P NF BLUE 245MM','Q.R.P','BOXES','XL',),</v>
      </c>
      <c r="H36" s="193"/>
    </row>
    <row r="37">
      <c r="A37" s="200"/>
      <c r="B37" s="188" t="s">
        <v>34</v>
      </c>
      <c r="C37" s="189" t="s">
        <v>29</v>
      </c>
      <c r="D37" s="190" t="s">
        <v>7</v>
      </c>
      <c r="E37" s="190" t="s">
        <v>19</v>
      </c>
      <c r="F37" s="193"/>
      <c r="G37" s="191" t="str">
        <f t="shared" si="1"/>
        <v>('Q.R.P NF BLUE 245MM','Q.R.P','BOXES','XXL',),</v>
      </c>
      <c r="H37" s="193"/>
    </row>
    <row r="38">
      <c r="A38" s="201"/>
      <c r="B38" s="188" t="s">
        <v>34</v>
      </c>
      <c r="C38" s="189" t="s">
        <v>29</v>
      </c>
      <c r="D38" s="190" t="s">
        <v>7</v>
      </c>
      <c r="E38" s="190" t="s">
        <v>20</v>
      </c>
      <c r="F38" s="193"/>
      <c r="G38" s="191" t="str">
        <f t="shared" si="1"/>
        <v>('Q.R.P NF BLUE 245MM','Q.R.P','BOXES','XXXL',),</v>
      </c>
      <c r="H38" s="193"/>
    </row>
    <row r="39">
      <c r="A39" s="190">
        <v>3.0</v>
      </c>
      <c r="B39" s="188" t="s">
        <v>44</v>
      </c>
      <c r="C39" s="189" t="s">
        <v>29</v>
      </c>
      <c r="D39" s="190" t="s">
        <v>4</v>
      </c>
      <c r="E39" s="190" t="s">
        <v>12</v>
      </c>
      <c r="F39" s="193">
        <v>35.0</v>
      </c>
      <c r="G39" s="191" t="str">
        <f t="shared" si="1"/>
        <v>('Q.R.P NF BLACK 245MM','Q.R.P','CARTONS','F/SIZE',35),</v>
      </c>
      <c r="H39" s="193"/>
    </row>
    <row r="40">
      <c r="A40" s="200"/>
      <c r="B40" s="188" t="s">
        <v>44</v>
      </c>
      <c r="C40" s="189" t="s">
        <v>29</v>
      </c>
      <c r="D40" s="190" t="s">
        <v>4</v>
      </c>
      <c r="E40" s="190" t="s">
        <v>13</v>
      </c>
      <c r="F40" s="193"/>
      <c r="G40" s="191" t="str">
        <f t="shared" si="1"/>
        <v>('Q.R.P NF BLACK 245MM','Q.R.P','CARTONS','XXS',),</v>
      </c>
      <c r="H40" s="193"/>
    </row>
    <row r="41">
      <c r="A41" s="200"/>
      <c r="B41" s="188" t="s">
        <v>44</v>
      </c>
      <c r="C41" s="189" t="s">
        <v>29</v>
      </c>
      <c r="D41" s="190" t="s">
        <v>4</v>
      </c>
      <c r="E41" s="149" t="s">
        <v>14</v>
      </c>
      <c r="F41" s="193"/>
      <c r="G41" s="191" t="str">
        <f t="shared" si="1"/>
        <v>('Q.R.P NF BLACK 245MM','Q.R.P','CARTONS','XS',),</v>
      </c>
      <c r="H41" s="193"/>
    </row>
    <row r="42">
      <c r="A42" s="200"/>
      <c r="B42" s="188" t="s">
        <v>44</v>
      </c>
      <c r="C42" s="189" t="s">
        <v>29</v>
      </c>
      <c r="D42" s="190" t="s">
        <v>4</v>
      </c>
      <c r="E42" s="190" t="s">
        <v>15</v>
      </c>
      <c r="F42" s="193"/>
      <c r="G42" s="191" t="str">
        <f t="shared" si="1"/>
        <v>('Q.R.P NF BLACK 245MM','Q.R.P','CARTONS','S',),</v>
      </c>
      <c r="H42" s="193"/>
    </row>
    <row r="43">
      <c r="A43" s="200"/>
      <c r="B43" s="188" t="s">
        <v>44</v>
      </c>
      <c r="C43" s="189" t="s">
        <v>29</v>
      </c>
      <c r="D43" s="190" t="s">
        <v>4</v>
      </c>
      <c r="E43" s="190" t="s">
        <v>16</v>
      </c>
      <c r="F43" s="191"/>
      <c r="G43" s="191" t="str">
        <f t="shared" si="1"/>
        <v>('Q.R.P NF BLACK 245MM','Q.R.P','CARTONS','M',),</v>
      </c>
      <c r="H43" s="191"/>
    </row>
    <row r="44">
      <c r="A44" s="200"/>
      <c r="B44" s="188" t="s">
        <v>44</v>
      </c>
      <c r="C44" s="189" t="s">
        <v>29</v>
      </c>
      <c r="D44" s="190" t="s">
        <v>4</v>
      </c>
      <c r="E44" s="190" t="s">
        <v>17</v>
      </c>
      <c r="F44" s="191"/>
      <c r="G44" s="191" t="str">
        <f t="shared" si="1"/>
        <v>('Q.R.P NF BLACK 245MM','Q.R.P','CARTONS','L',),</v>
      </c>
      <c r="H44" s="191"/>
    </row>
    <row r="45">
      <c r="A45" s="200"/>
      <c r="B45" s="188" t="s">
        <v>44</v>
      </c>
      <c r="C45" s="189" t="s">
        <v>29</v>
      </c>
      <c r="D45" s="190" t="s">
        <v>4</v>
      </c>
      <c r="E45" s="190" t="s">
        <v>18</v>
      </c>
      <c r="F45" s="191"/>
      <c r="G45" s="191" t="str">
        <f t="shared" si="1"/>
        <v>('Q.R.P NF BLACK 245MM','Q.R.P','CARTONS','XL',),</v>
      </c>
      <c r="H45" s="191"/>
    </row>
    <row r="46">
      <c r="A46" s="200"/>
      <c r="B46" s="188" t="s">
        <v>44</v>
      </c>
      <c r="C46" s="189" t="s">
        <v>29</v>
      </c>
      <c r="D46" s="190" t="s">
        <v>4</v>
      </c>
      <c r="E46" s="190" t="s">
        <v>19</v>
      </c>
      <c r="F46" s="191"/>
      <c r="G46" s="191" t="str">
        <f t="shared" si="1"/>
        <v>('Q.R.P NF BLACK 245MM','Q.R.P','CARTONS','XXL',),</v>
      </c>
      <c r="H46" s="191"/>
    </row>
    <row r="47">
      <c r="A47" s="200"/>
      <c r="B47" s="188" t="s">
        <v>44</v>
      </c>
      <c r="C47" s="189" t="s">
        <v>29</v>
      </c>
      <c r="D47" s="190" t="s">
        <v>4</v>
      </c>
      <c r="E47" s="190" t="s">
        <v>20</v>
      </c>
      <c r="F47" s="191"/>
      <c r="G47" s="191" t="str">
        <f t="shared" si="1"/>
        <v>('Q.R.P NF BLACK 245MM','Q.R.P','CARTONS','XXXL',),</v>
      </c>
      <c r="H47" s="191"/>
    </row>
    <row r="48">
      <c r="A48" s="200"/>
      <c r="B48" s="188" t="s">
        <v>44</v>
      </c>
      <c r="C48" s="189" t="s">
        <v>29</v>
      </c>
      <c r="D48" s="190" t="s">
        <v>7</v>
      </c>
      <c r="E48" s="190" t="s">
        <v>21</v>
      </c>
      <c r="F48" s="191"/>
      <c r="G48" s="191" t="str">
        <f t="shared" si="1"/>
        <v>('Q.R.P NF BLACK 245MM','Q.R.P','BOXES','W/SIZE',),</v>
      </c>
      <c r="H48" s="191"/>
    </row>
    <row r="49">
      <c r="A49" s="200"/>
      <c r="B49" s="188" t="s">
        <v>44</v>
      </c>
      <c r="C49" s="189" t="s">
        <v>29</v>
      </c>
      <c r="D49" s="190" t="s">
        <v>7</v>
      </c>
      <c r="E49" s="190" t="s">
        <v>13</v>
      </c>
      <c r="F49" s="191"/>
      <c r="G49" s="191" t="str">
        <f t="shared" si="1"/>
        <v>('Q.R.P NF BLACK 245MM','Q.R.P','BOXES','XXS',),</v>
      </c>
      <c r="H49" s="191"/>
    </row>
    <row r="50">
      <c r="A50" s="200"/>
      <c r="B50" s="188" t="s">
        <v>44</v>
      </c>
      <c r="C50" s="189" t="s">
        <v>29</v>
      </c>
      <c r="D50" s="190" t="s">
        <v>7</v>
      </c>
      <c r="E50" s="190" t="s">
        <v>14</v>
      </c>
      <c r="F50" s="191"/>
      <c r="G50" s="191" t="str">
        <f t="shared" si="1"/>
        <v>('Q.R.P NF BLACK 245MM','Q.R.P','BOXES','XS',),</v>
      </c>
      <c r="H50" s="191"/>
    </row>
    <row r="51">
      <c r="A51" s="200"/>
      <c r="B51" s="188" t="s">
        <v>44</v>
      </c>
      <c r="C51" s="189" t="s">
        <v>29</v>
      </c>
      <c r="D51" s="190" t="s">
        <v>7</v>
      </c>
      <c r="E51" s="190" t="s">
        <v>15</v>
      </c>
      <c r="F51" s="192"/>
      <c r="G51" s="191" t="str">
        <f t="shared" si="1"/>
        <v>('Q.R.P NF BLACK 245MM','Q.R.P','BOXES','S',),</v>
      </c>
      <c r="H51" s="192"/>
    </row>
    <row r="52">
      <c r="A52" s="200"/>
      <c r="B52" s="188" t="s">
        <v>44</v>
      </c>
      <c r="C52" s="189" t="s">
        <v>29</v>
      </c>
      <c r="D52" s="190" t="s">
        <v>7</v>
      </c>
      <c r="E52" s="190" t="s">
        <v>16</v>
      </c>
      <c r="F52" s="191"/>
      <c r="G52" s="191" t="str">
        <f t="shared" si="1"/>
        <v>('Q.R.P NF BLACK 245MM','Q.R.P','BOXES','M',),</v>
      </c>
      <c r="H52" s="191"/>
    </row>
    <row r="53">
      <c r="A53" s="200"/>
      <c r="B53" s="188" t="s">
        <v>44</v>
      </c>
      <c r="C53" s="189" t="s">
        <v>29</v>
      </c>
      <c r="D53" s="190" t="s">
        <v>7</v>
      </c>
      <c r="E53" s="190" t="s">
        <v>17</v>
      </c>
      <c r="F53" s="191"/>
      <c r="G53" s="191" t="str">
        <f t="shared" si="1"/>
        <v>('Q.R.P NF BLACK 245MM','Q.R.P','BOXES','L',),</v>
      </c>
      <c r="H53" s="191"/>
    </row>
    <row r="54">
      <c r="A54" s="200"/>
      <c r="B54" s="188" t="s">
        <v>44</v>
      </c>
      <c r="C54" s="189" t="s">
        <v>29</v>
      </c>
      <c r="D54" s="190" t="s">
        <v>7</v>
      </c>
      <c r="E54" s="190" t="s">
        <v>18</v>
      </c>
      <c r="F54" s="191"/>
      <c r="G54" s="191" t="str">
        <f t="shared" si="1"/>
        <v>('Q.R.P NF BLACK 245MM','Q.R.P','BOXES','XL',),</v>
      </c>
      <c r="H54" s="191"/>
    </row>
    <row r="55">
      <c r="A55" s="200"/>
      <c r="B55" s="188" t="s">
        <v>44</v>
      </c>
      <c r="C55" s="189" t="s">
        <v>29</v>
      </c>
      <c r="D55" s="190" t="s">
        <v>7</v>
      </c>
      <c r="E55" s="190" t="s">
        <v>19</v>
      </c>
      <c r="F55" s="191"/>
      <c r="G55" s="191" t="str">
        <f t="shared" si="1"/>
        <v>('Q.R.P NF BLACK 245MM','Q.R.P','BOXES','XXL',),</v>
      </c>
      <c r="H55" s="191"/>
    </row>
    <row r="56">
      <c r="A56" s="200"/>
      <c r="B56" s="188" t="s">
        <v>44</v>
      </c>
      <c r="C56" s="189" t="s">
        <v>29</v>
      </c>
      <c r="D56" s="190" t="s">
        <v>7</v>
      </c>
      <c r="E56" s="190" t="s">
        <v>20</v>
      </c>
      <c r="F56" s="191"/>
      <c r="G56" s="191" t="str">
        <f t="shared" si="1"/>
        <v>('Q.R.P NF BLACK 245MM','Q.R.P','BOXES','XXXL',),</v>
      </c>
      <c r="H56" s="191"/>
    </row>
    <row r="57">
      <c r="A57" s="190">
        <v>4.0</v>
      </c>
      <c r="B57" s="188" t="s">
        <v>61</v>
      </c>
      <c r="C57" s="112" t="s">
        <v>67</v>
      </c>
      <c r="D57" s="190" t="s">
        <v>4</v>
      </c>
      <c r="E57" s="190" t="s">
        <v>12</v>
      </c>
      <c r="F57" s="191">
        <v>800.0</v>
      </c>
      <c r="G57" s="191" t="str">
        <f t="shared" si="1"/>
        <v>('QRP Q095 245 NITRILE','QRP','CARTONS','F/SIZE',800),</v>
      </c>
      <c r="H57" s="191"/>
    </row>
    <row r="58">
      <c r="A58" s="200"/>
      <c r="B58" s="188" t="s">
        <v>61</v>
      </c>
      <c r="C58" s="112" t="s">
        <v>67</v>
      </c>
      <c r="D58" s="190" t="s">
        <v>4</v>
      </c>
      <c r="E58" s="190" t="s">
        <v>13</v>
      </c>
      <c r="F58" s="191"/>
      <c r="G58" s="191" t="str">
        <f t="shared" si="1"/>
        <v>('QRP Q095 245 NITRILE','QRP','CARTONS','XXS',),</v>
      </c>
      <c r="H58" s="191"/>
    </row>
    <row r="59">
      <c r="A59" s="200"/>
      <c r="B59" s="188" t="s">
        <v>61</v>
      </c>
      <c r="C59" s="112" t="s">
        <v>67</v>
      </c>
      <c r="D59" s="190" t="s">
        <v>4</v>
      </c>
      <c r="E59" s="149" t="s">
        <v>14</v>
      </c>
      <c r="F59" s="191"/>
      <c r="G59" s="191" t="str">
        <f t="shared" si="1"/>
        <v>('QRP Q095 245 NITRILE','QRP','CARTONS','XS',),</v>
      </c>
      <c r="H59" s="191"/>
    </row>
    <row r="60">
      <c r="A60" s="200"/>
      <c r="B60" s="188" t="s">
        <v>61</v>
      </c>
      <c r="C60" s="112" t="s">
        <v>67</v>
      </c>
      <c r="D60" s="190" t="s">
        <v>4</v>
      </c>
      <c r="E60" s="190" t="s">
        <v>15</v>
      </c>
      <c r="F60" s="191"/>
      <c r="G60" s="191" t="str">
        <f t="shared" si="1"/>
        <v>('QRP Q095 245 NITRILE','QRP','CARTONS','S',),</v>
      </c>
      <c r="H60" s="191"/>
    </row>
    <row r="61">
      <c r="A61" s="200"/>
      <c r="B61" s="188" t="s">
        <v>61</v>
      </c>
      <c r="C61" s="112" t="s">
        <v>67</v>
      </c>
      <c r="D61" s="190" t="s">
        <v>4</v>
      </c>
      <c r="E61" s="190" t="s">
        <v>16</v>
      </c>
      <c r="F61" s="191"/>
      <c r="G61" s="191" t="str">
        <f t="shared" si="1"/>
        <v>('QRP Q095 245 NITRILE','QRP','CARTONS','M',),</v>
      </c>
      <c r="H61" s="191"/>
    </row>
    <row r="62">
      <c r="A62" s="200"/>
      <c r="B62" s="188" t="s">
        <v>61</v>
      </c>
      <c r="C62" s="112" t="s">
        <v>67</v>
      </c>
      <c r="D62" s="190" t="s">
        <v>4</v>
      </c>
      <c r="E62" s="190" t="s">
        <v>17</v>
      </c>
      <c r="F62" s="191"/>
      <c r="G62" s="191" t="str">
        <f t="shared" si="1"/>
        <v>('QRP Q095 245 NITRILE','QRP','CARTONS','L',),</v>
      </c>
      <c r="H62" s="191"/>
    </row>
    <row r="63">
      <c r="A63" s="200"/>
      <c r="B63" s="188" t="s">
        <v>61</v>
      </c>
      <c r="C63" s="112" t="s">
        <v>67</v>
      </c>
      <c r="D63" s="190" t="s">
        <v>4</v>
      </c>
      <c r="E63" s="190" t="s">
        <v>18</v>
      </c>
      <c r="F63" s="191"/>
      <c r="G63" s="191" t="str">
        <f t="shared" si="1"/>
        <v>('QRP Q095 245 NITRILE','QRP','CARTONS','XL',),</v>
      </c>
      <c r="H63" s="191"/>
    </row>
    <row r="64">
      <c r="A64" s="200"/>
      <c r="B64" s="188" t="s">
        <v>61</v>
      </c>
      <c r="C64" s="112" t="s">
        <v>67</v>
      </c>
      <c r="D64" s="190" t="s">
        <v>4</v>
      </c>
      <c r="E64" s="190" t="s">
        <v>19</v>
      </c>
      <c r="F64" s="191"/>
      <c r="G64" s="191" t="str">
        <f t="shared" si="1"/>
        <v>('QRP Q095 245 NITRILE','QRP','CARTONS','XXL',),</v>
      </c>
      <c r="H64" s="191"/>
    </row>
    <row r="65">
      <c r="A65" s="200"/>
      <c r="B65" s="188" t="s">
        <v>61</v>
      </c>
      <c r="C65" s="112" t="s">
        <v>67</v>
      </c>
      <c r="D65" s="190" t="s">
        <v>4</v>
      </c>
      <c r="E65" s="190" t="s">
        <v>20</v>
      </c>
      <c r="F65" s="191"/>
      <c r="G65" s="191" t="str">
        <f t="shared" si="1"/>
        <v>('QRP Q095 245 NITRILE','QRP','CARTONS','XXXL',),</v>
      </c>
      <c r="H65" s="191"/>
    </row>
    <row r="66">
      <c r="A66" s="200"/>
      <c r="B66" s="188" t="s">
        <v>61</v>
      </c>
      <c r="C66" s="112" t="s">
        <v>67</v>
      </c>
      <c r="D66" s="190" t="s">
        <v>7</v>
      </c>
      <c r="E66" s="190" t="s">
        <v>21</v>
      </c>
      <c r="F66" s="191"/>
      <c r="G66" s="191" t="str">
        <f t="shared" si="1"/>
        <v>('QRP Q095 245 NITRILE','QRP','BOXES','W/SIZE',),</v>
      </c>
      <c r="H66" s="191"/>
    </row>
    <row r="67">
      <c r="A67" s="200"/>
      <c r="B67" s="188" t="s">
        <v>61</v>
      </c>
      <c r="C67" s="112" t="s">
        <v>67</v>
      </c>
      <c r="D67" s="190" t="s">
        <v>7</v>
      </c>
      <c r="E67" s="190" t="s">
        <v>13</v>
      </c>
      <c r="F67" s="192"/>
      <c r="G67" s="191" t="str">
        <f t="shared" si="1"/>
        <v>('QRP Q095 245 NITRILE','QRP','BOXES','XXS',),</v>
      </c>
      <c r="H67" s="192"/>
    </row>
    <row r="68">
      <c r="A68" s="200"/>
      <c r="B68" s="188" t="s">
        <v>61</v>
      </c>
      <c r="C68" s="112" t="s">
        <v>67</v>
      </c>
      <c r="D68" s="190" t="s">
        <v>7</v>
      </c>
      <c r="E68" s="190" t="s">
        <v>14</v>
      </c>
      <c r="F68" s="191"/>
      <c r="G68" s="191" t="str">
        <f t="shared" si="1"/>
        <v>('QRP Q095 245 NITRILE','QRP','BOXES','XS',),</v>
      </c>
      <c r="H68" s="191"/>
    </row>
    <row r="69">
      <c r="A69" s="200"/>
      <c r="B69" s="188" t="s">
        <v>61</v>
      </c>
      <c r="C69" s="112" t="s">
        <v>67</v>
      </c>
      <c r="D69" s="190" t="s">
        <v>7</v>
      </c>
      <c r="E69" s="190" t="s">
        <v>15</v>
      </c>
      <c r="F69" s="191"/>
      <c r="G69" s="191" t="str">
        <f t="shared" si="1"/>
        <v>('QRP Q095 245 NITRILE','QRP','BOXES','S',),</v>
      </c>
      <c r="H69" s="191"/>
    </row>
    <row r="70">
      <c r="A70" s="200"/>
      <c r="B70" s="188" t="s">
        <v>61</v>
      </c>
      <c r="C70" s="112" t="s">
        <v>67</v>
      </c>
      <c r="D70" s="190" t="s">
        <v>7</v>
      </c>
      <c r="E70" s="190" t="s">
        <v>16</v>
      </c>
      <c r="F70" s="191"/>
      <c r="G70" s="191" t="str">
        <f t="shared" si="1"/>
        <v>('QRP Q095 245 NITRILE','QRP','BOXES','M',),</v>
      </c>
      <c r="H70" s="191"/>
    </row>
    <row r="71">
      <c r="A71" s="200"/>
      <c r="B71" s="188" t="s">
        <v>61</v>
      </c>
      <c r="C71" s="112" t="s">
        <v>67</v>
      </c>
      <c r="D71" s="190" t="s">
        <v>7</v>
      </c>
      <c r="E71" s="190" t="s">
        <v>17</v>
      </c>
      <c r="F71" s="191"/>
      <c r="G71" s="191" t="str">
        <f t="shared" si="1"/>
        <v>('QRP Q095 245 NITRILE','QRP','BOXES','L',),</v>
      </c>
      <c r="H71" s="191"/>
    </row>
    <row r="72">
      <c r="A72" s="200"/>
      <c r="B72" s="188" t="s">
        <v>61</v>
      </c>
      <c r="C72" s="112" t="s">
        <v>67</v>
      </c>
      <c r="D72" s="190" t="s">
        <v>7</v>
      </c>
      <c r="E72" s="190" t="s">
        <v>18</v>
      </c>
      <c r="F72" s="191"/>
      <c r="G72" s="191" t="str">
        <f t="shared" si="1"/>
        <v>('QRP Q095 245 NITRILE','QRP','BOXES','XL',),</v>
      </c>
      <c r="H72" s="191"/>
    </row>
    <row r="73">
      <c r="A73" s="200"/>
      <c r="B73" s="188" t="s">
        <v>61</v>
      </c>
      <c r="C73" s="112" t="s">
        <v>67</v>
      </c>
      <c r="D73" s="190" t="s">
        <v>7</v>
      </c>
      <c r="E73" s="190" t="s">
        <v>19</v>
      </c>
      <c r="F73" s="191"/>
      <c r="G73" s="191" t="str">
        <f t="shared" si="1"/>
        <v>('QRP Q095 245 NITRILE','QRP','BOXES','XXL',),</v>
      </c>
      <c r="H73" s="191"/>
    </row>
    <row r="74">
      <c r="A74" s="200"/>
      <c r="B74" s="188" t="s">
        <v>61</v>
      </c>
      <c r="C74" s="112" t="s">
        <v>67</v>
      </c>
      <c r="D74" s="190" t="s">
        <v>7</v>
      </c>
      <c r="E74" s="190" t="s">
        <v>20</v>
      </c>
      <c r="F74" s="191"/>
      <c r="G74" s="191" t="str">
        <f t="shared" si="1"/>
        <v>('QRP Q095 245 NITRILE','QRP','BOXES','XXXL',),</v>
      </c>
      <c r="H74" s="191"/>
    </row>
    <row r="75">
      <c r="A75" s="190">
        <v>5.0</v>
      </c>
      <c r="B75" s="109" t="s">
        <v>71</v>
      </c>
      <c r="C75" s="112" t="s">
        <v>67</v>
      </c>
      <c r="D75" s="190" t="s">
        <v>4</v>
      </c>
      <c r="E75" s="190" t="s">
        <v>12</v>
      </c>
      <c r="F75" s="191">
        <v>545.0</v>
      </c>
      <c r="G75" s="191" t="str">
        <f t="shared" si="1"/>
        <v>('QRP NITRILE 300 Q125','QRP','CARTONS','F/SIZE',545),</v>
      </c>
      <c r="H75" s="191"/>
    </row>
    <row r="76">
      <c r="A76" s="200"/>
      <c r="B76" s="109" t="s">
        <v>71</v>
      </c>
      <c r="C76" s="112" t="s">
        <v>67</v>
      </c>
      <c r="D76" s="190" t="s">
        <v>4</v>
      </c>
      <c r="E76" s="190" t="s">
        <v>13</v>
      </c>
      <c r="F76" s="191"/>
      <c r="G76" s="191" t="str">
        <f t="shared" si="1"/>
        <v>('QRP NITRILE 300 Q125','QRP','CARTONS','XXS',),</v>
      </c>
      <c r="H76" s="191"/>
    </row>
    <row r="77">
      <c r="A77" s="200"/>
      <c r="B77" s="109" t="s">
        <v>71</v>
      </c>
      <c r="C77" s="112" t="s">
        <v>67</v>
      </c>
      <c r="D77" s="190" t="s">
        <v>4</v>
      </c>
      <c r="E77" s="149" t="s">
        <v>14</v>
      </c>
      <c r="F77" s="191"/>
      <c r="G77" s="191" t="str">
        <f t="shared" si="1"/>
        <v>('QRP NITRILE 300 Q125','QRP','CARTONS','XS',),</v>
      </c>
      <c r="H77" s="191"/>
    </row>
    <row r="78">
      <c r="A78" s="200"/>
      <c r="B78" s="109" t="s">
        <v>71</v>
      </c>
      <c r="C78" s="112" t="s">
        <v>67</v>
      </c>
      <c r="D78" s="190" t="s">
        <v>4</v>
      </c>
      <c r="E78" s="190" t="s">
        <v>15</v>
      </c>
      <c r="F78" s="191"/>
      <c r="G78" s="191" t="str">
        <f t="shared" si="1"/>
        <v>('QRP NITRILE 300 Q125','QRP','CARTONS','S',),</v>
      </c>
      <c r="H78" s="191"/>
    </row>
    <row r="79">
      <c r="A79" s="200"/>
      <c r="B79" s="109" t="s">
        <v>71</v>
      </c>
      <c r="C79" s="112" t="s">
        <v>67</v>
      </c>
      <c r="D79" s="190" t="s">
        <v>4</v>
      </c>
      <c r="E79" s="190" t="s">
        <v>16</v>
      </c>
      <c r="F79" s="191"/>
      <c r="G79" s="191" t="str">
        <f t="shared" si="1"/>
        <v>('QRP NITRILE 300 Q125','QRP','CARTONS','M',),</v>
      </c>
      <c r="H79" s="191"/>
    </row>
    <row r="80">
      <c r="A80" s="200"/>
      <c r="B80" s="109" t="s">
        <v>71</v>
      </c>
      <c r="C80" s="112" t="s">
        <v>67</v>
      </c>
      <c r="D80" s="190" t="s">
        <v>4</v>
      </c>
      <c r="E80" s="190" t="s">
        <v>17</v>
      </c>
      <c r="F80" s="191"/>
      <c r="G80" s="191" t="str">
        <f t="shared" si="1"/>
        <v>('QRP NITRILE 300 Q125','QRP','CARTONS','L',),</v>
      </c>
      <c r="H80" s="191"/>
    </row>
    <row r="81">
      <c r="A81" s="200"/>
      <c r="B81" s="109" t="s">
        <v>71</v>
      </c>
      <c r="C81" s="112" t="s">
        <v>67</v>
      </c>
      <c r="D81" s="190" t="s">
        <v>4</v>
      </c>
      <c r="E81" s="190" t="s">
        <v>18</v>
      </c>
      <c r="F81" s="191"/>
      <c r="G81" s="191" t="str">
        <f t="shared" si="1"/>
        <v>('QRP NITRILE 300 Q125','QRP','CARTONS','XL',),</v>
      </c>
      <c r="H81" s="191"/>
    </row>
    <row r="82">
      <c r="A82" s="200"/>
      <c r="B82" s="109" t="s">
        <v>71</v>
      </c>
      <c r="C82" s="112" t="s">
        <v>67</v>
      </c>
      <c r="D82" s="190" t="s">
        <v>4</v>
      </c>
      <c r="E82" s="190" t="s">
        <v>19</v>
      </c>
      <c r="F82" s="191"/>
      <c r="G82" s="191" t="str">
        <f t="shared" si="1"/>
        <v>('QRP NITRILE 300 Q125','QRP','CARTONS','XXL',),</v>
      </c>
      <c r="H82" s="191"/>
    </row>
    <row r="83">
      <c r="A83" s="200"/>
      <c r="B83" s="109" t="s">
        <v>71</v>
      </c>
      <c r="C83" s="112" t="s">
        <v>67</v>
      </c>
      <c r="D83" s="190" t="s">
        <v>4</v>
      </c>
      <c r="E83" s="190" t="s">
        <v>20</v>
      </c>
      <c r="F83" s="192"/>
      <c r="G83" s="191" t="str">
        <f t="shared" si="1"/>
        <v>('QRP NITRILE 300 Q125','QRP','CARTONS','XXXL',),</v>
      </c>
      <c r="H83" s="192"/>
    </row>
    <row r="84">
      <c r="A84" s="200"/>
      <c r="B84" s="109" t="s">
        <v>71</v>
      </c>
      <c r="C84" s="112" t="s">
        <v>67</v>
      </c>
      <c r="D84" s="190" t="s">
        <v>7</v>
      </c>
      <c r="E84" s="190" t="s">
        <v>21</v>
      </c>
      <c r="F84" s="191"/>
      <c r="G84" s="191" t="str">
        <f t="shared" si="1"/>
        <v>('QRP NITRILE 300 Q125','QRP','BOXES','W/SIZE',),</v>
      </c>
      <c r="H84" s="191"/>
    </row>
    <row r="85">
      <c r="A85" s="200"/>
      <c r="B85" s="109" t="s">
        <v>71</v>
      </c>
      <c r="C85" s="112" t="s">
        <v>67</v>
      </c>
      <c r="D85" s="190" t="s">
        <v>7</v>
      </c>
      <c r="E85" s="190" t="s">
        <v>13</v>
      </c>
      <c r="F85" s="191"/>
      <c r="G85" s="191" t="str">
        <f t="shared" si="1"/>
        <v>('QRP NITRILE 300 Q125','QRP','BOXES','XXS',),</v>
      </c>
      <c r="H85" s="191"/>
    </row>
    <row r="86">
      <c r="A86" s="200"/>
      <c r="B86" s="109" t="s">
        <v>71</v>
      </c>
      <c r="C86" s="112" t="s">
        <v>67</v>
      </c>
      <c r="D86" s="190" t="s">
        <v>7</v>
      </c>
      <c r="E86" s="190" t="s">
        <v>14</v>
      </c>
      <c r="F86" s="191"/>
      <c r="G86" s="191" t="str">
        <f t="shared" si="1"/>
        <v>('QRP NITRILE 300 Q125','QRP','BOXES','XS',),</v>
      </c>
      <c r="H86" s="191"/>
    </row>
    <row r="87">
      <c r="A87" s="200"/>
      <c r="B87" s="109" t="s">
        <v>71</v>
      </c>
      <c r="C87" s="112" t="s">
        <v>67</v>
      </c>
      <c r="D87" s="190" t="s">
        <v>7</v>
      </c>
      <c r="E87" s="190" t="s">
        <v>15</v>
      </c>
      <c r="F87" s="191"/>
      <c r="G87" s="191" t="str">
        <f t="shared" si="1"/>
        <v>('QRP NITRILE 300 Q125','QRP','BOXES','S',),</v>
      </c>
      <c r="H87" s="191"/>
    </row>
    <row r="88">
      <c r="A88" s="200"/>
      <c r="B88" s="109" t="s">
        <v>71</v>
      </c>
      <c r="C88" s="112" t="s">
        <v>67</v>
      </c>
      <c r="D88" s="190" t="s">
        <v>7</v>
      </c>
      <c r="E88" s="190" t="s">
        <v>16</v>
      </c>
      <c r="F88" s="191"/>
      <c r="G88" s="191" t="str">
        <f t="shared" si="1"/>
        <v>('QRP NITRILE 300 Q125','QRP','BOXES','M',),</v>
      </c>
      <c r="H88" s="191"/>
    </row>
    <row r="89">
      <c r="A89" s="200"/>
      <c r="B89" s="109" t="s">
        <v>71</v>
      </c>
      <c r="C89" s="112" t="s">
        <v>67</v>
      </c>
      <c r="D89" s="190" t="s">
        <v>7</v>
      </c>
      <c r="E89" s="190" t="s">
        <v>17</v>
      </c>
      <c r="F89" s="191"/>
      <c r="G89" s="191" t="str">
        <f t="shared" si="1"/>
        <v>('QRP NITRILE 300 Q125','QRP','BOXES','L',),</v>
      </c>
      <c r="H89" s="191"/>
    </row>
    <row r="90">
      <c r="A90" s="200"/>
      <c r="B90" s="109" t="s">
        <v>71</v>
      </c>
      <c r="C90" s="112" t="s">
        <v>67</v>
      </c>
      <c r="D90" s="190" t="s">
        <v>7</v>
      </c>
      <c r="E90" s="190" t="s">
        <v>18</v>
      </c>
      <c r="F90" s="191"/>
      <c r="G90" s="191" t="str">
        <f t="shared" si="1"/>
        <v>('QRP NITRILE 300 Q125','QRP','BOXES','XL',),</v>
      </c>
      <c r="H90" s="191"/>
    </row>
    <row r="91">
      <c r="A91" s="200"/>
      <c r="B91" s="109" t="s">
        <v>71</v>
      </c>
      <c r="C91" s="112" t="s">
        <v>67</v>
      </c>
      <c r="D91" s="190" t="s">
        <v>7</v>
      </c>
      <c r="E91" s="190" t="s">
        <v>19</v>
      </c>
      <c r="F91" s="191"/>
      <c r="G91" s="191" t="str">
        <f t="shared" si="1"/>
        <v>('QRP NITRILE 300 Q125','QRP','BOXES','XXL',),</v>
      </c>
      <c r="H91" s="191"/>
    </row>
    <row r="92">
      <c r="A92" s="200"/>
      <c r="B92" s="109" t="s">
        <v>71</v>
      </c>
      <c r="C92" s="112" t="s">
        <v>67</v>
      </c>
      <c r="D92" s="190" t="s">
        <v>7</v>
      </c>
      <c r="E92" s="190" t="s">
        <v>20</v>
      </c>
      <c r="F92" s="191"/>
      <c r="G92" s="191" t="str">
        <f t="shared" si="1"/>
        <v>('QRP NITRILE 300 Q125','QRP','BOXES','XXXL',),</v>
      </c>
      <c r="H92" s="191"/>
    </row>
    <row r="93">
      <c r="A93" s="64">
        <v>6.0</v>
      </c>
      <c r="B93" s="188" t="s">
        <v>76</v>
      </c>
      <c r="C93" s="112" t="s">
        <v>67</v>
      </c>
      <c r="D93" s="190" t="s">
        <v>4</v>
      </c>
      <c r="E93" s="190" t="s">
        <v>12</v>
      </c>
      <c r="F93" s="56">
        <v>360.0</v>
      </c>
      <c r="G93" s="191" t="str">
        <f t="shared" si="1"/>
        <v>('HIPRO XC 612HC','QRP','CARTONS','F/SIZE',360),</v>
      </c>
      <c r="H93" s="56"/>
    </row>
    <row r="94">
      <c r="B94" s="188" t="s">
        <v>76</v>
      </c>
      <c r="C94" s="112" t="s">
        <v>67</v>
      </c>
      <c r="D94" s="190" t="s">
        <v>4</v>
      </c>
      <c r="E94" s="190" t="s">
        <v>13</v>
      </c>
      <c r="F94" s="56"/>
      <c r="G94" s="191" t="str">
        <f t="shared" si="1"/>
        <v>('HIPRO XC 612HC','QRP','CARTONS','XXS',),</v>
      </c>
      <c r="H94" s="56"/>
    </row>
    <row r="95">
      <c r="B95" s="188" t="s">
        <v>76</v>
      </c>
      <c r="C95" s="112" t="s">
        <v>67</v>
      </c>
      <c r="D95" s="190" t="s">
        <v>4</v>
      </c>
      <c r="E95" s="149" t="s">
        <v>14</v>
      </c>
      <c r="F95" s="56"/>
      <c r="G95" s="191" t="str">
        <f t="shared" si="1"/>
        <v>('HIPRO XC 612HC','QRP','CARTONS','XS',),</v>
      </c>
      <c r="H95" s="56"/>
    </row>
    <row r="96">
      <c r="B96" s="188" t="s">
        <v>76</v>
      </c>
      <c r="C96" s="112" t="s">
        <v>67</v>
      </c>
      <c r="D96" s="190" t="s">
        <v>4</v>
      </c>
      <c r="E96" s="190" t="s">
        <v>15</v>
      </c>
      <c r="F96" s="56"/>
      <c r="G96" s="191" t="str">
        <f t="shared" si="1"/>
        <v>('HIPRO XC 612HC','QRP','CARTONS','S',),</v>
      </c>
      <c r="H96" s="56"/>
    </row>
    <row r="97">
      <c r="B97" s="188" t="s">
        <v>76</v>
      </c>
      <c r="C97" s="112" t="s">
        <v>67</v>
      </c>
      <c r="D97" s="190" t="s">
        <v>4</v>
      </c>
      <c r="E97" s="190" t="s">
        <v>16</v>
      </c>
      <c r="F97" s="56"/>
      <c r="G97" s="191" t="str">
        <f t="shared" si="1"/>
        <v>('HIPRO XC 612HC','QRP','CARTONS','M',),</v>
      </c>
      <c r="H97" s="56"/>
    </row>
    <row r="98">
      <c r="B98" s="188" t="s">
        <v>76</v>
      </c>
      <c r="C98" s="112" t="s">
        <v>67</v>
      </c>
      <c r="D98" s="190" t="s">
        <v>4</v>
      </c>
      <c r="E98" s="190" t="s">
        <v>17</v>
      </c>
      <c r="F98" s="56"/>
      <c r="G98" s="191" t="str">
        <f t="shared" si="1"/>
        <v>('HIPRO XC 612HC','QRP','CARTONS','L',),</v>
      </c>
      <c r="H98" s="56"/>
    </row>
    <row r="99">
      <c r="B99" s="188" t="s">
        <v>76</v>
      </c>
      <c r="C99" s="112" t="s">
        <v>67</v>
      </c>
      <c r="D99" s="190" t="s">
        <v>4</v>
      </c>
      <c r="E99" s="190" t="s">
        <v>18</v>
      </c>
      <c r="F99" s="56"/>
      <c r="G99" s="191" t="str">
        <f t="shared" si="1"/>
        <v>('HIPRO XC 612HC','QRP','CARTONS','XL',),</v>
      </c>
      <c r="H99" s="56"/>
    </row>
    <row r="100">
      <c r="B100" s="188" t="s">
        <v>76</v>
      </c>
      <c r="C100" s="112" t="s">
        <v>67</v>
      </c>
      <c r="D100" s="190" t="s">
        <v>4</v>
      </c>
      <c r="E100" s="190" t="s">
        <v>19</v>
      </c>
      <c r="F100" s="56"/>
      <c r="G100" s="191" t="str">
        <f t="shared" si="1"/>
        <v>('HIPRO XC 612HC','QRP','CARTONS','XXL',),</v>
      </c>
      <c r="H100" s="56"/>
    </row>
    <row r="101">
      <c r="B101" s="188" t="s">
        <v>76</v>
      </c>
      <c r="C101" s="112" t="s">
        <v>67</v>
      </c>
      <c r="D101" s="190" t="s">
        <v>4</v>
      </c>
      <c r="E101" s="190" t="s">
        <v>20</v>
      </c>
      <c r="F101" s="56"/>
      <c r="G101" s="191" t="str">
        <f t="shared" si="1"/>
        <v>('HIPRO XC 612HC','QRP','CARTONS','XXXL',),</v>
      </c>
      <c r="H101" s="56"/>
    </row>
    <row r="102">
      <c r="B102" s="188" t="s">
        <v>76</v>
      </c>
      <c r="C102" s="112" t="s">
        <v>67</v>
      </c>
      <c r="D102" s="190" t="s">
        <v>7</v>
      </c>
      <c r="E102" s="190" t="s">
        <v>21</v>
      </c>
      <c r="F102" s="56"/>
      <c r="G102" s="191" t="str">
        <f t="shared" si="1"/>
        <v>('HIPRO XC 612HC','QRP','BOXES','W/SIZE',),</v>
      </c>
      <c r="H102" s="56"/>
    </row>
    <row r="103">
      <c r="B103" s="188" t="s">
        <v>76</v>
      </c>
      <c r="C103" s="112" t="s">
        <v>67</v>
      </c>
      <c r="D103" s="190" t="s">
        <v>7</v>
      </c>
      <c r="E103" s="190" t="s">
        <v>13</v>
      </c>
      <c r="F103" s="56"/>
      <c r="G103" s="191" t="str">
        <f t="shared" si="1"/>
        <v>('HIPRO XC 612HC','QRP','BOXES','XXS',),</v>
      </c>
      <c r="H103" s="56"/>
    </row>
    <row r="104">
      <c r="B104" s="188" t="s">
        <v>76</v>
      </c>
      <c r="C104" s="112" t="s">
        <v>67</v>
      </c>
      <c r="D104" s="190" t="s">
        <v>7</v>
      </c>
      <c r="E104" s="190" t="s">
        <v>14</v>
      </c>
      <c r="F104" s="56"/>
      <c r="G104" s="191" t="str">
        <f t="shared" si="1"/>
        <v>('HIPRO XC 612HC','QRP','BOXES','XS',),</v>
      </c>
      <c r="H104" s="56"/>
    </row>
    <row r="105">
      <c r="B105" s="188" t="s">
        <v>76</v>
      </c>
      <c r="C105" s="112" t="s">
        <v>67</v>
      </c>
      <c r="D105" s="190" t="s">
        <v>7</v>
      </c>
      <c r="E105" s="190" t="s">
        <v>15</v>
      </c>
      <c r="F105" s="56"/>
      <c r="G105" s="191" t="str">
        <f t="shared" si="1"/>
        <v>('HIPRO XC 612HC','QRP','BOXES','S',),</v>
      </c>
      <c r="H105" s="56"/>
    </row>
    <row r="106">
      <c r="B106" s="188" t="s">
        <v>76</v>
      </c>
      <c r="C106" s="112" t="s">
        <v>67</v>
      </c>
      <c r="D106" s="190" t="s">
        <v>7</v>
      </c>
      <c r="E106" s="190" t="s">
        <v>16</v>
      </c>
      <c r="F106" s="56"/>
      <c r="G106" s="191" t="str">
        <f t="shared" si="1"/>
        <v>('HIPRO XC 612HC','QRP','BOXES','M',),</v>
      </c>
      <c r="H106" s="56"/>
    </row>
    <row r="107">
      <c r="B107" s="188" t="s">
        <v>76</v>
      </c>
      <c r="C107" s="112" t="s">
        <v>67</v>
      </c>
      <c r="D107" s="190" t="s">
        <v>7</v>
      </c>
      <c r="E107" s="190" t="s">
        <v>17</v>
      </c>
      <c r="F107" s="56"/>
      <c r="G107" s="191" t="str">
        <f t="shared" si="1"/>
        <v>('HIPRO XC 612HC','QRP','BOXES','L',),</v>
      </c>
      <c r="H107" s="56"/>
    </row>
    <row r="108">
      <c r="B108" s="188" t="s">
        <v>76</v>
      </c>
      <c r="C108" s="112" t="s">
        <v>67</v>
      </c>
      <c r="D108" s="190" t="s">
        <v>7</v>
      </c>
      <c r="E108" s="190" t="s">
        <v>18</v>
      </c>
      <c r="F108" s="56"/>
      <c r="G108" s="191" t="str">
        <f t="shared" si="1"/>
        <v>('HIPRO XC 612HC','QRP','BOXES','XL',),</v>
      </c>
      <c r="H108" s="56"/>
    </row>
    <row r="109">
      <c r="B109" s="188" t="s">
        <v>76</v>
      </c>
      <c r="C109" s="112" t="s">
        <v>67</v>
      </c>
      <c r="D109" s="190" t="s">
        <v>7</v>
      </c>
      <c r="E109" s="190" t="s">
        <v>19</v>
      </c>
      <c r="F109" s="56"/>
      <c r="G109" s="191" t="str">
        <f t="shared" si="1"/>
        <v>('HIPRO XC 612HC','QRP','BOXES','XXL',),</v>
      </c>
      <c r="H109" s="56"/>
    </row>
    <row r="110">
      <c r="B110" s="188" t="s">
        <v>76</v>
      </c>
      <c r="C110" s="112" t="s">
        <v>67</v>
      </c>
      <c r="D110" s="190" t="s">
        <v>7</v>
      </c>
      <c r="E110" s="190" t="s">
        <v>20</v>
      </c>
      <c r="F110" s="56"/>
      <c r="G110" s="191" t="str">
        <f t="shared" si="1"/>
        <v>('HIPRO XC 612HC','QRP','BOXES','XXXL',),</v>
      </c>
      <c r="H110" s="56"/>
    </row>
    <row r="111">
      <c r="A111" s="219">
        <v>7.0</v>
      </c>
      <c r="B111" s="188" t="s">
        <v>84</v>
      </c>
      <c r="C111" s="112" t="s">
        <v>89</v>
      </c>
      <c r="D111" s="190" t="s">
        <v>4</v>
      </c>
      <c r="E111" s="190" t="s">
        <v>12</v>
      </c>
      <c r="F111" s="56">
        <v>160.0</v>
      </c>
      <c r="G111" s="191" t="str">
        <f t="shared" si="1"/>
        <v>('12" PLAIN TYPE CTN 315X305X304','QRP/ NISSIN','CARTONS','F/SIZE',160),</v>
      </c>
      <c r="H111" s="56"/>
    </row>
    <row r="112">
      <c r="B112" s="188" t="s">
        <v>84</v>
      </c>
      <c r="C112" s="112" t="s">
        <v>89</v>
      </c>
      <c r="D112" s="190" t="s">
        <v>4</v>
      </c>
      <c r="E112" s="190" t="s">
        <v>13</v>
      </c>
      <c r="F112" s="56"/>
      <c r="G112" s="191" t="str">
        <f t="shared" si="1"/>
        <v>('12" PLAIN TYPE CTN 315X305X304','QRP/ NISSIN','CARTONS','XXS',),</v>
      </c>
      <c r="H112" s="56"/>
    </row>
    <row r="113">
      <c r="B113" s="188" t="s">
        <v>84</v>
      </c>
      <c r="C113" s="112" t="s">
        <v>89</v>
      </c>
      <c r="D113" s="190" t="s">
        <v>4</v>
      </c>
      <c r="E113" s="149" t="s">
        <v>14</v>
      </c>
      <c r="F113" s="56"/>
      <c r="G113" s="191" t="str">
        <f t="shared" si="1"/>
        <v>('12" PLAIN TYPE CTN 315X305X304','QRP/ NISSIN','CARTONS','XS',),</v>
      </c>
      <c r="H113" s="56"/>
    </row>
    <row r="114">
      <c r="B114" s="188" t="s">
        <v>84</v>
      </c>
      <c r="C114" s="112" t="s">
        <v>89</v>
      </c>
      <c r="D114" s="190" t="s">
        <v>4</v>
      </c>
      <c r="E114" s="190" t="s">
        <v>15</v>
      </c>
      <c r="F114" s="56"/>
      <c r="G114" s="191" t="str">
        <f t="shared" si="1"/>
        <v>('12" PLAIN TYPE CTN 315X305X304','QRP/ NISSIN','CARTONS','S',),</v>
      </c>
      <c r="H114" s="56"/>
    </row>
    <row r="115">
      <c r="B115" s="188" t="s">
        <v>84</v>
      </c>
      <c r="C115" s="112" t="s">
        <v>89</v>
      </c>
      <c r="D115" s="190" t="s">
        <v>4</v>
      </c>
      <c r="E115" s="190" t="s">
        <v>16</v>
      </c>
      <c r="F115" s="56"/>
      <c r="G115" s="191" t="str">
        <f t="shared" si="1"/>
        <v>('12" PLAIN TYPE CTN 315X305X304','QRP/ NISSIN','CARTONS','M',),</v>
      </c>
      <c r="H115" s="56"/>
    </row>
    <row r="116">
      <c r="B116" s="188" t="s">
        <v>84</v>
      </c>
      <c r="C116" s="112" t="s">
        <v>89</v>
      </c>
      <c r="D116" s="190" t="s">
        <v>4</v>
      </c>
      <c r="E116" s="190" t="s">
        <v>17</v>
      </c>
      <c r="F116" s="56"/>
      <c r="G116" s="191" t="str">
        <f t="shared" si="1"/>
        <v>('12" PLAIN TYPE CTN 315X305X304','QRP/ NISSIN','CARTONS','L',),</v>
      </c>
      <c r="H116" s="56"/>
    </row>
    <row r="117">
      <c r="B117" s="188" t="s">
        <v>84</v>
      </c>
      <c r="C117" s="112" t="s">
        <v>89</v>
      </c>
      <c r="D117" s="190" t="s">
        <v>4</v>
      </c>
      <c r="E117" s="190" t="s">
        <v>18</v>
      </c>
      <c r="F117" s="56"/>
      <c r="G117" s="191" t="str">
        <f t="shared" si="1"/>
        <v>('12" PLAIN TYPE CTN 315X305X304','QRP/ NISSIN','CARTONS','XL',),</v>
      </c>
      <c r="H117" s="56"/>
    </row>
    <row r="118">
      <c r="B118" s="188" t="s">
        <v>84</v>
      </c>
      <c r="C118" s="112" t="s">
        <v>89</v>
      </c>
      <c r="D118" s="190" t="s">
        <v>4</v>
      </c>
      <c r="E118" s="190" t="s">
        <v>19</v>
      </c>
      <c r="F118" s="56"/>
      <c r="G118" s="191" t="str">
        <f t="shared" si="1"/>
        <v>('12" PLAIN TYPE CTN 315X305X304','QRP/ NISSIN','CARTONS','XXL',),</v>
      </c>
      <c r="H118" s="56"/>
    </row>
    <row r="119">
      <c r="B119" s="188" t="s">
        <v>84</v>
      </c>
      <c r="C119" s="112" t="s">
        <v>89</v>
      </c>
      <c r="D119" s="190" t="s">
        <v>4</v>
      </c>
      <c r="E119" s="190" t="s">
        <v>20</v>
      </c>
      <c r="F119" s="56"/>
      <c r="G119" s="191" t="str">
        <f t="shared" si="1"/>
        <v>('12" PLAIN TYPE CTN 315X305X304','QRP/ NISSIN','CARTONS','XXXL',),</v>
      </c>
      <c r="H119" s="56"/>
    </row>
    <row r="120">
      <c r="B120" s="188" t="s">
        <v>84</v>
      </c>
      <c r="C120" s="112" t="s">
        <v>89</v>
      </c>
      <c r="D120" s="190" t="s">
        <v>7</v>
      </c>
      <c r="E120" s="190" t="s">
        <v>21</v>
      </c>
      <c r="F120" s="56"/>
      <c r="G120" s="191" t="str">
        <f t="shared" si="1"/>
        <v>('12" PLAIN TYPE CTN 315X305X304','QRP/ NISSIN','BOXES','W/SIZE',),</v>
      </c>
      <c r="H120" s="56"/>
    </row>
    <row r="121">
      <c r="B121" s="188" t="s">
        <v>84</v>
      </c>
      <c r="C121" s="112" t="s">
        <v>89</v>
      </c>
      <c r="D121" s="190" t="s">
        <v>7</v>
      </c>
      <c r="E121" s="190" t="s">
        <v>13</v>
      </c>
      <c r="F121" s="56"/>
      <c r="G121" s="191" t="str">
        <f t="shared" si="1"/>
        <v>('12" PLAIN TYPE CTN 315X305X304','QRP/ NISSIN','BOXES','XXS',),</v>
      </c>
      <c r="H121" s="56"/>
    </row>
    <row r="122">
      <c r="B122" s="188" t="s">
        <v>84</v>
      </c>
      <c r="C122" s="112" t="s">
        <v>89</v>
      </c>
      <c r="D122" s="190" t="s">
        <v>7</v>
      </c>
      <c r="E122" s="190" t="s">
        <v>14</v>
      </c>
      <c r="F122" s="56"/>
      <c r="G122" s="191" t="str">
        <f t="shared" si="1"/>
        <v>('12" PLAIN TYPE CTN 315X305X304','QRP/ NISSIN','BOXES','XS',),</v>
      </c>
      <c r="H122" s="56"/>
    </row>
    <row r="123">
      <c r="B123" s="188" t="s">
        <v>84</v>
      </c>
      <c r="C123" s="112" t="s">
        <v>89</v>
      </c>
      <c r="D123" s="190" t="s">
        <v>7</v>
      </c>
      <c r="E123" s="190" t="s">
        <v>15</v>
      </c>
      <c r="F123" s="56"/>
      <c r="G123" s="191" t="str">
        <f t="shared" si="1"/>
        <v>('12" PLAIN TYPE CTN 315X305X304','QRP/ NISSIN','BOXES','S',),</v>
      </c>
      <c r="H123" s="56"/>
    </row>
    <row r="124">
      <c r="B124" s="188" t="s">
        <v>84</v>
      </c>
      <c r="C124" s="112" t="s">
        <v>89</v>
      </c>
      <c r="D124" s="190" t="s">
        <v>7</v>
      </c>
      <c r="E124" s="190" t="s">
        <v>16</v>
      </c>
      <c r="F124" s="56"/>
      <c r="G124" s="191" t="str">
        <f t="shared" si="1"/>
        <v>('12" PLAIN TYPE CTN 315X305X304','QRP/ NISSIN','BOXES','M',),</v>
      </c>
      <c r="H124" s="56"/>
    </row>
    <row r="125">
      <c r="B125" s="188" t="s">
        <v>84</v>
      </c>
      <c r="C125" s="112" t="s">
        <v>89</v>
      </c>
      <c r="D125" s="190" t="s">
        <v>7</v>
      </c>
      <c r="E125" s="190" t="s">
        <v>17</v>
      </c>
      <c r="F125" s="56"/>
      <c r="G125" s="191" t="str">
        <f t="shared" si="1"/>
        <v>('12" PLAIN TYPE CTN 315X305X304','QRP/ NISSIN','BOXES','L',),</v>
      </c>
      <c r="H125" s="56"/>
    </row>
    <row r="126">
      <c r="B126" s="188" t="s">
        <v>84</v>
      </c>
      <c r="C126" s="112" t="s">
        <v>89</v>
      </c>
      <c r="D126" s="190" t="s">
        <v>7</v>
      </c>
      <c r="E126" s="190" t="s">
        <v>18</v>
      </c>
      <c r="F126" s="56"/>
      <c r="G126" s="191" t="str">
        <f t="shared" si="1"/>
        <v>('12" PLAIN TYPE CTN 315X305X304','QRP/ NISSIN','BOXES','XL',),</v>
      </c>
      <c r="H126" s="56"/>
    </row>
    <row r="127">
      <c r="B127" s="188" t="s">
        <v>84</v>
      </c>
      <c r="C127" s="112" t="s">
        <v>89</v>
      </c>
      <c r="D127" s="190" t="s">
        <v>7</v>
      </c>
      <c r="E127" s="190" t="s">
        <v>19</v>
      </c>
      <c r="F127" s="56"/>
      <c r="G127" s="191" t="str">
        <f t="shared" si="1"/>
        <v>('12" PLAIN TYPE CTN 315X305X304','QRP/ NISSIN','BOXES','XXL',),</v>
      </c>
      <c r="H127" s="56"/>
    </row>
    <row r="128">
      <c r="B128" s="188" t="s">
        <v>84</v>
      </c>
      <c r="C128" s="112" t="s">
        <v>89</v>
      </c>
      <c r="D128" s="190" t="s">
        <v>7</v>
      </c>
      <c r="E128" s="190" t="s">
        <v>20</v>
      </c>
      <c r="F128" s="56"/>
      <c r="G128" s="191" t="str">
        <f t="shared" si="1"/>
        <v>('12" PLAIN TYPE CTN 315X305X304','QRP/ NISSIN','BOXES','XXXL',),</v>
      </c>
      <c r="H128" s="56"/>
    </row>
    <row r="129">
      <c r="A129" s="219">
        <v>8.0</v>
      </c>
      <c r="B129" s="188" t="s">
        <v>92</v>
      </c>
      <c r="C129" s="112" t="s">
        <v>97</v>
      </c>
      <c r="D129" s="190" t="s">
        <v>4</v>
      </c>
      <c r="E129" s="190" t="s">
        <v>12</v>
      </c>
      <c r="F129" s="56">
        <v>30.0</v>
      </c>
      <c r="G129" s="191" t="str">
        <f t="shared" si="1"/>
        <v>('NISSIN 918','NISSIN','CARTONS','F/SIZE',30),</v>
      </c>
      <c r="H129" s="56"/>
    </row>
    <row r="130">
      <c r="B130" s="188" t="s">
        <v>92</v>
      </c>
      <c r="C130" s="112" t="s">
        <v>97</v>
      </c>
      <c r="D130" s="190" t="s">
        <v>4</v>
      </c>
      <c r="E130" s="190" t="s">
        <v>13</v>
      </c>
      <c r="F130" s="56"/>
      <c r="G130" s="191" t="str">
        <f t="shared" si="1"/>
        <v>('NISSIN 918','NISSIN','CARTONS','XXS',),</v>
      </c>
      <c r="H130" s="56"/>
    </row>
    <row r="131">
      <c r="B131" s="188" t="s">
        <v>92</v>
      </c>
      <c r="C131" s="112" t="s">
        <v>97</v>
      </c>
      <c r="D131" s="190" t="s">
        <v>4</v>
      </c>
      <c r="E131" s="149" t="s">
        <v>14</v>
      </c>
      <c r="F131" s="56"/>
      <c r="G131" s="191" t="str">
        <f t="shared" si="1"/>
        <v>('NISSIN 918','NISSIN','CARTONS','XS',),</v>
      </c>
      <c r="H131" s="56"/>
    </row>
    <row r="132">
      <c r="A132" s="200"/>
      <c r="B132" s="188" t="s">
        <v>92</v>
      </c>
      <c r="C132" s="112" t="s">
        <v>97</v>
      </c>
      <c r="D132" s="190" t="s">
        <v>4</v>
      </c>
      <c r="E132" s="190" t="s">
        <v>15</v>
      </c>
      <c r="F132" s="191"/>
      <c r="G132" s="191" t="str">
        <f t="shared" si="1"/>
        <v>('NISSIN 918','NISSIN','CARTONS','S',),</v>
      </c>
      <c r="H132" s="191"/>
    </row>
    <row r="133">
      <c r="A133" s="200"/>
      <c r="B133" s="188" t="s">
        <v>92</v>
      </c>
      <c r="C133" s="112" t="s">
        <v>97</v>
      </c>
      <c r="D133" s="190" t="s">
        <v>4</v>
      </c>
      <c r="E133" s="190" t="s">
        <v>16</v>
      </c>
      <c r="F133" s="191"/>
      <c r="G133" s="191" t="str">
        <f t="shared" si="1"/>
        <v>('NISSIN 918','NISSIN','CARTONS','M',),</v>
      </c>
      <c r="H133" s="191"/>
    </row>
    <row r="134">
      <c r="A134" s="200"/>
      <c r="B134" s="188" t="s">
        <v>92</v>
      </c>
      <c r="C134" s="112" t="s">
        <v>97</v>
      </c>
      <c r="D134" s="190" t="s">
        <v>4</v>
      </c>
      <c r="E134" s="190" t="s">
        <v>17</v>
      </c>
      <c r="F134" s="191"/>
      <c r="G134" s="191" t="str">
        <f t="shared" si="1"/>
        <v>('NISSIN 918','NISSIN','CARTONS','L',),</v>
      </c>
      <c r="H134" s="191"/>
    </row>
    <row r="135">
      <c r="A135" s="200"/>
      <c r="B135" s="188" t="s">
        <v>92</v>
      </c>
      <c r="C135" s="112" t="s">
        <v>97</v>
      </c>
      <c r="D135" s="190" t="s">
        <v>4</v>
      </c>
      <c r="E135" s="190" t="s">
        <v>18</v>
      </c>
      <c r="F135" s="191"/>
      <c r="G135" s="191" t="str">
        <f t="shared" si="1"/>
        <v>('NISSIN 918','NISSIN','CARTONS','XL',),</v>
      </c>
      <c r="H135" s="191"/>
    </row>
    <row r="136">
      <c r="A136" s="200"/>
      <c r="B136" s="188" t="s">
        <v>92</v>
      </c>
      <c r="C136" s="112" t="s">
        <v>97</v>
      </c>
      <c r="D136" s="190" t="s">
        <v>4</v>
      </c>
      <c r="E136" s="190" t="s">
        <v>19</v>
      </c>
      <c r="F136" s="191"/>
      <c r="G136" s="191" t="str">
        <f t="shared" si="1"/>
        <v>('NISSIN 918','NISSIN','CARTONS','XXL',),</v>
      </c>
      <c r="H136" s="191"/>
    </row>
    <row r="137">
      <c r="A137" s="200"/>
      <c r="B137" s="188" t="s">
        <v>92</v>
      </c>
      <c r="C137" s="112" t="s">
        <v>97</v>
      </c>
      <c r="D137" s="190" t="s">
        <v>4</v>
      </c>
      <c r="E137" s="190" t="s">
        <v>20</v>
      </c>
      <c r="F137" s="191"/>
      <c r="G137" s="191" t="str">
        <f t="shared" si="1"/>
        <v>('NISSIN 918','NISSIN','CARTONS','XXXL',),</v>
      </c>
      <c r="H137" s="191"/>
    </row>
    <row r="138">
      <c r="A138" s="200"/>
      <c r="B138" s="188" t="s">
        <v>92</v>
      </c>
      <c r="C138" s="112" t="s">
        <v>97</v>
      </c>
      <c r="D138" s="190" t="s">
        <v>7</v>
      </c>
      <c r="E138" s="190" t="s">
        <v>21</v>
      </c>
      <c r="F138" s="191"/>
      <c r="G138" s="191" t="str">
        <f t="shared" si="1"/>
        <v>('NISSIN 918','NISSIN','BOXES','W/SIZE',),</v>
      </c>
      <c r="H138" s="191"/>
    </row>
    <row r="139">
      <c r="A139" s="200"/>
      <c r="B139" s="188" t="s">
        <v>92</v>
      </c>
      <c r="C139" s="112" t="s">
        <v>97</v>
      </c>
      <c r="D139" s="190" t="s">
        <v>7</v>
      </c>
      <c r="E139" s="190" t="s">
        <v>13</v>
      </c>
      <c r="F139" s="191"/>
      <c r="G139" s="191" t="str">
        <f t="shared" si="1"/>
        <v>('NISSIN 918','NISSIN','BOXES','XXS',),</v>
      </c>
      <c r="H139" s="191"/>
    </row>
    <row r="140">
      <c r="A140" s="200"/>
      <c r="B140" s="188" t="s">
        <v>92</v>
      </c>
      <c r="C140" s="112" t="s">
        <v>97</v>
      </c>
      <c r="D140" s="190" t="s">
        <v>7</v>
      </c>
      <c r="E140" s="190" t="s">
        <v>14</v>
      </c>
      <c r="F140" s="191"/>
      <c r="G140" s="191" t="str">
        <f t="shared" si="1"/>
        <v>('NISSIN 918','NISSIN','BOXES','XS',),</v>
      </c>
      <c r="H140" s="191"/>
    </row>
    <row r="141">
      <c r="A141" s="200"/>
      <c r="B141" s="188" t="s">
        <v>92</v>
      </c>
      <c r="C141" s="112" t="s">
        <v>97</v>
      </c>
      <c r="D141" s="190" t="s">
        <v>7</v>
      </c>
      <c r="E141" s="190" t="s">
        <v>15</v>
      </c>
      <c r="F141" s="191"/>
      <c r="G141" s="191" t="str">
        <f t="shared" si="1"/>
        <v>('NISSIN 918','NISSIN','BOXES','S',),</v>
      </c>
      <c r="H141" s="191"/>
    </row>
    <row r="142">
      <c r="A142" s="200"/>
      <c r="B142" s="188" t="s">
        <v>92</v>
      </c>
      <c r="C142" s="112" t="s">
        <v>97</v>
      </c>
      <c r="D142" s="190" t="s">
        <v>7</v>
      </c>
      <c r="E142" s="190" t="s">
        <v>16</v>
      </c>
      <c r="F142" s="191"/>
      <c r="G142" s="191" t="str">
        <f t="shared" si="1"/>
        <v>('NISSIN 918','NISSIN','BOXES','M',),</v>
      </c>
      <c r="H142" s="191"/>
    </row>
    <row r="143">
      <c r="B143" s="188" t="s">
        <v>92</v>
      </c>
      <c r="C143" s="112" t="s">
        <v>97</v>
      </c>
      <c r="D143" s="190" t="s">
        <v>7</v>
      </c>
      <c r="E143" s="190" t="s">
        <v>17</v>
      </c>
      <c r="F143" s="56"/>
      <c r="G143" s="191" t="str">
        <f t="shared" si="1"/>
        <v>('NISSIN 918','NISSIN','BOXES','L',),</v>
      </c>
      <c r="H143" s="56"/>
    </row>
    <row r="144">
      <c r="B144" s="188" t="s">
        <v>92</v>
      </c>
      <c r="C144" s="112" t="s">
        <v>97</v>
      </c>
      <c r="D144" s="190" t="s">
        <v>7</v>
      </c>
      <c r="E144" s="190" t="s">
        <v>18</v>
      </c>
      <c r="F144" s="56"/>
      <c r="G144" s="191" t="str">
        <f t="shared" si="1"/>
        <v>('NISSIN 918','NISSIN','BOXES','XL',),</v>
      </c>
      <c r="H144" s="56"/>
    </row>
    <row r="145">
      <c r="B145" s="188" t="s">
        <v>92</v>
      </c>
      <c r="C145" s="112" t="s">
        <v>97</v>
      </c>
      <c r="D145" s="190" t="s">
        <v>7</v>
      </c>
      <c r="E145" s="190" t="s">
        <v>19</v>
      </c>
      <c r="F145" s="56"/>
      <c r="G145" s="191" t="str">
        <f t="shared" si="1"/>
        <v>('NISSIN 918','NISSIN','BOXES','XXL',),</v>
      </c>
      <c r="H145" s="56"/>
    </row>
    <row r="146">
      <c r="B146" s="188" t="s">
        <v>92</v>
      </c>
      <c r="C146" s="112" t="s">
        <v>97</v>
      </c>
      <c r="D146" s="190" t="s">
        <v>7</v>
      </c>
      <c r="E146" s="190" t="s">
        <v>20</v>
      </c>
      <c r="F146" s="56"/>
      <c r="G146" s="191" t="str">
        <f t="shared" si="1"/>
        <v>('NISSIN 918','NISSIN','BOXES','XXXL',),</v>
      </c>
      <c r="H146" s="56"/>
    </row>
    <row r="147">
      <c r="A147" s="219">
        <v>9.0</v>
      </c>
      <c r="B147" s="188" t="s">
        <v>98</v>
      </c>
      <c r="C147" s="112" t="s">
        <v>97</v>
      </c>
      <c r="D147" s="190" t="s">
        <v>4</v>
      </c>
      <c r="E147" s="190" t="s">
        <v>12</v>
      </c>
      <c r="F147" s="56">
        <v>115.0</v>
      </c>
      <c r="G147" s="191" t="str">
        <f t="shared" si="1"/>
        <v>('NISSIN 905','NISSIN','CARTONS','F/SIZE',115),</v>
      </c>
      <c r="H147" s="56"/>
    </row>
    <row r="148">
      <c r="B148" s="188" t="s">
        <v>98</v>
      </c>
      <c r="C148" s="112" t="s">
        <v>97</v>
      </c>
      <c r="D148" s="190" t="s">
        <v>4</v>
      </c>
      <c r="E148" s="190" t="s">
        <v>13</v>
      </c>
      <c r="F148" s="56"/>
      <c r="G148" s="191" t="str">
        <f t="shared" si="1"/>
        <v>('NISSIN 905','NISSIN','CARTONS','XXS',),</v>
      </c>
      <c r="H148" s="56"/>
    </row>
    <row r="149">
      <c r="B149" s="188" t="s">
        <v>98</v>
      </c>
      <c r="C149" s="112" t="s">
        <v>97</v>
      </c>
      <c r="D149" s="190" t="s">
        <v>4</v>
      </c>
      <c r="E149" s="149" t="s">
        <v>14</v>
      </c>
      <c r="F149" s="56"/>
      <c r="G149" s="191" t="str">
        <f t="shared" si="1"/>
        <v>('NISSIN 905','NISSIN','CARTONS','XS',),</v>
      </c>
      <c r="H149" s="56"/>
    </row>
    <row r="150">
      <c r="B150" s="188" t="s">
        <v>98</v>
      </c>
      <c r="C150" s="112" t="s">
        <v>97</v>
      </c>
      <c r="D150" s="190" t="s">
        <v>4</v>
      </c>
      <c r="E150" s="190" t="s">
        <v>15</v>
      </c>
      <c r="F150" s="56"/>
      <c r="G150" s="191" t="str">
        <f t="shared" si="1"/>
        <v>('NISSIN 905','NISSIN','CARTONS','S',),</v>
      </c>
      <c r="H150" s="56"/>
    </row>
    <row r="151">
      <c r="B151" s="188" t="s">
        <v>98</v>
      </c>
      <c r="C151" s="112" t="s">
        <v>97</v>
      </c>
      <c r="D151" s="190" t="s">
        <v>4</v>
      </c>
      <c r="E151" s="190" t="s">
        <v>16</v>
      </c>
      <c r="F151" s="56"/>
      <c r="G151" s="191" t="str">
        <f t="shared" si="1"/>
        <v>('NISSIN 905','NISSIN','CARTONS','M',),</v>
      </c>
      <c r="H151" s="56"/>
    </row>
    <row r="152">
      <c r="B152" s="188" t="s">
        <v>98</v>
      </c>
      <c r="C152" s="112" t="s">
        <v>97</v>
      </c>
      <c r="D152" s="190" t="s">
        <v>4</v>
      </c>
      <c r="E152" s="190" t="s">
        <v>17</v>
      </c>
      <c r="F152" s="56"/>
      <c r="G152" s="191" t="str">
        <f t="shared" si="1"/>
        <v>('NISSIN 905','NISSIN','CARTONS','L',),</v>
      </c>
      <c r="H152" s="56"/>
    </row>
    <row r="153">
      <c r="B153" s="188" t="s">
        <v>98</v>
      </c>
      <c r="C153" s="112" t="s">
        <v>97</v>
      </c>
      <c r="D153" s="190" t="s">
        <v>4</v>
      </c>
      <c r="E153" s="190" t="s">
        <v>18</v>
      </c>
      <c r="F153" s="56"/>
      <c r="G153" s="191" t="str">
        <f t="shared" si="1"/>
        <v>('NISSIN 905','NISSIN','CARTONS','XL',),</v>
      </c>
      <c r="H153" s="56"/>
    </row>
    <row r="154">
      <c r="B154" s="188" t="s">
        <v>98</v>
      </c>
      <c r="C154" s="112" t="s">
        <v>97</v>
      </c>
      <c r="D154" s="190" t="s">
        <v>4</v>
      </c>
      <c r="E154" s="190" t="s">
        <v>19</v>
      </c>
      <c r="F154" s="56"/>
      <c r="G154" s="191" t="str">
        <f t="shared" si="1"/>
        <v>('NISSIN 905','NISSIN','CARTONS','XXL',),</v>
      </c>
      <c r="H154" s="56"/>
    </row>
    <row r="155">
      <c r="B155" s="188" t="s">
        <v>98</v>
      </c>
      <c r="C155" s="112" t="s">
        <v>97</v>
      </c>
      <c r="D155" s="190" t="s">
        <v>4</v>
      </c>
      <c r="E155" s="190" t="s">
        <v>20</v>
      </c>
      <c r="F155" s="56"/>
      <c r="G155" s="191" t="str">
        <f t="shared" si="1"/>
        <v>('NISSIN 905','NISSIN','CARTONS','XXXL',),</v>
      </c>
      <c r="H155" s="56"/>
    </row>
    <row r="156">
      <c r="B156" s="188" t="s">
        <v>98</v>
      </c>
      <c r="C156" s="112" t="s">
        <v>97</v>
      </c>
      <c r="D156" s="190" t="s">
        <v>7</v>
      </c>
      <c r="E156" s="190" t="s">
        <v>21</v>
      </c>
      <c r="F156" s="56"/>
      <c r="G156" s="191" t="str">
        <f t="shared" si="1"/>
        <v>('NISSIN 905','NISSIN','BOXES','W/SIZE',),</v>
      </c>
      <c r="H156" s="56"/>
    </row>
    <row r="157">
      <c r="B157" s="188" t="s">
        <v>98</v>
      </c>
      <c r="C157" s="112" t="s">
        <v>97</v>
      </c>
      <c r="D157" s="190" t="s">
        <v>7</v>
      </c>
      <c r="E157" s="190" t="s">
        <v>13</v>
      </c>
      <c r="F157" s="56"/>
      <c r="G157" s="191" t="str">
        <f t="shared" si="1"/>
        <v>('NISSIN 905','NISSIN','BOXES','XXS',),</v>
      </c>
      <c r="H157" s="56"/>
    </row>
    <row r="158">
      <c r="B158" s="188" t="s">
        <v>98</v>
      </c>
      <c r="C158" s="112" t="s">
        <v>97</v>
      </c>
      <c r="D158" s="190" t="s">
        <v>7</v>
      </c>
      <c r="E158" s="190" t="s">
        <v>14</v>
      </c>
      <c r="F158" s="56"/>
      <c r="G158" s="191" t="str">
        <f t="shared" si="1"/>
        <v>('NISSIN 905','NISSIN','BOXES','XS',),</v>
      </c>
      <c r="H158" s="56"/>
    </row>
    <row r="159">
      <c r="B159" s="188" t="s">
        <v>98</v>
      </c>
      <c r="C159" s="112" t="s">
        <v>97</v>
      </c>
      <c r="D159" s="190" t="s">
        <v>7</v>
      </c>
      <c r="E159" s="190" t="s">
        <v>15</v>
      </c>
      <c r="F159" s="56"/>
      <c r="G159" s="191" t="str">
        <f t="shared" si="1"/>
        <v>('NISSIN 905','NISSIN','BOXES','S',),</v>
      </c>
      <c r="H159" s="56"/>
    </row>
    <row r="160">
      <c r="B160" s="188" t="s">
        <v>98</v>
      </c>
      <c r="C160" s="112" t="s">
        <v>97</v>
      </c>
      <c r="D160" s="190" t="s">
        <v>7</v>
      </c>
      <c r="E160" s="190" t="s">
        <v>16</v>
      </c>
      <c r="F160" s="56"/>
      <c r="G160" s="191" t="str">
        <f t="shared" si="1"/>
        <v>('NISSIN 905','NISSIN','BOXES','M',),</v>
      </c>
      <c r="H160" s="56"/>
    </row>
    <row r="161">
      <c r="B161" s="188" t="s">
        <v>98</v>
      </c>
      <c r="C161" s="112" t="s">
        <v>97</v>
      </c>
      <c r="D161" s="190" t="s">
        <v>7</v>
      </c>
      <c r="E161" s="190" t="s">
        <v>17</v>
      </c>
      <c r="F161" s="56"/>
      <c r="G161" s="191" t="str">
        <f t="shared" si="1"/>
        <v>('NISSIN 905','NISSIN','BOXES','L',),</v>
      </c>
      <c r="H161" s="56"/>
    </row>
    <row r="162">
      <c r="B162" s="188" t="s">
        <v>98</v>
      </c>
      <c r="C162" s="112" t="s">
        <v>97</v>
      </c>
      <c r="D162" s="190" t="s">
        <v>7</v>
      </c>
      <c r="E162" s="190" t="s">
        <v>18</v>
      </c>
      <c r="F162" s="56"/>
      <c r="G162" s="191" t="str">
        <f t="shared" si="1"/>
        <v>('NISSIN 905','NISSIN','BOXES','XL',),</v>
      </c>
      <c r="H162" s="56"/>
    </row>
    <row r="163">
      <c r="A163" s="200"/>
      <c r="B163" s="188" t="s">
        <v>98</v>
      </c>
      <c r="C163" s="112" t="s">
        <v>97</v>
      </c>
      <c r="D163" s="190" t="s">
        <v>7</v>
      </c>
      <c r="E163" s="190" t="s">
        <v>19</v>
      </c>
      <c r="F163" s="191"/>
      <c r="G163" s="191" t="str">
        <f t="shared" si="1"/>
        <v>('NISSIN 905','NISSIN','BOXES','XXL',),</v>
      </c>
      <c r="H163" s="191"/>
    </row>
    <row r="164">
      <c r="A164" s="200"/>
      <c r="B164" s="188" t="s">
        <v>98</v>
      </c>
      <c r="C164" s="112" t="s">
        <v>97</v>
      </c>
      <c r="D164" s="190" t="s">
        <v>7</v>
      </c>
      <c r="E164" s="190" t="s">
        <v>20</v>
      </c>
      <c r="F164" s="191"/>
      <c r="G164" s="191" t="str">
        <f t="shared" si="1"/>
        <v>('NISSIN 905','NISSIN','BOXES','XXXL',),</v>
      </c>
      <c r="H164" s="191"/>
    </row>
    <row r="165">
      <c r="A165" s="219">
        <v>10.0</v>
      </c>
      <c r="B165" s="188" t="s">
        <v>105</v>
      </c>
      <c r="C165" s="112" t="s">
        <v>97</v>
      </c>
      <c r="D165" s="190" t="s">
        <v>4</v>
      </c>
      <c r="E165" s="190" t="s">
        <v>12</v>
      </c>
      <c r="F165" s="56">
        <v>880.0</v>
      </c>
      <c r="G165" s="191" t="str">
        <f t="shared" si="1"/>
        <v>('NISSIN 903','NISSIN','CARTONS','F/SIZE',880),</v>
      </c>
      <c r="H165" s="56"/>
    </row>
    <row r="166">
      <c r="A166" s="200"/>
      <c r="B166" s="188" t="s">
        <v>105</v>
      </c>
      <c r="C166" s="112" t="s">
        <v>97</v>
      </c>
      <c r="D166" s="190" t="s">
        <v>4</v>
      </c>
      <c r="E166" s="190" t="s">
        <v>13</v>
      </c>
      <c r="F166" s="191"/>
      <c r="G166" s="191" t="str">
        <f t="shared" si="1"/>
        <v>('NISSIN 903','NISSIN','CARTONS','XXS',),</v>
      </c>
      <c r="H166" s="191"/>
    </row>
    <row r="167">
      <c r="A167" s="200"/>
      <c r="B167" s="188" t="s">
        <v>105</v>
      </c>
      <c r="C167" s="112" t="s">
        <v>97</v>
      </c>
      <c r="D167" s="190" t="s">
        <v>4</v>
      </c>
      <c r="E167" s="149" t="s">
        <v>14</v>
      </c>
      <c r="F167" s="191"/>
      <c r="G167" s="191" t="str">
        <f t="shared" si="1"/>
        <v>('NISSIN 903','NISSIN','CARTONS','XS',),</v>
      </c>
      <c r="H167" s="191"/>
    </row>
    <row r="168">
      <c r="A168" s="200"/>
      <c r="B168" s="188" t="s">
        <v>105</v>
      </c>
      <c r="C168" s="112" t="s">
        <v>97</v>
      </c>
      <c r="D168" s="190" t="s">
        <v>4</v>
      </c>
      <c r="E168" s="190" t="s">
        <v>15</v>
      </c>
      <c r="F168" s="191"/>
      <c r="G168" s="191" t="str">
        <f t="shared" si="1"/>
        <v>('NISSIN 903','NISSIN','CARTONS','S',),</v>
      </c>
      <c r="H168" s="191"/>
    </row>
    <row r="169">
      <c r="B169" s="188" t="s">
        <v>105</v>
      </c>
      <c r="C169" s="112" t="s">
        <v>97</v>
      </c>
      <c r="D169" s="190" t="s">
        <v>4</v>
      </c>
      <c r="E169" s="190" t="s">
        <v>16</v>
      </c>
      <c r="F169" s="56"/>
      <c r="G169" s="191" t="str">
        <f t="shared" si="1"/>
        <v>('NISSIN 903','NISSIN','CARTONS','M',),</v>
      </c>
      <c r="H169" s="56"/>
    </row>
    <row r="170">
      <c r="B170" s="188" t="s">
        <v>105</v>
      </c>
      <c r="C170" s="112" t="s">
        <v>97</v>
      </c>
      <c r="D170" s="190" t="s">
        <v>4</v>
      </c>
      <c r="E170" s="190" t="s">
        <v>17</v>
      </c>
      <c r="F170" s="56"/>
      <c r="G170" s="191" t="str">
        <f t="shared" si="1"/>
        <v>('NISSIN 903','NISSIN','CARTONS','L',),</v>
      </c>
      <c r="H170" s="56"/>
    </row>
    <row r="171">
      <c r="B171" s="188" t="s">
        <v>105</v>
      </c>
      <c r="C171" s="112" t="s">
        <v>97</v>
      </c>
      <c r="D171" s="190" t="s">
        <v>4</v>
      </c>
      <c r="E171" s="190" t="s">
        <v>18</v>
      </c>
      <c r="F171" s="56"/>
      <c r="G171" s="191" t="str">
        <f t="shared" si="1"/>
        <v>('NISSIN 903','NISSIN','CARTONS','XL',),</v>
      </c>
      <c r="H171" s="56"/>
    </row>
    <row r="172">
      <c r="B172" s="188" t="s">
        <v>105</v>
      </c>
      <c r="C172" s="112" t="s">
        <v>97</v>
      </c>
      <c r="D172" s="190" t="s">
        <v>4</v>
      </c>
      <c r="E172" s="190" t="s">
        <v>19</v>
      </c>
      <c r="F172" s="56"/>
      <c r="G172" s="191" t="str">
        <f t="shared" si="1"/>
        <v>('NISSIN 903','NISSIN','CARTONS','XXL',),</v>
      </c>
      <c r="H172" s="56"/>
    </row>
    <row r="173">
      <c r="B173" s="188" t="s">
        <v>105</v>
      </c>
      <c r="C173" s="112" t="s">
        <v>97</v>
      </c>
      <c r="D173" s="190" t="s">
        <v>4</v>
      </c>
      <c r="E173" s="190" t="s">
        <v>20</v>
      </c>
      <c r="F173" s="56"/>
      <c r="G173" s="191" t="str">
        <f t="shared" si="1"/>
        <v>('NISSIN 903','NISSIN','CARTONS','XXXL',),</v>
      </c>
      <c r="H173" s="56"/>
    </row>
    <row r="174">
      <c r="B174" s="188" t="s">
        <v>105</v>
      </c>
      <c r="C174" s="112" t="s">
        <v>97</v>
      </c>
      <c r="D174" s="190" t="s">
        <v>7</v>
      </c>
      <c r="E174" s="190" t="s">
        <v>21</v>
      </c>
      <c r="F174" s="56"/>
      <c r="G174" s="191" t="str">
        <f t="shared" si="1"/>
        <v>('NISSIN 903','NISSIN','BOXES','W/SIZE',),</v>
      </c>
      <c r="H174" s="56"/>
    </row>
    <row r="175">
      <c r="B175" s="188" t="s">
        <v>105</v>
      </c>
      <c r="C175" s="112" t="s">
        <v>97</v>
      </c>
      <c r="D175" s="190" t="s">
        <v>7</v>
      </c>
      <c r="E175" s="190" t="s">
        <v>13</v>
      </c>
      <c r="F175" s="56"/>
      <c r="G175" s="191" t="str">
        <f t="shared" si="1"/>
        <v>('NISSIN 903','NISSIN','BOXES','XXS',),</v>
      </c>
      <c r="H175" s="56"/>
    </row>
    <row r="176">
      <c r="B176" s="188" t="s">
        <v>105</v>
      </c>
      <c r="C176" s="112" t="s">
        <v>97</v>
      </c>
      <c r="D176" s="190" t="s">
        <v>7</v>
      </c>
      <c r="E176" s="190" t="s">
        <v>14</v>
      </c>
      <c r="F176" s="56"/>
      <c r="G176" s="191" t="str">
        <f t="shared" si="1"/>
        <v>('NISSIN 903','NISSIN','BOXES','XS',),</v>
      </c>
      <c r="H176" s="56"/>
    </row>
    <row r="177">
      <c r="B177" s="188" t="s">
        <v>105</v>
      </c>
      <c r="C177" s="112" t="s">
        <v>97</v>
      </c>
      <c r="D177" s="190" t="s">
        <v>7</v>
      </c>
      <c r="E177" s="190" t="s">
        <v>15</v>
      </c>
      <c r="F177" s="56"/>
      <c r="G177" s="191" t="str">
        <f t="shared" si="1"/>
        <v>('NISSIN 903','NISSIN','BOXES','S',),</v>
      </c>
      <c r="H177" s="56"/>
    </row>
    <row r="178">
      <c r="B178" s="188" t="s">
        <v>105</v>
      </c>
      <c r="C178" s="112" t="s">
        <v>97</v>
      </c>
      <c r="D178" s="190" t="s">
        <v>7</v>
      </c>
      <c r="E178" s="190" t="s">
        <v>16</v>
      </c>
      <c r="F178" s="56"/>
      <c r="G178" s="191" t="str">
        <f t="shared" si="1"/>
        <v>('NISSIN 903','NISSIN','BOXES','M',),</v>
      </c>
      <c r="H178" s="56"/>
    </row>
    <row r="179">
      <c r="B179" s="188" t="s">
        <v>105</v>
      </c>
      <c r="C179" s="112" t="s">
        <v>97</v>
      </c>
      <c r="D179" s="190" t="s">
        <v>7</v>
      </c>
      <c r="E179" s="190" t="s">
        <v>17</v>
      </c>
      <c r="F179" s="56"/>
      <c r="G179" s="191" t="str">
        <f t="shared" si="1"/>
        <v>('NISSIN 903','NISSIN','BOXES','L',),</v>
      </c>
      <c r="H179" s="56"/>
    </row>
    <row r="180">
      <c r="B180" s="188" t="s">
        <v>105</v>
      </c>
      <c r="C180" s="112" t="s">
        <v>97</v>
      </c>
      <c r="D180" s="190" t="s">
        <v>7</v>
      </c>
      <c r="E180" s="190" t="s">
        <v>18</v>
      </c>
      <c r="F180" s="56"/>
      <c r="G180" s="191" t="str">
        <f t="shared" si="1"/>
        <v>('NISSIN 903','NISSIN','BOXES','XL',),</v>
      </c>
      <c r="H180" s="56"/>
    </row>
    <row r="181">
      <c r="B181" s="188" t="s">
        <v>105</v>
      </c>
      <c r="C181" s="112" t="s">
        <v>97</v>
      </c>
      <c r="D181" s="190" t="s">
        <v>7</v>
      </c>
      <c r="E181" s="190" t="s">
        <v>19</v>
      </c>
      <c r="F181" s="56"/>
      <c r="G181" s="191" t="str">
        <f t="shared" si="1"/>
        <v>('NISSIN 903','NISSIN','BOXES','XXL',),</v>
      </c>
      <c r="H181" s="56"/>
    </row>
    <row r="182">
      <c r="B182" s="188" t="s">
        <v>105</v>
      </c>
      <c r="C182" s="112" t="s">
        <v>97</v>
      </c>
      <c r="D182" s="190" t="s">
        <v>7</v>
      </c>
      <c r="E182" s="190" t="s">
        <v>20</v>
      </c>
      <c r="F182" s="56"/>
      <c r="G182" s="191" t="str">
        <f t="shared" si="1"/>
        <v>('NISSIN 903','NISSIN','BOXES','XXXL',),</v>
      </c>
      <c r="H182" s="56"/>
    </row>
    <row r="183">
      <c r="A183" s="219">
        <v>11.0</v>
      </c>
      <c r="B183" s="188" t="s">
        <v>109</v>
      </c>
      <c r="C183" s="112" t="s">
        <v>97</v>
      </c>
      <c r="D183" s="190" t="s">
        <v>4</v>
      </c>
      <c r="E183" s="190" t="s">
        <v>12</v>
      </c>
      <c r="F183" s="56">
        <v>205.0</v>
      </c>
      <c r="G183" s="191" t="str">
        <f t="shared" si="1"/>
        <v>('NISSIN 995','NISSIN','CARTONS','F/SIZE',205),</v>
      </c>
      <c r="H183" s="56"/>
    </row>
    <row r="184">
      <c r="B184" s="188" t="s">
        <v>109</v>
      </c>
      <c r="C184" s="112" t="s">
        <v>97</v>
      </c>
      <c r="D184" s="190" t="s">
        <v>4</v>
      </c>
      <c r="E184" s="190" t="s">
        <v>13</v>
      </c>
      <c r="F184" s="56"/>
      <c r="G184" s="191" t="str">
        <f t="shared" si="1"/>
        <v>('NISSIN 995','NISSIN','CARTONS','XXS',),</v>
      </c>
      <c r="H184" s="56"/>
    </row>
    <row r="185">
      <c r="B185" s="188" t="s">
        <v>109</v>
      </c>
      <c r="C185" s="112" t="s">
        <v>97</v>
      </c>
      <c r="D185" s="190" t="s">
        <v>4</v>
      </c>
      <c r="E185" s="149" t="s">
        <v>14</v>
      </c>
      <c r="F185" s="56"/>
      <c r="G185" s="191" t="str">
        <f t="shared" si="1"/>
        <v>('NISSIN 995','NISSIN','CARTONS','XS',),</v>
      </c>
      <c r="H185" s="56"/>
    </row>
    <row r="186">
      <c r="B186" s="188" t="s">
        <v>109</v>
      </c>
      <c r="C186" s="112" t="s">
        <v>97</v>
      </c>
      <c r="D186" s="190" t="s">
        <v>4</v>
      </c>
      <c r="E186" s="190" t="s">
        <v>15</v>
      </c>
      <c r="F186" s="56"/>
      <c r="G186" s="191" t="str">
        <f t="shared" si="1"/>
        <v>('NISSIN 995','NISSIN','CARTONS','S',),</v>
      </c>
      <c r="H186" s="56"/>
    </row>
    <row r="187">
      <c r="B187" s="188" t="s">
        <v>109</v>
      </c>
      <c r="C187" s="112" t="s">
        <v>97</v>
      </c>
      <c r="D187" s="190" t="s">
        <v>4</v>
      </c>
      <c r="E187" s="190" t="s">
        <v>16</v>
      </c>
      <c r="F187" s="56"/>
      <c r="G187" s="191" t="str">
        <f t="shared" si="1"/>
        <v>('NISSIN 995','NISSIN','CARTONS','M',),</v>
      </c>
      <c r="H187" s="56"/>
    </row>
    <row r="188">
      <c r="B188" s="188" t="s">
        <v>109</v>
      </c>
      <c r="C188" s="112" t="s">
        <v>97</v>
      </c>
      <c r="D188" s="190" t="s">
        <v>4</v>
      </c>
      <c r="E188" s="190" t="s">
        <v>17</v>
      </c>
      <c r="F188" s="56"/>
      <c r="G188" s="191" t="str">
        <f t="shared" si="1"/>
        <v>('NISSIN 995','NISSIN','CARTONS','L',),</v>
      </c>
      <c r="H188" s="56"/>
    </row>
    <row r="189">
      <c r="B189" s="188" t="s">
        <v>109</v>
      </c>
      <c r="C189" s="112" t="s">
        <v>97</v>
      </c>
      <c r="D189" s="190" t="s">
        <v>4</v>
      </c>
      <c r="E189" s="190" t="s">
        <v>18</v>
      </c>
      <c r="F189" s="56"/>
      <c r="G189" s="191" t="str">
        <f t="shared" si="1"/>
        <v>('NISSIN 995','NISSIN','CARTONS','XL',),</v>
      </c>
      <c r="H189" s="56"/>
    </row>
    <row r="190">
      <c r="B190" s="188" t="s">
        <v>109</v>
      </c>
      <c r="C190" s="112" t="s">
        <v>97</v>
      </c>
      <c r="D190" s="190" t="s">
        <v>4</v>
      </c>
      <c r="E190" s="190" t="s">
        <v>19</v>
      </c>
      <c r="F190" s="56"/>
      <c r="G190" s="191" t="str">
        <f t="shared" si="1"/>
        <v>('NISSIN 995','NISSIN','CARTONS','XXL',),</v>
      </c>
      <c r="H190" s="56"/>
    </row>
    <row r="191">
      <c r="B191" s="188" t="s">
        <v>109</v>
      </c>
      <c r="C191" s="112" t="s">
        <v>97</v>
      </c>
      <c r="D191" s="190" t="s">
        <v>4</v>
      </c>
      <c r="E191" s="190" t="s">
        <v>20</v>
      </c>
      <c r="F191" s="56"/>
      <c r="G191" s="191" t="str">
        <f t="shared" si="1"/>
        <v>('NISSIN 995','NISSIN','CARTONS','XXXL',),</v>
      </c>
      <c r="H191" s="56"/>
    </row>
    <row r="192">
      <c r="B192" s="188" t="s">
        <v>109</v>
      </c>
      <c r="C192" s="112" t="s">
        <v>97</v>
      </c>
      <c r="D192" s="190" t="s">
        <v>7</v>
      </c>
      <c r="E192" s="190" t="s">
        <v>21</v>
      </c>
      <c r="F192" s="56"/>
      <c r="G192" s="191" t="str">
        <f t="shared" si="1"/>
        <v>('NISSIN 995','NISSIN','BOXES','W/SIZE',),</v>
      </c>
      <c r="H192" s="56"/>
    </row>
    <row r="193">
      <c r="B193" s="188" t="s">
        <v>109</v>
      </c>
      <c r="C193" s="112" t="s">
        <v>97</v>
      </c>
      <c r="D193" s="190" t="s">
        <v>7</v>
      </c>
      <c r="E193" s="190" t="s">
        <v>13</v>
      </c>
      <c r="F193" s="56"/>
      <c r="G193" s="191" t="str">
        <f t="shared" si="1"/>
        <v>('NISSIN 995','NISSIN','BOXES','XXS',),</v>
      </c>
      <c r="H193" s="56"/>
    </row>
    <row r="194">
      <c r="B194" s="188" t="s">
        <v>109</v>
      </c>
      <c r="C194" s="112" t="s">
        <v>97</v>
      </c>
      <c r="D194" s="190" t="s">
        <v>7</v>
      </c>
      <c r="E194" s="190" t="s">
        <v>14</v>
      </c>
      <c r="F194" s="56"/>
      <c r="G194" s="191" t="str">
        <f t="shared" si="1"/>
        <v>('NISSIN 995','NISSIN','BOXES','XS',),</v>
      </c>
      <c r="H194" s="56"/>
    </row>
    <row r="195">
      <c r="B195" s="188" t="s">
        <v>109</v>
      </c>
      <c r="C195" s="112" t="s">
        <v>97</v>
      </c>
      <c r="D195" s="190" t="s">
        <v>7</v>
      </c>
      <c r="E195" s="190" t="s">
        <v>15</v>
      </c>
      <c r="F195" s="56"/>
      <c r="G195" s="191" t="str">
        <f t="shared" si="1"/>
        <v>('NISSIN 995','NISSIN','BOXES','S',),</v>
      </c>
      <c r="H195" s="56"/>
    </row>
    <row r="196">
      <c r="B196" s="188" t="s">
        <v>109</v>
      </c>
      <c r="C196" s="112" t="s">
        <v>97</v>
      </c>
      <c r="D196" s="190" t="s">
        <v>7</v>
      </c>
      <c r="E196" s="190" t="s">
        <v>16</v>
      </c>
      <c r="F196" s="56"/>
      <c r="G196" s="191" t="str">
        <f t="shared" si="1"/>
        <v>('NISSIN 995','NISSIN','BOXES','M',),</v>
      </c>
      <c r="H196" s="56"/>
    </row>
    <row r="197">
      <c r="B197" s="188" t="s">
        <v>109</v>
      </c>
      <c r="C197" s="112" t="s">
        <v>97</v>
      </c>
      <c r="D197" s="190" t="s">
        <v>7</v>
      </c>
      <c r="E197" s="190" t="s">
        <v>17</v>
      </c>
      <c r="F197" s="56"/>
      <c r="G197" s="191" t="str">
        <f t="shared" si="1"/>
        <v>('NISSIN 995','NISSIN','BOXES','L',),</v>
      </c>
      <c r="H197" s="56"/>
    </row>
    <row r="198">
      <c r="B198" s="188" t="s">
        <v>109</v>
      </c>
      <c r="C198" s="112" t="s">
        <v>97</v>
      </c>
      <c r="D198" s="190" t="s">
        <v>7</v>
      </c>
      <c r="E198" s="190" t="s">
        <v>18</v>
      </c>
      <c r="F198" s="56"/>
      <c r="G198" s="191" t="str">
        <f t="shared" si="1"/>
        <v>('NISSIN 995','NISSIN','BOXES','XL',),</v>
      </c>
      <c r="H198" s="56"/>
    </row>
    <row r="199">
      <c r="B199" s="188" t="s">
        <v>109</v>
      </c>
      <c r="C199" s="112" t="s">
        <v>97</v>
      </c>
      <c r="D199" s="190" t="s">
        <v>7</v>
      </c>
      <c r="E199" s="190" t="s">
        <v>19</v>
      </c>
      <c r="F199" s="56"/>
      <c r="G199" s="191" t="str">
        <f t="shared" si="1"/>
        <v>('NISSIN 995','NISSIN','BOXES','XXL',),</v>
      </c>
      <c r="H199" s="56"/>
    </row>
    <row r="200">
      <c r="B200" s="188" t="s">
        <v>109</v>
      </c>
      <c r="C200" s="112" t="s">
        <v>97</v>
      </c>
      <c r="D200" s="190" t="s">
        <v>7</v>
      </c>
      <c r="E200" s="190" t="s">
        <v>20</v>
      </c>
      <c r="F200" s="56"/>
      <c r="G200" s="191" t="str">
        <f t="shared" si="1"/>
        <v>('NISSIN 995','NISSIN','BOXES','XXXL',),</v>
      </c>
      <c r="H200" s="56"/>
    </row>
    <row r="201">
      <c r="A201" s="219">
        <v>12.0</v>
      </c>
      <c r="B201" s="188" t="s">
        <v>114</v>
      </c>
      <c r="C201" s="112" t="s">
        <v>97</v>
      </c>
      <c r="D201" s="190" t="s">
        <v>4</v>
      </c>
      <c r="E201" s="190" t="s">
        <v>12</v>
      </c>
      <c r="F201" s="56">
        <v>257.0</v>
      </c>
      <c r="G201" s="191" t="str">
        <f t="shared" si="1"/>
        <v>('NISSIN 236','NISSIN','CARTONS','F/SIZE',257),</v>
      </c>
      <c r="H201" s="56"/>
    </row>
    <row r="202">
      <c r="B202" s="188" t="s">
        <v>114</v>
      </c>
      <c r="C202" s="112" t="s">
        <v>97</v>
      </c>
      <c r="D202" s="190" t="s">
        <v>4</v>
      </c>
      <c r="E202" s="190" t="s">
        <v>13</v>
      </c>
      <c r="F202" s="56"/>
      <c r="G202" s="191" t="str">
        <f t="shared" si="1"/>
        <v>('NISSIN 236','NISSIN','CARTONS','XXS',),</v>
      </c>
      <c r="H202" s="56"/>
    </row>
    <row r="203">
      <c r="B203" s="188" t="s">
        <v>114</v>
      </c>
      <c r="C203" s="112" t="s">
        <v>97</v>
      </c>
      <c r="D203" s="190" t="s">
        <v>4</v>
      </c>
      <c r="E203" s="149" t="s">
        <v>14</v>
      </c>
      <c r="F203" s="56"/>
      <c r="G203" s="191" t="str">
        <f t="shared" si="1"/>
        <v>('NISSIN 236','NISSIN','CARTONS','XS',),</v>
      </c>
      <c r="H203" s="56"/>
    </row>
    <row r="204">
      <c r="B204" s="188" t="s">
        <v>114</v>
      </c>
      <c r="C204" s="112" t="s">
        <v>97</v>
      </c>
      <c r="D204" s="190" t="s">
        <v>4</v>
      </c>
      <c r="E204" s="190" t="s">
        <v>15</v>
      </c>
      <c r="F204" s="56"/>
      <c r="G204" s="191" t="str">
        <f t="shared" si="1"/>
        <v>('NISSIN 236','NISSIN','CARTONS','S',),</v>
      </c>
      <c r="H204" s="56"/>
    </row>
    <row r="205">
      <c r="A205" s="145"/>
      <c r="B205" s="188" t="s">
        <v>114</v>
      </c>
      <c r="C205" s="112" t="s">
        <v>97</v>
      </c>
      <c r="D205" s="190" t="s">
        <v>4</v>
      </c>
      <c r="E205" s="190" t="s">
        <v>16</v>
      </c>
      <c r="F205" s="193"/>
      <c r="G205" s="191" t="str">
        <f t="shared" si="1"/>
        <v>('NISSIN 236','NISSIN','CARTONS','M',),</v>
      </c>
      <c r="H205" s="193"/>
    </row>
    <row r="206">
      <c r="A206" s="145"/>
      <c r="B206" s="188" t="s">
        <v>114</v>
      </c>
      <c r="C206" s="112" t="s">
        <v>97</v>
      </c>
      <c r="D206" s="190" t="s">
        <v>4</v>
      </c>
      <c r="E206" s="190" t="s">
        <v>17</v>
      </c>
      <c r="F206" s="193"/>
      <c r="G206" s="191" t="str">
        <f t="shared" si="1"/>
        <v>('NISSIN 236','NISSIN','CARTONS','L',),</v>
      </c>
      <c r="H206" s="193"/>
    </row>
    <row r="207">
      <c r="A207" s="145"/>
      <c r="B207" s="188" t="s">
        <v>114</v>
      </c>
      <c r="C207" s="112" t="s">
        <v>97</v>
      </c>
      <c r="D207" s="190" t="s">
        <v>4</v>
      </c>
      <c r="E207" s="190" t="s">
        <v>18</v>
      </c>
      <c r="F207" s="193"/>
      <c r="G207" s="191" t="str">
        <f t="shared" si="1"/>
        <v>('NISSIN 236','NISSIN','CARTONS','XL',),</v>
      </c>
      <c r="H207" s="193"/>
    </row>
    <row r="208">
      <c r="A208" s="145"/>
      <c r="B208" s="188" t="s">
        <v>114</v>
      </c>
      <c r="C208" s="112" t="s">
        <v>97</v>
      </c>
      <c r="D208" s="190" t="s">
        <v>4</v>
      </c>
      <c r="E208" s="190" t="s">
        <v>19</v>
      </c>
      <c r="F208" s="191"/>
      <c r="G208" s="191" t="str">
        <f t="shared" si="1"/>
        <v>('NISSIN 236','NISSIN','CARTONS','XXL',),</v>
      </c>
      <c r="H208" s="191"/>
    </row>
    <row r="209">
      <c r="A209" s="145"/>
      <c r="B209" s="188" t="s">
        <v>114</v>
      </c>
      <c r="C209" s="112" t="s">
        <v>97</v>
      </c>
      <c r="D209" s="190" t="s">
        <v>4</v>
      </c>
      <c r="E209" s="190" t="s">
        <v>20</v>
      </c>
      <c r="F209" s="191"/>
      <c r="G209" s="191" t="str">
        <f t="shared" si="1"/>
        <v>('NISSIN 236','NISSIN','CARTONS','XXXL',),</v>
      </c>
      <c r="H209" s="191"/>
    </row>
    <row r="210">
      <c r="A210" s="145"/>
      <c r="B210" s="188" t="s">
        <v>114</v>
      </c>
      <c r="C210" s="112" t="s">
        <v>97</v>
      </c>
      <c r="D210" s="190" t="s">
        <v>7</v>
      </c>
      <c r="E210" s="190" t="s">
        <v>21</v>
      </c>
      <c r="F210" s="195"/>
      <c r="G210" s="191" t="str">
        <f t="shared" si="1"/>
        <v>('NISSIN 236','NISSIN','BOXES','W/SIZE',),</v>
      </c>
      <c r="H210" s="195"/>
    </row>
    <row r="211">
      <c r="A211" s="200"/>
      <c r="B211" s="188" t="s">
        <v>114</v>
      </c>
      <c r="C211" s="112" t="s">
        <v>97</v>
      </c>
      <c r="D211" s="190" t="s">
        <v>7</v>
      </c>
      <c r="E211" s="190" t="s">
        <v>13</v>
      </c>
      <c r="F211" s="191"/>
      <c r="G211" s="191" t="str">
        <f t="shared" si="1"/>
        <v>('NISSIN 236','NISSIN','BOXES','XXS',),</v>
      </c>
      <c r="H211" s="191"/>
    </row>
    <row r="212">
      <c r="A212" s="145"/>
      <c r="B212" s="188" t="s">
        <v>114</v>
      </c>
      <c r="C212" s="112" t="s">
        <v>97</v>
      </c>
      <c r="D212" s="190" t="s">
        <v>7</v>
      </c>
      <c r="E212" s="190" t="s">
        <v>14</v>
      </c>
      <c r="F212" s="191"/>
      <c r="G212" s="191" t="str">
        <f t="shared" si="1"/>
        <v>('NISSIN 236','NISSIN','BOXES','XS',),</v>
      </c>
      <c r="H212" s="191"/>
    </row>
    <row r="213">
      <c r="A213" s="145"/>
      <c r="B213" s="188" t="s">
        <v>114</v>
      </c>
      <c r="C213" s="112" t="s">
        <v>97</v>
      </c>
      <c r="D213" s="190" t="s">
        <v>7</v>
      </c>
      <c r="E213" s="190" t="s">
        <v>15</v>
      </c>
      <c r="F213" s="191"/>
      <c r="G213" s="191" t="str">
        <f t="shared" si="1"/>
        <v>('NISSIN 236','NISSIN','BOXES','S',),</v>
      </c>
      <c r="H213" s="191"/>
    </row>
    <row r="214">
      <c r="A214" s="145"/>
      <c r="B214" s="188" t="s">
        <v>114</v>
      </c>
      <c r="C214" s="112" t="s">
        <v>97</v>
      </c>
      <c r="D214" s="190" t="s">
        <v>7</v>
      </c>
      <c r="E214" s="190" t="s">
        <v>16</v>
      </c>
      <c r="F214" s="191"/>
      <c r="G214" s="191" t="str">
        <f t="shared" si="1"/>
        <v>('NISSIN 236','NISSIN','BOXES','M',),</v>
      </c>
      <c r="H214" s="191"/>
    </row>
    <row r="215">
      <c r="A215" s="145"/>
      <c r="B215" s="188" t="s">
        <v>114</v>
      </c>
      <c r="C215" s="112" t="s">
        <v>97</v>
      </c>
      <c r="D215" s="190" t="s">
        <v>7</v>
      </c>
      <c r="E215" s="190" t="s">
        <v>17</v>
      </c>
      <c r="F215" s="191"/>
      <c r="G215" s="191" t="str">
        <f t="shared" si="1"/>
        <v>('NISSIN 236','NISSIN','BOXES','L',),</v>
      </c>
      <c r="H215" s="191"/>
    </row>
    <row r="216">
      <c r="A216" s="145"/>
      <c r="B216" s="188" t="s">
        <v>114</v>
      </c>
      <c r="C216" s="112" t="s">
        <v>97</v>
      </c>
      <c r="D216" s="190" t="s">
        <v>7</v>
      </c>
      <c r="E216" s="190" t="s">
        <v>18</v>
      </c>
      <c r="F216" s="191"/>
      <c r="G216" s="191" t="str">
        <f t="shared" si="1"/>
        <v>('NISSIN 236','NISSIN','BOXES','XL',),</v>
      </c>
      <c r="H216" s="191"/>
    </row>
    <row r="217">
      <c r="A217" s="145"/>
      <c r="B217" s="188" t="s">
        <v>114</v>
      </c>
      <c r="C217" s="112" t="s">
        <v>97</v>
      </c>
      <c r="D217" s="190" t="s">
        <v>7</v>
      </c>
      <c r="E217" s="190" t="s">
        <v>19</v>
      </c>
      <c r="F217" s="191"/>
      <c r="G217" s="191" t="str">
        <f t="shared" si="1"/>
        <v>('NISSIN 236','NISSIN','BOXES','XXL',),</v>
      </c>
      <c r="H217" s="191"/>
    </row>
    <row r="218">
      <c r="A218" s="145"/>
      <c r="B218" s="188" t="s">
        <v>114</v>
      </c>
      <c r="C218" s="112" t="s">
        <v>97</v>
      </c>
      <c r="D218" s="190" t="s">
        <v>7</v>
      </c>
      <c r="E218" s="190" t="s">
        <v>20</v>
      </c>
      <c r="F218" s="191"/>
      <c r="G218" s="191" t="str">
        <f t="shared" si="1"/>
        <v>('NISSIN 236','NISSIN','BOXES','XXXL',),</v>
      </c>
      <c r="H218" s="191"/>
    </row>
    <row r="219">
      <c r="A219" s="219">
        <v>13.0</v>
      </c>
      <c r="B219" s="188" t="s">
        <v>115</v>
      </c>
      <c r="C219" s="112" t="s">
        <v>97</v>
      </c>
      <c r="D219" s="190" t="s">
        <v>4</v>
      </c>
      <c r="E219" s="190" t="s">
        <v>12</v>
      </c>
      <c r="F219" s="56">
        <v>80.0</v>
      </c>
      <c r="G219" s="191" t="str">
        <f t="shared" si="1"/>
        <v>('NISSIN 339','NISSIN','CARTONS','F/SIZE',80),</v>
      </c>
      <c r="H219" s="56"/>
    </row>
    <row r="220">
      <c r="A220" s="145"/>
      <c r="B220" s="188" t="s">
        <v>115</v>
      </c>
      <c r="C220" s="112" t="s">
        <v>97</v>
      </c>
      <c r="D220" s="190" t="s">
        <v>4</v>
      </c>
      <c r="E220" s="190" t="s">
        <v>13</v>
      </c>
      <c r="F220" s="191"/>
      <c r="G220" s="191" t="str">
        <f t="shared" si="1"/>
        <v>('NISSIN 339','NISSIN','CARTONS','XXS',),</v>
      </c>
      <c r="H220" s="191"/>
    </row>
    <row r="221">
      <c r="A221" s="145"/>
      <c r="B221" s="188" t="s">
        <v>115</v>
      </c>
      <c r="C221" s="112" t="s">
        <v>97</v>
      </c>
      <c r="D221" s="190" t="s">
        <v>4</v>
      </c>
      <c r="E221" s="149" t="s">
        <v>14</v>
      </c>
      <c r="F221" s="191"/>
      <c r="G221" s="191" t="str">
        <f t="shared" si="1"/>
        <v>('NISSIN 339','NISSIN','CARTONS','XS',),</v>
      </c>
      <c r="H221" s="191"/>
    </row>
    <row r="222">
      <c r="A222" s="145"/>
      <c r="B222" s="188" t="s">
        <v>115</v>
      </c>
      <c r="C222" s="112" t="s">
        <v>97</v>
      </c>
      <c r="D222" s="190" t="s">
        <v>4</v>
      </c>
      <c r="E222" s="190" t="s">
        <v>15</v>
      </c>
      <c r="F222" s="191"/>
      <c r="G222" s="191" t="str">
        <f t="shared" si="1"/>
        <v>('NISSIN 339','NISSIN','CARTONS','S',),</v>
      </c>
      <c r="H222" s="191"/>
    </row>
    <row r="223">
      <c r="A223" s="145"/>
      <c r="B223" s="188" t="s">
        <v>115</v>
      </c>
      <c r="C223" s="112" t="s">
        <v>97</v>
      </c>
      <c r="D223" s="190" t="s">
        <v>4</v>
      </c>
      <c r="E223" s="190" t="s">
        <v>16</v>
      </c>
      <c r="F223" s="191"/>
      <c r="G223" s="191" t="str">
        <f t="shared" si="1"/>
        <v>('NISSIN 339','NISSIN','CARTONS','M',),</v>
      </c>
      <c r="H223" s="191"/>
    </row>
    <row r="224">
      <c r="A224" s="145"/>
      <c r="B224" s="188" t="s">
        <v>115</v>
      </c>
      <c r="C224" s="112" t="s">
        <v>97</v>
      </c>
      <c r="D224" s="190" t="s">
        <v>4</v>
      </c>
      <c r="E224" s="190" t="s">
        <v>17</v>
      </c>
      <c r="F224" s="191"/>
      <c r="G224" s="191" t="str">
        <f t="shared" si="1"/>
        <v>('NISSIN 339','NISSIN','CARTONS','L',),</v>
      </c>
      <c r="H224" s="191"/>
    </row>
    <row r="225">
      <c r="A225" s="145"/>
      <c r="B225" s="188" t="s">
        <v>115</v>
      </c>
      <c r="C225" s="112" t="s">
        <v>97</v>
      </c>
      <c r="D225" s="190" t="s">
        <v>4</v>
      </c>
      <c r="E225" s="190" t="s">
        <v>18</v>
      </c>
      <c r="F225" s="191"/>
      <c r="G225" s="191" t="str">
        <f t="shared" si="1"/>
        <v>('NISSIN 339','NISSIN','CARTONS','XL',),</v>
      </c>
      <c r="H225" s="191"/>
    </row>
    <row r="226">
      <c r="A226" s="145"/>
      <c r="B226" s="188" t="s">
        <v>115</v>
      </c>
      <c r="C226" s="112" t="s">
        <v>97</v>
      </c>
      <c r="D226" s="190" t="s">
        <v>4</v>
      </c>
      <c r="E226" s="190" t="s">
        <v>19</v>
      </c>
      <c r="F226" s="195"/>
      <c r="G226" s="191" t="str">
        <f t="shared" si="1"/>
        <v>('NISSIN 339','NISSIN','CARTONS','XXL',),</v>
      </c>
      <c r="H226" s="195"/>
    </row>
    <row r="227">
      <c r="A227" s="200"/>
      <c r="B227" s="188" t="s">
        <v>115</v>
      </c>
      <c r="C227" s="112" t="s">
        <v>97</v>
      </c>
      <c r="D227" s="190" t="s">
        <v>4</v>
      </c>
      <c r="E227" s="190" t="s">
        <v>20</v>
      </c>
      <c r="F227" s="191"/>
      <c r="G227" s="191" t="str">
        <f t="shared" si="1"/>
        <v>('NISSIN 339','NISSIN','CARTONS','XXXL',),</v>
      </c>
      <c r="H227" s="191"/>
    </row>
    <row r="228">
      <c r="A228" s="145"/>
      <c r="B228" s="188" t="s">
        <v>115</v>
      </c>
      <c r="C228" s="112" t="s">
        <v>97</v>
      </c>
      <c r="D228" s="190" t="s">
        <v>7</v>
      </c>
      <c r="E228" s="190" t="s">
        <v>21</v>
      </c>
      <c r="F228" s="191">
        <v>0.0</v>
      </c>
      <c r="G228" s="191" t="str">
        <f t="shared" si="1"/>
        <v>('NISSIN 339','NISSIN','BOXES','W/SIZE',0),</v>
      </c>
      <c r="H228" s="191"/>
    </row>
    <row r="229">
      <c r="A229" s="145"/>
      <c r="B229" s="188" t="s">
        <v>115</v>
      </c>
      <c r="C229" s="112" t="s">
        <v>97</v>
      </c>
      <c r="D229" s="190" t="s">
        <v>7</v>
      </c>
      <c r="E229" s="190" t="s">
        <v>13</v>
      </c>
      <c r="F229" s="191"/>
      <c r="G229" s="191" t="str">
        <f t="shared" si="1"/>
        <v>('NISSIN 339','NISSIN','BOXES','XXS',),</v>
      </c>
      <c r="H229" s="191"/>
    </row>
    <row r="230">
      <c r="A230" s="145"/>
      <c r="B230" s="188" t="s">
        <v>115</v>
      </c>
      <c r="C230" s="112" t="s">
        <v>97</v>
      </c>
      <c r="D230" s="190" t="s">
        <v>7</v>
      </c>
      <c r="E230" s="190" t="s">
        <v>14</v>
      </c>
      <c r="F230" s="191"/>
      <c r="G230" s="191" t="str">
        <f t="shared" si="1"/>
        <v>('NISSIN 339','NISSIN','BOXES','XS',),</v>
      </c>
      <c r="H230" s="191"/>
    </row>
    <row r="231">
      <c r="A231" s="145"/>
      <c r="B231" s="188" t="s">
        <v>115</v>
      </c>
      <c r="C231" s="112" t="s">
        <v>97</v>
      </c>
      <c r="D231" s="190" t="s">
        <v>7</v>
      </c>
      <c r="E231" s="190" t="s">
        <v>15</v>
      </c>
      <c r="F231" s="191"/>
      <c r="G231" s="191" t="str">
        <f t="shared" si="1"/>
        <v>('NISSIN 339','NISSIN','BOXES','S',),</v>
      </c>
      <c r="H231" s="191"/>
    </row>
    <row r="232">
      <c r="A232" s="145"/>
      <c r="B232" s="188" t="s">
        <v>115</v>
      </c>
      <c r="C232" s="112" t="s">
        <v>97</v>
      </c>
      <c r="D232" s="190" t="s">
        <v>7</v>
      </c>
      <c r="E232" s="190" t="s">
        <v>16</v>
      </c>
      <c r="F232" s="191"/>
      <c r="G232" s="191" t="str">
        <f t="shared" si="1"/>
        <v>('NISSIN 339','NISSIN','BOXES','M',),</v>
      </c>
      <c r="H232" s="191"/>
    </row>
    <row r="233">
      <c r="A233" s="145"/>
      <c r="B233" s="188" t="s">
        <v>115</v>
      </c>
      <c r="C233" s="112" t="s">
        <v>97</v>
      </c>
      <c r="D233" s="190" t="s">
        <v>7</v>
      </c>
      <c r="E233" s="190" t="s">
        <v>17</v>
      </c>
      <c r="F233" s="191"/>
      <c r="G233" s="191" t="str">
        <f t="shared" si="1"/>
        <v>('NISSIN 339','NISSIN','BOXES','L',),</v>
      </c>
      <c r="H233" s="191"/>
    </row>
    <row r="234">
      <c r="A234" s="145"/>
      <c r="B234" s="188" t="s">
        <v>115</v>
      </c>
      <c r="C234" s="112" t="s">
        <v>97</v>
      </c>
      <c r="D234" s="190" t="s">
        <v>7</v>
      </c>
      <c r="E234" s="190" t="s">
        <v>18</v>
      </c>
      <c r="F234" s="191"/>
      <c r="G234" s="191" t="str">
        <f t="shared" si="1"/>
        <v>('NISSIN 339','NISSIN','BOXES','XL',),</v>
      </c>
      <c r="H234" s="191"/>
    </row>
    <row r="235">
      <c r="A235" s="145"/>
      <c r="B235" s="188" t="s">
        <v>115</v>
      </c>
      <c r="C235" s="112" t="s">
        <v>97</v>
      </c>
      <c r="D235" s="190" t="s">
        <v>7</v>
      </c>
      <c r="E235" s="190" t="s">
        <v>19</v>
      </c>
      <c r="F235" s="191"/>
      <c r="G235" s="191" t="str">
        <f t="shared" si="1"/>
        <v>('NISSIN 339','NISSIN','BOXES','XXL',),</v>
      </c>
      <c r="H235" s="191"/>
    </row>
    <row r="236">
      <c r="A236" s="145"/>
      <c r="B236" s="188" t="s">
        <v>115</v>
      </c>
      <c r="C236" s="112" t="s">
        <v>97</v>
      </c>
      <c r="D236" s="190" t="s">
        <v>7</v>
      </c>
      <c r="E236" s="190" t="s">
        <v>20</v>
      </c>
      <c r="F236" s="191"/>
      <c r="G236" s="191" t="str">
        <f t="shared" si="1"/>
        <v>('NISSIN 339','NISSIN','BOXES','XXXL',),</v>
      </c>
      <c r="H236" s="191"/>
    </row>
    <row r="237">
      <c r="A237" s="219" t="s">
        <v>116</v>
      </c>
      <c r="B237" s="188" t="s">
        <v>117</v>
      </c>
      <c r="C237" s="112" t="s">
        <v>97</v>
      </c>
      <c r="D237" s="190" t="s">
        <v>4</v>
      </c>
      <c r="E237" s="190" t="s">
        <v>12</v>
      </c>
      <c r="F237" s="56">
        <v>256.0</v>
      </c>
      <c r="G237" s="191" t="str">
        <f t="shared" si="1"/>
        <v>('NISSIN ANGEL 234','NISSIN','CARTONS','F/SIZE',256),</v>
      </c>
      <c r="H237" s="56"/>
    </row>
    <row r="238">
      <c r="A238" s="145"/>
      <c r="B238" s="188" t="s">
        <v>117</v>
      </c>
      <c r="C238" s="112" t="s">
        <v>97</v>
      </c>
      <c r="D238" s="190" t="s">
        <v>4</v>
      </c>
      <c r="E238" s="190" t="s">
        <v>13</v>
      </c>
      <c r="F238" s="191"/>
      <c r="G238" s="191" t="str">
        <f t="shared" si="1"/>
        <v>('NISSIN ANGEL 234','NISSIN','CARTONS','XXS',),</v>
      </c>
      <c r="H238" s="191"/>
    </row>
    <row r="239">
      <c r="A239" s="145"/>
      <c r="B239" s="188" t="s">
        <v>117</v>
      </c>
      <c r="C239" s="112" t="s">
        <v>97</v>
      </c>
      <c r="D239" s="190" t="s">
        <v>4</v>
      </c>
      <c r="E239" s="149" t="s">
        <v>14</v>
      </c>
      <c r="F239" s="191"/>
      <c r="G239" s="191" t="str">
        <f t="shared" si="1"/>
        <v>('NISSIN ANGEL 234','NISSIN','CARTONS','XS',),</v>
      </c>
      <c r="H239" s="191"/>
    </row>
    <row r="240">
      <c r="A240" s="145"/>
      <c r="B240" s="188" t="s">
        <v>117</v>
      </c>
      <c r="C240" s="112" t="s">
        <v>97</v>
      </c>
      <c r="D240" s="190" t="s">
        <v>4</v>
      </c>
      <c r="E240" s="190" t="s">
        <v>15</v>
      </c>
      <c r="F240" s="191"/>
      <c r="G240" s="191" t="str">
        <f t="shared" si="1"/>
        <v>('NISSIN ANGEL 234','NISSIN','CARTONS','S',),</v>
      </c>
      <c r="H240" s="191"/>
    </row>
    <row r="241">
      <c r="A241" s="145"/>
      <c r="B241" s="188" t="s">
        <v>117</v>
      </c>
      <c r="C241" s="112" t="s">
        <v>97</v>
      </c>
      <c r="D241" s="190" t="s">
        <v>4</v>
      </c>
      <c r="E241" s="190" t="s">
        <v>16</v>
      </c>
      <c r="F241" s="191"/>
      <c r="G241" s="191" t="str">
        <f t="shared" si="1"/>
        <v>('NISSIN ANGEL 234','NISSIN','CARTONS','M',),</v>
      </c>
      <c r="H241" s="191"/>
    </row>
    <row r="242">
      <c r="A242" s="145"/>
      <c r="B242" s="188" t="s">
        <v>117</v>
      </c>
      <c r="C242" s="112" t="s">
        <v>97</v>
      </c>
      <c r="D242" s="190" t="s">
        <v>4</v>
      </c>
      <c r="E242" s="190" t="s">
        <v>17</v>
      </c>
      <c r="F242" s="195"/>
      <c r="G242" s="191" t="str">
        <f t="shared" si="1"/>
        <v>('NISSIN ANGEL 234','NISSIN','CARTONS','L',),</v>
      </c>
      <c r="H242" s="195"/>
    </row>
    <row r="243">
      <c r="A243" s="145"/>
      <c r="B243" s="188" t="s">
        <v>117</v>
      </c>
      <c r="C243" s="112" t="s">
        <v>97</v>
      </c>
      <c r="D243" s="190" t="s">
        <v>4</v>
      </c>
      <c r="E243" s="190" t="s">
        <v>18</v>
      </c>
      <c r="F243" s="195"/>
      <c r="G243" s="191" t="str">
        <f t="shared" si="1"/>
        <v>('NISSIN ANGEL 234','NISSIN','CARTONS','XL',),</v>
      </c>
      <c r="H243" s="195"/>
    </row>
    <row r="244">
      <c r="A244" s="145"/>
      <c r="B244" s="188" t="s">
        <v>117</v>
      </c>
      <c r="C244" s="112" t="s">
        <v>97</v>
      </c>
      <c r="D244" s="190" t="s">
        <v>4</v>
      </c>
      <c r="E244" s="190" t="s">
        <v>19</v>
      </c>
      <c r="F244" s="195"/>
      <c r="G244" s="191" t="str">
        <f t="shared" si="1"/>
        <v>('NISSIN ANGEL 234','NISSIN','CARTONS','XXL',),</v>
      </c>
      <c r="H244" s="195"/>
    </row>
    <row r="245">
      <c r="A245" s="145"/>
      <c r="B245" s="188" t="s">
        <v>117</v>
      </c>
      <c r="C245" s="112" t="s">
        <v>97</v>
      </c>
      <c r="D245" s="190" t="s">
        <v>4</v>
      </c>
      <c r="E245" s="190" t="s">
        <v>20</v>
      </c>
      <c r="F245" s="195"/>
      <c r="G245" s="191" t="str">
        <f t="shared" si="1"/>
        <v>('NISSIN ANGEL 234','NISSIN','CARTONS','XXXL',),</v>
      </c>
      <c r="H245" s="195"/>
    </row>
    <row r="246">
      <c r="A246" s="145"/>
      <c r="B246" s="188" t="s">
        <v>117</v>
      </c>
      <c r="C246" s="112" t="s">
        <v>97</v>
      </c>
      <c r="D246" s="190" t="s">
        <v>7</v>
      </c>
      <c r="E246" s="190" t="s">
        <v>21</v>
      </c>
      <c r="F246" s="195">
        <v>1520.0</v>
      </c>
      <c r="G246" s="191" t="str">
        <f t="shared" si="1"/>
        <v>('NISSIN ANGEL 234','NISSIN','BOXES','W/SIZE',1520),</v>
      </c>
      <c r="H246" s="195"/>
    </row>
    <row r="247">
      <c r="A247" s="145"/>
      <c r="B247" s="188" t="s">
        <v>117</v>
      </c>
      <c r="C247" s="112" t="s">
        <v>97</v>
      </c>
      <c r="D247" s="190" t="s">
        <v>7</v>
      </c>
      <c r="E247" s="190" t="s">
        <v>13</v>
      </c>
      <c r="F247" s="195"/>
      <c r="G247" s="191" t="str">
        <f t="shared" si="1"/>
        <v>('NISSIN ANGEL 234','NISSIN','BOXES','XXS',),</v>
      </c>
      <c r="H247" s="195"/>
    </row>
    <row r="248">
      <c r="A248" s="145"/>
      <c r="B248" s="188" t="s">
        <v>117</v>
      </c>
      <c r="C248" s="112" t="s">
        <v>97</v>
      </c>
      <c r="D248" s="190" t="s">
        <v>7</v>
      </c>
      <c r="E248" s="190" t="s">
        <v>14</v>
      </c>
      <c r="F248" s="195"/>
      <c r="G248" s="191" t="str">
        <f t="shared" si="1"/>
        <v>('NISSIN ANGEL 234','NISSIN','BOXES','XS',),</v>
      </c>
      <c r="H248" s="195"/>
    </row>
    <row r="249">
      <c r="A249" s="145"/>
      <c r="B249" s="188" t="s">
        <v>117</v>
      </c>
      <c r="C249" s="112" t="s">
        <v>97</v>
      </c>
      <c r="D249" s="190" t="s">
        <v>7</v>
      </c>
      <c r="E249" s="190" t="s">
        <v>15</v>
      </c>
      <c r="F249" s="195"/>
      <c r="G249" s="191" t="str">
        <f t="shared" si="1"/>
        <v>('NISSIN ANGEL 234','NISSIN','BOXES','S',),</v>
      </c>
      <c r="H249" s="195"/>
    </row>
    <row r="250">
      <c r="A250" s="145"/>
      <c r="B250" s="188" t="s">
        <v>117</v>
      </c>
      <c r="C250" s="112" t="s">
        <v>97</v>
      </c>
      <c r="D250" s="190" t="s">
        <v>7</v>
      </c>
      <c r="E250" s="190" t="s">
        <v>16</v>
      </c>
      <c r="F250" s="195"/>
      <c r="G250" s="191" t="str">
        <f t="shared" si="1"/>
        <v>('NISSIN ANGEL 234','NISSIN','BOXES','M',),</v>
      </c>
      <c r="H250" s="195"/>
    </row>
    <row r="251">
      <c r="A251" s="219"/>
      <c r="B251" s="188" t="s">
        <v>117</v>
      </c>
      <c r="C251" s="112" t="s">
        <v>97</v>
      </c>
      <c r="D251" s="190" t="s">
        <v>7</v>
      </c>
      <c r="E251" s="190" t="s">
        <v>17</v>
      </c>
      <c r="F251" s="56"/>
      <c r="G251" s="191" t="str">
        <f t="shared" si="1"/>
        <v>('NISSIN ANGEL 234','NISSIN','BOXES','L',),</v>
      </c>
      <c r="H251" s="56"/>
    </row>
    <row r="252">
      <c r="B252" s="188" t="s">
        <v>117</v>
      </c>
      <c r="C252" s="112" t="s">
        <v>97</v>
      </c>
      <c r="D252" s="190" t="s">
        <v>7</v>
      </c>
      <c r="E252" s="190" t="s">
        <v>18</v>
      </c>
      <c r="F252" s="56"/>
      <c r="G252" s="191" t="str">
        <f t="shared" si="1"/>
        <v>('NISSIN ANGEL 234','NISSIN','BOXES','XL',),</v>
      </c>
      <c r="H252" s="56"/>
    </row>
    <row r="253">
      <c r="B253" s="188" t="s">
        <v>117</v>
      </c>
      <c r="C253" s="112" t="s">
        <v>97</v>
      </c>
      <c r="D253" s="190" t="s">
        <v>7</v>
      </c>
      <c r="E253" s="190" t="s">
        <v>19</v>
      </c>
      <c r="F253" s="56"/>
      <c r="G253" s="191" t="str">
        <f t="shared" si="1"/>
        <v>('NISSIN ANGEL 234','NISSIN','BOXES','XXL',),</v>
      </c>
      <c r="H253" s="56"/>
    </row>
    <row r="254">
      <c r="B254" s="188" t="s">
        <v>117</v>
      </c>
      <c r="C254" s="112" t="s">
        <v>97</v>
      </c>
      <c r="D254" s="190" t="s">
        <v>7</v>
      </c>
      <c r="E254" s="190" t="s">
        <v>20</v>
      </c>
      <c r="F254" s="56"/>
      <c r="G254" s="191" t="str">
        <f t="shared" si="1"/>
        <v>('NISSIN ANGEL 234','NISSIN','BOXES','XXXL',),</v>
      </c>
      <c r="H254" s="56"/>
    </row>
    <row r="255">
      <c r="A255" s="219">
        <v>14.0</v>
      </c>
      <c r="B255" s="188" t="s">
        <v>118</v>
      </c>
      <c r="C255" s="112" t="s">
        <v>119</v>
      </c>
      <c r="D255" s="190" t="s">
        <v>4</v>
      </c>
      <c r="E255" s="190" t="s">
        <v>12</v>
      </c>
      <c r="F255" s="56">
        <v>226.0</v>
      </c>
      <c r="G255" s="191" t="str">
        <f t="shared" si="1"/>
        <v>('CTI FINGER FLEX NIT PF','CTI','CARTONS','F/SIZE',226),</v>
      </c>
      <c r="H255" s="56"/>
    </row>
    <row r="256">
      <c r="B256" s="188" t="s">
        <v>118</v>
      </c>
      <c r="C256" s="112" t="s">
        <v>119</v>
      </c>
      <c r="D256" s="190" t="s">
        <v>4</v>
      </c>
      <c r="E256" s="190" t="s">
        <v>13</v>
      </c>
      <c r="F256" s="56"/>
      <c r="G256" s="191" t="str">
        <f t="shared" si="1"/>
        <v>('CTI FINGER FLEX NIT PF','CTI','CARTONS','XXS',),</v>
      </c>
      <c r="H256" s="56"/>
    </row>
    <row r="257">
      <c r="B257" s="188" t="s">
        <v>118</v>
      </c>
      <c r="C257" s="112" t="s">
        <v>119</v>
      </c>
      <c r="D257" s="190" t="s">
        <v>4</v>
      </c>
      <c r="E257" s="149" t="s">
        <v>14</v>
      </c>
      <c r="F257" s="56"/>
      <c r="G257" s="191" t="str">
        <f t="shared" si="1"/>
        <v>('CTI FINGER FLEX NIT PF','CTI','CARTONS','XS',),</v>
      </c>
      <c r="H257" s="56"/>
    </row>
    <row r="258">
      <c r="B258" s="188" t="s">
        <v>118</v>
      </c>
      <c r="C258" s="112" t="s">
        <v>119</v>
      </c>
      <c r="D258" s="190" t="s">
        <v>4</v>
      </c>
      <c r="E258" s="190" t="s">
        <v>15</v>
      </c>
      <c r="F258" s="56"/>
      <c r="G258" s="191" t="str">
        <f t="shared" si="1"/>
        <v>('CTI FINGER FLEX NIT PF','CTI','CARTONS','S',),</v>
      </c>
      <c r="H258" s="56"/>
    </row>
    <row r="259">
      <c r="B259" s="188" t="s">
        <v>118</v>
      </c>
      <c r="C259" s="112" t="s">
        <v>119</v>
      </c>
      <c r="D259" s="190" t="s">
        <v>4</v>
      </c>
      <c r="E259" s="190" t="s">
        <v>16</v>
      </c>
      <c r="F259" s="56"/>
      <c r="G259" s="191" t="str">
        <f t="shared" si="1"/>
        <v>('CTI FINGER FLEX NIT PF','CTI','CARTONS','M',),</v>
      </c>
      <c r="H259" s="56"/>
    </row>
    <row r="260">
      <c r="B260" s="188" t="s">
        <v>118</v>
      </c>
      <c r="C260" s="112" t="s">
        <v>119</v>
      </c>
      <c r="D260" s="190" t="s">
        <v>4</v>
      </c>
      <c r="E260" s="190" t="s">
        <v>17</v>
      </c>
      <c r="F260" s="56"/>
      <c r="G260" s="191" t="str">
        <f t="shared" si="1"/>
        <v>('CTI FINGER FLEX NIT PF','CTI','CARTONS','L',),</v>
      </c>
      <c r="H260" s="56"/>
    </row>
    <row r="261">
      <c r="B261" s="188" t="s">
        <v>118</v>
      </c>
      <c r="C261" s="112" t="s">
        <v>119</v>
      </c>
      <c r="D261" s="190" t="s">
        <v>4</v>
      </c>
      <c r="E261" s="190" t="s">
        <v>18</v>
      </c>
      <c r="F261" s="56"/>
      <c r="G261" s="191" t="str">
        <f t="shared" si="1"/>
        <v>('CTI FINGER FLEX NIT PF','CTI','CARTONS','XL',),</v>
      </c>
      <c r="H261" s="56"/>
    </row>
    <row r="262">
      <c r="B262" s="188" t="s">
        <v>118</v>
      </c>
      <c r="C262" s="112" t="s">
        <v>119</v>
      </c>
      <c r="D262" s="190" t="s">
        <v>4</v>
      </c>
      <c r="E262" s="190" t="s">
        <v>19</v>
      </c>
      <c r="F262" s="56"/>
      <c r="G262" s="191" t="str">
        <f t="shared" si="1"/>
        <v>('CTI FINGER FLEX NIT PF','CTI','CARTONS','XXL',),</v>
      </c>
      <c r="H262" s="56"/>
    </row>
    <row r="263">
      <c r="B263" s="188" t="s">
        <v>118</v>
      </c>
      <c r="C263" s="112" t="s">
        <v>119</v>
      </c>
      <c r="D263" s="190" t="s">
        <v>4</v>
      </c>
      <c r="E263" s="190" t="s">
        <v>20</v>
      </c>
      <c r="F263" s="56"/>
      <c r="G263" s="191" t="str">
        <f t="shared" si="1"/>
        <v>('CTI FINGER FLEX NIT PF','CTI','CARTONS','XXXL',),</v>
      </c>
      <c r="H263" s="56"/>
    </row>
    <row r="264">
      <c r="B264" s="188" t="s">
        <v>118</v>
      </c>
      <c r="C264" s="112" t="s">
        <v>119</v>
      </c>
      <c r="D264" s="190" t="s">
        <v>7</v>
      </c>
      <c r="E264" s="190" t="s">
        <v>21</v>
      </c>
      <c r="F264" s="56"/>
      <c r="G264" s="191" t="str">
        <f t="shared" si="1"/>
        <v>('CTI FINGER FLEX NIT PF','CTI','BOXES','W/SIZE',),</v>
      </c>
      <c r="H264" s="56"/>
    </row>
    <row r="265">
      <c r="B265" s="188" t="s">
        <v>118</v>
      </c>
      <c r="C265" s="112" t="s">
        <v>119</v>
      </c>
      <c r="D265" s="190" t="s">
        <v>7</v>
      </c>
      <c r="E265" s="190" t="s">
        <v>13</v>
      </c>
      <c r="F265" s="56"/>
      <c r="G265" s="191" t="str">
        <f t="shared" si="1"/>
        <v>('CTI FINGER FLEX NIT PF','CTI','BOXES','XXS',),</v>
      </c>
      <c r="H265" s="56"/>
    </row>
    <row r="266">
      <c r="B266" s="188" t="s">
        <v>118</v>
      </c>
      <c r="C266" s="112" t="s">
        <v>119</v>
      </c>
      <c r="D266" s="190" t="s">
        <v>7</v>
      </c>
      <c r="E266" s="190" t="s">
        <v>14</v>
      </c>
      <c r="F266" s="56"/>
      <c r="G266" s="191" t="str">
        <f t="shared" si="1"/>
        <v>('CTI FINGER FLEX NIT PF','CTI','BOXES','XS',),</v>
      </c>
      <c r="H266" s="56"/>
    </row>
    <row r="267">
      <c r="B267" s="188" t="s">
        <v>118</v>
      </c>
      <c r="C267" s="112" t="s">
        <v>119</v>
      </c>
      <c r="D267" s="190" t="s">
        <v>7</v>
      </c>
      <c r="E267" s="190" t="s">
        <v>15</v>
      </c>
      <c r="F267" s="56">
        <v>570.0</v>
      </c>
      <c r="G267" s="191" t="str">
        <f t="shared" si="1"/>
        <v>('CTI FINGER FLEX NIT PF','CTI','BOXES','S',570),</v>
      </c>
      <c r="H267" s="56"/>
    </row>
    <row r="268">
      <c r="B268" s="188" t="s">
        <v>118</v>
      </c>
      <c r="C268" s="112" t="s">
        <v>119</v>
      </c>
      <c r="D268" s="190" t="s">
        <v>7</v>
      </c>
      <c r="E268" s="190" t="s">
        <v>16</v>
      </c>
      <c r="F268" s="56">
        <v>700.0</v>
      </c>
      <c r="G268" s="191" t="str">
        <f t="shared" si="1"/>
        <v>('CTI FINGER FLEX NIT PF','CTI','BOXES','M',700),</v>
      </c>
      <c r="H268" s="56"/>
    </row>
    <row r="269">
      <c r="B269" s="188" t="s">
        <v>118</v>
      </c>
      <c r="C269" s="112" t="s">
        <v>119</v>
      </c>
      <c r="D269" s="190" t="s">
        <v>7</v>
      </c>
      <c r="E269" s="190" t="s">
        <v>17</v>
      </c>
      <c r="F269" s="56">
        <v>2100.0</v>
      </c>
      <c r="G269" s="191" t="str">
        <f t="shared" si="1"/>
        <v>('CTI FINGER FLEX NIT PF','CTI','BOXES','L',2100),</v>
      </c>
      <c r="H269" s="56"/>
    </row>
    <row r="270">
      <c r="B270" s="188" t="s">
        <v>118</v>
      </c>
      <c r="C270" s="112" t="s">
        <v>119</v>
      </c>
      <c r="D270" s="190" t="s">
        <v>7</v>
      </c>
      <c r="E270" s="190" t="s">
        <v>18</v>
      </c>
      <c r="F270" s="56">
        <v>1560.0</v>
      </c>
      <c r="G270" s="191" t="str">
        <f t="shared" si="1"/>
        <v>('CTI FINGER FLEX NIT PF','CTI','BOXES','XL',1560),</v>
      </c>
      <c r="H270" s="56"/>
    </row>
    <row r="271">
      <c r="B271" s="188" t="s">
        <v>118</v>
      </c>
      <c r="C271" s="112" t="s">
        <v>119</v>
      </c>
      <c r="D271" s="190" t="s">
        <v>7</v>
      </c>
      <c r="E271" s="190" t="s">
        <v>19</v>
      </c>
      <c r="F271" s="56">
        <v>460.0</v>
      </c>
      <c r="G271" s="191" t="str">
        <f t="shared" si="1"/>
        <v>('CTI FINGER FLEX NIT PF','CTI','BOXES','XXL',460),</v>
      </c>
      <c r="H271" s="56"/>
    </row>
    <row r="272">
      <c r="B272" s="188" t="s">
        <v>118</v>
      </c>
      <c r="C272" s="112" t="s">
        <v>119</v>
      </c>
      <c r="D272" s="190" t="s">
        <v>7</v>
      </c>
      <c r="E272" s="190" t="s">
        <v>20</v>
      </c>
      <c r="F272" s="56"/>
      <c r="G272" s="191" t="str">
        <f t="shared" si="1"/>
        <v>('CTI FINGER FLEX NIT PF','CTI','BOXES','XXXL',),</v>
      </c>
      <c r="H272" s="56"/>
    </row>
    <row r="273">
      <c r="A273" s="219">
        <v>15.0</v>
      </c>
      <c r="B273" s="188" t="s">
        <v>120</v>
      </c>
      <c r="C273" s="112" t="s">
        <v>119</v>
      </c>
      <c r="D273" s="190" t="s">
        <v>4</v>
      </c>
      <c r="E273" s="190" t="s">
        <v>12</v>
      </c>
      <c r="F273" s="56">
        <v>20.0</v>
      </c>
      <c r="G273" s="191" t="str">
        <f t="shared" si="1"/>
        <v>('CTI FINGER FLEX LATEX','CTI','CARTONS','F/SIZE',20),</v>
      </c>
      <c r="H273" s="56"/>
    </row>
    <row r="274">
      <c r="B274" s="188" t="s">
        <v>120</v>
      </c>
      <c r="C274" s="112" t="s">
        <v>119</v>
      </c>
      <c r="D274" s="190" t="s">
        <v>4</v>
      </c>
      <c r="E274" s="190" t="s">
        <v>13</v>
      </c>
      <c r="F274" s="56"/>
      <c r="G274" s="191" t="str">
        <f t="shared" si="1"/>
        <v>('CTI FINGER FLEX LATEX','CTI','CARTONS','XXS',),</v>
      </c>
      <c r="H274" s="56"/>
    </row>
    <row r="275">
      <c r="B275" s="188" t="s">
        <v>120</v>
      </c>
      <c r="C275" s="112" t="s">
        <v>119</v>
      </c>
      <c r="D275" s="190" t="s">
        <v>4</v>
      </c>
      <c r="E275" s="149" t="s">
        <v>14</v>
      </c>
      <c r="F275" s="56"/>
      <c r="G275" s="191" t="str">
        <f t="shared" si="1"/>
        <v>('CTI FINGER FLEX LATEX','CTI','CARTONS','XS',),</v>
      </c>
      <c r="H275" s="56"/>
    </row>
    <row r="276">
      <c r="B276" s="188" t="s">
        <v>120</v>
      </c>
      <c r="C276" s="112" t="s">
        <v>119</v>
      </c>
      <c r="D276" s="190" t="s">
        <v>4</v>
      </c>
      <c r="E276" s="190" t="s">
        <v>15</v>
      </c>
      <c r="F276" s="56"/>
      <c r="G276" s="191" t="str">
        <f t="shared" si="1"/>
        <v>('CTI FINGER FLEX LATEX','CTI','CARTONS','S',),</v>
      </c>
      <c r="H276" s="56"/>
    </row>
    <row r="277">
      <c r="B277" s="188" t="s">
        <v>120</v>
      </c>
      <c r="C277" s="112" t="s">
        <v>119</v>
      </c>
      <c r="D277" s="190" t="s">
        <v>4</v>
      </c>
      <c r="E277" s="190" t="s">
        <v>16</v>
      </c>
      <c r="F277" s="56"/>
      <c r="G277" s="191" t="str">
        <f t="shared" si="1"/>
        <v>('CTI FINGER FLEX LATEX','CTI','CARTONS','M',),</v>
      </c>
      <c r="H277" s="56"/>
    </row>
    <row r="278">
      <c r="B278" s="188" t="s">
        <v>120</v>
      </c>
      <c r="C278" s="112" t="s">
        <v>119</v>
      </c>
      <c r="D278" s="190" t="s">
        <v>4</v>
      </c>
      <c r="E278" s="190" t="s">
        <v>17</v>
      </c>
      <c r="F278" s="56"/>
      <c r="G278" s="191" t="str">
        <f t="shared" si="1"/>
        <v>('CTI FINGER FLEX LATEX','CTI','CARTONS','L',),</v>
      </c>
      <c r="H278" s="56"/>
    </row>
    <row r="279">
      <c r="B279" s="188" t="s">
        <v>120</v>
      </c>
      <c r="C279" s="112" t="s">
        <v>119</v>
      </c>
      <c r="D279" s="190" t="s">
        <v>4</v>
      </c>
      <c r="E279" s="190" t="s">
        <v>18</v>
      </c>
      <c r="F279" s="56"/>
      <c r="G279" s="191" t="str">
        <f t="shared" si="1"/>
        <v>('CTI FINGER FLEX LATEX','CTI','CARTONS','XL',),</v>
      </c>
      <c r="H279" s="56"/>
    </row>
    <row r="280">
      <c r="B280" s="188" t="s">
        <v>120</v>
      </c>
      <c r="C280" s="112" t="s">
        <v>119</v>
      </c>
      <c r="D280" s="190" t="s">
        <v>4</v>
      </c>
      <c r="E280" s="190" t="s">
        <v>19</v>
      </c>
      <c r="F280" s="56"/>
      <c r="G280" s="191" t="str">
        <f t="shared" si="1"/>
        <v>('CTI FINGER FLEX LATEX','CTI','CARTONS','XXL',),</v>
      </c>
      <c r="H280" s="56"/>
    </row>
    <row r="281">
      <c r="B281" s="188" t="s">
        <v>120</v>
      </c>
      <c r="C281" s="112" t="s">
        <v>119</v>
      </c>
      <c r="D281" s="190" t="s">
        <v>4</v>
      </c>
      <c r="E281" s="190" t="s">
        <v>20</v>
      </c>
      <c r="F281" s="56"/>
      <c r="G281" s="191" t="str">
        <f t="shared" si="1"/>
        <v>('CTI FINGER FLEX LATEX','CTI','CARTONS','XXXL',),</v>
      </c>
      <c r="H281" s="56"/>
    </row>
    <row r="282">
      <c r="B282" s="188" t="s">
        <v>120</v>
      </c>
      <c r="C282" s="112" t="s">
        <v>119</v>
      </c>
      <c r="D282" s="190" t="s">
        <v>7</v>
      </c>
      <c r="E282" s="190" t="s">
        <v>21</v>
      </c>
      <c r="F282" s="56"/>
      <c r="G282" s="191" t="str">
        <f t="shared" si="1"/>
        <v>('CTI FINGER FLEX LATEX','CTI','BOXES','W/SIZE',),</v>
      </c>
      <c r="H282" s="56"/>
    </row>
    <row r="283">
      <c r="B283" s="188" t="s">
        <v>120</v>
      </c>
      <c r="C283" s="112" t="s">
        <v>119</v>
      </c>
      <c r="D283" s="190" t="s">
        <v>7</v>
      </c>
      <c r="E283" s="190" t="s">
        <v>13</v>
      </c>
      <c r="F283" s="56"/>
      <c r="G283" s="191" t="str">
        <f t="shared" si="1"/>
        <v>('CTI FINGER FLEX LATEX','CTI','BOXES','XXS',),</v>
      </c>
      <c r="H283" s="56"/>
    </row>
    <row r="284">
      <c r="B284" s="188" t="s">
        <v>120</v>
      </c>
      <c r="C284" s="112" t="s">
        <v>119</v>
      </c>
      <c r="D284" s="190" t="s">
        <v>7</v>
      </c>
      <c r="E284" s="190" t="s">
        <v>14</v>
      </c>
      <c r="F284" s="56">
        <v>1700.0</v>
      </c>
      <c r="G284" s="191" t="str">
        <f t="shared" si="1"/>
        <v>('CTI FINGER FLEX LATEX','CTI','BOXES','XS',1700),</v>
      </c>
      <c r="H284" s="56"/>
    </row>
    <row r="285">
      <c r="B285" s="188" t="s">
        <v>120</v>
      </c>
      <c r="C285" s="112" t="s">
        <v>119</v>
      </c>
      <c r="D285" s="190" t="s">
        <v>7</v>
      </c>
      <c r="E285" s="190" t="s">
        <v>15</v>
      </c>
      <c r="F285" s="56"/>
      <c r="G285" s="191" t="str">
        <f t="shared" si="1"/>
        <v>('CTI FINGER FLEX LATEX','CTI','BOXES','S',),</v>
      </c>
      <c r="H285" s="56"/>
    </row>
    <row r="286">
      <c r="B286" s="188" t="s">
        <v>120</v>
      </c>
      <c r="C286" s="112" t="s">
        <v>119</v>
      </c>
      <c r="D286" s="190" t="s">
        <v>7</v>
      </c>
      <c r="E286" s="190" t="s">
        <v>16</v>
      </c>
      <c r="F286" s="56">
        <v>1200.0</v>
      </c>
      <c r="G286" s="191" t="str">
        <f t="shared" si="1"/>
        <v>('CTI FINGER FLEX LATEX','CTI','BOXES','M',1200),</v>
      </c>
      <c r="H286" s="56"/>
    </row>
    <row r="287">
      <c r="A287" s="145"/>
      <c r="B287" s="188" t="s">
        <v>120</v>
      </c>
      <c r="C287" s="112" t="s">
        <v>119</v>
      </c>
      <c r="D287" s="190" t="s">
        <v>7</v>
      </c>
      <c r="E287" s="190" t="s">
        <v>17</v>
      </c>
      <c r="F287" s="195"/>
      <c r="G287" s="191" t="str">
        <f t="shared" si="1"/>
        <v>('CTI FINGER FLEX LATEX','CTI','BOXES','L',),</v>
      </c>
      <c r="H287" s="195"/>
    </row>
    <row r="288">
      <c r="A288" s="145"/>
      <c r="B288" s="188" t="s">
        <v>120</v>
      </c>
      <c r="C288" s="112" t="s">
        <v>119</v>
      </c>
      <c r="D288" s="190" t="s">
        <v>7</v>
      </c>
      <c r="E288" s="190" t="s">
        <v>18</v>
      </c>
      <c r="F288" s="195">
        <v>1250.0</v>
      </c>
      <c r="G288" s="191" t="str">
        <f t="shared" si="1"/>
        <v>('CTI FINGER FLEX LATEX','CTI','BOXES','XL',1250),</v>
      </c>
      <c r="H288" s="195"/>
    </row>
    <row r="289">
      <c r="A289" s="145"/>
      <c r="B289" s="188" t="s">
        <v>120</v>
      </c>
      <c r="C289" s="112" t="s">
        <v>119</v>
      </c>
      <c r="D289" s="190" t="s">
        <v>7</v>
      </c>
      <c r="E289" s="190" t="s">
        <v>19</v>
      </c>
      <c r="F289" s="195"/>
      <c r="G289" s="191" t="str">
        <f t="shared" si="1"/>
        <v>('CTI FINGER FLEX LATEX','CTI','BOXES','XXL',),</v>
      </c>
      <c r="H289" s="195"/>
    </row>
    <row r="290">
      <c r="A290" s="145"/>
      <c r="B290" s="188" t="s">
        <v>120</v>
      </c>
      <c r="C290" s="112" t="s">
        <v>119</v>
      </c>
      <c r="D290" s="190" t="s">
        <v>7</v>
      </c>
      <c r="E290" s="190" t="s">
        <v>20</v>
      </c>
      <c r="F290" s="195"/>
      <c r="G290" s="191" t="str">
        <f t="shared" si="1"/>
        <v>('CTI FINGER FLEX LATEX','CTI','BOXES','XXXL',),</v>
      </c>
      <c r="H290" s="195"/>
    </row>
    <row r="291">
      <c r="A291" s="219">
        <v>16.0</v>
      </c>
      <c r="B291" s="188" t="s">
        <v>121</v>
      </c>
      <c r="C291" s="112" t="s">
        <v>119</v>
      </c>
      <c r="D291" s="190" t="s">
        <v>4</v>
      </c>
      <c r="E291" s="190" t="s">
        <v>12</v>
      </c>
      <c r="F291" s="56">
        <v>1306.0</v>
      </c>
      <c r="G291" s="191" t="str">
        <f t="shared" si="1"/>
        <v>('SGPF LATEX','CTI','CARTONS','F/SIZE',1306),</v>
      </c>
      <c r="H291" s="56"/>
    </row>
    <row r="292">
      <c r="A292" s="145"/>
      <c r="B292" s="188" t="s">
        <v>121</v>
      </c>
      <c r="C292" s="112" t="s">
        <v>119</v>
      </c>
      <c r="D292" s="190" t="s">
        <v>4</v>
      </c>
      <c r="E292" s="190" t="s">
        <v>13</v>
      </c>
      <c r="F292" s="195"/>
      <c r="G292" s="191" t="str">
        <f t="shared" si="1"/>
        <v>('SGPF LATEX','CTI','CARTONS','XXS',),</v>
      </c>
      <c r="H292" s="195"/>
    </row>
    <row r="293">
      <c r="A293" s="145"/>
      <c r="B293" s="188" t="s">
        <v>121</v>
      </c>
      <c r="C293" s="112" t="s">
        <v>119</v>
      </c>
      <c r="D293" s="190" t="s">
        <v>4</v>
      </c>
      <c r="E293" s="149" t="s">
        <v>14</v>
      </c>
      <c r="F293" s="195"/>
      <c r="G293" s="191" t="str">
        <f t="shared" si="1"/>
        <v>('SGPF LATEX','CTI','CARTONS','XS',),</v>
      </c>
      <c r="H293" s="195"/>
    </row>
    <row r="294">
      <c r="A294" s="145"/>
      <c r="B294" s="188" t="s">
        <v>121</v>
      </c>
      <c r="C294" s="112" t="s">
        <v>119</v>
      </c>
      <c r="D294" s="190" t="s">
        <v>4</v>
      </c>
      <c r="E294" s="190" t="s">
        <v>15</v>
      </c>
      <c r="F294" s="195"/>
      <c r="G294" s="191" t="str">
        <f t="shared" si="1"/>
        <v>('SGPF LATEX','CTI','CARTONS','S',),</v>
      </c>
      <c r="H294" s="195"/>
    </row>
    <row r="295">
      <c r="A295" s="145"/>
      <c r="B295" s="188" t="s">
        <v>121</v>
      </c>
      <c r="C295" s="112" t="s">
        <v>119</v>
      </c>
      <c r="D295" s="190" t="s">
        <v>4</v>
      </c>
      <c r="E295" s="190" t="s">
        <v>16</v>
      </c>
      <c r="F295" s="195"/>
      <c r="G295" s="191" t="str">
        <f t="shared" si="1"/>
        <v>('SGPF LATEX','CTI','CARTONS','M',),</v>
      </c>
      <c r="H295" s="195"/>
    </row>
    <row r="296">
      <c r="A296" s="145"/>
      <c r="B296" s="188" t="s">
        <v>121</v>
      </c>
      <c r="C296" s="112" t="s">
        <v>119</v>
      </c>
      <c r="D296" s="190" t="s">
        <v>4</v>
      </c>
      <c r="E296" s="190" t="s">
        <v>17</v>
      </c>
      <c r="F296" s="195"/>
      <c r="G296" s="191" t="str">
        <f t="shared" si="1"/>
        <v>('SGPF LATEX','CTI','CARTONS','L',),</v>
      </c>
      <c r="H296" s="195"/>
    </row>
    <row r="297">
      <c r="A297" s="145"/>
      <c r="B297" s="188" t="s">
        <v>121</v>
      </c>
      <c r="C297" s="112" t="s">
        <v>119</v>
      </c>
      <c r="D297" s="190" t="s">
        <v>4</v>
      </c>
      <c r="E297" s="190" t="s">
        <v>18</v>
      </c>
      <c r="F297" s="195"/>
      <c r="G297" s="191" t="str">
        <f t="shared" si="1"/>
        <v>('SGPF LATEX','CTI','CARTONS','XL',),</v>
      </c>
      <c r="H297" s="195"/>
    </row>
    <row r="298">
      <c r="A298" s="145"/>
      <c r="B298" s="188" t="s">
        <v>121</v>
      </c>
      <c r="C298" s="112" t="s">
        <v>119</v>
      </c>
      <c r="D298" s="190" t="s">
        <v>4</v>
      </c>
      <c r="E298" s="190" t="s">
        <v>19</v>
      </c>
      <c r="F298" s="195"/>
      <c r="G298" s="191" t="str">
        <f t="shared" si="1"/>
        <v>('SGPF LATEX','CTI','CARTONS','XXL',),</v>
      </c>
      <c r="H298" s="195"/>
    </row>
    <row r="299">
      <c r="A299" s="145"/>
      <c r="B299" s="188" t="s">
        <v>121</v>
      </c>
      <c r="C299" s="112" t="s">
        <v>119</v>
      </c>
      <c r="D299" s="190" t="s">
        <v>4</v>
      </c>
      <c r="E299" s="190" t="s">
        <v>20</v>
      </c>
      <c r="F299" s="195"/>
      <c r="G299" s="191" t="str">
        <f t="shared" si="1"/>
        <v>('SGPF LATEX','CTI','CARTONS','XXXL',),</v>
      </c>
      <c r="H299" s="195"/>
    </row>
    <row r="300">
      <c r="A300" s="145"/>
      <c r="B300" s="188" t="s">
        <v>121</v>
      </c>
      <c r="C300" s="112" t="s">
        <v>119</v>
      </c>
      <c r="D300" s="190" t="s">
        <v>7</v>
      </c>
      <c r="E300" s="190" t="s">
        <v>21</v>
      </c>
      <c r="F300" s="195"/>
      <c r="G300" s="191" t="str">
        <f t="shared" si="1"/>
        <v>('SGPF LATEX','CTI','BOXES','W/SIZE',),</v>
      </c>
      <c r="H300" s="195"/>
    </row>
    <row r="301">
      <c r="A301" s="145"/>
      <c r="B301" s="188" t="s">
        <v>121</v>
      </c>
      <c r="C301" s="112" t="s">
        <v>119</v>
      </c>
      <c r="D301" s="190" t="s">
        <v>7</v>
      </c>
      <c r="E301" s="190" t="s">
        <v>13</v>
      </c>
      <c r="F301" s="195"/>
      <c r="G301" s="191" t="str">
        <f t="shared" si="1"/>
        <v>('SGPF LATEX','CTI','BOXES','XXS',),</v>
      </c>
      <c r="H301" s="195"/>
    </row>
    <row r="302">
      <c r="A302" s="145"/>
      <c r="B302" s="188" t="s">
        <v>121</v>
      </c>
      <c r="C302" s="112" t="s">
        <v>119</v>
      </c>
      <c r="D302" s="190" t="s">
        <v>7</v>
      </c>
      <c r="E302" s="190" t="s">
        <v>14</v>
      </c>
      <c r="F302" s="195"/>
      <c r="G302" s="191" t="str">
        <f t="shared" si="1"/>
        <v>('SGPF LATEX','CTI','BOXES','XS',),</v>
      </c>
      <c r="H302" s="195"/>
    </row>
    <row r="303">
      <c r="A303" s="145"/>
      <c r="B303" s="188" t="s">
        <v>121</v>
      </c>
      <c r="C303" s="112" t="s">
        <v>119</v>
      </c>
      <c r="D303" s="190" t="s">
        <v>7</v>
      </c>
      <c r="E303" s="190" t="s">
        <v>15</v>
      </c>
      <c r="F303" s="195"/>
      <c r="G303" s="191" t="str">
        <f t="shared" si="1"/>
        <v>('SGPF LATEX','CTI','BOXES','S',),</v>
      </c>
      <c r="H303" s="195"/>
    </row>
    <row r="304">
      <c r="A304" s="145"/>
      <c r="B304" s="188" t="s">
        <v>121</v>
      </c>
      <c r="C304" s="112" t="s">
        <v>119</v>
      </c>
      <c r="D304" s="190" t="s">
        <v>7</v>
      </c>
      <c r="E304" s="190" t="s">
        <v>16</v>
      </c>
      <c r="F304" s="195"/>
      <c r="G304" s="191" t="str">
        <f t="shared" si="1"/>
        <v>('SGPF LATEX','CTI','BOXES','M',),</v>
      </c>
      <c r="H304" s="195"/>
    </row>
    <row r="305">
      <c r="A305" s="145"/>
      <c r="B305" s="188" t="s">
        <v>121</v>
      </c>
      <c r="C305" s="112" t="s">
        <v>119</v>
      </c>
      <c r="D305" s="190" t="s">
        <v>7</v>
      </c>
      <c r="E305" s="190" t="s">
        <v>17</v>
      </c>
      <c r="F305" s="195"/>
      <c r="G305" s="191" t="str">
        <f t="shared" si="1"/>
        <v>('SGPF LATEX','CTI','BOXES','L',),</v>
      </c>
      <c r="H305" s="195"/>
    </row>
    <row r="306">
      <c r="A306" s="145"/>
      <c r="B306" s="188" t="s">
        <v>121</v>
      </c>
      <c r="C306" s="112" t="s">
        <v>119</v>
      </c>
      <c r="D306" s="190" t="s">
        <v>7</v>
      </c>
      <c r="E306" s="190" t="s">
        <v>18</v>
      </c>
      <c r="F306" s="195"/>
      <c r="G306" s="191" t="str">
        <f t="shared" si="1"/>
        <v>('SGPF LATEX','CTI','BOXES','XL',),</v>
      </c>
      <c r="H306" s="195"/>
    </row>
    <row r="307">
      <c r="A307" s="145"/>
      <c r="B307" s="188" t="s">
        <v>121</v>
      </c>
      <c r="C307" s="112" t="s">
        <v>119</v>
      </c>
      <c r="D307" s="190" t="s">
        <v>7</v>
      </c>
      <c r="E307" s="190" t="s">
        <v>19</v>
      </c>
      <c r="F307" s="195"/>
      <c r="G307" s="191" t="str">
        <f t="shared" si="1"/>
        <v>('SGPF LATEX','CTI','BOXES','XXL',),</v>
      </c>
      <c r="H307" s="195"/>
    </row>
    <row r="308">
      <c r="A308" s="145"/>
      <c r="B308" s="188" t="s">
        <v>121</v>
      </c>
      <c r="C308" s="112" t="s">
        <v>119</v>
      </c>
      <c r="D308" s="190" t="s">
        <v>7</v>
      </c>
      <c r="E308" s="190" t="s">
        <v>20</v>
      </c>
      <c r="F308" s="195"/>
      <c r="G308" s="191" t="str">
        <f t="shared" si="1"/>
        <v>('SGPF LATEX','CTI','BOXES','XXXL',),</v>
      </c>
      <c r="H308" s="195"/>
    </row>
    <row r="309">
      <c r="A309" s="219">
        <v>17.0</v>
      </c>
      <c r="B309" s="188" t="s">
        <v>122</v>
      </c>
      <c r="C309" s="112" t="s">
        <v>119</v>
      </c>
      <c r="D309" s="190" t="s">
        <v>4</v>
      </c>
      <c r="E309" s="190" t="s">
        <v>12</v>
      </c>
      <c r="F309" s="56">
        <v>80.0</v>
      </c>
      <c r="G309" s="191" t="str">
        <f t="shared" si="1"/>
        <v>('NSGF NITRILE','CTI','CARTONS','F/SIZE',80),</v>
      </c>
      <c r="H309" s="56"/>
    </row>
    <row r="310">
      <c r="A310" s="145"/>
      <c r="B310" s="188" t="s">
        <v>122</v>
      </c>
      <c r="C310" s="112" t="s">
        <v>119</v>
      </c>
      <c r="D310" s="190" t="s">
        <v>4</v>
      </c>
      <c r="E310" s="190" t="s">
        <v>13</v>
      </c>
      <c r="F310" s="195"/>
      <c r="G310" s="191" t="str">
        <f t="shared" si="1"/>
        <v>('NSGF NITRILE','CTI','CARTONS','XXS',),</v>
      </c>
      <c r="H310" s="195"/>
    </row>
    <row r="311">
      <c r="A311" s="145"/>
      <c r="B311" s="188" t="s">
        <v>122</v>
      </c>
      <c r="C311" s="112" t="s">
        <v>119</v>
      </c>
      <c r="D311" s="190" t="s">
        <v>4</v>
      </c>
      <c r="E311" s="149" t="s">
        <v>14</v>
      </c>
      <c r="F311" s="195"/>
      <c r="G311" s="191" t="str">
        <f t="shared" si="1"/>
        <v>('NSGF NITRILE','CTI','CARTONS','XS',),</v>
      </c>
      <c r="H311" s="195"/>
    </row>
    <row r="312">
      <c r="A312" s="145"/>
      <c r="B312" s="188" t="s">
        <v>122</v>
      </c>
      <c r="C312" s="112" t="s">
        <v>119</v>
      </c>
      <c r="D312" s="190" t="s">
        <v>4</v>
      </c>
      <c r="E312" s="190" t="s">
        <v>15</v>
      </c>
      <c r="F312" s="195"/>
      <c r="G312" s="191" t="str">
        <f t="shared" si="1"/>
        <v>('NSGF NITRILE','CTI','CARTONS','S',),</v>
      </c>
      <c r="H312" s="195"/>
    </row>
    <row r="313">
      <c r="A313" s="145"/>
      <c r="B313" s="188" t="s">
        <v>122</v>
      </c>
      <c r="C313" s="112" t="s">
        <v>119</v>
      </c>
      <c r="D313" s="190" t="s">
        <v>4</v>
      </c>
      <c r="E313" s="190" t="s">
        <v>16</v>
      </c>
      <c r="F313" s="195"/>
      <c r="G313" s="191" t="str">
        <f t="shared" si="1"/>
        <v>('NSGF NITRILE','CTI','CARTONS','M',),</v>
      </c>
      <c r="H313" s="195"/>
    </row>
    <row r="314">
      <c r="A314" s="145"/>
      <c r="B314" s="188" t="s">
        <v>122</v>
      </c>
      <c r="C314" s="112" t="s">
        <v>119</v>
      </c>
      <c r="D314" s="190" t="s">
        <v>4</v>
      </c>
      <c r="E314" s="190" t="s">
        <v>17</v>
      </c>
      <c r="F314" s="195"/>
      <c r="G314" s="191" t="str">
        <f t="shared" si="1"/>
        <v>('NSGF NITRILE','CTI','CARTONS','L',),</v>
      </c>
      <c r="H314" s="195"/>
    </row>
    <row r="315">
      <c r="A315" s="145"/>
      <c r="B315" s="188" t="s">
        <v>122</v>
      </c>
      <c r="C315" s="112" t="s">
        <v>119</v>
      </c>
      <c r="D315" s="190" t="s">
        <v>4</v>
      </c>
      <c r="E315" s="190" t="s">
        <v>18</v>
      </c>
      <c r="F315" s="195"/>
      <c r="G315" s="191" t="str">
        <f t="shared" si="1"/>
        <v>('NSGF NITRILE','CTI','CARTONS','XL',),</v>
      </c>
      <c r="H315" s="195"/>
    </row>
    <row r="316">
      <c r="A316" s="145"/>
      <c r="B316" s="188" t="s">
        <v>122</v>
      </c>
      <c r="C316" s="112" t="s">
        <v>119</v>
      </c>
      <c r="D316" s="190" t="s">
        <v>4</v>
      </c>
      <c r="E316" s="190" t="s">
        <v>19</v>
      </c>
      <c r="F316" s="195"/>
      <c r="G316" s="191" t="str">
        <f t="shared" si="1"/>
        <v>('NSGF NITRILE','CTI','CARTONS','XXL',),</v>
      </c>
      <c r="H316" s="195"/>
    </row>
    <row r="317">
      <c r="A317" s="145"/>
      <c r="B317" s="188" t="s">
        <v>122</v>
      </c>
      <c r="C317" s="112" t="s">
        <v>119</v>
      </c>
      <c r="D317" s="190" t="s">
        <v>4</v>
      </c>
      <c r="E317" s="190" t="s">
        <v>20</v>
      </c>
      <c r="F317" s="195"/>
      <c r="G317" s="191" t="str">
        <f t="shared" si="1"/>
        <v>('NSGF NITRILE','CTI','CARTONS','XXXL',),</v>
      </c>
      <c r="H317" s="195"/>
    </row>
    <row r="318">
      <c r="A318" s="145"/>
      <c r="B318" s="188" t="s">
        <v>122</v>
      </c>
      <c r="C318" s="112" t="s">
        <v>119</v>
      </c>
      <c r="D318" s="190" t="s">
        <v>7</v>
      </c>
      <c r="E318" s="190" t="s">
        <v>21</v>
      </c>
      <c r="F318" s="195"/>
      <c r="G318" s="191" t="str">
        <f t="shared" si="1"/>
        <v>('NSGF NITRILE','CTI','BOXES','W/SIZE',),</v>
      </c>
      <c r="H318" s="195"/>
    </row>
    <row r="319">
      <c r="A319" s="145"/>
      <c r="B319" s="188" t="s">
        <v>122</v>
      </c>
      <c r="C319" s="112" t="s">
        <v>119</v>
      </c>
      <c r="D319" s="190" t="s">
        <v>7</v>
      </c>
      <c r="E319" s="190" t="s">
        <v>13</v>
      </c>
      <c r="F319" s="195"/>
      <c r="G319" s="191" t="str">
        <f t="shared" si="1"/>
        <v>('NSGF NITRILE','CTI','BOXES','XXS',),</v>
      </c>
      <c r="H319" s="195"/>
    </row>
    <row r="320">
      <c r="A320" s="145"/>
      <c r="B320" s="188" t="s">
        <v>122</v>
      </c>
      <c r="C320" s="112" t="s">
        <v>119</v>
      </c>
      <c r="D320" s="190" t="s">
        <v>7</v>
      </c>
      <c r="E320" s="190" t="s">
        <v>14</v>
      </c>
      <c r="F320" s="195"/>
      <c r="G320" s="191" t="str">
        <f t="shared" si="1"/>
        <v>('NSGF NITRILE','CTI','BOXES','XS',),</v>
      </c>
      <c r="H320" s="195"/>
    </row>
    <row r="321">
      <c r="A321" s="145"/>
      <c r="B321" s="188" t="s">
        <v>122</v>
      </c>
      <c r="C321" s="112" t="s">
        <v>119</v>
      </c>
      <c r="D321" s="190" t="s">
        <v>7</v>
      </c>
      <c r="E321" s="190" t="s">
        <v>15</v>
      </c>
      <c r="F321" s="195"/>
      <c r="G321" s="191" t="str">
        <f t="shared" si="1"/>
        <v>('NSGF NITRILE','CTI','BOXES','S',),</v>
      </c>
      <c r="H321" s="195"/>
    </row>
    <row r="322">
      <c r="A322" s="145"/>
      <c r="B322" s="188" t="s">
        <v>122</v>
      </c>
      <c r="C322" s="112" t="s">
        <v>119</v>
      </c>
      <c r="D322" s="190" t="s">
        <v>7</v>
      </c>
      <c r="E322" s="190" t="s">
        <v>16</v>
      </c>
      <c r="F322" s="195"/>
      <c r="G322" s="191" t="str">
        <f t="shared" si="1"/>
        <v>('NSGF NITRILE','CTI','BOXES','M',),</v>
      </c>
      <c r="H322" s="195"/>
    </row>
    <row r="323">
      <c r="A323" s="145"/>
      <c r="B323" s="188" t="s">
        <v>122</v>
      </c>
      <c r="C323" s="112" t="s">
        <v>119</v>
      </c>
      <c r="D323" s="190" t="s">
        <v>7</v>
      </c>
      <c r="E323" s="190" t="s">
        <v>17</v>
      </c>
      <c r="F323" s="195"/>
      <c r="G323" s="191" t="str">
        <f t="shared" si="1"/>
        <v>('NSGF NITRILE','CTI','BOXES','L',),</v>
      </c>
      <c r="H323" s="195"/>
    </row>
    <row r="324">
      <c r="A324" s="145"/>
      <c r="B324" s="188" t="s">
        <v>122</v>
      </c>
      <c r="C324" s="112" t="s">
        <v>119</v>
      </c>
      <c r="D324" s="190" t="s">
        <v>7</v>
      </c>
      <c r="E324" s="190" t="s">
        <v>18</v>
      </c>
      <c r="F324" s="195"/>
      <c r="G324" s="191" t="str">
        <f t="shared" si="1"/>
        <v>('NSGF NITRILE','CTI','BOXES','XL',),</v>
      </c>
      <c r="H324" s="195"/>
    </row>
    <row r="325">
      <c r="A325" s="145"/>
      <c r="B325" s="188" t="s">
        <v>122</v>
      </c>
      <c r="C325" s="112" t="s">
        <v>119</v>
      </c>
      <c r="D325" s="190" t="s">
        <v>7</v>
      </c>
      <c r="E325" s="190" t="s">
        <v>19</v>
      </c>
      <c r="F325" s="195"/>
      <c r="G325" s="191" t="str">
        <f t="shared" si="1"/>
        <v>('NSGF NITRILE','CTI','BOXES','XXL',),</v>
      </c>
      <c r="H325" s="195"/>
    </row>
    <row r="326">
      <c r="A326" s="145"/>
      <c r="B326" s="188" t="s">
        <v>122</v>
      </c>
      <c r="C326" s="112" t="s">
        <v>119</v>
      </c>
      <c r="D326" s="190" t="s">
        <v>7</v>
      </c>
      <c r="E326" s="190" t="s">
        <v>20</v>
      </c>
      <c r="F326" s="195"/>
      <c r="G326" s="191" t="str">
        <f t="shared" si="1"/>
        <v>('NSGF NITRILE','CTI','BOXES','XXXL',),</v>
      </c>
      <c r="H326" s="195"/>
    </row>
    <row r="327">
      <c r="A327" s="219">
        <v>18.0</v>
      </c>
      <c r="B327" s="188" t="s">
        <v>123</v>
      </c>
      <c r="C327" s="112" t="s">
        <v>119</v>
      </c>
      <c r="D327" s="190" t="s">
        <v>4</v>
      </c>
      <c r="E327" s="190" t="s">
        <v>12</v>
      </c>
      <c r="F327" s="56">
        <v>410.0</v>
      </c>
      <c r="G327" s="191" t="str">
        <f t="shared" si="1"/>
        <v>('NITRILE 9" PF','CTI','CARTONS','F/SIZE',410),</v>
      </c>
      <c r="H327" s="56"/>
    </row>
    <row r="328">
      <c r="B328" s="188" t="s">
        <v>123</v>
      </c>
      <c r="C328" s="112" t="s">
        <v>119</v>
      </c>
      <c r="D328" s="190" t="s">
        <v>4</v>
      </c>
      <c r="E328" s="190" t="s">
        <v>13</v>
      </c>
      <c r="F328" s="56"/>
      <c r="G328" s="191" t="str">
        <f t="shared" si="1"/>
        <v>('NITRILE 9" PF','CTI','CARTONS','XXS',),</v>
      </c>
      <c r="H328" s="56"/>
    </row>
    <row r="329">
      <c r="B329" s="188" t="s">
        <v>123</v>
      </c>
      <c r="C329" s="112" t="s">
        <v>119</v>
      </c>
      <c r="D329" s="190" t="s">
        <v>4</v>
      </c>
      <c r="E329" s="149" t="s">
        <v>14</v>
      </c>
      <c r="F329" s="56"/>
      <c r="G329" s="191" t="str">
        <f t="shared" si="1"/>
        <v>('NITRILE 9" PF','CTI','CARTONS','XS',),</v>
      </c>
      <c r="H329" s="56"/>
    </row>
    <row r="330">
      <c r="B330" s="188" t="s">
        <v>123</v>
      </c>
      <c r="C330" s="112" t="s">
        <v>119</v>
      </c>
      <c r="D330" s="190" t="s">
        <v>4</v>
      </c>
      <c r="E330" s="190" t="s">
        <v>15</v>
      </c>
      <c r="F330" s="56"/>
      <c r="G330" s="191" t="str">
        <f t="shared" si="1"/>
        <v>('NITRILE 9" PF','CTI','CARTONS','S',),</v>
      </c>
      <c r="H330" s="56"/>
    </row>
    <row r="331">
      <c r="B331" s="188" t="s">
        <v>123</v>
      </c>
      <c r="C331" s="112" t="s">
        <v>119</v>
      </c>
      <c r="D331" s="190" t="s">
        <v>4</v>
      </c>
      <c r="E331" s="190" t="s">
        <v>16</v>
      </c>
      <c r="F331" s="56"/>
      <c r="G331" s="191" t="str">
        <f t="shared" si="1"/>
        <v>('NITRILE 9" PF','CTI','CARTONS','M',),</v>
      </c>
      <c r="H331" s="56"/>
    </row>
    <row r="332">
      <c r="B332" s="188" t="s">
        <v>123</v>
      </c>
      <c r="C332" s="112" t="s">
        <v>119</v>
      </c>
      <c r="D332" s="190" t="s">
        <v>4</v>
      </c>
      <c r="E332" s="190" t="s">
        <v>17</v>
      </c>
      <c r="F332" s="56"/>
      <c r="G332" s="191" t="str">
        <f t="shared" si="1"/>
        <v>('NITRILE 9" PF','CTI','CARTONS','L',),</v>
      </c>
      <c r="H332" s="56"/>
    </row>
    <row r="333">
      <c r="B333" s="188" t="s">
        <v>123</v>
      </c>
      <c r="C333" s="112" t="s">
        <v>119</v>
      </c>
      <c r="D333" s="190" t="s">
        <v>4</v>
      </c>
      <c r="E333" s="190" t="s">
        <v>18</v>
      </c>
      <c r="F333" s="56"/>
      <c r="G333" s="191" t="str">
        <f t="shared" si="1"/>
        <v>('NITRILE 9" PF','CTI','CARTONS','XL',),</v>
      </c>
      <c r="H333" s="56"/>
    </row>
    <row r="334">
      <c r="B334" s="188" t="s">
        <v>123</v>
      </c>
      <c r="C334" s="112" t="s">
        <v>119</v>
      </c>
      <c r="D334" s="190" t="s">
        <v>4</v>
      </c>
      <c r="E334" s="190" t="s">
        <v>19</v>
      </c>
      <c r="F334" s="56"/>
      <c r="G334" s="191" t="str">
        <f t="shared" si="1"/>
        <v>('NITRILE 9" PF','CTI','CARTONS','XXL',),</v>
      </c>
      <c r="H334" s="56"/>
    </row>
    <row r="335">
      <c r="B335" s="188" t="s">
        <v>123</v>
      </c>
      <c r="C335" s="112" t="s">
        <v>119</v>
      </c>
      <c r="D335" s="190" t="s">
        <v>4</v>
      </c>
      <c r="E335" s="190" t="s">
        <v>20</v>
      </c>
      <c r="F335" s="56"/>
      <c r="G335" s="191" t="str">
        <f t="shared" si="1"/>
        <v>('NITRILE 9" PF','CTI','CARTONS','XXXL',),</v>
      </c>
      <c r="H335" s="56"/>
    </row>
    <row r="336">
      <c r="B336" s="188" t="s">
        <v>123</v>
      </c>
      <c r="C336" s="112" t="s">
        <v>119</v>
      </c>
      <c r="D336" s="190" t="s">
        <v>7</v>
      </c>
      <c r="E336" s="190" t="s">
        <v>21</v>
      </c>
      <c r="F336" s="56"/>
      <c r="G336" s="191" t="str">
        <f t="shared" si="1"/>
        <v>('NITRILE 9" PF','CTI','BOXES','W/SIZE',),</v>
      </c>
      <c r="H336" s="56"/>
    </row>
    <row r="337">
      <c r="B337" s="188" t="s">
        <v>123</v>
      </c>
      <c r="C337" s="112" t="s">
        <v>119</v>
      </c>
      <c r="D337" s="190" t="s">
        <v>7</v>
      </c>
      <c r="E337" s="190" t="s">
        <v>13</v>
      </c>
      <c r="F337" s="56"/>
      <c r="G337" s="191" t="str">
        <f t="shared" si="1"/>
        <v>('NITRILE 9" PF','CTI','BOXES','XXS',),</v>
      </c>
      <c r="H337" s="56"/>
    </row>
    <row r="338">
      <c r="B338" s="188" t="s">
        <v>123</v>
      </c>
      <c r="C338" s="112" t="s">
        <v>119</v>
      </c>
      <c r="D338" s="190" t="s">
        <v>7</v>
      </c>
      <c r="E338" s="190" t="s">
        <v>14</v>
      </c>
      <c r="F338" s="56"/>
      <c r="G338" s="191" t="str">
        <f t="shared" si="1"/>
        <v>('NITRILE 9" PF','CTI','BOXES','XS',),</v>
      </c>
      <c r="H338" s="56"/>
    </row>
    <row r="339">
      <c r="B339" s="188" t="s">
        <v>123</v>
      </c>
      <c r="C339" s="112" t="s">
        <v>119</v>
      </c>
      <c r="D339" s="190" t="s">
        <v>7</v>
      </c>
      <c r="E339" s="190" t="s">
        <v>15</v>
      </c>
      <c r="F339" s="56"/>
      <c r="G339" s="191" t="str">
        <f t="shared" si="1"/>
        <v>('NITRILE 9" PF','CTI','BOXES','S',),</v>
      </c>
      <c r="H339" s="56"/>
    </row>
    <row r="340">
      <c r="B340" s="188" t="s">
        <v>123</v>
      </c>
      <c r="C340" s="112" t="s">
        <v>119</v>
      </c>
      <c r="D340" s="190" t="s">
        <v>7</v>
      </c>
      <c r="E340" s="190" t="s">
        <v>16</v>
      </c>
      <c r="F340" s="56"/>
      <c r="G340" s="191" t="str">
        <f t="shared" si="1"/>
        <v>('NITRILE 9" PF','CTI','BOXES','M',),</v>
      </c>
      <c r="H340" s="56"/>
    </row>
    <row r="341">
      <c r="B341" s="188" t="s">
        <v>123</v>
      </c>
      <c r="C341" s="112" t="s">
        <v>119</v>
      </c>
      <c r="D341" s="190" t="s">
        <v>7</v>
      </c>
      <c r="E341" s="190" t="s">
        <v>17</v>
      </c>
      <c r="F341" s="56"/>
      <c r="G341" s="191" t="str">
        <f t="shared" si="1"/>
        <v>('NITRILE 9" PF','CTI','BOXES','L',),</v>
      </c>
      <c r="H341" s="56"/>
    </row>
    <row r="342">
      <c r="B342" s="188" t="s">
        <v>123</v>
      </c>
      <c r="C342" s="112" t="s">
        <v>119</v>
      </c>
      <c r="D342" s="190" t="s">
        <v>7</v>
      </c>
      <c r="E342" s="190" t="s">
        <v>18</v>
      </c>
      <c r="F342" s="56"/>
      <c r="G342" s="191" t="str">
        <f t="shared" si="1"/>
        <v>('NITRILE 9" PF','CTI','BOXES','XL',),</v>
      </c>
      <c r="H342" s="56"/>
    </row>
    <row r="343">
      <c r="B343" s="188" t="s">
        <v>123</v>
      </c>
      <c r="C343" s="112" t="s">
        <v>119</v>
      </c>
      <c r="D343" s="190" t="s">
        <v>7</v>
      </c>
      <c r="E343" s="190" t="s">
        <v>19</v>
      </c>
      <c r="F343" s="56"/>
      <c r="G343" s="191" t="str">
        <f t="shared" si="1"/>
        <v>('NITRILE 9" PF','CTI','BOXES','XXL',),</v>
      </c>
      <c r="H343" s="56"/>
    </row>
    <row r="344">
      <c r="B344" s="188" t="s">
        <v>123</v>
      </c>
      <c r="C344" s="112" t="s">
        <v>119</v>
      </c>
      <c r="D344" s="190" t="s">
        <v>7</v>
      </c>
      <c r="E344" s="190" t="s">
        <v>20</v>
      </c>
      <c r="F344" s="56"/>
      <c r="G344" s="191" t="str">
        <f t="shared" si="1"/>
        <v>('NITRILE 9" PF','CTI','BOXES','XXXL',),</v>
      </c>
      <c r="H344" s="56"/>
    </row>
    <row r="345">
      <c r="A345" s="219">
        <v>19.0</v>
      </c>
      <c r="B345" s="188" t="s">
        <v>124</v>
      </c>
      <c r="C345" s="112" t="s">
        <v>125</v>
      </c>
      <c r="D345" s="190" t="s">
        <v>4</v>
      </c>
      <c r="E345" s="190" t="s">
        <v>12</v>
      </c>
      <c r="F345" s="56">
        <v>15.0</v>
      </c>
      <c r="G345" s="191" t="str">
        <f t="shared" si="1"/>
        <v>('SIMTEC RED','IAB','CARTONS','F/SIZE',15),</v>
      </c>
      <c r="H345" s="56"/>
    </row>
    <row r="346">
      <c r="B346" s="188" t="s">
        <v>124</v>
      </c>
      <c r="C346" s="112" t="s">
        <v>125</v>
      </c>
      <c r="D346" s="190" t="s">
        <v>4</v>
      </c>
      <c r="E346" s="190" t="s">
        <v>13</v>
      </c>
      <c r="F346" s="56"/>
      <c r="G346" s="191" t="str">
        <f t="shared" si="1"/>
        <v>('SIMTEC RED','IAB','CARTONS','XXS',),</v>
      </c>
      <c r="H346" s="56"/>
    </row>
    <row r="347">
      <c r="B347" s="188" t="s">
        <v>124</v>
      </c>
      <c r="C347" s="112" t="s">
        <v>125</v>
      </c>
      <c r="D347" s="190" t="s">
        <v>4</v>
      </c>
      <c r="E347" s="149" t="s">
        <v>14</v>
      </c>
      <c r="F347" s="56"/>
      <c r="G347" s="191" t="str">
        <f t="shared" si="1"/>
        <v>('SIMTEC RED','IAB','CARTONS','XS',),</v>
      </c>
      <c r="H347" s="56"/>
    </row>
    <row r="348">
      <c r="B348" s="188" t="s">
        <v>124</v>
      </c>
      <c r="C348" s="112" t="s">
        <v>125</v>
      </c>
      <c r="D348" s="190" t="s">
        <v>4</v>
      </c>
      <c r="E348" s="190" t="s">
        <v>15</v>
      </c>
      <c r="F348" s="56"/>
      <c r="G348" s="191" t="str">
        <f t="shared" si="1"/>
        <v>('SIMTEC RED','IAB','CARTONS','S',),</v>
      </c>
      <c r="H348" s="56"/>
    </row>
    <row r="349">
      <c r="B349" s="188" t="s">
        <v>124</v>
      </c>
      <c r="C349" s="112" t="s">
        <v>125</v>
      </c>
      <c r="D349" s="190" t="s">
        <v>4</v>
      </c>
      <c r="E349" s="190" t="s">
        <v>16</v>
      </c>
      <c r="F349" s="56"/>
      <c r="G349" s="191" t="str">
        <f t="shared" si="1"/>
        <v>('SIMTEC RED','IAB','CARTONS','M',),</v>
      </c>
      <c r="H349" s="56"/>
    </row>
    <row r="350">
      <c r="B350" s="188" t="s">
        <v>124</v>
      </c>
      <c r="C350" s="112" t="s">
        <v>125</v>
      </c>
      <c r="D350" s="190" t="s">
        <v>4</v>
      </c>
      <c r="E350" s="190" t="s">
        <v>17</v>
      </c>
      <c r="F350" s="56"/>
      <c r="G350" s="191" t="str">
        <f t="shared" si="1"/>
        <v>('SIMTEC RED','IAB','CARTONS','L',),</v>
      </c>
      <c r="H350" s="56"/>
    </row>
    <row r="351">
      <c r="B351" s="188" t="s">
        <v>124</v>
      </c>
      <c r="C351" s="112" t="s">
        <v>125</v>
      </c>
      <c r="D351" s="190" t="s">
        <v>4</v>
      </c>
      <c r="E351" s="190" t="s">
        <v>18</v>
      </c>
      <c r="F351" s="56"/>
      <c r="G351" s="191" t="str">
        <f t="shared" si="1"/>
        <v>('SIMTEC RED','IAB','CARTONS','XL',),</v>
      </c>
      <c r="H351" s="56"/>
    </row>
    <row r="352">
      <c r="B352" s="188" t="s">
        <v>124</v>
      </c>
      <c r="C352" s="112" t="s">
        <v>125</v>
      </c>
      <c r="D352" s="190" t="s">
        <v>4</v>
      </c>
      <c r="E352" s="190" t="s">
        <v>19</v>
      </c>
      <c r="F352" s="56"/>
      <c r="G352" s="191" t="str">
        <f t="shared" si="1"/>
        <v>('SIMTEC RED','IAB','CARTONS','XXL',),</v>
      </c>
      <c r="H352" s="56"/>
    </row>
    <row r="353">
      <c r="B353" s="188" t="s">
        <v>124</v>
      </c>
      <c r="C353" s="112" t="s">
        <v>125</v>
      </c>
      <c r="D353" s="190" t="s">
        <v>4</v>
      </c>
      <c r="E353" s="190" t="s">
        <v>20</v>
      </c>
      <c r="F353" s="56"/>
      <c r="G353" s="191" t="str">
        <f t="shared" si="1"/>
        <v>('SIMTEC RED','IAB','CARTONS','XXXL',),</v>
      </c>
      <c r="H353" s="56"/>
    </row>
    <row r="354">
      <c r="B354" s="188" t="s">
        <v>124</v>
      </c>
      <c r="C354" s="112" t="s">
        <v>125</v>
      </c>
      <c r="D354" s="190" t="s">
        <v>7</v>
      </c>
      <c r="E354" s="190" t="s">
        <v>21</v>
      </c>
      <c r="F354" s="56"/>
      <c r="G354" s="191" t="str">
        <f t="shared" si="1"/>
        <v>('SIMTEC RED','IAB','BOXES','W/SIZE',),</v>
      </c>
      <c r="H354" s="56"/>
    </row>
    <row r="355">
      <c r="B355" s="188" t="s">
        <v>124</v>
      </c>
      <c r="C355" s="112" t="s">
        <v>125</v>
      </c>
      <c r="D355" s="190" t="s">
        <v>7</v>
      </c>
      <c r="E355" s="190" t="s">
        <v>13</v>
      </c>
      <c r="F355" s="56"/>
      <c r="G355" s="191" t="str">
        <f t="shared" si="1"/>
        <v>('SIMTEC RED','IAB','BOXES','XXS',),</v>
      </c>
      <c r="H355" s="56"/>
    </row>
    <row r="356">
      <c r="B356" s="188" t="s">
        <v>124</v>
      </c>
      <c r="C356" s="112" t="s">
        <v>125</v>
      </c>
      <c r="D356" s="190" t="s">
        <v>7</v>
      </c>
      <c r="E356" s="190" t="s">
        <v>14</v>
      </c>
      <c r="F356" s="56"/>
      <c r="G356" s="191" t="str">
        <f t="shared" si="1"/>
        <v>('SIMTEC RED','IAB','BOXES','XS',),</v>
      </c>
      <c r="H356" s="56"/>
    </row>
    <row r="357">
      <c r="A357" s="145"/>
      <c r="B357" s="188" t="s">
        <v>124</v>
      </c>
      <c r="C357" s="112" t="s">
        <v>125</v>
      </c>
      <c r="D357" s="190" t="s">
        <v>7</v>
      </c>
      <c r="E357" s="190" t="s">
        <v>15</v>
      </c>
      <c r="F357" s="195"/>
      <c r="G357" s="191" t="str">
        <f t="shared" si="1"/>
        <v>('SIMTEC RED','IAB','BOXES','S',),</v>
      </c>
      <c r="H357" s="195"/>
    </row>
    <row r="358">
      <c r="A358" s="145"/>
      <c r="B358" s="188" t="s">
        <v>124</v>
      </c>
      <c r="C358" s="112" t="s">
        <v>125</v>
      </c>
      <c r="D358" s="190" t="s">
        <v>7</v>
      </c>
      <c r="E358" s="190" t="s">
        <v>16</v>
      </c>
      <c r="F358" s="195"/>
      <c r="G358" s="191" t="str">
        <f t="shared" si="1"/>
        <v>('SIMTEC RED','IAB','BOXES','M',),</v>
      </c>
      <c r="H358" s="195"/>
    </row>
    <row r="359">
      <c r="A359" s="145"/>
      <c r="B359" s="188" t="s">
        <v>124</v>
      </c>
      <c r="C359" s="112" t="s">
        <v>125</v>
      </c>
      <c r="D359" s="190" t="s">
        <v>7</v>
      </c>
      <c r="E359" s="190" t="s">
        <v>17</v>
      </c>
      <c r="F359" s="195"/>
      <c r="G359" s="191" t="str">
        <f t="shared" si="1"/>
        <v>('SIMTEC RED','IAB','BOXES','L',),</v>
      </c>
      <c r="H359" s="195"/>
    </row>
    <row r="360">
      <c r="A360" s="145"/>
      <c r="B360" s="188" t="s">
        <v>124</v>
      </c>
      <c r="C360" s="112" t="s">
        <v>125</v>
      </c>
      <c r="D360" s="190" t="s">
        <v>7</v>
      </c>
      <c r="E360" s="190" t="s">
        <v>18</v>
      </c>
      <c r="F360" s="195"/>
      <c r="G360" s="191" t="str">
        <f t="shared" si="1"/>
        <v>('SIMTEC RED','IAB','BOXES','XL',),</v>
      </c>
      <c r="H360" s="195"/>
    </row>
    <row r="361">
      <c r="A361" s="145"/>
      <c r="B361" s="188" t="s">
        <v>124</v>
      </c>
      <c r="C361" s="112" t="s">
        <v>125</v>
      </c>
      <c r="D361" s="190" t="s">
        <v>7</v>
      </c>
      <c r="E361" s="190" t="s">
        <v>19</v>
      </c>
      <c r="F361" s="195"/>
      <c r="G361" s="191" t="str">
        <f t="shared" si="1"/>
        <v>('SIMTEC RED','IAB','BOXES','XXL',),</v>
      </c>
      <c r="H361" s="195"/>
    </row>
    <row r="362">
      <c r="A362" s="145"/>
      <c r="B362" s="188" t="s">
        <v>124</v>
      </c>
      <c r="C362" s="112" t="s">
        <v>125</v>
      </c>
      <c r="D362" s="190" t="s">
        <v>7</v>
      </c>
      <c r="E362" s="190" t="s">
        <v>20</v>
      </c>
      <c r="F362" s="195"/>
      <c r="G362" s="191" t="str">
        <f t="shared" si="1"/>
        <v>('SIMTEC RED','IAB','BOXES','XXXL',),</v>
      </c>
      <c r="H362" s="195"/>
    </row>
    <row r="363">
      <c r="A363" s="219">
        <v>20.0</v>
      </c>
      <c r="B363" s="188" t="s">
        <v>126</v>
      </c>
      <c r="C363" s="112" t="s">
        <v>125</v>
      </c>
      <c r="D363" s="190" t="s">
        <v>4</v>
      </c>
      <c r="E363" s="190" t="s">
        <v>12</v>
      </c>
      <c r="F363" s="56">
        <v>40.0</v>
      </c>
      <c r="G363" s="191" t="str">
        <f t="shared" si="1"/>
        <v>('SIMTEC BLUE','IAB','CARTONS','F/SIZE',40),</v>
      </c>
      <c r="H363" s="56"/>
    </row>
    <row r="364">
      <c r="A364" s="145"/>
      <c r="B364" s="188" t="s">
        <v>126</v>
      </c>
      <c r="C364" s="112" t="s">
        <v>125</v>
      </c>
      <c r="D364" s="190" t="s">
        <v>4</v>
      </c>
      <c r="E364" s="190" t="s">
        <v>13</v>
      </c>
      <c r="F364" s="195"/>
      <c r="G364" s="191" t="str">
        <f t="shared" si="1"/>
        <v>('SIMTEC BLUE','IAB','CARTONS','XXS',),</v>
      </c>
      <c r="H364" s="195"/>
    </row>
    <row r="365">
      <c r="A365" s="145"/>
      <c r="B365" s="188" t="s">
        <v>126</v>
      </c>
      <c r="C365" s="112" t="s">
        <v>125</v>
      </c>
      <c r="D365" s="190" t="s">
        <v>4</v>
      </c>
      <c r="E365" s="149" t="s">
        <v>14</v>
      </c>
      <c r="F365" s="195"/>
      <c r="G365" s="191" t="str">
        <f t="shared" si="1"/>
        <v>('SIMTEC BLUE','IAB','CARTONS','XS',),</v>
      </c>
      <c r="H365" s="195"/>
    </row>
    <row r="366">
      <c r="A366" s="145"/>
      <c r="B366" s="188" t="s">
        <v>126</v>
      </c>
      <c r="C366" s="112" t="s">
        <v>125</v>
      </c>
      <c r="D366" s="190" t="s">
        <v>4</v>
      </c>
      <c r="E366" s="190" t="s">
        <v>15</v>
      </c>
      <c r="F366" s="195"/>
      <c r="G366" s="191" t="str">
        <f t="shared" si="1"/>
        <v>('SIMTEC BLUE','IAB','CARTONS','S',),</v>
      </c>
      <c r="H366" s="195"/>
    </row>
    <row r="367">
      <c r="A367" s="145"/>
      <c r="B367" s="188" t="s">
        <v>126</v>
      </c>
      <c r="C367" s="112" t="s">
        <v>125</v>
      </c>
      <c r="D367" s="190" t="s">
        <v>4</v>
      </c>
      <c r="E367" s="190" t="s">
        <v>16</v>
      </c>
      <c r="F367" s="195"/>
      <c r="G367" s="191" t="str">
        <f t="shared" si="1"/>
        <v>('SIMTEC BLUE','IAB','CARTONS','M',),</v>
      </c>
      <c r="H367" s="195"/>
    </row>
    <row r="368">
      <c r="A368" s="145"/>
      <c r="B368" s="188" t="s">
        <v>126</v>
      </c>
      <c r="C368" s="112" t="s">
        <v>125</v>
      </c>
      <c r="D368" s="190" t="s">
        <v>4</v>
      </c>
      <c r="E368" s="190" t="s">
        <v>17</v>
      </c>
      <c r="F368" s="195"/>
      <c r="G368" s="191" t="str">
        <f t="shared" si="1"/>
        <v>('SIMTEC BLUE','IAB','CARTONS','L',),</v>
      </c>
      <c r="H368" s="195"/>
    </row>
    <row r="369">
      <c r="A369" s="145"/>
      <c r="B369" s="188" t="s">
        <v>126</v>
      </c>
      <c r="C369" s="112" t="s">
        <v>125</v>
      </c>
      <c r="D369" s="190" t="s">
        <v>4</v>
      </c>
      <c r="E369" s="190" t="s">
        <v>18</v>
      </c>
      <c r="F369" s="195"/>
      <c r="G369" s="191" t="str">
        <f t="shared" si="1"/>
        <v>('SIMTEC BLUE','IAB','CARTONS','XL',),</v>
      </c>
      <c r="H369" s="195"/>
    </row>
    <row r="370">
      <c r="A370" s="145"/>
      <c r="B370" s="188" t="s">
        <v>126</v>
      </c>
      <c r="C370" s="112" t="s">
        <v>125</v>
      </c>
      <c r="D370" s="190" t="s">
        <v>4</v>
      </c>
      <c r="E370" s="190" t="s">
        <v>19</v>
      </c>
      <c r="F370" s="195"/>
      <c r="G370" s="191" t="str">
        <f t="shared" si="1"/>
        <v>('SIMTEC BLUE','IAB','CARTONS','XXL',),</v>
      </c>
      <c r="H370" s="195"/>
    </row>
    <row r="371">
      <c r="A371" s="145"/>
      <c r="B371" s="188" t="s">
        <v>126</v>
      </c>
      <c r="C371" s="112" t="s">
        <v>125</v>
      </c>
      <c r="D371" s="190" t="s">
        <v>4</v>
      </c>
      <c r="E371" s="190" t="s">
        <v>20</v>
      </c>
      <c r="F371" s="195"/>
      <c r="G371" s="191" t="str">
        <f t="shared" si="1"/>
        <v>('SIMTEC BLUE','IAB','CARTONS','XXXL',),</v>
      </c>
      <c r="H371" s="195"/>
    </row>
    <row r="372">
      <c r="A372" s="145"/>
      <c r="B372" s="188" t="s">
        <v>126</v>
      </c>
      <c r="C372" s="112" t="s">
        <v>125</v>
      </c>
      <c r="D372" s="190" t="s">
        <v>7</v>
      </c>
      <c r="E372" s="190" t="s">
        <v>21</v>
      </c>
      <c r="F372" s="195"/>
      <c r="G372" s="191" t="str">
        <f t="shared" si="1"/>
        <v>('SIMTEC BLUE','IAB','BOXES','W/SIZE',),</v>
      </c>
      <c r="H372" s="195"/>
    </row>
    <row r="373">
      <c r="A373" s="145"/>
      <c r="B373" s="188" t="s">
        <v>126</v>
      </c>
      <c r="C373" s="112" t="s">
        <v>125</v>
      </c>
      <c r="D373" s="190" t="s">
        <v>7</v>
      </c>
      <c r="E373" s="190" t="s">
        <v>13</v>
      </c>
      <c r="F373" s="195"/>
      <c r="G373" s="191" t="str">
        <f t="shared" si="1"/>
        <v>('SIMTEC BLUE','IAB','BOXES','XXS',),</v>
      </c>
      <c r="H373" s="195"/>
    </row>
    <row r="374">
      <c r="A374" s="145"/>
      <c r="B374" s="188" t="s">
        <v>126</v>
      </c>
      <c r="C374" s="112" t="s">
        <v>125</v>
      </c>
      <c r="D374" s="190" t="s">
        <v>7</v>
      </c>
      <c r="E374" s="190" t="s">
        <v>14</v>
      </c>
      <c r="F374" s="195"/>
      <c r="G374" s="191" t="str">
        <f t="shared" si="1"/>
        <v>('SIMTEC BLUE','IAB','BOXES','XS',),</v>
      </c>
      <c r="H374" s="195"/>
    </row>
    <row r="375">
      <c r="A375" s="145"/>
      <c r="B375" s="188" t="s">
        <v>126</v>
      </c>
      <c r="C375" s="112" t="s">
        <v>125</v>
      </c>
      <c r="D375" s="190" t="s">
        <v>7</v>
      </c>
      <c r="E375" s="190" t="s">
        <v>15</v>
      </c>
      <c r="F375" s="195"/>
      <c r="G375" s="191" t="str">
        <f t="shared" si="1"/>
        <v>('SIMTEC BLUE','IAB','BOXES','S',),</v>
      </c>
      <c r="H375" s="195"/>
    </row>
    <row r="376">
      <c r="A376" s="145"/>
      <c r="B376" s="188" t="s">
        <v>126</v>
      </c>
      <c r="C376" s="112" t="s">
        <v>125</v>
      </c>
      <c r="D376" s="190" t="s">
        <v>7</v>
      </c>
      <c r="E376" s="190" t="s">
        <v>16</v>
      </c>
      <c r="F376" s="195"/>
      <c r="G376" s="191" t="str">
        <f t="shared" si="1"/>
        <v>('SIMTEC BLUE','IAB','BOXES','M',),</v>
      </c>
      <c r="H376" s="195"/>
    </row>
    <row r="377">
      <c r="A377" s="145"/>
      <c r="B377" s="188" t="s">
        <v>126</v>
      </c>
      <c r="C377" s="112" t="s">
        <v>125</v>
      </c>
      <c r="D377" s="190" t="s">
        <v>7</v>
      </c>
      <c r="E377" s="190" t="s">
        <v>17</v>
      </c>
      <c r="F377" s="195"/>
      <c r="G377" s="191" t="str">
        <f t="shared" si="1"/>
        <v>('SIMTEC BLUE','IAB','BOXES','L',),</v>
      </c>
      <c r="H377" s="195"/>
    </row>
    <row r="378">
      <c r="A378" s="145"/>
      <c r="B378" s="188" t="s">
        <v>126</v>
      </c>
      <c r="C378" s="112" t="s">
        <v>125</v>
      </c>
      <c r="D378" s="190" t="s">
        <v>7</v>
      </c>
      <c r="E378" s="190" t="s">
        <v>18</v>
      </c>
      <c r="F378" s="195"/>
      <c r="G378" s="191" t="str">
        <f t="shared" si="1"/>
        <v>('SIMTEC BLUE','IAB','BOXES','XL',),</v>
      </c>
      <c r="H378" s="195"/>
    </row>
    <row r="379">
      <c r="A379" s="145"/>
      <c r="B379" s="188" t="s">
        <v>126</v>
      </c>
      <c r="C379" s="112" t="s">
        <v>125</v>
      </c>
      <c r="D379" s="190" t="s">
        <v>7</v>
      </c>
      <c r="E379" s="190" t="s">
        <v>19</v>
      </c>
      <c r="F379" s="195"/>
      <c r="G379" s="191" t="str">
        <f t="shared" si="1"/>
        <v>('SIMTEC BLUE','IAB','BOXES','XXL',),</v>
      </c>
      <c r="H379" s="195"/>
    </row>
    <row r="380">
      <c r="A380" s="145"/>
      <c r="B380" s="188" t="s">
        <v>126</v>
      </c>
      <c r="C380" s="112" t="s">
        <v>125</v>
      </c>
      <c r="D380" s="190" t="s">
        <v>7</v>
      </c>
      <c r="E380" s="190" t="s">
        <v>20</v>
      </c>
      <c r="F380" s="195"/>
      <c r="G380" s="191" t="str">
        <f t="shared" si="1"/>
        <v>('SIMTEC BLUE','IAB','BOXES','XXXL',),</v>
      </c>
      <c r="H380" s="195"/>
    </row>
    <row r="381">
      <c r="A381" s="64">
        <v>21.0</v>
      </c>
      <c r="B381" s="188" t="s">
        <v>127</v>
      </c>
      <c r="C381" s="112" t="s">
        <v>125</v>
      </c>
      <c r="D381" s="190" t="s">
        <v>4</v>
      </c>
      <c r="E381" s="190" t="s">
        <v>12</v>
      </c>
      <c r="F381" s="56">
        <v>154.0</v>
      </c>
      <c r="G381" s="191" t="str">
        <f t="shared" si="1"/>
        <v>('SIMTEC STERILE','IAB','CARTONS','F/SIZE',154),</v>
      </c>
      <c r="H381" s="56"/>
    </row>
    <row r="382">
      <c r="A382" s="145"/>
      <c r="B382" s="188" t="s">
        <v>127</v>
      </c>
      <c r="C382" s="112" t="s">
        <v>125</v>
      </c>
      <c r="D382" s="190" t="s">
        <v>4</v>
      </c>
      <c r="E382" s="190" t="s">
        <v>13</v>
      </c>
      <c r="F382" s="195"/>
      <c r="G382" s="191" t="str">
        <f t="shared" si="1"/>
        <v>('SIMTEC STERILE','IAB','CARTONS','XXS',),</v>
      </c>
      <c r="H382" s="195"/>
    </row>
    <row r="383">
      <c r="A383" s="145"/>
      <c r="B383" s="188" t="s">
        <v>127</v>
      </c>
      <c r="C383" s="112" t="s">
        <v>125</v>
      </c>
      <c r="D383" s="190" t="s">
        <v>4</v>
      </c>
      <c r="E383" s="149" t="s">
        <v>14</v>
      </c>
      <c r="F383" s="195"/>
      <c r="G383" s="191" t="str">
        <f t="shared" si="1"/>
        <v>('SIMTEC STERILE','IAB','CARTONS','XS',),</v>
      </c>
      <c r="H383" s="195"/>
    </row>
    <row r="384">
      <c r="A384" s="145"/>
      <c r="B384" s="188" t="s">
        <v>127</v>
      </c>
      <c r="C384" s="112" t="s">
        <v>125</v>
      </c>
      <c r="D384" s="190" t="s">
        <v>4</v>
      </c>
      <c r="E384" s="190" t="s">
        <v>15</v>
      </c>
      <c r="F384" s="195"/>
      <c r="G384" s="191" t="str">
        <f t="shared" si="1"/>
        <v>('SIMTEC STERILE','IAB','CARTONS','S',),</v>
      </c>
      <c r="H384" s="195"/>
    </row>
    <row r="385">
      <c r="A385" s="145"/>
      <c r="B385" s="188" t="s">
        <v>127</v>
      </c>
      <c r="C385" s="112" t="s">
        <v>125</v>
      </c>
      <c r="D385" s="190" t="s">
        <v>4</v>
      </c>
      <c r="E385" s="190" t="s">
        <v>16</v>
      </c>
      <c r="F385" s="195"/>
      <c r="G385" s="191" t="str">
        <f t="shared" si="1"/>
        <v>('SIMTEC STERILE','IAB','CARTONS','M',),</v>
      </c>
      <c r="H385" s="195"/>
    </row>
    <row r="386">
      <c r="A386" s="145"/>
      <c r="B386" s="188" t="s">
        <v>127</v>
      </c>
      <c r="C386" s="112" t="s">
        <v>125</v>
      </c>
      <c r="D386" s="190" t="s">
        <v>4</v>
      </c>
      <c r="E386" s="190" t="s">
        <v>17</v>
      </c>
      <c r="F386" s="195"/>
      <c r="G386" s="191" t="str">
        <f t="shared" si="1"/>
        <v>('SIMTEC STERILE','IAB','CARTONS','L',),</v>
      </c>
      <c r="H386" s="195"/>
    </row>
    <row r="387">
      <c r="A387" s="145"/>
      <c r="B387" s="188" t="s">
        <v>127</v>
      </c>
      <c r="C387" s="112" t="s">
        <v>125</v>
      </c>
      <c r="D387" s="190" t="s">
        <v>4</v>
      </c>
      <c r="E387" s="190" t="s">
        <v>18</v>
      </c>
      <c r="F387" s="195"/>
      <c r="G387" s="191" t="str">
        <f t="shared" si="1"/>
        <v>('SIMTEC STERILE','IAB','CARTONS','XL',),</v>
      </c>
      <c r="H387" s="195"/>
    </row>
    <row r="388">
      <c r="A388" s="145"/>
      <c r="B388" s="188" t="s">
        <v>127</v>
      </c>
      <c r="C388" s="112" t="s">
        <v>125</v>
      </c>
      <c r="D388" s="190" t="s">
        <v>4</v>
      </c>
      <c r="E388" s="190" t="s">
        <v>19</v>
      </c>
      <c r="F388" s="195"/>
      <c r="G388" s="191" t="str">
        <f t="shared" si="1"/>
        <v>('SIMTEC STERILE','IAB','CARTONS','XXL',),</v>
      </c>
      <c r="H388" s="195"/>
    </row>
    <row r="389">
      <c r="A389" s="145"/>
      <c r="B389" s="188" t="s">
        <v>127</v>
      </c>
      <c r="C389" s="112" t="s">
        <v>125</v>
      </c>
      <c r="D389" s="190" t="s">
        <v>4</v>
      </c>
      <c r="E389" s="190" t="s">
        <v>20</v>
      </c>
      <c r="F389" s="195"/>
      <c r="G389" s="191" t="str">
        <f t="shared" si="1"/>
        <v>('SIMTEC STERILE','IAB','CARTONS','XXXL',),</v>
      </c>
      <c r="H389" s="195"/>
    </row>
    <row r="390">
      <c r="A390" s="145"/>
      <c r="B390" s="188" t="s">
        <v>127</v>
      </c>
      <c r="C390" s="112" t="s">
        <v>125</v>
      </c>
      <c r="D390" s="190" t="s">
        <v>7</v>
      </c>
      <c r="E390" s="190" t="s">
        <v>21</v>
      </c>
      <c r="F390" s="195"/>
      <c r="G390" s="191" t="str">
        <f t="shared" si="1"/>
        <v>('SIMTEC STERILE','IAB','BOXES','W/SIZE',),</v>
      </c>
      <c r="H390" s="195"/>
    </row>
    <row r="391">
      <c r="A391" s="145"/>
      <c r="B391" s="188" t="s">
        <v>127</v>
      </c>
      <c r="C391" s="112" t="s">
        <v>125</v>
      </c>
      <c r="D391" s="190" t="s">
        <v>7</v>
      </c>
      <c r="E391" s="190" t="s">
        <v>13</v>
      </c>
      <c r="F391" s="195"/>
      <c r="G391" s="191" t="str">
        <f t="shared" si="1"/>
        <v>('SIMTEC STERILE','IAB','BOXES','XXS',),</v>
      </c>
      <c r="H391" s="195"/>
    </row>
    <row r="392">
      <c r="A392" s="145"/>
      <c r="B392" s="188" t="s">
        <v>127</v>
      </c>
      <c r="C392" s="112" t="s">
        <v>125</v>
      </c>
      <c r="D392" s="190" t="s">
        <v>7</v>
      </c>
      <c r="E392" s="190" t="s">
        <v>14</v>
      </c>
      <c r="F392" s="195"/>
      <c r="G392" s="191" t="str">
        <f t="shared" si="1"/>
        <v>('SIMTEC STERILE','IAB','BOXES','XS',),</v>
      </c>
      <c r="H392" s="195"/>
    </row>
    <row r="393">
      <c r="A393" s="145"/>
      <c r="B393" s="188" t="s">
        <v>127</v>
      </c>
      <c r="C393" s="112" t="s">
        <v>125</v>
      </c>
      <c r="D393" s="190" t="s">
        <v>7</v>
      </c>
      <c r="E393" s="190" t="s">
        <v>15</v>
      </c>
      <c r="F393" s="195"/>
      <c r="G393" s="191" t="str">
        <f t="shared" si="1"/>
        <v>('SIMTEC STERILE','IAB','BOXES','S',),</v>
      </c>
      <c r="H393" s="195"/>
    </row>
    <row r="394">
      <c r="A394" s="145"/>
      <c r="B394" s="188" t="s">
        <v>127</v>
      </c>
      <c r="C394" s="112" t="s">
        <v>125</v>
      </c>
      <c r="D394" s="190" t="s">
        <v>7</v>
      </c>
      <c r="E394" s="190" t="s">
        <v>16</v>
      </c>
      <c r="F394" s="195"/>
      <c r="G394" s="191" t="str">
        <f t="shared" si="1"/>
        <v>('SIMTEC STERILE','IAB','BOXES','M',),</v>
      </c>
      <c r="H394" s="195"/>
    </row>
    <row r="395">
      <c r="A395" s="145"/>
      <c r="B395" s="188" t="s">
        <v>127</v>
      </c>
      <c r="C395" s="112" t="s">
        <v>125</v>
      </c>
      <c r="D395" s="190" t="s">
        <v>7</v>
      </c>
      <c r="E395" s="190" t="s">
        <v>17</v>
      </c>
      <c r="F395" s="195"/>
      <c r="G395" s="191" t="str">
        <f t="shared" si="1"/>
        <v>('SIMTEC STERILE','IAB','BOXES','L',),</v>
      </c>
      <c r="H395" s="195"/>
    </row>
    <row r="396">
      <c r="A396" s="145"/>
      <c r="B396" s="188" t="s">
        <v>127</v>
      </c>
      <c r="C396" s="112" t="s">
        <v>125</v>
      </c>
      <c r="D396" s="190" t="s">
        <v>7</v>
      </c>
      <c r="E396" s="190" t="s">
        <v>18</v>
      </c>
      <c r="F396" s="195"/>
      <c r="G396" s="191" t="str">
        <f t="shared" si="1"/>
        <v>('SIMTEC STERILE','IAB','BOXES','XL',),</v>
      </c>
      <c r="H396" s="195"/>
    </row>
    <row r="397">
      <c r="A397" s="145"/>
      <c r="B397" s="188" t="s">
        <v>127</v>
      </c>
      <c r="C397" s="112" t="s">
        <v>125</v>
      </c>
      <c r="D397" s="190" t="s">
        <v>7</v>
      </c>
      <c r="E397" s="190" t="s">
        <v>19</v>
      </c>
      <c r="F397" s="195"/>
      <c r="G397" s="191" t="str">
        <f t="shared" si="1"/>
        <v>('SIMTEC STERILE','IAB','BOXES','XXL',),</v>
      </c>
      <c r="H397" s="195"/>
    </row>
    <row r="398">
      <c r="A398" s="145"/>
      <c r="B398" s="188" t="s">
        <v>127</v>
      </c>
      <c r="C398" s="112" t="s">
        <v>125</v>
      </c>
      <c r="D398" s="190" t="s">
        <v>7</v>
      </c>
      <c r="E398" s="190" t="s">
        <v>20</v>
      </c>
      <c r="F398" s="195"/>
      <c r="G398" s="191" t="str">
        <f t="shared" si="1"/>
        <v>('SIMTEC STERILE','IAB','BOXES','XXXL',),</v>
      </c>
      <c r="H398" s="195"/>
    </row>
    <row r="399">
      <c r="A399" s="219">
        <v>22.0</v>
      </c>
      <c r="B399" s="188" t="s">
        <v>128</v>
      </c>
      <c r="C399" s="112" t="s">
        <v>129</v>
      </c>
      <c r="D399" s="190" t="s">
        <v>4</v>
      </c>
      <c r="E399" s="190" t="s">
        <v>12</v>
      </c>
      <c r="F399" s="56">
        <v>100.0</v>
      </c>
      <c r="G399" s="191" t="str">
        <f t="shared" si="1"/>
        <v>('DECROWN 10" WITHOUT LOGO','DECROWN','CARTONS','F/SIZE',100),</v>
      </c>
      <c r="H399" s="56"/>
    </row>
    <row r="400">
      <c r="A400" s="145"/>
      <c r="B400" s="188" t="s">
        <v>128</v>
      </c>
      <c r="C400" s="112" t="s">
        <v>129</v>
      </c>
      <c r="D400" s="190" t="s">
        <v>4</v>
      </c>
      <c r="E400" s="190" t="s">
        <v>13</v>
      </c>
      <c r="F400" s="195"/>
      <c r="G400" s="191" t="str">
        <f t="shared" si="1"/>
        <v>('DECROWN 10" WITHOUT LOGO','DECROWN','CARTONS','XXS',),</v>
      </c>
      <c r="H400" s="195"/>
    </row>
    <row r="401">
      <c r="B401" s="188" t="s">
        <v>128</v>
      </c>
      <c r="C401" s="112" t="s">
        <v>129</v>
      </c>
      <c r="D401" s="190" t="s">
        <v>4</v>
      </c>
      <c r="E401" s="149" t="s">
        <v>14</v>
      </c>
      <c r="F401" s="56"/>
      <c r="G401" s="191" t="str">
        <f t="shared" si="1"/>
        <v>('DECROWN 10" WITHOUT LOGO','DECROWN','CARTONS','XS',),</v>
      </c>
      <c r="H401" s="56"/>
    </row>
    <row r="402">
      <c r="B402" s="188" t="s">
        <v>128</v>
      </c>
      <c r="C402" s="112" t="s">
        <v>129</v>
      </c>
      <c r="D402" s="190" t="s">
        <v>4</v>
      </c>
      <c r="E402" s="190" t="s">
        <v>15</v>
      </c>
      <c r="F402" s="56"/>
      <c r="G402" s="191" t="str">
        <f t="shared" si="1"/>
        <v>('DECROWN 10" WITHOUT LOGO','DECROWN','CARTONS','S',),</v>
      </c>
      <c r="H402" s="56"/>
    </row>
    <row r="403">
      <c r="B403" s="188" t="s">
        <v>128</v>
      </c>
      <c r="C403" s="112" t="s">
        <v>129</v>
      </c>
      <c r="D403" s="190" t="s">
        <v>4</v>
      </c>
      <c r="E403" s="190" t="s">
        <v>16</v>
      </c>
      <c r="F403" s="56"/>
      <c r="G403" s="191" t="str">
        <f t="shared" si="1"/>
        <v>('DECROWN 10" WITHOUT LOGO','DECROWN','CARTONS','M',),</v>
      </c>
      <c r="H403" s="56"/>
    </row>
    <row r="404">
      <c r="B404" s="188" t="s">
        <v>128</v>
      </c>
      <c r="C404" s="112" t="s">
        <v>129</v>
      </c>
      <c r="D404" s="190" t="s">
        <v>4</v>
      </c>
      <c r="E404" s="190" t="s">
        <v>17</v>
      </c>
      <c r="F404" s="56"/>
      <c r="G404" s="191" t="str">
        <f t="shared" si="1"/>
        <v>('DECROWN 10" WITHOUT LOGO','DECROWN','CARTONS','L',),</v>
      </c>
      <c r="H404" s="56"/>
    </row>
    <row r="405">
      <c r="B405" s="188" t="s">
        <v>128</v>
      </c>
      <c r="C405" s="112" t="s">
        <v>129</v>
      </c>
      <c r="D405" s="190" t="s">
        <v>4</v>
      </c>
      <c r="E405" s="190" t="s">
        <v>18</v>
      </c>
      <c r="F405" s="56"/>
      <c r="G405" s="191" t="str">
        <f t="shared" si="1"/>
        <v>('DECROWN 10" WITHOUT LOGO','DECROWN','CARTONS','XL',),</v>
      </c>
      <c r="H405" s="56"/>
    </row>
    <row r="406">
      <c r="B406" s="188" t="s">
        <v>128</v>
      </c>
      <c r="C406" s="112" t="s">
        <v>129</v>
      </c>
      <c r="D406" s="190" t="s">
        <v>4</v>
      </c>
      <c r="E406" s="190" t="s">
        <v>19</v>
      </c>
      <c r="F406" s="56"/>
      <c r="G406" s="191" t="str">
        <f t="shared" si="1"/>
        <v>('DECROWN 10" WITHOUT LOGO','DECROWN','CARTONS','XXL',),</v>
      </c>
      <c r="H406" s="56"/>
    </row>
    <row r="407">
      <c r="B407" s="188" t="s">
        <v>128</v>
      </c>
      <c r="C407" s="112" t="s">
        <v>129</v>
      </c>
      <c r="D407" s="190" t="s">
        <v>4</v>
      </c>
      <c r="E407" s="190" t="s">
        <v>20</v>
      </c>
      <c r="F407" s="56"/>
      <c r="G407" s="191" t="str">
        <f t="shared" si="1"/>
        <v>('DECROWN 10" WITHOUT LOGO','DECROWN','CARTONS','XXXL',),</v>
      </c>
      <c r="H407" s="56"/>
    </row>
    <row r="408">
      <c r="B408" s="188" t="s">
        <v>128</v>
      </c>
      <c r="C408" s="112" t="s">
        <v>129</v>
      </c>
      <c r="D408" s="190" t="s">
        <v>7</v>
      </c>
      <c r="E408" s="190" t="s">
        <v>21</v>
      </c>
      <c r="F408" s="56"/>
      <c r="G408" s="191" t="str">
        <f t="shared" si="1"/>
        <v>('DECROWN 10" WITHOUT LOGO','DECROWN','BOXES','W/SIZE',),</v>
      </c>
      <c r="H408" s="56"/>
    </row>
    <row r="409">
      <c r="B409" s="188" t="s">
        <v>128</v>
      </c>
      <c r="C409" s="112" t="s">
        <v>129</v>
      </c>
      <c r="D409" s="190" t="s">
        <v>7</v>
      </c>
      <c r="E409" s="190" t="s">
        <v>13</v>
      </c>
      <c r="F409" s="56"/>
      <c r="G409" s="191" t="str">
        <f t="shared" si="1"/>
        <v>('DECROWN 10" WITHOUT LOGO','DECROWN','BOXES','XXS',),</v>
      </c>
      <c r="H409" s="56"/>
    </row>
    <row r="410">
      <c r="B410" s="188" t="s">
        <v>128</v>
      </c>
      <c r="C410" s="112" t="s">
        <v>129</v>
      </c>
      <c r="D410" s="190" t="s">
        <v>7</v>
      </c>
      <c r="E410" s="190" t="s">
        <v>14</v>
      </c>
      <c r="F410" s="56"/>
      <c r="G410" s="191" t="str">
        <f t="shared" si="1"/>
        <v>('DECROWN 10" WITHOUT LOGO','DECROWN','BOXES','XS',),</v>
      </c>
      <c r="H410" s="56"/>
    </row>
    <row r="411">
      <c r="B411" s="188" t="s">
        <v>128</v>
      </c>
      <c r="C411" s="112" t="s">
        <v>129</v>
      </c>
      <c r="D411" s="190" t="s">
        <v>7</v>
      </c>
      <c r="E411" s="190" t="s">
        <v>15</v>
      </c>
      <c r="F411" s="56"/>
      <c r="G411" s="191" t="str">
        <f t="shared" si="1"/>
        <v>('DECROWN 10" WITHOUT LOGO','DECROWN','BOXES','S',),</v>
      </c>
      <c r="H411" s="56"/>
    </row>
    <row r="412">
      <c r="B412" s="188" t="s">
        <v>128</v>
      </c>
      <c r="C412" s="112" t="s">
        <v>129</v>
      </c>
      <c r="D412" s="190" t="s">
        <v>7</v>
      </c>
      <c r="E412" s="190" t="s">
        <v>16</v>
      </c>
      <c r="F412" s="56"/>
      <c r="G412" s="191" t="str">
        <f t="shared" si="1"/>
        <v>('DECROWN 10" WITHOUT LOGO','DECROWN','BOXES','M',),</v>
      </c>
      <c r="H412" s="56"/>
    </row>
    <row r="413">
      <c r="B413" s="188" t="s">
        <v>128</v>
      </c>
      <c r="C413" s="112" t="s">
        <v>129</v>
      </c>
      <c r="D413" s="190" t="s">
        <v>7</v>
      </c>
      <c r="E413" s="190" t="s">
        <v>17</v>
      </c>
      <c r="F413" s="56"/>
      <c r="G413" s="191" t="str">
        <f t="shared" si="1"/>
        <v>('DECROWN 10" WITHOUT LOGO','DECROWN','BOXES','L',),</v>
      </c>
      <c r="H413" s="56"/>
    </row>
    <row r="414">
      <c r="B414" s="188" t="s">
        <v>128</v>
      </c>
      <c r="C414" s="112" t="s">
        <v>129</v>
      </c>
      <c r="D414" s="190" t="s">
        <v>7</v>
      </c>
      <c r="E414" s="190" t="s">
        <v>18</v>
      </c>
      <c r="F414" s="56"/>
      <c r="G414" s="191" t="str">
        <f t="shared" si="1"/>
        <v>('DECROWN 10" WITHOUT LOGO','DECROWN','BOXES','XL',),</v>
      </c>
      <c r="H414" s="56"/>
    </row>
    <row r="415">
      <c r="B415" s="188" t="s">
        <v>128</v>
      </c>
      <c r="C415" s="112" t="s">
        <v>129</v>
      </c>
      <c r="D415" s="190" t="s">
        <v>7</v>
      </c>
      <c r="E415" s="190" t="s">
        <v>19</v>
      </c>
      <c r="F415" s="56"/>
      <c r="G415" s="191" t="str">
        <f t="shared" si="1"/>
        <v>('DECROWN 10" WITHOUT LOGO','DECROWN','BOXES','XXL',),</v>
      </c>
      <c r="H415" s="56"/>
    </row>
    <row r="416">
      <c r="B416" s="188" t="s">
        <v>128</v>
      </c>
      <c r="C416" s="112" t="s">
        <v>129</v>
      </c>
      <c r="D416" s="190" t="s">
        <v>7</v>
      </c>
      <c r="E416" s="190" t="s">
        <v>20</v>
      </c>
      <c r="F416" s="56"/>
      <c r="G416" s="191" t="str">
        <f t="shared" si="1"/>
        <v>('DECROWN 10" WITHOUT LOGO','DECROWN','BOXES','XXXL',),</v>
      </c>
      <c r="H416" s="56"/>
    </row>
    <row r="417">
      <c r="A417" s="219">
        <v>23.0</v>
      </c>
      <c r="B417" s="188" t="s">
        <v>130</v>
      </c>
      <c r="C417" s="112" t="s">
        <v>129</v>
      </c>
      <c r="D417" s="190" t="s">
        <v>4</v>
      </c>
      <c r="E417" s="190" t="s">
        <v>12</v>
      </c>
      <c r="F417" s="56">
        <v>330.0</v>
      </c>
      <c r="G417" s="191" t="str">
        <f t="shared" si="1"/>
        <v>('DECROWN 12" WITHOUT LOGO','DECROWN','CARTONS','F/SIZE',330),</v>
      </c>
      <c r="H417" s="56"/>
    </row>
    <row r="418">
      <c r="B418" s="188" t="s">
        <v>130</v>
      </c>
      <c r="C418" s="112" t="s">
        <v>129</v>
      </c>
      <c r="D418" s="190" t="s">
        <v>4</v>
      </c>
      <c r="E418" s="190" t="s">
        <v>13</v>
      </c>
      <c r="F418" s="56"/>
      <c r="G418" s="191" t="str">
        <f t="shared" si="1"/>
        <v>('DECROWN 12" WITHOUT LOGO','DECROWN','CARTONS','XXS',),</v>
      </c>
      <c r="H418" s="56"/>
    </row>
    <row r="419">
      <c r="B419" s="188" t="s">
        <v>130</v>
      </c>
      <c r="C419" s="112" t="s">
        <v>129</v>
      </c>
      <c r="D419" s="190" t="s">
        <v>4</v>
      </c>
      <c r="E419" s="149" t="s">
        <v>14</v>
      </c>
      <c r="F419" s="56"/>
      <c r="G419" s="191" t="str">
        <f t="shared" si="1"/>
        <v>('DECROWN 12" WITHOUT LOGO','DECROWN','CARTONS','XS',),</v>
      </c>
      <c r="H419" s="56"/>
    </row>
    <row r="420">
      <c r="B420" s="188" t="s">
        <v>130</v>
      </c>
      <c r="C420" s="112" t="s">
        <v>129</v>
      </c>
      <c r="D420" s="190" t="s">
        <v>4</v>
      </c>
      <c r="E420" s="190" t="s">
        <v>15</v>
      </c>
      <c r="F420" s="56"/>
      <c r="G420" s="191" t="str">
        <f t="shared" si="1"/>
        <v>('DECROWN 12" WITHOUT LOGO','DECROWN','CARTONS','S',),</v>
      </c>
      <c r="H420" s="56"/>
    </row>
    <row r="421">
      <c r="B421" s="188" t="s">
        <v>130</v>
      </c>
      <c r="C421" s="112" t="s">
        <v>129</v>
      </c>
      <c r="D421" s="190" t="s">
        <v>4</v>
      </c>
      <c r="E421" s="190" t="s">
        <v>16</v>
      </c>
      <c r="F421" s="56"/>
      <c r="G421" s="191" t="str">
        <f t="shared" si="1"/>
        <v>('DECROWN 12" WITHOUT LOGO','DECROWN','CARTONS','M',),</v>
      </c>
      <c r="H421" s="56"/>
    </row>
    <row r="422">
      <c r="B422" s="188" t="s">
        <v>130</v>
      </c>
      <c r="C422" s="112" t="s">
        <v>129</v>
      </c>
      <c r="D422" s="190" t="s">
        <v>4</v>
      </c>
      <c r="E422" s="190" t="s">
        <v>17</v>
      </c>
      <c r="F422" s="56"/>
      <c r="G422" s="191" t="str">
        <f t="shared" si="1"/>
        <v>('DECROWN 12" WITHOUT LOGO','DECROWN','CARTONS','L',),</v>
      </c>
      <c r="H422" s="56"/>
    </row>
    <row r="423">
      <c r="B423" s="188" t="s">
        <v>130</v>
      </c>
      <c r="C423" s="112" t="s">
        <v>129</v>
      </c>
      <c r="D423" s="190" t="s">
        <v>4</v>
      </c>
      <c r="E423" s="190" t="s">
        <v>18</v>
      </c>
      <c r="F423" s="56"/>
      <c r="G423" s="191" t="str">
        <f t="shared" si="1"/>
        <v>('DECROWN 12" WITHOUT LOGO','DECROWN','CARTONS','XL',),</v>
      </c>
      <c r="H423" s="56"/>
    </row>
    <row r="424">
      <c r="B424" s="188" t="s">
        <v>130</v>
      </c>
      <c r="C424" s="112" t="s">
        <v>129</v>
      </c>
      <c r="D424" s="190" t="s">
        <v>4</v>
      </c>
      <c r="E424" s="190" t="s">
        <v>19</v>
      </c>
      <c r="F424" s="56"/>
      <c r="G424" s="191" t="str">
        <f t="shared" si="1"/>
        <v>('DECROWN 12" WITHOUT LOGO','DECROWN','CARTONS','XXL',),</v>
      </c>
      <c r="H424" s="56"/>
    </row>
    <row r="425">
      <c r="B425" s="188" t="s">
        <v>130</v>
      </c>
      <c r="C425" s="112" t="s">
        <v>129</v>
      </c>
      <c r="D425" s="190" t="s">
        <v>4</v>
      </c>
      <c r="E425" s="190" t="s">
        <v>20</v>
      </c>
      <c r="F425" s="56"/>
      <c r="G425" s="191" t="str">
        <f t="shared" si="1"/>
        <v>('DECROWN 12" WITHOUT LOGO','DECROWN','CARTONS','XXXL',),</v>
      </c>
      <c r="H425" s="56"/>
    </row>
    <row r="426">
      <c r="B426" s="188" t="s">
        <v>130</v>
      </c>
      <c r="C426" s="112" t="s">
        <v>129</v>
      </c>
      <c r="D426" s="190" t="s">
        <v>7</v>
      </c>
      <c r="E426" s="190" t="s">
        <v>21</v>
      </c>
      <c r="F426" s="56"/>
      <c r="G426" s="191" t="str">
        <f t="shared" si="1"/>
        <v>('DECROWN 12" WITHOUT LOGO','DECROWN','BOXES','W/SIZE',),</v>
      </c>
      <c r="H426" s="56"/>
    </row>
    <row r="427">
      <c r="B427" s="188" t="s">
        <v>130</v>
      </c>
      <c r="C427" s="112" t="s">
        <v>129</v>
      </c>
      <c r="D427" s="190" t="s">
        <v>7</v>
      </c>
      <c r="E427" s="190" t="s">
        <v>13</v>
      </c>
      <c r="F427" s="56"/>
      <c r="G427" s="191" t="str">
        <f t="shared" si="1"/>
        <v>('DECROWN 12" WITHOUT LOGO','DECROWN','BOXES','XXS',),</v>
      </c>
      <c r="H427" s="56"/>
    </row>
    <row r="428">
      <c r="B428" s="188" t="s">
        <v>130</v>
      </c>
      <c r="C428" s="112" t="s">
        <v>129</v>
      </c>
      <c r="D428" s="190" t="s">
        <v>7</v>
      </c>
      <c r="E428" s="190" t="s">
        <v>14</v>
      </c>
      <c r="F428" s="56"/>
      <c r="G428" s="191" t="str">
        <f t="shared" si="1"/>
        <v>('DECROWN 12" WITHOUT LOGO','DECROWN','BOXES','XS',),</v>
      </c>
      <c r="H428" s="56"/>
    </row>
    <row r="429">
      <c r="B429" s="188" t="s">
        <v>130</v>
      </c>
      <c r="C429" s="112" t="s">
        <v>129</v>
      </c>
      <c r="D429" s="190" t="s">
        <v>7</v>
      </c>
      <c r="E429" s="190" t="s">
        <v>15</v>
      </c>
      <c r="F429" s="56"/>
      <c r="G429" s="191" t="str">
        <f t="shared" si="1"/>
        <v>('DECROWN 12" WITHOUT LOGO','DECROWN','BOXES','S',),</v>
      </c>
      <c r="H429" s="56"/>
    </row>
    <row r="430">
      <c r="B430" s="188" t="s">
        <v>130</v>
      </c>
      <c r="C430" s="112" t="s">
        <v>129</v>
      </c>
      <c r="D430" s="190" t="s">
        <v>7</v>
      </c>
      <c r="E430" s="190" t="s">
        <v>16</v>
      </c>
      <c r="F430" s="56"/>
      <c r="G430" s="191" t="str">
        <f t="shared" si="1"/>
        <v>('DECROWN 12" WITHOUT LOGO','DECROWN','BOXES','M',),</v>
      </c>
      <c r="H430" s="56"/>
    </row>
    <row r="431">
      <c r="A431" s="145"/>
      <c r="B431" s="188" t="s">
        <v>130</v>
      </c>
      <c r="C431" s="112" t="s">
        <v>129</v>
      </c>
      <c r="D431" s="190" t="s">
        <v>7</v>
      </c>
      <c r="E431" s="190" t="s">
        <v>17</v>
      </c>
      <c r="F431" s="195"/>
      <c r="G431" s="191" t="str">
        <f t="shared" si="1"/>
        <v>('DECROWN 12" WITHOUT LOGO','DECROWN','BOXES','L',),</v>
      </c>
      <c r="H431" s="195"/>
    </row>
    <row r="432">
      <c r="A432" s="145"/>
      <c r="B432" s="188" t="s">
        <v>130</v>
      </c>
      <c r="C432" s="112" t="s">
        <v>129</v>
      </c>
      <c r="D432" s="190" t="s">
        <v>7</v>
      </c>
      <c r="E432" s="190" t="s">
        <v>18</v>
      </c>
      <c r="F432" s="195"/>
      <c r="G432" s="191" t="str">
        <f t="shared" si="1"/>
        <v>('DECROWN 12" WITHOUT LOGO','DECROWN','BOXES','XL',),</v>
      </c>
      <c r="H432" s="195"/>
    </row>
    <row r="433">
      <c r="A433" s="145"/>
      <c r="B433" s="188" t="s">
        <v>130</v>
      </c>
      <c r="C433" s="112" t="s">
        <v>129</v>
      </c>
      <c r="D433" s="190" t="s">
        <v>7</v>
      </c>
      <c r="E433" s="190" t="s">
        <v>19</v>
      </c>
      <c r="F433" s="195"/>
      <c r="G433" s="191" t="str">
        <f t="shared" si="1"/>
        <v>('DECROWN 12" WITHOUT LOGO','DECROWN','BOXES','XXL',),</v>
      </c>
      <c r="H433" s="195"/>
    </row>
    <row r="434">
      <c r="A434" s="145"/>
      <c r="B434" s="188" t="s">
        <v>130</v>
      </c>
      <c r="C434" s="112" t="s">
        <v>129</v>
      </c>
      <c r="D434" s="190" t="s">
        <v>7</v>
      </c>
      <c r="E434" s="190" t="s">
        <v>20</v>
      </c>
      <c r="F434" s="195"/>
      <c r="G434" s="191" t="str">
        <f t="shared" si="1"/>
        <v>('DECROWN 12" WITHOUT LOGO','DECROWN','BOXES','XXXL',),</v>
      </c>
      <c r="H434" s="195"/>
    </row>
    <row r="435">
      <c r="A435" s="219">
        <v>24.0</v>
      </c>
      <c r="B435" s="188" t="s">
        <v>131</v>
      </c>
      <c r="C435" s="112" t="s">
        <v>129</v>
      </c>
      <c r="D435" s="190" t="s">
        <v>4</v>
      </c>
      <c r="E435" s="190" t="s">
        <v>12</v>
      </c>
      <c r="F435" s="56">
        <v>27.0</v>
      </c>
      <c r="G435" s="191" t="str">
        <f t="shared" si="1"/>
        <v>('DECROWN ORANGE 260','DECROWN','CARTONS','F/SIZE',27),</v>
      </c>
      <c r="H435" s="56"/>
    </row>
    <row r="436">
      <c r="A436" s="145"/>
      <c r="B436" s="188" t="s">
        <v>131</v>
      </c>
      <c r="C436" s="112" t="s">
        <v>129</v>
      </c>
      <c r="D436" s="190" t="s">
        <v>4</v>
      </c>
      <c r="E436" s="190" t="s">
        <v>13</v>
      </c>
      <c r="F436" s="195"/>
      <c r="G436" s="191" t="str">
        <f t="shared" si="1"/>
        <v>('DECROWN ORANGE 260','DECROWN','CARTONS','XXS',),</v>
      </c>
      <c r="H436" s="195"/>
    </row>
    <row r="437">
      <c r="A437" s="145"/>
      <c r="B437" s="188" t="s">
        <v>131</v>
      </c>
      <c r="C437" s="112" t="s">
        <v>129</v>
      </c>
      <c r="D437" s="190" t="s">
        <v>4</v>
      </c>
      <c r="E437" s="149" t="s">
        <v>14</v>
      </c>
      <c r="F437" s="195"/>
      <c r="G437" s="191" t="str">
        <f t="shared" si="1"/>
        <v>('DECROWN ORANGE 260','DECROWN','CARTONS','XS',),</v>
      </c>
      <c r="H437" s="195"/>
    </row>
    <row r="438">
      <c r="A438" s="145"/>
      <c r="B438" s="188" t="s">
        <v>131</v>
      </c>
      <c r="C438" s="112" t="s">
        <v>129</v>
      </c>
      <c r="D438" s="190" t="s">
        <v>4</v>
      </c>
      <c r="E438" s="190" t="s">
        <v>15</v>
      </c>
      <c r="F438" s="195"/>
      <c r="G438" s="191" t="str">
        <f t="shared" si="1"/>
        <v>('DECROWN ORANGE 260','DECROWN','CARTONS','S',),</v>
      </c>
      <c r="H438" s="195"/>
    </row>
    <row r="439">
      <c r="A439" s="145"/>
      <c r="B439" s="188" t="s">
        <v>131</v>
      </c>
      <c r="C439" s="112" t="s">
        <v>129</v>
      </c>
      <c r="D439" s="190" t="s">
        <v>4</v>
      </c>
      <c r="E439" s="190" t="s">
        <v>16</v>
      </c>
      <c r="F439" s="195"/>
      <c r="G439" s="191" t="str">
        <f t="shared" si="1"/>
        <v>('DECROWN ORANGE 260','DECROWN','CARTONS','M',),</v>
      </c>
      <c r="H439" s="195"/>
    </row>
    <row r="440">
      <c r="A440" s="145"/>
      <c r="B440" s="188" t="s">
        <v>131</v>
      </c>
      <c r="C440" s="112" t="s">
        <v>129</v>
      </c>
      <c r="D440" s="190" t="s">
        <v>4</v>
      </c>
      <c r="E440" s="190" t="s">
        <v>17</v>
      </c>
      <c r="F440" s="195"/>
      <c r="G440" s="191" t="str">
        <f t="shared" si="1"/>
        <v>('DECROWN ORANGE 260','DECROWN','CARTONS','L',),</v>
      </c>
      <c r="H440" s="195"/>
    </row>
    <row r="441">
      <c r="A441" s="145"/>
      <c r="B441" s="188" t="s">
        <v>131</v>
      </c>
      <c r="C441" s="112" t="s">
        <v>129</v>
      </c>
      <c r="D441" s="190" t="s">
        <v>4</v>
      </c>
      <c r="E441" s="190" t="s">
        <v>18</v>
      </c>
      <c r="F441" s="195"/>
      <c r="G441" s="191" t="str">
        <f t="shared" si="1"/>
        <v>('DECROWN ORANGE 260','DECROWN','CARTONS','XL',),</v>
      </c>
      <c r="H441" s="195"/>
    </row>
    <row r="442">
      <c r="A442" s="145"/>
      <c r="B442" s="188" t="s">
        <v>131</v>
      </c>
      <c r="C442" s="112" t="s">
        <v>129</v>
      </c>
      <c r="D442" s="190" t="s">
        <v>4</v>
      </c>
      <c r="E442" s="190" t="s">
        <v>19</v>
      </c>
      <c r="F442" s="195"/>
      <c r="G442" s="191" t="str">
        <f t="shared" si="1"/>
        <v>('DECROWN ORANGE 260','DECROWN','CARTONS','XXL',),</v>
      </c>
      <c r="H442" s="195"/>
    </row>
    <row r="443">
      <c r="A443" s="145"/>
      <c r="B443" s="188" t="s">
        <v>131</v>
      </c>
      <c r="C443" s="112" t="s">
        <v>129</v>
      </c>
      <c r="D443" s="190" t="s">
        <v>4</v>
      </c>
      <c r="E443" s="190" t="s">
        <v>20</v>
      </c>
      <c r="F443" s="195"/>
      <c r="G443" s="191" t="str">
        <f t="shared" si="1"/>
        <v>('DECROWN ORANGE 260','DECROWN','CARTONS','XXXL',),</v>
      </c>
      <c r="H443" s="195"/>
    </row>
    <row r="444">
      <c r="A444" s="145"/>
      <c r="B444" s="188" t="s">
        <v>131</v>
      </c>
      <c r="C444" s="112" t="s">
        <v>129</v>
      </c>
      <c r="D444" s="190" t="s">
        <v>7</v>
      </c>
      <c r="E444" s="190" t="s">
        <v>21</v>
      </c>
      <c r="F444" s="195"/>
      <c r="G444" s="191" t="str">
        <f t="shared" si="1"/>
        <v>('DECROWN ORANGE 260','DECROWN','BOXES','W/SIZE',),</v>
      </c>
      <c r="H444" s="195"/>
    </row>
    <row r="445">
      <c r="A445" s="145"/>
      <c r="B445" s="188" t="s">
        <v>131</v>
      </c>
      <c r="C445" s="112" t="s">
        <v>129</v>
      </c>
      <c r="D445" s="190" t="s">
        <v>7</v>
      </c>
      <c r="E445" s="190" t="s">
        <v>13</v>
      </c>
      <c r="F445" s="195"/>
      <c r="G445" s="191" t="str">
        <f t="shared" si="1"/>
        <v>('DECROWN ORANGE 260','DECROWN','BOXES','XXS',),</v>
      </c>
      <c r="H445" s="195"/>
    </row>
    <row r="446">
      <c r="A446" s="145"/>
      <c r="B446" s="188" t="s">
        <v>131</v>
      </c>
      <c r="C446" s="112" t="s">
        <v>129</v>
      </c>
      <c r="D446" s="190" t="s">
        <v>7</v>
      </c>
      <c r="E446" s="190" t="s">
        <v>14</v>
      </c>
      <c r="F446" s="195"/>
      <c r="G446" s="191" t="str">
        <f t="shared" si="1"/>
        <v>('DECROWN ORANGE 260','DECROWN','BOXES','XS',),</v>
      </c>
      <c r="H446" s="195"/>
    </row>
    <row r="447">
      <c r="A447" s="145"/>
      <c r="B447" s="188" t="s">
        <v>131</v>
      </c>
      <c r="C447" s="112" t="s">
        <v>129</v>
      </c>
      <c r="D447" s="190" t="s">
        <v>7</v>
      </c>
      <c r="E447" s="190" t="s">
        <v>15</v>
      </c>
      <c r="F447" s="195"/>
      <c r="G447" s="191" t="str">
        <f t="shared" si="1"/>
        <v>('DECROWN ORANGE 260','DECROWN','BOXES','S',),</v>
      </c>
      <c r="H447" s="195"/>
    </row>
    <row r="448">
      <c r="A448" s="145"/>
      <c r="B448" s="188" t="s">
        <v>131</v>
      </c>
      <c r="C448" s="112" t="s">
        <v>129</v>
      </c>
      <c r="D448" s="190" t="s">
        <v>7</v>
      </c>
      <c r="E448" s="190" t="s">
        <v>16</v>
      </c>
      <c r="F448" s="195"/>
      <c r="G448" s="191" t="str">
        <f t="shared" si="1"/>
        <v>('DECROWN ORANGE 260','DECROWN','BOXES','M',),</v>
      </c>
      <c r="H448" s="195"/>
    </row>
    <row r="449">
      <c r="A449" s="145"/>
      <c r="B449" s="188" t="s">
        <v>131</v>
      </c>
      <c r="C449" s="112" t="s">
        <v>129</v>
      </c>
      <c r="D449" s="190" t="s">
        <v>7</v>
      </c>
      <c r="E449" s="190" t="s">
        <v>17</v>
      </c>
      <c r="F449" s="195"/>
      <c r="G449" s="191" t="str">
        <f t="shared" si="1"/>
        <v>('DECROWN ORANGE 260','DECROWN','BOXES','L',),</v>
      </c>
      <c r="H449" s="195"/>
    </row>
    <row r="450">
      <c r="A450" s="145"/>
      <c r="B450" s="188" t="s">
        <v>131</v>
      </c>
      <c r="C450" s="112" t="s">
        <v>129</v>
      </c>
      <c r="D450" s="190" t="s">
        <v>7</v>
      </c>
      <c r="E450" s="190" t="s">
        <v>18</v>
      </c>
      <c r="F450" s="195"/>
      <c r="G450" s="191" t="str">
        <f t="shared" si="1"/>
        <v>('DECROWN ORANGE 260','DECROWN','BOXES','XL',),</v>
      </c>
      <c r="H450" s="195"/>
    </row>
    <row r="451">
      <c r="A451" s="145"/>
      <c r="B451" s="188" t="s">
        <v>131</v>
      </c>
      <c r="C451" s="112" t="s">
        <v>129</v>
      </c>
      <c r="D451" s="190" t="s">
        <v>7</v>
      </c>
      <c r="E451" s="190" t="s">
        <v>19</v>
      </c>
      <c r="F451" s="195"/>
      <c r="G451" s="191" t="str">
        <f t="shared" si="1"/>
        <v>('DECROWN ORANGE 260','DECROWN','BOXES','XXL',),</v>
      </c>
      <c r="H451" s="195"/>
    </row>
    <row r="452">
      <c r="A452" s="145"/>
      <c r="B452" s="188" t="s">
        <v>131</v>
      </c>
      <c r="C452" s="112" t="s">
        <v>129</v>
      </c>
      <c r="D452" s="190" t="s">
        <v>7</v>
      </c>
      <c r="E452" s="190" t="s">
        <v>20</v>
      </c>
      <c r="F452" s="195"/>
      <c r="G452" s="191" t="str">
        <f t="shared" si="1"/>
        <v>('DECROWN ORANGE 260','DECROWN','BOXES','XXXL',),</v>
      </c>
      <c r="H452" s="195"/>
    </row>
    <row r="453">
      <c r="A453" s="219" t="s">
        <v>132</v>
      </c>
      <c r="B453" s="188" t="s">
        <v>133</v>
      </c>
      <c r="C453" s="112" t="s">
        <v>129</v>
      </c>
      <c r="D453" s="190" t="s">
        <v>4</v>
      </c>
      <c r="E453" s="190" t="s">
        <v>12</v>
      </c>
      <c r="F453" s="56">
        <v>60.0</v>
      </c>
      <c r="G453" s="191" t="str">
        <f t="shared" si="1"/>
        <v>('DECROWN ORANGE 300','DECROWN','CARTONS','F/SIZE',60),</v>
      </c>
      <c r="H453" s="56"/>
    </row>
    <row r="454">
      <c r="A454" s="145"/>
      <c r="B454" s="188" t="s">
        <v>133</v>
      </c>
      <c r="C454" s="112" t="s">
        <v>129</v>
      </c>
      <c r="D454" s="190" t="s">
        <v>4</v>
      </c>
      <c r="E454" s="190" t="s">
        <v>13</v>
      </c>
      <c r="F454" s="195"/>
      <c r="G454" s="191" t="str">
        <f t="shared" si="1"/>
        <v>('DECROWN ORANGE 300','DECROWN','CARTONS','XXS',),</v>
      </c>
      <c r="H454" s="195"/>
    </row>
    <row r="455">
      <c r="A455" s="145"/>
      <c r="B455" s="188" t="s">
        <v>133</v>
      </c>
      <c r="C455" s="112" t="s">
        <v>129</v>
      </c>
      <c r="D455" s="190" t="s">
        <v>4</v>
      </c>
      <c r="E455" s="149" t="s">
        <v>14</v>
      </c>
      <c r="F455" s="195"/>
      <c r="G455" s="191" t="str">
        <f t="shared" si="1"/>
        <v>('DECROWN ORANGE 300','DECROWN','CARTONS','XS',),</v>
      </c>
      <c r="H455" s="195"/>
    </row>
    <row r="456">
      <c r="A456" s="145"/>
      <c r="B456" s="188" t="s">
        <v>133</v>
      </c>
      <c r="C456" s="112" t="s">
        <v>129</v>
      </c>
      <c r="D456" s="190" t="s">
        <v>4</v>
      </c>
      <c r="E456" s="190" t="s">
        <v>15</v>
      </c>
      <c r="F456" s="195"/>
      <c r="G456" s="191" t="str">
        <f t="shared" si="1"/>
        <v>('DECROWN ORANGE 300','DECROWN','CARTONS','S',),</v>
      </c>
      <c r="H456" s="195"/>
    </row>
    <row r="457">
      <c r="A457" s="145"/>
      <c r="B457" s="188" t="s">
        <v>133</v>
      </c>
      <c r="C457" s="112" t="s">
        <v>129</v>
      </c>
      <c r="D457" s="190" t="s">
        <v>4</v>
      </c>
      <c r="E457" s="190" t="s">
        <v>16</v>
      </c>
      <c r="F457" s="195"/>
      <c r="G457" s="191" t="str">
        <f t="shared" si="1"/>
        <v>('DECROWN ORANGE 300','DECROWN','CARTONS','M',),</v>
      </c>
      <c r="H457" s="195"/>
    </row>
    <row r="458">
      <c r="A458" s="145"/>
      <c r="B458" s="188" t="s">
        <v>133</v>
      </c>
      <c r="C458" s="112" t="s">
        <v>129</v>
      </c>
      <c r="D458" s="190" t="s">
        <v>4</v>
      </c>
      <c r="E458" s="190" t="s">
        <v>17</v>
      </c>
      <c r="F458" s="195"/>
      <c r="G458" s="191" t="str">
        <f t="shared" si="1"/>
        <v>('DECROWN ORANGE 300','DECROWN','CARTONS','L',),</v>
      </c>
      <c r="H458" s="195"/>
    </row>
    <row r="459">
      <c r="A459" s="145"/>
      <c r="B459" s="188" t="s">
        <v>133</v>
      </c>
      <c r="C459" s="112" t="s">
        <v>129</v>
      </c>
      <c r="D459" s="190" t="s">
        <v>4</v>
      </c>
      <c r="E459" s="190" t="s">
        <v>18</v>
      </c>
      <c r="F459" s="195"/>
      <c r="G459" s="191" t="str">
        <f t="shared" si="1"/>
        <v>('DECROWN ORANGE 300','DECROWN','CARTONS','XL',),</v>
      </c>
      <c r="H459" s="195"/>
    </row>
    <row r="460">
      <c r="A460" s="145"/>
      <c r="B460" s="188" t="s">
        <v>133</v>
      </c>
      <c r="C460" s="112" t="s">
        <v>129</v>
      </c>
      <c r="D460" s="190" t="s">
        <v>4</v>
      </c>
      <c r="E460" s="190" t="s">
        <v>19</v>
      </c>
      <c r="F460" s="195"/>
      <c r="G460" s="191" t="str">
        <f t="shared" si="1"/>
        <v>('DECROWN ORANGE 300','DECROWN','CARTONS','XXL',),</v>
      </c>
      <c r="H460" s="195"/>
    </row>
    <row r="461">
      <c r="A461" s="145"/>
      <c r="B461" s="188" t="s">
        <v>133</v>
      </c>
      <c r="C461" s="112" t="s">
        <v>129</v>
      </c>
      <c r="D461" s="190" t="s">
        <v>4</v>
      </c>
      <c r="E461" s="190" t="s">
        <v>20</v>
      </c>
      <c r="F461" s="195"/>
      <c r="G461" s="191" t="str">
        <f t="shared" si="1"/>
        <v>('DECROWN ORANGE 300','DECROWN','CARTONS','XXXL',),</v>
      </c>
      <c r="H461" s="195"/>
    </row>
    <row r="462">
      <c r="A462" s="145"/>
      <c r="B462" s="188" t="s">
        <v>133</v>
      </c>
      <c r="C462" s="112" t="s">
        <v>129</v>
      </c>
      <c r="D462" s="190" t="s">
        <v>7</v>
      </c>
      <c r="E462" s="190" t="s">
        <v>21</v>
      </c>
      <c r="F462" s="195"/>
      <c r="G462" s="191" t="str">
        <f t="shared" si="1"/>
        <v>('DECROWN ORANGE 300','DECROWN','BOXES','W/SIZE',),</v>
      </c>
      <c r="H462" s="195"/>
    </row>
    <row r="463">
      <c r="A463" s="145"/>
      <c r="B463" s="188" t="s">
        <v>133</v>
      </c>
      <c r="C463" s="112" t="s">
        <v>129</v>
      </c>
      <c r="D463" s="190" t="s">
        <v>7</v>
      </c>
      <c r="E463" s="190" t="s">
        <v>13</v>
      </c>
      <c r="F463" s="195"/>
      <c r="G463" s="191" t="str">
        <f t="shared" si="1"/>
        <v>('DECROWN ORANGE 300','DECROWN','BOXES','XXS',),</v>
      </c>
      <c r="H463" s="195"/>
    </row>
    <row r="464">
      <c r="A464" s="145"/>
      <c r="B464" s="188" t="s">
        <v>133</v>
      </c>
      <c r="C464" s="112" t="s">
        <v>129</v>
      </c>
      <c r="D464" s="190" t="s">
        <v>7</v>
      </c>
      <c r="E464" s="190" t="s">
        <v>14</v>
      </c>
      <c r="F464" s="195"/>
      <c r="G464" s="191" t="str">
        <f t="shared" si="1"/>
        <v>('DECROWN ORANGE 300','DECROWN','BOXES','XS',),</v>
      </c>
      <c r="H464" s="195"/>
    </row>
    <row r="465">
      <c r="A465" s="145"/>
      <c r="B465" s="188" t="s">
        <v>133</v>
      </c>
      <c r="C465" s="112" t="s">
        <v>129</v>
      </c>
      <c r="D465" s="190" t="s">
        <v>7</v>
      </c>
      <c r="E465" s="190" t="s">
        <v>15</v>
      </c>
      <c r="F465" s="195"/>
      <c r="G465" s="191" t="str">
        <f t="shared" si="1"/>
        <v>('DECROWN ORANGE 300','DECROWN','BOXES','S',),</v>
      </c>
      <c r="H465" s="195"/>
    </row>
    <row r="466">
      <c r="A466" s="145"/>
      <c r="B466" s="188" t="s">
        <v>133</v>
      </c>
      <c r="C466" s="112" t="s">
        <v>129</v>
      </c>
      <c r="D466" s="190" t="s">
        <v>7</v>
      </c>
      <c r="E466" s="190" t="s">
        <v>16</v>
      </c>
      <c r="F466" s="195"/>
      <c r="G466" s="191" t="str">
        <f t="shared" si="1"/>
        <v>('DECROWN ORANGE 300','DECROWN','BOXES','M',),</v>
      </c>
      <c r="H466" s="195"/>
    </row>
    <row r="467">
      <c r="A467" s="145"/>
      <c r="B467" s="188" t="s">
        <v>133</v>
      </c>
      <c r="C467" s="112" t="s">
        <v>129</v>
      </c>
      <c r="D467" s="190" t="s">
        <v>7</v>
      </c>
      <c r="E467" s="190" t="s">
        <v>17</v>
      </c>
      <c r="F467" s="195"/>
      <c r="G467" s="191" t="str">
        <f t="shared" si="1"/>
        <v>('DECROWN ORANGE 300','DECROWN','BOXES','L',),</v>
      </c>
      <c r="H467" s="195"/>
    </row>
    <row r="468">
      <c r="A468" s="145"/>
      <c r="B468" s="188" t="s">
        <v>133</v>
      </c>
      <c r="C468" s="112" t="s">
        <v>129</v>
      </c>
      <c r="D468" s="190" t="s">
        <v>7</v>
      </c>
      <c r="E468" s="190" t="s">
        <v>18</v>
      </c>
      <c r="F468" s="195"/>
      <c r="G468" s="191" t="str">
        <f t="shared" si="1"/>
        <v>('DECROWN ORANGE 300','DECROWN','BOXES','XL',),</v>
      </c>
      <c r="H468" s="195"/>
    </row>
    <row r="469">
      <c r="A469" s="145"/>
      <c r="B469" s="188" t="s">
        <v>133</v>
      </c>
      <c r="C469" s="112" t="s">
        <v>129</v>
      </c>
      <c r="D469" s="190" t="s">
        <v>7</v>
      </c>
      <c r="E469" s="190" t="s">
        <v>19</v>
      </c>
      <c r="F469" s="195"/>
      <c r="G469" s="191" t="str">
        <f t="shared" si="1"/>
        <v>('DECROWN ORANGE 300','DECROWN','BOXES','XXL',),</v>
      </c>
      <c r="H469" s="195"/>
    </row>
    <row r="470">
      <c r="A470" s="145"/>
      <c r="B470" s="188" t="s">
        <v>133</v>
      </c>
      <c r="C470" s="112" t="s">
        <v>129</v>
      </c>
      <c r="D470" s="190" t="s">
        <v>7</v>
      </c>
      <c r="E470" s="190" t="s">
        <v>20</v>
      </c>
      <c r="F470" s="195"/>
      <c r="G470" s="191" t="str">
        <f t="shared" si="1"/>
        <v>('DECROWN ORANGE 300','DECROWN','BOXES','XXXL',),</v>
      </c>
      <c r="H470" s="195"/>
    </row>
    <row r="471">
      <c r="A471" s="239">
        <v>25.0</v>
      </c>
      <c r="B471" s="188" t="s">
        <v>134</v>
      </c>
      <c r="C471" s="112" t="s">
        <v>129</v>
      </c>
      <c r="D471" s="190" t="s">
        <v>4</v>
      </c>
      <c r="E471" s="190" t="s">
        <v>12</v>
      </c>
      <c r="F471" s="56"/>
      <c r="G471" s="191" t="str">
        <f t="shared" si="1"/>
        <v>('DECROWN LATEX 245MM DARK BLUE','DECROWN','CARTONS','F/SIZE',),</v>
      </c>
      <c r="H471" s="56"/>
    </row>
    <row r="472">
      <c r="B472" s="188" t="s">
        <v>134</v>
      </c>
      <c r="C472" s="112" t="s">
        <v>129</v>
      </c>
      <c r="D472" s="190" t="s">
        <v>4</v>
      </c>
      <c r="E472" s="190" t="s">
        <v>13</v>
      </c>
      <c r="F472" s="56"/>
      <c r="G472" s="191" t="str">
        <f t="shared" si="1"/>
        <v>('DECROWN LATEX 245MM DARK BLUE','DECROWN','CARTONS','XXS',),</v>
      </c>
      <c r="H472" s="56"/>
    </row>
    <row r="473">
      <c r="B473" s="188" t="s">
        <v>134</v>
      </c>
      <c r="C473" s="112" t="s">
        <v>129</v>
      </c>
      <c r="D473" s="190" t="s">
        <v>4</v>
      </c>
      <c r="E473" s="149" t="s">
        <v>14</v>
      </c>
      <c r="F473" s="56"/>
      <c r="G473" s="191" t="str">
        <f t="shared" si="1"/>
        <v>('DECROWN LATEX 245MM DARK BLUE','DECROWN','CARTONS','XS',),</v>
      </c>
      <c r="H473" s="56"/>
    </row>
    <row r="474">
      <c r="B474" s="188" t="s">
        <v>134</v>
      </c>
      <c r="C474" s="112" t="s">
        <v>129</v>
      </c>
      <c r="D474" s="190" t="s">
        <v>4</v>
      </c>
      <c r="E474" s="190" t="s">
        <v>15</v>
      </c>
      <c r="F474" s="56">
        <v>30.0</v>
      </c>
      <c r="G474" s="191" t="str">
        <f t="shared" si="1"/>
        <v>('DECROWN LATEX 245MM DARK BLUE','DECROWN','CARTONS','S',30),</v>
      </c>
      <c r="H474" s="56"/>
    </row>
    <row r="475">
      <c r="B475" s="188" t="s">
        <v>134</v>
      </c>
      <c r="C475" s="112" t="s">
        <v>129</v>
      </c>
      <c r="D475" s="190" t="s">
        <v>4</v>
      </c>
      <c r="E475" s="190" t="s">
        <v>16</v>
      </c>
      <c r="F475" s="56">
        <v>35.0</v>
      </c>
      <c r="G475" s="191" t="str">
        <f t="shared" si="1"/>
        <v>('DECROWN LATEX 245MM DARK BLUE','DECROWN','CARTONS','M',35),</v>
      </c>
      <c r="H475" s="56"/>
    </row>
    <row r="476">
      <c r="B476" s="188" t="s">
        <v>134</v>
      </c>
      <c r="C476" s="112" t="s">
        <v>129</v>
      </c>
      <c r="D476" s="190" t="s">
        <v>4</v>
      </c>
      <c r="E476" s="190" t="s">
        <v>17</v>
      </c>
      <c r="F476" s="56">
        <v>15.0</v>
      </c>
      <c r="G476" s="191" t="str">
        <f t="shared" si="1"/>
        <v>('DECROWN LATEX 245MM DARK BLUE','DECROWN','CARTONS','L',15),</v>
      </c>
      <c r="H476" s="56"/>
    </row>
    <row r="477">
      <c r="B477" s="188" t="s">
        <v>134</v>
      </c>
      <c r="C477" s="112" t="s">
        <v>129</v>
      </c>
      <c r="D477" s="190" t="s">
        <v>4</v>
      </c>
      <c r="E477" s="190" t="s">
        <v>18</v>
      </c>
      <c r="F477" s="56"/>
      <c r="G477" s="191" t="str">
        <f t="shared" si="1"/>
        <v>('DECROWN LATEX 245MM DARK BLUE','DECROWN','CARTONS','XL',),</v>
      </c>
      <c r="H477" s="56"/>
    </row>
    <row r="478">
      <c r="B478" s="188" t="s">
        <v>134</v>
      </c>
      <c r="C478" s="112" t="s">
        <v>129</v>
      </c>
      <c r="D478" s="190" t="s">
        <v>4</v>
      </c>
      <c r="E478" s="190" t="s">
        <v>19</v>
      </c>
      <c r="F478" s="56"/>
      <c r="G478" s="191" t="str">
        <f t="shared" si="1"/>
        <v>('DECROWN LATEX 245MM DARK BLUE','DECROWN','CARTONS','XXL',),</v>
      </c>
      <c r="H478" s="56"/>
    </row>
    <row r="479">
      <c r="B479" s="188" t="s">
        <v>134</v>
      </c>
      <c r="C479" s="112" t="s">
        <v>129</v>
      </c>
      <c r="D479" s="190" t="s">
        <v>4</v>
      </c>
      <c r="E479" s="190" t="s">
        <v>20</v>
      </c>
      <c r="F479" s="56"/>
      <c r="G479" s="191" t="str">
        <f t="shared" si="1"/>
        <v>('DECROWN LATEX 245MM DARK BLUE','DECROWN','CARTONS','XXXL',),</v>
      </c>
      <c r="H479" s="56"/>
    </row>
    <row r="480">
      <c r="B480" s="188" t="s">
        <v>134</v>
      </c>
      <c r="C480" s="112" t="s">
        <v>129</v>
      </c>
      <c r="D480" s="190" t="s">
        <v>7</v>
      </c>
      <c r="E480" s="190" t="s">
        <v>21</v>
      </c>
      <c r="F480" s="56"/>
      <c r="G480" s="191" t="str">
        <f t="shared" si="1"/>
        <v>('DECROWN LATEX 245MM DARK BLUE','DECROWN','BOXES','W/SIZE',),</v>
      </c>
      <c r="H480" s="56"/>
    </row>
    <row r="481">
      <c r="B481" s="188" t="s">
        <v>134</v>
      </c>
      <c r="C481" s="112" t="s">
        <v>129</v>
      </c>
      <c r="D481" s="190" t="s">
        <v>7</v>
      </c>
      <c r="E481" s="190" t="s">
        <v>13</v>
      </c>
      <c r="F481" s="56"/>
      <c r="G481" s="191" t="str">
        <f t="shared" si="1"/>
        <v>('DECROWN LATEX 245MM DARK BLUE','DECROWN','BOXES','XXS',),</v>
      </c>
      <c r="H481" s="56"/>
    </row>
    <row r="482">
      <c r="B482" s="188" t="s">
        <v>134</v>
      </c>
      <c r="C482" s="112" t="s">
        <v>129</v>
      </c>
      <c r="D482" s="190" t="s">
        <v>7</v>
      </c>
      <c r="E482" s="190" t="s">
        <v>14</v>
      </c>
      <c r="F482" s="56"/>
      <c r="G482" s="191" t="str">
        <f t="shared" si="1"/>
        <v>('DECROWN LATEX 245MM DARK BLUE','DECROWN','BOXES','XS',),</v>
      </c>
      <c r="H482" s="56"/>
    </row>
    <row r="483">
      <c r="B483" s="188" t="s">
        <v>134</v>
      </c>
      <c r="C483" s="112" t="s">
        <v>129</v>
      </c>
      <c r="D483" s="190" t="s">
        <v>7</v>
      </c>
      <c r="E483" s="190" t="s">
        <v>15</v>
      </c>
      <c r="F483" s="56">
        <v>20.0</v>
      </c>
      <c r="G483" s="191" t="str">
        <f t="shared" si="1"/>
        <v>('DECROWN LATEX 245MM DARK BLUE','DECROWN','BOXES','S',20),</v>
      </c>
      <c r="H483" s="56"/>
    </row>
    <row r="484">
      <c r="B484" s="188" t="s">
        <v>134</v>
      </c>
      <c r="C484" s="112" t="s">
        <v>129</v>
      </c>
      <c r="D484" s="190" t="s">
        <v>7</v>
      </c>
      <c r="E484" s="190" t="s">
        <v>16</v>
      </c>
      <c r="F484" s="56">
        <v>120.0</v>
      </c>
      <c r="G484" s="191" t="str">
        <f t="shared" si="1"/>
        <v>('DECROWN LATEX 245MM DARK BLUE','DECROWN','BOXES','M',120),</v>
      </c>
      <c r="H484" s="56"/>
    </row>
    <row r="485">
      <c r="B485" s="188" t="s">
        <v>134</v>
      </c>
      <c r="C485" s="112" t="s">
        <v>129</v>
      </c>
      <c r="D485" s="190" t="s">
        <v>7</v>
      </c>
      <c r="E485" s="190" t="s">
        <v>17</v>
      </c>
      <c r="F485" s="56">
        <v>170.0</v>
      </c>
      <c r="G485" s="191" t="str">
        <f t="shared" si="1"/>
        <v>('DECROWN LATEX 245MM DARK BLUE','DECROWN','BOXES','L',170),</v>
      </c>
      <c r="H485" s="56"/>
    </row>
    <row r="486">
      <c r="B486" s="188" t="s">
        <v>134</v>
      </c>
      <c r="C486" s="112" t="s">
        <v>129</v>
      </c>
      <c r="D486" s="190" t="s">
        <v>7</v>
      </c>
      <c r="E486" s="190" t="s">
        <v>18</v>
      </c>
      <c r="F486" s="56"/>
      <c r="G486" s="191" t="str">
        <f t="shared" si="1"/>
        <v>('DECROWN LATEX 245MM DARK BLUE','DECROWN','BOXES','XL',),</v>
      </c>
      <c r="H486" s="56"/>
    </row>
    <row r="487">
      <c r="B487" s="188" t="s">
        <v>134</v>
      </c>
      <c r="C487" s="112" t="s">
        <v>129</v>
      </c>
      <c r="D487" s="190" t="s">
        <v>7</v>
      </c>
      <c r="E487" s="190" t="s">
        <v>19</v>
      </c>
      <c r="F487" s="56"/>
      <c r="G487" s="191" t="str">
        <f t="shared" si="1"/>
        <v>('DECROWN LATEX 245MM DARK BLUE','DECROWN','BOXES','XXL',),</v>
      </c>
      <c r="H487" s="56"/>
    </row>
    <row r="488">
      <c r="B488" s="188" t="s">
        <v>134</v>
      </c>
      <c r="C488" s="112" t="s">
        <v>129</v>
      </c>
      <c r="D488" s="190" t="s">
        <v>7</v>
      </c>
      <c r="E488" s="190" t="s">
        <v>20</v>
      </c>
      <c r="F488" s="56"/>
      <c r="G488" s="191" t="str">
        <f t="shared" si="1"/>
        <v>('DECROWN LATEX 245MM DARK BLUE','DECROWN','BOXES','XXXL',),</v>
      </c>
      <c r="H488" s="56"/>
    </row>
    <row r="489">
      <c r="A489" s="219">
        <v>26.0</v>
      </c>
      <c r="B489" s="188" t="s">
        <v>135</v>
      </c>
      <c r="C489" s="112" t="s">
        <v>136</v>
      </c>
      <c r="D489" s="190" t="s">
        <v>4</v>
      </c>
      <c r="E489" s="190" t="s">
        <v>12</v>
      </c>
      <c r="F489" s="56">
        <v>230.0</v>
      </c>
      <c r="G489" s="191" t="str">
        <f t="shared" si="1"/>
        <v>('ADVANCED TECH NT100CL','PCS','CARTONS','F/SIZE',230),</v>
      </c>
      <c r="H489" s="56"/>
    </row>
    <row r="490">
      <c r="B490" s="188" t="s">
        <v>135</v>
      </c>
      <c r="C490" s="112" t="s">
        <v>136</v>
      </c>
      <c r="D490" s="190" t="s">
        <v>4</v>
      </c>
      <c r="E490" s="190" t="s">
        <v>13</v>
      </c>
      <c r="F490" s="56"/>
      <c r="G490" s="191" t="str">
        <f t="shared" si="1"/>
        <v>('ADVANCED TECH NT100CL','PCS','CARTONS','XXS',),</v>
      </c>
      <c r="H490" s="56"/>
    </row>
    <row r="491">
      <c r="B491" s="188" t="s">
        <v>135</v>
      </c>
      <c r="C491" s="112" t="s">
        <v>136</v>
      </c>
      <c r="D491" s="190" t="s">
        <v>4</v>
      </c>
      <c r="E491" s="149" t="s">
        <v>14</v>
      </c>
      <c r="F491" s="56"/>
      <c r="G491" s="191" t="str">
        <f t="shared" si="1"/>
        <v>('ADVANCED TECH NT100CL','PCS','CARTONS','XS',),</v>
      </c>
      <c r="H491" s="56"/>
    </row>
    <row r="492">
      <c r="B492" s="188" t="s">
        <v>135</v>
      </c>
      <c r="C492" s="112" t="s">
        <v>136</v>
      </c>
      <c r="D492" s="190" t="s">
        <v>4</v>
      </c>
      <c r="E492" s="190" t="s">
        <v>15</v>
      </c>
      <c r="F492" s="56"/>
      <c r="G492" s="191" t="str">
        <f t="shared" si="1"/>
        <v>('ADVANCED TECH NT100CL','PCS','CARTONS','S',),</v>
      </c>
      <c r="H492" s="56"/>
    </row>
    <row r="493">
      <c r="B493" s="188" t="s">
        <v>135</v>
      </c>
      <c r="C493" s="112" t="s">
        <v>136</v>
      </c>
      <c r="D493" s="190" t="s">
        <v>4</v>
      </c>
      <c r="E493" s="190" t="s">
        <v>16</v>
      </c>
      <c r="F493" s="56"/>
      <c r="G493" s="191" t="str">
        <f t="shared" si="1"/>
        <v>('ADVANCED TECH NT100CL','PCS','CARTONS','M',),</v>
      </c>
      <c r="H493" s="56"/>
    </row>
    <row r="494">
      <c r="B494" s="188" t="s">
        <v>135</v>
      </c>
      <c r="C494" s="112" t="s">
        <v>136</v>
      </c>
      <c r="D494" s="190" t="s">
        <v>4</v>
      </c>
      <c r="E494" s="190" t="s">
        <v>17</v>
      </c>
      <c r="F494" s="56"/>
      <c r="G494" s="191" t="str">
        <f t="shared" si="1"/>
        <v>('ADVANCED TECH NT100CL','PCS','CARTONS','L',),</v>
      </c>
      <c r="H494" s="56"/>
    </row>
    <row r="495">
      <c r="B495" s="188" t="s">
        <v>135</v>
      </c>
      <c r="C495" s="112" t="s">
        <v>136</v>
      </c>
      <c r="D495" s="190" t="s">
        <v>4</v>
      </c>
      <c r="E495" s="190" t="s">
        <v>18</v>
      </c>
      <c r="F495" s="56"/>
      <c r="G495" s="191" t="str">
        <f t="shared" si="1"/>
        <v>('ADVANCED TECH NT100CL','PCS','CARTONS','XL',),</v>
      </c>
      <c r="H495" s="56"/>
    </row>
    <row r="496">
      <c r="A496" s="145"/>
      <c r="B496" s="188" t="s">
        <v>135</v>
      </c>
      <c r="C496" s="112" t="s">
        <v>136</v>
      </c>
      <c r="D496" s="190" t="s">
        <v>4</v>
      </c>
      <c r="E496" s="190" t="s">
        <v>19</v>
      </c>
      <c r="F496" s="195"/>
      <c r="G496" s="191" t="str">
        <f t="shared" si="1"/>
        <v>('ADVANCED TECH NT100CL','PCS','CARTONS','XXL',),</v>
      </c>
      <c r="H496" s="195"/>
    </row>
    <row r="497">
      <c r="A497" s="145"/>
      <c r="B497" s="188" t="s">
        <v>135</v>
      </c>
      <c r="C497" s="112" t="s">
        <v>136</v>
      </c>
      <c r="D497" s="190" t="s">
        <v>4</v>
      </c>
      <c r="E497" s="190" t="s">
        <v>20</v>
      </c>
      <c r="F497" s="195"/>
      <c r="G497" s="191" t="str">
        <f t="shared" si="1"/>
        <v>('ADVANCED TECH NT100CL','PCS','CARTONS','XXXL',),</v>
      </c>
      <c r="H497" s="195"/>
    </row>
    <row r="498">
      <c r="A498" s="145"/>
      <c r="B498" s="188" t="s">
        <v>135</v>
      </c>
      <c r="C498" s="112" t="s">
        <v>136</v>
      </c>
      <c r="D498" s="190" t="s">
        <v>7</v>
      </c>
      <c r="E498" s="190" t="s">
        <v>21</v>
      </c>
      <c r="F498" s="195">
        <v>0.0</v>
      </c>
      <c r="G498" s="191" t="str">
        <f t="shared" si="1"/>
        <v>('ADVANCED TECH NT100CL','PCS','BOXES','W/SIZE',0),</v>
      </c>
      <c r="H498" s="195"/>
    </row>
    <row r="499">
      <c r="A499" s="145"/>
      <c r="B499" s="188" t="s">
        <v>135</v>
      </c>
      <c r="C499" s="112" t="s">
        <v>136</v>
      </c>
      <c r="D499" s="190" t="s">
        <v>7</v>
      </c>
      <c r="E499" s="190" t="s">
        <v>13</v>
      </c>
      <c r="F499" s="195"/>
      <c r="G499" s="191" t="str">
        <f t="shared" si="1"/>
        <v>('ADVANCED TECH NT100CL','PCS','BOXES','XXS',),</v>
      </c>
      <c r="H499" s="195"/>
    </row>
    <row r="500">
      <c r="A500" s="145"/>
      <c r="B500" s="188" t="s">
        <v>135</v>
      </c>
      <c r="C500" s="112" t="s">
        <v>136</v>
      </c>
      <c r="D500" s="190" t="s">
        <v>7</v>
      </c>
      <c r="E500" s="190" t="s">
        <v>14</v>
      </c>
      <c r="F500" s="195"/>
      <c r="G500" s="191" t="str">
        <f t="shared" si="1"/>
        <v>('ADVANCED TECH NT100CL','PCS','BOXES','XS',),</v>
      </c>
      <c r="H500" s="195"/>
    </row>
    <row r="501">
      <c r="A501" s="145"/>
      <c r="B501" s="188" t="s">
        <v>135</v>
      </c>
      <c r="C501" s="112" t="s">
        <v>136</v>
      </c>
      <c r="D501" s="190" t="s">
        <v>7</v>
      </c>
      <c r="E501" s="190" t="s">
        <v>15</v>
      </c>
      <c r="F501" s="195"/>
      <c r="G501" s="191" t="str">
        <f t="shared" si="1"/>
        <v>('ADVANCED TECH NT100CL','PCS','BOXES','S',),</v>
      </c>
      <c r="H501" s="195"/>
    </row>
    <row r="502">
      <c r="A502" s="145"/>
      <c r="B502" s="188" t="s">
        <v>135</v>
      </c>
      <c r="C502" s="112" t="s">
        <v>136</v>
      </c>
      <c r="D502" s="190" t="s">
        <v>7</v>
      </c>
      <c r="E502" s="190" t="s">
        <v>16</v>
      </c>
      <c r="F502" s="195"/>
      <c r="G502" s="191" t="str">
        <f t="shared" si="1"/>
        <v>('ADVANCED TECH NT100CL','PCS','BOXES','M',),</v>
      </c>
      <c r="H502" s="195"/>
    </row>
    <row r="503">
      <c r="A503" s="145"/>
      <c r="B503" s="188" t="s">
        <v>135</v>
      </c>
      <c r="C503" s="112" t="s">
        <v>136</v>
      </c>
      <c r="D503" s="190" t="s">
        <v>7</v>
      </c>
      <c r="E503" s="190" t="s">
        <v>17</v>
      </c>
      <c r="F503" s="195"/>
      <c r="G503" s="191" t="str">
        <f t="shared" si="1"/>
        <v>('ADVANCED TECH NT100CL','PCS','BOXES','L',),</v>
      </c>
      <c r="H503" s="195"/>
    </row>
    <row r="504">
      <c r="A504" s="145"/>
      <c r="B504" s="188" t="s">
        <v>135</v>
      </c>
      <c r="C504" s="112" t="s">
        <v>136</v>
      </c>
      <c r="D504" s="190" t="s">
        <v>7</v>
      </c>
      <c r="E504" s="190" t="s">
        <v>18</v>
      </c>
      <c r="F504" s="195"/>
      <c r="G504" s="191" t="str">
        <f t="shared" si="1"/>
        <v>('ADVANCED TECH NT100CL','PCS','BOXES','XL',),</v>
      </c>
      <c r="H504" s="195"/>
    </row>
    <row r="505">
      <c r="A505" s="145"/>
      <c r="B505" s="188" t="s">
        <v>135</v>
      </c>
      <c r="C505" s="112" t="s">
        <v>136</v>
      </c>
      <c r="D505" s="190" t="s">
        <v>7</v>
      </c>
      <c r="E505" s="190" t="s">
        <v>19</v>
      </c>
      <c r="F505" s="195"/>
      <c r="G505" s="191" t="str">
        <f t="shared" si="1"/>
        <v>('ADVANCED TECH NT100CL','PCS','BOXES','XXL',),</v>
      </c>
      <c r="H505" s="195"/>
    </row>
    <row r="506">
      <c r="A506" s="145"/>
      <c r="B506" s="188" t="s">
        <v>135</v>
      </c>
      <c r="C506" s="112" t="s">
        <v>136</v>
      </c>
      <c r="D506" s="190" t="s">
        <v>7</v>
      </c>
      <c r="E506" s="190" t="s">
        <v>20</v>
      </c>
      <c r="F506" s="195"/>
      <c r="G506" s="191" t="str">
        <f t="shared" si="1"/>
        <v>('ADVANCED TECH NT100CL','PCS','BOXES','XXXL',),</v>
      </c>
      <c r="H506" s="195"/>
    </row>
    <row r="507">
      <c r="A507" s="219">
        <v>27.0</v>
      </c>
      <c r="B507" s="188" t="s">
        <v>137</v>
      </c>
      <c r="C507" s="112" t="s">
        <v>136</v>
      </c>
      <c r="D507" s="190" t="s">
        <v>4</v>
      </c>
      <c r="E507" s="190" t="s">
        <v>12</v>
      </c>
      <c r="F507" s="56">
        <v>0.0</v>
      </c>
      <c r="G507" s="191" t="str">
        <f t="shared" si="1"/>
        <v>('DISPOSABLE BLUE','PCS','CARTONS','F/SIZE',0),</v>
      </c>
      <c r="H507" s="56"/>
    </row>
    <row r="508">
      <c r="A508" s="145"/>
      <c r="B508" s="188" t="s">
        <v>137</v>
      </c>
      <c r="C508" s="112" t="s">
        <v>136</v>
      </c>
      <c r="D508" s="190" t="s">
        <v>4</v>
      </c>
      <c r="E508" s="190" t="s">
        <v>13</v>
      </c>
      <c r="F508" s="195"/>
      <c r="G508" s="191" t="str">
        <f t="shared" si="1"/>
        <v>('DISPOSABLE BLUE','PCS','CARTONS','XXS',),</v>
      </c>
      <c r="H508" s="195"/>
    </row>
    <row r="509">
      <c r="A509" s="145"/>
      <c r="B509" s="188" t="s">
        <v>137</v>
      </c>
      <c r="C509" s="112" t="s">
        <v>136</v>
      </c>
      <c r="D509" s="190" t="s">
        <v>4</v>
      </c>
      <c r="E509" s="149" t="s">
        <v>14</v>
      </c>
      <c r="F509" s="195"/>
      <c r="G509" s="191" t="str">
        <f t="shared" si="1"/>
        <v>('DISPOSABLE BLUE','PCS','CARTONS','XS',),</v>
      </c>
      <c r="H509" s="195"/>
    </row>
    <row r="510">
      <c r="A510" s="145"/>
      <c r="B510" s="188" t="s">
        <v>137</v>
      </c>
      <c r="C510" s="112" t="s">
        <v>136</v>
      </c>
      <c r="D510" s="190" t="s">
        <v>4</v>
      </c>
      <c r="E510" s="190" t="s">
        <v>15</v>
      </c>
      <c r="F510" s="195"/>
      <c r="G510" s="191" t="str">
        <f t="shared" si="1"/>
        <v>('DISPOSABLE BLUE','PCS','CARTONS','S',),</v>
      </c>
      <c r="H510" s="195"/>
    </row>
    <row r="511">
      <c r="A511" s="145"/>
      <c r="B511" s="188" t="s">
        <v>137</v>
      </c>
      <c r="C511" s="112" t="s">
        <v>136</v>
      </c>
      <c r="D511" s="190" t="s">
        <v>4</v>
      </c>
      <c r="E511" s="190" t="s">
        <v>16</v>
      </c>
      <c r="F511" s="195"/>
      <c r="G511" s="191" t="str">
        <f t="shared" si="1"/>
        <v>('DISPOSABLE BLUE','PCS','CARTONS','M',),</v>
      </c>
      <c r="H511" s="195"/>
    </row>
    <row r="512">
      <c r="A512" s="145"/>
      <c r="B512" s="188" t="s">
        <v>137</v>
      </c>
      <c r="C512" s="112" t="s">
        <v>136</v>
      </c>
      <c r="D512" s="190" t="s">
        <v>4</v>
      </c>
      <c r="E512" s="190" t="s">
        <v>17</v>
      </c>
      <c r="F512" s="195"/>
      <c r="G512" s="191" t="str">
        <f t="shared" si="1"/>
        <v>('DISPOSABLE BLUE','PCS','CARTONS','L',),</v>
      </c>
      <c r="H512" s="195"/>
    </row>
    <row r="513">
      <c r="A513" s="145"/>
      <c r="B513" s="188" t="s">
        <v>137</v>
      </c>
      <c r="C513" s="112" t="s">
        <v>136</v>
      </c>
      <c r="D513" s="190" t="s">
        <v>4</v>
      </c>
      <c r="E513" s="190" t="s">
        <v>18</v>
      </c>
      <c r="F513" s="195"/>
      <c r="G513" s="191" t="str">
        <f t="shared" si="1"/>
        <v>('DISPOSABLE BLUE','PCS','CARTONS','XL',),</v>
      </c>
      <c r="H513" s="195"/>
    </row>
    <row r="514">
      <c r="B514" s="188" t="s">
        <v>137</v>
      </c>
      <c r="C514" s="112" t="s">
        <v>136</v>
      </c>
      <c r="D514" s="190" t="s">
        <v>4</v>
      </c>
      <c r="E514" s="190" t="s">
        <v>19</v>
      </c>
      <c r="F514" s="56"/>
      <c r="G514" s="191" t="str">
        <f t="shared" si="1"/>
        <v>('DISPOSABLE BLUE','PCS','CARTONS','XXL',),</v>
      </c>
      <c r="H514" s="56"/>
    </row>
    <row r="515">
      <c r="B515" s="188" t="s">
        <v>137</v>
      </c>
      <c r="C515" s="112" t="s">
        <v>136</v>
      </c>
      <c r="D515" s="190" t="s">
        <v>4</v>
      </c>
      <c r="E515" s="190" t="s">
        <v>20</v>
      </c>
      <c r="F515" s="56"/>
      <c r="G515" s="191" t="str">
        <f t="shared" si="1"/>
        <v>('DISPOSABLE BLUE','PCS','CARTONS','XXXL',),</v>
      </c>
      <c r="H515" s="56"/>
    </row>
    <row r="516">
      <c r="B516" s="188" t="s">
        <v>137</v>
      </c>
      <c r="C516" s="112" t="s">
        <v>136</v>
      </c>
      <c r="D516" s="190" t="s">
        <v>7</v>
      </c>
      <c r="E516" s="190" t="s">
        <v>21</v>
      </c>
      <c r="F516" s="56">
        <v>2000.0</v>
      </c>
      <c r="G516" s="191" t="str">
        <f t="shared" si="1"/>
        <v>('DISPOSABLE BLUE','PCS','BOXES','W/SIZE',2000),</v>
      </c>
      <c r="H516" s="56"/>
    </row>
    <row r="517">
      <c r="B517" s="188" t="s">
        <v>137</v>
      </c>
      <c r="C517" s="112" t="s">
        <v>136</v>
      </c>
      <c r="D517" s="190" t="s">
        <v>7</v>
      </c>
      <c r="E517" s="190" t="s">
        <v>13</v>
      </c>
      <c r="F517" s="56"/>
      <c r="G517" s="191" t="str">
        <f t="shared" si="1"/>
        <v>('DISPOSABLE BLUE','PCS','BOXES','XXS',),</v>
      </c>
      <c r="H517" s="56"/>
    </row>
    <row r="518">
      <c r="B518" s="188" t="s">
        <v>137</v>
      </c>
      <c r="C518" s="112" t="s">
        <v>136</v>
      </c>
      <c r="D518" s="190" t="s">
        <v>7</v>
      </c>
      <c r="E518" s="190" t="s">
        <v>14</v>
      </c>
      <c r="F518" s="56"/>
      <c r="G518" s="191" t="str">
        <f t="shared" si="1"/>
        <v>('DISPOSABLE BLUE','PCS','BOXES','XS',),</v>
      </c>
      <c r="H518" s="56"/>
    </row>
    <row r="519">
      <c r="B519" s="188" t="s">
        <v>137</v>
      </c>
      <c r="C519" s="112" t="s">
        <v>136</v>
      </c>
      <c r="D519" s="190" t="s">
        <v>7</v>
      </c>
      <c r="E519" s="190" t="s">
        <v>15</v>
      </c>
      <c r="F519" s="56"/>
      <c r="G519" s="191" t="str">
        <f t="shared" si="1"/>
        <v>('DISPOSABLE BLUE','PCS','BOXES','S',),</v>
      </c>
      <c r="H519" s="56"/>
    </row>
    <row r="520">
      <c r="B520" s="188" t="s">
        <v>137</v>
      </c>
      <c r="C520" s="112" t="s">
        <v>136</v>
      </c>
      <c r="D520" s="190" t="s">
        <v>7</v>
      </c>
      <c r="E520" s="190" t="s">
        <v>16</v>
      </c>
      <c r="F520" s="56"/>
      <c r="G520" s="191" t="str">
        <f t="shared" si="1"/>
        <v>('DISPOSABLE BLUE','PCS','BOXES','M',),</v>
      </c>
      <c r="H520" s="56"/>
    </row>
    <row r="521">
      <c r="B521" s="188" t="s">
        <v>137</v>
      </c>
      <c r="C521" s="112" t="s">
        <v>136</v>
      </c>
      <c r="D521" s="190" t="s">
        <v>7</v>
      </c>
      <c r="E521" s="190" t="s">
        <v>17</v>
      </c>
      <c r="F521" s="56"/>
      <c r="G521" s="191" t="str">
        <f t="shared" si="1"/>
        <v>('DISPOSABLE BLUE','PCS','BOXES','L',),</v>
      </c>
      <c r="H521" s="56"/>
    </row>
    <row r="522">
      <c r="B522" s="188" t="s">
        <v>137</v>
      </c>
      <c r="C522" s="112" t="s">
        <v>136</v>
      </c>
      <c r="D522" s="190" t="s">
        <v>7</v>
      </c>
      <c r="E522" s="190" t="s">
        <v>18</v>
      </c>
      <c r="F522" s="56"/>
      <c r="G522" s="191" t="str">
        <f t="shared" si="1"/>
        <v>('DISPOSABLE BLUE','PCS','BOXES','XL',),</v>
      </c>
      <c r="H522" s="56"/>
    </row>
    <row r="523">
      <c r="B523" s="188" t="s">
        <v>137</v>
      </c>
      <c r="C523" s="112" t="s">
        <v>136</v>
      </c>
      <c r="D523" s="190" t="s">
        <v>7</v>
      </c>
      <c r="E523" s="190" t="s">
        <v>19</v>
      </c>
      <c r="F523" s="56"/>
      <c r="G523" s="191" t="str">
        <f t="shared" si="1"/>
        <v>('DISPOSABLE BLUE','PCS','BOXES','XXL',),</v>
      </c>
      <c r="H523" s="56"/>
    </row>
    <row r="524">
      <c r="B524" s="188" t="s">
        <v>137</v>
      </c>
      <c r="C524" s="112" t="s">
        <v>136</v>
      </c>
      <c r="D524" s="190" t="s">
        <v>7</v>
      </c>
      <c r="E524" s="190" t="s">
        <v>20</v>
      </c>
      <c r="F524" s="56"/>
      <c r="G524" s="191" t="str">
        <f t="shared" si="1"/>
        <v>('DISPOSABLE BLUE','PCS','BOXES','XXXL',),</v>
      </c>
      <c r="H524" s="56"/>
    </row>
    <row r="525">
      <c r="A525" s="219">
        <v>28.0</v>
      </c>
      <c r="B525" s="188" t="s">
        <v>138</v>
      </c>
      <c r="C525" s="112" t="s">
        <v>139</v>
      </c>
      <c r="D525" s="190" t="s">
        <v>4</v>
      </c>
      <c r="E525" s="190" t="s">
        <v>12</v>
      </c>
      <c r="F525" s="56">
        <v>355.0</v>
      </c>
      <c r="G525" s="191" t="str">
        <f t="shared" si="1"/>
        <v>('10" PLAIN TYPE CTN DW 315X305X255','PCS / HYG','CARTONS','F/SIZE',355),</v>
      </c>
      <c r="H525" s="56"/>
    </row>
    <row r="526">
      <c r="B526" s="188" t="s">
        <v>138</v>
      </c>
      <c r="C526" s="112" t="s">
        <v>139</v>
      </c>
      <c r="D526" s="190" t="s">
        <v>4</v>
      </c>
      <c r="E526" s="190" t="s">
        <v>13</v>
      </c>
      <c r="F526" s="56"/>
      <c r="G526" s="191" t="str">
        <f t="shared" si="1"/>
        <v>('10" PLAIN TYPE CTN DW 315X305X255','PCS / HYG','CARTONS','XXS',),</v>
      </c>
      <c r="H526" s="56"/>
    </row>
    <row r="527">
      <c r="B527" s="188" t="s">
        <v>138</v>
      </c>
      <c r="C527" s="112" t="s">
        <v>139</v>
      </c>
      <c r="D527" s="190" t="s">
        <v>4</v>
      </c>
      <c r="E527" s="149" t="s">
        <v>14</v>
      </c>
      <c r="F527" s="56"/>
      <c r="G527" s="191" t="str">
        <f t="shared" si="1"/>
        <v>('10" PLAIN TYPE CTN DW 315X305X255','PCS / HYG','CARTONS','XS',),</v>
      </c>
      <c r="H527" s="56"/>
    </row>
    <row r="528">
      <c r="B528" s="188" t="s">
        <v>138</v>
      </c>
      <c r="C528" s="112" t="s">
        <v>139</v>
      </c>
      <c r="D528" s="190" t="s">
        <v>4</v>
      </c>
      <c r="E528" s="190" t="s">
        <v>15</v>
      </c>
      <c r="F528" s="56"/>
      <c r="G528" s="191" t="str">
        <f t="shared" si="1"/>
        <v>('10" PLAIN TYPE CTN DW 315X305X255','PCS / HYG','CARTONS','S',),</v>
      </c>
      <c r="H528" s="56"/>
    </row>
    <row r="529">
      <c r="B529" s="188" t="s">
        <v>138</v>
      </c>
      <c r="C529" s="112" t="s">
        <v>139</v>
      </c>
      <c r="D529" s="190" t="s">
        <v>4</v>
      </c>
      <c r="E529" s="190" t="s">
        <v>16</v>
      </c>
      <c r="F529" s="56"/>
      <c r="G529" s="191" t="str">
        <f t="shared" si="1"/>
        <v>('10" PLAIN TYPE CTN DW 315X305X255','PCS / HYG','CARTONS','M',),</v>
      </c>
      <c r="H529" s="56"/>
    </row>
    <row r="530">
      <c r="B530" s="188" t="s">
        <v>138</v>
      </c>
      <c r="C530" s="112" t="s">
        <v>139</v>
      </c>
      <c r="D530" s="190" t="s">
        <v>4</v>
      </c>
      <c r="E530" s="190" t="s">
        <v>17</v>
      </c>
      <c r="F530" s="56"/>
      <c r="G530" s="191" t="str">
        <f t="shared" si="1"/>
        <v>('10" PLAIN TYPE CTN DW 315X305X255','PCS / HYG','CARTONS','L',),</v>
      </c>
      <c r="H530" s="56"/>
    </row>
    <row r="531">
      <c r="B531" s="188" t="s">
        <v>138</v>
      </c>
      <c r="C531" s="112" t="s">
        <v>139</v>
      </c>
      <c r="D531" s="190" t="s">
        <v>4</v>
      </c>
      <c r="E531" s="190" t="s">
        <v>18</v>
      </c>
      <c r="F531" s="56"/>
      <c r="G531" s="191" t="str">
        <f t="shared" si="1"/>
        <v>('10" PLAIN TYPE CTN DW 315X305X255','PCS / HYG','CARTONS','XL',),</v>
      </c>
      <c r="H531" s="56"/>
    </row>
    <row r="532">
      <c r="B532" s="188" t="s">
        <v>138</v>
      </c>
      <c r="C532" s="112" t="s">
        <v>139</v>
      </c>
      <c r="D532" s="190" t="s">
        <v>4</v>
      </c>
      <c r="E532" s="190" t="s">
        <v>19</v>
      </c>
      <c r="F532" s="56"/>
      <c r="G532" s="191" t="str">
        <f t="shared" si="1"/>
        <v>('10" PLAIN TYPE CTN DW 315X305X255','PCS / HYG','CARTONS','XXL',),</v>
      </c>
      <c r="H532" s="56"/>
    </row>
    <row r="533">
      <c r="A533" s="145"/>
      <c r="B533" s="188" t="s">
        <v>138</v>
      </c>
      <c r="C533" s="112" t="s">
        <v>139</v>
      </c>
      <c r="D533" s="190" t="s">
        <v>4</v>
      </c>
      <c r="E533" s="190" t="s">
        <v>20</v>
      </c>
      <c r="F533" s="195"/>
      <c r="G533" s="191" t="str">
        <f t="shared" si="1"/>
        <v>('10" PLAIN TYPE CTN DW 315X305X255','PCS / HYG','CARTONS','XXXL',),</v>
      </c>
      <c r="H533" s="195"/>
    </row>
    <row r="534">
      <c r="A534" s="145"/>
      <c r="B534" s="188" t="s">
        <v>138</v>
      </c>
      <c r="C534" s="112" t="s">
        <v>139</v>
      </c>
      <c r="D534" s="190" t="s">
        <v>7</v>
      </c>
      <c r="E534" s="190" t="s">
        <v>21</v>
      </c>
      <c r="F534" s="195"/>
      <c r="G534" s="191" t="str">
        <f t="shared" si="1"/>
        <v>('10" PLAIN TYPE CTN DW 315X305X255','PCS / HYG','BOXES','W/SIZE',),</v>
      </c>
      <c r="H534" s="195"/>
    </row>
    <row r="535">
      <c r="A535" s="145"/>
      <c r="B535" s="188" t="s">
        <v>138</v>
      </c>
      <c r="C535" s="112" t="s">
        <v>139</v>
      </c>
      <c r="D535" s="190" t="s">
        <v>7</v>
      </c>
      <c r="E535" s="190" t="s">
        <v>13</v>
      </c>
      <c r="F535" s="195"/>
      <c r="G535" s="191" t="str">
        <f t="shared" si="1"/>
        <v>('10" PLAIN TYPE CTN DW 315X305X255','PCS / HYG','BOXES','XXS',),</v>
      </c>
      <c r="H535" s="195"/>
    </row>
    <row r="536">
      <c r="A536" s="145"/>
      <c r="B536" s="188" t="s">
        <v>138</v>
      </c>
      <c r="C536" s="112" t="s">
        <v>139</v>
      </c>
      <c r="D536" s="190" t="s">
        <v>7</v>
      </c>
      <c r="E536" s="190" t="s">
        <v>14</v>
      </c>
      <c r="F536" s="195"/>
      <c r="G536" s="191" t="str">
        <f t="shared" si="1"/>
        <v>('10" PLAIN TYPE CTN DW 315X305X255','PCS / HYG','BOXES','XS',),</v>
      </c>
      <c r="H536" s="195"/>
    </row>
    <row r="537">
      <c r="A537" s="145"/>
      <c r="B537" s="188" t="s">
        <v>138</v>
      </c>
      <c r="C537" s="112" t="s">
        <v>139</v>
      </c>
      <c r="D537" s="190" t="s">
        <v>7</v>
      </c>
      <c r="E537" s="190" t="s">
        <v>15</v>
      </c>
      <c r="F537" s="195"/>
      <c r="G537" s="191" t="str">
        <f t="shared" si="1"/>
        <v>('10" PLAIN TYPE CTN DW 315X305X255','PCS / HYG','BOXES','S',),</v>
      </c>
      <c r="H537" s="195"/>
    </row>
    <row r="538">
      <c r="A538" s="145"/>
      <c r="B538" s="188" t="s">
        <v>138</v>
      </c>
      <c r="C538" s="112" t="s">
        <v>139</v>
      </c>
      <c r="D538" s="190" t="s">
        <v>7</v>
      </c>
      <c r="E538" s="190" t="s">
        <v>16</v>
      </c>
      <c r="F538" s="195"/>
      <c r="G538" s="191" t="str">
        <f t="shared" si="1"/>
        <v>('10" PLAIN TYPE CTN DW 315X305X255','PCS / HYG','BOXES','M',),</v>
      </c>
      <c r="H538" s="195"/>
    </row>
    <row r="539">
      <c r="A539" s="145"/>
      <c r="B539" s="188" t="s">
        <v>138</v>
      </c>
      <c r="C539" s="112" t="s">
        <v>139</v>
      </c>
      <c r="D539" s="190" t="s">
        <v>7</v>
      </c>
      <c r="E539" s="190" t="s">
        <v>17</v>
      </c>
      <c r="F539" s="195"/>
      <c r="G539" s="191" t="str">
        <f t="shared" si="1"/>
        <v>('10" PLAIN TYPE CTN DW 315X305X255','PCS / HYG','BOXES','L',),</v>
      </c>
      <c r="H539" s="195"/>
    </row>
    <row r="540">
      <c r="A540" s="145"/>
      <c r="B540" s="188" t="s">
        <v>138</v>
      </c>
      <c r="C540" s="112" t="s">
        <v>139</v>
      </c>
      <c r="D540" s="190" t="s">
        <v>7</v>
      </c>
      <c r="E540" s="190" t="s">
        <v>18</v>
      </c>
      <c r="F540" s="195"/>
      <c r="G540" s="191" t="str">
        <f t="shared" si="1"/>
        <v>('10" PLAIN TYPE CTN DW 315X305X255','PCS / HYG','BOXES','XL',),</v>
      </c>
      <c r="H540" s="195"/>
    </row>
    <row r="541">
      <c r="A541" s="145"/>
      <c r="B541" s="188" t="s">
        <v>138</v>
      </c>
      <c r="C541" s="112" t="s">
        <v>139</v>
      </c>
      <c r="D541" s="190" t="s">
        <v>7</v>
      </c>
      <c r="E541" s="190" t="s">
        <v>19</v>
      </c>
      <c r="F541" s="195"/>
      <c r="G541" s="191" t="str">
        <f t="shared" si="1"/>
        <v>('10" PLAIN TYPE CTN DW 315X305X255','PCS / HYG','BOXES','XXL',),</v>
      </c>
      <c r="H541" s="195"/>
    </row>
    <row r="542">
      <c r="A542" s="145"/>
      <c r="B542" s="188" t="s">
        <v>138</v>
      </c>
      <c r="C542" s="112" t="s">
        <v>139</v>
      </c>
      <c r="D542" s="190" t="s">
        <v>7</v>
      </c>
      <c r="E542" s="190" t="s">
        <v>20</v>
      </c>
      <c r="F542" s="195"/>
      <c r="G542" s="191" t="str">
        <f t="shared" si="1"/>
        <v>('10" PLAIN TYPE CTN DW 315X305X255','PCS / HYG','BOXES','XXXL',),</v>
      </c>
      <c r="H542" s="195"/>
    </row>
    <row r="543">
      <c r="A543" s="219">
        <v>29.0</v>
      </c>
      <c r="B543" s="188" t="s">
        <v>140</v>
      </c>
      <c r="C543" s="112" t="s">
        <v>141</v>
      </c>
      <c r="D543" s="190" t="s">
        <v>4</v>
      </c>
      <c r="E543" s="190" t="s">
        <v>12</v>
      </c>
      <c r="F543" s="56">
        <v>95.0</v>
      </c>
      <c r="G543" s="191" t="str">
        <f t="shared" si="1"/>
        <v>('INFITOUCH LATEX PLUS 12" SMOOTH','INFITOUCH','CARTONS','F/SIZE',95),</v>
      </c>
      <c r="H543" s="56"/>
    </row>
    <row r="544">
      <c r="A544" s="145"/>
      <c r="B544" s="188" t="s">
        <v>140</v>
      </c>
      <c r="C544" s="112" t="s">
        <v>141</v>
      </c>
      <c r="D544" s="190" t="s">
        <v>4</v>
      </c>
      <c r="E544" s="190" t="s">
        <v>13</v>
      </c>
      <c r="F544" s="195"/>
      <c r="G544" s="191" t="str">
        <f t="shared" si="1"/>
        <v>('INFITOUCH LATEX PLUS 12" SMOOTH','INFITOUCH','CARTONS','XXS',),</v>
      </c>
      <c r="H544" s="195"/>
    </row>
    <row r="545">
      <c r="A545" s="145"/>
      <c r="B545" s="188" t="s">
        <v>140</v>
      </c>
      <c r="C545" s="112" t="s">
        <v>141</v>
      </c>
      <c r="D545" s="190" t="s">
        <v>4</v>
      </c>
      <c r="E545" s="149" t="s">
        <v>14</v>
      </c>
      <c r="F545" s="195"/>
      <c r="G545" s="191" t="str">
        <f t="shared" si="1"/>
        <v>('INFITOUCH LATEX PLUS 12" SMOOTH','INFITOUCH','CARTONS','XS',),</v>
      </c>
      <c r="H545" s="195"/>
    </row>
    <row r="546">
      <c r="A546" s="145"/>
      <c r="B546" s="188" t="s">
        <v>140</v>
      </c>
      <c r="C546" s="112" t="s">
        <v>141</v>
      </c>
      <c r="D546" s="190" t="s">
        <v>4</v>
      </c>
      <c r="E546" s="190" t="s">
        <v>15</v>
      </c>
      <c r="F546" s="195"/>
      <c r="G546" s="191" t="str">
        <f t="shared" si="1"/>
        <v>('INFITOUCH LATEX PLUS 12" SMOOTH','INFITOUCH','CARTONS','S',),</v>
      </c>
      <c r="H546" s="195"/>
    </row>
    <row r="547">
      <c r="A547" s="145"/>
      <c r="B547" s="188" t="s">
        <v>140</v>
      </c>
      <c r="C547" s="112" t="s">
        <v>141</v>
      </c>
      <c r="D547" s="190" t="s">
        <v>4</v>
      </c>
      <c r="E547" s="190" t="s">
        <v>16</v>
      </c>
      <c r="F547" s="195"/>
      <c r="G547" s="191" t="str">
        <f t="shared" si="1"/>
        <v>('INFITOUCH LATEX PLUS 12" SMOOTH','INFITOUCH','CARTONS','M',),</v>
      </c>
      <c r="H547" s="195"/>
    </row>
    <row r="548">
      <c r="A548" s="145"/>
      <c r="B548" s="188" t="s">
        <v>140</v>
      </c>
      <c r="C548" s="112" t="s">
        <v>141</v>
      </c>
      <c r="D548" s="190" t="s">
        <v>4</v>
      </c>
      <c r="E548" s="190" t="s">
        <v>17</v>
      </c>
      <c r="F548" s="195"/>
      <c r="G548" s="191" t="str">
        <f t="shared" si="1"/>
        <v>('INFITOUCH LATEX PLUS 12" SMOOTH','INFITOUCH','CARTONS','L',),</v>
      </c>
      <c r="H548" s="195"/>
    </row>
    <row r="549">
      <c r="A549" s="145"/>
      <c r="B549" s="188" t="s">
        <v>140</v>
      </c>
      <c r="C549" s="112" t="s">
        <v>141</v>
      </c>
      <c r="D549" s="190" t="s">
        <v>4</v>
      </c>
      <c r="E549" s="190" t="s">
        <v>18</v>
      </c>
      <c r="F549" s="195"/>
      <c r="G549" s="191" t="str">
        <f t="shared" si="1"/>
        <v>('INFITOUCH LATEX PLUS 12" SMOOTH','INFITOUCH','CARTONS','XL',),</v>
      </c>
      <c r="H549" s="195"/>
    </row>
    <row r="550">
      <c r="A550" s="145"/>
      <c r="B550" s="188" t="s">
        <v>140</v>
      </c>
      <c r="C550" s="112" t="s">
        <v>141</v>
      </c>
      <c r="D550" s="190" t="s">
        <v>4</v>
      </c>
      <c r="E550" s="190" t="s">
        <v>19</v>
      </c>
      <c r="F550" s="195"/>
      <c r="G550" s="191" t="str">
        <f t="shared" si="1"/>
        <v>('INFITOUCH LATEX PLUS 12" SMOOTH','INFITOUCH','CARTONS','XXL',),</v>
      </c>
      <c r="H550" s="195"/>
    </row>
    <row r="551">
      <c r="A551" s="145"/>
      <c r="B551" s="188" t="s">
        <v>140</v>
      </c>
      <c r="C551" s="112" t="s">
        <v>141</v>
      </c>
      <c r="D551" s="190" t="s">
        <v>4</v>
      </c>
      <c r="E551" s="190" t="s">
        <v>20</v>
      </c>
      <c r="F551" s="195"/>
      <c r="G551" s="191" t="str">
        <f t="shared" si="1"/>
        <v>('INFITOUCH LATEX PLUS 12" SMOOTH','INFITOUCH','CARTONS','XXXL',),</v>
      </c>
      <c r="H551" s="195"/>
    </row>
    <row r="552">
      <c r="A552" s="145"/>
      <c r="B552" s="188" t="s">
        <v>140</v>
      </c>
      <c r="C552" s="112" t="s">
        <v>141</v>
      </c>
      <c r="D552" s="190" t="s">
        <v>7</v>
      </c>
      <c r="E552" s="190" t="s">
        <v>21</v>
      </c>
      <c r="F552" s="195"/>
      <c r="G552" s="191" t="str">
        <f t="shared" si="1"/>
        <v>('INFITOUCH LATEX PLUS 12" SMOOTH','INFITOUCH','BOXES','W/SIZE',),</v>
      </c>
      <c r="H552" s="195"/>
    </row>
    <row r="553">
      <c r="A553" s="145"/>
      <c r="B553" s="188" t="s">
        <v>140</v>
      </c>
      <c r="C553" s="112" t="s">
        <v>141</v>
      </c>
      <c r="D553" s="190" t="s">
        <v>7</v>
      </c>
      <c r="E553" s="190" t="s">
        <v>13</v>
      </c>
      <c r="F553" s="195"/>
      <c r="G553" s="191" t="str">
        <f t="shared" si="1"/>
        <v>('INFITOUCH LATEX PLUS 12" SMOOTH','INFITOUCH','BOXES','XXS',),</v>
      </c>
      <c r="H553" s="195"/>
    </row>
    <row r="554">
      <c r="A554" s="145"/>
      <c r="B554" s="188" t="s">
        <v>140</v>
      </c>
      <c r="C554" s="112" t="s">
        <v>141</v>
      </c>
      <c r="D554" s="190" t="s">
        <v>7</v>
      </c>
      <c r="E554" s="190" t="s">
        <v>14</v>
      </c>
      <c r="F554" s="195"/>
      <c r="G554" s="191" t="str">
        <f t="shared" si="1"/>
        <v>('INFITOUCH LATEX PLUS 12" SMOOTH','INFITOUCH','BOXES','XS',),</v>
      </c>
      <c r="H554" s="195"/>
    </row>
    <row r="555">
      <c r="A555" s="145"/>
      <c r="B555" s="188" t="s">
        <v>140</v>
      </c>
      <c r="C555" s="112" t="s">
        <v>141</v>
      </c>
      <c r="D555" s="190" t="s">
        <v>7</v>
      </c>
      <c r="E555" s="190" t="s">
        <v>15</v>
      </c>
      <c r="F555" s="195">
        <v>1450.0</v>
      </c>
      <c r="G555" s="191" t="str">
        <f t="shared" si="1"/>
        <v>('INFITOUCH LATEX PLUS 12" SMOOTH','INFITOUCH','BOXES','S',1450),</v>
      </c>
      <c r="H555" s="195"/>
    </row>
    <row r="556">
      <c r="A556" s="145"/>
      <c r="B556" s="188" t="s">
        <v>140</v>
      </c>
      <c r="C556" s="112" t="s">
        <v>141</v>
      </c>
      <c r="D556" s="190" t="s">
        <v>7</v>
      </c>
      <c r="E556" s="190" t="s">
        <v>16</v>
      </c>
      <c r="F556" s="195">
        <v>1300.0</v>
      </c>
      <c r="G556" s="191" t="str">
        <f t="shared" si="1"/>
        <v>('INFITOUCH LATEX PLUS 12" SMOOTH','INFITOUCH','BOXES','M',1300),</v>
      </c>
      <c r="H556" s="195"/>
    </row>
    <row r="557">
      <c r="A557" s="145"/>
      <c r="B557" s="188" t="s">
        <v>140</v>
      </c>
      <c r="C557" s="112" t="s">
        <v>141</v>
      </c>
      <c r="D557" s="190" t="s">
        <v>7</v>
      </c>
      <c r="E557" s="190" t="s">
        <v>17</v>
      </c>
      <c r="F557" s="195">
        <v>2170.0</v>
      </c>
      <c r="G557" s="191" t="str">
        <f t="shared" si="1"/>
        <v>('INFITOUCH LATEX PLUS 12" SMOOTH','INFITOUCH','BOXES','L',2170),</v>
      </c>
      <c r="H557" s="195"/>
    </row>
    <row r="558">
      <c r="A558" s="145"/>
      <c r="B558" s="188" t="s">
        <v>140</v>
      </c>
      <c r="C558" s="112" t="s">
        <v>141</v>
      </c>
      <c r="D558" s="190" t="s">
        <v>7</v>
      </c>
      <c r="E558" s="190" t="s">
        <v>18</v>
      </c>
      <c r="F558" s="195">
        <v>1800.0</v>
      </c>
      <c r="G558" s="191" t="str">
        <f t="shared" si="1"/>
        <v>('INFITOUCH LATEX PLUS 12" SMOOTH','INFITOUCH','BOXES','XL',1800),</v>
      </c>
      <c r="H558" s="195"/>
    </row>
    <row r="559">
      <c r="A559" s="145"/>
      <c r="B559" s="188" t="s">
        <v>140</v>
      </c>
      <c r="C559" s="112" t="s">
        <v>141</v>
      </c>
      <c r="D559" s="190" t="s">
        <v>7</v>
      </c>
      <c r="E559" s="190" t="s">
        <v>19</v>
      </c>
      <c r="F559" s="195"/>
      <c r="G559" s="191" t="str">
        <f t="shared" si="1"/>
        <v>('INFITOUCH LATEX PLUS 12" SMOOTH','INFITOUCH','BOXES','XXL',),</v>
      </c>
      <c r="H559" s="195"/>
    </row>
    <row r="560">
      <c r="A560" s="145"/>
      <c r="B560" s="188" t="s">
        <v>140</v>
      </c>
      <c r="C560" s="112" t="s">
        <v>141</v>
      </c>
      <c r="D560" s="190" t="s">
        <v>7</v>
      </c>
      <c r="E560" s="190" t="s">
        <v>20</v>
      </c>
      <c r="F560" s="195"/>
      <c r="G560" s="191" t="str">
        <f t="shared" si="1"/>
        <v>('INFITOUCH LATEX PLUS 12" SMOOTH','INFITOUCH','BOXES','XXXL',),</v>
      </c>
      <c r="H560" s="195"/>
    </row>
    <row r="561">
      <c r="A561" s="219">
        <v>30.0</v>
      </c>
      <c r="B561" s="188" t="s">
        <v>142</v>
      </c>
      <c r="C561" s="112" t="s">
        <v>141</v>
      </c>
      <c r="D561" s="190" t="s">
        <v>4</v>
      </c>
      <c r="E561" s="190" t="s">
        <v>12</v>
      </c>
      <c r="F561" s="56">
        <v>0.0</v>
      </c>
      <c r="G561" s="191" t="str">
        <f t="shared" si="1"/>
        <v>('INFITOUCH STEEL BLUE 12 NITRILE 50 PCS','INFITOUCH','CARTONS','F/SIZE',0),</v>
      </c>
      <c r="H561" s="56"/>
    </row>
    <row r="562">
      <c r="A562" s="145"/>
      <c r="B562" s="188" t="s">
        <v>142</v>
      </c>
      <c r="C562" s="112" t="s">
        <v>141</v>
      </c>
      <c r="D562" s="190" t="s">
        <v>4</v>
      </c>
      <c r="E562" s="190" t="s">
        <v>13</v>
      </c>
      <c r="F562" s="195"/>
      <c r="G562" s="191" t="str">
        <f t="shared" si="1"/>
        <v>('INFITOUCH STEEL BLUE 12 NITRILE 50 PCS','INFITOUCH','CARTONS','XXS',),</v>
      </c>
      <c r="H562" s="195"/>
    </row>
    <row r="563">
      <c r="A563" s="145"/>
      <c r="B563" s="188" t="s">
        <v>142</v>
      </c>
      <c r="C563" s="112" t="s">
        <v>141</v>
      </c>
      <c r="D563" s="190" t="s">
        <v>4</v>
      </c>
      <c r="E563" s="149" t="s">
        <v>14</v>
      </c>
      <c r="F563" s="195"/>
      <c r="G563" s="191" t="str">
        <f t="shared" si="1"/>
        <v>('INFITOUCH STEEL BLUE 12 NITRILE 50 PCS','INFITOUCH','CARTONS','XS',),</v>
      </c>
      <c r="H563" s="195"/>
    </row>
    <row r="564">
      <c r="A564" s="145"/>
      <c r="B564" s="188" t="s">
        <v>142</v>
      </c>
      <c r="C564" s="112" t="s">
        <v>141</v>
      </c>
      <c r="D564" s="190" t="s">
        <v>4</v>
      </c>
      <c r="E564" s="190" t="s">
        <v>15</v>
      </c>
      <c r="F564" s="195"/>
      <c r="G564" s="191" t="str">
        <f t="shared" si="1"/>
        <v>('INFITOUCH STEEL BLUE 12 NITRILE 50 PCS','INFITOUCH','CARTONS','S',),</v>
      </c>
      <c r="H564" s="195"/>
    </row>
    <row r="565">
      <c r="A565" s="145"/>
      <c r="B565" s="188" t="s">
        <v>142</v>
      </c>
      <c r="C565" s="112" t="s">
        <v>141</v>
      </c>
      <c r="D565" s="190" t="s">
        <v>4</v>
      </c>
      <c r="E565" s="190" t="s">
        <v>16</v>
      </c>
      <c r="F565" s="195"/>
      <c r="G565" s="191" t="str">
        <f t="shared" si="1"/>
        <v>('INFITOUCH STEEL BLUE 12 NITRILE 50 PCS','INFITOUCH','CARTONS','M',),</v>
      </c>
      <c r="H565" s="195"/>
    </row>
    <row r="566">
      <c r="A566" s="145"/>
      <c r="B566" s="188" t="s">
        <v>142</v>
      </c>
      <c r="C566" s="112" t="s">
        <v>141</v>
      </c>
      <c r="D566" s="190" t="s">
        <v>4</v>
      </c>
      <c r="E566" s="190" t="s">
        <v>17</v>
      </c>
      <c r="F566" s="195"/>
      <c r="G566" s="191" t="str">
        <f t="shared" si="1"/>
        <v>('INFITOUCH STEEL BLUE 12 NITRILE 50 PCS','INFITOUCH','CARTONS','L',),</v>
      </c>
      <c r="H566" s="195"/>
    </row>
    <row r="567">
      <c r="A567" s="145"/>
      <c r="B567" s="188" t="s">
        <v>142</v>
      </c>
      <c r="C567" s="112" t="s">
        <v>141</v>
      </c>
      <c r="D567" s="190" t="s">
        <v>4</v>
      </c>
      <c r="E567" s="190" t="s">
        <v>18</v>
      </c>
      <c r="F567" s="195"/>
      <c r="G567" s="191" t="str">
        <f t="shared" si="1"/>
        <v>('INFITOUCH STEEL BLUE 12 NITRILE 50 PCS','INFITOUCH','CARTONS','XL',),</v>
      </c>
      <c r="H567" s="195"/>
    </row>
    <row r="568">
      <c r="A568" s="145"/>
      <c r="B568" s="188" t="s">
        <v>142</v>
      </c>
      <c r="C568" s="112" t="s">
        <v>141</v>
      </c>
      <c r="D568" s="190" t="s">
        <v>4</v>
      </c>
      <c r="E568" s="190" t="s">
        <v>19</v>
      </c>
      <c r="F568" s="195"/>
      <c r="G568" s="191" t="str">
        <f t="shared" si="1"/>
        <v>('INFITOUCH STEEL BLUE 12 NITRILE 50 PCS','INFITOUCH','CARTONS','XXL',),</v>
      </c>
      <c r="H568" s="195"/>
    </row>
    <row r="569">
      <c r="A569" s="145"/>
      <c r="B569" s="188" t="s">
        <v>142</v>
      </c>
      <c r="C569" s="112" t="s">
        <v>141</v>
      </c>
      <c r="D569" s="190" t="s">
        <v>4</v>
      </c>
      <c r="E569" s="190" t="s">
        <v>20</v>
      </c>
      <c r="F569" s="195"/>
      <c r="G569" s="191" t="str">
        <f t="shared" si="1"/>
        <v>('INFITOUCH STEEL BLUE 12 NITRILE 50 PCS','INFITOUCH','CARTONS','XXXL',),</v>
      </c>
      <c r="H569" s="195"/>
    </row>
    <row r="570">
      <c r="A570" s="145"/>
      <c r="B570" s="188" t="s">
        <v>142</v>
      </c>
      <c r="C570" s="112" t="s">
        <v>141</v>
      </c>
      <c r="D570" s="190" t="s">
        <v>7</v>
      </c>
      <c r="E570" s="190" t="s">
        <v>21</v>
      </c>
      <c r="F570" s="195"/>
      <c r="G570" s="191" t="str">
        <f t="shared" si="1"/>
        <v>('INFITOUCH STEEL BLUE 12 NITRILE 50 PCS','INFITOUCH','BOXES','W/SIZE',),</v>
      </c>
      <c r="H570" s="195"/>
    </row>
    <row r="571">
      <c r="A571" s="145"/>
      <c r="B571" s="188" t="s">
        <v>142</v>
      </c>
      <c r="C571" s="112" t="s">
        <v>141</v>
      </c>
      <c r="D571" s="190" t="s">
        <v>7</v>
      </c>
      <c r="E571" s="190" t="s">
        <v>13</v>
      </c>
      <c r="F571" s="195"/>
      <c r="G571" s="191" t="str">
        <f t="shared" si="1"/>
        <v>('INFITOUCH STEEL BLUE 12 NITRILE 50 PCS','INFITOUCH','BOXES','XXS',),</v>
      </c>
      <c r="H571" s="195"/>
    </row>
    <row r="572">
      <c r="A572" s="145"/>
      <c r="B572" s="188" t="s">
        <v>142</v>
      </c>
      <c r="C572" s="112" t="s">
        <v>141</v>
      </c>
      <c r="D572" s="190" t="s">
        <v>7</v>
      </c>
      <c r="E572" s="190" t="s">
        <v>14</v>
      </c>
      <c r="F572" s="195"/>
      <c r="G572" s="191" t="str">
        <f t="shared" si="1"/>
        <v>('INFITOUCH STEEL BLUE 12 NITRILE 50 PCS','INFITOUCH','BOXES','XS',),</v>
      </c>
      <c r="H572" s="195"/>
    </row>
    <row r="573">
      <c r="A573" s="145"/>
      <c r="B573" s="188" t="s">
        <v>142</v>
      </c>
      <c r="C573" s="112" t="s">
        <v>141</v>
      </c>
      <c r="D573" s="190" t="s">
        <v>7</v>
      </c>
      <c r="E573" s="190" t="s">
        <v>15</v>
      </c>
      <c r="F573" s="195">
        <v>200.0</v>
      </c>
      <c r="G573" s="191" t="str">
        <f t="shared" si="1"/>
        <v>('INFITOUCH STEEL BLUE 12 NITRILE 50 PCS','INFITOUCH','BOXES','S',200),</v>
      </c>
      <c r="H573" s="195"/>
    </row>
    <row r="574">
      <c r="A574" s="145"/>
      <c r="B574" s="188" t="s">
        <v>142</v>
      </c>
      <c r="C574" s="112" t="s">
        <v>141</v>
      </c>
      <c r="D574" s="190" t="s">
        <v>7</v>
      </c>
      <c r="E574" s="190" t="s">
        <v>16</v>
      </c>
      <c r="F574" s="195">
        <v>300.0</v>
      </c>
      <c r="G574" s="191" t="str">
        <f t="shared" si="1"/>
        <v>('INFITOUCH STEEL BLUE 12 NITRILE 50 PCS','INFITOUCH','BOXES','M',300),</v>
      </c>
      <c r="H574" s="195"/>
    </row>
    <row r="575">
      <c r="A575" s="145"/>
      <c r="B575" s="188" t="s">
        <v>142</v>
      </c>
      <c r="C575" s="112" t="s">
        <v>141</v>
      </c>
      <c r="D575" s="190" t="s">
        <v>7</v>
      </c>
      <c r="E575" s="190" t="s">
        <v>17</v>
      </c>
      <c r="F575" s="195">
        <v>200.0</v>
      </c>
      <c r="G575" s="191" t="str">
        <f t="shared" si="1"/>
        <v>('INFITOUCH STEEL BLUE 12 NITRILE 50 PCS','INFITOUCH','BOXES','L',200),</v>
      </c>
      <c r="H575" s="195"/>
    </row>
    <row r="576">
      <c r="A576" s="145"/>
      <c r="B576" s="188" t="s">
        <v>142</v>
      </c>
      <c r="C576" s="112" t="s">
        <v>141</v>
      </c>
      <c r="D576" s="190" t="s">
        <v>7</v>
      </c>
      <c r="E576" s="190" t="s">
        <v>18</v>
      </c>
      <c r="F576" s="195">
        <v>150.0</v>
      </c>
      <c r="G576" s="191" t="str">
        <f t="shared" si="1"/>
        <v>('INFITOUCH STEEL BLUE 12 NITRILE 50 PCS','INFITOUCH','BOXES','XL',150),</v>
      </c>
      <c r="H576" s="195"/>
    </row>
    <row r="577">
      <c r="A577" s="145"/>
      <c r="B577" s="188" t="s">
        <v>142</v>
      </c>
      <c r="C577" s="112" t="s">
        <v>141</v>
      </c>
      <c r="D577" s="190" t="s">
        <v>7</v>
      </c>
      <c r="E577" s="190" t="s">
        <v>19</v>
      </c>
      <c r="F577" s="195"/>
      <c r="G577" s="191" t="str">
        <f t="shared" si="1"/>
        <v>('INFITOUCH STEEL BLUE 12 NITRILE 50 PCS','INFITOUCH','BOXES','XXL',),</v>
      </c>
      <c r="H577" s="195"/>
    </row>
    <row r="578">
      <c r="A578" s="145"/>
      <c r="B578" s="188" t="s">
        <v>142</v>
      </c>
      <c r="C578" s="112" t="s">
        <v>141</v>
      </c>
      <c r="D578" s="190" t="s">
        <v>7</v>
      </c>
      <c r="E578" s="190" t="s">
        <v>20</v>
      </c>
      <c r="F578" s="195"/>
      <c r="G578" s="191" t="str">
        <f t="shared" si="1"/>
        <v>('INFITOUCH STEEL BLUE 12 NITRILE 50 PCS','INFITOUCH','BOXES','XXXL',),</v>
      </c>
      <c r="H578" s="195"/>
    </row>
    <row r="579">
      <c r="A579" s="219">
        <v>31.0</v>
      </c>
      <c r="B579" s="188" t="s">
        <v>143</v>
      </c>
      <c r="C579" s="112" t="s">
        <v>141</v>
      </c>
      <c r="D579" s="190" t="s">
        <v>4</v>
      </c>
      <c r="E579" s="190" t="s">
        <v>12</v>
      </c>
      <c r="F579" s="56">
        <v>380.0</v>
      </c>
      <c r="G579" s="191" t="str">
        <f t="shared" si="1"/>
        <v>('INFITOUCH LATEX SOFIT TOUCH 9" 100PCS','INFITOUCH','CARTONS','F/SIZE',380),</v>
      </c>
      <c r="H579" s="56"/>
    </row>
    <row r="580">
      <c r="A580" s="145"/>
      <c r="B580" s="188" t="s">
        <v>143</v>
      </c>
      <c r="C580" s="112" t="s">
        <v>141</v>
      </c>
      <c r="D580" s="190" t="s">
        <v>4</v>
      </c>
      <c r="E580" s="190" t="s">
        <v>13</v>
      </c>
      <c r="F580" s="195"/>
      <c r="G580" s="191" t="str">
        <f t="shared" si="1"/>
        <v>('INFITOUCH LATEX SOFIT TOUCH 9" 100PCS','INFITOUCH','CARTONS','XXS',),</v>
      </c>
      <c r="H580" s="195"/>
    </row>
    <row r="581">
      <c r="A581" s="145"/>
      <c r="B581" s="188" t="s">
        <v>143</v>
      </c>
      <c r="C581" s="112" t="s">
        <v>141</v>
      </c>
      <c r="D581" s="190" t="s">
        <v>4</v>
      </c>
      <c r="E581" s="149" t="s">
        <v>14</v>
      </c>
      <c r="F581" s="195"/>
      <c r="G581" s="191" t="str">
        <f t="shared" si="1"/>
        <v>('INFITOUCH LATEX SOFIT TOUCH 9" 100PCS','INFITOUCH','CARTONS','XS',),</v>
      </c>
      <c r="H581" s="195"/>
    </row>
    <row r="582">
      <c r="A582" s="145"/>
      <c r="B582" s="188" t="s">
        <v>143</v>
      </c>
      <c r="C582" s="112" t="s">
        <v>141</v>
      </c>
      <c r="D582" s="190" t="s">
        <v>4</v>
      </c>
      <c r="E582" s="190" t="s">
        <v>15</v>
      </c>
      <c r="F582" s="195"/>
      <c r="G582" s="191" t="str">
        <f t="shared" si="1"/>
        <v>('INFITOUCH LATEX SOFIT TOUCH 9" 100PCS','INFITOUCH','CARTONS','S',),</v>
      </c>
      <c r="H582" s="195"/>
    </row>
    <row r="583">
      <c r="A583" s="145"/>
      <c r="B583" s="188" t="s">
        <v>143</v>
      </c>
      <c r="C583" s="112" t="s">
        <v>141</v>
      </c>
      <c r="D583" s="190" t="s">
        <v>4</v>
      </c>
      <c r="E583" s="190" t="s">
        <v>16</v>
      </c>
      <c r="F583" s="195"/>
      <c r="G583" s="191" t="str">
        <f t="shared" si="1"/>
        <v>('INFITOUCH LATEX SOFIT TOUCH 9" 100PCS','INFITOUCH','CARTONS','M',),</v>
      </c>
      <c r="H583" s="195"/>
    </row>
    <row r="584">
      <c r="A584" s="145"/>
      <c r="B584" s="188" t="s">
        <v>143</v>
      </c>
      <c r="C584" s="112" t="s">
        <v>141</v>
      </c>
      <c r="D584" s="190" t="s">
        <v>4</v>
      </c>
      <c r="E584" s="190" t="s">
        <v>17</v>
      </c>
      <c r="F584" s="195"/>
      <c r="G584" s="191" t="str">
        <f t="shared" si="1"/>
        <v>('INFITOUCH LATEX SOFIT TOUCH 9" 100PCS','INFITOUCH','CARTONS','L',),</v>
      </c>
      <c r="H584" s="195"/>
    </row>
    <row r="585">
      <c r="A585" s="145"/>
      <c r="B585" s="188" t="s">
        <v>143</v>
      </c>
      <c r="C585" s="112" t="s">
        <v>141</v>
      </c>
      <c r="D585" s="190" t="s">
        <v>4</v>
      </c>
      <c r="E585" s="190" t="s">
        <v>18</v>
      </c>
      <c r="F585" s="195"/>
      <c r="G585" s="191" t="str">
        <f t="shared" si="1"/>
        <v>('INFITOUCH LATEX SOFIT TOUCH 9" 100PCS','INFITOUCH','CARTONS','XL',),</v>
      </c>
      <c r="H585" s="195"/>
    </row>
    <row r="586">
      <c r="A586" s="145"/>
      <c r="B586" s="188" t="s">
        <v>143</v>
      </c>
      <c r="C586" s="112" t="s">
        <v>141</v>
      </c>
      <c r="D586" s="190" t="s">
        <v>4</v>
      </c>
      <c r="E586" s="190" t="s">
        <v>19</v>
      </c>
      <c r="F586" s="195"/>
      <c r="G586" s="191" t="str">
        <f t="shared" si="1"/>
        <v>('INFITOUCH LATEX SOFIT TOUCH 9" 100PCS','INFITOUCH','CARTONS','XXL',),</v>
      </c>
      <c r="H586" s="195"/>
    </row>
    <row r="587">
      <c r="A587" s="145"/>
      <c r="B587" s="188" t="s">
        <v>143</v>
      </c>
      <c r="C587" s="112" t="s">
        <v>141</v>
      </c>
      <c r="D587" s="190" t="s">
        <v>4</v>
      </c>
      <c r="E587" s="190" t="s">
        <v>20</v>
      </c>
      <c r="F587" s="195"/>
      <c r="G587" s="191" t="str">
        <f t="shared" si="1"/>
        <v>('INFITOUCH LATEX SOFIT TOUCH 9" 100PCS','INFITOUCH','CARTONS','XXXL',),</v>
      </c>
      <c r="H587" s="195"/>
    </row>
    <row r="588">
      <c r="A588" s="145"/>
      <c r="B588" s="188" t="s">
        <v>143</v>
      </c>
      <c r="C588" s="112" t="s">
        <v>141</v>
      </c>
      <c r="D588" s="190" t="s">
        <v>7</v>
      </c>
      <c r="E588" s="190" t="s">
        <v>21</v>
      </c>
      <c r="F588" s="195"/>
      <c r="G588" s="191" t="str">
        <f t="shared" si="1"/>
        <v>('INFITOUCH LATEX SOFIT TOUCH 9" 100PCS','INFITOUCH','BOXES','W/SIZE',),</v>
      </c>
      <c r="H588" s="195"/>
    </row>
    <row r="589">
      <c r="A589" s="145"/>
      <c r="B589" s="188" t="s">
        <v>143</v>
      </c>
      <c r="C589" s="112" t="s">
        <v>141</v>
      </c>
      <c r="D589" s="190" t="s">
        <v>7</v>
      </c>
      <c r="E589" s="190" t="s">
        <v>13</v>
      </c>
      <c r="F589" s="195"/>
      <c r="G589" s="191" t="str">
        <f t="shared" si="1"/>
        <v>('INFITOUCH LATEX SOFIT TOUCH 9" 100PCS','INFITOUCH','BOXES','XXS',),</v>
      </c>
      <c r="H589" s="195"/>
    </row>
    <row r="590">
      <c r="A590" s="145"/>
      <c r="B590" s="188" t="s">
        <v>143</v>
      </c>
      <c r="C590" s="112" t="s">
        <v>141</v>
      </c>
      <c r="D590" s="190" t="s">
        <v>7</v>
      </c>
      <c r="E590" s="190" t="s">
        <v>14</v>
      </c>
      <c r="F590" s="195"/>
      <c r="G590" s="191" t="str">
        <f t="shared" si="1"/>
        <v>('INFITOUCH LATEX SOFIT TOUCH 9" 100PCS','INFITOUCH','BOXES','XS',),</v>
      </c>
      <c r="H590" s="195"/>
    </row>
    <row r="591">
      <c r="A591" s="145"/>
      <c r="B591" s="188" t="s">
        <v>143</v>
      </c>
      <c r="C591" s="112" t="s">
        <v>141</v>
      </c>
      <c r="D591" s="190" t="s">
        <v>7</v>
      </c>
      <c r="E591" s="190" t="s">
        <v>15</v>
      </c>
      <c r="F591" s="195">
        <v>0.0</v>
      </c>
      <c r="G591" s="191" t="str">
        <f t="shared" si="1"/>
        <v>('INFITOUCH LATEX SOFIT TOUCH 9" 100PCS','INFITOUCH','BOXES','S',0),</v>
      </c>
      <c r="H591" s="195"/>
    </row>
    <row r="592">
      <c r="A592" s="145"/>
      <c r="B592" s="188" t="s">
        <v>143</v>
      </c>
      <c r="C592" s="112" t="s">
        <v>141</v>
      </c>
      <c r="D592" s="190" t="s">
        <v>7</v>
      </c>
      <c r="E592" s="190" t="s">
        <v>16</v>
      </c>
      <c r="F592" s="195">
        <v>1500.0</v>
      </c>
      <c r="G592" s="191" t="str">
        <f t="shared" si="1"/>
        <v>('INFITOUCH LATEX SOFIT TOUCH 9" 100PCS','INFITOUCH','BOXES','M',1500),</v>
      </c>
      <c r="H592" s="195"/>
    </row>
    <row r="593">
      <c r="A593" s="145"/>
      <c r="B593" s="188" t="s">
        <v>143</v>
      </c>
      <c r="C593" s="112" t="s">
        <v>141</v>
      </c>
      <c r="D593" s="190" t="s">
        <v>7</v>
      </c>
      <c r="E593" s="190" t="s">
        <v>17</v>
      </c>
      <c r="F593" s="195">
        <v>399.0</v>
      </c>
      <c r="G593" s="191" t="str">
        <f t="shared" si="1"/>
        <v>('INFITOUCH LATEX SOFIT TOUCH 9" 100PCS','INFITOUCH','BOXES','L',399),</v>
      </c>
      <c r="H593" s="195"/>
    </row>
    <row r="594">
      <c r="A594" s="145"/>
      <c r="B594" s="188" t="s">
        <v>143</v>
      </c>
      <c r="C594" s="112" t="s">
        <v>141</v>
      </c>
      <c r="D594" s="190" t="s">
        <v>7</v>
      </c>
      <c r="E594" s="190" t="s">
        <v>18</v>
      </c>
      <c r="F594" s="195"/>
      <c r="G594" s="191" t="str">
        <f t="shared" si="1"/>
        <v>('INFITOUCH LATEX SOFIT TOUCH 9" 100PCS','INFITOUCH','BOXES','XL',),</v>
      </c>
      <c r="H594" s="195"/>
    </row>
    <row r="595">
      <c r="A595" s="145"/>
      <c r="B595" s="188" t="s">
        <v>143</v>
      </c>
      <c r="C595" s="112" t="s">
        <v>141</v>
      </c>
      <c r="D595" s="190" t="s">
        <v>7</v>
      </c>
      <c r="E595" s="190" t="s">
        <v>19</v>
      </c>
      <c r="F595" s="195"/>
      <c r="G595" s="191" t="str">
        <f t="shared" si="1"/>
        <v>('INFITOUCH LATEX SOFIT TOUCH 9" 100PCS','INFITOUCH','BOXES','XXL',),</v>
      </c>
      <c r="H595" s="195"/>
    </row>
    <row r="596">
      <c r="A596" s="145"/>
      <c r="B596" s="188" t="s">
        <v>143</v>
      </c>
      <c r="C596" s="112" t="s">
        <v>141</v>
      </c>
      <c r="D596" s="190" t="s">
        <v>7</v>
      </c>
      <c r="E596" s="190" t="s">
        <v>20</v>
      </c>
      <c r="F596" s="195"/>
      <c r="G596" s="191" t="str">
        <f t="shared" si="1"/>
        <v>('INFITOUCH LATEX SOFIT TOUCH 9" 100PCS','INFITOUCH','BOXES','XXXL',),</v>
      </c>
      <c r="H596" s="195"/>
    </row>
    <row r="597">
      <c r="A597" s="219">
        <v>32.0</v>
      </c>
      <c r="B597" s="188" t="s">
        <v>144</v>
      </c>
      <c r="C597" s="112" t="s">
        <v>141</v>
      </c>
      <c r="D597" s="190" t="s">
        <v>4</v>
      </c>
      <c r="E597" s="190" t="s">
        <v>12</v>
      </c>
      <c r="F597" s="56">
        <v>130.0</v>
      </c>
      <c r="G597" s="191" t="str">
        <f t="shared" si="1"/>
        <v>('INFI TOUCH SUPER SOFT BLACK LATEX 12"','INFITOUCH','CARTONS','F/SIZE',130),</v>
      </c>
      <c r="H597" s="56"/>
    </row>
    <row r="598">
      <c r="B598" s="188" t="s">
        <v>144</v>
      </c>
      <c r="C598" s="112" t="s">
        <v>141</v>
      </c>
      <c r="D598" s="190" t="s">
        <v>4</v>
      </c>
      <c r="E598" s="190" t="s">
        <v>13</v>
      </c>
      <c r="F598" s="56"/>
      <c r="G598" s="191" t="str">
        <f t="shared" si="1"/>
        <v>('INFI TOUCH SUPER SOFT BLACK LATEX 12"','INFITOUCH','CARTONS','XXS',),</v>
      </c>
      <c r="H598" s="56"/>
    </row>
    <row r="599">
      <c r="B599" s="188" t="s">
        <v>144</v>
      </c>
      <c r="C599" s="112" t="s">
        <v>141</v>
      </c>
      <c r="D599" s="190" t="s">
        <v>4</v>
      </c>
      <c r="E599" s="149" t="s">
        <v>14</v>
      </c>
      <c r="F599" s="56"/>
      <c r="G599" s="191" t="str">
        <f t="shared" si="1"/>
        <v>('INFI TOUCH SUPER SOFT BLACK LATEX 12"','INFITOUCH','CARTONS','XS',),</v>
      </c>
      <c r="H599" s="56"/>
    </row>
    <row r="600">
      <c r="B600" s="188" t="s">
        <v>144</v>
      </c>
      <c r="C600" s="112" t="s">
        <v>141</v>
      </c>
      <c r="D600" s="190" t="s">
        <v>4</v>
      </c>
      <c r="E600" s="190" t="s">
        <v>15</v>
      </c>
      <c r="F600" s="56"/>
      <c r="G600" s="191" t="str">
        <f t="shared" si="1"/>
        <v>('INFI TOUCH SUPER SOFT BLACK LATEX 12"','INFITOUCH','CARTONS','S',),</v>
      </c>
      <c r="H600" s="56"/>
    </row>
    <row r="601">
      <c r="B601" s="188" t="s">
        <v>144</v>
      </c>
      <c r="C601" s="112" t="s">
        <v>141</v>
      </c>
      <c r="D601" s="190" t="s">
        <v>4</v>
      </c>
      <c r="E601" s="190" t="s">
        <v>16</v>
      </c>
      <c r="F601" s="56"/>
      <c r="G601" s="191" t="str">
        <f t="shared" si="1"/>
        <v>('INFI TOUCH SUPER SOFT BLACK LATEX 12"','INFITOUCH','CARTONS','M',),</v>
      </c>
      <c r="H601" s="56"/>
    </row>
    <row r="602">
      <c r="B602" s="188" t="s">
        <v>144</v>
      </c>
      <c r="C602" s="112" t="s">
        <v>141</v>
      </c>
      <c r="D602" s="190" t="s">
        <v>4</v>
      </c>
      <c r="E602" s="190" t="s">
        <v>17</v>
      </c>
      <c r="F602" s="56"/>
      <c r="G602" s="191" t="str">
        <f t="shared" si="1"/>
        <v>('INFI TOUCH SUPER SOFT BLACK LATEX 12"','INFITOUCH','CARTONS','L',),</v>
      </c>
      <c r="H602" s="56"/>
    </row>
    <row r="603">
      <c r="B603" s="188" t="s">
        <v>144</v>
      </c>
      <c r="C603" s="112" t="s">
        <v>141</v>
      </c>
      <c r="D603" s="190" t="s">
        <v>4</v>
      </c>
      <c r="E603" s="190" t="s">
        <v>18</v>
      </c>
      <c r="F603" s="56"/>
      <c r="G603" s="191" t="str">
        <f t="shared" si="1"/>
        <v>('INFI TOUCH SUPER SOFT BLACK LATEX 12"','INFITOUCH','CARTONS','XL',),</v>
      </c>
      <c r="H603" s="56"/>
    </row>
    <row r="604">
      <c r="B604" s="188" t="s">
        <v>144</v>
      </c>
      <c r="C604" s="112" t="s">
        <v>141</v>
      </c>
      <c r="D604" s="190" t="s">
        <v>4</v>
      </c>
      <c r="E604" s="190" t="s">
        <v>19</v>
      </c>
      <c r="F604" s="56"/>
      <c r="G604" s="191" t="str">
        <f t="shared" si="1"/>
        <v>('INFI TOUCH SUPER SOFT BLACK LATEX 12"','INFITOUCH','CARTONS','XXL',),</v>
      </c>
      <c r="H604" s="56"/>
    </row>
    <row r="605">
      <c r="B605" s="188" t="s">
        <v>144</v>
      </c>
      <c r="C605" s="112" t="s">
        <v>141</v>
      </c>
      <c r="D605" s="190" t="s">
        <v>4</v>
      </c>
      <c r="E605" s="190" t="s">
        <v>20</v>
      </c>
      <c r="F605" s="56"/>
      <c r="G605" s="191" t="str">
        <f t="shared" si="1"/>
        <v>('INFI TOUCH SUPER SOFT BLACK LATEX 12"','INFITOUCH','CARTONS','XXXL',),</v>
      </c>
      <c r="H605" s="56"/>
    </row>
    <row r="606">
      <c r="B606" s="188" t="s">
        <v>144</v>
      </c>
      <c r="C606" s="112" t="s">
        <v>141</v>
      </c>
      <c r="D606" s="190" t="s">
        <v>7</v>
      </c>
      <c r="E606" s="190" t="s">
        <v>21</v>
      </c>
      <c r="F606" s="56"/>
      <c r="G606" s="191" t="str">
        <f t="shared" si="1"/>
        <v>('INFI TOUCH SUPER SOFT BLACK LATEX 12"','INFITOUCH','BOXES','W/SIZE',),</v>
      </c>
      <c r="H606" s="56"/>
    </row>
    <row r="607">
      <c r="B607" s="188" t="s">
        <v>144</v>
      </c>
      <c r="C607" s="112" t="s">
        <v>141</v>
      </c>
      <c r="D607" s="190" t="s">
        <v>7</v>
      </c>
      <c r="E607" s="190" t="s">
        <v>13</v>
      </c>
      <c r="F607" s="56"/>
      <c r="G607" s="191" t="str">
        <f t="shared" si="1"/>
        <v>('INFI TOUCH SUPER SOFT BLACK LATEX 12"','INFITOUCH','BOXES','XXS',),</v>
      </c>
      <c r="H607" s="56"/>
    </row>
    <row r="608">
      <c r="B608" s="188" t="s">
        <v>144</v>
      </c>
      <c r="C608" s="112" t="s">
        <v>141</v>
      </c>
      <c r="D608" s="190" t="s">
        <v>7</v>
      </c>
      <c r="E608" s="190" t="s">
        <v>14</v>
      </c>
      <c r="F608" s="56">
        <v>1680.0</v>
      </c>
      <c r="G608" s="191" t="str">
        <f t="shared" si="1"/>
        <v>('INFI TOUCH SUPER SOFT BLACK LATEX 12"','INFITOUCH','BOXES','XS',1680),</v>
      </c>
      <c r="H608" s="56"/>
    </row>
    <row r="609">
      <c r="B609" s="188" t="s">
        <v>144</v>
      </c>
      <c r="C609" s="112" t="s">
        <v>141</v>
      </c>
      <c r="D609" s="190" t="s">
        <v>7</v>
      </c>
      <c r="E609" s="190" t="s">
        <v>15</v>
      </c>
      <c r="F609" s="56">
        <v>2400.0</v>
      </c>
      <c r="G609" s="191" t="str">
        <f t="shared" si="1"/>
        <v>('INFI TOUCH SUPER SOFT BLACK LATEX 12"','INFITOUCH','BOXES','S',2400),</v>
      </c>
      <c r="H609" s="56"/>
    </row>
    <row r="610">
      <c r="B610" s="188" t="s">
        <v>144</v>
      </c>
      <c r="C610" s="112" t="s">
        <v>141</v>
      </c>
      <c r="D610" s="190" t="s">
        <v>7</v>
      </c>
      <c r="E610" s="190" t="s">
        <v>16</v>
      </c>
      <c r="F610" s="56">
        <v>2500.0</v>
      </c>
      <c r="G610" s="191" t="str">
        <f t="shared" si="1"/>
        <v>('INFI TOUCH SUPER SOFT BLACK LATEX 12"','INFITOUCH','BOXES','M',2500),</v>
      </c>
      <c r="H610" s="56"/>
    </row>
    <row r="611">
      <c r="B611" s="188" t="s">
        <v>144</v>
      </c>
      <c r="C611" s="112" t="s">
        <v>141</v>
      </c>
      <c r="D611" s="190" t="s">
        <v>7</v>
      </c>
      <c r="E611" s="190" t="s">
        <v>17</v>
      </c>
      <c r="F611" s="56">
        <v>0.0</v>
      </c>
      <c r="G611" s="191" t="str">
        <f t="shared" si="1"/>
        <v>('INFI TOUCH SUPER SOFT BLACK LATEX 12"','INFITOUCH','BOXES','L',0),</v>
      </c>
      <c r="H611" s="56"/>
    </row>
    <row r="612">
      <c r="B612" s="188" t="s">
        <v>144</v>
      </c>
      <c r="C612" s="112" t="s">
        <v>141</v>
      </c>
      <c r="D612" s="190" t="s">
        <v>7</v>
      </c>
      <c r="E612" s="190" t="s">
        <v>18</v>
      </c>
      <c r="F612" s="56">
        <v>147.0</v>
      </c>
      <c r="G612" s="191" t="str">
        <f t="shared" si="1"/>
        <v>('INFI TOUCH SUPER SOFT BLACK LATEX 12"','INFITOUCH','BOXES','XL',147),</v>
      </c>
      <c r="H612" s="56"/>
    </row>
    <row r="613">
      <c r="B613" s="188" t="s">
        <v>144</v>
      </c>
      <c r="C613" s="112" t="s">
        <v>141</v>
      </c>
      <c r="D613" s="190" t="s">
        <v>7</v>
      </c>
      <c r="E613" s="190" t="s">
        <v>19</v>
      </c>
      <c r="F613" s="56"/>
      <c r="G613" s="191" t="str">
        <f t="shared" si="1"/>
        <v>('INFI TOUCH SUPER SOFT BLACK LATEX 12"','INFITOUCH','BOXES','XXL',),</v>
      </c>
      <c r="H613" s="56"/>
    </row>
    <row r="614">
      <c r="B614" s="188" t="s">
        <v>144</v>
      </c>
      <c r="C614" s="112" t="s">
        <v>141</v>
      </c>
      <c r="D614" s="190" t="s">
        <v>7</v>
      </c>
      <c r="E614" s="190" t="s">
        <v>20</v>
      </c>
      <c r="F614" s="56"/>
      <c r="G614" s="191" t="str">
        <f t="shared" si="1"/>
        <v>('INFI TOUCH SUPER SOFT BLACK LATEX 12"','INFITOUCH','BOXES','XXXL',),</v>
      </c>
      <c r="H614" s="56"/>
    </row>
    <row r="615">
      <c r="A615" s="219">
        <v>33.0</v>
      </c>
      <c r="B615" s="188" t="s">
        <v>145</v>
      </c>
      <c r="C615" s="112" t="s">
        <v>141</v>
      </c>
      <c r="D615" s="190" t="s">
        <v>4</v>
      </c>
      <c r="E615" s="190" t="s">
        <v>12</v>
      </c>
      <c r="F615" s="56">
        <v>44.0</v>
      </c>
      <c r="G615" s="191" t="str">
        <f t="shared" si="1"/>
        <v>('INFI TOUCH STRONG &amp; TOUCH BLACK NITRILE','INFITOUCH','CARTONS','F/SIZE',44),</v>
      </c>
      <c r="H615" s="56"/>
    </row>
    <row r="616">
      <c r="A616" s="145"/>
      <c r="B616" s="188" t="s">
        <v>145</v>
      </c>
      <c r="C616" s="112" t="s">
        <v>141</v>
      </c>
      <c r="D616" s="190" t="s">
        <v>4</v>
      </c>
      <c r="E616" s="190" t="s">
        <v>13</v>
      </c>
      <c r="F616" s="195"/>
      <c r="G616" s="191" t="str">
        <f t="shared" si="1"/>
        <v>('INFI TOUCH STRONG &amp; TOUCH BLACK NITRILE','INFITOUCH','CARTONS','XXS',),</v>
      </c>
      <c r="H616" s="195"/>
    </row>
    <row r="617">
      <c r="A617" s="145"/>
      <c r="B617" s="188" t="s">
        <v>145</v>
      </c>
      <c r="C617" s="112" t="s">
        <v>141</v>
      </c>
      <c r="D617" s="190" t="s">
        <v>4</v>
      </c>
      <c r="E617" s="149" t="s">
        <v>14</v>
      </c>
      <c r="F617" s="195"/>
      <c r="G617" s="191" t="str">
        <f t="shared" si="1"/>
        <v>('INFI TOUCH STRONG &amp; TOUCH BLACK NITRILE','INFITOUCH','CARTONS','XS',),</v>
      </c>
      <c r="H617" s="195"/>
    </row>
    <row r="618">
      <c r="A618" s="145"/>
      <c r="B618" s="188" t="s">
        <v>145</v>
      </c>
      <c r="C618" s="112" t="s">
        <v>141</v>
      </c>
      <c r="D618" s="190" t="s">
        <v>4</v>
      </c>
      <c r="E618" s="190" t="s">
        <v>15</v>
      </c>
      <c r="F618" s="195"/>
      <c r="G618" s="191" t="str">
        <f t="shared" si="1"/>
        <v>('INFI TOUCH STRONG &amp; TOUCH BLACK NITRILE','INFITOUCH','CARTONS','S',),</v>
      </c>
      <c r="H618" s="195"/>
    </row>
    <row r="619">
      <c r="A619" s="145"/>
      <c r="B619" s="188" t="s">
        <v>145</v>
      </c>
      <c r="C619" s="112" t="s">
        <v>141</v>
      </c>
      <c r="D619" s="190" t="s">
        <v>4</v>
      </c>
      <c r="E619" s="190" t="s">
        <v>16</v>
      </c>
      <c r="F619" s="195"/>
      <c r="G619" s="191" t="str">
        <f t="shared" si="1"/>
        <v>('INFI TOUCH STRONG &amp; TOUCH BLACK NITRILE','INFITOUCH','CARTONS','M',),</v>
      </c>
      <c r="H619" s="195"/>
    </row>
    <row r="620">
      <c r="A620" s="145"/>
      <c r="B620" s="188" t="s">
        <v>145</v>
      </c>
      <c r="C620" s="112" t="s">
        <v>141</v>
      </c>
      <c r="D620" s="190" t="s">
        <v>4</v>
      </c>
      <c r="E620" s="190" t="s">
        <v>17</v>
      </c>
      <c r="F620" s="195" t="s">
        <v>146</v>
      </c>
      <c r="G620" s="191" t="str">
        <f t="shared" si="1"/>
        <v>('INFI TOUCH STRONG &amp; TOUCH BLACK NITRILE','INFITOUCH','CARTONS','L',.),</v>
      </c>
      <c r="H620" s="195"/>
    </row>
    <row r="621">
      <c r="A621" s="145"/>
      <c r="B621" s="188" t="s">
        <v>145</v>
      </c>
      <c r="C621" s="112" t="s">
        <v>141</v>
      </c>
      <c r="D621" s="190" t="s">
        <v>4</v>
      </c>
      <c r="E621" s="190" t="s">
        <v>18</v>
      </c>
      <c r="F621" s="195"/>
      <c r="G621" s="191" t="str">
        <f t="shared" si="1"/>
        <v>('INFI TOUCH STRONG &amp; TOUCH BLACK NITRILE','INFITOUCH','CARTONS','XL',),</v>
      </c>
      <c r="H621" s="195"/>
    </row>
    <row r="622">
      <c r="A622" s="145"/>
      <c r="B622" s="188" t="s">
        <v>145</v>
      </c>
      <c r="C622" s="112" t="s">
        <v>141</v>
      </c>
      <c r="D622" s="190" t="s">
        <v>4</v>
      </c>
      <c r="E622" s="190" t="s">
        <v>19</v>
      </c>
      <c r="F622" s="195"/>
      <c r="G622" s="191" t="str">
        <f t="shared" si="1"/>
        <v>('INFI TOUCH STRONG &amp; TOUCH BLACK NITRILE','INFITOUCH','CARTONS','XXL',),</v>
      </c>
      <c r="H622" s="195"/>
    </row>
    <row r="623">
      <c r="A623" s="145"/>
      <c r="B623" s="188" t="s">
        <v>145</v>
      </c>
      <c r="C623" s="112" t="s">
        <v>141</v>
      </c>
      <c r="D623" s="190" t="s">
        <v>4</v>
      </c>
      <c r="E623" s="190" t="s">
        <v>20</v>
      </c>
      <c r="F623" s="195"/>
      <c r="G623" s="191" t="str">
        <f t="shared" si="1"/>
        <v>('INFI TOUCH STRONG &amp; TOUCH BLACK NITRILE','INFITOUCH','CARTONS','XXXL',),</v>
      </c>
      <c r="H623" s="195"/>
    </row>
    <row r="624">
      <c r="A624" s="145"/>
      <c r="B624" s="188" t="s">
        <v>145</v>
      </c>
      <c r="C624" s="112" t="s">
        <v>141</v>
      </c>
      <c r="D624" s="190" t="s">
        <v>7</v>
      </c>
      <c r="E624" s="190" t="s">
        <v>21</v>
      </c>
      <c r="F624" s="195"/>
      <c r="G624" s="191" t="str">
        <f t="shared" si="1"/>
        <v>('INFI TOUCH STRONG &amp; TOUCH BLACK NITRILE','INFITOUCH','BOXES','W/SIZE',),</v>
      </c>
      <c r="H624" s="195"/>
    </row>
    <row r="625">
      <c r="A625" s="145"/>
      <c r="B625" s="188" t="s">
        <v>145</v>
      </c>
      <c r="C625" s="112" t="s">
        <v>141</v>
      </c>
      <c r="D625" s="190" t="s">
        <v>7</v>
      </c>
      <c r="E625" s="190" t="s">
        <v>13</v>
      </c>
      <c r="F625" s="195"/>
      <c r="G625" s="191" t="str">
        <f t="shared" si="1"/>
        <v>('INFI TOUCH STRONG &amp; TOUCH BLACK NITRILE','INFITOUCH','BOXES','XXS',),</v>
      </c>
      <c r="H625" s="195"/>
    </row>
    <row r="626">
      <c r="A626" s="145"/>
      <c r="B626" s="188" t="s">
        <v>145</v>
      </c>
      <c r="C626" s="112" t="s">
        <v>141</v>
      </c>
      <c r="D626" s="190" t="s">
        <v>7</v>
      </c>
      <c r="E626" s="190" t="s">
        <v>14</v>
      </c>
      <c r="F626" s="195">
        <v>950.0</v>
      </c>
      <c r="G626" s="191" t="str">
        <f t="shared" si="1"/>
        <v>('INFI TOUCH STRONG &amp; TOUCH BLACK NITRILE','INFITOUCH','BOXES','XS',950),</v>
      </c>
      <c r="H626" s="195"/>
    </row>
    <row r="627">
      <c r="A627" s="145"/>
      <c r="B627" s="188" t="s">
        <v>145</v>
      </c>
      <c r="C627" s="112" t="s">
        <v>141</v>
      </c>
      <c r="D627" s="190" t="s">
        <v>7</v>
      </c>
      <c r="E627" s="190" t="s">
        <v>15</v>
      </c>
      <c r="F627" s="195">
        <v>0.0</v>
      </c>
      <c r="G627" s="191" t="str">
        <f t="shared" si="1"/>
        <v>('INFI TOUCH STRONG &amp; TOUCH BLACK NITRILE','INFITOUCH','BOXES','S',0),</v>
      </c>
      <c r="H627" s="195"/>
    </row>
    <row r="628">
      <c r="A628" s="145"/>
      <c r="B628" s="188" t="s">
        <v>145</v>
      </c>
      <c r="C628" s="112" t="s">
        <v>141</v>
      </c>
      <c r="D628" s="190" t="s">
        <v>7</v>
      </c>
      <c r="E628" s="190" t="s">
        <v>16</v>
      </c>
      <c r="F628" s="195">
        <v>0.0</v>
      </c>
      <c r="G628" s="191" t="str">
        <f t="shared" si="1"/>
        <v>('INFI TOUCH STRONG &amp; TOUCH BLACK NITRILE','INFITOUCH','BOXES','M',0),</v>
      </c>
      <c r="H628" s="195"/>
    </row>
    <row r="629">
      <c r="A629" s="145"/>
      <c r="B629" s="188" t="s">
        <v>145</v>
      </c>
      <c r="C629" s="112" t="s">
        <v>141</v>
      </c>
      <c r="D629" s="190" t="s">
        <v>7</v>
      </c>
      <c r="E629" s="190" t="s">
        <v>17</v>
      </c>
      <c r="F629" s="195">
        <v>1100.0</v>
      </c>
      <c r="G629" s="191" t="str">
        <f t="shared" si="1"/>
        <v>('INFI TOUCH STRONG &amp; TOUCH BLACK NITRILE','INFITOUCH','BOXES','L',1100),</v>
      </c>
      <c r="H629" s="195"/>
    </row>
    <row r="630">
      <c r="A630" s="145"/>
      <c r="B630" s="188" t="s">
        <v>145</v>
      </c>
      <c r="C630" s="112" t="s">
        <v>141</v>
      </c>
      <c r="D630" s="190" t="s">
        <v>7</v>
      </c>
      <c r="E630" s="190" t="s">
        <v>18</v>
      </c>
      <c r="F630" s="195">
        <v>0.0</v>
      </c>
      <c r="G630" s="191" t="str">
        <f t="shared" si="1"/>
        <v>('INFI TOUCH STRONG &amp; TOUCH BLACK NITRILE','INFITOUCH','BOXES','XL',0),</v>
      </c>
      <c r="H630" s="195"/>
    </row>
    <row r="631">
      <c r="A631" s="145"/>
      <c r="B631" s="188" t="s">
        <v>145</v>
      </c>
      <c r="C631" s="112" t="s">
        <v>141</v>
      </c>
      <c r="D631" s="190" t="s">
        <v>7</v>
      </c>
      <c r="E631" s="190" t="s">
        <v>19</v>
      </c>
      <c r="F631" s="195"/>
      <c r="G631" s="191" t="str">
        <f t="shared" si="1"/>
        <v>('INFI TOUCH STRONG &amp; TOUCH BLACK NITRILE','INFITOUCH','BOXES','XXL',),</v>
      </c>
      <c r="H631" s="195"/>
    </row>
    <row r="632">
      <c r="A632" s="145"/>
      <c r="B632" s="188" t="s">
        <v>145</v>
      </c>
      <c r="C632" s="112" t="s">
        <v>141</v>
      </c>
      <c r="D632" s="190" t="s">
        <v>7</v>
      </c>
      <c r="E632" s="190" t="s">
        <v>20</v>
      </c>
      <c r="F632" s="195"/>
      <c r="G632" s="191" t="str">
        <f t="shared" si="1"/>
        <v>('INFI TOUCH STRONG &amp; TOUCH BLACK NITRILE','INFITOUCH','BOXES','XXXL',),</v>
      </c>
      <c r="H632" s="195"/>
    </row>
    <row r="633">
      <c r="A633" s="219">
        <v>34.0</v>
      </c>
      <c r="B633" s="188" t="s">
        <v>147</v>
      </c>
      <c r="C633" s="112" t="s">
        <v>141</v>
      </c>
      <c r="D633" s="190" t="s">
        <v>4</v>
      </c>
      <c r="E633" s="190" t="s">
        <v>12</v>
      </c>
      <c r="F633" s="56">
        <v>795.0</v>
      </c>
      <c r="G633" s="191" t="str">
        <f t="shared" si="1"/>
        <v>('INFITOUCH LATEX PLUS 9" 100PCS','INFITOUCH','CARTONS','F/SIZE',795),</v>
      </c>
      <c r="H633" s="56"/>
    </row>
    <row r="634">
      <c r="B634" s="188" t="s">
        <v>147</v>
      </c>
      <c r="C634" s="112" t="s">
        <v>141</v>
      </c>
      <c r="D634" s="190" t="s">
        <v>4</v>
      </c>
      <c r="E634" s="190" t="s">
        <v>13</v>
      </c>
      <c r="F634" s="56"/>
      <c r="G634" s="191" t="str">
        <f t="shared" si="1"/>
        <v>('INFITOUCH LATEX PLUS 9" 100PCS','INFITOUCH','CARTONS','XXS',),</v>
      </c>
      <c r="H634" s="56"/>
    </row>
    <row r="635">
      <c r="B635" s="188" t="s">
        <v>147</v>
      </c>
      <c r="C635" s="112" t="s">
        <v>141</v>
      </c>
      <c r="D635" s="190" t="s">
        <v>4</v>
      </c>
      <c r="E635" s="149" t="s">
        <v>14</v>
      </c>
      <c r="F635" s="56"/>
      <c r="G635" s="191" t="str">
        <f t="shared" si="1"/>
        <v>('INFITOUCH LATEX PLUS 9" 100PCS','INFITOUCH','CARTONS','XS',),</v>
      </c>
      <c r="H635" s="56"/>
    </row>
    <row r="636">
      <c r="B636" s="188" t="s">
        <v>147</v>
      </c>
      <c r="C636" s="112" t="s">
        <v>141</v>
      </c>
      <c r="D636" s="190" t="s">
        <v>4</v>
      </c>
      <c r="E636" s="190" t="s">
        <v>15</v>
      </c>
      <c r="F636" s="56"/>
      <c r="G636" s="191" t="str">
        <f t="shared" si="1"/>
        <v>('INFITOUCH LATEX PLUS 9" 100PCS','INFITOUCH','CARTONS','S',),</v>
      </c>
      <c r="H636" s="56"/>
    </row>
    <row r="637">
      <c r="B637" s="188" t="s">
        <v>147</v>
      </c>
      <c r="C637" s="112" t="s">
        <v>141</v>
      </c>
      <c r="D637" s="190" t="s">
        <v>4</v>
      </c>
      <c r="E637" s="190" t="s">
        <v>16</v>
      </c>
      <c r="F637" s="56"/>
      <c r="G637" s="191" t="str">
        <f t="shared" si="1"/>
        <v>('INFITOUCH LATEX PLUS 9" 100PCS','INFITOUCH','CARTONS','M',),</v>
      </c>
      <c r="H637" s="56"/>
    </row>
    <row r="638">
      <c r="B638" s="188" t="s">
        <v>147</v>
      </c>
      <c r="C638" s="112" t="s">
        <v>141</v>
      </c>
      <c r="D638" s="190" t="s">
        <v>4</v>
      </c>
      <c r="E638" s="190" t="s">
        <v>17</v>
      </c>
      <c r="F638" s="56"/>
      <c r="G638" s="191" t="str">
        <f t="shared" si="1"/>
        <v>('INFITOUCH LATEX PLUS 9" 100PCS','INFITOUCH','CARTONS','L',),</v>
      </c>
      <c r="H638" s="56"/>
    </row>
    <row r="639">
      <c r="B639" s="188" t="s">
        <v>147</v>
      </c>
      <c r="C639" s="112" t="s">
        <v>141</v>
      </c>
      <c r="D639" s="190" t="s">
        <v>4</v>
      </c>
      <c r="E639" s="190" t="s">
        <v>18</v>
      </c>
      <c r="F639" s="56"/>
      <c r="G639" s="191" t="str">
        <f t="shared" si="1"/>
        <v>('INFITOUCH LATEX PLUS 9" 100PCS','INFITOUCH','CARTONS','XL',),</v>
      </c>
      <c r="H639" s="56"/>
    </row>
    <row r="640">
      <c r="B640" s="188" t="s">
        <v>147</v>
      </c>
      <c r="C640" s="112" t="s">
        <v>141</v>
      </c>
      <c r="D640" s="190" t="s">
        <v>4</v>
      </c>
      <c r="E640" s="190" t="s">
        <v>19</v>
      </c>
      <c r="F640" s="56"/>
      <c r="G640" s="191" t="str">
        <f t="shared" si="1"/>
        <v>('INFITOUCH LATEX PLUS 9" 100PCS','INFITOUCH','CARTONS','XXL',),</v>
      </c>
      <c r="H640" s="56"/>
    </row>
    <row r="641">
      <c r="B641" s="188" t="s">
        <v>147</v>
      </c>
      <c r="C641" s="112" t="s">
        <v>141</v>
      </c>
      <c r="D641" s="190" t="s">
        <v>4</v>
      </c>
      <c r="E641" s="190" t="s">
        <v>20</v>
      </c>
      <c r="F641" s="56"/>
      <c r="G641" s="191" t="str">
        <f t="shared" si="1"/>
        <v>('INFITOUCH LATEX PLUS 9" 100PCS','INFITOUCH','CARTONS','XXXL',),</v>
      </c>
      <c r="H641" s="56"/>
    </row>
    <row r="642">
      <c r="B642" s="188" t="s">
        <v>147</v>
      </c>
      <c r="C642" s="112" t="s">
        <v>141</v>
      </c>
      <c r="D642" s="190" t="s">
        <v>7</v>
      </c>
      <c r="E642" s="190" t="s">
        <v>21</v>
      </c>
      <c r="F642" s="56"/>
      <c r="G642" s="191" t="str">
        <f t="shared" si="1"/>
        <v>('INFITOUCH LATEX PLUS 9" 100PCS','INFITOUCH','BOXES','W/SIZE',),</v>
      </c>
      <c r="H642" s="56"/>
    </row>
    <row r="643">
      <c r="B643" s="188" t="s">
        <v>147</v>
      </c>
      <c r="C643" s="112" t="s">
        <v>141</v>
      </c>
      <c r="D643" s="190" t="s">
        <v>7</v>
      </c>
      <c r="E643" s="190" t="s">
        <v>13</v>
      </c>
      <c r="F643" s="56"/>
      <c r="G643" s="191" t="str">
        <f t="shared" si="1"/>
        <v>('INFITOUCH LATEX PLUS 9" 100PCS','INFITOUCH','BOXES','XXS',),</v>
      </c>
      <c r="H643" s="56"/>
    </row>
    <row r="644">
      <c r="B644" s="188" t="s">
        <v>147</v>
      </c>
      <c r="C644" s="112" t="s">
        <v>141</v>
      </c>
      <c r="D644" s="190" t="s">
        <v>7</v>
      </c>
      <c r="E644" s="190" t="s">
        <v>14</v>
      </c>
      <c r="F644" s="56"/>
      <c r="G644" s="191" t="str">
        <f t="shared" si="1"/>
        <v>('INFITOUCH LATEX PLUS 9" 100PCS','INFITOUCH','BOXES','XS',),</v>
      </c>
      <c r="H644" s="56"/>
    </row>
    <row r="645">
      <c r="B645" s="188" t="s">
        <v>147</v>
      </c>
      <c r="C645" s="112" t="s">
        <v>141</v>
      </c>
      <c r="D645" s="190" t="s">
        <v>7</v>
      </c>
      <c r="E645" s="190" t="s">
        <v>15</v>
      </c>
      <c r="F645" s="56">
        <v>900.0</v>
      </c>
      <c r="G645" s="191" t="str">
        <f t="shared" si="1"/>
        <v>('INFITOUCH LATEX PLUS 9" 100PCS','INFITOUCH','BOXES','S',900),</v>
      </c>
      <c r="H645" s="56"/>
    </row>
    <row r="646">
      <c r="A646" s="145"/>
      <c r="B646" s="188" t="s">
        <v>147</v>
      </c>
      <c r="C646" s="112" t="s">
        <v>141</v>
      </c>
      <c r="D646" s="190" t="s">
        <v>7</v>
      </c>
      <c r="E646" s="190" t="s">
        <v>16</v>
      </c>
      <c r="F646" s="195">
        <v>100.0</v>
      </c>
      <c r="G646" s="191" t="str">
        <f t="shared" si="1"/>
        <v>('INFITOUCH LATEX PLUS 9" 100PCS','INFITOUCH','BOXES','M',100),</v>
      </c>
      <c r="H646" s="195"/>
    </row>
    <row r="647">
      <c r="A647" s="145"/>
      <c r="B647" s="188" t="s">
        <v>147</v>
      </c>
      <c r="C647" s="112" t="s">
        <v>141</v>
      </c>
      <c r="D647" s="190" t="s">
        <v>7</v>
      </c>
      <c r="E647" s="190" t="s">
        <v>17</v>
      </c>
      <c r="F647" s="195">
        <v>1600.0</v>
      </c>
      <c r="G647" s="191" t="str">
        <f t="shared" si="1"/>
        <v>('INFITOUCH LATEX PLUS 9" 100PCS','INFITOUCH','BOXES','L',1600),</v>
      </c>
      <c r="H647" s="195"/>
    </row>
    <row r="648">
      <c r="A648" s="145"/>
      <c r="B648" s="188" t="s">
        <v>147</v>
      </c>
      <c r="C648" s="112" t="s">
        <v>141</v>
      </c>
      <c r="D648" s="190" t="s">
        <v>7</v>
      </c>
      <c r="E648" s="190" t="s">
        <v>18</v>
      </c>
      <c r="F648" s="195">
        <v>1900.0</v>
      </c>
      <c r="G648" s="191" t="str">
        <f t="shared" si="1"/>
        <v>('INFITOUCH LATEX PLUS 9" 100PCS','INFITOUCH','BOXES','XL',1900),</v>
      </c>
      <c r="H648" s="195"/>
    </row>
    <row r="649">
      <c r="A649" s="145"/>
      <c r="B649" s="188" t="s">
        <v>147</v>
      </c>
      <c r="C649" s="112" t="s">
        <v>141</v>
      </c>
      <c r="D649" s="190" t="s">
        <v>7</v>
      </c>
      <c r="E649" s="190" t="s">
        <v>19</v>
      </c>
      <c r="F649" s="195"/>
      <c r="G649" s="191" t="str">
        <f t="shared" si="1"/>
        <v>('INFITOUCH LATEX PLUS 9" 100PCS','INFITOUCH','BOXES','XXL',),</v>
      </c>
      <c r="H649" s="195"/>
    </row>
    <row r="650">
      <c r="A650" s="145"/>
      <c r="B650" s="188" t="s">
        <v>147</v>
      </c>
      <c r="C650" s="112" t="s">
        <v>141</v>
      </c>
      <c r="D650" s="190" t="s">
        <v>7</v>
      </c>
      <c r="E650" s="190" t="s">
        <v>20</v>
      </c>
      <c r="F650" s="195"/>
      <c r="G650" s="191" t="str">
        <f t="shared" si="1"/>
        <v>('INFITOUCH LATEX PLUS 9" 100PCS','INFITOUCH','BOXES','XXXL',),</v>
      </c>
      <c r="H650" s="195"/>
    </row>
    <row r="651">
      <c r="A651" s="219">
        <v>35.0</v>
      </c>
      <c r="B651" s="188" t="s">
        <v>148</v>
      </c>
      <c r="C651" s="112" t="s">
        <v>141</v>
      </c>
      <c r="D651" s="190" t="s">
        <v>4</v>
      </c>
      <c r="E651" s="190" t="s">
        <v>12</v>
      </c>
      <c r="F651" s="56">
        <v>18.0</v>
      </c>
      <c r="G651" s="191" t="str">
        <f t="shared" si="1"/>
        <v>('DERMA PLUS 6ML BLACK NO','INFITOUCH','CARTONS','F/SIZE',18),</v>
      </c>
      <c r="H651" s="56"/>
    </row>
    <row r="652">
      <c r="A652" s="145"/>
      <c r="B652" s="188" t="s">
        <v>148</v>
      </c>
      <c r="C652" s="112" t="s">
        <v>141</v>
      </c>
      <c r="D652" s="190" t="s">
        <v>4</v>
      </c>
      <c r="E652" s="190" t="s">
        <v>13</v>
      </c>
      <c r="F652" s="195"/>
      <c r="G652" s="191" t="str">
        <f t="shared" si="1"/>
        <v>('DERMA PLUS 6ML BLACK NO','INFITOUCH','CARTONS','XXS',),</v>
      </c>
      <c r="H652" s="195"/>
    </row>
    <row r="653">
      <c r="A653" s="145"/>
      <c r="B653" s="188" t="s">
        <v>148</v>
      </c>
      <c r="C653" s="112" t="s">
        <v>141</v>
      </c>
      <c r="D653" s="190" t="s">
        <v>4</v>
      </c>
      <c r="E653" s="149" t="s">
        <v>14</v>
      </c>
      <c r="F653" s="195"/>
      <c r="G653" s="191" t="str">
        <f t="shared" si="1"/>
        <v>('DERMA PLUS 6ML BLACK NO','INFITOUCH','CARTONS','XS',),</v>
      </c>
      <c r="H653" s="195"/>
    </row>
    <row r="654">
      <c r="A654" s="145"/>
      <c r="B654" s="188" t="s">
        <v>148</v>
      </c>
      <c r="C654" s="112" t="s">
        <v>141</v>
      </c>
      <c r="D654" s="190" t="s">
        <v>4</v>
      </c>
      <c r="E654" s="190" t="s">
        <v>15</v>
      </c>
      <c r="F654" s="195"/>
      <c r="G654" s="191" t="str">
        <f t="shared" si="1"/>
        <v>('DERMA PLUS 6ML BLACK NO','INFITOUCH','CARTONS','S',),</v>
      </c>
      <c r="H654" s="195"/>
    </row>
    <row r="655">
      <c r="A655" s="145"/>
      <c r="B655" s="188" t="s">
        <v>148</v>
      </c>
      <c r="C655" s="112" t="s">
        <v>141</v>
      </c>
      <c r="D655" s="190" t="s">
        <v>4</v>
      </c>
      <c r="E655" s="190" t="s">
        <v>16</v>
      </c>
      <c r="F655" s="195"/>
      <c r="G655" s="191" t="str">
        <f t="shared" si="1"/>
        <v>('DERMA PLUS 6ML BLACK NO','INFITOUCH','CARTONS','M',),</v>
      </c>
      <c r="H655" s="195"/>
    </row>
    <row r="656">
      <c r="A656" s="145"/>
      <c r="B656" s="188" t="s">
        <v>148</v>
      </c>
      <c r="C656" s="112" t="s">
        <v>141</v>
      </c>
      <c r="D656" s="190" t="s">
        <v>4</v>
      </c>
      <c r="E656" s="190" t="s">
        <v>17</v>
      </c>
      <c r="F656" s="195"/>
      <c r="G656" s="191" t="str">
        <f t="shared" si="1"/>
        <v>('DERMA PLUS 6ML BLACK NO','INFITOUCH','CARTONS','L',),</v>
      </c>
      <c r="H656" s="195"/>
    </row>
    <row r="657">
      <c r="A657" s="145"/>
      <c r="B657" s="188" t="s">
        <v>148</v>
      </c>
      <c r="C657" s="112" t="s">
        <v>141</v>
      </c>
      <c r="D657" s="190" t="s">
        <v>4</v>
      </c>
      <c r="E657" s="190" t="s">
        <v>18</v>
      </c>
      <c r="F657" s="195"/>
      <c r="G657" s="191" t="str">
        <f t="shared" si="1"/>
        <v>('DERMA PLUS 6ML BLACK NO','INFITOUCH','CARTONS','XL',),</v>
      </c>
      <c r="H657" s="195"/>
    </row>
    <row r="658">
      <c r="A658" s="145"/>
      <c r="B658" s="188" t="s">
        <v>148</v>
      </c>
      <c r="C658" s="112" t="s">
        <v>141</v>
      </c>
      <c r="D658" s="190" t="s">
        <v>4</v>
      </c>
      <c r="E658" s="190" t="s">
        <v>19</v>
      </c>
      <c r="F658" s="195"/>
      <c r="G658" s="191" t="str">
        <f t="shared" si="1"/>
        <v>('DERMA PLUS 6ML BLACK NO','INFITOUCH','CARTONS','XXL',),</v>
      </c>
      <c r="H658" s="195"/>
    </row>
    <row r="659">
      <c r="A659" s="145"/>
      <c r="B659" s="188" t="s">
        <v>148</v>
      </c>
      <c r="C659" s="112" t="s">
        <v>141</v>
      </c>
      <c r="D659" s="190" t="s">
        <v>4</v>
      </c>
      <c r="E659" s="190" t="s">
        <v>20</v>
      </c>
      <c r="F659" s="195"/>
      <c r="G659" s="191" t="str">
        <f t="shared" si="1"/>
        <v>('DERMA PLUS 6ML BLACK NO','INFITOUCH','CARTONS','XXXL',),</v>
      </c>
      <c r="H659" s="195"/>
    </row>
    <row r="660">
      <c r="A660" s="145"/>
      <c r="B660" s="188" t="s">
        <v>148</v>
      </c>
      <c r="C660" s="112" t="s">
        <v>141</v>
      </c>
      <c r="D660" s="190" t="s">
        <v>7</v>
      </c>
      <c r="E660" s="190" t="s">
        <v>21</v>
      </c>
      <c r="F660" s="195"/>
      <c r="G660" s="191" t="str">
        <f t="shared" si="1"/>
        <v>('DERMA PLUS 6ML BLACK NO','INFITOUCH','BOXES','W/SIZE',),</v>
      </c>
      <c r="H660" s="195"/>
    </row>
    <row r="661">
      <c r="A661" s="145"/>
      <c r="B661" s="188" t="s">
        <v>148</v>
      </c>
      <c r="C661" s="112" t="s">
        <v>141</v>
      </c>
      <c r="D661" s="190" t="s">
        <v>7</v>
      </c>
      <c r="E661" s="190" t="s">
        <v>13</v>
      </c>
      <c r="F661" s="195"/>
      <c r="G661" s="191" t="str">
        <f t="shared" si="1"/>
        <v>('DERMA PLUS 6ML BLACK NO','INFITOUCH','BOXES','XXS',),</v>
      </c>
      <c r="H661" s="195"/>
    </row>
    <row r="662">
      <c r="A662" s="145"/>
      <c r="B662" s="188" t="s">
        <v>148</v>
      </c>
      <c r="C662" s="112" t="s">
        <v>141</v>
      </c>
      <c r="D662" s="190" t="s">
        <v>7</v>
      </c>
      <c r="E662" s="190" t="s">
        <v>14</v>
      </c>
      <c r="F662" s="195"/>
      <c r="G662" s="191" t="str">
        <f t="shared" si="1"/>
        <v>('DERMA PLUS 6ML BLACK NO','INFITOUCH','BOXES','XS',),</v>
      </c>
      <c r="H662" s="195"/>
    </row>
    <row r="663">
      <c r="A663" s="145"/>
      <c r="B663" s="188" t="s">
        <v>148</v>
      </c>
      <c r="C663" s="112" t="s">
        <v>141</v>
      </c>
      <c r="D663" s="190" t="s">
        <v>7</v>
      </c>
      <c r="E663" s="190" t="s">
        <v>15</v>
      </c>
      <c r="F663" s="195">
        <v>1000.0</v>
      </c>
      <c r="G663" s="191" t="str">
        <f t="shared" si="1"/>
        <v>('DERMA PLUS 6ML BLACK NO','INFITOUCH','BOXES','S',1000),</v>
      </c>
      <c r="H663" s="195"/>
    </row>
    <row r="664">
      <c r="A664" s="145"/>
      <c r="B664" s="188" t="s">
        <v>148</v>
      </c>
      <c r="C664" s="112" t="s">
        <v>141</v>
      </c>
      <c r="D664" s="190" t="s">
        <v>7</v>
      </c>
      <c r="E664" s="190" t="s">
        <v>16</v>
      </c>
      <c r="F664" s="195">
        <v>200.0</v>
      </c>
      <c r="G664" s="191" t="str">
        <f t="shared" si="1"/>
        <v>('DERMA PLUS 6ML BLACK NO','INFITOUCH','BOXES','M',200),</v>
      </c>
      <c r="H664" s="195"/>
    </row>
    <row r="665">
      <c r="A665" s="145"/>
      <c r="B665" s="188" t="s">
        <v>148</v>
      </c>
      <c r="C665" s="112" t="s">
        <v>141</v>
      </c>
      <c r="D665" s="190" t="s">
        <v>7</v>
      </c>
      <c r="E665" s="190" t="s">
        <v>17</v>
      </c>
      <c r="F665" s="195">
        <v>300.0</v>
      </c>
      <c r="G665" s="191" t="str">
        <f t="shared" si="1"/>
        <v>('DERMA PLUS 6ML BLACK NO','INFITOUCH','BOXES','L',300),</v>
      </c>
      <c r="H665" s="195"/>
    </row>
    <row r="666">
      <c r="A666" s="145"/>
      <c r="B666" s="188" t="s">
        <v>148</v>
      </c>
      <c r="C666" s="112" t="s">
        <v>141</v>
      </c>
      <c r="D666" s="190" t="s">
        <v>7</v>
      </c>
      <c r="E666" s="190" t="s">
        <v>18</v>
      </c>
      <c r="F666" s="195">
        <v>400.0</v>
      </c>
      <c r="G666" s="191" t="str">
        <f t="shared" si="1"/>
        <v>('DERMA PLUS 6ML BLACK NO','INFITOUCH','BOXES','XL',400),</v>
      </c>
      <c r="H666" s="195"/>
    </row>
    <row r="667">
      <c r="A667" s="145"/>
      <c r="B667" s="188" t="s">
        <v>148</v>
      </c>
      <c r="C667" s="112" t="s">
        <v>141</v>
      </c>
      <c r="D667" s="190" t="s">
        <v>7</v>
      </c>
      <c r="E667" s="190" t="s">
        <v>19</v>
      </c>
      <c r="F667" s="195">
        <v>400.0</v>
      </c>
      <c r="G667" s="191" t="str">
        <f t="shared" si="1"/>
        <v>('DERMA PLUS 6ML BLACK NO','INFITOUCH','BOXES','XXL',400),</v>
      </c>
      <c r="H667" s="195"/>
    </row>
    <row r="668">
      <c r="A668" s="145"/>
      <c r="B668" s="188" t="s">
        <v>148</v>
      </c>
      <c r="C668" s="112" t="s">
        <v>141</v>
      </c>
      <c r="D668" s="190" t="s">
        <v>7</v>
      </c>
      <c r="E668" s="190" t="s">
        <v>20</v>
      </c>
      <c r="F668" s="195"/>
      <c r="G668" s="191" t="str">
        <f t="shared" si="1"/>
        <v>('DERMA PLUS 6ML BLACK NO','INFITOUCH','BOXES','XXXL',),</v>
      </c>
      <c r="H668" s="195"/>
    </row>
    <row r="669">
      <c r="A669" s="239">
        <v>36.0</v>
      </c>
      <c r="B669" s="188" t="s">
        <v>149</v>
      </c>
      <c r="C669" s="112" t="s">
        <v>141</v>
      </c>
      <c r="D669" s="190" t="s">
        <v>4</v>
      </c>
      <c r="E669" s="190" t="s">
        <v>12</v>
      </c>
      <c r="F669" s="56">
        <v>5.0</v>
      </c>
      <c r="G669" s="191" t="str">
        <f t="shared" si="1"/>
        <v>('INFITOUCH MULTI PURPOSE 4.5 MIL 9" BLUE','INFITOUCH','CARTONS','F/SIZE',5),</v>
      </c>
      <c r="H669" s="56"/>
    </row>
    <row r="670">
      <c r="A670" s="145"/>
      <c r="B670" s="188" t="s">
        <v>149</v>
      </c>
      <c r="C670" s="112" t="s">
        <v>141</v>
      </c>
      <c r="D670" s="190" t="s">
        <v>4</v>
      </c>
      <c r="E670" s="190" t="s">
        <v>13</v>
      </c>
      <c r="F670" s="195"/>
      <c r="G670" s="191" t="str">
        <f t="shared" si="1"/>
        <v>('INFITOUCH MULTI PURPOSE 4.5 MIL 9" BLUE','INFITOUCH','CARTONS','XXS',),</v>
      </c>
      <c r="H670" s="195"/>
    </row>
    <row r="671">
      <c r="A671" s="145"/>
      <c r="B671" s="188" t="s">
        <v>149</v>
      </c>
      <c r="C671" s="112" t="s">
        <v>141</v>
      </c>
      <c r="D671" s="190" t="s">
        <v>4</v>
      </c>
      <c r="E671" s="149" t="s">
        <v>14</v>
      </c>
      <c r="F671" s="195"/>
      <c r="G671" s="191" t="str">
        <f t="shared" si="1"/>
        <v>('INFITOUCH MULTI PURPOSE 4.5 MIL 9" BLUE','INFITOUCH','CARTONS','XS',),</v>
      </c>
      <c r="H671" s="195"/>
    </row>
    <row r="672">
      <c r="A672" s="145"/>
      <c r="B672" s="188" t="s">
        <v>149</v>
      </c>
      <c r="C672" s="112" t="s">
        <v>141</v>
      </c>
      <c r="D672" s="190" t="s">
        <v>4</v>
      </c>
      <c r="E672" s="190" t="s">
        <v>15</v>
      </c>
      <c r="F672" s="195"/>
      <c r="G672" s="191" t="str">
        <f t="shared" si="1"/>
        <v>('INFITOUCH MULTI PURPOSE 4.5 MIL 9" BLUE','INFITOUCH','CARTONS','S',),</v>
      </c>
      <c r="H672" s="195"/>
    </row>
    <row r="673">
      <c r="B673" s="188" t="s">
        <v>149</v>
      </c>
      <c r="C673" s="112" t="s">
        <v>141</v>
      </c>
      <c r="D673" s="190" t="s">
        <v>4</v>
      </c>
      <c r="E673" s="190" t="s">
        <v>16</v>
      </c>
      <c r="F673" s="56"/>
      <c r="G673" s="191" t="str">
        <f t="shared" si="1"/>
        <v>('INFITOUCH MULTI PURPOSE 4.5 MIL 9" BLUE','INFITOUCH','CARTONS','M',),</v>
      </c>
      <c r="H673" s="56"/>
    </row>
    <row r="674">
      <c r="B674" s="188" t="s">
        <v>149</v>
      </c>
      <c r="C674" s="112" t="s">
        <v>141</v>
      </c>
      <c r="D674" s="190" t="s">
        <v>4</v>
      </c>
      <c r="E674" s="190" t="s">
        <v>17</v>
      </c>
      <c r="F674" s="56"/>
      <c r="G674" s="191" t="str">
        <f t="shared" si="1"/>
        <v>('INFITOUCH MULTI PURPOSE 4.5 MIL 9" BLUE','INFITOUCH','CARTONS','L',),</v>
      </c>
      <c r="H674" s="56"/>
    </row>
    <row r="675">
      <c r="B675" s="188" t="s">
        <v>149</v>
      </c>
      <c r="C675" s="112" t="s">
        <v>141</v>
      </c>
      <c r="D675" s="190" t="s">
        <v>4</v>
      </c>
      <c r="E675" s="190" t="s">
        <v>18</v>
      </c>
      <c r="F675" s="56"/>
      <c r="G675" s="191" t="str">
        <f t="shared" si="1"/>
        <v>('INFITOUCH MULTI PURPOSE 4.5 MIL 9" BLUE','INFITOUCH','CARTONS','XL',),</v>
      </c>
      <c r="H675" s="56"/>
    </row>
    <row r="676">
      <c r="B676" s="188" t="s">
        <v>149</v>
      </c>
      <c r="C676" s="112" t="s">
        <v>141</v>
      </c>
      <c r="D676" s="190" t="s">
        <v>4</v>
      </c>
      <c r="E676" s="190" t="s">
        <v>19</v>
      </c>
      <c r="F676" s="56"/>
      <c r="G676" s="191" t="str">
        <f t="shared" si="1"/>
        <v>('INFITOUCH MULTI PURPOSE 4.5 MIL 9" BLUE','INFITOUCH','CARTONS','XXL',),</v>
      </c>
      <c r="H676" s="56"/>
    </row>
    <row r="677">
      <c r="B677" s="188" t="s">
        <v>149</v>
      </c>
      <c r="C677" s="112" t="s">
        <v>141</v>
      </c>
      <c r="D677" s="190" t="s">
        <v>4</v>
      </c>
      <c r="E677" s="190" t="s">
        <v>20</v>
      </c>
      <c r="F677" s="56"/>
      <c r="G677" s="191" t="str">
        <f t="shared" si="1"/>
        <v>('INFITOUCH MULTI PURPOSE 4.5 MIL 9" BLUE','INFITOUCH','CARTONS','XXXL',),</v>
      </c>
      <c r="H677" s="56"/>
    </row>
    <row r="678">
      <c r="B678" s="188" t="s">
        <v>149</v>
      </c>
      <c r="C678" s="112" t="s">
        <v>141</v>
      </c>
      <c r="D678" s="190" t="s">
        <v>7</v>
      </c>
      <c r="E678" s="190" t="s">
        <v>21</v>
      </c>
      <c r="F678" s="56"/>
      <c r="G678" s="191" t="str">
        <f t="shared" si="1"/>
        <v>('INFITOUCH MULTI PURPOSE 4.5 MIL 9" BLUE','INFITOUCH','BOXES','W/SIZE',),</v>
      </c>
      <c r="H678" s="56"/>
    </row>
    <row r="679">
      <c r="B679" s="188" t="s">
        <v>149</v>
      </c>
      <c r="C679" s="112" t="s">
        <v>141</v>
      </c>
      <c r="D679" s="190" t="s">
        <v>7</v>
      </c>
      <c r="E679" s="190" t="s">
        <v>13</v>
      </c>
      <c r="F679" s="56"/>
      <c r="G679" s="191" t="str">
        <f t="shared" si="1"/>
        <v>('INFITOUCH MULTI PURPOSE 4.5 MIL 9" BLUE','INFITOUCH','BOXES','XXS',),</v>
      </c>
      <c r="H679" s="56"/>
    </row>
    <row r="680">
      <c r="B680" s="188" t="s">
        <v>149</v>
      </c>
      <c r="C680" s="112" t="s">
        <v>141</v>
      </c>
      <c r="D680" s="190" t="s">
        <v>7</v>
      </c>
      <c r="E680" s="190" t="s">
        <v>14</v>
      </c>
      <c r="F680" s="56">
        <v>373.0</v>
      </c>
      <c r="G680" s="191" t="str">
        <f t="shared" si="1"/>
        <v>('INFITOUCH MULTI PURPOSE 4.5 MIL 9" BLUE','INFITOUCH','BOXES','XS',373),</v>
      </c>
      <c r="H680" s="56"/>
    </row>
    <row r="681">
      <c r="B681" s="188" t="s">
        <v>149</v>
      </c>
      <c r="C681" s="112" t="s">
        <v>141</v>
      </c>
      <c r="D681" s="190" t="s">
        <v>7</v>
      </c>
      <c r="E681" s="190" t="s">
        <v>15</v>
      </c>
      <c r="F681" s="56">
        <v>518.0</v>
      </c>
      <c r="G681" s="191" t="str">
        <f t="shared" si="1"/>
        <v>('INFITOUCH MULTI PURPOSE 4.5 MIL 9" BLUE','INFITOUCH','BOXES','S',518),</v>
      </c>
      <c r="H681" s="56"/>
    </row>
    <row r="682">
      <c r="B682" s="188" t="s">
        <v>149</v>
      </c>
      <c r="C682" s="112" t="s">
        <v>141</v>
      </c>
      <c r="D682" s="190" t="s">
        <v>7</v>
      </c>
      <c r="E682" s="190" t="s">
        <v>16</v>
      </c>
      <c r="F682" s="56">
        <v>348.0</v>
      </c>
      <c r="G682" s="191" t="str">
        <f t="shared" si="1"/>
        <v>('INFITOUCH MULTI PURPOSE 4.5 MIL 9" BLUE','INFITOUCH','BOXES','M',348),</v>
      </c>
      <c r="H682" s="56"/>
    </row>
    <row r="683">
      <c r="B683" s="188" t="s">
        <v>149</v>
      </c>
      <c r="C683" s="112" t="s">
        <v>141</v>
      </c>
      <c r="D683" s="190" t="s">
        <v>7</v>
      </c>
      <c r="E683" s="190" t="s">
        <v>17</v>
      </c>
      <c r="F683" s="56">
        <v>1448.0</v>
      </c>
      <c r="G683" s="191" t="str">
        <f t="shared" si="1"/>
        <v>('INFITOUCH MULTI PURPOSE 4.5 MIL 9" BLUE','INFITOUCH','BOXES','L',1448),</v>
      </c>
      <c r="H683" s="56"/>
    </row>
    <row r="684">
      <c r="B684" s="188" t="s">
        <v>149</v>
      </c>
      <c r="C684" s="112" t="s">
        <v>141</v>
      </c>
      <c r="D684" s="190" t="s">
        <v>7</v>
      </c>
      <c r="E684" s="190" t="s">
        <v>18</v>
      </c>
      <c r="F684" s="56">
        <v>1647.0</v>
      </c>
      <c r="G684" s="191" t="str">
        <f t="shared" si="1"/>
        <v>('INFITOUCH MULTI PURPOSE 4.5 MIL 9" BLUE','INFITOUCH','BOXES','XL',1647),</v>
      </c>
      <c r="H684" s="56"/>
    </row>
    <row r="685">
      <c r="A685" s="145"/>
      <c r="B685" s="188" t="s">
        <v>149</v>
      </c>
      <c r="C685" s="112" t="s">
        <v>141</v>
      </c>
      <c r="D685" s="190" t="s">
        <v>7</v>
      </c>
      <c r="E685" s="190" t="s">
        <v>19</v>
      </c>
      <c r="F685" s="195"/>
      <c r="G685" s="191" t="str">
        <f t="shared" si="1"/>
        <v>('INFITOUCH MULTI PURPOSE 4.5 MIL 9" BLUE','INFITOUCH','BOXES','XXL',),</v>
      </c>
      <c r="H685" s="195"/>
    </row>
    <row r="686">
      <c r="A686" s="145"/>
      <c r="B686" s="188" t="s">
        <v>149</v>
      </c>
      <c r="C686" s="112" t="s">
        <v>141</v>
      </c>
      <c r="D686" s="190" t="s">
        <v>7</v>
      </c>
      <c r="E686" s="190" t="s">
        <v>20</v>
      </c>
      <c r="F686" s="195"/>
      <c r="G686" s="191" t="str">
        <f t="shared" si="1"/>
        <v>('INFITOUCH MULTI PURPOSE 4.5 MIL 9" BLUE','INFITOUCH','BOXES','XXXL',),</v>
      </c>
      <c r="H686" s="195"/>
    </row>
    <row r="687">
      <c r="A687" s="219">
        <v>37.0</v>
      </c>
      <c r="B687" s="188" t="s">
        <v>150</v>
      </c>
      <c r="C687" s="112" t="s">
        <v>151</v>
      </c>
      <c r="D687" s="190" t="s">
        <v>4</v>
      </c>
      <c r="E687" s="190" t="s">
        <v>12</v>
      </c>
      <c r="F687" s="56"/>
      <c r="G687" s="191" t="str">
        <f t="shared" si="1"/>
        <v>('MEDIGLOVE PF 300 LATEX','PROGRESS','CARTONS','F/SIZE',),</v>
      </c>
      <c r="H687" s="56"/>
    </row>
    <row r="688">
      <c r="A688" s="145"/>
      <c r="B688" s="188" t="s">
        <v>150</v>
      </c>
      <c r="C688" s="112" t="s">
        <v>151</v>
      </c>
      <c r="D688" s="190" t="s">
        <v>4</v>
      </c>
      <c r="E688" s="190" t="s">
        <v>13</v>
      </c>
      <c r="F688" s="195"/>
      <c r="G688" s="191" t="str">
        <f t="shared" si="1"/>
        <v>('MEDIGLOVE PF 300 LATEX','PROGRESS','CARTONS','XXS',),</v>
      </c>
      <c r="H688" s="195"/>
    </row>
    <row r="689">
      <c r="A689" s="145"/>
      <c r="B689" s="188" t="s">
        <v>150</v>
      </c>
      <c r="C689" s="112" t="s">
        <v>151</v>
      </c>
      <c r="D689" s="190" t="s">
        <v>4</v>
      </c>
      <c r="E689" s="149" t="s">
        <v>14</v>
      </c>
      <c r="F689" s="195"/>
      <c r="G689" s="191" t="str">
        <f t="shared" si="1"/>
        <v>('MEDIGLOVE PF 300 LATEX','PROGRESS','CARTONS','XS',),</v>
      </c>
      <c r="H689" s="195"/>
    </row>
    <row r="690">
      <c r="A690" s="145"/>
      <c r="B690" s="188" t="s">
        <v>150</v>
      </c>
      <c r="C690" s="112" t="s">
        <v>151</v>
      </c>
      <c r="D690" s="190" t="s">
        <v>4</v>
      </c>
      <c r="E690" s="190" t="s">
        <v>15</v>
      </c>
      <c r="F690" s="195"/>
      <c r="G690" s="191" t="str">
        <f t="shared" si="1"/>
        <v>('MEDIGLOVE PF 300 LATEX','PROGRESS','CARTONS','S',),</v>
      </c>
      <c r="H690" s="195"/>
    </row>
    <row r="691">
      <c r="A691" s="145"/>
      <c r="B691" s="188" t="s">
        <v>150</v>
      </c>
      <c r="C691" s="112" t="s">
        <v>151</v>
      </c>
      <c r="D691" s="190" t="s">
        <v>4</v>
      </c>
      <c r="E691" s="190" t="s">
        <v>16</v>
      </c>
      <c r="F691" s="195"/>
      <c r="G691" s="191" t="str">
        <f t="shared" si="1"/>
        <v>('MEDIGLOVE PF 300 LATEX','PROGRESS','CARTONS','M',),</v>
      </c>
      <c r="H691" s="195"/>
    </row>
    <row r="692">
      <c r="A692" s="145"/>
      <c r="B692" s="188" t="s">
        <v>150</v>
      </c>
      <c r="C692" s="112" t="s">
        <v>151</v>
      </c>
      <c r="D692" s="190" t="s">
        <v>4</v>
      </c>
      <c r="E692" s="190" t="s">
        <v>17</v>
      </c>
      <c r="F692" s="195"/>
      <c r="G692" s="191" t="str">
        <f t="shared" si="1"/>
        <v>('MEDIGLOVE PF 300 LATEX','PROGRESS','CARTONS','L',),</v>
      </c>
      <c r="H692" s="195"/>
    </row>
    <row r="693">
      <c r="A693" s="145"/>
      <c r="B693" s="188" t="s">
        <v>150</v>
      </c>
      <c r="C693" s="112" t="s">
        <v>151</v>
      </c>
      <c r="D693" s="190" t="s">
        <v>4</v>
      </c>
      <c r="E693" s="190" t="s">
        <v>18</v>
      </c>
      <c r="F693" s="195"/>
      <c r="G693" s="191" t="str">
        <f t="shared" si="1"/>
        <v>('MEDIGLOVE PF 300 LATEX','PROGRESS','CARTONS','XL',),</v>
      </c>
      <c r="H693" s="195"/>
    </row>
    <row r="694">
      <c r="A694" s="145"/>
      <c r="B694" s="188" t="s">
        <v>150</v>
      </c>
      <c r="C694" s="112" t="s">
        <v>151</v>
      </c>
      <c r="D694" s="190" t="s">
        <v>4</v>
      </c>
      <c r="E694" s="190" t="s">
        <v>19</v>
      </c>
      <c r="F694" s="195"/>
      <c r="G694" s="191" t="str">
        <f t="shared" si="1"/>
        <v>('MEDIGLOVE PF 300 LATEX','PROGRESS','CARTONS','XXL',),</v>
      </c>
      <c r="H694" s="195"/>
    </row>
    <row r="695">
      <c r="A695" s="145"/>
      <c r="B695" s="188" t="s">
        <v>150</v>
      </c>
      <c r="C695" s="112" t="s">
        <v>151</v>
      </c>
      <c r="D695" s="190" t="s">
        <v>4</v>
      </c>
      <c r="E695" s="190" t="s">
        <v>20</v>
      </c>
      <c r="F695" s="195"/>
      <c r="G695" s="191" t="str">
        <f t="shared" si="1"/>
        <v>('MEDIGLOVE PF 300 LATEX','PROGRESS','CARTONS','XXXL',),</v>
      </c>
      <c r="H695" s="195"/>
    </row>
    <row r="696">
      <c r="A696" s="145"/>
      <c r="B696" s="188" t="s">
        <v>150</v>
      </c>
      <c r="C696" s="112" t="s">
        <v>151</v>
      </c>
      <c r="D696" s="190" t="s">
        <v>7</v>
      </c>
      <c r="E696" s="190" t="s">
        <v>21</v>
      </c>
      <c r="F696" s="195">
        <v>1700.0</v>
      </c>
      <c r="G696" s="191" t="str">
        <f t="shared" si="1"/>
        <v>('MEDIGLOVE PF 300 LATEX','PROGRESS','BOXES','W/SIZE',1700),</v>
      </c>
      <c r="H696" s="195"/>
    </row>
    <row r="697">
      <c r="A697" s="145"/>
      <c r="B697" s="188" t="s">
        <v>150</v>
      </c>
      <c r="C697" s="112" t="s">
        <v>151</v>
      </c>
      <c r="D697" s="190" t="s">
        <v>7</v>
      </c>
      <c r="E697" s="190" t="s">
        <v>13</v>
      </c>
      <c r="F697" s="195"/>
      <c r="G697" s="191" t="str">
        <f t="shared" si="1"/>
        <v>('MEDIGLOVE PF 300 LATEX','PROGRESS','BOXES','XXS',),</v>
      </c>
      <c r="H697" s="195"/>
    </row>
    <row r="698">
      <c r="A698" s="145"/>
      <c r="B698" s="188" t="s">
        <v>150</v>
      </c>
      <c r="C698" s="112" t="s">
        <v>151</v>
      </c>
      <c r="D698" s="190" t="s">
        <v>7</v>
      </c>
      <c r="E698" s="190" t="s">
        <v>14</v>
      </c>
      <c r="F698" s="195"/>
      <c r="G698" s="191" t="str">
        <f t="shared" si="1"/>
        <v>('MEDIGLOVE PF 300 LATEX','PROGRESS','BOXES','XS',),</v>
      </c>
      <c r="H698" s="195"/>
    </row>
    <row r="699">
      <c r="A699" s="145"/>
      <c r="B699" s="188" t="s">
        <v>150</v>
      </c>
      <c r="C699" s="112" t="s">
        <v>151</v>
      </c>
      <c r="D699" s="190" t="s">
        <v>7</v>
      </c>
      <c r="E699" s="190" t="s">
        <v>15</v>
      </c>
      <c r="F699" s="195"/>
      <c r="G699" s="191" t="str">
        <f t="shared" si="1"/>
        <v>('MEDIGLOVE PF 300 LATEX','PROGRESS','BOXES','S',),</v>
      </c>
      <c r="H699" s="195"/>
    </row>
    <row r="700">
      <c r="A700" s="145"/>
      <c r="B700" s="188" t="s">
        <v>150</v>
      </c>
      <c r="C700" s="112" t="s">
        <v>151</v>
      </c>
      <c r="D700" s="190" t="s">
        <v>7</v>
      </c>
      <c r="E700" s="190" t="s">
        <v>16</v>
      </c>
      <c r="F700" s="195"/>
      <c r="G700" s="191" t="str">
        <f t="shared" si="1"/>
        <v>('MEDIGLOVE PF 300 LATEX','PROGRESS','BOXES','M',),</v>
      </c>
      <c r="H700" s="195"/>
    </row>
    <row r="701">
      <c r="A701" s="145"/>
      <c r="B701" s="188" t="s">
        <v>150</v>
      </c>
      <c r="C701" s="112" t="s">
        <v>151</v>
      </c>
      <c r="D701" s="190" t="s">
        <v>7</v>
      </c>
      <c r="E701" s="190" t="s">
        <v>17</v>
      </c>
      <c r="F701" s="195"/>
      <c r="G701" s="191" t="str">
        <f t="shared" si="1"/>
        <v>('MEDIGLOVE PF 300 LATEX','PROGRESS','BOXES','L',),</v>
      </c>
      <c r="H701" s="195"/>
    </row>
    <row r="702">
      <c r="A702" s="145"/>
      <c r="B702" s="188" t="s">
        <v>150</v>
      </c>
      <c r="C702" s="112" t="s">
        <v>151</v>
      </c>
      <c r="D702" s="190" t="s">
        <v>7</v>
      </c>
      <c r="E702" s="190" t="s">
        <v>18</v>
      </c>
      <c r="F702" s="195"/>
      <c r="G702" s="191" t="str">
        <f t="shared" si="1"/>
        <v>('MEDIGLOVE PF 300 LATEX','PROGRESS','BOXES','XL',),</v>
      </c>
      <c r="H702" s="195"/>
    </row>
    <row r="703">
      <c r="A703" s="145"/>
      <c r="B703" s="188" t="s">
        <v>150</v>
      </c>
      <c r="C703" s="112" t="s">
        <v>151</v>
      </c>
      <c r="D703" s="190" t="s">
        <v>7</v>
      </c>
      <c r="E703" s="190" t="s">
        <v>19</v>
      </c>
      <c r="F703" s="195"/>
      <c r="G703" s="191" t="str">
        <f t="shared" si="1"/>
        <v>('MEDIGLOVE PF 300 LATEX','PROGRESS','BOXES','XXL',),</v>
      </c>
      <c r="H703" s="195"/>
    </row>
    <row r="704">
      <c r="A704" s="145"/>
      <c r="B704" s="188" t="s">
        <v>150</v>
      </c>
      <c r="C704" s="112" t="s">
        <v>151</v>
      </c>
      <c r="D704" s="190" t="s">
        <v>7</v>
      </c>
      <c r="E704" s="190" t="s">
        <v>20</v>
      </c>
      <c r="F704" s="195"/>
      <c r="G704" s="191" t="str">
        <f t="shared" si="1"/>
        <v>('MEDIGLOVE PF 300 LATEX','PROGRESS','BOXES','XXXL',),</v>
      </c>
      <c r="H704" s="195"/>
    </row>
    <row r="705">
      <c r="A705" s="219">
        <v>38.0</v>
      </c>
      <c r="B705" s="188" t="s">
        <v>152</v>
      </c>
      <c r="C705" s="112" t="s">
        <v>151</v>
      </c>
      <c r="D705" s="190" t="s">
        <v>4</v>
      </c>
      <c r="E705" s="190" t="s">
        <v>12</v>
      </c>
      <c r="F705" s="56">
        <v>132.0</v>
      </c>
      <c r="G705" s="191" t="str">
        <f t="shared" si="1"/>
        <v>('MEDIGLOVE PF 245 LATEX','PROGRESS','CARTONS','F/SIZE',132),</v>
      </c>
      <c r="H705" s="56"/>
    </row>
    <row r="706">
      <c r="A706" s="145"/>
      <c r="B706" s="188" t="s">
        <v>152</v>
      </c>
      <c r="C706" s="112" t="s">
        <v>151</v>
      </c>
      <c r="D706" s="190" t="s">
        <v>4</v>
      </c>
      <c r="E706" s="190" t="s">
        <v>13</v>
      </c>
      <c r="F706" s="195"/>
      <c r="G706" s="191" t="str">
        <f t="shared" si="1"/>
        <v>('MEDIGLOVE PF 245 LATEX','PROGRESS','CARTONS','XXS',),</v>
      </c>
      <c r="H706" s="195"/>
    </row>
    <row r="707">
      <c r="A707" s="145"/>
      <c r="B707" s="188" t="s">
        <v>152</v>
      </c>
      <c r="C707" s="112" t="s">
        <v>151</v>
      </c>
      <c r="D707" s="190" t="s">
        <v>4</v>
      </c>
      <c r="E707" s="149" t="s">
        <v>14</v>
      </c>
      <c r="F707" s="195"/>
      <c r="G707" s="191" t="str">
        <f t="shared" si="1"/>
        <v>('MEDIGLOVE PF 245 LATEX','PROGRESS','CARTONS','XS',),</v>
      </c>
      <c r="H707" s="195"/>
    </row>
    <row r="708">
      <c r="A708" s="145"/>
      <c r="B708" s="188" t="s">
        <v>152</v>
      </c>
      <c r="C708" s="112" t="s">
        <v>151</v>
      </c>
      <c r="D708" s="190" t="s">
        <v>4</v>
      </c>
      <c r="E708" s="190" t="s">
        <v>15</v>
      </c>
      <c r="F708" s="195"/>
      <c r="G708" s="191" t="str">
        <f t="shared" si="1"/>
        <v>('MEDIGLOVE PF 245 LATEX','PROGRESS','CARTONS','S',),</v>
      </c>
      <c r="H708" s="195"/>
    </row>
    <row r="709">
      <c r="A709" s="145"/>
      <c r="B709" s="188" t="s">
        <v>152</v>
      </c>
      <c r="C709" s="112" t="s">
        <v>151</v>
      </c>
      <c r="D709" s="190" t="s">
        <v>4</v>
      </c>
      <c r="E709" s="190" t="s">
        <v>16</v>
      </c>
      <c r="F709" s="195"/>
      <c r="G709" s="191" t="str">
        <f t="shared" si="1"/>
        <v>('MEDIGLOVE PF 245 LATEX','PROGRESS','CARTONS','M',),</v>
      </c>
      <c r="H709" s="195"/>
    </row>
    <row r="710">
      <c r="A710" s="145"/>
      <c r="B710" s="188" t="s">
        <v>152</v>
      </c>
      <c r="C710" s="112" t="s">
        <v>151</v>
      </c>
      <c r="D710" s="190" t="s">
        <v>4</v>
      </c>
      <c r="E710" s="190" t="s">
        <v>17</v>
      </c>
      <c r="F710" s="195"/>
      <c r="G710" s="191" t="str">
        <f t="shared" si="1"/>
        <v>('MEDIGLOVE PF 245 LATEX','PROGRESS','CARTONS','L',),</v>
      </c>
      <c r="H710" s="195"/>
    </row>
    <row r="711">
      <c r="A711" s="145"/>
      <c r="B711" s="188" t="s">
        <v>152</v>
      </c>
      <c r="C711" s="112" t="s">
        <v>151</v>
      </c>
      <c r="D711" s="190" t="s">
        <v>4</v>
      </c>
      <c r="E711" s="190" t="s">
        <v>18</v>
      </c>
      <c r="F711" s="195"/>
      <c r="G711" s="191" t="str">
        <f t="shared" si="1"/>
        <v>('MEDIGLOVE PF 245 LATEX','PROGRESS','CARTONS','XL',),</v>
      </c>
      <c r="H711" s="195"/>
    </row>
    <row r="712">
      <c r="A712" s="145"/>
      <c r="B712" s="188" t="s">
        <v>152</v>
      </c>
      <c r="C712" s="112" t="s">
        <v>151</v>
      </c>
      <c r="D712" s="190" t="s">
        <v>4</v>
      </c>
      <c r="E712" s="190" t="s">
        <v>19</v>
      </c>
      <c r="F712" s="195"/>
      <c r="G712" s="191" t="str">
        <f t="shared" si="1"/>
        <v>('MEDIGLOVE PF 245 LATEX','PROGRESS','CARTONS','XXL',),</v>
      </c>
      <c r="H712" s="195"/>
    </row>
    <row r="713">
      <c r="A713" s="145"/>
      <c r="B713" s="188" t="s">
        <v>152</v>
      </c>
      <c r="C713" s="112" t="s">
        <v>151</v>
      </c>
      <c r="D713" s="190" t="s">
        <v>4</v>
      </c>
      <c r="E713" s="190" t="s">
        <v>20</v>
      </c>
      <c r="F713" s="195"/>
      <c r="G713" s="191" t="str">
        <f t="shared" si="1"/>
        <v>('MEDIGLOVE PF 245 LATEX','PROGRESS','CARTONS','XXXL',),</v>
      </c>
      <c r="H713" s="195"/>
    </row>
    <row r="714">
      <c r="A714" s="145"/>
      <c r="B714" s="188" t="s">
        <v>152</v>
      </c>
      <c r="C714" s="112" t="s">
        <v>151</v>
      </c>
      <c r="D714" s="190" t="s">
        <v>7</v>
      </c>
      <c r="E714" s="190" t="s">
        <v>21</v>
      </c>
      <c r="F714" s="195"/>
      <c r="G714" s="191" t="str">
        <f t="shared" si="1"/>
        <v>('MEDIGLOVE PF 245 LATEX','PROGRESS','BOXES','W/SIZE',),</v>
      </c>
      <c r="H714" s="195"/>
    </row>
    <row r="715">
      <c r="A715" s="145"/>
      <c r="B715" s="188" t="s">
        <v>152</v>
      </c>
      <c r="C715" s="112" t="s">
        <v>151</v>
      </c>
      <c r="D715" s="190" t="s">
        <v>7</v>
      </c>
      <c r="E715" s="190" t="s">
        <v>13</v>
      </c>
      <c r="F715" s="195"/>
      <c r="G715" s="191" t="str">
        <f t="shared" si="1"/>
        <v>('MEDIGLOVE PF 245 LATEX','PROGRESS','BOXES','XXS',),</v>
      </c>
      <c r="H715" s="195"/>
    </row>
    <row r="716">
      <c r="A716" s="145"/>
      <c r="B716" s="188" t="s">
        <v>152</v>
      </c>
      <c r="C716" s="112" t="s">
        <v>151</v>
      </c>
      <c r="D716" s="190" t="s">
        <v>7</v>
      </c>
      <c r="E716" s="190" t="s">
        <v>14</v>
      </c>
      <c r="F716" s="195"/>
      <c r="G716" s="191" t="str">
        <f t="shared" si="1"/>
        <v>('MEDIGLOVE PF 245 LATEX','PROGRESS','BOXES','XS',),</v>
      </c>
      <c r="H716" s="195"/>
    </row>
    <row r="717">
      <c r="A717" s="145"/>
      <c r="B717" s="188" t="s">
        <v>152</v>
      </c>
      <c r="C717" s="112" t="s">
        <v>151</v>
      </c>
      <c r="D717" s="190" t="s">
        <v>7</v>
      </c>
      <c r="E717" s="190" t="s">
        <v>15</v>
      </c>
      <c r="F717" s="195"/>
      <c r="G717" s="191" t="str">
        <f t="shared" si="1"/>
        <v>('MEDIGLOVE PF 245 LATEX','PROGRESS','BOXES','S',),</v>
      </c>
      <c r="H717" s="195"/>
    </row>
    <row r="718">
      <c r="A718" s="145"/>
      <c r="B718" s="188" t="s">
        <v>152</v>
      </c>
      <c r="C718" s="112" t="s">
        <v>151</v>
      </c>
      <c r="D718" s="190" t="s">
        <v>7</v>
      </c>
      <c r="E718" s="190" t="s">
        <v>16</v>
      </c>
      <c r="F718" s="195"/>
      <c r="G718" s="191" t="str">
        <f t="shared" si="1"/>
        <v>('MEDIGLOVE PF 245 LATEX','PROGRESS','BOXES','M',),</v>
      </c>
      <c r="H718" s="195"/>
    </row>
    <row r="719">
      <c r="A719" s="145"/>
      <c r="B719" s="188" t="s">
        <v>152</v>
      </c>
      <c r="C719" s="112" t="s">
        <v>151</v>
      </c>
      <c r="D719" s="190" t="s">
        <v>7</v>
      </c>
      <c r="E719" s="190" t="s">
        <v>17</v>
      </c>
      <c r="F719" s="195"/>
      <c r="G719" s="191" t="str">
        <f t="shared" si="1"/>
        <v>('MEDIGLOVE PF 245 LATEX','PROGRESS','BOXES','L',),</v>
      </c>
      <c r="H719" s="195"/>
    </row>
    <row r="720">
      <c r="A720" s="145"/>
      <c r="B720" s="188" t="s">
        <v>152</v>
      </c>
      <c r="C720" s="112" t="s">
        <v>151</v>
      </c>
      <c r="D720" s="190" t="s">
        <v>7</v>
      </c>
      <c r="E720" s="190" t="s">
        <v>18</v>
      </c>
      <c r="F720" s="195"/>
      <c r="G720" s="191" t="str">
        <f t="shared" si="1"/>
        <v>('MEDIGLOVE PF 245 LATEX','PROGRESS','BOXES','XL',),</v>
      </c>
      <c r="H720" s="195"/>
    </row>
    <row r="721">
      <c r="B721" s="188" t="s">
        <v>152</v>
      </c>
      <c r="C721" s="112" t="s">
        <v>151</v>
      </c>
      <c r="D721" s="190" t="s">
        <v>7</v>
      </c>
      <c r="E721" s="190" t="s">
        <v>19</v>
      </c>
      <c r="F721" s="56"/>
      <c r="G721" s="191" t="str">
        <f t="shared" si="1"/>
        <v>('MEDIGLOVE PF 245 LATEX','PROGRESS','BOXES','XXL',),</v>
      </c>
      <c r="H721" s="56"/>
    </row>
    <row r="722">
      <c r="B722" s="188" t="s">
        <v>152</v>
      </c>
      <c r="C722" s="112" t="s">
        <v>151</v>
      </c>
      <c r="D722" s="190" t="s">
        <v>7</v>
      </c>
      <c r="E722" s="190" t="s">
        <v>20</v>
      </c>
      <c r="F722" s="56"/>
      <c r="G722" s="191" t="str">
        <f t="shared" si="1"/>
        <v>('MEDIGLOVE PF 245 LATEX','PROGRESS','BOXES','XXXL',),</v>
      </c>
      <c r="H722" s="56"/>
    </row>
    <row r="723">
      <c r="A723" s="219">
        <v>39.0</v>
      </c>
      <c r="B723" s="188" t="s">
        <v>153</v>
      </c>
      <c r="C723" s="112" t="s">
        <v>151</v>
      </c>
      <c r="D723" s="190" t="s">
        <v>4</v>
      </c>
      <c r="E723" s="190" t="s">
        <v>12</v>
      </c>
      <c r="F723" s="56"/>
      <c r="G723" s="191" t="str">
        <f t="shared" si="1"/>
        <v>('MEDIGLOVE PF 245 NITRILE','PROGRESS','CARTONS','F/SIZE',),</v>
      </c>
      <c r="H723" s="56"/>
    </row>
    <row r="724">
      <c r="B724" s="188" t="s">
        <v>153</v>
      </c>
      <c r="C724" s="112" t="s">
        <v>151</v>
      </c>
      <c r="D724" s="190" t="s">
        <v>4</v>
      </c>
      <c r="E724" s="190" t="s">
        <v>13</v>
      </c>
      <c r="F724" s="56"/>
      <c r="G724" s="191" t="str">
        <f t="shared" si="1"/>
        <v>('MEDIGLOVE PF 245 NITRILE','PROGRESS','CARTONS','XXS',),</v>
      </c>
      <c r="H724" s="56"/>
    </row>
    <row r="725">
      <c r="B725" s="188" t="s">
        <v>153</v>
      </c>
      <c r="C725" s="112" t="s">
        <v>151</v>
      </c>
      <c r="D725" s="190" t="s">
        <v>4</v>
      </c>
      <c r="E725" s="149" t="s">
        <v>14</v>
      </c>
      <c r="F725" s="56"/>
      <c r="G725" s="191" t="str">
        <f t="shared" si="1"/>
        <v>('MEDIGLOVE PF 245 NITRILE','PROGRESS','CARTONS','XS',),</v>
      </c>
      <c r="H725" s="56"/>
    </row>
    <row r="726">
      <c r="B726" s="188" t="s">
        <v>153</v>
      </c>
      <c r="C726" s="112" t="s">
        <v>151</v>
      </c>
      <c r="D726" s="190" t="s">
        <v>4</v>
      </c>
      <c r="E726" s="190" t="s">
        <v>15</v>
      </c>
      <c r="F726" s="56"/>
      <c r="G726" s="191" t="str">
        <f t="shared" si="1"/>
        <v>('MEDIGLOVE PF 245 NITRILE','PROGRESS','CARTONS','S',),</v>
      </c>
      <c r="H726" s="56"/>
    </row>
    <row r="727">
      <c r="B727" s="188" t="s">
        <v>153</v>
      </c>
      <c r="C727" s="112" t="s">
        <v>151</v>
      </c>
      <c r="D727" s="190" t="s">
        <v>4</v>
      </c>
      <c r="E727" s="190" t="s">
        <v>16</v>
      </c>
      <c r="F727" s="56"/>
      <c r="G727" s="191" t="str">
        <f t="shared" si="1"/>
        <v>('MEDIGLOVE PF 245 NITRILE','PROGRESS','CARTONS','M',),</v>
      </c>
      <c r="H727" s="56"/>
    </row>
    <row r="728">
      <c r="B728" s="188" t="s">
        <v>153</v>
      </c>
      <c r="C728" s="112" t="s">
        <v>151</v>
      </c>
      <c r="D728" s="190" t="s">
        <v>4</v>
      </c>
      <c r="E728" s="190" t="s">
        <v>17</v>
      </c>
      <c r="F728" s="56"/>
      <c r="G728" s="191" t="str">
        <f t="shared" si="1"/>
        <v>('MEDIGLOVE PF 245 NITRILE','PROGRESS','CARTONS','L',),</v>
      </c>
      <c r="H728" s="56"/>
    </row>
    <row r="729">
      <c r="A729" s="145"/>
      <c r="B729" s="188" t="s">
        <v>153</v>
      </c>
      <c r="C729" s="112" t="s">
        <v>151</v>
      </c>
      <c r="D729" s="190" t="s">
        <v>4</v>
      </c>
      <c r="E729" s="190" t="s">
        <v>18</v>
      </c>
      <c r="F729" s="195"/>
      <c r="G729" s="191" t="str">
        <f t="shared" si="1"/>
        <v>('MEDIGLOVE PF 245 NITRILE','PROGRESS','CARTONS','XL',),</v>
      </c>
      <c r="H729" s="195"/>
    </row>
    <row r="730">
      <c r="A730" s="145"/>
      <c r="B730" s="188" t="s">
        <v>153</v>
      </c>
      <c r="C730" s="112" t="s">
        <v>151</v>
      </c>
      <c r="D730" s="190" t="s">
        <v>4</v>
      </c>
      <c r="E730" s="190" t="s">
        <v>19</v>
      </c>
      <c r="F730" s="195"/>
      <c r="G730" s="191" t="str">
        <f t="shared" si="1"/>
        <v>('MEDIGLOVE PF 245 NITRILE','PROGRESS','CARTONS','XXL',),</v>
      </c>
      <c r="H730" s="195"/>
    </row>
    <row r="731">
      <c r="A731" s="145"/>
      <c r="B731" s="188" t="s">
        <v>153</v>
      </c>
      <c r="C731" s="112" t="s">
        <v>151</v>
      </c>
      <c r="D731" s="190" t="s">
        <v>4</v>
      </c>
      <c r="E731" s="190" t="s">
        <v>20</v>
      </c>
      <c r="F731" s="195"/>
      <c r="G731" s="191" t="str">
        <f t="shared" si="1"/>
        <v>('MEDIGLOVE PF 245 NITRILE','PROGRESS','CARTONS','XXXL',),</v>
      </c>
      <c r="H731" s="195"/>
    </row>
    <row r="732">
      <c r="A732" s="145"/>
      <c r="B732" s="188" t="s">
        <v>153</v>
      </c>
      <c r="C732" s="112" t="s">
        <v>151</v>
      </c>
      <c r="D732" s="190" t="s">
        <v>7</v>
      </c>
      <c r="E732" s="190" t="s">
        <v>21</v>
      </c>
      <c r="F732" s="195">
        <v>1500.0</v>
      </c>
      <c r="G732" s="191" t="str">
        <f t="shared" si="1"/>
        <v>('MEDIGLOVE PF 245 NITRILE','PROGRESS','BOXES','W/SIZE',1500),</v>
      </c>
      <c r="H732" s="195"/>
    </row>
    <row r="733">
      <c r="A733" s="145"/>
      <c r="B733" s="188" t="s">
        <v>153</v>
      </c>
      <c r="C733" s="112" t="s">
        <v>151</v>
      </c>
      <c r="D733" s="190" t="s">
        <v>7</v>
      </c>
      <c r="E733" s="190" t="s">
        <v>13</v>
      </c>
      <c r="F733" s="195"/>
      <c r="G733" s="191" t="str">
        <f t="shared" si="1"/>
        <v>('MEDIGLOVE PF 245 NITRILE','PROGRESS','BOXES','XXS',),</v>
      </c>
      <c r="H733" s="195"/>
    </row>
    <row r="734">
      <c r="A734" s="145"/>
      <c r="B734" s="188" t="s">
        <v>153</v>
      </c>
      <c r="C734" s="112" t="s">
        <v>151</v>
      </c>
      <c r="D734" s="190" t="s">
        <v>7</v>
      </c>
      <c r="E734" s="190" t="s">
        <v>14</v>
      </c>
      <c r="F734" s="195"/>
      <c r="G734" s="191" t="str">
        <f t="shared" si="1"/>
        <v>('MEDIGLOVE PF 245 NITRILE','PROGRESS','BOXES','XS',),</v>
      </c>
      <c r="H734" s="195"/>
    </row>
    <row r="735">
      <c r="A735" s="145"/>
      <c r="B735" s="188" t="s">
        <v>153</v>
      </c>
      <c r="C735" s="112" t="s">
        <v>151</v>
      </c>
      <c r="D735" s="190" t="s">
        <v>7</v>
      </c>
      <c r="E735" s="190" t="s">
        <v>15</v>
      </c>
      <c r="F735" s="195"/>
      <c r="G735" s="191" t="str">
        <f t="shared" si="1"/>
        <v>('MEDIGLOVE PF 245 NITRILE','PROGRESS','BOXES','S',),</v>
      </c>
      <c r="H735" s="195"/>
    </row>
    <row r="736">
      <c r="A736" s="145"/>
      <c r="B736" s="188" t="s">
        <v>153</v>
      </c>
      <c r="C736" s="112" t="s">
        <v>151</v>
      </c>
      <c r="D736" s="190" t="s">
        <v>7</v>
      </c>
      <c r="E736" s="190" t="s">
        <v>16</v>
      </c>
      <c r="F736" s="195"/>
      <c r="G736" s="191" t="str">
        <f t="shared" si="1"/>
        <v>('MEDIGLOVE PF 245 NITRILE','PROGRESS','BOXES','M',),</v>
      </c>
      <c r="H736" s="195"/>
    </row>
    <row r="737">
      <c r="A737" s="145"/>
      <c r="B737" s="188" t="s">
        <v>153</v>
      </c>
      <c r="C737" s="112" t="s">
        <v>151</v>
      </c>
      <c r="D737" s="190" t="s">
        <v>7</v>
      </c>
      <c r="E737" s="190" t="s">
        <v>17</v>
      </c>
      <c r="F737" s="195"/>
      <c r="G737" s="191" t="str">
        <f t="shared" si="1"/>
        <v>('MEDIGLOVE PF 245 NITRILE','PROGRESS','BOXES','L',),</v>
      </c>
      <c r="H737" s="195"/>
    </row>
    <row r="738">
      <c r="A738" s="145"/>
      <c r="B738" s="188" t="s">
        <v>153</v>
      </c>
      <c r="C738" s="112" t="s">
        <v>151</v>
      </c>
      <c r="D738" s="190" t="s">
        <v>7</v>
      </c>
      <c r="E738" s="190" t="s">
        <v>18</v>
      </c>
      <c r="F738" s="195"/>
      <c r="G738" s="191" t="str">
        <f t="shared" si="1"/>
        <v>('MEDIGLOVE PF 245 NITRILE','PROGRESS','BOXES','XL',),</v>
      </c>
      <c r="H738" s="195"/>
    </row>
    <row r="739">
      <c r="A739" s="145"/>
      <c r="B739" s="188" t="s">
        <v>153</v>
      </c>
      <c r="C739" s="112" t="s">
        <v>151</v>
      </c>
      <c r="D739" s="190" t="s">
        <v>7</v>
      </c>
      <c r="E739" s="190" t="s">
        <v>19</v>
      </c>
      <c r="F739" s="195"/>
      <c r="G739" s="191" t="str">
        <f t="shared" si="1"/>
        <v>('MEDIGLOVE PF 245 NITRILE','PROGRESS','BOXES','XXL',),</v>
      </c>
      <c r="H739" s="195"/>
    </row>
    <row r="740">
      <c r="A740" s="145"/>
      <c r="B740" s="188" t="s">
        <v>153</v>
      </c>
      <c r="C740" s="112" t="s">
        <v>151</v>
      </c>
      <c r="D740" s="190" t="s">
        <v>7</v>
      </c>
      <c r="E740" s="190" t="s">
        <v>20</v>
      </c>
      <c r="F740" s="195"/>
      <c r="G740" s="191" t="str">
        <f t="shared" si="1"/>
        <v>('MEDIGLOVE PF 245 NITRILE','PROGRESS','BOXES','XXXL',),</v>
      </c>
      <c r="H740" s="195"/>
    </row>
    <row r="741">
      <c r="A741" s="219">
        <v>40.0</v>
      </c>
      <c r="B741" s="188" t="s">
        <v>154</v>
      </c>
      <c r="C741" s="112" t="s">
        <v>155</v>
      </c>
      <c r="D741" s="190" t="s">
        <v>4</v>
      </c>
      <c r="E741" s="190" t="s">
        <v>12</v>
      </c>
      <c r="F741" s="56">
        <v>170.0</v>
      </c>
      <c r="G741" s="191" t="str">
        <f t="shared" si="1"/>
        <v>('SENSITRON 516','MAPA USA','CARTONS','F/SIZE',170),</v>
      </c>
      <c r="H741" s="56"/>
    </row>
    <row r="742">
      <c r="A742" s="145"/>
      <c r="B742" s="188" t="s">
        <v>154</v>
      </c>
      <c r="C742" s="112" t="s">
        <v>155</v>
      </c>
      <c r="D742" s="190" t="s">
        <v>4</v>
      </c>
      <c r="E742" s="190" t="s">
        <v>13</v>
      </c>
      <c r="F742" s="195"/>
      <c r="G742" s="191" t="str">
        <f t="shared" si="1"/>
        <v>('SENSITRON 516','MAPA USA','CARTONS','XXS',),</v>
      </c>
      <c r="H742" s="195"/>
    </row>
    <row r="743">
      <c r="A743" s="145"/>
      <c r="B743" s="188" t="s">
        <v>154</v>
      </c>
      <c r="C743" s="112" t="s">
        <v>155</v>
      </c>
      <c r="D743" s="190" t="s">
        <v>4</v>
      </c>
      <c r="E743" s="149" t="s">
        <v>14</v>
      </c>
      <c r="F743" s="195"/>
      <c r="G743" s="191" t="str">
        <f t="shared" si="1"/>
        <v>('SENSITRON 516','MAPA USA','CARTONS','XS',),</v>
      </c>
      <c r="H743" s="195"/>
    </row>
    <row r="744">
      <c r="A744" s="145"/>
      <c r="B744" s="188" t="s">
        <v>154</v>
      </c>
      <c r="C744" s="112" t="s">
        <v>155</v>
      </c>
      <c r="D744" s="190" t="s">
        <v>4</v>
      </c>
      <c r="E744" s="190" t="s">
        <v>15</v>
      </c>
      <c r="F744" s="195"/>
      <c r="G744" s="191" t="str">
        <f t="shared" si="1"/>
        <v>('SENSITRON 516','MAPA USA','CARTONS','S',),</v>
      </c>
      <c r="H744" s="195"/>
    </row>
    <row r="745">
      <c r="A745" s="145"/>
      <c r="B745" s="188" t="s">
        <v>154</v>
      </c>
      <c r="C745" s="112" t="s">
        <v>155</v>
      </c>
      <c r="D745" s="190" t="s">
        <v>4</v>
      </c>
      <c r="E745" s="190" t="s">
        <v>16</v>
      </c>
      <c r="F745" s="195"/>
      <c r="G745" s="191" t="str">
        <f t="shared" si="1"/>
        <v>('SENSITRON 516','MAPA USA','CARTONS','M',),</v>
      </c>
      <c r="H745" s="195"/>
    </row>
    <row r="746">
      <c r="A746" s="145"/>
      <c r="B746" s="188" t="s">
        <v>154</v>
      </c>
      <c r="C746" s="112" t="s">
        <v>155</v>
      </c>
      <c r="D746" s="190" t="s">
        <v>4</v>
      </c>
      <c r="E746" s="190" t="s">
        <v>17</v>
      </c>
      <c r="F746" s="195"/>
      <c r="G746" s="191" t="str">
        <f t="shared" si="1"/>
        <v>('SENSITRON 516','MAPA USA','CARTONS','L',),</v>
      </c>
      <c r="H746" s="195"/>
    </row>
    <row r="747">
      <c r="A747" s="145"/>
      <c r="B747" s="188" t="s">
        <v>154</v>
      </c>
      <c r="C747" s="112" t="s">
        <v>155</v>
      </c>
      <c r="D747" s="190" t="s">
        <v>4</v>
      </c>
      <c r="E747" s="190" t="s">
        <v>18</v>
      </c>
      <c r="F747" s="195"/>
      <c r="G747" s="191" t="str">
        <f t="shared" si="1"/>
        <v>('SENSITRON 516','MAPA USA','CARTONS','XL',),</v>
      </c>
      <c r="H747" s="195"/>
    </row>
    <row r="748">
      <c r="A748" s="145"/>
      <c r="B748" s="188" t="s">
        <v>154</v>
      </c>
      <c r="C748" s="112" t="s">
        <v>155</v>
      </c>
      <c r="D748" s="190" t="s">
        <v>4</v>
      </c>
      <c r="E748" s="190" t="s">
        <v>19</v>
      </c>
      <c r="F748" s="195"/>
      <c r="G748" s="191" t="str">
        <f t="shared" si="1"/>
        <v>('SENSITRON 516','MAPA USA','CARTONS','XXL',),</v>
      </c>
      <c r="H748" s="195"/>
    </row>
    <row r="749">
      <c r="A749" s="145"/>
      <c r="B749" s="188" t="s">
        <v>154</v>
      </c>
      <c r="C749" s="112" t="s">
        <v>155</v>
      </c>
      <c r="D749" s="190" t="s">
        <v>4</v>
      </c>
      <c r="E749" s="190" t="s">
        <v>20</v>
      </c>
      <c r="F749" s="195"/>
      <c r="G749" s="191" t="str">
        <f t="shared" si="1"/>
        <v>('SENSITRON 516','MAPA USA','CARTONS','XXXL',),</v>
      </c>
      <c r="H749" s="195"/>
    </row>
    <row r="750">
      <c r="A750" s="145"/>
      <c r="B750" s="188" t="s">
        <v>154</v>
      </c>
      <c r="C750" s="112" t="s">
        <v>155</v>
      </c>
      <c r="D750" s="190" t="s">
        <v>7</v>
      </c>
      <c r="E750" s="190" t="s">
        <v>21</v>
      </c>
      <c r="F750" s="195"/>
      <c r="G750" s="191" t="str">
        <f t="shared" si="1"/>
        <v>('SENSITRON 516','MAPA USA','BOXES','W/SIZE',),</v>
      </c>
      <c r="H750" s="195"/>
    </row>
    <row r="751">
      <c r="A751" s="145"/>
      <c r="B751" s="188" t="s">
        <v>154</v>
      </c>
      <c r="C751" s="112" t="s">
        <v>155</v>
      </c>
      <c r="D751" s="190" t="s">
        <v>7</v>
      </c>
      <c r="E751" s="190" t="s">
        <v>13</v>
      </c>
      <c r="F751" s="195"/>
      <c r="G751" s="191" t="str">
        <f t="shared" si="1"/>
        <v>('SENSITRON 516','MAPA USA','BOXES','XXS',),</v>
      </c>
      <c r="H751" s="195"/>
    </row>
    <row r="752">
      <c r="A752" s="145"/>
      <c r="B752" s="188" t="s">
        <v>154</v>
      </c>
      <c r="C752" s="112" t="s">
        <v>155</v>
      </c>
      <c r="D752" s="190" t="s">
        <v>7</v>
      </c>
      <c r="E752" s="190" t="s">
        <v>14</v>
      </c>
      <c r="F752" s="195"/>
      <c r="G752" s="191" t="str">
        <f t="shared" si="1"/>
        <v>('SENSITRON 516','MAPA USA','BOXES','XS',),</v>
      </c>
      <c r="H752" s="195"/>
    </row>
    <row r="753">
      <c r="A753" s="145"/>
      <c r="B753" s="188" t="s">
        <v>154</v>
      </c>
      <c r="C753" s="112" t="s">
        <v>155</v>
      </c>
      <c r="D753" s="190" t="s">
        <v>7</v>
      </c>
      <c r="E753" s="190" t="s">
        <v>15</v>
      </c>
      <c r="F753" s="195"/>
      <c r="G753" s="191" t="str">
        <f t="shared" si="1"/>
        <v>('SENSITRON 516','MAPA USA','BOXES','S',),</v>
      </c>
      <c r="H753" s="195"/>
    </row>
    <row r="754">
      <c r="A754" s="145"/>
      <c r="B754" s="188" t="s">
        <v>154</v>
      </c>
      <c r="C754" s="112" t="s">
        <v>155</v>
      </c>
      <c r="D754" s="190" t="s">
        <v>7</v>
      </c>
      <c r="E754" s="190" t="s">
        <v>16</v>
      </c>
      <c r="F754" s="195"/>
      <c r="G754" s="191" t="str">
        <f t="shared" si="1"/>
        <v>('SENSITRON 516','MAPA USA','BOXES','M',),</v>
      </c>
      <c r="H754" s="195"/>
    </row>
    <row r="755">
      <c r="A755" s="145"/>
      <c r="B755" s="188" t="s">
        <v>154</v>
      </c>
      <c r="C755" s="112" t="s">
        <v>155</v>
      </c>
      <c r="D755" s="190" t="s">
        <v>7</v>
      </c>
      <c r="E755" s="190" t="s">
        <v>17</v>
      </c>
      <c r="F755" s="195"/>
      <c r="G755" s="191" t="str">
        <f t="shared" si="1"/>
        <v>('SENSITRON 516','MAPA USA','BOXES','L',),</v>
      </c>
      <c r="H755" s="195"/>
    </row>
    <row r="756">
      <c r="A756" s="145"/>
      <c r="B756" s="188" t="s">
        <v>154</v>
      </c>
      <c r="C756" s="112" t="s">
        <v>155</v>
      </c>
      <c r="D756" s="190" t="s">
        <v>7</v>
      </c>
      <c r="E756" s="190" t="s">
        <v>18</v>
      </c>
      <c r="F756" s="195"/>
      <c r="G756" s="191" t="str">
        <f t="shared" si="1"/>
        <v>('SENSITRON 516','MAPA USA','BOXES','XL',),</v>
      </c>
      <c r="H756" s="195"/>
    </row>
    <row r="757">
      <c r="A757" s="145"/>
      <c r="B757" s="188" t="s">
        <v>154</v>
      </c>
      <c r="C757" s="112" t="s">
        <v>155</v>
      </c>
      <c r="D757" s="190" t="s">
        <v>7</v>
      </c>
      <c r="E757" s="190" t="s">
        <v>19</v>
      </c>
      <c r="F757" s="195"/>
      <c r="G757" s="191" t="str">
        <f t="shared" si="1"/>
        <v>('SENSITRON 516','MAPA USA','BOXES','XXL',),</v>
      </c>
      <c r="H757" s="195"/>
    </row>
    <row r="758">
      <c r="A758" s="145"/>
      <c r="B758" s="188" t="s">
        <v>154</v>
      </c>
      <c r="C758" s="112" t="s">
        <v>155</v>
      </c>
      <c r="D758" s="190" t="s">
        <v>7</v>
      </c>
      <c r="E758" s="190" t="s">
        <v>20</v>
      </c>
      <c r="F758" s="195"/>
      <c r="G758" s="191" t="str">
        <f t="shared" si="1"/>
        <v>('SENSITRON 516','MAPA USA','BOXES','XXXL',),</v>
      </c>
      <c r="H758" s="195"/>
    </row>
    <row r="759">
      <c r="A759" s="219">
        <v>41.0</v>
      </c>
      <c r="B759" s="188" t="s">
        <v>156</v>
      </c>
      <c r="C759" s="112" t="s">
        <v>155</v>
      </c>
      <c r="D759" s="190" t="s">
        <v>4</v>
      </c>
      <c r="E759" s="190" t="s">
        <v>12</v>
      </c>
      <c r="F759" s="56">
        <v>4.0</v>
      </c>
      <c r="G759" s="191" t="str">
        <f t="shared" si="1"/>
        <v>('NIPROTEC 52942','MAPA USA','CARTONS','F/SIZE',4),</v>
      </c>
      <c r="H759" s="56"/>
    </row>
    <row r="760">
      <c r="A760" s="145"/>
      <c r="B760" s="188" t="s">
        <v>156</v>
      </c>
      <c r="C760" s="112" t="s">
        <v>155</v>
      </c>
      <c r="D760" s="190" t="s">
        <v>4</v>
      </c>
      <c r="E760" s="190" t="s">
        <v>13</v>
      </c>
      <c r="F760" s="195"/>
      <c r="G760" s="191" t="str">
        <f t="shared" si="1"/>
        <v>('NIPROTEC 52942','MAPA USA','CARTONS','XXS',),</v>
      </c>
      <c r="H760" s="195"/>
    </row>
    <row r="761">
      <c r="A761" s="145"/>
      <c r="B761" s="188" t="s">
        <v>156</v>
      </c>
      <c r="C761" s="112" t="s">
        <v>155</v>
      </c>
      <c r="D761" s="190" t="s">
        <v>4</v>
      </c>
      <c r="E761" s="149" t="s">
        <v>14</v>
      </c>
      <c r="F761" s="195"/>
      <c r="G761" s="191" t="str">
        <f t="shared" si="1"/>
        <v>('NIPROTEC 52942','MAPA USA','CARTONS','XS',),</v>
      </c>
      <c r="H761" s="195"/>
    </row>
    <row r="762">
      <c r="A762" s="145"/>
      <c r="B762" s="188" t="s">
        <v>156</v>
      </c>
      <c r="C762" s="112" t="s">
        <v>155</v>
      </c>
      <c r="D762" s="190" t="s">
        <v>4</v>
      </c>
      <c r="E762" s="190" t="s">
        <v>15</v>
      </c>
      <c r="F762" s="195"/>
      <c r="G762" s="191" t="str">
        <f t="shared" si="1"/>
        <v>('NIPROTEC 52942','MAPA USA','CARTONS','S',),</v>
      </c>
      <c r="H762" s="195"/>
    </row>
    <row r="763">
      <c r="A763" s="145"/>
      <c r="B763" s="188" t="s">
        <v>156</v>
      </c>
      <c r="C763" s="112" t="s">
        <v>155</v>
      </c>
      <c r="D763" s="190" t="s">
        <v>4</v>
      </c>
      <c r="E763" s="190" t="s">
        <v>16</v>
      </c>
      <c r="F763" s="195"/>
      <c r="G763" s="191" t="str">
        <f t="shared" si="1"/>
        <v>('NIPROTEC 52942','MAPA USA','CARTONS','M',),</v>
      </c>
      <c r="H763" s="195"/>
    </row>
    <row r="764">
      <c r="A764" s="145"/>
      <c r="B764" s="188" t="s">
        <v>156</v>
      </c>
      <c r="C764" s="112" t="s">
        <v>155</v>
      </c>
      <c r="D764" s="190" t="s">
        <v>4</v>
      </c>
      <c r="E764" s="190" t="s">
        <v>17</v>
      </c>
      <c r="F764" s="195"/>
      <c r="G764" s="191" t="str">
        <f t="shared" si="1"/>
        <v>('NIPROTEC 52942','MAPA USA','CARTONS','L',),</v>
      </c>
      <c r="H764" s="195"/>
    </row>
    <row r="765">
      <c r="A765" s="145"/>
      <c r="B765" s="188" t="s">
        <v>156</v>
      </c>
      <c r="C765" s="112" t="s">
        <v>155</v>
      </c>
      <c r="D765" s="190" t="s">
        <v>4</v>
      </c>
      <c r="E765" s="190" t="s">
        <v>18</v>
      </c>
      <c r="F765" s="195"/>
      <c r="G765" s="191" t="str">
        <f t="shared" si="1"/>
        <v>('NIPROTEC 52942','MAPA USA','CARTONS','XL',),</v>
      </c>
      <c r="H765" s="195"/>
    </row>
    <row r="766">
      <c r="A766" s="145"/>
      <c r="B766" s="188" t="s">
        <v>156</v>
      </c>
      <c r="C766" s="112" t="s">
        <v>155</v>
      </c>
      <c r="D766" s="190" t="s">
        <v>4</v>
      </c>
      <c r="E766" s="190" t="s">
        <v>19</v>
      </c>
      <c r="F766" s="195"/>
      <c r="G766" s="191" t="str">
        <f t="shared" si="1"/>
        <v>('NIPROTEC 52942','MAPA USA','CARTONS','XXL',),</v>
      </c>
      <c r="H766" s="195"/>
    </row>
    <row r="767">
      <c r="A767" s="145"/>
      <c r="B767" s="188" t="s">
        <v>156</v>
      </c>
      <c r="C767" s="112" t="s">
        <v>155</v>
      </c>
      <c r="D767" s="190" t="s">
        <v>4</v>
      </c>
      <c r="E767" s="190" t="s">
        <v>20</v>
      </c>
      <c r="F767" s="195"/>
      <c r="G767" s="191" t="str">
        <f t="shared" si="1"/>
        <v>('NIPROTEC 52942','MAPA USA','CARTONS','XXXL',),</v>
      </c>
      <c r="H767" s="195"/>
    </row>
    <row r="768">
      <c r="A768" s="145"/>
      <c r="B768" s="188" t="s">
        <v>156</v>
      </c>
      <c r="C768" s="112" t="s">
        <v>155</v>
      </c>
      <c r="D768" s="190" t="s">
        <v>7</v>
      </c>
      <c r="E768" s="190" t="s">
        <v>21</v>
      </c>
      <c r="F768" s="195"/>
      <c r="G768" s="191" t="str">
        <f t="shared" si="1"/>
        <v>('NIPROTEC 52942','MAPA USA','BOXES','W/SIZE',),</v>
      </c>
      <c r="H768" s="195"/>
    </row>
    <row r="769">
      <c r="A769" s="145"/>
      <c r="B769" s="188" t="s">
        <v>156</v>
      </c>
      <c r="C769" s="112" t="s">
        <v>155</v>
      </c>
      <c r="D769" s="190" t="s">
        <v>7</v>
      </c>
      <c r="E769" s="190" t="s">
        <v>13</v>
      </c>
      <c r="F769" s="195"/>
      <c r="G769" s="191" t="str">
        <f t="shared" si="1"/>
        <v>('NIPROTEC 52942','MAPA USA','BOXES','XXS',),</v>
      </c>
      <c r="H769" s="195"/>
    </row>
    <row r="770">
      <c r="A770" s="145"/>
      <c r="B770" s="188" t="s">
        <v>156</v>
      </c>
      <c r="C770" s="112" t="s">
        <v>155</v>
      </c>
      <c r="D770" s="190" t="s">
        <v>7</v>
      </c>
      <c r="E770" s="190" t="s">
        <v>14</v>
      </c>
      <c r="F770" s="195"/>
      <c r="G770" s="191" t="str">
        <f t="shared" si="1"/>
        <v>('NIPROTEC 52942','MAPA USA','BOXES','XS',),</v>
      </c>
      <c r="H770" s="195"/>
    </row>
    <row r="771">
      <c r="A771" s="145"/>
      <c r="B771" s="188" t="s">
        <v>156</v>
      </c>
      <c r="C771" s="112" t="s">
        <v>155</v>
      </c>
      <c r="D771" s="190" t="s">
        <v>7</v>
      </c>
      <c r="E771" s="190" t="s">
        <v>15</v>
      </c>
      <c r="F771" s="195"/>
      <c r="G771" s="191" t="str">
        <f t="shared" si="1"/>
        <v>('NIPROTEC 52942','MAPA USA','BOXES','S',),</v>
      </c>
      <c r="H771" s="195"/>
    </row>
    <row r="772">
      <c r="A772" s="145"/>
      <c r="B772" s="188" t="s">
        <v>156</v>
      </c>
      <c r="C772" s="112" t="s">
        <v>155</v>
      </c>
      <c r="D772" s="190" t="s">
        <v>7</v>
      </c>
      <c r="E772" s="190" t="s">
        <v>16</v>
      </c>
      <c r="F772" s="195"/>
      <c r="G772" s="191" t="str">
        <f t="shared" si="1"/>
        <v>('NIPROTEC 52942','MAPA USA','BOXES','M',),</v>
      </c>
      <c r="H772" s="195"/>
    </row>
    <row r="773">
      <c r="A773" s="145"/>
      <c r="B773" s="188" t="s">
        <v>156</v>
      </c>
      <c r="C773" s="112" t="s">
        <v>155</v>
      </c>
      <c r="D773" s="190" t="s">
        <v>7</v>
      </c>
      <c r="E773" s="190" t="s">
        <v>17</v>
      </c>
      <c r="F773" s="195"/>
      <c r="G773" s="191" t="str">
        <f t="shared" si="1"/>
        <v>('NIPROTEC 52942','MAPA USA','BOXES','L',),</v>
      </c>
      <c r="H773" s="195"/>
    </row>
    <row r="774">
      <c r="A774" s="145"/>
      <c r="B774" s="188" t="s">
        <v>156</v>
      </c>
      <c r="C774" s="112" t="s">
        <v>155</v>
      </c>
      <c r="D774" s="190" t="s">
        <v>7</v>
      </c>
      <c r="E774" s="190" t="s">
        <v>18</v>
      </c>
      <c r="F774" s="195"/>
      <c r="G774" s="191" t="str">
        <f t="shared" si="1"/>
        <v>('NIPROTEC 52942','MAPA USA','BOXES','XL',),</v>
      </c>
      <c r="H774" s="195"/>
    </row>
    <row r="775">
      <c r="A775" s="145"/>
      <c r="B775" s="188" t="s">
        <v>156</v>
      </c>
      <c r="C775" s="112" t="s">
        <v>155</v>
      </c>
      <c r="D775" s="190" t="s">
        <v>7</v>
      </c>
      <c r="E775" s="190" t="s">
        <v>19</v>
      </c>
      <c r="F775" s="195"/>
      <c r="G775" s="191" t="str">
        <f t="shared" si="1"/>
        <v>('NIPROTEC 52942','MAPA USA','BOXES','XXL',),</v>
      </c>
      <c r="H775" s="195"/>
    </row>
    <row r="776">
      <c r="A776" s="145"/>
      <c r="B776" s="188" t="s">
        <v>156</v>
      </c>
      <c r="C776" s="112" t="s">
        <v>155</v>
      </c>
      <c r="D776" s="190" t="s">
        <v>7</v>
      </c>
      <c r="E776" s="190" t="s">
        <v>20</v>
      </c>
      <c r="F776" s="195"/>
      <c r="G776" s="191" t="str">
        <f t="shared" si="1"/>
        <v>('NIPROTEC 52942','MAPA USA','BOXES','XXXL',),</v>
      </c>
      <c r="H776" s="195"/>
    </row>
    <row r="777">
      <c r="A777" s="219">
        <v>42.0</v>
      </c>
      <c r="B777" s="188" t="s">
        <v>157</v>
      </c>
      <c r="C777" s="112" t="s">
        <v>158</v>
      </c>
      <c r="D777" s="190" t="s">
        <v>4</v>
      </c>
      <c r="E777" s="190" t="s">
        <v>12</v>
      </c>
      <c r="F777" s="195">
        <v>58.0</v>
      </c>
      <c r="G777" s="191" t="str">
        <f t="shared" si="1"/>
        <v>('GYMAX LATEX 600MM NON STE','GAYDE','CARTONS','F/SIZE',58),</v>
      </c>
      <c r="H777" s="195"/>
    </row>
    <row r="778">
      <c r="A778" s="145"/>
      <c r="B778" s="188" t="s">
        <v>157</v>
      </c>
      <c r="C778" s="112" t="s">
        <v>158</v>
      </c>
      <c r="D778" s="190" t="s">
        <v>4</v>
      </c>
      <c r="E778" s="190" t="s">
        <v>13</v>
      </c>
      <c r="F778" s="195"/>
      <c r="G778" s="191" t="str">
        <f t="shared" si="1"/>
        <v>('GYMAX LATEX 600MM NON STE','GAYDE','CARTONS','XXS',),</v>
      </c>
      <c r="H778" s="195"/>
    </row>
    <row r="779">
      <c r="A779" s="145"/>
      <c r="B779" s="188" t="s">
        <v>157</v>
      </c>
      <c r="C779" s="112" t="s">
        <v>158</v>
      </c>
      <c r="D779" s="190" t="s">
        <v>4</v>
      </c>
      <c r="E779" s="149" t="s">
        <v>14</v>
      </c>
      <c r="F779" s="195"/>
      <c r="G779" s="191" t="str">
        <f t="shared" si="1"/>
        <v>('GYMAX LATEX 600MM NON STE','GAYDE','CARTONS','XS',),</v>
      </c>
      <c r="H779" s="195"/>
    </row>
    <row r="780">
      <c r="A780" s="145"/>
      <c r="B780" s="188" t="s">
        <v>157</v>
      </c>
      <c r="C780" s="112" t="s">
        <v>158</v>
      </c>
      <c r="D780" s="190" t="s">
        <v>4</v>
      </c>
      <c r="E780" s="190" t="s">
        <v>15</v>
      </c>
      <c r="F780" s="195"/>
      <c r="G780" s="191" t="str">
        <f t="shared" si="1"/>
        <v>('GYMAX LATEX 600MM NON STE','GAYDE','CARTONS','S',),</v>
      </c>
      <c r="H780" s="195"/>
    </row>
    <row r="781">
      <c r="A781" s="145"/>
      <c r="B781" s="188" t="s">
        <v>157</v>
      </c>
      <c r="C781" s="112" t="s">
        <v>158</v>
      </c>
      <c r="D781" s="190" t="s">
        <v>4</v>
      </c>
      <c r="E781" s="190" t="s">
        <v>16</v>
      </c>
      <c r="F781" s="195"/>
      <c r="G781" s="191" t="str">
        <f t="shared" si="1"/>
        <v>('GYMAX LATEX 600MM NON STE','GAYDE','CARTONS','M',),</v>
      </c>
      <c r="H781" s="195"/>
    </row>
    <row r="782">
      <c r="A782" s="145"/>
      <c r="B782" s="188" t="s">
        <v>157</v>
      </c>
      <c r="C782" s="112" t="s">
        <v>158</v>
      </c>
      <c r="D782" s="190" t="s">
        <v>4</v>
      </c>
      <c r="E782" s="190" t="s">
        <v>17</v>
      </c>
      <c r="F782" s="195"/>
      <c r="G782" s="191" t="str">
        <f t="shared" si="1"/>
        <v>('GYMAX LATEX 600MM NON STE','GAYDE','CARTONS','L',),</v>
      </c>
      <c r="H782" s="195"/>
    </row>
    <row r="783">
      <c r="A783" s="145"/>
      <c r="B783" s="188" t="s">
        <v>157</v>
      </c>
      <c r="C783" s="112" t="s">
        <v>158</v>
      </c>
      <c r="D783" s="190" t="s">
        <v>4</v>
      </c>
      <c r="E783" s="190" t="s">
        <v>18</v>
      </c>
      <c r="F783" s="195"/>
      <c r="G783" s="191" t="str">
        <f t="shared" si="1"/>
        <v>('GYMAX LATEX 600MM NON STE','GAYDE','CARTONS','XL',),</v>
      </c>
      <c r="H783" s="195"/>
    </row>
    <row r="784">
      <c r="A784" s="145"/>
      <c r="B784" s="188" t="s">
        <v>157</v>
      </c>
      <c r="C784" s="112" t="s">
        <v>158</v>
      </c>
      <c r="D784" s="190" t="s">
        <v>4</v>
      </c>
      <c r="E784" s="190" t="s">
        <v>19</v>
      </c>
      <c r="F784" s="195"/>
      <c r="G784" s="191" t="str">
        <f t="shared" si="1"/>
        <v>('GYMAX LATEX 600MM NON STE','GAYDE','CARTONS','XXL',),</v>
      </c>
      <c r="H784" s="195"/>
    </row>
    <row r="785">
      <c r="A785" s="145"/>
      <c r="B785" s="188" t="s">
        <v>157</v>
      </c>
      <c r="C785" s="112" t="s">
        <v>158</v>
      </c>
      <c r="D785" s="190" t="s">
        <v>4</v>
      </c>
      <c r="E785" s="190" t="s">
        <v>20</v>
      </c>
      <c r="F785" s="195"/>
      <c r="G785" s="191" t="str">
        <f t="shared" si="1"/>
        <v>('GYMAX LATEX 600MM NON STE','GAYDE','CARTONS','XXXL',),</v>
      </c>
      <c r="H785" s="195"/>
    </row>
    <row r="786">
      <c r="B786" s="188" t="s">
        <v>157</v>
      </c>
      <c r="C786" s="112" t="s">
        <v>158</v>
      </c>
      <c r="D786" s="190" t="s">
        <v>7</v>
      </c>
      <c r="E786" s="190" t="s">
        <v>21</v>
      </c>
      <c r="F786" s="56">
        <v>150.0</v>
      </c>
      <c r="G786" s="191" t="str">
        <f t="shared" si="1"/>
        <v>('GYMAX LATEX 600MM NON STE','GAYDE','BOXES','W/SIZE',150),</v>
      </c>
      <c r="H786" s="56"/>
    </row>
    <row r="787">
      <c r="B787" s="188" t="s">
        <v>157</v>
      </c>
      <c r="C787" s="112" t="s">
        <v>158</v>
      </c>
      <c r="D787" s="190" t="s">
        <v>7</v>
      </c>
      <c r="E787" s="190" t="s">
        <v>13</v>
      </c>
      <c r="F787" s="56"/>
      <c r="G787" s="191" t="str">
        <f t="shared" si="1"/>
        <v>('GYMAX LATEX 600MM NON STE','GAYDE','BOXES','XXS',),</v>
      </c>
      <c r="H787" s="56"/>
    </row>
    <row r="788">
      <c r="B788" s="188" t="s">
        <v>157</v>
      </c>
      <c r="C788" s="112" t="s">
        <v>158</v>
      </c>
      <c r="D788" s="190" t="s">
        <v>7</v>
      </c>
      <c r="E788" s="190" t="s">
        <v>14</v>
      </c>
      <c r="F788" s="56"/>
      <c r="G788" s="191" t="str">
        <f t="shared" si="1"/>
        <v>('GYMAX LATEX 600MM NON STE','GAYDE','BOXES','XS',),</v>
      </c>
      <c r="H788" s="56"/>
    </row>
    <row r="789">
      <c r="B789" s="188" t="s">
        <v>157</v>
      </c>
      <c r="C789" s="112" t="s">
        <v>158</v>
      </c>
      <c r="D789" s="190" t="s">
        <v>7</v>
      </c>
      <c r="E789" s="190" t="s">
        <v>15</v>
      </c>
      <c r="F789" s="56"/>
      <c r="G789" s="191" t="str">
        <f t="shared" si="1"/>
        <v>('GYMAX LATEX 600MM NON STE','GAYDE','BOXES','S',),</v>
      </c>
      <c r="H789" s="56"/>
    </row>
    <row r="790">
      <c r="B790" s="188" t="s">
        <v>157</v>
      </c>
      <c r="C790" s="112" t="s">
        <v>158</v>
      </c>
      <c r="D790" s="190" t="s">
        <v>7</v>
      </c>
      <c r="E790" s="190" t="s">
        <v>16</v>
      </c>
      <c r="F790" s="56"/>
      <c r="G790" s="191" t="str">
        <f t="shared" si="1"/>
        <v>('GYMAX LATEX 600MM NON STE','GAYDE','BOXES','M',),</v>
      </c>
      <c r="H790" s="56"/>
    </row>
    <row r="791">
      <c r="B791" s="188" t="s">
        <v>157</v>
      </c>
      <c r="C791" s="112" t="s">
        <v>158</v>
      </c>
      <c r="D791" s="190" t="s">
        <v>7</v>
      </c>
      <c r="E791" s="190" t="s">
        <v>17</v>
      </c>
      <c r="F791" s="56"/>
      <c r="G791" s="191" t="str">
        <f t="shared" si="1"/>
        <v>('GYMAX LATEX 600MM NON STE','GAYDE','BOXES','L',),</v>
      </c>
      <c r="H791" s="56"/>
    </row>
    <row r="792">
      <c r="A792" s="145"/>
      <c r="B792" s="188" t="s">
        <v>157</v>
      </c>
      <c r="C792" s="112" t="s">
        <v>158</v>
      </c>
      <c r="D792" s="190" t="s">
        <v>7</v>
      </c>
      <c r="E792" s="190" t="s">
        <v>18</v>
      </c>
      <c r="F792" s="195"/>
      <c r="G792" s="191" t="str">
        <f t="shared" si="1"/>
        <v>('GYMAX LATEX 600MM NON STE','GAYDE','BOXES','XL',),</v>
      </c>
      <c r="H792" s="195"/>
    </row>
    <row r="793">
      <c r="A793" s="145"/>
      <c r="B793" s="188" t="s">
        <v>157</v>
      </c>
      <c r="C793" s="112" t="s">
        <v>158</v>
      </c>
      <c r="D793" s="190" t="s">
        <v>7</v>
      </c>
      <c r="E793" s="190" t="s">
        <v>19</v>
      </c>
      <c r="F793" s="195"/>
      <c r="G793" s="191" t="str">
        <f t="shared" si="1"/>
        <v>('GYMAX LATEX 600MM NON STE','GAYDE','BOXES','XXL',),</v>
      </c>
      <c r="H793" s="195"/>
    </row>
    <row r="794">
      <c r="A794" s="145"/>
      <c r="B794" s="188" t="s">
        <v>157</v>
      </c>
      <c r="C794" s="112" t="s">
        <v>158</v>
      </c>
      <c r="D794" s="190" t="s">
        <v>7</v>
      </c>
      <c r="E794" s="190" t="s">
        <v>20</v>
      </c>
      <c r="F794" s="195"/>
      <c r="G794" s="191" t="str">
        <f t="shared" si="1"/>
        <v>('GYMAX LATEX 600MM NON STE','GAYDE','BOXES','XXXL',),</v>
      </c>
      <c r="H794" s="195"/>
    </row>
    <row r="795">
      <c r="A795" s="219">
        <v>43.0</v>
      </c>
      <c r="B795" s="188" t="s">
        <v>159</v>
      </c>
      <c r="C795" s="112" t="s">
        <v>158</v>
      </c>
      <c r="D795" s="190" t="s">
        <v>4</v>
      </c>
      <c r="E795" s="190" t="s">
        <v>12</v>
      </c>
      <c r="F795" s="195">
        <v>258.0</v>
      </c>
      <c r="G795" s="191" t="str">
        <f t="shared" si="1"/>
        <v>('GAYDE LATEX 400MM','GAYDE','CARTONS','F/SIZE',258),</v>
      </c>
      <c r="H795" s="195"/>
    </row>
    <row r="796">
      <c r="A796" s="145"/>
      <c r="B796" s="188" t="s">
        <v>159</v>
      </c>
      <c r="C796" s="112" t="s">
        <v>158</v>
      </c>
      <c r="D796" s="190" t="s">
        <v>4</v>
      </c>
      <c r="E796" s="190" t="s">
        <v>13</v>
      </c>
      <c r="F796" s="195"/>
      <c r="G796" s="191" t="str">
        <f t="shared" si="1"/>
        <v>('GAYDE LATEX 400MM','GAYDE','CARTONS','XXS',),</v>
      </c>
      <c r="H796" s="195"/>
    </row>
    <row r="797">
      <c r="A797" s="145"/>
      <c r="B797" s="188" t="s">
        <v>159</v>
      </c>
      <c r="C797" s="112" t="s">
        <v>158</v>
      </c>
      <c r="D797" s="190" t="s">
        <v>4</v>
      </c>
      <c r="E797" s="149" t="s">
        <v>14</v>
      </c>
      <c r="F797" s="195"/>
      <c r="G797" s="191" t="str">
        <f t="shared" si="1"/>
        <v>('GAYDE LATEX 400MM','GAYDE','CARTONS','XS',),</v>
      </c>
      <c r="H797" s="195"/>
    </row>
    <row r="798">
      <c r="A798" s="145"/>
      <c r="B798" s="188" t="s">
        <v>159</v>
      </c>
      <c r="C798" s="112" t="s">
        <v>158</v>
      </c>
      <c r="D798" s="190" t="s">
        <v>4</v>
      </c>
      <c r="E798" s="190" t="s">
        <v>15</v>
      </c>
      <c r="F798" s="195"/>
      <c r="G798" s="191" t="str">
        <f t="shared" si="1"/>
        <v>('GAYDE LATEX 400MM','GAYDE','CARTONS','S',),</v>
      </c>
      <c r="H798" s="195"/>
    </row>
    <row r="799">
      <c r="A799" s="145"/>
      <c r="B799" s="188" t="s">
        <v>159</v>
      </c>
      <c r="C799" s="112" t="s">
        <v>158</v>
      </c>
      <c r="D799" s="190" t="s">
        <v>4</v>
      </c>
      <c r="E799" s="190" t="s">
        <v>16</v>
      </c>
      <c r="F799" s="195"/>
      <c r="G799" s="191" t="str">
        <f t="shared" si="1"/>
        <v>('GAYDE LATEX 400MM','GAYDE','CARTONS','M',),</v>
      </c>
      <c r="H799" s="195"/>
    </row>
    <row r="800">
      <c r="A800" s="145"/>
      <c r="B800" s="188" t="s">
        <v>159</v>
      </c>
      <c r="C800" s="112" t="s">
        <v>158</v>
      </c>
      <c r="D800" s="190" t="s">
        <v>4</v>
      </c>
      <c r="E800" s="190" t="s">
        <v>17</v>
      </c>
      <c r="F800" s="195"/>
      <c r="G800" s="191" t="str">
        <f t="shared" si="1"/>
        <v>('GAYDE LATEX 400MM','GAYDE','CARTONS','L',),</v>
      </c>
      <c r="H800" s="195"/>
    </row>
    <row r="801">
      <c r="A801" s="145"/>
      <c r="B801" s="188" t="s">
        <v>159</v>
      </c>
      <c r="C801" s="112" t="s">
        <v>158</v>
      </c>
      <c r="D801" s="190" t="s">
        <v>4</v>
      </c>
      <c r="E801" s="190" t="s">
        <v>18</v>
      </c>
      <c r="F801" s="195"/>
      <c r="G801" s="191" t="str">
        <f t="shared" si="1"/>
        <v>('GAYDE LATEX 400MM','GAYDE','CARTONS','XL',),</v>
      </c>
      <c r="H801" s="195"/>
    </row>
    <row r="802">
      <c r="A802" s="145"/>
      <c r="B802" s="188" t="s">
        <v>159</v>
      </c>
      <c r="C802" s="112" t="s">
        <v>158</v>
      </c>
      <c r="D802" s="190" t="s">
        <v>4</v>
      </c>
      <c r="E802" s="190" t="s">
        <v>19</v>
      </c>
      <c r="F802" s="195"/>
      <c r="G802" s="191" t="str">
        <f t="shared" si="1"/>
        <v>('GAYDE LATEX 400MM','GAYDE','CARTONS','XXL',),</v>
      </c>
      <c r="H802" s="195"/>
    </row>
    <row r="803">
      <c r="A803" s="145"/>
      <c r="B803" s="188" t="s">
        <v>159</v>
      </c>
      <c r="C803" s="112" t="s">
        <v>158</v>
      </c>
      <c r="D803" s="190" t="s">
        <v>4</v>
      </c>
      <c r="E803" s="190" t="s">
        <v>20</v>
      </c>
      <c r="F803" s="195"/>
      <c r="G803" s="191" t="str">
        <f t="shared" si="1"/>
        <v>('GAYDE LATEX 400MM','GAYDE','CARTONS','XXXL',),</v>
      </c>
      <c r="H803" s="195"/>
    </row>
    <row r="804">
      <c r="A804" s="145"/>
      <c r="B804" s="188" t="s">
        <v>159</v>
      </c>
      <c r="C804" s="112" t="s">
        <v>158</v>
      </c>
      <c r="D804" s="190" t="s">
        <v>7</v>
      </c>
      <c r="E804" s="190" t="s">
        <v>21</v>
      </c>
      <c r="F804" s="195">
        <v>300.0</v>
      </c>
      <c r="G804" s="191" t="str">
        <f t="shared" si="1"/>
        <v>('GAYDE LATEX 400MM','GAYDE','BOXES','W/SIZE',300),</v>
      </c>
      <c r="H804" s="195"/>
    </row>
    <row r="805">
      <c r="A805" s="145"/>
      <c r="B805" s="188" t="s">
        <v>159</v>
      </c>
      <c r="C805" s="112" t="s">
        <v>158</v>
      </c>
      <c r="D805" s="190" t="s">
        <v>7</v>
      </c>
      <c r="E805" s="190" t="s">
        <v>13</v>
      </c>
      <c r="F805" s="195"/>
      <c r="G805" s="191" t="str">
        <f t="shared" si="1"/>
        <v>('GAYDE LATEX 400MM','GAYDE','BOXES','XXS',),</v>
      </c>
      <c r="H805" s="195"/>
    </row>
    <row r="806">
      <c r="A806" s="145"/>
      <c r="B806" s="188" t="s">
        <v>159</v>
      </c>
      <c r="C806" s="112" t="s">
        <v>158</v>
      </c>
      <c r="D806" s="190" t="s">
        <v>7</v>
      </c>
      <c r="E806" s="190" t="s">
        <v>14</v>
      </c>
      <c r="F806" s="195"/>
      <c r="G806" s="191" t="str">
        <f t="shared" si="1"/>
        <v>('GAYDE LATEX 400MM','GAYDE','BOXES','XS',),</v>
      </c>
      <c r="H806" s="195"/>
    </row>
    <row r="807">
      <c r="A807" s="145"/>
      <c r="B807" s="188" t="s">
        <v>159</v>
      </c>
      <c r="C807" s="112" t="s">
        <v>158</v>
      </c>
      <c r="D807" s="190" t="s">
        <v>7</v>
      </c>
      <c r="E807" s="190" t="s">
        <v>15</v>
      </c>
      <c r="F807" s="195"/>
      <c r="G807" s="191" t="str">
        <f t="shared" si="1"/>
        <v>('GAYDE LATEX 400MM','GAYDE','BOXES','S',),</v>
      </c>
      <c r="H807" s="195"/>
    </row>
    <row r="808">
      <c r="A808" s="145"/>
      <c r="B808" s="188" t="s">
        <v>159</v>
      </c>
      <c r="C808" s="112" t="s">
        <v>158</v>
      </c>
      <c r="D808" s="190" t="s">
        <v>7</v>
      </c>
      <c r="E808" s="190" t="s">
        <v>16</v>
      </c>
      <c r="F808" s="195"/>
      <c r="G808" s="191" t="str">
        <f t="shared" si="1"/>
        <v>('GAYDE LATEX 400MM','GAYDE','BOXES','M',),</v>
      </c>
      <c r="H808" s="195"/>
    </row>
    <row r="809">
      <c r="A809" s="145"/>
      <c r="B809" s="188" t="s">
        <v>159</v>
      </c>
      <c r="C809" s="112" t="s">
        <v>158</v>
      </c>
      <c r="D809" s="190" t="s">
        <v>7</v>
      </c>
      <c r="E809" s="190" t="s">
        <v>17</v>
      </c>
      <c r="F809" s="195"/>
      <c r="G809" s="191" t="str">
        <f t="shared" si="1"/>
        <v>('GAYDE LATEX 400MM','GAYDE','BOXES','L',),</v>
      </c>
      <c r="H809" s="195"/>
    </row>
    <row r="810">
      <c r="A810" s="145"/>
      <c r="B810" s="188" t="s">
        <v>159</v>
      </c>
      <c r="C810" s="112" t="s">
        <v>158</v>
      </c>
      <c r="D810" s="190" t="s">
        <v>7</v>
      </c>
      <c r="E810" s="190" t="s">
        <v>18</v>
      </c>
      <c r="F810" s="195"/>
      <c r="G810" s="191" t="str">
        <f t="shared" si="1"/>
        <v>('GAYDE LATEX 400MM','GAYDE','BOXES','XL',),</v>
      </c>
      <c r="H810" s="195"/>
    </row>
    <row r="811">
      <c r="A811" s="145"/>
      <c r="B811" s="188" t="s">
        <v>159</v>
      </c>
      <c r="C811" s="112" t="s">
        <v>158</v>
      </c>
      <c r="D811" s="190" t="s">
        <v>7</v>
      </c>
      <c r="E811" s="190" t="s">
        <v>19</v>
      </c>
      <c r="F811" s="195"/>
      <c r="G811" s="191" t="str">
        <f t="shared" si="1"/>
        <v>('GAYDE LATEX 400MM','GAYDE','BOXES','XXL',),</v>
      </c>
      <c r="H811" s="195"/>
    </row>
    <row r="812">
      <c r="A812" s="145"/>
      <c r="B812" s="188" t="s">
        <v>159</v>
      </c>
      <c r="C812" s="112" t="s">
        <v>158</v>
      </c>
      <c r="D812" s="190" t="s">
        <v>7</v>
      </c>
      <c r="E812" s="190" t="s">
        <v>20</v>
      </c>
      <c r="F812" s="195"/>
      <c r="G812" s="191" t="str">
        <f t="shared" si="1"/>
        <v>('GAYDE LATEX 400MM','GAYDE','BOXES','XXXL',),</v>
      </c>
      <c r="H812" s="195"/>
    </row>
    <row r="813">
      <c r="A813" s="219">
        <v>44.0</v>
      </c>
      <c r="B813" s="188" t="s">
        <v>160</v>
      </c>
      <c r="C813" s="112" t="s">
        <v>158</v>
      </c>
      <c r="D813" s="190" t="s">
        <v>4</v>
      </c>
      <c r="E813" s="190" t="s">
        <v>12</v>
      </c>
      <c r="F813" s="195"/>
      <c r="G813" s="191" t="str">
        <f t="shared" si="1"/>
        <v>('GYMAX STR','GAYDE','CARTONS','F/SIZE',),</v>
      </c>
      <c r="H813" s="195"/>
    </row>
    <row r="814">
      <c r="A814" s="145"/>
      <c r="B814" s="188" t="s">
        <v>160</v>
      </c>
      <c r="C814" s="112" t="s">
        <v>158</v>
      </c>
      <c r="D814" s="190" t="s">
        <v>4</v>
      </c>
      <c r="E814" s="190" t="s">
        <v>13</v>
      </c>
      <c r="F814" s="195"/>
      <c r="G814" s="191" t="str">
        <f t="shared" si="1"/>
        <v>('GYMAX STR','GAYDE','CARTONS','XXS',),</v>
      </c>
      <c r="H814" s="195"/>
    </row>
    <row r="815">
      <c r="A815" s="145"/>
      <c r="B815" s="188" t="s">
        <v>160</v>
      </c>
      <c r="C815" s="112" t="s">
        <v>158</v>
      </c>
      <c r="D815" s="190" t="s">
        <v>4</v>
      </c>
      <c r="E815" s="149" t="s">
        <v>14</v>
      </c>
      <c r="F815" s="195"/>
      <c r="G815" s="191" t="str">
        <f t="shared" si="1"/>
        <v>('GYMAX STR','GAYDE','CARTONS','XS',),</v>
      </c>
      <c r="H815" s="195"/>
    </row>
    <row r="816">
      <c r="A816" s="145"/>
      <c r="B816" s="188" t="s">
        <v>160</v>
      </c>
      <c r="C816" s="112" t="s">
        <v>158</v>
      </c>
      <c r="D816" s="190" t="s">
        <v>4</v>
      </c>
      <c r="E816" s="190" t="s">
        <v>15</v>
      </c>
      <c r="F816" s="195"/>
      <c r="G816" s="191" t="str">
        <f t="shared" si="1"/>
        <v>('GYMAX STR','GAYDE','CARTONS','S',),</v>
      </c>
      <c r="H816" s="195"/>
    </row>
    <row r="817">
      <c r="A817" s="145"/>
      <c r="B817" s="188" t="s">
        <v>160</v>
      </c>
      <c r="C817" s="112" t="s">
        <v>158</v>
      </c>
      <c r="D817" s="190" t="s">
        <v>4</v>
      </c>
      <c r="E817" s="190" t="s">
        <v>16</v>
      </c>
      <c r="F817" s="195"/>
      <c r="G817" s="191" t="str">
        <f t="shared" si="1"/>
        <v>('GYMAX STR','GAYDE','CARTONS','M',),</v>
      </c>
      <c r="H817" s="195"/>
    </row>
    <row r="818">
      <c r="A818" s="145"/>
      <c r="B818" s="188" t="s">
        <v>160</v>
      </c>
      <c r="C818" s="112" t="s">
        <v>158</v>
      </c>
      <c r="D818" s="190" t="s">
        <v>4</v>
      </c>
      <c r="E818" s="190" t="s">
        <v>17</v>
      </c>
      <c r="F818" s="195"/>
      <c r="G818" s="191" t="str">
        <f t="shared" si="1"/>
        <v>('GYMAX STR','GAYDE','CARTONS','L',),</v>
      </c>
      <c r="H818" s="195"/>
    </row>
    <row r="819">
      <c r="A819" s="145"/>
      <c r="B819" s="188" t="s">
        <v>160</v>
      </c>
      <c r="C819" s="112" t="s">
        <v>158</v>
      </c>
      <c r="D819" s="190" t="s">
        <v>4</v>
      </c>
      <c r="E819" s="190" t="s">
        <v>18</v>
      </c>
      <c r="F819" s="195"/>
      <c r="G819" s="191" t="str">
        <f t="shared" si="1"/>
        <v>('GYMAX STR','GAYDE','CARTONS','XL',),</v>
      </c>
      <c r="H819" s="195"/>
    </row>
    <row r="820">
      <c r="A820" s="145"/>
      <c r="B820" s="188" t="s">
        <v>160</v>
      </c>
      <c r="C820" s="112" t="s">
        <v>158</v>
      </c>
      <c r="D820" s="190" t="s">
        <v>4</v>
      </c>
      <c r="E820" s="190" t="s">
        <v>19</v>
      </c>
      <c r="F820" s="195"/>
      <c r="G820" s="191" t="str">
        <f t="shared" si="1"/>
        <v>('GYMAX STR','GAYDE','CARTONS','XXL',),</v>
      </c>
      <c r="H820" s="195"/>
    </row>
    <row r="821">
      <c r="A821" s="145"/>
      <c r="B821" s="188" t="s">
        <v>160</v>
      </c>
      <c r="C821" s="112" t="s">
        <v>158</v>
      </c>
      <c r="D821" s="190" t="s">
        <v>4</v>
      </c>
      <c r="E821" s="190" t="s">
        <v>20</v>
      </c>
      <c r="F821" s="195"/>
      <c r="G821" s="191" t="str">
        <f t="shared" si="1"/>
        <v>('GYMAX STR','GAYDE','CARTONS','XXXL',),</v>
      </c>
      <c r="H821" s="195"/>
    </row>
    <row r="822">
      <c r="A822" s="145"/>
      <c r="B822" s="188" t="s">
        <v>160</v>
      </c>
      <c r="C822" s="112" t="s">
        <v>158</v>
      </c>
      <c r="D822" s="190" t="s">
        <v>7</v>
      </c>
      <c r="E822" s="190" t="s">
        <v>21</v>
      </c>
      <c r="F822" s="195">
        <v>200.0</v>
      </c>
      <c r="G822" s="191" t="str">
        <f t="shared" si="1"/>
        <v>('GYMAX STR','GAYDE','BOXES','W/SIZE',200),</v>
      </c>
      <c r="H822" s="195"/>
    </row>
    <row r="823">
      <c r="A823" s="145"/>
      <c r="B823" s="188" t="s">
        <v>160</v>
      </c>
      <c r="C823" s="112" t="s">
        <v>158</v>
      </c>
      <c r="D823" s="190" t="s">
        <v>7</v>
      </c>
      <c r="E823" s="190" t="s">
        <v>13</v>
      </c>
      <c r="F823" s="195"/>
      <c r="G823" s="191" t="str">
        <f t="shared" si="1"/>
        <v>('GYMAX STR','GAYDE','BOXES','XXS',),</v>
      </c>
      <c r="H823" s="195"/>
    </row>
    <row r="824">
      <c r="A824" s="145"/>
      <c r="B824" s="188" t="s">
        <v>160</v>
      </c>
      <c r="C824" s="112" t="s">
        <v>158</v>
      </c>
      <c r="D824" s="190" t="s">
        <v>7</v>
      </c>
      <c r="E824" s="190" t="s">
        <v>14</v>
      </c>
      <c r="F824" s="195"/>
      <c r="G824" s="191" t="str">
        <f t="shared" si="1"/>
        <v>('GYMAX STR','GAYDE','BOXES','XS',),</v>
      </c>
      <c r="H824" s="195"/>
    </row>
    <row r="825">
      <c r="A825" s="145"/>
      <c r="B825" s="188" t="s">
        <v>160</v>
      </c>
      <c r="C825" s="112" t="s">
        <v>158</v>
      </c>
      <c r="D825" s="190" t="s">
        <v>7</v>
      </c>
      <c r="E825" s="190" t="s">
        <v>15</v>
      </c>
      <c r="F825" s="195"/>
      <c r="G825" s="191" t="str">
        <f t="shared" si="1"/>
        <v>('GYMAX STR','GAYDE','BOXES','S',),</v>
      </c>
      <c r="H825" s="195"/>
    </row>
    <row r="826">
      <c r="A826" s="145"/>
      <c r="B826" s="188" t="s">
        <v>160</v>
      </c>
      <c r="C826" s="112" t="s">
        <v>158</v>
      </c>
      <c r="D826" s="190" t="s">
        <v>7</v>
      </c>
      <c r="E826" s="190" t="s">
        <v>16</v>
      </c>
      <c r="F826" s="195"/>
      <c r="G826" s="191" t="str">
        <f t="shared" si="1"/>
        <v>('GYMAX STR','GAYDE','BOXES','M',),</v>
      </c>
      <c r="H826" s="195"/>
    </row>
    <row r="827">
      <c r="A827" s="145"/>
      <c r="B827" s="188" t="s">
        <v>160</v>
      </c>
      <c r="C827" s="112" t="s">
        <v>158</v>
      </c>
      <c r="D827" s="190" t="s">
        <v>7</v>
      </c>
      <c r="E827" s="190" t="s">
        <v>17</v>
      </c>
      <c r="F827" s="195"/>
      <c r="G827" s="191" t="str">
        <f t="shared" si="1"/>
        <v>('GYMAX STR','GAYDE','BOXES','L',),</v>
      </c>
      <c r="H827" s="195"/>
    </row>
    <row r="828">
      <c r="A828" s="145"/>
      <c r="B828" s="188" t="s">
        <v>160</v>
      </c>
      <c r="C828" s="112" t="s">
        <v>158</v>
      </c>
      <c r="D828" s="190" t="s">
        <v>7</v>
      </c>
      <c r="E828" s="190" t="s">
        <v>18</v>
      </c>
      <c r="F828" s="195"/>
      <c r="G828" s="191" t="str">
        <f t="shared" si="1"/>
        <v>('GYMAX STR','GAYDE','BOXES','XL',),</v>
      </c>
      <c r="H828" s="195"/>
    </row>
    <row r="829">
      <c r="A829" s="145"/>
      <c r="B829" s="188" t="s">
        <v>160</v>
      </c>
      <c r="C829" s="112" t="s">
        <v>158</v>
      </c>
      <c r="D829" s="190" t="s">
        <v>7</v>
      </c>
      <c r="E829" s="190" t="s">
        <v>19</v>
      </c>
      <c r="F829" s="195"/>
      <c r="G829" s="191" t="str">
        <f t="shared" si="1"/>
        <v>('GYMAX STR','GAYDE','BOXES','XXL',),</v>
      </c>
      <c r="H829" s="195"/>
    </row>
    <row r="830">
      <c r="A830" s="145"/>
      <c r="B830" s="188" t="s">
        <v>160</v>
      </c>
      <c r="C830" s="112" t="s">
        <v>158</v>
      </c>
      <c r="D830" s="190" t="s">
        <v>7</v>
      </c>
      <c r="E830" s="190" t="s">
        <v>20</v>
      </c>
      <c r="F830" s="195"/>
      <c r="G830" s="191" t="str">
        <f t="shared" si="1"/>
        <v>('GYMAX STR','GAYDE','BOXES','XXXL',),</v>
      </c>
      <c r="H830" s="195"/>
    </row>
    <row r="831">
      <c r="A831" s="191">
        <v>45.0</v>
      </c>
      <c r="B831" s="243" t="s">
        <v>168</v>
      </c>
      <c r="C831" s="244" t="s">
        <v>169</v>
      </c>
      <c r="D831" s="243" t="s">
        <v>4</v>
      </c>
      <c r="E831" s="190" t="s">
        <v>21</v>
      </c>
      <c r="F831" s="192">
        <v>130.0</v>
      </c>
      <c r="G831" s="191" t="str">
        <f t="shared" si="1"/>
        <v>('DOC 400 DOCCL 400 PF','GARDENING','CARTONS','W/SIZE',130),</v>
      </c>
      <c r="H831" s="192"/>
    </row>
    <row r="832">
      <c r="A832" s="243"/>
      <c r="B832" s="243" t="s">
        <v>168</v>
      </c>
      <c r="C832" s="244" t="s">
        <v>169</v>
      </c>
      <c r="D832" s="190" t="s">
        <v>4</v>
      </c>
      <c r="E832" s="190" t="s">
        <v>13</v>
      </c>
      <c r="F832" s="191"/>
      <c r="G832" s="191" t="str">
        <f t="shared" si="1"/>
        <v>('DOC 400 DOCCL 400 PF','GARDENING','CARTONS','XXS',),</v>
      </c>
      <c r="H832" s="191"/>
    </row>
    <row r="833">
      <c r="A833" s="243"/>
      <c r="B833" s="243" t="s">
        <v>168</v>
      </c>
      <c r="C833" s="244" t="s">
        <v>169</v>
      </c>
      <c r="D833" s="190" t="s">
        <v>4</v>
      </c>
      <c r="E833" s="190" t="s">
        <v>14</v>
      </c>
      <c r="F833" s="191"/>
      <c r="G833" s="191" t="str">
        <f t="shared" si="1"/>
        <v>('DOC 400 DOCCL 400 PF','GARDENING','CARTONS','XS',),</v>
      </c>
      <c r="H833" s="191"/>
    </row>
    <row r="834">
      <c r="A834" s="243"/>
      <c r="B834" s="243" t="s">
        <v>168</v>
      </c>
      <c r="C834" s="244" t="s">
        <v>169</v>
      </c>
      <c r="D834" s="190" t="s">
        <v>4</v>
      </c>
      <c r="E834" s="190" t="s">
        <v>15</v>
      </c>
      <c r="F834" s="191"/>
      <c r="G834" s="191" t="str">
        <f t="shared" si="1"/>
        <v>('DOC 400 DOCCL 400 PF','GARDENING','CARTONS','S',),</v>
      </c>
      <c r="H834" s="191"/>
    </row>
    <row r="835">
      <c r="A835" s="243"/>
      <c r="B835" s="243" t="s">
        <v>168</v>
      </c>
      <c r="C835" s="244" t="s">
        <v>169</v>
      </c>
      <c r="D835" s="190" t="s">
        <v>4</v>
      </c>
      <c r="E835" s="190" t="s">
        <v>16</v>
      </c>
      <c r="F835" s="191"/>
      <c r="G835" s="191" t="str">
        <f t="shared" si="1"/>
        <v>('DOC 400 DOCCL 400 PF','GARDENING','CARTONS','M',),</v>
      </c>
      <c r="H835" s="191"/>
    </row>
    <row r="836">
      <c r="A836" s="243"/>
      <c r="B836" s="243" t="s">
        <v>168</v>
      </c>
      <c r="C836" s="244" t="s">
        <v>169</v>
      </c>
      <c r="D836" s="190" t="s">
        <v>4</v>
      </c>
      <c r="E836" s="190" t="s">
        <v>17</v>
      </c>
      <c r="F836" s="191"/>
      <c r="G836" s="191" t="str">
        <f t="shared" si="1"/>
        <v>('DOC 400 DOCCL 400 PF','GARDENING','CARTONS','L',),</v>
      </c>
      <c r="H836" s="191"/>
    </row>
    <row r="837">
      <c r="A837" s="243"/>
      <c r="B837" s="243" t="s">
        <v>168</v>
      </c>
      <c r="C837" s="244" t="s">
        <v>169</v>
      </c>
      <c r="D837" s="190" t="s">
        <v>4</v>
      </c>
      <c r="E837" s="190" t="s">
        <v>18</v>
      </c>
      <c r="F837" s="191"/>
      <c r="G837" s="191" t="str">
        <f t="shared" si="1"/>
        <v>('DOC 400 DOCCL 400 PF','GARDENING','CARTONS','XL',),</v>
      </c>
      <c r="H837" s="191"/>
    </row>
    <row r="838">
      <c r="A838" s="243"/>
      <c r="B838" s="243" t="s">
        <v>168</v>
      </c>
      <c r="C838" s="244" t="s">
        <v>169</v>
      </c>
      <c r="D838" s="190" t="s">
        <v>4</v>
      </c>
      <c r="E838" s="190" t="s">
        <v>19</v>
      </c>
      <c r="F838" s="191"/>
      <c r="G838" s="191" t="str">
        <f t="shared" si="1"/>
        <v>('DOC 400 DOCCL 400 PF','GARDENING','CARTONS','XXL',),</v>
      </c>
      <c r="H838" s="191"/>
    </row>
    <row r="839">
      <c r="A839" s="243"/>
      <c r="B839" s="243" t="s">
        <v>168</v>
      </c>
      <c r="C839" s="244" t="s">
        <v>169</v>
      </c>
      <c r="D839" s="190" t="s">
        <v>4</v>
      </c>
      <c r="E839" s="190" t="s">
        <v>20</v>
      </c>
      <c r="F839" s="191"/>
      <c r="G839" s="191" t="str">
        <f t="shared" si="1"/>
        <v>('DOC 400 DOCCL 400 PF','GARDENING','CARTONS','XXXL',),</v>
      </c>
      <c r="H839" s="191"/>
    </row>
    <row r="840">
      <c r="A840" s="243"/>
      <c r="B840" s="243" t="s">
        <v>168</v>
      </c>
      <c r="C840" s="244" t="s">
        <v>169</v>
      </c>
      <c r="D840" s="190" t="s">
        <v>7</v>
      </c>
      <c r="E840" s="190" t="s">
        <v>21</v>
      </c>
      <c r="F840" s="191">
        <v>894.0</v>
      </c>
      <c r="G840" s="191" t="str">
        <f t="shared" si="1"/>
        <v>('DOC 400 DOCCL 400 PF','GARDENING','BOXES','W/SIZE',894),</v>
      </c>
      <c r="H840" s="191"/>
    </row>
    <row r="841">
      <c r="A841" s="243"/>
      <c r="B841" s="243" t="s">
        <v>168</v>
      </c>
      <c r="C841" s="244" t="s">
        <v>169</v>
      </c>
      <c r="D841" s="190" t="s">
        <v>7</v>
      </c>
      <c r="E841" s="190" t="s">
        <v>161</v>
      </c>
      <c r="F841" s="191"/>
      <c r="G841" s="191" t="str">
        <f t="shared" si="1"/>
        <v>('DOC 400 DOCCL 400 PF','GARDENING','BOXES','XXS/5.5',),</v>
      </c>
      <c r="H841" s="191"/>
    </row>
    <row r="842">
      <c r="A842" s="243"/>
      <c r="B842" s="243" t="s">
        <v>168</v>
      </c>
      <c r="C842" s="244" t="s">
        <v>169</v>
      </c>
      <c r="D842" s="190" t="s">
        <v>7</v>
      </c>
      <c r="E842" s="190" t="s">
        <v>162</v>
      </c>
      <c r="F842" s="191"/>
      <c r="G842" s="191" t="str">
        <f t="shared" si="1"/>
        <v>('DOC 400 DOCCL 400 PF','GARDENING','BOXES','XS/6.0',),</v>
      </c>
      <c r="H842" s="191"/>
    </row>
    <row r="843">
      <c r="A843" s="243"/>
      <c r="B843" s="243" t="s">
        <v>168</v>
      </c>
      <c r="C843" s="244" t="s">
        <v>169</v>
      </c>
      <c r="D843" s="190" t="s">
        <v>7</v>
      </c>
      <c r="E843" s="190" t="s">
        <v>163</v>
      </c>
      <c r="F843" s="191"/>
      <c r="G843" s="191" t="str">
        <f t="shared" si="1"/>
        <v>('DOC 400 DOCCL 400 PF','GARDENING','BOXES','S/6.5',),</v>
      </c>
      <c r="H843" s="191"/>
    </row>
    <row r="844">
      <c r="A844" s="243"/>
      <c r="B844" s="243" t="s">
        <v>168</v>
      </c>
      <c r="C844" s="244" t="s">
        <v>169</v>
      </c>
      <c r="D844" s="190" t="s">
        <v>7</v>
      </c>
      <c r="E844" s="190" t="s">
        <v>164</v>
      </c>
      <c r="F844" s="191"/>
      <c r="G844" s="191" t="str">
        <f t="shared" si="1"/>
        <v>('DOC 400 DOCCL 400 PF','GARDENING','BOXES','M/7.0',),</v>
      </c>
      <c r="H844" s="191"/>
    </row>
    <row r="845">
      <c r="A845" s="243"/>
      <c r="B845" s="243" t="s">
        <v>168</v>
      </c>
      <c r="C845" s="244" t="s">
        <v>169</v>
      </c>
      <c r="D845" s="190" t="s">
        <v>7</v>
      </c>
      <c r="E845" s="190" t="s">
        <v>165</v>
      </c>
      <c r="F845" s="191"/>
      <c r="G845" s="191" t="str">
        <f t="shared" si="1"/>
        <v>('DOC 400 DOCCL 400 PF','GARDENING','BOXES','L/7.5',),</v>
      </c>
      <c r="H845" s="191"/>
    </row>
    <row r="846">
      <c r="A846" s="243"/>
      <c r="B846" s="243" t="s">
        <v>168</v>
      </c>
      <c r="C846" s="244" t="s">
        <v>169</v>
      </c>
      <c r="D846" s="190" t="s">
        <v>7</v>
      </c>
      <c r="E846" s="190" t="s">
        <v>166</v>
      </c>
      <c r="F846" s="191"/>
      <c r="G846" s="191" t="str">
        <f t="shared" si="1"/>
        <v>('DOC 400 DOCCL 400 PF','GARDENING','BOXES','XL/8.0',),</v>
      </c>
      <c r="H846" s="191"/>
    </row>
    <row r="847">
      <c r="A847" s="243"/>
      <c r="B847" s="243" t="s">
        <v>168</v>
      </c>
      <c r="C847" s="244" t="s">
        <v>169</v>
      </c>
      <c r="D847" s="190" t="s">
        <v>7</v>
      </c>
      <c r="E847" s="190" t="s">
        <v>167</v>
      </c>
      <c r="F847" s="191"/>
      <c r="G847" s="191" t="str">
        <f t="shared" si="1"/>
        <v>('DOC 400 DOCCL 400 PF','GARDENING','BOXES','XXL/8.5',),</v>
      </c>
      <c r="H847" s="191"/>
    </row>
    <row r="848">
      <c r="A848" s="243"/>
      <c r="B848" s="243" t="s">
        <v>168</v>
      </c>
      <c r="C848" s="244" t="s">
        <v>169</v>
      </c>
      <c r="D848" s="190" t="s">
        <v>7</v>
      </c>
      <c r="E848" s="190" t="s">
        <v>20</v>
      </c>
      <c r="F848" s="191"/>
      <c r="G848" s="191" t="str">
        <f t="shared" si="1"/>
        <v>('DOC 400 DOCCL 400 PF','GARDENING','BOXES','XXXL',),</v>
      </c>
      <c r="H848" s="191"/>
    </row>
    <row r="849">
      <c r="A849" s="191">
        <v>46.0</v>
      </c>
      <c r="B849" s="243" t="s">
        <v>170</v>
      </c>
      <c r="C849" s="244" t="s">
        <v>169</v>
      </c>
      <c r="D849" s="243" t="s">
        <v>4</v>
      </c>
      <c r="E849" s="190" t="s">
        <v>21</v>
      </c>
      <c r="F849" s="192">
        <v>130.0</v>
      </c>
      <c r="G849" s="191" t="str">
        <f t="shared" si="1"/>
        <v>('DOC CHEMO ZERO STR','GARDENING','CARTONS','W/SIZE',130),</v>
      </c>
      <c r="H849" s="192"/>
    </row>
    <row r="850">
      <c r="A850" s="243"/>
      <c r="B850" s="243" t="s">
        <v>170</v>
      </c>
      <c r="C850" s="244" t="s">
        <v>169</v>
      </c>
      <c r="D850" s="190" t="s">
        <v>4</v>
      </c>
      <c r="E850" s="190" t="s">
        <v>13</v>
      </c>
      <c r="F850" s="191"/>
      <c r="G850" s="191" t="str">
        <f t="shared" si="1"/>
        <v>('DOC CHEMO ZERO STR','GARDENING','CARTONS','XXS',),</v>
      </c>
      <c r="H850" s="191"/>
    </row>
    <row r="851">
      <c r="A851" s="243"/>
      <c r="B851" s="243" t="s">
        <v>170</v>
      </c>
      <c r="C851" s="244" t="s">
        <v>169</v>
      </c>
      <c r="D851" s="190" t="s">
        <v>4</v>
      </c>
      <c r="E851" s="190" t="s">
        <v>14</v>
      </c>
      <c r="F851" s="191"/>
      <c r="G851" s="191" t="str">
        <f t="shared" si="1"/>
        <v>('DOC CHEMO ZERO STR','GARDENING','CARTONS','XS',),</v>
      </c>
      <c r="H851" s="191"/>
    </row>
    <row r="852">
      <c r="A852" s="243"/>
      <c r="B852" s="243" t="s">
        <v>170</v>
      </c>
      <c r="C852" s="244" t="s">
        <v>169</v>
      </c>
      <c r="D852" s="190" t="s">
        <v>4</v>
      </c>
      <c r="E852" s="190" t="s">
        <v>15</v>
      </c>
      <c r="F852" s="191"/>
      <c r="G852" s="191" t="str">
        <f t="shared" si="1"/>
        <v>('DOC CHEMO ZERO STR','GARDENING','CARTONS','S',),</v>
      </c>
      <c r="H852" s="191"/>
    </row>
    <row r="853">
      <c r="A853" s="243"/>
      <c r="B853" s="243" t="s">
        <v>170</v>
      </c>
      <c r="C853" s="244" t="s">
        <v>169</v>
      </c>
      <c r="D853" s="190" t="s">
        <v>4</v>
      </c>
      <c r="E853" s="190" t="s">
        <v>16</v>
      </c>
      <c r="F853" s="191"/>
      <c r="G853" s="191" t="str">
        <f t="shared" si="1"/>
        <v>('DOC CHEMO ZERO STR','GARDENING','CARTONS','M',),</v>
      </c>
      <c r="H853" s="191"/>
    </row>
    <row r="854">
      <c r="A854" s="243"/>
      <c r="B854" s="243" t="s">
        <v>170</v>
      </c>
      <c r="C854" s="244" t="s">
        <v>169</v>
      </c>
      <c r="D854" s="190" t="s">
        <v>4</v>
      </c>
      <c r="E854" s="190" t="s">
        <v>17</v>
      </c>
      <c r="F854" s="191"/>
      <c r="G854" s="191" t="str">
        <f t="shared" si="1"/>
        <v>('DOC CHEMO ZERO STR','GARDENING','CARTONS','L',),</v>
      </c>
      <c r="H854" s="191"/>
    </row>
    <row r="855">
      <c r="A855" s="243"/>
      <c r="B855" s="243" t="s">
        <v>170</v>
      </c>
      <c r="C855" s="244" t="s">
        <v>169</v>
      </c>
      <c r="D855" s="190" t="s">
        <v>4</v>
      </c>
      <c r="E855" s="190" t="s">
        <v>18</v>
      </c>
      <c r="F855" s="191"/>
      <c r="G855" s="191" t="str">
        <f t="shared" si="1"/>
        <v>('DOC CHEMO ZERO STR','GARDENING','CARTONS','XL',),</v>
      </c>
      <c r="H855" s="191"/>
    </row>
    <row r="856">
      <c r="A856" s="243"/>
      <c r="B856" s="243" t="s">
        <v>170</v>
      </c>
      <c r="C856" s="244" t="s">
        <v>169</v>
      </c>
      <c r="D856" s="190" t="s">
        <v>4</v>
      </c>
      <c r="E856" s="190" t="s">
        <v>19</v>
      </c>
      <c r="F856" s="191"/>
      <c r="G856" s="191" t="str">
        <f t="shared" si="1"/>
        <v>('DOC CHEMO ZERO STR','GARDENING','CARTONS','XXL',),</v>
      </c>
      <c r="H856" s="191"/>
    </row>
    <row r="857">
      <c r="A857" s="243"/>
      <c r="B857" s="243" t="s">
        <v>170</v>
      </c>
      <c r="C857" s="244" t="s">
        <v>169</v>
      </c>
      <c r="D857" s="190" t="s">
        <v>4</v>
      </c>
      <c r="E857" s="190" t="s">
        <v>20</v>
      </c>
      <c r="F857" s="191"/>
      <c r="G857" s="191" t="str">
        <f t="shared" si="1"/>
        <v>('DOC CHEMO ZERO STR','GARDENING','CARTONS','XXXL',),</v>
      </c>
      <c r="H857" s="191"/>
    </row>
    <row r="858">
      <c r="A858" s="243"/>
      <c r="B858" s="243" t="s">
        <v>170</v>
      </c>
      <c r="C858" s="244" t="s">
        <v>169</v>
      </c>
      <c r="D858" s="190" t="s">
        <v>7</v>
      </c>
      <c r="E858" s="190" t="s">
        <v>21</v>
      </c>
      <c r="F858" s="191">
        <v>250.0</v>
      </c>
      <c r="G858" s="191" t="str">
        <f t="shared" si="1"/>
        <v>('DOC CHEMO ZERO STR','GARDENING','BOXES','W/SIZE',250),</v>
      </c>
      <c r="H858" s="191"/>
    </row>
    <row r="859">
      <c r="A859" s="243"/>
      <c r="B859" s="243" t="s">
        <v>170</v>
      </c>
      <c r="C859" s="244" t="s">
        <v>169</v>
      </c>
      <c r="D859" s="190" t="s">
        <v>7</v>
      </c>
      <c r="E859" s="190" t="s">
        <v>161</v>
      </c>
      <c r="F859" s="191"/>
      <c r="G859" s="191" t="str">
        <f t="shared" si="1"/>
        <v>('DOC CHEMO ZERO STR','GARDENING','BOXES','XXS/5.5',),</v>
      </c>
      <c r="H859" s="191"/>
    </row>
    <row r="860">
      <c r="A860" s="243"/>
      <c r="B860" s="243" t="s">
        <v>170</v>
      </c>
      <c r="C860" s="244" t="s">
        <v>169</v>
      </c>
      <c r="D860" s="190" t="s">
        <v>7</v>
      </c>
      <c r="E860" s="190" t="s">
        <v>162</v>
      </c>
      <c r="F860" s="191"/>
      <c r="G860" s="191" t="str">
        <f t="shared" si="1"/>
        <v>('DOC CHEMO ZERO STR','GARDENING','BOXES','XS/6.0',),</v>
      </c>
      <c r="H860" s="191"/>
    </row>
    <row r="861">
      <c r="A861" s="243"/>
      <c r="B861" s="243" t="s">
        <v>170</v>
      </c>
      <c r="C861" s="244" t="s">
        <v>169</v>
      </c>
      <c r="D861" s="190" t="s">
        <v>7</v>
      </c>
      <c r="E861" s="190" t="s">
        <v>163</v>
      </c>
      <c r="F861" s="191"/>
      <c r="G861" s="191" t="str">
        <f t="shared" si="1"/>
        <v>('DOC CHEMO ZERO STR','GARDENING','BOXES','S/6.5',),</v>
      </c>
      <c r="H861" s="191"/>
    </row>
    <row r="862">
      <c r="A862" s="243"/>
      <c r="B862" s="243" t="s">
        <v>170</v>
      </c>
      <c r="C862" s="244" t="s">
        <v>169</v>
      </c>
      <c r="D862" s="190" t="s">
        <v>7</v>
      </c>
      <c r="E862" s="190" t="s">
        <v>164</v>
      </c>
      <c r="F862" s="191"/>
      <c r="G862" s="191" t="str">
        <f t="shared" si="1"/>
        <v>('DOC CHEMO ZERO STR','GARDENING','BOXES','M/7.0',),</v>
      </c>
      <c r="H862" s="191"/>
    </row>
    <row r="863">
      <c r="A863" s="243"/>
      <c r="B863" s="243" t="s">
        <v>170</v>
      </c>
      <c r="C863" s="244" t="s">
        <v>169</v>
      </c>
      <c r="D863" s="190" t="s">
        <v>7</v>
      </c>
      <c r="E863" s="190" t="s">
        <v>165</v>
      </c>
      <c r="F863" s="191"/>
      <c r="G863" s="191" t="str">
        <f t="shared" si="1"/>
        <v>('DOC CHEMO ZERO STR','GARDENING','BOXES','L/7.5',),</v>
      </c>
      <c r="H863" s="191"/>
    </row>
    <row r="864">
      <c r="A864" s="243"/>
      <c r="B864" s="243" t="s">
        <v>170</v>
      </c>
      <c r="C864" s="244" t="s">
        <v>169</v>
      </c>
      <c r="D864" s="190" t="s">
        <v>7</v>
      </c>
      <c r="E864" s="190" t="s">
        <v>166</v>
      </c>
      <c r="F864" s="191"/>
      <c r="G864" s="191" t="str">
        <f t="shared" si="1"/>
        <v>('DOC CHEMO ZERO STR','GARDENING','BOXES','XL/8.0',),</v>
      </c>
      <c r="H864" s="191"/>
    </row>
    <row r="865">
      <c r="A865" s="243"/>
      <c r="B865" s="243" t="s">
        <v>170</v>
      </c>
      <c r="C865" s="244" t="s">
        <v>169</v>
      </c>
      <c r="D865" s="190" t="s">
        <v>7</v>
      </c>
      <c r="E865" s="190" t="s">
        <v>167</v>
      </c>
      <c r="F865" s="191"/>
      <c r="G865" s="191" t="str">
        <f t="shared" si="1"/>
        <v>('DOC CHEMO ZERO STR','GARDENING','BOXES','XXL/8.5',),</v>
      </c>
      <c r="H865" s="191"/>
    </row>
    <row r="866">
      <c r="A866" s="243"/>
      <c r="B866" s="243" t="s">
        <v>170</v>
      </c>
      <c r="C866" s="244" t="s">
        <v>169</v>
      </c>
      <c r="D866" s="190" t="s">
        <v>7</v>
      </c>
      <c r="E866" s="190" t="s">
        <v>20</v>
      </c>
      <c r="F866" s="191"/>
      <c r="G866" s="191" t="str">
        <f t="shared" si="1"/>
        <v>('DOC CHEMO ZERO STR','GARDENING','BOXES','XXXL',),</v>
      </c>
      <c r="H866" s="191"/>
    </row>
    <row r="867">
      <c r="A867" s="191">
        <v>47.0</v>
      </c>
      <c r="B867" s="243" t="s">
        <v>171</v>
      </c>
      <c r="C867" s="244" t="s">
        <v>169</v>
      </c>
      <c r="D867" s="243" t="s">
        <v>4</v>
      </c>
      <c r="E867" s="190" t="s">
        <v>21</v>
      </c>
      <c r="F867" s="192"/>
      <c r="G867" s="191" t="str">
        <f t="shared" si="1"/>
        <v>('DOC ZERO 400-ZERPW','GARDENING','CARTONS','W/SIZE',),</v>
      </c>
      <c r="H867" s="192"/>
    </row>
    <row r="868">
      <c r="A868" s="243"/>
      <c r="B868" s="243" t="s">
        <v>171</v>
      </c>
      <c r="C868" s="244" t="s">
        <v>169</v>
      </c>
      <c r="D868" s="190" t="s">
        <v>4</v>
      </c>
      <c r="E868" s="190" t="s">
        <v>13</v>
      </c>
      <c r="F868" s="191"/>
      <c r="G868" s="191" t="str">
        <f t="shared" si="1"/>
        <v>('DOC ZERO 400-ZERPW','GARDENING','CARTONS','XXS',),</v>
      </c>
      <c r="H868" s="191"/>
    </row>
    <row r="869">
      <c r="A869" s="243"/>
      <c r="B869" s="243" t="s">
        <v>171</v>
      </c>
      <c r="C869" s="244" t="s">
        <v>169</v>
      </c>
      <c r="D869" s="190" t="s">
        <v>4</v>
      </c>
      <c r="E869" s="190" t="s">
        <v>14</v>
      </c>
      <c r="F869" s="191"/>
      <c r="G869" s="191" t="str">
        <f t="shared" si="1"/>
        <v>('DOC ZERO 400-ZERPW','GARDENING','CARTONS','XS',),</v>
      </c>
      <c r="H869" s="191"/>
    </row>
    <row r="870">
      <c r="A870" s="243"/>
      <c r="B870" s="243" t="s">
        <v>171</v>
      </c>
      <c r="C870" s="244" t="s">
        <v>169</v>
      </c>
      <c r="D870" s="190" t="s">
        <v>4</v>
      </c>
      <c r="E870" s="190" t="s">
        <v>15</v>
      </c>
      <c r="F870" s="191">
        <v>249.0</v>
      </c>
      <c r="G870" s="191" t="str">
        <f t="shared" si="1"/>
        <v>('DOC ZERO 400-ZERPW','GARDENING','CARTONS','S',249),</v>
      </c>
      <c r="H870" s="191"/>
    </row>
    <row r="871">
      <c r="A871" s="243"/>
      <c r="B871" s="243" t="s">
        <v>171</v>
      </c>
      <c r="C871" s="244" t="s">
        <v>169</v>
      </c>
      <c r="D871" s="190" t="s">
        <v>4</v>
      </c>
      <c r="E871" s="190" t="s">
        <v>16</v>
      </c>
      <c r="F871" s="191">
        <v>65.0</v>
      </c>
      <c r="G871" s="191" t="str">
        <f t="shared" si="1"/>
        <v>('DOC ZERO 400-ZERPW','GARDENING','CARTONS','M',65),</v>
      </c>
      <c r="H871" s="191"/>
    </row>
    <row r="872">
      <c r="A872" s="243"/>
      <c r="B872" s="243" t="s">
        <v>171</v>
      </c>
      <c r="C872" s="244" t="s">
        <v>169</v>
      </c>
      <c r="D872" s="190" t="s">
        <v>4</v>
      </c>
      <c r="E872" s="190" t="s">
        <v>17</v>
      </c>
      <c r="F872" s="191">
        <v>150.0</v>
      </c>
      <c r="G872" s="191" t="str">
        <f t="shared" si="1"/>
        <v>('DOC ZERO 400-ZERPW','GARDENING','CARTONS','L',150),</v>
      </c>
      <c r="H872" s="191"/>
    </row>
    <row r="873">
      <c r="A873" s="243"/>
      <c r="B873" s="243" t="s">
        <v>171</v>
      </c>
      <c r="C873" s="244" t="s">
        <v>169</v>
      </c>
      <c r="D873" s="190" t="s">
        <v>4</v>
      </c>
      <c r="E873" s="190" t="s">
        <v>18</v>
      </c>
      <c r="F873" s="191">
        <v>142.0</v>
      </c>
      <c r="G873" s="191" t="str">
        <f t="shared" si="1"/>
        <v>('DOC ZERO 400-ZERPW','GARDENING','CARTONS','XL',142),</v>
      </c>
      <c r="H873" s="191"/>
    </row>
    <row r="874">
      <c r="A874" s="243"/>
      <c r="B874" s="243" t="s">
        <v>171</v>
      </c>
      <c r="C874" s="244" t="s">
        <v>169</v>
      </c>
      <c r="D874" s="190" t="s">
        <v>4</v>
      </c>
      <c r="E874" s="190" t="s">
        <v>19</v>
      </c>
      <c r="F874" s="191"/>
      <c r="G874" s="191" t="str">
        <f t="shared" si="1"/>
        <v>('DOC ZERO 400-ZERPW','GARDENING','CARTONS','XXL',),</v>
      </c>
      <c r="H874" s="191"/>
    </row>
    <row r="875">
      <c r="A875" s="243"/>
      <c r="B875" s="243" t="s">
        <v>171</v>
      </c>
      <c r="C875" s="244" t="s">
        <v>169</v>
      </c>
      <c r="D875" s="190" t="s">
        <v>4</v>
      </c>
      <c r="E875" s="190" t="s">
        <v>20</v>
      </c>
      <c r="F875" s="191"/>
      <c r="G875" s="191" t="str">
        <f t="shared" si="1"/>
        <v>('DOC ZERO 400-ZERPW','GARDENING','CARTONS','XXXL',),</v>
      </c>
      <c r="H875" s="191"/>
    </row>
    <row r="876">
      <c r="A876" s="243"/>
      <c r="B876" s="243" t="s">
        <v>171</v>
      </c>
      <c r="C876" s="244" t="s">
        <v>169</v>
      </c>
      <c r="D876" s="190" t="s">
        <v>7</v>
      </c>
      <c r="E876" s="190" t="s">
        <v>21</v>
      </c>
      <c r="F876" s="191"/>
      <c r="G876" s="191" t="str">
        <f t="shared" si="1"/>
        <v>('DOC ZERO 400-ZERPW','GARDENING','BOXES','W/SIZE',),</v>
      </c>
      <c r="H876" s="191"/>
    </row>
    <row r="877">
      <c r="A877" s="243"/>
      <c r="B877" s="243" t="s">
        <v>171</v>
      </c>
      <c r="C877" s="244" t="s">
        <v>169</v>
      </c>
      <c r="D877" s="190" t="s">
        <v>7</v>
      </c>
      <c r="E877" s="190" t="s">
        <v>161</v>
      </c>
      <c r="F877" s="191"/>
      <c r="G877" s="191" t="str">
        <f t="shared" si="1"/>
        <v>('DOC ZERO 400-ZERPW','GARDENING','BOXES','XXS/5.5',),</v>
      </c>
      <c r="H877" s="191"/>
    </row>
    <row r="878">
      <c r="A878" s="243"/>
      <c r="B878" s="243" t="s">
        <v>171</v>
      </c>
      <c r="C878" s="244" t="s">
        <v>169</v>
      </c>
      <c r="D878" s="190" t="s">
        <v>7</v>
      </c>
      <c r="E878" s="190" t="s">
        <v>162</v>
      </c>
      <c r="F878" s="191"/>
      <c r="G878" s="191" t="str">
        <f t="shared" si="1"/>
        <v>('DOC ZERO 400-ZERPW','GARDENING','BOXES','XS/6.0',),</v>
      </c>
      <c r="H878" s="191"/>
    </row>
    <row r="879">
      <c r="A879" s="243"/>
      <c r="B879" s="243" t="s">
        <v>171</v>
      </c>
      <c r="C879" s="244" t="s">
        <v>169</v>
      </c>
      <c r="D879" s="190" t="s">
        <v>7</v>
      </c>
      <c r="E879" s="190" t="s">
        <v>163</v>
      </c>
      <c r="F879" s="191">
        <v>0.0</v>
      </c>
      <c r="G879" s="191" t="str">
        <f t="shared" si="1"/>
        <v>('DOC ZERO 400-ZERPW','GARDENING','BOXES','S/6.5',0),</v>
      </c>
      <c r="H879" s="191"/>
    </row>
    <row r="880">
      <c r="A880" s="243"/>
      <c r="B880" s="243" t="s">
        <v>171</v>
      </c>
      <c r="C880" s="244" t="s">
        <v>169</v>
      </c>
      <c r="D880" s="190" t="s">
        <v>7</v>
      </c>
      <c r="E880" s="190" t="s">
        <v>164</v>
      </c>
      <c r="F880" s="191">
        <v>0.0</v>
      </c>
      <c r="G880" s="191" t="str">
        <f t="shared" si="1"/>
        <v>('DOC ZERO 400-ZERPW','GARDENING','BOXES','M/7.0',0),</v>
      </c>
      <c r="H880" s="191"/>
    </row>
    <row r="881">
      <c r="A881" s="243"/>
      <c r="B881" s="243" t="s">
        <v>171</v>
      </c>
      <c r="C881" s="244" t="s">
        <v>169</v>
      </c>
      <c r="D881" s="190" t="s">
        <v>7</v>
      </c>
      <c r="E881" s="190" t="s">
        <v>165</v>
      </c>
      <c r="F881" s="191">
        <v>77.0</v>
      </c>
      <c r="G881" s="191" t="str">
        <f t="shared" si="1"/>
        <v>('DOC ZERO 400-ZERPW','GARDENING','BOXES','L/7.5',77),</v>
      </c>
      <c r="H881" s="191"/>
    </row>
    <row r="882">
      <c r="A882" s="243"/>
      <c r="B882" s="243" t="s">
        <v>171</v>
      </c>
      <c r="C882" s="244" t="s">
        <v>169</v>
      </c>
      <c r="D882" s="190" t="s">
        <v>7</v>
      </c>
      <c r="E882" s="190" t="s">
        <v>166</v>
      </c>
      <c r="F882" s="191">
        <v>70.0</v>
      </c>
      <c r="G882" s="191" t="str">
        <f t="shared" si="1"/>
        <v>('DOC ZERO 400-ZERPW','GARDENING','BOXES','XL/8.0',70),</v>
      </c>
      <c r="H882" s="191"/>
    </row>
    <row r="883">
      <c r="A883" s="243"/>
      <c r="B883" s="243" t="s">
        <v>171</v>
      </c>
      <c r="C883" s="244" t="s">
        <v>169</v>
      </c>
      <c r="D883" s="190" t="s">
        <v>7</v>
      </c>
      <c r="E883" s="190" t="s">
        <v>167</v>
      </c>
      <c r="F883" s="191"/>
      <c r="G883" s="191" t="str">
        <f t="shared" si="1"/>
        <v>('DOC ZERO 400-ZERPW','GARDENING','BOXES','XXL/8.5',),</v>
      </c>
      <c r="H883" s="191"/>
    </row>
    <row r="884">
      <c r="A884" s="243"/>
      <c r="B884" s="243" t="s">
        <v>171</v>
      </c>
      <c r="C884" s="244" t="s">
        <v>169</v>
      </c>
      <c r="D884" s="190" t="s">
        <v>7</v>
      </c>
      <c r="E884" s="190" t="s">
        <v>20</v>
      </c>
      <c r="F884" s="191"/>
      <c r="G884" s="191" t="str">
        <f t="shared" si="1"/>
        <v>('DOC ZERO 400-ZERPW','GARDENING','BOXES','XXXL',),</v>
      </c>
      <c r="H884" s="191"/>
    </row>
    <row r="885">
      <c r="A885" s="191">
        <v>48.0</v>
      </c>
      <c r="B885" s="243" t="s">
        <v>172</v>
      </c>
      <c r="C885" s="244" t="s">
        <v>169</v>
      </c>
      <c r="D885" s="243" t="s">
        <v>4</v>
      </c>
      <c r="E885" s="190" t="s">
        <v>21</v>
      </c>
      <c r="F885" s="192">
        <v>29.0</v>
      </c>
      <c r="G885" s="191" t="str">
        <f t="shared" si="1"/>
        <v>('DOC ZERO CHISIN','GARDENING','CARTONS','W/SIZE',29),</v>
      </c>
      <c r="H885" s="192"/>
    </row>
    <row r="886">
      <c r="A886" s="243"/>
      <c r="B886" s="243" t="s">
        <v>172</v>
      </c>
      <c r="C886" s="244" t="s">
        <v>169</v>
      </c>
      <c r="D886" s="190" t="s">
        <v>4</v>
      </c>
      <c r="E886" s="190" t="s">
        <v>13</v>
      </c>
      <c r="F886" s="191"/>
      <c r="G886" s="191" t="str">
        <f t="shared" si="1"/>
        <v>('DOC ZERO CHISIN','GARDENING','CARTONS','XXS',),</v>
      </c>
      <c r="H886" s="191"/>
    </row>
    <row r="887">
      <c r="A887" s="243"/>
      <c r="B887" s="243" t="s">
        <v>172</v>
      </c>
      <c r="C887" s="244" t="s">
        <v>169</v>
      </c>
      <c r="D887" s="190" t="s">
        <v>4</v>
      </c>
      <c r="E887" s="190" t="s">
        <v>14</v>
      </c>
      <c r="F887" s="191"/>
      <c r="G887" s="191" t="str">
        <f t="shared" si="1"/>
        <v>('DOC ZERO CHISIN','GARDENING','CARTONS','XS',),</v>
      </c>
      <c r="H887" s="191"/>
    </row>
    <row r="888">
      <c r="A888" s="243"/>
      <c r="B888" s="243" t="s">
        <v>172</v>
      </c>
      <c r="C888" s="244" t="s">
        <v>169</v>
      </c>
      <c r="D888" s="190" t="s">
        <v>4</v>
      </c>
      <c r="E888" s="190" t="s">
        <v>15</v>
      </c>
      <c r="F888" s="191"/>
      <c r="G888" s="191" t="str">
        <f t="shared" si="1"/>
        <v>('DOC ZERO CHISIN','GARDENING','CARTONS','S',),</v>
      </c>
      <c r="H888" s="191"/>
    </row>
    <row r="889">
      <c r="A889" s="243"/>
      <c r="B889" s="243" t="s">
        <v>172</v>
      </c>
      <c r="C889" s="244" t="s">
        <v>169</v>
      </c>
      <c r="D889" s="190" t="s">
        <v>4</v>
      </c>
      <c r="E889" s="190" t="s">
        <v>16</v>
      </c>
      <c r="F889" s="191"/>
      <c r="G889" s="191" t="str">
        <f t="shared" si="1"/>
        <v>('DOC ZERO CHISIN','GARDENING','CARTONS','M',),</v>
      </c>
      <c r="H889" s="191"/>
    </row>
    <row r="890">
      <c r="A890" s="243"/>
      <c r="B890" s="243" t="s">
        <v>172</v>
      </c>
      <c r="C890" s="244" t="s">
        <v>169</v>
      </c>
      <c r="D890" s="190" t="s">
        <v>4</v>
      </c>
      <c r="E890" s="190" t="s">
        <v>17</v>
      </c>
      <c r="F890" s="191"/>
      <c r="G890" s="191" t="str">
        <f t="shared" si="1"/>
        <v>('DOC ZERO CHISIN','GARDENING','CARTONS','L',),</v>
      </c>
      <c r="H890" s="191"/>
    </row>
    <row r="891">
      <c r="A891" s="243"/>
      <c r="B891" s="243" t="s">
        <v>172</v>
      </c>
      <c r="C891" s="244" t="s">
        <v>169</v>
      </c>
      <c r="D891" s="190" t="s">
        <v>4</v>
      </c>
      <c r="E891" s="190" t="s">
        <v>18</v>
      </c>
      <c r="F891" s="191"/>
      <c r="G891" s="191" t="str">
        <f t="shared" si="1"/>
        <v>('DOC ZERO CHISIN','GARDENING','CARTONS','XL',),</v>
      </c>
      <c r="H891" s="191"/>
    </row>
    <row r="892">
      <c r="A892" s="243"/>
      <c r="B892" s="243" t="s">
        <v>172</v>
      </c>
      <c r="C892" s="244" t="s">
        <v>169</v>
      </c>
      <c r="D892" s="190" t="s">
        <v>4</v>
      </c>
      <c r="E892" s="190" t="s">
        <v>19</v>
      </c>
      <c r="F892" s="191"/>
      <c r="G892" s="191" t="str">
        <f t="shared" si="1"/>
        <v>('DOC ZERO CHISIN','GARDENING','CARTONS','XXL',),</v>
      </c>
      <c r="H892" s="191"/>
    </row>
    <row r="893">
      <c r="A893" s="243"/>
      <c r="B893" s="243" t="s">
        <v>172</v>
      </c>
      <c r="C893" s="244" t="s">
        <v>169</v>
      </c>
      <c r="D893" s="190" t="s">
        <v>4</v>
      </c>
      <c r="E893" s="190" t="s">
        <v>20</v>
      </c>
      <c r="F893" s="191"/>
      <c r="G893" s="191" t="str">
        <f t="shared" si="1"/>
        <v>('DOC ZERO CHISIN','GARDENING','CARTONS','XXXL',),</v>
      </c>
      <c r="H893" s="191"/>
    </row>
    <row r="894">
      <c r="A894" s="243"/>
      <c r="B894" s="243" t="s">
        <v>172</v>
      </c>
      <c r="C894" s="244" t="s">
        <v>169</v>
      </c>
      <c r="D894" s="190" t="s">
        <v>7</v>
      </c>
      <c r="E894" s="190" t="s">
        <v>21</v>
      </c>
      <c r="F894" s="191">
        <v>0.0</v>
      </c>
      <c r="G894" s="191" t="str">
        <f t="shared" si="1"/>
        <v>('DOC ZERO CHISIN','GARDENING','BOXES','W/SIZE',0),</v>
      </c>
      <c r="H894" s="191"/>
    </row>
    <row r="895">
      <c r="A895" s="243"/>
      <c r="B895" s="243" t="s">
        <v>172</v>
      </c>
      <c r="C895" s="244" t="s">
        <v>169</v>
      </c>
      <c r="D895" s="190" t="s">
        <v>7</v>
      </c>
      <c r="E895" s="190" t="s">
        <v>161</v>
      </c>
      <c r="F895" s="191"/>
      <c r="G895" s="191" t="str">
        <f t="shared" si="1"/>
        <v>('DOC ZERO CHISIN','GARDENING','BOXES','XXS/5.5',),</v>
      </c>
      <c r="H895" s="191"/>
    </row>
    <row r="896">
      <c r="A896" s="243"/>
      <c r="B896" s="243" t="s">
        <v>172</v>
      </c>
      <c r="C896" s="244" t="s">
        <v>169</v>
      </c>
      <c r="D896" s="190" t="s">
        <v>7</v>
      </c>
      <c r="E896" s="190" t="s">
        <v>162</v>
      </c>
      <c r="F896" s="191"/>
      <c r="G896" s="191" t="str">
        <f t="shared" si="1"/>
        <v>('DOC ZERO CHISIN','GARDENING','BOXES','XS/6.0',),</v>
      </c>
      <c r="H896" s="191"/>
    </row>
    <row r="897">
      <c r="A897" s="243"/>
      <c r="B897" s="243" t="s">
        <v>172</v>
      </c>
      <c r="C897" s="244" t="s">
        <v>169</v>
      </c>
      <c r="D897" s="190" t="s">
        <v>7</v>
      </c>
      <c r="E897" s="190" t="s">
        <v>163</v>
      </c>
      <c r="F897" s="191"/>
      <c r="G897" s="191" t="str">
        <f t="shared" si="1"/>
        <v>('DOC ZERO CHISIN','GARDENING','BOXES','S/6.5',),</v>
      </c>
      <c r="H897" s="191"/>
    </row>
    <row r="898">
      <c r="A898" s="243"/>
      <c r="B898" s="243" t="s">
        <v>172</v>
      </c>
      <c r="C898" s="244" t="s">
        <v>169</v>
      </c>
      <c r="D898" s="190" t="s">
        <v>7</v>
      </c>
      <c r="E898" s="190" t="s">
        <v>164</v>
      </c>
      <c r="F898" s="191"/>
      <c r="G898" s="191" t="str">
        <f t="shared" si="1"/>
        <v>('DOC ZERO CHISIN','GARDENING','BOXES','M/7.0',),</v>
      </c>
      <c r="H898" s="191"/>
    </row>
    <row r="899">
      <c r="A899" s="243"/>
      <c r="B899" s="243" t="s">
        <v>172</v>
      </c>
      <c r="C899" s="244" t="s">
        <v>169</v>
      </c>
      <c r="D899" s="190" t="s">
        <v>7</v>
      </c>
      <c r="E899" s="190" t="s">
        <v>165</v>
      </c>
      <c r="F899" s="191"/>
      <c r="G899" s="191" t="str">
        <f t="shared" si="1"/>
        <v>('DOC ZERO CHISIN','GARDENING','BOXES','L/7.5',),</v>
      </c>
      <c r="H899" s="191"/>
    </row>
    <row r="900">
      <c r="A900" s="243"/>
      <c r="B900" s="243" t="s">
        <v>172</v>
      </c>
      <c r="C900" s="244" t="s">
        <v>169</v>
      </c>
      <c r="D900" s="190" t="s">
        <v>7</v>
      </c>
      <c r="E900" s="190" t="s">
        <v>166</v>
      </c>
      <c r="F900" s="191"/>
      <c r="G900" s="191" t="str">
        <f t="shared" si="1"/>
        <v>('DOC ZERO CHISIN','GARDENING','BOXES','XL/8.0',),</v>
      </c>
      <c r="H900" s="191"/>
    </row>
    <row r="901">
      <c r="A901" s="243"/>
      <c r="B901" s="243" t="s">
        <v>172</v>
      </c>
      <c r="C901" s="244" t="s">
        <v>169</v>
      </c>
      <c r="D901" s="190" t="s">
        <v>7</v>
      </c>
      <c r="E901" s="190" t="s">
        <v>167</v>
      </c>
      <c r="F901" s="191"/>
      <c r="G901" s="191" t="str">
        <f t="shared" si="1"/>
        <v>('DOC ZERO CHISIN','GARDENING','BOXES','XXL/8.5',),</v>
      </c>
      <c r="H901" s="191"/>
    </row>
    <row r="902">
      <c r="A902" s="243"/>
      <c r="B902" s="243" t="s">
        <v>172</v>
      </c>
      <c r="C902" s="244" t="s">
        <v>169</v>
      </c>
      <c r="D902" s="190" t="s">
        <v>7</v>
      </c>
      <c r="E902" s="190" t="s">
        <v>20</v>
      </c>
      <c r="F902" s="191"/>
      <c r="G902" s="191" t="str">
        <f t="shared" si="1"/>
        <v>('DOC ZERO CHISIN','GARDENING','BOXES','XXXL',),</v>
      </c>
      <c r="H902" s="191"/>
    </row>
    <row r="903">
      <c r="A903" s="191">
        <v>49.0</v>
      </c>
      <c r="B903" s="243" t="s">
        <v>173</v>
      </c>
      <c r="C903" s="245" t="s">
        <v>169</v>
      </c>
      <c r="D903" s="243" t="s">
        <v>4</v>
      </c>
      <c r="E903" s="190" t="s">
        <v>21</v>
      </c>
      <c r="F903" s="192">
        <v>150.0</v>
      </c>
      <c r="G903" s="191" t="str">
        <f t="shared" si="1"/>
        <v>('DOC SCUDO PF','GARDENING','CARTONS','W/SIZE',150),</v>
      </c>
      <c r="H903" s="192"/>
    </row>
    <row r="904">
      <c r="A904" s="243"/>
      <c r="B904" s="243" t="s">
        <v>173</v>
      </c>
      <c r="C904" s="245" t="s">
        <v>169</v>
      </c>
      <c r="D904" s="190" t="s">
        <v>4</v>
      </c>
      <c r="E904" s="190" t="s">
        <v>13</v>
      </c>
      <c r="F904" s="191"/>
      <c r="G904" s="191" t="str">
        <f t="shared" si="1"/>
        <v>('DOC SCUDO PF','GARDENING','CARTONS','XXS',),</v>
      </c>
      <c r="H904" s="191"/>
    </row>
    <row r="905">
      <c r="A905" s="243"/>
      <c r="B905" s="243" t="s">
        <v>173</v>
      </c>
      <c r="C905" s="245" t="s">
        <v>169</v>
      </c>
      <c r="D905" s="190" t="s">
        <v>4</v>
      </c>
      <c r="E905" s="190" t="s">
        <v>14</v>
      </c>
      <c r="F905" s="191"/>
      <c r="G905" s="191" t="str">
        <f t="shared" si="1"/>
        <v>('DOC SCUDO PF','GARDENING','CARTONS','XS',),</v>
      </c>
      <c r="H905" s="191"/>
    </row>
    <row r="906">
      <c r="A906" s="243"/>
      <c r="B906" s="243" t="s">
        <v>173</v>
      </c>
      <c r="C906" s="245" t="s">
        <v>169</v>
      </c>
      <c r="D906" s="190" t="s">
        <v>4</v>
      </c>
      <c r="E906" s="190" t="s">
        <v>15</v>
      </c>
      <c r="F906" s="191"/>
      <c r="G906" s="191" t="str">
        <f t="shared" si="1"/>
        <v>('DOC SCUDO PF','GARDENING','CARTONS','S',),</v>
      </c>
      <c r="H906" s="191"/>
    </row>
    <row r="907">
      <c r="A907" s="243"/>
      <c r="B907" s="243" t="s">
        <v>173</v>
      </c>
      <c r="C907" s="245" t="s">
        <v>169</v>
      </c>
      <c r="D907" s="190" t="s">
        <v>4</v>
      </c>
      <c r="E907" s="190" t="s">
        <v>16</v>
      </c>
      <c r="F907" s="191"/>
      <c r="G907" s="191" t="str">
        <f t="shared" si="1"/>
        <v>('DOC SCUDO PF','GARDENING','CARTONS','M',),</v>
      </c>
      <c r="H907" s="191"/>
    </row>
    <row r="908">
      <c r="A908" s="243"/>
      <c r="B908" s="243" t="s">
        <v>173</v>
      </c>
      <c r="C908" s="245" t="s">
        <v>169</v>
      </c>
      <c r="D908" s="190" t="s">
        <v>4</v>
      </c>
      <c r="E908" s="190" t="s">
        <v>17</v>
      </c>
      <c r="F908" s="191"/>
      <c r="G908" s="191" t="str">
        <f t="shared" si="1"/>
        <v>('DOC SCUDO PF','GARDENING','CARTONS','L',),</v>
      </c>
      <c r="H908" s="191"/>
    </row>
    <row r="909">
      <c r="A909" s="243"/>
      <c r="B909" s="243" t="s">
        <v>173</v>
      </c>
      <c r="C909" s="245" t="s">
        <v>169</v>
      </c>
      <c r="D909" s="190" t="s">
        <v>4</v>
      </c>
      <c r="E909" s="190" t="s">
        <v>18</v>
      </c>
      <c r="F909" s="191"/>
      <c r="G909" s="191" t="str">
        <f t="shared" si="1"/>
        <v>('DOC SCUDO PF','GARDENING','CARTONS','XL',),</v>
      </c>
      <c r="H909" s="191"/>
    </row>
    <row r="910">
      <c r="A910" s="243"/>
      <c r="B910" s="243" t="s">
        <v>173</v>
      </c>
      <c r="C910" s="245" t="s">
        <v>169</v>
      </c>
      <c r="D910" s="190" t="s">
        <v>4</v>
      </c>
      <c r="E910" s="190" t="s">
        <v>19</v>
      </c>
      <c r="F910" s="191"/>
      <c r="G910" s="191" t="str">
        <f t="shared" si="1"/>
        <v>('DOC SCUDO PF','GARDENING','CARTONS','XXL',),</v>
      </c>
      <c r="H910" s="191"/>
    </row>
    <row r="911">
      <c r="A911" s="243"/>
      <c r="B911" s="243" t="s">
        <v>173</v>
      </c>
      <c r="C911" s="245" t="s">
        <v>169</v>
      </c>
      <c r="D911" s="190" t="s">
        <v>4</v>
      </c>
      <c r="E911" s="190" t="s">
        <v>20</v>
      </c>
      <c r="F911" s="191"/>
      <c r="G911" s="191" t="str">
        <f t="shared" si="1"/>
        <v>('DOC SCUDO PF','GARDENING','CARTONS','XXXL',),</v>
      </c>
      <c r="H911" s="191"/>
    </row>
    <row r="912">
      <c r="A912" s="243"/>
      <c r="B912" s="243" t="s">
        <v>173</v>
      </c>
      <c r="C912" s="245" t="s">
        <v>169</v>
      </c>
      <c r="D912" s="190" t="s">
        <v>7</v>
      </c>
      <c r="E912" s="190" t="s">
        <v>21</v>
      </c>
      <c r="F912" s="191">
        <v>1600.0</v>
      </c>
      <c r="G912" s="191" t="str">
        <f t="shared" si="1"/>
        <v>('DOC SCUDO PF','GARDENING','BOXES','W/SIZE',1600),</v>
      </c>
      <c r="H912" s="191"/>
    </row>
    <row r="913">
      <c r="A913" s="243"/>
      <c r="B913" s="243" t="s">
        <v>173</v>
      </c>
      <c r="C913" s="245" t="s">
        <v>169</v>
      </c>
      <c r="D913" s="190" t="s">
        <v>7</v>
      </c>
      <c r="E913" s="190" t="s">
        <v>161</v>
      </c>
      <c r="F913" s="191"/>
      <c r="G913" s="191" t="str">
        <f t="shared" si="1"/>
        <v>('DOC SCUDO PF','GARDENING','BOXES','XXS/5.5',),</v>
      </c>
      <c r="H913" s="191"/>
    </row>
    <row r="914">
      <c r="A914" s="243"/>
      <c r="B914" s="243" t="s">
        <v>173</v>
      </c>
      <c r="C914" s="245" t="s">
        <v>169</v>
      </c>
      <c r="D914" s="190" t="s">
        <v>7</v>
      </c>
      <c r="E914" s="190" t="s">
        <v>162</v>
      </c>
      <c r="F914" s="191"/>
      <c r="G914" s="191" t="str">
        <f t="shared" si="1"/>
        <v>('DOC SCUDO PF','GARDENING','BOXES','XS/6.0',),</v>
      </c>
      <c r="H914" s="191"/>
    </row>
    <row r="915">
      <c r="A915" s="243"/>
      <c r="B915" s="243" t="s">
        <v>173</v>
      </c>
      <c r="C915" s="245" t="s">
        <v>169</v>
      </c>
      <c r="D915" s="190" t="s">
        <v>7</v>
      </c>
      <c r="E915" s="190" t="s">
        <v>163</v>
      </c>
      <c r="F915" s="191"/>
      <c r="G915" s="191" t="str">
        <f t="shared" si="1"/>
        <v>('DOC SCUDO PF','GARDENING','BOXES','S/6.5',),</v>
      </c>
      <c r="H915" s="191"/>
    </row>
    <row r="916">
      <c r="A916" s="243"/>
      <c r="B916" s="243" t="s">
        <v>173</v>
      </c>
      <c r="C916" s="245" t="s">
        <v>169</v>
      </c>
      <c r="D916" s="190" t="s">
        <v>7</v>
      </c>
      <c r="E916" s="190" t="s">
        <v>164</v>
      </c>
      <c r="F916" s="191"/>
      <c r="G916" s="191" t="str">
        <f t="shared" si="1"/>
        <v>('DOC SCUDO PF','GARDENING','BOXES','M/7.0',),</v>
      </c>
      <c r="H916" s="191"/>
    </row>
    <row r="917">
      <c r="A917" s="243"/>
      <c r="B917" s="243" t="s">
        <v>173</v>
      </c>
      <c r="C917" s="245" t="s">
        <v>169</v>
      </c>
      <c r="D917" s="190" t="s">
        <v>7</v>
      </c>
      <c r="E917" s="190" t="s">
        <v>165</v>
      </c>
      <c r="F917" s="191"/>
      <c r="G917" s="191" t="str">
        <f t="shared" si="1"/>
        <v>('DOC SCUDO PF','GARDENING','BOXES','L/7.5',),</v>
      </c>
      <c r="H917" s="191"/>
    </row>
    <row r="918">
      <c r="A918" s="243"/>
      <c r="B918" s="243" t="s">
        <v>173</v>
      </c>
      <c r="C918" s="245" t="s">
        <v>169</v>
      </c>
      <c r="D918" s="190" t="s">
        <v>7</v>
      </c>
      <c r="E918" s="190" t="s">
        <v>166</v>
      </c>
      <c r="F918" s="191"/>
      <c r="G918" s="191" t="str">
        <f t="shared" si="1"/>
        <v>('DOC SCUDO PF','GARDENING','BOXES','XL/8.0',),</v>
      </c>
      <c r="H918" s="191"/>
    </row>
    <row r="919">
      <c r="A919" s="243"/>
      <c r="B919" s="243" t="s">
        <v>173</v>
      </c>
      <c r="C919" s="245" t="s">
        <v>169</v>
      </c>
      <c r="D919" s="190" t="s">
        <v>7</v>
      </c>
      <c r="E919" s="190" t="s">
        <v>167</v>
      </c>
      <c r="F919" s="191"/>
      <c r="G919" s="191" t="str">
        <f t="shared" si="1"/>
        <v>('DOC SCUDO PF','GARDENING','BOXES','XXL/8.5',),</v>
      </c>
      <c r="H919" s="191"/>
    </row>
    <row r="920">
      <c r="A920" s="243"/>
      <c r="B920" s="243" t="s">
        <v>173</v>
      </c>
      <c r="C920" s="245" t="s">
        <v>169</v>
      </c>
      <c r="D920" s="190" t="s">
        <v>7</v>
      </c>
      <c r="E920" s="190" t="s">
        <v>20</v>
      </c>
      <c r="F920" s="191"/>
      <c r="G920" s="191" t="str">
        <f t="shared" si="1"/>
        <v>('DOC SCUDO PF','GARDENING','BOXES','XXXL',),</v>
      </c>
      <c r="H920" s="191"/>
    </row>
    <row r="921">
      <c r="A921" s="191">
        <v>50.0</v>
      </c>
      <c r="B921" s="243" t="s">
        <v>174</v>
      </c>
      <c r="C921" s="245" t="s">
        <v>169</v>
      </c>
      <c r="D921" s="243" t="s">
        <v>4</v>
      </c>
      <c r="E921" s="190" t="s">
        <v>21</v>
      </c>
      <c r="F921" s="192">
        <v>74.0</v>
      </c>
      <c r="G921" s="191" t="str">
        <f t="shared" si="1"/>
        <v>('RED STRONG NITRILE FOOD','GARDENING','CARTONS','W/SIZE',74),</v>
      </c>
      <c r="H921" s="192"/>
    </row>
    <row r="922">
      <c r="A922" s="243"/>
      <c r="B922" s="243" t="s">
        <v>174</v>
      </c>
      <c r="C922" s="245" t="s">
        <v>169</v>
      </c>
      <c r="D922" s="190" t="s">
        <v>4</v>
      </c>
      <c r="E922" s="190" t="s">
        <v>13</v>
      </c>
      <c r="F922" s="191"/>
      <c r="G922" s="191" t="str">
        <f t="shared" si="1"/>
        <v>('RED STRONG NITRILE FOOD','GARDENING','CARTONS','XXS',),</v>
      </c>
      <c r="H922" s="191"/>
    </row>
    <row r="923">
      <c r="A923" s="243"/>
      <c r="B923" s="243" t="s">
        <v>174</v>
      </c>
      <c r="C923" s="245" t="s">
        <v>169</v>
      </c>
      <c r="D923" s="190" t="s">
        <v>4</v>
      </c>
      <c r="E923" s="190" t="s">
        <v>14</v>
      </c>
      <c r="F923" s="191"/>
      <c r="G923" s="191" t="str">
        <f t="shared" si="1"/>
        <v>('RED STRONG NITRILE FOOD','GARDENING','CARTONS','XS',),</v>
      </c>
      <c r="H923" s="191"/>
    </row>
    <row r="924">
      <c r="A924" s="243"/>
      <c r="B924" s="243" t="s">
        <v>174</v>
      </c>
      <c r="C924" s="245" t="s">
        <v>169</v>
      </c>
      <c r="D924" s="190" t="s">
        <v>4</v>
      </c>
      <c r="E924" s="190" t="s">
        <v>15</v>
      </c>
      <c r="F924" s="191"/>
      <c r="G924" s="191" t="str">
        <f t="shared" si="1"/>
        <v>('RED STRONG NITRILE FOOD','GARDENING','CARTONS','S',),</v>
      </c>
      <c r="H924" s="191"/>
    </row>
    <row r="925">
      <c r="A925" s="243"/>
      <c r="B925" s="243" t="s">
        <v>174</v>
      </c>
      <c r="C925" s="245" t="s">
        <v>169</v>
      </c>
      <c r="D925" s="190" t="s">
        <v>4</v>
      </c>
      <c r="E925" s="190" t="s">
        <v>16</v>
      </c>
      <c r="F925" s="191"/>
      <c r="G925" s="191" t="str">
        <f t="shared" si="1"/>
        <v>('RED STRONG NITRILE FOOD','GARDENING','CARTONS','M',),</v>
      </c>
      <c r="H925" s="191"/>
    </row>
    <row r="926">
      <c r="A926" s="243"/>
      <c r="B926" s="243" t="s">
        <v>174</v>
      </c>
      <c r="C926" s="245" t="s">
        <v>169</v>
      </c>
      <c r="D926" s="190" t="s">
        <v>4</v>
      </c>
      <c r="E926" s="190" t="s">
        <v>17</v>
      </c>
      <c r="F926" s="191"/>
      <c r="G926" s="191" t="str">
        <f t="shared" si="1"/>
        <v>('RED STRONG NITRILE FOOD','GARDENING','CARTONS','L',),</v>
      </c>
      <c r="H926" s="191"/>
    </row>
    <row r="927">
      <c r="A927" s="243"/>
      <c r="B927" s="243" t="s">
        <v>174</v>
      </c>
      <c r="C927" s="245" t="s">
        <v>169</v>
      </c>
      <c r="D927" s="190" t="s">
        <v>4</v>
      </c>
      <c r="E927" s="190" t="s">
        <v>18</v>
      </c>
      <c r="F927" s="191"/>
      <c r="G927" s="191" t="str">
        <f t="shared" si="1"/>
        <v>('RED STRONG NITRILE FOOD','GARDENING','CARTONS','XL',),</v>
      </c>
      <c r="H927" s="191"/>
    </row>
    <row r="928">
      <c r="A928" s="243"/>
      <c r="B928" s="243" t="s">
        <v>174</v>
      </c>
      <c r="C928" s="245" t="s">
        <v>169</v>
      </c>
      <c r="D928" s="190" t="s">
        <v>4</v>
      </c>
      <c r="E928" s="190" t="s">
        <v>19</v>
      </c>
      <c r="F928" s="191"/>
      <c r="G928" s="191" t="str">
        <f t="shared" si="1"/>
        <v>('RED STRONG NITRILE FOOD','GARDENING','CARTONS','XXL',),</v>
      </c>
      <c r="H928" s="191"/>
    </row>
    <row r="929">
      <c r="A929" s="243"/>
      <c r="B929" s="243" t="s">
        <v>174</v>
      </c>
      <c r="C929" s="245" t="s">
        <v>169</v>
      </c>
      <c r="D929" s="190" t="s">
        <v>4</v>
      </c>
      <c r="E929" s="190" t="s">
        <v>20</v>
      </c>
      <c r="F929" s="191"/>
      <c r="G929" s="191" t="str">
        <f t="shared" si="1"/>
        <v>('RED STRONG NITRILE FOOD','GARDENING','CARTONS','XXXL',),</v>
      </c>
      <c r="H929" s="191"/>
    </row>
    <row r="930">
      <c r="A930" s="243"/>
      <c r="B930" s="243" t="s">
        <v>174</v>
      </c>
      <c r="C930" s="245" t="s">
        <v>169</v>
      </c>
      <c r="D930" s="190" t="s">
        <v>7</v>
      </c>
      <c r="E930" s="190" t="s">
        <v>21</v>
      </c>
      <c r="F930" s="191"/>
      <c r="G930" s="191" t="str">
        <f t="shared" si="1"/>
        <v>('RED STRONG NITRILE FOOD','GARDENING','BOXES','W/SIZE',),</v>
      </c>
      <c r="H930" s="191"/>
    </row>
    <row r="931">
      <c r="A931" s="243"/>
      <c r="B931" s="243" t="s">
        <v>174</v>
      </c>
      <c r="C931" s="245" t="s">
        <v>169</v>
      </c>
      <c r="D931" s="190" t="s">
        <v>7</v>
      </c>
      <c r="E931" s="190" t="s">
        <v>161</v>
      </c>
      <c r="F931" s="191"/>
      <c r="G931" s="191" t="str">
        <f t="shared" si="1"/>
        <v>('RED STRONG NITRILE FOOD','GARDENING','BOXES','XXS/5.5',),</v>
      </c>
      <c r="H931" s="191"/>
    </row>
    <row r="932">
      <c r="A932" s="243"/>
      <c r="B932" s="243" t="s">
        <v>174</v>
      </c>
      <c r="C932" s="245" t="s">
        <v>169</v>
      </c>
      <c r="D932" s="190" t="s">
        <v>7</v>
      </c>
      <c r="E932" s="190" t="s">
        <v>162</v>
      </c>
      <c r="F932" s="191"/>
      <c r="G932" s="191" t="str">
        <f t="shared" si="1"/>
        <v>('RED STRONG NITRILE FOOD','GARDENING','BOXES','XS/6.0',),</v>
      </c>
      <c r="H932" s="191"/>
    </row>
    <row r="933">
      <c r="A933" s="243"/>
      <c r="B933" s="243" t="s">
        <v>174</v>
      </c>
      <c r="C933" s="245" t="s">
        <v>169</v>
      </c>
      <c r="D933" s="190" t="s">
        <v>7</v>
      </c>
      <c r="E933" s="190" t="s">
        <v>163</v>
      </c>
      <c r="F933" s="191"/>
      <c r="G933" s="191" t="str">
        <f t="shared" si="1"/>
        <v>('RED STRONG NITRILE FOOD','GARDENING','BOXES','S/6.5',),</v>
      </c>
      <c r="H933" s="191"/>
    </row>
    <row r="934">
      <c r="A934" s="243"/>
      <c r="B934" s="243" t="s">
        <v>174</v>
      </c>
      <c r="C934" s="245" t="s">
        <v>169</v>
      </c>
      <c r="D934" s="190" t="s">
        <v>7</v>
      </c>
      <c r="E934" s="190" t="s">
        <v>164</v>
      </c>
      <c r="F934" s="191"/>
      <c r="G934" s="191" t="str">
        <f t="shared" si="1"/>
        <v>('RED STRONG NITRILE FOOD','GARDENING','BOXES','M/7.0',),</v>
      </c>
      <c r="H934" s="191"/>
    </row>
    <row r="935">
      <c r="A935" s="243"/>
      <c r="B935" s="243" t="s">
        <v>174</v>
      </c>
      <c r="C935" s="245" t="s">
        <v>169</v>
      </c>
      <c r="D935" s="190" t="s">
        <v>7</v>
      </c>
      <c r="E935" s="190" t="s">
        <v>165</v>
      </c>
      <c r="F935" s="191">
        <v>653.0</v>
      </c>
      <c r="G935" s="191" t="str">
        <f t="shared" si="1"/>
        <v>('RED STRONG NITRILE FOOD','GARDENING','BOXES','L/7.5',653),</v>
      </c>
      <c r="H935" s="191"/>
    </row>
    <row r="936">
      <c r="A936" s="243"/>
      <c r="B936" s="243" t="s">
        <v>174</v>
      </c>
      <c r="C936" s="245" t="s">
        <v>169</v>
      </c>
      <c r="D936" s="190" t="s">
        <v>7</v>
      </c>
      <c r="E936" s="190" t="s">
        <v>166</v>
      </c>
      <c r="F936" s="191">
        <v>1186.0</v>
      </c>
      <c r="G936" s="191" t="str">
        <f t="shared" si="1"/>
        <v>('RED STRONG NITRILE FOOD','GARDENING','BOXES','XL/8.0',1186),</v>
      </c>
      <c r="H936" s="191"/>
    </row>
    <row r="937">
      <c r="A937" s="243"/>
      <c r="B937" s="243" t="s">
        <v>174</v>
      </c>
      <c r="C937" s="245" t="s">
        <v>169</v>
      </c>
      <c r="D937" s="190" t="s">
        <v>7</v>
      </c>
      <c r="E937" s="190" t="s">
        <v>167</v>
      </c>
      <c r="F937" s="191"/>
      <c r="G937" s="191" t="str">
        <f t="shared" si="1"/>
        <v>('RED STRONG NITRILE FOOD','GARDENING','BOXES','XXL/8.5',),</v>
      </c>
      <c r="H937" s="191"/>
    </row>
    <row r="938">
      <c r="A938" s="243"/>
      <c r="B938" s="243" t="s">
        <v>174</v>
      </c>
      <c r="C938" s="245" t="s">
        <v>169</v>
      </c>
      <c r="D938" s="190" t="s">
        <v>7</v>
      </c>
      <c r="E938" s="190" t="s">
        <v>20</v>
      </c>
      <c r="F938" s="191"/>
      <c r="G938" s="191" t="str">
        <f t="shared" si="1"/>
        <v>('RED STRONG NITRILE FOOD','GARDENING','BOXES','XXXL',),</v>
      </c>
      <c r="H938" s="191"/>
    </row>
    <row r="939">
      <c r="A939" s="191">
        <v>51.0</v>
      </c>
      <c r="B939" s="243" t="s">
        <v>175</v>
      </c>
      <c r="C939" s="244" t="s">
        <v>169</v>
      </c>
      <c r="D939" s="243" t="s">
        <v>4</v>
      </c>
      <c r="E939" s="190" t="s">
        <v>21</v>
      </c>
      <c r="F939" s="192"/>
      <c r="G939" s="191" t="str">
        <f t="shared" si="1"/>
        <v>('DOC 400MM BLUE NO-9ZPW BAG PACKING','GARDENING','CARTONS','W/SIZE',),</v>
      </c>
      <c r="H939" s="192"/>
    </row>
    <row r="940">
      <c r="A940" s="243"/>
      <c r="B940" s="243" t="s">
        <v>175</v>
      </c>
      <c r="C940" s="244" t="s">
        <v>169</v>
      </c>
      <c r="D940" s="190" t="s">
        <v>4</v>
      </c>
      <c r="E940" s="190" t="s">
        <v>13</v>
      </c>
      <c r="F940" s="191"/>
      <c r="G940" s="191" t="str">
        <f t="shared" si="1"/>
        <v>('DOC 400MM BLUE NO-9ZPW BAG PACKING','GARDENING','CARTONS','XXS',),</v>
      </c>
      <c r="H940" s="191"/>
    </row>
    <row r="941">
      <c r="A941" s="243"/>
      <c r="B941" s="243" t="s">
        <v>175</v>
      </c>
      <c r="C941" s="244" t="s">
        <v>169</v>
      </c>
      <c r="D941" s="190" t="s">
        <v>4</v>
      </c>
      <c r="E941" s="190" t="s">
        <v>14</v>
      </c>
      <c r="F941" s="191"/>
      <c r="G941" s="191" t="str">
        <f t="shared" si="1"/>
        <v>('DOC 400MM BLUE NO-9ZPW BAG PACKING','GARDENING','CARTONS','XS',),</v>
      </c>
      <c r="H941" s="191"/>
    </row>
    <row r="942">
      <c r="A942" s="243"/>
      <c r="B942" s="243" t="s">
        <v>175</v>
      </c>
      <c r="C942" s="244" t="s">
        <v>169</v>
      </c>
      <c r="D942" s="190" t="s">
        <v>4</v>
      </c>
      <c r="E942" s="190" t="s">
        <v>15</v>
      </c>
      <c r="F942" s="191">
        <v>255.0</v>
      </c>
      <c r="G942" s="191" t="str">
        <f t="shared" si="1"/>
        <v>('DOC 400MM BLUE NO-9ZPW BAG PACKING','GARDENING','CARTONS','S',255),</v>
      </c>
      <c r="H942" s="191"/>
    </row>
    <row r="943">
      <c r="A943" s="243"/>
      <c r="B943" s="243" t="s">
        <v>175</v>
      </c>
      <c r="C943" s="244" t="s">
        <v>169</v>
      </c>
      <c r="D943" s="190" t="s">
        <v>4</v>
      </c>
      <c r="E943" s="190" t="s">
        <v>16</v>
      </c>
      <c r="F943" s="191">
        <v>59.0</v>
      </c>
      <c r="G943" s="191" t="str">
        <f t="shared" si="1"/>
        <v>('DOC 400MM BLUE NO-9ZPW BAG PACKING','GARDENING','CARTONS','M',59),</v>
      </c>
      <c r="H943" s="191"/>
    </row>
    <row r="944">
      <c r="A944" s="243"/>
      <c r="B944" s="243" t="s">
        <v>175</v>
      </c>
      <c r="C944" s="244" t="s">
        <v>169</v>
      </c>
      <c r="D944" s="190" t="s">
        <v>4</v>
      </c>
      <c r="E944" s="190" t="s">
        <v>17</v>
      </c>
      <c r="F944" s="191">
        <v>30.0</v>
      </c>
      <c r="G944" s="191" t="str">
        <f t="shared" si="1"/>
        <v>('DOC 400MM BLUE NO-9ZPW BAG PACKING','GARDENING','CARTONS','L',30),</v>
      </c>
      <c r="H944" s="191"/>
    </row>
    <row r="945">
      <c r="A945" s="243"/>
      <c r="B945" s="243" t="s">
        <v>175</v>
      </c>
      <c r="C945" s="244" t="s">
        <v>169</v>
      </c>
      <c r="D945" s="190" t="s">
        <v>4</v>
      </c>
      <c r="E945" s="190" t="s">
        <v>18</v>
      </c>
      <c r="F945" s="191">
        <v>45.0</v>
      </c>
      <c r="G945" s="191" t="str">
        <f t="shared" si="1"/>
        <v>('DOC 400MM BLUE NO-9ZPW BAG PACKING','GARDENING','CARTONS','XL',45),</v>
      </c>
      <c r="H945" s="191"/>
    </row>
    <row r="946">
      <c r="A946" s="243"/>
      <c r="B946" s="243" t="s">
        <v>175</v>
      </c>
      <c r="C946" s="244" t="s">
        <v>169</v>
      </c>
      <c r="D946" s="190" t="s">
        <v>4</v>
      </c>
      <c r="E946" s="190" t="s">
        <v>19</v>
      </c>
      <c r="F946" s="191"/>
      <c r="G946" s="191" t="str">
        <f t="shared" si="1"/>
        <v>('DOC 400MM BLUE NO-9ZPW BAG PACKING','GARDENING','CARTONS','XXL',),</v>
      </c>
      <c r="H946" s="191"/>
    </row>
    <row r="947">
      <c r="A947" s="243"/>
      <c r="B947" s="243" t="s">
        <v>175</v>
      </c>
      <c r="C947" s="244" t="s">
        <v>169</v>
      </c>
      <c r="D947" s="190" t="s">
        <v>4</v>
      </c>
      <c r="E947" s="190" t="s">
        <v>20</v>
      </c>
      <c r="F947" s="191"/>
      <c r="G947" s="191" t="str">
        <f t="shared" si="1"/>
        <v>('DOC 400MM BLUE NO-9ZPW BAG PACKING','GARDENING','CARTONS','XXXL',),</v>
      </c>
      <c r="H947" s="191"/>
    </row>
    <row r="948">
      <c r="A948" s="243"/>
      <c r="B948" s="243" t="s">
        <v>175</v>
      </c>
      <c r="C948" s="244" t="s">
        <v>169</v>
      </c>
      <c r="D948" s="190" t="s">
        <v>7</v>
      </c>
      <c r="E948" s="190" t="s">
        <v>21</v>
      </c>
      <c r="F948" s="191"/>
      <c r="G948" s="191" t="str">
        <f t="shared" si="1"/>
        <v>('DOC 400MM BLUE NO-9ZPW BAG PACKING','GARDENING','BOXES','W/SIZE',),</v>
      </c>
      <c r="H948" s="191"/>
    </row>
    <row r="949">
      <c r="A949" s="243"/>
      <c r="B949" s="243" t="s">
        <v>175</v>
      </c>
      <c r="C949" s="244" t="s">
        <v>169</v>
      </c>
      <c r="D949" s="190" t="s">
        <v>7</v>
      </c>
      <c r="E949" s="190" t="s">
        <v>161</v>
      </c>
      <c r="F949" s="191"/>
      <c r="G949" s="191" t="str">
        <f t="shared" si="1"/>
        <v>('DOC 400MM BLUE NO-9ZPW BAG PACKING','GARDENING','BOXES','XXS/5.5',),</v>
      </c>
      <c r="H949" s="191"/>
    </row>
    <row r="950">
      <c r="A950" s="243"/>
      <c r="B950" s="243" t="s">
        <v>175</v>
      </c>
      <c r="C950" s="244" t="s">
        <v>169</v>
      </c>
      <c r="D950" s="190" t="s">
        <v>7</v>
      </c>
      <c r="E950" s="190" t="s">
        <v>162</v>
      </c>
      <c r="F950" s="191"/>
      <c r="G950" s="191" t="str">
        <f t="shared" si="1"/>
        <v>('DOC 400MM BLUE NO-9ZPW BAG PACKING','GARDENING','BOXES','XS/6.0',),</v>
      </c>
      <c r="H950" s="191"/>
    </row>
    <row r="951">
      <c r="A951" s="243"/>
      <c r="B951" s="243" t="s">
        <v>175</v>
      </c>
      <c r="C951" s="244" t="s">
        <v>169</v>
      </c>
      <c r="D951" s="190" t="s">
        <v>7</v>
      </c>
      <c r="E951" s="190" t="s">
        <v>163</v>
      </c>
      <c r="F951" s="191"/>
      <c r="G951" s="191" t="str">
        <f t="shared" si="1"/>
        <v>('DOC 400MM BLUE NO-9ZPW BAG PACKING','GARDENING','BOXES','S/6.5',),</v>
      </c>
      <c r="H951" s="191"/>
    </row>
    <row r="952">
      <c r="A952" s="243"/>
      <c r="B952" s="243" t="s">
        <v>175</v>
      </c>
      <c r="C952" s="244" t="s">
        <v>169</v>
      </c>
      <c r="D952" s="190" t="s">
        <v>7</v>
      </c>
      <c r="E952" s="190" t="s">
        <v>164</v>
      </c>
      <c r="F952" s="191"/>
      <c r="G952" s="191" t="str">
        <f t="shared" si="1"/>
        <v>('DOC 400MM BLUE NO-9ZPW BAG PACKING','GARDENING','BOXES','M/7.0',),</v>
      </c>
      <c r="H952" s="191"/>
    </row>
    <row r="953">
      <c r="A953" s="243"/>
      <c r="B953" s="243" t="s">
        <v>175</v>
      </c>
      <c r="C953" s="244" t="s">
        <v>169</v>
      </c>
      <c r="D953" s="190" t="s">
        <v>7</v>
      </c>
      <c r="E953" s="190" t="s">
        <v>165</v>
      </c>
      <c r="F953" s="191"/>
      <c r="G953" s="191" t="str">
        <f t="shared" si="1"/>
        <v>('DOC 400MM BLUE NO-9ZPW BAG PACKING','GARDENING','BOXES','L/7.5',),</v>
      </c>
      <c r="H953" s="191"/>
    </row>
    <row r="954">
      <c r="A954" s="243"/>
      <c r="B954" s="243" t="s">
        <v>175</v>
      </c>
      <c r="C954" s="244" t="s">
        <v>169</v>
      </c>
      <c r="D954" s="190" t="s">
        <v>7</v>
      </c>
      <c r="E954" s="190" t="s">
        <v>166</v>
      </c>
      <c r="F954" s="191"/>
      <c r="G954" s="191" t="str">
        <f t="shared" si="1"/>
        <v>('DOC 400MM BLUE NO-9ZPW BAG PACKING','GARDENING','BOXES','XL/8.0',),</v>
      </c>
      <c r="H954" s="191"/>
    </row>
    <row r="955">
      <c r="A955" s="243"/>
      <c r="B955" s="243" t="s">
        <v>175</v>
      </c>
      <c r="C955" s="244" t="s">
        <v>169</v>
      </c>
      <c r="D955" s="190" t="s">
        <v>7</v>
      </c>
      <c r="E955" s="190" t="s">
        <v>167</v>
      </c>
      <c r="F955" s="191"/>
      <c r="G955" s="191" t="str">
        <f t="shared" si="1"/>
        <v>('DOC 400MM BLUE NO-9ZPW BAG PACKING','GARDENING','BOXES','XXL/8.5',),</v>
      </c>
      <c r="H955" s="191"/>
    </row>
    <row r="956">
      <c r="A956" s="243"/>
      <c r="B956" s="243" t="s">
        <v>175</v>
      </c>
      <c r="C956" s="244" t="s">
        <v>169</v>
      </c>
      <c r="D956" s="190" t="s">
        <v>7</v>
      </c>
      <c r="E956" s="190" t="s">
        <v>20</v>
      </c>
      <c r="F956" s="191"/>
      <c r="G956" s="191" t="str">
        <f t="shared" si="1"/>
        <v>('DOC 400MM BLUE NO-9ZPW BAG PACKING','GARDENING','BOXES','XXXL',),</v>
      </c>
      <c r="H956" s="191"/>
    </row>
    <row r="957">
      <c r="A957" s="191">
        <v>52.0</v>
      </c>
      <c r="B957" s="243" t="s">
        <v>176</v>
      </c>
      <c r="C957" s="244" t="s">
        <v>177</v>
      </c>
      <c r="D957" s="243" t="s">
        <v>4</v>
      </c>
      <c r="E957" s="190" t="s">
        <v>21</v>
      </c>
      <c r="F957" s="192">
        <v>205.0</v>
      </c>
      <c r="G957" s="191" t="str">
        <f t="shared" si="1"/>
        <v>('ACEPLAS 300MM LOGO','ACEPLAS','CARTONS','W/SIZE',205),</v>
      </c>
      <c r="H957" s="192"/>
    </row>
    <row r="958">
      <c r="A958" s="243"/>
      <c r="B958" s="243" t="s">
        <v>176</v>
      </c>
      <c r="C958" s="244" t="s">
        <v>177</v>
      </c>
      <c r="D958" s="190" t="s">
        <v>4</v>
      </c>
      <c r="E958" s="190" t="s">
        <v>13</v>
      </c>
      <c r="F958" s="191"/>
      <c r="G958" s="191" t="str">
        <f t="shared" si="1"/>
        <v>('ACEPLAS 300MM LOGO','ACEPLAS','CARTONS','XXS',),</v>
      </c>
      <c r="H958" s="191"/>
    </row>
    <row r="959">
      <c r="A959" s="243"/>
      <c r="B959" s="243" t="s">
        <v>176</v>
      </c>
      <c r="C959" s="244" t="s">
        <v>177</v>
      </c>
      <c r="D959" s="190" t="s">
        <v>4</v>
      </c>
      <c r="E959" s="190" t="s">
        <v>14</v>
      </c>
      <c r="F959" s="191"/>
      <c r="G959" s="191" t="str">
        <f t="shared" si="1"/>
        <v>('ACEPLAS 300MM LOGO','ACEPLAS','CARTONS','XS',),</v>
      </c>
      <c r="H959" s="191"/>
    </row>
    <row r="960">
      <c r="A960" s="243"/>
      <c r="B960" s="243" t="s">
        <v>176</v>
      </c>
      <c r="C960" s="244" t="s">
        <v>177</v>
      </c>
      <c r="D960" s="190" t="s">
        <v>4</v>
      </c>
      <c r="E960" s="190" t="s">
        <v>15</v>
      </c>
      <c r="F960" s="191"/>
      <c r="G960" s="191" t="str">
        <f t="shared" si="1"/>
        <v>('ACEPLAS 300MM LOGO','ACEPLAS','CARTONS','S',),</v>
      </c>
      <c r="H960" s="191"/>
    </row>
    <row r="961">
      <c r="A961" s="243"/>
      <c r="B961" s="243" t="s">
        <v>176</v>
      </c>
      <c r="C961" s="244" t="s">
        <v>177</v>
      </c>
      <c r="D961" s="190" t="s">
        <v>4</v>
      </c>
      <c r="E961" s="190" t="s">
        <v>16</v>
      </c>
      <c r="F961" s="191"/>
      <c r="G961" s="191" t="str">
        <f t="shared" si="1"/>
        <v>('ACEPLAS 300MM LOGO','ACEPLAS','CARTONS','M',),</v>
      </c>
      <c r="H961" s="191"/>
    </row>
    <row r="962">
      <c r="A962" s="243"/>
      <c r="B962" s="243" t="s">
        <v>176</v>
      </c>
      <c r="C962" s="244" t="s">
        <v>177</v>
      </c>
      <c r="D962" s="190" t="s">
        <v>4</v>
      </c>
      <c r="E962" s="190" t="s">
        <v>17</v>
      </c>
      <c r="F962" s="191"/>
      <c r="G962" s="191" t="str">
        <f t="shared" si="1"/>
        <v>('ACEPLAS 300MM LOGO','ACEPLAS','CARTONS','L',),</v>
      </c>
      <c r="H962" s="191"/>
    </row>
    <row r="963">
      <c r="A963" s="243"/>
      <c r="B963" s="243" t="s">
        <v>176</v>
      </c>
      <c r="C963" s="244" t="s">
        <v>177</v>
      </c>
      <c r="D963" s="190" t="s">
        <v>4</v>
      </c>
      <c r="E963" s="190" t="s">
        <v>18</v>
      </c>
      <c r="F963" s="191"/>
      <c r="G963" s="191" t="str">
        <f t="shared" si="1"/>
        <v>('ACEPLAS 300MM LOGO','ACEPLAS','CARTONS','XL',),</v>
      </c>
      <c r="H963" s="191"/>
    </row>
    <row r="964">
      <c r="A964" s="243"/>
      <c r="B964" s="243" t="s">
        <v>176</v>
      </c>
      <c r="C964" s="244" t="s">
        <v>177</v>
      </c>
      <c r="D964" s="190" t="s">
        <v>4</v>
      </c>
      <c r="E964" s="190" t="s">
        <v>19</v>
      </c>
      <c r="F964" s="191"/>
      <c r="G964" s="191" t="str">
        <f t="shared" si="1"/>
        <v>('ACEPLAS 300MM LOGO','ACEPLAS','CARTONS','XXL',),</v>
      </c>
      <c r="H964" s="191"/>
    </row>
    <row r="965">
      <c r="A965" s="243"/>
      <c r="B965" s="243" t="s">
        <v>176</v>
      </c>
      <c r="C965" s="244" t="s">
        <v>177</v>
      </c>
      <c r="D965" s="190" t="s">
        <v>4</v>
      </c>
      <c r="E965" s="190" t="s">
        <v>20</v>
      </c>
      <c r="F965" s="191"/>
      <c r="G965" s="191" t="str">
        <f t="shared" si="1"/>
        <v>('ACEPLAS 300MM LOGO','ACEPLAS','CARTONS','XXXL',),</v>
      </c>
      <c r="H965" s="191"/>
    </row>
    <row r="966">
      <c r="A966" s="243"/>
      <c r="B966" s="243" t="s">
        <v>176</v>
      </c>
      <c r="C966" s="244" t="s">
        <v>177</v>
      </c>
      <c r="D966" s="190" t="s">
        <v>7</v>
      </c>
      <c r="E966" s="190" t="s">
        <v>21</v>
      </c>
      <c r="F966" s="191"/>
      <c r="G966" s="191" t="str">
        <f t="shared" si="1"/>
        <v>('ACEPLAS 300MM LOGO','ACEPLAS','BOXES','W/SIZE',),</v>
      </c>
      <c r="H966" s="191"/>
    </row>
    <row r="967">
      <c r="A967" s="243"/>
      <c r="B967" s="243" t="s">
        <v>176</v>
      </c>
      <c r="C967" s="244" t="s">
        <v>177</v>
      </c>
      <c r="D967" s="190" t="s">
        <v>7</v>
      </c>
      <c r="E967" s="190" t="s">
        <v>161</v>
      </c>
      <c r="F967" s="191"/>
      <c r="G967" s="191" t="str">
        <f t="shared" si="1"/>
        <v>('ACEPLAS 300MM LOGO','ACEPLAS','BOXES','XXS/5.5',),</v>
      </c>
      <c r="H967" s="191"/>
    </row>
    <row r="968">
      <c r="A968" s="243"/>
      <c r="B968" s="243" t="s">
        <v>176</v>
      </c>
      <c r="C968" s="244" t="s">
        <v>177</v>
      </c>
      <c r="D968" s="190" t="s">
        <v>7</v>
      </c>
      <c r="E968" s="190" t="s">
        <v>162</v>
      </c>
      <c r="F968" s="191"/>
      <c r="G968" s="191" t="str">
        <f t="shared" si="1"/>
        <v>('ACEPLAS 300MM LOGO','ACEPLAS','BOXES','XS/6.0',),</v>
      </c>
      <c r="H968" s="191"/>
    </row>
    <row r="969">
      <c r="A969" s="243"/>
      <c r="B969" s="243" t="s">
        <v>176</v>
      </c>
      <c r="C969" s="244" t="s">
        <v>177</v>
      </c>
      <c r="D969" s="190" t="s">
        <v>7</v>
      </c>
      <c r="E969" s="190" t="s">
        <v>163</v>
      </c>
      <c r="F969" s="191"/>
      <c r="G969" s="191" t="str">
        <f t="shared" si="1"/>
        <v>('ACEPLAS 300MM LOGO','ACEPLAS','BOXES','S/6.5',),</v>
      </c>
      <c r="H969" s="191"/>
    </row>
    <row r="970">
      <c r="A970" s="243"/>
      <c r="B970" s="243" t="s">
        <v>176</v>
      </c>
      <c r="C970" s="244" t="s">
        <v>177</v>
      </c>
      <c r="D970" s="190" t="s">
        <v>7</v>
      </c>
      <c r="E970" s="190" t="s">
        <v>164</v>
      </c>
      <c r="F970" s="191"/>
      <c r="G970" s="191" t="str">
        <f t="shared" si="1"/>
        <v>('ACEPLAS 300MM LOGO','ACEPLAS','BOXES','M/7.0',),</v>
      </c>
      <c r="H970" s="191"/>
    </row>
    <row r="971">
      <c r="A971" s="243"/>
      <c r="B971" s="243" t="s">
        <v>176</v>
      </c>
      <c r="C971" s="244" t="s">
        <v>177</v>
      </c>
      <c r="D971" s="190" t="s">
        <v>7</v>
      </c>
      <c r="E971" s="190" t="s">
        <v>165</v>
      </c>
      <c r="F971" s="191"/>
      <c r="G971" s="191" t="str">
        <f t="shared" si="1"/>
        <v>('ACEPLAS 300MM LOGO','ACEPLAS','BOXES','L/7.5',),</v>
      </c>
      <c r="H971" s="191"/>
    </row>
    <row r="972">
      <c r="A972" s="243"/>
      <c r="B972" s="243" t="s">
        <v>176</v>
      </c>
      <c r="C972" s="244" t="s">
        <v>177</v>
      </c>
      <c r="D972" s="190" t="s">
        <v>7</v>
      </c>
      <c r="E972" s="190" t="s">
        <v>166</v>
      </c>
      <c r="F972" s="191"/>
      <c r="G972" s="191" t="str">
        <f t="shared" si="1"/>
        <v>('ACEPLAS 300MM LOGO','ACEPLAS','BOXES','XL/8.0',),</v>
      </c>
      <c r="H972" s="191"/>
    </row>
    <row r="973">
      <c r="A973" s="243"/>
      <c r="B973" s="243" t="s">
        <v>176</v>
      </c>
      <c r="C973" s="244" t="s">
        <v>177</v>
      </c>
      <c r="D973" s="190" t="s">
        <v>7</v>
      </c>
      <c r="E973" s="190" t="s">
        <v>167</v>
      </c>
      <c r="F973" s="191"/>
      <c r="G973" s="191" t="str">
        <f t="shared" si="1"/>
        <v>('ACEPLAS 300MM LOGO','ACEPLAS','BOXES','XXL/8.5',),</v>
      </c>
      <c r="H973" s="191"/>
    </row>
    <row r="974">
      <c r="A974" s="243"/>
      <c r="B974" s="243" t="s">
        <v>176</v>
      </c>
      <c r="C974" s="244" t="s">
        <v>177</v>
      </c>
      <c r="D974" s="190" t="s">
        <v>7</v>
      </c>
      <c r="E974" s="190" t="s">
        <v>20</v>
      </c>
      <c r="F974" s="191"/>
      <c r="G974" s="191" t="str">
        <f t="shared" si="1"/>
        <v>('ACEPLAS 300MM LOGO','ACEPLAS','BOXES','XXXL',),</v>
      </c>
      <c r="H974" s="191"/>
    </row>
    <row r="975">
      <c r="A975" s="191">
        <v>53.0</v>
      </c>
      <c r="B975" s="243" t="s">
        <v>178</v>
      </c>
      <c r="C975" s="245" t="s">
        <v>177</v>
      </c>
      <c r="D975" s="243" t="s">
        <v>4</v>
      </c>
      <c r="E975" s="190" t="s">
        <v>21</v>
      </c>
      <c r="F975" s="192">
        <v>339.0</v>
      </c>
      <c r="G975" s="191" t="str">
        <f t="shared" si="1"/>
        <v>('ACEPLAS 245MM LOGO','ACEPLAS','CARTONS','W/SIZE',339),</v>
      </c>
      <c r="H975" s="192"/>
    </row>
    <row r="976">
      <c r="A976" s="243"/>
      <c r="B976" s="243" t="s">
        <v>178</v>
      </c>
      <c r="C976" s="245" t="s">
        <v>177</v>
      </c>
      <c r="D976" s="190" t="s">
        <v>4</v>
      </c>
      <c r="E976" s="190" t="s">
        <v>13</v>
      </c>
      <c r="F976" s="191"/>
      <c r="G976" s="191" t="str">
        <f t="shared" si="1"/>
        <v>('ACEPLAS 245MM LOGO','ACEPLAS','CARTONS','XXS',),</v>
      </c>
      <c r="H976" s="191"/>
    </row>
    <row r="977">
      <c r="A977" s="243"/>
      <c r="B977" s="243" t="s">
        <v>178</v>
      </c>
      <c r="C977" s="245" t="s">
        <v>177</v>
      </c>
      <c r="D977" s="190" t="s">
        <v>4</v>
      </c>
      <c r="E977" s="190" t="s">
        <v>14</v>
      </c>
      <c r="F977" s="191"/>
      <c r="G977" s="191" t="str">
        <f t="shared" si="1"/>
        <v>('ACEPLAS 245MM LOGO','ACEPLAS','CARTONS','XS',),</v>
      </c>
      <c r="H977" s="191"/>
    </row>
    <row r="978">
      <c r="A978" s="243"/>
      <c r="B978" s="243" t="s">
        <v>178</v>
      </c>
      <c r="C978" s="245" t="s">
        <v>177</v>
      </c>
      <c r="D978" s="190" t="s">
        <v>4</v>
      </c>
      <c r="E978" s="190" t="s">
        <v>15</v>
      </c>
      <c r="F978" s="191"/>
      <c r="G978" s="191" t="str">
        <f t="shared" si="1"/>
        <v>('ACEPLAS 245MM LOGO','ACEPLAS','CARTONS','S',),</v>
      </c>
      <c r="H978" s="191"/>
    </row>
    <row r="979">
      <c r="A979" s="243"/>
      <c r="B979" s="243" t="s">
        <v>178</v>
      </c>
      <c r="C979" s="245" t="s">
        <v>177</v>
      </c>
      <c r="D979" s="190" t="s">
        <v>4</v>
      </c>
      <c r="E979" s="190" t="s">
        <v>16</v>
      </c>
      <c r="F979" s="191"/>
      <c r="G979" s="191" t="str">
        <f t="shared" si="1"/>
        <v>('ACEPLAS 245MM LOGO','ACEPLAS','CARTONS','M',),</v>
      </c>
      <c r="H979" s="191"/>
    </row>
    <row r="980">
      <c r="A980" s="243"/>
      <c r="B980" s="243" t="s">
        <v>178</v>
      </c>
      <c r="C980" s="245" t="s">
        <v>177</v>
      </c>
      <c r="D980" s="190" t="s">
        <v>4</v>
      </c>
      <c r="E980" s="190" t="s">
        <v>17</v>
      </c>
      <c r="F980" s="191"/>
      <c r="G980" s="191" t="str">
        <f t="shared" si="1"/>
        <v>('ACEPLAS 245MM LOGO','ACEPLAS','CARTONS','L',),</v>
      </c>
      <c r="H980" s="191"/>
    </row>
    <row r="981">
      <c r="A981" s="243"/>
      <c r="B981" s="243" t="s">
        <v>178</v>
      </c>
      <c r="C981" s="245" t="s">
        <v>177</v>
      </c>
      <c r="D981" s="190" t="s">
        <v>4</v>
      </c>
      <c r="E981" s="190" t="s">
        <v>18</v>
      </c>
      <c r="F981" s="191"/>
      <c r="G981" s="191" t="str">
        <f t="shared" si="1"/>
        <v>('ACEPLAS 245MM LOGO','ACEPLAS','CARTONS','XL',),</v>
      </c>
      <c r="H981" s="191"/>
    </row>
    <row r="982">
      <c r="A982" s="243"/>
      <c r="B982" s="243" t="s">
        <v>178</v>
      </c>
      <c r="C982" s="245" t="s">
        <v>177</v>
      </c>
      <c r="D982" s="190" t="s">
        <v>4</v>
      </c>
      <c r="E982" s="190" t="s">
        <v>19</v>
      </c>
      <c r="F982" s="191"/>
      <c r="G982" s="191" t="str">
        <f t="shared" si="1"/>
        <v>('ACEPLAS 245MM LOGO','ACEPLAS','CARTONS','XXL',),</v>
      </c>
      <c r="H982" s="191"/>
    </row>
    <row r="983">
      <c r="A983" s="243"/>
      <c r="B983" s="243" t="s">
        <v>178</v>
      </c>
      <c r="C983" s="245" t="s">
        <v>177</v>
      </c>
      <c r="D983" s="190" t="s">
        <v>4</v>
      </c>
      <c r="E983" s="190" t="s">
        <v>20</v>
      </c>
      <c r="F983" s="191"/>
      <c r="G983" s="191" t="str">
        <f t="shared" si="1"/>
        <v>('ACEPLAS 245MM LOGO','ACEPLAS','CARTONS','XXXL',),</v>
      </c>
      <c r="H983" s="191"/>
    </row>
    <row r="984">
      <c r="A984" s="243"/>
      <c r="B984" s="243" t="s">
        <v>178</v>
      </c>
      <c r="C984" s="245" t="s">
        <v>177</v>
      </c>
      <c r="D984" s="190" t="s">
        <v>7</v>
      </c>
      <c r="E984" s="190" t="s">
        <v>21</v>
      </c>
      <c r="F984" s="191"/>
      <c r="G984" s="191" t="str">
        <f t="shared" si="1"/>
        <v>('ACEPLAS 245MM LOGO','ACEPLAS','BOXES','W/SIZE',),</v>
      </c>
      <c r="H984" s="191"/>
    </row>
    <row r="985">
      <c r="A985" s="243"/>
      <c r="B985" s="243" t="s">
        <v>178</v>
      </c>
      <c r="C985" s="245" t="s">
        <v>177</v>
      </c>
      <c r="D985" s="190" t="s">
        <v>7</v>
      </c>
      <c r="E985" s="190" t="s">
        <v>161</v>
      </c>
      <c r="F985" s="191"/>
      <c r="G985" s="191" t="str">
        <f t="shared" si="1"/>
        <v>('ACEPLAS 245MM LOGO','ACEPLAS','BOXES','XXS/5.5',),</v>
      </c>
      <c r="H985" s="191"/>
    </row>
    <row r="986">
      <c r="A986" s="243"/>
      <c r="B986" s="243" t="s">
        <v>178</v>
      </c>
      <c r="C986" s="245" t="s">
        <v>177</v>
      </c>
      <c r="D986" s="190" t="s">
        <v>7</v>
      </c>
      <c r="E986" s="190" t="s">
        <v>162</v>
      </c>
      <c r="F986" s="191"/>
      <c r="G986" s="191" t="str">
        <f t="shared" si="1"/>
        <v>('ACEPLAS 245MM LOGO','ACEPLAS','BOXES','XS/6.0',),</v>
      </c>
      <c r="H986" s="191"/>
    </row>
    <row r="987">
      <c r="A987" s="243"/>
      <c r="B987" s="243" t="s">
        <v>178</v>
      </c>
      <c r="C987" s="245" t="s">
        <v>177</v>
      </c>
      <c r="D987" s="190" t="s">
        <v>7</v>
      </c>
      <c r="E987" s="190" t="s">
        <v>163</v>
      </c>
      <c r="F987" s="191"/>
      <c r="G987" s="191" t="str">
        <f t="shared" si="1"/>
        <v>('ACEPLAS 245MM LOGO','ACEPLAS','BOXES','S/6.5',),</v>
      </c>
      <c r="H987" s="191"/>
    </row>
    <row r="988">
      <c r="A988" s="243"/>
      <c r="B988" s="243" t="s">
        <v>178</v>
      </c>
      <c r="C988" s="245" t="s">
        <v>177</v>
      </c>
      <c r="D988" s="190" t="s">
        <v>7</v>
      </c>
      <c r="E988" s="190" t="s">
        <v>164</v>
      </c>
      <c r="F988" s="191"/>
      <c r="G988" s="191" t="str">
        <f t="shared" si="1"/>
        <v>('ACEPLAS 245MM LOGO','ACEPLAS','BOXES','M/7.0',),</v>
      </c>
      <c r="H988" s="191"/>
    </row>
    <row r="989">
      <c r="A989" s="243"/>
      <c r="B989" s="243" t="s">
        <v>178</v>
      </c>
      <c r="C989" s="245" t="s">
        <v>177</v>
      </c>
      <c r="D989" s="190" t="s">
        <v>7</v>
      </c>
      <c r="E989" s="190" t="s">
        <v>165</v>
      </c>
      <c r="F989" s="191"/>
      <c r="G989" s="191" t="str">
        <f t="shared" si="1"/>
        <v>('ACEPLAS 245MM LOGO','ACEPLAS','BOXES','L/7.5',),</v>
      </c>
      <c r="H989" s="191"/>
    </row>
    <row r="990">
      <c r="A990" s="243"/>
      <c r="B990" s="243" t="s">
        <v>178</v>
      </c>
      <c r="C990" s="245" t="s">
        <v>177</v>
      </c>
      <c r="D990" s="190" t="s">
        <v>7</v>
      </c>
      <c r="E990" s="190" t="s">
        <v>166</v>
      </c>
      <c r="F990" s="191"/>
      <c r="G990" s="191" t="str">
        <f t="shared" si="1"/>
        <v>('ACEPLAS 245MM LOGO','ACEPLAS','BOXES','XL/8.0',),</v>
      </c>
      <c r="H990" s="191"/>
    </row>
    <row r="991">
      <c r="A991" s="243"/>
      <c r="B991" s="243" t="s">
        <v>178</v>
      </c>
      <c r="C991" s="245" t="s">
        <v>177</v>
      </c>
      <c r="D991" s="190" t="s">
        <v>7</v>
      </c>
      <c r="E991" s="190" t="s">
        <v>167</v>
      </c>
      <c r="F991" s="191"/>
      <c r="G991" s="191" t="str">
        <f t="shared" si="1"/>
        <v>('ACEPLAS 245MM LOGO','ACEPLAS','BOXES','XXL/8.5',),</v>
      </c>
      <c r="H991" s="191"/>
    </row>
    <row r="992">
      <c r="A992" s="243"/>
      <c r="B992" s="243" t="s">
        <v>178</v>
      </c>
      <c r="C992" s="245" t="s">
        <v>177</v>
      </c>
      <c r="D992" s="190" t="s">
        <v>7</v>
      </c>
      <c r="E992" s="190" t="s">
        <v>20</v>
      </c>
      <c r="F992" s="191"/>
      <c r="G992" s="191" t="str">
        <f t="shared" si="1"/>
        <v>('ACEPLAS 245MM LOGO','ACEPLAS','BOXES','XXXL',),</v>
      </c>
      <c r="H992" s="191"/>
    </row>
    <row r="993">
      <c r="A993" s="191">
        <v>54.0</v>
      </c>
      <c r="B993" s="243" t="s">
        <v>179</v>
      </c>
      <c r="C993" s="245" t="s">
        <v>177</v>
      </c>
      <c r="D993" s="243" t="s">
        <v>4</v>
      </c>
      <c r="E993" s="190" t="s">
        <v>21</v>
      </c>
      <c r="F993" s="192"/>
      <c r="G993" s="191" t="str">
        <f t="shared" si="1"/>
        <v>('ACEPLUS 200 PCS','ACEPLAS','CARTONS','W/SIZE',),</v>
      </c>
      <c r="H993" s="192"/>
    </row>
    <row r="994">
      <c r="A994" s="243"/>
      <c r="B994" s="243" t="s">
        <v>179</v>
      </c>
      <c r="C994" s="245" t="s">
        <v>177</v>
      </c>
      <c r="D994" s="190" t="s">
        <v>4</v>
      </c>
      <c r="E994" s="190" t="s">
        <v>13</v>
      </c>
      <c r="F994" s="191"/>
      <c r="G994" s="191" t="str">
        <f t="shared" si="1"/>
        <v>('ACEPLUS 200 PCS','ACEPLAS','CARTONS','XXS',),</v>
      </c>
      <c r="H994" s="191"/>
    </row>
    <row r="995">
      <c r="A995" s="243"/>
      <c r="B995" s="243" t="s">
        <v>179</v>
      </c>
      <c r="C995" s="245" t="s">
        <v>177</v>
      </c>
      <c r="D995" s="190" t="s">
        <v>4</v>
      </c>
      <c r="E995" s="190" t="s">
        <v>14</v>
      </c>
      <c r="F995" s="191"/>
      <c r="G995" s="191" t="str">
        <f t="shared" si="1"/>
        <v>('ACEPLUS 200 PCS','ACEPLAS','CARTONS','XS',),</v>
      </c>
      <c r="H995" s="191"/>
    </row>
    <row r="996">
      <c r="A996" s="243"/>
      <c r="B996" s="243" t="s">
        <v>179</v>
      </c>
      <c r="C996" s="245" t="s">
        <v>177</v>
      </c>
      <c r="D996" s="190" t="s">
        <v>4</v>
      </c>
      <c r="E996" s="190" t="s">
        <v>15</v>
      </c>
      <c r="F996" s="191"/>
      <c r="G996" s="191" t="str">
        <f t="shared" si="1"/>
        <v>('ACEPLUS 200 PCS','ACEPLAS','CARTONS','S',),</v>
      </c>
      <c r="H996" s="191"/>
    </row>
    <row r="997">
      <c r="A997" s="243"/>
      <c r="B997" s="243" t="s">
        <v>179</v>
      </c>
      <c r="C997" s="245" t="s">
        <v>177</v>
      </c>
      <c r="D997" s="190" t="s">
        <v>4</v>
      </c>
      <c r="E997" s="190" t="s">
        <v>16</v>
      </c>
      <c r="F997" s="191"/>
      <c r="G997" s="191" t="str">
        <f t="shared" si="1"/>
        <v>('ACEPLUS 200 PCS','ACEPLAS','CARTONS','M',),</v>
      </c>
      <c r="H997" s="191"/>
    </row>
    <row r="998">
      <c r="A998" s="243"/>
      <c r="B998" s="243" t="s">
        <v>179</v>
      </c>
      <c r="C998" s="245" t="s">
        <v>177</v>
      </c>
      <c r="D998" s="190" t="s">
        <v>4</v>
      </c>
      <c r="E998" s="190" t="s">
        <v>17</v>
      </c>
      <c r="F998" s="191"/>
      <c r="G998" s="191" t="str">
        <f t="shared" si="1"/>
        <v>('ACEPLUS 200 PCS','ACEPLAS','CARTONS','L',),</v>
      </c>
      <c r="H998" s="191"/>
    </row>
    <row r="999">
      <c r="A999" s="243"/>
      <c r="B999" s="243" t="s">
        <v>179</v>
      </c>
      <c r="C999" s="245" t="s">
        <v>177</v>
      </c>
      <c r="D999" s="190" t="s">
        <v>4</v>
      </c>
      <c r="E999" s="190" t="s">
        <v>18</v>
      </c>
      <c r="F999" s="191"/>
      <c r="G999" s="191" t="str">
        <f t="shared" si="1"/>
        <v>('ACEPLUS 200 PCS','ACEPLAS','CARTONS','XL',),</v>
      </c>
      <c r="H999" s="191"/>
    </row>
    <row r="1000">
      <c r="A1000" s="243"/>
      <c r="B1000" s="243" t="s">
        <v>179</v>
      </c>
      <c r="C1000" s="245" t="s">
        <v>177</v>
      </c>
      <c r="D1000" s="190" t="s">
        <v>4</v>
      </c>
      <c r="E1000" s="190" t="s">
        <v>19</v>
      </c>
      <c r="F1000" s="191"/>
      <c r="G1000" s="191" t="str">
        <f t="shared" si="1"/>
        <v>('ACEPLUS 200 PCS','ACEPLAS','CARTONS','XXL',),</v>
      </c>
      <c r="H1000" s="191"/>
    </row>
    <row r="1001">
      <c r="A1001" s="243"/>
      <c r="B1001" s="243" t="s">
        <v>179</v>
      </c>
      <c r="C1001" s="245" t="s">
        <v>177</v>
      </c>
      <c r="D1001" s="190" t="s">
        <v>4</v>
      </c>
      <c r="E1001" s="190" t="s">
        <v>20</v>
      </c>
      <c r="F1001" s="191"/>
      <c r="G1001" s="191" t="str">
        <f t="shared" si="1"/>
        <v>('ACEPLUS 200 PCS','ACEPLAS','CARTONS','XXXL',),</v>
      </c>
      <c r="H1001" s="191"/>
    </row>
    <row r="1002">
      <c r="A1002" s="243"/>
      <c r="B1002" s="243" t="s">
        <v>179</v>
      </c>
      <c r="C1002" s="245" t="s">
        <v>177</v>
      </c>
      <c r="D1002" s="190" t="s">
        <v>7</v>
      </c>
      <c r="E1002" s="190" t="s">
        <v>21</v>
      </c>
      <c r="F1002" s="191">
        <v>600.0</v>
      </c>
      <c r="G1002" s="191" t="str">
        <f t="shared" si="1"/>
        <v>('ACEPLUS 200 PCS','ACEPLAS','BOXES','W/SIZE',600),</v>
      </c>
      <c r="H1002" s="191"/>
    </row>
    <row r="1003">
      <c r="A1003" s="243"/>
      <c r="B1003" s="243" t="s">
        <v>179</v>
      </c>
      <c r="C1003" s="245" t="s">
        <v>177</v>
      </c>
      <c r="D1003" s="190" t="s">
        <v>7</v>
      </c>
      <c r="E1003" s="190" t="s">
        <v>161</v>
      </c>
      <c r="F1003" s="191"/>
      <c r="G1003" s="191" t="str">
        <f t="shared" si="1"/>
        <v>('ACEPLUS 200 PCS','ACEPLAS','BOXES','XXS/5.5',),</v>
      </c>
      <c r="H1003" s="191"/>
    </row>
    <row r="1004">
      <c r="A1004" s="243"/>
      <c r="B1004" s="243" t="s">
        <v>179</v>
      </c>
      <c r="C1004" s="245" t="s">
        <v>177</v>
      </c>
      <c r="D1004" s="190" t="s">
        <v>7</v>
      </c>
      <c r="E1004" s="190" t="s">
        <v>162</v>
      </c>
      <c r="F1004" s="191"/>
      <c r="G1004" s="191" t="str">
        <f t="shared" si="1"/>
        <v>('ACEPLUS 200 PCS','ACEPLAS','BOXES','XS/6.0',),</v>
      </c>
      <c r="H1004" s="191"/>
    </row>
    <row r="1005">
      <c r="A1005" s="243"/>
      <c r="B1005" s="243" t="s">
        <v>179</v>
      </c>
      <c r="C1005" s="245" t="s">
        <v>177</v>
      </c>
      <c r="D1005" s="190" t="s">
        <v>7</v>
      </c>
      <c r="E1005" s="190" t="s">
        <v>163</v>
      </c>
      <c r="F1005" s="191"/>
      <c r="G1005" s="191" t="str">
        <f t="shared" si="1"/>
        <v>('ACEPLUS 200 PCS','ACEPLAS','BOXES','S/6.5',),</v>
      </c>
      <c r="H1005" s="191"/>
    </row>
    <row r="1006">
      <c r="A1006" s="243"/>
      <c r="B1006" s="243" t="s">
        <v>179</v>
      </c>
      <c r="C1006" s="245" t="s">
        <v>177</v>
      </c>
      <c r="D1006" s="190" t="s">
        <v>7</v>
      </c>
      <c r="E1006" s="190" t="s">
        <v>164</v>
      </c>
      <c r="F1006" s="191"/>
      <c r="G1006" s="191" t="str">
        <f t="shared" si="1"/>
        <v>('ACEPLUS 200 PCS','ACEPLAS','BOXES','M/7.0',),</v>
      </c>
      <c r="H1006" s="191"/>
    </row>
    <row r="1007">
      <c r="A1007" s="243"/>
      <c r="B1007" s="243" t="s">
        <v>179</v>
      </c>
      <c r="C1007" s="245" t="s">
        <v>177</v>
      </c>
      <c r="D1007" s="190" t="s">
        <v>7</v>
      </c>
      <c r="E1007" s="190" t="s">
        <v>165</v>
      </c>
      <c r="F1007" s="191"/>
      <c r="G1007" s="191" t="str">
        <f t="shared" si="1"/>
        <v>('ACEPLUS 200 PCS','ACEPLAS','BOXES','L/7.5',),</v>
      </c>
      <c r="H1007" s="191"/>
    </row>
    <row r="1008">
      <c r="A1008" s="243"/>
      <c r="B1008" s="243" t="s">
        <v>179</v>
      </c>
      <c r="C1008" s="245" t="s">
        <v>177</v>
      </c>
      <c r="D1008" s="190" t="s">
        <v>7</v>
      </c>
      <c r="E1008" s="190" t="s">
        <v>166</v>
      </c>
      <c r="F1008" s="191"/>
      <c r="G1008" s="191" t="str">
        <f t="shared" si="1"/>
        <v>('ACEPLUS 200 PCS','ACEPLAS','BOXES','XL/8.0',),</v>
      </c>
      <c r="H1008" s="191"/>
    </row>
    <row r="1009">
      <c r="A1009" s="243"/>
      <c r="B1009" s="243" t="s">
        <v>179</v>
      </c>
      <c r="C1009" s="245" t="s">
        <v>177</v>
      </c>
      <c r="D1009" s="190" t="s">
        <v>7</v>
      </c>
      <c r="E1009" s="190" t="s">
        <v>167</v>
      </c>
      <c r="F1009" s="191"/>
      <c r="G1009" s="191" t="str">
        <f t="shared" si="1"/>
        <v>('ACEPLUS 200 PCS','ACEPLAS','BOXES','XXL/8.5',),</v>
      </c>
      <c r="H1009" s="191"/>
    </row>
    <row r="1010">
      <c r="A1010" s="243"/>
      <c r="B1010" s="243" t="s">
        <v>179</v>
      </c>
      <c r="C1010" s="245" t="s">
        <v>177</v>
      </c>
      <c r="D1010" s="190" t="s">
        <v>7</v>
      </c>
      <c r="E1010" s="190" t="s">
        <v>20</v>
      </c>
      <c r="F1010" s="191"/>
      <c r="G1010" s="191" t="str">
        <f t="shared" si="1"/>
        <v>('ACEPLUS 200 PCS','ACEPLAS','BOXES','XXXL',),</v>
      </c>
      <c r="H1010" s="191"/>
    </row>
    <row r="1011">
      <c r="A1011" s="191">
        <v>55.0</v>
      </c>
      <c r="B1011" s="243" t="s">
        <v>180</v>
      </c>
      <c r="C1011" s="245" t="s">
        <v>177</v>
      </c>
      <c r="D1011" s="243" t="s">
        <v>4</v>
      </c>
      <c r="E1011" s="190" t="s">
        <v>21</v>
      </c>
      <c r="F1011" s="192">
        <v>350.0</v>
      </c>
      <c r="G1011" s="191" t="str">
        <f t="shared" si="1"/>
        <v>('ACEPLUS NITRILE P/F','ACEPLAS','CARTONS','W/SIZE',350),</v>
      </c>
      <c r="H1011" s="192"/>
    </row>
    <row r="1012">
      <c r="A1012" s="243"/>
      <c r="B1012" s="243" t="s">
        <v>180</v>
      </c>
      <c r="C1012" s="245" t="s">
        <v>177</v>
      </c>
      <c r="D1012" s="190" t="s">
        <v>4</v>
      </c>
      <c r="E1012" s="190" t="s">
        <v>13</v>
      </c>
      <c r="F1012" s="191"/>
      <c r="G1012" s="191" t="str">
        <f t="shared" si="1"/>
        <v>('ACEPLUS NITRILE P/F','ACEPLAS','CARTONS','XXS',),</v>
      </c>
      <c r="H1012" s="191"/>
    </row>
    <row r="1013">
      <c r="A1013" s="243"/>
      <c r="B1013" s="243" t="s">
        <v>180</v>
      </c>
      <c r="C1013" s="245" t="s">
        <v>177</v>
      </c>
      <c r="D1013" s="190" t="s">
        <v>4</v>
      </c>
      <c r="E1013" s="190" t="s">
        <v>14</v>
      </c>
      <c r="F1013" s="191"/>
      <c r="G1013" s="191" t="str">
        <f t="shared" si="1"/>
        <v>('ACEPLUS NITRILE P/F','ACEPLAS','CARTONS','XS',),</v>
      </c>
      <c r="H1013" s="191"/>
    </row>
    <row r="1014">
      <c r="A1014" s="243"/>
      <c r="B1014" s="243" t="s">
        <v>180</v>
      </c>
      <c r="C1014" s="245" t="s">
        <v>177</v>
      </c>
      <c r="D1014" s="190" t="s">
        <v>4</v>
      </c>
      <c r="E1014" s="190" t="s">
        <v>15</v>
      </c>
      <c r="F1014" s="191"/>
      <c r="G1014" s="191" t="str">
        <f t="shared" si="1"/>
        <v>('ACEPLUS NITRILE P/F','ACEPLAS','CARTONS','S',),</v>
      </c>
      <c r="H1014" s="191"/>
    </row>
    <row r="1015">
      <c r="A1015" s="243"/>
      <c r="B1015" s="243" t="s">
        <v>180</v>
      </c>
      <c r="C1015" s="245" t="s">
        <v>177</v>
      </c>
      <c r="D1015" s="190" t="s">
        <v>4</v>
      </c>
      <c r="E1015" s="190" t="s">
        <v>16</v>
      </c>
      <c r="F1015" s="191"/>
      <c r="G1015" s="191" t="str">
        <f t="shared" si="1"/>
        <v>('ACEPLUS NITRILE P/F','ACEPLAS','CARTONS','M',),</v>
      </c>
      <c r="H1015" s="191"/>
    </row>
    <row r="1016">
      <c r="A1016" s="243"/>
      <c r="B1016" s="243" t="s">
        <v>180</v>
      </c>
      <c r="C1016" s="245" t="s">
        <v>177</v>
      </c>
      <c r="D1016" s="190" t="s">
        <v>4</v>
      </c>
      <c r="E1016" s="190" t="s">
        <v>17</v>
      </c>
      <c r="F1016" s="191"/>
      <c r="G1016" s="191" t="str">
        <f t="shared" si="1"/>
        <v>('ACEPLUS NITRILE P/F','ACEPLAS','CARTONS','L',),</v>
      </c>
      <c r="H1016" s="191"/>
    </row>
    <row r="1017">
      <c r="A1017" s="243"/>
      <c r="B1017" s="243" t="s">
        <v>180</v>
      </c>
      <c r="C1017" s="245" t="s">
        <v>177</v>
      </c>
      <c r="D1017" s="190" t="s">
        <v>4</v>
      </c>
      <c r="E1017" s="190" t="s">
        <v>18</v>
      </c>
      <c r="F1017" s="191"/>
      <c r="G1017" s="191" t="str">
        <f t="shared" si="1"/>
        <v>('ACEPLUS NITRILE P/F','ACEPLAS','CARTONS','XL',),</v>
      </c>
      <c r="H1017" s="191"/>
    </row>
    <row r="1018">
      <c r="A1018" s="243"/>
      <c r="B1018" s="243" t="s">
        <v>180</v>
      </c>
      <c r="C1018" s="245" t="s">
        <v>177</v>
      </c>
      <c r="D1018" s="190" t="s">
        <v>4</v>
      </c>
      <c r="E1018" s="190" t="s">
        <v>19</v>
      </c>
      <c r="F1018" s="191"/>
      <c r="G1018" s="191" t="str">
        <f t="shared" si="1"/>
        <v>('ACEPLUS NITRILE P/F','ACEPLAS','CARTONS','XXL',),</v>
      </c>
      <c r="H1018" s="191"/>
    </row>
    <row r="1019">
      <c r="A1019" s="243"/>
      <c r="B1019" s="243" t="s">
        <v>180</v>
      </c>
      <c r="C1019" s="245" t="s">
        <v>177</v>
      </c>
      <c r="D1019" s="190" t="s">
        <v>4</v>
      </c>
      <c r="E1019" s="190" t="s">
        <v>20</v>
      </c>
      <c r="F1019" s="191"/>
      <c r="G1019" s="191" t="str">
        <f t="shared" si="1"/>
        <v>('ACEPLUS NITRILE P/F','ACEPLAS','CARTONS','XXXL',),</v>
      </c>
      <c r="H1019" s="191"/>
    </row>
    <row r="1020">
      <c r="A1020" s="243"/>
      <c r="B1020" s="243" t="s">
        <v>180</v>
      </c>
      <c r="C1020" s="245" t="s">
        <v>177</v>
      </c>
      <c r="D1020" s="190" t="s">
        <v>7</v>
      </c>
      <c r="E1020" s="190" t="s">
        <v>21</v>
      </c>
      <c r="F1020" s="191"/>
      <c r="G1020" s="191" t="str">
        <f t="shared" si="1"/>
        <v>('ACEPLUS NITRILE P/F','ACEPLAS','BOXES','W/SIZE',),</v>
      </c>
      <c r="H1020" s="191"/>
    </row>
    <row r="1021">
      <c r="A1021" s="243"/>
      <c r="B1021" s="243" t="s">
        <v>180</v>
      </c>
      <c r="C1021" s="245" t="s">
        <v>177</v>
      </c>
      <c r="D1021" s="190" t="s">
        <v>7</v>
      </c>
      <c r="E1021" s="190" t="s">
        <v>161</v>
      </c>
      <c r="F1021" s="191"/>
      <c r="G1021" s="191" t="str">
        <f t="shared" si="1"/>
        <v>('ACEPLUS NITRILE P/F','ACEPLAS','BOXES','XXS/5.5',),</v>
      </c>
      <c r="H1021" s="191"/>
    </row>
    <row r="1022">
      <c r="A1022" s="243"/>
      <c r="B1022" s="243" t="s">
        <v>180</v>
      </c>
      <c r="C1022" s="245" t="s">
        <v>177</v>
      </c>
      <c r="D1022" s="190" t="s">
        <v>7</v>
      </c>
      <c r="E1022" s="190" t="s">
        <v>162</v>
      </c>
      <c r="F1022" s="191"/>
      <c r="G1022" s="191" t="str">
        <f t="shared" si="1"/>
        <v>('ACEPLUS NITRILE P/F','ACEPLAS','BOXES','XS/6.0',),</v>
      </c>
      <c r="H1022" s="191"/>
    </row>
    <row r="1023">
      <c r="A1023" s="243"/>
      <c r="B1023" s="243" t="s">
        <v>180</v>
      </c>
      <c r="C1023" s="245" t="s">
        <v>177</v>
      </c>
      <c r="D1023" s="190" t="s">
        <v>7</v>
      </c>
      <c r="E1023" s="190" t="s">
        <v>163</v>
      </c>
      <c r="F1023" s="191"/>
      <c r="G1023" s="191" t="str">
        <f t="shared" si="1"/>
        <v>('ACEPLUS NITRILE P/F','ACEPLAS','BOXES','S/6.5',),</v>
      </c>
      <c r="H1023" s="191"/>
    </row>
    <row r="1024">
      <c r="A1024" s="243"/>
      <c r="B1024" s="243" t="s">
        <v>180</v>
      </c>
      <c r="C1024" s="245" t="s">
        <v>177</v>
      </c>
      <c r="D1024" s="190" t="s">
        <v>7</v>
      </c>
      <c r="E1024" s="190" t="s">
        <v>164</v>
      </c>
      <c r="F1024" s="191"/>
      <c r="G1024" s="191" t="str">
        <f t="shared" si="1"/>
        <v>('ACEPLUS NITRILE P/F','ACEPLAS','BOXES','M/7.0',),</v>
      </c>
      <c r="H1024" s="191"/>
    </row>
    <row r="1025">
      <c r="A1025" s="243"/>
      <c r="B1025" s="243" t="s">
        <v>180</v>
      </c>
      <c r="C1025" s="245" t="s">
        <v>177</v>
      </c>
      <c r="D1025" s="190" t="s">
        <v>7</v>
      </c>
      <c r="E1025" s="190" t="s">
        <v>165</v>
      </c>
      <c r="F1025" s="191"/>
      <c r="G1025" s="191" t="str">
        <f t="shared" si="1"/>
        <v>('ACEPLUS NITRILE P/F','ACEPLAS','BOXES','L/7.5',),</v>
      </c>
      <c r="H1025" s="191"/>
    </row>
    <row r="1026">
      <c r="A1026" s="243"/>
      <c r="B1026" s="243" t="s">
        <v>180</v>
      </c>
      <c r="C1026" s="245" t="s">
        <v>177</v>
      </c>
      <c r="D1026" s="190" t="s">
        <v>7</v>
      </c>
      <c r="E1026" s="190" t="s">
        <v>166</v>
      </c>
      <c r="F1026" s="191"/>
      <c r="G1026" s="191" t="str">
        <f t="shared" si="1"/>
        <v>('ACEPLUS NITRILE P/F','ACEPLAS','BOXES','XL/8.0',),</v>
      </c>
      <c r="H1026" s="191"/>
    </row>
    <row r="1027">
      <c r="A1027" s="243"/>
      <c r="B1027" s="243" t="s">
        <v>180</v>
      </c>
      <c r="C1027" s="245" t="s">
        <v>177</v>
      </c>
      <c r="D1027" s="190" t="s">
        <v>7</v>
      </c>
      <c r="E1027" s="190" t="s">
        <v>167</v>
      </c>
      <c r="F1027" s="191"/>
      <c r="G1027" s="191" t="str">
        <f t="shared" si="1"/>
        <v>('ACEPLUS NITRILE P/F','ACEPLAS','BOXES','XXL/8.5',),</v>
      </c>
      <c r="H1027" s="191"/>
    </row>
    <row r="1028">
      <c r="A1028" s="243"/>
      <c r="B1028" s="243" t="s">
        <v>180</v>
      </c>
      <c r="C1028" s="245" t="s">
        <v>177</v>
      </c>
      <c r="D1028" s="190" t="s">
        <v>7</v>
      </c>
      <c r="E1028" s="190" t="s">
        <v>20</v>
      </c>
      <c r="F1028" s="191"/>
      <c r="G1028" s="191" t="str">
        <f t="shared" si="1"/>
        <v>('ACEPLUS NITRILE P/F','ACEPLAS','BOXES','XXXL',),</v>
      </c>
      <c r="H1028" s="191"/>
    </row>
    <row r="1029">
      <c r="A1029" s="191">
        <v>56.0</v>
      </c>
      <c r="B1029" s="243" t="s">
        <v>181</v>
      </c>
      <c r="C1029" s="245" t="s">
        <v>182</v>
      </c>
      <c r="D1029" s="243" t="s">
        <v>4</v>
      </c>
      <c r="E1029" s="190" t="s">
        <v>21</v>
      </c>
      <c r="F1029" s="192">
        <v>50.0</v>
      </c>
      <c r="G1029" s="191" t="str">
        <f t="shared" si="1"/>
        <v>('CLEANTEAM 100-322400 LATEX','PIP','CARTONS','W/SIZE',50),</v>
      </c>
      <c r="H1029" s="192"/>
    </row>
    <row r="1030">
      <c r="A1030" s="243"/>
      <c r="B1030" s="243" t="s">
        <v>181</v>
      </c>
      <c r="C1030" s="245" t="s">
        <v>182</v>
      </c>
      <c r="D1030" s="190" t="s">
        <v>4</v>
      </c>
      <c r="E1030" s="190" t="s">
        <v>13</v>
      </c>
      <c r="F1030" s="191"/>
      <c r="G1030" s="191" t="str">
        <f t="shared" si="1"/>
        <v>('CLEANTEAM 100-322400 LATEX','PIP','CARTONS','XXS',),</v>
      </c>
      <c r="H1030" s="191"/>
    </row>
    <row r="1031">
      <c r="A1031" s="243"/>
      <c r="B1031" s="243" t="s">
        <v>181</v>
      </c>
      <c r="C1031" s="245" t="s">
        <v>182</v>
      </c>
      <c r="D1031" s="190" t="s">
        <v>4</v>
      </c>
      <c r="E1031" s="190" t="s">
        <v>14</v>
      </c>
      <c r="F1031" s="191"/>
      <c r="G1031" s="191" t="str">
        <f t="shared" si="1"/>
        <v>('CLEANTEAM 100-322400 LATEX','PIP','CARTONS','XS',),</v>
      </c>
      <c r="H1031" s="191"/>
    </row>
    <row r="1032">
      <c r="A1032" s="243"/>
      <c r="B1032" s="243" t="s">
        <v>181</v>
      </c>
      <c r="C1032" s="245" t="s">
        <v>182</v>
      </c>
      <c r="D1032" s="190" t="s">
        <v>4</v>
      </c>
      <c r="E1032" s="190" t="s">
        <v>15</v>
      </c>
      <c r="F1032" s="191"/>
      <c r="G1032" s="191" t="str">
        <f t="shared" si="1"/>
        <v>('CLEANTEAM 100-322400 LATEX','PIP','CARTONS','S',),</v>
      </c>
      <c r="H1032" s="191"/>
    </row>
    <row r="1033">
      <c r="A1033" s="243"/>
      <c r="B1033" s="243" t="s">
        <v>181</v>
      </c>
      <c r="C1033" s="245" t="s">
        <v>182</v>
      </c>
      <c r="D1033" s="190" t="s">
        <v>4</v>
      </c>
      <c r="E1033" s="190" t="s">
        <v>16</v>
      </c>
      <c r="F1033" s="191"/>
      <c r="G1033" s="191" t="str">
        <f t="shared" si="1"/>
        <v>('CLEANTEAM 100-322400 LATEX','PIP','CARTONS','M',),</v>
      </c>
      <c r="H1033" s="191"/>
    </row>
    <row r="1034">
      <c r="A1034" s="243"/>
      <c r="B1034" s="243" t="s">
        <v>181</v>
      </c>
      <c r="C1034" s="245" t="s">
        <v>182</v>
      </c>
      <c r="D1034" s="190" t="s">
        <v>4</v>
      </c>
      <c r="E1034" s="190" t="s">
        <v>17</v>
      </c>
      <c r="F1034" s="191"/>
      <c r="G1034" s="191" t="str">
        <f t="shared" si="1"/>
        <v>('CLEANTEAM 100-322400 LATEX','PIP','CARTONS','L',),</v>
      </c>
      <c r="H1034" s="191"/>
    </row>
    <row r="1035">
      <c r="A1035" s="243"/>
      <c r="B1035" s="243" t="s">
        <v>181</v>
      </c>
      <c r="C1035" s="245" t="s">
        <v>182</v>
      </c>
      <c r="D1035" s="190" t="s">
        <v>4</v>
      </c>
      <c r="E1035" s="190" t="s">
        <v>18</v>
      </c>
      <c r="F1035" s="191"/>
      <c r="G1035" s="191" t="str">
        <f t="shared" si="1"/>
        <v>('CLEANTEAM 100-322400 LATEX','PIP','CARTONS','XL',),</v>
      </c>
      <c r="H1035" s="191"/>
    </row>
    <row r="1036">
      <c r="A1036" s="243"/>
      <c r="B1036" s="243" t="s">
        <v>181</v>
      </c>
      <c r="C1036" s="245" t="s">
        <v>182</v>
      </c>
      <c r="D1036" s="190" t="s">
        <v>4</v>
      </c>
      <c r="E1036" s="190" t="s">
        <v>19</v>
      </c>
      <c r="F1036" s="191"/>
      <c r="G1036" s="191" t="str">
        <f t="shared" si="1"/>
        <v>('CLEANTEAM 100-322400 LATEX','PIP','CARTONS','XXL',),</v>
      </c>
      <c r="H1036" s="191"/>
    </row>
    <row r="1037">
      <c r="A1037" s="243"/>
      <c r="B1037" s="243" t="s">
        <v>181</v>
      </c>
      <c r="C1037" s="245" t="s">
        <v>182</v>
      </c>
      <c r="D1037" s="190" t="s">
        <v>4</v>
      </c>
      <c r="E1037" s="190" t="s">
        <v>20</v>
      </c>
      <c r="F1037" s="191"/>
      <c r="G1037" s="191" t="str">
        <f t="shared" si="1"/>
        <v>('CLEANTEAM 100-322400 LATEX','PIP','CARTONS','XXXL',),</v>
      </c>
      <c r="H1037" s="191"/>
    </row>
    <row r="1038">
      <c r="A1038" s="243"/>
      <c r="B1038" s="243" t="s">
        <v>181</v>
      </c>
      <c r="C1038" s="245" t="s">
        <v>182</v>
      </c>
      <c r="D1038" s="190" t="s">
        <v>7</v>
      </c>
      <c r="E1038" s="190" t="s">
        <v>21</v>
      </c>
      <c r="F1038" s="191"/>
      <c r="G1038" s="191" t="str">
        <f t="shared" si="1"/>
        <v>('CLEANTEAM 100-322400 LATEX','PIP','BOXES','W/SIZE',),</v>
      </c>
      <c r="H1038" s="191"/>
    </row>
    <row r="1039">
      <c r="A1039" s="243"/>
      <c r="B1039" s="243" t="s">
        <v>181</v>
      </c>
      <c r="C1039" s="245" t="s">
        <v>182</v>
      </c>
      <c r="D1039" s="190" t="s">
        <v>7</v>
      </c>
      <c r="E1039" s="190" t="s">
        <v>161</v>
      </c>
      <c r="F1039" s="191"/>
      <c r="G1039" s="191" t="str">
        <f t="shared" si="1"/>
        <v>('CLEANTEAM 100-322400 LATEX','PIP','BOXES','XXS/5.5',),</v>
      </c>
      <c r="H1039" s="191"/>
    </row>
    <row r="1040">
      <c r="A1040" s="243"/>
      <c r="B1040" s="243" t="s">
        <v>181</v>
      </c>
      <c r="C1040" s="245" t="s">
        <v>182</v>
      </c>
      <c r="D1040" s="190" t="s">
        <v>7</v>
      </c>
      <c r="E1040" s="190" t="s">
        <v>162</v>
      </c>
      <c r="F1040" s="191"/>
      <c r="G1040" s="191" t="str">
        <f t="shared" si="1"/>
        <v>('CLEANTEAM 100-322400 LATEX','PIP','BOXES','XS/6.0',),</v>
      </c>
      <c r="H1040" s="191"/>
    </row>
    <row r="1041">
      <c r="A1041" s="243"/>
      <c r="B1041" s="243" t="s">
        <v>181</v>
      </c>
      <c r="C1041" s="245" t="s">
        <v>182</v>
      </c>
      <c r="D1041" s="190" t="s">
        <v>7</v>
      </c>
      <c r="E1041" s="190" t="s">
        <v>163</v>
      </c>
      <c r="F1041" s="191"/>
      <c r="G1041" s="191" t="str">
        <f t="shared" si="1"/>
        <v>('CLEANTEAM 100-322400 LATEX','PIP','BOXES','S/6.5',),</v>
      </c>
      <c r="H1041" s="191"/>
    </row>
    <row r="1042">
      <c r="A1042" s="243"/>
      <c r="B1042" s="243" t="s">
        <v>181</v>
      </c>
      <c r="C1042" s="245" t="s">
        <v>182</v>
      </c>
      <c r="D1042" s="190" t="s">
        <v>7</v>
      </c>
      <c r="E1042" s="190" t="s">
        <v>164</v>
      </c>
      <c r="F1042" s="191"/>
      <c r="G1042" s="191" t="str">
        <f t="shared" si="1"/>
        <v>('CLEANTEAM 100-322400 LATEX','PIP','BOXES','M/7.0',),</v>
      </c>
      <c r="H1042" s="191"/>
    </row>
    <row r="1043">
      <c r="A1043" s="243"/>
      <c r="B1043" s="243" t="s">
        <v>181</v>
      </c>
      <c r="C1043" s="245" t="s">
        <v>182</v>
      </c>
      <c r="D1043" s="190" t="s">
        <v>7</v>
      </c>
      <c r="E1043" s="190" t="s">
        <v>165</v>
      </c>
      <c r="F1043" s="191"/>
      <c r="G1043" s="191" t="str">
        <f t="shared" si="1"/>
        <v>('CLEANTEAM 100-322400 LATEX','PIP','BOXES','L/7.5',),</v>
      </c>
      <c r="H1043" s="191"/>
    </row>
    <row r="1044">
      <c r="A1044" s="243"/>
      <c r="B1044" s="243" t="s">
        <v>181</v>
      </c>
      <c r="C1044" s="245" t="s">
        <v>182</v>
      </c>
      <c r="D1044" s="190" t="s">
        <v>7</v>
      </c>
      <c r="E1044" s="190" t="s">
        <v>166</v>
      </c>
      <c r="F1044" s="191"/>
      <c r="G1044" s="191" t="str">
        <f t="shared" si="1"/>
        <v>('CLEANTEAM 100-322400 LATEX','PIP','BOXES','XL/8.0',),</v>
      </c>
      <c r="H1044" s="191"/>
    </row>
    <row r="1045">
      <c r="A1045" s="243"/>
      <c r="B1045" s="243" t="s">
        <v>181</v>
      </c>
      <c r="C1045" s="245" t="s">
        <v>182</v>
      </c>
      <c r="D1045" s="190" t="s">
        <v>7</v>
      </c>
      <c r="E1045" s="190" t="s">
        <v>167</v>
      </c>
      <c r="F1045" s="191"/>
      <c r="G1045" s="191" t="str">
        <f t="shared" si="1"/>
        <v>('CLEANTEAM 100-322400 LATEX','PIP','BOXES','XXL/8.5',),</v>
      </c>
      <c r="H1045" s="191"/>
    </row>
    <row r="1046">
      <c r="A1046" s="243"/>
      <c r="B1046" s="243" t="s">
        <v>181</v>
      </c>
      <c r="C1046" s="245" t="s">
        <v>182</v>
      </c>
      <c r="D1046" s="190" t="s">
        <v>7</v>
      </c>
      <c r="E1046" s="190" t="s">
        <v>20</v>
      </c>
      <c r="F1046" s="191"/>
      <c r="G1046" s="191" t="str">
        <f t="shared" si="1"/>
        <v>('CLEANTEAM 100-322400 LATEX','PIP','BOXES','XXXL',),</v>
      </c>
      <c r="H1046" s="191"/>
    </row>
    <row r="1047">
      <c r="A1047" s="191">
        <v>57.0</v>
      </c>
      <c r="B1047" s="243" t="s">
        <v>183</v>
      </c>
      <c r="C1047" s="245" t="s">
        <v>182</v>
      </c>
      <c r="D1047" s="243" t="s">
        <v>4</v>
      </c>
      <c r="E1047" s="190" t="s">
        <v>21</v>
      </c>
      <c r="F1047" s="192">
        <v>76.0</v>
      </c>
      <c r="G1047" s="191" t="str">
        <f t="shared" si="1"/>
        <v>('CLEANTEAM 323000 LATEX','PIP','CARTONS','W/SIZE',76),</v>
      </c>
      <c r="H1047" s="192"/>
    </row>
    <row r="1048">
      <c r="A1048" s="243"/>
      <c r="B1048" s="243" t="s">
        <v>183</v>
      </c>
      <c r="C1048" s="245" t="s">
        <v>182</v>
      </c>
      <c r="D1048" s="190" t="s">
        <v>4</v>
      </c>
      <c r="E1048" s="190" t="s">
        <v>13</v>
      </c>
      <c r="F1048" s="191"/>
      <c r="G1048" s="191" t="str">
        <f t="shared" si="1"/>
        <v>('CLEANTEAM 323000 LATEX','PIP','CARTONS','XXS',),</v>
      </c>
      <c r="H1048" s="191"/>
    </row>
    <row r="1049">
      <c r="A1049" s="243"/>
      <c r="B1049" s="243" t="s">
        <v>183</v>
      </c>
      <c r="C1049" s="245" t="s">
        <v>182</v>
      </c>
      <c r="D1049" s="190" t="s">
        <v>4</v>
      </c>
      <c r="E1049" s="190" t="s">
        <v>14</v>
      </c>
      <c r="F1049" s="191"/>
      <c r="G1049" s="191" t="str">
        <f t="shared" si="1"/>
        <v>('CLEANTEAM 323000 LATEX','PIP','CARTONS','XS',),</v>
      </c>
      <c r="H1049" s="191"/>
    </row>
    <row r="1050">
      <c r="A1050" s="243"/>
      <c r="B1050" s="243" t="s">
        <v>183</v>
      </c>
      <c r="C1050" s="245" t="s">
        <v>182</v>
      </c>
      <c r="D1050" s="190" t="s">
        <v>4</v>
      </c>
      <c r="E1050" s="190" t="s">
        <v>15</v>
      </c>
      <c r="F1050" s="191"/>
      <c r="G1050" s="191" t="str">
        <f t="shared" si="1"/>
        <v>('CLEANTEAM 323000 LATEX','PIP','CARTONS','S',),</v>
      </c>
      <c r="H1050" s="191"/>
    </row>
    <row r="1051">
      <c r="A1051" s="243"/>
      <c r="B1051" s="243" t="s">
        <v>183</v>
      </c>
      <c r="C1051" s="245" t="s">
        <v>182</v>
      </c>
      <c r="D1051" s="190" t="s">
        <v>4</v>
      </c>
      <c r="E1051" s="190" t="s">
        <v>16</v>
      </c>
      <c r="F1051" s="191"/>
      <c r="G1051" s="191" t="str">
        <f t="shared" si="1"/>
        <v>('CLEANTEAM 323000 LATEX','PIP','CARTONS','M',),</v>
      </c>
      <c r="H1051" s="191"/>
    </row>
    <row r="1052">
      <c r="A1052" s="243"/>
      <c r="B1052" s="243" t="s">
        <v>183</v>
      </c>
      <c r="C1052" s="245" t="s">
        <v>182</v>
      </c>
      <c r="D1052" s="190" t="s">
        <v>4</v>
      </c>
      <c r="E1052" s="190" t="s">
        <v>17</v>
      </c>
      <c r="F1052" s="191"/>
      <c r="G1052" s="191" t="str">
        <f t="shared" si="1"/>
        <v>('CLEANTEAM 323000 LATEX','PIP','CARTONS','L',),</v>
      </c>
      <c r="H1052" s="191"/>
    </row>
    <row r="1053">
      <c r="A1053" s="243"/>
      <c r="B1053" s="243" t="s">
        <v>183</v>
      </c>
      <c r="C1053" s="245" t="s">
        <v>182</v>
      </c>
      <c r="D1053" s="190" t="s">
        <v>4</v>
      </c>
      <c r="E1053" s="190" t="s">
        <v>18</v>
      </c>
      <c r="F1053" s="191"/>
      <c r="G1053" s="191" t="str">
        <f t="shared" si="1"/>
        <v>('CLEANTEAM 323000 LATEX','PIP','CARTONS','XL',),</v>
      </c>
      <c r="H1053" s="191"/>
    </row>
    <row r="1054">
      <c r="A1054" s="243"/>
      <c r="B1054" s="243" t="s">
        <v>183</v>
      </c>
      <c r="C1054" s="245" t="s">
        <v>182</v>
      </c>
      <c r="D1054" s="190" t="s">
        <v>4</v>
      </c>
      <c r="E1054" s="190" t="s">
        <v>19</v>
      </c>
      <c r="F1054" s="191"/>
      <c r="G1054" s="191" t="str">
        <f t="shared" si="1"/>
        <v>('CLEANTEAM 323000 LATEX','PIP','CARTONS','XXL',),</v>
      </c>
      <c r="H1054" s="191"/>
    </row>
    <row r="1055">
      <c r="A1055" s="243"/>
      <c r="B1055" s="243" t="s">
        <v>183</v>
      </c>
      <c r="C1055" s="245" t="s">
        <v>182</v>
      </c>
      <c r="D1055" s="190" t="s">
        <v>4</v>
      </c>
      <c r="E1055" s="190" t="s">
        <v>20</v>
      </c>
      <c r="F1055" s="191"/>
      <c r="G1055" s="191" t="str">
        <f t="shared" si="1"/>
        <v>('CLEANTEAM 323000 LATEX','PIP','CARTONS','XXXL',),</v>
      </c>
      <c r="H1055" s="191"/>
    </row>
    <row r="1056">
      <c r="A1056" s="243"/>
      <c r="B1056" s="243" t="s">
        <v>183</v>
      </c>
      <c r="C1056" s="245" t="s">
        <v>182</v>
      </c>
      <c r="D1056" s="190" t="s">
        <v>7</v>
      </c>
      <c r="E1056" s="190" t="s">
        <v>21</v>
      </c>
      <c r="F1056" s="191"/>
      <c r="G1056" s="191" t="str">
        <f t="shared" si="1"/>
        <v>('CLEANTEAM 323000 LATEX','PIP','BOXES','W/SIZE',),</v>
      </c>
      <c r="H1056" s="191"/>
    </row>
    <row r="1057">
      <c r="A1057" s="243"/>
      <c r="B1057" s="243" t="s">
        <v>183</v>
      </c>
      <c r="C1057" s="245" t="s">
        <v>182</v>
      </c>
      <c r="D1057" s="190" t="s">
        <v>7</v>
      </c>
      <c r="E1057" s="190" t="s">
        <v>161</v>
      </c>
      <c r="F1057" s="191"/>
      <c r="G1057" s="191" t="str">
        <f t="shared" si="1"/>
        <v>('CLEANTEAM 323000 LATEX','PIP','BOXES','XXS/5.5',),</v>
      </c>
      <c r="H1057" s="191"/>
    </row>
    <row r="1058">
      <c r="A1058" s="243"/>
      <c r="B1058" s="243" t="s">
        <v>183</v>
      </c>
      <c r="C1058" s="245" t="s">
        <v>182</v>
      </c>
      <c r="D1058" s="190" t="s">
        <v>7</v>
      </c>
      <c r="E1058" s="190" t="s">
        <v>162</v>
      </c>
      <c r="F1058" s="191"/>
      <c r="G1058" s="191" t="str">
        <f t="shared" si="1"/>
        <v>('CLEANTEAM 323000 LATEX','PIP','BOXES','XS/6.0',),</v>
      </c>
      <c r="H1058" s="191"/>
    </row>
    <row r="1059">
      <c r="A1059" s="243"/>
      <c r="B1059" s="243" t="s">
        <v>183</v>
      </c>
      <c r="C1059" s="245" t="s">
        <v>182</v>
      </c>
      <c r="D1059" s="190" t="s">
        <v>7</v>
      </c>
      <c r="E1059" s="190" t="s">
        <v>163</v>
      </c>
      <c r="F1059" s="191"/>
      <c r="G1059" s="191" t="str">
        <f t="shared" si="1"/>
        <v>('CLEANTEAM 323000 LATEX','PIP','BOXES','S/6.5',),</v>
      </c>
      <c r="H1059" s="191"/>
    </row>
    <row r="1060">
      <c r="A1060" s="243"/>
      <c r="B1060" s="243" t="s">
        <v>183</v>
      </c>
      <c r="C1060" s="245" t="s">
        <v>182</v>
      </c>
      <c r="D1060" s="190" t="s">
        <v>7</v>
      </c>
      <c r="E1060" s="190" t="s">
        <v>164</v>
      </c>
      <c r="F1060" s="191"/>
      <c r="G1060" s="191" t="str">
        <f t="shared" si="1"/>
        <v>('CLEANTEAM 323000 LATEX','PIP','BOXES','M/7.0',),</v>
      </c>
      <c r="H1060" s="191"/>
    </row>
    <row r="1061">
      <c r="A1061" s="243"/>
      <c r="B1061" s="243" t="s">
        <v>183</v>
      </c>
      <c r="C1061" s="245" t="s">
        <v>182</v>
      </c>
      <c r="D1061" s="190" t="s">
        <v>7</v>
      </c>
      <c r="E1061" s="190" t="s">
        <v>165</v>
      </c>
      <c r="F1061" s="191"/>
      <c r="G1061" s="191" t="str">
        <f t="shared" si="1"/>
        <v>('CLEANTEAM 323000 LATEX','PIP','BOXES','L/7.5',),</v>
      </c>
      <c r="H1061" s="191"/>
    </row>
    <row r="1062">
      <c r="A1062" s="243"/>
      <c r="B1062" s="243" t="s">
        <v>183</v>
      </c>
      <c r="C1062" s="245" t="s">
        <v>182</v>
      </c>
      <c r="D1062" s="190" t="s">
        <v>7</v>
      </c>
      <c r="E1062" s="190" t="s">
        <v>166</v>
      </c>
      <c r="F1062" s="191"/>
      <c r="G1062" s="191" t="str">
        <f t="shared" si="1"/>
        <v>('CLEANTEAM 323000 LATEX','PIP','BOXES','XL/8.0',),</v>
      </c>
      <c r="H1062" s="191"/>
    </row>
    <row r="1063">
      <c r="A1063" s="243"/>
      <c r="B1063" s="243" t="s">
        <v>183</v>
      </c>
      <c r="C1063" s="245" t="s">
        <v>182</v>
      </c>
      <c r="D1063" s="190" t="s">
        <v>7</v>
      </c>
      <c r="E1063" s="190" t="s">
        <v>167</v>
      </c>
      <c r="F1063" s="191"/>
      <c r="G1063" s="191" t="str">
        <f t="shared" si="1"/>
        <v>('CLEANTEAM 323000 LATEX','PIP','BOXES','XXL/8.5',),</v>
      </c>
      <c r="H1063" s="191"/>
    </row>
    <row r="1064">
      <c r="A1064" s="243"/>
      <c r="B1064" s="243" t="s">
        <v>183</v>
      </c>
      <c r="C1064" s="245" t="s">
        <v>182</v>
      </c>
      <c r="D1064" s="190" t="s">
        <v>7</v>
      </c>
      <c r="E1064" s="190" t="s">
        <v>20</v>
      </c>
      <c r="F1064" s="191"/>
      <c r="G1064" s="191" t="str">
        <f t="shared" si="1"/>
        <v>('CLEANTEAM 323000 LATEX','PIP','BOXES','XXXL',),</v>
      </c>
      <c r="H1064" s="191"/>
    </row>
    <row r="1065">
      <c r="A1065" s="191">
        <v>58.0</v>
      </c>
      <c r="B1065" s="243" t="s">
        <v>184</v>
      </c>
      <c r="C1065" s="245" t="s">
        <v>182</v>
      </c>
      <c r="D1065" s="243" t="s">
        <v>4</v>
      </c>
      <c r="E1065" s="190" t="s">
        <v>21</v>
      </c>
      <c r="F1065" s="192">
        <v>136.0</v>
      </c>
      <c r="G1065" s="191" t="str">
        <f t="shared" si="1"/>
        <v>('CLEANTEAM 332400 NITRILE','PIP','CARTONS','W/SIZE',136),</v>
      </c>
      <c r="H1065" s="192"/>
    </row>
    <row r="1066">
      <c r="A1066" s="243"/>
      <c r="B1066" s="243" t="s">
        <v>184</v>
      </c>
      <c r="C1066" s="245" t="s">
        <v>182</v>
      </c>
      <c r="D1066" s="190" t="s">
        <v>4</v>
      </c>
      <c r="E1066" s="190" t="s">
        <v>13</v>
      </c>
      <c r="F1066" s="191"/>
      <c r="G1066" s="191" t="str">
        <f t="shared" si="1"/>
        <v>('CLEANTEAM 332400 NITRILE','PIP','CARTONS','XXS',),</v>
      </c>
      <c r="H1066" s="191"/>
    </row>
    <row r="1067">
      <c r="A1067" s="243"/>
      <c r="B1067" s="243" t="s">
        <v>184</v>
      </c>
      <c r="C1067" s="245" t="s">
        <v>182</v>
      </c>
      <c r="D1067" s="190" t="s">
        <v>4</v>
      </c>
      <c r="E1067" s="190" t="s">
        <v>14</v>
      </c>
      <c r="F1067" s="191"/>
      <c r="G1067" s="191" t="str">
        <f t="shared" si="1"/>
        <v>('CLEANTEAM 332400 NITRILE','PIP','CARTONS','XS',),</v>
      </c>
      <c r="H1067" s="191"/>
    </row>
    <row r="1068">
      <c r="A1068" s="243"/>
      <c r="B1068" s="243" t="s">
        <v>184</v>
      </c>
      <c r="C1068" s="245" t="s">
        <v>182</v>
      </c>
      <c r="D1068" s="190" t="s">
        <v>4</v>
      </c>
      <c r="E1068" s="190" t="s">
        <v>15</v>
      </c>
      <c r="F1068" s="191"/>
      <c r="G1068" s="191" t="str">
        <f t="shared" si="1"/>
        <v>('CLEANTEAM 332400 NITRILE','PIP','CARTONS','S',),</v>
      </c>
      <c r="H1068" s="191"/>
    </row>
    <row r="1069">
      <c r="A1069" s="243"/>
      <c r="B1069" s="243" t="s">
        <v>184</v>
      </c>
      <c r="C1069" s="245" t="s">
        <v>182</v>
      </c>
      <c r="D1069" s="190" t="s">
        <v>4</v>
      </c>
      <c r="E1069" s="190" t="s">
        <v>16</v>
      </c>
      <c r="F1069" s="191"/>
      <c r="G1069" s="191" t="str">
        <f t="shared" si="1"/>
        <v>('CLEANTEAM 332400 NITRILE','PIP','CARTONS','M',),</v>
      </c>
      <c r="H1069" s="191"/>
    </row>
    <row r="1070">
      <c r="A1070" s="243"/>
      <c r="B1070" s="243" t="s">
        <v>184</v>
      </c>
      <c r="C1070" s="245" t="s">
        <v>182</v>
      </c>
      <c r="D1070" s="190" t="s">
        <v>4</v>
      </c>
      <c r="E1070" s="190" t="s">
        <v>17</v>
      </c>
      <c r="F1070" s="191"/>
      <c r="G1070" s="191" t="str">
        <f t="shared" si="1"/>
        <v>('CLEANTEAM 332400 NITRILE','PIP','CARTONS','L',),</v>
      </c>
      <c r="H1070" s="191"/>
    </row>
    <row r="1071">
      <c r="A1071" s="243"/>
      <c r="B1071" s="243" t="s">
        <v>184</v>
      </c>
      <c r="C1071" s="245" t="s">
        <v>182</v>
      </c>
      <c r="D1071" s="190" t="s">
        <v>4</v>
      </c>
      <c r="E1071" s="190" t="s">
        <v>18</v>
      </c>
      <c r="F1071" s="191"/>
      <c r="G1071" s="191" t="str">
        <f t="shared" si="1"/>
        <v>('CLEANTEAM 332400 NITRILE','PIP','CARTONS','XL',),</v>
      </c>
      <c r="H1071" s="191"/>
    </row>
    <row r="1072">
      <c r="A1072" s="243"/>
      <c r="B1072" s="243" t="s">
        <v>184</v>
      </c>
      <c r="C1072" s="245" t="s">
        <v>182</v>
      </c>
      <c r="D1072" s="190" t="s">
        <v>4</v>
      </c>
      <c r="E1072" s="190" t="s">
        <v>19</v>
      </c>
      <c r="F1072" s="191"/>
      <c r="G1072" s="191" t="str">
        <f t="shared" si="1"/>
        <v>('CLEANTEAM 332400 NITRILE','PIP','CARTONS','XXL',),</v>
      </c>
      <c r="H1072" s="191"/>
    </row>
    <row r="1073">
      <c r="A1073" s="243"/>
      <c r="B1073" s="243" t="s">
        <v>184</v>
      </c>
      <c r="C1073" s="245" t="s">
        <v>182</v>
      </c>
      <c r="D1073" s="190" t="s">
        <v>4</v>
      </c>
      <c r="E1073" s="190" t="s">
        <v>20</v>
      </c>
      <c r="F1073" s="191"/>
      <c r="G1073" s="191" t="str">
        <f t="shared" si="1"/>
        <v>('CLEANTEAM 332400 NITRILE','PIP','CARTONS','XXXL',),</v>
      </c>
      <c r="H1073" s="191"/>
    </row>
    <row r="1074">
      <c r="A1074" s="243"/>
      <c r="B1074" s="243" t="s">
        <v>184</v>
      </c>
      <c r="C1074" s="245" t="s">
        <v>182</v>
      </c>
      <c r="D1074" s="190" t="s">
        <v>7</v>
      </c>
      <c r="E1074" s="190" t="s">
        <v>21</v>
      </c>
      <c r="F1074" s="191"/>
      <c r="G1074" s="191" t="str">
        <f t="shared" si="1"/>
        <v>('CLEANTEAM 332400 NITRILE','PIP','BOXES','W/SIZE',),</v>
      </c>
      <c r="H1074" s="191"/>
    </row>
    <row r="1075">
      <c r="A1075" s="243"/>
      <c r="B1075" s="243" t="s">
        <v>184</v>
      </c>
      <c r="C1075" s="245" t="s">
        <v>182</v>
      </c>
      <c r="D1075" s="190" t="s">
        <v>7</v>
      </c>
      <c r="E1075" s="190" t="s">
        <v>161</v>
      </c>
      <c r="F1075" s="191"/>
      <c r="G1075" s="191" t="str">
        <f t="shared" si="1"/>
        <v>('CLEANTEAM 332400 NITRILE','PIP','BOXES','XXS/5.5',),</v>
      </c>
      <c r="H1075" s="191"/>
    </row>
    <row r="1076">
      <c r="A1076" s="243"/>
      <c r="B1076" s="243" t="s">
        <v>184</v>
      </c>
      <c r="C1076" s="245" t="s">
        <v>182</v>
      </c>
      <c r="D1076" s="190" t="s">
        <v>7</v>
      </c>
      <c r="E1076" s="190" t="s">
        <v>162</v>
      </c>
      <c r="F1076" s="191"/>
      <c r="G1076" s="191" t="str">
        <f t="shared" si="1"/>
        <v>('CLEANTEAM 332400 NITRILE','PIP','BOXES','XS/6.0',),</v>
      </c>
      <c r="H1076" s="191"/>
    </row>
    <row r="1077">
      <c r="A1077" s="243"/>
      <c r="B1077" s="243" t="s">
        <v>184</v>
      </c>
      <c r="C1077" s="245" t="s">
        <v>182</v>
      </c>
      <c r="D1077" s="190" t="s">
        <v>7</v>
      </c>
      <c r="E1077" s="190" t="s">
        <v>163</v>
      </c>
      <c r="F1077" s="191"/>
      <c r="G1077" s="191" t="str">
        <f t="shared" si="1"/>
        <v>('CLEANTEAM 332400 NITRILE','PIP','BOXES','S/6.5',),</v>
      </c>
      <c r="H1077" s="191"/>
    </row>
    <row r="1078">
      <c r="A1078" s="243"/>
      <c r="B1078" s="243" t="s">
        <v>184</v>
      </c>
      <c r="C1078" s="245" t="s">
        <v>182</v>
      </c>
      <c r="D1078" s="190" t="s">
        <v>7</v>
      </c>
      <c r="E1078" s="190" t="s">
        <v>164</v>
      </c>
      <c r="F1078" s="191"/>
      <c r="G1078" s="191" t="str">
        <f t="shared" si="1"/>
        <v>('CLEANTEAM 332400 NITRILE','PIP','BOXES','M/7.0',),</v>
      </c>
      <c r="H1078" s="191"/>
    </row>
    <row r="1079">
      <c r="A1079" s="243"/>
      <c r="B1079" s="243" t="s">
        <v>184</v>
      </c>
      <c r="C1079" s="245" t="s">
        <v>182</v>
      </c>
      <c r="D1079" s="190" t="s">
        <v>7</v>
      </c>
      <c r="E1079" s="190" t="s">
        <v>165</v>
      </c>
      <c r="F1079" s="191"/>
      <c r="G1079" s="191" t="str">
        <f t="shared" si="1"/>
        <v>('CLEANTEAM 332400 NITRILE','PIP','BOXES','L/7.5',),</v>
      </c>
      <c r="H1079" s="191"/>
    </row>
    <row r="1080">
      <c r="A1080" s="243"/>
      <c r="B1080" s="243" t="s">
        <v>184</v>
      </c>
      <c r="C1080" s="245" t="s">
        <v>182</v>
      </c>
      <c r="D1080" s="190" t="s">
        <v>7</v>
      </c>
      <c r="E1080" s="190" t="s">
        <v>166</v>
      </c>
      <c r="F1080" s="191"/>
      <c r="G1080" s="191" t="str">
        <f t="shared" si="1"/>
        <v>('CLEANTEAM 332400 NITRILE','PIP','BOXES','XL/8.0',),</v>
      </c>
      <c r="H1080" s="191"/>
    </row>
    <row r="1081">
      <c r="A1081" s="243"/>
      <c r="B1081" s="243" t="s">
        <v>184</v>
      </c>
      <c r="C1081" s="245" t="s">
        <v>182</v>
      </c>
      <c r="D1081" s="190" t="s">
        <v>7</v>
      </c>
      <c r="E1081" s="190" t="s">
        <v>167</v>
      </c>
      <c r="F1081" s="191"/>
      <c r="G1081" s="191" t="str">
        <f t="shared" si="1"/>
        <v>('CLEANTEAM 332400 NITRILE','PIP','BOXES','XXL/8.5',),</v>
      </c>
      <c r="H1081" s="191"/>
    </row>
    <row r="1082">
      <c r="A1082" s="243"/>
      <c r="B1082" s="243" t="s">
        <v>184</v>
      </c>
      <c r="C1082" s="245" t="s">
        <v>182</v>
      </c>
      <c r="D1082" s="190" t="s">
        <v>7</v>
      </c>
      <c r="E1082" s="190" t="s">
        <v>20</v>
      </c>
      <c r="F1082" s="191"/>
      <c r="G1082" s="191" t="str">
        <f t="shared" si="1"/>
        <v>('CLEANTEAM 332400 NITRILE','PIP','BOXES','XXXL',),</v>
      </c>
      <c r="H1082" s="191"/>
    </row>
    <row r="1083">
      <c r="A1083" s="191">
        <v>59.0</v>
      </c>
      <c r="B1083" s="243" t="s">
        <v>185</v>
      </c>
      <c r="C1083" s="244" t="s">
        <v>182</v>
      </c>
      <c r="D1083" s="243" t="s">
        <v>4</v>
      </c>
      <c r="E1083" s="190" t="s">
        <v>21</v>
      </c>
      <c r="F1083" s="192">
        <v>110.0</v>
      </c>
      <c r="G1083" s="191" t="str">
        <f t="shared" si="1"/>
        <v>('CLEANTEAM 333000 NITRILE','PIP','CARTONS','W/SIZE',110),</v>
      </c>
      <c r="H1083" s="192"/>
    </row>
    <row r="1084">
      <c r="A1084" s="243"/>
      <c r="B1084" s="243" t="s">
        <v>185</v>
      </c>
      <c r="C1084" s="244" t="s">
        <v>182</v>
      </c>
      <c r="D1084" s="190" t="s">
        <v>4</v>
      </c>
      <c r="E1084" s="190" t="s">
        <v>13</v>
      </c>
      <c r="F1084" s="191"/>
      <c r="G1084" s="191" t="str">
        <f t="shared" si="1"/>
        <v>('CLEANTEAM 333000 NITRILE','PIP','CARTONS','XXS',),</v>
      </c>
      <c r="H1084" s="191"/>
    </row>
    <row r="1085">
      <c r="A1085" s="243"/>
      <c r="B1085" s="243" t="s">
        <v>185</v>
      </c>
      <c r="C1085" s="244" t="s">
        <v>182</v>
      </c>
      <c r="D1085" s="190" t="s">
        <v>4</v>
      </c>
      <c r="E1085" s="190" t="s">
        <v>14</v>
      </c>
      <c r="F1085" s="191"/>
      <c r="G1085" s="191" t="str">
        <f t="shared" si="1"/>
        <v>('CLEANTEAM 333000 NITRILE','PIP','CARTONS','XS',),</v>
      </c>
      <c r="H1085" s="191"/>
    </row>
    <row r="1086">
      <c r="A1086" s="243"/>
      <c r="B1086" s="243" t="s">
        <v>185</v>
      </c>
      <c r="C1086" s="244" t="s">
        <v>182</v>
      </c>
      <c r="D1086" s="190" t="s">
        <v>4</v>
      </c>
      <c r="E1086" s="190" t="s">
        <v>15</v>
      </c>
      <c r="F1086" s="191"/>
      <c r="G1086" s="191" t="str">
        <f t="shared" si="1"/>
        <v>('CLEANTEAM 333000 NITRILE','PIP','CARTONS','S',),</v>
      </c>
      <c r="H1086" s="191"/>
    </row>
    <row r="1087">
      <c r="A1087" s="243"/>
      <c r="B1087" s="243" t="s">
        <v>185</v>
      </c>
      <c r="C1087" s="244" t="s">
        <v>182</v>
      </c>
      <c r="D1087" s="190" t="s">
        <v>4</v>
      </c>
      <c r="E1087" s="190" t="s">
        <v>16</v>
      </c>
      <c r="F1087" s="191"/>
      <c r="G1087" s="191" t="str">
        <f t="shared" si="1"/>
        <v>('CLEANTEAM 333000 NITRILE','PIP','CARTONS','M',),</v>
      </c>
      <c r="H1087" s="191"/>
    </row>
    <row r="1088">
      <c r="A1088" s="243"/>
      <c r="B1088" s="243" t="s">
        <v>185</v>
      </c>
      <c r="C1088" s="244" t="s">
        <v>182</v>
      </c>
      <c r="D1088" s="190" t="s">
        <v>4</v>
      </c>
      <c r="E1088" s="190" t="s">
        <v>17</v>
      </c>
      <c r="F1088" s="191"/>
      <c r="G1088" s="191" t="str">
        <f t="shared" si="1"/>
        <v>('CLEANTEAM 333000 NITRILE','PIP','CARTONS','L',),</v>
      </c>
      <c r="H1088" s="191"/>
    </row>
    <row r="1089">
      <c r="A1089" s="243"/>
      <c r="B1089" s="243" t="s">
        <v>185</v>
      </c>
      <c r="C1089" s="244" t="s">
        <v>182</v>
      </c>
      <c r="D1089" s="190" t="s">
        <v>4</v>
      </c>
      <c r="E1089" s="190" t="s">
        <v>18</v>
      </c>
      <c r="F1089" s="191"/>
      <c r="G1089" s="191" t="str">
        <f t="shared" si="1"/>
        <v>('CLEANTEAM 333000 NITRILE','PIP','CARTONS','XL',),</v>
      </c>
      <c r="H1089" s="191"/>
    </row>
    <row r="1090">
      <c r="A1090" s="243"/>
      <c r="B1090" s="243" t="s">
        <v>185</v>
      </c>
      <c r="C1090" s="244" t="s">
        <v>182</v>
      </c>
      <c r="D1090" s="190" t="s">
        <v>4</v>
      </c>
      <c r="E1090" s="190" t="s">
        <v>19</v>
      </c>
      <c r="F1090" s="191"/>
      <c r="G1090" s="191" t="str">
        <f t="shared" si="1"/>
        <v>('CLEANTEAM 333000 NITRILE','PIP','CARTONS','XXL',),</v>
      </c>
      <c r="H1090" s="191"/>
    </row>
    <row r="1091">
      <c r="A1091" s="243"/>
      <c r="B1091" s="243" t="s">
        <v>185</v>
      </c>
      <c r="C1091" s="244" t="s">
        <v>182</v>
      </c>
      <c r="D1091" s="190" t="s">
        <v>4</v>
      </c>
      <c r="E1091" s="190" t="s">
        <v>20</v>
      </c>
      <c r="F1091" s="191"/>
      <c r="G1091" s="191" t="str">
        <f t="shared" si="1"/>
        <v>('CLEANTEAM 333000 NITRILE','PIP','CARTONS','XXXL',),</v>
      </c>
      <c r="H1091" s="191"/>
    </row>
    <row r="1092">
      <c r="A1092" s="243"/>
      <c r="B1092" s="243" t="s">
        <v>185</v>
      </c>
      <c r="C1092" s="244" t="s">
        <v>182</v>
      </c>
      <c r="D1092" s="190" t="s">
        <v>7</v>
      </c>
      <c r="E1092" s="190" t="s">
        <v>21</v>
      </c>
      <c r="F1092" s="191"/>
      <c r="G1092" s="191" t="str">
        <f t="shared" si="1"/>
        <v>('CLEANTEAM 333000 NITRILE','PIP','BOXES','W/SIZE',),</v>
      </c>
      <c r="H1092" s="191"/>
    </row>
    <row r="1093">
      <c r="A1093" s="243"/>
      <c r="B1093" s="243" t="s">
        <v>185</v>
      </c>
      <c r="C1093" s="244" t="s">
        <v>182</v>
      </c>
      <c r="D1093" s="190" t="s">
        <v>7</v>
      </c>
      <c r="E1093" s="190" t="s">
        <v>161</v>
      </c>
      <c r="F1093" s="191"/>
      <c r="G1093" s="191" t="str">
        <f t="shared" si="1"/>
        <v>('CLEANTEAM 333000 NITRILE','PIP','BOXES','XXS/5.5',),</v>
      </c>
      <c r="H1093" s="191"/>
    </row>
    <row r="1094">
      <c r="A1094" s="243"/>
      <c r="B1094" s="243" t="s">
        <v>185</v>
      </c>
      <c r="C1094" s="244" t="s">
        <v>182</v>
      </c>
      <c r="D1094" s="190" t="s">
        <v>7</v>
      </c>
      <c r="E1094" s="190" t="s">
        <v>162</v>
      </c>
      <c r="F1094" s="191"/>
      <c r="G1094" s="191" t="str">
        <f t="shared" si="1"/>
        <v>('CLEANTEAM 333000 NITRILE','PIP','BOXES','XS/6.0',),</v>
      </c>
      <c r="H1094" s="191"/>
    </row>
    <row r="1095">
      <c r="A1095" s="243"/>
      <c r="B1095" s="243" t="s">
        <v>185</v>
      </c>
      <c r="C1095" s="244" t="s">
        <v>182</v>
      </c>
      <c r="D1095" s="190" t="s">
        <v>7</v>
      </c>
      <c r="E1095" s="190" t="s">
        <v>163</v>
      </c>
      <c r="F1095" s="191"/>
      <c r="G1095" s="191" t="str">
        <f t="shared" si="1"/>
        <v>('CLEANTEAM 333000 NITRILE','PIP','BOXES','S/6.5',),</v>
      </c>
      <c r="H1095" s="191"/>
    </row>
    <row r="1096">
      <c r="A1096" s="243"/>
      <c r="B1096" s="243" t="s">
        <v>185</v>
      </c>
      <c r="C1096" s="244" t="s">
        <v>182</v>
      </c>
      <c r="D1096" s="190" t="s">
        <v>7</v>
      </c>
      <c r="E1096" s="190" t="s">
        <v>164</v>
      </c>
      <c r="F1096" s="191"/>
      <c r="G1096" s="191" t="str">
        <f t="shared" si="1"/>
        <v>('CLEANTEAM 333000 NITRILE','PIP','BOXES','M/7.0',),</v>
      </c>
      <c r="H1096" s="191"/>
    </row>
    <row r="1097">
      <c r="A1097" s="243"/>
      <c r="B1097" s="243" t="s">
        <v>185</v>
      </c>
      <c r="C1097" s="244" t="s">
        <v>182</v>
      </c>
      <c r="D1097" s="190" t="s">
        <v>7</v>
      </c>
      <c r="E1097" s="190" t="s">
        <v>165</v>
      </c>
      <c r="F1097" s="191"/>
      <c r="G1097" s="191" t="str">
        <f t="shared" si="1"/>
        <v>('CLEANTEAM 333000 NITRILE','PIP','BOXES','L/7.5',),</v>
      </c>
      <c r="H1097" s="191"/>
    </row>
    <row r="1098">
      <c r="A1098" s="243"/>
      <c r="B1098" s="243" t="s">
        <v>185</v>
      </c>
      <c r="C1098" s="244" t="s">
        <v>182</v>
      </c>
      <c r="D1098" s="190" t="s">
        <v>7</v>
      </c>
      <c r="E1098" s="190" t="s">
        <v>166</v>
      </c>
      <c r="F1098" s="191"/>
      <c r="G1098" s="191" t="str">
        <f t="shared" si="1"/>
        <v>('CLEANTEAM 333000 NITRILE','PIP','BOXES','XL/8.0',),</v>
      </c>
      <c r="H1098" s="191"/>
    </row>
    <row r="1099">
      <c r="A1099" s="243"/>
      <c r="B1099" s="243" t="s">
        <v>185</v>
      </c>
      <c r="C1099" s="244" t="s">
        <v>182</v>
      </c>
      <c r="D1099" s="190" t="s">
        <v>7</v>
      </c>
      <c r="E1099" s="190" t="s">
        <v>167</v>
      </c>
      <c r="F1099" s="191"/>
      <c r="G1099" s="191" t="str">
        <f t="shared" si="1"/>
        <v>('CLEANTEAM 333000 NITRILE','PIP','BOXES','XXL/8.5',),</v>
      </c>
      <c r="H1099" s="191"/>
    </row>
    <row r="1100">
      <c r="A1100" s="243"/>
      <c r="B1100" s="243" t="s">
        <v>185</v>
      </c>
      <c r="C1100" s="244" t="s">
        <v>182</v>
      </c>
      <c r="D1100" s="190" t="s">
        <v>7</v>
      </c>
      <c r="E1100" s="190" t="s">
        <v>20</v>
      </c>
      <c r="F1100" s="191"/>
      <c r="G1100" s="191" t="str">
        <f t="shared" si="1"/>
        <v>('CLEANTEAM 333000 NITRILE','PIP','BOXES','XXXL',),</v>
      </c>
      <c r="H1100" s="191"/>
    </row>
    <row r="1101">
      <c r="A1101" s="191">
        <v>60.0</v>
      </c>
      <c r="B1101" s="243" t="s">
        <v>186</v>
      </c>
      <c r="C1101" s="244" t="s">
        <v>187</v>
      </c>
      <c r="D1101" s="243" t="s">
        <v>4</v>
      </c>
      <c r="E1101" s="190" t="s">
        <v>21</v>
      </c>
      <c r="F1101" s="192">
        <v>125.0</v>
      </c>
      <c r="G1101" s="191" t="str">
        <f t="shared" si="1"/>
        <v>('AMBI CANNER -7.0','SUMMIT','CARTONS','W/SIZE',125),</v>
      </c>
      <c r="H1101" s="192"/>
    </row>
    <row r="1102">
      <c r="A1102" s="243"/>
      <c r="B1102" s="243" t="s">
        <v>186</v>
      </c>
      <c r="C1102" s="244" t="s">
        <v>187</v>
      </c>
      <c r="D1102" s="190" t="s">
        <v>4</v>
      </c>
      <c r="E1102" s="190" t="s">
        <v>13</v>
      </c>
      <c r="F1102" s="191"/>
      <c r="G1102" s="191" t="str">
        <f t="shared" si="1"/>
        <v>('AMBI CANNER -7.0','SUMMIT','CARTONS','XXS',),</v>
      </c>
      <c r="H1102" s="191"/>
    </row>
    <row r="1103">
      <c r="A1103" s="243"/>
      <c r="B1103" s="243" t="s">
        <v>186</v>
      </c>
      <c r="C1103" s="244" t="s">
        <v>187</v>
      </c>
      <c r="D1103" s="190" t="s">
        <v>4</v>
      </c>
      <c r="E1103" s="190" t="s">
        <v>14</v>
      </c>
      <c r="F1103" s="191"/>
      <c r="G1103" s="191" t="str">
        <f t="shared" si="1"/>
        <v>('AMBI CANNER -7.0','SUMMIT','CARTONS','XS',),</v>
      </c>
      <c r="H1103" s="191"/>
    </row>
    <row r="1104">
      <c r="A1104" s="243"/>
      <c r="B1104" s="243" t="s">
        <v>186</v>
      </c>
      <c r="C1104" s="244" t="s">
        <v>187</v>
      </c>
      <c r="D1104" s="190" t="s">
        <v>4</v>
      </c>
      <c r="E1104" s="190" t="s">
        <v>15</v>
      </c>
      <c r="F1104" s="191"/>
      <c r="G1104" s="191" t="str">
        <f t="shared" si="1"/>
        <v>('AMBI CANNER -7.0','SUMMIT','CARTONS','S',),</v>
      </c>
      <c r="H1104" s="191"/>
    </row>
    <row r="1105">
      <c r="A1105" s="243"/>
      <c r="B1105" s="243" t="s">
        <v>186</v>
      </c>
      <c r="C1105" s="244" t="s">
        <v>187</v>
      </c>
      <c r="D1105" s="190" t="s">
        <v>4</v>
      </c>
      <c r="E1105" s="190" t="s">
        <v>16</v>
      </c>
      <c r="F1105" s="191"/>
      <c r="G1105" s="191" t="str">
        <f t="shared" si="1"/>
        <v>('AMBI CANNER -7.0','SUMMIT','CARTONS','M',),</v>
      </c>
      <c r="H1105" s="191"/>
    </row>
    <row r="1106">
      <c r="A1106" s="243"/>
      <c r="B1106" s="243" t="s">
        <v>186</v>
      </c>
      <c r="C1106" s="244" t="s">
        <v>187</v>
      </c>
      <c r="D1106" s="190" t="s">
        <v>4</v>
      </c>
      <c r="E1106" s="190" t="s">
        <v>17</v>
      </c>
      <c r="F1106" s="191"/>
      <c r="G1106" s="191" t="str">
        <f t="shared" si="1"/>
        <v>('AMBI CANNER -7.0','SUMMIT','CARTONS','L',),</v>
      </c>
      <c r="H1106" s="191"/>
    </row>
    <row r="1107">
      <c r="A1107" s="243"/>
      <c r="B1107" s="243" t="s">
        <v>186</v>
      </c>
      <c r="C1107" s="244" t="s">
        <v>187</v>
      </c>
      <c r="D1107" s="190" t="s">
        <v>4</v>
      </c>
      <c r="E1107" s="190" t="s">
        <v>18</v>
      </c>
      <c r="F1107" s="191"/>
      <c r="G1107" s="191" t="str">
        <f t="shared" si="1"/>
        <v>('AMBI CANNER -7.0','SUMMIT','CARTONS','XL',),</v>
      </c>
      <c r="H1107" s="191"/>
    </row>
    <row r="1108">
      <c r="A1108" s="243"/>
      <c r="B1108" s="243" t="s">
        <v>186</v>
      </c>
      <c r="C1108" s="244" t="s">
        <v>187</v>
      </c>
      <c r="D1108" s="190" t="s">
        <v>4</v>
      </c>
      <c r="E1108" s="190" t="s">
        <v>19</v>
      </c>
      <c r="F1108" s="191"/>
      <c r="G1108" s="191" t="str">
        <f t="shared" si="1"/>
        <v>('AMBI CANNER -7.0','SUMMIT','CARTONS','XXL',),</v>
      </c>
      <c r="H1108" s="191"/>
    </row>
    <row r="1109">
      <c r="A1109" s="243"/>
      <c r="B1109" s="243" t="s">
        <v>186</v>
      </c>
      <c r="C1109" s="244" t="s">
        <v>187</v>
      </c>
      <c r="D1109" s="190" t="s">
        <v>4</v>
      </c>
      <c r="E1109" s="190" t="s">
        <v>20</v>
      </c>
      <c r="F1109" s="191"/>
      <c r="G1109" s="191" t="str">
        <f t="shared" si="1"/>
        <v>('AMBI CANNER -7.0','SUMMIT','CARTONS','XXXL',),</v>
      </c>
      <c r="H1109" s="191"/>
    </row>
    <row r="1110">
      <c r="A1110" s="243"/>
      <c r="B1110" s="243" t="s">
        <v>186</v>
      </c>
      <c r="C1110" s="244" t="s">
        <v>187</v>
      </c>
      <c r="D1110" s="190" t="s">
        <v>7</v>
      </c>
      <c r="E1110" s="190" t="s">
        <v>21</v>
      </c>
      <c r="F1110" s="191"/>
      <c r="G1110" s="191" t="str">
        <f t="shared" si="1"/>
        <v>('AMBI CANNER -7.0','SUMMIT','BOXES','W/SIZE',),</v>
      </c>
      <c r="H1110" s="191"/>
    </row>
    <row r="1111">
      <c r="A1111" s="243"/>
      <c r="B1111" s="243" t="s">
        <v>186</v>
      </c>
      <c r="C1111" s="244" t="s">
        <v>187</v>
      </c>
      <c r="D1111" s="190" t="s">
        <v>7</v>
      </c>
      <c r="E1111" s="190" t="s">
        <v>161</v>
      </c>
      <c r="F1111" s="191"/>
      <c r="G1111" s="191" t="str">
        <f t="shared" si="1"/>
        <v>('AMBI CANNER -7.0','SUMMIT','BOXES','XXS/5.5',),</v>
      </c>
      <c r="H1111" s="191"/>
    </row>
    <row r="1112">
      <c r="A1112" s="243"/>
      <c r="B1112" s="243" t="s">
        <v>186</v>
      </c>
      <c r="C1112" s="244" t="s">
        <v>187</v>
      </c>
      <c r="D1112" s="190" t="s">
        <v>7</v>
      </c>
      <c r="E1112" s="190" t="s">
        <v>162</v>
      </c>
      <c r="F1112" s="191"/>
      <c r="G1112" s="191" t="str">
        <f t="shared" si="1"/>
        <v>('AMBI CANNER -7.0','SUMMIT','BOXES','XS/6.0',),</v>
      </c>
      <c r="H1112" s="191"/>
    </row>
    <row r="1113">
      <c r="A1113" s="243"/>
      <c r="B1113" s="243" t="s">
        <v>186</v>
      </c>
      <c r="C1113" s="244" t="s">
        <v>187</v>
      </c>
      <c r="D1113" s="190" t="s">
        <v>7</v>
      </c>
      <c r="E1113" s="190" t="s">
        <v>163</v>
      </c>
      <c r="F1113" s="191"/>
      <c r="G1113" s="191" t="str">
        <f t="shared" si="1"/>
        <v>('AMBI CANNER -7.0','SUMMIT','BOXES','S/6.5',),</v>
      </c>
      <c r="H1113" s="191"/>
    </row>
    <row r="1114">
      <c r="A1114" s="243"/>
      <c r="B1114" s="243" t="s">
        <v>186</v>
      </c>
      <c r="C1114" s="244" t="s">
        <v>187</v>
      </c>
      <c r="D1114" s="190" t="s">
        <v>7</v>
      </c>
      <c r="E1114" s="190" t="s">
        <v>164</v>
      </c>
      <c r="F1114" s="191"/>
      <c r="G1114" s="191" t="str">
        <f t="shared" si="1"/>
        <v>('AMBI CANNER -7.0','SUMMIT','BOXES','M/7.0',),</v>
      </c>
      <c r="H1114" s="191"/>
    </row>
    <row r="1115">
      <c r="A1115" s="243"/>
      <c r="B1115" s="243" t="s">
        <v>186</v>
      </c>
      <c r="C1115" s="244" t="s">
        <v>187</v>
      </c>
      <c r="D1115" s="190" t="s">
        <v>7</v>
      </c>
      <c r="E1115" s="190" t="s">
        <v>165</v>
      </c>
      <c r="F1115" s="191"/>
      <c r="G1115" s="191" t="str">
        <f t="shared" si="1"/>
        <v>('AMBI CANNER -7.0','SUMMIT','BOXES','L/7.5',),</v>
      </c>
      <c r="H1115" s="191"/>
    </row>
    <row r="1116">
      <c r="A1116" s="243"/>
      <c r="B1116" s="243" t="s">
        <v>186</v>
      </c>
      <c r="C1116" s="244" t="s">
        <v>187</v>
      </c>
      <c r="D1116" s="190" t="s">
        <v>7</v>
      </c>
      <c r="E1116" s="190" t="s">
        <v>166</v>
      </c>
      <c r="F1116" s="191"/>
      <c r="G1116" s="191" t="str">
        <f t="shared" si="1"/>
        <v>('AMBI CANNER -7.0','SUMMIT','BOXES','XL/8.0',),</v>
      </c>
      <c r="H1116" s="191"/>
    </row>
    <row r="1117">
      <c r="A1117" s="243"/>
      <c r="B1117" s="243" t="s">
        <v>186</v>
      </c>
      <c r="C1117" s="244" t="s">
        <v>187</v>
      </c>
      <c r="D1117" s="190" t="s">
        <v>7</v>
      </c>
      <c r="E1117" s="190" t="s">
        <v>167</v>
      </c>
      <c r="F1117" s="191"/>
      <c r="G1117" s="191" t="str">
        <f t="shared" si="1"/>
        <v>('AMBI CANNER -7.0','SUMMIT','BOXES','XXL/8.5',),</v>
      </c>
      <c r="H1117" s="191"/>
    </row>
    <row r="1118">
      <c r="A1118" s="243"/>
      <c r="B1118" s="243" t="s">
        <v>186</v>
      </c>
      <c r="C1118" s="244" t="s">
        <v>187</v>
      </c>
      <c r="D1118" s="190" t="s">
        <v>7</v>
      </c>
      <c r="E1118" s="190" t="s">
        <v>20</v>
      </c>
      <c r="F1118" s="191"/>
      <c r="G1118" s="191" t="str">
        <f t="shared" si="1"/>
        <v>('AMBI CANNER -7.0','SUMMIT','BOXES','XXXL',),</v>
      </c>
      <c r="H1118" s="191"/>
    </row>
    <row r="1119">
      <c r="A1119" s="191">
        <v>61.0</v>
      </c>
      <c r="B1119" s="243" t="s">
        <v>188</v>
      </c>
      <c r="C1119" s="244" t="s">
        <v>187</v>
      </c>
      <c r="D1119" s="243" t="s">
        <v>4</v>
      </c>
      <c r="E1119" s="190" t="s">
        <v>21</v>
      </c>
      <c r="F1119" s="192">
        <v>559.0</v>
      </c>
      <c r="G1119" s="191" t="str">
        <f t="shared" si="1"/>
        <v>('AMBI CANNER LATEX -8.0','SUMMIT','CARTONS','W/SIZE',559),</v>
      </c>
      <c r="H1119" s="192"/>
    </row>
    <row r="1120">
      <c r="A1120" s="243"/>
      <c r="B1120" s="243" t="s">
        <v>188</v>
      </c>
      <c r="C1120" s="244" t="s">
        <v>187</v>
      </c>
      <c r="D1120" s="190" t="s">
        <v>4</v>
      </c>
      <c r="E1120" s="190" t="s">
        <v>13</v>
      </c>
      <c r="F1120" s="191"/>
      <c r="G1120" s="191" t="str">
        <f t="shared" si="1"/>
        <v>('AMBI CANNER LATEX -8.0','SUMMIT','CARTONS','XXS',),</v>
      </c>
      <c r="H1120" s="191"/>
    </row>
    <row r="1121">
      <c r="A1121" s="243"/>
      <c r="B1121" s="243" t="s">
        <v>188</v>
      </c>
      <c r="C1121" s="244" t="s">
        <v>187</v>
      </c>
      <c r="D1121" s="190" t="s">
        <v>4</v>
      </c>
      <c r="E1121" s="190" t="s">
        <v>14</v>
      </c>
      <c r="F1121" s="191"/>
      <c r="G1121" s="191" t="str">
        <f t="shared" si="1"/>
        <v>('AMBI CANNER LATEX -8.0','SUMMIT','CARTONS','XS',),</v>
      </c>
      <c r="H1121" s="191"/>
    </row>
    <row r="1122">
      <c r="A1122" s="243"/>
      <c r="B1122" s="243" t="s">
        <v>188</v>
      </c>
      <c r="C1122" s="244" t="s">
        <v>187</v>
      </c>
      <c r="D1122" s="190" t="s">
        <v>4</v>
      </c>
      <c r="E1122" s="190" t="s">
        <v>15</v>
      </c>
      <c r="F1122" s="191"/>
      <c r="G1122" s="191" t="str">
        <f t="shared" si="1"/>
        <v>('AMBI CANNER LATEX -8.0','SUMMIT','CARTONS','S',),</v>
      </c>
      <c r="H1122" s="191"/>
    </row>
    <row r="1123">
      <c r="A1123" s="243"/>
      <c r="B1123" s="243" t="s">
        <v>188</v>
      </c>
      <c r="C1123" s="244" t="s">
        <v>187</v>
      </c>
      <c r="D1123" s="190" t="s">
        <v>4</v>
      </c>
      <c r="E1123" s="190" t="s">
        <v>16</v>
      </c>
      <c r="F1123" s="191"/>
      <c r="G1123" s="191" t="str">
        <f t="shared" si="1"/>
        <v>('AMBI CANNER LATEX -8.0','SUMMIT','CARTONS','M',),</v>
      </c>
      <c r="H1123" s="191"/>
    </row>
    <row r="1124">
      <c r="A1124" s="243"/>
      <c r="B1124" s="243" t="s">
        <v>188</v>
      </c>
      <c r="C1124" s="244" t="s">
        <v>187</v>
      </c>
      <c r="D1124" s="190" t="s">
        <v>4</v>
      </c>
      <c r="E1124" s="190" t="s">
        <v>17</v>
      </c>
      <c r="F1124" s="191"/>
      <c r="G1124" s="191" t="str">
        <f t="shared" si="1"/>
        <v>('AMBI CANNER LATEX -8.0','SUMMIT','CARTONS','L',),</v>
      </c>
      <c r="H1124" s="191"/>
    </row>
    <row r="1125">
      <c r="A1125" s="243"/>
      <c r="B1125" s="243" t="s">
        <v>188</v>
      </c>
      <c r="C1125" s="244" t="s">
        <v>187</v>
      </c>
      <c r="D1125" s="190" t="s">
        <v>4</v>
      </c>
      <c r="E1125" s="190" t="s">
        <v>18</v>
      </c>
      <c r="F1125" s="191"/>
      <c r="G1125" s="191" t="str">
        <f t="shared" si="1"/>
        <v>('AMBI CANNER LATEX -8.0','SUMMIT','CARTONS','XL',),</v>
      </c>
      <c r="H1125" s="191"/>
    </row>
    <row r="1126">
      <c r="A1126" s="243"/>
      <c r="B1126" s="243" t="s">
        <v>188</v>
      </c>
      <c r="C1126" s="244" t="s">
        <v>187</v>
      </c>
      <c r="D1126" s="190" t="s">
        <v>4</v>
      </c>
      <c r="E1126" s="190" t="s">
        <v>19</v>
      </c>
      <c r="F1126" s="191"/>
      <c r="G1126" s="191" t="str">
        <f t="shared" si="1"/>
        <v>('AMBI CANNER LATEX -8.0','SUMMIT','CARTONS','XXL',),</v>
      </c>
      <c r="H1126" s="191"/>
    </row>
    <row r="1127">
      <c r="A1127" s="243"/>
      <c r="B1127" s="243" t="s">
        <v>188</v>
      </c>
      <c r="C1127" s="244" t="s">
        <v>187</v>
      </c>
      <c r="D1127" s="190" t="s">
        <v>4</v>
      </c>
      <c r="E1127" s="190" t="s">
        <v>20</v>
      </c>
      <c r="F1127" s="191"/>
      <c r="G1127" s="191" t="str">
        <f t="shared" si="1"/>
        <v>('AMBI CANNER LATEX -8.0','SUMMIT','CARTONS','XXXL',),</v>
      </c>
      <c r="H1127" s="191"/>
    </row>
    <row r="1128">
      <c r="A1128" s="243"/>
      <c r="B1128" s="243" t="s">
        <v>188</v>
      </c>
      <c r="C1128" s="244" t="s">
        <v>187</v>
      </c>
      <c r="D1128" s="190" t="s">
        <v>7</v>
      </c>
      <c r="E1128" s="190" t="s">
        <v>21</v>
      </c>
      <c r="F1128" s="191"/>
      <c r="G1128" s="191" t="str">
        <f t="shared" si="1"/>
        <v>('AMBI CANNER LATEX -8.0','SUMMIT','BOXES','W/SIZE',),</v>
      </c>
      <c r="H1128" s="191"/>
    </row>
    <row r="1129">
      <c r="A1129" s="243"/>
      <c r="B1129" s="243" t="s">
        <v>188</v>
      </c>
      <c r="C1129" s="244" t="s">
        <v>187</v>
      </c>
      <c r="D1129" s="190" t="s">
        <v>7</v>
      </c>
      <c r="E1129" s="190" t="s">
        <v>161</v>
      </c>
      <c r="F1129" s="191"/>
      <c r="G1129" s="191" t="str">
        <f t="shared" si="1"/>
        <v>('AMBI CANNER LATEX -8.0','SUMMIT','BOXES','XXS/5.5',),</v>
      </c>
      <c r="H1129" s="191"/>
    </row>
    <row r="1130">
      <c r="A1130" s="243"/>
      <c r="B1130" s="243" t="s">
        <v>188</v>
      </c>
      <c r="C1130" s="244" t="s">
        <v>187</v>
      </c>
      <c r="D1130" s="190" t="s">
        <v>7</v>
      </c>
      <c r="E1130" s="190" t="s">
        <v>162</v>
      </c>
      <c r="F1130" s="191"/>
      <c r="G1130" s="191" t="str">
        <f t="shared" si="1"/>
        <v>('AMBI CANNER LATEX -8.0','SUMMIT','BOXES','XS/6.0',),</v>
      </c>
      <c r="H1130" s="191"/>
    </row>
    <row r="1131">
      <c r="A1131" s="243"/>
      <c r="B1131" s="243" t="s">
        <v>188</v>
      </c>
      <c r="C1131" s="244" t="s">
        <v>187</v>
      </c>
      <c r="D1131" s="190" t="s">
        <v>7</v>
      </c>
      <c r="E1131" s="190" t="s">
        <v>163</v>
      </c>
      <c r="F1131" s="191"/>
      <c r="G1131" s="191" t="str">
        <f t="shared" si="1"/>
        <v>('AMBI CANNER LATEX -8.0','SUMMIT','BOXES','S/6.5',),</v>
      </c>
      <c r="H1131" s="191"/>
    </row>
    <row r="1132">
      <c r="A1132" s="243"/>
      <c r="B1132" s="243" t="s">
        <v>188</v>
      </c>
      <c r="C1132" s="244" t="s">
        <v>187</v>
      </c>
      <c r="D1132" s="190" t="s">
        <v>7</v>
      </c>
      <c r="E1132" s="190" t="s">
        <v>164</v>
      </c>
      <c r="F1132" s="191"/>
      <c r="G1132" s="191" t="str">
        <f t="shared" si="1"/>
        <v>('AMBI CANNER LATEX -8.0','SUMMIT','BOXES','M/7.0',),</v>
      </c>
      <c r="H1132" s="191"/>
    </row>
    <row r="1133">
      <c r="A1133" s="243"/>
      <c r="B1133" s="243" t="s">
        <v>188</v>
      </c>
      <c r="C1133" s="244" t="s">
        <v>187</v>
      </c>
      <c r="D1133" s="190" t="s">
        <v>7</v>
      </c>
      <c r="E1133" s="190" t="s">
        <v>165</v>
      </c>
      <c r="F1133" s="191"/>
      <c r="G1133" s="191" t="str">
        <f t="shared" si="1"/>
        <v>('AMBI CANNER LATEX -8.0','SUMMIT','BOXES','L/7.5',),</v>
      </c>
      <c r="H1133" s="191"/>
    </row>
    <row r="1134">
      <c r="A1134" s="243"/>
      <c r="B1134" s="243" t="s">
        <v>188</v>
      </c>
      <c r="C1134" s="244" t="s">
        <v>187</v>
      </c>
      <c r="D1134" s="190" t="s">
        <v>7</v>
      </c>
      <c r="E1134" s="190" t="s">
        <v>166</v>
      </c>
      <c r="F1134" s="191"/>
      <c r="G1134" s="191" t="str">
        <f t="shared" si="1"/>
        <v>('AMBI CANNER LATEX -8.0','SUMMIT','BOXES','XL/8.0',),</v>
      </c>
      <c r="H1134" s="191"/>
    </row>
    <row r="1135">
      <c r="A1135" s="243"/>
      <c r="B1135" s="243" t="s">
        <v>188</v>
      </c>
      <c r="C1135" s="244" t="s">
        <v>187</v>
      </c>
      <c r="D1135" s="190" t="s">
        <v>7</v>
      </c>
      <c r="E1135" s="190" t="s">
        <v>167</v>
      </c>
      <c r="F1135" s="191"/>
      <c r="G1135" s="191" t="str">
        <f t="shared" si="1"/>
        <v>('AMBI CANNER LATEX -8.0','SUMMIT','BOXES','XXL/8.5',),</v>
      </c>
      <c r="H1135" s="191"/>
    </row>
    <row r="1136">
      <c r="A1136" s="243"/>
      <c r="B1136" s="243" t="s">
        <v>188</v>
      </c>
      <c r="C1136" s="244" t="s">
        <v>187</v>
      </c>
      <c r="D1136" s="190" t="s">
        <v>7</v>
      </c>
      <c r="E1136" s="190" t="s">
        <v>20</v>
      </c>
      <c r="F1136" s="191"/>
      <c r="G1136" s="191" t="str">
        <f t="shared" si="1"/>
        <v>('AMBI CANNER LATEX -8.0','SUMMIT','BOXES','XXXL',),</v>
      </c>
      <c r="H1136" s="191"/>
    </row>
    <row r="1137">
      <c r="A1137" s="191">
        <v>62.0</v>
      </c>
      <c r="B1137" s="243" t="s">
        <v>189</v>
      </c>
      <c r="C1137" s="244" t="s">
        <v>187</v>
      </c>
      <c r="D1137" s="243" t="s">
        <v>4</v>
      </c>
      <c r="E1137" s="190" t="s">
        <v>21</v>
      </c>
      <c r="F1137" s="192">
        <v>580.0</v>
      </c>
      <c r="G1137" s="191" t="str">
        <f t="shared" si="1"/>
        <v>('AMBI CANNER LATEX - 9.0','SUMMIT','CARTONS','W/SIZE',580),</v>
      </c>
      <c r="H1137" s="192"/>
    </row>
    <row r="1138">
      <c r="A1138" s="243"/>
      <c r="B1138" s="243" t="s">
        <v>189</v>
      </c>
      <c r="C1138" s="244" t="s">
        <v>187</v>
      </c>
      <c r="D1138" s="190" t="s">
        <v>4</v>
      </c>
      <c r="E1138" s="190" t="s">
        <v>13</v>
      </c>
      <c r="F1138" s="191"/>
      <c r="G1138" s="191" t="str">
        <f t="shared" si="1"/>
        <v>('AMBI CANNER LATEX - 9.0','SUMMIT','CARTONS','XXS',),</v>
      </c>
      <c r="H1138" s="191"/>
    </row>
    <row r="1139">
      <c r="A1139" s="243"/>
      <c r="B1139" s="243" t="s">
        <v>189</v>
      </c>
      <c r="C1139" s="244" t="s">
        <v>187</v>
      </c>
      <c r="D1139" s="190" t="s">
        <v>4</v>
      </c>
      <c r="E1139" s="190" t="s">
        <v>14</v>
      </c>
      <c r="F1139" s="191"/>
      <c r="G1139" s="191" t="str">
        <f t="shared" si="1"/>
        <v>('AMBI CANNER LATEX - 9.0','SUMMIT','CARTONS','XS',),</v>
      </c>
      <c r="H1139" s="191"/>
    </row>
    <row r="1140">
      <c r="A1140" s="243"/>
      <c r="B1140" s="243" t="s">
        <v>189</v>
      </c>
      <c r="C1140" s="244" t="s">
        <v>187</v>
      </c>
      <c r="D1140" s="190" t="s">
        <v>4</v>
      </c>
      <c r="E1140" s="190" t="s">
        <v>15</v>
      </c>
      <c r="F1140" s="191"/>
      <c r="G1140" s="191" t="str">
        <f t="shared" si="1"/>
        <v>('AMBI CANNER LATEX - 9.0','SUMMIT','CARTONS','S',),</v>
      </c>
      <c r="H1140" s="191"/>
    </row>
    <row r="1141">
      <c r="A1141" s="243"/>
      <c r="B1141" s="243" t="s">
        <v>189</v>
      </c>
      <c r="C1141" s="244" t="s">
        <v>187</v>
      </c>
      <c r="D1141" s="190" t="s">
        <v>4</v>
      </c>
      <c r="E1141" s="190" t="s">
        <v>16</v>
      </c>
      <c r="F1141" s="191"/>
      <c r="G1141" s="191" t="str">
        <f t="shared" si="1"/>
        <v>('AMBI CANNER LATEX - 9.0','SUMMIT','CARTONS','M',),</v>
      </c>
      <c r="H1141" s="191"/>
    </row>
    <row r="1142">
      <c r="A1142" s="243"/>
      <c r="B1142" s="243" t="s">
        <v>189</v>
      </c>
      <c r="C1142" s="244" t="s">
        <v>187</v>
      </c>
      <c r="D1142" s="190" t="s">
        <v>4</v>
      </c>
      <c r="E1142" s="190" t="s">
        <v>17</v>
      </c>
      <c r="F1142" s="191"/>
      <c r="G1142" s="191" t="str">
        <f t="shared" si="1"/>
        <v>('AMBI CANNER LATEX - 9.0','SUMMIT','CARTONS','L',),</v>
      </c>
      <c r="H1142" s="191"/>
    </row>
    <row r="1143">
      <c r="A1143" s="243"/>
      <c r="B1143" s="243" t="s">
        <v>189</v>
      </c>
      <c r="C1143" s="244" t="s">
        <v>187</v>
      </c>
      <c r="D1143" s="190" t="s">
        <v>4</v>
      </c>
      <c r="E1143" s="190" t="s">
        <v>18</v>
      </c>
      <c r="F1143" s="191"/>
      <c r="G1143" s="191" t="str">
        <f t="shared" si="1"/>
        <v>('AMBI CANNER LATEX - 9.0','SUMMIT','CARTONS','XL',),</v>
      </c>
      <c r="H1143" s="191"/>
    </row>
    <row r="1144">
      <c r="A1144" s="243"/>
      <c r="B1144" s="243" t="s">
        <v>189</v>
      </c>
      <c r="C1144" s="244" t="s">
        <v>187</v>
      </c>
      <c r="D1144" s="190" t="s">
        <v>4</v>
      </c>
      <c r="E1144" s="190" t="s">
        <v>19</v>
      </c>
      <c r="F1144" s="191"/>
      <c r="G1144" s="191" t="str">
        <f t="shared" si="1"/>
        <v>('AMBI CANNER LATEX - 9.0','SUMMIT','CARTONS','XXL',),</v>
      </c>
      <c r="H1144" s="191"/>
    </row>
    <row r="1145">
      <c r="A1145" s="243"/>
      <c r="B1145" s="243" t="s">
        <v>189</v>
      </c>
      <c r="C1145" s="244" t="s">
        <v>187</v>
      </c>
      <c r="D1145" s="190" t="s">
        <v>4</v>
      </c>
      <c r="E1145" s="190" t="s">
        <v>20</v>
      </c>
      <c r="F1145" s="191"/>
      <c r="G1145" s="191" t="str">
        <f t="shared" si="1"/>
        <v>('AMBI CANNER LATEX - 9.0','SUMMIT','CARTONS','XXXL',),</v>
      </c>
      <c r="H1145" s="191"/>
    </row>
    <row r="1146">
      <c r="A1146" s="243"/>
      <c r="B1146" s="243" t="s">
        <v>189</v>
      </c>
      <c r="C1146" s="244" t="s">
        <v>187</v>
      </c>
      <c r="D1146" s="190" t="s">
        <v>7</v>
      </c>
      <c r="E1146" s="190" t="s">
        <v>21</v>
      </c>
      <c r="F1146" s="191"/>
      <c r="G1146" s="191" t="str">
        <f t="shared" si="1"/>
        <v>('AMBI CANNER LATEX - 9.0','SUMMIT','BOXES','W/SIZE',),</v>
      </c>
      <c r="H1146" s="191"/>
    </row>
    <row r="1147">
      <c r="A1147" s="243"/>
      <c r="B1147" s="243" t="s">
        <v>189</v>
      </c>
      <c r="C1147" s="244" t="s">
        <v>187</v>
      </c>
      <c r="D1147" s="190" t="s">
        <v>7</v>
      </c>
      <c r="E1147" s="190" t="s">
        <v>161</v>
      </c>
      <c r="F1147" s="191"/>
      <c r="G1147" s="191" t="str">
        <f t="shared" si="1"/>
        <v>('AMBI CANNER LATEX - 9.0','SUMMIT','BOXES','XXS/5.5',),</v>
      </c>
      <c r="H1147" s="191"/>
    </row>
    <row r="1148">
      <c r="A1148" s="243"/>
      <c r="B1148" s="243" t="s">
        <v>189</v>
      </c>
      <c r="C1148" s="244" t="s">
        <v>187</v>
      </c>
      <c r="D1148" s="190" t="s">
        <v>7</v>
      </c>
      <c r="E1148" s="190" t="s">
        <v>162</v>
      </c>
      <c r="F1148" s="191"/>
      <c r="G1148" s="191" t="str">
        <f t="shared" si="1"/>
        <v>('AMBI CANNER LATEX - 9.0','SUMMIT','BOXES','XS/6.0',),</v>
      </c>
      <c r="H1148" s="191"/>
    </row>
    <row r="1149">
      <c r="A1149" s="243"/>
      <c r="B1149" s="243" t="s">
        <v>189</v>
      </c>
      <c r="C1149" s="244" t="s">
        <v>187</v>
      </c>
      <c r="D1149" s="190" t="s">
        <v>7</v>
      </c>
      <c r="E1149" s="190" t="s">
        <v>163</v>
      </c>
      <c r="F1149" s="191"/>
      <c r="G1149" s="191" t="str">
        <f t="shared" si="1"/>
        <v>('AMBI CANNER LATEX - 9.0','SUMMIT','BOXES','S/6.5',),</v>
      </c>
      <c r="H1149" s="191"/>
    </row>
    <row r="1150">
      <c r="A1150" s="243"/>
      <c r="B1150" s="243" t="s">
        <v>189</v>
      </c>
      <c r="C1150" s="244" t="s">
        <v>187</v>
      </c>
      <c r="D1150" s="190" t="s">
        <v>7</v>
      </c>
      <c r="E1150" s="190" t="s">
        <v>164</v>
      </c>
      <c r="F1150" s="191"/>
      <c r="G1150" s="191" t="str">
        <f t="shared" si="1"/>
        <v>('AMBI CANNER LATEX - 9.0','SUMMIT','BOXES','M/7.0',),</v>
      </c>
      <c r="H1150" s="191"/>
    </row>
    <row r="1151">
      <c r="A1151" s="243"/>
      <c r="B1151" s="243" t="s">
        <v>189</v>
      </c>
      <c r="C1151" s="244" t="s">
        <v>187</v>
      </c>
      <c r="D1151" s="190" t="s">
        <v>7</v>
      </c>
      <c r="E1151" s="190" t="s">
        <v>165</v>
      </c>
      <c r="F1151" s="191"/>
      <c r="G1151" s="191" t="str">
        <f t="shared" si="1"/>
        <v>('AMBI CANNER LATEX - 9.0','SUMMIT','BOXES','L/7.5',),</v>
      </c>
      <c r="H1151" s="191"/>
    </row>
    <row r="1152">
      <c r="A1152" s="243"/>
      <c r="B1152" s="243" t="s">
        <v>189</v>
      </c>
      <c r="C1152" s="244" t="s">
        <v>187</v>
      </c>
      <c r="D1152" s="190" t="s">
        <v>7</v>
      </c>
      <c r="E1152" s="190" t="s">
        <v>166</v>
      </c>
      <c r="F1152" s="191"/>
      <c r="G1152" s="191" t="str">
        <f t="shared" si="1"/>
        <v>('AMBI CANNER LATEX - 9.0','SUMMIT','BOXES','XL/8.0',),</v>
      </c>
      <c r="H1152" s="191"/>
    </row>
    <row r="1153">
      <c r="A1153" s="243"/>
      <c r="B1153" s="243" t="s">
        <v>189</v>
      </c>
      <c r="C1153" s="244" t="s">
        <v>187</v>
      </c>
      <c r="D1153" s="190" t="s">
        <v>7</v>
      </c>
      <c r="E1153" s="190" t="s">
        <v>167</v>
      </c>
      <c r="F1153" s="191"/>
      <c r="G1153" s="191" t="str">
        <f t="shared" si="1"/>
        <v>('AMBI CANNER LATEX - 9.0','SUMMIT','BOXES','XXL/8.5',),</v>
      </c>
      <c r="H1153" s="191"/>
    </row>
    <row r="1154">
      <c r="A1154" s="243"/>
      <c r="B1154" s="243" t="s">
        <v>189</v>
      </c>
      <c r="C1154" s="244" t="s">
        <v>187</v>
      </c>
      <c r="D1154" s="190" t="s">
        <v>7</v>
      </c>
      <c r="E1154" s="190" t="s">
        <v>20</v>
      </c>
      <c r="F1154" s="191"/>
      <c r="G1154" s="191" t="str">
        <f t="shared" si="1"/>
        <v>('AMBI CANNER LATEX - 9.0','SUMMIT','BOXES','XXXL',),</v>
      </c>
      <c r="H1154" s="191"/>
    </row>
    <row r="1155">
      <c r="A1155" s="191">
        <v>63.0</v>
      </c>
      <c r="B1155" s="243" t="s">
        <v>190</v>
      </c>
      <c r="C1155" s="244" t="s">
        <v>187</v>
      </c>
      <c r="D1155" s="243" t="s">
        <v>4</v>
      </c>
      <c r="E1155" s="190" t="s">
        <v>21</v>
      </c>
      <c r="F1155" s="192">
        <v>510.0</v>
      </c>
      <c r="G1155" s="191" t="str">
        <f t="shared" si="1"/>
        <v>('AMBI CANNER - 10.0','SUMMIT','CARTONS','W/SIZE',510),</v>
      </c>
      <c r="H1155" s="192"/>
    </row>
    <row r="1156">
      <c r="A1156" s="243"/>
      <c r="B1156" s="243" t="s">
        <v>190</v>
      </c>
      <c r="C1156" s="244" t="s">
        <v>187</v>
      </c>
      <c r="D1156" s="190" t="s">
        <v>4</v>
      </c>
      <c r="E1156" s="190" t="s">
        <v>13</v>
      </c>
      <c r="F1156" s="191"/>
      <c r="G1156" s="191" t="str">
        <f t="shared" si="1"/>
        <v>('AMBI CANNER - 10.0','SUMMIT','CARTONS','XXS',),</v>
      </c>
      <c r="H1156" s="191"/>
    </row>
    <row r="1157">
      <c r="A1157" s="243"/>
      <c r="B1157" s="243" t="s">
        <v>190</v>
      </c>
      <c r="C1157" s="244" t="s">
        <v>187</v>
      </c>
      <c r="D1157" s="190" t="s">
        <v>4</v>
      </c>
      <c r="E1157" s="190" t="s">
        <v>14</v>
      </c>
      <c r="F1157" s="191"/>
      <c r="G1157" s="191" t="str">
        <f t="shared" si="1"/>
        <v>('AMBI CANNER - 10.0','SUMMIT','CARTONS','XS',),</v>
      </c>
      <c r="H1157" s="191"/>
    </row>
    <row r="1158">
      <c r="A1158" s="243"/>
      <c r="B1158" s="243" t="s">
        <v>190</v>
      </c>
      <c r="C1158" s="244" t="s">
        <v>187</v>
      </c>
      <c r="D1158" s="190" t="s">
        <v>4</v>
      </c>
      <c r="E1158" s="190" t="s">
        <v>15</v>
      </c>
      <c r="F1158" s="191"/>
      <c r="G1158" s="191" t="str">
        <f t="shared" si="1"/>
        <v>('AMBI CANNER - 10.0','SUMMIT','CARTONS','S',),</v>
      </c>
      <c r="H1158" s="191"/>
    </row>
    <row r="1159">
      <c r="A1159" s="243"/>
      <c r="B1159" s="243" t="s">
        <v>190</v>
      </c>
      <c r="C1159" s="244" t="s">
        <v>187</v>
      </c>
      <c r="D1159" s="190" t="s">
        <v>4</v>
      </c>
      <c r="E1159" s="190" t="s">
        <v>16</v>
      </c>
      <c r="F1159" s="191"/>
      <c r="G1159" s="191" t="str">
        <f t="shared" si="1"/>
        <v>('AMBI CANNER - 10.0','SUMMIT','CARTONS','M',),</v>
      </c>
      <c r="H1159" s="191"/>
    </row>
    <row r="1160">
      <c r="A1160" s="243"/>
      <c r="B1160" s="243" t="s">
        <v>190</v>
      </c>
      <c r="C1160" s="244" t="s">
        <v>187</v>
      </c>
      <c r="D1160" s="190" t="s">
        <v>4</v>
      </c>
      <c r="E1160" s="190" t="s">
        <v>17</v>
      </c>
      <c r="F1160" s="191"/>
      <c r="G1160" s="191" t="str">
        <f t="shared" si="1"/>
        <v>('AMBI CANNER - 10.0','SUMMIT','CARTONS','L',),</v>
      </c>
      <c r="H1160" s="191"/>
    </row>
    <row r="1161">
      <c r="A1161" s="243"/>
      <c r="B1161" s="243" t="s">
        <v>190</v>
      </c>
      <c r="C1161" s="244" t="s">
        <v>187</v>
      </c>
      <c r="D1161" s="190" t="s">
        <v>4</v>
      </c>
      <c r="E1161" s="190" t="s">
        <v>18</v>
      </c>
      <c r="F1161" s="191"/>
      <c r="G1161" s="191" t="str">
        <f t="shared" si="1"/>
        <v>('AMBI CANNER - 10.0','SUMMIT','CARTONS','XL',),</v>
      </c>
      <c r="H1161" s="191"/>
    </row>
    <row r="1162">
      <c r="A1162" s="243"/>
      <c r="B1162" s="243" t="s">
        <v>190</v>
      </c>
      <c r="C1162" s="244" t="s">
        <v>187</v>
      </c>
      <c r="D1162" s="190" t="s">
        <v>4</v>
      </c>
      <c r="E1162" s="190" t="s">
        <v>19</v>
      </c>
      <c r="F1162" s="191"/>
      <c r="G1162" s="191" t="str">
        <f t="shared" si="1"/>
        <v>('AMBI CANNER - 10.0','SUMMIT','CARTONS','XXL',),</v>
      </c>
      <c r="H1162" s="191"/>
    </row>
    <row r="1163">
      <c r="A1163" s="243"/>
      <c r="B1163" s="243" t="s">
        <v>190</v>
      </c>
      <c r="C1163" s="244" t="s">
        <v>187</v>
      </c>
      <c r="D1163" s="190" t="s">
        <v>4</v>
      </c>
      <c r="E1163" s="190" t="s">
        <v>20</v>
      </c>
      <c r="F1163" s="191"/>
      <c r="G1163" s="191" t="str">
        <f t="shared" si="1"/>
        <v>('AMBI CANNER - 10.0','SUMMIT','CARTONS','XXXL',),</v>
      </c>
      <c r="H1163" s="191"/>
    </row>
    <row r="1164">
      <c r="A1164" s="243"/>
      <c r="B1164" s="243" t="s">
        <v>190</v>
      </c>
      <c r="C1164" s="244" t="s">
        <v>187</v>
      </c>
      <c r="D1164" s="190" t="s">
        <v>7</v>
      </c>
      <c r="E1164" s="190" t="s">
        <v>21</v>
      </c>
      <c r="F1164" s="191"/>
      <c r="G1164" s="191" t="str">
        <f t="shared" si="1"/>
        <v>('AMBI CANNER - 10.0','SUMMIT','BOXES','W/SIZE',),</v>
      </c>
      <c r="H1164" s="191"/>
    </row>
    <row r="1165">
      <c r="A1165" s="243"/>
      <c r="B1165" s="243" t="s">
        <v>190</v>
      </c>
      <c r="C1165" s="244" t="s">
        <v>187</v>
      </c>
      <c r="D1165" s="190" t="s">
        <v>7</v>
      </c>
      <c r="E1165" s="190" t="s">
        <v>161</v>
      </c>
      <c r="F1165" s="191"/>
      <c r="G1165" s="191" t="str">
        <f t="shared" si="1"/>
        <v>('AMBI CANNER - 10.0','SUMMIT','BOXES','XXS/5.5',),</v>
      </c>
      <c r="H1165" s="191"/>
    </row>
    <row r="1166">
      <c r="A1166" s="243"/>
      <c r="B1166" s="243" t="s">
        <v>190</v>
      </c>
      <c r="C1166" s="244" t="s">
        <v>187</v>
      </c>
      <c r="D1166" s="190" t="s">
        <v>7</v>
      </c>
      <c r="E1166" s="190" t="s">
        <v>162</v>
      </c>
      <c r="F1166" s="191"/>
      <c r="G1166" s="191" t="str">
        <f t="shared" si="1"/>
        <v>('AMBI CANNER - 10.0','SUMMIT','BOXES','XS/6.0',),</v>
      </c>
      <c r="H1166" s="191"/>
    </row>
    <row r="1167">
      <c r="A1167" s="243"/>
      <c r="B1167" s="243" t="s">
        <v>190</v>
      </c>
      <c r="C1167" s="244" t="s">
        <v>187</v>
      </c>
      <c r="D1167" s="190" t="s">
        <v>7</v>
      </c>
      <c r="E1167" s="190" t="s">
        <v>163</v>
      </c>
      <c r="F1167" s="191"/>
      <c r="G1167" s="191" t="str">
        <f t="shared" si="1"/>
        <v>('AMBI CANNER - 10.0','SUMMIT','BOXES','S/6.5',),</v>
      </c>
      <c r="H1167" s="191"/>
    </row>
    <row r="1168">
      <c r="A1168" s="243"/>
      <c r="B1168" s="243" t="s">
        <v>190</v>
      </c>
      <c r="C1168" s="244" t="s">
        <v>187</v>
      </c>
      <c r="D1168" s="190" t="s">
        <v>7</v>
      </c>
      <c r="E1168" s="190" t="s">
        <v>164</v>
      </c>
      <c r="F1168" s="191"/>
      <c r="G1168" s="191" t="str">
        <f t="shared" si="1"/>
        <v>('AMBI CANNER - 10.0','SUMMIT','BOXES','M/7.0',),</v>
      </c>
      <c r="H1168" s="191"/>
    </row>
    <row r="1169">
      <c r="A1169" s="243"/>
      <c r="B1169" s="243" t="s">
        <v>190</v>
      </c>
      <c r="C1169" s="244" t="s">
        <v>187</v>
      </c>
      <c r="D1169" s="190" t="s">
        <v>7</v>
      </c>
      <c r="E1169" s="190" t="s">
        <v>165</v>
      </c>
      <c r="F1169" s="191"/>
      <c r="G1169" s="191" t="str">
        <f t="shared" si="1"/>
        <v>('AMBI CANNER - 10.0','SUMMIT','BOXES','L/7.5',),</v>
      </c>
      <c r="H1169" s="191"/>
    </row>
    <row r="1170">
      <c r="A1170" s="243"/>
      <c r="B1170" s="243" t="s">
        <v>190</v>
      </c>
      <c r="C1170" s="244" t="s">
        <v>187</v>
      </c>
      <c r="D1170" s="190" t="s">
        <v>7</v>
      </c>
      <c r="E1170" s="190" t="s">
        <v>166</v>
      </c>
      <c r="F1170" s="191"/>
      <c r="G1170" s="191" t="str">
        <f t="shared" si="1"/>
        <v>('AMBI CANNER - 10.0','SUMMIT','BOXES','XL/8.0',),</v>
      </c>
      <c r="H1170" s="191"/>
    </row>
    <row r="1171">
      <c r="A1171" s="243"/>
      <c r="B1171" s="243" t="s">
        <v>190</v>
      </c>
      <c r="C1171" s="244" t="s">
        <v>187</v>
      </c>
      <c r="D1171" s="190" t="s">
        <v>7</v>
      </c>
      <c r="E1171" s="190" t="s">
        <v>167</v>
      </c>
      <c r="F1171" s="191"/>
      <c r="G1171" s="191" t="str">
        <f t="shared" si="1"/>
        <v>('AMBI CANNER - 10.0','SUMMIT','BOXES','XXL/8.5',),</v>
      </c>
      <c r="H1171" s="191"/>
    </row>
    <row r="1172">
      <c r="A1172" s="243"/>
      <c r="B1172" s="243" t="s">
        <v>190</v>
      </c>
      <c r="C1172" s="244" t="s">
        <v>187</v>
      </c>
      <c r="D1172" s="190" t="s">
        <v>7</v>
      </c>
      <c r="E1172" s="190" t="s">
        <v>20</v>
      </c>
      <c r="F1172" s="191"/>
      <c r="G1172" s="191" t="str">
        <f t="shared" si="1"/>
        <v>('AMBI CANNER - 10.0','SUMMIT','BOXES','XXXL',),</v>
      </c>
      <c r="H1172" s="191"/>
    </row>
    <row r="1173">
      <c r="A1173" s="191">
        <v>64.0</v>
      </c>
      <c r="B1173" s="243" t="s">
        <v>191</v>
      </c>
      <c r="C1173" s="244" t="s">
        <v>187</v>
      </c>
      <c r="D1173" s="243" t="s">
        <v>4</v>
      </c>
      <c r="E1173" s="190" t="s">
        <v>21</v>
      </c>
      <c r="F1173" s="192">
        <v>0.0</v>
      </c>
      <c r="G1173" s="191" t="str">
        <f t="shared" si="1"/>
        <v>('TRACERS 550 EXAM 4.5 MIL','SUMMIT','CARTONS','W/SIZE',0),</v>
      </c>
      <c r="H1173" s="192"/>
    </row>
    <row r="1174">
      <c r="A1174" s="190"/>
      <c r="B1174" s="243" t="s">
        <v>191</v>
      </c>
      <c r="C1174" s="244" t="s">
        <v>187</v>
      </c>
      <c r="D1174" s="190" t="s">
        <v>4</v>
      </c>
      <c r="E1174" s="190" t="s">
        <v>13</v>
      </c>
      <c r="F1174" s="191"/>
      <c r="G1174" s="191" t="str">
        <f t="shared" si="1"/>
        <v>('TRACERS 550 EXAM 4.5 MIL','SUMMIT','CARTONS','XXS',),</v>
      </c>
      <c r="H1174" s="191"/>
    </row>
    <row r="1175">
      <c r="A1175" s="190"/>
      <c r="B1175" s="243" t="s">
        <v>191</v>
      </c>
      <c r="C1175" s="244" t="s">
        <v>187</v>
      </c>
      <c r="D1175" s="190" t="s">
        <v>4</v>
      </c>
      <c r="E1175" s="190" t="s">
        <v>14</v>
      </c>
      <c r="F1175" s="191"/>
      <c r="G1175" s="191" t="str">
        <f t="shared" si="1"/>
        <v>('TRACERS 550 EXAM 4.5 MIL','SUMMIT','CARTONS','XS',),</v>
      </c>
      <c r="H1175" s="191"/>
    </row>
    <row r="1176">
      <c r="A1176" s="190"/>
      <c r="B1176" s="243" t="s">
        <v>191</v>
      </c>
      <c r="C1176" s="244" t="s">
        <v>187</v>
      </c>
      <c r="D1176" s="190" t="s">
        <v>4</v>
      </c>
      <c r="E1176" s="190" t="s">
        <v>15</v>
      </c>
      <c r="F1176" s="191"/>
      <c r="G1176" s="191" t="str">
        <f t="shared" si="1"/>
        <v>('TRACERS 550 EXAM 4.5 MIL','SUMMIT','CARTONS','S',),</v>
      </c>
      <c r="H1176" s="191"/>
    </row>
    <row r="1177">
      <c r="A1177" s="190"/>
      <c r="B1177" s="243" t="s">
        <v>191</v>
      </c>
      <c r="C1177" s="244" t="s">
        <v>187</v>
      </c>
      <c r="D1177" s="190" t="s">
        <v>4</v>
      </c>
      <c r="E1177" s="190" t="s">
        <v>16</v>
      </c>
      <c r="F1177" s="191"/>
      <c r="G1177" s="191" t="str">
        <f t="shared" si="1"/>
        <v>('TRACERS 550 EXAM 4.5 MIL','SUMMIT','CARTONS','M',),</v>
      </c>
      <c r="H1177" s="191"/>
    </row>
    <row r="1178">
      <c r="A1178" s="190"/>
      <c r="B1178" s="243" t="s">
        <v>191</v>
      </c>
      <c r="C1178" s="244" t="s">
        <v>187</v>
      </c>
      <c r="D1178" s="190" t="s">
        <v>4</v>
      </c>
      <c r="E1178" s="190" t="s">
        <v>17</v>
      </c>
      <c r="F1178" s="191"/>
      <c r="G1178" s="191" t="str">
        <f t="shared" si="1"/>
        <v>('TRACERS 550 EXAM 4.5 MIL','SUMMIT','CARTONS','L',),</v>
      </c>
      <c r="H1178" s="191"/>
    </row>
    <row r="1179">
      <c r="A1179" s="190"/>
      <c r="B1179" s="243" t="s">
        <v>191</v>
      </c>
      <c r="C1179" s="244" t="s">
        <v>187</v>
      </c>
      <c r="D1179" s="190" t="s">
        <v>4</v>
      </c>
      <c r="E1179" s="190" t="s">
        <v>18</v>
      </c>
      <c r="F1179" s="191"/>
      <c r="G1179" s="191" t="str">
        <f t="shared" si="1"/>
        <v>('TRACERS 550 EXAM 4.5 MIL','SUMMIT','CARTONS','XL',),</v>
      </c>
      <c r="H1179" s="191"/>
    </row>
    <row r="1180">
      <c r="A1180" s="190"/>
      <c r="B1180" s="243" t="s">
        <v>191</v>
      </c>
      <c r="C1180" s="244" t="s">
        <v>187</v>
      </c>
      <c r="D1180" s="190" t="s">
        <v>4</v>
      </c>
      <c r="E1180" s="190" t="s">
        <v>19</v>
      </c>
      <c r="F1180" s="191"/>
      <c r="G1180" s="191" t="str">
        <f t="shared" si="1"/>
        <v>('TRACERS 550 EXAM 4.5 MIL','SUMMIT','CARTONS','XXL',),</v>
      </c>
      <c r="H1180" s="191"/>
    </row>
    <row r="1181">
      <c r="A1181" s="190"/>
      <c r="B1181" s="243" t="s">
        <v>191</v>
      </c>
      <c r="C1181" s="244" t="s">
        <v>187</v>
      </c>
      <c r="D1181" s="190" t="s">
        <v>4</v>
      </c>
      <c r="E1181" s="190" t="s">
        <v>20</v>
      </c>
      <c r="F1181" s="191"/>
      <c r="G1181" s="191" t="str">
        <f t="shared" si="1"/>
        <v>('TRACERS 550 EXAM 4.5 MIL','SUMMIT','CARTONS','XXXL',),</v>
      </c>
      <c r="H1181" s="191"/>
    </row>
    <row r="1182">
      <c r="A1182" s="190"/>
      <c r="B1182" s="243" t="s">
        <v>191</v>
      </c>
      <c r="C1182" s="244" t="s">
        <v>187</v>
      </c>
      <c r="D1182" s="190" t="s">
        <v>7</v>
      </c>
      <c r="E1182" s="190" t="s">
        <v>21</v>
      </c>
      <c r="F1182" s="191">
        <v>0.0</v>
      </c>
      <c r="G1182" s="191" t="str">
        <f t="shared" si="1"/>
        <v>('TRACERS 550 EXAM 4.5 MIL','SUMMIT','BOXES','W/SIZE',0),</v>
      </c>
      <c r="H1182" s="191"/>
    </row>
    <row r="1183">
      <c r="A1183" s="190"/>
      <c r="B1183" s="243" t="s">
        <v>191</v>
      </c>
      <c r="C1183" s="244" t="s">
        <v>187</v>
      </c>
      <c r="D1183" s="190" t="s">
        <v>7</v>
      </c>
      <c r="E1183" s="190" t="s">
        <v>161</v>
      </c>
      <c r="F1183" s="191"/>
      <c r="G1183" s="191" t="str">
        <f t="shared" si="1"/>
        <v>('TRACERS 550 EXAM 4.5 MIL','SUMMIT','BOXES','XXS/5.5',),</v>
      </c>
      <c r="H1183" s="191"/>
    </row>
    <row r="1184">
      <c r="A1184" s="190"/>
      <c r="B1184" s="243" t="s">
        <v>191</v>
      </c>
      <c r="C1184" s="244" t="s">
        <v>187</v>
      </c>
      <c r="D1184" s="190" t="s">
        <v>7</v>
      </c>
      <c r="E1184" s="190" t="s">
        <v>162</v>
      </c>
      <c r="F1184" s="191"/>
      <c r="G1184" s="191" t="str">
        <f t="shared" si="1"/>
        <v>('TRACERS 550 EXAM 4.5 MIL','SUMMIT','BOXES','XS/6.0',),</v>
      </c>
      <c r="H1184" s="191"/>
    </row>
    <row r="1185">
      <c r="A1185" s="190"/>
      <c r="B1185" s="243" t="s">
        <v>191</v>
      </c>
      <c r="C1185" s="244" t="s">
        <v>187</v>
      </c>
      <c r="D1185" s="190" t="s">
        <v>7</v>
      </c>
      <c r="E1185" s="190" t="s">
        <v>163</v>
      </c>
      <c r="F1185" s="191"/>
      <c r="G1185" s="191" t="str">
        <f t="shared" si="1"/>
        <v>('TRACERS 550 EXAM 4.5 MIL','SUMMIT','BOXES','S/6.5',),</v>
      </c>
      <c r="H1185" s="191"/>
    </row>
    <row r="1186">
      <c r="A1186" s="190"/>
      <c r="B1186" s="243" t="s">
        <v>191</v>
      </c>
      <c r="C1186" s="244" t="s">
        <v>187</v>
      </c>
      <c r="D1186" s="190" t="s">
        <v>7</v>
      </c>
      <c r="E1186" s="190" t="s">
        <v>164</v>
      </c>
      <c r="F1186" s="191"/>
      <c r="G1186" s="191" t="str">
        <f t="shared" si="1"/>
        <v>('TRACERS 550 EXAM 4.5 MIL','SUMMIT','BOXES','M/7.0',),</v>
      </c>
      <c r="H1186" s="191"/>
    </row>
    <row r="1187">
      <c r="A1187" s="190"/>
      <c r="B1187" s="243" t="s">
        <v>191</v>
      </c>
      <c r="C1187" s="244" t="s">
        <v>187</v>
      </c>
      <c r="D1187" s="190" t="s">
        <v>7</v>
      </c>
      <c r="E1187" s="190" t="s">
        <v>165</v>
      </c>
      <c r="F1187" s="191"/>
      <c r="G1187" s="191" t="str">
        <f t="shared" si="1"/>
        <v>('TRACERS 550 EXAM 4.5 MIL','SUMMIT','BOXES','L/7.5',),</v>
      </c>
      <c r="H1187" s="191"/>
    </row>
    <row r="1188">
      <c r="A1188" s="190"/>
      <c r="B1188" s="243" t="s">
        <v>191</v>
      </c>
      <c r="C1188" s="244" t="s">
        <v>187</v>
      </c>
      <c r="D1188" s="190" t="s">
        <v>7</v>
      </c>
      <c r="E1188" s="190" t="s">
        <v>166</v>
      </c>
      <c r="F1188" s="191"/>
      <c r="G1188" s="191" t="str">
        <f t="shared" si="1"/>
        <v>('TRACERS 550 EXAM 4.5 MIL','SUMMIT','BOXES','XL/8.0',),</v>
      </c>
      <c r="H1188" s="191"/>
    </row>
    <row r="1189">
      <c r="A1189" s="190"/>
      <c r="B1189" s="243" t="s">
        <v>191</v>
      </c>
      <c r="C1189" s="244" t="s">
        <v>187</v>
      </c>
      <c r="D1189" s="190" t="s">
        <v>7</v>
      </c>
      <c r="E1189" s="190" t="s">
        <v>167</v>
      </c>
      <c r="F1189" s="191"/>
      <c r="G1189" s="191" t="str">
        <f t="shared" si="1"/>
        <v>('TRACERS 550 EXAM 4.5 MIL','SUMMIT','BOXES','XXL/8.5',),</v>
      </c>
      <c r="H1189" s="191"/>
    </row>
    <row r="1190">
      <c r="A1190" s="190"/>
      <c r="B1190" s="243" t="s">
        <v>191</v>
      </c>
      <c r="C1190" s="244" t="s">
        <v>187</v>
      </c>
      <c r="D1190" s="190" t="s">
        <v>7</v>
      </c>
      <c r="E1190" s="190" t="s">
        <v>20</v>
      </c>
      <c r="F1190" s="191"/>
      <c r="G1190" s="191" t="str">
        <f t="shared" si="1"/>
        <v>('TRACERS 550 EXAM 4.5 MIL','SUMMIT','BOXES','XXXL',),</v>
      </c>
      <c r="H1190" s="191"/>
    </row>
    <row r="1191">
      <c r="A1191" s="191">
        <v>65.0</v>
      </c>
      <c r="B1191" s="190" t="s">
        <v>192</v>
      </c>
      <c r="C1191" s="244" t="s">
        <v>187</v>
      </c>
      <c r="D1191" s="243" t="s">
        <v>4</v>
      </c>
      <c r="E1191" s="190" t="s">
        <v>21</v>
      </c>
      <c r="F1191" s="192">
        <v>0.0</v>
      </c>
      <c r="G1191" s="191" t="str">
        <f t="shared" si="1"/>
        <v>('TRACERS 550 EXAM 3.5 MIL','SUMMIT','CARTONS','W/SIZE',0),</v>
      </c>
      <c r="H1191" s="192"/>
    </row>
    <row r="1192">
      <c r="A1192" s="243"/>
      <c r="B1192" s="190" t="s">
        <v>192</v>
      </c>
      <c r="C1192" s="244" t="s">
        <v>187</v>
      </c>
      <c r="D1192" s="190" t="s">
        <v>4</v>
      </c>
      <c r="E1192" s="190" t="s">
        <v>13</v>
      </c>
      <c r="F1192" s="191"/>
      <c r="G1192" s="191" t="str">
        <f t="shared" si="1"/>
        <v>('TRACERS 550 EXAM 3.5 MIL','SUMMIT','CARTONS','XXS',),</v>
      </c>
      <c r="H1192" s="191"/>
    </row>
    <row r="1193">
      <c r="A1193" s="243"/>
      <c r="B1193" s="190" t="s">
        <v>192</v>
      </c>
      <c r="C1193" s="244" t="s">
        <v>187</v>
      </c>
      <c r="D1193" s="190" t="s">
        <v>4</v>
      </c>
      <c r="E1193" s="190" t="s">
        <v>14</v>
      </c>
      <c r="F1193" s="191"/>
      <c r="G1193" s="191" t="str">
        <f t="shared" si="1"/>
        <v>('TRACERS 550 EXAM 3.5 MIL','SUMMIT','CARTONS','XS',),</v>
      </c>
      <c r="H1193" s="191"/>
    </row>
    <row r="1194">
      <c r="A1194" s="243"/>
      <c r="B1194" s="190" t="s">
        <v>192</v>
      </c>
      <c r="C1194" s="244" t="s">
        <v>187</v>
      </c>
      <c r="D1194" s="190" t="s">
        <v>4</v>
      </c>
      <c r="E1194" s="190" t="s">
        <v>15</v>
      </c>
      <c r="F1194" s="191"/>
      <c r="G1194" s="191" t="str">
        <f t="shared" si="1"/>
        <v>('TRACERS 550 EXAM 3.5 MIL','SUMMIT','CARTONS','S',),</v>
      </c>
      <c r="H1194" s="191"/>
    </row>
    <row r="1195">
      <c r="A1195" s="243"/>
      <c r="B1195" s="190" t="s">
        <v>192</v>
      </c>
      <c r="C1195" s="244" t="s">
        <v>187</v>
      </c>
      <c r="D1195" s="190" t="s">
        <v>4</v>
      </c>
      <c r="E1195" s="190" t="s">
        <v>16</v>
      </c>
      <c r="F1195" s="191"/>
      <c r="G1195" s="191" t="str">
        <f t="shared" si="1"/>
        <v>('TRACERS 550 EXAM 3.5 MIL','SUMMIT','CARTONS','M',),</v>
      </c>
      <c r="H1195" s="191"/>
    </row>
    <row r="1196">
      <c r="A1196" s="243"/>
      <c r="B1196" s="190" t="s">
        <v>192</v>
      </c>
      <c r="C1196" s="244" t="s">
        <v>187</v>
      </c>
      <c r="D1196" s="190" t="s">
        <v>4</v>
      </c>
      <c r="E1196" s="190" t="s">
        <v>17</v>
      </c>
      <c r="F1196" s="191"/>
      <c r="G1196" s="191" t="str">
        <f t="shared" si="1"/>
        <v>('TRACERS 550 EXAM 3.5 MIL','SUMMIT','CARTONS','L',),</v>
      </c>
      <c r="H1196" s="191"/>
    </row>
    <row r="1197">
      <c r="A1197" s="243"/>
      <c r="B1197" s="190" t="s">
        <v>192</v>
      </c>
      <c r="C1197" s="244" t="s">
        <v>187</v>
      </c>
      <c r="D1197" s="190" t="s">
        <v>4</v>
      </c>
      <c r="E1197" s="190" t="s">
        <v>18</v>
      </c>
      <c r="F1197" s="191"/>
      <c r="G1197" s="191" t="str">
        <f t="shared" si="1"/>
        <v>('TRACERS 550 EXAM 3.5 MIL','SUMMIT','CARTONS','XL',),</v>
      </c>
      <c r="H1197" s="191"/>
    </row>
    <row r="1198">
      <c r="A1198" s="243"/>
      <c r="B1198" s="190" t="s">
        <v>192</v>
      </c>
      <c r="C1198" s="244" t="s">
        <v>187</v>
      </c>
      <c r="D1198" s="190" t="s">
        <v>4</v>
      </c>
      <c r="E1198" s="190" t="s">
        <v>19</v>
      </c>
      <c r="F1198" s="191"/>
      <c r="G1198" s="191" t="str">
        <f t="shared" si="1"/>
        <v>('TRACERS 550 EXAM 3.5 MIL','SUMMIT','CARTONS','XXL',),</v>
      </c>
      <c r="H1198" s="191"/>
    </row>
    <row r="1199">
      <c r="A1199" s="243"/>
      <c r="B1199" s="190" t="s">
        <v>192</v>
      </c>
      <c r="C1199" s="244" t="s">
        <v>187</v>
      </c>
      <c r="D1199" s="190" t="s">
        <v>4</v>
      </c>
      <c r="E1199" s="190" t="s">
        <v>20</v>
      </c>
      <c r="F1199" s="191"/>
      <c r="G1199" s="191" t="str">
        <f t="shared" si="1"/>
        <v>('TRACERS 550 EXAM 3.5 MIL','SUMMIT','CARTONS','XXXL',),</v>
      </c>
      <c r="H1199" s="191"/>
    </row>
    <row r="1200">
      <c r="A1200" s="243"/>
      <c r="B1200" s="190" t="s">
        <v>192</v>
      </c>
      <c r="C1200" s="244" t="s">
        <v>187</v>
      </c>
      <c r="D1200" s="190" t="s">
        <v>7</v>
      </c>
      <c r="E1200" s="190" t="s">
        <v>21</v>
      </c>
      <c r="F1200" s="191">
        <v>0.0</v>
      </c>
      <c r="G1200" s="191" t="str">
        <f t="shared" si="1"/>
        <v>('TRACERS 550 EXAM 3.5 MIL','SUMMIT','BOXES','W/SIZE',0),</v>
      </c>
      <c r="H1200" s="191"/>
    </row>
    <row r="1201">
      <c r="A1201" s="243"/>
      <c r="B1201" s="190" t="s">
        <v>192</v>
      </c>
      <c r="C1201" s="244" t="s">
        <v>187</v>
      </c>
      <c r="D1201" s="190" t="s">
        <v>7</v>
      </c>
      <c r="E1201" s="190" t="s">
        <v>161</v>
      </c>
      <c r="F1201" s="191"/>
      <c r="G1201" s="191" t="str">
        <f t="shared" si="1"/>
        <v>('TRACERS 550 EXAM 3.5 MIL','SUMMIT','BOXES','XXS/5.5',),</v>
      </c>
      <c r="H1201" s="191"/>
    </row>
    <row r="1202">
      <c r="A1202" s="243"/>
      <c r="B1202" s="190" t="s">
        <v>192</v>
      </c>
      <c r="C1202" s="244" t="s">
        <v>187</v>
      </c>
      <c r="D1202" s="190" t="s">
        <v>7</v>
      </c>
      <c r="E1202" s="190" t="s">
        <v>162</v>
      </c>
      <c r="F1202" s="191"/>
      <c r="G1202" s="191" t="str">
        <f t="shared" si="1"/>
        <v>('TRACERS 550 EXAM 3.5 MIL','SUMMIT','BOXES','XS/6.0',),</v>
      </c>
      <c r="H1202" s="191"/>
    </row>
    <row r="1203">
      <c r="A1203" s="243"/>
      <c r="B1203" s="190" t="s">
        <v>192</v>
      </c>
      <c r="C1203" s="244" t="s">
        <v>187</v>
      </c>
      <c r="D1203" s="190" t="s">
        <v>7</v>
      </c>
      <c r="E1203" s="190" t="s">
        <v>163</v>
      </c>
      <c r="F1203" s="191"/>
      <c r="G1203" s="191" t="str">
        <f t="shared" si="1"/>
        <v>('TRACERS 550 EXAM 3.5 MIL','SUMMIT','BOXES','S/6.5',),</v>
      </c>
      <c r="H1203" s="191"/>
    </row>
    <row r="1204">
      <c r="A1204" s="243"/>
      <c r="B1204" s="190" t="s">
        <v>192</v>
      </c>
      <c r="C1204" s="244" t="s">
        <v>187</v>
      </c>
      <c r="D1204" s="190" t="s">
        <v>7</v>
      </c>
      <c r="E1204" s="190" t="s">
        <v>164</v>
      </c>
      <c r="F1204" s="191"/>
      <c r="G1204" s="191" t="str">
        <f t="shared" si="1"/>
        <v>('TRACERS 550 EXAM 3.5 MIL','SUMMIT','BOXES','M/7.0',),</v>
      </c>
      <c r="H1204" s="191"/>
    </row>
    <row r="1205">
      <c r="A1205" s="243"/>
      <c r="B1205" s="190" t="s">
        <v>192</v>
      </c>
      <c r="C1205" s="244" t="s">
        <v>187</v>
      </c>
      <c r="D1205" s="190" t="s">
        <v>7</v>
      </c>
      <c r="E1205" s="190" t="s">
        <v>165</v>
      </c>
      <c r="F1205" s="191"/>
      <c r="G1205" s="191" t="str">
        <f t="shared" si="1"/>
        <v>('TRACERS 550 EXAM 3.5 MIL','SUMMIT','BOXES','L/7.5',),</v>
      </c>
      <c r="H1205" s="191"/>
    </row>
    <row r="1206">
      <c r="A1206" s="243"/>
      <c r="B1206" s="190" t="s">
        <v>192</v>
      </c>
      <c r="C1206" s="244" t="s">
        <v>187</v>
      </c>
      <c r="D1206" s="190" t="s">
        <v>7</v>
      </c>
      <c r="E1206" s="190" t="s">
        <v>166</v>
      </c>
      <c r="F1206" s="191"/>
      <c r="G1206" s="191" t="str">
        <f t="shared" si="1"/>
        <v>('TRACERS 550 EXAM 3.5 MIL','SUMMIT','BOXES','XL/8.0',),</v>
      </c>
      <c r="H1206" s="191"/>
    </row>
    <row r="1207">
      <c r="A1207" s="243"/>
      <c r="B1207" s="190" t="s">
        <v>192</v>
      </c>
      <c r="C1207" s="244" t="s">
        <v>187</v>
      </c>
      <c r="D1207" s="190" t="s">
        <v>7</v>
      </c>
      <c r="E1207" s="190" t="s">
        <v>167</v>
      </c>
      <c r="F1207" s="191"/>
      <c r="G1207" s="191" t="str">
        <f t="shared" si="1"/>
        <v>('TRACERS 550 EXAM 3.5 MIL','SUMMIT','BOXES','XXL/8.5',),</v>
      </c>
      <c r="H1207" s="191"/>
    </row>
    <row r="1208">
      <c r="A1208" s="243"/>
      <c r="B1208" s="190" t="s">
        <v>192</v>
      </c>
      <c r="C1208" s="244" t="s">
        <v>187</v>
      </c>
      <c r="D1208" s="190" t="s">
        <v>7</v>
      </c>
      <c r="E1208" s="190" t="s">
        <v>20</v>
      </c>
      <c r="F1208" s="191"/>
      <c r="G1208" s="191" t="str">
        <f t="shared" si="1"/>
        <v>('TRACERS 550 EXAM 3.5 MIL','SUMMIT','BOXES','XXXL',),</v>
      </c>
      <c r="H1208" s="191"/>
    </row>
    <row r="1209">
      <c r="A1209" s="191">
        <v>66.0</v>
      </c>
      <c r="B1209" s="243" t="s">
        <v>193</v>
      </c>
      <c r="C1209" s="244" t="s">
        <v>194</v>
      </c>
      <c r="D1209" s="243" t="s">
        <v>4</v>
      </c>
      <c r="E1209" s="190" t="s">
        <v>21</v>
      </c>
      <c r="F1209" s="192">
        <v>195.0</v>
      </c>
      <c r="G1209" s="191" t="str">
        <f t="shared" si="1"/>
        <v>('NITREX CX 300','MEDICARE','CARTONS','W/SIZE',195),</v>
      </c>
      <c r="H1209" s="192"/>
    </row>
    <row r="1210">
      <c r="A1210" s="243"/>
      <c r="B1210" s="243" t="s">
        <v>193</v>
      </c>
      <c r="C1210" s="244" t="s">
        <v>194</v>
      </c>
      <c r="D1210" s="190" t="s">
        <v>4</v>
      </c>
      <c r="E1210" s="190" t="s">
        <v>13</v>
      </c>
      <c r="F1210" s="191"/>
      <c r="G1210" s="191" t="str">
        <f t="shared" si="1"/>
        <v>('NITREX CX 300','MEDICARE','CARTONS','XXS',),</v>
      </c>
      <c r="H1210" s="191"/>
    </row>
    <row r="1211">
      <c r="A1211" s="243"/>
      <c r="B1211" s="243" t="s">
        <v>193</v>
      </c>
      <c r="C1211" s="244" t="s">
        <v>194</v>
      </c>
      <c r="D1211" s="190" t="s">
        <v>4</v>
      </c>
      <c r="E1211" s="190" t="s">
        <v>14</v>
      </c>
      <c r="F1211" s="191"/>
      <c r="G1211" s="191" t="str">
        <f t="shared" si="1"/>
        <v>('NITREX CX 300','MEDICARE','CARTONS','XS',),</v>
      </c>
      <c r="H1211" s="191"/>
    </row>
    <row r="1212">
      <c r="A1212" s="243"/>
      <c r="B1212" s="243" t="s">
        <v>193</v>
      </c>
      <c r="C1212" s="244" t="s">
        <v>194</v>
      </c>
      <c r="D1212" s="190" t="s">
        <v>4</v>
      </c>
      <c r="E1212" s="190" t="s">
        <v>15</v>
      </c>
      <c r="F1212" s="191"/>
      <c r="G1212" s="191" t="str">
        <f t="shared" si="1"/>
        <v>('NITREX CX 300','MEDICARE','CARTONS','S',),</v>
      </c>
      <c r="H1212" s="191"/>
    </row>
    <row r="1213">
      <c r="A1213" s="243"/>
      <c r="B1213" s="243" t="s">
        <v>193</v>
      </c>
      <c r="C1213" s="244" t="s">
        <v>194</v>
      </c>
      <c r="D1213" s="190" t="s">
        <v>4</v>
      </c>
      <c r="E1213" s="190" t="s">
        <v>16</v>
      </c>
      <c r="F1213" s="191"/>
      <c r="G1213" s="191" t="str">
        <f t="shared" si="1"/>
        <v>('NITREX CX 300','MEDICARE','CARTONS','M',),</v>
      </c>
      <c r="H1213" s="191"/>
    </row>
    <row r="1214">
      <c r="A1214" s="243"/>
      <c r="B1214" s="243" t="s">
        <v>193</v>
      </c>
      <c r="C1214" s="244" t="s">
        <v>194</v>
      </c>
      <c r="D1214" s="190" t="s">
        <v>4</v>
      </c>
      <c r="E1214" s="190" t="s">
        <v>17</v>
      </c>
      <c r="F1214" s="191"/>
      <c r="G1214" s="191" t="str">
        <f t="shared" si="1"/>
        <v>('NITREX CX 300','MEDICARE','CARTONS','L',),</v>
      </c>
      <c r="H1214" s="191"/>
    </row>
    <row r="1215">
      <c r="A1215" s="243"/>
      <c r="B1215" s="243" t="s">
        <v>193</v>
      </c>
      <c r="C1215" s="244" t="s">
        <v>194</v>
      </c>
      <c r="D1215" s="190" t="s">
        <v>4</v>
      </c>
      <c r="E1215" s="190" t="s">
        <v>18</v>
      </c>
      <c r="F1215" s="191"/>
      <c r="G1215" s="191" t="str">
        <f t="shared" si="1"/>
        <v>('NITREX CX 300','MEDICARE','CARTONS','XL',),</v>
      </c>
      <c r="H1215" s="191"/>
    </row>
    <row r="1216">
      <c r="A1216" s="243"/>
      <c r="B1216" s="243" t="s">
        <v>193</v>
      </c>
      <c r="C1216" s="244" t="s">
        <v>194</v>
      </c>
      <c r="D1216" s="190" t="s">
        <v>4</v>
      </c>
      <c r="E1216" s="190" t="s">
        <v>19</v>
      </c>
      <c r="F1216" s="191"/>
      <c r="G1216" s="191" t="str">
        <f t="shared" si="1"/>
        <v>('NITREX CX 300','MEDICARE','CARTONS','XXL',),</v>
      </c>
      <c r="H1216" s="191"/>
    </row>
    <row r="1217">
      <c r="A1217" s="243"/>
      <c r="B1217" s="243" t="s">
        <v>193</v>
      </c>
      <c r="C1217" s="244" t="s">
        <v>194</v>
      </c>
      <c r="D1217" s="190" t="s">
        <v>4</v>
      </c>
      <c r="E1217" s="190" t="s">
        <v>20</v>
      </c>
      <c r="F1217" s="191"/>
      <c r="G1217" s="191" t="str">
        <f t="shared" si="1"/>
        <v>('NITREX CX 300','MEDICARE','CARTONS','XXXL',),</v>
      </c>
      <c r="H1217" s="191"/>
    </row>
    <row r="1218">
      <c r="A1218" s="243"/>
      <c r="B1218" s="243" t="s">
        <v>193</v>
      </c>
      <c r="C1218" s="244" t="s">
        <v>194</v>
      </c>
      <c r="D1218" s="190" t="s">
        <v>7</v>
      </c>
      <c r="E1218" s="190" t="s">
        <v>21</v>
      </c>
      <c r="F1218" s="191"/>
      <c r="G1218" s="191" t="str">
        <f t="shared" si="1"/>
        <v>('NITREX CX 300','MEDICARE','BOXES','W/SIZE',),</v>
      </c>
      <c r="H1218" s="191"/>
    </row>
    <row r="1219">
      <c r="A1219" s="243"/>
      <c r="B1219" s="243" t="s">
        <v>193</v>
      </c>
      <c r="C1219" s="244" t="s">
        <v>194</v>
      </c>
      <c r="D1219" s="190" t="s">
        <v>7</v>
      </c>
      <c r="E1219" s="190" t="s">
        <v>161</v>
      </c>
      <c r="F1219" s="191"/>
      <c r="G1219" s="191" t="str">
        <f t="shared" si="1"/>
        <v>('NITREX CX 300','MEDICARE','BOXES','XXS/5.5',),</v>
      </c>
      <c r="H1219" s="191"/>
    </row>
    <row r="1220">
      <c r="A1220" s="243"/>
      <c r="B1220" s="243" t="s">
        <v>193</v>
      </c>
      <c r="C1220" s="244" t="s">
        <v>194</v>
      </c>
      <c r="D1220" s="190" t="s">
        <v>7</v>
      </c>
      <c r="E1220" s="190" t="s">
        <v>162</v>
      </c>
      <c r="F1220" s="191"/>
      <c r="G1220" s="191" t="str">
        <f t="shared" si="1"/>
        <v>('NITREX CX 300','MEDICARE','BOXES','XS/6.0',),</v>
      </c>
      <c r="H1220" s="191"/>
    </row>
    <row r="1221">
      <c r="A1221" s="243"/>
      <c r="B1221" s="243" t="s">
        <v>193</v>
      </c>
      <c r="C1221" s="244" t="s">
        <v>194</v>
      </c>
      <c r="D1221" s="190" t="s">
        <v>7</v>
      </c>
      <c r="E1221" s="190" t="s">
        <v>163</v>
      </c>
      <c r="F1221" s="191"/>
      <c r="G1221" s="191" t="str">
        <f t="shared" si="1"/>
        <v>('NITREX CX 300','MEDICARE','BOXES','S/6.5',),</v>
      </c>
      <c r="H1221" s="191"/>
    </row>
    <row r="1222">
      <c r="A1222" s="243"/>
      <c r="B1222" s="243" t="s">
        <v>193</v>
      </c>
      <c r="C1222" s="244" t="s">
        <v>194</v>
      </c>
      <c r="D1222" s="190" t="s">
        <v>7</v>
      </c>
      <c r="E1222" s="190" t="s">
        <v>164</v>
      </c>
      <c r="F1222" s="191"/>
      <c r="G1222" s="191" t="str">
        <f t="shared" si="1"/>
        <v>('NITREX CX 300','MEDICARE','BOXES','M/7.0',),</v>
      </c>
      <c r="H1222" s="191"/>
    </row>
    <row r="1223">
      <c r="A1223" s="243"/>
      <c r="B1223" s="243" t="s">
        <v>193</v>
      </c>
      <c r="C1223" s="244" t="s">
        <v>194</v>
      </c>
      <c r="D1223" s="190" t="s">
        <v>7</v>
      </c>
      <c r="E1223" s="190" t="s">
        <v>165</v>
      </c>
      <c r="F1223" s="191"/>
      <c r="G1223" s="191" t="str">
        <f t="shared" si="1"/>
        <v>('NITREX CX 300','MEDICARE','BOXES','L/7.5',),</v>
      </c>
      <c r="H1223" s="191"/>
    </row>
    <row r="1224">
      <c r="A1224" s="243"/>
      <c r="B1224" s="243" t="s">
        <v>193</v>
      </c>
      <c r="C1224" s="244" t="s">
        <v>194</v>
      </c>
      <c r="D1224" s="190" t="s">
        <v>7</v>
      </c>
      <c r="E1224" s="190" t="s">
        <v>166</v>
      </c>
      <c r="F1224" s="191"/>
      <c r="G1224" s="191" t="str">
        <f t="shared" si="1"/>
        <v>('NITREX CX 300','MEDICARE','BOXES','XL/8.0',),</v>
      </c>
      <c r="H1224" s="191"/>
    </row>
    <row r="1225">
      <c r="A1225" s="243"/>
      <c r="B1225" s="243" t="s">
        <v>193</v>
      </c>
      <c r="C1225" s="244" t="s">
        <v>194</v>
      </c>
      <c r="D1225" s="190" t="s">
        <v>7</v>
      </c>
      <c r="E1225" s="190" t="s">
        <v>167</v>
      </c>
      <c r="F1225" s="191"/>
      <c r="G1225" s="191" t="str">
        <f t="shared" si="1"/>
        <v>('NITREX CX 300','MEDICARE','BOXES','XXL/8.5',),</v>
      </c>
      <c r="H1225" s="191"/>
    </row>
    <row r="1226">
      <c r="A1226" s="243"/>
      <c r="B1226" s="243" t="s">
        <v>193</v>
      </c>
      <c r="C1226" s="244" t="s">
        <v>194</v>
      </c>
      <c r="D1226" s="190" t="s">
        <v>7</v>
      </c>
      <c r="E1226" s="190" t="s">
        <v>20</v>
      </c>
      <c r="F1226" s="191"/>
      <c r="G1226" s="191" t="str">
        <f t="shared" si="1"/>
        <v>('NITREX CX 300','MEDICARE','BOXES','XXXL',),</v>
      </c>
      <c r="H1226" s="191"/>
    </row>
    <row r="1227">
      <c r="A1227" s="191">
        <v>67.0</v>
      </c>
      <c r="B1227" s="243" t="s">
        <v>195</v>
      </c>
      <c r="C1227" s="244" t="s">
        <v>194</v>
      </c>
      <c r="D1227" s="243" t="s">
        <v>4</v>
      </c>
      <c r="E1227" s="190" t="s">
        <v>21</v>
      </c>
      <c r="F1227" s="192">
        <v>0.0</v>
      </c>
      <c r="G1227" s="191" t="str">
        <f t="shared" si="1"/>
        <v>('NITREX 420 STR','MEDICARE','CARTONS','W/SIZE',0),</v>
      </c>
      <c r="H1227" s="192"/>
    </row>
    <row r="1228">
      <c r="A1228" s="243"/>
      <c r="B1228" s="243" t="s">
        <v>195</v>
      </c>
      <c r="C1228" s="244" t="s">
        <v>194</v>
      </c>
      <c r="D1228" s="190" t="s">
        <v>4</v>
      </c>
      <c r="E1228" s="190" t="s">
        <v>13</v>
      </c>
      <c r="F1228" s="191"/>
      <c r="G1228" s="191" t="str">
        <f t="shared" si="1"/>
        <v>('NITREX 420 STR','MEDICARE','CARTONS','XXS',),</v>
      </c>
      <c r="H1228" s="191"/>
    </row>
    <row r="1229">
      <c r="A1229" s="243"/>
      <c r="B1229" s="243" t="s">
        <v>195</v>
      </c>
      <c r="C1229" s="244" t="s">
        <v>194</v>
      </c>
      <c r="D1229" s="190" t="s">
        <v>4</v>
      </c>
      <c r="E1229" s="190" t="s">
        <v>14</v>
      </c>
      <c r="F1229" s="191"/>
      <c r="G1229" s="191" t="str">
        <f t="shared" si="1"/>
        <v>('NITREX 420 STR','MEDICARE','CARTONS','XS',),</v>
      </c>
      <c r="H1229" s="191"/>
    </row>
    <row r="1230">
      <c r="A1230" s="243"/>
      <c r="B1230" s="243" t="s">
        <v>195</v>
      </c>
      <c r="C1230" s="244" t="s">
        <v>194</v>
      </c>
      <c r="D1230" s="190" t="s">
        <v>4</v>
      </c>
      <c r="E1230" s="190" t="s">
        <v>15</v>
      </c>
      <c r="F1230" s="191"/>
      <c r="G1230" s="191" t="str">
        <f t="shared" si="1"/>
        <v>('NITREX 420 STR','MEDICARE','CARTONS','S',),</v>
      </c>
      <c r="H1230" s="191"/>
    </row>
    <row r="1231">
      <c r="A1231" s="243"/>
      <c r="B1231" s="243" t="s">
        <v>195</v>
      </c>
      <c r="C1231" s="244" t="s">
        <v>194</v>
      </c>
      <c r="D1231" s="190" t="s">
        <v>4</v>
      </c>
      <c r="E1231" s="190" t="s">
        <v>16</v>
      </c>
      <c r="F1231" s="191"/>
      <c r="G1231" s="191" t="str">
        <f t="shared" si="1"/>
        <v>('NITREX 420 STR','MEDICARE','CARTONS','M',),</v>
      </c>
      <c r="H1231" s="191"/>
    </row>
    <row r="1232">
      <c r="A1232" s="243"/>
      <c r="B1232" s="243" t="s">
        <v>195</v>
      </c>
      <c r="C1232" s="244" t="s">
        <v>194</v>
      </c>
      <c r="D1232" s="190" t="s">
        <v>4</v>
      </c>
      <c r="E1232" s="190" t="s">
        <v>17</v>
      </c>
      <c r="F1232" s="191"/>
      <c r="G1232" s="191" t="str">
        <f t="shared" si="1"/>
        <v>('NITREX 420 STR','MEDICARE','CARTONS','L',),</v>
      </c>
      <c r="H1232" s="191"/>
    </row>
    <row r="1233">
      <c r="A1233" s="243"/>
      <c r="B1233" s="243" t="s">
        <v>195</v>
      </c>
      <c r="C1233" s="244" t="s">
        <v>194</v>
      </c>
      <c r="D1233" s="190" t="s">
        <v>4</v>
      </c>
      <c r="E1233" s="190" t="s">
        <v>18</v>
      </c>
      <c r="F1233" s="191"/>
      <c r="G1233" s="191" t="str">
        <f t="shared" si="1"/>
        <v>('NITREX 420 STR','MEDICARE','CARTONS','XL',),</v>
      </c>
      <c r="H1233" s="191"/>
    </row>
    <row r="1234">
      <c r="A1234" s="243"/>
      <c r="B1234" s="243" t="s">
        <v>195</v>
      </c>
      <c r="C1234" s="244" t="s">
        <v>194</v>
      </c>
      <c r="D1234" s="190" t="s">
        <v>4</v>
      </c>
      <c r="E1234" s="190" t="s">
        <v>19</v>
      </c>
      <c r="F1234" s="191"/>
      <c r="G1234" s="191" t="str">
        <f t="shared" si="1"/>
        <v>('NITREX 420 STR','MEDICARE','CARTONS','XXL',),</v>
      </c>
      <c r="H1234" s="191"/>
    </row>
    <row r="1235">
      <c r="A1235" s="243"/>
      <c r="B1235" s="243" t="s">
        <v>195</v>
      </c>
      <c r="C1235" s="244" t="s">
        <v>194</v>
      </c>
      <c r="D1235" s="190" t="s">
        <v>4</v>
      </c>
      <c r="E1235" s="190" t="s">
        <v>20</v>
      </c>
      <c r="F1235" s="191"/>
      <c r="G1235" s="191" t="str">
        <f t="shared" si="1"/>
        <v>('NITREX 420 STR','MEDICARE','CARTONS','XXXL',),</v>
      </c>
      <c r="H1235" s="191"/>
    </row>
    <row r="1236">
      <c r="A1236" s="243"/>
      <c r="B1236" s="243" t="s">
        <v>195</v>
      </c>
      <c r="C1236" s="244" t="s">
        <v>194</v>
      </c>
      <c r="D1236" s="190" t="s">
        <v>7</v>
      </c>
      <c r="E1236" s="190" t="s">
        <v>21</v>
      </c>
      <c r="F1236" s="191"/>
      <c r="G1236" s="191" t="str">
        <f t="shared" si="1"/>
        <v>('NITREX 420 STR','MEDICARE','BOXES','W/SIZE',),</v>
      </c>
      <c r="H1236" s="191"/>
    </row>
    <row r="1237">
      <c r="A1237" s="243"/>
      <c r="B1237" s="243" t="s">
        <v>195</v>
      </c>
      <c r="C1237" s="244" t="s">
        <v>194</v>
      </c>
      <c r="D1237" s="190" t="s">
        <v>7</v>
      </c>
      <c r="E1237" s="190" t="s">
        <v>161</v>
      </c>
      <c r="F1237" s="191"/>
      <c r="G1237" s="191" t="str">
        <f t="shared" si="1"/>
        <v>('NITREX 420 STR','MEDICARE','BOXES','XXS/5.5',),</v>
      </c>
      <c r="H1237" s="191"/>
    </row>
    <row r="1238">
      <c r="A1238" s="243"/>
      <c r="B1238" s="243" t="s">
        <v>195</v>
      </c>
      <c r="C1238" s="244" t="s">
        <v>194</v>
      </c>
      <c r="D1238" s="190" t="s">
        <v>7</v>
      </c>
      <c r="E1238" s="190" t="s">
        <v>162</v>
      </c>
      <c r="F1238" s="191"/>
      <c r="G1238" s="191" t="str">
        <f t="shared" si="1"/>
        <v>('NITREX 420 STR','MEDICARE','BOXES','XS/6.0',),</v>
      </c>
      <c r="H1238" s="191"/>
    </row>
    <row r="1239">
      <c r="A1239" s="243"/>
      <c r="B1239" s="243" t="s">
        <v>195</v>
      </c>
      <c r="C1239" s="244" t="s">
        <v>194</v>
      </c>
      <c r="D1239" s="190" t="s">
        <v>7</v>
      </c>
      <c r="E1239" s="190" t="s">
        <v>163</v>
      </c>
      <c r="F1239" s="191"/>
      <c r="G1239" s="191" t="str">
        <f t="shared" si="1"/>
        <v>('NITREX 420 STR','MEDICARE','BOXES','S/6.5',),</v>
      </c>
      <c r="H1239" s="191"/>
    </row>
    <row r="1240">
      <c r="A1240" s="243"/>
      <c r="B1240" s="243" t="s">
        <v>195</v>
      </c>
      <c r="C1240" s="244" t="s">
        <v>194</v>
      </c>
      <c r="D1240" s="190" t="s">
        <v>7</v>
      </c>
      <c r="E1240" s="190" t="s">
        <v>164</v>
      </c>
      <c r="F1240" s="191"/>
      <c r="G1240" s="191" t="str">
        <f t="shared" si="1"/>
        <v>('NITREX 420 STR','MEDICARE','BOXES','M/7.0',),</v>
      </c>
      <c r="H1240" s="191"/>
    </row>
    <row r="1241">
      <c r="A1241" s="243"/>
      <c r="B1241" s="243" t="s">
        <v>195</v>
      </c>
      <c r="C1241" s="244" t="s">
        <v>194</v>
      </c>
      <c r="D1241" s="190" t="s">
        <v>7</v>
      </c>
      <c r="E1241" s="190" t="s">
        <v>165</v>
      </c>
      <c r="F1241" s="191"/>
      <c r="G1241" s="191" t="str">
        <f t="shared" si="1"/>
        <v>('NITREX 420 STR','MEDICARE','BOXES','L/7.5',),</v>
      </c>
      <c r="H1241" s="191"/>
    </row>
    <row r="1242">
      <c r="A1242" s="243"/>
      <c r="B1242" s="243" t="s">
        <v>195</v>
      </c>
      <c r="C1242" s="244" t="s">
        <v>194</v>
      </c>
      <c r="D1242" s="190" t="s">
        <v>7</v>
      </c>
      <c r="E1242" s="190" t="s">
        <v>166</v>
      </c>
      <c r="F1242" s="191"/>
      <c r="G1242" s="191" t="str">
        <f t="shared" si="1"/>
        <v>('NITREX 420 STR','MEDICARE','BOXES','XL/8.0',),</v>
      </c>
      <c r="H1242" s="191"/>
    </row>
    <row r="1243">
      <c r="A1243" s="243"/>
      <c r="B1243" s="243" t="s">
        <v>195</v>
      </c>
      <c r="C1243" s="244" t="s">
        <v>194</v>
      </c>
      <c r="D1243" s="190" t="s">
        <v>7</v>
      </c>
      <c r="E1243" s="190" t="s">
        <v>167</v>
      </c>
      <c r="F1243" s="191"/>
      <c r="G1243" s="191" t="str">
        <f t="shared" si="1"/>
        <v>('NITREX 420 STR','MEDICARE','BOXES','XXL/8.5',),</v>
      </c>
      <c r="H1243" s="191"/>
    </row>
    <row r="1244">
      <c r="A1244" s="243"/>
      <c r="B1244" s="243" t="s">
        <v>195</v>
      </c>
      <c r="C1244" s="244" t="s">
        <v>194</v>
      </c>
      <c r="D1244" s="190" t="s">
        <v>7</v>
      </c>
      <c r="E1244" s="190" t="s">
        <v>20</v>
      </c>
      <c r="F1244" s="191"/>
      <c r="G1244" s="191" t="str">
        <f t="shared" si="1"/>
        <v>('NITREX 420 STR','MEDICARE','BOXES','XXXL',),</v>
      </c>
      <c r="H1244" s="191"/>
    </row>
    <row r="1245">
      <c r="A1245" s="191">
        <v>68.0</v>
      </c>
      <c r="B1245" s="243" t="s">
        <v>196</v>
      </c>
      <c r="C1245" s="244" t="s">
        <v>194</v>
      </c>
      <c r="D1245" s="243" t="s">
        <v>4</v>
      </c>
      <c r="E1245" s="190" t="s">
        <v>21</v>
      </c>
      <c r="F1245" s="192">
        <v>200.0</v>
      </c>
      <c r="G1245" s="191" t="str">
        <f t="shared" si="1"/>
        <v>('NITREX CX 400','MEDICARE','CARTONS','W/SIZE',200),</v>
      </c>
      <c r="H1245" s="192"/>
    </row>
    <row r="1246">
      <c r="A1246" s="243"/>
      <c r="B1246" s="243" t="s">
        <v>196</v>
      </c>
      <c r="C1246" s="244" t="s">
        <v>194</v>
      </c>
      <c r="D1246" s="190" t="s">
        <v>4</v>
      </c>
      <c r="E1246" s="190" t="s">
        <v>13</v>
      </c>
      <c r="F1246" s="191"/>
      <c r="G1246" s="191" t="str">
        <f t="shared" si="1"/>
        <v>('NITREX CX 400','MEDICARE','CARTONS','XXS',),</v>
      </c>
      <c r="H1246" s="191"/>
    </row>
    <row r="1247">
      <c r="A1247" s="243"/>
      <c r="B1247" s="243" t="s">
        <v>196</v>
      </c>
      <c r="C1247" s="244" t="s">
        <v>194</v>
      </c>
      <c r="D1247" s="190" t="s">
        <v>4</v>
      </c>
      <c r="E1247" s="190" t="s">
        <v>14</v>
      </c>
      <c r="F1247" s="191"/>
      <c r="G1247" s="191" t="str">
        <f t="shared" si="1"/>
        <v>('NITREX CX 400','MEDICARE','CARTONS','XS',),</v>
      </c>
      <c r="H1247" s="191"/>
    </row>
    <row r="1248">
      <c r="A1248" s="243"/>
      <c r="B1248" s="243" t="s">
        <v>196</v>
      </c>
      <c r="C1248" s="244" t="s">
        <v>194</v>
      </c>
      <c r="D1248" s="190" t="s">
        <v>4</v>
      </c>
      <c r="E1248" s="190" t="s">
        <v>15</v>
      </c>
      <c r="F1248" s="191"/>
      <c r="G1248" s="191" t="str">
        <f t="shared" si="1"/>
        <v>('NITREX CX 400','MEDICARE','CARTONS','S',),</v>
      </c>
      <c r="H1248" s="191"/>
    </row>
    <row r="1249">
      <c r="A1249" s="243"/>
      <c r="B1249" s="243" t="s">
        <v>196</v>
      </c>
      <c r="C1249" s="244" t="s">
        <v>194</v>
      </c>
      <c r="D1249" s="190" t="s">
        <v>4</v>
      </c>
      <c r="E1249" s="190" t="s">
        <v>16</v>
      </c>
      <c r="F1249" s="191"/>
      <c r="G1249" s="191" t="str">
        <f t="shared" si="1"/>
        <v>('NITREX CX 400','MEDICARE','CARTONS','M',),</v>
      </c>
      <c r="H1249" s="191"/>
    </row>
    <row r="1250">
      <c r="A1250" s="243"/>
      <c r="B1250" s="243" t="s">
        <v>196</v>
      </c>
      <c r="C1250" s="244" t="s">
        <v>194</v>
      </c>
      <c r="D1250" s="190" t="s">
        <v>4</v>
      </c>
      <c r="E1250" s="190" t="s">
        <v>17</v>
      </c>
      <c r="F1250" s="191"/>
      <c r="G1250" s="191" t="str">
        <f t="shared" si="1"/>
        <v>('NITREX CX 400','MEDICARE','CARTONS','L',),</v>
      </c>
      <c r="H1250" s="191"/>
    </row>
    <row r="1251">
      <c r="A1251" s="243"/>
      <c r="B1251" s="243" t="s">
        <v>196</v>
      </c>
      <c r="C1251" s="244" t="s">
        <v>194</v>
      </c>
      <c r="D1251" s="190" t="s">
        <v>4</v>
      </c>
      <c r="E1251" s="190" t="s">
        <v>18</v>
      </c>
      <c r="F1251" s="191"/>
      <c r="G1251" s="191" t="str">
        <f t="shared" si="1"/>
        <v>('NITREX CX 400','MEDICARE','CARTONS','XL',),</v>
      </c>
      <c r="H1251" s="191"/>
    </row>
    <row r="1252">
      <c r="A1252" s="243"/>
      <c r="B1252" s="243" t="s">
        <v>196</v>
      </c>
      <c r="C1252" s="244" t="s">
        <v>194</v>
      </c>
      <c r="D1252" s="190" t="s">
        <v>4</v>
      </c>
      <c r="E1252" s="190" t="s">
        <v>19</v>
      </c>
      <c r="F1252" s="191"/>
      <c r="G1252" s="191" t="str">
        <f t="shared" si="1"/>
        <v>('NITREX CX 400','MEDICARE','CARTONS','XXL',),</v>
      </c>
      <c r="H1252" s="191"/>
    </row>
    <row r="1253">
      <c r="A1253" s="243"/>
      <c r="B1253" s="243" t="s">
        <v>196</v>
      </c>
      <c r="C1253" s="244" t="s">
        <v>194</v>
      </c>
      <c r="D1253" s="190" t="s">
        <v>4</v>
      </c>
      <c r="E1253" s="190" t="s">
        <v>20</v>
      </c>
      <c r="F1253" s="191"/>
      <c r="G1253" s="191" t="str">
        <f t="shared" si="1"/>
        <v>('NITREX CX 400','MEDICARE','CARTONS','XXXL',),</v>
      </c>
      <c r="H1253" s="191"/>
    </row>
    <row r="1254">
      <c r="A1254" s="243"/>
      <c r="B1254" s="243" t="s">
        <v>196</v>
      </c>
      <c r="C1254" s="244" t="s">
        <v>194</v>
      </c>
      <c r="D1254" s="190" t="s">
        <v>7</v>
      </c>
      <c r="E1254" s="190" t="s">
        <v>21</v>
      </c>
      <c r="F1254" s="191"/>
      <c r="G1254" s="191" t="str">
        <f t="shared" si="1"/>
        <v>('NITREX CX 400','MEDICARE','BOXES','W/SIZE',),</v>
      </c>
      <c r="H1254" s="191"/>
    </row>
    <row r="1255">
      <c r="A1255" s="243"/>
      <c r="B1255" s="243" t="s">
        <v>196</v>
      </c>
      <c r="C1255" s="244" t="s">
        <v>194</v>
      </c>
      <c r="D1255" s="190" t="s">
        <v>7</v>
      </c>
      <c r="E1255" s="190" t="s">
        <v>161</v>
      </c>
      <c r="F1255" s="191"/>
      <c r="G1255" s="191" t="str">
        <f t="shared" si="1"/>
        <v>('NITREX CX 400','MEDICARE','BOXES','XXS/5.5',),</v>
      </c>
      <c r="H1255" s="191"/>
    </row>
    <row r="1256">
      <c r="A1256" s="243"/>
      <c r="B1256" s="243" t="s">
        <v>196</v>
      </c>
      <c r="C1256" s="244" t="s">
        <v>194</v>
      </c>
      <c r="D1256" s="190" t="s">
        <v>7</v>
      </c>
      <c r="E1256" s="190" t="s">
        <v>162</v>
      </c>
      <c r="F1256" s="191"/>
      <c r="G1256" s="191" t="str">
        <f t="shared" si="1"/>
        <v>('NITREX CX 400','MEDICARE','BOXES','XS/6.0',),</v>
      </c>
      <c r="H1256" s="191"/>
    </row>
    <row r="1257">
      <c r="A1257" s="243"/>
      <c r="B1257" s="243" t="s">
        <v>196</v>
      </c>
      <c r="C1257" s="244" t="s">
        <v>194</v>
      </c>
      <c r="D1257" s="190" t="s">
        <v>7</v>
      </c>
      <c r="E1257" s="190" t="s">
        <v>163</v>
      </c>
      <c r="F1257" s="191"/>
      <c r="G1257" s="191" t="str">
        <f t="shared" si="1"/>
        <v>('NITREX CX 400','MEDICARE','BOXES','S/6.5',),</v>
      </c>
      <c r="H1257" s="191"/>
    </row>
    <row r="1258">
      <c r="A1258" s="243"/>
      <c r="B1258" s="243" t="s">
        <v>196</v>
      </c>
      <c r="C1258" s="244" t="s">
        <v>194</v>
      </c>
      <c r="D1258" s="190" t="s">
        <v>7</v>
      </c>
      <c r="E1258" s="190" t="s">
        <v>164</v>
      </c>
      <c r="F1258" s="191"/>
      <c r="G1258" s="191" t="str">
        <f t="shared" si="1"/>
        <v>('NITREX CX 400','MEDICARE','BOXES','M/7.0',),</v>
      </c>
      <c r="H1258" s="191"/>
    </row>
    <row r="1259">
      <c r="A1259" s="243"/>
      <c r="B1259" s="243" t="s">
        <v>196</v>
      </c>
      <c r="C1259" s="244" t="s">
        <v>194</v>
      </c>
      <c r="D1259" s="190" t="s">
        <v>7</v>
      </c>
      <c r="E1259" s="190" t="s">
        <v>165</v>
      </c>
      <c r="F1259" s="191"/>
      <c r="G1259" s="191" t="str">
        <f t="shared" si="1"/>
        <v>('NITREX CX 400','MEDICARE','BOXES','L/7.5',),</v>
      </c>
      <c r="H1259" s="191"/>
    </row>
    <row r="1260">
      <c r="A1260" s="243"/>
      <c r="B1260" s="243" t="s">
        <v>196</v>
      </c>
      <c r="C1260" s="244" t="s">
        <v>194</v>
      </c>
      <c r="D1260" s="190" t="s">
        <v>7</v>
      </c>
      <c r="E1260" s="190" t="s">
        <v>166</v>
      </c>
      <c r="F1260" s="191"/>
      <c r="G1260" s="191" t="str">
        <f t="shared" si="1"/>
        <v>('NITREX CX 400','MEDICARE','BOXES','XL/8.0',),</v>
      </c>
      <c r="H1260" s="191"/>
    </row>
    <row r="1261">
      <c r="A1261" s="243"/>
      <c r="B1261" s="243" t="s">
        <v>196</v>
      </c>
      <c r="C1261" s="244" t="s">
        <v>194</v>
      </c>
      <c r="D1261" s="190" t="s">
        <v>7</v>
      </c>
      <c r="E1261" s="190" t="s">
        <v>167</v>
      </c>
      <c r="F1261" s="191"/>
      <c r="G1261" s="191" t="str">
        <f t="shared" si="1"/>
        <v>('NITREX CX 400','MEDICARE','BOXES','XXL/8.5',),</v>
      </c>
      <c r="H1261" s="191"/>
    </row>
    <row r="1262">
      <c r="A1262" s="243"/>
      <c r="B1262" s="243" t="s">
        <v>196</v>
      </c>
      <c r="C1262" s="244" t="s">
        <v>194</v>
      </c>
      <c r="D1262" s="190" t="s">
        <v>7</v>
      </c>
      <c r="E1262" s="190" t="s">
        <v>20</v>
      </c>
      <c r="F1262" s="191"/>
      <c r="G1262" s="191" t="str">
        <f t="shared" si="1"/>
        <v>('NITREX CX 400','MEDICARE','BOXES','XXXL',),</v>
      </c>
      <c r="H1262" s="191"/>
    </row>
    <row r="1263">
      <c r="A1263" s="191">
        <v>69.0</v>
      </c>
      <c r="B1263" s="243" t="s">
        <v>197</v>
      </c>
      <c r="C1263" s="244" t="s">
        <v>194</v>
      </c>
      <c r="D1263" s="243" t="s">
        <v>4</v>
      </c>
      <c r="E1263" s="190" t="s">
        <v>21</v>
      </c>
      <c r="F1263" s="192">
        <v>155.0</v>
      </c>
      <c r="G1263" s="191" t="str">
        <f t="shared" si="1"/>
        <v>('BIOPLUS CX 300','MEDICARE','CARTONS','W/SIZE',155),</v>
      </c>
      <c r="H1263" s="192"/>
    </row>
    <row r="1264">
      <c r="A1264" s="243"/>
      <c r="B1264" s="243" t="s">
        <v>197</v>
      </c>
      <c r="C1264" s="244" t="s">
        <v>194</v>
      </c>
      <c r="D1264" s="190" t="s">
        <v>4</v>
      </c>
      <c r="E1264" s="190" t="s">
        <v>13</v>
      </c>
      <c r="F1264" s="191"/>
      <c r="G1264" s="191" t="str">
        <f t="shared" si="1"/>
        <v>('BIOPLUS CX 300','MEDICARE','CARTONS','XXS',),</v>
      </c>
      <c r="H1264" s="191"/>
    </row>
    <row r="1265">
      <c r="A1265" s="243"/>
      <c r="B1265" s="243" t="s">
        <v>197</v>
      </c>
      <c r="C1265" s="244" t="s">
        <v>194</v>
      </c>
      <c r="D1265" s="190" t="s">
        <v>4</v>
      </c>
      <c r="E1265" s="190" t="s">
        <v>14</v>
      </c>
      <c r="F1265" s="191"/>
      <c r="G1265" s="191" t="str">
        <f t="shared" si="1"/>
        <v>('BIOPLUS CX 300','MEDICARE','CARTONS','XS',),</v>
      </c>
      <c r="H1265" s="191"/>
    </row>
    <row r="1266">
      <c r="A1266" s="243"/>
      <c r="B1266" s="243" t="s">
        <v>197</v>
      </c>
      <c r="C1266" s="244" t="s">
        <v>194</v>
      </c>
      <c r="D1266" s="190" t="s">
        <v>4</v>
      </c>
      <c r="E1266" s="190" t="s">
        <v>15</v>
      </c>
      <c r="F1266" s="191"/>
      <c r="G1266" s="191" t="str">
        <f t="shared" si="1"/>
        <v>('BIOPLUS CX 300','MEDICARE','CARTONS','S',),</v>
      </c>
      <c r="H1266" s="191"/>
    </row>
    <row r="1267">
      <c r="A1267" s="243"/>
      <c r="B1267" s="243" t="s">
        <v>197</v>
      </c>
      <c r="C1267" s="244" t="s">
        <v>194</v>
      </c>
      <c r="D1267" s="190" t="s">
        <v>4</v>
      </c>
      <c r="E1267" s="190" t="s">
        <v>16</v>
      </c>
      <c r="F1267" s="191"/>
      <c r="G1267" s="191" t="str">
        <f t="shared" si="1"/>
        <v>('BIOPLUS CX 300','MEDICARE','CARTONS','M',),</v>
      </c>
      <c r="H1267" s="191"/>
    </row>
    <row r="1268">
      <c r="A1268" s="243"/>
      <c r="B1268" s="243" t="s">
        <v>197</v>
      </c>
      <c r="C1268" s="244" t="s">
        <v>194</v>
      </c>
      <c r="D1268" s="190" t="s">
        <v>4</v>
      </c>
      <c r="E1268" s="190" t="s">
        <v>17</v>
      </c>
      <c r="F1268" s="191"/>
      <c r="G1268" s="191" t="str">
        <f t="shared" si="1"/>
        <v>('BIOPLUS CX 300','MEDICARE','CARTONS','L',),</v>
      </c>
      <c r="H1268" s="191"/>
    </row>
    <row r="1269">
      <c r="A1269" s="243"/>
      <c r="B1269" s="243" t="s">
        <v>197</v>
      </c>
      <c r="C1269" s="244" t="s">
        <v>194</v>
      </c>
      <c r="D1269" s="190" t="s">
        <v>4</v>
      </c>
      <c r="E1269" s="190" t="s">
        <v>18</v>
      </c>
      <c r="F1269" s="191"/>
      <c r="G1269" s="191" t="str">
        <f t="shared" si="1"/>
        <v>('BIOPLUS CX 300','MEDICARE','CARTONS','XL',),</v>
      </c>
      <c r="H1269" s="191"/>
    </row>
    <row r="1270">
      <c r="A1270" s="243"/>
      <c r="B1270" s="243" t="s">
        <v>197</v>
      </c>
      <c r="C1270" s="244" t="s">
        <v>194</v>
      </c>
      <c r="D1270" s="190" t="s">
        <v>4</v>
      </c>
      <c r="E1270" s="190" t="s">
        <v>19</v>
      </c>
      <c r="F1270" s="191"/>
      <c r="G1270" s="191" t="str">
        <f t="shared" si="1"/>
        <v>('BIOPLUS CX 300','MEDICARE','CARTONS','XXL',),</v>
      </c>
      <c r="H1270" s="191"/>
    </row>
    <row r="1271">
      <c r="A1271" s="243"/>
      <c r="B1271" s="243" t="s">
        <v>197</v>
      </c>
      <c r="C1271" s="244" t="s">
        <v>194</v>
      </c>
      <c r="D1271" s="190" t="s">
        <v>4</v>
      </c>
      <c r="E1271" s="190" t="s">
        <v>20</v>
      </c>
      <c r="F1271" s="191"/>
      <c r="G1271" s="191" t="str">
        <f t="shared" si="1"/>
        <v>('BIOPLUS CX 300','MEDICARE','CARTONS','XXXL',),</v>
      </c>
      <c r="H1271" s="191"/>
    </row>
    <row r="1272">
      <c r="A1272" s="243"/>
      <c r="B1272" s="243" t="s">
        <v>197</v>
      </c>
      <c r="C1272" s="244" t="s">
        <v>194</v>
      </c>
      <c r="D1272" s="190" t="s">
        <v>7</v>
      </c>
      <c r="E1272" s="190" t="s">
        <v>21</v>
      </c>
      <c r="F1272" s="191"/>
      <c r="G1272" s="191" t="str">
        <f t="shared" si="1"/>
        <v>('BIOPLUS CX 300','MEDICARE','BOXES','W/SIZE',),</v>
      </c>
      <c r="H1272" s="191"/>
    </row>
    <row r="1273">
      <c r="A1273" s="243"/>
      <c r="B1273" s="243" t="s">
        <v>197</v>
      </c>
      <c r="C1273" s="244" t="s">
        <v>194</v>
      </c>
      <c r="D1273" s="190" t="s">
        <v>7</v>
      </c>
      <c r="E1273" s="190" t="s">
        <v>161</v>
      </c>
      <c r="F1273" s="191"/>
      <c r="G1273" s="191" t="str">
        <f t="shared" si="1"/>
        <v>('BIOPLUS CX 300','MEDICARE','BOXES','XXS/5.5',),</v>
      </c>
      <c r="H1273" s="191"/>
    </row>
    <row r="1274">
      <c r="A1274" s="243"/>
      <c r="B1274" s="243" t="s">
        <v>197</v>
      </c>
      <c r="C1274" s="244" t="s">
        <v>194</v>
      </c>
      <c r="D1274" s="190" t="s">
        <v>7</v>
      </c>
      <c r="E1274" s="190" t="s">
        <v>162</v>
      </c>
      <c r="F1274" s="191"/>
      <c r="G1274" s="191" t="str">
        <f t="shared" si="1"/>
        <v>('BIOPLUS CX 300','MEDICARE','BOXES','XS/6.0',),</v>
      </c>
      <c r="H1274" s="191"/>
    </row>
    <row r="1275">
      <c r="A1275" s="243"/>
      <c r="B1275" s="243" t="s">
        <v>197</v>
      </c>
      <c r="C1275" s="244" t="s">
        <v>194</v>
      </c>
      <c r="D1275" s="190" t="s">
        <v>7</v>
      </c>
      <c r="E1275" s="190" t="s">
        <v>163</v>
      </c>
      <c r="F1275" s="191"/>
      <c r="G1275" s="191" t="str">
        <f t="shared" si="1"/>
        <v>('BIOPLUS CX 300','MEDICARE','BOXES','S/6.5',),</v>
      </c>
      <c r="H1275" s="191"/>
    </row>
    <row r="1276">
      <c r="A1276" s="243"/>
      <c r="B1276" s="243" t="s">
        <v>197</v>
      </c>
      <c r="C1276" s="244" t="s">
        <v>194</v>
      </c>
      <c r="D1276" s="190" t="s">
        <v>7</v>
      </c>
      <c r="E1276" s="190" t="s">
        <v>164</v>
      </c>
      <c r="F1276" s="191"/>
      <c r="G1276" s="191" t="str">
        <f t="shared" si="1"/>
        <v>('BIOPLUS CX 300','MEDICARE','BOXES','M/7.0',),</v>
      </c>
      <c r="H1276" s="191"/>
    </row>
    <row r="1277">
      <c r="A1277" s="243"/>
      <c r="B1277" s="243" t="s">
        <v>197</v>
      </c>
      <c r="C1277" s="244" t="s">
        <v>194</v>
      </c>
      <c r="D1277" s="190" t="s">
        <v>7</v>
      </c>
      <c r="E1277" s="190" t="s">
        <v>165</v>
      </c>
      <c r="F1277" s="191"/>
      <c r="G1277" s="191" t="str">
        <f t="shared" si="1"/>
        <v>('BIOPLUS CX 300','MEDICARE','BOXES','L/7.5',),</v>
      </c>
      <c r="H1277" s="191"/>
    </row>
    <row r="1278">
      <c r="A1278" s="243"/>
      <c r="B1278" s="243" t="s">
        <v>197</v>
      </c>
      <c r="C1278" s="244" t="s">
        <v>194</v>
      </c>
      <c r="D1278" s="190" t="s">
        <v>7</v>
      </c>
      <c r="E1278" s="190" t="s">
        <v>166</v>
      </c>
      <c r="F1278" s="191"/>
      <c r="G1278" s="191" t="str">
        <f t="shared" si="1"/>
        <v>('BIOPLUS CX 300','MEDICARE','BOXES','XL/8.0',),</v>
      </c>
      <c r="H1278" s="191"/>
    </row>
    <row r="1279">
      <c r="A1279" s="243"/>
      <c r="B1279" s="243" t="s">
        <v>197</v>
      </c>
      <c r="C1279" s="244" t="s">
        <v>194</v>
      </c>
      <c r="D1279" s="190" t="s">
        <v>7</v>
      </c>
      <c r="E1279" s="190" t="s">
        <v>167</v>
      </c>
      <c r="F1279" s="191"/>
      <c r="G1279" s="191" t="str">
        <f t="shared" si="1"/>
        <v>('BIOPLUS CX 300','MEDICARE','BOXES','XXL/8.5',),</v>
      </c>
      <c r="H1279" s="191"/>
    </row>
    <row r="1280">
      <c r="A1280" s="243"/>
      <c r="B1280" s="243" t="s">
        <v>197</v>
      </c>
      <c r="C1280" s="244" t="s">
        <v>194</v>
      </c>
      <c r="D1280" s="190" t="s">
        <v>7</v>
      </c>
      <c r="E1280" s="190" t="s">
        <v>20</v>
      </c>
      <c r="F1280" s="191"/>
      <c r="G1280" s="191" t="str">
        <f t="shared" si="1"/>
        <v>('BIOPLUS CX 300','MEDICARE','BOXES','XXXL',),</v>
      </c>
      <c r="H1280" s="191"/>
    </row>
    <row r="1281">
      <c r="A1281" s="191">
        <v>70.0</v>
      </c>
      <c r="B1281" s="243" t="s">
        <v>198</v>
      </c>
      <c r="C1281" s="244" t="s">
        <v>194</v>
      </c>
      <c r="D1281" s="243" t="s">
        <v>4</v>
      </c>
      <c r="E1281" s="190" t="s">
        <v>21</v>
      </c>
      <c r="F1281" s="192">
        <v>115.0</v>
      </c>
      <c r="G1281" s="191" t="str">
        <f t="shared" si="1"/>
        <v>('BIOPLUS CX 400','MEDICARE','CARTONS','W/SIZE',115),</v>
      </c>
      <c r="H1281" s="192"/>
    </row>
    <row r="1282">
      <c r="A1282" s="243"/>
      <c r="B1282" s="243" t="s">
        <v>198</v>
      </c>
      <c r="C1282" s="244" t="s">
        <v>194</v>
      </c>
      <c r="D1282" s="190" t="s">
        <v>4</v>
      </c>
      <c r="E1282" s="190" t="s">
        <v>13</v>
      </c>
      <c r="F1282" s="191"/>
      <c r="G1282" s="191" t="str">
        <f t="shared" si="1"/>
        <v>('BIOPLUS CX 400','MEDICARE','CARTONS','XXS',),</v>
      </c>
      <c r="H1282" s="191"/>
    </row>
    <row r="1283">
      <c r="A1283" s="243"/>
      <c r="B1283" s="243" t="s">
        <v>198</v>
      </c>
      <c r="C1283" s="244" t="s">
        <v>194</v>
      </c>
      <c r="D1283" s="190" t="s">
        <v>4</v>
      </c>
      <c r="E1283" s="190" t="s">
        <v>14</v>
      </c>
      <c r="F1283" s="191"/>
      <c r="G1283" s="191" t="str">
        <f t="shared" si="1"/>
        <v>('BIOPLUS CX 400','MEDICARE','CARTONS','XS',),</v>
      </c>
      <c r="H1283" s="191"/>
    </row>
    <row r="1284">
      <c r="A1284" s="243"/>
      <c r="B1284" s="243" t="s">
        <v>198</v>
      </c>
      <c r="C1284" s="244" t="s">
        <v>194</v>
      </c>
      <c r="D1284" s="190" t="s">
        <v>4</v>
      </c>
      <c r="E1284" s="190" t="s">
        <v>15</v>
      </c>
      <c r="F1284" s="191"/>
      <c r="G1284" s="191" t="str">
        <f t="shared" si="1"/>
        <v>('BIOPLUS CX 400','MEDICARE','CARTONS','S',),</v>
      </c>
      <c r="H1284" s="191"/>
    </row>
    <row r="1285">
      <c r="A1285" s="243"/>
      <c r="B1285" s="243" t="s">
        <v>198</v>
      </c>
      <c r="C1285" s="244" t="s">
        <v>194</v>
      </c>
      <c r="D1285" s="190" t="s">
        <v>4</v>
      </c>
      <c r="E1285" s="190" t="s">
        <v>16</v>
      </c>
      <c r="F1285" s="191"/>
      <c r="G1285" s="191" t="str">
        <f t="shared" si="1"/>
        <v>('BIOPLUS CX 400','MEDICARE','CARTONS','M',),</v>
      </c>
      <c r="H1285" s="191"/>
    </row>
    <row r="1286">
      <c r="A1286" s="243"/>
      <c r="B1286" s="243" t="s">
        <v>198</v>
      </c>
      <c r="C1286" s="244" t="s">
        <v>194</v>
      </c>
      <c r="D1286" s="190" t="s">
        <v>4</v>
      </c>
      <c r="E1286" s="190" t="s">
        <v>17</v>
      </c>
      <c r="F1286" s="191"/>
      <c r="G1286" s="191" t="str">
        <f t="shared" si="1"/>
        <v>('BIOPLUS CX 400','MEDICARE','CARTONS','L',),</v>
      </c>
      <c r="H1286" s="191"/>
    </row>
    <row r="1287">
      <c r="A1287" s="243"/>
      <c r="B1287" s="243" t="s">
        <v>198</v>
      </c>
      <c r="C1287" s="244" t="s">
        <v>194</v>
      </c>
      <c r="D1287" s="190" t="s">
        <v>4</v>
      </c>
      <c r="E1287" s="190" t="s">
        <v>18</v>
      </c>
      <c r="F1287" s="191"/>
      <c r="G1287" s="191" t="str">
        <f t="shared" si="1"/>
        <v>('BIOPLUS CX 400','MEDICARE','CARTONS','XL',),</v>
      </c>
      <c r="H1287" s="191"/>
    </row>
    <row r="1288">
      <c r="A1288" s="243"/>
      <c r="B1288" s="243" t="s">
        <v>198</v>
      </c>
      <c r="C1288" s="244" t="s">
        <v>194</v>
      </c>
      <c r="D1288" s="190" t="s">
        <v>4</v>
      </c>
      <c r="E1288" s="190" t="s">
        <v>19</v>
      </c>
      <c r="F1288" s="191"/>
      <c r="G1288" s="191" t="str">
        <f t="shared" si="1"/>
        <v>('BIOPLUS CX 400','MEDICARE','CARTONS','XXL',),</v>
      </c>
      <c r="H1288" s="191"/>
    </row>
    <row r="1289">
      <c r="A1289" s="243"/>
      <c r="B1289" s="243" t="s">
        <v>198</v>
      </c>
      <c r="C1289" s="244" t="s">
        <v>194</v>
      </c>
      <c r="D1289" s="190" t="s">
        <v>4</v>
      </c>
      <c r="E1289" s="190" t="s">
        <v>20</v>
      </c>
      <c r="F1289" s="191"/>
      <c r="G1289" s="191" t="str">
        <f t="shared" si="1"/>
        <v>('BIOPLUS CX 400','MEDICARE','CARTONS','XXXL',),</v>
      </c>
      <c r="H1289" s="191"/>
    </row>
    <row r="1290">
      <c r="A1290" s="243"/>
      <c r="B1290" s="243" t="s">
        <v>198</v>
      </c>
      <c r="C1290" s="244" t="s">
        <v>194</v>
      </c>
      <c r="D1290" s="190" t="s">
        <v>7</v>
      </c>
      <c r="E1290" s="190" t="s">
        <v>21</v>
      </c>
      <c r="F1290" s="191"/>
      <c r="G1290" s="191" t="str">
        <f t="shared" si="1"/>
        <v>('BIOPLUS CX 400','MEDICARE','BOXES','W/SIZE',),</v>
      </c>
      <c r="H1290" s="191"/>
    </row>
    <row r="1291">
      <c r="A1291" s="243"/>
      <c r="B1291" s="243" t="s">
        <v>198</v>
      </c>
      <c r="C1291" s="244" t="s">
        <v>194</v>
      </c>
      <c r="D1291" s="190" t="s">
        <v>7</v>
      </c>
      <c r="E1291" s="190" t="s">
        <v>161</v>
      </c>
      <c r="F1291" s="191"/>
      <c r="G1291" s="191" t="str">
        <f t="shared" si="1"/>
        <v>('BIOPLUS CX 400','MEDICARE','BOXES','XXS/5.5',),</v>
      </c>
      <c r="H1291" s="191"/>
    </row>
    <row r="1292">
      <c r="A1292" s="243"/>
      <c r="B1292" s="243" t="s">
        <v>198</v>
      </c>
      <c r="C1292" s="244" t="s">
        <v>194</v>
      </c>
      <c r="D1292" s="190" t="s">
        <v>7</v>
      </c>
      <c r="E1292" s="190" t="s">
        <v>162</v>
      </c>
      <c r="F1292" s="191"/>
      <c r="G1292" s="191" t="str">
        <f t="shared" si="1"/>
        <v>('BIOPLUS CX 400','MEDICARE','BOXES','XS/6.0',),</v>
      </c>
      <c r="H1292" s="191"/>
    </row>
    <row r="1293">
      <c r="A1293" s="243"/>
      <c r="B1293" s="243" t="s">
        <v>198</v>
      </c>
      <c r="C1293" s="244" t="s">
        <v>194</v>
      </c>
      <c r="D1293" s="190" t="s">
        <v>7</v>
      </c>
      <c r="E1293" s="190" t="s">
        <v>163</v>
      </c>
      <c r="F1293" s="191"/>
      <c r="G1293" s="191" t="str">
        <f t="shared" si="1"/>
        <v>('BIOPLUS CX 400','MEDICARE','BOXES','S/6.5',),</v>
      </c>
      <c r="H1293" s="191"/>
    </row>
    <row r="1294">
      <c r="A1294" s="243"/>
      <c r="B1294" s="243" t="s">
        <v>198</v>
      </c>
      <c r="C1294" s="244" t="s">
        <v>194</v>
      </c>
      <c r="D1294" s="190" t="s">
        <v>7</v>
      </c>
      <c r="E1294" s="190" t="s">
        <v>164</v>
      </c>
      <c r="F1294" s="191"/>
      <c r="G1294" s="191" t="str">
        <f t="shared" si="1"/>
        <v>('BIOPLUS CX 400','MEDICARE','BOXES','M/7.0',),</v>
      </c>
      <c r="H1294" s="191"/>
    </row>
    <row r="1295">
      <c r="A1295" s="243"/>
      <c r="B1295" s="243" t="s">
        <v>198</v>
      </c>
      <c r="C1295" s="244" t="s">
        <v>194</v>
      </c>
      <c r="D1295" s="190" t="s">
        <v>7</v>
      </c>
      <c r="E1295" s="190" t="s">
        <v>165</v>
      </c>
      <c r="F1295" s="191"/>
      <c r="G1295" s="191" t="str">
        <f t="shared" si="1"/>
        <v>('BIOPLUS CX 400','MEDICARE','BOXES','L/7.5',),</v>
      </c>
      <c r="H1295" s="191"/>
    </row>
    <row r="1296">
      <c r="A1296" s="243"/>
      <c r="B1296" s="243" t="s">
        <v>198</v>
      </c>
      <c r="C1296" s="244" t="s">
        <v>194</v>
      </c>
      <c r="D1296" s="190" t="s">
        <v>7</v>
      </c>
      <c r="E1296" s="190" t="s">
        <v>166</v>
      </c>
      <c r="F1296" s="191"/>
      <c r="G1296" s="191" t="str">
        <f t="shared" si="1"/>
        <v>('BIOPLUS CX 400','MEDICARE','BOXES','XL/8.0',),</v>
      </c>
      <c r="H1296" s="191"/>
    </row>
    <row r="1297">
      <c r="A1297" s="243"/>
      <c r="B1297" s="243" t="s">
        <v>198</v>
      </c>
      <c r="C1297" s="244" t="s">
        <v>194</v>
      </c>
      <c r="D1297" s="190" t="s">
        <v>7</v>
      </c>
      <c r="E1297" s="190" t="s">
        <v>167</v>
      </c>
      <c r="F1297" s="191"/>
      <c r="G1297" s="191" t="str">
        <f t="shared" si="1"/>
        <v>('BIOPLUS CX 400','MEDICARE','BOXES','XXL/8.5',),</v>
      </c>
      <c r="H1297" s="191"/>
    </row>
    <row r="1298">
      <c r="A1298" s="243"/>
      <c r="B1298" s="243" t="s">
        <v>198</v>
      </c>
      <c r="C1298" s="244" t="s">
        <v>194</v>
      </c>
      <c r="D1298" s="190" t="s">
        <v>7</v>
      </c>
      <c r="E1298" s="190" t="s">
        <v>20</v>
      </c>
      <c r="F1298" s="191"/>
      <c r="G1298" s="191" t="str">
        <f t="shared" si="1"/>
        <v>('BIOPLUS CX 400','MEDICARE','BOXES','XXXL',),</v>
      </c>
      <c r="H1298" s="191"/>
    </row>
    <row r="1299">
      <c r="A1299" s="191">
        <v>71.0</v>
      </c>
      <c r="B1299" s="243" t="s">
        <v>199</v>
      </c>
      <c r="C1299" s="244" t="s">
        <v>194</v>
      </c>
      <c r="D1299" s="243" t="s">
        <v>4</v>
      </c>
      <c r="E1299" s="190" t="s">
        <v>21</v>
      </c>
      <c r="F1299" s="192"/>
      <c r="G1299" s="191" t="str">
        <f t="shared" si="1"/>
        <v>('BIOPLUS 420 STR','MEDICARE','CARTONS','W/SIZE',),</v>
      </c>
      <c r="H1299" s="192"/>
    </row>
    <row r="1300">
      <c r="A1300" s="243"/>
      <c r="B1300" s="243" t="s">
        <v>199</v>
      </c>
      <c r="C1300" s="244" t="s">
        <v>194</v>
      </c>
      <c r="D1300" s="190" t="s">
        <v>4</v>
      </c>
      <c r="E1300" s="190" t="s">
        <v>13</v>
      </c>
      <c r="F1300" s="191"/>
      <c r="G1300" s="191" t="str">
        <f t="shared" si="1"/>
        <v>('BIOPLUS 420 STR','MEDICARE','CARTONS','XXS',),</v>
      </c>
      <c r="H1300" s="191"/>
    </row>
    <row r="1301">
      <c r="A1301" s="243"/>
      <c r="B1301" s="243" t="s">
        <v>199</v>
      </c>
      <c r="C1301" s="244" t="s">
        <v>194</v>
      </c>
      <c r="D1301" s="190" t="s">
        <v>4</v>
      </c>
      <c r="E1301" s="190" t="s">
        <v>14</v>
      </c>
      <c r="F1301" s="191"/>
      <c r="G1301" s="191" t="str">
        <f t="shared" si="1"/>
        <v>('BIOPLUS 420 STR','MEDICARE','CARTONS','XS',),</v>
      </c>
      <c r="H1301" s="191"/>
    </row>
    <row r="1302">
      <c r="A1302" s="243"/>
      <c r="B1302" s="243" t="s">
        <v>199</v>
      </c>
      <c r="C1302" s="244" t="s">
        <v>194</v>
      </c>
      <c r="D1302" s="190" t="s">
        <v>4</v>
      </c>
      <c r="E1302" s="190" t="s">
        <v>15</v>
      </c>
      <c r="F1302" s="191"/>
      <c r="G1302" s="191" t="str">
        <f t="shared" si="1"/>
        <v>('BIOPLUS 420 STR','MEDICARE','CARTONS','S',),</v>
      </c>
      <c r="H1302" s="191"/>
    </row>
    <row r="1303">
      <c r="A1303" s="243"/>
      <c r="B1303" s="243" t="s">
        <v>199</v>
      </c>
      <c r="C1303" s="244" t="s">
        <v>194</v>
      </c>
      <c r="D1303" s="190" t="s">
        <v>4</v>
      </c>
      <c r="E1303" s="190" t="s">
        <v>16</v>
      </c>
      <c r="F1303" s="191"/>
      <c r="G1303" s="191" t="str">
        <f t="shared" si="1"/>
        <v>('BIOPLUS 420 STR','MEDICARE','CARTONS','M',),</v>
      </c>
      <c r="H1303" s="191"/>
    </row>
    <row r="1304">
      <c r="A1304" s="243"/>
      <c r="B1304" s="243" t="s">
        <v>199</v>
      </c>
      <c r="C1304" s="244" t="s">
        <v>194</v>
      </c>
      <c r="D1304" s="190" t="s">
        <v>4</v>
      </c>
      <c r="E1304" s="190" t="s">
        <v>17</v>
      </c>
      <c r="F1304" s="191"/>
      <c r="G1304" s="191" t="str">
        <f t="shared" si="1"/>
        <v>('BIOPLUS 420 STR','MEDICARE','CARTONS','L',),</v>
      </c>
      <c r="H1304" s="191"/>
    </row>
    <row r="1305">
      <c r="A1305" s="243"/>
      <c r="B1305" s="243" t="s">
        <v>199</v>
      </c>
      <c r="C1305" s="244" t="s">
        <v>194</v>
      </c>
      <c r="D1305" s="190" t="s">
        <v>4</v>
      </c>
      <c r="E1305" s="190" t="s">
        <v>18</v>
      </c>
      <c r="F1305" s="191"/>
      <c r="G1305" s="191" t="str">
        <f t="shared" si="1"/>
        <v>('BIOPLUS 420 STR','MEDICARE','CARTONS','XL',),</v>
      </c>
      <c r="H1305" s="191"/>
    </row>
    <row r="1306">
      <c r="A1306" s="243"/>
      <c r="B1306" s="243" t="s">
        <v>199</v>
      </c>
      <c r="C1306" s="244" t="s">
        <v>194</v>
      </c>
      <c r="D1306" s="190" t="s">
        <v>4</v>
      </c>
      <c r="E1306" s="190" t="s">
        <v>19</v>
      </c>
      <c r="F1306" s="191"/>
      <c r="G1306" s="191" t="str">
        <f t="shared" si="1"/>
        <v>('BIOPLUS 420 STR','MEDICARE','CARTONS','XXL',),</v>
      </c>
      <c r="H1306" s="191"/>
    </row>
    <row r="1307">
      <c r="A1307" s="243"/>
      <c r="B1307" s="243" t="s">
        <v>199</v>
      </c>
      <c r="C1307" s="244" t="s">
        <v>194</v>
      </c>
      <c r="D1307" s="190" t="s">
        <v>4</v>
      </c>
      <c r="E1307" s="190" t="s">
        <v>20</v>
      </c>
      <c r="F1307" s="191"/>
      <c r="G1307" s="191" t="str">
        <f t="shared" si="1"/>
        <v>('BIOPLUS 420 STR','MEDICARE','CARTONS','XXXL',),</v>
      </c>
      <c r="H1307" s="191"/>
    </row>
    <row r="1308">
      <c r="A1308" s="243"/>
      <c r="B1308" s="243" t="s">
        <v>199</v>
      </c>
      <c r="C1308" s="244" t="s">
        <v>194</v>
      </c>
      <c r="D1308" s="190" t="s">
        <v>7</v>
      </c>
      <c r="E1308" s="190" t="s">
        <v>21</v>
      </c>
      <c r="F1308" s="191"/>
      <c r="G1308" s="191" t="str">
        <f t="shared" si="1"/>
        <v>('BIOPLUS 420 STR','MEDICARE','BOXES','W/SIZE',),</v>
      </c>
      <c r="H1308" s="191"/>
    </row>
    <row r="1309">
      <c r="A1309" s="243"/>
      <c r="B1309" s="243" t="s">
        <v>199</v>
      </c>
      <c r="C1309" s="244" t="s">
        <v>194</v>
      </c>
      <c r="D1309" s="190" t="s">
        <v>7</v>
      </c>
      <c r="E1309" s="190" t="s">
        <v>161</v>
      </c>
      <c r="F1309" s="191"/>
      <c r="G1309" s="191" t="str">
        <f t="shared" si="1"/>
        <v>('BIOPLUS 420 STR','MEDICARE','BOXES','XXS/5.5',),</v>
      </c>
      <c r="H1309" s="191"/>
    </row>
    <row r="1310">
      <c r="A1310" s="243"/>
      <c r="B1310" s="243" t="s">
        <v>199</v>
      </c>
      <c r="C1310" s="244" t="s">
        <v>194</v>
      </c>
      <c r="D1310" s="190" t="s">
        <v>7</v>
      </c>
      <c r="E1310" s="190" t="s">
        <v>162</v>
      </c>
      <c r="F1310" s="191"/>
      <c r="G1310" s="191" t="str">
        <f t="shared" si="1"/>
        <v>('BIOPLUS 420 STR','MEDICARE','BOXES','XS/6.0',),</v>
      </c>
      <c r="H1310" s="191"/>
    </row>
    <row r="1311">
      <c r="A1311" s="243"/>
      <c r="B1311" s="243" t="s">
        <v>199</v>
      </c>
      <c r="C1311" s="244" t="s">
        <v>194</v>
      </c>
      <c r="D1311" s="190" t="s">
        <v>7</v>
      </c>
      <c r="E1311" s="190" t="s">
        <v>163</v>
      </c>
      <c r="F1311" s="191"/>
      <c r="G1311" s="191" t="str">
        <f t="shared" si="1"/>
        <v>('BIOPLUS 420 STR','MEDICARE','BOXES','S/6.5',),</v>
      </c>
      <c r="H1311" s="191"/>
    </row>
    <row r="1312">
      <c r="A1312" s="243"/>
      <c r="B1312" s="243" t="s">
        <v>199</v>
      </c>
      <c r="C1312" s="244" t="s">
        <v>194</v>
      </c>
      <c r="D1312" s="190" t="s">
        <v>7</v>
      </c>
      <c r="E1312" s="190" t="s">
        <v>164</v>
      </c>
      <c r="F1312" s="191"/>
      <c r="G1312" s="191" t="str">
        <f t="shared" si="1"/>
        <v>('BIOPLUS 420 STR','MEDICARE','BOXES','M/7.0',),</v>
      </c>
      <c r="H1312" s="191"/>
    </row>
    <row r="1313">
      <c r="A1313" s="243"/>
      <c r="B1313" s="243" t="s">
        <v>199</v>
      </c>
      <c r="C1313" s="244" t="s">
        <v>194</v>
      </c>
      <c r="D1313" s="190" t="s">
        <v>7</v>
      </c>
      <c r="E1313" s="190" t="s">
        <v>165</v>
      </c>
      <c r="F1313" s="191"/>
      <c r="G1313" s="191" t="str">
        <f t="shared" si="1"/>
        <v>('BIOPLUS 420 STR','MEDICARE','BOXES','L/7.5',),</v>
      </c>
      <c r="H1313" s="191"/>
    </row>
    <row r="1314">
      <c r="A1314" s="243"/>
      <c r="B1314" s="243" t="s">
        <v>199</v>
      </c>
      <c r="C1314" s="244" t="s">
        <v>194</v>
      </c>
      <c r="D1314" s="190" t="s">
        <v>7</v>
      </c>
      <c r="E1314" s="190" t="s">
        <v>166</v>
      </c>
      <c r="F1314" s="191"/>
      <c r="G1314" s="191" t="str">
        <f t="shared" si="1"/>
        <v>('BIOPLUS 420 STR','MEDICARE','BOXES','XL/8.0',),</v>
      </c>
      <c r="H1314" s="191"/>
    </row>
    <row r="1315">
      <c r="A1315" s="243"/>
      <c r="B1315" s="243" t="s">
        <v>199</v>
      </c>
      <c r="C1315" s="244" t="s">
        <v>194</v>
      </c>
      <c r="D1315" s="190" t="s">
        <v>7</v>
      </c>
      <c r="E1315" s="190" t="s">
        <v>167</v>
      </c>
      <c r="F1315" s="191"/>
      <c r="G1315" s="191" t="str">
        <f t="shared" si="1"/>
        <v>('BIOPLUS 420 STR','MEDICARE','BOXES','XXL/8.5',),</v>
      </c>
      <c r="H1315" s="191"/>
    </row>
    <row r="1316">
      <c r="A1316" s="243"/>
      <c r="B1316" s="243" t="s">
        <v>199</v>
      </c>
      <c r="C1316" s="244" t="s">
        <v>194</v>
      </c>
      <c r="D1316" s="190" t="s">
        <v>7</v>
      </c>
      <c r="E1316" s="190" t="s">
        <v>20</v>
      </c>
      <c r="F1316" s="191"/>
      <c r="G1316" s="191" t="str">
        <f t="shared" si="1"/>
        <v>('BIOPLUS 420 STR','MEDICARE','BOXES','XXXL',),</v>
      </c>
      <c r="H1316" s="191"/>
    </row>
    <row r="1317">
      <c r="A1317" s="191">
        <v>72.0</v>
      </c>
      <c r="B1317" s="243" t="s">
        <v>200</v>
      </c>
      <c r="C1317" s="244" t="s">
        <v>194</v>
      </c>
      <c r="D1317" s="243" t="s">
        <v>4</v>
      </c>
      <c r="E1317" s="190" t="s">
        <v>21</v>
      </c>
      <c r="F1317" s="192">
        <v>23.0</v>
      </c>
      <c r="G1317" s="191" t="str">
        <f t="shared" si="1"/>
        <v>('BIOPLUS 600 STR','MEDICARE','CARTONS','W/SIZE',23),</v>
      </c>
      <c r="H1317" s="192"/>
    </row>
    <row r="1318">
      <c r="A1318" s="243"/>
      <c r="B1318" s="243" t="s">
        <v>200</v>
      </c>
      <c r="C1318" s="244" t="s">
        <v>194</v>
      </c>
      <c r="D1318" s="190" t="s">
        <v>4</v>
      </c>
      <c r="E1318" s="190" t="s">
        <v>13</v>
      </c>
      <c r="F1318" s="191"/>
      <c r="G1318" s="191" t="str">
        <f t="shared" si="1"/>
        <v>('BIOPLUS 600 STR','MEDICARE','CARTONS','XXS',),</v>
      </c>
      <c r="H1318" s="191"/>
    </row>
    <row r="1319">
      <c r="A1319" s="243"/>
      <c r="B1319" s="243" t="s">
        <v>200</v>
      </c>
      <c r="C1319" s="244" t="s">
        <v>194</v>
      </c>
      <c r="D1319" s="190" t="s">
        <v>4</v>
      </c>
      <c r="E1319" s="190" t="s">
        <v>14</v>
      </c>
      <c r="F1319" s="191"/>
      <c r="G1319" s="191" t="str">
        <f t="shared" si="1"/>
        <v>('BIOPLUS 600 STR','MEDICARE','CARTONS','XS',),</v>
      </c>
      <c r="H1319" s="191"/>
    </row>
    <row r="1320">
      <c r="A1320" s="243"/>
      <c r="B1320" s="243" t="s">
        <v>200</v>
      </c>
      <c r="C1320" s="244" t="s">
        <v>194</v>
      </c>
      <c r="D1320" s="190" t="s">
        <v>4</v>
      </c>
      <c r="E1320" s="190" t="s">
        <v>15</v>
      </c>
      <c r="F1320" s="191"/>
      <c r="G1320" s="191" t="str">
        <f t="shared" si="1"/>
        <v>('BIOPLUS 600 STR','MEDICARE','CARTONS','S',),</v>
      </c>
      <c r="H1320" s="191"/>
    </row>
    <row r="1321">
      <c r="A1321" s="243"/>
      <c r="B1321" s="243" t="s">
        <v>200</v>
      </c>
      <c r="C1321" s="244" t="s">
        <v>194</v>
      </c>
      <c r="D1321" s="190" t="s">
        <v>4</v>
      </c>
      <c r="E1321" s="190" t="s">
        <v>16</v>
      </c>
      <c r="F1321" s="191"/>
      <c r="G1321" s="191" t="str">
        <f t="shared" si="1"/>
        <v>('BIOPLUS 600 STR','MEDICARE','CARTONS','M',),</v>
      </c>
      <c r="H1321" s="191"/>
    </row>
    <row r="1322">
      <c r="A1322" s="243"/>
      <c r="B1322" s="243" t="s">
        <v>200</v>
      </c>
      <c r="C1322" s="244" t="s">
        <v>194</v>
      </c>
      <c r="D1322" s="190" t="s">
        <v>4</v>
      </c>
      <c r="E1322" s="190" t="s">
        <v>17</v>
      </c>
      <c r="F1322" s="191"/>
      <c r="G1322" s="191" t="str">
        <f t="shared" si="1"/>
        <v>('BIOPLUS 600 STR','MEDICARE','CARTONS','L',),</v>
      </c>
      <c r="H1322" s="191"/>
    </row>
    <row r="1323">
      <c r="A1323" s="243"/>
      <c r="B1323" s="243" t="s">
        <v>200</v>
      </c>
      <c r="C1323" s="244" t="s">
        <v>194</v>
      </c>
      <c r="D1323" s="190" t="s">
        <v>4</v>
      </c>
      <c r="E1323" s="190" t="s">
        <v>18</v>
      </c>
      <c r="F1323" s="191"/>
      <c r="G1323" s="191" t="str">
        <f t="shared" si="1"/>
        <v>('BIOPLUS 600 STR','MEDICARE','CARTONS','XL',),</v>
      </c>
      <c r="H1323" s="191"/>
    </row>
    <row r="1324">
      <c r="A1324" s="243"/>
      <c r="B1324" s="243" t="s">
        <v>200</v>
      </c>
      <c r="C1324" s="244" t="s">
        <v>194</v>
      </c>
      <c r="D1324" s="190" t="s">
        <v>4</v>
      </c>
      <c r="E1324" s="190" t="s">
        <v>19</v>
      </c>
      <c r="F1324" s="191"/>
      <c r="G1324" s="191" t="str">
        <f t="shared" si="1"/>
        <v>('BIOPLUS 600 STR','MEDICARE','CARTONS','XXL',),</v>
      </c>
      <c r="H1324" s="191"/>
    </row>
    <row r="1325">
      <c r="A1325" s="243"/>
      <c r="B1325" s="243" t="s">
        <v>200</v>
      </c>
      <c r="C1325" s="244" t="s">
        <v>194</v>
      </c>
      <c r="D1325" s="190" t="s">
        <v>4</v>
      </c>
      <c r="E1325" s="190" t="s">
        <v>20</v>
      </c>
      <c r="F1325" s="191"/>
      <c r="G1325" s="191" t="str">
        <f t="shared" si="1"/>
        <v>('BIOPLUS 600 STR','MEDICARE','CARTONS','XXXL',),</v>
      </c>
      <c r="H1325" s="191"/>
    </row>
    <row r="1326">
      <c r="A1326" s="243"/>
      <c r="B1326" s="243" t="s">
        <v>200</v>
      </c>
      <c r="C1326" s="244" t="s">
        <v>194</v>
      </c>
      <c r="D1326" s="190" t="s">
        <v>7</v>
      </c>
      <c r="E1326" s="190" t="s">
        <v>21</v>
      </c>
      <c r="F1326" s="191">
        <v>54.0</v>
      </c>
      <c r="G1326" s="191" t="str">
        <f t="shared" si="1"/>
        <v>('BIOPLUS 600 STR','MEDICARE','BOXES','W/SIZE',54),</v>
      </c>
      <c r="H1326" s="191"/>
    </row>
    <row r="1327">
      <c r="A1327" s="243"/>
      <c r="B1327" s="243" t="s">
        <v>200</v>
      </c>
      <c r="C1327" s="244" t="s">
        <v>194</v>
      </c>
      <c r="D1327" s="190" t="s">
        <v>7</v>
      </c>
      <c r="E1327" s="190" t="s">
        <v>161</v>
      </c>
      <c r="F1327" s="191"/>
      <c r="G1327" s="191" t="str">
        <f t="shared" si="1"/>
        <v>('BIOPLUS 600 STR','MEDICARE','BOXES','XXS/5.5',),</v>
      </c>
      <c r="H1327" s="191"/>
    </row>
    <row r="1328">
      <c r="A1328" s="243"/>
      <c r="B1328" s="243" t="s">
        <v>200</v>
      </c>
      <c r="C1328" s="244" t="s">
        <v>194</v>
      </c>
      <c r="D1328" s="190" t="s">
        <v>7</v>
      </c>
      <c r="E1328" s="190" t="s">
        <v>162</v>
      </c>
      <c r="F1328" s="191"/>
      <c r="G1328" s="191" t="str">
        <f t="shared" si="1"/>
        <v>('BIOPLUS 600 STR','MEDICARE','BOXES','XS/6.0',),</v>
      </c>
      <c r="H1328" s="191"/>
    </row>
    <row r="1329">
      <c r="A1329" s="243"/>
      <c r="B1329" s="243" t="s">
        <v>200</v>
      </c>
      <c r="C1329" s="244" t="s">
        <v>194</v>
      </c>
      <c r="D1329" s="190" t="s">
        <v>7</v>
      </c>
      <c r="E1329" s="190" t="s">
        <v>163</v>
      </c>
      <c r="F1329" s="191"/>
      <c r="G1329" s="191" t="str">
        <f t="shared" si="1"/>
        <v>('BIOPLUS 600 STR','MEDICARE','BOXES','S/6.5',),</v>
      </c>
      <c r="H1329" s="191"/>
    </row>
    <row r="1330">
      <c r="A1330" s="243"/>
      <c r="B1330" s="243" t="s">
        <v>200</v>
      </c>
      <c r="C1330" s="244" t="s">
        <v>194</v>
      </c>
      <c r="D1330" s="190" t="s">
        <v>7</v>
      </c>
      <c r="E1330" s="190" t="s">
        <v>164</v>
      </c>
      <c r="F1330" s="191"/>
      <c r="G1330" s="191" t="str">
        <f t="shared" si="1"/>
        <v>('BIOPLUS 600 STR','MEDICARE','BOXES','M/7.0',),</v>
      </c>
      <c r="H1330" s="191"/>
    </row>
    <row r="1331">
      <c r="A1331" s="243"/>
      <c r="B1331" s="243" t="s">
        <v>200</v>
      </c>
      <c r="C1331" s="244" t="s">
        <v>194</v>
      </c>
      <c r="D1331" s="190" t="s">
        <v>7</v>
      </c>
      <c r="E1331" s="190" t="s">
        <v>165</v>
      </c>
      <c r="F1331" s="191"/>
      <c r="G1331" s="191" t="str">
        <f t="shared" si="1"/>
        <v>('BIOPLUS 600 STR','MEDICARE','BOXES','L/7.5',),</v>
      </c>
      <c r="H1331" s="191"/>
    </row>
    <row r="1332">
      <c r="A1332" s="243"/>
      <c r="B1332" s="243" t="s">
        <v>200</v>
      </c>
      <c r="C1332" s="244" t="s">
        <v>194</v>
      </c>
      <c r="D1332" s="190" t="s">
        <v>7</v>
      </c>
      <c r="E1332" s="190" t="s">
        <v>166</v>
      </c>
      <c r="F1332" s="191"/>
      <c r="G1332" s="191" t="str">
        <f t="shared" si="1"/>
        <v>('BIOPLUS 600 STR','MEDICARE','BOXES','XL/8.0',),</v>
      </c>
      <c r="H1332" s="191"/>
    </row>
    <row r="1333">
      <c r="A1333" s="243"/>
      <c r="B1333" s="243" t="s">
        <v>200</v>
      </c>
      <c r="C1333" s="244" t="s">
        <v>194</v>
      </c>
      <c r="D1333" s="190" t="s">
        <v>7</v>
      </c>
      <c r="E1333" s="190" t="s">
        <v>167</v>
      </c>
      <c r="F1333" s="191"/>
      <c r="G1333" s="191" t="str">
        <f t="shared" si="1"/>
        <v>('BIOPLUS 600 STR','MEDICARE','BOXES','XXL/8.5',),</v>
      </c>
      <c r="H1333" s="191"/>
    </row>
    <row r="1334">
      <c r="A1334" s="243"/>
      <c r="B1334" s="243" t="s">
        <v>200</v>
      </c>
      <c r="C1334" s="244" t="s">
        <v>194</v>
      </c>
      <c r="D1334" s="190" t="s">
        <v>7</v>
      </c>
      <c r="E1334" s="190" t="s">
        <v>20</v>
      </c>
      <c r="F1334" s="191"/>
      <c r="G1334" s="191" t="str">
        <f t="shared" si="1"/>
        <v>('BIOPLUS 600 STR','MEDICARE','BOXES','XXXL',),</v>
      </c>
      <c r="H1334" s="191"/>
    </row>
    <row r="1335">
      <c r="A1335" s="191">
        <v>73.0</v>
      </c>
      <c r="B1335" s="243" t="s">
        <v>201</v>
      </c>
      <c r="C1335" s="244" t="s">
        <v>194</v>
      </c>
      <c r="D1335" s="243" t="s">
        <v>4</v>
      </c>
      <c r="E1335" s="190" t="s">
        <v>21</v>
      </c>
      <c r="F1335" s="192">
        <v>41.0</v>
      </c>
      <c r="G1335" s="191" t="str">
        <f t="shared" si="1"/>
        <v>('NITREX 600','MEDICARE','CARTONS','W/SIZE',41),</v>
      </c>
      <c r="H1335" s="192"/>
    </row>
    <row r="1336">
      <c r="A1336" s="243"/>
      <c r="B1336" s="243" t="s">
        <v>201</v>
      </c>
      <c r="C1336" s="244" t="s">
        <v>194</v>
      </c>
      <c r="D1336" s="190" t="s">
        <v>4</v>
      </c>
      <c r="E1336" s="190" t="s">
        <v>13</v>
      </c>
      <c r="F1336" s="191"/>
      <c r="G1336" s="191" t="str">
        <f t="shared" si="1"/>
        <v>('NITREX 600','MEDICARE','CARTONS','XXS',),</v>
      </c>
      <c r="H1336" s="191"/>
    </row>
    <row r="1337">
      <c r="A1337" s="243"/>
      <c r="B1337" s="243" t="s">
        <v>201</v>
      </c>
      <c r="C1337" s="244" t="s">
        <v>194</v>
      </c>
      <c r="D1337" s="190" t="s">
        <v>4</v>
      </c>
      <c r="E1337" s="190" t="s">
        <v>14</v>
      </c>
      <c r="F1337" s="191"/>
      <c r="G1337" s="191" t="str">
        <f t="shared" si="1"/>
        <v>('NITREX 600','MEDICARE','CARTONS','XS',),</v>
      </c>
      <c r="H1337" s="191"/>
    </row>
    <row r="1338">
      <c r="A1338" s="243"/>
      <c r="B1338" s="243" t="s">
        <v>201</v>
      </c>
      <c r="C1338" s="244" t="s">
        <v>194</v>
      </c>
      <c r="D1338" s="190" t="s">
        <v>4</v>
      </c>
      <c r="E1338" s="190" t="s">
        <v>15</v>
      </c>
      <c r="F1338" s="191"/>
      <c r="G1338" s="191" t="str">
        <f t="shared" si="1"/>
        <v>('NITREX 600','MEDICARE','CARTONS','S',),</v>
      </c>
      <c r="H1338" s="191"/>
    </row>
    <row r="1339">
      <c r="A1339" s="243"/>
      <c r="B1339" s="243" t="s">
        <v>201</v>
      </c>
      <c r="C1339" s="244" t="s">
        <v>194</v>
      </c>
      <c r="D1339" s="190" t="s">
        <v>4</v>
      </c>
      <c r="E1339" s="190" t="s">
        <v>16</v>
      </c>
      <c r="F1339" s="191"/>
      <c r="G1339" s="191" t="str">
        <f t="shared" si="1"/>
        <v>('NITREX 600','MEDICARE','CARTONS','M',),</v>
      </c>
      <c r="H1339" s="191"/>
    </row>
    <row r="1340">
      <c r="A1340" s="243"/>
      <c r="B1340" s="243" t="s">
        <v>201</v>
      </c>
      <c r="C1340" s="244" t="s">
        <v>194</v>
      </c>
      <c r="D1340" s="190" t="s">
        <v>4</v>
      </c>
      <c r="E1340" s="190" t="s">
        <v>17</v>
      </c>
      <c r="F1340" s="191"/>
      <c r="G1340" s="191" t="str">
        <f t="shared" si="1"/>
        <v>('NITREX 600','MEDICARE','CARTONS','L',),</v>
      </c>
      <c r="H1340" s="191"/>
    </row>
    <row r="1341">
      <c r="A1341" s="243"/>
      <c r="B1341" s="243" t="s">
        <v>201</v>
      </c>
      <c r="C1341" s="244" t="s">
        <v>194</v>
      </c>
      <c r="D1341" s="190" t="s">
        <v>4</v>
      </c>
      <c r="E1341" s="190" t="s">
        <v>18</v>
      </c>
      <c r="F1341" s="191"/>
      <c r="G1341" s="191" t="str">
        <f t="shared" si="1"/>
        <v>('NITREX 600','MEDICARE','CARTONS','XL',),</v>
      </c>
      <c r="H1341" s="191"/>
    </row>
    <row r="1342">
      <c r="A1342" s="243"/>
      <c r="B1342" s="243" t="s">
        <v>201</v>
      </c>
      <c r="C1342" s="244" t="s">
        <v>194</v>
      </c>
      <c r="D1342" s="190" t="s">
        <v>4</v>
      </c>
      <c r="E1342" s="190" t="s">
        <v>19</v>
      </c>
      <c r="F1342" s="191"/>
      <c r="G1342" s="191" t="str">
        <f t="shared" si="1"/>
        <v>('NITREX 600','MEDICARE','CARTONS','XXL',),</v>
      </c>
      <c r="H1342" s="191"/>
    </row>
    <row r="1343">
      <c r="A1343" s="243"/>
      <c r="B1343" s="243" t="s">
        <v>201</v>
      </c>
      <c r="C1343" s="244" t="s">
        <v>194</v>
      </c>
      <c r="D1343" s="190" t="s">
        <v>4</v>
      </c>
      <c r="E1343" s="190" t="s">
        <v>20</v>
      </c>
      <c r="F1343" s="191"/>
      <c r="G1343" s="191" t="str">
        <f t="shared" si="1"/>
        <v>('NITREX 600','MEDICARE','CARTONS','XXXL',),</v>
      </c>
      <c r="H1343" s="191"/>
    </row>
    <row r="1344">
      <c r="A1344" s="243"/>
      <c r="B1344" s="243" t="s">
        <v>201</v>
      </c>
      <c r="C1344" s="244" t="s">
        <v>194</v>
      </c>
      <c r="D1344" s="190" t="s">
        <v>7</v>
      </c>
      <c r="E1344" s="190" t="s">
        <v>21</v>
      </c>
      <c r="F1344" s="191">
        <v>678.0</v>
      </c>
      <c r="G1344" s="191" t="str">
        <f t="shared" si="1"/>
        <v>('NITREX 600','MEDICARE','BOXES','W/SIZE',678),</v>
      </c>
      <c r="H1344" s="191"/>
    </row>
    <row r="1345">
      <c r="A1345" s="243"/>
      <c r="B1345" s="243" t="s">
        <v>201</v>
      </c>
      <c r="C1345" s="244" t="s">
        <v>194</v>
      </c>
      <c r="D1345" s="190" t="s">
        <v>7</v>
      </c>
      <c r="E1345" s="190" t="s">
        <v>161</v>
      </c>
      <c r="F1345" s="191"/>
      <c r="G1345" s="191" t="str">
        <f t="shared" si="1"/>
        <v>('NITREX 600','MEDICARE','BOXES','XXS/5.5',),</v>
      </c>
      <c r="H1345" s="191"/>
    </row>
    <row r="1346">
      <c r="A1346" s="243"/>
      <c r="B1346" s="243" t="s">
        <v>201</v>
      </c>
      <c r="C1346" s="244" t="s">
        <v>194</v>
      </c>
      <c r="D1346" s="190" t="s">
        <v>7</v>
      </c>
      <c r="E1346" s="190" t="s">
        <v>162</v>
      </c>
      <c r="F1346" s="191"/>
      <c r="G1346" s="191" t="str">
        <f t="shared" si="1"/>
        <v>('NITREX 600','MEDICARE','BOXES','XS/6.0',),</v>
      </c>
      <c r="H1346" s="191"/>
    </row>
    <row r="1347">
      <c r="A1347" s="243"/>
      <c r="B1347" s="243" t="s">
        <v>201</v>
      </c>
      <c r="C1347" s="244" t="s">
        <v>194</v>
      </c>
      <c r="D1347" s="190" t="s">
        <v>7</v>
      </c>
      <c r="E1347" s="190" t="s">
        <v>163</v>
      </c>
      <c r="F1347" s="191"/>
      <c r="G1347" s="191" t="str">
        <f t="shared" si="1"/>
        <v>('NITREX 600','MEDICARE','BOXES','S/6.5',),</v>
      </c>
      <c r="H1347" s="191"/>
    </row>
    <row r="1348">
      <c r="A1348" s="243"/>
      <c r="B1348" s="243" t="s">
        <v>201</v>
      </c>
      <c r="C1348" s="244" t="s">
        <v>194</v>
      </c>
      <c r="D1348" s="190" t="s">
        <v>7</v>
      </c>
      <c r="E1348" s="190" t="s">
        <v>164</v>
      </c>
      <c r="F1348" s="191"/>
      <c r="G1348" s="191" t="str">
        <f t="shared" si="1"/>
        <v>('NITREX 600','MEDICARE','BOXES','M/7.0',),</v>
      </c>
      <c r="H1348" s="191"/>
    </row>
    <row r="1349">
      <c r="A1349" s="243"/>
      <c r="B1349" s="243" t="s">
        <v>201</v>
      </c>
      <c r="C1349" s="244" t="s">
        <v>194</v>
      </c>
      <c r="D1349" s="190" t="s">
        <v>7</v>
      </c>
      <c r="E1349" s="190" t="s">
        <v>165</v>
      </c>
      <c r="F1349" s="191"/>
      <c r="G1349" s="191" t="str">
        <f t="shared" si="1"/>
        <v>('NITREX 600','MEDICARE','BOXES','L/7.5',),</v>
      </c>
      <c r="H1349" s="191"/>
    </row>
    <row r="1350">
      <c r="A1350" s="243"/>
      <c r="B1350" s="243" t="s">
        <v>201</v>
      </c>
      <c r="C1350" s="244" t="s">
        <v>194</v>
      </c>
      <c r="D1350" s="190" t="s">
        <v>7</v>
      </c>
      <c r="E1350" s="190" t="s">
        <v>166</v>
      </c>
      <c r="F1350" s="191"/>
      <c r="G1350" s="191" t="str">
        <f t="shared" si="1"/>
        <v>('NITREX 600','MEDICARE','BOXES','XL/8.0',),</v>
      </c>
      <c r="H1350" s="191"/>
    </row>
    <row r="1351">
      <c r="A1351" s="243"/>
      <c r="B1351" s="243" t="s">
        <v>201</v>
      </c>
      <c r="C1351" s="244" t="s">
        <v>194</v>
      </c>
      <c r="D1351" s="190" t="s">
        <v>7</v>
      </c>
      <c r="E1351" s="190" t="s">
        <v>167</v>
      </c>
      <c r="F1351" s="191"/>
      <c r="G1351" s="191" t="str">
        <f t="shared" si="1"/>
        <v>('NITREX 600','MEDICARE','BOXES','XXL/8.5',),</v>
      </c>
      <c r="H1351" s="191"/>
    </row>
    <row r="1352">
      <c r="A1352" s="243"/>
      <c r="B1352" s="243" t="s">
        <v>201</v>
      </c>
      <c r="C1352" s="244" t="s">
        <v>194</v>
      </c>
      <c r="D1352" s="190" t="s">
        <v>7</v>
      </c>
      <c r="E1352" s="190" t="s">
        <v>20</v>
      </c>
      <c r="F1352" s="191"/>
      <c r="G1352" s="191" t="str">
        <f t="shared" si="1"/>
        <v>('NITREX 600','MEDICARE','BOXES','XXXL',),</v>
      </c>
      <c r="H1352" s="191"/>
    </row>
    <row r="1353">
      <c r="A1353" s="191">
        <v>74.0</v>
      </c>
      <c r="B1353" s="243" t="s">
        <v>202</v>
      </c>
      <c r="C1353" s="244" t="s">
        <v>194</v>
      </c>
      <c r="D1353" s="243" t="s">
        <v>4</v>
      </c>
      <c r="E1353" s="190" t="s">
        <v>21</v>
      </c>
      <c r="F1353" s="192">
        <v>220.0</v>
      </c>
      <c r="G1353" s="191" t="str">
        <f t="shared" si="1"/>
        <v>('NITREX CHEMOCARE 240MM','MEDICARE','CARTONS','W/SIZE',220),</v>
      </c>
      <c r="H1353" s="192"/>
    </row>
    <row r="1354">
      <c r="A1354" s="243"/>
      <c r="B1354" s="243" t="s">
        <v>202</v>
      </c>
      <c r="C1354" s="244" t="s">
        <v>194</v>
      </c>
      <c r="D1354" s="190" t="s">
        <v>4</v>
      </c>
      <c r="E1354" s="190" t="s">
        <v>13</v>
      </c>
      <c r="F1354" s="191"/>
      <c r="G1354" s="191" t="str">
        <f t="shared" si="1"/>
        <v>('NITREX CHEMOCARE 240MM','MEDICARE','CARTONS','XXS',),</v>
      </c>
      <c r="H1354" s="191"/>
    </row>
    <row r="1355">
      <c r="A1355" s="243"/>
      <c r="B1355" s="243" t="s">
        <v>202</v>
      </c>
      <c r="C1355" s="244" t="s">
        <v>194</v>
      </c>
      <c r="D1355" s="190" t="s">
        <v>4</v>
      </c>
      <c r="E1355" s="190" t="s">
        <v>14</v>
      </c>
      <c r="F1355" s="191"/>
      <c r="G1355" s="191" t="str">
        <f t="shared" si="1"/>
        <v>('NITREX CHEMOCARE 240MM','MEDICARE','CARTONS','XS',),</v>
      </c>
      <c r="H1355" s="191"/>
    </row>
    <row r="1356">
      <c r="A1356" s="243"/>
      <c r="B1356" s="243" t="s">
        <v>202</v>
      </c>
      <c r="C1356" s="244" t="s">
        <v>194</v>
      </c>
      <c r="D1356" s="190" t="s">
        <v>4</v>
      </c>
      <c r="E1356" s="190" t="s">
        <v>15</v>
      </c>
      <c r="F1356" s="191"/>
      <c r="G1356" s="191" t="str">
        <f t="shared" si="1"/>
        <v>('NITREX CHEMOCARE 240MM','MEDICARE','CARTONS','S',),</v>
      </c>
      <c r="H1356" s="191"/>
    </row>
    <row r="1357">
      <c r="A1357" s="243"/>
      <c r="B1357" s="243" t="s">
        <v>202</v>
      </c>
      <c r="C1357" s="244" t="s">
        <v>194</v>
      </c>
      <c r="D1357" s="190" t="s">
        <v>4</v>
      </c>
      <c r="E1357" s="190" t="s">
        <v>16</v>
      </c>
      <c r="F1357" s="191"/>
      <c r="G1357" s="191" t="str">
        <f t="shared" si="1"/>
        <v>('NITREX CHEMOCARE 240MM','MEDICARE','CARTONS','M',),</v>
      </c>
      <c r="H1357" s="191"/>
    </row>
    <row r="1358">
      <c r="A1358" s="243"/>
      <c r="B1358" s="243" t="s">
        <v>202</v>
      </c>
      <c r="C1358" s="244" t="s">
        <v>194</v>
      </c>
      <c r="D1358" s="190" t="s">
        <v>4</v>
      </c>
      <c r="E1358" s="190" t="s">
        <v>17</v>
      </c>
      <c r="F1358" s="191"/>
      <c r="G1358" s="191" t="str">
        <f t="shared" si="1"/>
        <v>('NITREX CHEMOCARE 240MM','MEDICARE','CARTONS','L',),</v>
      </c>
      <c r="H1358" s="191"/>
    </row>
    <row r="1359">
      <c r="A1359" s="243"/>
      <c r="B1359" s="243" t="s">
        <v>202</v>
      </c>
      <c r="C1359" s="244" t="s">
        <v>194</v>
      </c>
      <c r="D1359" s="190" t="s">
        <v>4</v>
      </c>
      <c r="E1359" s="190" t="s">
        <v>18</v>
      </c>
      <c r="F1359" s="191"/>
      <c r="G1359" s="191" t="str">
        <f t="shared" si="1"/>
        <v>('NITREX CHEMOCARE 240MM','MEDICARE','CARTONS','XL',),</v>
      </c>
      <c r="H1359" s="191"/>
    </row>
    <row r="1360">
      <c r="A1360" s="243"/>
      <c r="B1360" s="243" t="s">
        <v>202</v>
      </c>
      <c r="C1360" s="244" t="s">
        <v>194</v>
      </c>
      <c r="D1360" s="190" t="s">
        <v>4</v>
      </c>
      <c r="E1360" s="190" t="s">
        <v>19</v>
      </c>
      <c r="F1360" s="191"/>
      <c r="G1360" s="191" t="str">
        <f t="shared" si="1"/>
        <v>('NITREX CHEMOCARE 240MM','MEDICARE','CARTONS','XXL',),</v>
      </c>
      <c r="H1360" s="191"/>
    </row>
    <row r="1361">
      <c r="A1361" s="243"/>
      <c r="B1361" s="243" t="s">
        <v>202</v>
      </c>
      <c r="C1361" s="244" t="s">
        <v>194</v>
      </c>
      <c r="D1361" s="190" t="s">
        <v>4</v>
      </c>
      <c r="E1361" s="190" t="s">
        <v>20</v>
      </c>
      <c r="F1361" s="191"/>
      <c r="G1361" s="191" t="str">
        <f t="shared" si="1"/>
        <v>('NITREX CHEMOCARE 240MM','MEDICARE','CARTONS','XXXL',),</v>
      </c>
      <c r="H1361" s="191"/>
    </row>
    <row r="1362">
      <c r="A1362" s="243"/>
      <c r="B1362" s="243" t="s">
        <v>202</v>
      </c>
      <c r="C1362" s="244" t="s">
        <v>194</v>
      </c>
      <c r="D1362" s="190" t="s">
        <v>7</v>
      </c>
      <c r="E1362" s="190" t="s">
        <v>21</v>
      </c>
      <c r="F1362" s="191">
        <v>450.0</v>
      </c>
      <c r="G1362" s="191" t="str">
        <f t="shared" si="1"/>
        <v>('NITREX CHEMOCARE 240MM','MEDICARE','BOXES','W/SIZE',450),</v>
      </c>
      <c r="H1362" s="191"/>
    </row>
    <row r="1363">
      <c r="A1363" s="243"/>
      <c r="B1363" s="243" t="s">
        <v>202</v>
      </c>
      <c r="C1363" s="244" t="s">
        <v>194</v>
      </c>
      <c r="D1363" s="190" t="s">
        <v>7</v>
      </c>
      <c r="E1363" s="190" t="s">
        <v>161</v>
      </c>
      <c r="F1363" s="191"/>
      <c r="G1363" s="191" t="str">
        <f t="shared" si="1"/>
        <v>('NITREX CHEMOCARE 240MM','MEDICARE','BOXES','XXS/5.5',),</v>
      </c>
      <c r="H1363" s="191"/>
    </row>
    <row r="1364">
      <c r="A1364" s="243"/>
      <c r="B1364" s="243" t="s">
        <v>202</v>
      </c>
      <c r="C1364" s="244" t="s">
        <v>194</v>
      </c>
      <c r="D1364" s="190" t="s">
        <v>7</v>
      </c>
      <c r="E1364" s="190" t="s">
        <v>162</v>
      </c>
      <c r="F1364" s="191"/>
      <c r="G1364" s="191" t="str">
        <f t="shared" si="1"/>
        <v>('NITREX CHEMOCARE 240MM','MEDICARE','BOXES','XS/6.0',),</v>
      </c>
      <c r="H1364" s="191"/>
    </row>
    <row r="1365">
      <c r="A1365" s="243"/>
      <c r="B1365" s="243" t="s">
        <v>202</v>
      </c>
      <c r="C1365" s="244" t="s">
        <v>194</v>
      </c>
      <c r="D1365" s="190" t="s">
        <v>7</v>
      </c>
      <c r="E1365" s="190" t="s">
        <v>163</v>
      </c>
      <c r="F1365" s="191"/>
      <c r="G1365" s="191" t="str">
        <f t="shared" si="1"/>
        <v>('NITREX CHEMOCARE 240MM','MEDICARE','BOXES','S/6.5',),</v>
      </c>
      <c r="H1365" s="191"/>
    </row>
    <row r="1366">
      <c r="A1366" s="243"/>
      <c r="B1366" s="243" t="s">
        <v>202</v>
      </c>
      <c r="C1366" s="244" t="s">
        <v>194</v>
      </c>
      <c r="D1366" s="190" t="s">
        <v>7</v>
      </c>
      <c r="E1366" s="190" t="s">
        <v>164</v>
      </c>
      <c r="F1366" s="191"/>
      <c r="G1366" s="191" t="str">
        <f t="shared" si="1"/>
        <v>('NITREX CHEMOCARE 240MM','MEDICARE','BOXES','M/7.0',),</v>
      </c>
      <c r="H1366" s="191"/>
    </row>
    <row r="1367">
      <c r="A1367" s="243"/>
      <c r="B1367" s="243" t="s">
        <v>202</v>
      </c>
      <c r="C1367" s="244" t="s">
        <v>194</v>
      </c>
      <c r="D1367" s="190" t="s">
        <v>7</v>
      </c>
      <c r="E1367" s="190" t="s">
        <v>165</v>
      </c>
      <c r="F1367" s="191"/>
      <c r="G1367" s="191" t="str">
        <f t="shared" si="1"/>
        <v>('NITREX CHEMOCARE 240MM','MEDICARE','BOXES','L/7.5',),</v>
      </c>
      <c r="H1367" s="191"/>
    </row>
    <row r="1368">
      <c r="A1368" s="243"/>
      <c r="B1368" s="243" t="s">
        <v>202</v>
      </c>
      <c r="C1368" s="244" t="s">
        <v>194</v>
      </c>
      <c r="D1368" s="190" t="s">
        <v>7</v>
      </c>
      <c r="E1368" s="190" t="s">
        <v>166</v>
      </c>
      <c r="F1368" s="191"/>
      <c r="G1368" s="191" t="str">
        <f t="shared" si="1"/>
        <v>('NITREX CHEMOCARE 240MM','MEDICARE','BOXES','XL/8.0',),</v>
      </c>
      <c r="H1368" s="191"/>
    </row>
    <row r="1369">
      <c r="A1369" s="243"/>
      <c r="B1369" s="243" t="s">
        <v>202</v>
      </c>
      <c r="C1369" s="244" t="s">
        <v>194</v>
      </c>
      <c r="D1369" s="190" t="s">
        <v>7</v>
      </c>
      <c r="E1369" s="190" t="s">
        <v>167</v>
      </c>
      <c r="F1369" s="191"/>
      <c r="G1369" s="191" t="str">
        <f t="shared" si="1"/>
        <v>('NITREX CHEMOCARE 240MM','MEDICARE','BOXES','XXL/8.5',),</v>
      </c>
      <c r="H1369" s="191"/>
    </row>
    <row r="1370">
      <c r="A1370" s="243"/>
      <c r="B1370" s="243" t="s">
        <v>202</v>
      </c>
      <c r="C1370" s="244" t="s">
        <v>194</v>
      </c>
      <c r="D1370" s="190" t="s">
        <v>7</v>
      </c>
      <c r="E1370" s="190" t="s">
        <v>20</v>
      </c>
      <c r="F1370" s="191"/>
      <c r="G1370" s="191" t="str">
        <f t="shared" si="1"/>
        <v>('NITREX CHEMOCARE 240MM','MEDICARE','BOXES','XXXL',),</v>
      </c>
      <c r="H1370" s="191"/>
    </row>
    <row r="1371">
      <c r="A1371" s="191">
        <v>75.0</v>
      </c>
      <c r="B1371" s="243" t="s">
        <v>203</v>
      </c>
      <c r="C1371" s="244" t="s">
        <v>194</v>
      </c>
      <c r="D1371" s="243" t="s">
        <v>4</v>
      </c>
      <c r="E1371" s="190" t="s">
        <v>21</v>
      </c>
      <c r="F1371" s="192">
        <v>60.0</v>
      </c>
      <c r="G1371" s="191" t="str">
        <f t="shared" si="1"/>
        <v>('NITREX CHEMOCARE 300MM','MEDICARE','CARTONS','W/SIZE',60),</v>
      </c>
      <c r="H1371" s="192"/>
    </row>
    <row r="1372">
      <c r="A1372" s="243"/>
      <c r="B1372" s="243" t="s">
        <v>203</v>
      </c>
      <c r="C1372" s="244" t="s">
        <v>194</v>
      </c>
      <c r="D1372" s="190" t="s">
        <v>4</v>
      </c>
      <c r="E1372" s="190" t="s">
        <v>13</v>
      </c>
      <c r="F1372" s="191"/>
      <c r="G1372" s="191" t="str">
        <f t="shared" si="1"/>
        <v>('NITREX CHEMOCARE 300MM','MEDICARE','CARTONS','XXS',),</v>
      </c>
      <c r="H1372" s="191"/>
    </row>
    <row r="1373">
      <c r="A1373" s="243"/>
      <c r="B1373" s="243" t="s">
        <v>203</v>
      </c>
      <c r="C1373" s="244" t="s">
        <v>194</v>
      </c>
      <c r="D1373" s="190" t="s">
        <v>4</v>
      </c>
      <c r="E1373" s="190" t="s">
        <v>14</v>
      </c>
      <c r="F1373" s="191"/>
      <c r="G1373" s="191" t="str">
        <f t="shared" si="1"/>
        <v>('NITREX CHEMOCARE 300MM','MEDICARE','CARTONS','XS',),</v>
      </c>
      <c r="H1373" s="191"/>
    </row>
    <row r="1374">
      <c r="A1374" s="243"/>
      <c r="B1374" s="243" t="s">
        <v>203</v>
      </c>
      <c r="C1374" s="244" t="s">
        <v>194</v>
      </c>
      <c r="D1374" s="190" t="s">
        <v>4</v>
      </c>
      <c r="E1374" s="190" t="s">
        <v>15</v>
      </c>
      <c r="F1374" s="191"/>
      <c r="G1374" s="191" t="str">
        <f t="shared" si="1"/>
        <v>('NITREX CHEMOCARE 300MM','MEDICARE','CARTONS','S',),</v>
      </c>
      <c r="H1374" s="191"/>
    </row>
    <row r="1375">
      <c r="A1375" s="243"/>
      <c r="B1375" s="243" t="s">
        <v>203</v>
      </c>
      <c r="C1375" s="244" t="s">
        <v>194</v>
      </c>
      <c r="D1375" s="190" t="s">
        <v>4</v>
      </c>
      <c r="E1375" s="190" t="s">
        <v>16</v>
      </c>
      <c r="F1375" s="191"/>
      <c r="G1375" s="191" t="str">
        <f t="shared" si="1"/>
        <v>('NITREX CHEMOCARE 300MM','MEDICARE','CARTONS','M',),</v>
      </c>
      <c r="H1375" s="191"/>
    </row>
    <row r="1376">
      <c r="A1376" s="243"/>
      <c r="B1376" s="243" t="s">
        <v>203</v>
      </c>
      <c r="C1376" s="244" t="s">
        <v>194</v>
      </c>
      <c r="D1376" s="190" t="s">
        <v>4</v>
      </c>
      <c r="E1376" s="190" t="s">
        <v>17</v>
      </c>
      <c r="F1376" s="191"/>
      <c r="G1376" s="191" t="str">
        <f t="shared" si="1"/>
        <v>('NITREX CHEMOCARE 300MM','MEDICARE','CARTONS','L',),</v>
      </c>
      <c r="H1376" s="191"/>
    </row>
    <row r="1377">
      <c r="A1377" s="243"/>
      <c r="B1377" s="243" t="s">
        <v>203</v>
      </c>
      <c r="C1377" s="244" t="s">
        <v>194</v>
      </c>
      <c r="D1377" s="190" t="s">
        <v>4</v>
      </c>
      <c r="E1377" s="190" t="s">
        <v>18</v>
      </c>
      <c r="F1377" s="191"/>
      <c r="G1377" s="191" t="str">
        <f t="shared" si="1"/>
        <v>('NITREX CHEMOCARE 300MM','MEDICARE','CARTONS','XL',),</v>
      </c>
      <c r="H1377" s="191"/>
    </row>
    <row r="1378">
      <c r="A1378" s="243"/>
      <c r="B1378" s="243" t="s">
        <v>203</v>
      </c>
      <c r="C1378" s="244" t="s">
        <v>194</v>
      </c>
      <c r="D1378" s="190" t="s">
        <v>4</v>
      </c>
      <c r="E1378" s="190" t="s">
        <v>19</v>
      </c>
      <c r="F1378" s="191"/>
      <c r="G1378" s="191" t="str">
        <f t="shared" si="1"/>
        <v>('NITREX CHEMOCARE 300MM','MEDICARE','CARTONS','XXL',),</v>
      </c>
      <c r="H1378" s="191"/>
    </row>
    <row r="1379">
      <c r="A1379" s="243"/>
      <c r="B1379" s="243" t="s">
        <v>203</v>
      </c>
      <c r="C1379" s="244" t="s">
        <v>194</v>
      </c>
      <c r="D1379" s="190" t="s">
        <v>4</v>
      </c>
      <c r="E1379" s="190" t="s">
        <v>20</v>
      </c>
      <c r="F1379" s="191"/>
      <c r="G1379" s="191" t="str">
        <f t="shared" si="1"/>
        <v>('NITREX CHEMOCARE 300MM','MEDICARE','CARTONS','XXXL',),</v>
      </c>
      <c r="H1379" s="191"/>
    </row>
    <row r="1380">
      <c r="A1380" s="243"/>
      <c r="B1380" s="243" t="s">
        <v>203</v>
      </c>
      <c r="C1380" s="244" t="s">
        <v>194</v>
      </c>
      <c r="D1380" s="190" t="s">
        <v>7</v>
      </c>
      <c r="E1380" s="190" t="s">
        <v>21</v>
      </c>
      <c r="F1380" s="191">
        <v>1950.0</v>
      </c>
      <c r="G1380" s="191" t="str">
        <f t="shared" si="1"/>
        <v>('NITREX CHEMOCARE 300MM','MEDICARE','BOXES','W/SIZE',1950),</v>
      </c>
      <c r="H1380" s="191"/>
    </row>
    <row r="1381">
      <c r="A1381" s="243"/>
      <c r="B1381" s="243" t="s">
        <v>203</v>
      </c>
      <c r="C1381" s="244" t="s">
        <v>194</v>
      </c>
      <c r="D1381" s="190" t="s">
        <v>7</v>
      </c>
      <c r="E1381" s="190" t="s">
        <v>161</v>
      </c>
      <c r="F1381" s="191"/>
      <c r="G1381" s="191" t="str">
        <f t="shared" si="1"/>
        <v>('NITREX CHEMOCARE 300MM','MEDICARE','BOXES','XXS/5.5',),</v>
      </c>
      <c r="H1381" s="191"/>
    </row>
    <row r="1382">
      <c r="A1382" s="243"/>
      <c r="B1382" s="243" t="s">
        <v>203</v>
      </c>
      <c r="C1382" s="244" t="s">
        <v>194</v>
      </c>
      <c r="D1382" s="190" t="s">
        <v>7</v>
      </c>
      <c r="E1382" s="190" t="s">
        <v>162</v>
      </c>
      <c r="F1382" s="191"/>
      <c r="G1382" s="191" t="str">
        <f t="shared" si="1"/>
        <v>('NITREX CHEMOCARE 300MM','MEDICARE','BOXES','XS/6.0',),</v>
      </c>
      <c r="H1382" s="191"/>
    </row>
    <row r="1383">
      <c r="A1383" s="243"/>
      <c r="B1383" s="243" t="s">
        <v>203</v>
      </c>
      <c r="C1383" s="244" t="s">
        <v>194</v>
      </c>
      <c r="D1383" s="190" t="s">
        <v>7</v>
      </c>
      <c r="E1383" s="190" t="s">
        <v>163</v>
      </c>
      <c r="F1383" s="191"/>
      <c r="G1383" s="191" t="str">
        <f t="shared" si="1"/>
        <v>('NITREX CHEMOCARE 300MM','MEDICARE','BOXES','S/6.5',),</v>
      </c>
      <c r="H1383" s="191"/>
    </row>
    <row r="1384">
      <c r="A1384" s="243"/>
      <c r="B1384" s="243" t="s">
        <v>203</v>
      </c>
      <c r="C1384" s="244" t="s">
        <v>194</v>
      </c>
      <c r="D1384" s="190" t="s">
        <v>7</v>
      </c>
      <c r="E1384" s="190" t="s">
        <v>164</v>
      </c>
      <c r="F1384" s="191"/>
      <c r="G1384" s="191" t="str">
        <f t="shared" si="1"/>
        <v>('NITREX CHEMOCARE 300MM','MEDICARE','BOXES','M/7.0',),</v>
      </c>
      <c r="H1384" s="191"/>
    </row>
    <row r="1385">
      <c r="A1385" s="243"/>
      <c r="B1385" s="243" t="s">
        <v>203</v>
      </c>
      <c r="C1385" s="244" t="s">
        <v>194</v>
      </c>
      <c r="D1385" s="190" t="s">
        <v>7</v>
      </c>
      <c r="E1385" s="190" t="s">
        <v>165</v>
      </c>
      <c r="F1385" s="191"/>
      <c r="G1385" s="191" t="str">
        <f t="shared" si="1"/>
        <v>('NITREX CHEMOCARE 300MM','MEDICARE','BOXES','L/7.5',),</v>
      </c>
      <c r="H1385" s="191"/>
    </row>
    <row r="1386">
      <c r="A1386" s="243"/>
      <c r="B1386" s="243" t="s">
        <v>203</v>
      </c>
      <c r="C1386" s="244" t="s">
        <v>194</v>
      </c>
      <c r="D1386" s="190" t="s">
        <v>7</v>
      </c>
      <c r="E1386" s="190" t="s">
        <v>166</v>
      </c>
      <c r="F1386" s="191"/>
      <c r="G1386" s="191" t="str">
        <f t="shared" si="1"/>
        <v>('NITREX CHEMOCARE 300MM','MEDICARE','BOXES','XL/8.0',),</v>
      </c>
      <c r="H1386" s="191"/>
    </row>
    <row r="1387">
      <c r="A1387" s="243"/>
      <c r="B1387" s="243" t="s">
        <v>203</v>
      </c>
      <c r="C1387" s="244" t="s">
        <v>194</v>
      </c>
      <c r="D1387" s="190" t="s">
        <v>7</v>
      </c>
      <c r="E1387" s="190" t="s">
        <v>167</v>
      </c>
      <c r="F1387" s="191"/>
      <c r="G1387" s="191" t="str">
        <f t="shared" si="1"/>
        <v>('NITREX CHEMOCARE 300MM','MEDICARE','BOXES','XXL/8.5',),</v>
      </c>
      <c r="H1387" s="191"/>
    </row>
    <row r="1388">
      <c r="A1388" s="243"/>
      <c r="B1388" s="243" t="s">
        <v>203</v>
      </c>
      <c r="C1388" s="244" t="s">
        <v>194</v>
      </c>
      <c r="D1388" s="190" t="s">
        <v>7</v>
      </c>
      <c r="E1388" s="190" t="s">
        <v>20</v>
      </c>
      <c r="F1388" s="191"/>
      <c r="G1388" s="191" t="str">
        <f t="shared" si="1"/>
        <v>('NITREX CHEMOCARE 300MM','MEDICARE','BOXES','XXXL',),</v>
      </c>
      <c r="H1388" s="191"/>
    </row>
    <row r="1389">
      <c r="A1389" s="191">
        <v>76.0</v>
      </c>
      <c r="B1389" s="243" t="s">
        <v>204</v>
      </c>
      <c r="C1389" s="244" t="s">
        <v>205</v>
      </c>
      <c r="D1389" s="243" t="s">
        <v>4</v>
      </c>
      <c r="E1389" s="190" t="s">
        <v>21</v>
      </c>
      <c r="F1389" s="192"/>
      <c r="G1389" s="191" t="str">
        <f t="shared" si="1"/>
        <v>('LAVEN CARE','KORECA','CARTONS','W/SIZE',),</v>
      </c>
      <c r="H1389" s="192"/>
    </row>
    <row r="1390">
      <c r="A1390" s="243"/>
      <c r="B1390" s="243" t="s">
        <v>204</v>
      </c>
      <c r="C1390" s="244" t="s">
        <v>205</v>
      </c>
      <c r="D1390" s="190" t="s">
        <v>4</v>
      </c>
      <c r="E1390" s="190" t="s">
        <v>13</v>
      </c>
      <c r="F1390" s="191"/>
      <c r="G1390" s="191" t="str">
        <f t="shared" si="1"/>
        <v>('LAVEN CARE','KORECA','CARTONS','XXS',),</v>
      </c>
      <c r="H1390" s="191"/>
    </row>
    <row r="1391">
      <c r="A1391" s="243"/>
      <c r="B1391" s="243" t="s">
        <v>204</v>
      </c>
      <c r="C1391" s="244" t="s">
        <v>205</v>
      </c>
      <c r="D1391" s="190" t="s">
        <v>4</v>
      </c>
      <c r="E1391" s="190" t="s">
        <v>14</v>
      </c>
      <c r="F1391" s="191"/>
      <c r="G1391" s="191" t="str">
        <f t="shared" si="1"/>
        <v>('LAVEN CARE','KORECA','CARTONS','XS',),</v>
      </c>
      <c r="H1391" s="191"/>
    </row>
    <row r="1392">
      <c r="A1392" s="243"/>
      <c r="B1392" s="243" t="s">
        <v>204</v>
      </c>
      <c r="C1392" s="244" t="s">
        <v>205</v>
      </c>
      <c r="D1392" s="190" t="s">
        <v>4</v>
      </c>
      <c r="E1392" s="190" t="s">
        <v>15</v>
      </c>
      <c r="F1392" s="191">
        <v>20.0</v>
      </c>
      <c r="G1392" s="191" t="str">
        <f t="shared" si="1"/>
        <v>('LAVEN CARE','KORECA','CARTONS','S',20),</v>
      </c>
      <c r="H1392" s="191"/>
    </row>
    <row r="1393">
      <c r="A1393" s="243"/>
      <c r="B1393" s="243" t="s">
        <v>204</v>
      </c>
      <c r="C1393" s="244" t="s">
        <v>205</v>
      </c>
      <c r="D1393" s="190" t="s">
        <v>4</v>
      </c>
      <c r="E1393" s="190" t="s">
        <v>16</v>
      </c>
      <c r="F1393" s="191">
        <v>25.0</v>
      </c>
      <c r="G1393" s="191" t="str">
        <f t="shared" si="1"/>
        <v>('LAVEN CARE','KORECA','CARTONS','M',25),</v>
      </c>
      <c r="H1393" s="191"/>
    </row>
    <row r="1394">
      <c r="A1394" s="243"/>
      <c r="B1394" s="243" t="s">
        <v>204</v>
      </c>
      <c r="C1394" s="244" t="s">
        <v>205</v>
      </c>
      <c r="D1394" s="190" t="s">
        <v>4</v>
      </c>
      <c r="E1394" s="190" t="s">
        <v>17</v>
      </c>
      <c r="F1394" s="191">
        <v>25.0</v>
      </c>
      <c r="G1394" s="191" t="str">
        <f t="shared" si="1"/>
        <v>('LAVEN CARE','KORECA','CARTONS','L',25),</v>
      </c>
      <c r="H1394" s="191"/>
    </row>
    <row r="1395">
      <c r="A1395" s="243"/>
      <c r="B1395" s="243" t="s">
        <v>204</v>
      </c>
      <c r="C1395" s="244" t="s">
        <v>205</v>
      </c>
      <c r="D1395" s="190" t="s">
        <v>4</v>
      </c>
      <c r="E1395" s="190" t="s">
        <v>18</v>
      </c>
      <c r="F1395" s="191"/>
      <c r="G1395" s="191" t="str">
        <f t="shared" si="1"/>
        <v>('LAVEN CARE','KORECA','CARTONS','XL',),</v>
      </c>
      <c r="H1395" s="191"/>
    </row>
    <row r="1396">
      <c r="A1396" s="243"/>
      <c r="B1396" s="243" t="s">
        <v>204</v>
      </c>
      <c r="C1396" s="244" t="s">
        <v>205</v>
      </c>
      <c r="D1396" s="190" t="s">
        <v>4</v>
      </c>
      <c r="E1396" s="190" t="s">
        <v>19</v>
      </c>
      <c r="F1396" s="191"/>
      <c r="G1396" s="191" t="str">
        <f t="shared" si="1"/>
        <v>('LAVEN CARE','KORECA','CARTONS','XXL',),</v>
      </c>
      <c r="H1396" s="191"/>
    </row>
    <row r="1397">
      <c r="A1397" s="243"/>
      <c r="B1397" s="243" t="s">
        <v>204</v>
      </c>
      <c r="C1397" s="244" t="s">
        <v>205</v>
      </c>
      <c r="D1397" s="190" t="s">
        <v>4</v>
      </c>
      <c r="E1397" s="190" t="s">
        <v>20</v>
      </c>
      <c r="F1397" s="191"/>
      <c r="G1397" s="191" t="str">
        <f t="shared" si="1"/>
        <v>('LAVEN CARE','KORECA','CARTONS','XXXL',),</v>
      </c>
      <c r="H1397" s="191"/>
    </row>
    <row r="1398">
      <c r="A1398" s="243"/>
      <c r="B1398" s="243" t="s">
        <v>204</v>
      </c>
      <c r="C1398" s="244" t="s">
        <v>205</v>
      </c>
      <c r="D1398" s="190" t="s">
        <v>7</v>
      </c>
      <c r="E1398" s="190" t="s">
        <v>21</v>
      </c>
      <c r="F1398" s="191"/>
      <c r="G1398" s="191" t="str">
        <f t="shared" si="1"/>
        <v>('LAVEN CARE','KORECA','BOXES','W/SIZE',),</v>
      </c>
      <c r="H1398" s="191"/>
    </row>
    <row r="1399">
      <c r="A1399" s="243"/>
      <c r="B1399" s="243" t="s">
        <v>204</v>
      </c>
      <c r="C1399" s="244" t="s">
        <v>205</v>
      </c>
      <c r="D1399" s="190" t="s">
        <v>7</v>
      </c>
      <c r="E1399" s="190" t="s">
        <v>161</v>
      </c>
      <c r="F1399" s="191"/>
      <c r="G1399" s="191" t="str">
        <f t="shared" si="1"/>
        <v>('LAVEN CARE','KORECA','BOXES','XXS/5.5',),</v>
      </c>
      <c r="H1399" s="191"/>
    </row>
    <row r="1400">
      <c r="A1400" s="243"/>
      <c r="B1400" s="243" t="s">
        <v>204</v>
      </c>
      <c r="C1400" s="244" t="s">
        <v>205</v>
      </c>
      <c r="D1400" s="190" t="s">
        <v>7</v>
      </c>
      <c r="E1400" s="190" t="s">
        <v>162</v>
      </c>
      <c r="F1400" s="191"/>
      <c r="G1400" s="191" t="str">
        <f t="shared" si="1"/>
        <v>('LAVEN CARE','KORECA','BOXES','XS/6.0',),</v>
      </c>
      <c r="H1400" s="191"/>
    </row>
    <row r="1401">
      <c r="A1401" s="243"/>
      <c r="B1401" s="243" t="s">
        <v>204</v>
      </c>
      <c r="C1401" s="244" t="s">
        <v>205</v>
      </c>
      <c r="D1401" s="190" t="s">
        <v>7</v>
      </c>
      <c r="E1401" s="190" t="s">
        <v>163</v>
      </c>
      <c r="F1401" s="191">
        <v>80.0</v>
      </c>
      <c r="G1401" s="191" t="str">
        <f t="shared" si="1"/>
        <v>('LAVEN CARE','KORECA','BOXES','S/6.5',80),</v>
      </c>
      <c r="H1401" s="191"/>
    </row>
    <row r="1402">
      <c r="A1402" s="243"/>
      <c r="B1402" s="243" t="s">
        <v>204</v>
      </c>
      <c r="C1402" s="244" t="s">
        <v>205</v>
      </c>
      <c r="D1402" s="190" t="s">
        <v>7</v>
      </c>
      <c r="E1402" s="190" t="s">
        <v>164</v>
      </c>
      <c r="F1402" s="191">
        <v>20.0</v>
      </c>
      <c r="G1402" s="191" t="str">
        <f t="shared" si="1"/>
        <v>('LAVEN CARE','KORECA','BOXES','M/7.0',20),</v>
      </c>
      <c r="H1402" s="191"/>
    </row>
    <row r="1403">
      <c r="A1403" s="243"/>
      <c r="B1403" s="243" t="s">
        <v>204</v>
      </c>
      <c r="C1403" s="244" t="s">
        <v>205</v>
      </c>
      <c r="D1403" s="190" t="s">
        <v>7</v>
      </c>
      <c r="E1403" s="190" t="s">
        <v>165</v>
      </c>
      <c r="F1403" s="191">
        <v>40.0</v>
      </c>
      <c r="G1403" s="191" t="str">
        <f t="shared" si="1"/>
        <v>('LAVEN CARE','KORECA','BOXES','L/7.5',40),</v>
      </c>
      <c r="H1403" s="191"/>
    </row>
    <row r="1404">
      <c r="A1404" s="243"/>
      <c r="B1404" s="243" t="s">
        <v>204</v>
      </c>
      <c r="C1404" s="244" t="s">
        <v>205</v>
      </c>
      <c r="D1404" s="190" t="s">
        <v>7</v>
      </c>
      <c r="E1404" s="190" t="s">
        <v>166</v>
      </c>
      <c r="F1404" s="191"/>
      <c r="G1404" s="191" t="str">
        <f t="shared" si="1"/>
        <v>('LAVEN CARE','KORECA','BOXES','XL/8.0',),</v>
      </c>
      <c r="H1404" s="191"/>
    </row>
    <row r="1405">
      <c r="A1405" s="243"/>
      <c r="B1405" s="243" t="s">
        <v>204</v>
      </c>
      <c r="C1405" s="244" t="s">
        <v>205</v>
      </c>
      <c r="D1405" s="190" t="s">
        <v>7</v>
      </c>
      <c r="E1405" s="190" t="s">
        <v>167</v>
      </c>
      <c r="F1405" s="191"/>
      <c r="G1405" s="191" t="str">
        <f t="shared" si="1"/>
        <v>('LAVEN CARE','KORECA','BOXES','XXL/8.5',),</v>
      </c>
      <c r="H1405" s="191"/>
    </row>
    <row r="1406">
      <c r="A1406" s="243"/>
      <c r="B1406" s="243" t="s">
        <v>204</v>
      </c>
      <c r="C1406" s="244" t="s">
        <v>205</v>
      </c>
      <c r="D1406" s="190" t="s">
        <v>7</v>
      </c>
      <c r="E1406" s="190" t="s">
        <v>20</v>
      </c>
      <c r="F1406" s="191"/>
      <c r="G1406" s="191" t="str">
        <f t="shared" si="1"/>
        <v>('LAVEN CARE','KORECA','BOXES','XXXL',),</v>
      </c>
      <c r="H1406" s="191"/>
    </row>
    <row r="1407">
      <c r="A1407" s="191" t="s">
        <v>206</v>
      </c>
      <c r="B1407" s="243" t="s">
        <v>207</v>
      </c>
      <c r="C1407" s="244" t="s">
        <v>205</v>
      </c>
      <c r="D1407" s="243" t="s">
        <v>4</v>
      </c>
      <c r="E1407" s="190" t="s">
        <v>21</v>
      </c>
      <c r="F1407" s="192"/>
      <c r="G1407" s="191" t="str">
        <f t="shared" si="1"/>
        <v>('CLEAN SKIN LATEX 245MM','KORECA','CARTONS','W/SIZE',),</v>
      </c>
      <c r="H1407" s="192"/>
    </row>
    <row r="1408">
      <c r="A1408" s="243"/>
      <c r="B1408" s="243" t="s">
        <v>207</v>
      </c>
      <c r="C1408" s="244" t="s">
        <v>205</v>
      </c>
      <c r="D1408" s="190" t="s">
        <v>4</v>
      </c>
      <c r="E1408" s="190" t="s">
        <v>13</v>
      </c>
      <c r="F1408" s="191"/>
      <c r="G1408" s="191" t="str">
        <f t="shared" si="1"/>
        <v>('CLEAN SKIN LATEX 245MM','KORECA','CARTONS','XXS',),</v>
      </c>
      <c r="H1408" s="191"/>
    </row>
    <row r="1409">
      <c r="A1409" s="243"/>
      <c r="B1409" s="243" t="s">
        <v>207</v>
      </c>
      <c r="C1409" s="244" t="s">
        <v>205</v>
      </c>
      <c r="D1409" s="190" t="s">
        <v>4</v>
      </c>
      <c r="E1409" s="190" t="s">
        <v>14</v>
      </c>
      <c r="F1409" s="191"/>
      <c r="G1409" s="191" t="str">
        <f t="shared" si="1"/>
        <v>('CLEAN SKIN LATEX 245MM','KORECA','CARTONS','XS',),</v>
      </c>
      <c r="H1409" s="191"/>
    </row>
    <row r="1410">
      <c r="A1410" s="243"/>
      <c r="B1410" s="243" t="s">
        <v>207</v>
      </c>
      <c r="C1410" s="244" t="s">
        <v>205</v>
      </c>
      <c r="D1410" s="190" t="s">
        <v>4</v>
      </c>
      <c r="E1410" s="190" t="s">
        <v>15</v>
      </c>
      <c r="F1410" s="191">
        <v>425.0</v>
      </c>
      <c r="G1410" s="191" t="str">
        <f t="shared" si="1"/>
        <v>('CLEAN SKIN LATEX 245MM','KORECA','CARTONS','S',425),</v>
      </c>
      <c r="H1410" s="191"/>
    </row>
    <row r="1411">
      <c r="A1411" s="243"/>
      <c r="B1411" s="243" t="s">
        <v>207</v>
      </c>
      <c r="C1411" s="244" t="s">
        <v>205</v>
      </c>
      <c r="D1411" s="190" t="s">
        <v>4</v>
      </c>
      <c r="E1411" s="190" t="s">
        <v>16</v>
      </c>
      <c r="F1411" s="191">
        <v>880.0</v>
      </c>
      <c r="G1411" s="191" t="str">
        <f t="shared" si="1"/>
        <v>('CLEAN SKIN LATEX 245MM','KORECA','CARTONS','M',880),</v>
      </c>
      <c r="H1411" s="191"/>
    </row>
    <row r="1412">
      <c r="A1412" s="243"/>
      <c r="B1412" s="243" t="s">
        <v>207</v>
      </c>
      <c r="C1412" s="244" t="s">
        <v>205</v>
      </c>
      <c r="D1412" s="190" t="s">
        <v>4</v>
      </c>
      <c r="E1412" s="190" t="s">
        <v>17</v>
      </c>
      <c r="F1412" s="191">
        <v>335.0</v>
      </c>
      <c r="G1412" s="191" t="str">
        <f t="shared" si="1"/>
        <v>('CLEAN SKIN LATEX 245MM','KORECA','CARTONS','L',335),</v>
      </c>
      <c r="H1412" s="191"/>
    </row>
    <row r="1413">
      <c r="A1413" s="243"/>
      <c r="B1413" s="243" t="s">
        <v>207</v>
      </c>
      <c r="C1413" s="244" t="s">
        <v>205</v>
      </c>
      <c r="D1413" s="190" t="s">
        <v>4</v>
      </c>
      <c r="E1413" s="190" t="s">
        <v>18</v>
      </c>
      <c r="F1413" s="191"/>
      <c r="G1413" s="191" t="str">
        <f t="shared" si="1"/>
        <v>('CLEAN SKIN LATEX 245MM','KORECA','CARTONS','XL',),</v>
      </c>
      <c r="H1413" s="191"/>
    </row>
    <row r="1414">
      <c r="A1414" s="243"/>
      <c r="B1414" s="243" t="s">
        <v>207</v>
      </c>
      <c r="C1414" s="244" t="s">
        <v>205</v>
      </c>
      <c r="D1414" s="190" t="s">
        <v>4</v>
      </c>
      <c r="E1414" s="190" t="s">
        <v>19</v>
      </c>
      <c r="F1414" s="191"/>
      <c r="G1414" s="191" t="str">
        <f t="shared" si="1"/>
        <v>('CLEAN SKIN LATEX 245MM','KORECA','CARTONS','XXL',),</v>
      </c>
      <c r="H1414" s="191"/>
    </row>
    <row r="1415">
      <c r="A1415" s="243"/>
      <c r="B1415" s="243" t="s">
        <v>207</v>
      </c>
      <c r="C1415" s="244" t="s">
        <v>205</v>
      </c>
      <c r="D1415" s="190" t="s">
        <v>4</v>
      </c>
      <c r="E1415" s="190" t="s">
        <v>20</v>
      </c>
      <c r="F1415" s="191"/>
      <c r="G1415" s="191" t="str">
        <f t="shared" si="1"/>
        <v>('CLEAN SKIN LATEX 245MM','KORECA','CARTONS','XXXL',),</v>
      </c>
      <c r="H1415" s="191"/>
    </row>
    <row r="1416">
      <c r="A1416" s="243"/>
      <c r="B1416" s="243" t="s">
        <v>207</v>
      </c>
      <c r="C1416" s="244" t="s">
        <v>205</v>
      </c>
      <c r="D1416" s="190" t="s">
        <v>7</v>
      </c>
      <c r="E1416" s="190" t="s">
        <v>21</v>
      </c>
      <c r="F1416" s="191"/>
      <c r="G1416" s="191" t="str">
        <f t="shared" si="1"/>
        <v>('CLEAN SKIN LATEX 245MM','KORECA','BOXES','W/SIZE',),</v>
      </c>
      <c r="H1416" s="191"/>
    </row>
    <row r="1417">
      <c r="A1417" s="243"/>
      <c r="B1417" s="243" t="s">
        <v>207</v>
      </c>
      <c r="C1417" s="244" t="s">
        <v>205</v>
      </c>
      <c r="D1417" s="190" t="s">
        <v>7</v>
      </c>
      <c r="E1417" s="190" t="s">
        <v>161</v>
      </c>
      <c r="F1417" s="191"/>
      <c r="G1417" s="191" t="str">
        <f t="shared" si="1"/>
        <v>('CLEAN SKIN LATEX 245MM','KORECA','BOXES','XXS/5.5',),</v>
      </c>
      <c r="H1417" s="191"/>
    </row>
    <row r="1418">
      <c r="A1418" s="243"/>
      <c r="B1418" s="243" t="s">
        <v>207</v>
      </c>
      <c r="C1418" s="244" t="s">
        <v>205</v>
      </c>
      <c r="D1418" s="190" t="s">
        <v>7</v>
      </c>
      <c r="E1418" s="190" t="s">
        <v>162</v>
      </c>
      <c r="F1418" s="191"/>
      <c r="G1418" s="191" t="str">
        <f t="shared" si="1"/>
        <v>('CLEAN SKIN LATEX 245MM','KORECA','BOXES','XS/6.0',),</v>
      </c>
      <c r="H1418" s="191"/>
    </row>
    <row r="1419">
      <c r="A1419" s="243"/>
      <c r="B1419" s="243" t="s">
        <v>207</v>
      </c>
      <c r="C1419" s="244" t="s">
        <v>205</v>
      </c>
      <c r="D1419" s="190" t="s">
        <v>7</v>
      </c>
      <c r="E1419" s="190" t="s">
        <v>163</v>
      </c>
      <c r="F1419" s="191">
        <v>3600.0</v>
      </c>
      <c r="G1419" s="191" t="str">
        <f t="shared" si="1"/>
        <v>('CLEAN SKIN LATEX 245MM','KORECA','BOXES','S/6.5',3600),</v>
      </c>
      <c r="H1419" s="191"/>
    </row>
    <row r="1420">
      <c r="A1420" s="243"/>
      <c r="B1420" s="243" t="s">
        <v>207</v>
      </c>
      <c r="C1420" s="244" t="s">
        <v>205</v>
      </c>
      <c r="D1420" s="190" t="s">
        <v>7</v>
      </c>
      <c r="E1420" s="190" t="s">
        <v>164</v>
      </c>
      <c r="F1420" s="191">
        <v>7800.0</v>
      </c>
      <c r="G1420" s="191" t="str">
        <f t="shared" si="1"/>
        <v>('CLEAN SKIN LATEX 245MM','KORECA','BOXES','M/7.0',7800),</v>
      </c>
      <c r="H1420" s="191"/>
    </row>
    <row r="1421">
      <c r="A1421" s="243"/>
      <c r="B1421" s="243" t="s">
        <v>207</v>
      </c>
      <c r="C1421" s="244" t="s">
        <v>205</v>
      </c>
      <c r="D1421" s="190" t="s">
        <v>7</v>
      </c>
      <c r="E1421" s="190" t="s">
        <v>165</v>
      </c>
      <c r="F1421" s="191">
        <v>2900.0</v>
      </c>
      <c r="G1421" s="191" t="str">
        <f t="shared" si="1"/>
        <v>('CLEAN SKIN LATEX 245MM','KORECA','BOXES','L/7.5',2900),</v>
      </c>
      <c r="H1421" s="191"/>
    </row>
    <row r="1422">
      <c r="A1422" s="243"/>
      <c r="B1422" s="243" t="s">
        <v>207</v>
      </c>
      <c r="C1422" s="244" t="s">
        <v>205</v>
      </c>
      <c r="D1422" s="190" t="s">
        <v>7</v>
      </c>
      <c r="E1422" s="190" t="s">
        <v>166</v>
      </c>
      <c r="F1422" s="191"/>
      <c r="G1422" s="191" t="str">
        <f t="shared" si="1"/>
        <v>('CLEAN SKIN LATEX 245MM','KORECA','BOXES','XL/8.0',),</v>
      </c>
      <c r="H1422" s="191"/>
    </row>
    <row r="1423">
      <c r="A1423" s="243"/>
      <c r="B1423" s="243" t="s">
        <v>207</v>
      </c>
      <c r="C1423" s="244" t="s">
        <v>205</v>
      </c>
      <c r="D1423" s="190" t="s">
        <v>7</v>
      </c>
      <c r="E1423" s="190" t="s">
        <v>167</v>
      </c>
      <c r="F1423" s="191"/>
      <c r="G1423" s="191" t="str">
        <f t="shared" si="1"/>
        <v>('CLEAN SKIN LATEX 245MM','KORECA','BOXES','XXL/8.5',),</v>
      </c>
      <c r="H1423" s="191"/>
    </row>
    <row r="1424">
      <c r="A1424" s="243"/>
      <c r="B1424" s="243" t="s">
        <v>207</v>
      </c>
      <c r="C1424" s="244" t="s">
        <v>205</v>
      </c>
      <c r="D1424" s="190" t="s">
        <v>7</v>
      </c>
      <c r="E1424" s="190" t="s">
        <v>20</v>
      </c>
      <c r="F1424" s="191"/>
      <c r="G1424" s="191" t="str">
        <f t="shared" si="1"/>
        <v>('CLEAN SKIN LATEX 245MM','KORECA','BOXES','XXXL',),</v>
      </c>
      <c r="H1424" s="191"/>
    </row>
    <row r="1425">
      <c r="A1425" s="191">
        <v>77.0</v>
      </c>
      <c r="B1425" s="243" t="s">
        <v>208</v>
      </c>
      <c r="C1425" s="244" t="s">
        <v>205</v>
      </c>
      <c r="D1425" s="243" t="s">
        <v>4</v>
      </c>
      <c r="E1425" s="190" t="s">
        <v>21</v>
      </c>
      <c r="F1425" s="192">
        <v>62.0</v>
      </c>
      <c r="G1425" s="191" t="str">
        <f t="shared" si="1"/>
        <v>('PURETEC','KORECA','CARTONS','W/SIZE',62),</v>
      </c>
      <c r="H1425" s="192"/>
    </row>
    <row r="1426">
      <c r="A1426" s="243"/>
      <c r="B1426" s="243" t="s">
        <v>208</v>
      </c>
      <c r="C1426" s="244" t="s">
        <v>205</v>
      </c>
      <c r="D1426" s="190" t="s">
        <v>4</v>
      </c>
      <c r="E1426" s="190" t="s">
        <v>13</v>
      </c>
      <c r="F1426" s="191"/>
      <c r="G1426" s="191" t="str">
        <f t="shared" si="1"/>
        <v>('PURETEC','KORECA','CARTONS','XXS',),</v>
      </c>
      <c r="H1426" s="191"/>
    </row>
    <row r="1427">
      <c r="A1427" s="243"/>
      <c r="B1427" s="243" t="s">
        <v>208</v>
      </c>
      <c r="C1427" s="244" t="s">
        <v>205</v>
      </c>
      <c r="D1427" s="190" t="s">
        <v>4</v>
      </c>
      <c r="E1427" s="190" t="s">
        <v>14</v>
      </c>
      <c r="F1427" s="191"/>
      <c r="G1427" s="191" t="str">
        <f t="shared" si="1"/>
        <v>('PURETEC','KORECA','CARTONS','XS',),</v>
      </c>
      <c r="H1427" s="191"/>
    </row>
    <row r="1428">
      <c r="A1428" s="243"/>
      <c r="B1428" s="243" t="s">
        <v>208</v>
      </c>
      <c r="C1428" s="244" t="s">
        <v>205</v>
      </c>
      <c r="D1428" s="190" t="s">
        <v>4</v>
      </c>
      <c r="E1428" s="190" t="s">
        <v>15</v>
      </c>
      <c r="F1428" s="191"/>
      <c r="G1428" s="191" t="str">
        <f t="shared" si="1"/>
        <v>('PURETEC','KORECA','CARTONS','S',),</v>
      </c>
      <c r="H1428" s="191"/>
    </row>
    <row r="1429">
      <c r="A1429" s="243"/>
      <c r="B1429" s="243" t="s">
        <v>208</v>
      </c>
      <c r="C1429" s="244" t="s">
        <v>205</v>
      </c>
      <c r="D1429" s="190" t="s">
        <v>4</v>
      </c>
      <c r="E1429" s="190" t="s">
        <v>16</v>
      </c>
      <c r="F1429" s="191"/>
      <c r="G1429" s="191" t="str">
        <f t="shared" si="1"/>
        <v>('PURETEC','KORECA','CARTONS','M',),</v>
      </c>
      <c r="H1429" s="191"/>
    </row>
    <row r="1430">
      <c r="A1430" s="243"/>
      <c r="B1430" s="243" t="s">
        <v>208</v>
      </c>
      <c r="C1430" s="244" t="s">
        <v>205</v>
      </c>
      <c r="D1430" s="190" t="s">
        <v>4</v>
      </c>
      <c r="E1430" s="190" t="s">
        <v>17</v>
      </c>
      <c r="F1430" s="191"/>
      <c r="G1430" s="191" t="str">
        <f t="shared" si="1"/>
        <v>('PURETEC','KORECA','CARTONS','L',),</v>
      </c>
      <c r="H1430" s="191"/>
    </row>
    <row r="1431">
      <c r="A1431" s="243"/>
      <c r="B1431" s="243" t="s">
        <v>208</v>
      </c>
      <c r="C1431" s="244" t="s">
        <v>205</v>
      </c>
      <c r="D1431" s="190" t="s">
        <v>4</v>
      </c>
      <c r="E1431" s="190" t="s">
        <v>18</v>
      </c>
      <c r="F1431" s="191"/>
      <c r="G1431" s="191" t="str">
        <f t="shared" si="1"/>
        <v>('PURETEC','KORECA','CARTONS','XL',),</v>
      </c>
      <c r="H1431" s="191"/>
    </row>
    <row r="1432">
      <c r="A1432" s="243"/>
      <c r="B1432" s="243" t="s">
        <v>208</v>
      </c>
      <c r="C1432" s="244" t="s">
        <v>205</v>
      </c>
      <c r="D1432" s="190" t="s">
        <v>4</v>
      </c>
      <c r="E1432" s="190" t="s">
        <v>19</v>
      </c>
      <c r="F1432" s="191"/>
      <c r="G1432" s="191" t="str">
        <f t="shared" si="1"/>
        <v>('PURETEC','KORECA','CARTONS','XXL',),</v>
      </c>
      <c r="H1432" s="191"/>
    </row>
    <row r="1433">
      <c r="A1433" s="243"/>
      <c r="B1433" s="243" t="s">
        <v>208</v>
      </c>
      <c r="C1433" s="244" t="s">
        <v>205</v>
      </c>
      <c r="D1433" s="190" t="s">
        <v>4</v>
      </c>
      <c r="E1433" s="190" t="s">
        <v>20</v>
      </c>
      <c r="F1433" s="191"/>
      <c r="G1433" s="191" t="str">
        <f t="shared" si="1"/>
        <v>('PURETEC','KORECA','CARTONS','XXXL',),</v>
      </c>
      <c r="H1433" s="191"/>
    </row>
    <row r="1434">
      <c r="A1434" s="243"/>
      <c r="B1434" s="243" t="s">
        <v>208</v>
      </c>
      <c r="C1434" s="244" t="s">
        <v>205</v>
      </c>
      <c r="D1434" s="190" t="s">
        <v>7</v>
      </c>
      <c r="E1434" s="190" t="s">
        <v>21</v>
      </c>
      <c r="F1434" s="191"/>
      <c r="G1434" s="191" t="str">
        <f t="shared" si="1"/>
        <v>('PURETEC','KORECA','BOXES','W/SIZE',),</v>
      </c>
      <c r="H1434" s="191"/>
    </row>
    <row r="1435">
      <c r="A1435" s="243"/>
      <c r="B1435" s="243" t="s">
        <v>208</v>
      </c>
      <c r="C1435" s="244" t="s">
        <v>205</v>
      </c>
      <c r="D1435" s="190" t="s">
        <v>7</v>
      </c>
      <c r="E1435" s="190" t="s">
        <v>161</v>
      </c>
      <c r="F1435" s="191"/>
      <c r="G1435" s="191" t="str">
        <f t="shared" si="1"/>
        <v>('PURETEC','KORECA','BOXES','XXS/5.5',),</v>
      </c>
      <c r="H1435" s="191"/>
    </row>
    <row r="1436">
      <c r="A1436" s="243"/>
      <c r="B1436" s="243" t="s">
        <v>208</v>
      </c>
      <c r="C1436" s="244" t="s">
        <v>205</v>
      </c>
      <c r="D1436" s="190" t="s">
        <v>7</v>
      </c>
      <c r="E1436" s="190" t="s">
        <v>162</v>
      </c>
      <c r="F1436" s="191"/>
      <c r="G1436" s="191" t="str">
        <f t="shared" si="1"/>
        <v>('PURETEC','KORECA','BOXES','XS/6.0',),</v>
      </c>
      <c r="H1436" s="191"/>
    </row>
    <row r="1437">
      <c r="A1437" s="243"/>
      <c r="B1437" s="243" t="s">
        <v>208</v>
      </c>
      <c r="C1437" s="244" t="s">
        <v>205</v>
      </c>
      <c r="D1437" s="190" t="s">
        <v>7</v>
      </c>
      <c r="E1437" s="190" t="s">
        <v>163</v>
      </c>
      <c r="F1437" s="191"/>
      <c r="G1437" s="191" t="str">
        <f t="shared" si="1"/>
        <v>('PURETEC','KORECA','BOXES','S/6.5',),</v>
      </c>
      <c r="H1437" s="191"/>
    </row>
    <row r="1438">
      <c r="A1438" s="243"/>
      <c r="B1438" s="243" t="s">
        <v>208</v>
      </c>
      <c r="C1438" s="244" t="s">
        <v>205</v>
      </c>
      <c r="D1438" s="190" t="s">
        <v>7</v>
      </c>
      <c r="E1438" s="190" t="s">
        <v>164</v>
      </c>
      <c r="F1438" s="191"/>
      <c r="G1438" s="191" t="str">
        <f t="shared" si="1"/>
        <v>('PURETEC','KORECA','BOXES','M/7.0',),</v>
      </c>
      <c r="H1438" s="191"/>
    </row>
    <row r="1439">
      <c r="A1439" s="243"/>
      <c r="B1439" s="243" t="s">
        <v>208</v>
      </c>
      <c r="C1439" s="244" t="s">
        <v>205</v>
      </c>
      <c r="D1439" s="190" t="s">
        <v>7</v>
      </c>
      <c r="E1439" s="190" t="s">
        <v>165</v>
      </c>
      <c r="F1439" s="191"/>
      <c r="G1439" s="191" t="str">
        <f t="shared" si="1"/>
        <v>('PURETEC','KORECA','BOXES','L/7.5',),</v>
      </c>
      <c r="H1439" s="191"/>
    </row>
    <row r="1440">
      <c r="A1440" s="243"/>
      <c r="B1440" s="243" t="s">
        <v>208</v>
      </c>
      <c r="C1440" s="244" t="s">
        <v>205</v>
      </c>
      <c r="D1440" s="190" t="s">
        <v>7</v>
      </c>
      <c r="E1440" s="190" t="s">
        <v>166</v>
      </c>
      <c r="F1440" s="191"/>
      <c r="G1440" s="191" t="str">
        <f t="shared" si="1"/>
        <v>('PURETEC','KORECA','BOXES','XL/8.0',),</v>
      </c>
      <c r="H1440" s="191"/>
    </row>
    <row r="1441">
      <c r="A1441" s="243"/>
      <c r="B1441" s="243" t="s">
        <v>208</v>
      </c>
      <c r="C1441" s="244" t="s">
        <v>205</v>
      </c>
      <c r="D1441" s="190" t="s">
        <v>7</v>
      </c>
      <c r="E1441" s="190" t="s">
        <v>167</v>
      </c>
      <c r="F1441" s="191"/>
      <c r="G1441" s="191" t="str">
        <f t="shared" si="1"/>
        <v>('PURETEC','KORECA','BOXES','XXL/8.5',),</v>
      </c>
      <c r="H1441" s="191"/>
    </row>
    <row r="1442">
      <c r="A1442" s="243"/>
      <c r="B1442" s="243" t="s">
        <v>208</v>
      </c>
      <c r="C1442" s="244" t="s">
        <v>205</v>
      </c>
      <c r="D1442" s="190" t="s">
        <v>7</v>
      </c>
      <c r="E1442" s="190" t="s">
        <v>20</v>
      </c>
      <c r="F1442" s="191"/>
      <c r="G1442" s="191" t="str">
        <f t="shared" si="1"/>
        <v>('PURETEC','KORECA','BOXES','XXXL',),</v>
      </c>
      <c r="H1442" s="191"/>
    </row>
    <row r="1443">
      <c r="A1443" s="191">
        <v>78.0</v>
      </c>
      <c r="B1443" s="243" t="s">
        <v>209</v>
      </c>
      <c r="C1443" s="244" t="s">
        <v>210</v>
      </c>
      <c r="D1443" s="243" t="s">
        <v>4</v>
      </c>
      <c r="E1443" s="190" t="s">
        <v>21</v>
      </c>
      <c r="F1443" s="192">
        <v>200.0</v>
      </c>
      <c r="G1443" s="191" t="str">
        <f t="shared" si="1"/>
        <v>('BEST N DEX ( WITHOUT LOT NO )','BEST','CARTONS','W/SIZE',200),</v>
      </c>
      <c r="H1443" s="192"/>
    </row>
    <row r="1444">
      <c r="A1444" s="243"/>
      <c r="B1444" s="243" t="s">
        <v>209</v>
      </c>
      <c r="C1444" s="244" t="s">
        <v>210</v>
      </c>
      <c r="D1444" s="190" t="s">
        <v>4</v>
      </c>
      <c r="E1444" s="190" t="s">
        <v>13</v>
      </c>
      <c r="F1444" s="191"/>
      <c r="G1444" s="191" t="str">
        <f t="shared" si="1"/>
        <v>('BEST N DEX ( WITHOUT LOT NO )','BEST','CARTONS','XXS',),</v>
      </c>
      <c r="H1444" s="191"/>
    </row>
    <row r="1445">
      <c r="A1445" s="243"/>
      <c r="B1445" s="243" t="s">
        <v>209</v>
      </c>
      <c r="C1445" s="244" t="s">
        <v>210</v>
      </c>
      <c r="D1445" s="190" t="s">
        <v>4</v>
      </c>
      <c r="E1445" s="190" t="s">
        <v>14</v>
      </c>
      <c r="F1445" s="191"/>
      <c r="G1445" s="191" t="str">
        <f t="shared" si="1"/>
        <v>('BEST N DEX ( WITHOUT LOT NO )','BEST','CARTONS','XS',),</v>
      </c>
      <c r="H1445" s="191"/>
    </row>
    <row r="1446">
      <c r="A1446" s="243"/>
      <c r="B1446" s="243" t="s">
        <v>209</v>
      </c>
      <c r="C1446" s="244" t="s">
        <v>210</v>
      </c>
      <c r="D1446" s="190" t="s">
        <v>4</v>
      </c>
      <c r="E1446" s="190" t="s">
        <v>15</v>
      </c>
      <c r="F1446" s="191"/>
      <c r="G1446" s="191" t="str">
        <f t="shared" si="1"/>
        <v>('BEST N DEX ( WITHOUT LOT NO )','BEST','CARTONS','S',),</v>
      </c>
      <c r="H1446" s="191"/>
    </row>
    <row r="1447">
      <c r="A1447" s="243"/>
      <c r="B1447" s="243" t="s">
        <v>209</v>
      </c>
      <c r="C1447" s="244" t="s">
        <v>210</v>
      </c>
      <c r="D1447" s="190" t="s">
        <v>4</v>
      </c>
      <c r="E1447" s="190" t="s">
        <v>16</v>
      </c>
      <c r="F1447" s="191"/>
      <c r="G1447" s="191" t="str">
        <f t="shared" si="1"/>
        <v>('BEST N DEX ( WITHOUT LOT NO )','BEST','CARTONS','M',),</v>
      </c>
      <c r="H1447" s="191"/>
    </row>
    <row r="1448">
      <c r="A1448" s="243"/>
      <c r="B1448" s="243" t="s">
        <v>209</v>
      </c>
      <c r="C1448" s="244" t="s">
        <v>210</v>
      </c>
      <c r="D1448" s="190" t="s">
        <v>4</v>
      </c>
      <c r="E1448" s="190" t="s">
        <v>17</v>
      </c>
      <c r="F1448" s="191"/>
      <c r="G1448" s="191" t="str">
        <f t="shared" si="1"/>
        <v>('BEST N DEX ( WITHOUT LOT NO )','BEST','CARTONS','L',),</v>
      </c>
      <c r="H1448" s="191"/>
    </row>
    <row r="1449">
      <c r="A1449" s="243"/>
      <c r="B1449" s="243" t="s">
        <v>209</v>
      </c>
      <c r="C1449" s="244" t="s">
        <v>210</v>
      </c>
      <c r="D1449" s="190" t="s">
        <v>4</v>
      </c>
      <c r="E1449" s="190" t="s">
        <v>18</v>
      </c>
      <c r="F1449" s="191"/>
      <c r="G1449" s="191" t="str">
        <f t="shared" si="1"/>
        <v>('BEST N DEX ( WITHOUT LOT NO )','BEST','CARTONS','XL',),</v>
      </c>
      <c r="H1449" s="191"/>
    </row>
    <row r="1450">
      <c r="A1450" s="243"/>
      <c r="B1450" s="243" t="s">
        <v>209</v>
      </c>
      <c r="C1450" s="244" t="s">
        <v>210</v>
      </c>
      <c r="D1450" s="190" t="s">
        <v>4</v>
      </c>
      <c r="E1450" s="190" t="s">
        <v>19</v>
      </c>
      <c r="F1450" s="191"/>
      <c r="G1450" s="191" t="str">
        <f t="shared" si="1"/>
        <v>('BEST N DEX ( WITHOUT LOT NO )','BEST','CARTONS','XXL',),</v>
      </c>
      <c r="H1450" s="191"/>
    </row>
    <row r="1451">
      <c r="A1451" s="243"/>
      <c r="B1451" s="243" t="s">
        <v>209</v>
      </c>
      <c r="C1451" s="244" t="s">
        <v>210</v>
      </c>
      <c r="D1451" s="190" t="s">
        <v>4</v>
      </c>
      <c r="E1451" s="190" t="s">
        <v>20</v>
      </c>
      <c r="F1451" s="191"/>
      <c r="G1451" s="191" t="str">
        <f t="shared" si="1"/>
        <v>('BEST N DEX ( WITHOUT LOT NO )','BEST','CARTONS','XXXL',),</v>
      </c>
      <c r="H1451" s="191"/>
    </row>
    <row r="1452">
      <c r="A1452" s="243"/>
      <c r="B1452" s="243" t="s">
        <v>209</v>
      </c>
      <c r="C1452" s="244" t="s">
        <v>210</v>
      </c>
      <c r="D1452" s="190" t="s">
        <v>7</v>
      </c>
      <c r="E1452" s="190" t="s">
        <v>21</v>
      </c>
      <c r="F1452" s="191"/>
      <c r="G1452" s="191" t="str">
        <f t="shared" si="1"/>
        <v>('BEST N DEX ( WITHOUT LOT NO )','BEST','BOXES','W/SIZE',),</v>
      </c>
      <c r="H1452" s="191"/>
    </row>
    <row r="1453">
      <c r="A1453" s="243"/>
      <c r="B1453" s="243" t="s">
        <v>209</v>
      </c>
      <c r="C1453" s="244" t="s">
        <v>210</v>
      </c>
      <c r="D1453" s="190" t="s">
        <v>7</v>
      </c>
      <c r="E1453" s="190" t="s">
        <v>161</v>
      </c>
      <c r="F1453" s="191"/>
      <c r="G1453" s="191" t="str">
        <f t="shared" si="1"/>
        <v>('BEST N DEX ( WITHOUT LOT NO )','BEST','BOXES','XXS/5.5',),</v>
      </c>
      <c r="H1453" s="191"/>
    </row>
    <row r="1454">
      <c r="A1454" s="243"/>
      <c r="B1454" s="243" t="s">
        <v>209</v>
      </c>
      <c r="C1454" s="244" t="s">
        <v>210</v>
      </c>
      <c r="D1454" s="190" t="s">
        <v>7</v>
      </c>
      <c r="E1454" s="190" t="s">
        <v>162</v>
      </c>
      <c r="F1454" s="191"/>
      <c r="G1454" s="191" t="str">
        <f t="shared" si="1"/>
        <v>('BEST N DEX ( WITHOUT LOT NO )','BEST','BOXES','XS/6.0',),</v>
      </c>
      <c r="H1454" s="191"/>
    </row>
    <row r="1455">
      <c r="A1455" s="243"/>
      <c r="B1455" s="243" t="s">
        <v>209</v>
      </c>
      <c r="C1455" s="244" t="s">
        <v>210</v>
      </c>
      <c r="D1455" s="190" t="s">
        <v>7</v>
      </c>
      <c r="E1455" s="190" t="s">
        <v>163</v>
      </c>
      <c r="F1455" s="191"/>
      <c r="G1455" s="191" t="str">
        <f t="shared" si="1"/>
        <v>('BEST N DEX ( WITHOUT LOT NO )','BEST','BOXES','S/6.5',),</v>
      </c>
      <c r="H1455" s="191"/>
    </row>
    <row r="1456">
      <c r="A1456" s="243"/>
      <c r="B1456" s="243" t="s">
        <v>209</v>
      </c>
      <c r="C1456" s="244" t="s">
        <v>210</v>
      </c>
      <c r="D1456" s="190" t="s">
        <v>7</v>
      </c>
      <c r="E1456" s="190" t="s">
        <v>164</v>
      </c>
      <c r="F1456" s="191"/>
      <c r="G1456" s="191" t="str">
        <f t="shared" si="1"/>
        <v>('BEST N DEX ( WITHOUT LOT NO )','BEST','BOXES','M/7.0',),</v>
      </c>
      <c r="H1456" s="191"/>
    </row>
    <row r="1457">
      <c r="A1457" s="243"/>
      <c r="B1457" s="243" t="s">
        <v>209</v>
      </c>
      <c r="C1457" s="244" t="s">
        <v>210</v>
      </c>
      <c r="D1457" s="190" t="s">
        <v>7</v>
      </c>
      <c r="E1457" s="190" t="s">
        <v>165</v>
      </c>
      <c r="F1457" s="191"/>
      <c r="G1457" s="191" t="str">
        <f t="shared" si="1"/>
        <v>('BEST N DEX ( WITHOUT LOT NO )','BEST','BOXES','L/7.5',),</v>
      </c>
      <c r="H1457" s="191"/>
    </row>
    <row r="1458">
      <c r="A1458" s="243"/>
      <c r="B1458" s="243" t="s">
        <v>209</v>
      </c>
      <c r="C1458" s="244" t="s">
        <v>210</v>
      </c>
      <c r="D1458" s="190" t="s">
        <v>7</v>
      </c>
      <c r="E1458" s="190" t="s">
        <v>166</v>
      </c>
      <c r="F1458" s="191"/>
      <c r="G1458" s="191" t="str">
        <f t="shared" si="1"/>
        <v>('BEST N DEX ( WITHOUT LOT NO )','BEST','BOXES','XL/8.0',),</v>
      </c>
      <c r="H1458" s="191"/>
    </row>
    <row r="1459">
      <c r="A1459" s="243"/>
      <c r="B1459" s="243" t="s">
        <v>209</v>
      </c>
      <c r="C1459" s="244" t="s">
        <v>210</v>
      </c>
      <c r="D1459" s="190" t="s">
        <v>7</v>
      </c>
      <c r="E1459" s="190" t="s">
        <v>167</v>
      </c>
      <c r="F1459" s="191"/>
      <c r="G1459" s="191" t="str">
        <f t="shared" si="1"/>
        <v>('BEST N DEX ( WITHOUT LOT NO )','BEST','BOXES','XXL/8.5',),</v>
      </c>
      <c r="H1459" s="191"/>
    </row>
    <row r="1460">
      <c r="A1460" s="243"/>
      <c r="B1460" s="243" t="s">
        <v>209</v>
      </c>
      <c r="C1460" s="244" t="s">
        <v>210</v>
      </c>
      <c r="D1460" s="190" t="s">
        <v>7</v>
      </c>
      <c r="E1460" s="190" t="s">
        <v>20</v>
      </c>
      <c r="F1460" s="191"/>
      <c r="G1460" s="191" t="str">
        <f t="shared" si="1"/>
        <v>('BEST N DEX ( WITHOUT LOT NO )','BEST','BOXES','XXXL',),</v>
      </c>
      <c r="H1460" s="191"/>
    </row>
    <row r="1461">
      <c r="A1461" s="191">
        <v>79.0</v>
      </c>
      <c r="B1461" s="243" t="s">
        <v>211</v>
      </c>
      <c r="C1461" s="244" t="s">
        <v>210</v>
      </c>
      <c r="D1461" s="243" t="s">
        <v>4</v>
      </c>
      <c r="E1461" s="190" t="s">
        <v>21</v>
      </c>
      <c r="F1461" s="192">
        <v>17.0</v>
      </c>
      <c r="G1461" s="191" t="str">
        <f t="shared" si="1"/>
        <v>('BEST N TEX','BEST','CARTONS','W/SIZE',17),</v>
      </c>
      <c r="H1461" s="192"/>
    </row>
    <row r="1462">
      <c r="A1462" s="243"/>
      <c r="B1462" s="243" t="s">
        <v>211</v>
      </c>
      <c r="C1462" s="244" t="s">
        <v>210</v>
      </c>
      <c r="D1462" s="190" t="s">
        <v>4</v>
      </c>
      <c r="E1462" s="190" t="s">
        <v>13</v>
      </c>
      <c r="F1462" s="191"/>
      <c r="G1462" s="191" t="str">
        <f t="shared" si="1"/>
        <v>('BEST N TEX','BEST','CARTONS','XXS',),</v>
      </c>
      <c r="H1462" s="191"/>
    </row>
    <row r="1463">
      <c r="A1463" s="243"/>
      <c r="B1463" s="243" t="s">
        <v>211</v>
      </c>
      <c r="C1463" s="244" t="s">
        <v>210</v>
      </c>
      <c r="D1463" s="190" t="s">
        <v>4</v>
      </c>
      <c r="E1463" s="190" t="s">
        <v>14</v>
      </c>
      <c r="F1463" s="191"/>
      <c r="G1463" s="191" t="str">
        <f t="shared" si="1"/>
        <v>('BEST N TEX','BEST','CARTONS','XS',),</v>
      </c>
      <c r="H1463" s="191"/>
    </row>
    <row r="1464">
      <c r="A1464" s="243"/>
      <c r="B1464" s="243" t="s">
        <v>211</v>
      </c>
      <c r="C1464" s="244" t="s">
        <v>210</v>
      </c>
      <c r="D1464" s="190" t="s">
        <v>4</v>
      </c>
      <c r="E1464" s="190" t="s">
        <v>15</v>
      </c>
      <c r="F1464" s="191"/>
      <c r="G1464" s="191" t="str">
        <f t="shared" si="1"/>
        <v>('BEST N TEX','BEST','CARTONS','S',),</v>
      </c>
      <c r="H1464" s="191"/>
    </row>
    <row r="1465">
      <c r="A1465" s="243"/>
      <c r="B1465" s="243" t="s">
        <v>211</v>
      </c>
      <c r="C1465" s="244" t="s">
        <v>210</v>
      </c>
      <c r="D1465" s="190" t="s">
        <v>4</v>
      </c>
      <c r="E1465" s="190" t="s">
        <v>16</v>
      </c>
      <c r="F1465" s="191"/>
      <c r="G1465" s="191" t="str">
        <f t="shared" si="1"/>
        <v>('BEST N TEX','BEST','CARTONS','M',),</v>
      </c>
      <c r="H1465" s="191"/>
    </row>
    <row r="1466">
      <c r="A1466" s="243"/>
      <c r="B1466" s="243" t="s">
        <v>211</v>
      </c>
      <c r="C1466" s="244" t="s">
        <v>210</v>
      </c>
      <c r="D1466" s="190" t="s">
        <v>4</v>
      </c>
      <c r="E1466" s="190" t="s">
        <v>17</v>
      </c>
      <c r="F1466" s="191"/>
      <c r="G1466" s="191" t="str">
        <f t="shared" si="1"/>
        <v>('BEST N TEX','BEST','CARTONS','L',),</v>
      </c>
      <c r="H1466" s="191"/>
    </row>
    <row r="1467">
      <c r="A1467" s="243"/>
      <c r="B1467" s="243" t="s">
        <v>211</v>
      </c>
      <c r="C1467" s="244" t="s">
        <v>210</v>
      </c>
      <c r="D1467" s="190" t="s">
        <v>4</v>
      </c>
      <c r="E1467" s="190" t="s">
        <v>18</v>
      </c>
      <c r="F1467" s="191"/>
      <c r="G1467" s="191" t="str">
        <f t="shared" si="1"/>
        <v>('BEST N TEX','BEST','CARTONS','XL',),</v>
      </c>
      <c r="H1467" s="191"/>
    </row>
    <row r="1468">
      <c r="A1468" s="243"/>
      <c r="B1468" s="243" t="s">
        <v>211</v>
      </c>
      <c r="C1468" s="244" t="s">
        <v>210</v>
      </c>
      <c r="D1468" s="190" t="s">
        <v>4</v>
      </c>
      <c r="E1468" s="190" t="s">
        <v>19</v>
      </c>
      <c r="F1468" s="191"/>
      <c r="G1468" s="191" t="str">
        <f t="shared" si="1"/>
        <v>('BEST N TEX','BEST','CARTONS','XXL',),</v>
      </c>
      <c r="H1468" s="191"/>
    </row>
    <row r="1469">
      <c r="A1469" s="243"/>
      <c r="B1469" s="243" t="s">
        <v>211</v>
      </c>
      <c r="C1469" s="244" t="s">
        <v>210</v>
      </c>
      <c r="D1469" s="190" t="s">
        <v>4</v>
      </c>
      <c r="E1469" s="190" t="s">
        <v>20</v>
      </c>
      <c r="F1469" s="191"/>
      <c r="G1469" s="191" t="str">
        <f t="shared" si="1"/>
        <v>('BEST N TEX','BEST','CARTONS','XXXL',),</v>
      </c>
      <c r="H1469" s="191"/>
    </row>
    <row r="1470">
      <c r="A1470" s="243"/>
      <c r="B1470" s="243" t="s">
        <v>211</v>
      </c>
      <c r="C1470" s="244" t="s">
        <v>210</v>
      </c>
      <c r="D1470" s="190" t="s">
        <v>7</v>
      </c>
      <c r="E1470" s="190" t="s">
        <v>21</v>
      </c>
      <c r="F1470" s="191"/>
      <c r="G1470" s="191" t="str">
        <f t="shared" si="1"/>
        <v>('BEST N TEX','BEST','BOXES','W/SIZE',),</v>
      </c>
      <c r="H1470" s="191"/>
    </row>
    <row r="1471">
      <c r="A1471" s="243"/>
      <c r="B1471" s="243" t="s">
        <v>211</v>
      </c>
      <c r="C1471" s="244" t="s">
        <v>210</v>
      </c>
      <c r="D1471" s="190" t="s">
        <v>7</v>
      </c>
      <c r="E1471" s="190" t="s">
        <v>161</v>
      </c>
      <c r="F1471" s="191"/>
      <c r="G1471" s="191" t="str">
        <f t="shared" si="1"/>
        <v>('BEST N TEX','BEST','BOXES','XXS/5.5',),</v>
      </c>
      <c r="H1471" s="191"/>
    </row>
    <row r="1472">
      <c r="A1472" s="243"/>
      <c r="B1472" s="243" t="s">
        <v>211</v>
      </c>
      <c r="C1472" s="244" t="s">
        <v>210</v>
      </c>
      <c r="D1472" s="190" t="s">
        <v>7</v>
      </c>
      <c r="E1472" s="190" t="s">
        <v>162</v>
      </c>
      <c r="F1472" s="191"/>
      <c r="G1472" s="191" t="str">
        <f t="shared" si="1"/>
        <v>('BEST N TEX','BEST','BOXES','XS/6.0',),</v>
      </c>
      <c r="H1472" s="191"/>
    </row>
    <row r="1473">
      <c r="A1473" s="243"/>
      <c r="B1473" s="243" t="s">
        <v>211</v>
      </c>
      <c r="C1473" s="244" t="s">
        <v>210</v>
      </c>
      <c r="D1473" s="190" t="s">
        <v>7</v>
      </c>
      <c r="E1473" s="190" t="s">
        <v>163</v>
      </c>
      <c r="F1473" s="191"/>
      <c r="G1473" s="191" t="str">
        <f t="shared" si="1"/>
        <v>('BEST N TEX','BEST','BOXES','S/6.5',),</v>
      </c>
      <c r="H1473" s="191"/>
    </row>
    <row r="1474">
      <c r="A1474" s="243"/>
      <c r="B1474" s="243" t="s">
        <v>211</v>
      </c>
      <c r="C1474" s="244" t="s">
        <v>210</v>
      </c>
      <c r="D1474" s="190" t="s">
        <v>7</v>
      </c>
      <c r="E1474" s="190" t="s">
        <v>164</v>
      </c>
      <c r="F1474" s="191"/>
      <c r="G1474" s="191" t="str">
        <f t="shared" si="1"/>
        <v>('BEST N TEX','BEST','BOXES','M/7.0',),</v>
      </c>
      <c r="H1474" s="191"/>
    </row>
    <row r="1475">
      <c r="A1475" s="243"/>
      <c r="B1475" s="243" t="s">
        <v>211</v>
      </c>
      <c r="C1475" s="244" t="s">
        <v>210</v>
      </c>
      <c r="D1475" s="190" t="s">
        <v>7</v>
      </c>
      <c r="E1475" s="190" t="s">
        <v>165</v>
      </c>
      <c r="F1475" s="191"/>
      <c r="G1475" s="191" t="str">
        <f t="shared" si="1"/>
        <v>('BEST N TEX','BEST','BOXES','L/7.5',),</v>
      </c>
      <c r="H1475" s="191"/>
    </row>
    <row r="1476">
      <c r="A1476" s="243"/>
      <c r="B1476" s="243" t="s">
        <v>211</v>
      </c>
      <c r="C1476" s="244" t="s">
        <v>210</v>
      </c>
      <c r="D1476" s="190" t="s">
        <v>7</v>
      </c>
      <c r="E1476" s="190" t="s">
        <v>166</v>
      </c>
      <c r="F1476" s="191"/>
      <c r="G1476" s="191" t="str">
        <f t="shared" si="1"/>
        <v>('BEST N TEX','BEST','BOXES','XL/8.0',),</v>
      </c>
      <c r="H1476" s="191"/>
    </row>
    <row r="1477">
      <c r="A1477" s="243"/>
      <c r="B1477" s="243" t="s">
        <v>211</v>
      </c>
      <c r="C1477" s="244" t="s">
        <v>210</v>
      </c>
      <c r="D1477" s="190" t="s">
        <v>7</v>
      </c>
      <c r="E1477" s="190" t="s">
        <v>167</v>
      </c>
      <c r="F1477" s="191"/>
      <c r="G1477" s="191" t="str">
        <f t="shared" si="1"/>
        <v>('BEST N TEX','BEST','BOXES','XXL/8.5',),</v>
      </c>
      <c r="H1477" s="191"/>
    </row>
    <row r="1478">
      <c r="A1478" s="243"/>
      <c r="B1478" s="243" t="s">
        <v>211</v>
      </c>
      <c r="C1478" s="244" t="s">
        <v>210</v>
      </c>
      <c r="D1478" s="190" t="s">
        <v>7</v>
      </c>
      <c r="E1478" s="190" t="s">
        <v>20</v>
      </c>
      <c r="F1478" s="191"/>
      <c r="G1478" s="191" t="str">
        <f t="shared" si="1"/>
        <v>('BEST N TEX','BEST','BOXES','XXXL',),</v>
      </c>
      <c r="H1478" s="191"/>
    </row>
    <row r="1479">
      <c r="A1479" s="191">
        <v>80.0</v>
      </c>
      <c r="B1479" s="243" t="s">
        <v>212</v>
      </c>
      <c r="C1479" s="244" t="s">
        <v>213</v>
      </c>
      <c r="D1479" s="243" t="s">
        <v>4</v>
      </c>
      <c r="E1479" s="190" t="s">
        <v>21</v>
      </c>
      <c r="F1479" s="192">
        <v>65.0</v>
      </c>
      <c r="G1479" s="191" t="str">
        <f t="shared" si="1"/>
        <v>('INTERCEPT STERILE LATEX 300MM','MUNITEC','CARTONS','W/SIZE',65),</v>
      </c>
      <c r="H1479" s="192"/>
    </row>
    <row r="1480">
      <c r="A1480" s="243"/>
      <c r="B1480" s="243" t="s">
        <v>212</v>
      </c>
      <c r="C1480" s="244" t="s">
        <v>213</v>
      </c>
      <c r="D1480" s="190" t="s">
        <v>4</v>
      </c>
      <c r="E1480" s="190" t="s">
        <v>13</v>
      </c>
      <c r="F1480" s="191"/>
      <c r="G1480" s="191" t="str">
        <f t="shared" si="1"/>
        <v>('INTERCEPT STERILE LATEX 300MM','MUNITEC','CARTONS','XXS',),</v>
      </c>
      <c r="H1480" s="191"/>
    </row>
    <row r="1481">
      <c r="A1481" s="243"/>
      <c r="B1481" s="243" t="s">
        <v>212</v>
      </c>
      <c r="C1481" s="244" t="s">
        <v>213</v>
      </c>
      <c r="D1481" s="190" t="s">
        <v>4</v>
      </c>
      <c r="E1481" s="190" t="s">
        <v>14</v>
      </c>
      <c r="F1481" s="191"/>
      <c r="G1481" s="191" t="str">
        <f t="shared" si="1"/>
        <v>('INTERCEPT STERILE LATEX 300MM','MUNITEC','CARTONS','XS',),</v>
      </c>
      <c r="H1481" s="191"/>
    </row>
    <row r="1482">
      <c r="A1482" s="243"/>
      <c r="B1482" s="243" t="s">
        <v>212</v>
      </c>
      <c r="C1482" s="244" t="s">
        <v>213</v>
      </c>
      <c r="D1482" s="190" t="s">
        <v>4</v>
      </c>
      <c r="E1482" s="190" t="s">
        <v>15</v>
      </c>
      <c r="F1482" s="191"/>
      <c r="G1482" s="191" t="str">
        <f t="shared" si="1"/>
        <v>('INTERCEPT STERILE LATEX 300MM','MUNITEC','CARTONS','S',),</v>
      </c>
      <c r="H1482" s="191"/>
    </row>
    <row r="1483">
      <c r="A1483" s="243"/>
      <c r="B1483" s="243" t="s">
        <v>212</v>
      </c>
      <c r="C1483" s="244" t="s">
        <v>213</v>
      </c>
      <c r="D1483" s="190" t="s">
        <v>4</v>
      </c>
      <c r="E1483" s="190" t="s">
        <v>16</v>
      </c>
      <c r="F1483" s="191"/>
      <c r="G1483" s="191" t="str">
        <f t="shared" si="1"/>
        <v>('INTERCEPT STERILE LATEX 300MM','MUNITEC','CARTONS','M',),</v>
      </c>
      <c r="H1483" s="191"/>
    </row>
    <row r="1484">
      <c r="A1484" s="243"/>
      <c r="B1484" s="243" t="s">
        <v>212</v>
      </c>
      <c r="C1484" s="244" t="s">
        <v>213</v>
      </c>
      <c r="D1484" s="190" t="s">
        <v>4</v>
      </c>
      <c r="E1484" s="190" t="s">
        <v>17</v>
      </c>
      <c r="F1484" s="191"/>
      <c r="G1484" s="191" t="str">
        <f t="shared" si="1"/>
        <v>('INTERCEPT STERILE LATEX 300MM','MUNITEC','CARTONS','L',),</v>
      </c>
      <c r="H1484" s="191"/>
    </row>
    <row r="1485">
      <c r="A1485" s="243"/>
      <c r="B1485" s="243" t="s">
        <v>212</v>
      </c>
      <c r="C1485" s="244" t="s">
        <v>213</v>
      </c>
      <c r="D1485" s="190" t="s">
        <v>4</v>
      </c>
      <c r="E1485" s="190" t="s">
        <v>18</v>
      </c>
      <c r="F1485" s="191"/>
      <c r="G1485" s="191" t="str">
        <f t="shared" si="1"/>
        <v>('INTERCEPT STERILE LATEX 300MM','MUNITEC','CARTONS','XL',),</v>
      </c>
      <c r="H1485" s="191"/>
    </row>
    <row r="1486">
      <c r="A1486" s="243"/>
      <c r="B1486" s="243" t="s">
        <v>212</v>
      </c>
      <c r="C1486" s="244" t="s">
        <v>213</v>
      </c>
      <c r="D1486" s="190" t="s">
        <v>4</v>
      </c>
      <c r="E1486" s="190" t="s">
        <v>19</v>
      </c>
      <c r="F1486" s="191"/>
      <c r="G1486" s="191" t="str">
        <f t="shared" si="1"/>
        <v>('INTERCEPT STERILE LATEX 300MM','MUNITEC','CARTONS','XXL',),</v>
      </c>
      <c r="H1486" s="191"/>
    </row>
    <row r="1487">
      <c r="A1487" s="243"/>
      <c r="B1487" s="243" t="s">
        <v>212</v>
      </c>
      <c r="C1487" s="244" t="s">
        <v>213</v>
      </c>
      <c r="D1487" s="190" t="s">
        <v>4</v>
      </c>
      <c r="E1487" s="190" t="s">
        <v>20</v>
      </c>
      <c r="F1487" s="191"/>
      <c r="G1487" s="191" t="str">
        <f t="shared" si="1"/>
        <v>('INTERCEPT STERILE LATEX 300MM','MUNITEC','CARTONS','XXXL',),</v>
      </c>
      <c r="H1487" s="191"/>
    </row>
    <row r="1488">
      <c r="A1488" s="243"/>
      <c r="B1488" s="243" t="s">
        <v>212</v>
      </c>
      <c r="C1488" s="244" t="s">
        <v>213</v>
      </c>
      <c r="D1488" s="190" t="s">
        <v>7</v>
      </c>
      <c r="E1488" s="190" t="s">
        <v>21</v>
      </c>
      <c r="F1488" s="191"/>
      <c r="G1488" s="191" t="str">
        <f t="shared" si="1"/>
        <v>('INTERCEPT STERILE LATEX 300MM','MUNITEC','BOXES','W/SIZE',),</v>
      </c>
      <c r="H1488" s="191"/>
    </row>
    <row r="1489">
      <c r="A1489" s="243"/>
      <c r="B1489" s="243" t="s">
        <v>212</v>
      </c>
      <c r="C1489" s="244" t="s">
        <v>213</v>
      </c>
      <c r="D1489" s="190" t="s">
        <v>7</v>
      </c>
      <c r="E1489" s="190" t="s">
        <v>161</v>
      </c>
      <c r="F1489" s="191"/>
      <c r="G1489" s="191" t="str">
        <f t="shared" si="1"/>
        <v>('INTERCEPT STERILE LATEX 300MM','MUNITEC','BOXES','XXS/5.5',),</v>
      </c>
      <c r="H1489" s="191"/>
    </row>
    <row r="1490">
      <c r="A1490" s="243"/>
      <c r="B1490" s="243" t="s">
        <v>212</v>
      </c>
      <c r="C1490" s="244" t="s">
        <v>213</v>
      </c>
      <c r="D1490" s="190" t="s">
        <v>7</v>
      </c>
      <c r="E1490" s="190" t="s">
        <v>162</v>
      </c>
      <c r="F1490" s="191"/>
      <c r="G1490" s="191" t="str">
        <f t="shared" si="1"/>
        <v>('INTERCEPT STERILE LATEX 300MM','MUNITEC','BOXES','XS/6.0',),</v>
      </c>
      <c r="H1490" s="191"/>
    </row>
    <row r="1491">
      <c r="A1491" s="243"/>
      <c r="B1491" s="243" t="s">
        <v>212</v>
      </c>
      <c r="C1491" s="244" t="s">
        <v>213</v>
      </c>
      <c r="D1491" s="190" t="s">
        <v>7</v>
      </c>
      <c r="E1491" s="190" t="s">
        <v>163</v>
      </c>
      <c r="F1491" s="191"/>
      <c r="G1491" s="191" t="str">
        <f t="shared" si="1"/>
        <v>('INTERCEPT STERILE LATEX 300MM','MUNITEC','BOXES','S/6.5',),</v>
      </c>
      <c r="H1491" s="191"/>
    </row>
    <row r="1492">
      <c r="A1492" s="243"/>
      <c r="B1492" s="243" t="s">
        <v>212</v>
      </c>
      <c r="C1492" s="244" t="s">
        <v>213</v>
      </c>
      <c r="D1492" s="190" t="s">
        <v>7</v>
      </c>
      <c r="E1492" s="190" t="s">
        <v>164</v>
      </c>
      <c r="F1492" s="191"/>
      <c r="G1492" s="191" t="str">
        <f t="shared" si="1"/>
        <v>('INTERCEPT STERILE LATEX 300MM','MUNITEC','BOXES','M/7.0',),</v>
      </c>
      <c r="H1492" s="191"/>
    </row>
    <row r="1493">
      <c r="A1493" s="243"/>
      <c r="B1493" s="243" t="s">
        <v>212</v>
      </c>
      <c r="C1493" s="244" t="s">
        <v>213</v>
      </c>
      <c r="D1493" s="190" t="s">
        <v>7</v>
      </c>
      <c r="E1493" s="190" t="s">
        <v>165</v>
      </c>
      <c r="F1493" s="191"/>
      <c r="G1493" s="191" t="str">
        <f t="shared" si="1"/>
        <v>('INTERCEPT STERILE LATEX 300MM','MUNITEC','BOXES','L/7.5',),</v>
      </c>
      <c r="H1493" s="191"/>
    </row>
    <row r="1494">
      <c r="A1494" s="243"/>
      <c r="B1494" s="243" t="s">
        <v>212</v>
      </c>
      <c r="C1494" s="244" t="s">
        <v>213</v>
      </c>
      <c r="D1494" s="190" t="s">
        <v>7</v>
      </c>
      <c r="E1494" s="190" t="s">
        <v>166</v>
      </c>
      <c r="F1494" s="191"/>
      <c r="G1494" s="191" t="str">
        <f t="shared" si="1"/>
        <v>('INTERCEPT STERILE LATEX 300MM','MUNITEC','BOXES','XL/8.0',),</v>
      </c>
      <c r="H1494" s="191"/>
    </row>
    <row r="1495">
      <c r="A1495" s="243"/>
      <c r="B1495" s="243" t="s">
        <v>212</v>
      </c>
      <c r="C1495" s="244" t="s">
        <v>213</v>
      </c>
      <c r="D1495" s="190" t="s">
        <v>7</v>
      </c>
      <c r="E1495" s="190" t="s">
        <v>167</v>
      </c>
      <c r="F1495" s="191"/>
      <c r="G1495" s="191" t="str">
        <f t="shared" si="1"/>
        <v>('INTERCEPT STERILE LATEX 300MM','MUNITEC','BOXES','XXL/8.5',),</v>
      </c>
      <c r="H1495" s="191"/>
    </row>
    <row r="1496">
      <c r="A1496" s="243"/>
      <c r="B1496" s="243" t="s">
        <v>212</v>
      </c>
      <c r="C1496" s="244" t="s">
        <v>213</v>
      </c>
      <c r="D1496" s="190" t="s">
        <v>7</v>
      </c>
      <c r="E1496" s="190" t="s">
        <v>20</v>
      </c>
      <c r="F1496" s="191"/>
      <c r="G1496" s="191" t="str">
        <f t="shared" si="1"/>
        <v>('INTERCEPT STERILE LATEX 300MM','MUNITEC','BOXES','XXXL',),</v>
      </c>
      <c r="H1496" s="191"/>
    </row>
    <row r="1497">
      <c r="A1497" s="191">
        <v>81.0</v>
      </c>
      <c r="B1497" s="243" t="s">
        <v>214</v>
      </c>
      <c r="C1497" s="244" t="s">
        <v>213</v>
      </c>
      <c r="D1497" s="243" t="s">
        <v>4</v>
      </c>
      <c r="E1497" s="190" t="s">
        <v>21</v>
      </c>
      <c r="F1497" s="192">
        <v>75.0</v>
      </c>
      <c r="G1497" s="191" t="str">
        <f t="shared" si="1"/>
        <v>('INTERCEPT NITRILE 300MM','MUNITEC','CARTONS','W/SIZE',75),</v>
      </c>
      <c r="H1497" s="192"/>
    </row>
    <row r="1498">
      <c r="A1498" s="243"/>
      <c r="B1498" s="243" t="s">
        <v>214</v>
      </c>
      <c r="C1498" s="244" t="s">
        <v>213</v>
      </c>
      <c r="D1498" s="190" t="s">
        <v>4</v>
      </c>
      <c r="E1498" s="190" t="s">
        <v>13</v>
      </c>
      <c r="F1498" s="191"/>
      <c r="G1498" s="191" t="str">
        <f t="shared" si="1"/>
        <v>('INTERCEPT NITRILE 300MM','MUNITEC','CARTONS','XXS',),</v>
      </c>
      <c r="H1498" s="191"/>
    </row>
    <row r="1499">
      <c r="A1499" s="243"/>
      <c r="B1499" s="243" t="s">
        <v>214</v>
      </c>
      <c r="C1499" s="244" t="s">
        <v>213</v>
      </c>
      <c r="D1499" s="190" t="s">
        <v>4</v>
      </c>
      <c r="E1499" s="190" t="s">
        <v>14</v>
      </c>
      <c r="F1499" s="191"/>
      <c r="G1499" s="191" t="str">
        <f t="shared" si="1"/>
        <v>('INTERCEPT NITRILE 300MM','MUNITEC','CARTONS','XS',),</v>
      </c>
      <c r="H1499" s="191"/>
    </row>
    <row r="1500">
      <c r="A1500" s="243"/>
      <c r="B1500" s="243" t="s">
        <v>214</v>
      </c>
      <c r="C1500" s="244" t="s">
        <v>213</v>
      </c>
      <c r="D1500" s="190" t="s">
        <v>4</v>
      </c>
      <c r="E1500" s="190" t="s">
        <v>15</v>
      </c>
      <c r="F1500" s="191"/>
      <c r="G1500" s="191" t="str">
        <f t="shared" si="1"/>
        <v>('INTERCEPT NITRILE 300MM','MUNITEC','CARTONS','S',),</v>
      </c>
      <c r="H1500" s="191"/>
    </row>
    <row r="1501">
      <c r="A1501" s="243"/>
      <c r="B1501" s="243" t="s">
        <v>214</v>
      </c>
      <c r="C1501" s="244" t="s">
        <v>213</v>
      </c>
      <c r="D1501" s="190" t="s">
        <v>4</v>
      </c>
      <c r="E1501" s="190" t="s">
        <v>16</v>
      </c>
      <c r="F1501" s="191"/>
      <c r="G1501" s="191" t="str">
        <f t="shared" si="1"/>
        <v>('INTERCEPT NITRILE 300MM','MUNITEC','CARTONS','M',),</v>
      </c>
      <c r="H1501" s="191"/>
    </row>
    <row r="1502">
      <c r="A1502" s="243"/>
      <c r="B1502" s="243" t="s">
        <v>214</v>
      </c>
      <c r="C1502" s="244" t="s">
        <v>213</v>
      </c>
      <c r="D1502" s="190" t="s">
        <v>4</v>
      </c>
      <c r="E1502" s="190" t="s">
        <v>17</v>
      </c>
      <c r="F1502" s="191"/>
      <c r="G1502" s="191" t="str">
        <f t="shared" si="1"/>
        <v>('INTERCEPT NITRILE 300MM','MUNITEC','CARTONS','L',),</v>
      </c>
      <c r="H1502" s="191"/>
    </row>
    <row r="1503">
      <c r="A1503" s="243"/>
      <c r="B1503" s="243" t="s">
        <v>214</v>
      </c>
      <c r="C1503" s="244" t="s">
        <v>213</v>
      </c>
      <c r="D1503" s="190" t="s">
        <v>4</v>
      </c>
      <c r="E1503" s="190" t="s">
        <v>18</v>
      </c>
      <c r="F1503" s="191"/>
      <c r="G1503" s="191" t="str">
        <f t="shared" si="1"/>
        <v>('INTERCEPT NITRILE 300MM','MUNITEC','CARTONS','XL',),</v>
      </c>
      <c r="H1503" s="191"/>
    </row>
    <row r="1504">
      <c r="A1504" s="243"/>
      <c r="B1504" s="243" t="s">
        <v>214</v>
      </c>
      <c r="C1504" s="244" t="s">
        <v>213</v>
      </c>
      <c r="D1504" s="190" t="s">
        <v>4</v>
      </c>
      <c r="E1504" s="190" t="s">
        <v>19</v>
      </c>
      <c r="F1504" s="191"/>
      <c r="G1504" s="191" t="str">
        <f t="shared" si="1"/>
        <v>('INTERCEPT NITRILE 300MM','MUNITEC','CARTONS','XXL',),</v>
      </c>
      <c r="H1504" s="191"/>
    </row>
    <row r="1505">
      <c r="A1505" s="243"/>
      <c r="B1505" s="243" t="s">
        <v>214</v>
      </c>
      <c r="C1505" s="244" t="s">
        <v>213</v>
      </c>
      <c r="D1505" s="190" t="s">
        <v>4</v>
      </c>
      <c r="E1505" s="190" t="s">
        <v>20</v>
      </c>
      <c r="F1505" s="191"/>
      <c r="G1505" s="191" t="str">
        <f t="shared" si="1"/>
        <v>('INTERCEPT NITRILE 300MM','MUNITEC','CARTONS','XXXL',),</v>
      </c>
      <c r="H1505" s="191"/>
    </row>
    <row r="1506">
      <c r="A1506" s="243"/>
      <c r="B1506" s="243" t="s">
        <v>214</v>
      </c>
      <c r="C1506" s="244" t="s">
        <v>213</v>
      </c>
      <c r="D1506" s="190" t="s">
        <v>7</v>
      </c>
      <c r="E1506" s="190" t="s">
        <v>21</v>
      </c>
      <c r="F1506" s="191"/>
      <c r="G1506" s="191" t="str">
        <f t="shared" si="1"/>
        <v>('INTERCEPT NITRILE 300MM','MUNITEC','BOXES','W/SIZE',),</v>
      </c>
      <c r="H1506" s="191"/>
    </row>
    <row r="1507">
      <c r="A1507" s="243"/>
      <c r="B1507" s="243" t="s">
        <v>214</v>
      </c>
      <c r="C1507" s="244" t="s">
        <v>213</v>
      </c>
      <c r="D1507" s="190" t="s">
        <v>7</v>
      </c>
      <c r="E1507" s="190" t="s">
        <v>161</v>
      </c>
      <c r="F1507" s="191"/>
      <c r="G1507" s="191" t="str">
        <f t="shared" si="1"/>
        <v>('INTERCEPT NITRILE 300MM','MUNITEC','BOXES','XXS/5.5',),</v>
      </c>
      <c r="H1507" s="191"/>
    </row>
    <row r="1508">
      <c r="A1508" s="243"/>
      <c r="B1508" s="243" t="s">
        <v>214</v>
      </c>
      <c r="C1508" s="244" t="s">
        <v>213</v>
      </c>
      <c r="D1508" s="190" t="s">
        <v>7</v>
      </c>
      <c r="E1508" s="190" t="s">
        <v>162</v>
      </c>
      <c r="F1508" s="191"/>
      <c r="G1508" s="191" t="str">
        <f t="shared" si="1"/>
        <v>('INTERCEPT NITRILE 300MM','MUNITEC','BOXES','XS/6.0',),</v>
      </c>
      <c r="H1508" s="191"/>
    </row>
    <row r="1509">
      <c r="A1509" s="243"/>
      <c r="B1509" s="243" t="s">
        <v>214</v>
      </c>
      <c r="C1509" s="244" t="s">
        <v>213</v>
      </c>
      <c r="D1509" s="190" t="s">
        <v>7</v>
      </c>
      <c r="E1509" s="190" t="s">
        <v>163</v>
      </c>
      <c r="F1509" s="191"/>
      <c r="G1509" s="191" t="str">
        <f t="shared" si="1"/>
        <v>('INTERCEPT NITRILE 300MM','MUNITEC','BOXES','S/6.5',),</v>
      </c>
      <c r="H1509" s="191"/>
    </row>
    <row r="1510">
      <c r="A1510" s="243"/>
      <c r="B1510" s="243" t="s">
        <v>214</v>
      </c>
      <c r="C1510" s="244" t="s">
        <v>213</v>
      </c>
      <c r="D1510" s="190" t="s">
        <v>7</v>
      </c>
      <c r="E1510" s="190" t="s">
        <v>164</v>
      </c>
      <c r="F1510" s="191"/>
      <c r="G1510" s="191" t="str">
        <f t="shared" si="1"/>
        <v>('INTERCEPT NITRILE 300MM','MUNITEC','BOXES','M/7.0',),</v>
      </c>
      <c r="H1510" s="191"/>
    </row>
    <row r="1511">
      <c r="A1511" s="243"/>
      <c r="B1511" s="243" t="s">
        <v>214</v>
      </c>
      <c r="C1511" s="244" t="s">
        <v>213</v>
      </c>
      <c r="D1511" s="190" t="s">
        <v>7</v>
      </c>
      <c r="E1511" s="190" t="s">
        <v>165</v>
      </c>
      <c r="F1511" s="191"/>
      <c r="G1511" s="191" t="str">
        <f t="shared" si="1"/>
        <v>('INTERCEPT NITRILE 300MM','MUNITEC','BOXES','L/7.5',),</v>
      </c>
      <c r="H1511" s="191"/>
    </row>
    <row r="1512">
      <c r="A1512" s="243"/>
      <c r="B1512" s="243" t="s">
        <v>214</v>
      </c>
      <c r="C1512" s="244" t="s">
        <v>213</v>
      </c>
      <c r="D1512" s="190" t="s">
        <v>7</v>
      </c>
      <c r="E1512" s="190" t="s">
        <v>166</v>
      </c>
      <c r="F1512" s="191"/>
      <c r="G1512" s="191" t="str">
        <f t="shared" si="1"/>
        <v>('INTERCEPT NITRILE 300MM','MUNITEC','BOXES','XL/8.0',),</v>
      </c>
      <c r="H1512" s="191"/>
    </row>
    <row r="1513">
      <c r="A1513" s="243"/>
      <c r="B1513" s="243" t="s">
        <v>214</v>
      </c>
      <c r="C1513" s="244" t="s">
        <v>213</v>
      </c>
      <c r="D1513" s="190" t="s">
        <v>7</v>
      </c>
      <c r="E1513" s="190" t="s">
        <v>167</v>
      </c>
      <c r="F1513" s="191"/>
      <c r="G1513" s="191" t="str">
        <f t="shared" si="1"/>
        <v>('INTERCEPT NITRILE 300MM','MUNITEC','BOXES','XXL/8.5',),</v>
      </c>
      <c r="H1513" s="191"/>
    </row>
    <row r="1514">
      <c r="A1514" s="243"/>
      <c r="B1514" s="243" t="s">
        <v>214</v>
      </c>
      <c r="C1514" s="244" t="s">
        <v>213</v>
      </c>
      <c r="D1514" s="190" t="s">
        <v>7</v>
      </c>
      <c r="E1514" s="190" t="s">
        <v>20</v>
      </c>
      <c r="F1514" s="191"/>
      <c r="G1514" s="191" t="str">
        <f t="shared" si="1"/>
        <v>('INTERCEPT NITRILE 300MM','MUNITEC','BOXES','XXXL',),</v>
      </c>
      <c r="H1514" s="191"/>
    </row>
    <row r="1515">
      <c r="A1515" s="191">
        <v>82.0</v>
      </c>
      <c r="B1515" s="243" t="s">
        <v>215</v>
      </c>
      <c r="C1515" s="244" t="s">
        <v>213</v>
      </c>
      <c r="D1515" s="243" t="s">
        <v>4</v>
      </c>
      <c r="E1515" s="190" t="s">
        <v>21</v>
      </c>
      <c r="F1515" s="192">
        <v>40.0</v>
      </c>
      <c r="G1515" s="191" t="str">
        <f t="shared" si="1"/>
        <v>('INTERCEPT LATEX 300MM','MUNITEC','CARTONS','W/SIZE',40),</v>
      </c>
      <c r="H1515" s="192"/>
    </row>
    <row r="1516">
      <c r="A1516" s="243"/>
      <c r="B1516" s="243" t="s">
        <v>215</v>
      </c>
      <c r="C1516" s="244" t="s">
        <v>213</v>
      </c>
      <c r="D1516" s="190" t="s">
        <v>4</v>
      </c>
      <c r="E1516" s="190" t="s">
        <v>13</v>
      </c>
      <c r="F1516" s="191"/>
      <c r="G1516" s="191" t="str">
        <f t="shared" si="1"/>
        <v>('INTERCEPT LATEX 300MM','MUNITEC','CARTONS','XXS',),</v>
      </c>
      <c r="H1516" s="191"/>
    </row>
    <row r="1517">
      <c r="A1517" s="243"/>
      <c r="B1517" s="243" t="s">
        <v>215</v>
      </c>
      <c r="C1517" s="244" t="s">
        <v>213</v>
      </c>
      <c r="D1517" s="190" t="s">
        <v>4</v>
      </c>
      <c r="E1517" s="190" t="s">
        <v>14</v>
      </c>
      <c r="F1517" s="191"/>
      <c r="G1517" s="191" t="str">
        <f t="shared" si="1"/>
        <v>('INTERCEPT LATEX 300MM','MUNITEC','CARTONS','XS',),</v>
      </c>
      <c r="H1517" s="191"/>
    </row>
    <row r="1518">
      <c r="A1518" s="243"/>
      <c r="B1518" s="243" t="s">
        <v>215</v>
      </c>
      <c r="C1518" s="244" t="s">
        <v>213</v>
      </c>
      <c r="D1518" s="190" t="s">
        <v>4</v>
      </c>
      <c r="E1518" s="190" t="s">
        <v>15</v>
      </c>
      <c r="F1518" s="191"/>
      <c r="G1518" s="191" t="str">
        <f t="shared" si="1"/>
        <v>('INTERCEPT LATEX 300MM','MUNITEC','CARTONS','S',),</v>
      </c>
      <c r="H1518" s="191"/>
    </row>
    <row r="1519">
      <c r="A1519" s="243"/>
      <c r="B1519" s="243" t="s">
        <v>215</v>
      </c>
      <c r="C1519" s="244" t="s">
        <v>213</v>
      </c>
      <c r="D1519" s="190" t="s">
        <v>4</v>
      </c>
      <c r="E1519" s="190" t="s">
        <v>16</v>
      </c>
      <c r="F1519" s="191"/>
      <c r="G1519" s="191" t="str">
        <f t="shared" si="1"/>
        <v>('INTERCEPT LATEX 300MM','MUNITEC','CARTONS','M',),</v>
      </c>
      <c r="H1519" s="191"/>
    </row>
    <row r="1520">
      <c r="A1520" s="243"/>
      <c r="B1520" s="243" t="s">
        <v>215</v>
      </c>
      <c r="C1520" s="244" t="s">
        <v>213</v>
      </c>
      <c r="D1520" s="190" t="s">
        <v>4</v>
      </c>
      <c r="E1520" s="190" t="s">
        <v>17</v>
      </c>
      <c r="F1520" s="191"/>
      <c r="G1520" s="191" t="str">
        <f t="shared" si="1"/>
        <v>('INTERCEPT LATEX 300MM','MUNITEC','CARTONS','L',),</v>
      </c>
      <c r="H1520" s="191"/>
    </row>
    <row r="1521">
      <c r="A1521" s="243"/>
      <c r="B1521" s="243" t="s">
        <v>215</v>
      </c>
      <c r="C1521" s="244" t="s">
        <v>213</v>
      </c>
      <c r="D1521" s="190" t="s">
        <v>4</v>
      </c>
      <c r="E1521" s="190" t="s">
        <v>18</v>
      </c>
      <c r="F1521" s="191"/>
      <c r="G1521" s="191" t="str">
        <f t="shared" si="1"/>
        <v>('INTERCEPT LATEX 300MM','MUNITEC','CARTONS','XL',),</v>
      </c>
      <c r="H1521" s="191"/>
    </row>
    <row r="1522">
      <c r="A1522" s="243"/>
      <c r="B1522" s="243" t="s">
        <v>215</v>
      </c>
      <c r="C1522" s="244" t="s">
        <v>213</v>
      </c>
      <c r="D1522" s="190" t="s">
        <v>4</v>
      </c>
      <c r="E1522" s="190" t="s">
        <v>19</v>
      </c>
      <c r="F1522" s="191"/>
      <c r="G1522" s="191" t="str">
        <f t="shared" si="1"/>
        <v>('INTERCEPT LATEX 300MM','MUNITEC','CARTONS','XXL',),</v>
      </c>
      <c r="H1522" s="191"/>
    </row>
    <row r="1523">
      <c r="A1523" s="243"/>
      <c r="B1523" s="243" t="s">
        <v>215</v>
      </c>
      <c r="C1523" s="244" t="s">
        <v>213</v>
      </c>
      <c r="D1523" s="190" t="s">
        <v>4</v>
      </c>
      <c r="E1523" s="190" t="s">
        <v>20</v>
      </c>
      <c r="F1523" s="191"/>
      <c r="G1523" s="191" t="str">
        <f t="shared" si="1"/>
        <v>('INTERCEPT LATEX 300MM','MUNITEC','CARTONS','XXXL',),</v>
      </c>
      <c r="H1523" s="191"/>
    </row>
    <row r="1524">
      <c r="A1524" s="243"/>
      <c r="B1524" s="243" t="s">
        <v>215</v>
      </c>
      <c r="C1524" s="244" t="s">
        <v>213</v>
      </c>
      <c r="D1524" s="190" t="s">
        <v>7</v>
      </c>
      <c r="E1524" s="190" t="s">
        <v>21</v>
      </c>
      <c r="F1524" s="191"/>
      <c r="G1524" s="191" t="str">
        <f t="shared" si="1"/>
        <v>('INTERCEPT LATEX 300MM','MUNITEC','BOXES','W/SIZE',),</v>
      </c>
      <c r="H1524" s="191"/>
    </row>
    <row r="1525">
      <c r="A1525" s="243"/>
      <c r="B1525" s="243" t="s">
        <v>215</v>
      </c>
      <c r="C1525" s="244" t="s">
        <v>213</v>
      </c>
      <c r="D1525" s="190" t="s">
        <v>7</v>
      </c>
      <c r="E1525" s="190" t="s">
        <v>161</v>
      </c>
      <c r="F1525" s="191"/>
      <c r="G1525" s="191" t="str">
        <f t="shared" si="1"/>
        <v>('INTERCEPT LATEX 300MM','MUNITEC','BOXES','XXS/5.5',),</v>
      </c>
      <c r="H1525" s="191"/>
    </row>
    <row r="1526">
      <c r="A1526" s="243"/>
      <c r="B1526" s="243" t="s">
        <v>215</v>
      </c>
      <c r="C1526" s="244" t="s">
        <v>213</v>
      </c>
      <c r="D1526" s="190" t="s">
        <v>7</v>
      </c>
      <c r="E1526" s="190" t="s">
        <v>162</v>
      </c>
      <c r="F1526" s="191"/>
      <c r="G1526" s="191" t="str">
        <f t="shared" si="1"/>
        <v>('INTERCEPT LATEX 300MM','MUNITEC','BOXES','XS/6.0',),</v>
      </c>
      <c r="H1526" s="191"/>
    </row>
    <row r="1527">
      <c r="A1527" s="243"/>
      <c r="B1527" s="243" t="s">
        <v>215</v>
      </c>
      <c r="C1527" s="244" t="s">
        <v>213</v>
      </c>
      <c r="D1527" s="190" t="s">
        <v>7</v>
      </c>
      <c r="E1527" s="190" t="s">
        <v>163</v>
      </c>
      <c r="F1527" s="191"/>
      <c r="G1527" s="191" t="str">
        <f t="shared" si="1"/>
        <v>('INTERCEPT LATEX 300MM','MUNITEC','BOXES','S/6.5',),</v>
      </c>
      <c r="H1527" s="191"/>
    </row>
    <row r="1528">
      <c r="A1528" s="243"/>
      <c r="B1528" s="243" t="s">
        <v>215</v>
      </c>
      <c r="C1528" s="244" t="s">
        <v>213</v>
      </c>
      <c r="D1528" s="190" t="s">
        <v>7</v>
      </c>
      <c r="E1528" s="190" t="s">
        <v>164</v>
      </c>
      <c r="F1528" s="191"/>
      <c r="G1528" s="191" t="str">
        <f t="shared" si="1"/>
        <v>('INTERCEPT LATEX 300MM','MUNITEC','BOXES','M/7.0',),</v>
      </c>
      <c r="H1528" s="191"/>
    </row>
    <row r="1529">
      <c r="A1529" s="243"/>
      <c r="B1529" s="243" t="s">
        <v>215</v>
      </c>
      <c r="C1529" s="244" t="s">
        <v>213</v>
      </c>
      <c r="D1529" s="190" t="s">
        <v>7</v>
      </c>
      <c r="E1529" s="190" t="s">
        <v>165</v>
      </c>
      <c r="F1529" s="191"/>
      <c r="G1529" s="191" t="str">
        <f t="shared" si="1"/>
        <v>('INTERCEPT LATEX 300MM','MUNITEC','BOXES','L/7.5',),</v>
      </c>
      <c r="H1529" s="191"/>
    </row>
    <row r="1530">
      <c r="A1530" s="243"/>
      <c r="B1530" s="243" t="s">
        <v>215</v>
      </c>
      <c r="C1530" s="244" t="s">
        <v>213</v>
      </c>
      <c r="D1530" s="190" t="s">
        <v>7</v>
      </c>
      <c r="E1530" s="190" t="s">
        <v>166</v>
      </c>
      <c r="F1530" s="191"/>
      <c r="G1530" s="191" t="str">
        <f t="shared" si="1"/>
        <v>('INTERCEPT LATEX 300MM','MUNITEC','BOXES','XL/8.0',),</v>
      </c>
      <c r="H1530" s="191"/>
    </row>
    <row r="1531">
      <c r="A1531" s="243"/>
      <c r="B1531" s="243" t="s">
        <v>215</v>
      </c>
      <c r="C1531" s="244" t="s">
        <v>213</v>
      </c>
      <c r="D1531" s="190" t="s">
        <v>7</v>
      </c>
      <c r="E1531" s="190" t="s">
        <v>167</v>
      </c>
      <c r="F1531" s="191"/>
      <c r="G1531" s="191" t="str">
        <f t="shared" si="1"/>
        <v>('INTERCEPT LATEX 300MM','MUNITEC','BOXES','XXL/8.5',),</v>
      </c>
      <c r="H1531" s="191"/>
    </row>
    <row r="1532">
      <c r="A1532" s="243"/>
      <c r="B1532" s="243" t="s">
        <v>215</v>
      </c>
      <c r="C1532" s="244" t="s">
        <v>213</v>
      </c>
      <c r="D1532" s="190" t="s">
        <v>7</v>
      </c>
      <c r="E1532" s="190" t="s">
        <v>20</v>
      </c>
      <c r="F1532" s="191"/>
      <c r="G1532" s="191" t="str">
        <f t="shared" si="1"/>
        <v>('INTERCEPT LATEX 300MM','MUNITEC','BOXES','XXXL',),</v>
      </c>
      <c r="H1532" s="191"/>
    </row>
    <row r="1533">
      <c r="A1533" s="191">
        <v>83.0</v>
      </c>
      <c r="B1533" s="243" t="s">
        <v>216</v>
      </c>
      <c r="C1533" s="244" t="s">
        <v>217</v>
      </c>
      <c r="D1533" s="243" t="s">
        <v>4</v>
      </c>
      <c r="E1533" s="190" t="s">
        <v>21</v>
      </c>
      <c r="F1533" s="192">
        <v>39.0</v>
      </c>
      <c r="G1533" s="191" t="str">
        <f t="shared" si="1"/>
        <v>('TGC NITRILE GREY 400MM','THE GLOVE COMPANY','CARTONS','W/SIZE',39),</v>
      </c>
      <c r="H1533" s="192"/>
    </row>
    <row r="1534">
      <c r="A1534" s="243"/>
      <c r="B1534" s="243" t="s">
        <v>216</v>
      </c>
      <c r="C1534" s="244" t="s">
        <v>217</v>
      </c>
      <c r="D1534" s="190" t="s">
        <v>4</v>
      </c>
      <c r="E1534" s="190" t="s">
        <v>13</v>
      </c>
      <c r="F1534" s="191"/>
      <c r="G1534" s="191" t="str">
        <f t="shared" si="1"/>
        <v>('TGC NITRILE GREY 400MM','THE GLOVE COMPANY','CARTONS','XXS',),</v>
      </c>
      <c r="H1534" s="191"/>
    </row>
    <row r="1535">
      <c r="A1535" s="243"/>
      <c r="B1535" s="243" t="s">
        <v>216</v>
      </c>
      <c r="C1535" s="244" t="s">
        <v>217</v>
      </c>
      <c r="D1535" s="190" t="s">
        <v>4</v>
      </c>
      <c r="E1535" s="190" t="s">
        <v>14</v>
      </c>
      <c r="F1535" s="191"/>
      <c r="G1535" s="191" t="str">
        <f t="shared" si="1"/>
        <v>('TGC NITRILE GREY 400MM','THE GLOVE COMPANY','CARTONS','XS',),</v>
      </c>
      <c r="H1535" s="191"/>
    </row>
    <row r="1536">
      <c r="A1536" s="243"/>
      <c r="B1536" s="243" t="s">
        <v>216</v>
      </c>
      <c r="C1536" s="244" t="s">
        <v>217</v>
      </c>
      <c r="D1536" s="190" t="s">
        <v>4</v>
      </c>
      <c r="E1536" s="190" t="s">
        <v>15</v>
      </c>
      <c r="F1536" s="191"/>
      <c r="G1536" s="191" t="str">
        <f t="shared" si="1"/>
        <v>('TGC NITRILE GREY 400MM','THE GLOVE COMPANY','CARTONS','S',),</v>
      </c>
      <c r="H1536" s="191"/>
    </row>
    <row r="1537">
      <c r="A1537" s="243"/>
      <c r="B1537" s="243" t="s">
        <v>216</v>
      </c>
      <c r="C1537" s="244" t="s">
        <v>217</v>
      </c>
      <c r="D1537" s="190" t="s">
        <v>4</v>
      </c>
      <c r="E1537" s="190" t="s">
        <v>16</v>
      </c>
      <c r="F1537" s="191"/>
      <c r="G1537" s="191" t="str">
        <f t="shared" si="1"/>
        <v>('TGC NITRILE GREY 400MM','THE GLOVE COMPANY','CARTONS','M',),</v>
      </c>
      <c r="H1537" s="191"/>
    </row>
    <row r="1538">
      <c r="A1538" s="243"/>
      <c r="B1538" s="243" t="s">
        <v>216</v>
      </c>
      <c r="C1538" s="244" t="s">
        <v>217</v>
      </c>
      <c r="D1538" s="190" t="s">
        <v>4</v>
      </c>
      <c r="E1538" s="190" t="s">
        <v>17</v>
      </c>
      <c r="F1538" s="191"/>
      <c r="G1538" s="191" t="str">
        <f t="shared" si="1"/>
        <v>('TGC NITRILE GREY 400MM','THE GLOVE COMPANY','CARTONS','L',),</v>
      </c>
      <c r="H1538" s="191"/>
    </row>
    <row r="1539">
      <c r="A1539" s="243"/>
      <c r="B1539" s="243" t="s">
        <v>216</v>
      </c>
      <c r="C1539" s="244" t="s">
        <v>217</v>
      </c>
      <c r="D1539" s="190" t="s">
        <v>4</v>
      </c>
      <c r="E1539" s="190" t="s">
        <v>18</v>
      </c>
      <c r="F1539" s="191"/>
      <c r="G1539" s="191" t="str">
        <f t="shared" si="1"/>
        <v>('TGC NITRILE GREY 400MM','THE GLOVE COMPANY','CARTONS','XL',),</v>
      </c>
      <c r="H1539" s="191"/>
    </row>
    <row r="1540">
      <c r="A1540" s="243"/>
      <c r="B1540" s="243" t="s">
        <v>216</v>
      </c>
      <c r="C1540" s="244" t="s">
        <v>217</v>
      </c>
      <c r="D1540" s="190" t="s">
        <v>4</v>
      </c>
      <c r="E1540" s="190" t="s">
        <v>19</v>
      </c>
      <c r="F1540" s="191"/>
      <c r="G1540" s="191" t="str">
        <f t="shared" si="1"/>
        <v>('TGC NITRILE GREY 400MM','THE GLOVE COMPANY','CARTONS','XXL',),</v>
      </c>
      <c r="H1540" s="191"/>
    </row>
    <row r="1541">
      <c r="A1541" s="243"/>
      <c r="B1541" s="243" t="s">
        <v>216</v>
      </c>
      <c r="C1541" s="244" t="s">
        <v>217</v>
      </c>
      <c r="D1541" s="190" t="s">
        <v>4</v>
      </c>
      <c r="E1541" s="190" t="s">
        <v>20</v>
      </c>
      <c r="F1541" s="191"/>
      <c r="G1541" s="191" t="str">
        <f t="shared" si="1"/>
        <v>('TGC NITRILE GREY 400MM','THE GLOVE COMPANY','CARTONS','XXXL',),</v>
      </c>
      <c r="H1541" s="191"/>
    </row>
    <row r="1542">
      <c r="A1542" s="243"/>
      <c r="B1542" s="243" t="s">
        <v>216</v>
      </c>
      <c r="C1542" s="244" t="s">
        <v>217</v>
      </c>
      <c r="D1542" s="190" t="s">
        <v>7</v>
      </c>
      <c r="E1542" s="190" t="s">
        <v>21</v>
      </c>
      <c r="F1542" s="191"/>
      <c r="G1542" s="191" t="str">
        <f t="shared" si="1"/>
        <v>('TGC NITRILE GREY 400MM','THE GLOVE COMPANY','BOXES','W/SIZE',),</v>
      </c>
      <c r="H1542" s="191"/>
    </row>
    <row r="1543">
      <c r="A1543" s="243"/>
      <c r="B1543" s="243" t="s">
        <v>216</v>
      </c>
      <c r="C1543" s="244" t="s">
        <v>217</v>
      </c>
      <c r="D1543" s="190" t="s">
        <v>7</v>
      </c>
      <c r="E1543" s="190" t="s">
        <v>161</v>
      </c>
      <c r="F1543" s="191"/>
      <c r="G1543" s="191" t="str">
        <f t="shared" si="1"/>
        <v>('TGC NITRILE GREY 400MM','THE GLOVE COMPANY','BOXES','XXS/5.5',),</v>
      </c>
      <c r="H1543" s="191"/>
    </row>
    <row r="1544">
      <c r="A1544" s="243"/>
      <c r="B1544" s="243" t="s">
        <v>216</v>
      </c>
      <c r="C1544" s="244" t="s">
        <v>217</v>
      </c>
      <c r="D1544" s="190" t="s">
        <v>7</v>
      </c>
      <c r="E1544" s="190" t="s">
        <v>162</v>
      </c>
      <c r="F1544" s="191"/>
      <c r="G1544" s="191" t="str">
        <f t="shared" si="1"/>
        <v>('TGC NITRILE GREY 400MM','THE GLOVE COMPANY','BOXES','XS/6.0',),</v>
      </c>
      <c r="H1544" s="191"/>
    </row>
    <row r="1545">
      <c r="A1545" s="243"/>
      <c r="B1545" s="243" t="s">
        <v>216</v>
      </c>
      <c r="C1545" s="244" t="s">
        <v>217</v>
      </c>
      <c r="D1545" s="190" t="s">
        <v>7</v>
      </c>
      <c r="E1545" s="190" t="s">
        <v>163</v>
      </c>
      <c r="F1545" s="191"/>
      <c r="G1545" s="191" t="str">
        <f t="shared" si="1"/>
        <v>('TGC NITRILE GREY 400MM','THE GLOVE COMPANY','BOXES','S/6.5',),</v>
      </c>
      <c r="H1545" s="191"/>
    </row>
    <row r="1546">
      <c r="A1546" s="243"/>
      <c r="B1546" s="243" t="s">
        <v>216</v>
      </c>
      <c r="C1546" s="244" t="s">
        <v>217</v>
      </c>
      <c r="D1546" s="190" t="s">
        <v>7</v>
      </c>
      <c r="E1546" s="190" t="s">
        <v>164</v>
      </c>
      <c r="F1546" s="191">
        <v>893.0</v>
      </c>
      <c r="G1546" s="191" t="str">
        <f t="shared" si="1"/>
        <v>('TGC NITRILE GREY 400MM','THE GLOVE COMPANY','BOXES','M/7.0',893),</v>
      </c>
      <c r="H1546" s="191"/>
    </row>
    <row r="1547">
      <c r="A1547" s="243"/>
      <c r="B1547" s="243" t="s">
        <v>216</v>
      </c>
      <c r="C1547" s="244" t="s">
        <v>217</v>
      </c>
      <c r="D1547" s="190" t="s">
        <v>7</v>
      </c>
      <c r="E1547" s="190" t="s">
        <v>165</v>
      </c>
      <c r="F1547" s="191">
        <v>400.0</v>
      </c>
      <c r="G1547" s="191" t="str">
        <f t="shared" si="1"/>
        <v>('TGC NITRILE GREY 400MM','THE GLOVE COMPANY','BOXES','L/7.5',400),</v>
      </c>
      <c r="H1547" s="191"/>
    </row>
    <row r="1548">
      <c r="A1548" s="243"/>
      <c r="B1548" s="243" t="s">
        <v>216</v>
      </c>
      <c r="C1548" s="244" t="s">
        <v>217</v>
      </c>
      <c r="D1548" s="190" t="s">
        <v>7</v>
      </c>
      <c r="E1548" s="190" t="s">
        <v>166</v>
      </c>
      <c r="F1548" s="191">
        <v>1336.0</v>
      </c>
      <c r="G1548" s="191" t="str">
        <f t="shared" si="1"/>
        <v>('TGC NITRILE GREY 400MM','THE GLOVE COMPANY','BOXES','XL/8.0',1336),</v>
      </c>
      <c r="H1548" s="191"/>
    </row>
    <row r="1549">
      <c r="A1549" s="243"/>
      <c r="B1549" s="243" t="s">
        <v>216</v>
      </c>
      <c r="C1549" s="244" t="s">
        <v>217</v>
      </c>
      <c r="D1549" s="190" t="s">
        <v>7</v>
      </c>
      <c r="E1549" s="190" t="s">
        <v>167</v>
      </c>
      <c r="F1549" s="191">
        <v>348.0</v>
      </c>
      <c r="G1549" s="191" t="str">
        <f t="shared" si="1"/>
        <v>('TGC NITRILE GREY 400MM','THE GLOVE COMPANY','BOXES','XXL/8.5',348),</v>
      </c>
      <c r="H1549" s="191"/>
    </row>
    <row r="1550">
      <c r="A1550" s="243"/>
      <c r="B1550" s="243" t="s">
        <v>216</v>
      </c>
      <c r="C1550" s="244" t="s">
        <v>217</v>
      </c>
      <c r="D1550" s="190" t="s">
        <v>7</v>
      </c>
      <c r="E1550" s="190" t="s">
        <v>20</v>
      </c>
      <c r="F1550" s="191"/>
      <c r="G1550" s="191" t="str">
        <f t="shared" si="1"/>
        <v>('TGC NITRILE GREY 400MM','THE GLOVE COMPANY','BOXES','XXXL',),</v>
      </c>
      <c r="H1550" s="191"/>
    </row>
    <row r="1551">
      <c r="A1551" s="191">
        <v>84.0</v>
      </c>
      <c r="B1551" s="243" t="s">
        <v>218</v>
      </c>
      <c r="C1551" s="244" t="s">
        <v>217</v>
      </c>
      <c r="D1551" s="243" t="s">
        <v>4</v>
      </c>
      <c r="E1551" s="190" t="s">
        <v>21</v>
      </c>
      <c r="F1551" s="192">
        <v>248.0</v>
      </c>
      <c r="G1551" s="191" t="str">
        <f t="shared" si="1"/>
        <v>('TGC NITRILE GREY 600MM','THE GLOVE COMPANY','CARTONS','W/SIZE',248),</v>
      </c>
      <c r="H1551" s="192"/>
    </row>
    <row r="1552">
      <c r="A1552" s="243"/>
      <c r="B1552" s="243" t="s">
        <v>218</v>
      </c>
      <c r="C1552" s="244" t="s">
        <v>217</v>
      </c>
      <c r="D1552" s="190" t="s">
        <v>4</v>
      </c>
      <c r="E1552" s="190" t="s">
        <v>13</v>
      </c>
      <c r="F1552" s="191"/>
      <c r="G1552" s="191" t="str">
        <f t="shared" si="1"/>
        <v>('TGC NITRILE GREY 600MM','THE GLOVE COMPANY','CARTONS','XXS',),</v>
      </c>
      <c r="H1552" s="191"/>
    </row>
    <row r="1553">
      <c r="A1553" s="243"/>
      <c r="B1553" s="243" t="s">
        <v>218</v>
      </c>
      <c r="C1553" s="244" t="s">
        <v>217</v>
      </c>
      <c r="D1553" s="190" t="s">
        <v>4</v>
      </c>
      <c r="E1553" s="190" t="s">
        <v>14</v>
      </c>
      <c r="F1553" s="191"/>
      <c r="G1553" s="191" t="str">
        <f t="shared" si="1"/>
        <v>('TGC NITRILE GREY 600MM','THE GLOVE COMPANY','CARTONS','XS',),</v>
      </c>
      <c r="H1553" s="191"/>
    </row>
    <row r="1554">
      <c r="A1554" s="243"/>
      <c r="B1554" s="243" t="s">
        <v>218</v>
      </c>
      <c r="C1554" s="244" t="s">
        <v>217</v>
      </c>
      <c r="D1554" s="190" t="s">
        <v>4</v>
      </c>
      <c r="E1554" s="190" t="s">
        <v>15</v>
      </c>
      <c r="F1554" s="191"/>
      <c r="G1554" s="191" t="str">
        <f t="shared" si="1"/>
        <v>('TGC NITRILE GREY 600MM','THE GLOVE COMPANY','CARTONS','S',),</v>
      </c>
      <c r="H1554" s="191"/>
    </row>
    <row r="1555">
      <c r="A1555" s="243"/>
      <c r="B1555" s="243" t="s">
        <v>218</v>
      </c>
      <c r="C1555" s="244" t="s">
        <v>217</v>
      </c>
      <c r="D1555" s="190" t="s">
        <v>4</v>
      </c>
      <c r="E1555" s="190" t="s">
        <v>16</v>
      </c>
      <c r="F1555" s="191"/>
      <c r="G1555" s="191" t="str">
        <f t="shared" si="1"/>
        <v>('TGC NITRILE GREY 600MM','THE GLOVE COMPANY','CARTONS','M',),</v>
      </c>
      <c r="H1555" s="191"/>
    </row>
    <row r="1556">
      <c r="A1556" s="243"/>
      <c r="B1556" s="243" t="s">
        <v>218</v>
      </c>
      <c r="C1556" s="244" t="s">
        <v>217</v>
      </c>
      <c r="D1556" s="190" t="s">
        <v>4</v>
      </c>
      <c r="E1556" s="190" t="s">
        <v>17</v>
      </c>
      <c r="F1556" s="191"/>
      <c r="G1556" s="191" t="str">
        <f t="shared" si="1"/>
        <v>('TGC NITRILE GREY 600MM','THE GLOVE COMPANY','CARTONS','L',),</v>
      </c>
      <c r="H1556" s="191"/>
    </row>
    <row r="1557">
      <c r="A1557" s="243"/>
      <c r="B1557" s="243" t="s">
        <v>218</v>
      </c>
      <c r="C1557" s="244" t="s">
        <v>217</v>
      </c>
      <c r="D1557" s="190" t="s">
        <v>4</v>
      </c>
      <c r="E1557" s="190" t="s">
        <v>18</v>
      </c>
      <c r="F1557" s="191"/>
      <c r="G1557" s="191" t="str">
        <f t="shared" si="1"/>
        <v>('TGC NITRILE GREY 600MM','THE GLOVE COMPANY','CARTONS','XL',),</v>
      </c>
      <c r="H1557" s="191"/>
    </row>
    <row r="1558">
      <c r="A1558" s="243"/>
      <c r="B1558" s="243" t="s">
        <v>218</v>
      </c>
      <c r="C1558" s="244" t="s">
        <v>217</v>
      </c>
      <c r="D1558" s="190" t="s">
        <v>4</v>
      </c>
      <c r="E1558" s="190" t="s">
        <v>19</v>
      </c>
      <c r="F1558" s="191"/>
      <c r="G1558" s="191" t="str">
        <f t="shared" si="1"/>
        <v>('TGC NITRILE GREY 600MM','THE GLOVE COMPANY','CARTONS','XXL',),</v>
      </c>
      <c r="H1558" s="191"/>
    </row>
    <row r="1559">
      <c r="A1559" s="243"/>
      <c r="B1559" s="243" t="s">
        <v>218</v>
      </c>
      <c r="C1559" s="244" t="s">
        <v>217</v>
      </c>
      <c r="D1559" s="190" t="s">
        <v>4</v>
      </c>
      <c r="E1559" s="190" t="s">
        <v>20</v>
      </c>
      <c r="F1559" s="191"/>
      <c r="G1559" s="191" t="str">
        <f t="shared" si="1"/>
        <v>('TGC NITRILE GREY 600MM','THE GLOVE COMPANY','CARTONS','XXXL',),</v>
      </c>
      <c r="H1559" s="191"/>
    </row>
    <row r="1560">
      <c r="A1560" s="243"/>
      <c r="B1560" s="243" t="s">
        <v>218</v>
      </c>
      <c r="C1560" s="244" t="s">
        <v>217</v>
      </c>
      <c r="D1560" s="190" t="s">
        <v>7</v>
      </c>
      <c r="E1560" s="190" t="s">
        <v>21</v>
      </c>
      <c r="F1560" s="191">
        <v>406.0</v>
      </c>
      <c r="G1560" s="191" t="str">
        <f t="shared" si="1"/>
        <v>('TGC NITRILE GREY 600MM','THE GLOVE COMPANY','BOXES','W/SIZE',406),</v>
      </c>
      <c r="H1560" s="191"/>
    </row>
    <row r="1561">
      <c r="A1561" s="243"/>
      <c r="B1561" s="243" t="s">
        <v>218</v>
      </c>
      <c r="C1561" s="244" t="s">
        <v>217</v>
      </c>
      <c r="D1561" s="190" t="s">
        <v>7</v>
      </c>
      <c r="E1561" s="190" t="s">
        <v>161</v>
      </c>
      <c r="F1561" s="191"/>
      <c r="G1561" s="191" t="str">
        <f t="shared" si="1"/>
        <v>('TGC NITRILE GREY 600MM','THE GLOVE COMPANY','BOXES','XXS/5.5',),</v>
      </c>
      <c r="H1561" s="191"/>
    </row>
    <row r="1562">
      <c r="A1562" s="243"/>
      <c r="B1562" s="243" t="s">
        <v>218</v>
      </c>
      <c r="C1562" s="244" t="s">
        <v>217</v>
      </c>
      <c r="D1562" s="190" t="s">
        <v>7</v>
      </c>
      <c r="E1562" s="190" t="s">
        <v>162</v>
      </c>
      <c r="F1562" s="191"/>
      <c r="G1562" s="191" t="str">
        <f t="shared" si="1"/>
        <v>('TGC NITRILE GREY 600MM','THE GLOVE COMPANY','BOXES','XS/6.0',),</v>
      </c>
      <c r="H1562" s="191"/>
    </row>
    <row r="1563">
      <c r="A1563" s="243"/>
      <c r="B1563" s="243" t="s">
        <v>218</v>
      </c>
      <c r="C1563" s="244" t="s">
        <v>217</v>
      </c>
      <c r="D1563" s="190" t="s">
        <v>7</v>
      </c>
      <c r="E1563" s="190" t="s">
        <v>163</v>
      </c>
      <c r="F1563" s="191"/>
      <c r="G1563" s="191" t="str">
        <f t="shared" si="1"/>
        <v>('TGC NITRILE GREY 600MM','THE GLOVE COMPANY','BOXES','S/6.5',),</v>
      </c>
      <c r="H1563" s="191"/>
    </row>
    <row r="1564">
      <c r="A1564" s="243"/>
      <c r="B1564" s="243" t="s">
        <v>218</v>
      </c>
      <c r="C1564" s="244" t="s">
        <v>217</v>
      </c>
      <c r="D1564" s="190" t="s">
        <v>7</v>
      </c>
      <c r="E1564" s="190" t="s">
        <v>164</v>
      </c>
      <c r="F1564" s="191"/>
      <c r="G1564" s="191" t="str">
        <f t="shared" si="1"/>
        <v>('TGC NITRILE GREY 600MM','THE GLOVE COMPANY','BOXES','M/7.0',),</v>
      </c>
      <c r="H1564" s="191"/>
    </row>
    <row r="1565">
      <c r="A1565" s="243"/>
      <c r="B1565" s="243" t="s">
        <v>218</v>
      </c>
      <c r="C1565" s="244" t="s">
        <v>217</v>
      </c>
      <c r="D1565" s="190" t="s">
        <v>7</v>
      </c>
      <c r="E1565" s="190" t="s">
        <v>165</v>
      </c>
      <c r="F1565" s="191"/>
      <c r="G1565" s="191" t="str">
        <f t="shared" si="1"/>
        <v>('TGC NITRILE GREY 600MM','THE GLOVE COMPANY','BOXES','L/7.5',),</v>
      </c>
      <c r="H1565" s="191"/>
    </row>
    <row r="1566">
      <c r="A1566" s="243"/>
      <c r="B1566" s="243" t="s">
        <v>218</v>
      </c>
      <c r="C1566" s="244" t="s">
        <v>217</v>
      </c>
      <c r="D1566" s="190" t="s">
        <v>7</v>
      </c>
      <c r="E1566" s="190" t="s">
        <v>166</v>
      </c>
      <c r="F1566" s="191">
        <v>0.0</v>
      </c>
      <c r="G1566" s="191" t="str">
        <f t="shared" si="1"/>
        <v>('TGC NITRILE GREY 600MM','THE GLOVE COMPANY','BOXES','XL/8.0',0),</v>
      </c>
      <c r="H1566" s="191"/>
    </row>
    <row r="1567">
      <c r="A1567" s="243"/>
      <c r="B1567" s="243" t="s">
        <v>218</v>
      </c>
      <c r="C1567" s="244" t="s">
        <v>217</v>
      </c>
      <c r="D1567" s="190" t="s">
        <v>7</v>
      </c>
      <c r="E1567" s="190" t="s">
        <v>167</v>
      </c>
      <c r="F1567" s="191"/>
      <c r="G1567" s="191" t="str">
        <f t="shared" si="1"/>
        <v>('TGC NITRILE GREY 600MM','THE GLOVE COMPANY','BOXES','XXL/8.5',),</v>
      </c>
      <c r="H1567" s="191"/>
    </row>
    <row r="1568">
      <c r="A1568" s="243"/>
      <c r="B1568" s="243" t="s">
        <v>218</v>
      </c>
      <c r="C1568" s="244" t="s">
        <v>217</v>
      </c>
      <c r="D1568" s="190" t="s">
        <v>7</v>
      </c>
      <c r="E1568" s="190" t="s">
        <v>20</v>
      </c>
      <c r="F1568" s="191"/>
      <c r="G1568" s="191" t="str">
        <f t="shared" si="1"/>
        <v>('TGC NITRILE GREY 600MM','THE GLOVE COMPANY','BOXES','XXXL',),</v>
      </c>
      <c r="H1568" s="191"/>
    </row>
    <row r="1569">
      <c r="A1569" s="191">
        <v>85.0</v>
      </c>
      <c r="B1569" s="243" t="s">
        <v>220</v>
      </c>
      <c r="C1569" s="244" t="s">
        <v>221</v>
      </c>
      <c r="D1569" s="243" t="s">
        <v>4</v>
      </c>
      <c r="E1569" s="190" t="s">
        <v>21</v>
      </c>
      <c r="F1569" s="192">
        <v>60.0</v>
      </c>
      <c r="G1569" s="191" t="str">
        <f t="shared" si="1"/>
        <v>('LATEX DW + 300','DYNOVOAG','CARTONS','W/SIZE',60),</v>
      </c>
      <c r="H1569" s="192"/>
    </row>
    <row r="1570">
      <c r="A1570" s="243"/>
      <c r="B1570" s="243" t="s">
        <v>220</v>
      </c>
      <c r="C1570" s="244" t="s">
        <v>221</v>
      </c>
      <c r="D1570" s="190" t="s">
        <v>4</v>
      </c>
      <c r="E1570" s="190" t="s">
        <v>13</v>
      </c>
      <c r="F1570" s="191"/>
      <c r="G1570" s="191" t="str">
        <f t="shared" si="1"/>
        <v>('LATEX DW + 300','DYNOVOAG','CARTONS','XXS',),</v>
      </c>
      <c r="H1570" s="191"/>
    </row>
    <row r="1571">
      <c r="A1571" s="243"/>
      <c r="B1571" s="243" t="s">
        <v>220</v>
      </c>
      <c r="C1571" s="244" t="s">
        <v>221</v>
      </c>
      <c r="D1571" s="190" t="s">
        <v>4</v>
      </c>
      <c r="E1571" s="190" t="s">
        <v>14</v>
      </c>
      <c r="F1571" s="191"/>
      <c r="G1571" s="191" t="str">
        <f t="shared" si="1"/>
        <v>('LATEX DW + 300','DYNOVOAG','CARTONS','XS',),</v>
      </c>
      <c r="H1571" s="191"/>
    </row>
    <row r="1572">
      <c r="A1572" s="243"/>
      <c r="B1572" s="243" t="s">
        <v>220</v>
      </c>
      <c r="C1572" s="244" t="s">
        <v>221</v>
      </c>
      <c r="D1572" s="190" t="s">
        <v>4</v>
      </c>
      <c r="E1572" s="190" t="s">
        <v>15</v>
      </c>
      <c r="F1572" s="191"/>
      <c r="G1572" s="191" t="str">
        <f t="shared" si="1"/>
        <v>('LATEX DW + 300','DYNOVOAG','CARTONS','S',),</v>
      </c>
      <c r="H1572" s="191"/>
    </row>
    <row r="1573">
      <c r="A1573" s="243"/>
      <c r="B1573" s="243" t="s">
        <v>220</v>
      </c>
      <c r="C1573" s="244" t="s">
        <v>221</v>
      </c>
      <c r="D1573" s="190" t="s">
        <v>4</v>
      </c>
      <c r="E1573" s="190" t="s">
        <v>16</v>
      </c>
      <c r="F1573" s="191"/>
      <c r="G1573" s="191" t="str">
        <f t="shared" si="1"/>
        <v>('LATEX DW + 300','DYNOVOAG','CARTONS','M',),</v>
      </c>
      <c r="H1573" s="191"/>
    </row>
    <row r="1574">
      <c r="A1574" s="243"/>
      <c r="B1574" s="243" t="s">
        <v>220</v>
      </c>
      <c r="C1574" s="244" t="s">
        <v>221</v>
      </c>
      <c r="D1574" s="190" t="s">
        <v>4</v>
      </c>
      <c r="E1574" s="190" t="s">
        <v>17</v>
      </c>
      <c r="F1574" s="191"/>
      <c r="G1574" s="191" t="str">
        <f t="shared" si="1"/>
        <v>('LATEX DW + 300','DYNOVOAG','CARTONS','L',),</v>
      </c>
      <c r="H1574" s="191"/>
    </row>
    <row r="1575">
      <c r="A1575" s="243"/>
      <c r="B1575" s="243" t="s">
        <v>220</v>
      </c>
      <c r="C1575" s="244" t="s">
        <v>221</v>
      </c>
      <c r="D1575" s="190" t="s">
        <v>4</v>
      </c>
      <c r="E1575" s="190" t="s">
        <v>18</v>
      </c>
      <c r="F1575" s="191"/>
      <c r="G1575" s="191" t="str">
        <f t="shared" si="1"/>
        <v>('LATEX DW + 300','DYNOVOAG','CARTONS','XL',),</v>
      </c>
      <c r="H1575" s="191"/>
    </row>
    <row r="1576">
      <c r="A1576" s="243"/>
      <c r="B1576" s="243" t="s">
        <v>220</v>
      </c>
      <c r="C1576" s="244" t="s">
        <v>221</v>
      </c>
      <c r="D1576" s="190" t="s">
        <v>4</v>
      </c>
      <c r="E1576" s="190" t="s">
        <v>19</v>
      </c>
      <c r="F1576" s="191"/>
      <c r="G1576" s="191" t="str">
        <f t="shared" si="1"/>
        <v>('LATEX DW + 300','DYNOVOAG','CARTONS','XXL',),</v>
      </c>
      <c r="H1576" s="191"/>
    </row>
    <row r="1577">
      <c r="A1577" s="243"/>
      <c r="B1577" s="243" t="s">
        <v>220</v>
      </c>
      <c r="C1577" s="244" t="s">
        <v>221</v>
      </c>
      <c r="D1577" s="190" t="s">
        <v>4</v>
      </c>
      <c r="E1577" s="190" t="s">
        <v>20</v>
      </c>
      <c r="F1577" s="191"/>
      <c r="G1577" s="191" t="str">
        <f t="shared" si="1"/>
        <v>('LATEX DW + 300','DYNOVOAG','CARTONS','XXXL',),</v>
      </c>
      <c r="H1577" s="191"/>
    </row>
    <row r="1578">
      <c r="A1578" s="243"/>
      <c r="B1578" s="243" t="s">
        <v>220</v>
      </c>
      <c r="C1578" s="244" t="s">
        <v>221</v>
      </c>
      <c r="D1578" s="190" t="s">
        <v>7</v>
      </c>
      <c r="E1578" s="190" t="s">
        <v>21</v>
      </c>
      <c r="F1578" s="191">
        <v>0.0</v>
      </c>
      <c r="G1578" s="191" t="str">
        <f t="shared" si="1"/>
        <v>('LATEX DW + 300','DYNOVOAG','BOXES','W/SIZE',0),</v>
      </c>
      <c r="H1578" s="191"/>
    </row>
    <row r="1579">
      <c r="A1579" s="243"/>
      <c r="B1579" s="243" t="s">
        <v>220</v>
      </c>
      <c r="C1579" s="244" t="s">
        <v>221</v>
      </c>
      <c r="D1579" s="190" t="s">
        <v>7</v>
      </c>
      <c r="E1579" s="190" t="s">
        <v>161</v>
      </c>
      <c r="F1579" s="191"/>
      <c r="G1579" s="191" t="str">
        <f t="shared" si="1"/>
        <v>('LATEX DW + 300','DYNOVOAG','BOXES','XXS/5.5',),</v>
      </c>
      <c r="H1579" s="191"/>
    </row>
    <row r="1580">
      <c r="A1580" s="243"/>
      <c r="B1580" s="243" t="s">
        <v>220</v>
      </c>
      <c r="C1580" s="244" t="s">
        <v>221</v>
      </c>
      <c r="D1580" s="190" t="s">
        <v>7</v>
      </c>
      <c r="E1580" s="190" t="s">
        <v>162</v>
      </c>
      <c r="F1580" s="191"/>
      <c r="G1580" s="191" t="str">
        <f t="shared" si="1"/>
        <v>('LATEX DW + 300','DYNOVOAG','BOXES','XS/6.0',),</v>
      </c>
      <c r="H1580" s="191"/>
    </row>
    <row r="1581">
      <c r="A1581" s="243"/>
      <c r="B1581" s="243" t="s">
        <v>220</v>
      </c>
      <c r="C1581" s="244" t="s">
        <v>221</v>
      </c>
      <c r="D1581" s="190" t="s">
        <v>7</v>
      </c>
      <c r="E1581" s="190" t="s">
        <v>163</v>
      </c>
      <c r="F1581" s="191"/>
      <c r="G1581" s="191" t="str">
        <f t="shared" si="1"/>
        <v>('LATEX DW + 300','DYNOVOAG','BOXES','S/6.5',),</v>
      </c>
      <c r="H1581" s="191"/>
    </row>
    <row r="1582">
      <c r="A1582" s="243"/>
      <c r="B1582" s="243" t="s">
        <v>220</v>
      </c>
      <c r="C1582" s="244" t="s">
        <v>221</v>
      </c>
      <c r="D1582" s="190" t="s">
        <v>7</v>
      </c>
      <c r="E1582" s="190" t="s">
        <v>164</v>
      </c>
      <c r="F1582" s="191"/>
      <c r="G1582" s="191" t="str">
        <f t="shared" si="1"/>
        <v>('LATEX DW + 300','DYNOVOAG','BOXES','M/7.0',),</v>
      </c>
      <c r="H1582" s="191"/>
    </row>
    <row r="1583">
      <c r="A1583" s="243"/>
      <c r="B1583" s="243" t="s">
        <v>220</v>
      </c>
      <c r="C1583" s="244" t="s">
        <v>221</v>
      </c>
      <c r="D1583" s="190" t="s">
        <v>7</v>
      </c>
      <c r="E1583" s="190" t="s">
        <v>165</v>
      </c>
      <c r="F1583" s="191"/>
      <c r="G1583" s="191" t="str">
        <f t="shared" si="1"/>
        <v>('LATEX DW + 300','DYNOVOAG','BOXES','L/7.5',),</v>
      </c>
      <c r="H1583" s="191"/>
    </row>
    <row r="1584">
      <c r="A1584" s="243"/>
      <c r="B1584" s="243" t="s">
        <v>220</v>
      </c>
      <c r="C1584" s="244" t="s">
        <v>221</v>
      </c>
      <c r="D1584" s="190" t="s">
        <v>7</v>
      </c>
      <c r="E1584" s="190" t="s">
        <v>166</v>
      </c>
      <c r="F1584" s="191"/>
      <c r="G1584" s="191" t="str">
        <f t="shared" si="1"/>
        <v>('LATEX DW + 300','DYNOVOAG','BOXES','XL/8.0',),</v>
      </c>
      <c r="H1584" s="191"/>
    </row>
    <row r="1585">
      <c r="A1585" s="243"/>
      <c r="B1585" s="243" t="s">
        <v>220</v>
      </c>
      <c r="C1585" s="244" t="s">
        <v>221</v>
      </c>
      <c r="D1585" s="190" t="s">
        <v>7</v>
      </c>
      <c r="E1585" s="190" t="s">
        <v>167</v>
      </c>
      <c r="F1585" s="191"/>
      <c r="G1585" s="191" t="str">
        <f t="shared" si="1"/>
        <v>('LATEX DW + 300','DYNOVOAG','BOXES','XXL/8.5',),</v>
      </c>
      <c r="H1585" s="191"/>
    </row>
    <row r="1586">
      <c r="A1586" s="243"/>
      <c r="B1586" s="243" t="s">
        <v>220</v>
      </c>
      <c r="C1586" s="244" t="s">
        <v>221</v>
      </c>
      <c r="D1586" s="190" t="s">
        <v>7</v>
      </c>
      <c r="E1586" s="190" t="s">
        <v>20</v>
      </c>
      <c r="F1586" s="191"/>
      <c r="G1586" s="191" t="str">
        <f t="shared" si="1"/>
        <v>('LATEX DW + 300','DYNOVOAG','BOXES','XXXL',),</v>
      </c>
      <c r="H1586" s="191"/>
    </row>
    <row r="1587">
      <c r="A1587" s="191" t="s">
        <v>223</v>
      </c>
      <c r="B1587" s="243" t="s">
        <v>224</v>
      </c>
      <c r="C1587" s="244" t="s">
        <v>221</v>
      </c>
      <c r="D1587" s="243" t="s">
        <v>4</v>
      </c>
      <c r="E1587" s="190" t="s">
        <v>21</v>
      </c>
      <c r="F1587" s="192">
        <v>140.0</v>
      </c>
      <c r="G1587" s="191" t="str">
        <f t="shared" si="1"/>
        <v>('DYNOSENSE CREAN LATEX DW+300','DYNOVOAG','CARTONS','W/SIZE',140),</v>
      </c>
      <c r="H1587" s="192"/>
    </row>
    <row r="1588">
      <c r="A1588" s="243"/>
      <c r="B1588" s="243" t="s">
        <v>224</v>
      </c>
      <c r="C1588" s="244" t="s">
        <v>221</v>
      </c>
      <c r="D1588" s="190" t="s">
        <v>4</v>
      </c>
      <c r="E1588" s="190" t="s">
        <v>13</v>
      </c>
      <c r="F1588" s="191"/>
      <c r="G1588" s="191" t="str">
        <f t="shared" si="1"/>
        <v>('DYNOSENSE CREAN LATEX DW+300','DYNOVOAG','CARTONS','XXS',),</v>
      </c>
      <c r="H1588" s="191"/>
    </row>
    <row r="1589">
      <c r="A1589" s="243"/>
      <c r="B1589" s="243" t="s">
        <v>224</v>
      </c>
      <c r="C1589" s="244" t="s">
        <v>221</v>
      </c>
      <c r="D1589" s="190" t="s">
        <v>4</v>
      </c>
      <c r="E1589" s="190" t="s">
        <v>14</v>
      </c>
      <c r="F1589" s="191"/>
      <c r="G1589" s="191" t="str">
        <f t="shared" si="1"/>
        <v>('DYNOSENSE CREAN LATEX DW+300','DYNOVOAG','CARTONS','XS',),</v>
      </c>
      <c r="H1589" s="191"/>
    </row>
    <row r="1590">
      <c r="A1590" s="243"/>
      <c r="B1590" s="243" t="s">
        <v>224</v>
      </c>
      <c r="C1590" s="244" t="s">
        <v>221</v>
      </c>
      <c r="D1590" s="190" t="s">
        <v>4</v>
      </c>
      <c r="E1590" s="190" t="s">
        <v>15</v>
      </c>
      <c r="F1590" s="191"/>
      <c r="G1590" s="191" t="str">
        <f t="shared" si="1"/>
        <v>('DYNOSENSE CREAN LATEX DW+300','DYNOVOAG','CARTONS','S',),</v>
      </c>
      <c r="H1590" s="191"/>
    </row>
    <row r="1591">
      <c r="A1591" s="243"/>
      <c r="B1591" s="243" t="s">
        <v>224</v>
      </c>
      <c r="C1591" s="244" t="s">
        <v>221</v>
      </c>
      <c r="D1591" s="190" t="s">
        <v>4</v>
      </c>
      <c r="E1591" s="190" t="s">
        <v>16</v>
      </c>
      <c r="F1591" s="191"/>
      <c r="G1591" s="191" t="str">
        <f t="shared" si="1"/>
        <v>('DYNOSENSE CREAN LATEX DW+300','DYNOVOAG','CARTONS','M',),</v>
      </c>
      <c r="H1591" s="191"/>
    </row>
    <row r="1592">
      <c r="A1592" s="243"/>
      <c r="B1592" s="243" t="s">
        <v>224</v>
      </c>
      <c r="C1592" s="244" t="s">
        <v>221</v>
      </c>
      <c r="D1592" s="190" t="s">
        <v>4</v>
      </c>
      <c r="E1592" s="190" t="s">
        <v>17</v>
      </c>
      <c r="F1592" s="191"/>
      <c r="G1592" s="191" t="str">
        <f t="shared" si="1"/>
        <v>('DYNOSENSE CREAN LATEX DW+300','DYNOVOAG','CARTONS','L',),</v>
      </c>
      <c r="H1592" s="191"/>
    </row>
    <row r="1593">
      <c r="A1593" s="243"/>
      <c r="B1593" s="243" t="s">
        <v>224</v>
      </c>
      <c r="C1593" s="244" t="s">
        <v>221</v>
      </c>
      <c r="D1593" s="190" t="s">
        <v>4</v>
      </c>
      <c r="E1593" s="190" t="s">
        <v>18</v>
      </c>
      <c r="F1593" s="191"/>
      <c r="G1593" s="191" t="str">
        <f t="shared" si="1"/>
        <v>('DYNOSENSE CREAN LATEX DW+300','DYNOVOAG','CARTONS','XL',),</v>
      </c>
      <c r="H1593" s="191"/>
    </row>
    <row r="1594">
      <c r="A1594" s="243"/>
      <c r="B1594" s="243" t="s">
        <v>224</v>
      </c>
      <c r="C1594" s="244" t="s">
        <v>221</v>
      </c>
      <c r="D1594" s="190" t="s">
        <v>4</v>
      </c>
      <c r="E1594" s="190" t="s">
        <v>19</v>
      </c>
      <c r="F1594" s="191"/>
      <c r="G1594" s="191" t="str">
        <f t="shared" si="1"/>
        <v>('DYNOSENSE CREAN LATEX DW+300','DYNOVOAG','CARTONS','XXL',),</v>
      </c>
      <c r="H1594" s="191"/>
    </row>
    <row r="1595">
      <c r="A1595" s="243"/>
      <c r="B1595" s="243" t="s">
        <v>224</v>
      </c>
      <c r="C1595" s="244" t="s">
        <v>221</v>
      </c>
      <c r="D1595" s="190" t="s">
        <v>4</v>
      </c>
      <c r="E1595" s="190" t="s">
        <v>20</v>
      </c>
      <c r="F1595" s="191"/>
      <c r="G1595" s="191" t="str">
        <f t="shared" si="1"/>
        <v>('DYNOSENSE CREAN LATEX DW+300','DYNOVOAG','CARTONS','XXXL',),</v>
      </c>
      <c r="H1595" s="191"/>
    </row>
    <row r="1596">
      <c r="A1596" s="243"/>
      <c r="B1596" s="243" t="s">
        <v>224</v>
      </c>
      <c r="C1596" s="244" t="s">
        <v>221</v>
      </c>
      <c r="D1596" s="190" t="s">
        <v>7</v>
      </c>
      <c r="E1596" s="190" t="s">
        <v>21</v>
      </c>
      <c r="F1596" s="191">
        <v>0.0</v>
      </c>
      <c r="G1596" s="191" t="str">
        <f t="shared" si="1"/>
        <v>('DYNOSENSE CREAN LATEX DW+300','DYNOVOAG','BOXES','W/SIZE',0),</v>
      </c>
      <c r="H1596" s="191"/>
    </row>
    <row r="1597">
      <c r="A1597" s="243"/>
      <c r="B1597" s="243" t="s">
        <v>224</v>
      </c>
      <c r="C1597" s="244" t="s">
        <v>221</v>
      </c>
      <c r="D1597" s="190" t="s">
        <v>7</v>
      </c>
      <c r="E1597" s="190" t="s">
        <v>161</v>
      </c>
      <c r="F1597" s="191"/>
      <c r="G1597" s="191" t="str">
        <f t="shared" si="1"/>
        <v>('DYNOSENSE CREAN LATEX DW+300','DYNOVOAG','BOXES','XXS/5.5',),</v>
      </c>
      <c r="H1597" s="191"/>
    </row>
    <row r="1598">
      <c r="A1598" s="243"/>
      <c r="B1598" s="243" t="s">
        <v>224</v>
      </c>
      <c r="C1598" s="244" t="s">
        <v>221</v>
      </c>
      <c r="D1598" s="190" t="s">
        <v>7</v>
      </c>
      <c r="E1598" s="190" t="s">
        <v>162</v>
      </c>
      <c r="F1598" s="191"/>
      <c r="G1598" s="191" t="str">
        <f t="shared" si="1"/>
        <v>('DYNOSENSE CREAN LATEX DW+300','DYNOVOAG','BOXES','XS/6.0',),</v>
      </c>
      <c r="H1598" s="191"/>
    </row>
    <row r="1599">
      <c r="A1599" s="243"/>
      <c r="B1599" s="243" t="s">
        <v>224</v>
      </c>
      <c r="C1599" s="244" t="s">
        <v>221</v>
      </c>
      <c r="D1599" s="190" t="s">
        <v>7</v>
      </c>
      <c r="E1599" s="190" t="s">
        <v>163</v>
      </c>
      <c r="F1599" s="191"/>
      <c r="G1599" s="191" t="str">
        <f t="shared" si="1"/>
        <v>('DYNOSENSE CREAN LATEX DW+300','DYNOVOAG','BOXES','S/6.5',),</v>
      </c>
      <c r="H1599" s="191"/>
    </row>
    <row r="1600">
      <c r="A1600" s="243"/>
      <c r="B1600" s="243" t="s">
        <v>224</v>
      </c>
      <c r="C1600" s="244" t="s">
        <v>221</v>
      </c>
      <c r="D1600" s="190" t="s">
        <v>7</v>
      </c>
      <c r="E1600" s="190" t="s">
        <v>164</v>
      </c>
      <c r="F1600" s="191"/>
      <c r="G1600" s="191" t="str">
        <f t="shared" si="1"/>
        <v>('DYNOSENSE CREAN LATEX DW+300','DYNOVOAG','BOXES','M/7.0',),</v>
      </c>
      <c r="H1600" s="191"/>
    </row>
    <row r="1601">
      <c r="A1601" s="243"/>
      <c r="B1601" s="243" t="s">
        <v>224</v>
      </c>
      <c r="C1601" s="244" t="s">
        <v>221</v>
      </c>
      <c r="D1601" s="190" t="s">
        <v>7</v>
      </c>
      <c r="E1601" s="190" t="s">
        <v>165</v>
      </c>
      <c r="F1601" s="191"/>
      <c r="G1601" s="191" t="str">
        <f t="shared" si="1"/>
        <v>('DYNOSENSE CREAN LATEX DW+300','DYNOVOAG','BOXES','L/7.5',),</v>
      </c>
      <c r="H1601" s="191"/>
    </row>
    <row r="1602">
      <c r="A1602" s="243"/>
      <c r="B1602" s="243" t="s">
        <v>224</v>
      </c>
      <c r="C1602" s="244" t="s">
        <v>221</v>
      </c>
      <c r="D1602" s="190" t="s">
        <v>7</v>
      </c>
      <c r="E1602" s="190" t="s">
        <v>166</v>
      </c>
      <c r="F1602" s="191"/>
      <c r="G1602" s="191" t="str">
        <f t="shared" si="1"/>
        <v>('DYNOSENSE CREAN LATEX DW+300','DYNOVOAG','BOXES','XL/8.0',),</v>
      </c>
      <c r="H1602" s="191"/>
    </row>
    <row r="1603">
      <c r="A1603" s="243"/>
      <c r="B1603" s="243" t="s">
        <v>224</v>
      </c>
      <c r="C1603" s="244" t="s">
        <v>221</v>
      </c>
      <c r="D1603" s="190" t="s">
        <v>7</v>
      </c>
      <c r="E1603" s="190" t="s">
        <v>167</v>
      </c>
      <c r="F1603" s="191"/>
      <c r="G1603" s="191" t="str">
        <f t="shared" si="1"/>
        <v>('DYNOSENSE CREAN LATEX DW+300','DYNOVOAG','BOXES','XXL/8.5',),</v>
      </c>
      <c r="H1603" s="191"/>
    </row>
    <row r="1604">
      <c r="A1604" s="243"/>
      <c r="B1604" s="243" t="s">
        <v>224</v>
      </c>
      <c r="C1604" s="244" t="s">
        <v>221</v>
      </c>
      <c r="D1604" s="190" t="s">
        <v>7</v>
      </c>
      <c r="E1604" s="190" t="s">
        <v>20</v>
      </c>
      <c r="F1604" s="191"/>
      <c r="G1604" s="191" t="str">
        <f t="shared" si="1"/>
        <v>('DYNOSENSE CREAN LATEX DW+300','DYNOVOAG','BOXES','XXXL',),</v>
      </c>
      <c r="H1604" s="191"/>
    </row>
    <row r="1605">
      <c r="A1605" s="191">
        <v>86.0</v>
      </c>
      <c r="B1605" s="243" t="s">
        <v>234</v>
      </c>
      <c r="C1605" s="244" t="s">
        <v>221</v>
      </c>
      <c r="D1605" s="243" t="s">
        <v>4</v>
      </c>
      <c r="E1605" s="190" t="s">
        <v>21</v>
      </c>
      <c r="F1605" s="192">
        <v>285.0</v>
      </c>
      <c r="G1605" s="191" t="str">
        <f t="shared" si="1"/>
        <v>('ULTRA THIN NITRILE DW + 315','DYNOVOAG','CARTONS','W/SIZE',285),</v>
      </c>
      <c r="H1605" s="192"/>
    </row>
    <row r="1606">
      <c r="A1606" s="243"/>
      <c r="B1606" s="243" t="s">
        <v>234</v>
      </c>
      <c r="C1606" s="244" t="s">
        <v>221</v>
      </c>
      <c r="D1606" s="190" t="s">
        <v>4</v>
      </c>
      <c r="E1606" s="190" t="s">
        <v>13</v>
      </c>
      <c r="F1606" s="191"/>
      <c r="G1606" s="191" t="str">
        <f t="shared" si="1"/>
        <v>('ULTRA THIN NITRILE DW + 315','DYNOVOAG','CARTONS','XXS',),</v>
      </c>
      <c r="H1606" s="191"/>
    </row>
    <row r="1607">
      <c r="A1607" s="243"/>
      <c r="B1607" s="243" t="s">
        <v>234</v>
      </c>
      <c r="C1607" s="244" t="s">
        <v>221</v>
      </c>
      <c r="D1607" s="190" t="s">
        <v>4</v>
      </c>
      <c r="E1607" s="190" t="s">
        <v>14</v>
      </c>
      <c r="F1607" s="191"/>
      <c r="G1607" s="191" t="str">
        <f t="shared" si="1"/>
        <v>('ULTRA THIN NITRILE DW + 315','DYNOVOAG','CARTONS','XS',),</v>
      </c>
      <c r="H1607" s="191"/>
    </row>
    <row r="1608">
      <c r="A1608" s="243"/>
      <c r="B1608" s="243" t="s">
        <v>234</v>
      </c>
      <c r="C1608" s="244" t="s">
        <v>221</v>
      </c>
      <c r="D1608" s="190" t="s">
        <v>4</v>
      </c>
      <c r="E1608" s="190" t="s">
        <v>15</v>
      </c>
      <c r="F1608" s="191"/>
      <c r="G1608" s="191" t="str">
        <f t="shared" si="1"/>
        <v>('ULTRA THIN NITRILE DW + 315','DYNOVOAG','CARTONS','S',),</v>
      </c>
      <c r="H1608" s="191"/>
    </row>
    <row r="1609">
      <c r="A1609" s="243"/>
      <c r="B1609" s="243" t="s">
        <v>234</v>
      </c>
      <c r="C1609" s="244" t="s">
        <v>221</v>
      </c>
      <c r="D1609" s="190" t="s">
        <v>4</v>
      </c>
      <c r="E1609" s="190" t="s">
        <v>16</v>
      </c>
      <c r="F1609" s="191"/>
      <c r="G1609" s="191" t="str">
        <f t="shared" si="1"/>
        <v>('ULTRA THIN NITRILE DW + 315','DYNOVOAG','CARTONS','M',),</v>
      </c>
      <c r="H1609" s="191"/>
    </row>
    <row r="1610">
      <c r="A1610" s="243"/>
      <c r="B1610" s="243" t="s">
        <v>234</v>
      </c>
      <c r="C1610" s="244" t="s">
        <v>221</v>
      </c>
      <c r="D1610" s="190" t="s">
        <v>4</v>
      </c>
      <c r="E1610" s="190" t="s">
        <v>17</v>
      </c>
      <c r="F1610" s="191"/>
      <c r="G1610" s="191" t="str">
        <f t="shared" si="1"/>
        <v>('ULTRA THIN NITRILE DW + 315','DYNOVOAG','CARTONS','L',),</v>
      </c>
      <c r="H1610" s="191"/>
    </row>
    <row r="1611">
      <c r="A1611" s="243"/>
      <c r="B1611" s="243" t="s">
        <v>234</v>
      </c>
      <c r="C1611" s="244" t="s">
        <v>221</v>
      </c>
      <c r="D1611" s="190" t="s">
        <v>4</v>
      </c>
      <c r="E1611" s="190" t="s">
        <v>18</v>
      </c>
      <c r="F1611" s="191"/>
      <c r="G1611" s="191" t="str">
        <f t="shared" si="1"/>
        <v>('ULTRA THIN NITRILE DW + 315','DYNOVOAG','CARTONS','XL',),</v>
      </c>
      <c r="H1611" s="191"/>
    </row>
    <row r="1612">
      <c r="A1612" s="243"/>
      <c r="B1612" s="243" t="s">
        <v>234</v>
      </c>
      <c r="C1612" s="244" t="s">
        <v>221</v>
      </c>
      <c r="D1612" s="190" t="s">
        <v>4</v>
      </c>
      <c r="E1612" s="190" t="s">
        <v>19</v>
      </c>
      <c r="F1612" s="191"/>
      <c r="G1612" s="191" t="str">
        <f t="shared" si="1"/>
        <v>('ULTRA THIN NITRILE DW + 315','DYNOVOAG','CARTONS','XXL',),</v>
      </c>
      <c r="H1612" s="191"/>
    </row>
    <row r="1613">
      <c r="A1613" s="243"/>
      <c r="B1613" s="243" t="s">
        <v>234</v>
      </c>
      <c r="C1613" s="244" t="s">
        <v>221</v>
      </c>
      <c r="D1613" s="190" t="s">
        <v>4</v>
      </c>
      <c r="E1613" s="190" t="s">
        <v>20</v>
      </c>
      <c r="F1613" s="191"/>
      <c r="G1613" s="191" t="str">
        <f t="shared" si="1"/>
        <v>('ULTRA THIN NITRILE DW + 315','DYNOVOAG','CARTONS','XXXL',),</v>
      </c>
      <c r="H1613" s="191"/>
    </row>
    <row r="1614">
      <c r="A1614" s="243"/>
      <c r="B1614" s="243" t="s">
        <v>234</v>
      </c>
      <c r="C1614" s="244" t="s">
        <v>221</v>
      </c>
      <c r="D1614" s="190" t="s">
        <v>7</v>
      </c>
      <c r="E1614" s="190" t="s">
        <v>21</v>
      </c>
      <c r="F1614" s="191">
        <v>0.0</v>
      </c>
      <c r="G1614" s="191" t="str">
        <f t="shared" si="1"/>
        <v>('ULTRA THIN NITRILE DW + 315','DYNOVOAG','BOXES','W/SIZE',0),</v>
      </c>
      <c r="H1614" s="191"/>
    </row>
    <row r="1615">
      <c r="A1615" s="243"/>
      <c r="B1615" s="243" t="s">
        <v>234</v>
      </c>
      <c r="C1615" s="244" t="s">
        <v>221</v>
      </c>
      <c r="D1615" s="190" t="s">
        <v>7</v>
      </c>
      <c r="E1615" s="190" t="s">
        <v>161</v>
      </c>
      <c r="F1615" s="191"/>
      <c r="G1615" s="191" t="str">
        <f t="shared" si="1"/>
        <v>('ULTRA THIN NITRILE DW + 315','DYNOVOAG','BOXES','XXS/5.5',),</v>
      </c>
      <c r="H1615" s="191"/>
    </row>
    <row r="1616">
      <c r="A1616" s="243"/>
      <c r="B1616" s="243" t="s">
        <v>234</v>
      </c>
      <c r="C1616" s="244" t="s">
        <v>221</v>
      </c>
      <c r="D1616" s="190" t="s">
        <v>7</v>
      </c>
      <c r="E1616" s="190" t="s">
        <v>162</v>
      </c>
      <c r="F1616" s="191"/>
      <c r="G1616" s="191" t="str">
        <f t="shared" si="1"/>
        <v>('ULTRA THIN NITRILE DW + 315','DYNOVOAG','BOXES','XS/6.0',),</v>
      </c>
      <c r="H1616" s="191"/>
    </row>
    <row r="1617">
      <c r="A1617" s="243"/>
      <c r="B1617" s="243" t="s">
        <v>234</v>
      </c>
      <c r="C1617" s="244" t="s">
        <v>221</v>
      </c>
      <c r="D1617" s="190" t="s">
        <v>7</v>
      </c>
      <c r="E1617" s="190" t="s">
        <v>163</v>
      </c>
      <c r="F1617" s="191"/>
      <c r="G1617" s="191" t="str">
        <f t="shared" si="1"/>
        <v>('ULTRA THIN NITRILE DW + 315','DYNOVOAG','BOXES','S/6.5',),</v>
      </c>
      <c r="H1617" s="191"/>
    </row>
    <row r="1618">
      <c r="A1618" s="243"/>
      <c r="B1618" s="243" t="s">
        <v>234</v>
      </c>
      <c r="C1618" s="244" t="s">
        <v>221</v>
      </c>
      <c r="D1618" s="190" t="s">
        <v>7</v>
      </c>
      <c r="E1618" s="190" t="s">
        <v>164</v>
      </c>
      <c r="F1618" s="191"/>
      <c r="G1618" s="191" t="str">
        <f t="shared" si="1"/>
        <v>('ULTRA THIN NITRILE DW + 315','DYNOVOAG','BOXES','M/7.0',),</v>
      </c>
      <c r="H1618" s="191"/>
    </row>
    <row r="1619">
      <c r="A1619" s="243"/>
      <c r="B1619" s="243" t="s">
        <v>234</v>
      </c>
      <c r="C1619" s="244" t="s">
        <v>221</v>
      </c>
      <c r="D1619" s="190" t="s">
        <v>7</v>
      </c>
      <c r="E1619" s="190" t="s">
        <v>165</v>
      </c>
      <c r="F1619" s="191"/>
      <c r="G1619" s="191" t="str">
        <f t="shared" si="1"/>
        <v>('ULTRA THIN NITRILE DW + 315','DYNOVOAG','BOXES','L/7.5',),</v>
      </c>
      <c r="H1619" s="191"/>
    </row>
    <row r="1620">
      <c r="A1620" s="243"/>
      <c r="B1620" s="243" t="s">
        <v>234</v>
      </c>
      <c r="C1620" s="244" t="s">
        <v>221</v>
      </c>
      <c r="D1620" s="190" t="s">
        <v>7</v>
      </c>
      <c r="E1620" s="190" t="s">
        <v>166</v>
      </c>
      <c r="F1620" s="191"/>
      <c r="G1620" s="191" t="str">
        <f t="shared" si="1"/>
        <v>('ULTRA THIN NITRILE DW + 315','DYNOVOAG','BOXES','XL/8.0',),</v>
      </c>
      <c r="H1620" s="191"/>
    </row>
    <row r="1621">
      <c r="A1621" s="243"/>
      <c r="B1621" s="243" t="s">
        <v>234</v>
      </c>
      <c r="C1621" s="244" t="s">
        <v>221</v>
      </c>
      <c r="D1621" s="190" t="s">
        <v>7</v>
      </c>
      <c r="E1621" s="190" t="s">
        <v>167</v>
      </c>
      <c r="F1621" s="191"/>
      <c r="G1621" s="191" t="str">
        <f t="shared" si="1"/>
        <v>('ULTRA THIN NITRILE DW + 315','DYNOVOAG','BOXES','XXL/8.5',),</v>
      </c>
      <c r="H1621" s="191"/>
    </row>
    <row r="1622">
      <c r="A1622" s="243"/>
      <c r="B1622" s="243" t="s">
        <v>234</v>
      </c>
      <c r="C1622" s="244" t="s">
        <v>221</v>
      </c>
      <c r="D1622" s="190" t="s">
        <v>7</v>
      </c>
      <c r="E1622" s="190" t="s">
        <v>20</v>
      </c>
      <c r="F1622" s="191"/>
      <c r="G1622" s="191" t="str">
        <f t="shared" si="1"/>
        <v>('ULTRA THIN NITRILE DW + 315','DYNOVOAG','BOXES','XXXL',),</v>
      </c>
      <c r="H1622" s="191"/>
    </row>
    <row r="1623">
      <c r="A1623" s="191">
        <v>87.0</v>
      </c>
      <c r="B1623" s="243" t="s">
        <v>239</v>
      </c>
      <c r="C1623" s="244" t="s">
        <v>221</v>
      </c>
      <c r="D1623" s="243" t="s">
        <v>4</v>
      </c>
      <c r="E1623" s="190" t="s">
        <v>21</v>
      </c>
      <c r="F1623" s="192">
        <v>160.0</v>
      </c>
      <c r="G1623" s="191" t="str">
        <f t="shared" si="1"/>
        <v>('WHITE NITRILE DW+ 400','DYNOVOAG','CARTONS','W/SIZE',160),</v>
      </c>
      <c r="H1623" s="192"/>
    </row>
    <row r="1624">
      <c r="A1624" s="243"/>
      <c r="B1624" s="243" t="s">
        <v>239</v>
      </c>
      <c r="C1624" s="244" t="s">
        <v>221</v>
      </c>
      <c r="D1624" s="190" t="s">
        <v>4</v>
      </c>
      <c r="E1624" s="190" t="s">
        <v>13</v>
      </c>
      <c r="F1624" s="191"/>
      <c r="G1624" s="191" t="str">
        <f t="shared" si="1"/>
        <v>('WHITE NITRILE DW+ 400','DYNOVOAG','CARTONS','XXS',),</v>
      </c>
      <c r="H1624" s="191"/>
    </row>
    <row r="1625">
      <c r="A1625" s="243"/>
      <c r="B1625" s="243" t="s">
        <v>239</v>
      </c>
      <c r="C1625" s="244" t="s">
        <v>221</v>
      </c>
      <c r="D1625" s="190" t="s">
        <v>4</v>
      </c>
      <c r="E1625" s="190" t="s">
        <v>14</v>
      </c>
      <c r="F1625" s="191"/>
      <c r="G1625" s="191" t="str">
        <f t="shared" si="1"/>
        <v>('WHITE NITRILE DW+ 400','DYNOVOAG','CARTONS','XS',),</v>
      </c>
      <c r="H1625" s="191"/>
    </row>
    <row r="1626">
      <c r="A1626" s="243"/>
      <c r="B1626" s="243" t="s">
        <v>239</v>
      </c>
      <c r="C1626" s="244" t="s">
        <v>221</v>
      </c>
      <c r="D1626" s="190" t="s">
        <v>4</v>
      </c>
      <c r="E1626" s="190" t="s">
        <v>15</v>
      </c>
      <c r="F1626" s="191"/>
      <c r="G1626" s="191" t="str">
        <f t="shared" si="1"/>
        <v>('WHITE NITRILE DW+ 400','DYNOVOAG','CARTONS','S',),</v>
      </c>
      <c r="H1626" s="191"/>
    </row>
    <row r="1627">
      <c r="A1627" s="243"/>
      <c r="B1627" s="243" t="s">
        <v>239</v>
      </c>
      <c r="C1627" s="244" t="s">
        <v>221</v>
      </c>
      <c r="D1627" s="190" t="s">
        <v>4</v>
      </c>
      <c r="E1627" s="190" t="s">
        <v>16</v>
      </c>
      <c r="F1627" s="191"/>
      <c r="G1627" s="191" t="str">
        <f t="shared" si="1"/>
        <v>('WHITE NITRILE DW+ 400','DYNOVOAG','CARTONS','M',),</v>
      </c>
      <c r="H1627" s="191"/>
    </row>
    <row r="1628">
      <c r="A1628" s="243"/>
      <c r="B1628" s="243" t="s">
        <v>239</v>
      </c>
      <c r="C1628" s="244" t="s">
        <v>221</v>
      </c>
      <c r="D1628" s="190" t="s">
        <v>4</v>
      </c>
      <c r="E1628" s="190" t="s">
        <v>17</v>
      </c>
      <c r="F1628" s="191"/>
      <c r="G1628" s="191" t="str">
        <f t="shared" si="1"/>
        <v>('WHITE NITRILE DW+ 400','DYNOVOAG','CARTONS','L',),</v>
      </c>
      <c r="H1628" s="191"/>
    </row>
    <row r="1629">
      <c r="A1629" s="243"/>
      <c r="B1629" s="243" t="s">
        <v>239</v>
      </c>
      <c r="C1629" s="244" t="s">
        <v>221</v>
      </c>
      <c r="D1629" s="190" t="s">
        <v>4</v>
      </c>
      <c r="E1629" s="190" t="s">
        <v>18</v>
      </c>
      <c r="F1629" s="191"/>
      <c r="G1629" s="191" t="str">
        <f t="shared" si="1"/>
        <v>('WHITE NITRILE DW+ 400','DYNOVOAG','CARTONS','XL',),</v>
      </c>
      <c r="H1629" s="191"/>
    </row>
    <row r="1630">
      <c r="A1630" s="243"/>
      <c r="B1630" s="243" t="s">
        <v>239</v>
      </c>
      <c r="C1630" s="244" t="s">
        <v>221</v>
      </c>
      <c r="D1630" s="190" t="s">
        <v>4</v>
      </c>
      <c r="E1630" s="190" t="s">
        <v>19</v>
      </c>
      <c r="F1630" s="191"/>
      <c r="G1630" s="191" t="str">
        <f t="shared" si="1"/>
        <v>('WHITE NITRILE DW+ 400','DYNOVOAG','CARTONS','XXL',),</v>
      </c>
      <c r="H1630" s="191"/>
    </row>
    <row r="1631">
      <c r="A1631" s="243"/>
      <c r="B1631" s="243" t="s">
        <v>239</v>
      </c>
      <c r="C1631" s="244" t="s">
        <v>221</v>
      </c>
      <c r="D1631" s="190" t="s">
        <v>4</v>
      </c>
      <c r="E1631" s="190" t="s">
        <v>20</v>
      </c>
      <c r="F1631" s="191"/>
      <c r="G1631" s="191" t="str">
        <f t="shared" si="1"/>
        <v>('WHITE NITRILE DW+ 400','DYNOVOAG','CARTONS','XXXL',),</v>
      </c>
      <c r="H1631" s="191"/>
    </row>
    <row r="1632">
      <c r="A1632" s="243"/>
      <c r="B1632" s="243" t="s">
        <v>239</v>
      </c>
      <c r="C1632" s="244" t="s">
        <v>221</v>
      </c>
      <c r="D1632" s="190" t="s">
        <v>7</v>
      </c>
      <c r="E1632" s="190" t="s">
        <v>21</v>
      </c>
      <c r="F1632" s="191">
        <v>0.0</v>
      </c>
      <c r="G1632" s="191" t="str">
        <f t="shared" si="1"/>
        <v>('WHITE NITRILE DW+ 400','DYNOVOAG','BOXES','W/SIZE',0),</v>
      </c>
      <c r="H1632" s="191"/>
    </row>
    <row r="1633">
      <c r="A1633" s="243"/>
      <c r="B1633" s="243" t="s">
        <v>239</v>
      </c>
      <c r="C1633" s="244" t="s">
        <v>221</v>
      </c>
      <c r="D1633" s="190" t="s">
        <v>7</v>
      </c>
      <c r="E1633" s="190" t="s">
        <v>161</v>
      </c>
      <c r="F1633" s="191"/>
      <c r="G1633" s="191" t="str">
        <f t="shared" si="1"/>
        <v>('WHITE NITRILE DW+ 400','DYNOVOAG','BOXES','XXS/5.5',),</v>
      </c>
      <c r="H1633" s="191"/>
    </row>
    <row r="1634">
      <c r="A1634" s="243"/>
      <c r="B1634" s="243" t="s">
        <v>239</v>
      </c>
      <c r="C1634" s="244" t="s">
        <v>221</v>
      </c>
      <c r="D1634" s="190" t="s">
        <v>7</v>
      </c>
      <c r="E1634" s="190" t="s">
        <v>162</v>
      </c>
      <c r="F1634" s="191"/>
      <c r="G1634" s="191" t="str">
        <f t="shared" si="1"/>
        <v>('WHITE NITRILE DW+ 400','DYNOVOAG','BOXES','XS/6.0',),</v>
      </c>
      <c r="H1634" s="191"/>
    </row>
    <row r="1635">
      <c r="A1635" s="243"/>
      <c r="B1635" s="243" t="s">
        <v>239</v>
      </c>
      <c r="C1635" s="244" t="s">
        <v>221</v>
      </c>
      <c r="D1635" s="190" t="s">
        <v>7</v>
      </c>
      <c r="E1635" s="190" t="s">
        <v>163</v>
      </c>
      <c r="F1635" s="191"/>
      <c r="G1635" s="191" t="str">
        <f t="shared" si="1"/>
        <v>('WHITE NITRILE DW+ 400','DYNOVOAG','BOXES','S/6.5',),</v>
      </c>
      <c r="H1635" s="191"/>
    </row>
    <row r="1636">
      <c r="A1636" s="243"/>
      <c r="B1636" s="243" t="s">
        <v>239</v>
      </c>
      <c r="C1636" s="244" t="s">
        <v>221</v>
      </c>
      <c r="D1636" s="190" t="s">
        <v>7</v>
      </c>
      <c r="E1636" s="190" t="s">
        <v>164</v>
      </c>
      <c r="F1636" s="191"/>
      <c r="G1636" s="191" t="str">
        <f t="shared" si="1"/>
        <v>('WHITE NITRILE DW+ 400','DYNOVOAG','BOXES','M/7.0',),</v>
      </c>
      <c r="H1636" s="191"/>
    </row>
    <row r="1637">
      <c r="A1637" s="243"/>
      <c r="B1637" s="243" t="s">
        <v>239</v>
      </c>
      <c r="C1637" s="244" t="s">
        <v>221</v>
      </c>
      <c r="D1637" s="190" t="s">
        <v>7</v>
      </c>
      <c r="E1637" s="190" t="s">
        <v>165</v>
      </c>
      <c r="F1637" s="191"/>
      <c r="G1637" s="191" t="str">
        <f t="shared" si="1"/>
        <v>('WHITE NITRILE DW+ 400','DYNOVOAG','BOXES','L/7.5',),</v>
      </c>
      <c r="H1637" s="191"/>
    </row>
    <row r="1638">
      <c r="A1638" s="243"/>
      <c r="B1638" s="243" t="s">
        <v>239</v>
      </c>
      <c r="C1638" s="244" t="s">
        <v>221</v>
      </c>
      <c r="D1638" s="190" t="s">
        <v>7</v>
      </c>
      <c r="E1638" s="190" t="s">
        <v>166</v>
      </c>
      <c r="F1638" s="191"/>
      <c r="G1638" s="191" t="str">
        <f t="shared" si="1"/>
        <v>('WHITE NITRILE DW+ 400','DYNOVOAG','BOXES','XL/8.0',),</v>
      </c>
      <c r="H1638" s="191"/>
    </row>
    <row r="1639">
      <c r="A1639" s="243"/>
      <c r="B1639" s="243" t="s">
        <v>239</v>
      </c>
      <c r="C1639" s="244" t="s">
        <v>221</v>
      </c>
      <c r="D1639" s="190" t="s">
        <v>7</v>
      </c>
      <c r="E1639" s="190" t="s">
        <v>167</v>
      </c>
      <c r="F1639" s="191"/>
      <c r="G1639" s="191" t="str">
        <f t="shared" si="1"/>
        <v>('WHITE NITRILE DW+ 400','DYNOVOAG','BOXES','XXL/8.5',),</v>
      </c>
      <c r="H1639" s="191"/>
    </row>
    <row r="1640">
      <c r="A1640" s="243"/>
      <c r="B1640" s="243" t="s">
        <v>239</v>
      </c>
      <c r="C1640" s="244" t="s">
        <v>221</v>
      </c>
      <c r="D1640" s="190" t="s">
        <v>7</v>
      </c>
      <c r="E1640" s="190" t="s">
        <v>20</v>
      </c>
      <c r="F1640" s="191"/>
      <c r="G1640" s="191" t="str">
        <f t="shared" si="1"/>
        <v>('WHITE NITRILE DW+ 400','DYNOVOAG','BOXES','XXXL',),</v>
      </c>
      <c r="H1640" s="191"/>
    </row>
    <row r="1641">
      <c r="A1641" s="191" t="s">
        <v>243</v>
      </c>
      <c r="B1641" s="243" t="s">
        <v>244</v>
      </c>
      <c r="C1641" s="245" t="s">
        <v>221</v>
      </c>
      <c r="D1641" s="243" t="s">
        <v>4</v>
      </c>
      <c r="E1641" s="190" t="s">
        <v>21</v>
      </c>
      <c r="F1641" s="192">
        <v>275.0</v>
      </c>
      <c r="G1641" s="191" t="str">
        <f t="shared" si="1"/>
        <v>('DYNOSENSE DOUBLE NITRILE DW 300 BOX','DYNOVOAG','CARTONS','W/SIZE',275),</v>
      </c>
      <c r="H1641" s="192"/>
    </row>
    <row r="1642">
      <c r="A1642" s="243"/>
      <c r="B1642" s="243" t="s">
        <v>244</v>
      </c>
      <c r="C1642" s="245" t="s">
        <v>221</v>
      </c>
      <c r="D1642" s="190" t="s">
        <v>4</v>
      </c>
      <c r="E1642" s="190" t="s">
        <v>13</v>
      </c>
      <c r="F1642" s="191"/>
      <c r="G1642" s="191" t="str">
        <f t="shared" si="1"/>
        <v>('DYNOSENSE DOUBLE NITRILE DW 300 BOX','DYNOVOAG','CARTONS','XXS',),</v>
      </c>
      <c r="H1642" s="191"/>
    </row>
    <row r="1643">
      <c r="A1643" s="243"/>
      <c r="B1643" s="243" t="s">
        <v>244</v>
      </c>
      <c r="C1643" s="245" t="s">
        <v>221</v>
      </c>
      <c r="D1643" s="190" t="s">
        <v>4</v>
      </c>
      <c r="E1643" s="190" t="s">
        <v>14</v>
      </c>
      <c r="F1643" s="191"/>
      <c r="G1643" s="191" t="str">
        <f t="shared" si="1"/>
        <v>('DYNOSENSE DOUBLE NITRILE DW 300 BOX','DYNOVOAG','CARTONS','XS',),</v>
      </c>
      <c r="H1643" s="191"/>
    </row>
    <row r="1644">
      <c r="A1644" s="243"/>
      <c r="B1644" s="243" t="s">
        <v>244</v>
      </c>
      <c r="C1644" s="245" t="s">
        <v>221</v>
      </c>
      <c r="D1644" s="190" t="s">
        <v>4</v>
      </c>
      <c r="E1644" s="190" t="s">
        <v>15</v>
      </c>
      <c r="F1644" s="191"/>
      <c r="G1644" s="191" t="str">
        <f t="shared" si="1"/>
        <v>('DYNOSENSE DOUBLE NITRILE DW 300 BOX','DYNOVOAG','CARTONS','S',),</v>
      </c>
      <c r="H1644" s="191"/>
    </row>
    <row r="1645">
      <c r="A1645" s="243"/>
      <c r="B1645" s="243" t="s">
        <v>244</v>
      </c>
      <c r="C1645" s="245" t="s">
        <v>221</v>
      </c>
      <c r="D1645" s="190" t="s">
        <v>4</v>
      </c>
      <c r="E1645" s="190" t="s">
        <v>16</v>
      </c>
      <c r="F1645" s="191"/>
      <c r="G1645" s="191" t="str">
        <f t="shared" si="1"/>
        <v>('DYNOSENSE DOUBLE NITRILE DW 300 BOX','DYNOVOAG','CARTONS','M',),</v>
      </c>
      <c r="H1645" s="191"/>
    </row>
    <row r="1646">
      <c r="A1646" s="243"/>
      <c r="B1646" s="243" t="s">
        <v>244</v>
      </c>
      <c r="C1646" s="245" t="s">
        <v>221</v>
      </c>
      <c r="D1646" s="190" t="s">
        <v>4</v>
      </c>
      <c r="E1646" s="190" t="s">
        <v>17</v>
      </c>
      <c r="F1646" s="191"/>
      <c r="G1646" s="191" t="str">
        <f t="shared" si="1"/>
        <v>('DYNOSENSE DOUBLE NITRILE DW 300 BOX','DYNOVOAG','CARTONS','L',),</v>
      </c>
      <c r="H1646" s="191"/>
    </row>
    <row r="1647">
      <c r="A1647" s="243"/>
      <c r="B1647" s="243" t="s">
        <v>244</v>
      </c>
      <c r="C1647" s="245" t="s">
        <v>221</v>
      </c>
      <c r="D1647" s="190" t="s">
        <v>4</v>
      </c>
      <c r="E1647" s="190" t="s">
        <v>18</v>
      </c>
      <c r="F1647" s="191"/>
      <c r="G1647" s="191" t="str">
        <f t="shared" si="1"/>
        <v>('DYNOSENSE DOUBLE NITRILE DW 300 BOX','DYNOVOAG','CARTONS','XL',),</v>
      </c>
      <c r="H1647" s="191"/>
    </row>
    <row r="1648">
      <c r="A1648" s="243"/>
      <c r="B1648" s="243" t="s">
        <v>244</v>
      </c>
      <c r="C1648" s="245" t="s">
        <v>221</v>
      </c>
      <c r="D1648" s="190" t="s">
        <v>4</v>
      </c>
      <c r="E1648" s="190" t="s">
        <v>19</v>
      </c>
      <c r="F1648" s="191"/>
      <c r="G1648" s="191" t="str">
        <f t="shared" si="1"/>
        <v>('DYNOSENSE DOUBLE NITRILE DW 300 BOX','DYNOVOAG','CARTONS','XXL',),</v>
      </c>
      <c r="H1648" s="191"/>
    </row>
    <row r="1649">
      <c r="A1649" s="243"/>
      <c r="B1649" s="243" t="s">
        <v>244</v>
      </c>
      <c r="C1649" s="245" t="s">
        <v>221</v>
      </c>
      <c r="D1649" s="190" t="s">
        <v>4</v>
      </c>
      <c r="E1649" s="190" t="s">
        <v>20</v>
      </c>
      <c r="F1649" s="191"/>
      <c r="G1649" s="191" t="str">
        <f t="shared" si="1"/>
        <v>('DYNOSENSE DOUBLE NITRILE DW 300 BOX','DYNOVOAG','CARTONS','XXXL',),</v>
      </c>
      <c r="H1649" s="191"/>
    </row>
    <row r="1650">
      <c r="A1650" s="243"/>
      <c r="B1650" s="243" t="s">
        <v>244</v>
      </c>
      <c r="C1650" s="245" t="s">
        <v>221</v>
      </c>
      <c r="D1650" s="190" t="s">
        <v>7</v>
      </c>
      <c r="E1650" s="190" t="s">
        <v>21</v>
      </c>
      <c r="F1650" s="191">
        <v>2720.0</v>
      </c>
      <c r="G1650" s="191" t="str">
        <f t="shared" si="1"/>
        <v>('DYNOSENSE DOUBLE NITRILE DW 300 BOX','DYNOVOAG','BOXES','W/SIZE',2720),</v>
      </c>
      <c r="H1650" s="191"/>
    </row>
    <row r="1651">
      <c r="A1651" s="243"/>
      <c r="B1651" s="243" t="s">
        <v>244</v>
      </c>
      <c r="C1651" s="245" t="s">
        <v>221</v>
      </c>
      <c r="D1651" s="190" t="s">
        <v>7</v>
      </c>
      <c r="E1651" s="190" t="s">
        <v>161</v>
      </c>
      <c r="F1651" s="191"/>
      <c r="G1651" s="191" t="str">
        <f t="shared" si="1"/>
        <v>('DYNOSENSE DOUBLE NITRILE DW 300 BOX','DYNOVOAG','BOXES','XXS/5.5',),</v>
      </c>
      <c r="H1651" s="191"/>
    </row>
    <row r="1652">
      <c r="A1652" s="243"/>
      <c r="B1652" s="243" t="s">
        <v>244</v>
      </c>
      <c r="C1652" s="245" t="s">
        <v>221</v>
      </c>
      <c r="D1652" s="190" t="s">
        <v>7</v>
      </c>
      <c r="E1652" s="190" t="s">
        <v>162</v>
      </c>
      <c r="F1652" s="191"/>
      <c r="G1652" s="191" t="str">
        <f t="shared" si="1"/>
        <v>('DYNOSENSE DOUBLE NITRILE DW 300 BOX','DYNOVOAG','BOXES','XS/6.0',),</v>
      </c>
      <c r="H1652" s="191"/>
    </row>
    <row r="1653">
      <c r="A1653" s="243"/>
      <c r="B1653" s="243" t="s">
        <v>244</v>
      </c>
      <c r="C1653" s="245" t="s">
        <v>221</v>
      </c>
      <c r="D1653" s="190" t="s">
        <v>7</v>
      </c>
      <c r="E1653" s="190" t="s">
        <v>163</v>
      </c>
      <c r="F1653" s="191"/>
      <c r="G1653" s="191" t="str">
        <f t="shared" si="1"/>
        <v>('DYNOSENSE DOUBLE NITRILE DW 300 BOX','DYNOVOAG','BOXES','S/6.5',),</v>
      </c>
      <c r="H1653" s="191"/>
    </row>
    <row r="1654">
      <c r="A1654" s="243"/>
      <c r="B1654" s="243" t="s">
        <v>244</v>
      </c>
      <c r="C1654" s="245" t="s">
        <v>221</v>
      </c>
      <c r="D1654" s="190" t="s">
        <v>7</v>
      </c>
      <c r="E1654" s="190" t="s">
        <v>164</v>
      </c>
      <c r="F1654" s="191"/>
      <c r="G1654" s="191" t="str">
        <f t="shared" si="1"/>
        <v>('DYNOSENSE DOUBLE NITRILE DW 300 BOX','DYNOVOAG','BOXES','M/7.0',),</v>
      </c>
      <c r="H1654" s="191"/>
    </row>
    <row r="1655">
      <c r="A1655" s="243"/>
      <c r="B1655" s="243" t="s">
        <v>244</v>
      </c>
      <c r="C1655" s="245" t="s">
        <v>221</v>
      </c>
      <c r="D1655" s="190" t="s">
        <v>7</v>
      </c>
      <c r="E1655" s="190" t="s">
        <v>165</v>
      </c>
      <c r="F1655" s="191"/>
      <c r="G1655" s="191" t="str">
        <f t="shared" si="1"/>
        <v>('DYNOSENSE DOUBLE NITRILE DW 300 BOX','DYNOVOAG','BOXES','L/7.5',),</v>
      </c>
      <c r="H1655" s="191"/>
    </row>
    <row r="1656">
      <c r="A1656" s="243"/>
      <c r="B1656" s="243" t="s">
        <v>244</v>
      </c>
      <c r="C1656" s="245" t="s">
        <v>221</v>
      </c>
      <c r="D1656" s="190" t="s">
        <v>7</v>
      </c>
      <c r="E1656" s="190" t="s">
        <v>166</v>
      </c>
      <c r="F1656" s="191"/>
      <c r="G1656" s="191" t="str">
        <f t="shared" si="1"/>
        <v>('DYNOSENSE DOUBLE NITRILE DW 300 BOX','DYNOVOAG','BOXES','XL/8.0',),</v>
      </c>
      <c r="H1656" s="191"/>
    </row>
    <row r="1657">
      <c r="A1657" s="243"/>
      <c r="B1657" s="243" t="s">
        <v>244</v>
      </c>
      <c r="C1657" s="245" t="s">
        <v>221</v>
      </c>
      <c r="D1657" s="190" t="s">
        <v>7</v>
      </c>
      <c r="E1657" s="190" t="s">
        <v>167</v>
      </c>
      <c r="F1657" s="191"/>
      <c r="G1657" s="191" t="str">
        <f t="shared" si="1"/>
        <v>('DYNOSENSE DOUBLE NITRILE DW 300 BOX','DYNOVOAG','BOXES','XXL/8.5',),</v>
      </c>
      <c r="H1657" s="191"/>
    </row>
    <row r="1658">
      <c r="A1658" s="243"/>
      <c r="B1658" s="243" t="s">
        <v>244</v>
      </c>
      <c r="C1658" s="245" t="s">
        <v>221</v>
      </c>
      <c r="D1658" s="190" t="s">
        <v>7</v>
      </c>
      <c r="E1658" s="190" t="s">
        <v>20</v>
      </c>
      <c r="F1658" s="191"/>
      <c r="G1658" s="191" t="str">
        <f t="shared" si="1"/>
        <v>('DYNOSENSE DOUBLE NITRILE DW 300 BOX','DYNOVOAG','BOXES','XXXL',),</v>
      </c>
      <c r="H1658" s="191"/>
    </row>
    <row r="1659">
      <c r="A1659" s="191">
        <v>88.0</v>
      </c>
      <c r="B1659" s="243" t="s">
        <v>249</v>
      </c>
      <c r="C1659" s="244" t="s">
        <v>221</v>
      </c>
      <c r="D1659" s="243" t="s">
        <v>4</v>
      </c>
      <c r="E1659" s="190" t="s">
        <v>21</v>
      </c>
      <c r="F1659" s="192">
        <v>80.0</v>
      </c>
      <c r="G1659" s="191" t="str">
        <f t="shared" si="1"/>
        <v>('DYNOSENSE DOUBLE NITRILE DW 300','DYNOVOAG','CARTONS','W/SIZE',80),</v>
      </c>
      <c r="H1659" s="192"/>
    </row>
    <row r="1660">
      <c r="A1660" s="243"/>
      <c r="B1660" s="243" t="s">
        <v>249</v>
      </c>
      <c r="C1660" s="244" t="s">
        <v>221</v>
      </c>
      <c r="D1660" s="190" t="s">
        <v>4</v>
      </c>
      <c r="E1660" s="190" t="s">
        <v>13</v>
      </c>
      <c r="F1660" s="191">
        <v>0.0</v>
      </c>
      <c r="G1660" s="191" t="str">
        <f t="shared" si="1"/>
        <v>('DYNOSENSE DOUBLE NITRILE DW 300','DYNOVOAG','CARTONS','XXS',0),</v>
      </c>
      <c r="H1660" s="191"/>
    </row>
    <row r="1661">
      <c r="A1661" s="243"/>
      <c r="B1661" s="243" t="s">
        <v>249</v>
      </c>
      <c r="C1661" s="244" t="s">
        <v>221</v>
      </c>
      <c r="D1661" s="190" t="s">
        <v>4</v>
      </c>
      <c r="E1661" s="190" t="s">
        <v>14</v>
      </c>
      <c r="F1661" s="191"/>
      <c r="G1661" s="191" t="str">
        <f t="shared" si="1"/>
        <v>('DYNOSENSE DOUBLE NITRILE DW 300','DYNOVOAG','CARTONS','XS',),</v>
      </c>
      <c r="H1661" s="191"/>
    </row>
    <row r="1662">
      <c r="A1662" s="243"/>
      <c r="B1662" s="243" t="s">
        <v>249</v>
      </c>
      <c r="C1662" s="244" t="s">
        <v>221</v>
      </c>
      <c r="D1662" s="190" t="s">
        <v>4</v>
      </c>
      <c r="E1662" s="190" t="s">
        <v>15</v>
      </c>
      <c r="F1662" s="191">
        <v>0.0</v>
      </c>
      <c r="G1662" s="191" t="str">
        <f t="shared" si="1"/>
        <v>('DYNOSENSE DOUBLE NITRILE DW 300','DYNOVOAG','CARTONS','S',0),</v>
      </c>
      <c r="H1662" s="191"/>
    </row>
    <row r="1663">
      <c r="A1663" s="243"/>
      <c r="B1663" s="243" t="s">
        <v>249</v>
      </c>
      <c r="C1663" s="244" t="s">
        <v>221</v>
      </c>
      <c r="D1663" s="190" t="s">
        <v>4</v>
      </c>
      <c r="E1663" s="190" t="s">
        <v>16</v>
      </c>
      <c r="F1663" s="191">
        <v>0.0</v>
      </c>
      <c r="G1663" s="191" t="str">
        <f t="shared" si="1"/>
        <v>('DYNOSENSE DOUBLE NITRILE DW 300','DYNOVOAG','CARTONS','M',0),</v>
      </c>
      <c r="H1663" s="191"/>
    </row>
    <row r="1664">
      <c r="A1664" s="243"/>
      <c r="B1664" s="243" t="s">
        <v>249</v>
      </c>
      <c r="C1664" s="244" t="s">
        <v>221</v>
      </c>
      <c r="D1664" s="190" t="s">
        <v>4</v>
      </c>
      <c r="E1664" s="190" t="s">
        <v>17</v>
      </c>
      <c r="F1664" s="191">
        <v>0.0</v>
      </c>
      <c r="G1664" s="191" t="str">
        <f t="shared" si="1"/>
        <v>('DYNOSENSE DOUBLE NITRILE DW 300','DYNOVOAG','CARTONS','L',0),</v>
      </c>
      <c r="H1664" s="191"/>
    </row>
    <row r="1665">
      <c r="A1665" s="243"/>
      <c r="B1665" s="243" t="s">
        <v>249</v>
      </c>
      <c r="C1665" s="244" t="s">
        <v>221</v>
      </c>
      <c r="D1665" s="190" t="s">
        <v>4</v>
      </c>
      <c r="E1665" s="190" t="s">
        <v>18</v>
      </c>
      <c r="F1665" s="191">
        <v>0.0</v>
      </c>
      <c r="G1665" s="191" t="str">
        <f t="shared" si="1"/>
        <v>('DYNOSENSE DOUBLE NITRILE DW 300','DYNOVOAG','CARTONS','XL',0),</v>
      </c>
      <c r="H1665" s="191"/>
    </row>
    <row r="1666">
      <c r="A1666" s="243"/>
      <c r="B1666" s="243" t="s">
        <v>249</v>
      </c>
      <c r="C1666" s="244" t="s">
        <v>221</v>
      </c>
      <c r="D1666" s="190" t="s">
        <v>4</v>
      </c>
      <c r="E1666" s="190" t="s">
        <v>19</v>
      </c>
      <c r="F1666" s="191"/>
      <c r="G1666" s="191" t="str">
        <f t="shared" si="1"/>
        <v>('DYNOSENSE DOUBLE NITRILE DW 300','DYNOVOAG','CARTONS','XXL',),</v>
      </c>
      <c r="H1666" s="191"/>
    </row>
    <row r="1667">
      <c r="A1667" s="243"/>
      <c r="B1667" s="243" t="s">
        <v>249</v>
      </c>
      <c r="C1667" s="244" t="s">
        <v>221</v>
      </c>
      <c r="D1667" s="190" t="s">
        <v>4</v>
      </c>
      <c r="E1667" s="190" t="s">
        <v>20</v>
      </c>
      <c r="F1667" s="191">
        <v>0.0</v>
      </c>
      <c r="G1667" s="191" t="str">
        <f t="shared" si="1"/>
        <v>('DYNOSENSE DOUBLE NITRILE DW 300','DYNOVOAG','CARTONS','XXXL',0),</v>
      </c>
      <c r="H1667" s="191"/>
    </row>
    <row r="1668">
      <c r="A1668" s="243"/>
      <c r="B1668" s="243" t="s">
        <v>249</v>
      </c>
      <c r="C1668" s="244" t="s">
        <v>221</v>
      </c>
      <c r="D1668" s="190" t="s">
        <v>7</v>
      </c>
      <c r="E1668" s="190" t="s">
        <v>21</v>
      </c>
      <c r="F1668" s="191"/>
      <c r="G1668" s="191" t="str">
        <f t="shared" si="1"/>
        <v>('DYNOSENSE DOUBLE NITRILE DW 300','DYNOVOAG','BOXES','W/SIZE',),</v>
      </c>
      <c r="H1668" s="191"/>
    </row>
    <row r="1669">
      <c r="A1669" s="243"/>
      <c r="B1669" s="243" t="s">
        <v>249</v>
      </c>
      <c r="C1669" s="244" t="s">
        <v>221</v>
      </c>
      <c r="D1669" s="190" t="s">
        <v>7</v>
      </c>
      <c r="E1669" s="190" t="s">
        <v>161</v>
      </c>
      <c r="F1669" s="191">
        <v>0.0</v>
      </c>
      <c r="G1669" s="191" t="str">
        <f t="shared" si="1"/>
        <v>('DYNOSENSE DOUBLE NITRILE DW 300','DYNOVOAG','BOXES','XXS/5.5',0),</v>
      </c>
      <c r="H1669" s="191"/>
    </row>
    <row r="1670">
      <c r="A1670" s="243"/>
      <c r="B1670" s="243" t="s">
        <v>249</v>
      </c>
      <c r="C1670" s="244" t="s">
        <v>221</v>
      </c>
      <c r="D1670" s="190" t="s">
        <v>7</v>
      </c>
      <c r="E1670" s="190" t="s">
        <v>162</v>
      </c>
      <c r="F1670" s="191"/>
      <c r="G1670" s="191" t="str">
        <f t="shared" si="1"/>
        <v>('DYNOSENSE DOUBLE NITRILE DW 300','DYNOVOAG','BOXES','XS/6.0',),</v>
      </c>
      <c r="H1670" s="191"/>
    </row>
    <row r="1671">
      <c r="A1671" s="243"/>
      <c r="B1671" s="243" t="s">
        <v>249</v>
      </c>
      <c r="C1671" s="244" t="s">
        <v>221</v>
      </c>
      <c r="D1671" s="190" t="s">
        <v>7</v>
      </c>
      <c r="E1671" s="190" t="s">
        <v>163</v>
      </c>
      <c r="F1671" s="191">
        <v>0.0</v>
      </c>
      <c r="G1671" s="191" t="str">
        <f t="shared" si="1"/>
        <v>('DYNOSENSE DOUBLE NITRILE DW 300','DYNOVOAG','BOXES','S/6.5',0),</v>
      </c>
      <c r="H1671" s="191"/>
    </row>
    <row r="1672">
      <c r="A1672" s="243"/>
      <c r="B1672" s="243" t="s">
        <v>249</v>
      </c>
      <c r="C1672" s="244" t="s">
        <v>221</v>
      </c>
      <c r="D1672" s="190" t="s">
        <v>7</v>
      </c>
      <c r="E1672" s="190" t="s">
        <v>164</v>
      </c>
      <c r="F1672" s="191">
        <v>0.0</v>
      </c>
      <c r="G1672" s="191" t="str">
        <f t="shared" si="1"/>
        <v>('DYNOSENSE DOUBLE NITRILE DW 300','DYNOVOAG','BOXES','M/7.0',0),</v>
      </c>
      <c r="H1672" s="191"/>
    </row>
    <row r="1673">
      <c r="A1673" s="243"/>
      <c r="B1673" s="243" t="s">
        <v>249</v>
      </c>
      <c r="C1673" s="244" t="s">
        <v>221</v>
      </c>
      <c r="D1673" s="190" t="s">
        <v>7</v>
      </c>
      <c r="E1673" s="190" t="s">
        <v>165</v>
      </c>
      <c r="F1673" s="191">
        <v>0.0</v>
      </c>
      <c r="G1673" s="191" t="str">
        <f t="shared" si="1"/>
        <v>('DYNOSENSE DOUBLE NITRILE DW 300','DYNOVOAG','BOXES','L/7.5',0),</v>
      </c>
      <c r="H1673" s="191"/>
    </row>
    <row r="1674">
      <c r="A1674" s="243"/>
      <c r="B1674" s="243" t="s">
        <v>249</v>
      </c>
      <c r="C1674" s="244" t="s">
        <v>221</v>
      </c>
      <c r="D1674" s="190" t="s">
        <v>7</v>
      </c>
      <c r="E1674" s="190" t="s">
        <v>166</v>
      </c>
      <c r="F1674" s="191">
        <v>0.0</v>
      </c>
      <c r="G1674" s="191" t="str">
        <f t="shared" si="1"/>
        <v>('DYNOSENSE DOUBLE NITRILE DW 300','DYNOVOAG','BOXES','XL/8.0',0),</v>
      </c>
      <c r="H1674" s="191"/>
    </row>
    <row r="1675">
      <c r="A1675" s="243"/>
      <c r="B1675" s="243" t="s">
        <v>249</v>
      </c>
      <c r="C1675" s="244" t="s">
        <v>221</v>
      </c>
      <c r="D1675" s="190" t="s">
        <v>7</v>
      </c>
      <c r="E1675" s="190" t="s">
        <v>167</v>
      </c>
      <c r="F1675" s="191">
        <v>0.0</v>
      </c>
      <c r="G1675" s="191" t="str">
        <f t="shared" si="1"/>
        <v>('DYNOSENSE DOUBLE NITRILE DW 300','DYNOVOAG','BOXES','XXL/8.5',0),</v>
      </c>
      <c r="H1675" s="191"/>
    </row>
    <row r="1676">
      <c r="A1676" s="243"/>
      <c r="B1676" s="243" t="s">
        <v>249</v>
      </c>
      <c r="C1676" s="244" t="s">
        <v>221</v>
      </c>
      <c r="D1676" s="190" t="s">
        <v>7</v>
      </c>
      <c r="E1676" s="190" t="s">
        <v>20</v>
      </c>
      <c r="F1676" s="191">
        <v>0.0</v>
      </c>
      <c r="G1676" s="191" t="str">
        <f t="shared" si="1"/>
        <v>('DYNOSENSE DOUBLE NITRILE DW 300','DYNOVOAG','BOXES','XXXL',0),</v>
      </c>
      <c r="H1676" s="191"/>
    </row>
    <row r="1677">
      <c r="A1677" s="191" t="s">
        <v>253</v>
      </c>
      <c r="B1677" s="243" t="s">
        <v>255</v>
      </c>
      <c r="C1677" s="244" t="s">
        <v>221</v>
      </c>
      <c r="D1677" s="243" t="s">
        <v>4</v>
      </c>
      <c r="E1677" s="190" t="s">
        <v>21</v>
      </c>
      <c r="F1677" s="192">
        <v>115.0</v>
      </c>
      <c r="G1677" s="191" t="str">
        <f t="shared" si="1"/>
        <v>('DYNOSENSE WHITE NITRILE DW+330 STE','DYNOVOAG','CARTONS','W/SIZE',115),</v>
      </c>
      <c r="H1677" s="192"/>
    </row>
    <row r="1678">
      <c r="A1678" s="243"/>
      <c r="B1678" s="243" t="s">
        <v>255</v>
      </c>
      <c r="C1678" s="244" t="s">
        <v>221</v>
      </c>
      <c r="D1678" s="190" t="s">
        <v>4</v>
      </c>
      <c r="E1678" s="190" t="s">
        <v>13</v>
      </c>
      <c r="F1678" s="191"/>
      <c r="G1678" s="191" t="str">
        <f t="shared" si="1"/>
        <v>('DYNOSENSE WHITE NITRILE DW+330 STE','DYNOVOAG','CARTONS','XXS',),</v>
      </c>
      <c r="H1678" s="191"/>
    </row>
    <row r="1679">
      <c r="A1679" s="243"/>
      <c r="B1679" s="243" t="s">
        <v>255</v>
      </c>
      <c r="C1679" s="244" t="s">
        <v>221</v>
      </c>
      <c r="D1679" s="190" t="s">
        <v>4</v>
      </c>
      <c r="E1679" s="190" t="s">
        <v>14</v>
      </c>
      <c r="F1679" s="191"/>
      <c r="G1679" s="191" t="str">
        <f t="shared" si="1"/>
        <v>('DYNOSENSE WHITE NITRILE DW+330 STE','DYNOVOAG','CARTONS','XS',),</v>
      </c>
      <c r="H1679" s="191"/>
    </row>
    <row r="1680">
      <c r="A1680" s="243"/>
      <c r="B1680" s="243" t="s">
        <v>255</v>
      </c>
      <c r="C1680" s="244" t="s">
        <v>221</v>
      </c>
      <c r="D1680" s="190" t="s">
        <v>4</v>
      </c>
      <c r="E1680" s="190" t="s">
        <v>15</v>
      </c>
      <c r="F1680" s="191"/>
      <c r="G1680" s="191" t="str">
        <f t="shared" si="1"/>
        <v>('DYNOSENSE WHITE NITRILE DW+330 STE','DYNOVOAG','CARTONS','S',),</v>
      </c>
      <c r="H1680" s="191"/>
    </row>
    <row r="1681">
      <c r="A1681" s="243"/>
      <c r="B1681" s="243" t="s">
        <v>255</v>
      </c>
      <c r="C1681" s="244" t="s">
        <v>221</v>
      </c>
      <c r="D1681" s="190" t="s">
        <v>4</v>
      </c>
      <c r="E1681" s="190" t="s">
        <v>16</v>
      </c>
      <c r="F1681" s="191"/>
      <c r="G1681" s="191" t="str">
        <f t="shared" si="1"/>
        <v>('DYNOSENSE WHITE NITRILE DW+330 STE','DYNOVOAG','CARTONS','M',),</v>
      </c>
      <c r="H1681" s="191"/>
    </row>
    <row r="1682">
      <c r="A1682" s="243"/>
      <c r="B1682" s="243" t="s">
        <v>255</v>
      </c>
      <c r="C1682" s="244" t="s">
        <v>221</v>
      </c>
      <c r="D1682" s="190" t="s">
        <v>4</v>
      </c>
      <c r="E1682" s="190" t="s">
        <v>17</v>
      </c>
      <c r="F1682" s="191"/>
      <c r="G1682" s="191" t="str">
        <f t="shared" si="1"/>
        <v>('DYNOSENSE WHITE NITRILE DW+330 STE','DYNOVOAG','CARTONS','L',),</v>
      </c>
      <c r="H1682" s="191"/>
    </row>
    <row r="1683">
      <c r="A1683" s="243"/>
      <c r="B1683" s="243" t="s">
        <v>255</v>
      </c>
      <c r="C1683" s="244" t="s">
        <v>221</v>
      </c>
      <c r="D1683" s="190" t="s">
        <v>4</v>
      </c>
      <c r="E1683" s="190" t="s">
        <v>18</v>
      </c>
      <c r="F1683" s="191"/>
      <c r="G1683" s="191" t="str">
        <f t="shared" si="1"/>
        <v>('DYNOSENSE WHITE NITRILE DW+330 STE','DYNOVOAG','CARTONS','XL',),</v>
      </c>
      <c r="H1683" s="191"/>
    </row>
    <row r="1684">
      <c r="A1684" s="243"/>
      <c r="B1684" s="243" t="s">
        <v>255</v>
      </c>
      <c r="C1684" s="244" t="s">
        <v>221</v>
      </c>
      <c r="D1684" s="190" t="s">
        <v>4</v>
      </c>
      <c r="E1684" s="190" t="s">
        <v>19</v>
      </c>
      <c r="F1684" s="191"/>
      <c r="G1684" s="191" t="str">
        <f t="shared" si="1"/>
        <v>('DYNOSENSE WHITE NITRILE DW+330 STE','DYNOVOAG','CARTONS','XXL',),</v>
      </c>
      <c r="H1684" s="191"/>
    </row>
    <row r="1685">
      <c r="A1685" s="243"/>
      <c r="B1685" s="243" t="s">
        <v>255</v>
      </c>
      <c r="C1685" s="244" t="s">
        <v>221</v>
      </c>
      <c r="D1685" s="190" t="s">
        <v>4</v>
      </c>
      <c r="E1685" s="190" t="s">
        <v>20</v>
      </c>
      <c r="F1685" s="191"/>
      <c r="G1685" s="191" t="str">
        <f t="shared" si="1"/>
        <v>('DYNOSENSE WHITE NITRILE DW+330 STE','DYNOVOAG','CARTONS','XXXL',),</v>
      </c>
      <c r="H1685" s="191"/>
    </row>
    <row r="1686">
      <c r="A1686" s="243"/>
      <c r="B1686" s="243" t="s">
        <v>255</v>
      </c>
      <c r="C1686" s="244" t="s">
        <v>221</v>
      </c>
      <c r="D1686" s="190" t="s">
        <v>7</v>
      </c>
      <c r="E1686" s="190" t="s">
        <v>21</v>
      </c>
      <c r="F1686" s="191"/>
      <c r="G1686" s="191" t="str">
        <f t="shared" si="1"/>
        <v>('DYNOSENSE WHITE NITRILE DW+330 STE','DYNOVOAG','BOXES','W/SIZE',),</v>
      </c>
      <c r="H1686" s="191"/>
    </row>
    <row r="1687">
      <c r="A1687" s="243"/>
      <c r="B1687" s="243" t="s">
        <v>255</v>
      </c>
      <c r="C1687" s="244" t="s">
        <v>221</v>
      </c>
      <c r="D1687" s="190" t="s">
        <v>7</v>
      </c>
      <c r="E1687" s="190" t="s">
        <v>161</v>
      </c>
      <c r="F1687" s="191"/>
      <c r="G1687" s="191" t="str">
        <f t="shared" si="1"/>
        <v>('DYNOSENSE WHITE NITRILE DW+330 STE','DYNOVOAG','BOXES','XXS/5.5',),</v>
      </c>
      <c r="H1687" s="191"/>
    </row>
    <row r="1688">
      <c r="A1688" s="243"/>
      <c r="B1688" s="243" t="s">
        <v>255</v>
      </c>
      <c r="C1688" s="244" t="s">
        <v>221</v>
      </c>
      <c r="D1688" s="190" t="s">
        <v>7</v>
      </c>
      <c r="E1688" s="190" t="s">
        <v>162</v>
      </c>
      <c r="F1688" s="191"/>
      <c r="G1688" s="191" t="str">
        <f t="shared" si="1"/>
        <v>('DYNOSENSE WHITE NITRILE DW+330 STE','DYNOVOAG','BOXES','XS/6.0',),</v>
      </c>
      <c r="H1688" s="191"/>
    </row>
    <row r="1689">
      <c r="A1689" s="243"/>
      <c r="B1689" s="243" t="s">
        <v>255</v>
      </c>
      <c r="C1689" s="244" t="s">
        <v>221</v>
      </c>
      <c r="D1689" s="190" t="s">
        <v>7</v>
      </c>
      <c r="E1689" s="190" t="s">
        <v>163</v>
      </c>
      <c r="F1689" s="191"/>
      <c r="G1689" s="191" t="str">
        <f t="shared" si="1"/>
        <v>('DYNOSENSE WHITE NITRILE DW+330 STE','DYNOVOAG','BOXES','S/6.5',),</v>
      </c>
      <c r="H1689" s="191"/>
    </row>
    <row r="1690">
      <c r="A1690" s="243"/>
      <c r="B1690" s="243" t="s">
        <v>255</v>
      </c>
      <c r="C1690" s="244" t="s">
        <v>221</v>
      </c>
      <c r="D1690" s="190" t="s">
        <v>7</v>
      </c>
      <c r="E1690" s="190" t="s">
        <v>164</v>
      </c>
      <c r="F1690" s="191"/>
      <c r="G1690" s="191" t="str">
        <f t="shared" si="1"/>
        <v>('DYNOSENSE WHITE NITRILE DW+330 STE','DYNOVOAG','BOXES','M/7.0',),</v>
      </c>
      <c r="H1690" s="191"/>
    </row>
    <row r="1691">
      <c r="A1691" s="243"/>
      <c r="B1691" s="243" t="s">
        <v>255</v>
      </c>
      <c r="C1691" s="244" t="s">
        <v>221</v>
      </c>
      <c r="D1691" s="190" t="s">
        <v>7</v>
      </c>
      <c r="E1691" s="190" t="s">
        <v>165</v>
      </c>
      <c r="F1691" s="191"/>
      <c r="G1691" s="191" t="str">
        <f t="shared" si="1"/>
        <v>('DYNOSENSE WHITE NITRILE DW+330 STE','DYNOVOAG','BOXES','L/7.5',),</v>
      </c>
      <c r="H1691" s="191"/>
    </row>
    <row r="1692">
      <c r="A1692" s="243"/>
      <c r="B1692" s="243" t="s">
        <v>255</v>
      </c>
      <c r="C1692" s="244" t="s">
        <v>221</v>
      </c>
      <c r="D1692" s="190" t="s">
        <v>7</v>
      </c>
      <c r="E1692" s="190" t="s">
        <v>166</v>
      </c>
      <c r="F1692" s="191"/>
      <c r="G1692" s="191" t="str">
        <f t="shared" si="1"/>
        <v>('DYNOSENSE WHITE NITRILE DW+330 STE','DYNOVOAG','BOXES','XL/8.0',),</v>
      </c>
      <c r="H1692" s="191"/>
    </row>
    <row r="1693">
      <c r="A1693" s="243"/>
      <c r="B1693" s="243" t="s">
        <v>255</v>
      </c>
      <c r="C1693" s="244" t="s">
        <v>221</v>
      </c>
      <c r="D1693" s="190" t="s">
        <v>7</v>
      </c>
      <c r="E1693" s="190" t="s">
        <v>167</v>
      </c>
      <c r="F1693" s="191"/>
      <c r="G1693" s="191" t="str">
        <f t="shared" si="1"/>
        <v>('DYNOSENSE WHITE NITRILE DW+330 STE','DYNOVOAG','BOXES','XXL/8.5',),</v>
      </c>
      <c r="H1693" s="191"/>
    </row>
    <row r="1694">
      <c r="A1694" s="243"/>
      <c r="B1694" s="243" t="s">
        <v>255</v>
      </c>
      <c r="C1694" s="244" t="s">
        <v>221</v>
      </c>
      <c r="D1694" s="190" t="s">
        <v>7</v>
      </c>
      <c r="E1694" s="190" t="s">
        <v>20</v>
      </c>
      <c r="F1694" s="191"/>
      <c r="G1694" s="191" t="str">
        <f t="shared" si="1"/>
        <v>('DYNOSENSE WHITE NITRILE DW+330 STE','DYNOVOAG','BOXES','XXXL',),</v>
      </c>
      <c r="H1694" s="191"/>
    </row>
    <row r="1695">
      <c r="A1695" s="191">
        <v>89.0</v>
      </c>
      <c r="B1695" s="243" t="s">
        <v>259</v>
      </c>
      <c r="C1695" s="244" t="s">
        <v>262</v>
      </c>
      <c r="D1695" s="243" t="s">
        <v>4</v>
      </c>
      <c r="E1695" s="190" t="s">
        <v>21</v>
      </c>
      <c r="F1695" s="192">
        <v>95.0</v>
      </c>
      <c r="G1695" s="191" t="str">
        <f t="shared" si="1"/>
        <v>('PROFILE PLAL','NITRITEX','CARTONS','W/SIZE',95),</v>
      </c>
      <c r="H1695" s="192"/>
    </row>
    <row r="1696">
      <c r="A1696" s="200"/>
      <c r="B1696" s="243" t="s">
        <v>259</v>
      </c>
      <c r="C1696" s="244" t="s">
        <v>262</v>
      </c>
      <c r="D1696" s="190" t="s">
        <v>4</v>
      </c>
      <c r="E1696" s="190" t="s">
        <v>13</v>
      </c>
      <c r="F1696" s="191"/>
      <c r="G1696" s="191" t="str">
        <f t="shared" si="1"/>
        <v>('PROFILE PLAL','NITRITEX','CARTONS','XXS',),</v>
      </c>
      <c r="H1696" s="191"/>
    </row>
    <row r="1697">
      <c r="A1697" s="200"/>
      <c r="B1697" s="243" t="s">
        <v>259</v>
      </c>
      <c r="C1697" s="244" t="s">
        <v>262</v>
      </c>
      <c r="D1697" s="190" t="s">
        <v>4</v>
      </c>
      <c r="E1697" s="190" t="s">
        <v>14</v>
      </c>
      <c r="F1697" s="191"/>
      <c r="G1697" s="191" t="str">
        <f t="shared" si="1"/>
        <v>('PROFILE PLAL','NITRITEX','CARTONS','XS',),</v>
      </c>
      <c r="H1697" s="191"/>
    </row>
    <row r="1698">
      <c r="A1698" s="200"/>
      <c r="B1698" s="243" t="s">
        <v>259</v>
      </c>
      <c r="C1698" s="244" t="s">
        <v>262</v>
      </c>
      <c r="D1698" s="190" t="s">
        <v>4</v>
      </c>
      <c r="E1698" s="190" t="s">
        <v>15</v>
      </c>
      <c r="F1698" s="191"/>
      <c r="G1698" s="191" t="str">
        <f t="shared" si="1"/>
        <v>('PROFILE PLAL','NITRITEX','CARTONS','S',),</v>
      </c>
      <c r="H1698" s="191"/>
    </row>
    <row r="1699">
      <c r="A1699" s="200"/>
      <c r="B1699" s="243" t="s">
        <v>259</v>
      </c>
      <c r="C1699" s="244" t="s">
        <v>262</v>
      </c>
      <c r="D1699" s="190" t="s">
        <v>4</v>
      </c>
      <c r="E1699" s="190" t="s">
        <v>16</v>
      </c>
      <c r="F1699" s="191"/>
      <c r="G1699" s="191" t="str">
        <f t="shared" si="1"/>
        <v>('PROFILE PLAL','NITRITEX','CARTONS','M',),</v>
      </c>
      <c r="H1699" s="191"/>
    </row>
    <row r="1700">
      <c r="A1700" s="200"/>
      <c r="B1700" s="243" t="s">
        <v>259</v>
      </c>
      <c r="C1700" s="244" t="s">
        <v>262</v>
      </c>
      <c r="D1700" s="190" t="s">
        <v>4</v>
      </c>
      <c r="E1700" s="190" t="s">
        <v>17</v>
      </c>
      <c r="F1700" s="191"/>
      <c r="G1700" s="191" t="str">
        <f t="shared" si="1"/>
        <v>('PROFILE PLAL','NITRITEX','CARTONS','L',),</v>
      </c>
      <c r="H1700" s="191"/>
    </row>
    <row r="1701">
      <c r="A1701" s="200"/>
      <c r="B1701" s="243" t="s">
        <v>259</v>
      </c>
      <c r="C1701" s="244" t="s">
        <v>262</v>
      </c>
      <c r="D1701" s="190" t="s">
        <v>4</v>
      </c>
      <c r="E1701" s="190" t="s">
        <v>18</v>
      </c>
      <c r="F1701" s="191"/>
      <c r="G1701" s="191" t="str">
        <f t="shared" si="1"/>
        <v>('PROFILE PLAL','NITRITEX','CARTONS','XL',),</v>
      </c>
      <c r="H1701" s="191"/>
    </row>
    <row r="1702">
      <c r="A1702" s="200"/>
      <c r="B1702" s="243" t="s">
        <v>259</v>
      </c>
      <c r="C1702" s="244" t="s">
        <v>262</v>
      </c>
      <c r="D1702" s="190" t="s">
        <v>4</v>
      </c>
      <c r="E1702" s="190" t="s">
        <v>19</v>
      </c>
      <c r="F1702" s="191"/>
      <c r="G1702" s="191" t="str">
        <f t="shared" si="1"/>
        <v>('PROFILE PLAL','NITRITEX','CARTONS','XXL',),</v>
      </c>
      <c r="H1702" s="191"/>
    </row>
    <row r="1703">
      <c r="A1703" s="200"/>
      <c r="B1703" s="243" t="s">
        <v>259</v>
      </c>
      <c r="C1703" s="244" t="s">
        <v>262</v>
      </c>
      <c r="D1703" s="190" t="s">
        <v>4</v>
      </c>
      <c r="E1703" s="190" t="s">
        <v>20</v>
      </c>
      <c r="F1703" s="191"/>
      <c r="G1703" s="191" t="str">
        <f t="shared" si="1"/>
        <v>('PROFILE PLAL','NITRITEX','CARTONS','XXXL',),</v>
      </c>
      <c r="H1703" s="191"/>
    </row>
    <row r="1704">
      <c r="A1704" s="200"/>
      <c r="B1704" s="243" t="s">
        <v>259</v>
      </c>
      <c r="C1704" s="244" t="s">
        <v>262</v>
      </c>
      <c r="D1704" s="190" t="s">
        <v>7</v>
      </c>
      <c r="E1704" s="190" t="s">
        <v>21</v>
      </c>
      <c r="F1704" s="191">
        <v>40.0</v>
      </c>
      <c r="G1704" s="191" t="str">
        <f t="shared" si="1"/>
        <v>('PROFILE PLAL','NITRITEX','BOXES','W/SIZE',40),</v>
      </c>
      <c r="H1704" s="191"/>
    </row>
    <row r="1705">
      <c r="A1705" s="200"/>
      <c r="B1705" s="243" t="s">
        <v>259</v>
      </c>
      <c r="C1705" s="244" t="s">
        <v>262</v>
      </c>
      <c r="D1705" s="190" t="s">
        <v>7</v>
      </c>
      <c r="E1705" s="190" t="s">
        <v>161</v>
      </c>
      <c r="F1705" s="191"/>
      <c r="G1705" s="191" t="str">
        <f t="shared" si="1"/>
        <v>('PROFILE PLAL','NITRITEX','BOXES','XXS/5.5',),</v>
      </c>
      <c r="H1705" s="191"/>
    </row>
    <row r="1706">
      <c r="A1706" s="200"/>
      <c r="B1706" s="243" t="s">
        <v>259</v>
      </c>
      <c r="C1706" s="244" t="s">
        <v>262</v>
      </c>
      <c r="D1706" s="190" t="s">
        <v>7</v>
      </c>
      <c r="E1706" s="190" t="s">
        <v>162</v>
      </c>
      <c r="F1706" s="191"/>
      <c r="G1706" s="191" t="str">
        <f t="shared" si="1"/>
        <v>('PROFILE PLAL','NITRITEX','BOXES','XS/6.0',),</v>
      </c>
      <c r="H1706" s="191"/>
    </row>
    <row r="1707">
      <c r="A1707" s="200"/>
      <c r="B1707" s="243" t="s">
        <v>259</v>
      </c>
      <c r="C1707" s="244" t="s">
        <v>262</v>
      </c>
      <c r="D1707" s="190" t="s">
        <v>7</v>
      </c>
      <c r="E1707" s="190" t="s">
        <v>163</v>
      </c>
      <c r="F1707" s="191"/>
      <c r="G1707" s="191" t="str">
        <f t="shared" si="1"/>
        <v>('PROFILE PLAL','NITRITEX','BOXES','S/6.5',),</v>
      </c>
      <c r="H1707" s="191"/>
    </row>
    <row r="1708">
      <c r="A1708" s="200"/>
      <c r="B1708" s="243" t="s">
        <v>259</v>
      </c>
      <c r="C1708" s="244" t="s">
        <v>262</v>
      </c>
      <c r="D1708" s="190" t="s">
        <v>7</v>
      </c>
      <c r="E1708" s="190" t="s">
        <v>164</v>
      </c>
      <c r="F1708" s="191"/>
      <c r="G1708" s="191" t="str">
        <f t="shared" si="1"/>
        <v>('PROFILE PLAL','NITRITEX','BOXES','M/7.0',),</v>
      </c>
      <c r="H1708" s="191"/>
    </row>
    <row r="1709">
      <c r="A1709" s="200"/>
      <c r="B1709" s="243" t="s">
        <v>259</v>
      </c>
      <c r="C1709" s="244" t="s">
        <v>262</v>
      </c>
      <c r="D1709" s="190" t="s">
        <v>7</v>
      </c>
      <c r="E1709" s="190" t="s">
        <v>165</v>
      </c>
      <c r="F1709" s="191"/>
      <c r="G1709" s="191" t="str">
        <f t="shared" si="1"/>
        <v>('PROFILE PLAL','NITRITEX','BOXES','L/7.5',),</v>
      </c>
      <c r="H1709" s="191"/>
    </row>
    <row r="1710">
      <c r="A1710" s="200"/>
      <c r="B1710" s="243" t="s">
        <v>259</v>
      </c>
      <c r="C1710" s="244" t="s">
        <v>262</v>
      </c>
      <c r="D1710" s="190" t="s">
        <v>7</v>
      </c>
      <c r="E1710" s="190" t="s">
        <v>166</v>
      </c>
      <c r="F1710" s="191"/>
      <c r="G1710" s="191" t="str">
        <f t="shared" si="1"/>
        <v>('PROFILE PLAL','NITRITEX','BOXES','XL/8.0',),</v>
      </c>
      <c r="H1710" s="191"/>
    </row>
    <row r="1711">
      <c r="A1711" s="200"/>
      <c r="B1711" s="243" t="s">
        <v>259</v>
      </c>
      <c r="C1711" s="244" t="s">
        <v>262</v>
      </c>
      <c r="D1711" s="190" t="s">
        <v>7</v>
      </c>
      <c r="E1711" s="190" t="s">
        <v>167</v>
      </c>
      <c r="F1711" s="191"/>
      <c r="G1711" s="191" t="str">
        <f t="shared" si="1"/>
        <v>('PROFILE PLAL','NITRITEX','BOXES','XXL/8.5',),</v>
      </c>
      <c r="H1711" s="191"/>
    </row>
    <row r="1712">
      <c r="A1712" s="200"/>
      <c r="B1712" s="243" t="s">
        <v>259</v>
      </c>
      <c r="C1712" s="244" t="s">
        <v>262</v>
      </c>
      <c r="D1712" s="190" t="s">
        <v>7</v>
      </c>
      <c r="E1712" s="190" t="s">
        <v>20</v>
      </c>
      <c r="F1712" s="191"/>
      <c r="G1712" s="191" t="str">
        <f t="shared" si="1"/>
        <v>('PROFILE PLAL','NITRITEX','BOXES','XXXL',),</v>
      </c>
      <c r="H1712" s="191"/>
    </row>
    <row r="1713">
      <c r="A1713" s="219">
        <v>90.0</v>
      </c>
      <c r="B1713" s="109" t="s">
        <v>269</v>
      </c>
      <c r="C1713" s="112" t="s">
        <v>262</v>
      </c>
      <c r="D1713" s="190" t="s">
        <v>4</v>
      </c>
      <c r="E1713" s="190" t="s">
        <v>21</v>
      </c>
      <c r="F1713" s="56">
        <v>0.0</v>
      </c>
      <c r="G1713" s="191" t="str">
        <f t="shared" si="1"/>
        <v>('BIOCLEAN-BNHN','NITRITEX','CARTONS','W/SIZE',0),</v>
      </c>
      <c r="H1713" s="56"/>
    </row>
    <row r="1714">
      <c r="B1714" s="109" t="s">
        <v>269</v>
      </c>
      <c r="C1714" s="112" t="s">
        <v>262</v>
      </c>
      <c r="D1714" s="190" t="s">
        <v>4</v>
      </c>
      <c r="E1714" s="190" t="s">
        <v>13</v>
      </c>
      <c r="F1714" s="56"/>
      <c r="G1714" s="191" t="str">
        <f t="shared" si="1"/>
        <v>('BIOCLEAN-BNHN','NITRITEX','CARTONS','XXS',),</v>
      </c>
      <c r="H1714" s="56"/>
    </row>
    <row r="1715">
      <c r="B1715" s="109" t="s">
        <v>269</v>
      </c>
      <c r="C1715" s="112" t="s">
        <v>262</v>
      </c>
      <c r="D1715" s="190" t="s">
        <v>4</v>
      </c>
      <c r="E1715" s="149" t="s">
        <v>14</v>
      </c>
      <c r="F1715" s="56"/>
      <c r="G1715" s="191" t="str">
        <f t="shared" si="1"/>
        <v>('BIOCLEAN-BNHN','NITRITEX','CARTONS','XS',),</v>
      </c>
      <c r="H1715" s="56"/>
    </row>
    <row r="1716">
      <c r="B1716" s="109" t="s">
        <v>269</v>
      </c>
      <c r="C1716" s="112" t="s">
        <v>262</v>
      </c>
      <c r="D1716" s="190" t="s">
        <v>4</v>
      </c>
      <c r="E1716" s="190" t="s">
        <v>15</v>
      </c>
      <c r="F1716" s="56"/>
      <c r="G1716" s="191" t="str">
        <f t="shared" si="1"/>
        <v>('BIOCLEAN-BNHN','NITRITEX','CARTONS','S',),</v>
      </c>
      <c r="H1716" s="56"/>
    </row>
    <row r="1717">
      <c r="B1717" s="109" t="s">
        <v>269</v>
      </c>
      <c r="C1717" s="112" t="s">
        <v>262</v>
      </c>
      <c r="D1717" s="190" t="s">
        <v>4</v>
      </c>
      <c r="E1717" s="190" t="s">
        <v>16</v>
      </c>
      <c r="F1717" s="56"/>
      <c r="G1717" s="191" t="str">
        <f t="shared" si="1"/>
        <v>('BIOCLEAN-BNHN','NITRITEX','CARTONS','M',),</v>
      </c>
      <c r="H1717" s="56"/>
    </row>
    <row r="1718">
      <c r="B1718" s="109" t="s">
        <v>269</v>
      </c>
      <c r="C1718" s="112" t="s">
        <v>262</v>
      </c>
      <c r="D1718" s="190" t="s">
        <v>4</v>
      </c>
      <c r="E1718" s="190" t="s">
        <v>17</v>
      </c>
      <c r="F1718" s="56"/>
      <c r="G1718" s="191" t="str">
        <f t="shared" si="1"/>
        <v>('BIOCLEAN-BNHN','NITRITEX','CARTONS','L',),</v>
      </c>
      <c r="H1718" s="56"/>
    </row>
    <row r="1719">
      <c r="B1719" s="109" t="s">
        <v>269</v>
      </c>
      <c r="C1719" s="112" t="s">
        <v>262</v>
      </c>
      <c r="D1719" s="190" t="s">
        <v>4</v>
      </c>
      <c r="E1719" s="190" t="s">
        <v>18</v>
      </c>
      <c r="F1719" s="56"/>
      <c r="G1719" s="191" t="str">
        <f t="shared" si="1"/>
        <v>('BIOCLEAN-BNHN','NITRITEX','CARTONS','XL',),</v>
      </c>
      <c r="H1719" s="56"/>
    </row>
    <row r="1720">
      <c r="B1720" s="109" t="s">
        <v>269</v>
      </c>
      <c r="C1720" s="112" t="s">
        <v>262</v>
      </c>
      <c r="D1720" s="190" t="s">
        <v>4</v>
      </c>
      <c r="E1720" s="190" t="s">
        <v>19</v>
      </c>
      <c r="F1720" s="56"/>
      <c r="G1720" s="191" t="str">
        <f t="shared" si="1"/>
        <v>('BIOCLEAN-BNHN','NITRITEX','CARTONS','XXL',),</v>
      </c>
      <c r="H1720" s="56"/>
    </row>
    <row r="1721">
      <c r="B1721" s="109" t="s">
        <v>269</v>
      </c>
      <c r="C1721" s="112" t="s">
        <v>262</v>
      </c>
      <c r="D1721" s="190" t="s">
        <v>4</v>
      </c>
      <c r="E1721" s="190" t="s">
        <v>20</v>
      </c>
      <c r="F1721" s="56"/>
      <c r="G1721" s="191" t="str">
        <f t="shared" si="1"/>
        <v>('BIOCLEAN-BNHN','NITRITEX','CARTONS','XXXL',),</v>
      </c>
      <c r="H1721" s="56"/>
    </row>
    <row r="1722">
      <c r="B1722" s="109" t="s">
        <v>269</v>
      </c>
      <c r="C1722" s="112" t="s">
        <v>262</v>
      </c>
      <c r="D1722" s="190" t="s">
        <v>7</v>
      </c>
      <c r="E1722" s="190" t="s">
        <v>21</v>
      </c>
      <c r="F1722" s="56"/>
      <c r="G1722" s="191" t="str">
        <f t="shared" si="1"/>
        <v>('BIOCLEAN-BNHN','NITRITEX','BOXES','W/SIZE',),</v>
      </c>
      <c r="H1722" s="56"/>
    </row>
    <row r="1723">
      <c r="B1723" s="109" t="s">
        <v>269</v>
      </c>
      <c r="C1723" s="112" t="s">
        <v>262</v>
      </c>
      <c r="D1723" s="190" t="s">
        <v>7</v>
      </c>
      <c r="E1723" s="190" t="s">
        <v>161</v>
      </c>
      <c r="F1723" s="56"/>
      <c r="G1723" s="191" t="str">
        <f t="shared" si="1"/>
        <v>('BIOCLEAN-BNHN','NITRITEX','BOXES','XXS/5.5',),</v>
      </c>
      <c r="H1723" s="56"/>
    </row>
    <row r="1724">
      <c r="B1724" s="109" t="s">
        <v>269</v>
      </c>
      <c r="C1724" s="112" t="s">
        <v>262</v>
      </c>
      <c r="D1724" s="190" t="s">
        <v>7</v>
      </c>
      <c r="E1724" s="190" t="s">
        <v>162</v>
      </c>
      <c r="F1724" s="56"/>
      <c r="G1724" s="191" t="str">
        <f t="shared" si="1"/>
        <v>('BIOCLEAN-BNHN','NITRITEX','BOXES','XS/6.0',),</v>
      </c>
      <c r="H1724" s="56"/>
    </row>
    <row r="1725">
      <c r="B1725" s="109" t="s">
        <v>269</v>
      </c>
      <c r="C1725" s="112" t="s">
        <v>262</v>
      </c>
      <c r="D1725" s="190" t="s">
        <v>7</v>
      </c>
      <c r="E1725" s="190" t="s">
        <v>163</v>
      </c>
      <c r="F1725" s="56"/>
      <c r="G1725" s="191" t="str">
        <f t="shared" si="1"/>
        <v>('BIOCLEAN-BNHN','NITRITEX','BOXES','S/6.5',),</v>
      </c>
      <c r="H1725" s="56"/>
    </row>
    <row r="1726">
      <c r="B1726" s="109" t="s">
        <v>269</v>
      </c>
      <c r="C1726" s="112" t="s">
        <v>262</v>
      </c>
      <c r="D1726" s="190" t="s">
        <v>7</v>
      </c>
      <c r="E1726" s="190" t="s">
        <v>164</v>
      </c>
      <c r="F1726" s="56"/>
      <c r="G1726" s="191" t="str">
        <f t="shared" si="1"/>
        <v>('BIOCLEAN-BNHN','NITRITEX','BOXES','M/7.0',),</v>
      </c>
      <c r="H1726" s="56"/>
    </row>
    <row r="1727">
      <c r="B1727" s="109" t="s">
        <v>269</v>
      </c>
      <c r="C1727" s="112" t="s">
        <v>262</v>
      </c>
      <c r="D1727" s="190" t="s">
        <v>7</v>
      </c>
      <c r="E1727" s="190" t="s">
        <v>165</v>
      </c>
      <c r="F1727" s="56"/>
      <c r="G1727" s="191" t="str">
        <f t="shared" si="1"/>
        <v>('BIOCLEAN-BNHN','NITRITEX','BOXES','L/7.5',),</v>
      </c>
      <c r="H1727" s="56"/>
    </row>
    <row r="1728">
      <c r="B1728" s="109" t="s">
        <v>269</v>
      </c>
      <c r="C1728" s="112" t="s">
        <v>262</v>
      </c>
      <c r="D1728" s="190" t="s">
        <v>7</v>
      </c>
      <c r="E1728" s="190" t="s">
        <v>166</v>
      </c>
      <c r="F1728" s="56"/>
      <c r="G1728" s="191" t="str">
        <f t="shared" si="1"/>
        <v>('BIOCLEAN-BNHN','NITRITEX','BOXES','XL/8.0',),</v>
      </c>
      <c r="H1728" s="56"/>
    </row>
    <row r="1729">
      <c r="B1729" s="109" t="s">
        <v>269</v>
      </c>
      <c r="C1729" s="112" t="s">
        <v>262</v>
      </c>
      <c r="D1729" s="190" t="s">
        <v>7</v>
      </c>
      <c r="E1729" s="190" t="s">
        <v>167</v>
      </c>
      <c r="F1729" s="56"/>
      <c r="G1729" s="191" t="str">
        <f t="shared" si="1"/>
        <v>('BIOCLEAN-BNHN','NITRITEX','BOXES','XXL/8.5',),</v>
      </c>
      <c r="H1729" s="56"/>
    </row>
    <row r="1730">
      <c r="B1730" s="109" t="s">
        <v>269</v>
      </c>
      <c r="C1730" s="112" t="s">
        <v>262</v>
      </c>
      <c r="D1730" s="190" t="s">
        <v>7</v>
      </c>
      <c r="E1730" s="190" t="s">
        <v>20</v>
      </c>
      <c r="F1730" s="56"/>
      <c r="G1730" s="191" t="str">
        <f t="shared" si="1"/>
        <v>('BIOCLEAN-BNHN','NITRITEX','BOXES','XXXL',),</v>
      </c>
      <c r="H1730" s="56"/>
    </row>
    <row r="1731">
      <c r="A1731" s="219">
        <v>91.0</v>
      </c>
      <c r="B1731" s="109" t="s">
        <v>272</v>
      </c>
      <c r="C1731" s="112" t="s">
        <v>262</v>
      </c>
      <c r="D1731" s="190" t="s">
        <v>4</v>
      </c>
      <c r="E1731" s="190" t="s">
        <v>21</v>
      </c>
      <c r="F1731" s="56">
        <v>38.0</v>
      </c>
      <c r="G1731" s="191" t="str">
        <f t="shared" si="1"/>
        <v>('PROFILE 3000-PLHS','NITRITEX','CARTONS','W/SIZE',38),</v>
      </c>
      <c r="H1731" s="56"/>
    </row>
    <row r="1732">
      <c r="B1732" s="109" t="s">
        <v>272</v>
      </c>
      <c r="C1732" s="112" t="s">
        <v>262</v>
      </c>
      <c r="D1732" s="190" t="s">
        <v>4</v>
      </c>
      <c r="E1732" s="190" t="s">
        <v>13</v>
      </c>
      <c r="F1732" s="56"/>
      <c r="G1732" s="191" t="str">
        <f t="shared" si="1"/>
        <v>('PROFILE 3000-PLHS','NITRITEX','CARTONS','XXS',),</v>
      </c>
      <c r="H1732" s="56"/>
    </row>
    <row r="1733">
      <c r="B1733" s="109" t="s">
        <v>272</v>
      </c>
      <c r="C1733" s="112" t="s">
        <v>262</v>
      </c>
      <c r="D1733" s="190" t="s">
        <v>4</v>
      </c>
      <c r="E1733" s="149" t="s">
        <v>14</v>
      </c>
      <c r="F1733" s="56"/>
      <c r="G1733" s="191" t="str">
        <f t="shared" si="1"/>
        <v>('PROFILE 3000-PLHS','NITRITEX','CARTONS','XS',),</v>
      </c>
      <c r="H1733" s="56"/>
    </row>
    <row r="1734">
      <c r="B1734" s="109" t="s">
        <v>272</v>
      </c>
      <c r="C1734" s="112" t="s">
        <v>262</v>
      </c>
      <c r="D1734" s="190" t="s">
        <v>4</v>
      </c>
      <c r="E1734" s="190" t="s">
        <v>15</v>
      </c>
      <c r="F1734" s="56"/>
      <c r="G1734" s="191" t="str">
        <f t="shared" si="1"/>
        <v>('PROFILE 3000-PLHS','NITRITEX','CARTONS','S',),</v>
      </c>
      <c r="H1734" s="56"/>
    </row>
    <row r="1735">
      <c r="B1735" s="109" t="s">
        <v>272</v>
      </c>
      <c r="C1735" s="112" t="s">
        <v>262</v>
      </c>
      <c r="D1735" s="190" t="s">
        <v>4</v>
      </c>
      <c r="E1735" s="190" t="s">
        <v>16</v>
      </c>
      <c r="F1735" s="56"/>
      <c r="G1735" s="191" t="str">
        <f t="shared" si="1"/>
        <v>('PROFILE 3000-PLHS','NITRITEX','CARTONS','M',),</v>
      </c>
      <c r="H1735" s="56"/>
    </row>
    <row r="1736">
      <c r="B1736" s="109" t="s">
        <v>272</v>
      </c>
      <c r="C1736" s="112" t="s">
        <v>262</v>
      </c>
      <c r="D1736" s="190" t="s">
        <v>4</v>
      </c>
      <c r="E1736" s="190" t="s">
        <v>17</v>
      </c>
      <c r="F1736" s="56"/>
      <c r="G1736" s="191" t="str">
        <f t="shared" si="1"/>
        <v>('PROFILE 3000-PLHS','NITRITEX','CARTONS','L',),</v>
      </c>
      <c r="H1736" s="56"/>
    </row>
    <row r="1737">
      <c r="B1737" s="109" t="s">
        <v>272</v>
      </c>
      <c r="C1737" s="112" t="s">
        <v>262</v>
      </c>
      <c r="D1737" s="190" t="s">
        <v>4</v>
      </c>
      <c r="E1737" s="190" t="s">
        <v>18</v>
      </c>
      <c r="F1737" s="56"/>
      <c r="G1737" s="191" t="str">
        <f t="shared" si="1"/>
        <v>('PROFILE 3000-PLHS','NITRITEX','CARTONS','XL',),</v>
      </c>
      <c r="H1737" s="56"/>
    </row>
    <row r="1738">
      <c r="B1738" s="109" t="s">
        <v>272</v>
      </c>
      <c r="C1738" s="112" t="s">
        <v>262</v>
      </c>
      <c r="D1738" s="190" t="s">
        <v>4</v>
      </c>
      <c r="E1738" s="190" t="s">
        <v>19</v>
      </c>
      <c r="F1738" s="56"/>
      <c r="G1738" s="191" t="str">
        <f t="shared" si="1"/>
        <v>('PROFILE 3000-PLHS','NITRITEX','CARTONS','XXL',),</v>
      </c>
      <c r="H1738" s="56"/>
    </row>
    <row r="1739">
      <c r="B1739" s="109" t="s">
        <v>272</v>
      </c>
      <c r="C1739" s="112" t="s">
        <v>262</v>
      </c>
      <c r="D1739" s="190" t="s">
        <v>4</v>
      </c>
      <c r="E1739" s="190" t="s">
        <v>20</v>
      </c>
      <c r="F1739" s="56"/>
      <c r="G1739" s="191" t="str">
        <f t="shared" si="1"/>
        <v>('PROFILE 3000-PLHS','NITRITEX','CARTONS','XXXL',),</v>
      </c>
      <c r="H1739" s="56"/>
    </row>
    <row r="1740">
      <c r="B1740" s="109" t="s">
        <v>272</v>
      </c>
      <c r="C1740" s="112" t="s">
        <v>262</v>
      </c>
      <c r="D1740" s="190" t="s">
        <v>7</v>
      </c>
      <c r="E1740" s="190" t="s">
        <v>21</v>
      </c>
      <c r="F1740" s="56">
        <v>670.0</v>
      </c>
      <c r="G1740" s="191" t="str">
        <f t="shared" si="1"/>
        <v>('PROFILE 3000-PLHS','NITRITEX','BOXES','W/SIZE',670),</v>
      </c>
      <c r="H1740" s="56"/>
    </row>
    <row r="1741">
      <c r="B1741" s="109" t="s">
        <v>272</v>
      </c>
      <c r="C1741" s="112" t="s">
        <v>262</v>
      </c>
      <c r="D1741" s="190" t="s">
        <v>7</v>
      </c>
      <c r="E1741" s="190" t="s">
        <v>161</v>
      </c>
      <c r="F1741" s="56"/>
      <c r="G1741" s="191" t="str">
        <f t="shared" si="1"/>
        <v>('PROFILE 3000-PLHS','NITRITEX','BOXES','XXS/5.5',),</v>
      </c>
      <c r="H1741" s="56"/>
    </row>
    <row r="1742">
      <c r="B1742" s="109" t="s">
        <v>272</v>
      </c>
      <c r="C1742" s="112" t="s">
        <v>262</v>
      </c>
      <c r="D1742" s="190" t="s">
        <v>7</v>
      </c>
      <c r="E1742" s="190" t="s">
        <v>162</v>
      </c>
      <c r="F1742" s="56"/>
      <c r="G1742" s="191" t="str">
        <f t="shared" si="1"/>
        <v>('PROFILE 3000-PLHS','NITRITEX','BOXES','XS/6.0',),</v>
      </c>
      <c r="H1742" s="56"/>
    </row>
    <row r="1743">
      <c r="B1743" s="109" t="s">
        <v>272</v>
      </c>
      <c r="C1743" s="112" t="s">
        <v>262</v>
      </c>
      <c r="D1743" s="190" t="s">
        <v>7</v>
      </c>
      <c r="E1743" s="190" t="s">
        <v>163</v>
      </c>
      <c r="F1743" s="56"/>
      <c r="G1743" s="191" t="str">
        <f t="shared" si="1"/>
        <v>('PROFILE 3000-PLHS','NITRITEX','BOXES','S/6.5',),</v>
      </c>
      <c r="H1743" s="56"/>
    </row>
    <row r="1744">
      <c r="B1744" s="109" t="s">
        <v>272</v>
      </c>
      <c r="C1744" s="112" t="s">
        <v>262</v>
      </c>
      <c r="D1744" s="190" t="s">
        <v>7</v>
      </c>
      <c r="E1744" s="190" t="s">
        <v>164</v>
      </c>
      <c r="F1744" s="56"/>
      <c r="G1744" s="191" t="str">
        <f t="shared" si="1"/>
        <v>('PROFILE 3000-PLHS','NITRITEX','BOXES','M/7.0',),</v>
      </c>
      <c r="H1744" s="56"/>
    </row>
    <row r="1745">
      <c r="B1745" s="109" t="s">
        <v>272</v>
      </c>
      <c r="C1745" s="112" t="s">
        <v>262</v>
      </c>
      <c r="D1745" s="190" t="s">
        <v>7</v>
      </c>
      <c r="E1745" s="190" t="s">
        <v>165</v>
      </c>
      <c r="F1745" s="56"/>
      <c r="G1745" s="191" t="str">
        <f t="shared" si="1"/>
        <v>('PROFILE 3000-PLHS','NITRITEX','BOXES','L/7.5',),</v>
      </c>
      <c r="H1745" s="56"/>
    </row>
    <row r="1746">
      <c r="B1746" s="109" t="s">
        <v>272</v>
      </c>
      <c r="C1746" s="112" t="s">
        <v>262</v>
      </c>
      <c r="D1746" s="190" t="s">
        <v>7</v>
      </c>
      <c r="E1746" s="190" t="s">
        <v>166</v>
      </c>
      <c r="F1746" s="56"/>
      <c r="G1746" s="191" t="str">
        <f t="shared" si="1"/>
        <v>('PROFILE 3000-PLHS','NITRITEX','BOXES','XL/8.0',),</v>
      </c>
      <c r="H1746" s="56"/>
    </row>
    <row r="1747">
      <c r="B1747" s="109" t="s">
        <v>272</v>
      </c>
      <c r="C1747" s="112" t="s">
        <v>262</v>
      </c>
      <c r="D1747" s="190" t="s">
        <v>7</v>
      </c>
      <c r="E1747" s="190" t="s">
        <v>167</v>
      </c>
      <c r="F1747" s="56"/>
      <c r="G1747" s="191" t="str">
        <f t="shared" si="1"/>
        <v>('PROFILE 3000-PLHS','NITRITEX','BOXES','XXL/8.5',),</v>
      </c>
      <c r="H1747" s="56"/>
    </row>
    <row r="1748">
      <c r="B1748" s="109" t="s">
        <v>272</v>
      </c>
      <c r="C1748" s="112" t="s">
        <v>262</v>
      </c>
      <c r="D1748" s="190" t="s">
        <v>7</v>
      </c>
      <c r="E1748" s="190" t="s">
        <v>20</v>
      </c>
      <c r="F1748" s="56"/>
      <c r="G1748" s="191" t="str">
        <f t="shared" si="1"/>
        <v>('PROFILE 3000-PLHS','NITRITEX','BOXES','XXXL',),</v>
      </c>
      <c r="H1748" s="56"/>
    </row>
    <row r="1749">
      <c r="A1749" s="219" t="s">
        <v>276</v>
      </c>
      <c r="B1749" s="109" t="s">
        <v>277</v>
      </c>
      <c r="C1749" s="112" t="s">
        <v>262</v>
      </c>
      <c r="D1749" s="190" t="s">
        <v>4</v>
      </c>
      <c r="E1749" s="190" t="s">
        <v>21</v>
      </c>
      <c r="F1749" s="56">
        <v>145.0</v>
      </c>
      <c r="G1749" s="191" t="str">
        <f t="shared" si="1"/>
        <v>('PROFILE 3000-PNA','NITRITEX','CARTONS','W/SIZE',145),</v>
      </c>
      <c r="H1749" s="56"/>
    </row>
    <row r="1750">
      <c r="B1750" s="109" t="s">
        <v>277</v>
      </c>
      <c r="C1750" s="112" t="s">
        <v>262</v>
      </c>
      <c r="D1750" s="190" t="s">
        <v>4</v>
      </c>
      <c r="E1750" s="190" t="s">
        <v>13</v>
      </c>
      <c r="F1750" s="56"/>
      <c r="G1750" s="191" t="str">
        <f t="shared" si="1"/>
        <v>('PROFILE 3000-PNA','NITRITEX','CARTONS','XXS',),</v>
      </c>
      <c r="H1750" s="56"/>
    </row>
    <row r="1751">
      <c r="B1751" s="109" t="s">
        <v>277</v>
      </c>
      <c r="C1751" s="112" t="s">
        <v>262</v>
      </c>
      <c r="D1751" s="190" t="s">
        <v>4</v>
      </c>
      <c r="E1751" s="149" t="s">
        <v>14</v>
      </c>
      <c r="F1751" s="56"/>
      <c r="G1751" s="191" t="str">
        <f t="shared" si="1"/>
        <v>('PROFILE 3000-PNA','NITRITEX','CARTONS','XS',),</v>
      </c>
      <c r="H1751" s="56"/>
    </row>
    <row r="1752">
      <c r="B1752" s="109" t="s">
        <v>277</v>
      </c>
      <c r="C1752" s="112" t="s">
        <v>262</v>
      </c>
      <c r="D1752" s="190" t="s">
        <v>4</v>
      </c>
      <c r="E1752" s="190" t="s">
        <v>15</v>
      </c>
      <c r="F1752" s="56"/>
      <c r="G1752" s="191" t="str">
        <f t="shared" si="1"/>
        <v>('PROFILE 3000-PNA','NITRITEX','CARTONS','S',),</v>
      </c>
      <c r="H1752" s="56"/>
    </row>
    <row r="1753">
      <c r="B1753" s="109" t="s">
        <v>277</v>
      </c>
      <c r="C1753" s="112" t="s">
        <v>262</v>
      </c>
      <c r="D1753" s="190" t="s">
        <v>4</v>
      </c>
      <c r="E1753" s="190" t="s">
        <v>16</v>
      </c>
      <c r="F1753" s="56"/>
      <c r="G1753" s="191" t="str">
        <f t="shared" si="1"/>
        <v>('PROFILE 3000-PNA','NITRITEX','CARTONS','M',),</v>
      </c>
      <c r="H1753" s="56"/>
    </row>
    <row r="1754">
      <c r="B1754" s="109" t="s">
        <v>277</v>
      </c>
      <c r="C1754" s="112" t="s">
        <v>262</v>
      </c>
      <c r="D1754" s="190" t="s">
        <v>4</v>
      </c>
      <c r="E1754" s="190" t="s">
        <v>17</v>
      </c>
      <c r="F1754" s="56"/>
      <c r="G1754" s="191" t="str">
        <f t="shared" si="1"/>
        <v>('PROFILE 3000-PNA','NITRITEX','CARTONS','L',),</v>
      </c>
      <c r="H1754" s="56"/>
    </row>
    <row r="1755">
      <c r="B1755" s="109" t="s">
        <v>277</v>
      </c>
      <c r="C1755" s="112" t="s">
        <v>262</v>
      </c>
      <c r="D1755" s="190" t="s">
        <v>4</v>
      </c>
      <c r="E1755" s="190" t="s">
        <v>18</v>
      </c>
      <c r="F1755" s="56"/>
      <c r="G1755" s="191" t="str">
        <f t="shared" si="1"/>
        <v>('PROFILE 3000-PNA','NITRITEX','CARTONS','XL',),</v>
      </c>
      <c r="H1755" s="56"/>
    </row>
    <row r="1756">
      <c r="A1756" s="200"/>
      <c r="B1756" s="109" t="s">
        <v>277</v>
      </c>
      <c r="C1756" s="112" t="s">
        <v>262</v>
      </c>
      <c r="D1756" s="190" t="s">
        <v>4</v>
      </c>
      <c r="E1756" s="190" t="s">
        <v>19</v>
      </c>
      <c r="F1756" s="191"/>
      <c r="G1756" s="191" t="str">
        <f t="shared" si="1"/>
        <v>('PROFILE 3000-PNA','NITRITEX','CARTONS','XXL',),</v>
      </c>
      <c r="H1756" s="191"/>
    </row>
    <row r="1757">
      <c r="A1757" s="200"/>
      <c r="B1757" s="109" t="s">
        <v>277</v>
      </c>
      <c r="C1757" s="112" t="s">
        <v>262</v>
      </c>
      <c r="D1757" s="190" t="s">
        <v>4</v>
      </c>
      <c r="E1757" s="190" t="s">
        <v>20</v>
      </c>
      <c r="F1757" s="191"/>
      <c r="G1757" s="191" t="str">
        <f t="shared" si="1"/>
        <v>('PROFILE 3000-PNA','NITRITEX','CARTONS','XXXL',),</v>
      </c>
      <c r="H1757" s="191"/>
    </row>
    <row r="1758">
      <c r="A1758" s="200"/>
      <c r="B1758" s="109" t="s">
        <v>277</v>
      </c>
      <c r="C1758" s="112" t="s">
        <v>262</v>
      </c>
      <c r="D1758" s="190" t="s">
        <v>7</v>
      </c>
      <c r="E1758" s="190" t="s">
        <v>21</v>
      </c>
      <c r="F1758" s="191">
        <v>3254.0</v>
      </c>
      <c r="G1758" s="191" t="str">
        <f t="shared" si="1"/>
        <v>('PROFILE 3000-PNA','NITRITEX','BOXES','W/SIZE',3254),</v>
      </c>
      <c r="H1758" s="191"/>
    </row>
    <row r="1759">
      <c r="A1759" s="200"/>
      <c r="B1759" s="109" t="s">
        <v>277</v>
      </c>
      <c r="C1759" s="112" t="s">
        <v>262</v>
      </c>
      <c r="D1759" s="190" t="s">
        <v>7</v>
      </c>
      <c r="E1759" s="190" t="s">
        <v>161</v>
      </c>
      <c r="F1759" s="191"/>
      <c r="G1759" s="191" t="str">
        <f t="shared" si="1"/>
        <v>('PROFILE 3000-PNA','NITRITEX','BOXES','XXS/5.5',),</v>
      </c>
      <c r="H1759" s="191"/>
    </row>
    <row r="1760">
      <c r="A1760" s="200"/>
      <c r="B1760" s="109" t="s">
        <v>277</v>
      </c>
      <c r="C1760" s="112" t="s">
        <v>262</v>
      </c>
      <c r="D1760" s="190" t="s">
        <v>7</v>
      </c>
      <c r="E1760" s="190" t="s">
        <v>162</v>
      </c>
      <c r="F1760" s="192"/>
      <c r="G1760" s="191" t="str">
        <f t="shared" si="1"/>
        <v>('PROFILE 3000-PNA','NITRITEX','BOXES','XS/6.0',),</v>
      </c>
      <c r="H1760" s="192"/>
    </row>
    <row r="1761">
      <c r="A1761" s="200"/>
      <c r="B1761" s="109" t="s">
        <v>277</v>
      </c>
      <c r="C1761" s="112" t="s">
        <v>262</v>
      </c>
      <c r="D1761" s="190" t="s">
        <v>7</v>
      </c>
      <c r="E1761" s="190" t="s">
        <v>163</v>
      </c>
      <c r="F1761" s="191"/>
      <c r="G1761" s="191" t="str">
        <f t="shared" si="1"/>
        <v>('PROFILE 3000-PNA','NITRITEX','BOXES','S/6.5',),</v>
      </c>
      <c r="H1761" s="191"/>
    </row>
    <row r="1762">
      <c r="A1762" s="200"/>
      <c r="B1762" s="109" t="s">
        <v>277</v>
      </c>
      <c r="C1762" s="112" t="s">
        <v>262</v>
      </c>
      <c r="D1762" s="190" t="s">
        <v>7</v>
      </c>
      <c r="E1762" s="190" t="s">
        <v>164</v>
      </c>
      <c r="F1762" s="191"/>
      <c r="G1762" s="191" t="str">
        <f t="shared" si="1"/>
        <v>('PROFILE 3000-PNA','NITRITEX','BOXES','M/7.0',),</v>
      </c>
      <c r="H1762" s="191"/>
    </row>
    <row r="1763">
      <c r="A1763" s="200"/>
      <c r="B1763" s="109" t="s">
        <v>277</v>
      </c>
      <c r="C1763" s="112" t="s">
        <v>262</v>
      </c>
      <c r="D1763" s="190" t="s">
        <v>7</v>
      </c>
      <c r="E1763" s="190" t="s">
        <v>165</v>
      </c>
      <c r="F1763" s="191"/>
      <c r="G1763" s="191" t="str">
        <f t="shared" si="1"/>
        <v>('PROFILE 3000-PNA','NITRITEX','BOXES','L/7.5',),</v>
      </c>
      <c r="H1763" s="191"/>
    </row>
    <row r="1764">
      <c r="A1764" s="200"/>
      <c r="B1764" s="109" t="s">
        <v>277</v>
      </c>
      <c r="C1764" s="112" t="s">
        <v>262</v>
      </c>
      <c r="D1764" s="190" t="s">
        <v>7</v>
      </c>
      <c r="E1764" s="190" t="s">
        <v>166</v>
      </c>
      <c r="F1764" s="191"/>
      <c r="G1764" s="191" t="str">
        <f t="shared" si="1"/>
        <v>('PROFILE 3000-PNA','NITRITEX','BOXES','XL/8.0',),</v>
      </c>
      <c r="H1764" s="191"/>
    </row>
    <row r="1765">
      <c r="A1765" s="200"/>
      <c r="B1765" s="109" t="s">
        <v>277</v>
      </c>
      <c r="C1765" s="112" t="s">
        <v>262</v>
      </c>
      <c r="D1765" s="190" t="s">
        <v>7</v>
      </c>
      <c r="E1765" s="190" t="s">
        <v>167</v>
      </c>
      <c r="F1765" s="191"/>
      <c r="G1765" s="191" t="str">
        <f t="shared" si="1"/>
        <v>('PROFILE 3000-PNA','NITRITEX','BOXES','XXL/8.5',),</v>
      </c>
      <c r="H1765" s="191"/>
    </row>
    <row r="1766">
      <c r="B1766" s="109" t="s">
        <v>277</v>
      </c>
      <c r="C1766" s="112" t="s">
        <v>262</v>
      </c>
      <c r="D1766" s="190" t="s">
        <v>7</v>
      </c>
      <c r="E1766" s="190" t="s">
        <v>20</v>
      </c>
      <c r="F1766" s="56"/>
      <c r="G1766" s="191" t="str">
        <f t="shared" si="1"/>
        <v>('PROFILE 3000-PNA','NITRITEX','BOXES','XXXL',),</v>
      </c>
      <c r="H1766" s="56"/>
    </row>
    <row r="1767">
      <c r="A1767" s="219">
        <v>92.0</v>
      </c>
      <c r="B1767" s="109" t="s">
        <v>282</v>
      </c>
      <c r="C1767" s="112" t="s">
        <v>283</v>
      </c>
      <c r="D1767" s="190" t="s">
        <v>4</v>
      </c>
      <c r="E1767" s="190" t="s">
        <v>21</v>
      </c>
      <c r="F1767" s="56">
        <v>0.0</v>
      </c>
      <c r="G1767" s="191" t="str">
        <f t="shared" si="1"/>
        <v>('OMEGA TECHNO (OTEBL)','SCIENTIFEX','CARTONS','W/SIZE',0),</v>
      </c>
      <c r="H1767" s="56"/>
    </row>
    <row r="1768">
      <c r="B1768" s="109" t="s">
        <v>282</v>
      </c>
      <c r="C1768" s="112" t="s">
        <v>283</v>
      </c>
      <c r="D1768" s="190" t="s">
        <v>4</v>
      </c>
      <c r="E1768" s="190" t="s">
        <v>13</v>
      </c>
      <c r="F1768" s="56"/>
      <c r="G1768" s="191" t="str">
        <f t="shared" si="1"/>
        <v>('OMEGA TECHNO (OTEBL)','SCIENTIFEX','CARTONS','XXS',),</v>
      </c>
      <c r="H1768" s="56"/>
    </row>
    <row r="1769">
      <c r="B1769" s="109" t="s">
        <v>282</v>
      </c>
      <c r="C1769" s="112" t="s">
        <v>283</v>
      </c>
      <c r="D1769" s="190" t="s">
        <v>4</v>
      </c>
      <c r="E1769" s="149" t="s">
        <v>14</v>
      </c>
      <c r="F1769" s="56"/>
      <c r="G1769" s="191" t="str">
        <f t="shared" si="1"/>
        <v>('OMEGA TECHNO (OTEBL)','SCIENTIFEX','CARTONS','XS',),</v>
      </c>
      <c r="H1769" s="56"/>
    </row>
    <row r="1770">
      <c r="B1770" s="109" t="s">
        <v>282</v>
      </c>
      <c r="C1770" s="112" t="s">
        <v>283</v>
      </c>
      <c r="D1770" s="190" t="s">
        <v>4</v>
      </c>
      <c r="E1770" s="190" t="s">
        <v>15</v>
      </c>
      <c r="F1770" s="56">
        <v>21.0</v>
      </c>
      <c r="G1770" s="191" t="str">
        <f t="shared" si="1"/>
        <v>('OMEGA TECHNO (OTEBL)','SCIENTIFEX','CARTONS','S',21),</v>
      </c>
      <c r="H1770" s="56"/>
    </row>
    <row r="1771">
      <c r="B1771" s="109" t="s">
        <v>282</v>
      </c>
      <c r="C1771" s="112" t="s">
        <v>283</v>
      </c>
      <c r="D1771" s="190" t="s">
        <v>4</v>
      </c>
      <c r="E1771" s="190" t="s">
        <v>16</v>
      </c>
      <c r="F1771" s="56">
        <v>100.0</v>
      </c>
      <c r="G1771" s="191" t="str">
        <f t="shared" si="1"/>
        <v>('OMEGA TECHNO (OTEBL)','SCIENTIFEX','CARTONS','M',100),</v>
      </c>
      <c r="H1771" s="56"/>
    </row>
    <row r="1772">
      <c r="B1772" s="109" t="s">
        <v>282</v>
      </c>
      <c r="C1772" s="112" t="s">
        <v>283</v>
      </c>
      <c r="D1772" s="190" t="s">
        <v>4</v>
      </c>
      <c r="E1772" s="190" t="s">
        <v>17</v>
      </c>
      <c r="F1772" s="56">
        <v>57.0</v>
      </c>
      <c r="G1772" s="191" t="str">
        <f t="shared" si="1"/>
        <v>('OMEGA TECHNO (OTEBL)','SCIENTIFEX','CARTONS','L',57),</v>
      </c>
      <c r="H1772" s="56"/>
    </row>
    <row r="1773">
      <c r="B1773" s="109" t="s">
        <v>282</v>
      </c>
      <c r="C1773" s="112" t="s">
        <v>283</v>
      </c>
      <c r="D1773" s="190" t="s">
        <v>4</v>
      </c>
      <c r="E1773" s="190" t="s">
        <v>18</v>
      </c>
      <c r="F1773" s="56">
        <v>0.0</v>
      </c>
      <c r="G1773" s="191" t="str">
        <f t="shared" si="1"/>
        <v>('OMEGA TECHNO (OTEBL)','SCIENTIFEX','CARTONS','XL',0),</v>
      </c>
      <c r="H1773" s="56"/>
    </row>
    <row r="1774">
      <c r="B1774" s="109" t="s">
        <v>282</v>
      </c>
      <c r="C1774" s="112" t="s">
        <v>283</v>
      </c>
      <c r="D1774" s="190" t="s">
        <v>4</v>
      </c>
      <c r="E1774" s="190" t="s">
        <v>19</v>
      </c>
      <c r="F1774" s="56"/>
      <c r="G1774" s="191" t="str">
        <f t="shared" si="1"/>
        <v>('OMEGA TECHNO (OTEBL)','SCIENTIFEX','CARTONS','XXL',),</v>
      </c>
      <c r="H1774" s="56"/>
    </row>
    <row r="1775">
      <c r="B1775" s="109" t="s">
        <v>282</v>
      </c>
      <c r="C1775" s="112" t="s">
        <v>283</v>
      </c>
      <c r="D1775" s="190" t="s">
        <v>4</v>
      </c>
      <c r="E1775" s="190" t="s">
        <v>20</v>
      </c>
      <c r="F1775" s="56"/>
      <c r="G1775" s="191" t="str">
        <f t="shared" si="1"/>
        <v>('OMEGA TECHNO (OTEBL)','SCIENTIFEX','CARTONS','XXXL',),</v>
      </c>
      <c r="H1775" s="56"/>
    </row>
    <row r="1776">
      <c r="B1776" s="109" t="s">
        <v>282</v>
      </c>
      <c r="C1776" s="112" t="s">
        <v>283</v>
      </c>
      <c r="D1776" s="190" t="s">
        <v>7</v>
      </c>
      <c r="E1776" s="190" t="s">
        <v>21</v>
      </c>
      <c r="F1776" s="56"/>
      <c r="G1776" s="191" t="str">
        <f t="shared" si="1"/>
        <v>('OMEGA TECHNO (OTEBL)','SCIENTIFEX','BOXES','W/SIZE',),</v>
      </c>
      <c r="H1776" s="56"/>
    </row>
    <row r="1777">
      <c r="B1777" s="109" t="s">
        <v>282</v>
      </c>
      <c r="C1777" s="112" t="s">
        <v>283</v>
      </c>
      <c r="D1777" s="190" t="s">
        <v>7</v>
      </c>
      <c r="E1777" s="190" t="s">
        <v>161</v>
      </c>
      <c r="F1777" s="56"/>
      <c r="G1777" s="191" t="str">
        <f t="shared" si="1"/>
        <v>('OMEGA TECHNO (OTEBL)','SCIENTIFEX','BOXES','XXS/5.5',),</v>
      </c>
      <c r="H1777" s="56"/>
    </row>
    <row r="1778">
      <c r="B1778" s="109" t="s">
        <v>282</v>
      </c>
      <c r="C1778" s="112" t="s">
        <v>283</v>
      </c>
      <c r="D1778" s="190" t="s">
        <v>7</v>
      </c>
      <c r="E1778" s="190" t="s">
        <v>162</v>
      </c>
      <c r="F1778" s="56">
        <v>1500.0</v>
      </c>
      <c r="G1778" s="191" t="str">
        <f t="shared" si="1"/>
        <v>('OMEGA TECHNO (OTEBL)','SCIENTIFEX','BOXES','XS/6.0',1500),</v>
      </c>
      <c r="H1778" s="56"/>
    </row>
    <row r="1779">
      <c r="B1779" s="109" t="s">
        <v>282</v>
      </c>
      <c r="C1779" s="112" t="s">
        <v>283</v>
      </c>
      <c r="D1779" s="190" t="s">
        <v>7</v>
      </c>
      <c r="E1779" s="190" t="s">
        <v>163</v>
      </c>
      <c r="F1779" s="56">
        <v>200.0</v>
      </c>
      <c r="G1779" s="191" t="str">
        <f t="shared" si="1"/>
        <v>('OMEGA TECHNO (OTEBL)','SCIENTIFEX','BOXES','S/6.5',200),</v>
      </c>
      <c r="H1779" s="56"/>
    </row>
    <row r="1780">
      <c r="B1780" s="109" t="s">
        <v>282</v>
      </c>
      <c r="C1780" s="112" t="s">
        <v>283</v>
      </c>
      <c r="D1780" s="190" t="s">
        <v>7</v>
      </c>
      <c r="E1780" s="190" t="s">
        <v>164</v>
      </c>
      <c r="F1780" s="56">
        <v>1900.0</v>
      </c>
      <c r="G1780" s="191" t="str">
        <f t="shared" si="1"/>
        <v>('OMEGA TECHNO (OTEBL)','SCIENTIFEX','BOXES','M/7.0',1900),</v>
      </c>
      <c r="H1780" s="56"/>
    </row>
    <row r="1781">
      <c r="B1781" s="109" t="s">
        <v>282</v>
      </c>
      <c r="C1781" s="112" t="s">
        <v>283</v>
      </c>
      <c r="D1781" s="190" t="s">
        <v>7</v>
      </c>
      <c r="E1781" s="190" t="s">
        <v>165</v>
      </c>
      <c r="F1781" s="56">
        <v>750.0</v>
      </c>
      <c r="G1781" s="191" t="str">
        <f t="shared" si="1"/>
        <v>('OMEGA TECHNO (OTEBL)','SCIENTIFEX','BOXES','L/7.5',750),</v>
      </c>
      <c r="H1781" s="56"/>
    </row>
    <row r="1782">
      <c r="B1782" s="109" t="s">
        <v>282</v>
      </c>
      <c r="C1782" s="112" t="s">
        <v>283</v>
      </c>
      <c r="D1782" s="190" t="s">
        <v>7</v>
      </c>
      <c r="E1782" s="190" t="s">
        <v>166</v>
      </c>
      <c r="F1782" s="56">
        <v>900.0</v>
      </c>
      <c r="G1782" s="191" t="str">
        <f t="shared" si="1"/>
        <v>('OMEGA TECHNO (OTEBL)','SCIENTIFEX','BOXES','XL/8.0',900),</v>
      </c>
      <c r="H1782" s="56"/>
    </row>
    <row r="1783">
      <c r="B1783" s="109" t="s">
        <v>282</v>
      </c>
      <c r="C1783" s="112" t="s">
        <v>283</v>
      </c>
      <c r="D1783" s="190" t="s">
        <v>7</v>
      </c>
      <c r="E1783" s="190" t="s">
        <v>167</v>
      </c>
      <c r="F1783" s="56"/>
      <c r="G1783" s="191" t="str">
        <f t="shared" si="1"/>
        <v>('OMEGA TECHNO (OTEBL)','SCIENTIFEX','BOXES','XXL/8.5',),</v>
      </c>
      <c r="H1783" s="56"/>
    </row>
    <row r="1784">
      <c r="B1784" s="109" t="s">
        <v>282</v>
      </c>
      <c r="C1784" s="112" t="s">
        <v>283</v>
      </c>
      <c r="D1784" s="190" t="s">
        <v>7</v>
      </c>
      <c r="E1784" s="190" t="s">
        <v>20</v>
      </c>
      <c r="F1784" s="56"/>
      <c r="G1784" s="191" t="str">
        <f t="shared" si="1"/>
        <v>('OMEGA TECHNO (OTEBL)','SCIENTIFEX','BOXES','XXXL',),</v>
      </c>
      <c r="H1784" s="56"/>
    </row>
    <row r="1785">
      <c r="A1785" s="64">
        <v>93.0</v>
      </c>
      <c r="B1785" s="109" t="s">
        <v>284</v>
      </c>
      <c r="C1785" s="112" t="s">
        <v>288</v>
      </c>
      <c r="D1785" s="190" t="s">
        <v>4</v>
      </c>
      <c r="E1785" s="190" t="s">
        <v>21</v>
      </c>
      <c r="F1785" s="56">
        <v>68.0</v>
      </c>
      <c r="G1785" s="191" t="str">
        <f t="shared" si="1"/>
        <v>('ECO NITRILE PLAIN SAMPLE CTN','SHIELD','CARTONS','W/SIZE',68),</v>
      </c>
      <c r="H1785" s="56"/>
    </row>
    <row r="1786">
      <c r="B1786" s="109" t="s">
        <v>284</v>
      </c>
      <c r="C1786" s="112" t="s">
        <v>288</v>
      </c>
      <c r="D1786" s="190" t="s">
        <v>4</v>
      </c>
      <c r="E1786" s="190" t="s">
        <v>13</v>
      </c>
      <c r="F1786" s="56"/>
      <c r="G1786" s="191" t="str">
        <f t="shared" si="1"/>
        <v>('ECO NITRILE PLAIN SAMPLE CTN','SHIELD','CARTONS','XXS',),</v>
      </c>
      <c r="H1786" s="56"/>
    </row>
    <row r="1787">
      <c r="B1787" s="109" t="s">
        <v>284</v>
      </c>
      <c r="C1787" s="112" t="s">
        <v>288</v>
      </c>
      <c r="D1787" s="190" t="s">
        <v>4</v>
      </c>
      <c r="E1787" s="149" t="s">
        <v>14</v>
      </c>
      <c r="F1787" s="56"/>
      <c r="G1787" s="191" t="str">
        <f t="shared" si="1"/>
        <v>('ECO NITRILE PLAIN SAMPLE CTN','SHIELD','CARTONS','XS',),</v>
      </c>
      <c r="H1787" s="56"/>
    </row>
    <row r="1788">
      <c r="B1788" s="109" t="s">
        <v>284</v>
      </c>
      <c r="C1788" s="112" t="s">
        <v>288</v>
      </c>
      <c r="D1788" s="190" t="s">
        <v>4</v>
      </c>
      <c r="E1788" s="190" t="s">
        <v>15</v>
      </c>
      <c r="F1788" s="56"/>
      <c r="G1788" s="191" t="str">
        <f t="shared" si="1"/>
        <v>('ECO NITRILE PLAIN SAMPLE CTN','SHIELD','CARTONS','S',),</v>
      </c>
      <c r="H1788" s="56"/>
    </row>
    <row r="1789">
      <c r="B1789" s="109" t="s">
        <v>284</v>
      </c>
      <c r="C1789" s="112" t="s">
        <v>288</v>
      </c>
      <c r="D1789" s="190" t="s">
        <v>4</v>
      </c>
      <c r="E1789" s="190" t="s">
        <v>16</v>
      </c>
      <c r="F1789" s="56"/>
      <c r="G1789" s="191" t="str">
        <f t="shared" si="1"/>
        <v>('ECO NITRILE PLAIN SAMPLE CTN','SHIELD','CARTONS','M',),</v>
      </c>
      <c r="H1789" s="56"/>
    </row>
    <row r="1790">
      <c r="B1790" s="109" t="s">
        <v>284</v>
      </c>
      <c r="C1790" s="112" t="s">
        <v>288</v>
      </c>
      <c r="D1790" s="190" t="s">
        <v>4</v>
      </c>
      <c r="E1790" s="190" t="s">
        <v>17</v>
      </c>
      <c r="F1790" s="56"/>
      <c r="G1790" s="191" t="str">
        <f t="shared" si="1"/>
        <v>('ECO NITRILE PLAIN SAMPLE CTN','SHIELD','CARTONS','L',),</v>
      </c>
      <c r="H1790" s="56"/>
    </row>
    <row r="1791">
      <c r="B1791" s="109" t="s">
        <v>284</v>
      </c>
      <c r="C1791" s="112" t="s">
        <v>288</v>
      </c>
      <c r="D1791" s="190" t="s">
        <v>4</v>
      </c>
      <c r="E1791" s="190" t="s">
        <v>18</v>
      </c>
      <c r="F1791" s="56"/>
      <c r="G1791" s="191" t="str">
        <f t="shared" si="1"/>
        <v>('ECO NITRILE PLAIN SAMPLE CTN','SHIELD','CARTONS','XL',),</v>
      </c>
      <c r="H1791" s="56"/>
    </row>
    <row r="1792">
      <c r="B1792" s="109" t="s">
        <v>284</v>
      </c>
      <c r="C1792" s="112" t="s">
        <v>288</v>
      </c>
      <c r="D1792" s="190" t="s">
        <v>4</v>
      </c>
      <c r="E1792" s="190" t="s">
        <v>19</v>
      </c>
      <c r="F1792" s="56"/>
      <c r="G1792" s="191" t="str">
        <f t="shared" si="1"/>
        <v>('ECO NITRILE PLAIN SAMPLE CTN','SHIELD','CARTONS','XXL',),</v>
      </c>
      <c r="H1792" s="56"/>
    </row>
    <row r="1793">
      <c r="B1793" s="109" t="s">
        <v>284</v>
      </c>
      <c r="C1793" s="112" t="s">
        <v>288</v>
      </c>
      <c r="D1793" s="190" t="s">
        <v>4</v>
      </c>
      <c r="E1793" s="190" t="s">
        <v>20</v>
      </c>
      <c r="F1793" s="56"/>
      <c r="G1793" s="191" t="str">
        <f t="shared" si="1"/>
        <v>('ECO NITRILE PLAIN SAMPLE CTN','SHIELD','CARTONS','XXXL',),</v>
      </c>
      <c r="H1793" s="56"/>
    </row>
    <row r="1794">
      <c r="B1794" s="109" t="s">
        <v>284</v>
      </c>
      <c r="C1794" s="112" t="s">
        <v>288</v>
      </c>
      <c r="D1794" s="190" t="s">
        <v>7</v>
      </c>
      <c r="E1794" s="190" t="s">
        <v>21</v>
      </c>
      <c r="F1794" s="56">
        <v>150.0</v>
      </c>
      <c r="G1794" s="191" t="str">
        <f t="shared" si="1"/>
        <v>('ECO NITRILE PLAIN SAMPLE CTN','SHIELD','BOXES','W/SIZE',150),</v>
      </c>
      <c r="H1794" s="56"/>
    </row>
    <row r="1795">
      <c r="B1795" s="109" t="s">
        <v>284</v>
      </c>
      <c r="C1795" s="112" t="s">
        <v>288</v>
      </c>
      <c r="D1795" s="190" t="s">
        <v>7</v>
      </c>
      <c r="E1795" s="190" t="s">
        <v>161</v>
      </c>
      <c r="F1795" s="56"/>
      <c r="G1795" s="191" t="str">
        <f t="shared" si="1"/>
        <v>('ECO NITRILE PLAIN SAMPLE CTN','SHIELD','BOXES','XXS/5.5',),</v>
      </c>
      <c r="H1795" s="56"/>
    </row>
    <row r="1796">
      <c r="B1796" s="109" t="s">
        <v>284</v>
      </c>
      <c r="C1796" s="112" t="s">
        <v>288</v>
      </c>
      <c r="D1796" s="190" t="s">
        <v>7</v>
      </c>
      <c r="E1796" s="190" t="s">
        <v>162</v>
      </c>
      <c r="F1796" s="56"/>
      <c r="G1796" s="191" t="str">
        <f t="shared" si="1"/>
        <v>('ECO NITRILE PLAIN SAMPLE CTN','SHIELD','BOXES','XS/6.0',),</v>
      </c>
      <c r="H1796" s="56"/>
    </row>
    <row r="1797">
      <c r="B1797" s="109" t="s">
        <v>284</v>
      </c>
      <c r="C1797" s="112" t="s">
        <v>288</v>
      </c>
      <c r="D1797" s="190" t="s">
        <v>7</v>
      </c>
      <c r="E1797" s="190" t="s">
        <v>163</v>
      </c>
      <c r="F1797" s="56"/>
      <c r="G1797" s="191" t="str">
        <f t="shared" si="1"/>
        <v>('ECO NITRILE PLAIN SAMPLE CTN','SHIELD','BOXES','S/6.5',),</v>
      </c>
      <c r="H1797" s="56"/>
    </row>
    <row r="1798">
      <c r="B1798" s="109" t="s">
        <v>284</v>
      </c>
      <c r="C1798" s="112" t="s">
        <v>288</v>
      </c>
      <c r="D1798" s="190" t="s">
        <v>7</v>
      </c>
      <c r="E1798" s="190" t="s">
        <v>164</v>
      </c>
      <c r="F1798" s="56"/>
      <c r="G1798" s="191" t="str">
        <f t="shared" si="1"/>
        <v>('ECO NITRILE PLAIN SAMPLE CTN','SHIELD','BOXES','M/7.0',),</v>
      </c>
      <c r="H1798" s="56"/>
    </row>
    <row r="1799">
      <c r="B1799" s="109" t="s">
        <v>284</v>
      </c>
      <c r="C1799" s="112" t="s">
        <v>288</v>
      </c>
      <c r="D1799" s="190" t="s">
        <v>7</v>
      </c>
      <c r="E1799" s="190" t="s">
        <v>165</v>
      </c>
      <c r="F1799" s="56"/>
      <c r="G1799" s="191" t="str">
        <f t="shared" si="1"/>
        <v>('ECO NITRILE PLAIN SAMPLE CTN','SHIELD','BOXES','L/7.5',),</v>
      </c>
      <c r="H1799" s="56"/>
    </row>
    <row r="1800">
      <c r="B1800" s="109" t="s">
        <v>284</v>
      </c>
      <c r="C1800" s="112" t="s">
        <v>288</v>
      </c>
      <c r="D1800" s="190" t="s">
        <v>7</v>
      </c>
      <c r="E1800" s="190" t="s">
        <v>166</v>
      </c>
      <c r="F1800" s="56"/>
      <c r="G1800" s="191" t="str">
        <f t="shared" si="1"/>
        <v>('ECO NITRILE PLAIN SAMPLE CTN','SHIELD','BOXES','XL/8.0',),</v>
      </c>
      <c r="H1800" s="56"/>
    </row>
    <row r="1801">
      <c r="B1801" s="109" t="s">
        <v>284</v>
      </c>
      <c r="C1801" s="112" t="s">
        <v>288</v>
      </c>
      <c r="D1801" s="190" t="s">
        <v>7</v>
      </c>
      <c r="E1801" s="190" t="s">
        <v>167</v>
      </c>
      <c r="F1801" s="56"/>
      <c r="G1801" s="191" t="str">
        <f t="shared" si="1"/>
        <v>('ECO NITRILE PLAIN SAMPLE CTN','SHIELD','BOXES','XXL/8.5',),</v>
      </c>
      <c r="H1801" s="56"/>
    </row>
    <row r="1802">
      <c r="B1802" s="109" t="s">
        <v>284</v>
      </c>
      <c r="C1802" s="112" t="s">
        <v>288</v>
      </c>
      <c r="D1802" s="190" t="s">
        <v>7</v>
      </c>
      <c r="E1802" s="190" t="s">
        <v>20</v>
      </c>
      <c r="F1802" s="56"/>
      <c r="G1802" s="191" t="str">
        <f t="shared" si="1"/>
        <v>('ECO NITRILE PLAIN SAMPLE CTN','SHIELD','BOXES','XXXL',),</v>
      </c>
      <c r="H1802" s="56"/>
    </row>
    <row r="1803">
      <c r="A1803" s="64">
        <v>94.0</v>
      </c>
      <c r="B1803" s="109" t="s">
        <v>291</v>
      </c>
      <c r="C1803" s="112" t="s">
        <v>288</v>
      </c>
      <c r="D1803" s="190" t="s">
        <v>4</v>
      </c>
      <c r="E1803" s="190" t="s">
        <v>21</v>
      </c>
      <c r="F1803" s="56">
        <v>251.0</v>
      </c>
      <c r="G1803" s="191" t="str">
        <f t="shared" si="1"/>
        <v>('WHITE NITRILE 400 MM DI+ (69867)','SHIELD','CARTONS','W/SIZE',251),</v>
      </c>
      <c r="H1803" s="56"/>
    </row>
    <row r="1804">
      <c r="B1804" s="109" t="s">
        <v>291</v>
      </c>
      <c r="C1804" s="112" t="s">
        <v>288</v>
      </c>
      <c r="D1804" s="190" t="s">
        <v>4</v>
      </c>
      <c r="E1804" s="190" t="s">
        <v>13</v>
      </c>
      <c r="F1804" s="56"/>
      <c r="G1804" s="191" t="str">
        <f t="shared" si="1"/>
        <v>('WHITE NITRILE 400 MM DI+ (69867)','SHIELD','CARTONS','XXS',),</v>
      </c>
      <c r="H1804" s="56"/>
    </row>
    <row r="1805">
      <c r="B1805" s="109" t="s">
        <v>291</v>
      </c>
      <c r="C1805" s="112" t="s">
        <v>288</v>
      </c>
      <c r="D1805" s="190" t="s">
        <v>4</v>
      </c>
      <c r="E1805" s="149" t="s">
        <v>14</v>
      </c>
      <c r="F1805" s="56"/>
      <c r="G1805" s="191" t="str">
        <f t="shared" si="1"/>
        <v>('WHITE NITRILE 400 MM DI+ (69867)','SHIELD','CARTONS','XS',),</v>
      </c>
      <c r="H1805" s="56"/>
    </row>
    <row r="1806">
      <c r="B1806" s="109" t="s">
        <v>291</v>
      </c>
      <c r="C1806" s="112" t="s">
        <v>288</v>
      </c>
      <c r="D1806" s="190" t="s">
        <v>4</v>
      </c>
      <c r="E1806" s="190" t="s">
        <v>15</v>
      </c>
      <c r="F1806" s="56"/>
      <c r="G1806" s="191" t="str">
        <f t="shared" si="1"/>
        <v>('WHITE NITRILE 400 MM DI+ (69867)','SHIELD','CARTONS','S',),</v>
      </c>
      <c r="H1806" s="56"/>
    </row>
    <row r="1807">
      <c r="B1807" s="109" t="s">
        <v>291</v>
      </c>
      <c r="C1807" s="112" t="s">
        <v>288</v>
      </c>
      <c r="D1807" s="190" t="s">
        <v>4</v>
      </c>
      <c r="E1807" s="190" t="s">
        <v>16</v>
      </c>
      <c r="F1807" s="56"/>
      <c r="G1807" s="191" t="str">
        <f t="shared" si="1"/>
        <v>('WHITE NITRILE 400 MM DI+ (69867)','SHIELD','CARTONS','M',),</v>
      </c>
      <c r="H1807" s="56"/>
    </row>
    <row r="1808">
      <c r="B1808" s="109" t="s">
        <v>291</v>
      </c>
      <c r="C1808" s="112" t="s">
        <v>288</v>
      </c>
      <c r="D1808" s="190" t="s">
        <v>4</v>
      </c>
      <c r="E1808" s="190" t="s">
        <v>17</v>
      </c>
      <c r="F1808" s="56"/>
      <c r="G1808" s="191" t="str">
        <f t="shared" si="1"/>
        <v>('WHITE NITRILE 400 MM DI+ (69867)','SHIELD','CARTONS','L',),</v>
      </c>
      <c r="H1808" s="56"/>
    </row>
    <row r="1809">
      <c r="B1809" s="109" t="s">
        <v>291</v>
      </c>
      <c r="C1809" s="112" t="s">
        <v>288</v>
      </c>
      <c r="D1809" s="190" t="s">
        <v>4</v>
      </c>
      <c r="E1809" s="190" t="s">
        <v>18</v>
      </c>
      <c r="F1809" s="56"/>
      <c r="G1809" s="191" t="str">
        <f t="shared" si="1"/>
        <v>('WHITE NITRILE 400 MM DI+ (69867)','SHIELD','CARTONS','XL',),</v>
      </c>
      <c r="H1809" s="56"/>
    </row>
    <row r="1810">
      <c r="B1810" s="109" t="s">
        <v>291</v>
      </c>
      <c r="C1810" s="112" t="s">
        <v>288</v>
      </c>
      <c r="D1810" s="190" t="s">
        <v>4</v>
      </c>
      <c r="E1810" s="190" t="s">
        <v>19</v>
      </c>
      <c r="F1810" s="56"/>
      <c r="G1810" s="191" t="str">
        <f t="shared" si="1"/>
        <v>('WHITE NITRILE 400 MM DI+ (69867)','SHIELD','CARTONS','XXL',),</v>
      </c>
      <c r="H1810" s="56"/>
    </row>
    <row r="1811">
      <c r="B1811" s="109" t="s">
        <v>291</v>
      </c>
      <c r="C1811" s="112" t="s">
        <v>288</v>
      </c>
      <c r="D1811" s="190" t="s">
        <v>4</v>
      </c>
      <c r="E1811" s="190" t="s">
        <v>20</v>
      </c>
      <c r="F1811" s="56"/>
      <c r="G1811" s="191" t="str">
        <f t="shared" si="1"/>
        <v>('WHITE NITRILE 400 MM DI+ (69867)','SHIELD','CARTONS','XXXL',),</v>
      </c>
      <c r="H1811" s="56"/>
    </row>
    <row r="1812">
      <c r="B1812" s="109" t="s">
        <v>291</v>
      </c>
      <c r="C1812" s="112" t="s">
        <v>288</v>
      </c>
      <c r="D1812" s="190" t="s">
        <v>7</v>
      </c>
      <c r="E1812" s="190" t="s">
        <v>21</v>
      </c>
      <c r="F1812" s="56"/>
      <c r="G1812" s="191" t="str">
        <f t="shared" si="1"/>
        <v>('WHITE NITRILE 400 MM DI+ (69867)','SHIELD','BOXES','W/SIZE',),</v>
      </c>
      <c r="H1812" s="56"/>
    </row>
    <row r="1813">
      <c r="B1813" s="109" t="s">
        <v>291</v>
      </c>
      <c r="C1813" s="112" t="s">
        <v>288</v>
      </c>
      <c r="D1813" s="190" t="s">
        <v>7</v>
      </c>
      <c r="E1813" s="190" t="s">
        <v>161</v>
      </c>
      <c r="F1813" s="56"/>
      <c r="G1813" s="191" t="str">
        <f t="shared" si="1"/>
        <v>('WHITE NITRILE 400 MM DI+ (69867)','SHIELD','BOXES','XXS/5.5',),</v>
      </c>
      <c r="H1813" s="56"/>
    </row>
    <row r="1814">
      <c r="B1814" s="109" t="s">
        <v>291</v>
      </c>
      <c r="C1814" s="112" t="s">
        <v>288</v>
      </c>
      <c r="D1814" s="190" t="s">
        <v>7</v>
      </c>
      <c r="E1814" s="190" t="s">
        <v>162</v>
      </c>
      <c r="F1814" s="56"/>
      <c r="G1814" s="191" t="str">
        <f t="shared" si="1"/>
        <v>('WHITE NITRILE 400 MM DI+ (69867)','SHIELD','BOXES','XS/6.0',),</v>
      </c>
      <c r="H1814" s="56"/>
    </row>
    <row r="1815">
      <c r="B1815" s="109" t="s">
        <v>291</v>
      </c>
      <c r="C1815" s="112" t="s">
        <v>288</v>
      </c>
      <c r="D1815" s="190" t="s">
        <v>7</v>
      </c>
      <c r="E1815" s="190" t="s">
        <v>163</v>
      </c>
      <c r="F1815" s="56"/>
      <c r="G1815" s="191" t="str">
        <f t="shared" si="1"/>
        <v>('WHITE NITRILE 400 MM DI+ (69867)','SHIELD','BOXES','S/6.5',),</v>
      </c>
      <c r="H1815" s="56"/>
    </row>
    <row r="1816">
      <c r="B1816" s="109" t="s">
        <v>291</v>
      </c>
      <c r="C1816" s="112" t="s">
        <v>288</v>
      </c>
      <c r="D1816" s="190" t="s">
        <v>7</v>
      </c>
      <c r="E1816" s="190" t="s">
        <v>164</v>
      </c>
      <c r="F1816" s="56"/>
      <c r="G1816" s="191" t="str">
        <f t="shared" si="1"/>
        <v>('WHITE NITRILE 400 MM DI+ (69867)','SHIELD','BOXES','M/7.0',),</v>
      </c>
      <c r="H1816" s="56"/>
    </row>
    <row r="1817">
      <c r="B1817" s="109" t="s">
        <v>291</v>
      </c>
      <c r="C1817" s="112" t="s">
        <v>288</v>
      </c>
      <c r="D1817" s="190" t="s">
        <v>7</v>
      </c>
      <c r="E1817" s="190" t="s">
        <v>165</v>
      </c>
      <c r="F1817" s="56"/>
      <c r="G1817" s="191" t="str">
        <f t="shared" si="1"/>
        <v>('WHITE NITRILE 400 MM DI+ (69867)','SHIELD','BOXES','L/7.5',),</v>
      </c>
      <c r="H1817" s="56"/>
    </row>
    <row r="1818">
      <c r="B1818" s="109" t="s">
        <v>291</v>
      </c>
      <c r="C1818" s="112" t="s">
        <v>288</v>
      </c>
      <c r="D1818" s="190" t="s">
        <v>7</v>
      </c>
      <c r="E1818" s="190" t="s">
        <v>166</v>
      </c>
      <c r="F1818" s="56"/>
      <c r="G1818" s="191" t="str">
        <f t="shared" si="1"/>
        <v>('WHITE NITRILE 400 MM DI+ (69867)','SHIELD','BOXES','XL/8.0',),</v>
      </c>
      <c r="H1818" s="56"/>
    </row>
    <row r="1819">
      <c r="B1819" s="109" t="s">
        <v>291</v>
      </c>
      <c r="C1819" s="112" t="s">
        <v>288</v>
      </c>
      <c r="D1819" s="190" t="s">
        <v>7</v>
      </c>
      <c r="E1819" s="190" t="s">
        <v>167</v>
      </c>
      <c r="F1819" s="56"/>
      <c r="G1819" s="191" t="str">
        <f t="shared" si="1"/>
        <v>('WHITE NITRILE 400 MM DI+ (69867)','SHIELD','BOXES','XXL/8.5',),</v>
      </c>
      <c r="H1819" s="56"/>
    </row>
    <row r="1820">
      <c r="B1820" s="109" t="s">
        <v>291</v>
      </c>
      <c r="C1820" s="112" t="s">
        <v>288</v>
      </c>
      <c r="D1820" s="190" t="s">
        <v>7</v>
      </c>
      <c r="E1820" s="190" t="s">
        <v>20</v>
      </c>
      <c r="F1820" s="56"/>
      <c r="G1820" s="191" t="str">
        <f t="shared" si="1"/>
        <v>('WHITE NITRILE 400 MM DI+ (69867)','SHIELD','BOXES','XXXL',),</v>
      </c>
      <c r="H1820" s="56"/>
    </row>
    <row r="1821">
      <c r="A1821" s="64">
        <v>95.0</v>
      </c>
      <c r="B1821" s="109" t="s">
        <v>294</v>
      </c>
      <c r="C1821" s="112" t="s">
        <v>288</v>
      </c>
      <c r="D1821" s="190" t="s">
        <v>4</v>
      </c>
      <c r="E1821" s="190" t="s">
        <v>21</v>
      </c>
      <c r="F1821" s="56"/>
      <c r="G1821" s="191" t="str">
        <f t="shared" si="1"/>
        <v>('330MM LATEX STR (69576)','SHIELD','CARTONS','W/SIZE',),</v>
      </c>
      <c r="H1821" s="56"/>
    </row>
    <row r="1822">
      <c r="B1822" s="109" t="s">
        <v>294</v>
      </c>
      <c r="C1822" s="112" t="s">
        <v>288</v>
      </c>
      <c r="D1822" s="190" t="s">
        <v>4</v>
      </c>
      <c r="E1822" s="190" t="s">
        <v>13</v>
      </c>
      <c r="F1822" s="56"/>
      <c r="G1822" s="191" t="str">
        <f t="shared" si="1"/>
        <v>('330MM LATEX STR (69576)','SHIELD','CARTONS','XXS',),</v>
      </c>
      <c r="H1822" s="56"/>
    </row>
    <row r="1823">
      <c r="B1823" s="109" t="s">
        <v>294</v>
      </c>
      <c r="C1823" s="112" t="s">
        <v>288</v>
      </c>
      <c r="D1823" s="190" t="s">
        <v>4</v>
      </c>
      <c r="E1823" s="149" t="s">
        <v>14</v>
      </c>
      <c r="F1823" s="56"/>
      <c r="G1823" s="191" t="str">
        <f t="shared" si="1"/>
        <v>('330MM LATEX STR (69576)','SHIELD','CARTONS','XS',),</v>
      </c>
      <c r="H1823" s="56"/>
    </row>
    <row r="1824">
      <c r="B1824" s="109" t="s">
        <v>294</v>
      </c>
      <c r="C1824" s="112" t="s">
        <v>288</v>
      </c>
      <c r="D1824" s="190" t="s">
        <v>4</v>
      </c>
      <c r="E1824" s="190" t="s">
        <v>15</v>
      </c>
      <c r="F1824" s="56"/>
      <c r="G1824" s="191" t="str">
        <f t="shared" si="1"/>
        <v>('330MM LATEX STR (69576)','SHIELD','CARTONS','S',),</v>
      </c>
      <c r="H1824" s="56"/>
    </row>
    <row r="1825">
      <c r="B1825" s="109" t="s">
        <v>294</v>
      </c>
      <c r="C1825" s="112" t="s">
        <v>288</v>
      </c>
      <c r="D1825" s="190" t="s">
        <v>4</v>
      </c>
      <c r="E1825" s="190" t="s">
        <v>16</v>
      </c>
      <c r="F1825" s="56"/>
      <c r="G1825" s="191" t="str">
        <f t="shared" si="1"/>
        <v>('330MM LATEX STR (69576)','SHIELD','CARTONS','M',),</v>
      </c>
      <c r="H1825" s="56"/>
    </row>
    <row r="1826">
      <c r="B1826" s="109" t="s">
        <v>294</v>
      </c>
      <c r="C1826" s="112" t="s">
        <v>288</v>
      </c>
      <c r="D1826" s="190" t="s">
        <v>4</v>
      </c>
      <c r="E1826" s="190" t="s">
        <v>17</v>
      </c>
      <c r="F1826" s="56"/>
      <c r="G1826" s="191" t="str">
        <f t="shared" si="1"/>
        <v>('330MM LATEX STR (69576)','SHIELD','CARTONS','L',),</v>
      </c>
      <c r="H1826" s="56"/>
    </row>
    <row r="1827">
      <c r="B1827" s="109" t="s">
        <v>294</v>
      </c>
      <c r="C1827" s="112" t="s">
        <v>288</v>
      </c>
      <c r="D1827" s="190" t="s">
        <v>4</v>
      </c>
      <c r="E1827" s="190" t="s">
        <v>18</v>
      </c>
      <c r="F1827" s="56"/>
      <c r="G1827" s="191" t="str">
        <f t="shared" si="1"/>
        <v>('330MM LATEX STR (69576)','SHIELD','CARTONS','XL',),</v>
      </c>
      <c r="H1827" s="56"/>
    </row>
    <row r="1828">
      <c r="B1828" s="109" t="s">
        <v>294</v>
      </c>
      <c r="C1828" s="112" t="s">
        <v>288</v>
      </c>
      <c r="D1828" s="190" t="s">
        <v>4</v>
      </c>
      <c r="E1828" s="190" t="s">
        <v>19</v>
      </c>
      <c r="F1828" s="56"/>
      <c r="G1828" s="191" t="str">
        <f t="shared" si="1"/>
        <v>('330MM LATEX STR (69576)','SHIELD','CARTONS','XXL',),</v>
      </c>
      <c r="H1828" s="56"/>
    </row>
    <row r="1829">
      <c r="B1829" s="109" t="s">
        <v>294</v>
      </c>
      <c r="C1829" s="112" t="s">
        <v>288</v>
      </c>
      <c r="D1829" s="190" t="s">
        <v>4</v>
      </c>
      <c r="E1829" s="190" t="s">
        <v>20</v>
      </c>
      <c r="F1829" s="56"/>
      <c r="G1829" s="191" t="str">
        <f t="shared" si="1"/>
        <v>('330MM LATEX STR (69576)','SHIELD','CARTONS','XXXL',),</v>
      </c>
      <c r="H1829" s="56"/>
    </row>
    <row r="1830">
      <c r="B1830" s="109" t="s">
        <v>294</v>
      </c>
      <c r="C1830" s="112" t="s">
        <v>288</v>
      </c>
      <c r="D1830" s="190" t="s">
        <v>7</v>
      </c>
      <c r="E1830" s="190" t="s">
        <v>21</v>
      </c>
      <c r="F1830" s="56"/>
      <c r="G1830" s="191" t="str">
        <f t="shared" si="1"/>
        <v>('330MM LATEX STR (69576)','SHIELD','BOXES','W/SIZE',),</v>
      </c>
      <c r="H1830" s="56"/>
    </row>
    <row r="1831">
      <c r="B1831" s="109" t="s">
        <v>294</v>
      </c>
      <c r="C1831" s="112" t="s">
        <v>288</v>
      </c>
      <c r="D1831" s="190" t="s">
        <v>7</v>
      </c>
      <c r="E1831" s="190" t="s">
        <v>161</v>
      </c>
      <c r="F1831" s="56"/>
      <c r="G1831" s="191" t="str">
        <f t="shared" si="1"/>
        <v>('330MM LATEX STR (69576)','SHIELD','BOXES','XXS/5.5',),</v>
      </c>
      <c r="H1831" s="56"/>
    </row>
    <row r="1832">
      <c r="B1832" s="109" t="s">
        <v>294</v>
      </c>
      <c r="C1832" s="112" t="s">
        <v>288</v>
      </c>
      <c r="D1832" s="190" t="s">
        <v>7</v>
      </c>
      <c r="E1832" s="190" t="s">
        <v>162</v>
      </c>
      <c r="F1832" s="56"/>
      <c r="G1832" s="191" t="str">
        <f t="shared" si="1"/>
        <v>('330MM LATEX STR (69576)','SHIELD','BOXES','XS/6.0',),</v>
      </c>
      <c r="H1832" s="56"/>
    </row>
    <row r="1833">
      <c r="B1833" s="109" t="s">
        <v>294</v>
      </c>
      <c r="C1833" s="112" t="s">
        <v>288</v>
      </c>
      <c r="D1833" s="190" t="s">
        <v>7</v>
      </c>
      <c r="E1833" s="190" t="s">
        <v>163</v>
      </c>
      <c r="F1833" s="56"/>
      <c r="G1833" s="191" t="str">
        <f t="shared" si="1"/>
        <v>('330MM LATEX STR (69576)','SHIELD','BOXES','S/6.5',),</v>
      </c>
      <c r="H1833" s="56"/>
    </row>
    <row r="1834">
      <c r="B1834" s="109" t="s">
        <v>294</v>
      </c>
      <c r="C1834" s="112" t="s">
        <v>288</v>
      </c>
      <c r="D1834" s="190" t="s">
        <v>7</v>
      </c>
      <c r="E1834" s="190" t="s">
        <v>164</v>
      </c>
      <c r="F1834" s="56"/>
      <c r="G1834" s="191" t="str">
        <f t="shared" si="1"/>
        <v>('330MM LATEX STR (69576)','SHIELD','BOXES','M/7.0',),</v>
      </c>
      <c r="H1834" s="56"/>
    </row>
    <row r="1835">
      <c r="B1835" s="109" t="s">
        <v>294</v>
      </c>
      <c r="C1835" s="112" t="s">
        <v>288</v>
      </c>
      <c r="D1835" s="190" t="s">
        <v>7</v>
      </c>
      <c r="E1835" s="190" t="s">
        <v>165</v>
      </c>
      <c r="F1835" s="56"/>
      <c r="G1835" s="191" t="str">
        <f t="shared" si="1"/>
        <v>('330MM LATEX STR (69576)','SHIELD','BOXES','L/7.5',),</v>
      </c>
      <c r="H1835" s="56"/>
    </row>
    <row r="1836">
      <c r="B1836" s="109" t="s">
        <v>294</v>
      </c>
      <c r="C1836" s="112" t="s">
        <v>288</v>
      </c>
      <c r="D1836" s="190" t="s">
        <v>7</v>
      </c>
      <c r="E1836" s="190" t="s">
        <v>166</v>
      </c>
      <c r="F1836" s="56"/>
      <c r="G1836" s="191" t="str">
        <f t="shared" si="1"/>
        <v>('330MM LATEX STR (69576)','SHIELD','BOXES','XL/8.0',),</v>
      </c>
      <c r="H1836" s="56"/>
    </row>
    <row r="1837">
      <c r="B1837" s="109" t="s">
        <v>294</v>
      </c>
      <c r="C1837" s="112" t="s">
        <v>288</v>
      </c>
      <c r="D1837" s="190" t="s">
        <v>7</v>
      </c>
      <c r="E1837" s="190" t="s">
        <v>167</v>
      </c>
      <c r="F1837" s="56"/>
      <c r="G1837" s="191" t="str">
        <f t="shared" si="1"/>
        <v>('330MM LATEX STR (69576)','SHIELD','BOXES','XXL/8.5',),</v>
      </c>
      <c r="H1837" s="56"/>
    </row>
    <row r="1838">
      <c r="B1838" s="109" t="s">
        <v>294</v>
      </c>
      <c r="C1838" s="112" t="s">
        <v>288</v>
      </c>
      <c r="D1838" s="190" t="s">
        <v>7</v>
      </c>
      <c r="E1838" s="190" t="s">
        <v>20</v>
      </c>
      <c r="F1838" s="56"/>
      <c r="G1838" s="191" t="str">
        <f t="shared" si="1"/>
        <v>('330MM LATEX STR (69576)','SHIELD','BOXES','XXXL',),</v>
      </c>
      <c r="H1838" s="56"/>
    </row>
    <row r="1839">
      <c r="A1839" s="64">
        <v>96.0</v>
      </c>
      <c r="B1839" s="109" t="s">
        <v>296</v>
      </c>
      <c r="C1839" s="112" t="s">
        <v>288</v>
      </c>
      <c r="D1839" s="190" t="s">
        <v>4</v>
      </c>
      <c r="E1839" s="190" t="s">
        <v>21</v>
      </c>
      <c r="F1839" s="56">
        <v>250.0</v>
      </c>
      <c r="G1839" s="191" t="str">
        <f t="shared" si="1"/>
        <v>('S.SKIN BRIGHT LATEX 300 (67425)','SHIELD','CARTONS','W/SIZE',250),</v>
      </c>
      <c r="H1839" s="56"/>
    </row>
    <row r="1840">
      <c r="B1840" s="109" t="s">
        <v>296</v>
      </c>
      <c r="C1840" s="112" t="s">
        <v>288</v>
      </c>
      <c r="D1840" s="190" t="s">
        <v>4</v>
      </c>
      <c r="E1840" s="190" t="s">
        <v>13</v>
      </c>
      <c r="F1840" s="56"/>
      <c r="G1840" s="191" t="str">
        <f t="shared" si="1"/>
        <v>('S.SKIN BRIGHT LATEX 300 (67425)','SHIELD','CARTONS','XXS',),</v>
      </c>
      <c r="H1840" s="56"/>
    </row>
    <row r="1841">
      <c r="A1841" s="200"/>
      <c r="B1841" s="109" t="s">
        <v>296</v>
      </c>
      <c r="C1841" s="112" t="s">
        <v>288</v>
      </c>
      <c r="D1841" s="190" t="s">
        <v>4</v>
      </c>
      <c r="E1841" s="149" t="s">
        <v>14</v>
      </c>
      <c r="F1841" s="191"/>
      <c r="G1841" s="191" t="str">
        <f t="shared" si="1"/>
        <v>('S.SKIN BRIGHT LATEX 300 (67425)','SHIELD','CARTONS','XS',),</v>
      </c>
      <c r="H1841" s="191"/>
    </row>
    <row r="1842">
      <c r="A1842" s="200"/>
      <c r="B1842" s="109" t="s">
        <v>296</v>
      </c>
      <c r="C1842" s="112" t="s">
        <v>288</v>
      </c>
      <c r="D1842" s="190" t="s">
        <v>4</v>
      </c>
      <c r="E1842" s="190" t="s">
        <v>15</v>
      </c>
      <c r="F1842" s="191"/>
      <c r="G1842" s="191" t="str">
        <f t="shared" si="1"/>
        <v>('S.SKIN BRIGHT LATEX 300 (67425)','SHIELD','CARTONS','S',),</v>
      </c>
      <c r="H1842" s="191"/>
    </row>
    <row r="1843">
      <c r="A1843" s="200"/>
      <c r="B1843" s="109" t="s">
        <v>296</v>
      </c>
      <c r="C1843" s="112" t="s">
        <v>288</v>
      </c>
      <c r="D1843" s="190" t="s">
        <v>4</v>
      </c>
      <c r="E1843" s="190" t="s">
        <v>16</v>
      </c>
      <c r="F1843" s="191"/>
      <c r="G1843" s="191" t="str">
        <f t="shared" si="1"/>
        <v>('S.SKIN BRIGHT LATEX 300 (67425)','SHIELD','CARTONS','M',),</v>
      </c>
      <c r="H1843" s="191"/>
    </row>
    <row r="1844">
      <c r="A1844" s="200"/>
      <c r="B1844" s="109" t="s">
        <v>296</v>
      </c>
      <c r="C1844" s="112" t="s">
        <v>288</v>
      </c>
      <c r="D1844" s="190" t="s">
        <v>4</v>
      </c>
      <c r="E1844" s="190" t="s">
        <v>17</v>
      </c>
      <c r="F1844" s="191"/>
      <c r="G1844" s="191" t="str">
        <f t="shared" si="1"/>
        <v>('S.SKIN BRIGHT LATEX 300 (67425)','SHIELD','CARTONS','L',),</v>
      </c>
      <c r="H1844" s="191"/>
    </row>
    <row r="1845">
      <c r="A1845" s="200"/>
      <c r="B1845" s="109" t="s">
        <v>296</v>
      </c>
      <c r="C1845" s="112" t="s">
        <v>288</v>
      </c>
      <c r="D1845" s="190" t="s">
        <v>4</v>
      </c>
      <c r="E1845" s="190" t="s">
        <v>18</v>
      </c>
      <c r="F1845" s="191"/>
      <c r="G1845" s="191" t="str">
        <f t="shared" si="1"/>
        <v>('S.SKIN BRIGHT LATEX 300 (67425)','SHIELD','CARTONS','XL',),</v>
      </c>
      <c r="H1845" s="191"/>
    </row>
    <row r="1846">
      <c r="A1846" s="200"/>
      <c r="B1846" s="109" t="s">
        <v>296</v>
      </c>
      <c r="C1846" s="112" t="s">
        <v>288</v>
      </c>
      <c r="D1846" s="190" t="s">
        <v>4</v>
      </c>
      <c r="E1846" s="190" t="s">
        <v>19</v>
      </c>
      <c r="F1846" s="191"/>
      <c r="G1846" s="191" t="str">
        <f t="shared" si="1"/>
        <v>('S.SKIN BRIGHT LATEX 300 (67425)','SHIELD','CARTONS','XXL',),</v>
      </c>
      <c r="H1846" s="191"/>
    </row>
    <row r="1847">
      <c r="A1847" s="200"/>
      <c r="B1847" s="109" t="s">
        <v>296</v>
      </c>
      <c r="C1847" s="112" t="s">
        <v>288</v>
      </c>
      <c r="D1847" s="190" t="s">
        <v>4</v>
      </c>
      <c r="E1847" s="190" t="s">
        <v>20</v>
      </c>
      <c r="F1847" s="191"/>
      <c r="G1847" s="191" t="str">
        <f t="shared" si="1"/>
        <v>('S.SKIN BRIGHT LATEX 300 (67425)','SHIELD','CARTONS','XXXL',),</v>
      </c>
      <c r="H1847" s="191"/>
    </row>
    <row r="1848">
      <c r="A1848" s="200"/>
      <c r="B1848" s="109" t="s">
        <v>296</v>
      </c>
      <c r="C1848" s="112" t="s">
        <v>288</v>
      </c>
      <c r="D1848" s="190" t="s">
        <v>7</v>
      </c>
      <c r="E1848" s="190" t="s">
        <v>21</v>
      </c>
      <c r="F1848" s="191"/>
      <c r="G1848" s="191" t="str">
        <f t="shared" si="1"/>
        <v>('S.SKIN BRIGHT LATEX 300 (67425)','SHIELD','BOXES','W/SIZE',),</v>
      </c>
      <c r="H1848" s="191"/>
    </row>
    <row r="1849">
      <c r="A1849" s="200"/>
      <c r="B1849" s="109" t="s">
        <v>296</v>
      </c>
      <c r="C1849" s="112" t="s">
        <v>288</v>
      </c>
      <c r="D1849" s="190" t="s">
        <v>7</v>
      </c>
      <c r="E1849" s="190" t="s">
        <v>161</v>
      </c>
      <c r="F1849" s="191"/>
      <c r="G1849" s="191" t="str">
        <f t="shared" si="1"/>
        <v>('S.SKIN BRIGHT LATEX 300 (67425)','SHIELD','BOXES','XXS/5.5',),</v>
      </c>
      <c r="H1849" s="191"/>
    </row>
    <row r="1850">
      <c r="A1850" s="200"/>
      <c r="B1850" s="109" t="s">
        <v>296</v>
      </c>
      <c r="C1850" s="112" t="s">
        <v>288</v>
      </c>
      <c r="D1850" s="190" t="s">
        <v>7</v>
      </c>
      <c r="E1850" s="190" t="s">
        <v>162</v>
      </c>
      <c r="F1850" s="191">
        <v>1210.0</v>
      </c>
      <c r="G1850" s="191" t="str">
        <f t="shared" si="1"/>
        <v>('S.SKIN BRIGHT LATEX 300 (67425)','SHIELD','BOXES','XS/6.0',1210),</v>
      </c>
      <c r="H1850" s="191"/>
    </row>
    <row r="1851">
      <c r="A1851" s="200"/>
      <c r="B1851" s="109" t="s">
        <v>296</v>
      </c>
      <c r="C1851" s="112" t="s">
        <v>288</v>
      </c>
      <c r="D1851" s="190" t="s">
        <v>7</v>
      </c>
      <c r="E1851" s="190" t="s">
        <v>163</v>
      </c>
      <c r="F1851" s="191">
        <v>290.0</v>
      </c>
      <c r="G1851" s="191" t="str">
        <f t="shared" si="1"/>
        <v>('S.SKIN BRIGHT LATEX 300 (67425)','SHIELD','BOXES','S/6.5',290),</v>
      </c>
      <c r="H1851" s="191"/>
    </row>
    <row r="1852">
      <c r="B1852" s="109" t="s">
        <v>296</v>
      </c>
      <c r="C1852" s="112" t="s">
        <v>288</v>
      </c>
      <c r="D1852" s="190" t="s">
        <v>7</v>
      </c>
      <c r="E1852" s="190" t="s">
        <v>164</v>
      </c>
      <c r="F1852" s="56">
        <v>0.0</v>
      </c>
      <c r="G1852" s="191" t="str">
        <f t="shared" si="1"/>
        <v>('S.SKIN BRIGHT LATEX 300 (67425)','SHIELD','BOXES','M/7.0',0),</v>
      </c>
      <c r="H1852" s="56"/>
    </row>
    <row r="1853">
      <c r="B1853" s="109" t="s">
        <v>296</v>
      </c>
      <c r="C1853" s="112" t="s">
        <v>288</v>
      </c>
      <c r="D1853" s="190" t="s">
        <v>7</v>
      </c>
      <c r="E1853" s="190" t="s">
        <v>165</v>
      </c>
      <c r="F1853" s="56">
        <v>110.0</v>
      </c>
      <c r="G1853" s="191" t="str">
        <f t="shared" si="1"/>
        <v>('S.SKIN BRIGHT LATEX 300 (67425)','SHIELD','BOXES','L/7.5',110),</v>
      </c>
      <c r="H1853" s="56"/>
    </row>
    <row r="1854">
      <c r="B1854" s="109" t="s">
        <v>296</v>
      </c>
      <c r="C1854" s="112" t="s">
        <v>288</v>
      </c>
      <c r="D1854" s="190" t="s">
        <v>7</v>
      </c>
      <c r="E1854" s="190" t="s">
        <v>166</v>
      </c>
      <c r="F1854" s="56">
        <v>230.0</v>
      </c>
      <c r="G1854" s="191" t="str">
        <f t="shared" si="1"/>
        <v>('S.SKIN BRIGHT LATEX 300 (67425)','SHIELD','BOXES','XL/8.0',230),</v>
      </c>
      <c r="H1854" s="56"/>
    </row>
    <row r="1855">
      <c r="B1855" s="109" t="s">
        <v>296</v>
      </c>
      <c r="C1855" s="112" t="s">
        <v>288</v>
      </c>
      <c r="D1855" s="190" t="s">
        <v>7</v>
      </c>
      <c r="E1855" s="190" t="s">
        <v>167</v>
      </c>
      <c r="F1855" s="56"/>
      <c r="G1855" s="191" t="str">
        <f t="shared" si="1"/>
        <v>('S.SKIN BRIGHT LATEX 300 (67425)','SHIELD','BOXES','XXL/8.5',),</v>
      </c>
      <c r="H1855" s="56"/>
    </row>
    <row r="1856">
      <c r="B1856" s="109" t="s">
        <v>296</v>
      </c>
      <c r="C1856" s="112" t="s">
        <v>288</v>
      </c>
      <c r="D1856" s="190" t="s">
        <v>7</v>
      </c>
      <c r="E1856" s="190" t="s">
        <v>20</v>
      </c>
      <c r="F1856" s="56"/>
      <c r="G1856" s="191" t="str">
        <f t="shared" si="1"/>
        <v>('S.SKIN BRIGHT LATEX 300 (67425)','SHIELD','BOXES','XXXL',),</v>
      </c>
      <c r="H1856" s="56"/>
    </row>
    <row r="1857">
      <c r="A1857" s="64">
        <v>97.0</v>
      </c>
      <c r="B1857" s="109" t="s">
        <v>297</v>
      </c>
      <c r="C1857" s="112" t="s">
        <v>288</v>
      </c>
      <c r="D1857" s="190" t="s">
        <v>4</v>
      </c>
      <c r="E1857" s="190" t="s">
        <v>21</v>
      </c>
      <c r="F1857" s="56">
        <v>23.0</v>
      </c>
      <c r="G1857" s="191" t="str">
        <f t="shared" si="1"/>
        <v>('S.SKIN BRIGHT LATEX 300 DI+ (69565)','SHIELD','CARTONS','W/SIZE',23),</v>
      </c>
      <c r="H1857" s="56"/>
    </row>
    <row r="1858">
      <c r="B1858" s="109" t="s">
        <v>297</v>
      </c>
      <c r="C1858" s="112" t="s">
        <v>288</v>
      </c>
      <c r="D1858" s="190" t="s">
        <v>4</v>
      </c>
      <c r="E1858" s="190" t="s">
        <v>13</v>
      </c>
      <c r="F1858" s="56"/>
      <c r="G1858" s="191" t="str">
        <f t="shared" si="1"/>
        <v>('S.SKIN BRIGHT LATEX 300 DI+ (69565)','SHIELD','CARTONS','XXS',),</v>
      </c>
      <c r="H1858" s="56"/>
    </row>
    <row r="1859">
      <c r="B1859" s="109" t="s">
        <v>297</v>
      </c>
      <c r="C1859" s="112" t="s">
        <v>288</v>
      </c>
      <c r="D1859" s="190" t="s">
        <v>4</v>
      </c>
      <c r="E1859" s="149" t="s">
        <v>14</v>
      </c>
      <c r="F1859" s="56"/>
      <c r="G1859" s="191" t="str">
        <f t="shared" si="1"/>
        <v>('S.SKIN BRIGHT LATEX 300 DI+ (69565)','SHIELD','CARTONS','XS',),</v>
      </c>
      <c r="H1859" s="56"/>
    </row>
    <row r="1860">
      <c r="B1860" s="109" t="s">
        <v>297</v>
      </c>
      <c r="C1860" s="112" t="s">
        <v>288</v>
      </c>
      <c r="D1860" s="190" t="s">
        <v>4</v>
      </c>
      <c r="E1860" s="190" t="s">
        <v>15</v>
      </c>
      <c r="F1860" s="56"/>
      <c r="G1860" s="191" t="str">
        <f t="shared" si="1"/>
        <v>('S.SKIN BRIGHT LATEX 300 DI+ (69565)','SHIELD','CARTONS','S',),</v>
      </c>
      <c r="H1860" s="56"/>
    </row>
    <row r="1861">
      <c r="B1861" s="109" t="s">
        <v>297</v>
      </c>
      <c r="C1861" s="112" t="s">
        <v>288</v>
      </c>
      <c r="D1861" s="190" t="s">
        <v>4</v>
      </c>
      <c r="E1861" s="190" t="s">
        <v>16</v>
      </c>
      <c r="F1861" s="56"/>
      <c r="G1861" s="191" t="str">
        <f t="shared" si="1"/>
        <v>('S.SKIN BRIGHT LATEX 300 DI+ (69565)','SHIELD','CARTONS','M',),</v>
      </c>
      <c r="H1861" s="56"/>
    </row>
    <row r="1862">
      <c r="B1862" s="109" t="s">
        <v>297</v>
      </c>
      <c r="C1862" s="112" t="s">
        <v>288</v>
      </c>
      <c r="D1862" s="190" t="s">
        <v>4</v>
      </c>
      <c r="E1862" s="190" t="s">
        <v>17</v>
      </c>
      <c r="F1862" s="56"/>
      <c r="G1862" s="191" t="str">
        <f t="shared" si="1"/>
        <v>('S.SKIN BRIGHT LATEX 300 DI+ (69565)','SHIELD','CARTONS','L',),</v>
      </c>
      <c r="H1862" s="56"/>
    </row>
    <row r="1863">
      <c r="B1863" s="109" t="s">
        <v>297</v>
      </c>
      <c r="C1863" s="112" t="s">
        <v>288</v>
      </c>
      <c r="D1863" s="190" t="s">
        <v>4</v>
      </c>
      <c r="E1863" s="190" t="s">
        <v>18</v>
      </c>
      <c r="F1863" s="56"/>
      <c r="G1863" s="191" t="str">
        <f t="shared" si="1"/>
        <v>('S.SKIN BRIGHT LATEX 300 DI+ (69565)','SHIELD','CARTONS','XL',),</v>
      </c>
      <c r="H1863" s="56"/>
    </row>
    <row r="1864">
      <c r="B1864" s="109" t="s">
        <v>297</v>
      </c>
      <c r="C1864" s="112" t="s">
        <v>288</v>
      </c>
      <c r="D1864" s="190" t="s">
        <v>4</v>
      </c>
      <c r="E1864" s="190" t="s">
        <v>19</v>
      </c>
      <c r="F1864" s="56"/>
      <c r="G1864" s="191" t="str">
        <f t="shared" si="1"/>
        <v>('S.SKIN BRIGHT LATEX 300 DI+ (69565)','SHIELD','CARTONS','XXL',),</v>
      </c>
      <c r="H1864" s="56"/>
    </row>
    <row r="1865">
      <c r="B1865" s="109" t="s">
        <v>297</v>
      </c>
      <c r="C1865" s="112" t="s">
        <v>288</v>
      </c>
      <c r="D1865" s="190" t="s">
        <v>4</v>
      </c>
      <c r="E1865" s="190" t="s">
        <v>20</v>
      </c>
      <c r="F1865" s="56"/>
      <c r="G1865" s="191" t="str">
        <f t="shared" si="1"/>
        <v>('S.SKIN BRIGHT LATEX 300 DI+ (69565)','SHIELD','CARTONS','XXXL',),</v>
      </c>
      <c r="H1865" s="56"/>
    </row>
    <row r="1866">
      <c r="B1866" s="109" t="s">
        <v>297</v>
      </c>
      <c r="C1866" s="112" t="s">
        <v>288</v>
      </c>
      <c r="D1866" s="190" t="s">
        <v>7</v>
      </c>
      <c r="E1866" s="190" t="s">
        <v>21</v>
      </c>
      <c r="F1866" s="56"/>
      <c r="G1866" s="191" t="str">
        <f t="shared" si="1"/>
        <v>('S.SKIN BRIGHT LATEX 300 DI+ (69565)','SHIELD','BOXES','W/SIZE',),</v>
      </c>
      <c r="H1866" s="56"/>
    </row>
    <row r="1867">
      <c r="B1867" s="109" t="s">
        <v>297</v>
      </c>
      <c r="C1867" s="112" t="s">
        <v>288</v>
      </c>
      <c r="D1867" s="190" t="s">
        <v>7</v>
      </c>
      <c r="E1867" s="190" t="s">
        <v>161</v>
      </c>
      <c r="F1867" s="56"/>
      <c r="G1867" s="191" t="str">
        <f t="shared" si="1"/>
        <v>('S.SKIN BRIGHT LATEX 300 DI+ (69565)','SHIELD','BOXES','XXS/5.5',),</v>
      </c>
      <c r="H1867" s="56"/>
    </row>
    <row r="1868">
      <c r="B1868" s="109" t="s">
        <v>297</v>
      </c>
      <c r="C1868" s="112" t="s">
        <v>288</v>
      </c>
      <c r="D1868" s="190" t="s">
        <v>7</v>
      </c>
      <c r="E1868" s="190" t="s">
        <v>162</v>
      </c>
      <c r="F1868" s="56"/>
      <c r="G1868" s="191" t="str">
        <f t="shared" si="1"/>
        <v>('S.SKIN BRIGHT LATEX 300 DI+ (69565)','SHIELD','BOXES','XS/6.0',),</v>
      </c>
      <c r="H1868" s="56"/>
    </row>
    <row r="1869">
      <c r="B1869" s="109" t="s">
        <v>297</v>
      </c>
      <c r="C1869" s="112" t="s">
        <v>288</v>
      </c>
      <c r="D1869" s="190" t="s">
        <v>7</v>
      </c>
      <c r="E1869" s="190" t="s">
        <v>163</v>
      </c>
      <c r="F1869" s="56"/>
      <c r="G1869" s="191" t="str">
        <f t="shared" si="1"/>
        <v>('S.SKIN BRIGHT LATEX 300 DI+ (69565)','SHIELD','BOXES','S/6.5',),</v>
      </c>
      <c r="H1869" s="56"/>
    </row>
    <row r="1870">
      <c r="B1870" s="109" t="s">
        <v>297</v>
      </c>
      <c r="C1870" s="112" t="s">
        <v>288</v>
      </c>
      <c r="D1870" s="190" t="s">
        <v>7</v>
      </c>
      <c r="E1870" s="190" t="s">
        <v>164</v>
      </c>
      <c r="F1870" s="56"/>
      <c r="G1870" s="191" t="str">
        <f t="shared" si="1"/>
        <v>('S.SKIN BRIGHT LATEX 300 DI+ (69565)','SHIELD','BOXES','M/7.0',),</v>
      </c>
      <c r="H1870" s="56"/>
    </row>
    <row r="1871">
      <c r="B1871" s="109" t="s">
        <v>297</v>
      </c>
      <c r="C1871" s="112" t="s">
        <v>288</v>
      </c>
      <c r="D1871" s="190" t="s">
        <v>7</v>
      </c>
      <c r="E1871" s="190" t="s">
        <v>165</v>
      </c>
      <c r="F1871" s="56"/>
      <c r="G1871" s="191" t="str">
        <f t="shared" si="1"/>
        <v>('S.SKIN BRIGHT LATEX 300 DI+ (69565)','SHIELD','BOXES','L/7.5',),</v>
      </c>
      <c r="H1871" s="56"/>
    </row>
    <row r="1872">
      <c r="B1872" s="109" t="s">
        <v>297</v>
      </c>
      <c r="C1872" s="112" t="s">
        <v>288</v>
      </c>
      <c r="D1872" s="190" t="s">
        <v>7</v>
      </c>
      <c r="E1872" s="190" t="s">
        <v>166</v>
      </c>
      <c r="F1872" s="56"/>
      <c r="G1872" s="191" t="str">
        <f t="shared" si="1"/>
        <v>('S.SKIN BRIGHT LATEX 300 DI+ (69565)','SHIELD','BOXES','XL/8.0',),</v>
      </c>
      <c r="H1872" s="56"/>
    </row>
    <row r="1873">
      <c r="B1873" s="109" t="s">
        <v>297</v>
      </c>
      <c r="C1873" s="112" t="s">
        <v>288</v>
      </c>
      <c r="D1873" s="190" t="s">
        <v>7</v>
      </c>
      <c r="E1873" s="190" t="s">
        <v>167</v>
      </c>
      <c r="F1873" s="56"/>
      <c r="G1873" s="191" t="str">
        <f t="shared" si="1"/>
        <v>('S.SKIN BRIGHT LATEX 300 DI+ (69565)','SHIELD','BOXES','XXL/8.5',),</v>
      </c>
      <c r="H1873" s="56"/>
    </row>
    <row r="1874">
      <c r="B1874" s="109" t="s">
        <v>297</v>
      </c>
      <c r="C1874" s="112" t="s">
        <v>288</v>
      </c>
      <c r="D1874" s="190" t="s">
        <v>7</v>
      </c>
      <c r="E1874" s="190" t="s">
        <v>20</v>
      </c>
      <c r="F1874" s="56"/>
      <c r="G1874" s="191" t="str">
        <f t="shared" si="1"/>
        <v>('S.SKIN BRIGHT LATEX 300 DI+ (69565)','SHIELD','BOXES','XXXL',),</v>
      </c>
      <c r="H1874" s="56"/>
    </row>
    <row r="1875">
      <c r="A1875" s="64">
        <v>98.0</v>
      </c>
      <c r="B1875" s="109" t="s">
        <v>298</v>
      </c>
      <c r="C1875" s="112" t="s">
        <v>288</v>
      </c>
      <c r="D1875" s="190" t="s">
        <v>4</v>
      </c>
      <c r="E1875" s="190" t="s">
        <v>21</v>
      </c>
      <c r="F1875" s="56">
        <v>48.0</v>
      </c>
      <c r="G1875" s="191" t="str">
        <f t="shared" si="1"/>
        <v>('ECOSHIELD ECO LATEX PF 250 (62313)','SHIELD','CARTONS','W/SIZE',48),</v>
      </c>
      <c r="H1875" s="56"/>
    </row>
    <row r="1876">
      <c r="B1876" s="109" t="s">
        <v>298</v>
      </c>
      <c r="C1876" s="112" t="s">
        <v>288</v>
      </c>
      <c r="D1876" s="190" t="s">
        <v>4</v>
      </c>
      <c r="E1876" s="190" t="s">
        <v>13</v>
      </c>
      <c r="F1876" s="56"/>
      <c r="G1876" s="191" t="str">
        <f t="shared" si="1"/>
        <v>('ECOSHIELD ECO LATEX PF 250 (62313)','SHIELD','CARTONS','XXS',),</v>
      </c>
      <c r="H1876" s="56"/>
    </row>
    <row r="1877">
      <c r="B1877" s="109" t="s">
        <v>298</v>
      </c>
      <c r="C1877" s="112" t="s">
        <v>288</v>
      </c>
      <c r="D1877" s="190" t="s">
        <v>4</v>
      </c>
      <c r="E1877" s="149" t="s">
        <v>14</v>
      </c>
      <c r="F1877" s="56"/>
      <c r="G1877" s="191" t="str">
        <f t="shared" si="1"/>
        <v>('ECOSHIELD ECO LATEX PF 250 (62313)','SHIELD','CARTONS','XS',),</v>
      </c>
      <c r="H1877" s="56"/>
    </row>
    <row r="1878">
      <c r="B1878" s="109" t="s">
        <v>298</v>
      </c>
      <c r="C1878" s="112" t="s">
        <v>288</v>
      </c>
      <c r="D1878" s="190" t="s">
        <v>4</v>
      </c>
      <c r="E1878" s="190" t="s">
        <v>15</v>
      </c>
      <c r="F1878" s="56"/>
      <c r="G1878" s="191" t="str">
        <f t="shared" si="1"/>
        <v>('ECOSHIELD ECO LATEX PF 250 (62313)','SHIELD','CARTONS','S',),</v>
      </c>
      <c r="H1878" s="56"/>
    </row>
    <row r="1879">
      <c r="B1879" s="109" t="s">
        <v>298</v>
      </c>
      <c r="C1879" s="112" t="s">
        <v>288</v>
      </c>
      <c r="D1879" s="190" t="s">
        <v>4</v>
      </c>
      <c r="E1879" s="190" t="s">
        <v>16</v>
      </c>
      <c r="F1879" s="56"/>
      <c r="G1879" s="191" t="str">
        <f t="shared" si="1"/>
        <v>('ECOSHIELD ECO LATEX PF 250 (62313)','SHIELD','CARTONS','M',),</v>
      </c>
      <c r="H1879" s="56"/>
    </row>
    <row r="1880">
      <c r="B1880" s="109" t="s">
        <v>298</v>
      </c>
      <c r="C1880" s="112" t="s">
        <v>288</v>
      </c>
      <c r="D1880" s="190" t="s">
        <v>4</v>
      </c>
      <c r="E1880" s="190" t="s">
        <v>17</v>
      </c>
      <c r="F1880" s="56"/>
      <c r="G1880" s="191" t="str">
        <f t="shared" si="1"/>
        <v>('ECOSHIELD ECO LATEX PF 250 (62313)','SHIELD','CARTONS','L',),</v>
      </c>
      <c r="H1880" s="56"/>
    </row>
    <row r="1881">
      <c r="B1881" s="109" t="s">
        <v>298</v>
      </c>
      <c r="C1881" s="112" t="s">
        <v>288</v>
      </c>
      <c r="D1881" s="190" t="s">
        <v>4</v>
      </c>
      <c r="E1881" s="190" t="s">
        <v>18</v>
      </c>
      <c r="F1881" s="56"/>
      <c r="G1881" s="191" t="str">
        <f t="shared" si="1"/>
        <v>('ECOSHIELD ECO LATEX PF 250 (62313)','SHIELD','CARTONS','XL',),</v>
      </c>
      <c r="H1881" s="56"/>
    </row>
    <row r="1882">
      <c r="B1882" s="109" t="s">
        <v>298</v>
      </c>
      <c r="C1882" s="112" t="s">
        <v>288</v>
      </c>
      <c r="D1882" s="190" t="s">
        <v>4</v>
      </c>
      <c r="E1882" s="190" t="s">
        <v>19</v>
      </c>
      <c r="F1882" s="56"/>
      <c r="G1882" s="191" t="str">
        <f t="shared" si="1"/>
        <v>('ECOSHIELD ECO LATEX PF 250 (62313)','SHIELD','CARTONS','XXL',),</v>
      </c>
      <c r="H1882" s="56"/>
    </row>
    <row r="1883">
      <c r="B1883" s="109" t="s">
        <v>298</v>
      </c>
      <c r="C1883" s="112" t="s">
        <v>288</v>
      </c>
      <c r="D1883" s="190" t="s">
        <v>4</v>
      </c>
      <c r="E1883" s="190" t="s">
        <v>20</v>
      </c>
      <c r="F1883" s="56"/>
      <c r="G1883" s="191" t="str">
        <f t="shared" si="1"/>
        <v>('ECOSHIELD ECO LATEX PF 250 (62313)','SHIELD','CARTONS','XXXL',),</v>
      </c>
      <c r="H1883" s="56"/>
    </row>
    <row r="1884">
      <c r="B1884" s="109" t="s">
        <v>298</v>
      </c>
      <c r="C1884" s="112" t="s">
        <v>288</v>
      </c>
      <c r="D1884" s="190" t="s">
        <v>7</v>
      </c>
      <c r="E1884" s="190" t="s">
        <v>21</v>
      </c>
      <c r="F1884" s="56">
        <v>180.0</v>
      </c>
      <c r="G1884" s="191" t="str">
        <f t="shared" si="1"/>
        <v>('ECOSHIELD ECO LATEX PF 250 (62313)','SHIELD','BOXES','W/SIZE',180),</v>
      </c>
      <c r="H1884" s="56"/>
    </row>
    <row r="1885">
      <c r="B1885" s="109" t="s">
        <v>298</v>
      </c>
      <c r="C1885" s="112" t="s">
        <v>288</v>
      </c>
      <c r="D1885" s="190" t="s">
        <v>7</v>
      </c>
      <c r="E1885" s="190" t="s">
        <v>161</v>
      </c>
      <c r="F1885" s="56"/>
      <c r="G1885" s="191" t="str">
        <f t="shared" si="1"/>
        <v>('ECOSHIELD ECO LATEX PF 250 (62313)','SHIELD','BOXES','XXS/5.5',),</v>
      </c>
      <c r="H1885" s="56"/>
    </row>
    <row r="1886">
      <c r="B1886" s="109" t="s">
        <v>298</v>
      </c>
      <c r="C1886" s="112" t="s">
        <v>288</v>
      </c>
      <c r="D1886" s="190" t="s">
        <v>7</v>
      </c>
      <c r="E1886" s="190" t="s">
        <v>162</v>
      </c>
      <c r="F1886" s="56"/>
      <c r="G1886" s="191" t="str">
        <f t="shared" si="1"/>
        <v>('ECOSHIELD ECO LATEX PF 250 (62313)','SHIELD','BOXES','XS/6.0',),</v>
      </c>
      <c r="H1886" s="56"/>
    </row>
    <row r="1887">
      <c r="B1887" s="109" t="s">
        <v>298</v>
      </c>
      <c r="C1887" s="112" t="s">
        <v>288</v>
      </c>
      <c r="D1887" s="190" t="s">
        <v>7</v>
      </c>
      <c r="E1887" s="190" t="s">
        <v>163</v>
      </c>
      <c r="F1887" s="56"/>
      <c r="G1887" s="191" t="str">
        <f t="shared" si="1"/>
        <v>('ECOSHIELD ECO LATEX PF 250 (62313)','SHIELD','BOXES','S/6.5',),</v>
      </c>
      <c r="H1887" s="56"/>
    </row>
    <row r="1888">
      <c r="B1888" s="109" t="s">
        <v>298</v>
      </c>
      <c r="C1888" s="112" t="s">
        <v>288</v>
      </c>
      <c r="D1888" s="190" t="s">
        <v>7</v>
      </c>
      <c r="E1888" s="190" t="s">
        <v>164</v>
      </c>
      <c r="F1888" s="56"/>
      <c r="G1888" s="191" t="str">
        <f t="shared" si="1"/>
        <v>('ECOSHIELD ECO LATEX PF 250 (62313)','SHIELD','BOXES','M/7.0',),</v>
      </c>
      <c r="H1888" s="56"/>
    </row>
    <row r="1889">
      <c r="B1889" s="109" t="s">
        <v>298</v>
      </c>
      <c r="C1889" s="112" t="s">
        <v>288</v>
      </c>
      <c r="D1889" s="190" t="s">
        <v>7</v>
      </c>
      <c r="E1889" s="190" t="s">
        <v>165</v>
      </c>
      <c r="F1889" s="56"/>
      <c r="G1889" s="191" t="str">
        <f t="shared" si="1"/>
        <v>('ECOSHIELD ECO LATEX PF 250 (62313)','SHIELD','BOXES','L/7.5',),</v>
      </c>
      <c r="H1889" s="56"/>
    </row>
    <row r="1890">
      <c r="B1890" s="109" t="s">
        <v>298</v>
      </c>
      <c r="C1890" s="112" t="s">
        <v>288</v>
      </c>
      <c r="D1890" s="190" t="s">
        <v>7</v>
      </c>
      <c r="E1890" s="190" t="s">
        <v>166</v>
      </c>
      <c r="F1890" s="56"/>
      <c r="G1890" s="191" t="str">
        <f t="shared" si="1"/>
        <v>('ECOSHIELD ECO LATEX PF 250 (62313)','SHIELD','BOXES','XL/8.0',),</v>
      </c>
      <c r="H1890" s="56"/>
    </row>
    <row r="1891">
      <c r="B1891" s="109" t="s">
        <v>298</v>
      </c>
      <c r="C1891" s="112" t="s">
        <v>288</v>
      </c>
      <c r="D1891" s="190" t="s">
        <v>7</v>
      </c>
      <c r="E1891" s="190" t="s">
        <v>167</v>
      </c>
      <c r="F1891" s="56"/>
      <c r="G1891" s="191" t="str">
        <f t="shared" si="1"/>
        <v>('ECOSHIELD ECO LATEX PF 250 (62313)','SHIELD','BOXES','XXL/8.5',),</v>
      </c>
      <c r="H1891" s="56"/>
    </row>
    <row r="1892">
      <c r="B1892" s="109" t="s">
        <v>298</v>
      </c>
      <c r="C1892" s="112" t="s">
        <v>288</v>
      </c>
      <c r="D1892" s="190" t="s">
        <v>7</v>
      </c>
      <c r="E1892" s="190" t="s">
        <v>20</v>
      </c>
      <c r="F1892" s="56"/>
      <c r="G1892" s="191" t="str">
        <f t="shared" si="1"/>
        <v>('ECOSHIELD ECO LATEX PF 250 (62313)','SHIELD','BOXES','XXXL',),</v>
      </c>
      <c r="H1892" s="56"/>
    </row>
    <row r="1893">
      <c r="A1893" s="64">
        <v>99.0</v>
      </c>
      <c r="B1893" s="109" t="s">
        <v>299</v>
      </c>
      <c r="C1893" s="112" t="s">
        <v>288</v>
      </c>
      <c r="D1893" s="190" t="s">
        <v>4</v>
      </c>
      <c r="E1893" s="190" t="s">
        <v>21</v>
      </c>
      <c r="F1893" s="56">
        <v>212.0</v>
      </c>
      <c r="G1893" s="191" t="str">
        <f t="shared" si="1"/>
        <v>('S.SKIN XTREME ORG NIT 300 DI (69645)','SHIELD','CARTONS','W/SIZE',212),</v>
      </c>
      <c r="H1893" s="56"/>
    </row>
    <row r="1894">
      <c r="B1894" s="109" t="s">
        <v>299</v>
      </c>
      <c r="C1894" s="112" t="s">
        <v>288</v>
      </c>
      <c r="D1894" s="190" t="s">
        <v>4</v>
      </c>
      <c r="E1894" s="190" t="s">
        <v>13</v>
      </c>
      <c r="F1894" s="56"/>
      <c r="G1894" s="191" t="str">
        <f t="shared" si="1"/>
        <v>('S.SKIN XTREME ORG NIT 300 DI (69645)','SHIELD','CARTONS','XXS',),</v>
      </c>
      <c r="H1894" s="56"/>
    </row>
    <row r="1895">
      <c r="B1895" s="109" t="s">
        <v>299</v>
      </c>
      <c r="C1895" s="112" t="s">
        <v>288</v>
      </c>
      <c r="D1895" s="190" t="s">
        <v>4</v>
      </c>
      <c r="E1895" s="149" t="s">
        <v>14</v>
      </c>
      <c r="F1895" s="56"/>
      <c r="G1895" s="191" t="str">
        <f t="shared" si="1"/>
        <v>('S.SKIN XTREME ORG NIT 300 DI (69645)','SHIELD','CARTONS','XS',),</v>
      </c>
      <c r="H1895" s="56"/>
    </row>
    <row r="1896">
      <c r="B1896" s="109" t="s">
        <v>299</v>
      </c>
      <c r="C1896" s="112" t="s">
        <v>288</v>
      </c>
      <c r="D1896" s="190" t="s">
        <v>4</v>
      </c>
      <c r="E1896" s="190" t="s">
        <v>15</v>
      </c>
      <c r="F1896" s="56"/>
      <c r="G1896" s="191" t="str">
        <f t="shared" si="1"/>
        <v>('S.SKIN XTREME ORG NIT 300 DI (69645)','SHIELD','CARTONS','S',),</v>
      </c>
      <c r="H1896" s="56"/>
    </row>
    <row r="1897">
      <c r="B1897" s="109" t="s">
        <v>299</v>
      </c>
      <c r="C1897" s="112" t="s">
        <v>288</v>
      </c>
      <c r="D1897" s="190" t="s">
        <v>4</v>
      </c>
      <c r="E1897" s="190" t="s">
        <v>16</v>
      </c>
      <c r="F1897" s="56"/>
      <c r="G1897" s="191" t="str">
        <f t="shared" si="1"/>
        <v>('S.SKIN XTREME ORG NIT 300 DI (69645)','SHIELD','CARTONS','M',),</v>
      </c>
      <c r="H1897" s="56"/>
    </row>
    <row r="1898">
      <c r="B1898" s="109" t="s">
        <v>299</v>
      </c>
      <c r="C1898" s="112" t="s">
        <v>288</v>
      </c>
      <c r="D1898" s="190" t="s">
        <v>4</v>
      </c>
      <c r="E1898" s="190" t="s">
        <v>17</v>
      </c>
      <c r="F1898" s="56"/>
      <c r="G1898" s="191" t="str">
        <f t="shared" si="1"/>
        <v>('S.SKIN XTREME ORG NIT 300 DI (69645)','SHIELD','CARTONS','L',),</v>
      </c>
      <c r="H1898" s="56"/>
    </row>
    <row r="1899">
      <c r="B1899" s="109" t="s">
        <v>299</v>
      </c>
      <c r="C1899" s="112" t="s">
        <v>288</v>
      </c>
      <c r="D1899" s="190" t="s">
        <v>4</v>
      </c>
      <c r="E1899" s="190" t="s">
        <v>18</v>
      </c>
      <c r="F1899" s="56"/>
      <c r="G1899" s="191" t="str">
        <f t="shared" si="1"/>
        <v>('S.SKIN XTREME ORG NIT 300 DI (69645)','SHIELD','CARTONS','XL',),</v>
      </c>
      <c r="H1899" s="56"/>
    </row>
    <row r="1900">
      <c r="B1900" s="109" t="s">
        <v>299</v>
      </c>
      <c r="C1900" s="112" t="s">
        <v>288</v>
      </c>
      <c r="D1900" s="190" t="s">
        <v>4</v>
      </c>
      <c r="E1900" s="190" t="s">
        <v>19</v>
      </c>
      <c r="F1900" s="56"/>
      <c r="G1900" s="191" t="str">
        <f t="shared" si="1"/>
        <v>('S.SKIN XTREME ORG NIT 300 DI (69645)','SHIELD','CARTONS','XXL',),</v>
      </c>
      <c r="H1900" s="56"/>
    </row>
    <row r="1901">
      <c r="B1901" s="109" t="s">
        <v>299</v>
      </c>
      <c r="C1901" s="112" t="s">
        <v>288</v>
      </c>
      <c r="D1901" s="190" t="s">
        <v>4</v>
      </c>
      <c r="E1901" s="190" t="s">
        <v>20</v>
      </c>
      <c r="F1901" s="56"/>
      <c r="G1901" s="191" t="str">
        <f t="shared" si="1"/>
        <v>('S.SKIN XTREME ORG NIT 300 DI (69645)','SHIELD','CARTONS','XXXL',),</v>
      </c>
      <c r="H1901" s="56"/>
    </row>
    <row r="1902">
      <c r="B1902" s="109" t="s">
        <v>299</v>
      </c>
      <c r="C1902" s="112" t="s">
        <v>288</v>
      </c>
      <c r="D1902" s="190" t="s">
        <v>7</v>
      </c>
      <c r="E1902" s="190" t="s">
        <v>21</v>
      </c>
      <c r="F1902" s="56">
        <v>0.0</v>
      </c>
      <c r="G1902" s="191" t="str">
        <f t="shared" si="1"/>
        <v>('S.SKIN XTREME ORG NIT 300 DI (69645)','SHIELD','BOXES','W/SIZE',0),</v>
      </c>
      <c r="H1902" s="56"/>
    </row>
    <row r="1903">
      <c r="B1903" s="109" t="s">
        <v>299</v>
      </c>
      <c r="C1903" s="112" t="s">
        <v>288</v>
      </c>
      <c r="D1903" s="190" t="s">
        <v>7</v>
      </c>
      <c r="E1903" s="190" t="s">
        <v>161</v>
      </c>
      <c r="F1903" s="56"/>
      <c r="G1903" s="191" t="str">
        <f t="shared" si="1"/>
        <v>('S.SKIN XTREME ORG NIT 300 DI (69645)','SHIELD','BOXES','XXS/5.5',),</v>
      </c>
      <c r="H1903" s="56"/>
    </row>
    <row r="1904">
      <c r="B1904" s="109" t="s">
        <v>299</v>
      </c>
      <c r="C1904" s="112" t="s">
        <v>288</v>
      </c>
      <c r="D1904" s="190" t="s">
        <v>7</v>
      </c>
      <c r="E1904" s="190" t="s">
        <v>162</v>
      </c>
      <c r="F1904" s="56"/>
      <c r="G1904" s="191" t="str">
        <f t="shared" si="1"/>
        <v>('S.SKIN XTREME ORG NIT 300 DI (69645)','SHIELD','BOXES','XS/6.0',),</v>
      </c>
      <c r="H1904" s="56"/>
    </row>
    <row r="1905">
      <c r="B1905" s="109" t="s">
        <v>299</v>
      </c>
      <c r="C1905" s="112" t="s">
        <v>288</v>
      </c>
      <c r="D1905" s="190" t="s">
        <v>7</v>
      </c>
      <c r="E1905" s="190" t="s">
        <v>163</v>
      </c>
      <c r="F1905" s="56"/>
      <c r="G1905" s="191" t="str">
        <f t="shared" si="1"/>
        <v>('S.SKIN XTREME ORG NIT 300 DI (69645)','SHIELD','BOXES','S/6.5',),</v>
      </c>
      <c r="H1905" s="56"/>
    </row>
    <row r="1906">
      <c r="B1906" s="109" t="s">
        <v>299</v>
      </c>
      <c r="C1906" s="112" t="s">
        <v>288</v>
      </c>
      <c r="D1906" s="190" t="s">
        <v>7</v>
      </c>
      <c r="E1906" s="190" t="s">
        <v>164</v>
      </c>
      <c r="F1906" s="56"/>
      <c r="G1906" s="191" t="str">
        <f t="shared" si="1"/>
        <v>('S.SKIN XTREME ORG NIT 300 DI (69645)','SHIELD','BOXES','M/7.0',),</v>
      </c>
      <c r="H1906" s="56"/>
    </row>
    <row r="1907">
      <c r="B1907" s="109" t="s">
        <v>299</v>
      </c>
      <c r="C1907" s="112" t="s">
        <v>288</v>
      </c>
      <c r="D1907" s="190" t="s">
        <v>7</v>
      </c>
      <c r="E1907" s="190" t="s">
        <v>165</v>
      </c>
      <c r="F1907" s="56"/>
      <c r="G1907" s="191" t="str">
        <f t="shared" si="1"/>
        <v>('S.SKIN XTREME ORG NIT 300 DI (69645)','SHIELD','BOXES','L/7.5',),</v>
      </c>
      <c r="H1907" s="56"/>
    </row>
    <row r="1908">
      <c r="B1908" s="109" t="s">
        <v>299</v>
      </c>
      <c r="C1908" s="112" t="s">
        <v>288</v>
      </c>
      <c r="D1908" s="190" t="s">
        <v>7</v>
      </c>
      <c r="E1908" s="190" t="s">
        <v>166</v>
      </c>
      <c r="F1908" s="56"/>
      <c r="G1908" s="191" t="str">
        <f t="shared" si="1"/>
        <v>('S.SKIN XTREME ORG NIT 300 DI (69645)','SHIELD','BOXES','XL/8.0',),</v>
      </c>
      <c r="H1908" s="56"/>
    </row>
    <row r="1909">
      <c r="B1909" s="109" t="s">
        <v>299</v>
      </c>
      <c r="C1909" s="112" t="s">
        <v>288</v>
      </c>
      <c r="D1909" s="190" t="s">
        <v>7</v>
      </c>
      <c r="E1909" s="190" t="s">
        <v>167</v>
      </c>
      <c r="F1909" s="56"/>
      <c r="G1909" s="191" t="str">
        <f t="shared" si="1"/>
        <v>('S.SKIN XTREME ORG NIT 300 DI (69645)','SHIELD','BOXES','XXL/8.5',),</v>
      </c>
      <c r="H1909" s="56"/>
    </row>
    <row r="1910">
      <c r="B1910" s="109" t="s">
        <v>299</v>
      </c>
      <c r="C1910" s="112" t="s">
        <v>288</v>
      </c>
      <c r="D1910" s="190" t="s">
        <v>7</v>
      </c>
      <c r="E1910" s="190" t="s">
        <v>20</v>
      </c>
      <c r="F1910" s="56"/>
      <c r="G1910" s="191" t="str">
        <f t="shared" si="1"/>
        <v>('S.SKIN XTREME ORG NIT 300 DI (69645)','SHIELD','BOXES','XXXL',),</v>
      </c>
      <c r="H1910" s="56"/>
    </row>
    <row r="1911">
      <c r="A1911" s="64">
        <v>100.0</v>
      </c>
      <c r="B1911" s="109" t="s">
        <v>300</v>
      </c>
      <c r="C1911" s="112" t="s">
        <v>288</v>
      </c>
      <c r="D1911" s="190" t="s">
        <v>4</v>
      </c>
      <c r="E1911" s="190" t="s">
        <v>21</v>
      </c>
      <c r="F1911" s="56">
        <v>207.0</v>
      </c>
      <c r="G1911" s="191" t="str">
        <f t="shared" si="1"/>
        <v>('STERILE ORG NIT 300 DI (69655)','SHIELD','CARTONS','W/SIZE',207),</v>
      </c>
      <c r="H1911" s="56"/>
    </row>
    <row r="1912">
      <c r="B1912" s="109" t="s">
        <v>300</v>
      </c>
      <c r="C1912" s="112" t="s">
        <v>288</v>
      </c>
      <c r="D1912" s="190" t="s">
        <v>4</v>
      </c>
      <c r="E1912" s="190" t="s">
        <v>13</v>
      </c>
      <c r="F1912" s="56"/>
      <c r="G1912" s="191" t="str">
        <f t="shared" si="1"/>
        <v>('STERILE ORG NIT 300 DI (69655)','SHIELD','CARTONS','XXS',),</v>
      </c>
      <c r="H1912" s="56"/>
    </row>
    <row r="1913">
      <c r="B1913" s="109" t="s">
        <v>300</v>
      </c>
      <c r="C1913" s="112" t="s">
        <v>288</v>
      </c>
      <c r="D1913" s="190" t="s">
        <v>4</v>
      </c>
      <c r="E1913" s="149" t="s">
        <v>14</v>
      </c>
      <c r="F1913" s="56"/>
      <c r="G1913" s="191" t="str">
        <f t="shared" si="1"/>
        <v>('STERILE ORG NIT 300 DI (69655)','SHIELD','CARTONS','XS',),</v>
      </c>
      <c r="H1913" s="56"/>
    </row>
    <row r="1914">
      <c r="B1914" s="109" t="s">
        <v>300</v>
      </c>
      <c r="C1914" s="112" t="s">
        <v>288</v>
      </c>
      <c r="D1914" s="190" t="s">
        <v>4</v>
      </c>
      <c r="E1914" s="190" t="s">
        <v>15</v>
      </c>
      <c r="F1914" s="56"/>
      <c r="G1914" s="191" t="str">
        <f t="shared" si="1"/>
        <v>('STERILE ORG NIT 300 DI (69655)','SHIELD','CARTONS','S',),</v>
      </c>
      <c r="H1914" s="56"/>
    </row>
    <row r="1915">
      <c r="B1915" s="109" t="s">
        <v>300</v>
      </c>
      <c r="C1915" s="112" t="s">
        <v>288</v>
      </c>
      <c r="D1915" s="190" t="s">
        <v>4</v>
      </c>
      <c r="E1915" s="190" t="s">
        <v>16</v>
      </c>
      <c r="F1915" s="56"/>
      <c r="G1915" s="191" t="str">
        <f t="shared" si="1"/>
        <v>('STERILE ORG NIT 300 DI (69655)','SHIELD','CARTONS','M',),</v>
      </c>
      <c r="H1915" s="56"/>
    </row>
    <row r="1916">
      <c r="B1916" s="109" t="s">
        <v>300</v>
      </c>
      <c r="C1916" s="112" t="s">
        <v>288</v>
      </c>
      <c r="D1916" s="190" t="s">
        <v>4</v>
      </c>
      <c r="E1916" s="190" t="s">
        <v>17</v>
      </c>
      <c r="F1916" s="56"/>
      <c r="G1916" s="191" t="str">
        <f t="shared" si="1"/>
        <v>('STERILE ORG NIT 300 DI (69655)','SHIELD','CARTONS','L',),</v>
      </c>
      <c r="H1916" s="56"/>
    </row>
    <row r="1917">
      <c r="B1917" s="109" t="s">
        <v>300</v>
      </c>
      <c r="C1917" s="112" t="s">
        <v>288</v>
      </c>
      <c r="D1917" s="190" t="s">
        <v>4</v>
      </c>
      <c r="E1917" s="190" t="s">
        <v>18</v>
      </c>
      <c r="F1917" s="56"/>
      <c r="G1917" s="191" t="str">
        <f t="shared" si="1"/>
        <v>('STERILE ORG NIT 300 DI (69655)','SHIELD','CARTONS','XL',),</v>
      </c>
      <c r="H1917" s="56"/>
    </row>
    <row r="1918">
      <c r="B1918" s="109" t="s">
        <v>300</v>
      </c>
      <c r="C1918" s="112" t="s">
        <v>288</v>
      </c>
      <c r="D1918" s="190" t="s">
        <v>4</v>
      </c>
      <c r="E1918" s="190" t="s">
        <v>19</v>
      </c>
      <c r="F1918" s="56"/>
      <c r="G1918" s="191" t="str">
        <f t="shared" si="1"/>
        <v>('STERILE ORG NIT 300 DI (69655)','SHIELD','CARTONS','XXL',),</v>
      </c>
      <c r="H1918" s="56"/>
    </row>
    <row r="1919">
      <c r="B1919" s="109" t="s">
        <v>300</v>
      </c>
      <c r="C1919" s="112" t="s">
        <v>288</v>
      </c>
      <c r="D1919" s="190" t="s">
        <v>4</v>
      </c>
      <c r="E1919" s="190" t="s">
        <v>20</v>
      </c>
      <c r="F1919" s="56"/>
      <c r="G1919" s="191" t="str">
        <f t="shared" si="1"/>
        <v>('STERILE ORG NIT 300 DI (69655)','SHIELD','CARTONS','XXXL',),</v>
      </c>
      <c r="H1919" s="56"/>
    </row>
    <row r="1920">
      <c r="B1920" s="109" t="s">
        <v>300</v>
      </c>
      <c r="C1920" s="112" t="s">
        <v>288</v>
      </c>
      <c r="D1920" s="190" t="s">
        <v>7</v>
      </c>
      <c r="E1920" s="190" t="s">
        <v>21</v>
      </c>
      <c r="F1920" s="56"/>
      <c r="G1920" s="191" t="str">
        <f t="shared" si="1"/>
        <v>('STERILE ORG NIT 300 DI (69655)','SHIELD','BOXES','W/SIZE',),</v>
      </c>
      <c r="H1920" s="56"/>
    </row>
    <row r="1921">
      <c r="B1921" s="109" t="s">
        <v>300</v>
      </c>
      <c r="C1921" s="112" t="s">
        <v>288</v>
      </c>
      <c r="D1921" s="190" t="s">
        <v>7</v>
      </c>
      <c r="E1921" s="190" t="s">
        <v>161</v>
      </c>
      <c r="F1921" s="56"/>
      <c r="G1921" s="191" t="str">
        <f t="shared" si="1"/>
        <v>('STERILE ORG NIT 300 DI (69655)','SHIELD','BOXES','XXS/5.5',),</v>
      </c>
      <c r="H1921" s="56"/>
    </row>
    <row r="1922">
      <c r="B1922" s="109" t="s">
        <v>300</v>
      </c>
      <c r="C1922" s="112" t="s">
        <v>288</v>
      </c>
      <c r="D1922" s="190" t="s">
        <v>7</v>
      </c>
      <c r="E1922" s="190" t="s">
        <v>162</v>
      </c>
      <c r="F1922" s="56"/>
      <c r="G1922" s="191" t="str">
        <f t="shared" si="1"/>
        <v>('STERILE ORG NIT 300 DI (69655)','SHIELD','BOXES','XS/6.0',),</v>
      </c>
      <c r="H1922" s="56"/>
    </row>
    <row r="1923">
      <c r="B1923" s="109" t="s">
        <v>300</v>
      </c>
      <c r="C1923" s="112" t="s">
        <v>288</v>
      </c>
      <c r="D1923" s="190" t="s">
        <v>7</v>
      </c>
      <c r="E1923" s="190" t="s">
        <v>163</v>
      </c>
      <c r="F1923" s="56"/>
      <c r="G1923" s="191" t="str">
        <f t="shared" si="1"/>
        <v>('STERILE ORG NIT 300 DI (69655)','SHIELD','BOXES','S/6.5',),</v>
      </c>
      <c r="H1923" s="56"/>
    </row>
    <row r="1924">
      <c r="B1924" s="109" t="s">
        <v>300</v>
      </c>
      <c r="C1924" s="112" t="s">
        <v>288</v>
      </c>
      <c r="D1924" s="190" t="s">
        <v>7</v>
      </c>
      <c r="E1924" s="190" t="s">
        <v>164</v>
      </c>
      <c r="F1924" s="56"/>
      <c r="G1924" s="191" t="str">
        <f t="shared" si="1"/>
        <v>('STERILE ORG NIT 300 DI (69655)','SHIELD','BOXES','M/7.0',),</v>
      </c>
      <c r="H1924" s="56"/>
    </row>
    <row r="1925">
      <c r="B1925" s="109" t="s">
        <v>300</v>
      </c>
      <c r="C1925" s="112" t="s">
        <v>288</v>
      </c>
      <c r="D1925" s="190" t="s">
        <v>7</v>
      </c>
      <c r="E1925" s="190" t="s">
        <v>165</v>
      </c>
      <c r="F1925" s="56"/>
      <c r="G1925" s="191" t="str">
        <f t="shared" si="1"/>
        <v>('STERILE ORG NIT 300 DI (69655)','SHIELD','BOXES','L/7.5',),</v>
      </c>
      <c r="H1925" s="56"/>
    </row>
    <row r="1926">
      <c r="B1926" s="109" t="s">
        <v>300</v>
      </c>
      <c r="C1926" s="112" t="s">
        <v>288</v>
      </c>
      <c r="D1926" s="190" t="s">
        <v>7</v>
      </c>
      <c r="E1926" s="190" t="s">
        <v>166</v>
      </c>
      <c r="F1926" s="56"/>
      <c r="G1926" s="191" t="str">
        <f t="shared" si="1"/>
        <v>('STERILE ORG NIT 300 DI (69655)','SHIELD','BOXES','XL/8.0',),</v>
      </c>
      <c r="H1926" s="56"/>
    </row>
    <row r="1927">
      <c r="B1927" s="109" t="s">
        <v>300</v>
      </c>
      <c r="C1927" s="112" t="s">
        <v>288</v>
      </c>
      <c r="D1927" s="190" t="s">
        <v>7</v>
      </c>
      <c r="E1927" s="190" t="s">
        <v>167</v>
      </c>
      <c r="F1927" s="56"/>
      <c r="G1927" s="191" t="str">
        <f t="shared" si="1"/>
        <v>('STERILE ORG NIT 300 DI (69655)','SHIELD','BOXES','XXL/8.5',),</v>
      </c>
      <c r="H1927" s="56"/>
    </row>
    <row r="1928">
      <c r="B1928" s="109" t="s">
        <v>300</v>
      </c>
      <c r="C1928" s="112" t="s">
        <v>288</v>
      </c>
      <c r="D1928" s="190" t="s">
        <v>7</v>
      </c>
      <c r="E1928" s="190" t="s">
        <v>20</v>
      </c>
      <c r="F1928" s="56"/>
      <c r="G1928" s="191" t="str">
        <f t="shared" si="1"/>
        <v>('STERILE ORG NIT 300 DI (69655)','SHIELD','BOXES','XXXL',),</v>
      </c>
      <c r="H1928" s="56"/>
    </row>
    <row r="1929">
      <c r="A1929" s="64">
        <v>101.0</v>
      </c>
      <c r="B1929" s="109" t="s">
        <v>301</v>
      </c>
      <c r="C1929" s="112" t="s">
        <v>288</v>
      </c>
      <c r="D1929" s="190" t="s">
        <v>4</v>
      </c>
      <c r="E1929" s="190" t="s">
        <v>21</v>
      </c>
      <c r="F1929" s="56">
        <v>529.0</v>
      </c>
      <c r="G1929" s="191" t="str">
        <f t="shared" si="1"/>
        <v>('ORANGE NITRLE 300 STERILE (67635)','SHIELD','CARTONS','W/SIZE',529),</v>
      </c>
      <c r="H1929" s="56"/>
    </row>
    <row r="1930">
      <c r="B1930" s="109" t="s">
        <v>301</v>
      </c>
      <c r="C1930" s="112" t="s">
        <v>288</v>
      </c>
      <c r="D1930" s="190" t="s">
        <v>4</v>
      </c>
      <c r="E1930" s="190" t="s">
        <v>13</v>
      </c>
      <c r="F1930" s="56"/>
      <c r="G1930" s="191" t="str">
        <f t="shared" si="1"/>
        <v>('ORANGE NITRLE 300 STERILE (67635)','SHIELD','CARTONS','XXS',),</v>
      </c>
      <c r="H1930" s="56"/>
    </row>
    <row r="1931">
      <c r="B1931" s="109" t="s">
        <v>301</v>
      </c>
      <c r="C1931" s="112" t="s">
        <v>288</v>
      </c>
      <c r="D1931" s="190" t="s">
        <v>4</v>
      </c>
      <c r="E1931" s="149" t="s">
        <v>14</v>
      </c>
      <c r="F1931" s="56"/>
      <c r="G1931" s="191" t="str">
        <f t="shared" si="1"/>
        <v>('ORANGE NITRLE 300 STERILE (67635)','SHIELD','CARTONS','XS',),</v>
      </c>
      <c r="H1931" s="56"/>
    </row>
    <row r="1932">
      <c r="B1932" s="109" t="s">
        <v>301</v>
      </c>
      <c r="C1932" s="112" t="s">
        <v>288</v>
      </c>
      <c r="D1932" s="190" t="s">
        <v>4</v>
      </c>
      <c r="E1932" s="190" t="s">
        <v>15</v>
      </c>
      <c r="F1932" s="56"/>
      <c r="G1932" s="191" t="str">
        <f t="shared" si="1"/>
        <v>('ORANGE NITRLE 300 STERILE (67635)','SHIELD','CARTONS','S',),</v>
      </c>
      <c r="H1932" s="56"/>
    </row>
    <row r="1933">
      <c r="B1933" s="109" t="s">
        <v>301</v>
      </c>
      <c r="C1933" s="112" t="s">
        <v>288</v>
      </c>
      <c r="D1933" s="190" t="s">
        <v>4</v>
      </c>
      <c r="E1933" s="190" t="s">
        <v>16</v>
      </c>
      <c r="F1933" s="56"/>
      <c r="G1933" s="191" t="str">
        <f t="shared" si="1"/>
        <v>('ORANGE NITRLE 300 STERILE (67635)','SHIELD','CARTONS','M',),</v>
      </c>
      <c r="H1933" s="56"/>
    </row>
    <row r="1934">
      <c r="B1934" s="109" t="s">
        <v>301</v>
      </c>
      <c r="C1934" s="112" t="s">
        <v>288</v>
      </c>
      <c r="D1934" s="190" t="s">
        <v>4</v>
      </c>
      <c r="E1934" s="190" t="s">
        <v>17</v>
      </c>
      <c r="F1934" s="56"/>
      <c r="G1934" s="191" t="str">
        <f t="shared" si="1"/>
        <v>('ORANGE NITRLE 300 STERILE (67635)','SHIELD','CARTONS','L',),</v>
      </c>
      <c r="H1934" s="56"/>
    </row>
    <row r="1935">
      <c r="B1935" s="109" t="s">
        <v>301</v>
      </c>
      <c r="C1935" s="112" t="s">
        <v>288</v>
      </c>
      <c r="D1935" s="190" t="s">
        <v>4</v>
      </c>
      <c r="E1935" s="190" t="s">
        <v>18</v>
      </c>
      <c r="F1935" s="56"/>
      <c r="G1935" s="191" t="str">
        <f t="shared" si="1"/>
        <v>('ORANGE NITRLE 300 STERILE (67635)','SHIELD','CARTONS','XL',),</v>
      </c>
      <c r="H1935" s="56"/>
    </row>
    <row r="1936">
      <c r="B1936" s="109" t="s">
        <v>301</v>
      </c>
      <c r="C1936" s="112" t="s">
        <v>288</v>
      </c>
      <c r="D1936" s="190" t="s">
        <v>4</v>
      </c>
      <c r="E1936" s="190" t="s">
        <v>19</v>
      </c>
      <c r="F1936" s="56"/>
      <c r="G1936" s="191" t="str">
        <f t="shared" si="1"/>
        <v>('ORANGE NITRLE 300 STERILE (67635)','SHIELD','CARTONS','XXL',),</v>
      </c>
      <c r="H1936" s="56"/>
    </row>
    <row r="1937">
      <c r="B1937" s="109" t="s">
        <v>301</v>
      </c>
      <c r="C1937" s="112" t="s">
        <v>288</v>
      </c>
      <c r="D1937" s="190" t="s">
        <v>4</v>
      </c>
      <c r="E1937" s="190" t="s">
        <v>20</v>
      </c>
      <c r="F1937" s="56"/>
      <c r="G1937" s="191" t="str">
        <f t="shared" si="1"/>
        <v>('ORANGE NITRLE 300 STERILE (67635)','SHIELD','CARTONS','XXXL',),</v>
      </c>
      <c r="H1937" s="56"/>
    </row>
    <row r="1938">
      <c r="B1938" s="109" t="s">
        <v>301</v>
      </c>
      <c r="C1938" s="112" t="s">
        <v>288</v>
      </c>
      <c r="D1938" s="190" t="s">
        <v>7</v>
      </c>
      <c r="E1938" s="190" t="s">
        <v>21</v>
      </c>
      <c r="F1938" s="56"/>
      <c r="G1938" s="191" t="str">
        <f t="shared" si="1"/>
        <v>('ORANGE NITRLE 300 STERILE (67635)','SHIELD','BOXES','W/SIZE',),</v>
      </c>
      <c r="H1938" s="56"/>
    </row>
    <row r="1939">
      <c r="B1939" s="109" t="s">
        <v>301</v>
      </c>
      <c r="C1939" s="112" t="s">
        <v>288</v>
      </c>
      <c r="D1939" s="190" t="s">
        <v>7</v>
      </c>
      <c r="E1939" s="190" t="s">
        <v>161</v>
      </c>
      <c r="F1939" s="56"/>
      <c r="G1939" s="191" t="str">
        <f t="shared" si="1"/>
        <v>('ORANGE NITRLE 300 STERILE (67635)','SHIELD','BOXES','XXS/5.5',),</v>
      </c>
      <c r="H1939" s="56"/>
    </row>
    <row r="1940">
      <c r="B1940" s="109" t="s">
        <v>301</v>
      </c>
      <c r="C1940" s="112" t="s">
        <v>288</v>
      </c>
      <c r="D1940" s="190" t="s">
        <v>7</v>
      </c>
      <c r="E1940" s="190" t="s">
        <v>162</v>
      </c>
      <c r="F1940" s="56"/>
      <c r="G1940" s="191" t="str">
        <f t="shared" si="1"/>
        <v>('ORANGE NITRLE 300 STERILE (67635)','SHIELD','BOXES','XS/6.0',),</v>
      </c>
      <c r="H1940" s="56"/>
    </row>
    <row r="1941">
      <c r="B1941" s="109" t="s">
        <v>301</v>
      </c>
      <c r="C1941" s="112" t="s">
        <v>288</v>
      </c>
      <c r="D1941" s="190" t="s">
        <v>7</v>
      </c>
      <c r="E1941" s="190" t="s">
        <v>163</v>
      </c>
      <c r="F1941" s="56"/>
      <c r="G1941" s="191" t="str">
        <f t="shared" si="1"/>
        <v>('ORANGE NITRLE 300 STERILE (67635)','SHIELD','BOXES','S/6.5',),</v>
      </c>
      <c r="H1941" s="56"/>
    </row>
    <row r="1942">
      <c r="B1942" s="109" t="s">
        <v>301</v>
      </c>
      <c r="C1942" s="112" t="s">
        <v>288</v>
      </c>
      <c r="D1942" s="190" t="s">
        <v>7</v>
      </c>
      <c r="E1942" s="190" t="s">
        <v>164</v>
      </c>
      <c r="F1942" s="56"/>
      <c r="G1942" s="191" t="str">
        <f t="shared" si="1"/>
        <v>('ORANGE NITRLE 300 STERILE (67635)','SHIELD','BOXES','M/7.0',),</v>
      </c>
      <c r="H1942" s="56"/>
    </row>
    <row r="1943">
      <c r="B1943" s="109" t="s">
        <v>301</v>
      </c>
      <c r="C1943" s="112" t="s">
        <v>288</v>
      </c>
      <c r="D1943" s="190" t="s">
        <v>7</v>
      </c>
      <c r="E1943" s="190" t="s">
        <v>165</v>
      </c>
      <c r="F1943" s="56"/>
      <c r="G1943" s="191" t="str">
        <f t="shared" si="1"/>
        <v>('ORANGE NITRLE 300 STERILE (67635)','SHIELD','BOXES','L/7.5',),</v>
      </c>
      <c r="H1943" s="56"/>
    </row>
    <row r="1944">
      <c r="B1944" s="109" t="s">
        <v>301</v>
      </c>
      <c r="C1944" s="112" t="s">
        <v>288</v>
      </c>
      <c r="D1944" s="190" t="s">
        <v>7</v>
      </c>
      <c r="E1944" s="190" t="s">
        <v>166</v>
      </c>
      <c r="F1944" s="56"/>
      <c r="G1944" s="191" t="str">
        <f t="shared" si="1"/>
        <v>('ORANGE NITRLE 300 STERILE (67635)','SHIELD','BOXES','XL/8.0',),</v>
      </c>
      <c r="H1944" s="56"/>
    </row>
    <row r="1945">
      <c r="B1945" s="109" t="s">
        <v>301</v>
      </c>
      <c r="C1945" s="112" t="s">
        <v>288</v>
      </c>
      <c r="D1945" s="190" t="s">
        <v>7</v>
      </c>
      <c r="E1945" s="190" t="s">
        <v>167</v>
      </c>
      <c r="F1945" s="56"/>
      <c r="G1945" s="191" t="str">
        <f t="shared" si="1"/>
        <v>('ORANGE NITRLE 300 STERILE (67635)','SHIELD','BOXES','XXL/8.5',),</v>
      </c>
      <c r="H1945" s="56"/>
    </row>
    <row r="1946">
      <c r="B1946" s="109" t="s">
        <v>301</v>
      </c>
      <c r="C1946" s="112" t="s">
        <v>288</v>
      </c>
      <c r="D1946" s="190" t="s">
        <v>7</v>
      </c>
      <c r="E1946" s="190" t="s">
        <v>20</v>
      </c>
      <c r="F1946" s="56"/>
      <c r="G1946" s="191" t="str">
        <f t="shared" si="1"/>
        <v>('ORANGE NITRLE 300 STERILE (67635)','SHIELD','BOXES','XXXL',),</v>
      </c>
      <c r="H1946" s="56"/>
    </row>
    <row r="1947">
      <c r="A1947" s="64">
        <v>102.0</v>
      </c>
      <c r="B1947" s="109" t="s">
        <v>302</v>
      </c>
      <c r="C1947" s="112" t="s">
        <v>288</v>
      </c>
      <c r="D1947" s="190" t="s">
        <v>4</v>
      </c>
      <c r="E1947" s="190" t="s">
        <v>21</v>
      </c>
      <c r="F1947" s="56">
        <v>53.0</v>
      </c>
      <c r="G1947" s="191" t="str">
        <f t="shared" si="1"/>
        <v>('STERILE LATEX 300 DI (69555)','SHIELD','CARTONS','W/SIZE',53),</v>
      </c>
      <c r="H1947" s="56"/>
    </row>
    <row r="1948">
      <c r="B1948" s="109" t="s">
        <v>302</v>
      </c>
      <c r="C1948" s="112" t="s">
        <v>288</v>
      </c>
      <c r="D1948" s="190" t="s">
        <v>4</v>
      </c>
      <c r="E1948" s="190" t="s">
        <v>13</v>
      </c>
      <c r="F1948" s="56"/>
      <c r="G1948" s="191" t="str">
        <f t="shared" si="1"/>
        <v>('STERILE LATEX 300 DI (69555)','SHIELD','CARTONS','XXS',),</v>
      </c>
      <c r="H1948" s="56"/>
    </row>
    <row r="1949">
      <c r="B1949" s="109" t="s">
        <v>302</v>
      </c>
      <c r="C1949" s="112" t="s">
        <v>288</v>
      </c>
      <c r="D1949" s="190" t="s">
        <v>4</v>
      </c>
      <c r="E1949" s="149" t="s">
        <v>14</v>
      </c>
      <c r="F1949" s="56"/>
      <c r="G1949" s="191" t="str">
        <f t="shared" si="1"/>
        <v>('STERILE LATEX 300 DI (69555)','SHIELD','CARTONS','XS',),</v>
      </c>
      <c r="H1949" s="56"/>
    </row>
    <row r="1950">
      <c r="B1950" s="109" t="s">
        <v>302</v>
      </c>
      <c r="C1950" s="112" t="s">
        <v>288</v>
      </c>
      <c r="D1950" s="190" t="s">
        <v>4</v>
      </c>
      <c r="E1950" s="190" t="s">
        <v>15</v>
      </c>
      <c r="F1950" s="56"/>
      <c r="G1950" s="191" t="str">
        <f t="shared" si="1"/>
        <v>('STERILE LATEX 300 DI (69555)','SHIELD','CARTONS','S',),</v>
      </c>
      <c r="H1950" s="56"/>
    </row>
    <row r="1951">
      <c r="B1951" s="109" t="s">
        <v>302</v>
      </c>
      <c r="C1951" s="112" t="s">
        <v>288</v>
      </c>
      <c r="D1951" s="190" t="s">
        <v>4</v>
      </c>
      <c r="E1951" s="190" t="s">
        <v>16</v>
      </c>
      <c r="F1951" s="56"/>
      <c r="G1951" s="191" t="str">
        <f t="shared" si="1"/>
        <v>('STERILE LATEX 300 DI (69555)','SHIELD','CARTONS','M',),</v>
      </c>
      <c r="H1951" s="56"/>
    </row>
    <row r="1952">
      <c r="B1952" s="109" t="s">
        <v>302</v>
      </c>
      <c r="C1952" s="112" t="s">
        <v>288</v>
      </c>
      <c r="D1952" s="190" t="s">
        <v>4</v>
      </c>
      <c r="E1952" s="190" t="s">
        <v>17</v>
      </c>
      <c r="F1952" s="56"/>
      <c r="G1952" s="191" t="str">
        <f t="shared" si="1"/>
        <v>('STERILE LATEX 300 DI (69555)','SHIELD','CARTONS','L',),</v>
      </c>
      <c r="H1952" s="56"/>
    </row>
    <row r="1953">
      <c r="B1953" s="109" t="s">
        <v>302</v>
      </c>
      <c r="C1953" s="112" t="s">
        <v>288</v>
      </c>
      <c r="D1953" s="190" t="s">
        <v>4</v>
      </c>
      <c r="E1953" s="190" t="s">
        <v>18</v>
      </c>
      <c r="F1953" s="56"/>
      <c r="G1953" s="191" t="str">
        <f t="shared" si="1"/>
        <v>('STERILE LATEX 300 DI (69555)','SHIELD','CARTONS','XL',),</v>
      </c>
      <c r="H1953" s="56"/>
    </row>
    <row r="1954">
      <c r="B1954" s="109" t="s">
        <v>302</v>
      </c>
      <c r="C1954" s="112" t="s">
        <v>288</v>
      </c>
      <c r="D1954" s="190" t="s">
        <v>4</v>
      </c>
      <c r="E1954" s="190" t="s">
        <v>19</v>
      </c>
      <c r="F1954" s="56"/>
      <c r="G1954" s="191" t="str">
        <f t="shared" si="1"/>
        <v>('STERILE LATEX 300 DI (69555)','SHIELD','CARTONS','XXL',),</v>
      </c>
      <c r="H1954" s="56"/>
    </row>
    <row r="1955">
      <c r="B1955" s="109" t="s">
        <v>302</v>
      </c>
      <c r="C1955" s="112" t="s">
        <v>288</v>
      </c>
      <c r="D1955" s="190" t="s">
        <v>4</v>
      </c>
      <c r="E1955" s="190" t="s">
        <v>20</v>
      </c>
      <c r="F1955" s="56"/>
      <c r="G1955" s="191" t="str">
        <f t="shared" si="1"/>
        <v>('STERILE LATEX 300 DI (69555)','SHIELD','CARTONS','XXXL',),</v>
      </c>
      <c r="H1955" s="56"/>
    </row>
    <row r="1956">
      <c r="B1956" s="109" t="s">
        <v>302</v>
      </c>
      <c r="C1956" s="112" t="s">
        <v>288</v>
      </c>
      <c r="D1956" s="190" t="s">
        <v>7</v>
      </c>
      <c r="E1956" s="190" t="s">
        <v>21</v>
      </c>
      <c r="F1956" s="56"/>
      <c r="G1956" s="191" t="str">
        <f t="shared" si="1"/>
        <v>('STERILE LATEX 300 DI (69555)','SHIELD','BOXES','W/SIZE',),</v>
      </c>
      <c r="H1956" s="56"/>
    </row>
    <row r="1957">
      <c r="B1957" s="109" t="s">
        <v>302</v>
      </c>
      <c r="C1957" s="112" t="s">
        <v>288</v>
      </c>
      <c r="D1957" s="190" t="s">
        <v>7</v>
      </c>
      <c r="E1957" s="190" t="s">
        <v>161</v>
      </c>
      <c r="F1957" s="56"/>
      <c r="G1957" s="191" t="str">
        <f t="shared" si="1"/>
        <v>('STERILE LATEX 300 DI (69555)','SHIELD','BOXES','XXS/5.5',),</v>
      </c>
      <c r="H1957" s="56"/>
    </row>
    <row r="1958">
      <c r="B1958" s="109" t="s">
        <v>302</v>
      </c>
      <c r="C1958" s="112" t="s">
        <v>288</v>
      </c>
      <c r="D1958" s="190" t="s">
        <v>7</v>
      </c>
      <c r="E1958" s="190" t="s">
        <v>162</v>
      </c>
      <c r="F1958" s="56"/>
      <c r="G1958" s="191" t="str">
        <f t="shared" si="1"/>
        <v>('STERILE LATEX 300 DI (69555)','SHIELD','BOXES','XS/6.0',),</v>
      </c>
      <c r="H1958" s="56"/>
    </row>
    <row r="1959">
      <c r="B1959" s="109" t="s">
        <v>302</v>
      </c>
      <c r="C1959" s="112" t="s">
        <v>288</v>
      </c>
      <c r="D1959" s="190" t="s">
        <v>7</v>
      </c>
      <c r="E1959" s="190" t="s">
        <v>163</v>
      </c>
      <c r="F1959" s="56"/>
      <c r="G1959" s="191" t="str">
        <f t="shared" si="1"/>
        <v>('STERILE LATEX 300 DI (69555)','SHIELD','BOXES','S/6.5',),</v>
      </c>
      <c r="H1959" s="56"/>
    </row>
    <row r="1960">
      <c r="B1960" s="109" t="s">
        <v>302</v>
      </c>
      <c r="C1960" s="112" t="s">
        <v>288</v>
      </c>
      <c r="D1960" s="190" t="s">
        <v>7</v>
      </c>
      <c r="E1960" s="190" t="s">
        <v>164</v>
      </c>
      <c r="F1960" s="56"/>
      <c r="G1960" s="191" t="str">
        <f t="shared" si="1"/>
        <v>('STERILE LATEX 300 DI (69555)','SHIELD','BOXES','M/7.0',),</v>
      </c>
      <c r="H1960" s="56"/>
    </row>
    <row r="1961">
      <c r="A1961" s="145"/>
      <c r="B1961" s="109" t="s">
        <v>302</v>
      </c>
      <c r="C1961" s="112" t="s">
        <v>288</v>
      </c>
      <c r="D1961" s="190" t="s">
        <v>7</v>
      </c>
      <c r="E1961" s="190" t="s">
        <v>165</v>
      </c>
      <c r="F1961" s="191"/>
      <c r="G1961" s="191" t="str">
        <f t="shared" si="1"/>
        <v>('STERILE LATEX 300 DI (69555)','SHIELD','BOXES','L/7.5',),</v>
      </c>
      <c r="H1961" s="191"/>
    </row>
    <row r="1962">
      <c r="A1962" s="145"/>
      <c r="B1962" s="109" t="s">
        <v>302</v>
      </c>
      <c r="C1962" s="112" t="s">
        <v>288</v>
      </c>
      <c r="D1962" s="190" t="s">
        <v>7</v>
      </c>
      <c r="E1962" s="190" t="s">
        <v>166</v>
      </c>
      <c r="F1962" s="191"/>
      <c r="G1962" s="191" t="str">
        <f t="shared" si="1"/>
        <v>('STERILE LATEX 300 DI (69555)','SHIELD','BOXES','XL/8.0',),</v>
      </c>
      <c r="H1962" s="191"/>
    </row>
    <row r="1963">
      <c r="A1963" s="145"/>
      <c r="B1963" s="109" t="s">
        <v>302</v>
      </c>
      <c r="C1963" s="112" t="s">
        <v>288</v>
      </c>
      <c r="D1963" s="190" t="s">
        <v>7</v>
      </c>
      <c r="E1963" s="190" t="s">
        <v>167</v>
      </c>
      <c r="F1963" s="191"/>
      <c r="G1963" s="191" t="str">
        <f t="shared" si="1"/>
        <v>('STERILE LATEX 300 DI (69555)','SHIELD','BOXES','XXL/8.5',),</v>
      </c>
      <c r="H1963" s="191"/>
    </row>
    <row r="1964">
      <c r="A1964" s="145"/>
      <c r="B1964" s="109" t="s">
        <v>302</v>
      </c>
      <c r="C1964" s="112" t="s">
        <v>288</v>
      </c>
      <c r="D1964" s="190" t="s">
        <v>7</v>
      </c>
      <c r="E1964" s="190" t="s">
        <v>20</v>
      </c>
      <c r="F1964" s="191"/>
      <c r="G1964" s="191" t="str">
        <f t="shared" si="1"/>
        <v>('STERILE LATEX 300 DI (69555)','SHIELD','BOXES','XXXL',),</v>
      </c>
      <c r="H1964" s="191"/>
    </row>
    <row r="1965">
      <c r="A1965" s="64">
        <v>103.0</v>
      </c>
      <c r="B1965" s="109" t="s">
        <v>303</v>
      </c>
      <c r="C1965" s="112" t="s">
        <v>288</v>
      </c>
      <c r="D1965" s="190" t="s">
        <v>4</v>
      </c>
      <c r="E1965" s="190" t="s">
        <v>21</v>
      </c>
      <c r="F1965" s="56">
        <v>31.0</v>
      </c>
      <c r="G1965" s="191" t="str">
        <f t="shared" si="1"/>
        <v>('STERILE WHITE NITRILE 400MM DI+ (69877)','SHIELD','CARTONS','W/SIZE',31),</v>
      </c>
      <c r="H1965" s="56"/>
    </row>
    <row r="1966">
      <c r="B1966" s="109" t="s">
        <v>303</v>
      </c>
      <c r="C1966" s="112" t="s">
        <v>288</v>
      </c>
      <c r="D1966" s="190" t="s">
        <v>4</v>
      </c>
      <c r="E1966" s="190" t="s">
        <v>13</v>
      </c>
      <c r="F1966" s="56"/>
      <c r="G1966" s="191" t="str">
        <f t="shared" si="1"/>
        <v>('STERILE WHITE NITRILE 400MM DI+ (69877)','SHIELD','CARTONS','XXS',),</v>
      </c>
      <c r="H1966" s="56"/>
    </row>
    <row r="1967">
      <c r="B1967" s="109" t="s">
        <v>303</v>
      </c>
      <c r="C1967" s="112" t="s">
        <v>288</v>
      </c>
      <c r="D1967" s="190" t="s">
        <v>4</v>
      </c>
      <c r="E1967" s="149" t="s">
        <v>14</v>
      </c>
      <c r="F1967" s="56"/>
      <c r="G1967" s="191" t="str">
        <f t="shared" si="1"/>
        <v>('STERILE WHITE NITRILE 400MM DI+ (69877)','SHIELD','CARTONS','XS',),</v>
      </c>
      <c r="H1967" s="56"/>
    </row>
    <row r="1968">
      <c r="B1968" s="109" t="s">
        <v>303</v>
      </c>
      <c r="C1968" s="112" t="s">
        <v>288</v>
      </c>
      <c r="D1968" s="190" t="s">
        <v>4</v>
      </c>
      <c r="E1968" s="190" t="s">
        <v>15</v>
      </c>
      <c r="F1968" s="56"/>
      <c r="G1968" s="191" t="str">
        <f t="shared" si="1"/>
        <v>('STERILE WHITE NITRILE 400MM DI+ (69877)','SHIELD','CARTONS','S',),</v>
      </c>
      <c r="H1968" s="56"/>
    </row>
    <row r="1969">
      <c r="B1969" s="109" t="s">
        <v>303</v>
      </c>
      <c r="C1969" s="112" t="s">
        <v>288</v>
      </c>
      <c r="D1969" s="190" t="s">
        <v>4</v>
      </c>
      <c r="E1969" s="190" t="s">
        <v>16</v>
      </c>
      <c r="F1969" s="56"/>
      <c r="G1969" s="191" t="str">
        <f t="shared" si="1"/>
        <v>('STERILE WHITE NITRILE 400MM DI+ (69877)','SHIELD','CARTONS','M',),</v>
      </c>
      <c r="H1969" s="56"/>
    </row>
    <row r="1970">
      <c r="B1970" s="109" t="s">
        <v>303</v>
      </c>
      <c r="C1970" s="112" t="s">
        <v>288</v>
      </c>
      <c r="D1970" s="190" t="s">
        <v>4</v>
      </c>
      <c r="E1970" s="190" t="s">
        <v>17</v>
      </c>
      <c r="F1970" s="56"/>
      <c r="G1970" s="191" t="str">
        <f t="shared" si="1"/>
        <v>('STERILE WHITE NITRILE 400MM DI+ (69877)','SHIELD','CARTONS','L',),</v>
      </c>
      <c r="H1970" s="56"/>
    </row>
    <row r="1971">
      <c r="B1971" s="109" t="s">
        <v>303</v>
      </c>
      <c r="C1971" s="112" t="s">
        <v>288</v>
      </c>
      <c r="D1971" s="190" t="s">
        <v>4</v>
      </c>
      <c r="E1971" s="190" t="s">
        <v>18</v>
      </c>
      <c r="F1971" s="56"/>
      <c r="G1971" s="191" t="str">
        <f t="shared" si="1"/>
        <v>('STERILE WHITE NITRILE 400MM DI+ (69877)','SHIELD','CARTONS','XL',),</v>
      </c>
      <c r="H1971" s="56"/>
    </row>
    <row r="1972">
      <c r="B1972" s="109" t="s">
        <v>303</v>
      </c>
      <c r="C1972" s="112" t="s">
        <v>288</v>
      </c>
      <c r="D1972" s="190" t="s">
        <v>4</v>
      </c>
      <c r="E1972" s="190" t="s">
        <v>19</v>
      </c>
      <c r="F1972" s="56"/>
      <c r="G1972" s="191" t="str">
        <f t="shared" si="1"/>
        <v>('STERILE WHITE NITRILE 400MM DI+ (69877)','SHIELD','CARTONS','XXL',),</v>
      </c>
      <c r="H1972" s="56"/>
    </row>
    <row r="1973">
      <c r="B1973" s="109" t="s">
        <v>303</v>
      </c>
      <c r="C1973" s="112" t="s">
        <v>288</v>
      </c>
      <c r="D1973" s="190" t="s">
        <v>4</v>
      </c>
      <c r="E1973" s="190" t="s">
        <v>20</v>
      </c>
      <c r="F1973" s="56"/>
      <c r="G1973" s="191" t="str">
        <f t="shared" si="1"/>
        <v>('STERILE WHITE NITRILE 400MM DI+ (69877)','SHIELD','CARTONS','XXXL',),</v>
      </c>
      <c r="H1973" s="56"/>
    </row>
    <row r="1974">
      <c r="B1974" s="109" t="s">
        <v>303</v>
      </c>
      <c r="C1974" s="112" t="s">
        <v>288</v>
      </c>
      <c r="D1974" s="190" t="s">
        <v>7</v>
      </c>
      <c r="E1974" s="190" t="s">
        <v>21</v>
      </c>
      <c r="F1974" s="56"/>
      <c r="G1974" s="191" t="str">
        <f t="shared" si="1"/>
        <v>('STERILE WHITE NITRILE 400MM DI+ (69877)','SHIELD','BOXES','W/SIZE',),</v>
      </c>
      <c r="H1974" s="56"/>
    </row>
    <row r="1975">
      <c r="B1975" s="109" t="s">
        <v>303</v>
      </c>
      <c r="C1975" s="112" t="s">
        <v>288</v>
      </c>
      <c r="D1975" s="190" t="s">
        <v>7</v>
      </c>
      <c r="E1975" s="190" t="s">
        <v>161</v>
      </c>
      <c r="F1975" s="56"/>
      <c r="G1975" s="191" t="str">
        <f t="shared" si="1"/>
        <v>('STERILE WHITE NITRILE 400MM DI+ (69877)','SHIELD','BOXES','XXS/5.5',),</v>
      </c>
      <c r="H1975" s="56"/>
    </row>
    <row r="1976">
      <c r="B1976" s="109" t="s">
        <v>303</v>
      </c>
      <c r="C1976" s="112" t="s">
        <v>288</v>
      </c>
      <c r="D1976" s="190" t="s">
        <v>7</v>
      </c>
      <c r="E1976" s="190" t="s">
        <v>162</v>
      </c>
      <c r="F1976" s="56"/>
      <c r="G1976" s="191" t="str">
        <f t="shared" si="1"/>
        <v>('STERILE WHITE NITRILE 400MM DI+ (69877)','SHIELD','BOXES','XS/6.0',),</v>
      </c>
      <c r="H1976" s="56"/>
    </row>
    <row r="1977">
      <c r="B1977" s="109" t="s">
        <v>303</v>
      </c>
      <c r="C1977" s="112" t="s">
        <v>288</v>
      </c>
      <c r="D1977" s="190" t="s">
        <v>7</v>
      </c>
      <c r="E1977" s="190" t="s">
        <v>163</v>
      </c>
      <c r="F1977" s="56"/>
      <c r="G1977" s="191" t="str">
        <f t="shared" si="1"/>
        <v>('STERILE WHITE NITRILE 400MM DI+ (69877)','SHIELD','BOXES','S/6.5',),</v>
      </c>
      <c r="H1977" s="56"/>
    </row>
    <row r="1978">
      <c r="B1978" s="109" t="s">
        <v>303</v>
      </c>
      <c r="C1978" s="112" t="s">
        <v>288</v>
      </c>
      <c r="D1978" s="190" t="s">
        <v>7</v>
      </c>
      <c r="E1978" s="190" t="s">
        <v>164</v>
      </c>
      <c r="F1978" s="56"/>
      <c r="G1978" s="191" t="str">
        <f t="shared" si="1"/>
        <v>('STERILE WHITE NITRILE 400MM DI+ (69877)','SHIELD','BOXES','M/7.0',),</v>
      </c>
      <c r="H1978" s="56"/>
    </row>
    <row r="1979">
      <c r="B1979" s="109" t="s">
        <v>303</v>
      </c>
      <c r="C1979" s="112" t="s">
        <v>288</v>
      </c>
      <c r="D1979" s="190" t="s">
        <v>7</v>
      </c>
      <c r="E1979" s="190" t="s">
        <v>165</v>
      </c>
      <c r="F1979" s="56"/>
      <c r="G1979" s="191" t="str">
        <f t="shared" si="1"/>
        <v>('STERILE WHITE NITRILE 400MM DI+ (69877)','SHIELD','BOXES','L/7.5',),</v>
      </c>
      <c r="H1979" s="56"/>
    </row>
    <row r="1980">
      <c r="B1980" s="109" t="s">
        <v>303</v>
      </c>
      <c r="C1980" s="112" t="s">
        <v>288</v>
      </c>
      <c r="D1980" s="190" t="s">
        <v>7</v>
      </c>
      <c r="E1980" s="190" t="s">
        <v>166</v>
      </c>
      <c r="F1980" s="56"/>
      <c r="G1980" s="191" t="str">
        <f t="shared" si="1"/>
        <v>('STERILE WHITE NITRILE 400MM DI+ (69877)','SHIELD','BOXES','XL/8.0',),</v>
      </c>
      <c r="H1980" s="56"/>
    </row>
    <row r="1981">
      <c r="B1981" s="109" t="s">
        <v>303</v>
      </c>
      <c r="C1981" s="112" t="s">
        <v>288</v>
      </c>
      <c r="D1981" s="190" t="s">
        <v>7</v>
      </c>
      <c r="E1981" s="190" t="s">
        <v>167</v>
      </c>
      <c r="F1981" s="56"/>
      <c r="G1981" s="191" t="str">
        <f t="shared" si="1"/>
        <v>('STERILE WHITE NITRILE 400MM DI+ (69877)','SHIELD','BOXES','XXL/8.5',),</v>
      </c>
      <c r="H1981" s="56"/>
    </row>
    <row r="1982">
      <c r="B1982" s="109" t="s">
        <v>303</v>
      </c>
      <c r="C1982" s="112" t="s">
        <v>288</v>
      </c>
      <c r="D1982" s="190" t="s">
        <v>7</v>
      </c>
      <c r="E1982" s="190" t="s">
        <v>20</v>
      </c>
      <c r="F1982" s="56"/>
      <c r="G1982" s="191" t="str">
        <f t="shared" si="1"/>
        <v>('STERILE WHITE NITRILE 400MM DI+ (69877)','SHIELD','BOXES','XXXL',),</v>
      </c>
      <c r="H1982" s="56"/>
    </row>
    <row r="1983">
      <c r="A1983" s="64">
        <v>104.0</v>
      </c>
      <c r="B1983" s="109" t="s">
        <v>304</v>
      </c>
      <c r="C1983" s="112" t="s">
        <v>288</v>
      </c>
      <c r="D1983" s="190" t="s">
        <v>4</v>
      </c>
      <c r="E1983" s="190" t="s">
        <v>21</v>
      </c>
      <c r="F1983" s="56">
        <v>777.0</v>
      </c>
      <c r="G1983" s="191" t="str">
        <f t="shared" si="1"/>
        <v>('S.SKIN ORG NIT 260 (67623)','SHIELD','CARTONS','W/SIZE',777),</v>
      </c>
      <c r="H1983" s="56"/>
    </row>
    <row r="1984">
      <c r="B1984" s="109" t="s">
        <v>304</v>
      </c>
      <c r="C1984" s="112" t="s">
        <v>288</v>
      </c>
      <c r="D1984" s="190" t="s">
        <v>4</v>
      </c>
      <c r="E1984" s="190" t="s">
        <v>13</v>
      </c>
      <c r="F1984" s="56"/>
      <c r="G1984" s="191" t="str">
        <f t="shared" si="1"/>
        <v>('S.SKIN ORG NIT 260 (67623)','SHIELD','CARTONS','XXS',),</v>
      </c>
      <c r="H1984" s="56"/>
    </row>
    <row r="1985">
      <c r="B1985" s="109" t="s">
        <v>304</v>
      </c>
      <c r="C1985" s="112" t="s">
        <v>288</v>
      </c>
      <c r="D1985" s="190" t="s">
        <v>4</v>
      </c>
      <c r="E1985" s="149" t="s">
        <v>14</v>
      </c>
      <c r="F1985" s="56"/>
      <c r="G1985" s="191" t="str">
        <f t="shared" si="1"/>
        <v>('S.SKIN ORG NIT 260 (67623)','SHIELD','CARTONS','XS',),</v>
      </c>
      <c r="H1985" s="56"/>
    </row>
    <row r="1986">
      <c r="B1986" s="109" t="s">
        <v>304</v>
      </c>
      <c r="C1986" s="112" t="s">
        <v>288</v>
      </c>
      <c r="D1986" s="190" t="s">
        <v>4</v>
      </c>
      <c r="E1986" s="190" t="s">
        <v>15</v>
      </c>
      <c r="F1986" s="56"/>
      <c r="G1986" s="191" t="str">
        <f t="shared" si="1"/>
        <v>('S.SKIN ORG NIT 260 (67623)','SHIELD','CARTONS','S',),</v>
      </c>
      <c r="H1986" s="56"/>
    </row>
    <row r="1987">
      <c r="B1987" s="109" t="s">
        <v>304</v>
      </c>
      <c r="C1987" s="112" t="s">
        <v>288</v>
      </c>
      <c r="D1987" s="190" t="s">
        <v>4</v>
      </c>
      <c r="E1987" s="190" t="s">
        <v>16</v>
      </c>
      <c r="F1987" s="56"/>
      <c r="G1987" s="191" t="str">
        <f t="shared" si="1"/>
        <v>('S.SKIN ORG NIT 260 (67623)','SHIELD','CARTONS','M',),</v>
      </c>
      <c r="H1987" s="56"/>
    </row>
    <row r="1988">
      <c r="B1988" s="109" t="s">
        <v>304</v>
      </c>
      <c r="C1988" s="112" t="s">
        <v>288</v>
      </c>
      <c r="D1988" s="190" t="s">
        <v>4</v>
      </c>
      <c r="E1988" s="190" t="s">
        <v>17</v>
      </c>
      <c r="F1988" s="56"/>
      <c r="G1988" s="191" t="str">
        <f t="shared" si="1"/>
        <v>('S.SKIN ORG NIT 260 (67623)','SHIELD','CARTONS','L',),</v>
      </c>
      <c r="H1988" s="56"/>
    </row>
    <row r="1989">
      <c r="B1989" s="109" t="s">
        <v>304</v>
      </c>
      <c r="C1989" s="112" t="s">
        <v>288</v>
      </c>
      <c r="D1989" s="190" t="s">
        <v>4</v>
      </c>
      <c r="E1989" s="190" t="s">
        <v>18</v>
      </c>
      <c r="F1989" s="56"/>
      <c r="G1989" s="191" t="str">
        <f t="shared" si="1"/>
        <v>('S.SKIN ORG NIT 260 (67623)','SHIELD','CARTONS','XL',),</v>
      </c>
      <c r="H1989" s="56"/>
    </row>
    <row r="1990">
      <c r="B1990" s="109" t="s">
        <v>304</v>
      </c>
      <c r="C1990" s="112" t="s">
        <v>288</v>
      </c>
      <c r="D1990" s="190" t="s">
        <v>4</v>
      </c>
      <c r="E1990" s="190" t="s">
        <v>19</v>
      </c>
      <c r="F1990" s="56"/>
      <c r="G1990" s="191" t="str">
        <f t="shared" si="1"/>
        <v>('S.SKIN ORG NIT 260 (67623)','SHIELD','CARTONS','XXL',),</v>
      </c>
      <c r="H1990" s="56"/>
    </row>
    <row r="1991">
      <c r="B1991" s="109" t="s">
        <v>304</v>
      </c>
      <c r="C1991" s="112" t="s">
        <v>288</v>
      </c>
      <c r="D1991" s="190" t="s">
        <v>4</v>
      </c>
      <c r="E1991" s="190" t="s">
        <v>20</v>
      </c>
      <c r="F1991" s="56"/>
      <c r="G1991" s="191" t="str">
        <f t="shared" si="1"/>
        <v>('S.SKIN ORG NIT 260 (67623)','SHIELD','CARTONS','XXXL',),</v>
      </c>
      <c r="H1991" s="56"/>
    </row>
    <row r="1992">
      <c r="B1992" s="109" t="s">
        <v>304</v>
      </c>
      <c r="C1992" s="112" t="s">
        <v>288</v>
      </c>
      <c r="D1992" s="190" t="s">
        <v>7</v>
      </c>
      <c r="E1992" s="190" t="s">
        <v>21</v>
      </c>
      <c r="F1992" s="56"/>
      <c r="G1992" s="191" t="str">
        <f t="shared" si="1"/>
        <v>('S.SKIN ORG NIT 260 (67623)','SHIELD','BOXES','W/SIZE',),</v>
      </c>
      <c r="H1992" s="56"/>
    </row>
    <row r="1993">
      <c r="B1993" s="109" t="s">
        <v>304</v>
      </c>
      <c r="C1993" s="112" t="s">
        <v>288</v>
      </c>
      <c r="D1993" s="190" t="s">
        <v>7</v>
      </c>
      <c r="E1993" s="190" t="s">
        <v>161</v>
      </c>
      <c r="F1993" s="56"/>
      <c r="G1993" s="191" t="str">
        <f t="shared" si="1"/>
        <v>('S.SKIN ORG NIT 260 (67623)','SHIELD','BOXES','XXS/5.5',),</v>
      </c>
      <c r="H1993" s="56"/>
    </row>
    <row r="1994">
      <c r="B1994" s="109" t="s">
        <v>304</v>
      </c>
      <c r="C1994" s="112" t="s">
        <v>288</v>
      </c>
      <c r="D1994" s="190" t="s">
        <v>7</v>
      </c>
      <c r="E1994" s="190" t="s">
        <v>162</v>
      </c>
      <c r="F1994" s="56">
        <v>480.0</v>
      </c>
      <c r="G1994" s="191" t="str">
        <f t="shared" si="1"/>
        <v>('S.SKIN ORG NIT 260 (67623)','SHIELD','BOXES','XS/6.0',480),</v>
      </c>
      <c r="H1994" s="56"/>
    </row>
    <row r="1995">
      <c r="B1995" s="109" t="s">
        <v>304</v>
      </c>
      <c r="C1995" s="112" t="s">
        <v>288</v>
      </c>
      <c r="D1995" s="190" t="s">
        <v>7</v>
      </c>
      <c r="E1995" s="190" t="s">
        <v>163</v>
      </c>
      <c r="F1995" s="56">
        <v>3500.0</v>
      </c>
      <c r="G1995" s="191" t="str">
        <f t="shared" si="1"/>
        <v>('S.SKIN ORG NIT 260 (67623)','SHIELD','BOXES','S/6.5',3500),</v>
      </c>
      <c r="H1995" s="56"/>
    </row>
    <row r="1996">
      <c r="B1996" s="109" t="s">
        <v>304</v>
      </c>
      <c r="C1996" s="112" t="s">
        <v>288</v>
      </c>
      <c r="D1996" s="190" t="s">
        <v>7</v>
      </c>
      <c r="E1996" s="190" t="s">
        <v>164</v>
      </c>
      <c r="F1996" s="56">
        <v>3200.0</v>
      </c>
      <c r="G1996" s="191" t="str">
        <f t="shared" si="1"/>
        <v>('S.SKIN ORG NIT 260 (67623)','SHIELD','BOXES','M/7.0',3200),</v>
      </c>
      <c r="H1996" s="56"/>
    </row>
    <row r="1997">
      <c r="B1997" s="109" t="s">
        <v>304</v>
      </c>
      <c r="C1997" s="112" t="s">
        <v>288</v>
      </c>
      <c r="D1997" s="190" t="s">
        <v>7</v>
      </c>
      <c r="E1997" s="190" t="s">
        <v>165</v>
      </c>
      <c r="F1997" s="56">
        <v>380.0</v>
      </c>
      <c r="G1997" s="191" t="str">
        <f t="shared" si="1"/>
        <v>('S.SKIN ORG NIT 260 (67623)','SHIELD','BOXES','L/7.5',380),</v>
      </c>
      <c r="H1997" s="56"/>
    </row>
    <row r="1998">
      <c r="B1998" s="109" t="s">
        <v>304</v>
      </c>
      <c r="C1998" s="112" t="s">
        <v>288</v>
      </c>
      <c r="D1998" s="190" t="s">
        <v>7</v>
      </c>
      <c r="E1998" s="190" t="s">
        <v>166</v>
      </c>
      <c r="F1998" s="56">
        <v>1200.0</v>
      </c>
      <c r="G1998" s="191" t="str">
        <f t="shared" si="1"/>
        <v>('S.SKIN ORG NIT 260 (67623)','SHIELD','BOXES','XL/8.0',1200),</v>
      </c>
      <c r="H1998" s="56"/>
    </row>
    <row r="1999">
      <c r="B1999" s="109" t="s">
        <v>304</v>
      </c>
      <c r="C1999" s="112" t="s">
        <v>288</v>
      </c>
      <c r="D1999" s="190" t="s">
        <v>7</v>
      </c>
      <c r="E1999" s="190" t="s">
        <v>167</v>
      </c>
      <c r="F1999" s="56"/>
      <c r="G1999" s="191" t="str">
        <f t="shared" si="1"/>
        <v>('S.SKIN ORG NIT 260 (67623)','SHIELD','BOXES','XXL/8.5',),</v>
      </c>
      <c r="H1999" s="56"/>
    </row>
    <row r="2000">
      <c r="B2000" s="109" t="s">
        <v>304</v>
      </c>
      <c r="C2000" s="112" t="s">
        <v>288</v>
      </c>
      <c r="D2000" s="190" t="s">
        <v>7</v>
      </c>
      <c r="E2000" s="190" t="s">
        <v>20</v>
      </c>
      <c r="F2000" s="56"/>
      <c r="G2000" s="191" t="str">
        <f t="shared" si="1"/>
        <v>('S.SKIN ORG NIT 260 (67623)','SHIELD','BOXES','XXXL',),</v>
      </c>
      <c r="H2000" s="56"/>
    </row>
    <row r="2001">
      <c r="A2001" s="64">
        <v>105.0</v>
      </c>
      <c r="B2001" s="109" t="s">
        <v>305</v>
      </c>
      <c r="C2001" s="112" t="s">
        <v>288</v>
      </c>
      <c r="D2001" s="190" t="s">
        <v>4</v>
      </c>
      <c r="E2001" s="190" t="s">
        <v>21</v>
      </c>
      <c r="F2001" s="56">
        <v>1859.0</v>
      </c>
      <c r="G2001" s="191" t="str">
        <f t="shared" si="1"/>
        <v>('S.SKIN ORG NIT 300 (67625)','SHIELD','CARTONS','W/SIZE',1859),</v>
      </c>
      <c r="H2001" s="56"/>
    </row>
    <row r="2002">
      <c r="B2002" s="109" t="s">
        <v>305</v>
      </c>
      <c r="C2002" s="112" t="s">
        <v>288</v>
      </c>
      <c r="D2002" s="190" t="s">
        <v>4</v>
      </c>
      <c r="E2002" s="190" t="s">
        <v>13</v>
      </c>
      <c r="F2002" s="56"/>
      <c r="G2002" s="191" t="str">
        <f t="shared" si="1"/>
        <v>('S.SKIN ORG NIT 300 (67625)','SHIELD','CARTONS','XXS',),</v>
      </c>
      <c r="H2002" s="56"/>
    </row>
    <row r="2003">
      <c r="B2003" s="109" t="s">
        <v>305</v>
      </c>
      <c r="C2003" s="112" t="s">
        <v>288</v>
      </c>
      <c r="D2003" s="190" t="s">
        <v>4</v>
      </c>
      <c r="E2003" s="149" t="s">
        <v>14</v>
      </c>
      <c r="F2003" s="56"/>
      <c r="G2003" s="191" t="str">
        <f t="shared" si="1"/>
        <v>('S.SKIN ORG NIT 300 (67625)','SHIELD','CARTONS','XS',),</v>
      </c>
      <c r="H2003" s="56"/>
    </row>
    <row r="2004">
      <c r="B2004" s="109" t="s">
        <v>305</v>
      </c>
      <c r="C2004" s="112" t="s">
        <v>288</v>
      </c>
      <c r="D2004" s="190" t="s">
        <v>4</v>
      </c>
      <c r="E2004" s="190" t="s">
        <v>15</v>
      </c>
      <c r="F2004" s="56"/>
      <c r="G2004" s="191" t="str">
        <f t="shared" si="1"/>
        <v>('S.SKIN ORG NIT 300 (67625)','SHIELD','CARTONS','S',),</v>
      </c>
      <c r="H2004" s="56"/>
    </row>
    <row r="2005">
      <c r="B2005" s="109" t="s">
        <v>305</v>
      </c>
      <c r="C2005" s="112" t="s">
        <v>288</v>
      </c>
      <c r="D2005" s="190" t="s">
        <v>4</v>
      </c>
      <c r="E2005" s="190" t="s">
        <v>16</v>
      </c>
      <c r="F2005" s="56"/>
      <c r="G2005" s="191" t="str">
        <f t="shared" si="1"/>
        <v>('S.SKIN ORG NIT 300 (67625)','SHIELD','CARTONS','M',),</v>
      </c>
      <c r="H2005" s="56"/>
    </row>
    <row r="2006">
      <c r="B2006" s="109" t="s">
        <v>305</v>
      </c>
      <c r="C2006" s="112" t="s">
        <v>288</v>
      </c>
      <c r="D2006" s="190" t="s">
        <v>4</v>
      </c>
      <c r="E2006" s="190" t="s">
        <v>17</v>
      </c>
      <c r="F2006" s="56"/>
      <c r="G2006" s="191" t="str">
        <f t="shared" si="1"/>
        <v>('S.SKIN ORG NIT 300 (67625)','SHIELD','CARTONS','L',),</v>
      </c>
      <c r="H2006" s="56"/>
    </row>
    <row r="2007">
      <c r="B2007" s="109" t="s">
        <v>305</v>
      </c>
      <c r="C2007" s="112" t="s">
        <v>288</v>
      </c>
      <c r="D2007" s="190" t="s">
        <v>4</v>
      </c>
      <c r="E2007" s="190" t="s">
        <v>18</v>
      </c>
      <c r="F2007" s="56"/>
      <c r="G2007" s="191" t="str">
        <f t="shared" si="1"/>
        <v>('S.SKIN ORG NIT 300 (67625)','SHIELD','CARTONS','XL',),</v>
      </c>
      <c r="H2007" s="56"/>
    </row>
    <row r="2008">
      <c r="B2008" s="109" t="s">
        <v>305</v>
      </c>
      <c r="C2008" s="112" t="s">
        <v>288</v>
      </c>
      <c r="D2008" s="190" t="s">
        <v>4</v>
      </c>
      <c r="E2008" s="190" t="s">
        <v>19</v>
      </c>
      <c r="F2008" s="56"/>
      <c r="G2008" s="191" t="str">
        <f t="shared" si="1"/>
        <v>('S.SKIN ORG NIT 300 (67625)','SHIELD','CARTONS','XXL',),</v>
      </c>
      <c r="H2008" s="56"/>
    </row>
    <row r="2009">
      <c r="B2009" s="109" t="s">
        <v>305</v>
      </c>
      <c r="C2009" s="112" t="s">
        <v>288</v>
      </c>
      <c r="D2009" s="190" t="s">
        <v>4</v>
      </c>
      <c r="E2009" s="190" t="s">
        <v>20</v>
      </c>
      <c r="F2009" s="56"/>
      <c r="G2009" s="191" t="str">
        <f t="shared" si="1"/>
        <v>('S.SKIN ORG NIT 300 (67625)','SHIELD','CARTONS','XXXL',),</v>
      </c>
      <c r="H2009" s="56"/>
    </row>
    <row r="2010">
      <c r="B2010" s="109" t="s">
        <v>305</v>
      </c>
      <c r="C2010" s="112" t="s">
        <v>288</v>
      </c>
      <c r="D2010" s="190" t="s">
        <v>7</v>
      </c>
      <c r="E2010" s="190" t="s">
        <v>21</v>
      </c>
      <c r="F2010" s="56"/>
      <c r="G2010" s="191" t="str">
        <f t="shared" si="1"/>
        <v>('S.SKIN ORG NIT 300 (67625)','SHIELD','BOXES','W/SIZE',),</v>
      </c>
      <c r="H2010" s="56"/>
    </row>
    <row r="2011">
      <c r="B2011" s="109" t="s">
        <v>305</v>
      </c>
      <c r="C2011" s="112" t="s">
        <v>288</v>
      </c>
      <c r="D2011" s="190" t="s">
        <v>7</v>
      </c>
      <c r="E2011" s="190" t="s">
        <v>161</v>
      </c>
      <c r="F2011" s="56"/>
      <c r="G2011" s="191" t="str">
        <f t="shared" si="1"/>
        <v>('S.SKIN ORG NIT 300 (67625)','SHIELD','BOXES','XXS/5.5',),</v>
      </c>
      <c r="H2011" s="56"/>
    </row>
    <row r="2012">
      <c r="B2012" s="109" t="s">
        <v>305</v>
      </c>
      <c r="C2012" s="112" t="s">
        <v>288</v>
      </c>
      <c r="D2012" s="190" t="s">
        <v>7</v>
      </c>
      <c r="E2012" s="190" t="s">
        <v>162</v>
      </c>
      <c r="F2012" s="56">
        <v>630.0</v>
      </c>
      <c r="G2012" s="191" t="str">
        <f t="shared" si="1"/>
        <v>('S.SKIN ORG NIT 300 (67625)','SHIELD','BOXES','XS/6.0',630),</v>
      </c>
      <c r="H2012" s="56"/>
    </row>
    <row r="2013">
      <c r="B2013" s="109" t="s">
        <v>305</v>
      </c>
      <c r="C2013" s="112" t="s">
        <v>288</v>
      </c>
      <c r="D2013" s="190" t="s">
        <v>7</v>
      </c>
      <c r="E2013" s="190" t="s">
        <v>163</v>
      </c>
      <c r="F2013" s="56">
        <v>10180.0</v>
      </c>
      <c r="G2013" s="191" t="str">
        <f t="shared" si="1"/>
        <v>('S.SKIN ORG NIT 300 (67625)','SHIELD','BOXES','S/6.5',10180),</v>
      </c>
      <c r="H2013" s="56"/>
    </row>
    <row r="2014">
      <c r="B2014" s="109" t="s">
        <v>305</v>
      </c>
      <c r="C2014" s="112" t="s">
        <v>288</v>
      </c>
      <c r="D2014" s="190" t="s">
        <v>7</v>
      </c>
      <c r="E2014" s="190" t="s">
        <v>164</v>
      </c>
      <c r="F2014" s="56">
        <v>4710.0</v>
      </c>
      <c r="G2014" s="191" t="str">
        <f t="shared" si="1"/>
        <v>('S.SKIN ORG NIT 300 (67625)','SHIELD','BOXES','M/7.0',4710),</v>
      </c>
      <c r="H2014" s="56"/>
    </row>
    <row r="2015">
      <c r="B2015" s="109" t="s">
        <v>305</v>
      </c>
      <c r="C2015" s="112" t="s">
        <v>288</v>
      </c>
      <c r="D2015" s="190" t="s">
        <v>7</v>
      </c>
      <c r="E2015" s="190" t="s">
        <v>165</v>
      </c>
      <c r="F2015" s="56">
        <v>9600.0</v>
      </c>
      <c r="G2015" s="191" t="str">
        <f t="shared" si="1"/>
        <v>('S.SKIN ORG NIT 300 (67625)','SHIELD','BOXES','L/7.5',9600),</v>
      </c>
      <c r="H2015" s="56"/>
    </row>
    <row r="2016">
      <c r="B2016" s="109" t="s">
        <v>305</v>
      </c>
      <c r="C2016" s="112" t="s">
        <v>288</v>
      </c>
      <c r="D2016" s="190" t="s">
        <v>7</v>
      </c>
      <c r="E2016" s="190" t="s">
        <v>166</v>
      </c>
      <c r="F2016" s="56">
        <v>6270.0</v>
      </c>
      <c r="G2016" s="191" t="str">
        <f t="shared" si="1"/>
        <v>('S.SKIN ORG NIT 300 (67625)','SHIELD','BOXES','XL/8.0',6270),</v>
      </c>
      <c r="H2016" s="56"/>
    </row>
    <row r="2017">
      <c r="B2017" s="109" t="s">
        <v>305</v>
      </c>
      <c r="C2017" s="112" t="s">
        <v>288</v>
      </c>
      <c r="D2017" s="190" t="s">
        <v>7</v>
      </c>
      <c r="E2017" s="190" t="s">
        <v>167</v>
      </c>
      <c r="F2017" s="56"/>
      <c r="G2017" s="191" t="str">
        <f t="shared" si="1"/>
        <v>('S.SKIN ORG NIT 300 (67625)','SHIELD','BOXES','XXL/8.5',),</v>
      </c>
      <c r="H2017" s="56"/>
    </row>
    <row r="2018">
      <c r="B2018" s="109" t="s">
        <v>305</v>
      </c>
      <c r="C2018" s="112" t="s">
        <v>288</v>
      </c>
      <c r="D2018" s="190" t="s">
        <v>7</v>
      </c>
      <c r="E2018" s="190" t="s">
        <v>20</v>
      </c>
      <c r="F2018" s="56"/>
      <c r="G2018" s="191" t="str">
        <f t="shared" si="1"/>
        <v>('S.SKIN ORG NIT 300 (67625)','SHIELD','BOXES','XXXL',),</v>
      </c>
      <c r="H2018" s="56"/>
    </row>
    <row r="2019">
      <c r="A2019" s="64">
        <v>106.0</v>
      </c>
      <c r="B2019" s="109" t="s">
        <v>306</v>
      </c>
      <c r="C2019" s="112" t="s">
        <v>288</v>
      </c>
      <c r="D2019" s="190" t="s">
        <v>4</v>
      </c>
      <c r="E2019" s="190" t="s">
        <v>21</v>
      </c>
      <c r="F2019" s="56">
        <v>95.0</v>
      </c>
      <c r="G2019" s="191" t="str">
        <f t="shared" si="1"/>
        <v>('NEO NITRILE 300 PLAN SAMPLE (66925)','SHIELD','CARTONS','W/SIZE',95),</v>
      </c>
      <c r="H2019" s="56"/>
    </row>
    <row r="2020">
      <c r="B2020" s="109" t="s">
        <v>306</v>
      </c>
      <c r="C2020" s="112" t="s">
        <v>288</v>
      </c>
      <c r="D2020" s="190" t="s">
        <v>4</v>
      </c>
      <c r="E2020" s="190" t="s">
        <v>13</v>
      </c>
      <c r="F2020" s="56"/>
      <c r="G2020" s="191" t="str">
        <f t="shared" si="1"/>
        <v>('NEO NITRILE 300 PLAN SAMPLE (66925)','SHIELD','CARTONS','XXS',),</v>
      </c>
      <c r="H2020" s="56"/>
    </row>
    <row r="2021">
      <c r="B2021" s="109" t="s">
        <v>306</v>
      </c>
      <c r="C2021" s="112" t="s">
        <v>288</v>
      </c>
      <c r="D2021" s="190" t="s">
        <v>4</v>
      </c>
      <c r="E2021" s="149" t="s">
        <v>14</v>
      </c>
      <c r="F2021" s="56"/>
      <c r="G2021" s="191" t="str">
        <f t="shared" si="1"/>
        <v>('NEO NITRILE 300 PLAN SAMPLE (66925)','SHIELD','CARTONS','XS',),</v>
      </c>
      <c r="H2021" s="56"/>
    </row>
    <row r="2022">
      <c r="B2022" s="109" t="s">
        <v>306</v>
      </c>
      <c r="C2022" s="112" t="s">
        <v>288</v>
      </c>
      <c r="D2022" s="190" t="s">
        <v>4</v>
      </c>
      <c r="E2022" s="190" t="s">
        <v>15</v>
      </c>
      <c r="F2022" s="56"/>
      <c r="G2022" s="191" t="str">
        <f t="shared" si="1"/>
        <v>('NEO NITRILE 300 PLAN SAMPLE (66925)','SHIELD','CARTONS','S',),</v>
      </c>
      <c r="H2022" s="56"/>
    </row>
    <row r="2023">
      <c r="B2023" s="109" t="s">
        <v>306</v>
      </c>
      <c r="C2023" s="112" t="s">
        <v>288</v>
      </c>
      <c r="D2023" s="190" t="s">
        <v>4</v>
      </c>
      <c r="E2023" s="190" t="s">
        <v>16</v>
      </c>
      <c r="F2023" s="56"/>
      <c r="G2023" s="191" t="str">
        <f t="shared" si="1"/>
        <v>('NEO NITRILE 300 PLAN SAMPLE (66925)','SHIELD','CARTONS','M',),</v>
      </c>
      <c r="H2023" s="56"/>
    </row>
    <row r="2024">
      <c r="B2024" s="109" t="s">
        <v>306</v>
      </c>
      <c r="C2024" s="112" t="s">
        <v>288</v>
      </c>
      <c r="D2024" s="190" t="s">
        <v>4</v>
      </c>
      <c r="E2024" s="190" t="s">
        <v>17</v>
      </c>
      <c r="F2024" s="56"/>
      <c r="G2024" s="191" t="str">
        <f t="shared" si="1"/>
        <v>('NEO NITRILE 300 PLAN SAMPLE (66925)','SHIELD','CARTONS','L',),</v>
      </c>
      <c r="H2024" s="56"/>
    </row>
    <row r="2025">
      <c r="B2025" s="109" t="s">
        <v>306</v>
      </c>
      <c r="C2025" s="112" t="s">
        <v>288</v>
      </c>
      <c r="D2025" s="190" t="s">
        <v>4</v>
      </c>
      <c r="E2025" s="190" t="s">
        <v>18</v>
      </c>
      <c r="F2025" s="56"/>
      <c r="G2025" s="191" t="str">
        <f t="shared" si="1"/>
        <v>('NEO NITRILE 300 PLAN SAMPLE (66925)','SHIELD','CARTONS','XL',),</v>
      </c>
      <c r="H2025" s="56"/>
    </row>
    <row r="2026">
      <c r="B2026" s="109" t="s">
        <v>306</v>
      </c>
      <c r="C2026" s="112" t="s">
        <v>288</v>
      </c>
      <c r="D2026" s="190" t="s">
        <v>4</v>
      </c>
      <c r="E2026" s="190" t="s">
        <v>19</v>
      </c>
      <c r="F2026" s="56"/>
      <c r="G2026" s="191" t="str">
        <f t="shared" si="1"/>
        <v>('NEO NITRILE 300 PLAN SAMPLE (66925)','SHIELD','CARTONS','XXL',),</v>
      </c>
      <c r="H2026" s="56"/>
    </row>
    <row r="2027">
      <c r="B2027" s="109" t="s">
        <v>306</v>
      </c>
      <c r="C2027" s="112" t="s">
        <v>288</v>
      </c>
      <c r="D2027" s="190" t="s">
        <v>4</v>
      </c>
      <c r="E2027" s="190" t="s">
        <v>20</v>
      </c>
      <c r="F2027" s="56"/>
      <c r="G2027" s="191" t="str">
        <f t="shared" si="1"/>
        <v>('NEO NITRILE 300 PLAN SAMPLE (66925)','SHIELD','CARTONS','XXXL',),</v>
      </c>
      <c r="H2027" s="56"/>
    </row>
    <row r="2028">
      <c r="B2028" s="109" t="s">
        <v>306</v>
      </c>
      <c r="C2028" s="112" t="s">
        <v>288</v>
      </c>
      <c r="D2028" s="190" t="s">
        <v>7</v>
      </c>
      <c r="E2028" s="190" t="s">
        <v>21</v>
      </c>
      <c r="F2028" s="56">
        <v>3268.0</v>
      </c>
      <c r="G2028" s="191" t="str">
        <f t="shared" si="1"/>
        <v>('NEO NITRILE 300 PLAN SAMPLE (66925)','SHIELD','BOXES','W/SIZE',3268),</v>
      </c>
      <c r="H2028" s="56"/>
    </row>
    <row r="2029">
      <c r="B2029" s="109" t="s">
        <v>306</v>
      </c>
      <c r="C2029" s="112" t="s">
        <v>288</v>
      </c>
      <c r="D2029" s="190" t="s">
        <v>7</v>
      </c>
      <c r="E2029" s="190" t="s">
        <v>161</v>
      </c>
      <c r="F2029" s="56"/>
      <c r="G2029" s="191" t="str">
        <f t="shared" si="1"/>
        <v>('NEO NITRILE 300 PLAN SAMPLE (66925)','SHIELD','BOXES','XXS/5.5',),</v>
      </c>
      <c r="H2029" s="56"/>
    </row>
    <row r="2030">
      <c r="B2030" s="109" t="s">
        <v>306</v>
      </c>
      <c r="C2030" s="112" t="s">
        <v>288</v>
      </c>
      <c r="D2030" s="190" t="s">
        <v>7</v>
      </c>
      <c r="E2030" s="190" t="s">
        <v>162</v>
      </c>
      <c r="F2030" s="56"/>
      <c r="G2030" s="191" t="str">
        <f t="shared" si="1"/>
        <v>('NEO NITRILE 300 PLAN SAMPLE (66925)','SHIELD','BOXES','XS/6.0',),</v>
      </c>
      <c r="H2030" s="56"/>
    </row>
    <row r="2031">
      <c r="B2031" s="109" t="s">
        <v>306</v>
      </c>
      <c r="C2031" s="112" t="s">
        <v>288</v>
      </c>
      <c r="D2031" s="190" t="s">
        <v>7</v>
      </c>
      <c r="E2031" s="190" t="s">
        <v>163</v>
      </c>
      <c r="F2031" s="56"/>
      <c r="G2031" s="191" t="str">
        <f t="shared" si="1"/>
        <v>('NEO NITRILE 300 PLAN SAMPLE (66925)','SHIELD','BOXES','S/6.5',),</v>
      </c>
      <c r="H2031" s="56"/>
    </row>
    <row r="2032">
      <c r="B2032" s="109" t="s">
        <v>306</v>
      </c>
      <c r="C2032" s="112" t="s">
        <v>288</v>
      </c>
      <c r="D2032" s="190" t="s">
        <v>7</v>
      </c>
      <c r="E2032" s="190" t="s">
        <v>164</v>
      </c>
      <c r="F2032" s="56"/>
      <c r="G2032" s="191" t="str">
        <f t="shared" si="1"/>
        <v>('NEO NITRILE 300 PLAN SAMPLE (66925)','SHIELD','BOXES','M/7.0',),</v>
      </c>
      <c r="H2032" s="56"/>
    </row>
    <row r="2033">
      <c r="B2033" s="109" t="s">
        <v>306</v>
      </c>
      <c r="C2033" s="112" t="s">
        <v>288</v>
      </c>
      <c r="D2033" s="190" t="s">
        <v>7</v>
      </c>
      <c r="E2033" s="190" t="s">
        <v>165</v>
      </c>
      <c r="F2033" s="56"/>
      <c r="G2033" s="191" t="str">
        <f t="shared" si="1"/>
        <v>('NEO NITRILE 300 PLAN SAMPLE (66925)','SHIELD','BOXES','L/7.5',),</v>
      </c>
      <c r="H2033" s="56"/>
    </row>
    <row r="2034">
      <c r="B2034" s="109" t="s">
        <v>306</v>
      </c>
      <c r="C2034" s="112" t="s">
        <v>288</v>
      </c>
      <c r="D2034" s="190" t="s">
        <v>7</v>
      </c>
      <c r="E2034" s="190" t="s">
        <v>166</v>
      </c>
      <c r="F2034" s="56"/>
      <c r="G2034" s="191" t="str">
        <f t="shared" si="1"/>
        <v>('NEO NITRILE 300 PLAN SAMPLE (66925)','SHIELD','BOXES','XL/8.0',),</v>
      </c>
      <c r="H2034" s="56"/>
    </row>
    <row r="2035">
      <c r="B2035" s="109" t="s">
        <v>306</v>
      </c>
      <c r="C2035" s="112" t="s">
        <v>288</v>
      </c>
      <c r="D2035" s="190" t="s">
        <v>7</v>
      </c>
      <c r="E2035" s="190" t="s">
        <v>167</v>
      </c>
      <c r="F2035" s="56"/>
      <c r="G2035" s="191" t="str">
        <f t="shared" si="1"/>
        <v>('NEO NITRILE 300 PLAN SAMPLE (66925)','SHIELD','BOXES','XXL/8.5',),</v>
      </c>
      <c r="H2035" s="56"/>
    </row>
    <row r="2036">
      <c r="B2036" s="109" t="s">
        <v>306</v>
      </c>
      <c r="C2036" s="112" t="s">
        <v>288</v>
      </c>
      <c r="D2036" s="190" t="s">
        <v>7</v>
      </c>
      <c r="E2036" s="190" t="s">
        <v>20</v>
      </c>
      <c r="F2036" s="56"/>
      <c r="G2036" s="191" t="str">
        <f t="shared" si="1"/>
        <v>('NEO NITRILE 300 PLAN SAMPLE (66925)','SHIELD','BOXES','XXXL',),</v>
      </c>
      <c r="H2036" s="56"/>
    </row>
    <row r="2037">
      <c r="A2037" s="64">
        <v>107.0</v>
      </c>
      <c r="B2037" s="109" t="s">
        <v>307</v>
      </c>
      <c r="C2037" s="112" t="s">
        <v>288</v>
      </c>
      <c r="D2037" s="190" t="s">
        <v>4</v>
      </c>
      <c r="E2037" s="190" t="s">
        <v>21</v>
      </c>
      <c r="F2037" s="56">
        <v>110.0</v>
      </c>
      <c r="G2037" s="191" t="str">
        <f t="shared" si="1"/>
        <v>('S.SKIN NEO NITRILE 300 (66925)','SHIELD','CARTONS','W/SIZE',110),</v>
      </c>
      <c r="H2037" s="56"/>
    </row>
    <row r="2038">
      <c r="B2038" s="109" t="s">
        <v>307</v>
      </c>
      <c r="C2038" s="112" t="s">
        <v>288</v>
      </c>
      <c r="D2038" s="190" t="s">
        <v>4</v>
      </c>
      <c r="E2038" s="190" t="s">
        <v>13</v>
      </c>
      <c r="F2038" s="56"/>
      <c r="G2038" s="191" t="str">
        <f t="shared" si="1"/>
        <v>('S.SKIN NEO NITRILE 300 (66925)','SHIELD','CARTONS','XXS',),</v>
      </c>
      <c r="H2038" s="56"/>
    </row>
    <row r="2039">
      <c r="A2039" s="145"/>
      <c r="B2039" s="109" t="s">
        <v>307</v>
      </c>
      <c r="C2039" s="112" t="s">
        <v>288</v>
      </c>
      <c r="D2039" s="190" t="s">
        <v>4</v>
      </c>
      <c r="E2039" s="149" t="s">
        <v>14</v>
      </c>
      <c r="F2039" s="195"/>
      <c r="G2039" s="191" t="str">
        <f t="shared" si="1"/>
        <v>('S.SKIN NEO NITRILE 300 (66925)','SHIELD','CARTONS','XS',),</v>
      </c>
      <c r="H2039" s="195"/>
    </row>
    <row r="2040">
      <c r="A2040" s="145"/>
      <c r="B2040" s="109" t="s">
        <v>307</v>
      </c>
      <c r="C2040" s="112" t="s">
        <v>288</v>
      </c>
      <c r="D2040" s="190" t="s">
        <v>4</v>
      </c>
      <c r="E2040" s="190" t="s">
        <v>15</v>
      </c>
      <c r="F2040" s="195"/>
      <c r="G2040" s="191" t="str">
        <f t="shared" si="1"/>
        <v>('S.SKIN NEO NITRILE 300 (66925)','SHIELD','CARTONS','S',),</v>
      </c>
      <c r="H2040" s="195"/>
    </row>
    <row r="2041">
      <c r="A2041" s="145"/>
      <c r="B2041" s="109" t="s">
        <v>307</v>
      </c>
      <c r="C2041" s="112" t="s">
        <v>288</v>
      </c>
      <c r="D2041" s="190" t="s">
        <v>4</v>
      </c>
      <c r="E2041" s="190" t="s">
        <v>16</v>
      </c>
      <c r="F2041" s="195"/>
      <c r="G2041" s="191" t="str">
        <f t="shared" si="1"/>
        <v>('S.SKIN NEO NITRILE 300 (66925)','SHIELD','CARTONS','M',),</v>
      </c>
      <c r="H2041" s="195"/>
    </row>
    <row r="2042">
      <c r="A2042" s="145"/>
      <c r="B2042" s="109" t="s">
        <v>307</v>
      </c>
      <c r="C2042" s="112" t="s">
        <v>288</v>
      </c>
      <c r="D2042" s="190" t="s">
        <v>4</v>
      </c>
      <c r="E2042" s="190" t="s">
        <v>17</v>
      </c>
      <c r="F2042" s="195"/>
      <c r="G2042" s="191" t="str">
        <f t="shared" si="1"/>
        <v>('S.SKIN NEO NITRILE 300 (66925)','SHIELD','CARTONS','L',),</v>
      </c>
      <c r="H2042" s="195"/>
    </row>
    <row r="2043">
      <c r="A2043" s="145"/>
      <c r="B2043" s="109" t="s">
        <v>307</v>
      </c>
      <c r="C2043" s="112" t="s">
        <v>288</v>
      </c>
      <c r="D2043" s="190" t="s">
        <v>4</v>
      </c>
      <c r="E2043" s="190" t="s">
        <v>18</v>
      </c>
      <c r="F2043" s="195"/>
      <c r="G2043" s="191" t="str">
        <f t="shared" si="1"/>
        <v>('S.SKIN NEO NITRILE 300 (66925)','SHIELD','CARTONS','XL',),</v>
      </c>
      <c r="H2043" s="195"/>
    </row>
    <row r="2044">
      <c r="A2044" s="145"/>
      <c r="B2044" s="109" t="s">
        <v>307</v>
      </c>
      <c r="C2044" s="112" t="s">
        <v>288</v>
      </c>
      <c r="D2044" s="190" t="s">
        <v>4</v>
      </c>
      <c r="E2044" s="190" t="s">
        <v>19</v>
      </c>
      <c r="F2044" s="195"/>
      <c r="G2044" s="191" t="str">
        <f t="shared" si="1"/>
        <v>('S.SKIN NEO NITRILE 300 (66925)','SHIELD','CARTONS','XXL',),</v>
      </c>
      <c r="H2044" s="195"/>
    </row>
    <row r="2045">
      <c r="A2045" s="145"/>
      <c r="B2045" s="109" t="s">
        <v>307</v>
      </c>
      <c r="C2045" s="112" t="s">
        <v>288</v>
      </c>
      <c r="D2045" s="190" t="s">
        <v>4</v>
      </c>
      <c r="E2045" s="190" t="s">
        <v>20</v>
      </c>
      <c r="F2045" s="195"/>
      <c r="G2045" s="191" t="str">
        <f t="shared" si="1"/>
        <v>('S.SKIN NEO NITRILE 300 (66925)','SHIELD','CARTONS','XXXL',),</v>
      </c>
      <c r="H2045" s="195"/>
    </row>
    <row r="2046">
      <c r="A2046" s="145"/>
      <c r="B2046" s="109" t="s">
        <v>307</v>
      </c>
      <c r="C2046" s="112" t="s">
        <v>288</v>
      </c>
      <c r="D2046" s="190" t="s">
        <v>7</v>
      </c>
      <c r="E2046" s="190" t="s">
        <v>21</v>
      </c>
      <c r="F2046" s="195"/>
      <c r="G2046" s="191" t="str">
        <f t="shared" si="1"/>
        <v>('S.SKIN NEO NITRILE 300 (66925)','SHIELD','BOXES','W/SIZE',),</v>
      </c>
      <c r="H2046" s="195"/>
    </row>
    <row r="2047">
      <c r="A2047" s="145"/>
      <c r="B2047" s="109" t="s">
        <v>307</v>
      </c>
      <c r="C2047" s="112" t="s">
        <v>288</v>
      </c>
      <c r="D2047" s="190" t="s">
        <v>7</v>
      </c>
      <c r="E2047" s="190" t="s">
        <v>161</v>
      </c>
      <c r="F2047" s="195"/>
      <c r="G2047" s="191" t="str">
        <f t="shared" si="1"/>
        <v>('S.SKIN NEO NITRILE 300 (66925)','SHIELD','BOXES','XXS/5.5',),</v>
      </c>
      <c r="H2047" s="195"/>
    </row>
    <row r="2048">
      <c r="A2048" s="145"/>
      <c r="B2048" s="109" t="s">
        <v>307</v>
      </c>
      <c r="C2048" s="112" t="s">
        <v>288</v>
      </c>
      <c r="D2048" s="190" t="s">
        <v>7</v>
      </c>
      <c r="E2048" s="190" t="s">
        <v>162</v>
      </c>
      <c r="F2048" s="195">
        <v>100.0</v>
      </c>
      <c r="G2048" s="191" t="str">
        <f t="shared" si="1"/>
        <v>('S.SKIN NEO NITRILE 300 (66925)','SHIELD','BOXES','XS/6.0',100),</v>
      </c>
      <c r="H2048" s="195"/>
    </row>
    <row r="2049">
      <c r="A2049" s="145"/>
      <c r="B2049" s="109" t="s">
        <v>307</v>
      </c>
      <c r="C2049" s="112" t="s">
        <v>288</v>
      </c>
      <c r="D2049" s="190" t="s">
        <v>7</v>
      </c>
      <c r="E2049" s="190" t="s">
        <v>163</v>
      </c>
      <c r="F2049" s="195">
        <v>1120.0</v>
      </c>
      <c r="G2049" s="191" t="str">
        <f t="shared" si="1"/>
        <v>('S.SKIN NEO NITRILE 300 (66925)','SHIELD','BOXES','S/6.5',1120),</v>
      </c>
      <c r="H2049" s="195"/>
    </row>
    <row r="2050">
      <c r="A2050" s="145"/>
      <c r="B2050" s="109" t="s">
        <v>307</v>
      </c>
      <c r="C2050" s="112" t="s">
        <v>288</v>
      </c>
      <c r="D2050" s="190" t="s">
        <v>7</v>
      </c>
      <c r="E2050" s="190" t="s">
        <v>164</v>
      </c>
      <c r="F2050" s="195">
        <v>0.0</v>
      </c>
      <c r="G2050" s="191" t="str">
        <f t="shared" si="1"/>
        <v>('S.SKIN NEO NITRILE 300 (66925)','SHIELD','BOXES','M/7.0',0),</v>
      </c>
      <c r="H2050" s="195"/>
    </row>
    <row r="2051">
      <c r="A2051" s="145"/>
      <c r="B2051" s="109" t="s">
        <v>307</v>
      </c>
      <c r="C2051" s="112" t="s">
        <v>288</v>
      </c>
      <c r="D2051" s="190" t="s">
        <v>7</v>
      </c>
      <c r="E2051" s="190" t="s">
        <v>165</v>
      </c>
      <c r="F2051" s="195">
        <v>1400.0</v>
      </c>
      <c r="G2051" s="191" t="str">
        <f t="shared" si="1"/>
        <v>('S.SKIN NEO NITRILE 300 (66925)','SHIELD','BOXES','L/7.5',1400),</v>
      </c>
      <c r="H2051" s="195"/>
    </row>
    <row r="2052">
      <c r="A2052" s="145"/>
      <c r="B2052" s="109" t="s">
        <v>307</v>
      </c>
      <c r="C2052" s="112" t="s">
        <v>288</v>
      </c>
      <c r="D2052" s="190" t="s">
        <v>7</v>
      </c>
      <c r="E2052" s="190" t="s">
        <v>166</v>
      </c>
      <c r="F2052" s="195">
        <v>270.0</v>
      </c>
      <c r="G2052" s="191" t="str">
        <f t="shared" si="1"/>
        <v>('S.SKIN NEO NITRILE 300 (66925)','SHIELD','BOXES','XL/8.0',270),</v>
      </c>
      <c r="H2052" s="195"/>
    </row>
    <row r="2053">
      <c r="A2053" s="145"/>
      <c r="B2053" s="109" t="s">
        <v>307</v>
      </c>
      <c r="C2053" s="112" t="s">
        <v>288</v>
      </c>
      <c r="D2053" s="190" t="s">
        <v>7</v>
      </c>
      <c r="E2053" s="190" t="s">
        <v>167</v>
      </c>
      <c r="F2053" s="195">
        <v>450.0</v>
      </c>
      <c r="G2053" s="191" t="str">
        <f t="shared" si="1"/>
        <v>('S.SKIN NEO NITRILE 300 (66925)','SHIELD','BOXES','XXL/8.5',450),</v>
      </c>
      <c r="H2053" s="195"/>
    </row>
    <row r="2054">
      <c r="B2054" s="109" t="s">
        <v>307</v>
      </c>
      <c r="C2054" s="112" t="s">
        <v>288</v>
      </c>
      <c r="D2054" s="190" t="s">
        <v>7</v>
      </c>
      <c r="E2054" s="190" t="s">
        <v>20</v>
      </c>
      <c r="F2054" s="56"/>
      <c r="G2054" s="191" t="str">
        <f t="shared" si="1"/>
        <v>('S.SKIN NEO NITRILE 300 (66925)','SHIELD','BOXES','XXXL',),</v>
      </c>
      <c r="H2054" s="56"/>
    </row>
    <row r="2055">
      <c r="A2055" s="64">
        <v>108.0</v>
      </c>
      <c r="B2055" s="109" t="s">
        <v>308</v>
      </c>
      <c r="C2055" s="112" t="s">
        <v>288</v>
      </c>
      <c r="D2055" s="190" t="s">
        <v>4</v>
      </c>
      <c r="E2055" s="190" t="s">
        <v>21</v>
      </c>
      <c r="F2055" s="56">
        <v>20.0</v>
      </c>
      <c r="G2055" s="191" t="str">
        <f t="shared" si="1"/>
        <v>('STERILE LATEX 400DI (69577)','SHIELD','CARTONS','W/SIZE',20),</v>
      </c>
      <c r="H2055" s="56"/>
    </row>
    <row r="2056">
      <c r="B2056" s="109" t="s">
        <v>308</v>
      </c>
      <c r="C2056" s="112" t="s">
        <v>288</v>
      </c>
      <c r="D2056" s="190" t="s">
        <v>4</v>
      </c>
      <c r="E2056" s="190" t="s">
        <v>13</v>
      </c>
      <c r="F2056" s="56"/>
      <c r="G2056" s="191" t="str">
        <f t="shared" si="1"/>
        <v>('STERILE LATEX 400DI (69577)','SHIELD','CARTONS','XXS',),</v>
      </c>
      <c r="H2056" s="56"/>
    </row>
    <row r="2057">
      <c r="B2057" s="109" t="s">
        <v>308</v>
      </c>
      <c r="C2057" s="112" t="s">
        <v>288</v>
      </c>
      <c r="D2057" s="190" t="s">
        <v>4</v>
      </c>
      <c r="E2057" s="149" t="s">
        <v>14</v>
      </c>
      <c r="F2057" s="56"/>
      <c r="G2057" s="191" t="str">
        <f t="shared" si="1"/>
        <v>('STERILE LATEX 400DI (69577)','SHIELD','CARTONS','XS',),</v>
      </c>
      <c r="H2057" s="56"/>
    </row>
    <row r="2058">
      <c r="B2058" s="109" t="s">
        <v>308</v>
      </c>
      <c r="C2058" s="112" t="s">
        <v>288</v>
      </c>
      <c r="D2058" s="190" t="s">
        <v>4</v>
      </c>
      <c r="E2058" s="190" t="s">
        <v>15</v>
      </c>
      <c r="F2058" s="56"/>
      <c r="G2058" s="191" t="str">
        <f t="shared" si="1"/>
        <v>('STERILE LATEX 400DI (69577)','SHIELD','CARTONS','S',),</v>
      </c>
      <c r="H2058" s="56"/>
    </row>
    <row r="2059">
      <c r="B2059" s="109" t="s">
        <v>308</v>
      </c>
      <c r="C2059" s="112" t="s">
        <v>288</v>
      </c>
      <c r="D2059" s="190" t="s">
        <v>4</v>
      </c>
      <c r="E2059" s="190" t="s">
        <v>16</v>
      </c>
      <c r="F2059" s="56"/>
      <c r="G2059" s="191" t="str">
        <f t="shared" si="1"/>
        <v>('STERILE LATEX 400DI (69577)','SHIELD','CARTONS','M',),</v>
      </c>
      <c r="H2059" s="56"/>
    </row>
    <row r="2060">
      <c r="B2060" s="109" t="s">
        <v>308</v>
      </c>
      <c r="C2060" s="112" t="s">
        <v>288</v>
      </c>
      <c r="D2060" s="190" t="s">
        <v>4</v>
      </c>
      <c r="E2060" s="190" t="s">
        <v>17</v>
      </c>
      <c r="F2060" s="56"/>
      <c r="G2060" s="191" t="str">
        <f t="shared" si="1"/>
        <v>('STERILE LATEX 400DI (69577)','SHIELD','CARTONS','L',),</v>
      </c>
      <c r="H2060" s="56"/>
    </row>
    <row r="2061">
      <c r="B2061" s="109" t="s">
        <v>308</v>
      </c>
      <c r="C2061" s="112" t="s">
        <v>288</v>
      </c>
      <c r="D2061" s="190" t="s">
        <v>4</v>
      </c>
      <c r="E2061" s="190" t="s">
        <v>18</v>
      </c>
      <c r="F2061" s="56"/>
      <c r="G2061" s="191" t="str">
        <f t="shared" si="1"/>
        <v>('STERILE LATEX 400DI (69577)','SHIELD','CARTONS','XL',),</v>
      </c>
      <c r="H2061" s="56"/>
    </row>
    <row r="2062">
      <c r="B2062" s="109" t="s">
        <v>308</v>
      </c>
      <c r="C2062" s="112" t="s">
        <v>288</v>
      </c>
      <c r="D2062" s="190" t="s">
        <v>4</v>
      </c>
      <c r="E2062" s="190" t="s">
        <v>19</v>
      </c>
      <c r="F2062" s="56"/>
      <c r="G2062" s="191" t="str">
        <f t="shared" si="1"/>
        <v>('STERILE LATEX 400DI (69577)','SHIELD','CARTONS','XXL',),</v>
      </c>
      <c r="H2062" s="56"/>
    </row>
    <row r="2063">
      <c r="B2063" s="109" t="s">
        <v>308</v>
      </c>
      <c r="C2063" s="112" t="s">
        <v>288</v>
      </c>
      <c r="D2063" s="190" t="s">
        <v>4</v>
      </c>
      <c r="E2063" s="190" t="s">
        <v>20</v>
      </c>
      <c r="F2063" s="56"/>
      <c r="G2063" s="191" t="str">
        <f t="shared" si="1"/>
        <v>('STERILE LATEX 400DI (69577)','SHIELD','CARTONS','XXXL',),</v>
      </c>
      <c r="H2063" s="56"/>
    </row>
    <row r="2064">
      <c r="B2064" s="109" t="s">
        <v>308</v>
      </c>
      <c r="C2064" s="112" t="s">
        <v>288</v>
      </c>
      <c r="D2064" s="190" t="s">
        <v>7</v>
      </c>
      <c r="E2064" s="190" t="s">
        <v>21</v>
      </c>
      <c r="F2064" s="56"/>
      <c r="G2064" s="191" t="str">
        <f t="shared" si="1"/>
        <v>('STERILE LATEX 400DI (69577)','SHIELD','BOXES','W/SIZE',),</v>
      </c>
      <c r="H2064" s="56"/>
    </row>
    <row r="2065">
      <c r="B2065" s="109" t="s">
        <v>308</v>
      </c>
      <c r="C2065" s="112" t="s">
        <v>288</v>
      </c>
      <c r="D2065" s="190" t="s">
        <v>7</v>
      </c>
      <c r="E2065" s="190" t="s">
        <v>161</v>
      </c>
      <c r="F2065" s="56"/>
      <c r="G2065" s="191" t="str">
        <f t="shared" si="1"/>
        <v>('STERILE LATEX 400DI (69577)','SHIELD','BOXES','XXS/5.5',),</v>
      </c>
      <c r="H2065" s="56"/>
    </row>
    <row r="2066">
      <c r="B2066" s="109" t="s">
        <v>308</v>
      </c>
      <c r="C2066" s="112" t="s">
        <v>288</v>
      </c>
      <c r="D2066" s="190" t="s">
        <v>7</v>
      </c>
      <c r="E2066" s="190" t="s">
        <v>162</v>
      </c>
      <c r="F2066" s="56"/>
      <c r="G2066" s="191" t="str">
        <f t="shared" si="1"/>
        <v>('STERILE LATEX 400DI (69577)','SHIELD','BOXES','XS/6.0',),</v>
      </c>
      <c r="H2066" s="56"/>
    </row>
    <row r="2067">
      <c r="B2067" s="109" t="s">
        <v>308</v>
      </c>
      <c r="C2067" s="112" t="s">
        <v>288</v>
      </c>
      <c r="D2067" s="190" t="s">
        <v>7</v>
      </c>
      <c r="E2067" s="190" t="s">
        <v>163</v>
      </c>
      <c r="F2067" s="56"/>
      <c r="G2067" s="191" t="str">
        <f t="shared" si="1"/>
        <v>('STERILE LATEX 400DI (69577)','SHIELD','BOXES','S/6.5',),</v>
      </c>
      <c r="H2067" s="56"/>
    </row>
    <row r="2068">
      <c r="B2068" s="109" t="s">
        <v>308</v>
      </c>
      <c r="C2068" s="112" t="s">
        <v>288</v>
      </c>
      <c r="D2068" s="190" t="s">
        <v>7</v>
      </c>
      <c r="E2068" s="190" t="s">
        <v>164</v>
      </c>
      <c r="F2068" s="56"/>
      <c r="G2068" s="191" t="str">
        <f t="shared" si="1"/>
        <v>('STERILE LATEX 400DI (69577)','SHIELD','BOXES','M/7.0',),</v>
      </c>
      <c r="H2068" s="56"/>
    </row>
    <row r="2069">
      <c r="B2069" s="109" t="s">
        <v>308</v>
      </c>
      <c r="C2069" s="112" t="s">
        <v>288</v>
      </c>
      <c r="D2069" s="190" t="s">
        <v>7</v>
      </c>
      <c r="E2069" s="190" t="s">
        <v>165</v>
      </c>
      <c r="F2069" s="56"/>
      <c r="G2069" s="191" t="str">
        <f t="shared" si="1"/>
        <v>('STERILE LATEX 400DI (69577)','SHIELD','BOXES','L/7.5',),</v>
      </c>
      <c r="H2069" s="56"/>
    </row>
    <row r="2070">
      <c r="B2070" s="109" t="s">
        <v>308</v>
      </c>
      <c r="C2070" s="112" t="s">
        <v>288</v>
      </c>
      <c r="D2070" s="190" t="s">
        <v>7</v>
      </c>
      <c r="E2070" s="190" t="s">
        <v>166</v>
      </c>
      <c r="F2070" s="56"/>
      <c r="G2070" s="191" t="str">
        <f t="shared" si="1"/>
        <v>('STERILE LATEX 400DI (69577)','SHIELD','BOXES','XL/8.0',),</v>
      </c>
      <c r="H2070" s="56"/>
    </row>
    <row r="2071">
      <c r="B2071" s="109" t="s">
        <v>308</v>
      </c>
      <c r="C2071" s="112" t="s">
        <v>288</v>
      </c>
      <c r="D2071" s="190" t="s">
        <v>7</v>
      </c>
      <c r="E2071" s="190" t="s">
        <v>167</v>
      </c>
      <c r="F2071" s="56"/>
      <c r="G2071" s="191" t="str">
        <f t="shared" si="1"/>
        <v>('STERILE LATEX 400DI (69577)','SHIELD','BOXES','XXL/8.5',),</v>
      </c>
      <c r="H2071" s="56"/>
    </row>
    <row r="2072">
      <c r="B2072" s="109" t="s">
        <v>308</v>
      </c>
      <c r="C2072" s="112" t="s">
        <v>288</v>
      </c>
      <c r="D2072" s="190" t="s">
        <v>7</v>
      </c>
      <c r="E2072" s="190" t="s">
        <v>20</v>
      </c>
      <c r="F2072" s="56"/>
      <c r="G2072" s="191" t="str">
        <f t="shared" si="1"/>
        <v>('STERILE LATEX 400DI (69577)','SHIELD','BOXES','XXXL',),</v>
      </c>
      <c r="H2072" s="56"/>
    </row>
    <row r="2073">
      <c r="A2073" s="64">
        <v>109.0</v>
      </c>
      <c r="B2073" s="109" t="s">
        <v>309</v>
      </c>
      <c r="C2073" s="112" t="s">
        <v>288</v>
      </c>
      <c r="D2073" s="190" t="s">
        <v>4</v>
      </c>
      <c r="E2073" s="190" t="s">
        <v>21</v>
      </c>
      <c r="F2073" s="56"/>
      <c r="G2073" s="191" t="str">
        <f t="shared" si="1"/>
        <v>('DUO SHIELD PFS LATEX 240 (65312)','SHIELD','CARTONS','W/SIZE',),</v>
      </c>
      <c r="H2073" s="56"/>
    </row>
    <row r="2074">
      <c r="B2074" s="109" t="s">
        <v>309</v>
      </c>
      <c r="C2074" s="112" t="s">
        <v>288</v>
      </c>
      <c r="D2074" s="190" t="s">
        <v>4</v>
      </c>
      <c r="E2074" s="190" t="s">
        <v>13</v>
      </c>
      <c r="F2074" s="56"/>
      <c r="G2074" s="191" t="str">
        <f t="shared" si="1"/>
        <v>('DUO SHIELD PFS LATEX 240 (65312)','SHIELD','CARTONS','XXS',),</v>
      </c>
      <c r="H2074" s="56"/>
    </row>
    <row r="2075">
      <c r="B2075" s="109" t="s">
        <v>309</v>
      </c>
      <c r="C2075" s="112" t="s">
        <v>288</v>
      </c>
      <c r="D2075" s="190" t="s">
        <v>4</v>
      </c>
      <c r="E2075" s="149" t="s">
        <v>14</v>
      </c>
      <c r="F2075" s="56"/>
      <c r="G2075" s="191" t="str">
        <f t="shared" si="1"/>
        <v>('DUO SHIELD PFS LATEX 240 (65312)','SHIELD','CARTONS','XS',),</v>
      </c>
      <c r="H2075" s="56"/>
    </row>
    <row r="2076">
      <c r="B2076" s="109" t="s">
        <v>309</v>
      </c>
      <c r="C2076" s="112" t="s">
        <v>288</v>
      </c>
      <c r="D2076" s="190" t="s">
        <v>4</v>
      </c>
      <c r="E2076" s="190" t="s">
        <v>15</v>
      </c>
      <c r="F2076" s="56"/>
      <c r="G2076" s="191" t="str">
        <f t="shared" si="1"/>
        <v>('DUO SHIELD PFS LATEX 240 (65312)','SHIELD','CARTONS','S',),</v>
      </c>
      <c r="H2076" s="56"/>
    </row>
    <row r="2077">
      <c r="B2077" s="109" t="s">
        <v>309</v>
      </c>
      <c r="C2077" s="112" t="s">
        <v>288</v>
      </c>
      <c r="D2077" s="190" t="s">
        <v>4</v>
      </c>
      <c r="E2077" s="190" t="s">
        <v>16</v>
      </c>
      <c r="F2077" s="56"/>
      <c r="G2077" s="191" t="str">
        <f t="shared" si="1"/>
        <v>('DUO SHIELD PFS LATEX 240 (65312)','SHIELD','CARTONS','M',),</v>
      </c>
      <c r="H2077" s="56"/>
    </row>
    <row r="2078">
      <c r="B2078" s="109" t="s">
        <v>309</v>
      </c>
      <c r="C2078" s="112" t="s">
        <v>288</v>
      </c>
      <c r="D2078" s="190" t="s">
        <v>4</v>
      </c>
      <c r="E2078" s="190" t="s">
        <v>17</v>
      </c>
      <c r="F2078" s="56"/>
      <c r="G2078" s="191" t="str">
        <f t="shared" si="1"/>
        <v>('DUO SHIELD PFS LATEX 240 (65312)','SHIELD','CARTONS','L',),</v>
      </c>
      <c r="H2078" s="56"/>
    </row>
    <row r="2079">
      <c r="B2079" s="109" t="s">
        <v>309</v>
      </c>
      <c r="C2079" s="112" t="s">
        <v>288</v>
      </c>
      <c r="D2079" s="190" t="s">
        <v>4</v>
      </c>
      <c r="E2079" s="190" t="s">
        <v>18</v>
      </c>
      <c r="F2079" s="56"/>
      <c r="G2079" s="191" t="str">
        <f t="shared" si="1"/>
        <v>('DUO SHIELD PFS LATEX 240 (65312)','SHIELD','CARTONS','XL',),</v>
      </c>
      <c r="H2079" s="56"/>
    </row>
    <row r="2080">
      <c r="B2080" s="109" t="s">
        <v>309</v>
      </c>
      <c r="C2080" s="112" t="s">
        <v>288</v>
      </c>
      <c r="D2080" s="190" t="s">
        <v>4</v>
      </c>
      <c r="E2080" s="190" t="s">
        <v>19</v>
      </c>
      <c r="F2080" s="56"/>
      <c r="G2080" s="191" t="str">
        <f t="shared" si="1"/>
        <v>('DUO SHIELD PFS LATEX 240 (65312)','SHIELD','CARTONS','XXL',),</v>
      </c>
      <c r="H2080" s="56"/>
    </row>
    <row r="2081">
      <c r="B2081" s="109" t="s">
        <v>309</v>
      </c>
      <c r="C2081" s="112" t="s">
        <v>288</v>
      </c>
      <c r="D2081" s="190" t="s">
        <v>4</v>
      </c>
      <c r="E2081" s="190" t="s">
        <v>20</v>
      </c>
      <c r="F2081" s="56"/>
      <c r="G2081" s="191" t="str">
        <f t="shared" si="1"/>
        <v>('DUO SHIELD PFS LATEX 240 (65312)','SHIELD','CARTONS','XXXL',),</v>
      </c>
      <c r="H2081" s="56"/>
    </row>
    <row r="2082">
      <c r="B2082" s="109" t="s">
        <v>309</v>
      </c>
      <c r="C2082" s="112" t="s">
        <v>288</v>
      </c>
      <c r="D2082" s="190" t="s">
        <v>7</v>
      </c>
      <c r="E2082" s="190" t="s">
        <v>21</v>
      </c>
      <c r="F2082" s="56"/>
      <c r="G2082" s="191" t="str">
        <f t="shared" si="1"/>
        <v>('DUO SHIELD PFS LATEX 240 (65312)','SHIELD','BOXES','W/SIZE',),</v>
      </c>
      <c r="H2082" s="56"/>
    </row>
    <row r="2083">
      <c r="B2083" s="109" t="s">
        <v>309</v>
      </c>
      <c r="C2083" s="112" t="s">
        <v>288</v>
      </c>
      <c r="D2083" s="190" t="s">
        <v>7</v>
      </c>
      <c r="E2083" s="190" t="s">
        <v>161</v>
      </c>
      <c r="F2083" s="56"/>
      <c r="G2083" s="191" t="str">
        <f t="shared" si="1"/>
        <v>('DUO SHIELD PFS LATEX 240 (65312)','SHIELD','BOXES','XXS/5.5',),</v>
      </c>
      <c r="H2083" s="56"/>
    </row>
    <row r="2084">
      <c r="B2084" s="109" t="s">
        <v>309</v>
      </c>
      <c r="C2084" s="112" t="s">
        <v>288</v>
      </c>
      <c r="D2084" s="190" t="s">
        <v>7</v>
      </c>
      <c r="E2084" s="190" t="s">
        <v>162</v>
      </c>
      <c r="F2084" s="56"/>
      <c r="G2084" s="191" t="str">
        <f t="shared" si="1"/>
        <v>('DUO SHIELD PFS LATEX 240 (65312)','SHIELD','BOXES','XS/6.0',),</v>
      </c>
      <c r="H2084" s="56"/>
    </row>
    <row r="2085">
      <c r="A2085" s="145"/>
      <c r="B2085" s="109" t="s">
        <v>309</v>
      </c>
      <c r="C2085" s="112" t="s">
        <v>288</v>
      </c>
      <c r="D2085" s="190" t="s">
        <v>7</v>
      </c>
      <c r="E2085" s="190" t="s">
        <v>163</v>
      </c>
      <c r="F2085" s="195">
        <v>700.0</v>
      </c>
      <c r="G2085" s="191" t="str">
        <f t="shared" si="1"/>
        <v>('DUO SHIELD PFS LATEX 240 (65312)','SHIELD','BOXES','S/6.5',700),</v>
      </c>
      <c r="H2085" s="195"/>
    </row>
    <row r="2086">
      <c r="A2086" s="145"/>
      <c r="B2086" s="109" t="s">
        <v>309</v>
      </c>
      <c r="C2086" s="112" t="s">
        <v>288</v>
      </c>
      <c r="D2086" s="190" t="s">
        <v>7</v>
      </c>
      <c r="E2086" s="190" t="s">
        <v>164</v>
      </c>
      <c r="F2086" s="195">
        <v>800.0</v>
      </c>
      <c r="G2086" s="191" t="str">
        <f t="shared" si="1"/>
        <v>('DUO SHIELD PFS LATEX 240 (65312)','SHIELD','BOXES','M/7.0',800),</v>
      </c>
      <c r="H2086" s="195"/>
    </row>
    <row r="2087">
      <c r="A2087" s="145"/>
      <c r="B2087" s="109" t="s">
        <v>309</v>
      </c>
      <c r="C2087" s="112" t="s">
        <v>288</v>
      </c>
      <c r="D2087" s="190" t="s">
        <v>7</v>
      </c>
      <c r="E2087" s="190" t="s">
        <v>165</v>
      </c>
      <c r="F2087" s="195"/>
      <c r="G2087" s="191" t="str">
        <f t="shared" si="1"/>
        <v>('DUO SHIELD PFS LATEX 240 (65312)','SHIELD','BOXES','L/7.5',),</v>
      </c>
      <c r="H2087" s="195"/>
    </row>
    <row r="2088">
      <c r="A2088" s="145"/>
      <c r="B2088" s="109" t="s">
        <v>309</v>
      </c>
      <c r="C2088" s="112" t="s">
        <v>288</v>
      </c>
      <c r="D2088" s="190" t="s">
        <v>7</v>
      </c>
      <c r="E2088" s="190" t="s">
        <v>166</v>
      </c>
      <c r="F2088" s="195"/>
      <c r="G2088" s="191" t="str">
        <f t="shared" si="1"/>
        <v>('DUO SHIELD PFS LATEX 240 (65312)','SHIELD','BOXES','XL/8.0',),</v>
      </c>
      <c r="H2088" s="195"/>
    </row>
    <row r="2089">
      <c r="A2089" s="145"/>
      <c r="B2089" s="109" t="s">
        <v>309</v>
      </c>
      <c r="C2089" s="112" t="s">
        <v>288</v>
      </c>
      <c r="D2089" s="190" t="s">
        <v>7</v>
      </c>
      <c r="E2089" s="190" t="s">
        <v>167</v>
      </c>
      <c r="F2089" s="195"/>
      <c r="G2089" s="191" t="str">
        <f t="shared" si="1"/>
        <v>('DUO SHIELD PFS LATEX 240 (65312)','SHIELD','BOXES','XXL/8.5',),</v>
      </c>
      <c r="H2089" s="195"/>
    </row>
    <row r="2090">
      <c r="A2090" s="145"/>
      <c r="B2090" s="109" t="s">
        <v>309</v>
      </c>
      <c r="C2090" s="112" t="s">
        <v>288</v>
      </c>
      <c r="D2090" s="190" t="s">
        <v>7</v>
      </c>
      <c r="E2090" s="190" t="s">
        <v>20</v>
      </c>
      <c r="F2090" s="195"/>
      <c r="G2090" s="191" t="str">
        <f t="shared" si="1"/>
        <v>('DUO SHIELD PFS LATEX 240 (65312)','SHIELD','BOXES','XXXL',),</v>
      </c>
      <c r="H2090" s="195"/>
    </row>
    <row r="2091">
      <c r="A2091" s="64">
        <v>110.0</v>
      </c>
      <c r="B2091" s="109" t="s">
        <v>310</v>
      </c>
      <c r="C2091" s="112" t="s">
        <v>288</v>
      </c>
      <c r="D2091" s="190" t="s">
        <v>4</v>
      </c>
      <c r="E2091" s="190" t="s">
        <v>21</v>
      </c>
      <c r="F2091" s="56">
        <v>577.0</v>
      </c>
      <c r="G2091" s="191" t="str">
        <f t="shared" si="1"/>
        <v>('S.SKIN XTREME WHITE NITRILE 300DI++ (69885)','SHIELD','CARTONS','W/SIZE',577),</v>
      </c>
      <c r="H2091" s="56"/>
    </row>
    <row r="2092">
      <c r="A2092" s="145"/>
      <c r="B2092" s="109" t="s">
        <v>310</v>
      </c>
      <c r="C2092" s="112" t="s">
        <v>288</v>
      </c>
      <c r="D2092" s="190" t="s">
        <v>4</v>
      </c>
      <c r="E2092" s="190" t="s">
        <v>13</v>
      </c>
      <c r="F2092" s="195"/>
      <c r="G2092" s="191" t="str">
        <f t="shared" si="1"/>
        <v>('S.SKIN XTREME WHITE NITRILE 300DI++ (69885)','SHIELD','CARTONS','XXS',),</v>
      </c>
      <c r="H2092" s="195"/>
    </row>
    <row r="2093">
      <c r="A2093" s="145"/>
      <c r="B2093" s="109" t="s">
        <v>310</v>
      </c>
      <c r="C2093" s="112" t="s">
        <v>288</v>
      </c>
      <c r="D2093" s="190" t="s">
        <v>4</v>
      </c>
      <c r="E2093" s="149" t="s">
        <v>14</v>
      </c>
      <c r="F2093" s="195"/>
      <c r="G2093" s="191" t="str">
        <f t="shared" si="1"/>
        <v>('S.SKIN XTREME WHITE NITRILE 300DI++ (69885)','SHIELD','CARTONS','XS',),</v>
      </c>
      <c r="H2093" s="195"/>
    </row>
    <row r="2094">
      <c r="A2094" s="145"/>
      <c r="B2094" s="109" t="s">
        <v>310</v>
      </c>
      <c r="C2094" s="112" t="s">
        <v>288</v>
      </c>
      <c r="D2094" s="190" t="s">
        <v>4</v>
      </c>
      <c r="E2094" s="190" t="s">
        <v>15</v>
      </c>
      <c r="F2094" s="195"/>
      <c r="G2094" s="191" t="str">
        <f t="shared" si="1"/>
        <v>('S.SKIN XTREME WHITE NITRILE 300DI++ (69885)','SHIELD','CARTONS','S',),</v>
      </c>
      <c r="H2094" s="195"/>
    </row>
    <row r="2095">
      <c r="A2095" s="145"/>
      <c r="B2095" s="109" t="s">
        <v>310</v>
      </c>
      <c r="C2095" s="112" t="s">
        <v>288</v>
      </c>
      <c r="D2095" s="190" t="s">
        <v>4</v>
      </c>
      <c r="E2095" s="190" t="s">
        <v>16</v>
      </c>
      <c r="F2095" s="195"/>
      <c r="G2095" s="191" t="str">
        <f t="shared" si="1"/>
        <v>('S.SKIN XTREME WHITE NITRILE 300DI++ (69885)','SHIELD','CARTONS','M',),</v>
      </c>
      <c r="H2095" s="195"/>
    </row>
    <row r="2096">
      <c r="A2096" s="145"/>
      <c r="B2096" s="109" t="s">
        <v>310</v>
      </c>
      <c r="C2096" s="112" t="s">
        <v>288</v>
      </c>
      <c r="D2096" s="190" t="s">
        <v>4</v>
      </c>
      <c r="E2096" s="190" t="s">
        <v>17</v>
      </c>
      <c r="F2096" s="195"/>
      <c r="G2096" s="191" t="str">
        <f t="shared" si="1"/>
        <v>('S.SKIN XTREME WHITE NITRILE 300DI++ (69885)','SHIELD','CARTONS','L',),</v>
      </c>
      <c r="H2096" s="195"/>
    </row>
    <row r="2097">
      <c r="A2097" s="145"/>
      <c r="B2097" s="109" t="s">
        <v>310</v>
      </c>
      <c r="C2097" s="112" t="s">
        <v>288</v>
      </c>
      <c r="D2097" s="190" t="s">
        <v>4</v>
      </c>
      <c r="E2097" s="190" t="s">
        <v>18</v>
      </c>
      <c r="F2097" s="195"/>
      <c r="G2097" s="191" t="str">
        <f t="shared" si="1"/>
        <v>('S.SKIN XTREME WHITE NITRILE 300DI++ (69885)','SHIELD','CARTONS','XL',),</v>
      </c>
      <c r="H2097" s="195"/>
    </row>
    <row r="2098">
      <c r="A2098" s="145"/>
      <c r="B2098" s="109" t="s">
        <v>310</v>
      </c>
      <c r="C2098" s="112" t="s">
        <v>288</v>
      </c>
      <c r="D2098" s="190" t="s">
        <v>4</v>
      </c>
      <c r="E2098" s="190" t="s">
        <v>19</v>
      </c>
      <c r="F2098" s="195"/>
      <c r="G2098" s="191" t="str">
        <f t="shared" si="1"/>
        <v>('S.SKIN XTREME WHITE NITRILE 300DI++ (69885)','SHIELD','CARTONS','XXL',),</v>
      </c>
      <c r="H2098" s="195"/>
    </row>
    <row r="2099">
      <c r="B2099" s="109" t="s">
        <v>310</v>
      </c>
      <c r="C2099" s="112" t="s">
        <v>288</v>
      </c>
      <c r="D2099" s="190" t="s">
        <v>4</v>
      </c>
      <c r="E2099" s="190" t="s">
        <v>20</v>
      </c>
      <c r="F2099" s="56"/>
      <c r="G2099" s="191" t="str">
        <f t="shared" si="1"/>
        <v>('S.SKIN XTREME WHITE NITRILE 300DI++ (69885)','SHIELD','CARTONS','XXXL',),</v>
      </c>
      <c r="H2099" s="56"/>
    </row>
    <row r="2100">
      <c r="B2100" s="109" t="s">
        <v>310</v>
      </c>
      <c r="C2100" s="112" t="s">
        <v>288</v>
      </c>
      <c r="D2100" s="190" t="s">
        <v>7</v>
      </c>
      <c r="E2100" s="190" t="s">
        <v>21</v>
      </c>
      <c r="F2100" s="56"/>
      <c r="G2100" s="191" t="str">
        <f t="shared" si="1"/>
        <v>('S.SKIN XTREME WHITE NITRILE 300DI++ (69885)','SHIELD','BOXES','W/SIZE',),</v>
      </c>
      <c r="H2100" s="56"/>
    </row>
    <row r="2101">
      <c r="B2101" s="109" t="s">
        <v>310</v>
      </c>
      <c r="C2101" s="112" t="s">
        <v>288</v>
      </c>
      <c r="D2101" s="190" t="s">
        <v>7</v>
      </c>
      <c r="E2101" s="190" t="s">
        <v>161</v>
      </c>
      <c r="F2101" s="56"/>
      <c r="G2101" s="191" t="str">
        <f t="shared" si="1"/>
        <v>('S.SKIN XTREME WHITE NITRILE 300DI++ (69885)','SHIELD','BOXES','XXS/5.5',),</v>
      </c>
      <c r="H2101" s="56"/>
    </row>
    <row r="2102">
      <c r="B2102" s="109" t="s">
        <v>310</v>
      </c>
      <c r="C2102" s="112" t="s">
        <v>288</v>
      </c>
      <c r="D2102" s="190" t="s">
        <v>7</v>
      </c>
      <c r="E2102" s="190" t="s">
        <v>162</v>
      </c>
      <c r="F2102" s="56"/>
      <c r="G2102" s="191" t="str">
        <f t="shared" si="1"/>
        <v>('S.SKIN XTREME WHITE NITRILE 300DI++ (69885)','SHIELD','BOXES','XS/6.0',),</v>
      </c>
      <c r="H2102" s="56"/>
    </row>
    <row r="2103">
      <c r="B2103" s="109" t="s">
        <v>310</v>
      </c>
      <c r="C2103" s="112" t="s">
        <v>288</v>
      </c>
      <c r="D2103" s="190" t="s">
        <v>7</v>
      </c>
      <c r="E2103" s="190" t="s">
        <v>163</v>
      </c>
      <c r="F2103" s="56"/>
      <c r="G2103" s="191" t="str">
        <f t="shared" si="1"/>
        <v>('S.SKIN XTREME WHITE NITRILE 300DI++ (69885)','SHIELD','BOXES','S/6.5',),</v>
      </c>
      <c r="H2103" s="56"/>
    </row>
    <row r="2104">
      <c r="B2104" s="109" t="s">
        <v>310</v>
      </c>
      <c r="C2104" s="112" t="s">
        <v>288</v>
      </c>
      <c r="D2104" s="190" t="s">
        <v>7</v>
      </c>
      <c r="E2104" s="190" t="s">
        <v>164</v>
      </c>
      <c r="F2104" s="56"/>
      <c r="G2104" s="191" t="str">
        <f t="shared" si="1"/>
        <v>('S.SKIN XTREME WHITE NITRILE 300DI++ (69885)','SHIELD','BOXES','M/7.0',),</v>
      </c>
      <c r="H2104" s="56"/>
    </row>
    <row r="2105">
      <c r="B2105" s="109" t="s">
        <v>310</v>
      </c>
      <c r="C2105" s="112" t="s">
        <v>288</v>
      </c>
      <c r="D2105" s="190" t="s">
        <v>7</v>
      </c>
      <c r="E2105" s="190" t="s">
        <v>165</v>
      </c>
      <c r="F2105" s="56"/>
      <c r="G2105" s="191" t="str">
        <f t="shared" si="1"/>
        <v>('S.SKIN XTREME WHITE NITRILE 300DI++ (69885)','SHIELD','BOXES','L/7.5',),</v>
      </c>
      <c r="H2105" s="56"/>
    </row>
    <row r="2106">
      <c r="B2106" s="109" t="s">
        <v>310</v>
      </c>
      <c r="C2106" s="112" t="s">
        <v>288</v>
      </c>
      <c r="D2106" s="190" t="s">
        <v>7</v>
      </c>
      <c r="E2106" s="190" t="s">
        <v>166</v>
      </c>
      <c r="F2106" s="56"/>
      <c r="G2106" s="191" t="str">
        <f t="shared" si="1"/>
        <v>('S.SKIN XTREME WHITE NITRILE 300DI++ (69885)','SHIELD','BOXES','XL/8.0',),</v>
      </c>
      <c r="H2106" s="56"/>
    </row>
    <row r="2107">
      <c r="B2107" s="109" t="s">
        <v>310</v>
      </c>
      <c r="C2107" s="112" t="s">
        <v>288</v>
      </c>
      <c r="D2107" s="190" t="s">
        <v>7</v>
      </c>
      <c r="E2107" s="190" t="s">
        <v>167</v>
      </c>
      <c r="F2107" s="56"/>
      <c r="G2107" s="191" t="str">
        <f t="shared" si="1"/>
        <v>('S.SKIN XTREME WHITE NITRILE 300DI++ (69885)','SHIELD','BOXES','XXL/8.5',),</v>
      </c>
      <c r="H2107" s="56"/>
    </row>
    <row r="2108">
      <c r="B2108" s="109" t="s">
        <v>310</v>
      </c>
      <c r="C2108" s="112" t="s">
        <v>288</v>
      </c>
      <c r="D2108" s="190" t="s">
        <v>7</v>
      </c>
      <c r="E2108" s="190" t="s">
        <v>20</v>
      </c>
      <c r="F2108" s="56"/>
      <c r="G2108" s="191" t="str">
        <f t="shared" si="1"/>
        <v>('S.SKIN XTREME WHITE NITRILE 300DI++ (69885)','SHIELD','BOXES','XXXL',),</v>
      </c>
      <c r="H2108" s="56"/>
    </row>
    <row r="2109">
      <c r="A2109" s="64">
        <v>111.0</v>
      </c>
      <c r="B2109" s="109" t="s">
        <v>311</v>
      </c>
      <c r="C2109" s="112" t="s">
        <v>288</v>
      </c>
      <c r="D2109" s="190" t="s">
        <v>4</v>
      </c>
      <c r="E2109" s="190" t="s">
        <v>21</v>
      </c>
      <c r="F2109" s="56"/>
      <c r="G2109" s="191" t="str">
        <f t="shared" si="1"/>
        <v>('ORG NITRILE 300 SAMPLE (67625)','SHIELD','CARTONS','W/SIZE',),</v>
      </c>
      <c r="H2109" s="56"/>
    </row>
    <row r="2110">
      <c r="B2110" s="109" t="s">
        <v>311</v>
      </c>
      <c r="C2110" s="112" t="s">
        <v>288</v>
      </c>
      <c r="D2110" s="190" t="s">
        <v>4</v>
      </c>
      <c r="E2110" s="190" t="s">
        <v>13</v>
      </c>
      <c r="F2110" s="56"/>
      <c r="G2110" s="191" t="str">
        <f t="shared" si="1"/>
        <v>('ORG NITRILE 300 SAMPLE (67625)','SHIELD','CARTONS','XXS',),</v>
      </c>
      <c r="H2110" s="56"/>
    </row>
    <row r="2111">
      <c r="B2111" s="109" t="s">
        <v>311</v>
      </c>
      <c r="C2111" s="112" t="s">
        <v>288</v>
      </c>
      <c r="D2111" s="190" t="s">
        <v>4</v>
      </c>
      <c r="E2111" s="149" t="s">
        <v>14</v>
      </c>
      <c r="F2111" s="56"/>
      <c r="G2111" s="191" t="str">
        <f t="shared" si="1"/>
        <v>('ORG NITRILE 300 SAMPLE (67625)','SHIELD','CARTONS','XS',),</v>
      </c>
      <c r="H2111" s="56"/>
    </row>
    <row r="2112">
      <c r="B2112" s="109" t="s">
        <v>311</v>
      </c>
      <c r="C2112" s="112" t="s">
        <v>288</v>
      </c>
      <c r="D2112" s="190" t="s">
        <v>4</v>
      </c>
      <c r="E2112" s="190" t="s">
        <v>15</v>
      </c>
      <c r="F2112" s="56"/>
      <c r="G2112" s="191" t="str">
        <f t="shared" si="1"/>
        <v>('ORG NITRILE 300 SAMPLE (67625)','SHIELD','CARTONS','S',),</v>
      </c>
      <c r="H2112" s="56"/>
    </row>
    <row r="2113">
      <c r="B2113" s="109" t="s">
        <v>311</v>
      </c>
      <c r="C2113" s="112" t="s">
        <v>288</v>
      </c>
      <c r="D2113" s="190" t="s">
        <v>4</v>
      </c>
      <c r="E2113" s="190" t="s">
        <v>16</v>
      </c>
      <c r="F2113" s="56"/>
      <c r="G2113" s="191" t="str">
        <f t="shared" si="1"/>
        <v>('ORG NITRILE 300 SAMPLE (67625)','SHIELD','CARTONS','M',),</v>
      </c>
      <c r="H2113" s="56"/>
    </row>
    <row r="2114">
      <c r="B2114" s="109" t="s">
        <v>311</v>
      </c>
      <c r="C2114" s="112" t="s">
        <v>288</v>
      </c>
      <c r="D2114" s="190" t="s">
        <v>4</v>
      </c>
      <c r="E2114" s="190" t="s">
        <v>17</v>
      </c>
      <c r="F2114" s="56"/>
      <c r="G2114" s="191" t="str">
        <f t="shared" si="1"/>
        <v>('ORG NITRILE 300 SAMPLE (67625)','SHIELD','CARTONS','L',),</v>
      </c>
      <c r="H2114" s="56"/>
    </row>
    <row r="2115">
      <c r="B2115" s="109" t="s">
        <v>311</v>
      </c>
      <c r="C2115" s="112" t="s">
        <v>288</v>
      </c>
      <c r="D2115" s="190" t="s">
        <v>4</v>
      </c>
      <c r="E2115" s="190" t="s">
        <v>18</v>
      </c>
      <c r="F2115" s="56"/>
      <c r="G2115" s="191" t="str">
        <f t="shared" si="1"/>
        <v>('ORG NITRILE 300 SAMPLE (67625)','SHIELD','CARTONS','XL',),</v>
      </c>
      <c r="H2115" s="56"/>
    </row>
    <row r="2116">
      <c r="B2116" s="109" t="s">
        <v>311</v>
      </c>
      <c r="C2116" s="112" t="s">
        <v>288</v>
      </c>
      <c r="D2116" s="190" t="s">
        <v>4</v>
      </c>
      <c r="E2116" s="190" t="s">
        <v>19</v>
      </c>
      <c r="F2116" s="56"/>
      <c r="G2116" s="191" t="str">
        <f t="shared" si="1"/>
        <v>('ORG NITRILE 300 SAMPLE (67625)','SHIELD','CARTONS','XXL',),</v>
      </c>
      <c r="H2116" s="56"/>
    </row>
    <row r="2117">
      <c r="B2117" s="109" t="s">
        <v>311</v>
      </c>
      <c r="C2117" s="112" t="s">
        <v>288</v>
      </c>
      <c r="D2117" s="190" t="s">
        <v>4</v>
      </c>
      <c r="E2117" s="190" t="s">
        <v>20</v>
      </c>
      <c r="F2117" s="56"/>
      <c r="G2117" s="191" t="str">
        <f t="shared" si="1"/>
        <v>('ORG NITRILE 300 SAMPLE (67625)','SHIELD','CARTONS','XXXL',),</v>
      </c>
      <c r="H2117" s="56"/>
    </row>
    <row r="2118">
      <c r="B2118" s="109" t="s">
        <v>311</v>
      </c>
      <c r="C2118" s="112" t="s">
        <v>288</v>
      </c>
      <c r="D2118" s="190" t="s">
        <v>7</v>
      </c>
      <c r="E2118" s="190" t="s">
        <v>21</v>
      </c>
      <c r="F2118" s="56">
        <v>50.0</v>
      </c>
      <c r="G2118" s="191" t="str">
        <f t="shared" si="1"/>
        <v>('ORG NITRILE 300 SAMPLE (67625)','SHIELD','BOXES','W/SIZE',50),</v>
      </c>
      <c r="H2118" s="56"/>
    </row>
    <row r="2119">
      <c r="B2119" s="109" t="s">
        <v>311</v>
      </c>
      <c r="C2119" s="112" t="s">
        <v>288</v>
      </c>
      <c r="D2119" s="190" t="s">
        <v>7</v>
      </c>
      <c r="E2119" s="190" t="s">
        <v>161</v>
      </c>
      <c r="F2119" s="56"/>
      <c r="G2119" s="191" t="str">
        <f t="shared" si="1"/>
        <v>('ORG NITRILE 300 SAMPLE (67625)','SHIELD','BOXES','XXS/5.5',),</v>
      </c>
      <c r="H2119" s="56"/>
    </row>
    <row r="2120">
      <c r="B2120" s="109" t="s">
        <v>311</v>
      </c>
      <c r="C2120" s="112" t="s">
        <v>288</v>
      </c>
      <c r="D2120" s="190" t="s">
        <v>7</v>
      </c>
      <c r="E2120" s="190" t="s">
        <v>162</v>
      </c>
      <c r="F2120" s="56"/>
      <c r="G2120" s="191" t="str">
        <f t="shared" si="1"/>
        <v>('ORG NITRILE 300 SAMPLE (67625)','SHIELD','BOXES','XS/6.0',),</v>
      </c>
      <c r="H2120" s="56"/>
    </row>
    <row r="2121">
      <c r="B2121" s="109" t="s">
        <v>311</v>
      </c>
      <c r="C2121" s="112" t="s">
        <v>288</v>
      </c>
      <c r="D2121" s="190" t="s">
        <v>7</v>
      </c>
      <c r="E2121" s="190" t="s">
        <v>163</v>
      </c>
      <c r="F2121" s="56"/>
      <c r="G2121" s="191" t="str">
        <f t="shared" si="1"/>
        <v>('ORG NITRILE 300 SAMPLE (67625)','SHIELD','BOXES','S/6.5',),</v>
      </c>
      <c r="H2121" s="56"/>
    </row>
    <row r="2122">
      <c r="B2122" s="109" t="s">
        <v>311</v>
      </c>
      <c r="C2122" s="112" t="s">
        <v>288</v>
      </c>
      <c r="D2122" s="190" t="s">
        <v>7</v>
      </c>
      <c r="E2122" s="190" t="s">
        <v>164</v>
      </c>
      <c r="F2122" s="56"/>
      <c r="G2122" s="191" t="str">
        <f t="shared" si="1"/>
        <v>('ORG NITRILE 300 SAMPLE (67625)','SHIELD','BOXES','M/7.0',),</v>
      </c>
      <c r="H2122" s="56"/>
    </row>
    <row r="2123">
      <c r="B2123" s="109" t="s">
        <v>311</v>
      </c>
      <c r="C2123" s="112" t="s">
        <v>288</v>
      </c>
      <c r="D2123" s="190" t="s">
        <v>7</v>
      </c>
      <c r="E2123" s="190" t="s">
        <v>165</v>
      </c>
      <c r="F2123" s="56"/>
      <c r="G2123" s="191" t="str">
        <f t="shared" si="1"/>
        <v>('ORG NITRILE 300 SAMPLE (67625)','SHIELD','BOXES','L/7.5',),</v>
      </c>
      <c r="H2123" s="56"/>
    </row>
    <row r="2124">
      <c r="A2124" s="145"/>
      <c r="B2124" s="109" t="s">
        <v>311</v>
      </c>
      <c r="C2124" s="112" t="s">
        <v>288</v>
      </c>
      <c r="D2124" s="190" t="s">
        <v>7</v>
      </c>
      <c r="E2124" s="190" t="s">
        <v>166</v>
      </c>
      <c r="F2124" s="195"/>
      <c r="G2124" s="191" t="str">
        <f t="shared" si="1"/>
        <v>('ORG NITRILE 300 SAMPLE (67625)','SHIELD','BOXES','XL/8.0',),</v>
      </c>
      <c r="H2124" s="195"/>
    </row>
    <row r="2125">
      <c r="A2125" s="145"/>
      <c r="B2125" s="109" t="s">
        <v>311</v>
      </c>
      <c r="C2125" s="112" t="s">
        <v>288</v>
      </c>
      <c r="D2125" s="190" t="s">
        <v>7</v>
      </c>
      <c r="E2125" s="190" t="s">
        <v>167</v>
      </c>
      <c r="F2125" s="195"/>
      <c r="G2125" s="191" t="str">
        <f t="shared" si="1"/>
        <v>('ORG NITRILE 300 SAMPLE (67625)','SHIELD','BOXES','XXL/8.5',),</v>
      </c>
      <c r="H2125" s="195"/>
    </row>
    <row r="2126">
      <c r="A2126" s="145"/>
      <c r="B2126" s="109" t="s">
        <v>311</v>
      </c>
      <c r="C2126" s="112" t="s">
        <v>288</v>
      </c>
      <c r="D2126" s="190" t="s">
        <v>7</v>
      </c>
      <c r="E2126" s="190" t="s">
        <v>20</v>
      </c>
      <c r="F2126" s="195"/>
      <c r="G2126" s="191" t="str">
        <f t="shared" si="1"/>
        <v>('ORG NITRILE 300 SAMPLE (67625)','SHIELD','BOXES','XXXL',),</v>
      </c>
      <c r="H2126" s="195"/>
    </row>
    <row r="2127">
      <c r="A2127" s="64">
        <v>112.0</v>
      </c>
      <c r="B2127" s="109" t="s">
        <v>312</v>
      </c>
      <c r="C2127" s="112" t="s">
        <v>288</v>
      </c>
      <c r="D2127" s="190" t="s">
        <v>4</v>
      </c>
      <c r="E2127" s="190" t="s">
        <v>21</v>
      </c>
      <c r="F2127" s="56"/>
      <c r="G2127" s="191" t="str">
        <f t="shared" si="1"/>
        <v>('ORG NITRILE 260 SAMPLE (67623)','SHIELD','CARTONS','W/SIZE',),</v>
      </c>
      <c r="H2127" s="56"/>
    </row>
    <row r="2128">
      <c r="B2128" s="109" t="s">
        <v>312</v>
      </c>
      <c r="C2128" s="112" t="s">
        <v>288</v>
      </c>
      <c r="D2128" s="190" t="s">
        <v>4</v>
      </c>
      <c r="E2128" s="190" t="s">
        <v>13</v>
      </c>
      <c r="F2128" s="56"/>
      <c r="G2128" s="191" t="str">
        <f t="shared" si="1"/>
        <v>('ORG NITRILE 260 SAMPLE (67623)','SHIELD','CARTONS','XXS',),</v>
      </c>
      <c r="H2128" s="56"/>
    </row>
    <row r="2129">
      <c r="B2129" s="109" t="s">
        <v>312</v>
      </c>
      <c r="C2129" s="112" t="s">
        <v>288</v>
      </c>
      <c r="D2129" s="190" t="s">
        <v>4</v>
      </c>
      <c r="E2129" s="149" t="s">
        <v>14</v>
      </c>
      <c r="F2129" s="56"/>
      <c r="G2129" s="191" t="str">
        <f t="shared" si="1"/>
        <v>('ORG NITRILE 260 SAMPLE (67623)','SHIELD','CARTONS','XS',),</v>
      </c>
      <c r="H2129" s="56"/>
    </row>
    <row r="2130">
      <c r="B2130" s="109" t="s">
        <v>312</v>
      </c>
      <c r="C2130" s="112" t="s">
        <v>288</v>
      </c>
      <c r="D2130" s="190" t="s">
        <v>4</v>
      </c>
      <c r="E2130" s="190" t="s">
        <v>15</v>
      </c>
      <c r="F2130" s="56"/>
      <c r="G2130" s="191" t="str">
        <f t="shared" si="1"/>
        <v>('ORG NITRILE 260 SAMPLE (67623)','SHIELD','CARTONS','S',),</v>
      </c>
      <c r="H2130" s="56"/>
    </row>
    <row r="2131">
      <c r="B2131" s="109" t="s">
        <v>312</v>
      </c>
      <c r="C2131" s="112" t="s">
        <v>288</v>
      </c>
      <c r="D2131" s="190" t="s">
        <v>4</v>
      </c>
      <c r="E2131" s="190" t="s">
        <v>16</v>
      </c>
      <c r="F2131" s="56"/>
      <c r="G2131" s="191" t="str">
        <f t="shared" si="1"/>
        <v>('ORG NITRILE 260 SAMPLE (67623)','SHIELD','CARTONS','M',),</v>
      </c>
      <c r="H2131" s="56"/>
    </row>
    <row r="2132">
      <c r="B2132" s="109" t="s">
        <v>312</v>
      </c>
      <c r="C2132" s="112" t="s">
        <v>288</v>
      </c>
      <c r="D2132" s="190" t="s">
        <v>4</v>
      </c>
      <c r="E2132" s="190" t="s">
        <v>17</v>
      </c>
      <c r="F2132" s="56"/>
      <c r="G2132" s="191" t="str">
        <f t="shared" si="1"/>
        <v>('ORG NITRILE 260 SAMPLE (67623)','SHIELD','CARTONS','L',),</v>
      </c>
      <c r="H2132" s="56"/>
    </row>
    <row r="2133">
      <c r="B2133" s="109" t="s">
        <v>312</v>
      </c>
      <c r="C2133" s="112" t="s">
        <v>288</v>
      </c>
      <c r="D2133" s="190" t="s">
        <v>4</v>
      </c>
      <c r="E2133" s="190" t="s">
        <v>18</v>
      </c>
      <c r="F2133" s="56"/>
      <c r="G2133" s="191" t="str">
        <f t="shared" si="1"/>
        <v>('ORG NITRILE 260 SAMPLE (67623)','SHIELD','CARTONS','XL',),</v>
      </c>
      <c r="H2133" s="56"/>
    </row>
    <row r="2134">
      <c r="B2134" s="109" t="s">
        <v>312</v>
      </c>
      <c r="C2134" s="112" t="s">
        <v>288</v>
      </c>
      <c r="D2134" s="190" t="s">
        <v>4</v>
      </c>
      <c r="E2134" s="190" t="s">
        <v>19</v>
      </c>
      <c r="F2134" s="56"/>
      <c r="G2134" s="191" t="str">
        <f t="shared" si="1"/>
        <v>('ORG NITRILE 260 SAMPLE (67623)','SHIELD','CARTONS','XXL',),</v>
      </c>
      <c r="H2134" s="56"/>
    </row>
    <row r="2135">
      <c r="B2135" s="109" t="s">
        <v>312</v>
      </c>
      <c r="C2135" s="112" t="s">
        <v>288</v>
      </c>
      <c r="D2135" s="190" t="s">
        <v>4</v>
      </c>
      <c r="E2135" s="190" t="s">
        <v>20</v>
      </c>
      <c r="F2135" s="56"/>
      <c r="G2135" s="191" t="str">
        <f t="shared" si="1"/>
        <v>('ORG NITRILE 260 SAMPLE (67623)','SHIELD','CARTONS','XXXL',),</v>
      </c>
      <c r="H2135" s="56"/>
    </row>
    <row r="2136">
      <c r="B2136" s="109" t="s">
        <v>312</v>
      </c>
      <c r="C2136" s="112" t="s">
        <v>288</v>
      </c>
      <c r="D2136" s="190" t="s">
        <v>7</v>
      </c>
      <c r="E2136" s="190" t="s">
        <v>21</v>
      </c>
      <c r="F2136" s="56">
        <v>0.0</v>
      </c>
      <c r="G2136" s="191" t="str">
        <f t="shared" si="1"/>
        <v>('ORG NITRILE 260 SAMPLE (67623)','SHIELD','BOXES','W/SIZE',0),</v>
      </c>
      <c r="H2136" s="56"/>
    </row>
    <row r="2137">
      <c r="B2137" s="109" t="s">
        <v>312</v>
      </c>
      <c r="C2137" s="112" t="s">
        <v>288</v>
      </c>
      <c r="D2137" s="190" t="s">
        <v>7</v>
      </c>
      <c r="E2137" s="190" t="s">
        <v>161</v>
      </c>
      <c r="F2137" s="56"/>
      <c r="G2137" s="191" t="str">
        <f t="shared" si="1"/>
        <v>('ORG NITRILE 260 SAMPLE (67623)','SHIELD','BOXES','XXS/5.5',),</v>
      </c>
      <c r="H2137" s="56"/>
    </row>
    <row r="2138">
      <c r="B2138" s="109" t="s">
        <v>312</v>
      </c>
      <c r="C2138" s="112" t="s">
        <v>288</v>
      </c>
      <c r="D2138" s="190" t="s">
        <v>7</v>
      </c>
      <c r="E2138" s="190" t="s">
        <v>162</v>
      </c>
      <c r="F2138" s="56"/>
      <c r="G2138" s="191" t="str">
        <f t="shared" si="1"/>
        <v>('ORG NITRILE 260 SAMPLE (67623)','SHIELD','BOXES','XS/6.0',),</v>
      </c>
      <c r="H2138" s="56"/>
    </row>
    <row r="2139">
      <c r="B2139" s="109" t="s">
        <v>312</v>
      </c>
      <c r="C2139" s="112" t="s">
        <v>288</v>
      </c>
      <c r="D2139" s="190" t="s">
        <v>7</v>
      </c>
      <c r="E2139" s="190" t="s">
        <v>163</v>
      </c>
      <c r="F2139" s="56"/>
      <c r="G2139" s="191" t="str">
        <f t="shared" si="1"/>
        <v>('ORG NITRILE 260 SAMPLE (67623)','SHIELD','BOXES','S/6.5',),</v>
      </c>
      <c r="H2139" s="56"/>
    </row>
    <row r="2140">
      <c r="B2140" s="109" t="s">
        <v>312</v>
      </c>
      <c r="C2140" s="112" t="s">
        <v>288</v>
      </c>
      <c r="D2140" s="190" t="s">
        <v>7</v>
      </c>
      <c r="E2140" s="190" t="s">
        <v>164</v>
      </c>
      <c r="F2140" s="56"/>
      <c r="G2140" s="191" t="str">
        <f t="shared" si="1"/>
        <v>('ORG NITRILE 260 SAMPLE (67623)','SHIELD','BOXES','M/7.0',),</v>
      </c>
      <c r="H2140" s="56"/>
    </row>
    <row r="2141">
      <c r="B2141" s="109" t="s">
        <v>312</v>
      </c>
      <c r="C2141" s="112" t="s">
        <v>288</v>
      </c>
      <c r="D2141" s="190" t="s">
        <v>7</v>
      </c>
      <c r="E2141" s="190" t="s">
        <v>165</v>
      </c>
      <c r="F2141" s="56"/>
      <c r="G2141" s="191" t="str">
        <f t="shared" si="1"/>
        <v>('ORG NITRILE 260 SAMPLE (67623)','SHIELD','BOXES','L/7.5',),</v>
      </c>
      <c r="H2141" s="56"/>
    </row>
    <row r="2142">
      <c r="B2142" s="109" t="s">
        <v>312</v>
      </c>
      <c r="C2142" s="112" t="s">
        <v>288</v>
      </c>
      <c r="D2142" s="190" t="s">
        <v>7</v>
      </c>
      <c r="E2142" s="190" t="s">
        <v>166</v>
      </c>
      <c r="F2142" s="56"/>
      <c r="G2142" s="191" t="str">
        <f t="shared" si="1"/>
        <v>('ORG NITRILE 260 SAMPLE (67623)','SHIELD','BOXES','XL/8.0',),</v>
      </c>
      <c r="H2142" s="56"/>
    </row>
    <row r="2143">
      <c r="B2143" s="109" t="s">
        <v>312</v>
      </c>
      <c r="C2143" s="112" t="s">
        <v>288</v>
      </c>
      <c r="D2143" s="190" t="s">
        <v>7</v>
      </c>
      <c r="E2143" s="190" t="s">
        <v>167</v>
      </c>
      <c r="F2143" s="56"/>
      <c r="G2143" s="191" t="str">
        <f t="shared" si="1"/>
        <v>('ORG NITRILE 260 SAMPLE (67623)','SHIELD','BOXES','XXL/8.5',),</v>
      </c>
      <c r="H2143" s="56"/>
    </row>
    <row r="2144">
      <c r="B2144" s="109" t="s">
        <v>312</v>
      </c>
      <c r="C2144" s="112" t="s">
        <v>288</v>
      </c>
      <c r="D2144" s="190" t="s">
        <v>7</v>
      </c>
      <c r="E2144" s="190" t="s">
        <v>20</v>
      </c>
      <c r="F2144" s="56"/>
      <c r="G2144" s="191" t="str">
        <f t="shared" si="1"/>
        <v>('ORG NITRILE 260 SAMPLE (67623)','SHIELD','BOXES','XXXL',),</v>
      </c>
      <c r="H2144" s="56"/>
    </row>
    <row r="2145">
      <c r="A2145" s="64">
        <v>113.0</v>
      </c>
      <c r="B2145" s="109" t="s">
        <v>313</v>
      </c>
      <c r="C2145" s="112" t="s">
        <v>288</v>
      </c>
      <c r="D2145" s="190" t="s">
        <v>4</v>
      </c>
      <c r="E2145" s="190" t="s">
        <v>21</v>
      </c>
      <c r="F2145" s="56">
        <v>212.0</v>
      </c>
      <c r="G2145" s="191" t="str">
        <f t="shared" si="1"/>
        <v>('STR WHITE NITRILE 600MM (69878)','SHIELD','CARTONS','W/SIZE',212),</v>
      </c>
      <c r="H2145" s="56"/>
    </row>
    <row r="2146">
      <c r="B2146" s="109" t="s">
        <v>313</v>
      </c>
      <c r="C2146" s="112" t="s">
        <v>288</v>
      </c>
      <c r="D2146" s="190" t="s">
        <v>4</v>
      </c>
      <c r="E2146" s="190" t="s">
        <v>13</v>
      </c>
      <c r="F2146" s="56"/>
      <c r="G2146" s="191" t="str">
        <f t="shared" si="1"/>
        <v>('STR WHITE NITRILE 600MM (69878)','SHIELD','CARTONS','XXS',),</v>
      </c>
      <c r="H2146" s="56"/>
    </row>
    <row r="2147">
      <c r="B2147" s="109" t="s">
        <v>313</v>
      </c>
      <c r="C2147" s="112" t="s">
        <v>288</v>
      </c>
      <c r="D2147" s="190" t="s">
        <v>4</v>
      </c>
      <c r="E2147" s="149" t="s">
        <v>14</v>
      </c>
      <c r="F2147" s="56"/>
      <c r="G2147" s="191" t="str">
        <f t="shared" si="1"/>
        <v>('STR WHITE NITRILE 600MM (69878)','SHIELD','CARTONS','XS',),</v>
      </c>
      <c r="H2147" s="56"/>
    </row>
    <row r="2148">
      <c r="B2148" s="109" t="s">
        <v>313</v>
      </c>
      <c r="C2148" s="112" t="s">
        <v>288</v>
      </c>
      <c r="D2148" s="190" t="s">
        <v>4</v>
      </c>
      <c r="E2148" s="190" t="s">
        <v>15</v>
      </c>
      <c r="F2148" s="56"/>
      <c r="G2148" s="191" t="str">
        <f t="shared" si="1"/>
        <v>('STR WHITE NITRILE 600MM (69878)','SHIELD','CARTONS','S',),</v>
      </c>
      <c r="H2148" s="56"/>
    </row>
    <row r="2149">
      <c r="B2149" s="109" t="s">
        <v>313</v>
      </c>
      <c r="C2149" s="112" t="s">
        <v>288</v>
      </c>
      <c r="D2149" s="190" t="s">
        <v>4</v>
      </c>
      <c r="E2149" s="190" t="s">
        <v>16</v>
      </c>
      <c r="F2149" s="56"/>
      <c r="G2149" s="191" t="str">
        <f t="shared" si="1"/>
        <v>('STR WHITE NITRILE 600MM (69878)','SHIELD','CARTONS','M',),</v>
      </c>
      <c r="H2149" s="56"/>
    </row>
    <row r="2150">
      <c r="B2150" s="109" t="s">
        <v>313</v>
      </c>
      <c r="C2150" s="112" t="s">
        <v>288</v>
      </c>
      <c r="D2150" s="190" t="s">
        <v>4</v>
      </c>
      <c r="E2150" s="190" t="s">
        <v>17</v>
      </c>
      <c r="F2150" s="56"/>
      <c r="G2150" s="191" t="str">
        <f t="shared" si="1"/>
        <v>('STR WHITE NITRILE 600MM (69878)','SHIELD','CARTONS','L',),</v>
      </c>
      <c r="H2150" s="56"/>
    </row>
    <row r="2151">
      <c r="B2151" s="109" t="s">
        <v>313</v>
      </c>
      <c r="C2151" s="112" t="s">
        <v>288</v>
      </c>
      <c r="D2151" s="190" t="s">
        <v>4</v>
      </c>
      <c r="E2151" s="190" t="s">
        <v>18</v>
      </c>
      <c r="F2151" s="56"/>
      <c r="G2151" s="191" t="str">
        <f t="shared" si="1"/>
        <v>('STR WHITE NITRILE 600MM (69878)','SHIELD','CARTONS','XL',),</v>
      </c>
      <c r="H2151" s="56"/>
    </row>
    <row r="2152">
      <c r="B2152" s="109" t="s">
        <v>313</v>
      </c>
      <c r="C2152" s="112" t="s">
        <v>288</v>
      </c>
      <c r="D2152" s="190" t="s">
        <v>4</v>
      </c>
      <c r="E2152" s="190" t="s">
        <v>19</v>
      </c>
      <c r="F2152" s="56"/>
      <c r="G2152" s="191" t="str">
        <f t="shared" si="1"/>
        <v>('STR WHITE NITRILE 600MM (69878)','SHIELD','CARTONS','XXL',),</v>
      </c>
      <c r="H2152" s="56"/>
    </row>
    <row r="2153">
      <c r="B2153" s="109" t="s">
        <v>313</v>
      </c>
      <c r="C2153" s="112" t="s">
        <v>288</v>
      </c>
      <c r="D2153" s="190" t="s">
        <v>4</v>
      </c>
      <c r="E2153" s="190" t="s">
        <v>20</v>
      </c>
      <c r="F2153" s="56"/>
      <c r="G2153" s="191" t="str">
        <f t="shared" si="1"/>
        <v>('STR WHITE NITRILE 600MM (69878)','SHIELD','CARTONS','XXXL',),</v>
      </c>
      <c r="H2153" s="56"/>
    </row>
    <row r="2154">
      <c r="B2154" s="109" t="s">
        <v>313</v>
      </c>
      <c r="C2154" s="112" t="s">
        <v>288</v>
      </c>
      <c r="D2154" s="190" t="s">
        <v>7</v>
      </c>
      <c r="E2154" s="190" t="s">
        <v>21</v>
      </c>
      <c r="F2154" s="56"/>
      <c r="G2154" s="191" t="str">
        <f t="shared" si="1"/>
        <v>('STR WHITE NITRILE 600MM (69878)','SHIELD','BOXES','W/SIZE',),</v>
      </c>
      <c r="H2154" s="56"/>
    </row>
    <row r="2155">
      <c r="B2155" s="109" t="s">
        <v>313</v>
      </c>
      <c r="C2155" s="112" t="s">
        <v>288</v>
      </c>
      <c r="D2155" s="190" t="s">
        <v>7</v>
      </c>
      <c r="E2155" s="190" t="s">
        <v>161</v>
      </c>
      <c r="F2155" s="56"/>
      <c r="G2155" s="191" t="str">
        <f t="shared" si="1"/>
        <v>('STR WHITE NITRILE 600MM (69878)','SHIELD','BOXES','XXS/5.5',),</v>
      </c>
      <c r="H2155" s="56"/>
    </row>
    <row r="2156">
      <c r="B2156" s="109" t="s">
        <v>313</v>
      </c>
      <c r="C2156" s="112" t="s">
        <v>288</v>
      </c>
      <c r="D2156" s="190" t="s">
        <v>7</v>
      </c>
      <c r="E2156" s="190" t="s">
        <v>162</v>
      </c>
      <c r="F2156" s="56"/>
      <c r="G2156" s="191" t="str">
        <f t="shared" si="1"/>
        <v>('STR WHITE NITRILE 600MM (69878)','SHIELD','BOXES','XS/6.0',),</v>
      </c>
      <c r="H2156" s="56"/>
    </row>
    <row r="2157">
      <c r="B2157" s="109" t="s">
        <v>313</v>
      </c>
      <c r="C2157" s="112" t="s">
        <v>288</v>
      </c>
      <c r="D2157" s="190" t="s">
        <v>7</v>
      </c>
      <c r="E2157" s="190" t="s">
        <v>163</v>
      </c>
      <c r="F2157" s="56"/>
      <c r="G2157" s="191" t="str">
        <f t="shared" si="1"/>
        <v>('STR WHITE NITRILE 600MM (69878)','SHIELD','BOXES','S/6.5',),</v>
      </c>
      <c r="H2157" s="56"/>
    </row>
    <row r="2158">
      <c r="B2158" s="109" t="s">
        <v>313</v>
      </c>
      <c r="C2158" s="112" t="s">
        <v>288</v>
      </c>
      <c r="D2158" s="190" t="s">
        <v>7</v>
      </c>
      <c r="E2158" s="190" t="s">
        <v>164</v>
      </c>
      <c r="F2158" s="56"/>
      <c r="G2158" s="191" t="str">
        <f t="shared" si="1"/>
        <v>('STR WHITE NITRILE 600MM (69878)','SHIELD','BOXES','M/7.0',),</v>
      </c>
      <c r="H2158" s="56"/>
    </row>
    <row r="2159">
      <c r="B2159" s="109" t="s">
        <v>313</v>
      </c>
      <c r="C2159" s="112" t="s">
        <v>288</v>
      </c>
      <c r="D2159" s="190" t="s">
        <v>7</v>
      </c>
      <c r="E2159" s="190" t="s">
        <v>165</v>
      </c>
      <c r="F2159" s="56"/>
      <c r="G2159" s="191" t="str">
        <f t="shared" si="1"/>
        <v>('STR WHITE NITRILE 600MM (69878)','SHIELD','BOXES','L/7.5',),</v>
      </c>
      <c r="H2159" s="56"/>
    </row>
    <row r="2160">
      <c r="B2160" s="109" t="s">
        <v>313</v>
      </c>
      <c r="C2160" s="112" t="s">
        <v>288</v>
      </c>
      <c r="D2160" s="190" t="s">
        <v>7</v>
      </c>
      <c r="E2160" s="190" t="s">
        <v>166</v>
      </c>
      <c r="F2160" s="56"/>
      <c r="G2160" s="191" t="str">
        <f t="shared" si="1"/>
        <v>('STR WHITE NITRILE 600MM (69878)','SHIELD','BOXES','XL/8.0',),</v>
      </c>
      <c r="H2160" s="56"/>
    </row>
    <row r="2161">
      <c r="A2161" s="145"/>
      <c r="B2161" s="109" t="s">
        <v>313</v>
      </c>
      <c r="C2161" s="112" t="s">
        <v>288</v>
      </c>
      <c r="D2161" s="190" t="s">
        <v>7</v>
      </c>
      <c r="E2161" s="190" t="s">
        <v>167</v>
      </c>
      <c r="F2161" s="195"/>
      <c r="G2161" s="191" t="str">
        <f t="shared" si="1"/>
        <v>('STR WHITE NITRILE 600MM (69878)','SHIELD','BOXES','XXL/8.5',),</v>
      </c>
      <c r="H2161" s="195"/>
    </row>
    <row r="2162">
      <c r="A2162" s="145"/>
      <c r="B2162" s="109" t="s">
        <v>313</v>
      </c>
      <c r="C2162" s="112" t="s">
        <v>288</v>
      </c>
      <c r="D2162" s="190" t="s">
        <v>7</v>
      </c>
      <c r="E2162" s="190" t="s">
        <v>20</v>
      </c>
      <c r="F2162" s="195"/>
      <c r="G2162" s="191" t="str">
        <f t="shared" si="1"/>
        <v>('STR WHITE NITRILE 600MM (69878)','SHIELD','BOXES','XXXL',),</v>
      </c>
      <c r="H2162" s="195"/>
    </row>
    <row r="2163">
      <c r="A2163" s="64">
        <v>114.0</v>
      </c>
      <c r="B2163" s="109" t="s">
        <v>314</v>
      </c>
      <c r="C2163" s="112" t="s">
        <v>288</v>
      </c>
      <c r="D2163" s="190" t="s">
        <v>4</v>
      </c>
      <c r="E2163" s="190" t="s">
        <v>21</v>
      </c>
      <c r="F2163" s="56">
        <v>0.0</v>
      </c>
      <c r="G2163" s="191" t="str">
        <f t="shared" si="1"/>
        <v>('ECO SHIELD NATURAL NITRILE 250MM','SHIELD','CARTONS','W/SIZE',0),</v>
      </c>
      <c r="H2163" s="56"/>
    </row>
    <row r="2164">
      <c r="A2164" s="145"/>
      <c r="B2164" s="109" t="s">
        <v>314</v>
      </c>
      <c r="C2164" s="112" t="s">
        <v>288</v>
      </c>
      <c r="D2164" s="190" t="s">
        <v>4</v>
      </c>
      <c r="E2164" s="190" t="s">
        <v>13</v>
      </c>
      <c r="F2164" s="195"/>
      <c r="G2164" s="191" t="str">
        <f t="shared" si="1"/>
        <v>('ECO SHIELD NATURAL NITRILE 250MM','SHIELD','CARTONS','XXS',),</v>
      </c>
      <c r="H2164" s="195"/>
    </row>
    <row r="2165">
      <c r="A2165" s="145"/>
      <c r="B2165" s="109" t="s">
        <v>314</v>
      </c>
      <c r="C2165" s="112" t="s">
        <v>288</v>
      </c>
      <c r="D2165" s="190" t="s">
        <v>4</v>
      </c>
      <c r="E2165" s="149" t="s">
        <v>14</v>
      </c>
      <c r="F2165" s="195"/>
      <c r="G2165" s="191" t="str">
        <f t="shared" si="1"/>
        <v>('ECO SHIELD NATURAL NITRILE 250MM','SHIELD','CARTONS','XS',),</v>
      </c>
      <c r="H2165" s="195"/>
    </row>
    <row r="2166">
      <c r="A2166" s="145"/>
      <c r="B2166" s="109" t="s">
        <v>314</v>
      </c>
      <c r="C2166" s="112" t="s">
        <v>288</v>
      </c>
      <c r="D2166" s="190" t="s">
        <v>4</v>
      </c>
      <c r="E2166" s="190" t="s">
        <v>15</v>
      </c>
      <c r="F2166" s="195"/>
      <c r="G2166" s="191" t="str">
        <f t="shared" si="1"/>
        <v>('ECO SHIELD NATURAL NITRILE 250MM','SHIELD','CARTONS','S',),</v>
      </c>
      <c r="H2166" s="195"/>
    </row>
    <row r="2167">
      <c r="A2167" s="145"/>
      <c r="B2167" s="109" t="s">
        <v>314</v>
      </c>
      <c r="C2167" s="112" t="s">
        <v>288</v>
      </c>
      <c r="D2167" s="190" t="s">
        <v>4</v>
      </c>
      <c r="E2167" s="190" t="s">
        <v>16</v>
      </c>
      <c r="F2167" s="195"/>
      <c r="G2167" s="191" t="str">
        <f t="shared" si="1"/>
        <v>('ECO SHIELD NATURAL NITRILE 250MM','SHIELD','CARTONS','M',),</v>
      </c>
      <c r="H2167" s="195"/>
    </row>
    <row r="2168">
      <c r="A2168" s="145"/>
      <c r="B2168" s="109" t="s">
        <v>314</v>
      </c>
      <c r="C2168" s="112" t="s">
        <v>288</v>
      </c>
      <c r="D2168" s="190" t="s">
        <v>4</v>
      </c>
      <c r="E2168" s="190" t="s">
        <v>17</v>
      </c>
      <c r="F2168" s="195"/>
      <c r="G2168" s="191" t="str">
        <f t="shared" si="1"/>
        <v>('ECO SHIELD NATURAL NITRILE 250MM','SHIELD','CARTONS','L',),</v>
      </c>
      <c r="H2168" s="195"/>
    </row>
    <row r="2169">
      <c r="A2169" s="145"/>
      <c r="B2169" s="109" t="s">
        <v>314</v>
      </c>
      <c r="C2169" s="112" t="s">
        <v>288</v>
      </c>
      <c r="D2169" s="190" t="s">
        <v>4</v>
      </c>
      <c r="E2169" s="190" t="s">
        <v>18</v>
      </c>
      <c r="F2169" s="195"/>
      <c r="G2169" s="191" t="str">
        <f t="shared" si="1"/>
        <v>('ECO SHIELD NATURAL NITRILE 250MM','SHIELD','CARTONS','XL',),</v>
      </c>
      <c r="H2169" s="195"/>
    </row>
    <row r="2170">
      <c r="A2170" s="145"/>
      <c r="B2170" s="109" t="s">
        <v>314</v>
      </c>
      <c r="C2170" s="112" t="s">
        <v>288</v>
      </c>
      <c r="D2170" s="190" t="s">
        <v>4</v>
      </c>
      <c r="E2170" s="190" t="s">
        <v>19</v>
      </c>
      <c r="F2170" s="195"/>
      <c r="G2170" s="191" t="str">
        <f t="shared" si="1"/>
        <v>('ECO SHIELD NATURAL NITRILE 250MM','SHIELD','CARTONS','XXL',),</v>
      </c>
      <c r="H2170" s="195"/>
    </row>
    <row r="2171">
      <c r="A2171" s="145"/>
      <c r="B2171" s="109" t="s">
        <v>314</v>
      </c>
      <c r="C2171" s="112" t="s">
        <v>288</v>
      </c>
      <c r="D2171" s="190" t="s">
        <v>4</v>
      </c>
      <c r="E2171" s="190" t="s">
        <v>20</v>
      </c>
      <c r="F2171" s="195"/>
      <c r="G2171" s="191" t="str">
        <f t="shared" si="1"/>
        <v>('ECO SHIELD NATURAL NITRILE 250MM','SHIELD','CARTONS','XXXL',),</v>
      </c>
      <c r="H2171" s="195"/>
    </row>
    <row r="2172">
      <c r="A2172" s="145"/>
      <c r="B2172" s="109" t="s">
        <v>314</v>
      </c>
      <c r="C2172" s="112" t="s">
        <v>288</v>
      </c>
      <c r="D2172" s="190" t="s">
        <v>7</v>
      </c>
      <c r="E2172" s="190" t="s">
        <v>21</v>
      </c>
      <c r="F2172" s="195">
        <v>50.0</v>
      </c>
      <c r="G2172" s="191" t="str">
        <f t="shared" si="1"/>
        <v>('ECO SHIELD NATURAL NITRILE 250MM','SHIELD','BOXES','W/SIZE',50),</v>
      </c>
      <c r="H2172" s="195"/>
    </row>
    <row r="2173">
      <c r="A2173" s="145"/>
      <c r="B2173" s="109" t="s">
        <v>314</v>
      </c>
      <c r="C2173" s="112" t="s">
        <v>288</v>
      </c>
      <c r="D2173" s="190" t="s">
        <v>7</v>
      </c>
      <c r="E2173" s="190" t="s">
        <v>161</v>
      </c>
      <c r="F2173" s="195"/>
      <c r="G2173" s="191" t="str">
        <f t="shared" si="1"/>
        <v>('ECO SHIELD NATURAL NITRILE 250MM','SHIELD','BOXES','XXS/5.5',),</v>
      </c>
      <c r="H2173" s="195"/>
    </row>
    <row r="2174">
      <c r="A2174" s="145"/>
      <c r="B2174" s="109" t="s">
        <v>314</v>
      </c>
      <c r="C2174" s="112" t="s">
        <v>288</v>
      </c>
      <c r="D2174" s="190" t="s">
        <v>7</v>
      </c>
      <c r="E2174" s="190" t="s">
        <v>162</v>
      </c>
      <c r="F2174" s="195"/>
      <c r="G2174" s="191" t="str">
        <f t="shared" si="1"/>
        <v>('ECO SHIELD NATURAL NITRILE 250MM','SHIELD','BOXES','XS/6.0',),</v>
      </c>
      <c r="H2174" s="195"/>
    </row>
    <row r="2175">
      <c r="A2175" s="145"/>
      <c r="B2175" s="109" t="s">
        <v>314</v>
      </c>
      <c r="C2175" s="112" t="s">
        <v>288</v>
      </c>
      <c r="D2175" s="190" t="s">
        <v>7</v>
      </c>
      <c r="E2175" s="190" t="s">
        <v>163</v>
      </c>
      <c r="F2175" s="195"/>
      <c r="G2175" s="191" t="str">
        <f t="shared" si="1"/>
        <v>('ECO SHIELD NATURAL NITRILE 250MM','SHIELD','BOXES','S/6.5',),</v>
      </c>
      <c r="H2175" s="195"/>
    </row>
    <row r="2176">
      <c r="A2176" s="145"/>
      <c r="B2176" s="109" t="s">
        <v>314</v>
      </c>
      <c r="C2176" s="112" t="s">
        <v>288</v>
      </c>
      <c r="D2176" s="190" t="s">
        <v>7</v>
      </c>
      <c r="E2176" s="190" t="s">
        <v>164</v>
      </c>
      <c r="F2176" s="195"/>
      <c r="G2176" s="191" t="str">
        <f t="shared" si="1"/>
        <v>('ECO SHIELD NATURAL NITRILE 250MM','SHIELD','BOXES','M/7.0',),</v>
      </c>
      <c r="H2176" s="195"/>
    </row>
    <row r="2177">
      <c r="A2177" s="145"/>
      <c r="B2177" s="109" t="s">
        <v>314</v>
      </c>
      <c r="C2177" s="112" t="s">
        <v>288</v>
      </c>
      <c r="D2177" s="190" t="s">
        <v>7</v>
      </c>
      <c r="E2177" s="190" t="s">
        <v>165</v>
      </c>
      <c r="F2177" s="195"/>
      <c r="G2177" s="191" t="str">
        <f t="shared" si="1"/>
        <v>('ECO SHIELD NATURAL NITRILE 250MM','SHIELD','BOXES','L/7.5',),</v>
      </c>
      <c r="H2177" s="195"/>
    </row>
    <row r="2178">
      <c r="A2178" s="145"/>
      <c r="B2178" s="109" t="s">
        <v>314</v>
      </c>
      <c r="C2178" s="112" t="s">
        <v>288</v>
      </c>
      <c r="D2178" s="190" t="s">
        <v>7</v>
      </c>
      <c r="E2178" s="190" t="s">
        <v>166</v>
      </c>
      <c r="F2178" s="195"/>
      <c r="G2178" s="191" t="str">
        <f t="shared" si="1"/>
        <v>('ECO SHIELD NATURAL NITRILE 250MM','SHIELD','BOXES','XL/8.0',),</v>
      </c>
      <c r="H2178" s="195"/>
    </row>
    <row r="2179">
      <c r="A2179" s="145"/>
      <c r="B2179" s="109" t="s">
        <v>314</v>
      </c>
      <c r="C2179" s="112" t="s">
        <v>288</v>
      </c>
      <c r="D2179" s="190" t="s">
        <v>7</v>
      </c>
      <c r="E2179" s="190" t="s">
        <v>167</v>
      </c>
      <c r="F2179" s="195"/>
      <c r="G2179" s="191" t="str">
        <f t="shared" si="1"/>
        <v>('ECO SHIELD NATURAL NITRILE 250MM','SHIELD','BOXES','XXL/8.5',),</v>
      </c>
      <c r="H2179" s="195"/>
    </row>
    <row r="2180">
      <c r="A2180" s="145"/>
      <c r="B2180" s="109" t="s">
        <v>314</v>
      </c>
      <c r="C2180" s="112" t="s">
        <v>288</v>
      </c>
      <c r="D2180" s="190" t="s">
        <v>7</v>
      </c>
      <c r="E2180" s="190" t="s">
        <v>20</v>
      </c>
      <c r="F2180" s="195"/>
      <c r="G2180" s="191" t="str">
        <f t="shared" si="1"/>
        <v>('ECO SHIELD NATURAL NITRILE 250MM','SHIELD','BOXES','XXXL',),</v>
      </c>
      <c r="H2180" s="195"/>
    </row>
    <row r="2181">
      <c r="A2181" s="64">
        <v>115.0</v>
      </c>
      <c r="B2181" s="109" t="s">
        <v>315</v>
      </c>
      <c r="C2181" s="112" t="s">
        <v>288</v>
      </c>
      <c r="D2181" s="190" t="s">
        <v>4</v>
      </c>
      <c r="E2181" s="190" t="s">
        <v>21</v>
      </c>
      <c r="F2181" s="56">
        <v>461.0</v>
      </c>
      <c r="G2181" s="191" t="str">
        <f t="shared" si="1"/>
        <v>('ECO NITRILE 300MM DI+ (68865)','SHIELD','CARTONS','W/SIZE',461),</v>
      </c>
      <c r="H2181" s="56"/>
    </row>
    <row r="2182">
      <c r="B2182" s="109" t="s">
        <v>315</v>
      </c>
      <c r="C2182" s="112" t="s">
        <v>288</v>
      </c>
      <c r="D2182" s="190" t="s">
        <v>4</v>
      </c>
      <c r="E2182" s="190" t="s">
        <v>13</v>
      </c>
      <c r="F2182" s="56"/>
      <c r="G2182" s="191" t="str">
        <f t="shared" si="1"/>
        <v>('ECO NITRILE 300MM DI+ (68865)','SHIELD','CARTONS','XXS',),</v>
      </c>
      <c r="H2182" s="56"/>
    </row>
    <row r="2183">
      <c r="B2183" s="109" t="s">
        <v>315</v>
      </c>
      <c r="C2183" s="112" t="s">
        <v>288</v>
      </c>
      <c r="D2183" s="190" t="s">
        <v>4</v>
      </c>
      <c r="E2183" s="149" t="s">
        <v>14</v>
      </c>
      <c r="F2183" s="56"/>
      <c r="G2183" s="191" t="str">
        <f t="shared" si="1"/>
        <v>('ECO NITRILE 300MM DI+ (68865)','SHIELD','CARTONS','XS',),</v>
      </c>
      <c r="H2183" s="56"/>
    </row>
    <row r="2184">
      <c r="B2184" s="109" t="s">
        <v>315</v>
      </c>
      <c r="C2184" s="112" t="s">
        <v>288</v>
      </c>
      <c r="D2184" s="190" t="s">
        <v>4</v>
      </c>
      <c r="E2184" s="190" t="s">
        <v>15</v>
      </c>
      <c r="F2184" s="56"/>
      <c r="G2184" s="191" t="str">
        <f t="shared" si="1"/>
        <v>('ECO NITRILE 300MM DI+ (68865)','SHIELD','CARTONS','S',),</v>
      </c>
      <c r="H2184" s="56"/>
    </row>
    <row r="2185">
      <c r="B2185" s="109" t="s">
        <v>315</v>
      </c>
      <c r="C2185" s="112" t="s">
        <v>288</v>
      </c>
      <c r="D2185" s="190" t="s">
        <v>4</v>
      </c>
      <c r="E2185" s="190" t="s">
        <v>16</v>
      </c>
      <c r="F2185" s="56"/>
      <c r="G2185" s="191" t="str">
        <f t="shared" si="1"/>
        <v>('ECO NITRILE 300MM DI+ (68865)','SHIELD','CARTONS','M',),</v>
      </c>
      <c r="H2185" s="56"/>
    </row>
    <row r="2186">
      <c r="B2186" s="109" t="s">
        <v>315</v>
      </c>
      <c r="C2186" s="112" t="s">
        <v>288</v>
      </c>
      <c r="D2186" s="190" t="s">
        <v>4</v>
      </c>
      <c r="E2186" s="190" t="s">
        <v>17</v>
      </c>
      <c r="F2186" s="56"/>
      <c r="G2186" s="191" t="str">
        <f t="shared" si="1"/>
        <v>('ECO NITRILE 300MM DI+ (68865)','SHIELD','CARTONS','L',),</v>
      </c>
      <c r="H2186" s="56"/>
    </row>
    <row r="2187">
      <c r="B2187" s="109" t="s">
        <v>315</v>
      </c>
      <c r="C2187" s="112" t="s">
        <v>288</v>
      </c>
      <c r="D2187" s="190" t="s">
        <v>4</v>
      </c>
      <c r="E2187" s="190" t="s">
        <v>18</v>
      </c>
      <c r="F2187" s="56"/>
      <c r="G2187" s="191" t="str">
        <f t="shared" si="1"/>
        <v>('ECO NITRILE 300MM DI+ (68865)','SHIELD','CARTONS','XL',),</v>
      </c>
      <c r="H2187" s="56"/>
    </row>
    <row r="2188">
      <c r="B2188" s="109" t="s">
        <v>315</v>
      </c>
      <c r="C2188" s="112" t="s">
        <v>288</v>
      </c>
      <c r="D2188" s="190" t="s">
        <v>4</v>
      </c>
      <c r="E2188" s="190" t="s">
        <v>19</v>
      </c>
      <c r="F2188" s="56"/>
      <c r="G2188" s="191" t="str">
        <f t="shared" si="1"/>
        <v>('ECO NITRILE 300MM DI+ (68865)','SHIELD','CARTONS','XXL',),</v>
      </c>
      <c r="H2188" s="56"/>
    </row>
    <row r="2189">
      <c r="B2189" s="109" t="s">
        <v>315</v>
      </c>
      <c r="C2189" s="112" t="s">
        <v>288</v>
      </c>
      <c r="D2189" s="190" t="s">
        <v>4</v>
      </c>
      <c r="E2189" s="190" t="s">
        <v>20</v>
      </c>
      <c r="F2189" s="56"/>
      <c r="G2189" s="191" t="str">
        <f t="shared" si="1"/>
        <v>('ECO NITRILE 300MM DI+ (68865)','SHIELD','CARTONS','XXXL',),</v>
      </c>
      <c r="H2189" s="56"/>
    </row>
    <row r="2190">
      <c r="B2190" s="109" t="s">
        <v>315</v>
      </c>
      <c r="C2190" s="112" t="s">
        <v>288</v>
      </c>
      <c r="D2190" s="190" t="s">
        <v>7</v>
      </c>
      <c r="E2190" s="190" t="s">
        <v>21</v>
      </c>
      <c r="F2190" s="56"/>
      <c r="G2190" s="191" t="str">
        <f t="shared" si="1"/>
        <v>('ECO NITRILE 300MM DI+ (68865)','SHIELD','BOXES','W/SIZE',),</v>
      </c>
      <c r="H2190" s="56"/>
    </row>
    <row r="2191">
      <c r="B2191" s="109" t="s">
        <v>315</v>
      </c>
      <c r="C2191" s="112" t="s">
        <v>288</v>
      </c>
      <c r="D2191" s="190" t="s">
        <v>7</v>
      </c>
      <c r="E2191" s="190" t="s">
        <v>161</v>
      </c>
      <c r="F2191" s="56"/>
      <c r="G2191" s="191" t="str">
        <f t="shared" si="1"/>
        <v>('ECO NITRILE 300MM DI+ (68865)','SHIELD','BOXES','XXS/5.5',),</v>
      </c>
      <c r="H2191" s="56"/>
    </row>
    <row r="2192">
      <c r="B2192" s="109" t="s">
        <v>315</v>
      </c>
      <c r="C2192" s="112" t="s">
        <v>288</v>
      </c>
      <c r="D2192" s="190" t="s">
        <v>7</v>
      </c>
      <c r="E2192" s="190" t="s">
        <v>162</v>
      </c>
      <c r="F2192" s="56"/>
      <c r="G2192" s="191" t="str">
        <f t="shared" si="1"/>
        <v>('ECO NITRILE 300MM DI+ (68865)','SHIELD','BOXES','XS/6.0',),</v>
      </c>
      <c r="H2192" s="56"/>
    </row>
    <row r="2193">
      <c r="B2193" s="109" t="s">
        <v>315</v>
      </c>
      <c r="C2193" s="112" t="s">
        <v>288</v>
      </c>
      <c r="D2193" s="190" t="s">
        <v>7</v>
      </c>
      <c r="E2193" s="190" t="s">
        <v>163</v>
      </c>
      <c r="F2193" s="56"/>
      <c r="G2193" s="191" t="str">
        <f t="shared" si="1"/>
        <v>('ECO NITRILE 300MM DI+ (68865)','SHIELD','BOXES','S/6.5',),</v>
      </c>
      <c r="H2193" s="56"/>
    </row>
    <row r="2194">
      <c r="B2194" s="109" t="s">
        <v>315</v>
      </c>
      <c r="C2194" s="112" t="s">
        <v>288</v>
      </c>
      <c r="D2194" s="190" t="s">
        <v>7</v>
      </c>
      <c r="E2194" s="190" t="s">
        <v>164</v>
      </c>
      <c r="F2194" s="56"/>
      <c r="G2194" s="191" t="str">
        <f t="shared" si="1"/>
        <v>('ECO NITRILE 300MM DI+ (68865)','SHIELD','BOXES','M/7.0',),</v>
      </c>
      <c r="H2194" s="56"/>
    </row>
    <row r="2195">
      <c r="B2195" s="109" t="s">
        <v>315</v>
      </c>
      <c r="C2195" s="112" t="s">
        <v>288</v>
      </c>
      <c r="D2195" s="190" t="s">
        <v>7</v>
      </c>
      <c r="E2195" s="190" t="s">
        <v>165</v>
      </c>
      <c r="F2195" s="56"/>
      <c r="G2195" s="191" t="str">
        <f t="shared" si="1"/>
        <v>('ECO NITRILE 300MM DI+ (68865)','SHIELD','BOXES','L/7.5',),</v>
      </c>
      <c r="H2195" s="56"/>
    </row>
    <row r="2196">
      <c r="B2196" s="109" t="s">
        <v>315</v>
      </c>
      <c r="C2196" s="112" t="s">
        <v>288</v>
      </c>
      <c r="D2196" s="190" t="s">
        <v>7</v>
      </c>
      <c r="E2196" s="190" t="s">
        <v>166</v>
      </c>
      <c r="F2196" s="56"/>
      <c r="G2196" s="191" t="str">
        <f t="shared" si="1"/>
        <v>('ECO NITRILE 300MM DI+ (68865)','SHIELD','BOXES','XL/8.0',),</v>
      </c>
      <c r="H2196" s="56"/>
    </row>
    <row r="2197">
      <c r="B2197" s="109" t="s">
        <v>315</v>
      </c>
      <c r="C2197" s="112" t="s">
        <v>288</v>
      </c>
      <c r="D2197" s="190" t="s">
        <v>7</v>
      </c>
      <c r="E2197" s="190" t="s">
        <v>167</v>
      </c>
      <c r="F2197" s="56"/>
      <c r="G2197" s="191" t="str">
        <f t="shared" si="1"/>
        <v>('ECO NITRILE 300MM DI+ (68865)','SHIELD','BOXES','XXL/8.5',),</v>
      </c>
      <c r="H2197" s="56"/>
    </row>
    <row r="2198">
      <c r="B2198" s="109" t="s">
        <v>315</v>
      </c>
      <c r="C2198" s="112" t="s">
        <v>288</v>
      </c>
      <c r="D2198" s="190" t="s">
        <v>7</v>
      </c>
      <c r="E2198" s="190" t="s">
        <v>20</v>
      </c>
      <c r="F2198" s="56"/>
      <c r="G2198" s="191" t="str">
        <f t="shared" si="1"/>
        <v>('ECO NITRILE 300MM DI+ (68865)','SHIELD','BOXES','XXXL',),</v>
      </c>
      <c r="H2198" s="56"/>
    </row>
    <row r="2199">
      <c r="A2199" s="64">
        <v>116.0</v>
      </c>
      <c r="B2199" s="109" t="s">
        <v>316</v>
      </c>
      <c r="C2199" s="112" t="s">
        <v>288</v>
      </c>
      <c r="D2199" s="190" t="s">
        <v>4</v>
      </c>
      <c r="E2199" s="190" t="s">
        <v>21</v>
      </c>
      <c r="F2199" s="56">
        <v>0.0</v>
      </c>
      <c r="G2199" s="191" t="str">
        <f t="shared" si="1"/>
        <v>('ECO NITRILE 250 PF GREEN.W (62512)','SHIELD','CARTONS','W/SIZE',0),</v>
      </c>
      <c r="H2199" s="56"/>
    </row>
    <row r="2200">
      <c r="B2200" s="109" t="s">
        <v>316</v>
      </c>
      <c r="C2200" s="112" t="s">
        <v>288</v>
      </c>
      <c r="D2200" s="190" t="s">
        <v>4</v>
      </c>
      <c r="E2200" s="190" t="s">
        <v>13</v>
      </c>
      <c r="F2200" s="56"/>
      <c r="G2200" s="191" t="str">
        <f t="shared" si="1"/>
        <v>('ECO NITRILE 250 PF GREEN.W (62512)','SHIELD','CARTONS','XXS',),</v>
      </c>
      <c r="H2200" s="56"/>
    </row>
    <row r="2201">
      <c r="B2201" s="109" t="s">
        <v>316</v>
      </c>
      <c r="C2201" s="112" t="s">
        <v>288</v>
      </c>
      <c r="D2201" s="190" t="s">
        <v>4</v>
      </c>
      <c r="E2201" s="149" t="s">
        <v>14</v>
      </c>
      <c r="F2201" s="56"/>
      <c r="G2201" s="191" t="str">
        <f t="shared" si="1"/>
        <v>('ECO NITRILE 250 PF GREEN.W (62512)','SHIELD','CARTONS','XS',),</v>
      </c>
      <c r="H2201" s="56"/>
    </row>
    <row r="2202">
      <c r="B2202" s="109" t="s">
        <v>316</v>
      </c>
      <c r="C2202" s="112" t="s">
        <v>288</v>
      </c>
      <c r="D2202" s="190" t="s">
        <v>4</v>
      </c>
      <c r="E2202" s="190" t="s">
        <v>15</v>
      </c>
      <c r="F2202" s="56"/>
      <c r="G2202" s="191" t="str">
        <f t="shared" si="1"/>
        <v>('ECO NITRILE 250 PF GREEN.W (62512)','SHIELD','CARTONS','S',),</v>
      </c>
      <c r="H2202" s="56"/>
    </row>
    <row r="2203">
      <c r="B2203" s="109" t="s">
        <v>316</v>
      </c>
      <c r="C2203" s="112" t="s">
        <v>288</v>
      </c>
      <c r="D2203" s="190" t="s">
        <v>4</v>
      </c>
      <c r="E2203" s="190" t="s">
        <v>16</v>
      </c>
      <c r="F2203" s="56"/>
      <c r="G2203" s="191" t="str">
        <f t="shared" si="1"/>
        <v>('ECO NITRILE 250 PF GREEN.W (62512)','SHIELD','CARTONS','M',),</v>
      </c>
      <c r="H2203" s="56"/>
    </row>
    <row r="2204">
      <c r="B2204" s="109" t="s">
        <v>316</v>
      </c>
      <c r="C2204" s="112" t="s">
        <v>288</v>
      </c>
      <c r="D2204" s="190" t="s">
        <v>4</v>
      </c>
      <c r="E2204" s="190" t="s">
        <v>17</v>
      </c>
      <c r="F2204" s="56"/>
      <c r="G2204" s="191" t="str">
        <f t="shared" si="1"/>
        <v>('ECO NITRILE 250 PF GREEN.W (62512)','SHIELD','CARTONS','L',),</v>
      </c>
      <c r="H2204" s="56"/>
    </row>
    <row r="2205">
      <c r="B2205" s="109" t="s">
        <v>316</v>
      </c>
      <c r="C2205" s="112" t="s">
        <v>288</v>
      </c>
      <c r="D2205" s="190" t="s">
        <v>4</v>
      </c>
      <c r="E2205" s="190" t="s">
        <v>18</v>
      </c>
      <c r="F2205" s="56"/>
      <c r="G2205" s="191" t="str">
        <f t="shared" si="1"/>
        <v>('ECO NITRILE 250 PF GREEN.W (62512)','SHIELD','CARTONS','XL',),</v>
      </c>
      <c r="H2205" s="56"/>
    </row>
    <row r="2206">
      <c r="B2206" s="109" t="s">
        <v>316</v>
      </c>
      <c r="C2206" s="112" t="s">
        <v>288</v>
      </c>
      <c r="D2206" s="190" t="s">
        <v>4</v>
      </c>
      <c r="E2206" s="190" t="s">
        <v>19</v>
      </c>
      <c r="F2206" s="56"/>
      <c r="G2206" s="191" t="str">
        <f t="shared" si="1"/>
        <v>('ECO NITRILE 250 PF GREEN.W (62512)','SHIELD','CARTONS','XXL',),</v>
      </c>
      <c r="H2206" s="56"/>
    </row>
    <row r="2207">
      <c r="B2207" s="109" t="s">
        <v>316</v>
      </c>
      <c r="C2207" s="112" t="s">
        <v>288</v>
      </c>
      <c r="D2207" s="190" t="s">
        <v>4</v>
      </c>
      <c r="E2207" s="190" t="s">
        <v>20</v>
      </c>
      <c r="F2207" s="56"/>
      <c r="G2207" s="191" t="str">
        <f t="shared" si="1"/>
        <v>('ECO NITRILE 250 PF GREEN.W (62512)','SHIELD','CARTONS','XXXL',),</v>
      </c>
      <c r="H2207" s="56"/>
    </row>
    <row r="2208">
      <c r="B2208" s="109" t="s">
        <v>316</v>
      </c>
      <c r="C2208" s="112" t="s">
        <v>288</v>
      </c>
      <c r="D2208" s="190" t="s">
        <v>7</v>
      </c>
      <c r="E2208" s="190" t="s">
        <v>21</v>
      </c>
      <c r="F2208" s="56"/>
      <c r="G2208" s="191" t="str">
        <f t="shared" si="1"/>
        <v>('ECO NITRILE 250 PF GREEN.W (62512)','SHIELD','BOXES','W/SIZE',),</v>
      </c>
      <c r="H2208" s="56"/>
    </row>
    <row r="2209">
      <c r="B2209" s="109" t="s">
        <v>316</v>
      </c>
      <c r="C2209" s="112" t="s">
        <v>288</v>
      </c>
      <c r="D2209" s="190" t="s">
        <v>7</v>
      </c>
      <c r="E2209" s="190" t="s">
        <v>161</v>
      </c>
      <c r="F2209" s="56"/>
      <c r="G2209" s="191" t="str">
        <f t="shared" si="1"/>
        <v>('ECO NITRILE 250 PF GREEN.W (62512)','SHIELD','BOXES','XXS/5.5',),</v>
      </c>
      <c r="H2209" s="56"/>
    </row>
    <row r="2210">
      <c r="B2210" s="109" t="s">
        <v>316</v>
      </c>
      <c r="C2210" s="112" t="s">
        <v>288</v>
      </c>
      <c r="D2210" s="190" t="s">
        <v>7</v>
      </c>
      <c r="E2210" s="190" t="s">
        <v>162</v>
      </c>
      <c r="F2210" s="56">
        <v>470.0</v>
      </c>
      <c r="G2210" s="191" t="str">
        <f t="shared" si="1"/>
        <v>('ECO NITRILE 250 PF GREEN.W (62512)','SHIELD','BOXES','XS/6.0',470),</v>
      </c>
      <c r="H2210" s="56"/>
    </row>
    <row r="2211">
      <c r="B2211" s="109" t="s">
        <v>316</v>
      </c>
      <c r="C2211" s="112" t="s">
        <v>288</v>
      </c>
      <c r="D2211" s="190" t="s">
        <v>7</v>
      </c>
      <c r="E2211" s="190" t="s">
        <v>163</v>
      </c>
      <c r="F2211" s="56">
        <v>180.0</v>
      </c>
      <c r="G2211" s="191" t="str">
        <f t="shared" si="1"/>
        <v>('ECO NITRILE 250 PF GREEN.W (62512)','SHIELD','BOXES','S/6.5',180),</v>
      </c>
      <c r="H2211" s="56"/>
    </row>
    <row r="2212">
      <c r="B2212" s="109" t="s">
        <v>316</v>
      </c>
      <c r="C2212" s="112" t="s">
        <v>288</v>
      </c>
      <c r="D2212" s="190" t="s">
        <v>7</v>
      </c>
      <c r="E2212" s="190" t="s">
        <v>164</v>
      </c>
      <c r="F2212" s="56">
        <v>160.0</v>
      </c>
      <c r="G2212" s="191" t="str">
        <f t="shared" si="1"/>
        <v>('ECO NITRILE 250 PF GREEN.W (62512)','SHIELD','BOXES','M/7.0',160),</v>
      </c>
      <c r="H2212" s="56"/>
    </row>
    <row r="2213">
      <c r="B2213" s="109" t="s">
        <v>316</v>
      </c>
      <c r="C2213" s="112" t="s">
        <v>288</v>
      </c>
      <c r="D2213" s="190" t="s">
        <v>7</v>
      </c>
      <c r="E2213" s="190" t="s">
        <v>165</v>
      </c>
      <c r="F2213" s="56">
        <v>1610.0</v>
      </c>
      <c r="G2213" s="191" t="str">
        <f t="shared" si="1"/>
        <v>('ECO NITRILE 250 PF GREEN.W (62512)','SHIELD','BOXES','L/7.5',1610),</v>
      </c>
      <c r="H2213" s="56"/>
    </row>
    <row r="2214">
      <c r="B2214" s="109" t="s">
        <v>316</v>
      </c>
      <c r="C2214" s="112" t="s">
        <v>288</v>
      </c>
      <c r="D2214" s="190" t="s">
        <v>7</v>
      </c>
      <c r="E2214" s="190" t="s">
        <v>166</v>
      </c>
      <c r="F2214" s="56">
        <v>2380.0</v>
      </c>
      <c r="G2214" s="191" t="str">
        <f t="shared" si="1"/>
        <v>('ECO NITRILE 250 PF GREEN.W (62512)','SHIELD','BOXES','XL/8.0',2380),</v>
      </c>
      <c r="H2214" s="56"/>
    </row>
    <row r="2215">
      <c r="B2215" s="109" t="s">
        <v>316</v>
      </c>
      <c r="C2215" s="112" t="s">
        <v>288</v>
      </c>
      <c r="D2215" s="190" t="s">
        <v>7</v>
      </c>
      <c r="E2215" s="190" t="s">
        <v>167</v>
      </c>
      <c r="F2215" s="56"/>
      <c r="G2215" s="191" t="str">
        <f t="shared" si="1"/>
        <v>('ECO NITRILE 250 PF GREEN.W (62512)','SHIELD','BOXES','XXL/8.5',),</v>
      </c>
      <c r="H2215" s="56"/>
    </row>
    <row r="2216">
      <c r="B2216" s="109" t="s">
        <v>316</v>
      </c>
      <c r="C2216" s="112" t="s">
        <v>288</v>
      </c>
      <c r="D2216" s="190" t="s">
        <v>7</v>
      </c>
      <c r="E2216" s="190" t="s">
        <v>20</v>
      </c>
      <c r="F2216" s="56"/>
      <c r="G2216" s="191" t="str">
        <f t="shared" si="1"/>
        <v>('ECO NITRILE 250 PF GREEN.W (62512)','SHIELD','BOXES','XXXL',),</v>
      </c>
      <c r="H2216" s="56"/>
    </row>
    <row r="2217">
      <c r="A2217" s="64">
        <v>117.0</v>
      </c>
      <c r="B2217" s="109" t="s">
        <v>317</v>
      </c>
      <c r="C2217" s="112" t="s">
        <v>318</v>
      </c>
      <c r="D2217" s="190" t="s">
        <v>4</v>
      </c>
      <c r="E2217" s="190" t="s">
        <v>21</v>
      </c>
      <c r="F2217" s="56">
        <v>45.0</v>
      </c>
      <c r="G2217" s="191" t="str">
        <f t="shared" si="1"/>
        <v>('PROPACK 12" EXAM PF','PROPACK','CARTONS','W/SIZE',45),</v>
      </c>
      <c r="H2217" s="56"/>
    </row>
    <row r="2218">
      <c r="B2218" s="109" t="s">
        <v>317</v>
      </c>
      <c r="C2218" s="112" t="s">
        <v>318</v>
      </c>
      <c r="D2218" s="190" t="s">
        <v>4</v>
      </c>
      <c r="E2218" s="190" t="s">
        <v>13</v>
      </c>
      <c r="F2218" s="56"/>
      <c r="G2218" s="191" t="str">
        <f t="shared" si="1"/>
        <v>('PROPACK 12" EXAM PF','PROPACK','CARTONS','XXS',),</v>
      </c>
      <c r="H2218" s="56"/>
    </row>
    <row r="2219">
      <c r="B2219" s="109" t="s">
        <v>317</v>
      </c>
      <c r="C2219" s="112" t="s">
        <v>318</v>
      </c>
      <c r="D2219" s="190" t="s">
        <v>4</v>
      </c>
      <c r="E2219" s="149" t="s">
        <v>14</v>
      </c>
      <c r="F2219" s="56"/>
      <c r="G2219" s="191" t="str">
        <f t="shared" si="1"/>
        <v>('PROPACK 12" EXAM PF','PROPACK','CARTONS','XS',),</v>
      </c>
      <c r="H2219" s="56"/>
    </row>
    <row r="2220">
      <c r="B2220" s="109" t="s">
        <v>317</v>
      </c>
      <c r="C2220" s="112" t="s">
        <v>318</v>
      </c>
      <c r="D2220" s="190" t="s">
        <v>4</v>
      </c>
      <c r="E2220" s="190" t="s">
        <v>15</v>
      </c>
      <c r="F2220" s="56"/>
      <c r="G2220" s="191" t="str">
        <f t="shared" si="1"/>
        <v>('PROPACK 12" EXAM PF','PROPACK','CARTONS','S',),</v>
      </c>
      <c r="H2220" s="56"/>
    </row>
    <row r="2221">
      <c r="B2221" s="109" t="s">
        <v>317</v>
      </c>
      <c r="C2221" s="112" t="s">
        <v>318</v>
      </c>
      <c r="D2221" s="190" t="s">
        <v>4</v>
      </c>
      <c r="E2221" s="190" t="s">
        <v>16</v>
      </c>
      <c r="F2221" s="56"/>
      <c r="G2221" s="191" t="str">
        <f t="shared" si="1"/>
        <v>('PROPACK 12" EXAM PF','PROPACK','CARTONS','M',),</v>
      </c>
      <c r="H2221" s="56"/>
    </row>
    <row r="2222">
      <c r="B2222" s="109" t="s">
        <v>317</v>
      </c>
      <c r="C2222" s="112" t="s">
        <v>318</v>
      </c>
      <c r="D2222" s="190" t="s">
        <v>4</v>
      </c>
      <c r="E2222" s="190" t="s">
        <v>17</v>
      </c>
      <c r="F2222" s="56"/>
      <c r="G2222" s="191" t="str">
        <f t="shared" si="1"/>
        <v>('PROPACK 12" EXAM PF','PROPACK','CARTONS','L',),</v>
      </c>
      <c r="H2222" s="56"/>
    </row>
    <row r="2223">
      <c r="A2223" s="145"/>
      <c r="B2223" s="109" t="s">
        <v>317</v>
      </c>
      <c r="C2223" s="112" t="s">
        <v>318</v>
      </c>
      <c r="D2223" s="190" t="s">
        <v>4</v>
      </c>
      <c r="E2223" s="190" t="s">
        <v>18</v>
      </c>
      <c r="F2223" s="195"/>
      <c r="G2223" s="191" t="str">
        <f t="shared" si="1"/>
        <v>('PROPACK 12" EXAM PF','PROPACK','CARTONS','XL',),</v>
      </c>
      <c r="H2223" s="195"/>
    </row>
    <row r="2224">
      <c r="A2224" s="145"/>
      <c r="B2224" s="109" t="s">
        <v>317</v>
      </c>
      <c r="C2224" s="112" t="s">
        <v>318</v>
      </c>
      <c r="D2224" s="190" t="s">
        <v>4</v>
      </c>
      <c r="E2224" s="190" t="s">
        <v>19</v>
      </c>
      <c r="F2224" s="195"/>
      <c r="G2224" s="191" t="str">
        <f t="shared" si="1"/>
        <v>('PROPACK 12" EXAM PF','PROPACK','CARTONS','XXL',),</v>
      </c>
      <c r="H2224" s="195"/>
    </row>
    <row r="2225">
      <c r="A2225" s="145"/>
      <c r="B2225" s="109" t="s">
        <v>317</v>
      </c>
      <c r="C2225" s="112" t="s">
        <v>318</v>
      </c>
      <c r="D2225" s="190" t="s">
        <v>4</v>
      </c>
      <c r="E2225" s="190" t="s">
        <v>20</v>
      </c>
      <c r="F2225" s="195"/>
      <c r="G2225" s="191" t="str">
        <f t="shared" si="1"/>
        <v>('PROPACK 12" EXAM PF','PROPACK','CARTONS','XXXL',),</v>
      </c>
      <c r="H2225" s="195"/>
    </row>
    <row r="2226">
      <c r="A2226" s="145"/>
      <c r="B2226" s="109" t="s">
        <v>317</v>
      </c>
      <c r="C2226" s="112" t="s">
        <v>318</v>
      </c>
      <c r="D2226" s="190" t="s">
        <v>7</v>
      </c>
      <c r="E2226" s="190" t="s">
        <v>21</v>
      </c>
      <c r="F2226" s="195"/>
      <c r="G2226" s="191" t="str">
        <f t="shared" si="1"/>
        <v>('PROPACK 12" EXAM PF','PROPACK','BOXES','W/SIZE',),</v>
      </c>
      <c r="H2226" s="195"/>
    </row>
    <row r="2227">
      <c r="A2227" s="145"/>
      <c r="B2227" s="109" t="s">
        <v>317</v>
      </c>
      <c r="C2227" s="112" t="s">
        <v>318</v>
      </c>
      <c r="D2227" s="190" t="s">
        <v>7</v>
      </c>
      <c r="E2227" s="190" t="s">
        <v>161</v>
      </c>
      <c r="F2227" s="195"/>
      <c r="G2227" s="191" t="str">
        <f t="shared" si="1"/>
        <v>('PROPACK 12" EXAM PF','PROPACK','BOXES','XXS/5.5',),</v>
      </c>
      <c r="H2227" s="195"/>
    </row>
    <row r="2228">
      <c r="A2228" s="145"/>
      <c r="B2228" s="109" t="s">
        <v>317</v>
      </c>
      <c r="C2228" s="112" t="s">
        <v>318</v>
      </c>
      <c r="D2228" s="190" t="s">
        <v>7</v>
      </c>
      <c r="E2228" s="190" t="s">
        <v>162</v>
      </c>
      <c r="F2228" s="195"/>
      <c r="G2228" s="191" t="str">
        <f t="shared" si="1"/>
        <v>('PROPACK 12" EXAM PF','PROPACK','BOXES','XS/6.0',),</v>
      </c>
      <c r="H2228" s="195"/>
    </row>
    <row r="2229">
      <c r="A2229" s="145"/>
      <c r="B2229" s="109" t="s">
        <v>317</v>
      </c>
      <c r="C2229" s="112" t="s">
        <v>318</v>
      </c>
      <c r="D2229" s="190" t="s">
        <v>7</v>
      </c>
      <c r="E2229" s="190" t="s">
        <v>163</v>
      </c>
      <c r="F2229" s="195"/>
      <c r="G2229" s="191" t="str">
        <f t="shared" si="1"/>
        <v>('PROPACK 12" EXAM PF','PROPACK','BOXES','S/6.5',),</v>
      </c>
      <c r="H2229" s="195"/>
    </row>
    <row r="2230">
      <c r="A2230" s="145"/>
      <c r="B2230" s="109" t="s">
        <v>317</v>
      </c>
      <c r="C2230" s="112" t="s">
        <v>318</v>
      </c>
      <c r="D2230" s="190" t="s">
        <v>7</v>
      </c>
      <c r="E2230" s="190" t="s">
        <v>164</v>
      </c>
      <c r="F2230" s="195"/>
      <c r="G2230" s="191" t="str">
        <f t="shared" si="1"/>
        <v>('PROPACK 12" EXAM PF','PROPACK','BOXES','M/7.0',),</v>
      </c>
      <c r="H2230" s="195"/>
    </row>
    <row r="2231">
      <c r="A2231" s="145"/>
      <c r="B2231" s="109" t="s">
        <v>317</v>
      </c>
      <c r="C2231" s="112" t="s">
        <v>318</v>
      </c>
      <c r="D2231" s="190" t="s">
        <v>7</v>
      </c>
      <c r="E2231" s="190" t="s">
        <v>165</v>
      </c>
      <c r="F2231" s="195"/>
      <c r="G2231" s="191" t="str">
        <f t="shared" si="1"/>
        <v>('PROPACK 12" EXAM PF','PROPACK','BOXES','L/7.5',),</v>
      </c>
      <c r="H2231" s="195"/>
    </row>
    <row r="2232">
      <c r="A2232" s="145"/>
      <c r="B2232" s="109" t="s">
        <v>317</v>
      </c>
      <c r="C2232" s="112" t="s">
        <v>318</v>
      </c>
      <c r="D2232" s="190" t="s">
        <v>7</v>
      </c>
      <c r="E2232" s="190" t="s">
        <v>166</v>
      </c>
      <c r="F2232" s="195"/>
      <c r="G2232" s="191" t="str">
        <f t="shared" si="1"/>
        <v>('PROPACK 12" EXAM PF','PROPACK','BOXES','XL/8.0',),</v>
      </c>
      <c r="H2232" s="195"/>
    </row>
    <row r="2233">
      <c r="A2233" s="145"/>
      <c r="B2233" s="109" t="s">
        <v>317</v>
      </c>
      <c r="C2233" s="112" t="s">
        <v>318</v>
      </c>
      <c r="D2233" s="190" t="s">
        <v>7</v>
      </c>
      <c r="E2233" s="190" t="s">
        <v>167</v>
      </c>
      <c r="F2233" s="195"/>
      <c r="G2233" s="191" t="str">
        <f t="shared" si="1"/>
        <v>('PROPACK 12" EXAM PF','PROPACK','BOXES','XXL/8.5',),</v>
      </c>
      <c r="H2233" s="195"/>
    </row>
    <row r="2234">
      <c r="A2234" s="145"/>
      <c r="B2234" s="109" t="s">
        <v>317</v>
      </c>
      <c r="C2234" s="112" t="s">
        <v>318</v>
      </c>
      <c r="D2234" s="190" t="s">
        <v>7</v>
      </c>
      <c r="E2234" s="190" t="s">
        <v>20</v>
      </c>
      <c r="F2234" s="195"/>
      <c r="G2234" s="191" t="str">
        <f t="shared" si="1"/>
        <v>('PROPACK 12" EXAM PF','PROPACK','BOXES','XXXL',),</v>
      </c>
      <c r="H2234" s="195"/>
    </row>
    <row r="2235">
      <c r="A2235" s="64">
        <v>118.0</v>
      </c>
      <c r="B2235" s="109" t="s">
        <v>319</v>
      </c>
      <c r="C2235" s="112" t="s">
        <v>318</v>
      </c>
      <c r="D2235" s="190" t="s">
        <v>4</v>
      </c>
      <c r="E2235" s="190" t="s">
        <v>21</v>
      </c>
      <c r="F2235" s="56">
        <v>135.0</v>
      </c>
      <c r="G2235" s="191" t="str">
        <f t="shared" si="1"/>
        <v>('PROPACK 9" EXAM PF','PROPACK','CARTONS','W/SIZE',135),</v>
      </c>
      <c r="H2235" s="56"/>
    </row>
    <row r="2236">
      <c r="A2236" s="145"/>
      <c r="B2236" s="109" t="s">
        <v>319</v>
      </c>
      <c r="C2236" s="112" t="s">
        <v>318</v>
      </c>
      <c r="D2236" s="190" t="s">
        <v>4</v>
      </c>
      <c r="E2236" s="190" t="s">
        <v>13</v>
      </c>
      <c r="F2236" s="195"/>
      <c r="G2236" s="191" t="str">
        <f t="shared" si="1"/>
        <v>('PROPACK 9" EXAM PF','PROPACK','CARTONS','XXS',),</v>
      </c>
      <c r="H2236" s="195"/>
    </row>
    <row r="2237">
      <c r="A2237" s="145"/>
      <c r="B2237" s="109" t="s">
        <v>319</v>
      </c>
      <c r="C2237" s="112" t="s">
        <v>318</v>
      </c>
      <c r="D2237" s="190" t="s">
        <v>4</v>
      </c>
      <c r="E2237" s="149" t="s">
        <v>14</v>
      </c>
      <c r="F2237" s="195"/>
      <c r="G2237" s="191" t="str">
        <f t="shared" si="1"/>
        <v>('PROPACK 9" EXAM PF','PROPACK','CARTONS','XS',),</v>
      </c>
      <c r="H2237" s="195"/>
    </row>
    <row r="2238">
      <c r="A2238" s="145"/>
      <c r="B2238" s="109" t="s">
        <v>319</v>
      </c>
      <c r="C2238" s="112" t="s">
        <v>318</v>
      </c>
      <c r="D2238" s="190" t="s">
        <v>4</v>
      </c>
      <c r="E2238" s="190" t="s">
        <v>15</v>
      </c>
      <c r="F2238" s="195"/>
      <c r="G2238" s="191" t="str">
        <f t="shared" si="1"/>
        <v>('PROPACK 9" EXAM PF','PROPACK','CARTONS','S',),</v>
      </c>
      <c r="H2238" s="195"/>
    </row>
    <row r="2239">
      <c r="A2239" s="145"/>
      <c r="B2239" s="109" t="s">
        <v>319</v>
      </c>
      <c r="C2239" s="112" t="s">
        <v>318</v>
      </c>
      <c r="D2239" s="190" t="s">
        <v>4</v>
      </c>
      <c r="E2239" s="190" t="s">
        <v>16</v>
      </c>
      <c r="F2239" s="195"/>
      <c r="G2239" s="191" t="str">
        <f t="shared" si="1"/>
        <v>('PROPACK 9" EXAM PF','PROPACK','CARTONS','M',),</v>
      </c>
      <c r="H2239" s="195"/>
    </row>
    <row r="2240">
      <c r="A2240" s="145"/>
      <c r="B2240" s="109" t="s">
        <v>319</v>
      </c>
      <c r="C2240" s="112" t="s">
        <v>318</v>
      </c>
      <c r="D2240" s="190" t="s">
        <v>4</v>
      </c>
      <c r="E2240" s="190" t="s">
        <v>17</v>
      </c>
      <c r="F2240" s="195"/>
      <c r="G2240" s="191" t="str">
        <f t="shared" si="1"/>
        <v>('PROPACK 9" EXAM PF','PROPACK','CARTONS','L',),</v>
      </c>
      <c r="H2240" s="195"/>
    </row>
    <row r="2241">
      <c r="B2241" s="109" t="s">
        <v>319</v>
      </c>
      <c r="C2241" s="112" t="s">
        <v>318</v>
      </c>
      <c r="D2241" s="190" t="s">
        <v>4</v>
      </c>
      <c r="E2241" s="190" t="s">
        <v>18</v>
      </c>
      <c r="F2241" s="56"/>
      <c r="G2241" s="191" t="str">
        <f t="shared" si="1"/>
        <v>('PROPACK 9" EXAM PF','PROPACK','CARTONS','XL',),</v>
      </c>
      <c r="H2241" s="56"/>
    </row>
    <row r="2242">
      <c r="B2242" s="109" t="s">
        <v>319</v>
      </c>
      <c r="C2242" s="112" t="s">
        <v>318</v>
      </c>
      <c r="D2242" s="190" t="s">
        <v>4</v>
      </c>
      <c r="E2242" s="190" t="s">
        <v>19</v>
      </c>
      <c r="F2242" s="56"/>
      <c r="G2242" s="191" t="str">
        <f t="shared" si="1"/>
        <v>('PROPACK 9" EXAM PF','PROPACK','CARTONS','XXL',),</v>
      </c>
      <c r="H2242" s="56"/>
    </row>
    <row r="2243">
      <c r="B2243" s="109" t="s">
        <v>319</v>
      </c>
      <c r="C2243" s="112" t="s">
        <v>318</v>
      </c>
      <c r="D2243" s="190" t="s">
        <v>4</v>
      </c>
      <c r="E2243" s="190" t="s">
        <v>20</v>
      </c>
      <c r="F2243" s="56"/>
      <c r="G2243" s="191" t="str">
        <f t="shared" si="1"/>
        <v>('PROPACK 9" EXAM PF','PROPACK','CARTONS','XXXL',),</v>
      </c>
      <c r="H2243" s="56"/>
    </row>
    <row r="2244">
      <c r="B2244" s="109" t="s">
        <v>319</v>
      </c>
      <c r="C2244" s="112" t="s">
        <v>318</v>
      </c>
      <c r="D2244" s="190" t="s">
        <v>7</v>
      </c>
      <c r="E2244" s="190" t="s">
        <v>21</v>
      </c>
      <c r="F2244" s="56"/>
      <c r="G2244" s="191" t="str">
        <f t="shared" si="1"/>
        <v>('PROPACK 9" EXAM PF','PROPACK','BOXES','W/SIZE',),</v>
      </c>
      <c r="H2244" s="56"/>
    </row>
    <row r="2245">
      <c r="B2245" s="109" t="s">
        <v>319</v>
      </c>
      <c r="C2245" s="112" t="s">
        <v>318</v>
      </c>
      <c r="D2245" s="190" t="s">
        <v>7</v>
      </c>
      <c r="E2245" s="190" t="s">
        <v>161</v>
      </c>
      <c r="F2245" s="56"/>
      <c r="G2245" s="191" t="str">
        <f t="shared" si="1"/>
        <v>('PROPACK 9" EXAM PF','PROPACK','BOXES','XXS/5.5',),</v>
      </c>
      <c r="H2245" s="56"/>
    </row>
    <row r="2246">
      <c r="B2246" s="109" t="s">
        <v>319</v>
      </c>
      <c r="C2246" s="112" t="s">
        <v>318</v>
      </c>
      <c r="D2246" s="190" t="s">
        <v>7</v>
      </c>
      <c r="E2246" s="190" t="s">
        <v>162</v>
      </c>
      <c r="F2246" s="56"/>
      <c r="G2246" s="191" t="str">
        <f t="shared" si="1"/>
        <v>('PROPACK 9" EXAM PF','PROPACK','BOXES','XS/6.0',),</v>
      </c>
      <c r="H2246" s="56"/>
    </row>
    <row r="2247">
      <c r="B2247" s="109" t="s">
        <v>319</v>
      </c>
      <c r="C2247" s="112" t="s">
        <v>318</v>
      </c>
      <c r="D2247" s="190" t="s">
        <v>7</v>
      </c>
      <c r="E2247" s="190" t="s">
        <v>163</v>
      </c>
      <c r="F2247" s="56"/>
      <c r="G2247" s="191" t="str">
        <f t="shared" si="1"/>
        <v>('PROPACK 9" EXAM PF','PROPACK','BOXES','S/6.5',),</v>
      </c>
      <c r="H2247" s="56"/>
    </row>
    <row r="2248">
      <c r="B2248" s="109" t="s">
        <v>319</v>
      </c>
      <c r="C2248" s="112" t="s">
        <v>318</v>
      </c>
      <c r="D2248" s="190" t="s">
        <v>7</v>
      </c>
      <c r="E2248" s="190" t="s">
        <v>164</v>
      </c>
      <c r="F2248" s="56"/>
      <c r="G2248" s="191" t="str">
        <f t="shared" si="1"/>
        <v>('PROPACK 9" EXAM PF','PROPACK','BOXES','M/7.0',),</v>
      </c>
      <c r="H2248" s="56"/>
    </row>
    <row r="2249">
      <c r="B2249" s="109" t="s">
        <v>319</v>
      </c>
      <c r="C2249" s="112" t="s">
        <v>318</v>
      </c>
      <c r="D2249" s="190" t="s">
        <v>7</v>
      </c>
      <c r="E2249" s="190" t="s">
        <v>165</v>
      </c>
      <c r="F2249" s="56"/>
      <c r="G2249" s="191" t="str">
        <f t="shared" si="1"/>
        <v>('PROPACK 9" EXAM PF','PROPACK','BOXES','L/7.5',),</v>
      </c>
      <c r="H2249" s="56"/>
    </row>
    <row r="2250">
      <c r="B2250" s="109" t="s">
        <v>319</v>
      </c>
      <c r="C2250" s="112" t="s">
        <v>318</v>
      </c>
      <c r="D2250" s="190" t="s">
        <v>7</v>
      </c>
      <c r="E2250" s="190" t="s">
        <v>166</v>
      </c>
      <c r="F2250" s="56"/>
      <c r="G2250" s="191" t="str">
        <f t="shared" si="1"/>
        <v>('PROPACK 9" EXAM PF','PROPACK','BOXES','XL/8.0',),</v>
      </c>
      <c r="H2250" s="56"/>
    </row>
    <row r="2251">
      <c r="B2251" s="109" t="s">
        <v>319</v>
      </c>
      <c r="C2251" s="112" t="s">
        <v>318</v>
      </c>
      <c r="D2251" s="190" t="s">
        <v>7</v>
      </c>
      <c r="E2251" s="190" t="s">
        <v>167</v>
      </c>
      <c r="F2251" s="56"/>
      <c r="G2251" s="191" t="str">
        <f t="shared" si="1"/>
        <v>('PROPACK 9" EXAM PF','PROPACK','BOXES','XXL/8.5',),</v>
      </c>
      <c r="H2251" s="56"/>
    </row>
    <row r="2252">
      <c r="B2252" s="109" t="s">
        <v>319</v>
      </c>
      <c r="C2252" s="112" t="s">
        <v>318</v>
      </c>
      <c r="D2252" s="190" t="s">
        <v>7</v>
      </c>
      <c r="E2252" s="190" t="s">
        <v>20</v>
      </c>
      <c r="F2252" s="56"/>
      <c r="G2252" s="191" t="str">
        <f t="shared" si="1"/>
        <v>('PROPACK 9" EXAM PF','PROPACK','BOXES','XXXL',),</v>
      </c>
      <c r="H2252" s="56"/>
    </row>
    <row r="2253">
      <c r="A2253" s="64">
        <v>119.0</v>
      </c>
      <c r="B2253" s="109" t="s">
        <v>320</v>
      </c>
      <c r="C2253" s="259" t="s">
        <v>321</v>
      </c>
      <c r="D2253" s="190" t="s">
        <v>4</v>
      </c>
      <c r="E2253" s="190" t="s">
        <v>21</v>
      </c>
      <c r="F2253" s="56">
        <v>0.0</v>
      </c>
      <c r="G2253" s="191" t="str">
        <f t="shared" si="1"/>
        <v>('480MM PLAIN CTN (460X270X110)','PROPACK/NEW INDUS','CARTONS','W/SIZE',0),</v>
      </c>
      <c r="H2253" s="56"/>
    </row>
    <row r="2254">
      <c r="B2254" s="109" t="s">
        <v>320</v>
      </c>
      <c r="C2254" s="259" t="s">
        <v>321</v>
      </c>
      <c r="D2254" s="190" t="s">
        <v>4</v>
      </c>
      <c r="E2254" s="190" t="s">
        <v>13</v>
      </c>
      <c r="F2254" s="56"/>
      <c r="G2254" s="191" t="str">
        <f t="shared" si="1"/>
        <v>('480MM PLAIN CTN (460X270X110)','PROPACK/NEW INDUS','CARTONS','XXS',),</v>
      </c>
      <c r="H2254" s="56"/>
    </row>
    <row r="2255">
      <c r="B2255" s="109" t="s">
        <v>320</v>
      </c>
      <c r="C2255" s="259" t="s">
        <v>321</v>
      </c>
      <c r="D2255" s="190" t="s">
        <v>4</v>
      </c>
      <c r="E2255" s="149" t="s">
        <v>14</v>
      </c>
      <c r="F2255" s="56"/>
      <c r="G2255" s="191" t="str">
        <f t="shared" si="1"/>
        <v>('480MM PLAIN CTN (460X270X110)','PROPACK/NEW INDUS','CARTONS','XS',),</v>
      </c>
      <c r="H2255" s="56"/>
    </row>
    <row r="2256">
      <c r="B2256" s="109" t="s">
        <v>320</v>
      </c>
      <c r="C2256" s="259" t="s">
        <v>321</v>
      </c>
      <c r="D2256" s="190" t="s">
        <v>4</v>
      </c>
      <c r="E2256" s="190" t="s">
        <v>15</v>
      </c>
      <c r="F2256" s="56"/>
      <c r="G2256" s="191" t="str">
        <f t="shared" si="1"/>
        <v>('480MM PLAIN CTN (460X270X110)','PROPACK/NEW INDUS','CARTONS','S',),</v>
      </c>
      <c r="H2256" s="56"/>
    </row>
    <row r="2257">
      <c r="B2257" s="109" t="s">
        <v>320</v>
      </c>
      <c r="C2257" s="259" t="s">
        <v>321</v>
      </c>
      <c r="D2257" s="190" t="s">
        <v>4</v>
      </c>
      <c r="E2257" s="190" t="s">
        <v>16</v>
      </c>
      <c r="F2257" s="56"/>
      <c r="G2257" s="191" t="str">
        <f t="shared" si="1"/>
        <v>('480MM PLAIN CTN (460X270X110)','PROPACK/NEW INDUS','CARTONS','M',),</v>
      </c>
      <c r="H2257" s="56"/>
    </row>
    <row r="2258">
      <c r="B2258" s="109" t="s">
        <v>320</v>
      </c>
      <c r="C2258" s="259" t="s">
        <v>321</v>
      </c>
      <c r="D2258" s="190" t="s">
        <v>4</v>
      </c>
      <c r="E2258" s="190" t="s">
        <v>17</v>
      </c>
      <c r="F2258" s="56"/>
      <c r="G2258" s="191" t="str">
        <f t="shared" si="1"/>
        <v>('480MM PLAIN CTN (460X270X110)','PROPACK/NEW INDUS','CARTONS','L',),</v>
      </c>
      <c r="H2258" s="56"/>
    </row>
    <row r="2259">
      <c r="B2259" s="109" t="s">
        <v>320</v>
      </c>
      <c r="C2259" s="259" t="s">
        <v>321</v>
      </c>
      <c r="D2259" s="190" t="s">
        <v>4</v>
      </c>
      <c r="E2259" s="190" t="s">
        <v>18</v>
      </c>
      <c r="F2259" s="56"/>
      <c r="G2259" s="191" t="str">
        <f t="shared" si="1"/>
        <v>('480MM PLAIN CTN (460X270X110)','PROPACK/NEW INDUS','CARTONS','XL',),</v>
      </c>
      <c r="H2259" s="56"/>
    </row>
    <row r="2260">
      <c r="B2260" s="109" t="s">
        <v>320</v>
      </c>
      <c r="C2260" s="259" t="s">
        <v>321</v>
      </c>
      <c r="D2260" s="190" t="s">
        <v>4</v>
      </c>
      <c r="E2260" s="190" t="s">
        <v>19</v>
      </c>
      <c r="F2260" s="56"/>
      <c r="G2260" s="191" t="str">
        <f t="shared" si="1"/>
        <v>('480MM PLAIN CTN (460X270X110)','PROPACK/NEW INDUS','CARTONS','XXL',),</v>
      </c>
      <c r="H2260" s="56"/>
    </row>
    <row r="2261">
      <c r="B2261" s="109" t="s">
        <v>320</v>
      </c>
      <c r="C2261" s="259" t="s">
        <v>321</v>
      </c>
      <c r="D2261" s="190" t="s">
        <v>4</v>
      </c>
      <c r="E2261" s="190" t="s">
        <v>20</v>
      </c>
      <c r="F2261" s="56"/>
      <c r="G2261" s="191" t="str">
        <f t="shared" si="1"/>
        <v>('480MM PLAIN CTN (460X270X110)','PROPACK/NEW INDUS','CARTONS','XXXL',),</v>
      </c>
      <c r="H2261" s="56"/>
    </row>
    <row r="2262">
      <c r="B2262" s="109" t="s">
        <v>320</v>
      </c>
      <c r="C2262" s="259" t="s">
        <v>321</v>
      </c>
      <c r="D2262" s="190" t="s">
        <v>7</v>
      </c>
      <c r="E2262" s="190" t="s">
        <v>21</v>
      </c>
      <c r="F2262" s="56">
        <v>242.0</v>
      </c>
      <c r="G2262" s="191" t="str">
        <f t="shared" si="1"/>
        <v>('480MM PLAIN CTN (460X270X110)','PROPACK/NEW INDUS','BOXES','W/SIZE',242),</v>
      </c>
      <c r="H2262" s="56"/>
    </row>
    <row r="2263">
      <c r="A2263" s="145"/>
      <c r="B2263" s="109" t="s">
        <v>320</v>
      </c>
      <c r="C2263" s="259" t="s">
        <v>321</v>
      </c>
      <c r="D2263" s="190" t="s">
        <v>7</v>
      </c>
      <c r="E2263" s="190" t="s">
        <v>161</v>
      </c>
      <c r="F2263" s="195"/>
      <c r="G2263" s="191" t="str">
        <f t="shared" si="1"/>
        <v>('480MM PLAIN CTN (460X270X110)','PROPACK/NEW INDUS','BOXES','XXS/5.5',),</v>
      </c>
      <c r="H2263" s="195"/>
    </row>
    <row r="2264">
      <c r="A2264" s="145"/>
      <c r="B2264" s="109" t="s">
        <v>320</v>
      </c>
      <c r="C2264" s="259" t="s">
        <v>321</v>
      </c>
      <c r="D2264" s="190" t="s">
        <v>7</v>
      </c>
      <c r="E2264" s="190" t="s">
        <v>162</v>
      </c>
      <c r="F2264" s="195"/>
      <c r="G2264" s="191" t="str">
        <f t="shared" si="1"/>
        <v>('480MM PLAIN CTN (460X270X110)','PROPACK/NEW INDUS','BOXES','XS/6.0',),</v>
      </c>
      <c r="H2264" s="195"/>
    </row>
    <row r="2265">
      <c r="A2265" s="145"/>
      <c r="B2265" s="109" t="s">
        <v>320</v>
      </c>
      <c r="C2265" s="259" t="s">
        <v>321</v>
      </c>
      <c r="D2265" s="190" t="s">
        <v>7</v>
      </c>
      <c r="E2265" s="190" t="s">
        <v>163</v>
      </c>
      <c r="F2265" s="195"/>
      <c r="G2265" s="191" t="str">
        <f t="shared" si="1"/>
        <v>('480MM PLAIN CTN (460X270X110)','PROPACK/NEW INDUS','BOXES','S/6.5',),</v>
      </c>
      <c r="H2265" s="195"/>
    </row>
    <row r="2266">
      <c r="A2266" s="145"/>
      <c r="B2266" s="109" t="s">
        <v>320</v>
      </c>
      <c r="C2266" s="259" t="s">
        <v>321</v>
      </c>
      <c r="D2266" s="190" t="s">
        <v>7</v>
      </c>
      <c r="E2266" s="190" t="s">
        <v>164</v>
      </c>
      <c r="F2266" s="195"/>
      <c r="G2266" s="191" t="str">
        <f t="shared" si="1"/>
        <v>('480MM PLAIN CTN (460X270X110)','PROPACK/NEW INDUS','BOXES','M/7.0',),</v>
      </c>
      <c r="H2266" s="195"/>
    </row>
    <row r="2267">
      <c r="A2267" s="145"/>
      <c r="B2267" s="109" t="s">
        <v>320</v>
      </c>
      <c r="C2267" s="259" t="s">
        <v>321</v>
      </c>
      <c r="D2267" s="190" t="s">
        <v>7</v>
      </c>
      <c r="E2267" s="190" t="s">
        <v>165</v>
      </c>
      <c r="F2267" s="195"/>
      <c r="G2267" s="191" t="str">
        <f t="shared" si="1"/>
        <v>('480MM PLAIN CTN (460X270X110)','PROPACK/NEW INDUS','BOXES','L/7.5',),</v>
      </c>
      <c r="H2267" s="195"/>
    </row>
    <row r="2268">
      <c r="A2268" s="145"/>
      <c r="B2268" s="109" t="s">
        <v>320</v>
      </c>
      <c r="C2268" s="259" t="s">
        <v>321</v>
      </c>
      <c r="D2268" s="190" t="s">
        <v>7</v>
      </c>
      <c r="E2268" s="190" t="s">
        <v>166</v>
      </c>
      <c r="F2268" s="195"/>
      <c r="G2268" s="191" t="str">
        <f t="shared" si="1"/>
        <v>('480MM PLAIN CTN (460X270X110)','PROPACK/NEW INDUS','BOXES','XL/8.0',),</v>
      </c>
      <c r="H2268" s="195"/>
    </row>
    <row r="2269">
      <c r="A2269" s="145"/>
      <c r="B2269" s="109" t="s">
        <v>320</v>
      </c>
      <c r="C2269" s="259" t="s">
        <v>321</v>
      </c>
      <c r="D2269" s="190" t="s">
        <v>7</v>
      </c>
      <c r="E2269" s="190" t="s">
        <v>167</v>
      </c>
      <c r="F2269" s="195"/>
      <c r="G2269" s="191" t="str">
        <f t="shared" si="1"/>
        <v>('480MM PLAIN CTN (460X270X110)','PROPACK/NEW INDUS','BOXES','XXL/8.5',),</v>
      </c>
      <c r="H2269" s="195"/>
    </row>
    <row r="2270">
      <c r="A2270" s="145"/>
      <c r="B2270" s="109" t="s">
        <v>320</v>
      </c>
      <c r="C2270" s="259" t="s">
        <v>321</v>
      </c>
      <c r="D2270" s="190" t="s">
        <v>7</v>
      </c>
      <c r="E2270" s="190" t="s">
        <v>20</v>
      </c>
      <c r="F2270" s="195"/>
      <c r="G2270" s="191" t="str">
        <f t="shared" si="1"/>
        <v>('480MM PLAIN CTN (460X270X110)','PROPACK/NEW INDUS','BOXES','XXXL',),</v>
      </c>
      <c r="H2270" s="195"/>
    </row>
    <row r="2271">
      <c r="A2271" s="64">
        <v>120.0</v>
      </c>
      <c r="B2271" s="109" t="s">
        <v>322</v>
      </c>
      <c r="C2271" s="112" t="s">
        <v>322</v>
      </c>
      <c r="D2271" s="190" t="s">
        <v>4</v>
      </c>
      <c r="E2271" s="190" t="s">
        <v>21</v>
      </c>
      <c r="F2271" s="56">
        <v>85.0</v>
      </c>
      <c r="G2271" s="191" t="str">
        <f t="shared" si="1"/>
        <v>('EBUNO','EBUNO','CARTONS','W/SIZE',85),</v>
      </c>
      <c r="H2271" s="56"/>
    </row>
    <row r="2272">
      <c r="A2272" s="145"/>
      <c r="B2272" s="109" t="s">
        <v>322</v>
      </c>
      <c r="C2272" s="112" t="s">
        <v>322</v>
      </c>
      <c r="D2272" s="190" t="s">
        <v>4</v>
      </c>
      <c r="E2272" s="190" t="s">
        <v>13</v>
      </c>
      <c r="F2272" s="195"/>
      <c r="G2272" s="191" t="str">
        <f t="shared" si="1"/>
        <v>('EBUNO','EBUNO','CARTONS','XXS',),</v>
      </c>
      <c r="H2272" s="195"/>
    </row>
    <row r="2273">
      <c r="A2273" s="145"/>
      <c r="B2273" s="109" t="s">
        <v>322</v>
      </c>
      <c r="C2273" s="112" t="s">
        <v>322</v>
      </c>
      <c r="D2273" s="190" t="s">
        <v>4</v>
      </c>
      <c r="E2273" s="149" t="s">
        <v>14</v>
      </c>
      <c r="F2273" s="195"/>
      <c r="G2273" s="191" t="str">
        <f t="shared" si="1"/>
        <v>('EBUNO','EBUNO','CARTONS','XS',),</v>
      </c>
      <c r="H2273" s="195"/>
    </row>
    <row r="2274">
      <c r="A2274" s="145"/>
      <c r="B2274" s="109" t="s">
        <v>322</v>
      </c>
      <c r="C2274" s="112" t="s">
        <v>322</v>
      </c>
      <c r="D2274" s="190" t="s">
        <v>4</v>
      </c>
      <c r="E2274" s="190" t="s">
        <v>15</v>
      </c>
      <c r="F2274" s="195"/>
      <c r="G2274" s="191" t="str">
        <f t="shared" si="1"/>
        <v>('EBUNO','EBUNO','CARTONS','S',),</v>
      </c>
      <c r="H2274" s="195"/>
    </row>
    <row r="2275">
      <c r="A2275" s="145"/>
      <c r="B2275" s="109" t="s">
        <v>322</v>
      </c>
      <c r="C2275" s="112" t="s">
        <v>322</v>
      </c>
      <c r="D2275" s="190" t="s">
        <v>4</v>
      </c>
      <c r="E2275" s="190" t="s">
        <v>16</v>
      </c>
      <c r="F2275" s="195"/>
      <c r="G2275" s="191" t="str">
        <f t="shared" si="1"/>
        <v>('EBUNO','EBUNO','CARTONS','M',),</v>
      </c>
      <c r="H2275" s="195"/>
    </row>
    <row r="2276">
      <c r="A2276" s="145"/>
      <c r="B2276" s="109" t="s">
        <v>322</v>
      </c>
      <c r="C2276" s="112" t="s">
        <v>322</v>
      </c>
      <c r="D2276" s="190" t="s">
        <v>4</v>
      </c>
      <c r="E2276" s="190" t="s">
        <v>17</v>
      </c>
      <c r="F2276" s="195"/>
      <c r="G2276" s="191" t="str">
        <f t="shared" si="1"/>
        <v>('EBUNO','EBUNO','CARTONS','L',),</v>
      </c>
      <c r="H2276" s="195"/>
    </row>
    <row r="2277">
      <c r="A2277" s="145"/>
      <c r="B2277" s="109" t="s">
        <v>322</v>
      </c>
      <c r="C2277" s="112" t="s">
        <v>322</v>
      </c>
      <c r="D2277" s="190" t="s">
        <v>4</v>
      </c>
      <c r="E2277" s="190" t="s">
        <v>18</v>
      </c>
      <c r="F2277" s="195"/>
      <c r="G2277" s="191" t="str">
        <f t="shared" si="1"/>
        <v>('EBUNO','EBUNO','CARTONS','XL',),</v>
      </c>
      <c r="H2277" s="195"/>
    </row>
    <row r="2278">
      <c r="A2278" s="145"/>
      <c r="B2278" s="109" t="s">
        <v>322</v>
      </c>
      <c r="C2278" s="112" t="s">
        <v>322</v>
      </c>
      <c r="D2278" s="190" t="s">
        <v>4</v>
      </c>
      <c r="E2278" s="190" t="s">
        <v>19</v>
      </c>
      <c r="F2278" s="195"/>
      <c r="G2278" s="191" t="str">
        <f t="shared" si="1"/>
        <v>('EBUNO','EBUNO','CARTONS','XXL',),</v>
      </c>
      <c r="H2278" s="195"/>
    </row>
    <row r="2279">
      <c r="A2279" s="145"/>
      <c r="B2279" s="109" t="s">
        <v>322</v>
      </c>
      <c r="C2279" s="112" t="s">
        <v>322</v>
      </c>
      <c r="D2279" s="190" t="s">
        <v>4</v>
      </c>
      <c r="E2279" s="190" t="s">
        <v>20</v>
      </c>
      <c r="F2279" s="195"/>
      <c r="G2279" s="191" t="str">
        <f t="shared" si="1"/>
        <v>('EBUNO','EBUNO','CARTONS','XXXL',),</v>
      </c>
      <c r="H2279" s="195"/>
    </row>
    <row r="2280">
      <c r="A2280" s="145"/>
      <c r="B2280" s="109" t="s">
        <v>322</v>
      </c>
      <c r="C2280" s="112" t="s">
        <v>322</v>
      </c>
      <c r="D2280" s="190" t="s">
        <v>7</v>
      </c>
      <c r="E2280" s="190" t="s">
        <v>21</v>
      </c>
      <c r="F2280" s="195"/>
      <c r="G2280" s="191" t="str">
        <f t="shared" si="1"/>
        <v>('EBUNO','EBUNO','BOXES','W/SIZE',),</v>
      </c>
      <c r="H2280" s="195"/>
    </row>
    <row r="2281">
      <c r="A2281" s="145"/>
      <c r="B2281" s="109" t="s">
        <v>322</v>
      </c>
      <c r="C2281" s="112" t="s">
        <v>322</v>
      </c>
      <c r="D2281" s="190" t="s">
        <v>7</v>
      </c>
      <c r="E2281" s="190" t="s">
        <v>161</v>
      </c>
      <c r="F2281" s="195"/>
      <c r="G2281" s="191" t="str">
        <f t="shared" si="1"/>
        <v>('EBUNO','EBUNO','BOXES','XXS/5.5',),</v>
      </c>
      <c r="H2281" s="195"/>
    </row>
    <row r="2282">
      <c r="A2282" s="145"/>
      <c r="B2282" s="109" t="s">
        <v>322</v>
      </c>
      <c r="C2282" s="112" t="s">
        <v>322</v>
      </c>
      <c r="D2282" s="190" t="s">
        <v>7</v>
      </c>
      <c r="E2282" s="190" t="s">
        <v>162</v>
      </c>
      <c r="F2282" s="195"/>
      <c r="G2282" s="191" t="str">
        <f t="shared" si="1"/>
        <v>('EBUNO','EBUNO','BOXES','XS/6.0',),</v>
      </c>
      <c r="H2282" s="195"/>
    </row>
    <row r="2283">
      <c r="A2283" s="145"/>
      <c r="B2283" s="109" t="s">
        <v>322</v>
      </c>
      <c r="C2283" s="112" t="s">
        <v>322</v>
      </c>
      <c r="D2283" s="190" t="s">
        <v>7</v>
      </c>
      <c r="E2283" s="190" t="s">
        <v>163</v>
      </c>
      <c r="F2283" s="195">
        <v>140.0</v>
      </c>
      <c r="G2283" s="191" t="str">
        <f t="shared" si="1"/>
        <v>('EBUNO','EBUNO','BOXES','S/6.5',140),</v>
      </c>
      <c r="H2283" s="195"/>
    </row>
    <row r="2284">
      <c r="A2284" s="145"/>
      <c r="B2284" s="109" t="s">
        <v>322</v>
      </c>
      <c r="C2284" s="112" t="s">
        <v>322</v>
      </c>
      <c r="D2284" s="190" t="s">
        <v>7</v>
      </c>
      <c r="E2284" s="190" t="s">
        <v>164</v>
      </c>
      <c r="F2284" s="195">
        <v>130.0</v>
      </c>
      <c r="G2284" s="191" t="str">
        <f t="shared" si="1"/>
        <v>('EBUNO','EBUNO','BOXES','M/7.0',130),</v>
      </c>
      <c r="H2284" s="195"/>
    </row>
    <row r="2285">
      <c r="A2285" s="145"/>
      <c r="B2285" s="109" t="s">
        <v>322</v>
      </c>
      <c r="C2285" s="112" t="s">
        <v>322</v>
      </c>
      <c r="D2285" s="190" t="s">
        <v>7</v>
      </c>
      <c r="E2285" s="190" t="s">
        <v>165</v>
      </c>
      <c r="F2285" s="195">
        <v>120.0</v>
      </c>
      <c r="G2285" s="191" t="str">
        <f t="shared" si="1"/>
        <v>('EBUNO','EBUNO','BOXES','L/7.5',120),</v>
      </c>
      <c r="H2285" s="195"/>
    </row>
    <row r="2286">
      <c r="A2286" s="145"/>
      <c r="B2286" s="109" t="s">
        <v>322</v>
      </c>
      <c r="C2286" s="112" t="s">
        <v>322</v>
      </c>
      <c r="D2286" s="190" t="s">
        <v>7</v>
      </c>
      <c r="E2286" s="190" t="s">
        <v>166</v>
      </c>
      <c r="F2286" s="195"/>
      <c r="G2286" s="191" t="str">
        <f t="shared" si="1"/>
        <v>('EBUNO','EBUNO','BOXES','XL/8.0',),</v>
      </c>
      <c r="H2286" s="195"/>
    </row>
    <row r="2287">
      <c r="A2287" s="145"/>
      <c r="B2287" s="109" t="s">
        <v>322</v>
      </c>
      <c r="C2287" s="112" t="s">
        <v>322</v>
      </c>
      <c r="D2287" s="190" t="s">
        <v>7</v>
      </c>
      <c r="E2287" s="190" t="s">
        <v>167</v>
      </c>
      <c r="F2287" s="195"/>
      <c r="G2287" s="191" t="str">
        <f t="shared" si="1"/>
        <v>('EBUNO','EBUNO','BOXES','XXL/8.5',),</v>
      </c>
      <c r="H2287" s="195"/>
    </row>
    <row r="2288">
      <c r="A2288" s="145"/>
      <c r="B2288" s="109" t="s">
        <v>322</v>
      </c>
      <c r="C2288" s="112" t="s">
        <v>322</v>
      </c>
      <c r="D2288" s="190" t="s">
        <v>7</v>
      </c>
      <c r="E2288" s="190" t="s">
        <v>20</v>
      </c>
      <c r="F2288" s="195"/>
      <c r="G2288" s="191" t="str">
        <f t="shared" si="1"/>
        <v>('EBUNO','EBUNO','BOXES','XXXL',),</v>
      </c>
      <c r="H2288" s="195"/>
    </row>
    <row r="2289">
      <c r="A2289" s="239">
        <v>121.0</v>
      </c>
      <c r="B2289" s="109" t="s">
        <v>323</v>
      </c>
      <c r="C2289" s="112" t="s">
        <v>324</v>
      </c>
      <c r="D2289" s="190" t="s">
        <v>4</v>
      </c>
      <c r="E2289" s="190" t="s">
        <v>21</v>
      </c>
      <c r="F2289" s="56">
        <v>0.0</v>
      </c>
      <c r="G2289" s="191" t="str">
        <f t="shared" si="1"/>
        <v>('EBONY SAMPLE PACK','EBONY','CARTONS','W/SIZE',0),</v>
      </c>
      <c r="H2289" s="56"/>
    </row>
    <row r="2290">
      <c r="A2290" s="145"/>
      <c r="B2290" s="109" t="s">
        <v>323</v>
      </c>
      <c r="C2290" s="112" t="s">
        <v>324</v>
      </c>
      <c r="D2290" s="190" t="s">
        <v>4</v>
      </c>
      <c r="E2290" s="190" t="s">
        <v>13</v>
      </c>
      <c r="F2290" s="195"/>
      <c r="G2290" s="191" t="str">
        <f t="shared" si="1"/>
        <v>('EBONY SAMPLE PACK','EBONY','CARTONS','XXS',),</v>
      </c>
      <c r="H2290" s="195"/>
    </row>
    <row r="2291">
      <c r="A2291" s="145"/>
      <c r="B2291" s="109" t="s">
        <v>323</v>
      </c>
      <c r="C2291" s="112" t="s">
        <v>324</v>
      </c>
      <c r="D2291" s="190" t="s">
        <v>4</v>
      </c>
      <c r="E2291" s="149" t="s">
        <v>14</v>
      </c>
      <c r="F2291" s="195">
        <v>0.0</v>
      </c>
      <c r="G2291" s="191" t="str">
        <f t="shared" si="1"/>
        <v>('EBONY SAMPLE PACK','EBONY','CARTONS','XS',0),</v>
      </c>
      <c r="H2291" s="195"/>
    </row>
    <row r="2292">
      <c r="A2292" s="145"/>
      <c r="B2292" s="109" t="s">
        <v>323</v>
      </c>
      <c r="C2292" s="112" t="s">
        <v>324</v>
      </c>
      <c r="D2292" s="190" t="s">
        <v>4</v>
      </c>
      <c r="E2292" s="190" t="s">
        <v>15</v>
      </c>
      <c r="F2292" s="195">
        <v>0.0</v>
      </c>
      <c r="G2292" s="191" t="str">
        <f t="shared" si="1"/>
        <v>('EBONY SAMPLE PACK','EBONY','CARTONS','S',0),</v>
      </c>
      <c r="H2292" s="195"/>
    </row>
    <row r="2293">
      <c r="A2293" s="145"/>
      <c r="B2293" s="109" t="s">
        <v>323</v>
      </c>
      <c r="C2293" s="112" t="s">
        <v>324</v>
      </c>
      <c r="D2293" s="190" t="s">
        <v>4</v>
      </c>
      <c r="E2293" s="190" t="s">
        <v>16</v>
      </c>
      <c r="F2293" s="195">
        <v>0.0</v>
      </c>
      <c r="G2293" s="191" t="str">
        <f t="shared" si="1"/>
        <v>('EBONY SAMPLE PACK','EBONY','CARTONS','M',0),</v>
      </c>
      <c r="H2293" s="195"/>
    </row>
    <row r="2294">
      <c r="A2294" s="145"/>
      <c r="B2294" s="109" t="s">
        <v>323</v>
      </c>
      <c r="C2294" s="112" t="s">
        <v>324</v>
      </c>
      <c r="D2294" s="190" t="s">
        <v>4</v>
      </c>
      <c r="E2294" s="190" t="s">
        <v>17</v>
      </c>
      <c r="F2294" s="195">
        <v>15.0</v>
      </c>
      <c r="G2294" s="191" t="str">
        <f t="shared" si="1"/>
        <v>('EBONY SAMPLE PACK','EBONY','CARTONS','L',15),</v>
      </c>
      <c r="H2294" s="195"/>
    </row>
    <row r="2295">
      <c r="A2295" s="145"/>
      <c r="B2295" s="109" t="s">
        <v>323</v>
      </c>
      <c r="C2295" s="112" t="s">
        <v>324</v>
      </c>
      <c r="D2295" s="190" t="s">
        <v>4</v>
      </c>
      <c r="E2295" s="190" t="s">
        <v>18</v>
      </c>
      <c r="F2295" s="195">
        <v>0.0</v>
      </c>
      <c r="G2295" s="191" t="str">
        <f t="shared" si="1"/>
        <v>('EBONY SAMPLE PACK','EBONY','CARTONS','XL',0),</v>
      </c>
      <c r="H2295" s="195"/>
    </row>
    <row r="2296">
      <c r="A2296" s="145"/>
      <c r="B2296" s="109" t="s">
        <v>323</v>
      </c>
      <c r="C2296" s="112" t="s">
        <v>324</v>
      </c>
      <c r="D2296" s="190" t="s">
        <v>4</v>
      </c>
      <c r="E2296" s="190" t="s">
        <v>19</v>
      </c>
      <c r="F2296" s="195">
        <v>0.0</v>
      </c>
      <c r="G2296" s="191" t="str">
        <f t="shared" si="1"/>
        <v>('EBONY SAMPLE PACK','EBONY','CARTONS','XXL',0),</v>
      </c>
      <c r="H2296" s="195"/>
    </row>
    <row r="2297">
      <c r="A2297" s="145"/>
      <c r="B2297" s="109" t="s">
        <v>323</v>
      </c>
      <c r="C2297" s="112" t="s">
        <v>324</v>
      </c>
      <c r="D2297" s="190" t="s">
        <v>4</v>
      </c>
      <c r="E2297" s="190" t="s">
        <v>20</v>
      </c>
      <c r="F2297" s="195">
        <v>0.0</v>
      </c>
      <c r="G2297" s="191" t="str">
        <f t="shared" si="1"/>
        <v>('EBONY SAMPLE PACK','EBONY','CARTONS','XXXL',0),</v>
      </c>
      <c r="H2297" s="195"/>
    </row>
    <row r="2298">
      <c r="A2298" s="145"/>
      <c r="B2298" s="109" t="s">
        <v>323</v>
      </c>
      <c r="C2298" s="112" t="s">
        <v>324</v>
      </c>
      <c r="D2298" s="190" t="s">
        <v>7</v>
      </c>
      <c r="E2298" s="190" t="s">
        <v>21</v>
      </c>
      <c r="F2298" s="195">
        <v>0.0</v>
      </c>
      <c r="G2298" s="191" t="str">
        <f t="shared" si="1"/>
        <v>('EBONY SAMPLE PACK','EBONY','BOXES','W/SIZE',0),</v>
      </c>
      <c r="H2298" s="195"/>
    </row>
    <row r="2299">
      <c r="A2299" s="145"/>
      <c r="B2299" s="109" t="s">
        <v>323</v>
      </c>
      <c r="C2299" s="112" t="s">
        <v>324</v>
      </c>
      <c r="D2299" s="190" t="s">
        <v>7</v>
      </c>
      <c r="E2299" s="190" t="s">
        <v>161</v>
      </c>
      <c r="F2299" s="195"/>
      <c r="G2299" s="191" t="str">
        <f t="shared" si="1"/>
        <v>('EBONY SAMPLE PACK','EBONY','BOXES','XXS/5.5',),</v>
      </c>
      <c r="H2299" s="195"/>
    </row>
    <row r="2300">
      <c r="A2300" s="145"/>
      <c r="B2300" s="109" t="s">
        <v>323</v>
      </c>
      <c r="C2300" s="112" t="s">
        <v>324</v>
      </c>
      <c r="D2300" s="190" t="s">
        <v>7</v>
      </c>
      <c r="E2300" s="190" t="s">
        <v>162</v>
      </c>
      <c r="F2300" s="195"/>
      <c r="G2300" s="191" t="str">
        <f t="shared" si="1"/>
        <v>('EBONY SAMPLE PACK','EBONY','BOXES','XS/6.0',),</v>
      </c>
      <c r="H2300" s="195"/>
    </row>
    <row r="2301">
      <c r="A2301" s="145"/>
      <c r="B2301" s="109" t="s">
        <v>323</v>
      </c>
      <c r="C2301" s="112" t="s">
        <v>324</v>
      </c>
      <c r="D2301" s="190" t="s">
        <v>7</v>
      </c>
      <c r="E2301" s="190" t="s">
        <v>163</v>
      </c>
      <c r="F2301" s="195"/>
      <c r="G2301" s="191" t="str">
        <f t="shared" si="1"/>
        <v>('EBONY SAMPLE PACK','EBONY','BOXES','S/6.5',),</v>
      </c>
      <c r="H2301" s="195"/>
    </row>
    <row r="2302">
      <c r="A2302" s="145"/>
      <c r="B2302" s="109" t="s">
        <v>323</v>
      </c>
      <c r="C2302" s="112" t="s">
        <v>324</v>
      </c>
      <c r="D2302" s="190" t="s">
        <v>7</v>
      </c>
      <c r="E2302" s="190" t="s">
        <v>164</v>
      </c>
      <c r="F2302" s="195"/>
      <c r="G2302" s="191" t="str">
        <f t="shared" si="1"/>
        <v>('EBONY SAMPLE PACK','EBONY','BOXES','M/7.0',),</v>
      </c>
      <c r="H2302" s="195"/>
    </row>
    <row r="2303">
      <c r="A2303" s="145"/>
      <c r="B2303" s="109" t="s">
        <v>323</v>
      </c>
      <c r="C2303" s="112" t="s">
        <v>324</v>
      </c>
      <c r="D2303" s="190" t="s">
        <v>7</v>
      </c>
      <c r="E2303" s="190" t="s">
        <v>165</v>
      </c>
      <c r="F2303" s="195"/>
      <c r="G2303" s="191" t="str">
        <f t="shared" si="1"/>
        <v>('EBONY SAMPLE PACK','EBONY','BOXES','L/7.5',),</v>
      </c>
      <c r="H2303" s="195"/>
    </row>
    <row r="2304">
      <c r="A2304" s="145"/>
      <c r="B2304" s="109" t="s">
        <v>323</v>
      </c>
      <c r="C2304" s="112" t="s">
        <v>324</v>
      </c>
      <c r="D2304" s="190" t="s">
        <v>7</v>
      </c>
      <c r="E2304" s="190" t="s">
        <v>166</v>
      </c>
      <c r="F2304" s="195"/>
      <c r="G2304" s="191" t="str">
        <f t="shared" si="1"/>
        <v>('EBONY SAMPLE PACK','EBONY','BOXES','XL/8.0',),</v>
      </c>
      <c r="H2304" s="195"/>
    </row>
    <row r="2305">
      <c r="A2305" s="145"/>
      <c r="B2305" s="109" t="s">
        <v>323</v>
      </c>
      <c r="C2305" s="112" t="s">
        <v>324</v>
      </c>
      <c r="D2305" s="190" t="s">
        <v>7</v>
      </c>
      <c r="E2305" s="190" t="s">
        <v>167</v>
      </c>
      <c r="F2305" s="195"/>
      <c r="G2305" s="191" t="str">
        <f t="shared" si="1"/>
        <v>('EBONY SAMPLE PACK','EBONY','BOXES','XXL/8.5',),</v>
      </c>
      <c r="H2305" s="195"/>
    </row>
    <row r="2306">
      <c r="A2306" s="145"/>
      <c r="B2306" s="109" t="s">
        <v>323</v>
      </c>
      <c r="C2306" s="112" t="s">
        <v>324</v>
      </c>
      <c r="D2306" s="190" t="s">
        <v>7</v>
      </c>
      <c r="E2306" s="190" t="s">
        <v>20</v>
      </c>
      <c r="F2306" s="195"/>
      <c r="G2306" s="191" t="str">
        <f t="shared" si="1"/>
        <v>('EBONY SAMPLE PACK','EBONY','BOXES','XXXL',),</v>
      </c>
      <c r="H2306" s="195"/>
    </row>
    <row r="2307">
      <c r="A2307" s="64">
        <v>122.0</v>
      </c>
      <c r="B2307" s="109" t="s">
        <v>325</v>
      </c>
      <c r="C2307" s="112" t="s">
        <v>326</v>
      </c>
      <c r="D2307" s="190" t="s">
        <v>4</v>
      </c>
      <c r="E2307" s="190" t="s">
        <v>21</v>
      </c>
      <c r="F2307" s="56">
        <v>110.0</v>
      </c>
      <c r="G2307" s="191" t="str">
        <f t="shared" si="1"/>
        <v>('PURE SOFIT NITRILE NBR','KYOEI','CARTONS','W/SIZE',110),</v>
      </c>
      <c r="H2307" s="56"/>
    </row>
    <row r="2308">
      <c r="A2308" s="145"/>
      <c r="B2308" s="109" t="s">
        <v>325</v>
      </c>
      <c r="C2308" s="112" t="s">
        <v>326</v>
      </c>
      <c r="D2308" s="190" t="s">
        <v>4</v>
      </c>
      <c r="E2308" s="190" t="s">
        <v>13</v>
      </c>
      <c r="F2308" s="195"/>
      <c r="G2308" s="191" t="str">
        <f t="shared" si="1"/>
        <v>('PURE SOFIT NITRILE NBR','KYOEI','CARTONS','XXS',),</v>
      </c>
      <c r="H2308" s="195"/>
    </row>
    <row r="2309">
      <c r="A2309" s="145"/>
      <c r="B2309" s="109" t="s">
        <v>325</v>
      </c>
      <c r="C2309" s="112" t="s">
        <v>326</v>
      </c>
      <c r="D2309" s="190" t="s">
        <v>4</v>
      </c>
      <c r="E2309" s="149" t="s">
        <v>14</v>
      </c>
      <c r="F2309" s="195"/>
      <c r="G2309" s="191" t="str">
        <f t="shared" si="1"/>
        <v>('PURE SOFIT NITRILE NBR','KYOEI','CARTONS','XS',),</v>
      </c>
      <c r="H2309" s="195"/>
    </row>
    <row r="2310">
      <c r="A2310" s="145"/>
      <c r="B2310" s="109" t="s">
        <v>325</v>
      </c>
      <c r="C2310" s="112" t="s">
        <v>326</v>
      </c>
      <c r="D2310" s="190" t="s">
        <v>4</v>
      </c>
      <c r="E2310" s="190" t="s">
        <v>15</v>
      </c>
      <c r="F2310" s="195"/>
      <c r="G2310" s="191" t="str">
        <f t="shared" si="1"/>
        <v>('PURE SOFIT NITRILE NBR','KYOEI','CARTONS','S',),</v>
      </c>
      <c r="H2310" s="195"/>
    </row>
    <row r="2311">
      <c r="A2311" s="145"/>
      <c r="B2311" s="109" t="s">
        <v>325</v>
      </c>
      <c r="C2311" s="112" t="s">
        <v>326</v>
      </c>
      <c r="D2311" s="190" t="s">
        <v>4</v>
      </c>
      <c r="E2311" s="190" t="s">
        <v>16</v>
      </c>
      <c r="F2311" s="195"/>
      <c r="G2311" s="191" t="str">
        <f t="shared" si="1"/>
        <v>('PURE SOFIT NITRILE NBR','KYOEI','CARTONS','M',),</v>
      </c>
      <c r="H2311" s="195"/>
    </row>
    <row r="2312">
      <c r="A2312" s="145"/>
      <c r="B2312" s="109" t="s">
        <v>325</v>
      </c>
      <c r="C2312" s="112" t="s">
        <v>326</v>
      </c>
      <c r="D2312" s="190" t="s">
        <v>4</v>
      </c>
      <c r="E2312" s="190" t="s">
        <v>17</v>
      </c>
      <c r="F2312" s="195"/>
      <c r="G2312" s="191" t="str">
        <f t="shared" si="1"/>
        <v>('PURE SOFIT NITRILE NBR','KYOEI','CARTONS','L',),</v>
      </c>
      <c r="H2312" s="195"/>
    </row>
    <row r="2313">
      <c r="A2313" s="145"/>
      <c r="B2313" s="109" t="s">
        <v>325</v>
      </c>
      <c r="C2313" s="112" t="s">
        <v>326</v>
      </c>
      <c r="D2313" s="190" t="s">
        <v>4</v>
      </c>
      <c r="E2313" s="190" t="s">
        <v>18</v>
      </c>
      <c r="F2313" s="195"/>
      <c r="G2313" s="191" t="str">
        <f t="shared" si="1"/>
        <v>('PURE SOFIT NITRILE NBR','KYOEI','CARTONS','XL',),</v>
      </c>
      <c r="H2313" s="195"/>
    </row>
    <row r="2314">
      <c r="A2314" s="145"/>
      <c r="B2314" s="109" t="s">
        <v>325</v>
      </c>
      <c r="C2314" s="112" t="s">
        <v>326</v>
      </c>
      <c r="D2314" s="190" t="s">
        <v>4</v>
      </c>
      <c r="E2314" s="190" t="s">
        <v>19</v>
      </c>
      <c r="F2314" s="195"/>
      <c r="G2314" s="191" t="str">
        <f t="shared" si="1"/>
        <v>('PURE SOFIT NITRILE NBR','KYOEI','CARTONS','XXL',),</v>
      </c>
      <c r="H2314" s="195"/>
    </row>
    <row r="2315">
      <c r="A2315" s="145"/>
      <c r="B2315" s="109" t="s">
        <v>325</v>
      </c>
      <c r="C2315" s="112" t="s">
        <v>326</v>
      </c>
      <c r="D2315" s="190" t="s">
        <v>4</v>
      </c>
      <c r="E2315" s="190" t="s">
        <v>20</v>
      </c>
      <c r="F2315" s="195"/>
      <c r="G2315" s="191" t="str">
        <f t="shared" si="1"/>
        <v>('PURE SOFIT NITRILE NBR','KYOEI','CARTONS','XXXL',),</v>
      </c>
      <c r="H2315" s="195"/>
    </row>
    <row r="2316">
      <c r="A2316" s="145"/>
      <c r="B2316" s="109" t="s">
        <v>325</v>
      </c>
      <c r="C2316" s="112" t="s">
        <v>326</v>
      </c>
      <c r="D2316" s="190" t="s">
        <v>7</v>
      </c>
      <c r="E2316" s="190" t="s">
        <v>21</v>
      </c>
      <c r="F2316" s="195"/>
      <c r="G2316" s="191" t="str">
        <f t="shared" si="1"/>
        <v>('PURE SOFIT NITRILE NBR','KYOEI','BOXES','W/SIZE',),</v>
      </c>
      <c r="H2316" s="195"/>
    </row>
    <row r="2317">
      <c r="A2317" s="145"/>
      <c r="B2317" s="109" t="s">
        <v>325</v>
      </c>
      <c r="C2317" s="112" t="s">
        <v>326</v>
      </c>
      <c r="D2317" s="190" t="s">
        <v>7</v>
      </c>
      <c r="E2317" s="190" t="s">
        <v>161</v>
      </c>
      <c r="F2317" s="195"/>
      <c r="G2317" s="191" t="str">
        <f t="shared" si="1"/>
        <v>('PURE SOFIT NITRILE NBR','KYOEI','BOXES','XXS/5.5',),</v>
      </c>
      <c r="H2317" s="195"/>
    </row>
    <row r="2318">
      <c r="A2318" s="145"/>
      <c r="B2318" s="109" t="s">
        <v>325</v>
      </c>
      <c r="C2318" s="112" t="s">
        <v>326</v>
      </c>
      <c r="D2318" s="190" t="s">
        <v>7</v>
      </c>
      <c r="E2318" s="190" t="s">
        <v>162</v>
      </c>
      <c r="F2318" s="195"/>
      <c r="G2318" s="191" t="str">
        <f t="shared" si="1"/>
        <v>('PURE SOFIT NITRILE NBR','KYOEI','BOXES','XS/6.0',),</v>
      </c>
      <c r="H2318" s="195"/>
    </row>
    <row r="2319">
      <c r="A2319" s="145"/>
      <c r="B2319" s="109" t="s">
        <v>325</v>
      </c>
      <c r="C2319" s="112" t="s">
        <v>326</v>
      </c>
      <c r="D2319" s="190" t="s">
        <v>7</v>
      </c>
      <c r="E2319" s="190" t="s">
        <v>163</v>
      </c>
      <c r="F2319" s="195"/>
      <c r="G2319" s="191" t="str">
        <f t="shared" si="1"/>
        <v>('PURE SOFIT NITRILE NBR','KYOEI','BOXES','S/6.5',),</v>
      </c>
      <c r="H2319" s="195"/>
    </row>
    <row r="2320">
      <c r="A2320" s="145"/>
      <c r="B2320" s="109" t="s">
        <v>325</v>
      </c>
      <c r="C2320" s="112" t="s">
        <v>326</v>
      </c>
      <c r="D2320" s="190" t="s">
        <v>7</v>
      </c>
      <c r="E2320" s="190" t="s">
        <v>164</v>
      </c>
      <c r="F2320" s="195"/>
      <c r="G2320" s="191" t="str">
        <f t="shared" si="1"/>
        <v>('PURE SOFIT NITRILE NBR','KYOEI','BOXES','M/7.0',),</v>
      </c>
      <c r="H2320" s="195"/>
    </row>
    <row r="2321">
      <c r="A2321" s="145"/>
      <c r="B2321" s="109" t="s">
        <v>325</v>
      </c>
      <c r="C2321" s="112" t="s">
        <v>326</v>
      </c>
      <c r="D2321" s="190" t="s">
        <v>7</v>
      </c>
      <c r="E2321" s="190" t="s">
        <v>165</v>
      </c>
      <c r="F2321" s="195"/>
      <c r="G2321" s="191" t="str">
        <f t="shared" si="1"/>
        <v>('PURE SOFIT NITRILE NBR','KYOEI','BOXES','L/7.5',),</v>
      </c>
      <c r="H2321" s="195"/>
    </row>
    <row r="2322">
      <c r="A2322" s="145"/>
      <c r="B2322" s="109" t="s">
        <v>325</v>
      </c>
      <c r="C2322" s="112" t="s">
        <v>326</v>
      </c>
      <c r="D2322" s="190" t="s">
        <v>7</v>
      </c>
      <c r="E2322" s="190" t="s">
        <v>166</v>
      </c>
      <c r="F2322" s="195"/>
      <c r="G2322" s="191" t="str">
        <f t="shared" si="1"/>
        <v>('PURE SOFIT NITRILE NBR','KYOEI','BOXES','XL/8.0',),</v>
      </c>
      <c r="H2322" s="195"/>
    </row>
    <row r="2323">
      <c r="A2323" s="145"/>
      <c r="B2323" s="109" t="s">
        <v>325</v>
      </c>
      <c r="C2323" s="112" t="s">
        <v>326</v>
      </c>
      <c r="D2323" s="190" t="s">
        <v>7</v>
      </c>
      <c r="E2323" s="190" t="s">
        <v>167</v>
      </c>
      <c r="F2323" s="195"/>
      <c r="G2323" s="191" t="str">
        <f t="shared" si="1"/>
        <v>('PURE SOFIT NITRILE NBR','KYOEI','BOXES','XXL/8.5',),</v>
      </c>
      <c r="H2323" s="195"/>
    </row>
    <row r="2324">
      <c r="A2324" s="145"/>
      <c r="B2324" s="109" t="s">
        <v>325</v>
      </c>
      <c r="C2324" s="112" t="s">
        <v>326</v>
      </c>
      <c r="D2324" s="190" t="s">
        <v>7</v>
      </c>
      <c r="E2324" s="190" t="s">
        <v>20</v>
      </c>
      <c r="F2324" s="195"/>
      <c r="G2324" s="191" t="str">
        <f t="shared" si="1"/>
        <v>('PURE SOFIT NITRILE NBR','KYOEI','BOXES','XXXL',),</v>
      </c>
      <c r="H2324" s="195"/>
    </row>
    <row r="2325">
      <c r="A2325" s="64">
        <v>123.0</v>
      </c>
      <c r="B2325" s="109" t="s">
        <v>327</v>
      </c>
      <c r="C2325" s="112" t="s">
        <v>326</v>
      </c>
      <c r="D2325" s="190" t="s">
        <v>4</v>
      </c>
      <c r="E2325" s="190" t="s">
        <v>21</v>
      </c>
      <c r="F2325" s="56">
        <v>200.0</v>
      </c>
      <c r="G2325" s="191" t="str">
        <f t="shared" si="1"/>
        <v>('RSC5 PURESOFIT CGL 220','KYOEI','CARTONS','W/SIZE',200),</v>
      </c>
      <c r="H2325" s="56"/>
    </row>
    <row r="2326">
      <c r="B2326" s="109" t="s">
        <v>327</v>
      </c>
      <c r="C2326" s="112" t="s">
        <v>326</v>
      </c>
      <c r="D2326" s="190" t="s">
        <v>4</v>
      </c>
      <c r="E2326" s="190" t="s">
        <v>13</v>
      </c>
      <c r="F2326" s="56"/>
      <c r="G2326" s="191" t="str">
        <f t="shared" si="1"/>
        <v>('RSC5 PURESOFIT CGL 220','KYOEI','CARTONS','XXS',),</v>
      </c>
      <c r="H2326" s="56"/>
    </row>
    <row r="2327">
      <c r="B2327" s="109" t="s">
        <v>327</v>
      </c>
      <c r="C2327" s="112" t="s">
        <v>326</v>
      </c>
      <c r="D2327" s="190" t="s">
        <v>4</v>
      </c>
      <c r="E2327" s="149" t="s">
        <v>14</v>
      </c>
      <c r="F2327" s="56"/>
      <c r="G2327" s="191" t="str">
        <f t="shared" si="1"/>
        <v>('RSC5 PURESOFIT CGL 220','KYOEI','CARTONS','XS',),</v>
      </c>
      <c r="H2327" s="56"/>
    </row>
    <row r="2328">
      <c r="B2328" s="109" t="s">
        <v>327</v>
      </c>
      <c r="C2328" s="112" t="s">
        <v>326</v>
      </c>
      <c r="D2328" s="190" t="s">
        <v>4</v>
      </c>
      <c r="E2328" s="190" t="s">
        <v>15</v>
      </c>
      <c r="F2328" s="56"/>
      <c r="G2328" s="191" t="str">
        <f t="shared" si="1"/>
        <v>('RSC5 PURESOFIT CGL 220','KYOEI','CARTONS','S',),</v>
      </c>
      <c r="H2328" s="56"/>
    </row>
    <row r="2329">
      <c r="B2329" s="109" t="s">
        <v>327</v>
      </c>
      <c r="C2329" s="112" t="s">
        <v>326</v>
      </c>
      <c r="D2329" s="190" t="s">
        <v>4</v>
      </c>
      <c r="E2329" s="190" t="s">
        <v>16</v>
      </c>
      <c r="F2329" s="56"/>
      <c r="G2329" s="191" t="str">
        <f t="shared" si="1"/>
        <v>('RSC5 PURESOFIT CGL 220','KYOEI','CARTONS','M',),</v>
      </c>
      <c r="H2329" s="56"/>
    </row>
    <row r="2330">
      <c r="B2330" s="109" t="s">
        <v>327</v>
      </c>
      <c r="C2330" s="112" t="s">
        <v>326</v>
      </c>
      <c r="D2330" s="190" t="s">
        <v>4</v>
      </c>
      <c r="E2330" s="190" t="s">
        <v>17</v>
      </c>
      <c r="F2330" s="56"/>
      <c r="G2330" s="191" t="str">
        <f t="shared" si="1"/>
        <v>('RSC5 PURESOFIT CGL 220','KYOEI','CARTONS','L',),</v>
      </c>
      <c r="H2330" s="56"/>
    </row>
    <row r="2331">
      <c r="B2331" s="109" t="s">
        <v>327</v>
      </c>
      <c r="C2331" s="112" t="s">
        <v>326</v>
      </c>
      <c r="D2331" s="190" t="s">
        <v>4</v>
      </c>
      <c r="E2331" s="190" t="s">
        <v>18</v>
      </c>
      <c r="F2331" s="56"/>
      <c r="G2331" s="191" t="str">
        <f t="shared" si="1"/>
        <v>('RSC5 PURESOFIT CGL 220','KYOEI','CARTONS','XL',),</v>
      </c>
      <c r="H2331" s="56"/>
    </row>
    <row r="2332">
      <c r="B2332" s="109" t="s">
        <v>327</v>
      </c>
      <c r="C2332" s="112" t="s">
        <v>326</v>
      </c>
      <c r="D2332" s="190" t="s">
        <v>4</v>
      </c>
      <c r="E2332" s="190" t="s">
        <v>19</v>
      </c>
      <c r="F2332" s="56"/>
      <c r="G2332" s="191" t="str">
        <f t="shared" si="1"/>
        <v>('RSC5 PURESOFIT CGL 220','KYOEI','CARTONS','XXL',),</v>
      </c>
      <c r="H2332" s="56"/>
    </row>
    <row r="2333">
      <c r="B2333" s="109" t="s">
        <v>327</v>
      </c>
      <c r="C2333" s="112" t="s">
        <v>326</v>
      </c>
      <c r="D2333" s="190" t="s">
        <v>4</v>
      </c>
      <c r="E2333" s="190" t="s">
        <v>20</v>
      </c>
      <c r="F2333" s="56"/>
      <c r="G2333" s="191" t="str">
        <f t="shared" si="1"/>
        <v>('RSC5 PURESOFIT CGL 220','KYOEI','CARTONS','XXXL',),</v>
      </c>
      <c r="H2333" s="56"/>
    </row>
    <row r="2334">
      <c r="B2334" s="109" t="s">
        <v>327</v>
      </c>
      <c r="C2334" s="112" t="s">
        <v>326</v>
      </c>
      <c r="D2334" s="190" t="s">
        <v>7</v>
      </c>
      <c r="E2334" s="190" t="s">
        <v>21</v>
      </c>
      <c r="F2334" s="56"/>
      <c r="G2334" s="191" t="str">
        <f t="shared" si="1"/>
        <v>('RSC5 PURESOFIT CGL 220','KYOEI','BOXES','W/SIZE',),</v>
      </c>
      <c r="H2334" s="56"/>
    </row>
    <row r="2335">
      <c r="B2335" s="109" t="s">
        <v>327</v>
      </c>
      <c r="C2335" s="112" t="s">
        <v>326</v>
      </c>
      <c r="D2335" s="190" t="s">
        <v>7</v>
      </c>
      <c r="E2335" s="190" t="s">
        <v>161</v>
      </c>
      <c r="F2335" s="56"/>
      <c r="G2335" s="191" t="str">
        <f t="shared" si="1"/>
        <v>('RSC5 PURESOFIT CGL 220','KYOEI','BOXES','XXS/5.5',),</v>
      </c>
      <c r="H2335" s="56"/>
    </row>
    <row r="2336">
      <c r="B2336" s="109" t="s">
        <v>327</v>
      </c>
      <c r="C2336" s="112" t="s">
        <v>326</v>
      </c>
      <c r="D2336" s="190" t="s">
        <v>7</v>
      </c>
      <c r="E2336" s="190" t="s">
        <v>162</v>
      </c>
      <c r="F2336" s="56"/>
      <c r="G2336" s="191" t="str">
        <f t="shared" si="1"/>
        <v>('RSC5 PURESOFIT CGL 220','KYOEI','BOXES','XS/6.0',),</v>
      </c>
      <c r="H2336" s="56"/>
    </row>
    <row r="2337">
      <c r="B2337" s="109" t="s">
        <v>327</v>
      </c>
      <c r="C2337" s="112" t="s">
        <v>326</v>
      </c>
      <c r="D2337" s="190" t="s">
        <v>7</v>
      </c>
      <c r="E2337" s="190" t="s">
        <v>163</v>
      </c>
      <c r="F2337" s="56"/>
      <c r="G2337" s="191" t="str">
        <f t="shared" si="1"/>
        <v>('RSC5 PURESOFIT CGL 220','KYOEI','BOXES','S/6.5',),</v>
      </c>
      <c r="H2337" s="56"/>
    </row>
    <row r="2338">
      <c r="B2338" s="109" t="s">
        <v>327</v>
      </c>
      <c r="C2338" s="112" t="s">
        <v>326</v>
      </c>
      <c r="D2338" s="190" t="s">
        <v>7</v>
      </c>
      <c r="E2338" s="190" t="s">
        <v>164</v>
      </c>
      <c r="F2338" s="56"/>
      <c r="G2338" s="191" t="str">
        <f t="shared" si="1"/>
        <v>('RSC5 PURESOFIT CGL 220','KYOEI','BOXES','M/7.0',),</v>
      </c>
      <c r="H2338" s="56"/>
    </row>
    <row r="2339">
      <c r="B2339" s="109" t="s">
        <v>327</v>
      </c>
      <c r="C2339" s="112" t="s">
        <v>326</v>
      </c>
      <c r="D2339" s="190" t="s">
        <v>7</v>
      </c>
      <c r="E2339" s="190" t="s">
        <v>165</v>
      </c>
      <c r="F2339" s="56"/>
      <c r="G2339" s="191" t="str">
        <f t="shared" si="1"/>
        <v>('RSC5 PURESOFIT CGL 220','KYOEI','BOXES','L/7.5',),</v>
      </c>
      <c r="H2339" s="56"/>
    </row>
    <row r="2340">
      <c r="B2340" s="109" t="s">
        <v>327</v>
      </c>
      <c r="C2340" s="112" t="s">
        <v>326</v>
      </c>
      <c r="D2340" s="190" t="s">
        <v>7</v>
      </c>
      <c r="E2340" s="190" t="s">
        <v>166</v>
      </c>
      <c r="F2340" s="56"/>
      <c r="G2340" s="191" t="str">
        <f t="shared" si="1"/>
        <v>('RSC5 PURESOFIT CGL 220','KYOEI','BOXES','XL/8.0',),</v>
      </c>
      <c r="H2340" s="56"/>
    </row>
    <row r="2341">
      <c r="B2341" s="109" t="s">
        <v>327</v>
      </c>
      <c r="C2341" s="112" t="s">
        <v>326</v>
      </c>
      <c r="D2341" s="190" t="s">
        <v>7</v>
      </c>
      <c r="E2341" s="190" t="s">
        <v>167</v>
      </c>
      <c r="F2341" s="56"/>
      <c r="G2341" s="191" t="str">
        <f t="shared" si="1"/>
        <v>('RSC5 PURESOFIT CGL 220','KYOEI','BOXES','XXL/8.5',),</v>
      </c>
      <c r="H2341" s="56"/>
    </row>
    <row r="2342">
      <c r="B2342" s="109" t="s">
        <v>327</v>
      </c>
      <c r="C2342" s="112" t="s">
        <v>326</v>
      </c>
      <c r="D2342" s="190" t="s">
        <v>7</v>
      </c>
      <c r="E2342" s="190" t="s">
        <v>20</v>
      </c>
      <c r="F2342" s="56"/>
      <c r="G2342" s="191" t="str">
        <f t="shared" si="1"/>
        <v>('RSC5 PURESOFIT CGL 220','KYOEI','BOXES','XXXL',),</v>
      </c>
      <c r="H2342" s="56"/>
    </row>
    <row r="2343">
      <c r="A2343" s="64">
        <v>124.0</v>
      </c>
      <c r="B2343" s="109" t="s">
        <v>328</v>
      </c>
      <c r="C2343" s="112" t="s">
        <v>326</v>
      </c>
      <c r="D2343" s="190" t="s">
        <v>4</v>
      </c>
      <c r="E2343" s="190" t="s">
        <v>21</v>
      </c>
      <c r="F2343" s="56">
        <v>99.0</v>
      </c>
      <c r="G2343" s="191" t="str">
        <f t="shared" si="1"/>
        <v>('RSC5 PURESOFIT CGL 240','KYOEI','CARTONS','W/SIZE',99),</v>
      </c>
      <c r="H2343" s="56"/>
    </row>
    <row r="2344">
      <c r="B2344" s="109" t="s">
        <v>328</v>
      </c>
      <c r="C2344" s="112" t="s">
        <v>326</v>
      </c>
      <c r="D2344" s="190" t="s">
        <v>4</v>
      </c>
      <c r="E2344" s="190" t="s">
        <v>13</v>
      </c>
      <c r="F2344" s="56"/>
      <c r="G2344" s="191" t="str">
        <f t="shared" si="1"/>
        <v>('RSC5 PURESOFIT CGL 240','KYOEI','CARTONS','XXS',),</v>
      </c>
      <c r="H2344" s="56"/>
    </row>
    <row r="2345">
      <c r="B2345" s="109" t="s">
        <v>328</v>
      </c>
      <c r="C2345" s="112" t="s">
        <v>326</v>
      </c>
      <c r="D2345" s="190" t="s">
        <v>4</v>
      </c>
      <c r="E2345" s="149" t="s">
        <v>14</v>
      </c>
      <c r="F2345" s="56"/>
      <c r="G2345" s="191" t="str">
        <f t="shared" si="1"/>
        <v>('RSC5 PURESOFIT CGL 240','KYOEI','CARTONS','XS',),</v>
      </c>
      <c r="H2345" s="56"/>
    </row>
    <row r="2346">
      <c r="B2346" s="109" t="s">
        <v>328</v>
      </c>
      <c r="C2346" s="112" t="s">
        <v>326</v>
      </c>
      <c r="D2346" s="190" t="s">
        <v>4</v>
      </c>
      <c r="E2346" s="190" t="s">
        <v>15</v>
      </c>
      <c r="F2346" s="56"/>
      <c r="G2346" s="191" t="str">
        <f t="shared" si="1"/>
        <v>('RSC5 PURESOFIT CGL 240','KYOEI','CARTONS','S',),</v>
      </c>
      <c r="H2346" s="56"/>
    </row>
    <row r="2347">
      <c r="B2347" s="109" t="s">
        <v>328</v>
      </c>
      <c r="C2347" s="112" t="s">
        <v>326</v>
      </c>
      <c r="D2347" s="190" t="s">
        <v>4</v>
      </c>
      <c r="E2347" s="190" t="s">
        <v>16</v>
      </c>
      <c r="F2347" s="56"/>
      <c r="G2347" s="191" t="str">
        <f t="shared" si="1"/>
        <v>('RSC5 PURESOFIT CGL 240','KYOEI','CARTONS','M',),</v>
      </c>
      <c r="H2347" s="56"/>
    </row>
    <row r="2348">
      <c r="A2348" s="145"/>
      <c r="B2348" s="109" t="s">
        <v>328</v>
      </c>
      <c r="C2348" s="112" t="s">
        <v>326</v>
      </c>
      <c r="D2348" s="190" t="s">
        <v>4</v>
      </c>
      <c r="E2348" s="190" t="s">
        <v>17</v>
      </c>
      <c r="F2348" s="195"/>
      <c r="G2348" s="191" t="str">
        <f t="shared" si="1"/>
        <v>('RSC5 PURESOFIT CGL 240','KYOEI','CARTONS','L',),</v>
      </c>
      <c r="H2348" s="195"/>
    </row>
    <row r="2349">
      <c r="A2349" s="145"/>
      <c r="B2349" s="109" t="s">
        <v>328</v>
      </c>
      <c r="C2349" s="112" t="s">
        <v>326</v>
      </c>
      <c r="D2349" s="190" t="s">
        <v>4</v>
      </c>
      <c r="E2349" s="190" t="s">
        <v>18</v>
      </c>
      <c r="F2349" s="195"/>
      <c r="G2349" s="191" t="str">
        <f t="shared" si="1"/>
        <v>('RSC5 PURESOFIT CGL 240','KYOEI','CARTONS','XL',),</v>
      </c>
      <c r="H2349" s="195"/>
    </row>
    <row r="2350">
      <c r="A2350" s="145"/>
      <c r="B2350" s="109" t="s">
        <v>328</v>
      </c>
      <c r="C2350" s="112" t="s">
        <v>326</v>
      </c>
      <c r="D2350" s="190" t="s">
        <v>4</v>
      </c>
      <c r="E2350" s="190" t="s">
        <v>19</v>
      </c>
      <c r="F2350" s="195"/>
      <c r="G2350" s="191" t="str">
        <f t="shared" si="1"/>
        <v>('RSC5 PURESOFIT CGL 240','KYOEI','CARTONS','XXL',),</v>
      </c>
      <c r="H2350" s="195"/>
    </row>
    <row r="2351">
      <c r="A2351" s="145"/>
      <c r="B2351" s="109" t="s">
        <v>328</v>
      </c>
      <c r="C2351" s="112" t="s">
        <v>326</v>
      </c>
      <c r="D2351" s="190" t="s">
        <v>4</v>
      </c>
      <c r="E2351" s="190" t="s">
        <v>20</v>
      </c>
      <c r="F2351" s="195"/>
      <c r="G2351" s="191" t="str">
        <f t="shared" si="1"/>
        <v>('RSC5 PURESOFIT CGL 240','KYOEI','CARTONS','XXXL',),</v>
      </c>
      <c r="H2351" s="195"/>
    </row>
    <row r="2352">
      <c r="A2352" s="145"/>
      <c r="B2352" s="109" t="s">
        <v>328</v>
      </c>
      <c r="C2352" s="112" t="s">
        <v>326</v>
      </c>
      <c r="D2352" s="190" t="s">
        <v>7</v>
      </c>
      <c r="E2352" s="190" t="s">
        <v>21</v>
      </c>
      <c r="F2352" s="195"/>
      <c r="G2352" s="191" t="str">
        <f t="shared" si="1"/>
        <v>('RSC5 PURESOFIT CGL 240','KYOEI','BOXES','W/SIZE',),</v>
      </c>
      <c r="H2352" s="195"/>
    </row>
    <row r="2353">
      <c r="A2353" s="145"/>
      <c r="B2353" s="109" t="s">
        <v>328</v>
      </c>
      <c r="C2353" s="112" t="s">
        <v>326</v>
      </c>
      <c r="D2353" s="190" t="s">
        <v>7</v>
      </c>
      <c r="E2353" s="190" t="s">
        <v>161</v>
      </c>
      <c r="F2353" s="195"/>
      <c r="G2353" s="191" t="str">
        <f t="shared" si="1"/>
        <v>('RSC5 PURESOFIT CGL 240','KYOEI','BOXES','XXS/5.5',),</v>
      </c>
      <c r="H2353" s="195"/>
    </row>
    <row r="2354">
      <c r="A2354" s="145"/>
      <c r="B2354" s="109" t="s">
        <v>328</v>
      </c>
      <c r="C2354" s="112" t="s">
        <v>326</v>
      </c>
      <c r="D2354" s="190" t="s">
        <v>7</v>
      </c>
      <c r="E2354" s="190" t="s">
        <v>162</v>
      </c>
      <c r="F2354" s="195"/>
      <c r="G2354" s="191" t="str">
        <f t="shared" si="1"/>
        <v>('RSC5 PURESOFIT CGL 240','KYOEI','BOXES','XS/6.0',),</v>
      </c>
      <c r="H2354" s="195"/>
    </row>
    <row r="2355">
      <c r="A2355" s="145"/>
      <c r="B2355" s="109" t="s">
        <v>328</v>
      </c>
      <c r="C2355" s="112" t="s">
        <v>326</v>
      </c>
      <c r="D2355" s="190" t="s">
        <v>7</v>
      </c>
      <c r="E2355" s="190" t="s">
        <v>163</v>
      </c>
      <c r="F2355" s="195"/>
      <c r="G2355" s="191" t="str">
        <f t="shared" si="1"/>
        <v>('RSC5 PURESOFIT CGL 240','KYOEI','BOXES','S/6.5',),</v>
      </c>
      <c r="H2355" s="195"/>
    </row>
    <row r="2356">
      <c r="A2356" s="145"/>
      <c r="B2356" s="109" t="s">
        <v>328</v>
      </c>
      <c r="C2356" s="112" t="s">
        <v>326</v>
      </c>
      <c r="D2356" s="190" t="s">
        <v>7</v>
      </c>
      <c r="E2356" s="190" t="s">
        <v>164</v>
      </c>
      <c r="F2356" s="195"/>
      <c r="G2356" s="191" t="str">
        <f t="shared" si="1"/>
        <v>('RSC5 PURESOFIT CGL 240','KYOEI','BOXES','M/7.0',),</v>
      </c>
      <c r="H2356" s="195"/>
    </row>
    <row r="2357">
      <c r="A2357" s="145"/>
      <c r="B2357" s="109" t="s">
        <v>328</v>
      </c>
      <c r="C2357" s="112" t="s">
        <v>326</v>
      </c>
      <c r="D2357" s="190" t="s">
        <v>7</v>
      </c>
      <c r="E2357" s="190" t="s">
        <v>165</v>
      </c>
      <c r="F2357" s="195"/>
      <c r="G2357" s="191" t="str">
        <f t="shared" si="1"/>
        <v>('RSC5 PURESOFIT CGL 240','KYOEI','BOXES','L/7.5',),</v>
      </c>
      <c r="H2357" s="195"/>
    </row>
    <row r="2358">
      <c r="A2358" s="145"/>
      <c r="B2358" s="109" t="s">
        <v>328</v>
      </c>
      <c r="C2358" s="112" t="s">
        <v>326</v>
      </c>
      <c r="D2358" s="190" t="s">
        <v>7</v>
      </c>
      <c r="E2358" s="190" t="s">
        <v>166</v>
      </c>
      <c r="F2358" s="195"/>
      <c r="G2358" s="191" t="str">
        <f t="shared" si="1"/>
        <v>('RSC5 PURESOFIT CGL 240','KYOEI','BOXES','XL/8.0',),</v>
      </c>
      <c r="H2358" s="195"/>
    </row>
    <row r="2359">
      <c r="A2359" s="145"/>
      <c r="B2359" s="109" t="s">
        <v>328</v>
      </c>
      <c r="C2359" s="112" t="s">
        <v>326</v>
      </c>
      <c r="D2359" s="190" t="s">
        <v>7</v>
      </c>
      <c r="E2359" s="190" t="s">
        <v>167</v>
      </c>
      <c r="F2359" s="195"/>
      <c r="G2359" s="191" t="str">
        <f t="shared" si="1"/>
        <v>('RSC5 PURESOFIT CGL 240','KYOEI','BOXES','XXL/8.5',),</v>
      </c>
      <c r="H2359" s="195"/>
    </row>
    <row r="2360">
      <c r="B2360" s="109" t="s">
        <v>328</v>
      </c>
      <c r="C2360" s="112" t="s">
        <v>326</v>
      </c>
      <c r="D2360" s="190" t="s">
        <v>7</v>
      </c>
      <c r="E2360" s="190" t="s">
        <v>20</v>
      </c>
      <c r="F2360" s="56"/>
      <c r="G2360" s="191" t="str">
        <f t="shared" si="1"/>
        <v>('RSC5 PURESOFIT CGL 240','KYOEI','BOXES','XXXL',),</v>
      </c>
      <c r="H2360" s="56"/>
    </row>
    <row r="2361">
      <c r="A2361" s="64">
        <v>125.0</v>
      </c>
      <c r="B2361" s="109" t="s">
        <v>329</v>
      </c>
      <c r="C2361" s="112" t="s">
        <v>330</v>
      </c>
      <c r="D2361" s="190" t="s">
        <v>4</v>
      </c>
      <c r="E2361" s="190" t="s">
        <v>21</v>
      </c>
      <c r="F2361" s="56">
        <v>50.0</v>
      </c>
      <c r="G2361" s="191" t="str">
        <f t="shared" si="1"/>
        <v>('HANDSKAR LATEX''12','HANDSKAR','CARTONS','W/SIZE',50),</v>
      </c>
      <c r="H2361" s="56"/>
    </row>
    <row r="2362">
      <c r="B2362" s="109" t="s">
        <v>329</v>
      </c>
      <c r="C2362" s="112" t="s">
        <v>330</v>
      </c>
      <c r="D2362" s="190" t="s">
        <v>4</v>
      </c>
      <c r="E2362" s="190" t="s">
        <v>13</v>
      </c>
      <c r="F2362" s="56"/>
      <c r="G2362" s="191" t="str">
        <f t="shared" si="1"/>
        <v>('HANDSKAR LATEX''12','HANDSKAR','CARTONS','XXS',),</v>
      </c>
      <c r="H2362" s="56"/>
    </row>
    <row r="2363">
      <c r="B2363" s="109" t="s">
        <v>329</v>
      </c>
      <c r="C2363" s="112" t="s">
        <v>330</v>
      </c>
      <c r="D2363" s="190" t="s">
        <v>4</v>
      </c>
      <c r="E2363" s="149" t="s">
        <v>14</v>
      </c>
      <c r="F2363" s="56"/>
      <c r="G2363" s="191" t="str">
        <f t="shared" si="1"/>
        <v>('HANDSKAR LATEX''12','HANDSKAR','CARTONS','XS',),</v>
      </c>
      <c r="H2363" s="56"/>
    </row>
    <row r="2364">
      <c r="B2364" s="109" t="s">
        <v>329</v>
      </c>
      <c r="C2364" s="112" t="s">
        <v>330</v>
      </c>
      <c r="D2364" s="190" t="s">
        <v>4</v>
      </c>
      <c r="E2364" s="190" t="s">
        <v>15</v>
      </c>
      <c r="F2364" s="56"/>
      <c r="G2364" s="191" t="str">
        <f t="shared" si="1"/>
        <v>('HANDSKAR LATEX''12','HANDSKAR','CARTONS','S',),</v>
      </c>
      <c r="H2364" s="56"/>
    </row>
    <row r="2365">
      <c r="B2365" s="109" t="s">
        <v>329</v>
      </c>
      <c r="C2365" s="112" t="s">
        <v>330</v>
      </c>
      <c r="D2365" s="190" t="s">
        <v>4</v>
      </c>
      <c r="E2365" s="190" t="s">
        <v>16</v>
      </c>
      <c r="F2365" s="56"/>
      <c r="G2365" s="191" t="str">
        <f t="shared" si="1"/>
        <v>('HANDSKAR LATEX''12','HANDSKAR','CARTONS','M',),</v>
      </c>
      <c r="H2365" s="56"/>
    </row>
    <row r="2366">
      <c r="B2366" s="109" t="s">
        <v>329</v>
      </c>
      <c r="C2366" s="112" t="s">
        <v>330</v>
      </c>
      <c r="D2366" s="190" t="s">
        <v>4</v>
      </c>
      <c r="E2366" s="190" t="s">
        <v>17</v>
      </c>
      <c r="F2366" s="56"/>
      <c r="G2366" s="191" t="str">
        <f t="shared" si="1"/>
        <v>('HANDSKAR LATEX''12','HANDSKAR','CARTONS','L',),</v>
      </c>
      <c r="H2366" s="56"/>
    </row>
    <row r="2367">
      <c r="B2367" s="109" t="s">
        <v>329</v>
      </c>
      <c r="C2367" s="112" t="s">
        <v>330</v>
      </c>
      <c r="D2367" s="190" t="s">
        <v>4</v>
      </c>
      <c r="E2367" s="190" t="s">
        <v>18</v>
      </c>
      <c r="F2367" s="56"/>
      <c r="G2367" s="191" t="str">
        <f t="shared" si="1"/>
        <v>('HANDSKAR LATEX''12','HANDSKAR','CARTONS','XL',),</v>
      </c>
      <c r="H2367" s="56"/>
    </row>
    <row r="2368">
      <c r="B2368" s="109" t="s">
        <v>329</v>
      </c>
      <c r="C2368" s="112" t="s">
        <v>330</v>
      </c>
      <c r="D2368" s="190" t="s">
        <v>4</v>
      </c>
      <c r="E2368" s="190" t="s">
        <v>19</v>
      </c>
      <c r="F2368" s="56"/>
      <c r="G2368" s="191" t="str">
        <f t="shared" si="1"/>
        <v>('HANDSKAR LATEX''12','HANDSKAR','CARTONS','XXL',),</v>
      </c>
      <c r="H2368" s="56"/>
    </row>
    <row r="2369">
      <c r="B2369" s="109" t="s">
        <v>329</v>
      </c>
      <c r="C2369" s="112" t="s">
        <v>330</v>
      </c>
      <c r="D2369" s="190" t="s">
        <v>4</v>
      </c>
      <c r="E2369" s="190" t="s">
        <v>20</v>
      </c>
      <c r="F2369" s="56"/>
      <c r="G2369" s="191" t="str">
        <f t="shared" si="1"/>
        <v>('HANDSKAR LATEX''12','HANDSKAR','CARTONS','XXXL',),</v>
      </c>
      <c r="H2369" s="56"/>
    </row>
    <row r="2370">
      <c r="B2370" s="109" t="s">
        <v>329</v>
      </c>
      <c r="C2370" s="112" t="s">
        <v>330</v>
      </c>
      <c r="D2370" s="190" t="s">
        <v>7</v>
      </c>
      <c r="E2370" s="190" t="s">
        <v>21</v>
      </c>
      <c r="F2370" s="56"/>
      <c r="G2370" s="191" t="str">
        <f t="shared" si="1"/>
        <v>('HANDSKAR LATEX''12','HANDSKAR','BOXES','W/SIZE',),</v>
      </c>
      <c r="H2370" s="56"/>
    </row>
    <row r="2371">
      <c r="B2371" s="109" t="s">
        <v>329</v>
      </c>
      <c r="C2371" s="112" t="s">
        <v>330</v>
      </c>
      <c r="D2371" s="190" t="s">
        <v>7</v>
      </c>
      <c r="E2371" s="190" t="s">
        <v>161</v>
      </c>
      <c r="F2371" s="56"/>
      <c r="G2371" s="191" t="str">
        <f t="shared" si="1"/>
        <v>('HANDSKAR LATEX''12','HANDSKAR','BOXES','XXS/5.5',),</v>
      </c>
      <c r="H2371" s="56"/>
    </row>
    <row r="2372">
      <c r="B2372" s="109" t="s">
        <v>329</v>
      </c>
      <c r="C2372" s="112" t="s">
        <v>330</v>
      </c>
      <c r="D2372" s="190" t="s">
        <v>7</v>
      </c>
      <c r="E2372" s="190" t="s">
        <v>162</v>
      </c>
      <c r="F2372" s="56"/>
      <c r="G2372" s="191" t="str">
        <f t="shared" si="1"/>
        <v>('HANDSKAR LATEX''12','HANDSKAR','BOXES','XS/6.0',),</v>
      </c>
      <c r="H2372" s="56"/>
    </row>
    <row r="2373">
      <c r="A2373" s="145"/>
      <c r="B2373" s="109" t="s">
        <v>329</v>
      </c>
      <c r="C2373" s="112" t="s">
        <v>330</v>
      </c>
      <c r="D2373" s="190" t="s">
        <v>7</v>
      </c>
      <c r="E2373" s="190" t="s">
        <v>163</v>
      </c>
      <c r="F2373" s="195"/>
      <c r="G2373" s="191" t="str">
        <f t="shared" si="1"/>
        <v>('HANDSKAR LATEX''12','HANDSKAR','BOXES','S/6.5',),</v>
      </c>
      <c r="H2373" s="195"/>
    </row>
    <row r="2374">
      <c r="A2374" s="145"/>
      <c r="B2374" s="109" t="s">
        <v>329</v>
      </c>
      <c r="C2374" s="112" t="s">
        <v>330</v>
      </c>
      <c r="D2374" s="190" t="s">
        <v>7</v>
      </c>
      <c r="E2374" s="190" t="s">
        <v>164</v>
      </c>
      <c r="F2374" s="195"/>
      <c r="G2374" s="191" t="str">
        <f t="shared" si="1"/>
        <v>('HANDSKAR LATEX''12','HANDSKAR','BOXES','M/7.0',),</v>
      </c>
      <c r="H2374" s="195"/>
    </row>
    <row r="2375">
      <c r="A2375" s="145"/>
      <c r="B2375" s="109" t="s">
        <v>329</v>
      </c>
      <c r="C2375" s="112" t="s">
        <v>330</v>
      </c>
      <c r="D2375" s="190" t="s">
        <v>7</v>
      </c>
      <c r="E2375" s="190" t="s">
        <v>165</v>
      </c>
      <c r="F2375" s="195"/>
      <c r="G2375" s="191" t="str">
        <f t="shared" si="1"/>
        <v>('HANDSKAR LATEX''12','HANDSKAR','BOXES','L/7.5',),</v>
      </c>
      <c r="H2375" s="195"/>
    </row>
    <row r="2376">
      <c r="A2376" s="145"/>
      <c r="B2376" s="109" t="s">
        <v>329</v>
      </c>
      <c r="C2376" s="112" t="s">
        <v>330</v>
      </c>
      <c r="D2376" s="190" t="s">
        <v>7</v>
      </c>
      <c r="E2376" s="190" t="s">
        <v>166</v>
      </c>
      <c r="F2376" s="195"/>
      <c r="G2376" s="191" t="str">
        <f t="shared" si="1"/>
        <v>('HANDSKAR LATEX''12','HANDSKAR','BOXES','XL/8.0',),</v>
      </c>
      <c r="H2376" s="195"/>
    </row>
    <row r="2377">
      <c r="A2377" s="145"/>
      <c r="B2377" s="109" t="s">
        <v>329</v>
      </c>
      <c r="C2377" s="112" t="s">
        <v>330</v>
      </c>
      <c r="D2377" s="190" t="s">
        <v>7</v>
      </c>
      <c r="E2377" s="190" t="s">
        <v>167</v>
      </c>
      <c r="F2377" s="195"/>
      <c r="G2377" s="191" t="str">
        <f t="shared" si="1"/>
        <v>('HANDSKAR LATEX''12','HANDSKAR','BOXES','XXL/8.5',),</v>
      </c>
      <c r="H2377" s="195"/>
    </row>
    <row r="2378">
      <c r="A2378" s="145"/>
      <c r="B2378" s="109" t="s">
        <v>329</v>
      </c>
      <c r="C2378" s="112" t="s">
        <v>330</v>
      </c>
      <c r="D2378" s="190" t="s">
        <v>7</v>
      </c>
      <c r="E2378" s="190" t="s">
        <v>20</v>
      </c>
      <c r="F2378" s="195"/>
      <c r="G2378" s="191" t="str">
        <f t="shared" si="1"/>
        <v>('HANDSKAR LATEX''12','HANDSKAR','BOXES','XXXL',),</v>
      </c>
      <c r="H2378" s="195"/>
    </row>
    <row r="2379">
      <c r="A2379" s="64">
        <v>126.0</v>
      </c>
      <c r="B2379" s="109" t="s">
        <v>331</v>
      </c>
      <c r="C2379" s="112" t="s">
        <v>330</v>
      </c>
      <c r="D2379" s="190" t="s">
        <v>4</v>
      </c>
      <c r="E2379" s="190" t="s">
        <v>21</v>
      </c>
      <c r="F2379" s="56">
        <v>53.0</v>
      </c>
      <c r="G2379" s="191" t="str">
        <f t="shared" si="1"/>
        <v>('HANDSKAR WHITE NITRILE CL 1000','HANDSKAR','CARTONS','W/SIZE',53),</v>
      </c>
      <c r="H2379" s="56"/>
    </row>
    <row r="2380">
      <c r="A2380" s="145"/>
      <c r="B2380" s="109" t="s">
        <v>331</v>
      </c>
      <c r="C2380" s="112" t="s">
        <v>330</v>
      </c>
      <c r="D2380" s="190" t="s">
        <v>4</v>
      </c>
      <c r="E2380" s="190" t="s">
        <v>13</v>
      </c>
      <c r="F2380" s="195"/>
      <c r="G2380" s="191" t="str">
        <f t="shared" si="1"/>
        <v>('HANDSKAR WHITE NITRILE CL 1000','HANDSKAR','CARTONS','XXS',),</v>
      </c>
      <c r="H2380" s="195"/>
    </row>
    <row r="2381">
      <c r="A2381" s="145"/>
      <c r="B2381" s="109" t="s">
        <v>331</v>
      </c>
      <c r="C2381" s="112" t="s">
        <v>330</v>
      </c>
      <c r="D2381" s="190" t="s">
        <v>4</v>
      </c>
      <c r="E2381" s="149" t="s">
        <v>14</v>
      </c>
      <c r="F2381" s="195"/>
      <c r="G2381" s="191" t="str">
        <f t="shared" si="1"/>
        <v>('HANDSKAR WHITE NITRILE CL 1000','HANDSKAR','CARTONS','XS',),</v>
      </c>
      <c r="H2381" s="195"/>
    </row>
    <row r="2382">
      <c r="A2382" s="145"/>
      <c r="B2382" s="109" t="s">
        <v>331</v>
      </c>
      <c r="C2382" s="112" t="s">
        <v>330</v>
      </c>
      <c r="D2382" s="190" t="s">
        <v>4</v>
      </c>
      <c r="E2382" s="190" t="s">
        <v>15</v>
      </c>
      <c r="F2382" s="195"/>
      <c r="G2382" s="191" t="str">
        <f t="shared" si="1"/>
        <v>('HANDSKAR WHITE NITRILE CL 1000','HANDSKAR','CARTONS','S',),</v>
      </c>
      <c r="H2382" s="195"/>
    </row>
    <row r="2383">
      <c r="A2383" s="145"/>
      <c r="B2383" s="109" t="s">
        <v>331</v>
      </c>
      <c r="C2383" s="112" t="s">
        <v>330</v>
      </c>
      <c r="D2383" s="190" t="s">
        <v>4</v>
      </c>
      <c r="E2383" s="190" t="s">
        <v>16</v>
      </c>
      <c r="F2383" s="195"/>
      <c r="G2383" s="191" t="str">
        <f t="shared" si="1"/>
        <v>('HANDSKAR WHITE NITRILE CL 1000','HANDSKAR','CARTONS','M',),</v>
      </c>
      <c r="H2383" s="195"/>
    </row>
    <row r="2384">
      <c r="B2384" s="109" t="s">
        <v>331</v>
      </c>
      <c r="C2384" s="112" t="s">
        <v>330</v>
      </c>
      <c r="D2384" s="190" t="s">
        <v>4</v>
      </c>
      <c r="E2384" s="190" t="s">
        <v>17</v>
      </c>
      <c r="F2384" s="56"/>
      <c r="G2384" s="191" t="str">
        <f t="shared" si="1"/>
        <v>('HANDSKAR WHITE NITRILE CL 1000','HANDSKAR','CARTONS','L',),</v>
      </c>
      <c r="H2384" s="56"/>
    </row>
    <row r="2385">
      <c r="B2385" s="109" t="s">
        <v>331</v>
      </c>
      <c r="C2385" s="112" t="s">
        <v>330</v>
      </c>
      <c r="D2385" s="190" t="s">
        <v>4</v>
      </c>
      <c r="E2385" s="190" t="s">
        <v>18</v>
      </c>
      <c r="F2385" s="56"/>
      <c r="G2385" s="191" t="str">
        <f t="shared" si="1"/>
        <v>('HANDSKAR WHITE NITRILE CL 1000','HANDSKAR','CARTONS','XL',),</v>
      </c>
      <c r="H2385" s="56"/>
    </row>
    <row r="2386">
      <c r="B2386" s="109" t="s">
        <v>331</v>
      </c>
      <c r="C2386" s="112" t="s">
        <v>330</v>
      </c>
      <c r="D2386" s="190" t="s">
        <v>4</v>
      </c>
      <c r="E2386" s="190" t="s">
        <v>19</v>
      </c>
      <c r="F2386" s="56"/>
      <c r="G2386" s="191" t="str">
        <f t="shared" si="1"/>
        <v>('HANDSKAR WHITE NITRILE CL 1000','HANDSKAR','CARTONS','XXL',),</v>
      </c>
      <c r="H2386" s="56"/>
    </row>
    <row r="2387">
      <c r="B2387" s="109" t="s">
        <v>331</v>
      </c>
      <c r="C2387" s="112" t="s">
        <v>330</v>
      </c>
      <c r="D2387" s="190" t="s">
        <v>4</v>
      </c>
      <c r="E2387" s="190" t="s">
        <v>20</v>
      </c>
      <c r="F2387" s="56"/>
      <c r="G2387" s="191" t="str">
        <f t="shared" si="1"/>
        <v>('HANDSKAR WHITE NITRILE CL 1000','HANDSKAR','CARTONS','XXXL',),</v>
      </c>
      <c r="H2387" s="56"/>
    </row>
    <row r="2388">
      <c r="B2388" s="109" t="s">
        <v>331</v>
      </c>
      <c r="C2388" s="112" t="s">
        <v>330</v>
      </c>
      <c r="D2388" s="190" t="s">
        <v>7</v>
      </c>
      <c r="E2388" s="190" t="s">
        <v>21</v>
      </c>
      <c r="F2388" s="56"/>
      <c r="G2388" s="191" t="str">
        <f t="shared" si="1"/>
        <v>('HANDSKAR WHITE NITRILE CL 1000','HANDSKAR','BOXES','W/SIZE',),</v>
      </c>
      <c r="H2388" s="56"/>
    </row>
    <row r="2389">
      <c r="B2389" s="109" t="s">
        <v>331</v>
      </c>
      <c r="C2389" s="112" t="s">
        <v>330</v>
      </c>
      <c r="D2389" s="190" t="s">
        <v>7</v>
      </c>
      <c r="E2389" s="190" t="s">
        <v>161</v>
      </c>
      <c r="F2389" s="56"/>
      <c r="G2389" s="191" t="str">
        <f t="shared" si="1"/>
        <v>('HANDSKAR WHITE NITRILE CL 1000','HANDSKAR','BOXES','XXS/5.5',),</v>
      </c>
      <c r="H2389" s="56"/>
    </row>
    <row r="2390">
      <c r="B2390" s="109" t="s">
        <v>331</v>
      </c>
      <c r="C2390" s="112" t="s">
        <v>330</v>
      </c>
      <c r="D2390" s="190" t="s">
        <v>7</v>
      </c>
      <c r="E2390" s="190" t="s">
        <v>162</v>
      </c>
      <c r="F2390" s="56"/>
      <c r="G2390" s="191" t="str">
        <f t="shared" si="1"/>
        <v>('HANDSKAR WHITE NITRILE CL 1000','HANDSKAR','BOXES','XS/6.0',),</v>
      </c>
      <c r="H2390" s="56"/>
    </row>
    <row r="2391">
      <c r="B2391" s="109" t="s">
        <v>331</v>
      </c>
      <c r="C2391" s="112" t="s">
        <v>330</v>
      </c>
      <c r="D2391" s="190" t="s">
        <v>7</v>
      </c>
      <c r="E2391" s="190" t="s">
        <v>163</v>
      </c>
      <c r="F2391" s="56"/>
      <c r="G2391" s="191" t="str">
        <f t="shared" si="1"/>
        <v>('HANDSKAR WHITE NITRILE CL 1000','HANDSKAR','BOXES','S/6.5',),</v>
      </c>
      <c r="H2391" s="56"/>
    </row>
    <row r="2392">
      <c r="B2392" s="109" t="s">
        <v>331</v>
      </c>
      <c r="C2392" s="112" t="s">
        <v>330</v>
      </c>
      <c r="D2392" s="190" t="s">
        <v>7</v>
      </c>
      <c r="E2392" s="190" t="s">
        <v>164</v>
      </c>
      <c r="F2392" s="56"/>
      <c r="G2392" s="191" t="str">
        <f t="shared" si="1"/>
        <v>('HANDSKAR WHITE NITRILE CL 1000','HANDSKAR','BOXES','M/7.0',),</v>
      </c>
      <c r="H2392" s="56"/>
    </row>
    <row r="2393">
      <c r="A2393" s="145"/>
      <c r="B2393" s="109" t="s">
        <v>331</v>
      </c>
      <c r="C2393" s="112" t="s">
        <v>330</v>
      </c>
      <c r="D2393" s="190" t="s">
        <v>7</v>
      </c>
      <c r="E2393" s="190" t="s">
        <v>165</v>
      </c>
      <c r="F2393" s="195"/>
      <c r="G2393" s="191" t="str">
        <f t="shared" si="1"/>
        <v>('HANDSKAR WHITE NITRILE CL 1000','HANDSKAR','BOXES','L/7.5',),</v>
      </c>
      <c r="H2393" s="195"/>
    </row>
    <row r="2394">
      <c r="A2394" s="145"/>
      <c r="B2394" s="109" t="s">
        <v>331</v>
      </c>
      <c r="C2394" s="112" t="s">
        <v>330</v>
      </c>
      <c r="D2394" s="190" t="s">
        <v>7</v>
      </c>
      <c r="E2394" s="190" t="s">
        <v>166</v>
      </c>
      <c r="F2394" s="195"/>
      <c r="G2394" s="191" t="str">
        <f t="shared" si="1"/>
        <v>('HANDSKAR WHITE NITRILE CL 1000','HANDSKAR','BOXES','XL/8.0',),</v>
      </c>
      <c r="H2394" s="195"/>
    </row>
    <row r="2395">
      <c r="A2395" s="145"/>
      <c r="B2395" s="109" t="s">
        <v>331</v>
      </c>
      <c r="C2395" s="112" t="s">
        <v>330</v>
      </c>
      <c r="D2395" s="190" t="s">
        <v>7</v>
      </c>
      <c r="E2395" s="190" t="s">
        <v>167</v>
      </c>
      <c r="F2395" s="195"/>
      <c r="G2395" s="191" t="str">
        <f t="shared" si="1"/>
        <v>('HANDSKAR WHITE NITRILE CL 1000','HANDSKAR','BOXES','XXL/8.5',),</v>
      </c>
      <c r="H2395" s="195"/>
    </row>
    <row r="2396">
      <c r="A2396" s="145"/>
      <c r="B2396" s="109" t="s">
        <v>331</v>
      </c>
      <c r="C2396" s="112" t="s">
        <v>330</v>
      </c>
      <c r="D2396" s="190" t="s">
        <v>7</v>
      </c>
      <c r="E2396" s="190" t="s">
        <v>20</v>
      </c>
      <c r="F2396" s="195"/>
      <c r="G2396" s="191" t="str">
        <f t="shared" si="1"/>
        <v>('HANDSKAR WHITE NITRILE CL 1000','HANDSKAR','BOXES','XXXL',),</v>
      </c>
      <c r="H2396" s="195"/>
    </row>
    <row r="2397">
      <c r="A2397" s="239">
        <v>127.0</v>
      </c>
      <c r="B2397" s="109" t="s">
        <v>332</v>
      </c>
      <c r="C2397" s="112" t="s">
        <v>330</v>
      </c>
      <c r="D2397" s="190" t="s">
        <v>4</v>
      </c>
      <c r="E2397" s="190" t="s">
        <v>21</v>
      </c>
      <c r="F2397" s="56">
        <v>115.0</v>
      </c>
      <c r="G2397" s="191" t="str">
        <f t="shared" si="1"/>
        <v>('HANDSKAR ESD WHITE N 300MM','HANDSKAR','CARTONS','W/SIZE',115),</v>
      </c>
      <c r="H2397" s="56"/>
    </row>
    <row r="2398">
      <c r="A2398" s="145"/>
      <c r="B2398" s="109" t="s">
        <v>332</v>
      </c>
      <c r="C2398" s="112" t="s">
        <v>330</v>
      </c>
      <c r="D2398" s="190" t="s">
        <v>4</v>
      </c>
      <c r="E2398" s="190" t="s">
        <v>13</v>
      </c>
      <c r="F2398" s="195"/>
      <c r="G2398" s="191" t="str">
        <f t="shared" si="1"/>
        <v>('HANDSKAR ESD WHITE N 300MM','HANDSKAR','CARTONS','XXS',),</v>
      </c>
      <c r="H2398" s="195"/>
    </row>
    <row r="2399">
      <c r="A2399" s="145"/>
      <c r="B2399" s="109" t="s">
        <v>332</v>
      </c>
      <c r="C2399" s="112" t="s">
        <v>330</v>
      </c>
      <c r="D2399" s="190" t="s">
        <v>4</v>
      </c>
      <c r="E2399" s="149" t="s">
        <v>14</v>
      </c>
      <c r="F2399" s="195"/>
      <c r="G2399" s="191" t="str">
        <f t="shared" si="1"/>
        <v>('HANDSKAR ESD WHITE N 300MM','HANDSKAR','CARTONS','XS',),</v>
      </c>
      <c r="H2399" s="195"/>
    </row>
    <row r="2400">
      <c r="B2400" s="109" t="s">
        <v>332</v>
      </c>
      <c r="C2400" s="112" t="s">
        <v>330</v>
      </c>
      <c r="D2400" s="190" t="s">
        <v>4</v>
      </c>
      <c r="E2400" s="190" t="s">
        <v>15</v>
      </c>
      <c r="F2400" s="56"/>
      <c r="G2400" s="191" t="str">
        <f t="shared" si="1"/>
        <v>('HANDSKAR ESD WHITE N 300MM','HANDSKAR','CARTONS','S',),</v>
      </c>
      <c r="H2400" s="56"/>
    </row>
    <row r="2401">
      <c r="B2401" s="109" t="s">
        <v>332</v>
      </c>
      <c r="C2401" s="112" t="s">
        <v>330</v>
      </c>
      <c r="D2401" s="190" t="s">
        <v>4</v>
      </c>
      <c r="E2401" s="190" t="s">
        <v>16</v>
      </c>
      <c r="F2401" s="56"/>
      <c r="G2401" s="191" t="str">
        <f t="shared" si="1"/>
        <v>('HANDSKAR ESD WHITE N 300MM','HANDSKAR','CARTONS','M',),</v>
      </c>
      <c r="H2401" s="56"/>
    </row>
    <row r="2402">
      <c r="B2402" s="109" t="s">
        <v>332</v>
      </c>
      <c r="C2402" s="112" t="s">
        <v>330</v>
      </c>
      <c r="D2402" s="190" t="s">
        <v>4</v>
      </c>
      <c r="E2402" s="190" t="s">
        <v>17</v>
      </c>
      <c r="F2402" s="56"/>
      <c r="G2402" s="191" t="str">
        <f t="shared" si="1"/>
        <v>('HANDSKAR ESD WHITE N 300MM','HANDSKAR','CARTONS','L',),</v>
      </c>
      <c r="H2402" s="56"/>
    </row>
    <row r="2403">
      <c r="B2403" s="109" t="s">
        <v>332</v>
      </c>
      <c r="C2403" s="112" t="s">
        <v>330</v>
      </c>
      <c r="D2403" s="190" t="s">
        <v>4</v>
      </c>
      <c r="E2403" s="190" t="s">
        <v>18</v>
      </c>
      <c r="F2403" s="56"/>
      <c r="G2403" s="191" t="str">
        <f t="shared" si="1"/>
        <v>('HANDSKAR ESD WHITE N 300MM','HANDSKAR','CARTONS','XL',),</v>
      </c>
      <c r="H2403" s="56"/>
    </row>
    <row r="2404">
      <c r="B2404" s="109" t="s">
        <v>332</v>
      </c>
      <c r="C2404" s="112" t="s">
        <v>330</v>
      </c>
      <c r="D2404" s="190" t="s">
        <v>4</v>
      </c>
      <c r="E2404" s="190" t="s">
        <v>19</v>
      </c>
      <c r="F2404" s="56"/>
      <c r="G2404" s="191" t="str">
        <f t="shared" si="1"/>
        <v>('HANDSKAR ESD WHITE N 300MM','HANDSKAR','CARTONS','XXL',),</v>
      </c>
      <c r="H2404" s="56"/>
    </row>
    <row r="2405">
      <c r="B2405" s="109" t="s">
        <v>332</v>
      </c>
      <c r="C2405" s="112" t="s">
        <v>330</v>
      </c>
      <c r="D2405" s="190" t="s">
        <v>4</v>
      </c>
      <c r="E2405" s="190" t="s">
        <v>20</v>
      </c>
      <c r="F2405" s="56"/>
      <c r="G2405" s="191" t="str">
        <f t="shared" si="1"/>
        <v>('HANDSKAR ESD WHITE N 300MM','HANDSKAR','CARTONS','XXXL',),</v>
      </c>
      <c r="H2405" s="56"/>
    </row>
    <row r="2406">
      <c r="B2406" s="109" t="s">
        <v>332</v>
      </c>
      <c r="C2406" s="112" t="s">
        <v>330</v>
      </c>
      <c r="D2406" s="190" t="s">
        <v>7</v>
      </c>
      <c r="E2406" s="190" t="s">
        <v>21</v>
      </c>
      <c r="F2406" s="56"/>
      <c r="G2406" s="191" t="str">
        <f t="shared" si="1"/>
        <v>('HANDSKAR ESD WHITE N 300MM','HANDSKAR','BOXES','W/SIZE',),</v>
      </c>
      <c r="H2406" s="56"/>
    </row>
    <row r="2407">
      <c r="B2407" s="109" t="s">
        <v>332</v>
      </c>
      <c r="C2407" s="112" t="s">
        <v>330</v>
      </c>
      <c r="D2407" s="190" t="s">
        <v>7</v>
      </c>
      <c r="E2407" s="190" t="s">
        <v>161</v>
      </c>
      <c r="F2407" s="56"/>
      <c r="G2407" s="191" t="str">
        <f t="shared" si="1"/>
        <v>('HANDSKAR ESD WHITE N 300MM','HANDSKAR','BOXES','XXS/5.5',),</v>
      </c>
      <c r="H2407" s="56"/>
    </row>
    <row r="2408">
      <c r="B2408" s="109" t="s">
        <v>332</v>
      </c>
      <c r="C2408" s="112" t="s">
        <v>330</v>
      </c>
      <c r="D2408" s="190" t="s">
        <v>7</v>
      </c>
      <c r="E2408" s="190" t="s">
        <v>162</v>
      </c>
      <c r="F2408" s="56"/>
      <c r="G2408" s="191" t="str">
        <f t="shared" si="1"/>
        <v>('HANDSKAR ESD WHITE N 300MM','HANDSKAR','BOXES','XS/6.0',),</v>
      </c>
      <c r="H2408" s="56"/>
    </row>
    <row r="2409">
      <c r="B2409" s="109" t="s">
        <v>332</v>
      </c>
      <c r="C2409" s="112" t="s">
        <v>330</v>
      </c>
      <c r="D2409" s="190" t="s">
        <v>7</v>
      </c>
      <c r="E2409" s="190" t="s">
        <v>163</v>
      </c>
      <c r="F2409" s="56"/>
      <c r="G2409" s="191" t="str">
        <f t="shared" si="1"/>
        <v>('HANDSKAR ESD WHITE N 300MM','HANDSKAR','BOXES','S/6.5',),</v>
      </c>
      <c r="H2409" s="56"/>
    </row>
    <row r="2410">
      <c r="B2410" s="109" t="s">
        <v>332</v>
      </c>
      <c r="C2410" s="112" t="s">
        <v>330</v>
      </c>
      <c r="D2410" s="190" t="s">
        <v>7</v>
      </c>
      <c r="E2410" s="190" t="s">
        <v>164</v>
      </c>
      <c r="F2410" s="56"/>
      <c r="G2410" s="191" t="str">
        <f t="shared" si="1"/>
        <v>('HANDSKAR ESD WHITE N 300MM','HANDSKAR','BOXES','M/7.0',),</v>
      </c>
      <c r="H2410" s="56"/>
    </row>
    <row r="2411">
      <c r="B2411" s="109" t="s">
        <v>332</v>
      </c>
      <c r="C2411" s="112" t="s">
        <v>330</v>
      </c>
      <c r="D2411" s="190" t="s">
        <v>7</v>
      </c>
      <c r="E2411" s="190" t="s">
        <v>165</v>
      </c>
      <c r="F2411" s="56"/>
      <c r="G2411" s="191" t="str">
        <f t="shared" si="1"/>
        <v>('HANDSKAR ESD WHITE N 300MM','HANDSKAR','BOXES','L/7.5',),</v>
      </c>
      <c r="H2411" s="56"/>
    </row>
    <row r="2412">
      <c r="B2412" s="109" t="s">
        <v>332</v>
      </c>
      <c r="C2412" s="112" t="s">
        <v>330</v>
      </c>
      <c r="D2412" s="190" t="s">
        <v>7</v>
      </c>
      <c r="E2412" s="190" t="s">
        <v>166</v>
      </c>
      <c r="F2412" s="56"/>
      <c r="G2412" s="191" t="str">
        <f t="shared" si="1"/>
        <v>('HANDSKAR ESD WHITE N 300MM','HANDSKAR','BOXES','XL/8.0',),</v>
      </c>
      <c r="H2412" s="56"/>
    </row>
    <row r="2413">
      <c r="B2413" s="109" t="s">
        <v>332</v>
      </c>
      <c r="C2413" s="112" t="s">
        <v>330</v>
      </c>
      <c r="D2413" s="190" t="s">
        <v>7</v>
      </c>
      <c r="E2413" s="190" t="s">
        <v>167</v>
      </c>
      <c r="F2413" s="56"/>
      <c r="G2413" s="191" t="str">
        <f t="shared" si="1"/>
        <v>('HANDSKAR ESD WHITE N 300MM','HANDSKAR','BOXES','XXL/8.5',),</v>
      </c>
      <c r="H2413" s="56"/>
    </row>
    <row r="2414">
      <c r="B2414" s="109" t="s">
        <v>332</v>
      </c>
      <c r="C2414" s="112" t="s">
        <v>330</v>
      </c>
      <c r="D2414" s="190" t="s">
        <v>7</v>
      </c>
      <c r="E2414" s="190" t="s">
        <v>20</v>
      </c>
      <c r="F2414" s="56"/>
      <c r="G2414" s="191" t="str">
        <f t="shared" si="1"/>
        <v>('HANDSKAR ESD WHITE N 300MM','HANDSKAR','BOXES','XXXL',),</v>
      </c>
      <c r="H2414" s="56"/>
    </row>
    <row r="2415">
      <c r="A2415" s="64">
        <v>128.0</v>
      </c>
      <c r="B2415" s="109" t="s">
        <v>333</v>
      </c>
      <c r="C2415" s="112" t="s">
        <v>334</v>
      </c>
      <c r="D2415" s="190" t="s">
        <v>4</v>
      </c>
      <c r="E2415" s="190" t="s">
        <v>21</v>
      </c>
      <c r="F2415" s="56">
        <v>580.0</v>
      </c>
      <c r="G2415" s="191" t="str">
        <f t="shared" si="1"/>
        <v>('CTI PLAIN BROWN CTN','GB MEDICAL','CARTONS','W/SIZE',580),</v>
      </c>
      <c r="H2415" s="56"/>
    </row>
    <row r="2416">
      <c r="A2416" s="145"/>
      <c r="B2416" s="109" t="s">
        <v>333</v>
      </c>
      <c r="C2416" s="112" t="s">
        <v>334</v>
      </c>
      <c r="D2416" s="190" t="s">
        <v>4</v>
      </c>
      <c r="E2416" s="190" t="s">
        <v>13</v>
      </c>
      <c r="F2416" s="195"/>
      <c r="G2416" s="191" t="str">
        <f t="shared" si="1"/>
        <v>('CTI PLAIN BROWN CTN','GB MEDICAL','CARTONS','XXS',),</v>
      </c>
      <c r="H2416" s="195"/>
    </row>
    <row r="2417">
      <c r="A2417" s="145"/>
      <c r="B2417" s="109" t="s">
        <v>333</v>
      </c>
      <c r="C2417" s="112" t="s">
        <v>334</v>
      </c>
      <c r="D2417" s="190" t="s">
        <v>4</v>
      </c>
      <c r="E2417" s="149" t="s">
        <v>14</v>
      </c>
      <c r="F2417" s="195"/>
      <c r="G2417" s="191" t="str">
        <f t="shared" si="1"/>
        <v>('CTI PLAIN BROWN CTN','GB MEDICAL','CARTONS','XS',),</v>
      </c>
      <c r="H2417" s="195"/>
    </row>
    <row r="2418">
      <c r="A2418" s="145"/>
      <c r="B2418" s="109" t="s">
        <v>333</v>
      </c>
      <c r="C2418" s="112" t="s">
        <v>334</v>
      </c>
      <c r="D2418" s="190" t="s">
        <v>4</v>
      </c>
      <c r="E2418" s="190" t="s">
        <v>15</v>
      </c>
      <c r="F2418" s="195"/>
      <c r="G2418" s="191" t="str">
        <f t="shared" si="1"/>
        <v>('CTI PLAIN BROWN CTN','GB MEDICAL','CARTONS','S',),</v>
      </c>
      <c r="H2418" s="195"/>
    </row>
    <row r="2419">
      <c r="A2419" s="145"/>
      <c r="B2419" s="109" t="s">
        <v>333</v>
      </c>
      <c r="C2419" s="112" t="s">
        <v>334</v>
      </c>
      <c r="D2419" s="190" t="s">
        <v>4</v>
      </c>
      <c r="E2419" s="190" t="s">
        <v>16</v>
      </c>
      <c r="F2419" s="195"/>
      <c r="G2419" s="191" t="str">
        <f t="shared" si="1"/>
        <v>('CTI PLAIN BROWN CTN','GB MEDICAL','CARTONS','M',),</v>
      </c>
      <c r="H2419" s="195"/>
    </row>
    <row r="2420">
      <c r="A2420" s="145"/>
      <c r="B2420" s="109" t="s">
        <v>333</v>
      </c>
      <c r="C2420" s="112" t="s">
        <v>334</v>
      </c>
      <c r="D2420" s="190" t="s">
        <v>4</v>
      </c>
      <c r="E2420" s="190" t="s">
        <v>17</v>
      </c>
      <c r="F2420" s="195"/>
      <c r="G2420" s="191" t="str">
        <f t="shared" si="1"/>
        <v>('CTI PLAIN BROWN CTN','GB MEDICAL','CARTONS','L',),</v>
      </c>
      <c r="H2420" s="195"/>
    </row>
    <row r="2421">
      <c r="A2421" s="145"/>
      <c r="B2421" s="109" t="s">
        <v>333</v>
      </c>
      <c r="C2421" s="112" t="s">
        <v>334</v>
      </c>
      <c r="D2421" s="190" t="s">
        <v>4</v>
      </c>
      <c r="E2421" s="190" t="s">
        <v>18</v>
      </c>
      <c r="F2421" s="195"/>
      <c r="G2421" s="191" t="str">
        <f t="shared" si="1"/>
        <v>('CTI PLAIN BROWN CTN','GB MEDICAL','CARTONS','XL',),</v>
      </c>
      <c r="H2421" s="195"/>
    </row>
    <row r="2422">
      <c r="A2422" s="145"/>
      <c r="B2422" s="109" t="s">
        <v>333</v>
      </c>
      <c r="C2422" s="112" t="s">
        <v>334</v>
      </c>
      <c r="D2422" s="190" t="s">
        <v>4</v>
      </c>
      <c r="E2422" s="190" t="s">
        <v>19</v>
      </c>
      <c r="F2422" s="195"/>
      <c r="G2422" s="191" t="str">
        <f t="shared" si="1"/>
        <v>('CTI PLAIN BROWN CTN','GB MEDICAL','CARTONS','XXL',),</v>
      </c>
      <c r="H2422" s="195"/>
    </row>
    <row r="2423">
      <c r="A2423" s="145"/>
      <c r="B2423" s="109" t="s">
        <v>333</v>
      </c>
      <c r="C2423" s="112" t="s">
        <v>334</v>
      </c>
      <c r="D2423" s="190" t="s">
        <v>4</v>
      </c>
      <c r="E2423" s="190" t="s">
        <v>20</v>
      </c>
      <c r="F2423" s="195"/>
      <c r="G2423" s="191" t="str">
        <f t="shared" si="1"/>
        <v>('CTI PLAIN BROWN CTN','GB MEDICAL','CARTONS','XXXL',),</v>
      </c>
      <c r="H2423" s="195"/>
    </row>
    <row r="2424">
      <c r="A2424" s="145"/>
      <c r="B2424" s="109" t="s">
        <v>333</v>
      </c>
      <c r="C2424" s="112" t="s">
        <v>334</v>
      </c>
      <c r="D2424" s="190" t="s">
        <v>7</v>
      </c>
      <c r="E2424" s="190" t="s">
        <v>21</v>
      </c>
      <c r="F2424" s="195">
        <v>0.0</v>
      </c>
      <c r="G2424" s="191" t="str">
        <f t="shared" si="1"/>
        <v>('CTI PLAIN BROWN CTN','GB MEDICAL','BOXES','W/SIZE',0),</v>
      </c>
      <c r="H2424" s="195"/>
    </row>
    <row r="2425">
      <c r="A2425" s="145"/>
      <c r="B2425" s="109" t="s">
        <v>333</v>
      </c>
      <c r="C2425" s="112" t="s">
        <v>334</v>
      </c>
      <c r="D2425" s="190" t="s">
        <v>7</v>
      </c>
      <c r="E2425" s="190" t="s">
        <v>161</v>
      </c>
      <c r="F2425" s="195"/>
      <c r="G2425" s="191" t="str">
        <f t="shared" si="1"/>
        <v>('CTI PLAIN BROWN CTN','GB MEDICAL','BOXES','XXS/5.5',),</v>
      </c>
      <c r="H2425" s="195"/>
    </row>
    <row r="2426">
      <c r="A2426" s="145"/>
      <c r="B2426" s="109" t="s">
        <v>333</v>
      </c>
      <c r="C2426" s="112" t="s">
        <v>334</v>
      </c>
      <c r="D2426" s="190" t="s">
        <v>7</v>
      </c>
      <c r="E2426" s="190" t="s">
        <v>162</v>
      </c>
      <c r="F2426" s="195"/>
      <c r="G2426" s="191" t="str">
        <f t="shared" si="1"/>
        <v>('CTI PLAIN BROWN CTN','GB MEDICAL','BOXES','XS/6.0',),</v>
      </c>
      <c r="H2426" s="195"/>
    </row>
    <row r="2427">
      <c r="A2427" s="145"/>
      <c r="B2427" s="109" t="s">
        <v>333</v>
      </c>
      <c r="C2427" s="112" t="s">
        <v>334</v>
      </c>
      <c r="D2427" s="190" t="s">
        <v>7</v>
      </c>
      <c r="E2427" s="190" t="s">
        <v>163</v>
      </c>
      <c r="F2427" s="195"/>
      <c r="G2427" s="191" t="str">
        <f t="shared" si="1"/>
        <v>('CTI PLAIN BROWN CTN','GB MEDICAL','BOXES','S/6.5',),</v>
      </c>
      <c r="H2427" s="195"/>
    </row>
    <row r="2428">
      <c r="A2428" s="145"/>
      <c r="B2428" s="109" t="s">
        <v>333</v>
      </c>
      <c r="C2428" s="112" t="s">
        <v>334</v>
      </c>
      <c r="D2428" s="190" t="s">
        <v>7</v>
      </c>
      <c r="E2428" s="190" t="s">
        <v>164</v>
      </c>
      <c r="F2428" s="195"/>
      <c r="G2428" s="191" t="str">
        <f t="shared" si="1"/>
        <v>('CTI PLAIN BROWN CTN','GB MEDICAL','BOXES','M/7.0',),</v>
      </c>
      <c r="H2428" s="195"/>
    </row>
    <row r="2429">
      <c r="A2429" s="145"/>
      <c r="B2429" s="109" t="s">
        <v>333</v>
      </c>
      <c r="C2429" s="112" t="s">
        <v>334</v>
      </c>
      <c r="D2429" s="190" t="s">
        <v>7</v>
      </c>
      <c r="E2429" s="190" t="s">
        <v>165</v>
      </c>
      <c r="F2429" s="195"/>
      <c r="G2429" s="191" t="str">
        <f t="shared" si="1"/>
        <v>('CTI PLAIN BROWN CTN','GB MEDICAL','BOXES','L/7.5',),</v>
      </c>
      <c r="H2429" s="195"/>
    </row>
    <row r="2430">
      <c r="A2430" s="145"/>
      <c r="B2430" s="109" t="s">
        <v>333</v>
      </c>
      <c r="C2430" s="112" t="s">
        <v>334</v>
      </c>
      <c r="D2430" s="190" t="s">
        <v>7</v>
      </c>
      <c r="E2430" s="190" t="s">
        <v>166</v>
      </c>
      <c r="F2430" s="195"/>
      <c r="G2430" s="191" t="str">
        <f t="shared" si="1"/>
        <v>('CTI PLAIN BROWN CTN','GB MEDICAL','BOXES','XL/8.0',),</v>
      </c>
      <c r="H2430" s="195"/>
    </row>
    <row r="2431">
      <c r="A2431" s="145"/>
      <c r="B2431" s="109" t="s">
        <v>333</v>
      </c>
      <c r="C2431" s="112" t="s">
        <v>334</v>
      </c>
      <c r="D2431" s="190" t="s">
        <v>7</v>
      </c>
      <c r="E2431" s="190" t="s">
        <v>167</v>
      </c>
      <c r="F2431" s="195"/>
      <c r="G2431" s="191" t="str">
        <f t="shared" si="1"/>
        <v>('CTI PLAIN BROWN CTN','GB MEDICAL','BOXES','XXL/8.5',),</v>
      </c>
      <c r="H2431" s="195"/>
    </row>
    <row r="2432">
      <c r="A2432" s="145"/>
      <c r="B2432" s="109" t="s">
        <v>333</v>
      </c>
      <c r="C2432" s="112" t="s">
        <v>334</v>
      </c>
      <c r="D2432" s="190" t="s">
        <v>7</v>
      </c>
      <c r="E2432" s="190" t="s">
        <v>20</v>
      </c>
      <c r="F2432" s="195"/>
      <c r="G2432" s="191" t="str">
        <f t="shared" si="1"/>
        <v>('CTI PLAIN BROWN CTN','GB MEDICAL','BOXES','XXXL',),</v>
      </c>
      <c r="H2432" s="195"/>
    </row>
    <row r="2433">
      <c r="A2433" s="64">
        <v>129.0</v>
      </c>
      <c r="B2433" s="109" t="s">
        <v>335</v>
      </c>
      <c r="C2433" s="112" t="s">
        <v>334</v>
      </c>
      <c r="D2433" s="190" t="s">
        <v>4</v>
      </c>
      <c r="E2433" s="190" t="s">
        <v>21</v>
      </c>
      <c r="F2433" s="56">
        <v>100.0</v>
      </c>
      <c r="G2433" s="191" t="str">
        <f t="shared" si="1"/>
        <v>('BWAY LATEX ELBOW LENGTH 19''/48CM/ELSCT','GB MEDICAL','CARTONS','W/SIZE',100),</v>
      </c>
      <c r="H2433" s="56"/>
    </row>
    <row r="2434">
      <c r="A2434" s="145"/>
      <c r="B2434" s="109" t="s">
        <v>335</v>
      </c>
      <c r="C2434" s="112" t="s">
        <v>334</v>
      </c>
      <c r="D2434" s="190" t="s">
        <v>4</v>
      </c>
      <c r="E2434" s="190" t="s">
        <v>13</v>
      </c>
      <c r="F2434" s="195"/>
      <c r="G2434" s="191" t="str">
        <f t="shared" si="1"/>
        <v>('BWAY LATEX ELBOW LENGTH 19''/48CM/ELSCT','GB MEDICAL','CARTONS','XXS',),</v>
      </c>
      <c r="H2434" s="195"/>
    </row>
    <row r="2435">
      <c r="A2435" s="145"/>
      <c r="B2435" s="109" t="s">
        <v>335</v>
      </c>
      <c r="C2435" s="112" t="s">
        <v>334</v>
      </c>
      <c r="D2435" s="190" t="s">
        <v>4</v>
      </c>
      <c r="E2435" s="149" t="s">
        <v>14</v>
      </c>
      <c r="F2435" s="195"/>
      <c r="G2435" s="191" t="str">
        <f t="shared" si="1"/>
        <v>('BWAY LATEX ELBOW LENGTH 19''/48CM/ELSCT','GB MEDICAL','CARTONS','XS',),</v>
      </c>
      <c r="H2435" s="195"/>
    </row>
    <row r="2436">
      <c r="A2436" s="145"/>
      <c r="B2436" s="109" t="s">
        <v>335</v>
      </c>
      <c r="C2436" s="112" t="s">
        <v>334</v>
      </c>
      <c r="D2436" s="190" t="s">
        <v>4</v>
      </c>
      <c r="E2436" s="190" t="s">
        <v>15</v>
      </c>
      <c r="F2436" s="195"/>
      <c r="G2436" s="191" t="str">
        <f t="shared" si="1"/>
        <v>('BWAY LATEX ELBOW LENGTH 19''/48CM/ELSCT','GB MEDICAL','CARTONS','S',),</v>
      </c>
      <c r="H2436" s="195"/>
    </row>
    <row r="2437">
      <c r="A2437" s="145"/>
      <c r="B2437" s="109" t="s">
        <v>335</v>
      </c>
      <c r="C2437" s="112" t="s">
        <v>334</v>
      </c>
      <c r="D2437" s="190" t="s">
        <v>4</v>
      </c>
      <c r="E2437" s="190" t="s">
        <v>16</v>
      </c>
      <c r="F2437" s="195"/>
      <c r="G2437" s="191" t="str">
        <f t="shared" si="1"/>
        <v>('BWAY LATEX ELBOW LENGTH 19''/48CM/ELSCT','GB MEDICAL','CARTONS','M',),</v>
      </c>
      <c r="H2437" s="195"/>
    </row>
    <row r="2438">
      <c r="A2438" s="145"/>
      <c r="B2438" s="109" t="s">
        <v>335</v>
      </c>
      <c r="C2438" s="112" t="s">
        <v>334</v>
      </c>
      <c r="D2438" s="190" t="s">
        <v>4</v>
      </c>
      <c r="E2438" s="190" t="s">
        <v>17</v>
      </c>
      <c r="F2438" s="195"/>
      <c r="G2438" s="191" t="str">
        <f t="shared" si="1"/>
        <v>('BWAY LATEX ELBOW LENGTH 19''/48CM/ELSCT','GB MEDICAL','CARTONS','L',),</v>
      </c>
      <c r="H2438" s="195"/>
    </row>
    <row r="2439">
      <c r="A2439" s="145"/>
      <c r="B2439" s="109" t="s">
        <v>335</v>
      </c>
      <c r="C2439" s="112" t="s">
        <v>334</v>
      </c>
      <c r="D2439" s="190" t="s">
        <v>4</v>
      </c>
      <c r="E2439" s="190" t="s">
        <v>18</v>
      </c>
      <c r="F2439" s="195"/>
      <c r="G2439" s="191" t="str">
        <f t="shared" si="1"/>
        <v>('BWAY LATEX ELBOW LENGTH 19''/48CM/ELSCT','GB MEDICAL','CARTONS','XL',),</v>
      </c>
      <c r="H2439" s="195"/>
    </row>
    <row r="2440">
      <c r="A2440" s="145"/>
      <c r="B2440" s="109" t="s">
        <v>335</v>
      </c>
      <c r="C2440" s="112" t="s">
        <v>334</v>
      </c>
      <c r="D2440" s="190" t="s">
        <v>4</v>
      </c>
      <c r="E2440" s="190" t="s">
        <v>19</v>
      </c>
      <c r="F2440" s="195"/>
      <c r="G2440" s="191" t="str">
        <f t="shared" si="1"/>
        <v>('BWAY LATEX ELBOW LENGTH 19''/48CM/ELSCT','GB MEDICAL','CARTONS','XXL',),</v>
      </c>
      <c r="H2440" s="195"/>
    </row>
    <row r="2441">
      <c r="A2441" s="145"/>
      <c r="B2441" s="109" t="s">
        <v>335</v>
      </c>
      <c r="C2441" s="112" t="s">
        <v>334</v>
      </c>
      <c r="D2441" s="190" t="s">
        <v>4</v>
      </c>
      <c r="E2441" s="190" t="s">
        <v>20</v>
      </c>
      <c r="F2441" s="195"/>
      <c r="G2441" s="191" t="str">
        <f t="shared" si="1"/>
        <v>('BWAY LATEX ELBOW LENGTH 19''/48CM/ELSCT','GB MEDICAL','CARTONS','XXXL',),</v>
      </c>
      <c r="H2441" s="195"/>
    </row>
    <row r="2442">
      <c r="A2442" s="145"/>
      <c r="B2442" s="109" t="s">
        <v>335</v>
      </c>
      <c r="C2442" s="112" t="s">
        <v>334</v>
      </c>
      <c r="D2442" s="190" t="s">
        <v>7</v>
      </c>
      <c r="E2442" s="190" t="s">
        <v>21</v>
      </c>
      <c r="F2442" s="195">
        <v>700.0</v>
      </c>
      <c r="G2442" s="191" t="str">
        <f t="shared" si="1"/>
        <v>('BWAY LATEX ELBOW LENGTH 19''/48CM/ELSCT','GB MEDICAL','BOXES','W/SIZE',700),</v>
      </c>
      <c r="H2442" s="195"/>
    </row>
    <row r="2443">
      <c r="A2443" s="145"/>
      <c r="B2443" s="109" t="s">
        <v>335</v>
      </c>
      <c r="C2443" s="112" t="s">
        <v>334</v>
      </c>
      <c r="D2443" s="190" t="s">
        <v>7</v>
      </c>
      <c r="E2443" s="190" t="s">
        <v>161</v>
      </c>
      <c r="F2443" s="195"/>
      <c r="G2443" s="191" t="str">
        <f t="shared" si="1"/>
        <v>('BWAY LATEX ELBOW LENGTH 19''/48CM/ELSCT','GB MEDICAL','BOXES','XXS/5.5',),</v>
      </c>
      <c r="H2443" s="195"/>
    </row>
    <row r="2444">
      <c r="A2444" s="145"/>
      <c r="B2444" s="109" t="s">
        <v>335</v>
      </c>
      <c r="C2444" s="112" t="s">
        <v>334</v>
      </c>
      <c r="D2444" s="190" t="s">
        <v>7</v>
      </c>
      <c r="E2444" s="190" t="s">
        <v>162</v>
      </c>
      <c r="F2444" s="195"/>
      <c r="G2444" s="191" t="str">
        <f t="shared" si="1"/>
        <v>('BWAY LATEX ELBOW LENGTH 19''/48CM/ELSCT','GB MEDICAL','BOXES','XS/6.0',),</v>
      </c>
      <c r="H2444" s="195"/>
    </row>
    <row r="2445">
      <c r="A2445" s="145"/>
      <c r="B2445" s="109" t="s">
        <v>335</v>
      </c>
      <c r="C2445" s="112" t="s">
        <v>334</v>
      </c>
      <c r="D2445" s="190" t="s">
        <v>7</v>
      </c>
      <c r="E2445" s="190" t="s">
        <v>163</v>
      </c>
      <c r="F2445" s="195"/>
      <c r="G2445" s="191" t="str">
        <f t="shared" si="1"/>
        <v>('BWAY LATEX ELBOW LENGTH 19''/48CM/ELSCT','GB MEDICAL','BOXES','S/6.5',),</v>
      </c>
      <c r="H2445" s="195"/>
    </row>
    <row r="2446">
      <c r="A2446" s="145"/>
      <c r="B2446" s="109" t="s">
        <v>335</v>
      </c>
      <c r="C2446" s="112" t="s">
        <v>334</v>
      </c>
      <c r="D2446" s="190" t="s">
        <v>7</v>
      </c>
      <c r="E2446" s="190" t="s">
        <v>164</v>
      </c>
      <c r="F2446" s="195"/>
      <c r="G2446" s="191" t="str">
        <f t="shared" si="1"/>
        <v>('BWAY LATEX ELBOW LENGTH 19''/48CM/ELSCT','GB MEDICAL','BOXES','M/7.0',),</v>
      </c>
      <c r="H2446" s="195"/>
    </row>
    <row r="2447">
      <c r="A2447" s="145"/>
      <c r="B2447" s="109" t="s">
        <v>335</v>
      </c>
      <c r="C2447" s="112" t="s">
        <v>334</v>
      </c>
      <c r="D2447" s="190" t="s">
        <v>7</v>
      </c>
      <c r="E2447" s="190" t="s">
        <v>165</v>
      </c>
      <c r="F2447" s="195"/>
      <c r="G2447" s="191" t="str">
        <f t="shared" si="1"/>
        <v>('BWAY LATEX ELBOW LENGTH 19''/48CM/ELSCT','GB MEDICAL','BOXES','L/7.5',),</v>
      </c>
      <c r="H2447" s="195"/>
    </row>
    <row r="2448">
      <c r="B2448" s="109" t="s">
        <v>335</v>
      </c>
      <c r="C2448" s="112" t="s">
        <v>334</v>
      </c>
      <c r="D2448" s="190" t="s">
        <v>7</v>
      </c>
      <c r="E2448" s="190" t="s">
        <v>166</v>
      </c>
      <c r="F2448" s="56"/>
      <c r="G2448" s="191" t="str">
        <f t="shared" si="1"/>
        <v>('BWAY LATEX ELBOW LENGTH 19''/48CM/ELSCT','GB MEDICAL','BOXES','XL/8.0',),</v>
      </c>
      <c r="H2448" s="56"/>
    </row>
    <row r="2449">
      <c r="B2449" s="109" t="s">
        <v>335</v>
      </c>
      <c r="C2449" s="112" t="s">
        <v>334</v>
      </c>
      <c r="D2449" s="190" t="s">
        <v>7</v>
      </c>
      <c r="E2449" s="190" t="s">
        <v>167</v>
      </c>
      <c r="F2449" s="56"/>
      <c r="G2449" s="191" t="str">
        <f t="shared" si="1"/>
        <v>('BWAY LATEX ELBOW LENGTH 19''/48CM/ELSCT','GB MEDICAL','BOXES','XXL/8.5',),</v>
      </c>
      <c r="H2449" s="56"/>
    </row>
    <row r="2450">
      <c r="B2450" s="109" t="s">
        <v>335</v>
      </c>
      <c r="C2450" s="112" t="s">
        <v>334</v>
      </c>
      <c r="D2450" s="190" t="s">
        <v>7</v>
      </c>
      <c r="E2450" s="190" t="s">
        <v>20</v>
      </c>
      <c r="F2450" s="56"/>
      <c r="G2450" s="191" t="str">
        <f t="shared" si="1"/>
        <v>('BWAY LATEX ELBOW LENGTH 19''/48CM/ELSCT','GB MEDICAL','BOXES','XXXL',),</v>
      </c>
      <c r="H2450" s="56"/>
    </row>
    <row r="2451">
      <c r="A2451" s="64">
        <v>130.0</v>
      </c>
      <c r="B2451" s="109" t="s">
        <v>336</v>
      </c>
      <c r="C2451" s="112" t="s">
        <v>337</v>
      </c>
      <c r="D2451" s="190" t="s">
        <v>4</v>
      </c>
      <c r="E2451" s="190" t="s">
        <v>21</v>
      </c>
      <c r="F2451" s="56">
        <v>210.0</v>
      </c>
      <c r="G2451" s="191" t="str">
        <f t="shared" si="1"/>
        <v>('ULTRA LONG PLUS 600MM NITRILE','DIGITCARE','CARTONS','W/SIZE',210),</v>
      </c>
      <c r="H2451" s="56"/>
    </row>
    <row r="2452">
      <c r="B2452" s="109" t="s">
        <v>336</v>
      </c>
      <c r="C2452" s="112" t="s">
        <v>337</v>
      </c>
      <c r="D2452" s="190" t="s">
        <v>4</v>
      </c>
      <c r="E2452" s="190" t="s">
        <v>13</v>
      </c>
      <c r="F2452" s="56"/>
      <c r="G2452" s="191" t="str">
        <f t="shared" si="1"/>
        <v>('ULTRA LONG PLUS 600MM NITRILE','DIGITCARE','CARTONS','XXS',),</v>
      </c>
      <c r="H2452" s="56"/>
    </row>
    <row r="2453">
      <c r="B2453" s="109" t="s">
        <v>336</v>
      </c>
      <c r="C2453" s="112" t="s">
        <v>337</v>
      </c>
      <c r="D2453" s="190" t="s">
        <v>4</v>
      </c>
      <c r="E2453" s="149" t="s">
        <v>14</v>
      </c>
      <c r="F2453" s="56"/>
      <c r="G2453" s="191" t="str">
        <f t="shared" si="1"/>
        <v>('ULTRA LONG PLUS 600MM NITRILE','DIGITCARE','CARTONS','XS',),</v>
      </c>
      <c r="H2453" s="56"/>
    </row>
    <row r="2454">
      <c r="B2454" s="109" t="s">
        <v>336</v>
      </c>
      <c r="C2454" s="112" t="s">
        <v>337</v>
      </c>
      <c r="D2454" s="190" t="s">
        <v>4</v>
      </c>
      <c r="E2454" s="190" t="s">
        <v>15</v>
      </c>
      <c r="F2454" s="56"/>
      <c r="G2454" s="191" t="str">
        <f t="shared" si="1"/>
        <v>('ULTRA LONG PLUS 600MM NITRILE','DIGITCARE','CARTONS','S',),</v>
      </c>
      <c r="H2454" s="56"/>
    </row>
    <row r="2455">
      <c r="A2455" s="145"/>
      <c r="B2455" s="109" t="s">
        <v>336</v>
      </c>
      <c r="C2455" s="112" t="s">
        <v>337</v>
      </c>
      <c r="D2455" s="190" t="s">
        <v>4</v>
      </c>
      <c r="E2455" s="190" t="s">
        <v>16</v>
      </c>
      <c r="F2455" s="195"/>
      <c r="G2455" s="191" t="str">
        <f t="shared" si="1"/>
        <v>('ULTRA LONG PLUS 600MM NITRILE','DIGITCARE','CARTONS','M',),</v>
      </c>
      <c r="H2455" s="195"/>
    </row>
    <row r="2456">
      <c r="A2456" s="145"/>
      <c r="B2456" s="109" t="s">
        <v>336</v>
      </c>
      <c r="C2456" s="112" t="s">
        <v>337</v>
      </c>
      <c r="D2456" s="190" t="s">
        <v>4</v>
      </c>
      <c r="E2456" s="190" t="s">
        <v>17</v>
      </c>
      <c r="F2456" s="195"/>
      <c r="G2456" s="191" t="str">
        <f t="shared" si="1"/>
        <v>('ULTRA LONG PLUS 600MM NITRILE','DIGITCARE','CARTONS','L',),</v>
      </c>
      <c r="H2456" s="195"/>
    </row>
    <row r="2457">
      <c r="A2457" s="145"/>
      <c r="B2457" s="109" t="s">
        <v>336</v>
      </c>
      <c r="C2457" s="112" t="s">
        <v>337</v>
      </c>
      <c r="D2457" s="190" t="s">
        <v>4</v>
      </c>
      <c r="E2457" s="190" t="s">
        <v>18</v>
      </c>
      <c r="F2457" s="195"/>
      <c r="G2457" s="191" t="str">
        <f t="shared" si="1"/>
        <v>('ULTRA LONG PLUS 600MM NITRILE','DIGITCARE','CARTONS','XL',),</v>
      </c>
      <c r="H2457" s="195"/>
    </row>
    <row r="2458">
      <c r="A2458" s="145"/>
      <c r="B2458" s="109" t="s">
        <v>336</v>
      </c>
      <c r="C2458" s="112" t="s">
        <v>337</v>
      </c>
      <c r="D2458" s="190" t="s">
        <v>4</v>
      </c>
      <c r="E2458" s="190" t="s">
        <v>19</v>
      </c>
      <c r="F2458" s="195"/>
      <c r="G2458" s="191" t="str">
        <f t="shared" si="1"/>
        <v>('ULTRA LONG PLUS 600MM NITRILE','DIGITCARE','CARTONS','XXL',),</v>
      </c>
      <c r="H2458" s="195"/>
    </row>
    <row r="2459">
      <c r="A2459" s="145"/>
      <c r="B2459" s="109" t="s">
        <v>336</v>
      </c>
      <c r="C2459" s="112" t="s">
        <v>337</v>
      </c>
      <c r="D2459" s="190" t="s">
        <v>4</v>
      </c>
      <c r="E2459" s="190" t="s">
        <v>20</v>
      </c>
      <c r="F2459" s="195"/>
      <c r="G2459" s="191" t="str">
        <f t="shared" si="1"/>
        <v>('ULTRA LONG PLUS 600MM NITRILE','DIGITCARE','CARTONS','XXXL',),</v>
      </c>
      <c r="H2459" s="195"/>
    </row>
    <row r="2460">
      <c r="A2460" s="145"/>
      <c r="B2460" s="109" t="s">
        <v>336</v>
      </c>
      <c r="C2460" s="112" t="s">
        <v>337</v>
      </c>
      <c r="D2460" s="190" t="s">
        <v>7</v>
      </c>
      <c r="E2460" s="190" t="s">
        <v>21</v>
      </c>
      <c r="F2460" s="195">
        <v>1020.0</v>
      </c>
      <c r="G2460" s="191" t="str">
        <f t="shared" si="1"/>
        <v>('ULTRA LONG PLUS 600MM NITRILE','DIGITCARE','BOXES','W/SIZE',1020),</v>
      </c>
      <c r="H2460" s="195"/>
    </row>
    <row r="2461">
      <c r="A2461" s="145"/>
      <c r="B2461" s="109" t="s">
        <v>336</v>
      </c>
      <c r="C2461" s="112" t="s">
        <v>337</v>
      </c>
      <c r="D2461" s="190" t="s">
        <v>7</v>
      </c>
      <c r="E2461" s="190" t="s">
        <v>161</v>
      </c>
      <c r="F2461" s="195"/>
      <c r="G2461" s="191" t="str">
        <f t="shared" si="1"/>
        <v>('ULTRA LONG PLUS 600MM NITRILE','DIGITCARE','BOXES','XXS/5.5',),</v>
      </c>
      <c r="H2461" s="195"/>
    </row>
    <row r="2462">
      <c r="A2462" s="145"/>
      <c r="B2462" s="109" t="s">
        <v>336</v>
      </c>
      <c r="C2462" s="112" t="s">
        <v>337</v>
      </c>
      <c r="D2462" s="190" t="s">
        <v>7</v>
      </c>
      <c r="E2462" s="190" t="s">
        <v>162</v>
      </c>
      <c r="F2462" s="195"/>
      <c r="G2462" s="191" t="str">
        <f t="shared" si="1"/>
        <v>('ULTRA LONG PLUS 600MM NITRILE','DIGITCARE','BOXES','XS/6.0',),</v>
      </c>
      <c r="H2462" s="195"/>
    </row>
    <row r="2463">
      <c r="A2463" s="145"/>
      <c r="B2463" s="109" t="s">
        <v>336</v>
      </c>
      <c r="C2463" s="112" t="s">
        <v>337</v>
      </c>
      <c r="D2463" s="190" t="s">
        <v>7</v>
      </c>
      <c r="E2463" s="190" t="s">
        <v>163</v>
      </c>
      <c r="F2463" s="195"/>
      <c r="G2463" s="191" t="str">
        <f t="shared" si="1"/>
        <v>('ULTRA LONG PLUS 600MM NITRILE','DIGITCARE','BOXES','S/6.5',),</v>
      </c>
      <c r="H2463" s="195"/>
    </row>
    <row r="2464">
      <c r="A2464" s="145"/>
      <c r="B2464" s="109" t="s">
        <v>336</v>
      </c>
      <c r="C2464" s="112" t="s">
        <v>337</v>
      </c>
      <c r="D2464" s="190" t="s">
        <v>7</v>
      </c>
      <c r="E2464" s="190" t="s">
        <v>164</v>
      </c>
      <c r="F2464" s="195"/>
      <c r="G2464" s="191" t="str">
        <f t="shared" si="1"/>
        <v>('ULTRA LONG PLUS 600MM NITRILE','DIGITCARE','BOXES','M/7.0',),</v>
      </c>
      <c r="H2464" s="195"/>
    </row>
    <row r="2465">
      <c r="A2465" s="145"/>
      <c r="B2465" s="109" t="s">
        <v>336</v>
      </c>
      <c r="C2465" s="112" t="s">
        <v>337</v>
      </c>
      <c r="D2465" s="190" t="s">
        <v>7</v>
      </c>
      <c r="E2465" s="190" t="s">
        <v>165</v>
      </c>
      <c r="F2465" s="195"/>
      <c r="G2465" s="191" t="str">
        <f t="shared" si="1"/>
        <v>('ULTRA LONG PLUS 600MM NITRILE','DIGITCARE','BOXES','L/7.5',),</v>
      </c>
      <c r="H2465" s="195"/>
    </row>
    <row r="2466">
      <c r="A2466" s="145"/>
      <c r="B2466" s="109" t="s">
        <v>336</v>
      </c>
      <c r="C2466" s="112" t="s">
        <v>337</v>
      </c>
      <c r="D2466" s="190" t="s">
        <v>7</v>
      </c>
      <c r="E2466" s="190" t="s">
        <v>166</v>
      </c>
      <c r="F2466" s="195"/>
      <c r="G2466" s="191" t="str">
        <f t="shared" si="1"/>
        <v>('ULTRA LONG PLUS 600MM NITRILE','DIGITCARE','BOXES','XL/8.0',),</v>
      </c>
      <c r="H2466" s="195"/>
    </row>
    <row r="2467">
      <c r="A2467" s="219"/>
      <c r="B2467" s="109" t="s">
        <v>336</v>
      </c>
      <c r="C2467" s="112" t="s">
        <v>337</v>
      </c>
      <c r="D2467" s="190" t="s">
        <v>7</v>
      </c>
      <c r="E2467" s="190" t="s">
        <v>167</v>
      </c>
      <c r="F2467" s="56"/>
      <c r="G2467" s="191" t="str">
        <f t="shared" si="1"/>
        <v>('ULTRA LONG PLUS 600MM NITRILE','DIGITCARE','BOXES','XXL/8.5',),</v>
      </c>
      <c r="H2467" s="56"/>
    </row>
    <row r="2468">
      <c r="A2468" s="145"/>
      <c r="B2468" s="109" t="s">
        <v>336</v>
      </c>
      <c r="C2468" s="112" t="s">
        <v>337</v>
      </c>
      <c r="D2468" s="190" t="s">
        <v>7</v>
      </c>
      <c r="E2468" s="190" t="s">
        <v>20</v>
      </c>
      <c r="F2468" s="195"/>
      <c r="G2468" s="191" t="str">
        <f t="shared" si="1"/>
        <v>('ULTRA LONG PLUS 600MM NITRILE','DIGITCARE','BOXES','XXXL',),</v>
      </c>
      <c r="H2468" s="195"/>
    </row>
    <row r="2469">
      <c r="A2469" s="64">
        <v>131.0</v>
      </c>
      <c r="B2469" s="109" t="s">
        <v>338</v>
      </c>
      <c r="C2469" s="112" t="s">
        <v>337</v>
      </c>
      <c r="D2469" s="190" t="s">
        <v>4</v>
      </c>
      <c r="E2469" s="190" t="s">
        <v>21</v>
      </c>
      <c r="F2469" s="56">
        <v>115.0</v>
      </c>
      <c r="G2469" s="191" t="str">
        <f t="shared" si="1"/>
        <v>('STERILE PF 24" LENGTH','DIGITCARE','CARTONS','W/SIZE',115),</v>
      </c>
      <c r="H2469" s="56"/>
    </row>
    <row r="2470">
      <c r="A2470" s="145"/>
      <c r="B2470" s="109" t="s">
        <v>338</v>
      </c>
      <c r="C2470" s="112" t="s">
        <v>337</v>
      </c>
      <c r="D2470" s="190" t="s">
        <v>4</v>
      </c>
      <c r="E2470" s="190" t="s">
        <v>13</v>
      </c>
      <c r="F2470" s="195"/>
      <c r="G2470" s="191" t="str">
        <f t="shared" si="1"/>
        <v>('STERILE PF 24" LENGTH','DIGITCARE','CARTONS','XXS',),</v>
      </c>
      <c r="H2470" s="195"/>
    </row>
    <row r="2471">
      <c r="B2471" s="109" t="s">
        <v>338</v>
      </c>
      <c r="C2471" s="112" t="s">
        <v>337</v>
      </c>
      <c r="D2471" s="190" t="s">
        <v>4</v>
      </c>
      <c r="E2471" s="149" t="s">
        <v>14</v>
      </c>
      <c r="F2471" s="56"/>
      <c r="G2471" s="191" t="str">
        <f t="shared" si="1"/>
        <v>('STERILE PF 24" LENGTH','DIGITCARE','CARTONS','XS',),</v>
      </c>
      <c r="H2471" s="56"/>
    </row>
    <row r="2472">
      <c r="B2472" s="109" t="s">
        <v>338</v>
      </c>
      <c r="C2472" s="112" t="s">
        <v>337</v>
      </c>
      <c r="D2472" s="190" t="s">
        <v>4</v>
      </c>
      <c r="E2472" s="190" t="s">
        <v>15</v>
      </c>
      <c r="F2472" s="56"/>
      <c r="G2472" s="191" t="str">
        <f t="shared" si="1"/>
        <v>('STERILE PF 24" LENGTH','DIGITCARE','CARTONS','S',),</v>
      </c>
      <c r="H2472" s="56"/>
    </row>
    <row r="2473">
      <c r="B2473" s="109" t="s">
        <v>338</v>
      </c>
      <c r="C2473" s="112" t="s">
        <v>337</v>
      </c>
      <c r="D2473" s="190" t="s">
        <v>4</v>
      </c>
      <c r="E2473" s="190" t="s">
        <v>16</v>
      </c>
      <c r="F2473" s="56"/>
      <c r="G2473" s="191" t="str">
        <f t="shared" si="1"/>
        <v>('STERILE PF 24" LENGTH','DIGITCARE','CARTONS','M',),</v>
      </c>
      <c r="H2473" s="56"/>
    </row>
    <row r="2474">
      <c r="A2474" s="145"/>
      <c r="B2474" s="109" t="s">
        <v>338</v>
      </c>
      <c r="C2474" s="112" t="s">
        <v>337</v>
      </c>
      <c r="D2474" s="190" t="s">
        <v>4</v>
      </c>
      <c r="E2474" s="190" t="s">
        <v>17</v>
      </c>
      <c r="F2474" s="195"/>
      <c r="G2474" s="191" t="str">
        <f t="shared" si="1"/>
        <v>('STERILE PF 24" LENGTH','DIGITCARE','CARTONS','L',),</v>
      </c>
      <c r="H2474" s="195"/>
    </row>
    <row r="2475">
      <c r="A2475" s="145"/>
      <c r="B2475" s="109" t="s">
        <v>338</v>
      </c>
      <c r="C2475" s="112" t="s">
        <v>337</v>
      </c>
      <c r="D2475" s="190" t="s">
        <v>4</v>
      </c>
      <c r="E2475" s="190" t="s">
        <v>18</v>
      </c>
      <c r="F2475" s="195"/>
      <c r="G2475" s="191" t="str">
        <f t="shared" si="1"/>
        <v>('STERILE PF 24" LENGTH','DIGITCARE','CARTONS','XL',),</v>
      </c>
      <c r="H2475" s="195"/>
    </row>
    <row r="2476">
      <c r="A2476" s="145"/>
      <c r="B2476" s="109" t="s">
        <v>338</v>
      </c>
      <c r="C2476" s="112" t="s">
        <v>337</v>
      </c>
      <c r="D2476" s="190" t="s">
        <v>4</v>
      </c>
      <c r="E2476" s="190" t="s">
        <v>19</v>
      </c>
      <c r="F2476" s="195"/>
      <c r="G2476" s="191" t="str">
        <f t="shared" si="1"/>
        <v>('STERILE PF 24" LENGTH','DIGITCARE','CARTONS','XXL',),</v>
      </c>
      <c r="H2476" s="195"/>
    </row>
    <row r="2477">
      <c r="A2477" s="145"/>
      <c r="B2477" s="109" t="s">
        <v>338</v>
      </c>
      <c r="C2477" s="112" t="s">
        <v>337</v>
      </c>
      <c r="D2477" s="190" t="s">
        <v>4</v>
      </c>
      <c r="E2477" s="190" t="s">
        <v>20</v>
      </c>
      <c r="F2477" s="195"/>
      <c r="G2477" s="191" t="str">
        <f t="shared" si="1"/>
        <v>('STERILE PF 24" LENGTH','DIGITCARE','CARTONS','XXXL',),</v>
      </c>
      <c r="H2477" s="195"/>
    </row>
    <row r="2478">
      <c r="A2478" s="145"/>
      <c r="B2478" s="109" t="s">
        <v>338</v>
      </c>
      <c r="C2478" s="112" t="s">
        <v>337</v>
      </c>
      <c r="D2478" s="190" t="s">
        <v>7</v>
      </c>
      <c r="E2478" s="190" t="s">
        <v>21</v>
      </c>
      <c r="F2478" s="195">
        <v>2200.0</v>
      </c>
      <c r="G2478" s="191" t="str">
        <f t="shared" si="1"/>
        <v>('STERILE PF 24" LENGTH','DIGITCARE','BOXES','W/SIZE',2200),</v>
      </c>
      <c r="H2478" s="195"/>
    </row>
    <row r="2479">
      <c r="A2479" s="145"/>
      <c r="B2479" s="109" t="s">
        <v>338</v>
      </c>
      <c r="C2479" s="112" t="s">
        <v>337</v>
      </c>
      <c r="D2479" s="190" t="s">
        <v>7</v>
      </c>
      <c r="E2479" s="190" t="s">
        <v>161</v>
      </c>
      <c r="F2479" s="195"/>
      <c r="G2479" s="191" t="str">
        <f t="shared" si="1"/>
        <v>('STERILE PF 24" LENGTH','DIGITCARE','BOXES','XXS/5.5',),</v>
      </c>
      <c r="H2479" s="195"/>
    </row>
    <row r="2480">
      <c r="A2480" s="145"/>
      <c r="B2480" s="109" t="s">
        <v>338</v>
      </c>
      <c r="C2480" s="112" t="s">
        <v>337</v>
      </c>
      <c r="D2480" s="190" t="s">
        <v>7</v>
      </c>
      <c r="E2480" s="190" t="s">
        <v>162</v>
      </c>
      <c r="F2480" s="195"/>
      <c r="G2480" s="191" t="str">
        <f t="shared" si="1"/>
        <v>('STERILE PF 24" LENGTH','DIGITCARE','BOXES','XS/6.0',),</v>
      </c>
      <c r="H2480" s="195"/>
    </row>
    <row r="2481">
      <c r="A2481" s="145"/>
      <c r="B2481" s="109" t="s">
        <v>338</v>
      </c>
      <c r="C2481" s="112" t="s">
        <v>337</v>
      </c>
      <c r="D2481" s="190" t="s">
        <v>7</v>
      </c>
      <c r="E2481" s="190" t="s">
        <v>163</v>
      </c>
      <c r="F2481" s="195"/>
      <c r="G2481" s="191" t="str">
        <f t="shared" si="1"/>
        <v>('STERILE PF 24" LENGTH','DIGITCARE','BOXES','S/6.5',),</v>
      </c>
      <c r="H2481" s="195"/>
    </row>
    <row r="2482">
      <c r="A2482" s="145"/>
      <c r="B2482" s="109" t="s">
        <v>338</v>
      </c>
      <c r="C2482" s="112" t="s">
        <v>337</v>
      </c>
      <c r="D2482" s="190" t="s">
        <v>7</v>
      </c>
      <c r="E2482" s="190" t="s">
        <v>164</v>
      </c>
      <c r="F2482" s="195"/>
      <c r="G2482" s="191" t="str">
        <f t="shared" si="1"/>
        <v>('STERILE PF 24" LENGTH','DIGITCARE','BOXES','M/7.0',),</v>
      </c>
      <c r="H2482" s="195"/>
    </row>
    <row r="2483">
      <c r="A2483" s="145"/>
      <c r="B2483" s="109" t="s">
        <v>338</v>
      </c>
      <c r="C2483" s="112" t="s">
        <v>337</v>
      </c>
      <c r="D2483" s="190" t="s">
        <v>7</v>
      </c>
      <c r="E2483" s="190" t="s">
        <v>165</v>
      </c>
      <c r="F2483" s="195"/>
      <c r="G2483" s="191" t="str">
        <f t="shared" si="1"/>
        <v>('STERILE PF 24" LENGTH','DIGITCARE','BOXES','L/7.5',),</v>
      </c>
      <c r="H2483" s="195"/>
    </row>
    <row r="2484">
      <c r="A2484" s="145"/>
      <c r="B2484" s="109" t="s">
        <v>338</v>
      </c>
      <c r="C2484" s="112" t="s">
        <v>337</v>
      </c>
      <c r="D2484" s="190" t="s">
        <v>7</v>
      </c>
      <c r="E2484" s="190" t="s">
        <v>166</v>
      </c>
      <c r="F2484" s="195"/>
      <c r="G2484" s="191" t="str">
        <f t="shared" si="1"/>
        <v>('STERILE PF 24" LENGTH','DIGITCARE','BOXES','XL/8.0',),</v>
      </c>
      <c r="H2484" s="195"/>
    </row>
    <row r="2485">
      <c r="A2485" s="219"/>
      <c r="B2485" s="109" t="s">
        <v>338</v>
      </c>
      <c r="C2485" s="112" t="s">
        <v>337</v>
      </c>
      <c r="D2485" s="190" t="s">
        <v>7</v>
      </c>
      <c r="E2485" s="190" t="s">
        <v>167</v>
      </c>
      <c r="F2485" s="56"/>
      <c r="G2485" s="191" t="str">
        <f t="shared" si="1"/>
        <v>('STERILE PF 24" LENGTH','DIGITCARE','BOXES','XXL/8.5',),</v>
      </c>
      <c r="H2485" s="56"/>
    </row>
    <row r="2486">
      <c r="B2486" s="109" t="s">
        <v>338</v>
      </c>
      <c r="C2486" s="112" t="s">
        <v>337</v>
      </c>
      <c r="D2486" s="190" t="s">
        <v>7</v>
      </c>
      <c r="E2486" s="190" t="s">
        <v>20</v>
      </c>
      <c r="F2486" s="56"/>
      <c r="G2486" s="191" t="str">
        <f t="shared" si="1"/>
        <v>('STERILE PF 24" LENGTH','DIGITCARE','BOXES','XXXL',),</v>
      </c>
      <c r="H2486" s="56"/>
    </row>
    <row r="2487">
      <c r="A2487" s="64">
        <v>132.0</v>
      </c>
      <c r="B2487" s="109" t="s">
        <v>339</v>
      </c>
      <c r="C2487" s="112" t="s">
        <v>337</v>
      </c>
      <c r="D2487" s="190" t="s">
        <v>4</v>
      </c>
      <c r="E2487" s="190" t="s">
        <v>21</v>
      </c>
      <c r="F2487" s="56">
        <v>100.0</v>
      </c>
      <c r="G2487" s="191" t="str">
        <f t="shared" si="1"/>
        <v>('DIGITCARE LATEX SUPAFLEX 600MM','DIGITCARE','CARTONS','W/SIZE',100),</v>
      </c>
      <c r="H2487" s="56"/>
    </row>
    <row r="2488">
      <c r="A2488" s="145"/>
      <c r="B2488" s="109" t="s">
        <v>339</v>
      </c>
      <c r="C2488" s="112" t="s">
        <v>337</v>
      </c>
      <c r="D2488" s="190" t="s">
        <v>4</v>
      </c>
      <c r="E2488" s="190" t="s">
        <v>13</v>
      </c>
      <c r="F2488" s="195"/>
      <c r="G2488" s="191" t="str">
        <f t="shared" si="1"/>
        <v>('DIGITCARE LATEX SUPAFLEX 600MM','DIGITCARE','CARTONS','XXS',),</v>
      </c>
      <c r="H2488" s="195"/>
    </row>
    <row r="2489">
      <c r="A2489" s="145"/>
      <c r="B2489" s="109" t="s">
        <v>339</v>
      </c>
      <c r="C2489" s="112" t="s">
        <v>337</v>
      </c>
      <c r="D2489" s="190" t="s">
        <v>4</v>
      </c>
      <c r="E2489" s="149" t="s">
        <v>14</v>
      </c>
      <c r="F2489" s="195"/>
      <c r="G2489" s="191" t="str">
        <f t="shared" si="1"/>
        <v>('DIGITCARE LATEX SUPAFLEX 600MM','DIGITCARE','CARTONS','XS',),</v>
      </c>
      <c r="H2489" s="195"/>
    </row>
    <row r="2490">
      <c r="A2490" s="145"/>
      <c r="B2490" s="109" t="s">
        <v>339</v>
      </c>
      <c r="C2490" s="112" t="s">
        <v>337</v>
      </c>
      <c r="D2490" s="190" t="s">
        <v>4</v>
      </c>
      <c r="E2490" s="190" t="s">
        <v>15</v>
      </c>
      <c r="F2490" s="195"/>
      <c r="G2490" s="191" t="str">
        <f t="shared" si="1"/>
        <v>('DIGITCARE LATEX SUPAFLEX 600MM','DIGITCARE','CARTONS','S',),</v>
      </c>
      <c r="H2490" s="195"/>
    </row>
    <row r="2491">
      <c r="A2491" s="145"/>
      <c r="B2491" s="109" t="s">
        <v>339</v>
      </c>
      <c r="C2491" s="112" t="s">
        <v>337</v>
      </c>
      <c r="D2491" s="190" t="s">
        <v>4</v>
      </c>
      <c r="E2491" s="190" t="s">
        <v>16</v>
      </c>
      <c r="F2491" s="195"/>
      <c r="G2491" s="191" t="str">
        <f t="shared" si="1"/>
        <v>('DIGITCARE LATEX SUPAFLEX 600MM','DIGITCARE','CARTONS','M',),</v>
      </c>
      <c r="H2491" s="195"/>
    </row>
    <row r="2492">
      <c r="A2492" s="145"/>
      <c r="B2492" s="109" t="s">
        <v>339</v>
      </c>
      <c r="C2492" s="112" t="s">
        <v>337</v>
      </c>
      <c r="D2492" s="190" t="s">
        <v>4</v>
      </c>
      <c r="E2492" s="190" t="s">
        <v>17</v>
      </c>
      <c r="F2492" s="195"/>
      <c r="G2492" s="191" t="str">
        <f t="shared" si="1"/>
        <v>('DIGITCARE LATEX SUPAFLEX 600MM','DIGITCARE','CARTONS','L',),</v>
      </c>
      <c r="H2492" s="195"/>
    </row>
    <row r="2493">
      <c r="A2493" s="145"/>
      <c r="B2493" s="109" t="s">
        <v>339</v>
      </c>
      <c r="C2493" s="112" t="s">
        <v>337</v>
      </c>
      <c r="D2493" s="190" t="s">
        <v>4</v>
      </c>
      <c r="E2493" s="190" t="s">
        <v>18</v>
      </c>
      <c r="F2493" s="195"/>
      <c r="G2493" s="191" t="str">
        <f t="shared" si="1"/>
        <v>('DIGITCARE LATEX SUPAFLEX 600MM','DIGITCARE','CARTONS','XL',),</v>
      </c>
      <c r="H2493" s="195"/>
    </row>
    <row r="2494">
      <c r="A2494" s="145"/>
      <c r="B2494" s="109" t="s">
        <v>339</v>
      </c>
      <c r="C2494" s="112" t="s">
        <v>337</v>
      </c>
      <c r="D2494" s="190" t="s">
        <v>4</v>
      </c>
      <c r="E2494" s="190" t="s">
        <v>19</v>
      </c>
      <c r="F2494" s="195"/>
      <c r="G2494" s="191" t="str">
        <f t="shared" si="1"/>
        <v>('DIGITCARE LATEX SUPAFLEX 600MM','DIGITCARE','CARTONS','XXL',),</v>
      </c>
      <c r="H2494" s="195"/>
    </row>
    <row r="2495">
      <c r="B2495" s="109" t="s">
        <v>339</v>
      </c>
      <c r="C2495" s="112" t="s">
        <v>337</v>
      </c>
      <c r="D2495" s="190" t="s">
        <v>4</v>
      </c>
      <c r="E2495" s="190" t="s">
        <v>20</v>
      </c>
      <c r="F2495" s="56"/>
      <c r="G2495" s="191" t="str">
        <f t="shared" si="1"/>
        <v>('DIGITCARE LATEX SUPAFLEX 600MM','DIGITCARE','CARTONS','XXXL',),</v>
      </c>
      <c r="H2495" s="56"/>
    </row>
    <row r="2496">
      <c r="B2496" s="109" t="s">
        <v>339</v>
      </c>
      <c r="C2496" s="112" t="s">
        <v>337</v>
      </c>
      <c r="D2496" s="190" t="s">
        <v>7</v>
      </c>
      <c r="E2496" s="190" t="s">
        <v>21</v>
      </c>
      <c r="F2496" s="56">
        <v>390.0</v>
      </c>
      <c r="G2496" s="191" t="str">
        <f t="shared" si="1"/>
        <v>('DIGITCARE LATEX SUPAFLEX 600MM','DIGITCARE','BOXES','W/SIZE',390),</v>
      </c>
      <c r="H2496" s="56"/>
    </row>
    <row r="2497">
      <c r="A2497" s="145"/>
      <c r="B2497" s="109" t="s">
        <v>339</v>
      </c>
      <c r="C2497" s="112" t="s">
        <v>337</v>
      </c>
      <c r="D2497" s="190" t="s">
        <v>7</v>
      </c>
      <c r="E2497" s="190" t="s">
        <v>161</v>
      </c>
      <c r="F2497" s="195"/>
      <c r="G2497" s="191" t="str">
        <f t="shared" si="1"/>
        <v>('DIGITCARE LATEX SUPAFLEX 600MM','DIGITCARE','BOXES','XXS/5.5',),</v>
      </c>
      <c r="H2497" s="195"/>
    </row>
    <row r="2498">
      <c r="A2498" s="145"/>
      <c r="B2498" s="109" t="s">
        <v>339</v>
      </c>
      <c r="C2498" s="112" t="s">
        <v>337</v>
      </c>
      <c r="D2498" s="190" t="s">
        <v>7</v>
      </c>
      <c r="E2498" s="190" t="s">
        <v>162</v>
      </c>
      <c r="F2498" s="195"/>
      <c r="G2498" s="191" t="str">
        <f t="shared" si="1"/>
        <v>('DIGITCARE LATEX SUPAFLEX 600MM','DIGITCARE','BOXES','XS/6.0',),</v>
      </c>
      <c r="H2498" s="195"/>
    </row>
    <row r="2499">
      <c r="A2499" s="145"/>
      <c r="B2499" s="109" t="s">
        <v>339</v>
      </c>
      <c r="C2499" s="112" t="s">
        <v>337</v>
      </c>
      <c r="D2499" s="190" t="s">
        <v>7</v>
      </c>
      <c r="E2499" s="190" t="s">
        <v>163</v>
      </c>
      <c r="F2499" s="195"/>
      <c r="G2499" s="191" t="str">
        <f t="shared" si="1"/>
        <v>('DIGITCARE LATEX SUPAFLEX 600MM','DIGITCARE','BOXES','S/6.5',),</v>
      </c>
      <c r="H2499" s="195"/>
    </row>
    <row r="2500">
      <c r="A2500" s="145"/>
      <c r="B2500" s="109" t="s">
        <v>339</v>
      </c>
      <c r="C2500" s="112" t="s">
        <v>337</v>
      </c>
      <c r="D2500" s="190" t="s">
        <v>7</v>
      </c>
      <c r="E2500" s="190" t="s">
        <v>164</v>
      </c>
      <c r="F2500" s="195"/>
      <c r="G2500" s="191" t="str">
        <f t="shared" si="1"/>
        <v>('DIGITCARE LATEX SUPAFLEX 600MM','DIGITCARE','BOXES','M/7.0',),</v>
      </c>
      <c r="H2500" s="195"/>
    </row>
    <row r="2501">
      <c r="A2501" s="145"/>
      <c r="B2501" s="109" t="s">
        <v>339</v>
      </c>
      <c r="C2501" s="112" t="s">
        <v>337</v>
      </c>
      <c r="D2501" s="190" t="s">
        <v>7</v>
      </c>
      <c r="E2501" s="190" t="s">
        <v>165</v>
      </c>
      <c r="F2501" s="195"/>
      <c r="G2501" s="191" t="str">
        <f t="shared" si="1"/>
        <v>('DIGITCARE LATEX SUPAFLEX 600MM','DIGITCARE','BOXES','L/7.5',),</v>
      </c>
      <c r="H2501" s="195"/>
    </row>
    <row r="2502">
      <c r="A2502" s="145"/>
      <c r="B2502" s="109" t="s">
        <v>339</v>
      </c>
      <c r="C2502" s="112" t="s">
        <v>337</v>
      </c>
      <c r="D2502" s="190" t="s">
        <v>7</v>
      </c>
      <c r="E2502" s="190" t="s">
        <v>166</v>
      </c>
      <c r="F2502" s="195"/>
      <c r="G2502" s="191" t="str">
        <f t="shared" si="1"/>
        <v>('DIGITCARE LATEX SUPAFLEX 600MM','DIGITCARE','BOXES','XL/8.0',),</v>
      </c>
      <c r="H2502" s="195"/>
    </row>
    <row r="2503">
      <c r="A2503" s="219"/>
      <c r="B2503" s="109" t="s">
        <v>339</v>
      </c>
      <c r="C2503" s="112" t="s">
        <v>337</v>
      </c>
      <c r="D2503" s="190" t="s">
        <v>7</v>
      </c>
      <c r="E2503" s="190" t="s">
        <v>167</v>
      </c>
      <c r="F2503" s="195"/>
      <c r="G2503" s="191" t="str">
        <f t="shared" si="1"/>
        <v>('DIGITCARE LATEX SUPAFLEX 600MM','DIGITCARE','BOXES','XXL/8.5',),</v>
      </c>
      <c r="H2503" s="195"/>
    </row>
    <row r="2504">
      <c r="A2504" s="145"/>
      <c r="B2504" s="109" t="s">
        <v>339</v>
      </c>
      <c r="C2504" s="112" t="s">
        <v>337</v>
      </c>
      <c r="D2504" s="190" t="s">
        <v>7</v>
      </c>
      <c r="E2504" s="190" t="s">
        <v>20</v>
      </c>
      <c r="F2504" s="195"/>
      <c r="G2504" s="191" t="str">
        <f t="shared" si="1"/>
        <v>('DIGITCARE LATEX SUPAFLEX 600MM','DIGITCARE','BOXES','XXXL',),</v>
      </c>
      <c r="H2504" s="195"/>
    </row>
    <row r="2505">
      <c r="A2505" s="64">
        <v>133.0</v>
      </c>
      <c r="B2505" s="109" t="s">
        <v>340</v>
      </c>
      <c r="C2505" s="112" t="s">
        <v>337</v>
      </c>
      <c r="D2505" s="190" t="s">
        <v>4</v>
      </c>
      <c r="E2505" s="190" t="s">
        <v>21</v>
      </c>
      <c r="F2505" s="56">
        <v>105.0</v>
      </c>
      <c r="G2505" s="191" t="str">
        <f t="shared" si="1"/>
        <v>('ULTRA LONG 400MM NITRILE CTNS SPD','DIGITCARE','CARTONS','W/SIZE',105),</v>
      </c>
      <c r="H2505" s="56"/>
    </row>
    <row r="2506">
      <c r="A2506" s="145"/>
      <c r="B2506" s="109" t="s">
        <v>340</v>
      </c>
      <c r="C2506" s="112" t="s">
        <v>337</v>
      </c>
      <c r="D2506" s="190" t="s">
        <v>4</v>
      </c>
      <c r="E2506" s="190" t="s">
        <v>13</v>
      </c>
      <c r="F2506" s="195"/>
      <c r="G2506" s="191" t="str">
        <f t="shared" si="1"/>
        <v>('ULTRA LONG 400MM NITRILE CTNS SPD','DIGITCARE','CARTONS','XXS',),</v>
      </c>
      <c r="H2506" s="195"/>
    </row>
    <row r="2507">
      <c r="A2507" s="145"/>
      <c r="B2507" s="109" t="s">
        <v>340</v>
      </c>
      <c r="C2507" s="112" t="s">
        <v>337</v>
      </c>
      <c r="D2507" s="190" t="s">
        <v>4</v>
      </c>
      <c r="E2507" s="149" t="s">
        <v>14</v>
      </c>
      <c r="F2507" s="195"/>
      <c r="G2507" s="191" t="str">
        <f t="shared" si="1"/>
        <v>('ULTRA LONG 400MM NITRILE CTNS SPD','DIGITCARE','CARTONS','XS',),</v>
      </c>
      <c r="H2507" s="195"/>
    </row>
    <row r="2508">
      <c r="A2508" s="145"/>
      <c r="B2508" s="109" t="s">
        <v>340</v>
      </c>
      <c r="C2508" s="112" t="s">
        <v>337</v>
      </c>
      <c r="D2508" s="190" t="s">
        <v>4</v>
      </c>
      <c r="E2508" s="190" t="s">
        <v>15</v>
      </c>
      <c r="F2508" s="195"/>
      <c r="G2508" s="191" t="str">
        <f t="shared" si="1"/>
        <v>('ULTRA LONG 400MM NITRILE CTNS SPD','DIGITCARE','CARTONS','S',),</v>
      </c>
      <c r="H2508" s="195"/>
    </row>
    <row r="2509">
      <c r="A2509" s="145"/>
      <c r="B2509" s="109" t="s">
        <v>340</v>
      </c>
      <c r="C2509" s="112" t="s">
        <v>337</v>
      </c>
      <c r="D2509" s="190" t="s">
        <v>4</v>
      </c>
      <c r="E2509" s="190" t="s">
        <v>16</v>
      </c>
      <c r="F2509" s="195"/>
      <c r="G2509" s="191" t="str">
        <f t="shared" si="1"/>
        <v>('ULTRA LONG 400MM NITRILE CTNS SPD','DIGITCARE','CARTONS','M',),</v>
      </c>
      <c r="H2509" s="195"/>
    </row>
    <row r="2510">
      <c r="A2510" s="145"/>
      <c r="B2510" s="109" t="s">
        <v>340</v>
      </c>
      <c r="C2510" s="112" t="s">
        <v>337</v>
      </c>
      <c r="D2510" s="190" t="s">
        <v>4</v>
      </c>
      <c r="E2510" s="190" t="s">
        <v>17</v>
      </c>
      <c r="F2510" s="195"/>
      <c r="G2510" s="191" t="str">
        <f t="shared" si="1"/>
        <v>('ULTRA LONG 400MM NITRILE CTNS SPD','DIGITCARE','CARTONS','L',),</v>
      </c>
      <c r="H2510" s="195"/>
    </row>
    <row r="2511">
      <c r="B2511" s="109" t="s">
        <v>340</v>
      </c>
      <c r="C2511" s="112" t="s">
        <v>337</v>
      </c>
      <c r="D2511" s="190" t="s">
        <v>4</v>
      </c>
      <c r="E2511" s="190" t="s">
        <v>18</v>
      </c>
      <c r="F2511" s="56"/>
      <c r="G2511" s="191" t="str">
        <f t="shared" si="1"/>
        <v>('ULTRA LONG 400MM NITRILE CTNS SPD','DIGITCARE','CARTONS','XL',),</v>
      </c>
      <c r="H2511" s="56"/>
    </row>
    <row r="2512">
      <c r="B2512" s="109" t="s">
        <v>340</v>
      </c>
      <c r="C2512" s="112" t="s">
        <v>337</v>
      </c>
      <c r="D2512" s="190" t="s">
        <v>4</v>
      </c>
      <c r="E2512" s="190" t="s">
        <v>19</v>
      </c>
      <c r="F2512" s="56"/>
      <c r="G2512" s="191" t="str">
        <f t="shared" si="1"/>
        <v>('ULTRA LONG 400MM NITRILE CTNS SPD','DIGITCARE','CARTONS','XXL',),</v>
      </c>
      <c r="H2512" s="56"/>
    </row>
    <row r="2513">
      <c r="B2513" s="109" t="s">
        <v>340</v>
      </c>
      <c r="C2513" s="112" t="s">
        <v>337</v>
      </c>
      <c r="D2513" s="190" t="s">
        <v>4</v>
      </c>
      <c r="E2513" s="190" t="s">
        <v>20</v>
      </c>
      <c r="F2513" s="56"/>
      <c r="G2513" s="191" t="str">
        <f t="shared" si="1"/>
        <v>('ULTRA LONG 400MM NITRILE CTNS SPD','DIGITCARE','CARTONS','XXXL',),</v>
      </c>
      <c r="H2513" s="56"/>
    </row>
    <row r="2514">
      <c r="B2514" s="109" t="s">
        <v>340</v>
      </c>
      <c r="C2514" s="112" t="s">
        <v>337</v>
      </c>
      <c r="D2514" s="190" t="s">
        <v>7</v>
      </c>
      <c r="E2514" s="190" t="s">
        <v>21</v>
      </c>
      <c r="F2514" s="56">
        <v>800.0</v>
      </c>
      <c r="G2514" s="191" t="str">
        <f t="shared" si="1"/>
        <v>('ULTRA LONG 400MM NITRILE CTNS SPD','DIGITCARE','BOXES','W/SIZE',800),</v>
      </c>
      <c r="H2514" s="56"/>
    </row>
    <row r="2515">
      <c r="B2515" s="109" t="s">
        <v>340</v>
      </c>
      <c r="C2515" s="112" t="s">
        <v>337</v>
      </c>
      <c r="D2515" s="190" t="s">
        <v>7</v>
      </c>
      <c r="E2515" s="190" t="s">
        <v>161</v>
      </c>
      <c r="F2515" s="56"/>
      <c r="G2515" s="191" t="str">
        <f t="shared" si="1"/>
        <v>('ULTRA LONG 400MM NITRILE CTNS SPD','DIGITCARE','BOXES','XXS/5.5',),</v>
      </c>
      <c r="H2515" s="56"/>
    </row>
    <row r="2516">
      <c r="B2516" s="109" t="s">
        <v>340</v>
      </c>
      <c r="C2516" s="112" t="s">
        <v>337</v>
      </c>
      <c r="D2516" s="190" t="s">
        <v>7</v>
      </c>
      <c r="E2516" s="190" t="s">
        <v>162</v>
      </c>
      <c r="F2516" s="56"/>
      <c r="G2516" s="191" t="str">
        <f t="shared" si="1"/>
        <v>('ULTRA LONG 400MM NITRILE CTNS SPD','DIGITCARE','BOXES','XS/6.0',),</v>
      </c>
      <c r="H2516" s="56"/>
    </row>
    <row r="2517">
      <c r="A2517" s="145"/>
      <c r="B2517" s="109" t="s">
        <v>340</v>
      </c>
      <c r="C2517" s="112" t="s">
        <v>337</v>
      </c>
      <c r="D2517" s="190" t="s">
        <v>7</v>
      </c>
      <c r="E2517" s="190" t="s">
        <v>163</v>
      </c>
      <c r="F2517" s="195"/>
      <c r="G2517" s="191" t="str">
        <f t="shared" si="1"/>
        <v>('ULTRA LONG 400MM NITRILE CTNS SPD','DIGITCARE','BOXES','S/6.5',),</v>
      </c>
      <c r="H2517" s="195"/>
    </row>
    <row r="2518">
      <c r="A2518" s="145"/>
      <c r="B2518" s="109" t="s">
        <v>340</v>
      </c>
      <c r="C2518" s="112" t="s">
        <v>337</v>
      </c>
      <c r="D2518" s="190" t="s">
        <v>7</v>
      </c>
      <c r="E2518" s="190" t="s">
        <v>164</v>
      </c>
      <c r="F2518" s="195"/>
      <c r="G2518" s="191" t="str">
        <f t="shared" si="1"/>
        <v>('ULTRA LONG 400MM NITRILE CTNS SPD','DIGITCARE','BOXES','M/7.0',),</v>
      </c>
      <c r="H2518" s="195"/>
    </row>
    <row r="2519">
      <c r="A2519" s="145"/>
      <c r="B2519" s="109" t="s">
        <v>340</v>
      </c>
      <c r="C2519" s="112" t="s">
        <v>337</v>
      </c>
      <c r="D2519" s="190" t="s">
        <v>7</v>
      </c>
      <c r="E2519" s="190" t="s">
        <v>165</v>
      </c>
      <c r="F2519" s="195"/>
      <c r="G2519" s="191" t="str">
        <f t="shared" si="1"/>
        <v>('ULTRA LONG 400MM NITRILE CTNS SPD','DIGITCARE','BOXES','L/7.5',),</v>
      </c>
      <c r="H2519" s="195"/>
    </row>
    <row r="2520">
      <c r="A2520" s="145"/>
      <c r="B2520" s="109" t="s">
        <v>340</v>
      </c>
      <c r="C2520" s="112" t="s">
        <v>337</v>
      </c>
      <c r="D2520" s="190" t="s">
        <v>7</v>
      </c>
      <c r="E2520" s="190" t="s">
        <v>166</v>
      </c>
      <c r="F2520" s="195"/>
      <c r="G2520" s="191" t="str">
        <f t="shared" si="1"/>
        <v>('ULTRA LONG 400MM NITRILE CTNS SPD','DIGITCARE','BOXES','XL/8.0',),</v>
      </c>
      <c r="H2520" s="195"/>
    </row>
    <row r="2521">
      <c r="A2521" s="219"/>
      <c r="B2521" s="109" t="s">
        <v>340</v>
      </c>
      <c r="C2521" s="112" t="s">
        <v>337</v>
      </c>
      <c r="D2521" s="190" t="s">
        <v>7</v>
      </c>
      <c r="E2521" s="190" t="s">
        <v>167</v>
      </c>
      <c r="F2521" s="195"/>
      <c r="G2521" s="191" t="str">
        <f t="shared" si="1"/>
        <v>('ULTRA LONG 400MM NITRILE CTNS SPD','DIGITCARE','BOXES','XXL/8.5',),</v>
      </c>
      <c r="H2521" s="195"/>
    </row>
    <row r="2522">
      <c r="A2522" s="145"/>
      <c r="B2522" s="109" t="s">
        <v>340</v>
      </c>
      <c r="C2522" s="112" t="s">
        <v>337</v>
      </c>
      <c r="D2522" s="190" t="s">
        <v>7</v>
      </c>
      <c r="E2522" s="190" t="s">
        <v>20</v>
      </c>
      <c r="F2522" s="195"/>
      <c r="G2522" s="191" t="str">
        <f t="shared" si="1"/>
        <v>('ULTRA LONG 400MM NITRILE CTNS SPD','DIGITCARE','BOXES','XXXL',),</v>
      </c>
      <c r="H2522" s="195"/>
    </row>
    <row r="2523">
      <c r="A2523" s="243">
        <v>134.0</v>
      </c>
      <c r="B2523" s="243" t="s">
        <v>341</v>
      </c>
      <c r="C2523" s="244" t="s">
        <v>337</v>
      </c>
      <c r="D2523" s="243" t="s">
        <v>4</v>
      </c>
      <c r="E2523" s="190" t="s">
        <v>21</v>
      </c>
      <c r="F2523" s="192">
        <v>215.0</v>
      </c>
      <c r="G2523" s="191" t="str">
        <f t="shared" si="1"/>
        <v>('CENTRAL SUPPLY -SPD PLUS 16''/400MM BLUE R/O','DIGITCARE','CARTONS','W/SIZE',215),</v>
      </c>
      <c r="H2523" s="192"/>
    </row>
    <row r="2524">
      <c r="A2524" s="190"/>
      <c r="B2524" s="243" t="s">
        <v>341</v>
      </c>
      <c r="C2524" s="244" t="s">
        <v>337</v>
      </c>
      <c r="D2524" s="190" t="s">
        <v>4</v>
      </c>
      <c r="E2524" s="190" t="s">
        <v>13</v>
      </c>
      <c r="F2524" s="191"/>
      <c r="G2524" s="191" t="str">
        <f t="shared" si="1"/>
        <v>('CENTRAL SUPPLY -SPD PLUS 16''/400MM BLUE R/O','DIGITCARE','CARTONS','XXS',),</v>
      </c>
      <c r="H2524" s="191"/>
    </row>
    <row r="2525">
      <c r="A2525" s="243"/>
      <c r="B2525" s="243" t="s">
        <v>341</v>
      </c>
      <c r="C2525" s="244" t="s">
        <v>337</v>
      </c>
      <c r="D2525" s="190" t="s">
        <v>4</v>
      </c>
      <c r="E2525" s="190" t="s">
        <v>14</v>
      </c>
      <c r="F2525" s="191"/>
      <c r="G2525" s="191" t="str">
        <f t="shared" si="1"/>
        <v>('CENTRAL SUPPLY -SPD PLUS 16''/400MM BLUE R/O','DIGITCARE','CARTONS','XS',),</v>
      </c>
      <c r="H2525" s="191"/>
    </row>
    <row r="2526">
      <c r="A2526" s="243"/>
      <c r="B2526" s="243" t="s">
        <v>341</v>
      </c>
      <c r="C2526" s="244" t="s">
        <v>337</v>
      </c>
      <c r="D2526" s="190" t="s">
        <v>4</v>
      </c>
      <c r="E2526" s="190" t="s">
        <v>15</v>
      </c>
      <c r="F2526" s="191"/>
      <c r="G2526" s="191" t="str">
        <f t="shared" si="1"/>
        <v>('CENTRAL SUPPLY -SPD PLUS 16''/400MM BLUE R/O','DIGITCARE','CARTONS','S',),</v>
      </c>
      <c r="H2526" s="191"/>
    </row>
    <row r="2527">
      <c r="A2527" s="243"/>
      <c r="B2527" s="243" t="s">
        <v>341</v>
      </c>
      <c r="C2527" s="244" t="s">
        <v>337</v>
      </c>
      <c r="D2527" s="190" t="s">
        <v>4</v>
      </c>
      <c r="E2527" s="190" t="s">
        <v>16</v>
      </c>
      <c r="F2527" s="191"/>
      <c r="G2527" s="191" t="str">
        <f t="shared" si="1"/>
        <v>('CENTRAL SUPPLY -SPD PLUS 16''/400MM BLUE R/O','DIGITCARE','CARTONS','M',),</v>
      </c>
      <c r="H2527" s="191"/>
    </row>
    <row r="2528">
      <c r="A2528" s="243"/>
      <c r="B2528" s="243" t="s">
        <v>341</v>
      </c>
      <c r="C2528" s="244" t="s">
        <v>337</v>
      </c>
      <c r="D2528" s="190" t="s">
        <v>4</v>
      </c>
      <c r="E2528" s="190" t="s">
        <v>17</v>
      </c>
      <c r="F2528" s="191"/>
      <c r="G2528" s="191" t="str">
        <f t="shared" si="1"/>
        <v>('CENTRAL SUPPLY -SPD PLUS 16''/400MM BLUE R/O','DIGITCARE','CARTONS','L',),</v>
      </c>
      <c r="H2528" s="191"/>
    </row>
    <row r="2529">
      <c r="A2529" s="243"/>
      <c r="B2529" s="243" t="s">
        <v>341</v>
      </c>
      <c r="C2529" s="244" t="s">
        <v>337</v>
      </c>
      <c r="D2529" s="190" t="s">
        <v>4</v>
      </c>
      <c r="E2529" s="190" t="s">
        <v>18</v>
      </c>
      <c r="F2529" s="191"/>
      <c r="G2529" s="191" t="str">
        <f t="shared" si="1"/>
        <v>('CENTRAL SUPPLY -SPD PLUS 16''/400MM BLUE R/O','DIGITCARE','CARTONS','XL',),</v>
      </c>
      <c r="H2529" s="191"/>
    </row>
    <row r="2530">
      <c r="A2530" s="243"/>
      <c r="B2530" s="243" t="s">
        <v>341</v>
      </c>
      <c r="C2530" s="244" t="s">
        <v>337</v>
      </c>
      <c r="D2530" s="190" t="s">
        <v>4</v>
      </c>
      <c r="E2530" s="190" t="s">
        <v>19</v>
      </c>
      <c r="F2530" s="191"/>
      <c r="G2530" s="191" t="str">
        <f t="shared" si="1"/>
        <v>('CENTRAL SUPPLY -SPD PLUS 16''/400MM BLUE R/O','DIGITCARE','CARTONS','XXL',),</v>
      </c>
      <c r="H2530" s="191"/>
    </row>
    <row r="2531">
      <c r="A2531" s="243"/>
      <c r="B2531" s="243" t="s">
        <v>341</v>
      </c>
      <c r="C2531" s="244" t="s">
        <v>337</v>
      </c>
      <c r="D2531" s="190" t="s">
        <v>4</v>
      </c>
      <c r="E2531" s="190" t="s">
        <v>20</v>
      </c>
      <c r="F2531" s="191"/>
      <c r="G2531" s="191" t="str">
        <f t="shared" si="1"/>
        <v>('CENTRAL SUPPLY -SPD PLUS 16''/400MM BLUE R/O','DIGITCARE','CARTONS','XXXL',),</v>
      </c>
      <c r="H2531" s="191"/>
    </row>
    <row r="2532">
      <c r="A2532" s="243"/>
      <c r="B2532" s="243" t="s">
        <v>341</v>
      </c>
      <c r="C2532" s="244" t="s">
        <v>337</v>
      </c>
      <c r="D2532" s="190" t="s">
        <v>7</v>
      </c>
      <c r="E2532" s="190" t="s">
        <v>21</v>
      </c>
      <c r="F2532" s="191">
        <v>2235.0</v>
      </c>
      <c r="G2532" s="191" t="str">
        <f t="shared" si="1"/>
        <v>('CENTRAL SUPPLY -SPD PLUS 16''/400MM BLUE R/O','DIGITCARE','BOXES','W/SIZE',2235),</v>
      </c>
      <c r="H2532" s="191"/>
    </row>
    <row r="2533">
      <c r="A2533" s="243"/>
      <c r="B2533" s="243" t="s">
        <v>341</v>
      </c>
      <c r="C2533" s="244" t="s">
        <v>337</v>
      </c>
      <c r="D2533" s="190" t="s">
        <v>7</v>
      </c>
      <c r="E2533" s="190" t="s">
        <v>161</v>
      </c>
      <c r="F2533" s="191"/>
      <c r="G2533" s="191" t="str">
        <f t="shared" si="1"/>
        <v>('CENTRAL SUPPLY -SPD PLUS 16''/400MM BLUE R/O','DIGITCARE','BOXES','XXS/5.5',),</v>
      </c>
      <c r="H2533" s="191"/>
    </row>
    <row r="2534">
      <c r="A2534" s="243"/>
      <c r="B2534" s="243" t="s">
        <v>341</v>
      </c>
      <c r="C2534" s="244" t="s">
        <v>337</v>
      </c>
      <c r="D2534" s="190" t="s">
        <v>7</v>
      </c>
      <c r="E2534" s="190" t="s">
        <v>162</v>
      </c>
      <c r="F2534" s="191"/>
      <c r="G2534" s="191" t="str">
        <f t="shared" si="1"/>
        <v>('CENTRAL SUPPLY -SPD PLUS 16''/400MM BLUE R/O','DIGITCARE','BOXES','XS/6.0',),</v>
      </c>
      <c r="H2534" s="191"/>
    </row>
    <row r="2535">
      <c r="A2535" s="243"/>
      <c r="B2535" s="243" t="s">
        <v>341</v>
      </c>
      <c r="C2535" s="244" t="s">
        <v>337</v>
      </c>
      <c r="D2535" s="190" t="s">
        <v>7</v>
      </c>
      <c r="E2535" s="190" t="s">
        <v>163</v>
      </c>
      <c r="F2535" s="191"/>
      <c r="G2535" s="191" t="str">
        <f t="shared" si="1"/>
        <v>('CENTRAL SUPPLY -SPD PLUS 16''/400MM BLUE R/O','DIGITCARE','BOXES','S/6.5',),</v>
      </c>
      <c r="H2535" s="191"/>
    </row>
    <row r="2536">
      <c r="A2536" s="243"/>
      <c r="B2536" s="243" t="s">
        <v>341</v>
      </c>
      <c r="C2536" s="244" t="s">
        <v>337</v>
      </c>
      <c r="D2536" s="190" t="s">
        <v>7</v>
      </c>
      <c r="E2536" s="190" t="s">
        <v>164</v>
      </c>
      <c r="F2536" s="191"/>
      <c r="G2536" s="191" t="str">
        <f t="shared" si="1"/>
        <v>('CENTRAL SUPPLY -SPD PLUS 16''/400MM BLUE R/O','DIGITCARE','BOXES','M/7.0',),</v>
      </c>
      <c r="H2536" s="191"/>
    </row>
    <row r="2537">
      <c r="A2537" s="243"/>
      <c r="B2537" s="243" t="s">
        <v>341</v>
      </c>
      <c r="C2537" s="244" t="s">
        <v>337</v>
      </c>
      <c r="D2537" s="190" t="s">
        <v>7</v>
      </c>
      <c r="E2537" s="190" t="s">
        <v>165</v>
      </c>
      <c r="F2537" s="191"/>
      <c r="G2537" s="191" t="str">
        <f t="shared" si="1"/>
        <v>('CENTRAL SUPPLY -SPD PLUS 16''/400MM BLUE R/O','DIGITCARE','BOXES','L/7.5',),</v>
      </c>
      <c r="H2537" s="191"/>
    </row>
    <row r="2538">
      <c r="A2538" s="243"/>
      <c r="B2538" s="243" t="s">
        <v>341</v>
      </c>
      <c r="C2538" s="244" t="s">
        <v>337</v>
      </c>
      <c r="D2538" s="190" t="s">
        <v>7</v>
      </c>
      <c r="E2538" s="190" t="s">
        <v>166</v>
      </c>
      <c r="F2538" s="191"/>
      <c r="G2538" s="191" t="str">
        <f t="shared" si="1"/>
        <v>('CENTRAL SUPPLY -SPD PLUS 16''/400MM BLUE R/O','DIGITCARE','BOXES','XL/8.0',),</v>
      </c>
      <c r="H2538" s="191"/>
    </row>
    <row r="2539">
      <c r="A2539" s="243"/>
      <c r="B2539" s="243" t="s">
        <v>341</v>
      </c>
      <c r="C2539" s="244" t="s">
        <v>337</v>
      </c>
      <c r="D2539" s="190" t="s">
        <v>7</v>
      </c>
      <c r="E2539" s="190" t="s">
        <v>167</v>
      </c>
      <c r="F2539" s="191"/>
      <c r="G2539" s="191" t="str">
        <f t="shared" si="1"/>
        <v>('CENTRAL SUPPLY -SPD PLUS 16''/400MM BLUE R/O','DIGITCARE','BOXES','XXL/8.5',),</v>
      </c>
      <c r="H2539" s="191"/>
    </row>
    <row r="2540">
      <c r="A2540" s="243"/>
      <c r="B2540" s="243" t="s">
        <v>341</v>
      </c>
      <c r="C2540" s="244" t="s">
        <v>337</v>
      </c>
      <c r="D2540" s="190" t="s">
        <v>7</v>
      </c>
      <c r="E2540" s="190" t="s">
        <v>20</v>
      </c>
      <c r="F2540" s="191"/>
      <c r="G2540" s="191" t="str">
        <f t="shared" si="1"/>
        <v>('CENTRAL SUPPLY -SPD PLUS 16''/400MM BLUE R/O','DIGITCARE','BOXES','XXXL',),</v>
      </c>
      <c r="H2540" s="191"/>
    </row>
    <row r="2541">
      <c r="A2541" s="243">
        <v>135.0</v>
      </c>
      <c r="B2541" s="243" t="s">
        <v>342</v>
      </c>
      <c r="C2541" s="244" t="s">
        <v>343</v>
      </c>
      <c r="D2541" s="243" t="s">
        <v>4</v>
      </c>
      <c r="E2541" s="190" t="s">
        <v>21</v>
      </c>
      <c r="F2541" s="192">
        <v>80.0</v>
      </c>
      <c r="G2541" s="191" t="str">
        <f t="shared" si="1"/>
        <v>('PLAIN 300MM 50PCS PACKING','NEW INDUSTRIES','CARTONS','W/SIZE',80),</v>
      </c>
      <c r="H2541" s="192"/>
    </row>
    <row r="2542">
      <c r="A2542" s="243"/>
      <c r="B2542" s="243" t="s">
        <v>342</v>
      </c>
      <c r="C2542" s="244" t="s">
        <v>343</v>
      </c>
      <c r="D2542" s="190" t="s">
        <v>4</v>
      </c>
      <c r="E2542" s="190" t="s">
        <v>13</v>
      </c>
      <c r="F2542" s="191"/>
      <c r="G2542" s="191" t="str">
        <f t="shared" si="1"/>
        <v>('PLAIN 300MM 50PCS PACKING','NEW INDUSTRIES','CARTONS','XXS',),</v>
      </c>
      <c r="H2542" s="191"/>
    </row>
    <row r="2543">
      <c r="A2543" s="243"/>
      <c r="B2543" s="243" t="s">
        <v>342</v>
      </c>
      <c r="C2543" s="244" t="s">
        <v>343</v>
      </c>
      <c r="D2543" s="190" t="s">
        <v>4</v>
      </c>
      <c r="E2543" s="190" t="s">
        <v>14</v>
      </c>
      <c r="F2543" s="191"/>
      <c r="G2543" s="191" t="str">
        <f t="shared" si="1"/>
        <v>('PLAIN 300MM 50PCS PACKING','NEW INDUSTRIES','CARTONS','XS',),</v>
      </c>
      <c r="H2543" s="191"/>
    </row>
    <row r="2544">
      <c r="A2544" s="243"/>
      <c r="B2544" s="243" t="s">
        <v>342</v>
      </c>
      <c r="C2544" s="244" t="s">
        <v>343</v>
      </c>
      <c r="D2544" s="190" t="s">
        <v>4</v>
      </c>
      <c r="E2544" s="190" t="s">
        <v>15</v>
      </c>
      <c r="F2544" s="191"/>
      <c r="G2544" s="191" t="str">
        <f t="shared" si="1"/>
        <v>('PLAIN 300MM 50PCS PACKING','NEW INDUSTRIES','CARTONS','S',),</v>
      </c>
      <c r="H2544" s="191"/>
    </row>
    <row r="2545">
      <c r="A2545" s="243"/>
      <c r="B2545" s="243" t="s">
        <v>342</v>
      </c>
      <c r="C2545" s="244" t="s">
        <v>343</v>
      </c>
      <c r="D2545" s="190" t="s">
        <v>4</v>
      </c>
      <c r="E2545" s="190" t="s">
        <v>16</v>
      </c>
      <c r="F2545" s="191"/>
      <c r="G2545" s="191" t="str">
        <f t="shared" si="1"/>
        <v>('PLAIN 300MM 50PCS PACKING','NEW INDUSTRIES','CARTONS','M',),</v>
      </c>
      <c r="H2545" s="191"/>
    </row>
    <row r="2546">
      <c r="A2546" s="243"/>
      <c r="B2546" s="243" t="s">
        <v>342</v>
      </c>
      <c r="C2546" s="244" t="s">
        <v>343</v>
      </c>
      <c r="D2546" s="190" t="s">
        <v>4</v>
      </c>
      <c r="E2546" s="190" t="s">
        <v>17</v>
      </c>
      <c r="F2546" s="191"/>
      <c r="G2546" s="191" t="str">
        <f t="shared" si="1"/>
        <v>('PLAIN 300MM 50PCS PACKING','NEW INDUSTRIES','CARTONS','L',),</v>
      </c>
      <c r="H2546" s="191"/>
    </row>
    <row r="2547">
      <c r="A2547" s="243"/>
      <c r="B2547" s="243" t="s">
        <v>342</v>
      </c>
      <c r="C2547" s="244" t="s">
        <v>343</v>
      </c>
      <c r="D2547" s="190" t="s">
        <v>4</v>
      </c>
      <c r="E2547" s="190" t="s">
        <v>18</v>
      </c>
      <c r="F2547" s="191"/>
      <c r="G2547" s="191" t="str">
        <f t="shared" si="1"/>
        <v>('PLAIN 300MM 50PCS PACKING','NEW INDUSTRIES','CARTONS','XL',),</v>
      </c>
      <c r="H2547" s="191"/>
    </row>
    <row r="2548">
      <c r="A2548" s="243"/>
      <c r="B2548" s="243" t="s">
        <v>342</v>
      </c>
      <c r="C2548" s="244" t="s">
        <v>343</v>
      </c>
      <c r="D2548" s="190" t="s">
        <v>4</v>
      </c>
      <c r="E2548" s="190" t="s">
        <v>19</v>
      </c>
      <c r="F2548" s="191"/>
      <c r="G2548" s="191" t="str">
        <f t="shared" si="1"/>
        <v>('PLAIN 300MM 50PCS PACKING','NEW INDUSTRIES','CARTONS','XXL',),</v>
      </c>
      <c r="H2548" s="191"/>
    </row>
    <row r="2549">
      <c r="A2549" s="243"/>
      <c r="B2549" s="243" t="s">
        <v>342</v>
      </c>
      <c r="C2549" s="244" t="s">
        <v>343</v>
      </c>
      <c r="D2549" s="190" t="s">
        <v>4</v>
      </c>
      <c r="E2549" s="190" t="s">
        <v>20</v>
      </c>
      <c r="F2549" s="191"/>
      <c r="G2549" s="191" t="str">
        <f t="shared" si="1"/>
        <v>('PLAIN 300MM 50PCS PACKING','NEW INDUSTRIES','CARTONS','XXXL',),</v>
      </c>
      <c r="H2549" s="191"/>
    </row>
    <row r="2550">
      <c r="A2550" s="243"/>
      <c r="B2550" s="243" t="s">
        <v>342</v>
      </c>
      <c r="C2550" s="244" t="s">
        <v>343</v>
      </c>
      <c r="D2550" s="190" t="s">
        <v>7</v>
      </c>
      <c r="E2550" s="190" t="s">
        <v>21</v>
      </c>
      <c r="F2550" s="191">
        <v>500.0</v>
      </c>
      <c r="G2550" s="191" t="str">
        <f t="shared" si="1"/>
        <v>('PLAIN 300MM 50PCS PACKING','NEW INDUSTRIES','BOXES','W/SIZE',500),</v>
      </c>
      <c r="H2550" s="191"/>
    </row>
    <row r="2551">
      <c r="A2551" s="243"/>
      <c r="B2551" s="243" t="s">
        <v>342</v>
      </c>
      <c r="C2551" s="244" t="s">
        <v>343</v>
      </c>
      <c r="D2551" s="190" t="s">
        <v>7</v>
      </c>
      <c r="E2551" s="190" t="s">
        <v>161</v>
      </c>
      <c r="F2551" s="191"/>
      <c r="G2551" s="191" t="str">
        <f t="shared" si="1"/>
        <v>('PLAIN 300MM 50PCS PACKING','NEW INDUSTRIES','BOXES','XXS/5.5',),</v>
      </c>
      <c r="H2551" s="191"/>
    </row>
    <row r="2552">
      <c r="A2552" s="243"/>
      <c r="B2552" s="243" t="s">
        <v>342</v>
      </c>
      <c r="C2552" s="244" t="s">
        <v>343</v>
      </c>
      <c r="D2552" s="190" t="s">
        <v>7</v>
      </c>
      <c r="E2552" s="190" t="s">
        <v>162</v>
      </c>
      <c r="F2552" s="191"/>
      <c r="G2552" s="191" t="str">
        <f t="shared" si="1"/>
        <v>('PLAIN 300MM 50PCS PACKING','NEW INDUSTRIES','BOXES','XS/6.0',),</v>
      </c>
      <c r="H2552" s="191"/>
    </row>
    <row r="2553">
      <c r="A2553" s="243"/>
      <c r="B2553" s="243" t="s">
        <v>342</v>
      </c>
      <c r="C2553" s="244" t="s">
        <v>343</v>
      </c>
      <c r="D2553" s="190" t="s">
        <v>7</v>
      </c>
      <c r="E2553" s="190" t="s">
        <v>163</v>
      </c>
      <c r="F2553" s="191"/>
      <c r="G2553" s="191" t="str">
        <f t="shared" si="1"/>
        <v>('PLAIN 300MM 50PCS PACKING','NEW INDUSTRIES','BOXES','S/6.5',),</v>
      </c>
      <c r="H2553" s="191"/>
    </row>
    <row r="2554">
      <c r="A2554" s="243"/>
      <c r="B2554" s="243" t="s">
        <v>342</v>
      </c>
      <c r="C2554" s="244" t="s">
        <v>343</v>
      </c>
      <c r="D2554" s="190" t="s">
        <v>7</v>
      </c>
      <c r="E2554" s="190" t="s">
        <v>164</v>
      </c>
      <c r="F2554" s="191"/>
      <c r="G2554" s="191" t="str">
        <f t="shared" si="1"/>
        <v>('PLAIN 300MM 50PCS PACKING','NEW INDUSTRIES','BOXES','M/7.0',),</v>
      </c>
      <c r="H2554" s="191"/>
    </row>
    <row r="2555">
      <c r="A2555" s="243"/>
      <c r="B2555" s="243" t="s">
        <v>342</v>
      </c>
      <c r="C2555" s="244" t="s">
        <v>343</v>
      </c>
      <c r="D2555" s="190" t="s">
        <v>7</v>
      </c>
      <c r="E2555" s="190" t="s">
        <v>165</v>
      </c>
      <c r="F2555" s="191"/>
      <c r="G2555" s="191" t="str">
        <f t="shared" si="1"/>
        <v>('PLAIN 300MM 50PCS PACKING','NEW INDUSTRIES','BOXES','L/7.5',),</v>
      </c>
      <c r="H2555" s="191"/>
    </row>
    <row r="2556">
      <c r="A2556" s="243"/>
      <c r="B2556" s="243" t="s">
        <v>342</v>
      </c>
      <c r="C2556" s="244" t="s">
        <v>343</v>
      </c>
      <c r="D2556" s="190" t="s">
        <v>7</v>
      </c>
      <c r="E2556" s="190" t="s">
        <v>166</v>
      </c>
      <c r="F2556" s="191"/>
      <c r="G2556" s="191" t="str">
        <f t="shared" si="1"/>
        <v>('PLAIN 300MM 50PCS PACKING','NEW INDUSTRIES','BOXES','XL/8.0',),</v>
      </c>
      <c r="H2556" s="191"/>
    </row>
    <row r="2557">
      <c r="A2557" s="243"/>
      <c r="B2557" s="243" t="s">
        <v>342</v>
      </c>
      <c r="C2557" s="244" t="s">
        <v>343</v>
      </c>
      <c r="D2557" s="190" t="s">
        <v>7</v>
      </c>
      <c r="E2557" s="190" t="s">
        <v>167</v>
      </c>
      <c r="F2557" s="191"/>
      <c r="G2557" s="191" t="str">
        <f t="shared" si="1"/>
        <v>('PLAIN 300MM 50PCS PACKING','NEW INDUSTRIES','BOXES','XXL/8.5',),</v>
      </c>
      <c r="H2557" s="191"/>
    </row>
    <row r="2558">
      <c r="A2558" s="243"/>
      <c r="B2558" s="243" t="s">
        <v>342</v>
      </c>
      <c r="C2558" s="244" t="s">
        <v>343</v>
      </c>
      <c r="D2558" s="190" t="s">
        <v>7</v>
      </c>
      <c r="E2558" s="190" t="s">
        <v>20</v>
      </c>
      <c r="F2558" s="191"/>
      <c r="G2558" s="191" t="str">
        <f t="shared" si="1"/>
        <v>('PLAIN 300MM 50PCS PACKING','NEW INDUSTRIES','BOXES','XXXL',),</v>
      </c>
      <c r="H2558" s="191"/>
    </row>
    <row r="2559">
      <c r="A2559" s="243">
        <v>136.0</v>
      </c>
      <c r="B2559" s="243" t="s">
        <v>344</v>
      </c>
      <c r="C2559" s="244" t="s">
        <v>345</v>
      </c>
      <c r="D2559" s="243" t="s">
        <v>4</v>
      </c>
      <c r="E2559" s="190" t="s">
        <v>21</v>
      </c>
      <c r="F2559" s="192">
        <v>30.0</v>
      </c>
      <c r="G2559" s="191" t="str">
        <f t="shared" si="1"/>
        <v>('SHIELD META PRO NITRILE','B &amp; C LABORATORY','CARTONS','W/SIZE',30),</v>
      </c>
      <c r="H2559" s="192"/>
    </row>
    <row r="2560">
      <c r="A2560" s="243"/>
      <c r="B2560" s="243" t="s">
        <v>344</v>
      </c>
      <c r="C2560" s="244" t="s">
        <v>345</v>
      </c>
      <c r="D2560" s="190" t="s">
        <v>4</v>
      </c>
      <c r="E2560" s="190" t="s">
        <v>13</v>
      </c>
      <c r="F2560" s="191"/>
      <c r="G2560" s="191" t="str">
        <f t="shared" si="1"/>
        <v>('SHIELD META PRO NITRILE','B &amp; C LABORATORY','CARTONS','XXS',),</v>
      </c>
      <c r="H2560" s="191"/>
    </row>
    <row r="2561">
      <c r="A2561" s="243"/>
      <c r="B2561" s="243" t="s">
        <v>344</v>
      </c>
      <c r="C2561" s="244" t="s">
        <v>345</v>
      </c>
      <c r="D2561" s="190" t="s">
        <v>4</v>
      </c>
      <c r="E2561" s="190" t="s">
        <v>14</v>
      </c>
      <c r="F2561" s="191"/>
      <c r="G2561" s="191" t="str">
        <f t="shared" si="1"/>
        <v>('SHIELD META PRO NITRILE','B &amp; C LABORATORY','CARTONS','XS',),</v>
      </c>
      <c r="H2561" s="191"/>
    </row>
    <row r="2562">
      <c r="A2562" s="243"/>
      <c r="B2562" s="243" t="s">
        <v>344</v>
      </c>
      <c r="C2562" s="244" t="s">
        <v>345</v>
      </c>
      <c r="D2562" s="190" t="s">
        <v>4</v>
      </c>
      <c r="E2562" s="190" t="s">
        <v>15</v>
      </c>
      <c r="F2562" s="191"/>
      <c r="G2562" s="191" t="str">
        <f t="shared" si="1"/>
        <v>('SHIELD META PRO NITRILE','B &amp; C LABORATORY','CARTONS','S',),</v>
      </c>
      <c r="H2562" s="191"/>
    </row>
    <row r="2563">
      <c r="A2563" s="243"/>
      <c r="B2563" s="243" t="s">
        <v>344</v>
      </c>
      <c r="C2563" s="244" t="s">
        <v>345</v>
      </c>
      <c r="D2563" s="190" t="s">
        <v>4</v>
      </c>
      <c r="E2563" s="190" t="s">
        <v>16</v>
      </c>
      <c r="F2563" s="191"/>
      <c r="G2563" s="191" t="str">
        <f t="shared" si="1"/>
        <v>('SHIELD META PRO NITRILE','B &amp; C LABORATORY','CARTONS','M',),</v>
      </c>
      <c r="H2563" s="191"/>
    </row>
    <row r="2564">
      <c r="A2564" s="243"/>
      <c r="B2564" s="243" t="s">
        <v>344</v>
      </c>
      <c r="C2564" s="244" t="s">
        <v>345</v>
      </c>
      <c r="D2564" s="190" t="s">
        <v>4</v>
      </c>
      <c r="E2564" s="190" t="s">
        <v>17</v>
      </c>
      <c r="F2564" s="191"/>
      <c r="G2564" s="191" t="str">
        <f t="shared" si="1"/>
        <v>('SHIELD META PRO NITRILE','B &amp; C LABORATORY','CARTONS','L',),</v>
      </c>
      <c r="H2564" s="191"/>
    </row>
    <row r="2565">
      <c r="A2565" s="243"/>
      <c r="B2565" s="243" t="s">
        <v>344</v>
      </c>
      <c r="C2565" s="244" t="s">
        <v>345</v>
      </c>
      <c r="D2565" s="190" t="s">
        <v>4</v>
      </c>
      <c r="E2565" s="190" t="s">
        <v>18</v>
      </c>
      <c r="F2565" s="191"/>
      <c r="G2565" s="191" t="str">
        <f t="shared" si="1"/>
        <v>('SHIELD META PRO NITRILE','B &amp; C LABORATORY','CARTONS','XL',),</v>
      </c>
      <c r="H2565" s="191"/>
    </row>
    <row r="2566">
      <c r="A2566" s="243"/>
      <c r="B2566" s="243" t="s">
        <v>344</v>
      </c>
      <c r="C2566" s="244" t="s">
        <v>345</v>
      </c>
      <c r="D2566" s="190" t="s">
        <v>4</v>
      </c>
      <c r="E2566" s="190" t="s">
        <v>19</v>
      </c>
      <c r="F2566" s="191"/>
      <c r="G2566" s="191" t="str">
        <f t="shared" si="1"/>
        <v>('SHIELD META PRO NITRILE','B &amp; C LABORATORY','CARTONS','XXL',),</v>
      </c>
      <c r="H2566" s="191"/>
    </row>
    <row r="2567">
      <c r="A2567" s="243"/>
      <c r="B2567" s="243" t="s">
        <v>344</v>
      </c>
      <c r="C2567" s="244" t="s">
        <v>345</v>
      </c>
      <c r="D2567" s="190" t="s">
        <v>4</v>
      </c>
      <c r="E2567" s="190" t="s">
        <v>20</v>
      </c>
      <c r="F2567" s="191"/>
      <c r="G2567" s="191" t="str">
        <f t="shared" si="1"/>
        <v>('SHIELD META PRO NITRILE','B &amp; C LABORATORY','CARTONS','XXXL',),</v>
      </c>
      <c r="H2567" s="191"/>
    </row>
    <row r="2568">
      <c r="A2568" s="243"/>
      <c r="B2568" s="243" t="s">
        <v>344</v>
      </c>
      <c r="C2568" s="244" t="s">
        <v>345</v>
      </c>
      <c r="D2568" s="190" t="s">
        <v>7</v>
      </c>
      <c r="E2568" s="190" t="s">
        <v>21</v>
      </c>
      <c r="F2568" s="191">
        <v>0.0</v>
      </c>
      <c r="G2568" s="191" t="str">
        <f t="shared" si="1"/>
        <v>('SHIELD META PRO NITRILE','B &amp; C LABORATORY','BOXES','W/SIZE',0),</v>
      </c>
      <c r="H2568" s="191"/>
    </row>
    <row r="2569">
      <c r="A2569" s="243"/>
      <c r="B2569" s="243" t="s">
        <v>344</v>
      </c>
      <c r="C2569" s="244" t="s">
        <v>345</v>
      </c>
      <c r="D2569" s="190" t="s">
        <v>7</v>
      </c>
      <c r="E2569" s="190" t="s">
        <v>161</v>
      </c>
      <c r="F2569" s="191"/>
      <c r="G2569" s="191" t="str">
        <f t="shared" si="1"/>
        <v>('SHIELD META PRO NITRILE','B &amp; C LABORATORY','BOXES','XXS/5.5',),</v>
      </c>
      <c r="H2569" s="191"/>
    </row>
    <row r="2570">
      <c r="A2570" s="243"/>
      <c r="B2570" s="243" t="s">
        <v>344</v>
      </c>
      <c r="C2570" s="244" t="s">
        <v>345</v>
      </c>
      <c r="D2570" s="190" t="s">
        <v>7</v>
      </c>
      <c r="E2570" s="190" t="s">
        <v>162</v>
      </c>
      <c r="F2570" s="191"/>
      <c r="G2570" s="191" t="str">
        <f t="shared" si="1"/>
        <v>('SHIELD META PRO NITRILE','B &amp; C LABORATORY','BOXES','XS/6.0',),</v>
      </c>
      <c r="H2570" s="191"/>
    </row>
    <row r="2571">
      <c r="A2571" s="243"/>
      <c r="B2571" s="243" t="s">
        <v>344</v>
      </c>
      <c r="C2571" s="244" t="s">
        <v>345</v>
      </c>
      <c r="D2571" s="190" t="s">
        <v>7</v>
      </c>
      <c r="E2571" s="190" t="s">
        <v>163</v>
      </c>
      <c r="F2571" s="191"/>
      <c r="G2571" s="191" t="str">
        <f t="shared" si="1"/>
        <v>('SHIELD META PRO NITRILE','B &amp; C LABORATORY','BOXES','S/6.5',),</v>
      </c>
      <c r="H2571" s="191"/>
    </row>
    <row r="2572">
      <c r="A2572" s="243"/>
      <c r="B2572" s="243" t="s">
        <v>344</v>
      </c>
      <c r="C2572" s="244" t="s">
        <v>345</v>
      </c>
      <c r="D2572" s="190" t="s">
        <v>7</v>
      </c>
      <c r="E2572" s="190" t="s">
        <v>164</v>
      </c>
      <c r="F2572" s="191"/>
      <c r="G2572" s="191" t="str">
        <f t="shared" si="1"/>
        <v>('SHIELD META PRO NITRILE','B &amp; C LABORATORY','BOXES','M/7.0',),</v>
      </c>
      <c r="H2572" s="191"/>
    </row>
    <row r="2573">
      <c r="A2573" s="243"/>
      <c r="B2573" s="243" t="s">
        <v>344</v>
      </c>
      <c r="C2573" s="244" t="s">
        <v>345</v>
      </c>
      <c r="D2573" s="190" t="s">
        <v>7</v>
      </c>
      <c r="E2573" s="190" t="s">
        <v>165</v>
      </c>
      <c r="F2573" s="191"/>
      <c r="G2573" s="191" t="str">
        <f t="shared" si="1"/>
        <v>('SHIELD META PRO NITRILE','B &amp; C LABORATORY','BOXES','L/7.5',),</v>
      </c>
      <c r="H2573" s="191"/>
    </row>
    <row r="2574">
      <c r="A2574" s="243"/>
      <c r="B2574" s="243" t="s">
        <v>344</v>
      </c>
      <c r="C2574" s="244" t="s">
        <v>345</v>
      </c>
      <c r="D2574" s="190" t="s">
        <v>7</v>
      </c>
      <c r="E2574" s="190" t="s">
        <v>166</v>
      </c>
      <c r="F2574" s="191"/>
      <c r="G2574" s="191" t="str">
        <f t="shared" si="1"/>
        <v>('SHIELD META PRO NITRILE','B &amp; C LABORATORY','BOXES','XL/8.0',),</v>
      </c>
      <c r="H2574" s="191"/>
    </row>
    <row r="2575">
      <c r="A2575" s="243"/>
      <c r="B2575" s="243" t="s">
        <v>344</v>
      </c>
      <c r="C2575" s="244" t="s">
        <v>345</v>
      </c>
      <c r="D2575" s="190" t="s">
        <v>7</v>
      </c>
      <c r="E2575" s="190" t="s">
        <v>167</v>
      </c>
      <c r="F2575" s="191"/>
      <c r="G2575" s="191" t="str">
        <f t="shared" si="1"/>
        <v>('SHIELD META PRO NITRILE','B &amp; C LABORATORY','BOXES','XXL/8.5',),</v>
      </c>
      <c r="H2575" s="191"/>
    </row>
    <row r="2576">
      <c r="A2576" s="243"/>
      <c r="B2576" s="243" t="s">
        <v>344</v>
      </c>
      <c r="C2576" s="244" t="s">
        <v>345</v>
      </c>
      <c r="D2576" s="190" t="s">
        <v>7</v>
      </c>
      <c r="E2576" s="190" t="s">
        <v>20</v>
      </c>
      <c r="F2576" s="191"/>
      <c r="G2576" s="191" t="str">
        <f t="shared" si="1"/>
        <v>('SHIELD META PRO NITRILE','B &amp; C LABORATORY','BOXES','XXXL',),</v>
      </c>
      <c r="H2576" s="191"/>
    </row>
    <row r="2577">
      <c r="A2577" s="243">
        <v>137.0</v>
      </c>
      <c r="B2577" s="243" t="s">
        <v>346</v>
      </c>
      <c r="C2577" s="261"/>
      <c r="D2577" s="243" t="s">
        <v>4</v>
      </c>
      <c r="E2577" s="190" t="s">
        <v>21</v>
      </c>
      <c r="F2577" s="192">
        <v>150.0</v>
      </c>
      <c r="G2577" s="191" t="str">
        <f t="shared" si="1"/>
        <v>('PLAIN CTN 10" BOX PACK','','CARTONS','W/SIZE',150),</v>
      </c>
      <c r="H2577" s="192"/>
    </row>
    <row r="2578">
      <c r="A2578" s="243"/>
      <c r="B2578" s="243" t="s">
        <v>346</v>
      </c>
      <c r="C2578" s="261"/>
      <c r="D2578" s="190" t="s">
        <v>4</v>
      </c>
      <c r="E2578" s="190" t="s">
        <v>13</v>
      </c>
      <c r="F2578" s="191"/>
      <c r="G2578" s="191" t="str">
        <f t="shared" si="1"/>
        <v>('PLAIN CTN 10" BOX PACK','','CARTONS','XXS',),</v>
      </c>
      <c r="H2578" s="191"/>
    </row>
    <row r="2579">
      <c r="A2579" s="243"/>
      <c r="B2579" s="243" t="s">
        <v>346</v>
      </c>
      <c r="C2579" s="261"/>
      <c r="D2579" s="190" t="s">
        <v>4</v>
      </c>
      <c r="E2579" s="190" t="s">
        <v>14</v>
      </c>
      <c r="F2579" s="191"/>
      <c r="G2579" s="191" t="str">
        <f t="shared" si="1"/>
        <v>('PLAIN CTN 10" BOX PACK','','CARTONS','XS',),</v>
      </c>
      <c r="H2579" s="191"/>
    </row>
    <row r="2580">
      <c r="A2580" s="243"/>
      <c r="B2580" s="243" t="s">
        <v>346</v>
      </c>
      <c r="C2580" s="261"/>
      <c r="D2580" s="190" t="s">
        <v>4</v>
      </c>
      <c r="E2580" s="190" t="s">
        <v>15</v>
      </c>
      <c r="F2580" s="191"/>
      <c r="G2580" s="191" t="str">
        <f t="shared" si="1"/>
        <v>('PLAIN CTN 10" BOX PACK','','CARTONS','S',),</v>
      </c>
      <c r="H2580" s="191"/>
    </row>
    <row r="2581">
      <c r="A2581" s="243"/>
      <c r="B2581" s="243" t="s">
        <v>346</v>
      </c>
      <c r="C2581" s="261"/>
      <c r="D2581" s="190" t="s">
        <v>4</v>
      </c>
      <c r="E2581" s="190" t="s">
        <v>16</v>
      </c>
      <c r="F2581" s="191"/>
      <c r="G2581" s="191" t="str">
        <f t="shared" si="1"/>
        <v>('PLAIN CTN 10" BOX PACK','','CARTONS','M',),</v>
      </c>
      <c r="H2581" s="191"/>
    </row>
    <row r="2582">
      <c r="A2582" s="243"/>
      <c r="B2582" s="243" t="s">
        <v>346</v>
      </c>
      <c r="C2582" s="261"/>
      <c r="D2582" s="190" t="s">
        <v>4</v>
      </c>
      <c r="E2582" s="190" t="s">
        <v>17</v>
      </c>
      <c r="F2582" s="191"/>
      <c r="G2582" s="191" t="str">
        <f t="shared" si="1"/>
        <v>('PLAIN CTN 10" BOX PACK','','CARTONS','L',),</v>
      </c>
      <c r="H2582" s="191"/>
    </row>
    <row r="2583">
      <c r="A2583" s="243"/>
      <c r="B2583" s="243" t="s">
        <v>346</v>
      </c>
      <c r="C2583" s="261"/>
      <c r="D2583" s="190" t="s">
        <v>4</v>
      </c>
      <c r="E2583" s="190" t="s">
        <v>18</v>
      </c>
      <c r="F2583" s="191"/>
      <c r="G2583" s="191" t="str">
        <f t="shared" si="1"/>
        <v>('PLAIN CTN 10" BOX PACK','','CARTONS','XL',),</v>
      </c>
      <c r="H2583" s="191"/>
    </row>
    <row r="2584">
      <c r="A2584" s="243"/>
      <c r="B2584" s="243" t="s">
        <v>346</v>
      </c>
      <c r="C2584" s="261"/>
      <c r="D2584" s="190" t="s">
        <v>4</v>
      </c>
      <c r="E2584" s="190" t="s">
        <v>19</v>
      </c>
      <c r="F2584" s="191"/>
      <c r="G2584" s="191" t="str">
        <f t="shared" si="1"/>
        <v>('PLAIN CTN 10" BOX PACK','','CARTONS','XXL',),</v>
      </c>
      <c r="H2584" s="191"/>
    </row>
    <row r="2585">
      <c r="A2585" s="243"/>
      <c r="B2585" s="243" t="s">
        <v>346</v>
      </c>
      <c r="C2585" s="261"/>
      <c r="D2585" s="190" t="s">
        <v>4</v>
      </c>
      <c r="E2585" s="190" t="s">
        <v>20</v>
      </c>
      <c r="F2585" s="191"/>
      <c r="G2585" s="191" t="str">
        <f t="shared" si="1"/>
        <v>('PLAIN CTN 10" BOX PACK','','CARTONS','XXXL',),</v>
      </c>
      <c r="H2585" s="191"/>
    </row>
    <row r="2586">
      <c r="A2586" s="243"/>
      <c r="B2586" s="243" t="s">
        <v>346</v>
      </c>
      <c r="C2586" s="261"/>
      <c r="D2586" s="190" t="s">
        <v>7</v>
      </c>
      <c r="E2586" s="190" t="s">
        <v>21</v>
      </c>
      <c r="F2586" s="191">
        <v>1700.0</v>
      </c>
      <c r="G2586" s="191" t="str">
        <f t="shared" si="1"/>
        <v>('PLAIN CTN 10" BOX PACK','','BOXES','W/SIZE',1700),</v>
      </c>
      <c r="H2586" s="191"/>
    </row>
    <row r="2587">
      <c r="A2587" s="243"/>
      <c r="B2587" s="243" t="s">
        <v>346</v>
      </c>
      <c r="C2587" s="261"/>
      <c r="D2587" s="190" t="s">
        <v>7</v>
      </c>
      <c r="E2587" s="190" t="s">
        <v>161</v>
      </c>
      <c r="F2587" s="191"/>
      <c r="G2587" s="191" t="str">
        <f t="shared" si="1"/>
        <v>('PLAIN CTN 10" BOX PACK','','BOXES','XXS/5.5',),</v>
      </c>
      <c r="H2587" s="191"/>
    </row>
    <row r="2588">
      <c r="A2588" s="243"/>
      <c r="B2588" s="243" t="s">
        <v>346</v>
      </c>
      <c r="C2588" s="261"/>
      <c r="D2588" s="190" t="s">
        <v>7</v>
      </c>
      <c r="E2588" s="190" t="s">
        <v>162</v>
      </c>
      <c r="F2588" s="191"/>
      <c r="G2588" s="191" t="str">
        <f t="shared" si="1"/>
        <v>('PLAIN CTN 10" BOX PACK','','BOXES','XS/6.0',),</v>
      </c>
      <c r="H2588" s="191"/>
    </row>
    <row r="2589">
      <c r="A2589" s="243"/>
      <c r="B2589" s="243" t="s">
        <v>346</v>
      </c>
      <c r="C2589" s="261"/>
      <c r="D2589" s="190" t="s">
        <v>7</v>
      </c>
      <c r="E2589" s="190" t="s">
        <v>163</v>
      </c>
      <c r="F2589" s="191"/>
      <c r="G2589" s="191" t="str">
        <f t="shared" si="1"/>
        <v>('PLAIN CTN 10" BOX PACK','','BOXES','S/6.5',),</v>
      </c>
      <c r="H2589" s="191"/>
    </row>
    <row r="2590">
      <c r="A2590" s="243"/>
      <c r="B2590" s="243" t="s">
        <v>346</v>
      </c>
      <c r="C2590" s="261"/>
      <c r="D2590" s="190" t="s">
        <v>7</v>
      </c>
      <c r="E2590" s="190" t="s">
        <v>164</v>
      </c>
      <c r="F2590" s="191"/>
      <c r="G2590" s="191" t="str">
        <f t="shared" si="1"/>
        <v>('PLAIN CTN 10" BOX PACK','','BOXES','M/7.0',),</v>
      </c>
      <c r="H2590" s="191"/>
    </row>
    <row r="2591">
      <c r="A2591" s="243"/>
      <c r="B2591" s="243" t="s">
        <v>346</v>
      </c>
      <c r="C2591" s="261"/>
      <c r="D2591" s="190" t="s">
        <v>7</v>
      </c>
      <c r="E2591" s="190" t="s">
        <v>165</v>
      </c>
      <c r="F2591" s="191"/>
      <c r="G2591" s="191" t="str">
        <f t="shared" si="1"/>
        <v>('PLAIN CTN 10" BOX PACK','','BOXES','L/7.5',),</v>
      </c>
      <c r="H2591" s="191"/>
    </row>
    <row r="2592">
      <c r="A2592" s="243"/>
      <c r="B2592" s="243" t="s">
        <v>346</v>
      </c>
      <c r="C2592" s="261"/>
      <c r="D2592" s="190" t="s">
        <v>7</v>
      </c>
      <c r="E2592" s="190" t="s">
        <v>166</v>
      </c>
      <c r="F2592" s="191"/>
      <c r="G2592" s="191" t="str">
        <f t="shared" si="1"/>
        <v>('PLAIN CTN 10" BOX PACK','','BOXES','XL/8.0',),</v>
      </c>
      <c r="H2592" s="191"/>
    </row>
    <row r="2593">
      <c r="A2593" s="243"/>
      <c r="B2593" s="243" t="s">
        <v>346</v>
      </c>
      <c r="C2593" s="261"/>
      <c r="D2593" s="190" t="s">
        <v>7</v>
      </c>
      <c r="E2593" s="190" t="s">
        <v>167</v>
      </c>
      <c r="F2593" s="191"/>
      <c r="G2593" s="191" t="str">
        <f t="shared" si="1"/>
        <v>('PLAIN CTN 10" BOX PACK','','BOXES','XXL/8.5',),</v>
      </c>
      <c r="H2593" s="191"/>
    </row>
    <row r="2594">
      <c r="A2594" s="243"/>
      <c r="B2594" s="243" t="s">
        <v>346</v>
      </c>
      <c r="C2594" s="261"/>
      <c r="D2594" s="190" t="s">
        <v>7</v>
      </c>
      <c r="E2594" s="190" t="s">
        <v>20</v>
      </c>
      <c r="F2594" s="191"/>
      <c r="G2594" s="191" t="str">
        <f t="shared" si="1"/>
        <v>('PLAIN CTN 10" BOX PACK','','BOXES','XXXL',),</v>
      </c>
      <c r="H2594" s="191"/>
    </row>
    <row r="2595">
      <c r="A2595" s="243">
        <v>138.0</v>
      </c>
      <c r="B2595" s="243" t="s">
        <v>347</v>
      </c>
      <c r="C2595" s="261"/>
      <c r="D2595" s="243" t="s">
        <v>4</v>
      </c>
      <c r="E2595" s="190" t="s">
        <v>21</v>
      </c>
      <c r="F2595" s="192">
        <v>0.0</v>
      </c>
      <c r="G2595" s="191" t="str">
        <f t="shared" si="1"/>
        <v>('PLAIN CTN 12" BOX PACK','','CARTONS','W/SIZE',0),</v>
      </c>
      <c r="H2595" s="192"/>
    </row>
    <row r="2596">
      <c r="A2596" s="243"/>
      <c r="B2596" s="243" t="s">
        <v>347</v>
      </c>
      <c r="C2596" s="261"/>
      <c r="D2596" s="190" t="s">
        <v>4</v>
      </c>
      <c r="E2596" s="190" t="s">
        <v>13</v>
      </c>
      <c r="F2596" s="191"/>
      <c r="G2596" s="191" t="str">
        <f t="shared" si="1"/>
        <v>('PLAIN CTN 12" BOX PACK','','CARTONS','XXS',),</v>
      </c>
      <c r="H2596" s="191"/>
    </row>
    <row r="2597">
      <c r="A2597" s="243"/>
      <c r="B2597" s="243" t="s">
        <v>347</v>
      </c>
      <c r="C2597" s="261"/>
      <c r="D2597" s="190" t="s">
        <v>4</v>
      </c>
      <c r="E2597" s="190" t="s">
        <v>14</v>
      </c>
      <c r="F2597" s="191"/>
      <c r="G2597" s="191" t="str">
        <f t="shared" si="1"/>
        <v>('PLAIN CTN 12" BOX PACK','','CARTONS','XS',),</v>
      </c>
      <c r="H2597" s="191"/>
    </row>
    <row r="2598">
      <c r="A2598" s="243"/>
      <c r="B2598" s="243" t="s">
        <v>347</v>
      </c>
      <c r="C2598" s="261"/>
      <c r="D2598" s="190" t="s">
        <v>4</v>
      </c>
      <c r="E2598" s="190" t="s">
        <v>15</v>
      </c>
      <c r="F2598" s="191"/>
      <c r="G2598" s="191" t="str">
        <f t="shared" si="1"/>
        <v>('PLAIN CTN 12" BOX PACK','','CARTONS','S',),</v>
      </c>
      <c r="H2598" s="191"/>
    </row>
    <row r="2599">
      <c r="A2599" s="243"/>
      <c r="B2599" s="243" t="s">
        <v>347</v>
      </c>
      <c r="C2599" s="261"/>
      <c r="D2599" s="190" t="s">
        <v>4</v>
      </c>
      <c r="E2599" s="190" t="s">
        <v>16</v>
      </c>
      <c r="F2599" s="191"/>
      <c r="G2599" s="191" t="str">
        <f t="shared" si="1"/>
        <v>('PLAIN CTN 12" BOX PACK','','CARTONS','M',),</v>
      </c>
      <c r="H2599" s="191"/>
    </row>
    <row r="2600">
      <c r="A2600" s="243"/>
      <c r="B2600" s="243" t="s">
        <v>347</v>
      </c>
      <c r="C2600" s="261"/>
      <c r="D2600" s="190" t="s">
        <v>4</v>
      </c>
      <c r="E2600" s="190" t="s">
        <v>17</v>
      </c>
      <c r="F2600" s="191"/>
      <c r="G2600" s="191" t="str">
        <f t="shared" si="1"/>
        <v>('PLAIN CTN 12" BOX PACK','','CARTONS','L',),</v>
      </c>
      <c r="H2600" s="191"/>
    </row>
    <row r="2601">
      <c r="A2601" s="243"/>
      <c r="B2601" s="243" t="s">
        <v>347</v>
      </c>
      <c r="C2601" s="261"/>
      <c r="D2601" s="190" t="s">
        <v>4</v>
      </c>
      <c r="E2601" s="190" t="s">
        <v>18</v>
      </c>
      <c r="F2601" s="191"/>
      <c r="G2601" s="191" t="str">
        <f t="shared" si="1"/>
        <v>('PLAIN CTN 12" BOX PACK','','CARTONS','XL',),</v>
      </c>
      <c r="H2601" s="191"/>
    </row>
    <row r="2602">
      <c r="A2602" s="243"/>
      <c r="B2602" s="243" t="s">
        <v>347</v>
      </c>
      <c r="C2602" s="261"/>
      <c r="D2602" s="190" t="s">
        <v>4</v>
      </c>
      <c r="E2602" s="190" t="s">
        <v>19</v>
      </c>
      <c r="F2602" s="191"/>
      <c r="G2602" s="191" t="str">
        <f t="shared" si="1"/>
        <v>('PLAIN CTN 12" BOX PACK','','CARTONS','XXL',),</v>
      </c>
      <c r="H2602" s="191"/>
    </row>
    <row r="2603">
      <c r="A2603" s="243"/>
      <c r="B2603" s="243" t="s">
        <v>347</v>
      </c>
      <c r="C2603" s="261"/>
      <c r="D2603" s="190" t="s">
        <v>4</v>
      </c>
      <c r="E2603" s="190" t="s">
        <v>20</v>
      </c>
      <c r="F2603" s="191"/>
      <c r="G2603" s="191" t="str">
        <f t="shared" si="1"/>
        <v>('PLAIN CTN 12" BOX PACK','','CARTONS','XXXL',),</v>
      </c>
      <c r="H2603" s="191"/>
    </row>
    <row r="2604">
      <c r="A2604" s="243"/>
      <c r="B2604" s="243" t="s">
        <v>347</v>
      </c>
      <c r="C2604" s="261"/>
      <c r="D2604" s="190" t="s">
        <v>7</v>
      </c>
      <c r="E2604" s="190" t="s">
        <v>21</v>
      </c>
      <c r="F2604" s="191">
        <v>750.0</v>
      </c>
      <c r="G2604" s="191" t="str">
        <f t="shared" si="1"/>
        <v>('PLAIN CTN 12" BOX PACK','','BOXES','W/SIZE',750),</v>
      </c>
      <c r="H2604" s="191"/>
    </row>
    <row r="2605">
      <c r="A2605" s="243"/>
      <c r="B2605" s="243" t="s">
        <v>347</v>
      </c>
      <c r="C2605" s="261"/>
      <c r="D2605" s="190" t="s">
        <v>7</v>
      </c>
      <c r="E2605" s="190" t="s">
        <v>161</v>
      </c>
      <c r="F2605" s="191"/>
      <c r="G2605" s="191" t="str">
        <f t="shared" si="1"/>
        <v>('PLAIN CTN 12" BOX PACK','','BOXES','XXS/5.5',),</v>
      </c>
      <c r="H2605" s="191"/>
    </row>
    <row r="2606">
      <c r="A2606" s="243"/>
      <c r="B2606" s="243" t="s">
        <v>347</v>
      </c>
      <c r="C2606" s="261"/>
      <c r="D2606" s="190" t="s">
        <v>7</v>
      </c>
      <c r="E2606" s="190" t="s">
        <v>162</v>
      </c>
      <c r="F2606" s="191"/>
      <c r="G2606" s="191" t="str">
        <f t="shared" si="1"/>
        <v>('PLAIN CTN 12" BOX PACK','','BOXES','XS/6.0',),</v>
      </c>
      <c r="H2606" s="191"/>
    </row>
    <row r="2607">
      <c r="A2607" s="243"/>
      <c r="B2607" s="243" t="s">
        <v>347</v>
      </c>
      <c r="C2607" s="261"/>
      <c r="D2607" s="190" t="s">
        <v>7</v>
      </c>
      <c r="E2607" s="190" t="s">
        <v>163</v>
      </c>
      <c r="F2607" s="191"/>
      <c r="G2607" s="191" t="str">
        <f t="shared" si="1"/>
        <v>('PLAIN CTN 12" BOX PACK','','BOXES','S/6.5',),</v>
      </c>
      <c r="H2607" s="191"/>
    </row>
    <row r="2608">
      <c r="A2608" s="243"/>
      <c r="B2608" s="243" t="s">
        <v>347</v>
      </c>
      <c r="C2608" s="261"/>
      <c r="D2608" s="190" t="s">
        <v>7</v>
      </c>
      <c r="E2608" s="190" t="s">
        <v>164</v>
      </c>
      <c r="F2608" s="191"/>
      <c r="G2608" s="191" t="str">
        <f t="shared" si="1"/>
        <v>('PLAIN CTN 12" BOX PACK','','BOXES','M/7.0',),</v>
      </c>
      <c r="H2608" s="191"/>
    </row>
    <row r="2609">
      <c r="A2609" s="243"/>
      <c r="B2609" s="243" t="s">
        <v>347</v>
      </c>
      <c r="C2609" s="261"/>
      <c r="D2609" s="190" t="s">
        <v>7</v>
      </c>
      <c r="E2609" s="190" t="s">
        <v>165</v>
      </c>
      <c r="F2609" s="191"/>
      <c r="G2609" s="191" t="str">
        <f t="shared" si="1"/>
        <v>('PLAIN CTN 12" BOX PACK','','BOXES','L/7.5',),</v>
      </c>
      <c r="H2609" s="191"/>
    </row>
    <row r="2610">
      <c r="A2610" s="243"/>
      <c r="B2610" s="243" t="s">
        <v>347</v>
      </c>
      <c r="C2610" s="261"/>
      <c r="D2610" s="190" t="s">
        <v>7</v>
      </c>
      <c r="E2610" s="190" t="s">
        <v>166</v>
      </c>
      <c r="F2610" s="191"/>
      <c r="G2610" s="191" t="str">
        <f t="shared" si="1"/>
        <v>('PLAIN CTN 12" BOX PACK','','BOXES','XL/8.0',),</v>
      </c>
      <c r="H2610" s="191"/>
    </row>
    <row r="2611">
      <c r="A2611" s="243"/>
      <c r="B2611" s="243" t="s">
        <v>347</v>
      </c>
      <c r="C2611" s="261"/>
      <c r="D2611" s="190" t="s">
        <v>7</v>
      </c>
      <c r="E2611" s="190" t="s">
        <v>167</v>
      </c>
      <c r="F2611" s="191"/>
      <c r="G2611" s="191" t="str">
        <f t="shared" si="1"/>
        <v>('PLAIN CTN 12" BOX PACK','','BOXES','XXL/8.5',),</v>
      </c>
      <c r="H2611" s="191"/>
    </row>
    <row r="2612">
      <c r="A2612" s="243"/>
      <c r="B2612" s="243" t="s">
        <v>347</v>
      </c>
      <c r="C2612" s="261"/>
      <c r="D2612" s="190" t="s">
        <v>7</v>
      </c>
      <c r="E2612" s="190" t="s">
        <v>20</v>
      </c>
      <c r="F2612" s="191"/>
      <c r="G2612" s="191" t="str">
        <f t="shared" si="1"/>
        <v>('PLAIN CTN 12" BOX PACK','','BOXES','XXXL',),</v>
      </c>
      <c r="H2612" s="191"/>
    </row>
    <row r="2613">
      <c r="A2613" s="243">
        <v>139.0</v>
      </c>
      <c r="B2613" s="243" t="s">
        <v>348</v>
      </c>
      <c r="C2613" s="244" t="s">
        <v>349</v>
      </c>
      <c r="D2613" s="243" t="s">
        <v>4</v>
      </c>
      <c r="E2613" s="190" t="s">
        <v>21</v>
      </c>
      <c r="F2613" s="192">
        <v>31.0</v>
      </c>
      <c r="G2613" s="191" t="str">
        <f t="shared" si="1"/>
        <v>('BWAY LATEX EXAM P/F 245','BENUA SAINS','CARTONS','W/SIZE',31),</v>
      </c>
      <c r="H2613" s="192"/>
    </row>
    <row r="2614">
      <c r="A2614" s="243"/>
      <c r="B2614" s="243" t="s">
        <v>348</v>
      </c>
      <c r="C2614" s="244" t="s">
        <v>349</v>
      </c>
      <c r="D2614" s="190" t="s">
        <v>4</v>
      </c>
      <c r="E2614" s="190" t="s">
        <v>13</v>
      </c>
      <c r="F2614" s="191"/>
      <c r="G2614" s="191" t="str">
        <f t="shared" si="1"/>
        <v>('BWAY LATEX EXAM P/F 245','BENUA SAINS','CARTONS','XXS',),</v>
      </c>
      <c r="H2614" s="191"/>
    </row>
    <row r="2615">
      <c r="A2615" s="243"/>
      <c r="B2615" s="243" t="s">
        <v>348</v>
      </c>
      <c r="C2615" s="244" t="s">
        <v>349</v>
      </c>
      <c r="D2615" s="190" t="s">
        <v>4</v>
      </c>
      <c r="E2615" s="190" t="s">
        <v>14</v>
      </c>
      <c r="F2615" s="191"/>
      <c r="G2615" s="191" t="str">
        <f t="shared" si="1"/>
        <v>('BWAY LATEX EXAM P/F 245','BENUA SAINS','CARTONS','XS',),</v>
      </c>
      <c r="H2615" s="191"/>
    </row>
    <row r="2616">
      <c r="A2616" s="243"/>
      <c r="B2616" s="243" t="s">
        <v>348</v>
      </c>
      <c r="C2616" s="244" t="s">
        <v>349</v>
      </c>
      <c r="D2616" s="190" t="s">
        <v>4</v>
      </c>
      <c r="E2616" s="190" t="s">
        <v>15</v>
      </c>
      <c r="F2616" s="191"/>
      <c r="G2616" s="191" t="str">
        <f t="shared" si="1"/>
        <v>('BWAY LATEX EXAM P/F 245','BENUA SAINS','CARTONS','S',),</v>
      </c>
      <c r="H2616" s="191"/>
    </row>
    <row r="2617">
      <c r="A2617" s="243"/>
      <c r="B2617" s="243" t="s">
        <v>348</v>
      </c>
      <c r="C2617" s="244" t="s">
        <v>349</v>
      </c>
      <c r="D2617" s="190" t="s">
        <v>4</v>
      </c>
      <c r="E2617" s="190" t="s">
        <v>16</v>
      </c>
      <c r="F2617" s="191"/>
      <c r="G2617" s="191" t="str">
        <f t="shared" si="1"/>
        <v>('BWAY LATEX EXAM P/F 245','BENUA SAINS','CARTONS','M',),</v>
      </c>
      <c r="H2617" s="191"/>
    </row>
    <row r="2618">
      <c r="A2618" s="243"/>
      <c r="B2618" s="243" t="s">
        <v>348</v>
      </c>
      <c r="C2618" s="244" t="s">
        <v>349</v>
      </c>
      <c r="D2618" s="190" t="s">
        <v>4</v>
      </c>
      <c r="E2618" s="190" t="s">
        <v>17</v>
      </c>
      <c r="F2618" s="191"/>
      <c r="G2618" s="191" t="str">
        <f t="shared" si="1"/>
        <v>('BWAY LATEX EXAM P/F 245','BENUA SAINS','CARTONS','L',),</v>
      </c>
      <c r="H2618" s="191"/>
    </row>
    <row r="2619">
      <c r="A2619" s="243"/>
      <c r="B2619" s="243" t="s">
        <v>348</v>
      </c>
      <c r="C2619" s="244" t="s">
        <v>349</v>
      </c>
      <c r="D2619" s="190" t="s">
        <v>4</v>
      </c>
      <c r="E2619" s="190" t="s">
        <v>18</v>
      </c>
      <c r="F2619" s="191"/>
      <c r="G2619" s="191" t="str">
        <f t="shared" si="1"/>
        <v>('BWAY LATEX EXAM P/F 245','BENUA SAINS','CARTONS','XL',),</v>
      </c>
      <c r="H2619" s="191"/>
    </row>
    <row r="2620">
      <c r="A2620" s="243"/>
      <c r="B2620" s="243" t="s">
        <v>348</v>
      </c>
      <c r="C2620" s="244" t="s">
        <v>349</v>
      </c>
      <c r="D2620" s="190" t="s">
        <v>4</v>
      </c>
      <c r="E2620" s="190" t="s">
        <v>19</v>
      </c>
      <c r="F2620" s="191"/>
      <c r="G2620" s="191" t="str">
        <f t="shared" si="1"/>
        <v>('BWAY LATEX EXAM P/F 245','BENUA SAINS','CARTONS','XXL',),</v>
      </c>
      <c r="H2620" s="191"/>
    </row>
    <row r="2621">
      <c r="A2621" s="243"/>
      <c r="B2621" s="243" t="s">
        <v>348</v>
      </c>
      <c r="C2621" s="244" t="s">
        <v>349</v>
      </c>
      <c r="D2621" s="190" t="s">
        <v>4</v>
      </c>
      <c r="E2621" s="190" t="s">
        <v>20</v>
      </c>
      <c r="F2621" s="191"/>
      <c r="G2621" s="191" t="str">
        <f t="shared" si="1"/>
        <v>('BWAY LATEX EXAM P/F 245','BENUA SAINS','CARTONS','XXXL',),</v>
      </c>
      <c r="H2621" s="191"/>
    </row>
    <row r="2622">
      <c r="A2622" s="243"/>
      <c r="B2622" s="243" t="s">
        <v>348</v>
      </c>
      <c r="C2622" s="244" t="s">
        <v>349</v>
      </c>
      <c r="D2622" s="190" t="s">
        <v>7</v>
      </c>
      <c r="E2622" s="190" t="s">
        <v>21</v>
      </c>
      <c r="F2622" s="191">
        <v>0.0</v>
      </c>
      <c r="G2622" s="191" t="str">
        <f t="shared" si="1"/>
        <v>('BWAY LATEX EXAM P/F 245','BENUA SAINS','BOXES','W/SIZE',0),</v>
      </c>
      <c r="H2622" s="191"/>
    </row>
    <row r="2623">
      <c r="A2623" s="243"/>
      <c r="B2623" s="243" t="s">
        <v>348</v>
      </c>
      <c r="C2623" s="244" t="s">
        <v>349</v>
      </c>
      <c r="D2623" s="190" t="s">
        <v>7</v>
      </c>
      <c r="E2623" s="190" t="s">
        <v>161</v>
      </c>
      <c r="F2623" s="191"/>
      <c r="G2623" s="191" t="str">
        <f t="shared" si="1"/>
        <v>('BWAY LATEX EXAM P/F 245','BENUA SAINS','BOXES','XXS/5.5',),</v>
      </c>
      <c r="H2623" s="191"/>
    </row>
    <row r="2624">
      <c r="A2624" s="243"/>
      <c r="B2624" s="243" t="s">
        <v>348</v>
      </c>
      <c r="C2624" s="244" t="s">
        <v>349</v>
      </c>
      <c r="D2624" s="190" t="s">
        <v>7</v>
      </c>
      <c r="E2624" s="190" t="s">
        <v>162</v>
      </c>
      <c r="F2624" s="191"/>
      <c r="G2624" s="191" t="str">
        <f t="shared" si="1"/>
        <v>('BWAY LATEX EXAM P/F 245','BENUA SAINS','BOXES','XS/6.0',),</v>
      </c>
      <c r="H2624" s="191"/>
    </row>
    <row r="2625">
      <c r="A2625" s="243"/>
      <c r="B2625" s="243" t="s">
        <v>348</v>
      </c>
      <c r="C2625" s="244" t="s">
        <v>349</v>
      </c>
      <c r="D2625" s="190" t="s">
        <v>7</v>
      </c>
      <c r="E2625" s="190" t="s">
        <v>163</v>
      </c>
      <c r="F2625" s="191"/>
      <c r="G2625" s="191" t="str">
        <f t="shared" si="1"/>
        <v>('BWAY LATEX EXAM P/F 245','BENUA SAINS','BOXES','S/6.5',),</v>
      </c>
      <c r="H2625" s="191"/>
    </row>
    <row r="2626">
      <c r="A2626" s="243"/>
      <c r="B2626" s="243" t="s">
        <v>348</v>
      </c>
      <c r="C2626" s="244" t="s">
        <v>349</v>
      </c>
      <c r="D2626" s="190" t="s">
        <v>7</v>
      </c>
      <c r="E2626" s="190" t="s">
        <v>164</v>
      </c>
      <c r="F2626" s="191"/>
      <c r="G2626" s="191" t="str">
        <f t="shared" si="1"/>
        <v>('BWAY LATEX EXAM P/F 245','BENUA SAINS','BOXES','M/7.0',),</v>
      </c>
      <c r="H2626" s="191"/>
    </row>
    <row r="2627">
      <c r="A2627" s="243"/>
      <c r="B2627" s="243" t="s">
        <v>348</v>
      </c>
      <c r="C2627" s="244" t="s">
        <v>349</v>
      </c>
      <c r="D2627" s="190" t="s">
        <v>7</v>
      </c>
      <c r="E2627" s="190" t="s">
        <v>165</v>
      </c>
      <c r="F2627" s="191"/>
      <c r="G2627" s="191" t="str">
        <f t="shared" si="1"/>
        <v>('BWAY LATEX EXAM P/F 245','BENUA SAINS','BOXES','L/7.5',),</v>
      </c>
      <c r="H2627" s="191"/>
    </row>
    <row r="2628">
      <c r="A2628" s="243"/>
      <c r="B2628" s="243" t="s">
        <v>348</v>
      </c>
      <c r="C2628" s="244" t="s">
        <v>349</v>
      </c>
      <c r="D2628" s="190" t="s">
        <v>7</v>
      </c>
      <c r="E2628" s="190" t="s">
        <v>166</v>
      </c>
      <c r="F2628" s="191"/>
      <c r="G2628" s="191" t="str">
        <f t="shared" si="1"/>
        <v>('BWAY LATEX EXAM P/F 245','BENUA SAINS','BOXES','XL/8.0',),</v>
      </c>
      <c r="H2628" s="191"/>
    </row>
    <row r="2629">
      <c r="A2629" s="243"/>
      <c r="B2629" s="243" t="s">
        <v>348</v>
      </c>
      <c r="C2629" s="244" t="s">
        <v>349</v>
      </c>
      <c r="D2629" s="190" t="s">
        <v>7</v>
      </c>
      <c r="E2629" s="190" t="s">
        <v>167</v>
      </c>
      <c r="F2629" s="191"/>
      <c r="G2629" s="191" t="str">
        <f t="shared" si="1"/>
        <v>('BWAY LATEX EXAM P/F 245','BENUA SAINS','BOXES','XXL/8.5',),</v>
      </c>
      <c r="H2629" s="191"/>
    </row>
    <row r="2630">
      <c r="A2630" s="243"/>
      <c r="B2630" s="243" t="s">
        <v>348</v>
      </c>
      <c r="C2630" s="244" t="s">
        <v>349</v>
      </c>
      <c r="D2630" s="190" t="s">
        <v>7</v>
      </c>
      <c r="E2630" s="190" t="s">
        <v>20</v>
      </c>
      <c r="F2630" s="191"/>
      <c r="G2630" s="191" t="str">
        <f t="shared" si="1"/>
        <v>('BWAY LATEX EXAM P/F 245','BENUA SAINS','BOXES','XXXL',),</v>
      </c>
      <c r="H2630" s="191"/>
    </row>
    <row r="2631">
      <c r="A2631" s="243">
        <v>140.0</v>
      </c>
      <c r="B2631" s="243" t="s">
        <v>350</v>
      </c>
      <c r="C2631" s="244" t="s">
        <v>349</v>
      </c>
      <c r="D2631" s="243" t="s">
        <v>4</v>
      </c>
      <c r="E2631" s="190" t="s">
        <v>21</v>
      </c>
      <c r="F2631" s="192">
        <v>795.0</v>
      </c>
      <c r="G2631" s="191" t="str">
        <f t="shared" si="1"/>
        <v>('BWAY NITRILE EXAM P/F 245','BENUA SAINS','CARTONS','W/SIZE',795),</v>
      </c>
      <c r="H2631" s="192"/>
    </row>
    <row r="2632">
      <c r="A2632" s="243"/>
      <c r="B2632" s="243" t="s">
        <v>350</v>
      </c>
      <c r="C2632" s="244" t="s">
        <v>349</v>
      </c>
      <c r="D2632" s="190" t="s">
        <v>4</v>
      </c>
      <c r="E2632" s="190" t="s">
        <v>13</v>
      </c>
      <c r="F2632" s="191"/>
      <c r="G2632" s="191" t="str">
        <f t="shared" si="1"/>
        <v>('BWAY NITRILE EXAM P/F 245','BENUA SAINS','CARTONS','XXS',),</v>
      </c>
      <c r="H2632" s="191"/>
    </row>
    <row r="2633">
      <c r="A2633" s="243"/>
      <c r="B2633" s="243" t="s">
        <v>350</v>
      </c>
      <c r="C2633" s="244" t="s">
        <v>349</v>
      </c>
      <c r="D2633" s="190" t="s">
        <v>4</v>
      </c>
      <c r="E2633" s="190" t="s">
        <v>14</v>
      </c>
      <c r="F2633" s="191"/>
      <c r="G2633" s="191" t="str">
        <f t="shared" si="1"/>
        <v>('BWAY NITRILE EXAM P/F 245','BENUA SAINS','CARTONS','XS',),</v>
      </c>
      <c r="H2633" s="191"/>
    </row>
    <row r="2634">
      <c r="A2634" s="243"/>
      <c r="B2634" s="243" t="s">
        <v>350</v>
      </c>
      <c r="C2634" s="244" t="s">
        <v>349</v>
      </c>
      <c r="D2634" s="190" t="s">
        <v>4</v>
      </c>
      <c r="E2634" s="190" t="s">
        <v>15</v>
      </c>
      <c r="F2634" s="191"/>
      <c r="G2634" s="191" t="str">
        <f t="shared" si="1"/>
        <v>('BWAY NITRILE EXAM P/F 245','BENUA SAINS','CARTONS','S',),</v>
      </c>
      <c r="H2634" s="191"/>
    </row>
    <row r="2635">
      <c r="A2635" s="243"/>
      <c r="B2635" s="243" t="s">
        <v>350</v>
      </c>
      <c r="C2635" s="244" t="s">
        <v>349</v>
      </c>
      <c r="D2635" s="190" t="s">
        <v>4</v>
      </c>
      <c r="E2635" s="190" t="s">
        <v>16</v>
      </c>
      <c r="F2635" s="191"/>
      <c r="G2635" s="191" t="str">
        <f t="shared" si="1"/>
        <v>('BWAY NITRILE EXAM P/F 245','BENUA SAINS','CARTONS','M',),</v>
      </c>
      <c r="H2635" s="191"/>
    </row>
    <row r="2636">
      <c r="A2636" s="243"/>
      <c r="B2636" s="243" t="s">
        <v>350</v>
      </c>
      <c r="C2636" s="244" t="s">
        <v>349</v>
      </c>
      <c r="D2636" s="190" t="s">
        <v>4</v>
      </c>
      <c r="E2636" s="190" t="s">
        <v>17</v>
      </c>
      <c r="F2636" s="191"/>
      <c r="G2636" s="191" t="str">
        <f t="shared" si="1"/>
        <v>('BWAY NITRILE EXAM P/F 245','BENUA SAINS','CARTONS','L',),</v>
      </c>
      <c r="H2636" s="191"/>
    </row>
    <row r="2637">
      <c r="A2637" s="243"/>
      <c r="B2637" s="243" t="s">
        <v>350</v>
      </c>
      <c r="C2637" s="244" t="s">
        <v>349</v>
      </c>
      <c r="D2637" s="190" t="s">
        <v>4</v>
      </c>
      <c r="E2637" s="190" t="s">
        <v>18</v>
      </c>
      <c r="F2637" s="191"/>
      <c r="G2637" s="191" t="str">
        <f t="shared" si="1"/>
        <v>('BWAY NITRILE EXAM P/F 245','BENUA SAINS','CARTONS','XL',),</v>
      </c>
      <c r="H2637" s="191"/>
    </row>
    <row r="2638">
      <c r="A2638" s="243"/>
      <c r="B2638" s="243" t="s">
        <v>350</v>
      </c>
      <c r="C2638" s="244" t="s">
        <v>349</v>
      </c>
      <c r="D2638" s="190" t="s">
        <v>4</v>
      </c>
      <c r="E2638" s="190" t="s">
        <v>19</v>
      </c>
      <c r="F2638" s="191"/>
      <c r="G2638" s="191" t="str">
        <f t="shared" si="1"/>
        <v>('BWAY NITRILE EXAM P/F 245','BENUA SAINS','CARTONS','XXL',),</v>
      </c>
      <c r="H2638" s="191"/>
    </row>
    <row r="2639">
      <c r="A2639" s="243"/>
      <c r="B2639" s="243" t="s">
        <v>350</v>
      </c>
      <c r="C2639" s="244" t="s">
        <v>349</v>
      </c>
      <c r="D2639" s="190" t="s">
        <v>4</v>
      </c>
      <c r="E2639" s="190" t="s">
        <v>20</v>
      </c>
      <c r="F2639" s="191"/>
      <c r="G2639" s="191" t="str">
        <f t="shared" si="1"/>
        <v>('BWAY NITRILE EXAM P/F 245','BENUA SAINS','CARTONS','XXXL',),</v>
      </c>
      <c r="H2639" s="191"/>
    </row>
    <row r="2640">
      <c r="A2640" s="243"/>
      <c r="B2640" s="243" t="s">
        <v>350</v>
      </c>
      <c r="C2640" s="244" t="s">
        <v>349</v>
      </c>
      <c r="D2640" s="190" t="s">
        <v>7</v>
      </c>
      <c r="E2640" s="190" t="s">
        <v>21</v>
      </c>
      <c r="F2640" s="191">
        <v>7440.0</v>
      </c>
      <c r="G2640" s="191" t="str">
        <f t="shared" si="1"/>
        <v>('BWAY NITRILE EXAM P/F 245','BENUA SAINS','BOXES','W/SIZE',7440),</v>
      </c>
      <c r="H2640" s="191"/>
    </row>
    <row r="2641">
      <c r="A2641" s="243"/>
      <c r="B2641" s="243" t="s">
        <v>350</v>
      </c>
      <c r="C2641" s="244" t="s">
        <v>349</v>
      </c>
      <c r="D2641" s="190" t="s">
        <v>7</v>
      </c>
      <c r="E2641" s="190" t="s">
        <v>161</v>
      </c>
      <c r="F2641" s="191"/>
      <c r="G2641" s="191" t="str">
        <f t="shared" si="1"/>
        <v>('BWAY NITRILE EXAM P/F 245','BENUA SAINS','BOXES','XXS/5.5',),</v>
      </c>
      <c r="H2641" s="191"/>
    </row>
    <row r="2642">
      <c r="A2642" s="243"/>
      <c r="B2642" s="243" t="s">
        <v>350</v>
      </c>
      <c r="C2642" s="244" t="s">
        <v>349</v>
      </c>
      <c r="D2642" s="190" t="s">
        <v>7</v>
      </c>
      <c r="E2642" s="190" t="s">
        <v>162</v>
      </c>
      <c r="F2642" s="191"/>
      <c r="G2642" s="191" t="str">
        <f t="shared" si="1"/>
        <v>('BWAY NITRILE EXAM P/F 245','BENUA SAINS','BOXES','XS/6.0',),</v>
      </c>
      <c r="H2642" s="191"/>
    </row>
    <row r="2643">
      <c r="A2643" s="243"/>
      <c r="B2643" s="243" t="s">
        <v>350</v>
      </c>
      <c r="C2643" s="244" t="s">
        <v>349</v>
      </c>
      <c r="D2643" s="190" t="s">
        <v>7</v>
      </c>
      <c r="E2643" s="190" t="s">
        <v>163</v>
      </c>
      <c r="F2643" s="191"/>
      <c r="G2643" s="191" t="str">
        <f t="shared" si="1"/>
        <v>('BWAY NITRILE EXAM P/F 245','BENUA SAINS','BOXES','S/6.5',),</v>
      </c>
      <c r="H2643" s="191"/>
    </row>
    <row r="2644">
      <c r="A2644" s="243"/>
      <c r="B2644" s="243" t="s">
        <v>350</v>
      </c>
      <c r="C2644" s="244" t="s">
        <v>349</v>
      </c>
      <c r="D2644" s="190" t="s">
        <v>7</v>
      </c>
      <c r="E2644" s="190" t="s">
        <v>164</v>
      </c>
      <c r="F2644" s="191"/>
      <c r="G2644" s="191" t="str">
        <f t="shared" si="1"/>
        <v>('BWAY NITRILE EXAM P/F 245','BENUA SAINS','BOXES','M/7.0',),</v>
      </c>
      <c r="H2644" s="191"/>
    </row>
    <row r="2645">
      <c r="A2645" s="243"/>
      <c r="B2645" s="243" t="s">
        <v>350</v>
      </c>
      <c r="C2645" s="244" t="s">
        <v>349</v>
      </c>
      <c r="D2645" s="190" t="s">
        <v>7</v>
      </c>
      <c r="E2645" s="190" t="s">
        <v>165</v>
      </c>
      <c r="F2645" s="191"/>
      <c r="G2645" s="191" t="str">
        <f t="shared" si="1"/>
        <v>('BWAY NITRILE EXAM P/F 245','BENUA SAINS','BOXES','L/7.5',),</v>
      </c>
      <c r="H2645" s="191"/>
    </row>
    <row r="2646">
      <c r="A2646" s="243"/>
      <c r="B2646" s="243" t="s">
        <v>350</v>
      </c>
      <c r="C2646" s="244" t="s">
        <v>349</v>
      </c>
      <c r="D2646" s="190" t="s">
        <v>7</v>
      </c>
      <c r="E2646" s="190" t="s">
        <v>166</v>
      </c>
      <c r="F2646" s="191"/>
      <c r="G2646" s="191" t="str">
        <f t="shared" si="1"/>
        <v>('BWAY NITRILE EXAM P/F 245','BENUA SAINS','BOXES','XL/8.0',),</v>
      </c>
      <c r="H2646" s="191"/>
    </row>
    <row r="2647">
      <c r="A2647" s="243"/>
      <c r="B2647" s="243" t="s">
        <v>350</v>
      </c>
      <c r="C2647" s="244" t="s">
        <v>349</v>
      </c>
      <c r="D2647" s="190" t="s">
        <v>7</v>
      </c>
      <c r="E2647" s="190" t="s">
        <v>167</v>
      </c>
      <c r="F2647" s="191"/>
      <c r="G2647" s="191" t="str">
        <f t="shared" si="1"/>
        <v>('BWAY NITRILE EXAM P/F 245','BENUA SAINS','BOXES','XXL/8.5',),</v>
      </c>
      <c r="H2647" s="191"/>
    </row>
    <row r="2648">
      <c r="A2648" s="243"/>
      <c r="B2648" s="243" t="s">
        <v>350</v>
      </c>
      <c r="C2648" s="244" t="s">
        <v>349</v>
      </c>
      <c r="D2648" s="190" t="s">
        <v>7</v>
      </c>
      <c r="E2648" s="190" t="s">
        <v>20</v>
      </c>
      <c r="F2648" s="191"/>
      <c r="G2648" s="191" t="str">
        <f t="shared" si="1"/>
        <v>('BWAY NITRILE EXAM P/F 245','BENUA SAINS','BOXES','XXXL',),</v>
      </c>
      <c r="H2648" s="191"/>
    </row>
    <row r="2649">
      <c r="A2649" s="243">
        <v>141.0</v>
      </c>
      <c r="B2649" s="243" t="s">
        <v>351</v>
      </c>
      <c r="C2649" s="261"/>
      <c r="D2649" s="243" t="s">
        <v>4</v>
      </c>
      <c r="E2649" s="190" t="s">
        <v>21</v>
      </c>
      <c r="F2649" s="192">
        <v>120.0</v>
      </c>
      <c r="G2649" s="191" t="str">
        <f t="shared" si="1"/>
        <v>('BWAY LATEX SURGICAL 300mm STERILE P/F LSCT','','CARTONS','W/SIZE',120),</v>
      </c>
      <c r="H2649" s="192"/>
    </row>
    <row r="2650">
      <c r="A2650" s="243"/>
      <c r="B2650" s="243" t="s">
        <v>351</v>
      </c>
      <c r="C2650" s="261"/>
      <c r="D2650" s="190" t="s">
        <v>4</v>
      </c>
      <c r="E2650" s="190" t="s">
        <v>13</v>
      </c>
      <c r="F2650" s="191"/>
      <c r="G2650" s="191" t="str">
        <f t="shared" si="1"/>
        <v>('BWAY LATEX SURGICAL 300mm STERILE P/F LSCT','','CARTONS','XXS',),</v>
      </c>
      <c r="H2650" s="191"/>
    </row>
    <row r="2651">
      <c r="A2651" s="243"/>
      <c r="B2651" s="243" t="s">
        <v>351</v>
      </c>
      <c r="C2651" s="261"/>
      <c r="D2651" s="190" t="s">
        <v>4</v>
      </c>
      <c r="E2651" s="190" t="s">
        <v>14</v>
      </c>
      <c r="F2651" s="191"/>
      <c r="G2651" s="191" t="str">
        <f t="shared" si="1"/>
        <v>('BWAY LATEX SURGICAL 300mm STERILE P/F LSCT','','CARTONS','XS',),</v>
      </c>
      <c r="H2651" s="191"/>
    </row>
    <row r="2652">
      <c r="A2652" s="243"/>
      <c r="B2652" s="243" t="s">
        <v>351</v>
      </c>
      <c r="C2652" s="261"/>
      <c r="D2652" s="190" t="s">
        <v>4</v>
      </c>
      <c r="E2652" s="190" t="s">
        <v>15</v>
      </c>
      <c r="F2652" s="191"/>
      <c r="G2652" s="191" t="str">
        <f t="shared" si="1"/>
        <v>('BWAY LATEX SURGICAL 300mm STERILE P/F LSCT','','CARTONS','S',),</v>
      </c>
      <c r="H2652" s="191"/>
    </row>
    <row r="2653">
      <c r="A2653" s="243"/>
      <c r="B2653" s="243" t="s">
        <v>351</v>
      </c>
      <c r="C2653" s="261"/>
      <c r="D2653" s="190" t="s">
        <v>4</v>
      </c>
      <c r="E2653" s="190" t="s">
        <v>16</v>
      </c>
      <c r="F2653" s="191"/>
      <c r="G2653" s="191" t="str">
        <f t="shared" si="1"/>
        <v>('BWAY LATEX SURGICAL 300mm STERILE P/F LSCT','','CARTONS','M',),</v>
      </c>
      <c r="H2653" s="191"/>
    </row>
    <row r="2654">
      <c r="A2654" s="243"/>
      <c r="B2654" s="243" t="s">
        <v>351</v>
      </c>
      <c r="C2654" s="261"/>
      <c r="D2654" s="190" t="s">
        <v>4</v>
      </c>
      <c r="E2654" s="190" t="s">
        <v>17</v>
      </c>
      <c r="F2654" s="191"/>
      <c r="G2654" s="191" t="str">
        <f t="shared" si="1"/>
        <v>('BWAY LATEX SURGICAL 300mm STERILE P/F LSCT','','CARTONS','L',),</v>
      </c>
      <c r="H2654" s="191"/>
    </row>
    <row r="2655">
      <c r="A2655" s="243"/>
      <c r="B2655" s="243" t="s">
        <v>351</v>
      </c>
      <c r="C2655" s="261"/>
      <c r="D2655" s="190" t="s">
        <v>4</v>
      </c>
      <c r="E2655" s="190" t="s">
        <v>18</v>
      </c>
      <c r="F2655" s="191"/>
      <c r="G2655" s="191" t="str">
        <f t="shared" si="1"/>
        <v>('BWAY LATEX SURGICAL 300mm STERILE P/F LSCT','','CARTONS','XL',),</v>
      </c>
      <c r="H2655" s="191"/>
    </row>
    <row r="2656">
      <c r="A2656" s="243"/>
      <c r="B2656" s="243" t="s">
        <v>351</v>
      </c>
      <c r="C2656" s="261"/>
      <c r="D2656" s="190" t="s">
        <v>4</v>
      </c>
      <c r="E2656" s="190" t="s">
        <v>19</v>
      </c>
      <c r="F2656" s="191"/>
      <c r="G2656" s="191" t="str">
        <f t="shared" si="1"/>
        <v>('BWAY LATEX SURGICAL 300mm STERILE P/F LSCT','','CARTONS','XXL',),</v>
      </c>
      <c r="H2656" s="191"/>
    </row>
    <row r="2657">
      <c r="A2657" s="243"/>
      <c r="B2657" s="243" t="s">
        <v>351</v>
      </c>
      <c r="C2657" s="261"/>
      <c r="D2657" s="190" t="s">
        <v>4</v>
      </c>
      <c r="E2657" s="190" t="s">
        <v>20</v>
      </c>
      <c r="F2657" s="191"/>
      <c r="G2657" s="191" t="str">
        <f t="shared" si="1"/>
        <v>('BWAY LATEX SURGICAL 300mm STERILE P/F LSCT','','CARTONS','XXXL',),</v>
      </c>
      <c r="H2657" s="191"/>
    </row>
    <row r="2658">
      <c r="A2658" s="243"/>
      <c r="B2658" s="243" t="s">
        <v>351</v>
      </c>
      <c r="C2658" s="261"/>
      <c r="D2658" s="190" t="s">
        <v>7</v>
      </c>
      <c r="E2658" s="190" t="s">
        <v>21</v>
      </c>
      <c r="F2658" s="191">
        <v>400.0</v>
      </c>
      <c r="G2658" s="191" t="str">
        <f t="shared" si="1"/>
        <v>('BWAY LATEX SURGICAL 300mm STERILE P/F LSCT','','BOXES','W/SIZE',400),</v>
      </c>
      <c r="H2658" s="191"/>
    </row>
    <row r="2659">
      <c r="A2659" s="243"/>
      <c r="B2659" s="243" t="s">
        <v>351</v>
      </c>
      <c r="C2659" s="261"/>
      <c r="D2659" s="190" t="s">
        <v>7</v>
      </c>
      <c r="E2659" s="190" t="s">
        <v>161</v>
      </c>
      <c r="F2659" s="191"/>
      <c r="G2659" s="191" t="str">
        <f t="shared" si="1"/>
        <v>('BWAY LATEX SURGICAL 300mm STERILE P/F LSCT','','BOXES','XXS/5.5',),</v>
      </c>
      <c r="H2659" s="191"/>
    </row>
    <row r="2660">
      <c r="A2660" s="243"/>
      <c r="B2660" s="243" t="s">
        <v>351</v>
      </c>
      <c r="C2660" s="261"/>
      <c r="D2660" s="190" t="s">
        <v>7</v>
      </c>
      <c r="E2660" s="190" t="s">
        <v>162</v>
      </c>
      <c r="F2660" s="191"/>
      <c r="G2660" s="191" t="str">
        <f t="shared" si="1"/>
        <v>('BWAY LATEX SURGICAL 300mm STERILE P/F LSCT','','BOXES','XS/6.0',),</v>
      </c>
      <c r="H2660" s="191"/>
    </row>
    <row r="2661">
      <c r="A2661" s="243"/>
      <c r="B2661" s="243" t="s">
        <v>351</v>
      </c>
      <c r="C2661" s="261"/>
      <c r="D2661" s="190" t="s">
        <v>7</v>
      </c>
      <c r="E2661" s="190" t="s">
        <v>163</v>
      </c>
      <c r="F2661" s="191"/>
      <c r="G2661" s="191" t="str">
        <f t="shared" si="1"/>
        <v>('BWAY LATEX SURGICAL 300mm STERILE P/F LSCT','','BOXES','S/6.5',),</v>
      </c>
      <c r="H2661" s="191"/>
    </row>
    <row r="2662">
      <c r="A2662" s="243"/>
      <c r="B2662" s="243" t="s">
        <v>351</v>
      </c>
      <c r="C2662" s="261"/>
      <c r="D2662" s="190" t="s">
        <v>7</v>
      </c>
      <c r="E2662" s="190" t="s">
        <v>164</v>
      </c>
      <c r="F2662" s="191"/>
      <c r="G2662" s="191" t="str">
        <f t="shared" si="1"/>
        <v>('BWAY LATEX SURGICAL 300mm STERILE P/F LSCT','','BOXES','M/7.0',),</v>
      </c>
      <c r="H2662" s="191"/>
    </row>
    <row r="2663">
      <c r="A2663" s="243"/>
      <c r="B2663" s="243" t="s">
        <v>351</v>
      </c>
      <c r="C2663" s="261"/>
      <c r="D2663" s="190" t="s">
        <v>7</v>
      </c>
      <c r="E2663" s="190" t="s">
        <v>165</v>
      </c>
      <c r="F2663" s="191"/>
      <c r="G2663" s="191" t="str">
        <f t="shared" si="1"/>
        <v>('BWAY LATEX SURGICAL 300mm STERILE P/F LSCT','','BOXES','L/7.5',),</v>
      </c>
      <c r="H2663" s="191"/>
    </row>
    <row r="2664">
      <c r="A2664" s="243"/>
      <c r="B2664" s="243" t="s">
        <v>351</v>
      </c>
      <c r="C2664" s="261"/>
      <c r="D2664" s="190" t="s">
        <v>7</v>
      </c>
      <c r="E2664" s="190" t="s">
        <v>166</v>
      </c>
      <c r="F2664" s="191"/>
      <c r="G2664" s="191" t="str">
        <f t="shared" si="1"/>
        <v>('BWAY LATEX SURGICAL 300mm STERILE P/F LSCT','','BOXES','XL/8.0',),</v>
      </c>
      <c r="H2664" s="191"/>
    </row>
    <row r="2665">
      <c r="A2665" s="243"/>
      <c r="B2665" s="243" t="s">
        <v>351</v>
      </c>
      <c r="C2665" s="261"/>
      <c r="D2665" s="190" t="s">
        <v>7</v>
      </c>
      <c r="E2665" s="190" t="s">
        <v>167</v>
      </c>
      <c r="F2665" s="191"/>
      <c r="G2665" s="191" t="str">
        <f t="shared" si="1"/>
        <v>('BWAY LATEX SURGICAL 300mm STERILE P/F LSCT','','BOXES','XXL/8.5',),</v>
      </c>
      <c r="H2665" s="191"/>
    </row>
    <row r="2666">
      <c r="A2666" s="243"/>
      <c r="B2666" s="243" t="s">
        <v>351</v>
      </c>
      <c r="C2666" s="261"/>
      <c r="D2666" s="190" t="s">
        <v>7</v>
      </c>
      <c r="E2666" s="190" t="s">
        <v>20</v>
      </c>
      <c r="F2666" s="191"/>
      <c r="G2666" s="191" t="str">
        <f t="shared" si="1"/>
        <v>('BWAY LATEX SURGICAL 300mm STERILE P/F LSCT','','BOXES','XXXL',),</v>
      </c>
      <c r="H2666" s="191"/>
    </row>
    <row r="2667">
      <c r="A2667" s="243">
        <v>142.0</v>
      </c>
      <c r="B2667" s="243" t="s">
        <v>352</v>
      </c>
      <c r="C2667" s="261"/>
      <c r="D2667" s="243" t="s">
        <v>4</v>
      </c>
      <c r="E2667" s="190" t="s">
        <v>21</v>
      </c>
      <c r="F2667" s="192">
        <v>155.0</v>
      </c>
      <c r="G2667" s="191" t="str">
        <f t="shared" si="1"/>
        <v>('BWAY LATEX SURGICAL 300mm STERILE POWDERED','','CARTONS','W/SIZE',155),</v>
      </c>
      <c r="H2667" s="192"/>
    </row>
    <row r="2668">
      <c r="A2668" s="243"/>
      <c r="B2668" s="243" t="s">
        <v>352</v>
      </c>
      <c r="C2668" s="261"/>
      <c r="D2668" s="190" t="s">
        <v>4</v>
      </c>
      <c r="E2668" s="190" t="s">
        <v>13</v>
      </c>
      <c r="F2668" s="191"/>
      <c r="G2668" s="191" t="str">
        <f t="shared" si="1"/>
        <v>('BWAY LATEX SURGICAL 300mm STERILE POWDERED','','CARTONS','XXS',),</v>
      </c>
      <c r="H2668" s="191"/>
    </row>
    <row r="2669">
      <c r="A2669" s="243"/>
      <c r="B2669" s="243" t="s">
        <v>352</v>
      </c>
      <c r="C2669" s="261"/>
      <c r="D2669" s="190" t="s">
        <v>4</v>
      </c>
      <c r="E2669" s="190" t="s">
        <v>14</v>
      </c>
      <c r="F2669" s="191"/>
      <c r="G2669" s="191" t="str">
        <f t="shared" si="1"/>
        <v>('BWAY LATEX SURGICAL 300mm STERILE POWDERED','','CARTONS','XS',),</v>
      </c>
      <c r="H2669" s="191"/>
    </row>
    <row r="2670">
      <c r="A2670" s="243"/>
      <c r="B2670" s="243" t="s">
        <v>352</v>
      </c>
      <c r="C2670" s="261"/>
      <c r="D2670" s="190" t="s">
        <v>4</v>
      </c>
      <c r="E2670" s="190" t="s">
        <v>15</v>
      </c>
      <c r="F2670" s="191"/>
      <c r="G2670" s="191" t="str">
        <f t="shared" si="1"/>
        <v>('BWAY LATEX SURGICAL 300mm STERILE POWDERED','','CARTONS','S',),</v>
      </c>
      <c r="H2670" s="191"/>
    </row>
    <row r="2671">
      <c r="A2671" s="243"/>
      <c r="B2671" s="243" t="s">
        <v>352</v>
      </c>
      <c r="C2671" s="261"/>
      <c r="D2671" s="190" t="s">
        <v>4</v>
      </c>
      <c r="E2671" s="190" t="s">
        <v>16</v>
      </c>
      <c r="F2671" s="191"/>
      <c r="G2671" s="191" t="str">
        <f t="shared" si="1"/>
        <v>('BWAY LATEX SURGICAL 300mm STERILE POWDERED','','CARTONS','M',),</v>
      </c>
      <c r="H2671" s="191"/>
    </row>
    <row r="2672">
      <c r="A2672" s="243"/>
      <c r="B2672" s="243" t="s">
        <v>352</v>
      </c>
      <c r="C2672" s="261"/>
      <c r="D2672" s="190" t="s">
        <v>4</v>
      </c>
      <c r="E2672" s="190" t="s">
        <v>17</v>
      </c>
      <c r="F2672" s="191"/>
      <c r="G2672" s="191" t="str">
        <f t="shared" si="1"/>
        <v>('BWAY LATEX SURGICAL 300mm STERILE POWDERED','','CARTONS','L',),</v>
      </c>
      <c r="H2672" s="191"/>
    </row>
    <row r="2673">
      <c r="A2673" s="243"/>
      <c r="B2673" s="243" t="s">
        <v>352</v>
      </c>
      <c r="C2673" s="261"/>
      <c r="D2673" s="190" t="s">
        <v>4</v>
      </c>
      <c r="E2673" s="190" t="s">
        <v>18</v>
      </c>
      <c r="F2673" s="191"/>
      <c r="G2673" s="191" t="str">
        <f t="shared" si="1"/>
        <v>('BWAY LATEX SURGICAL 300mm STERILE POWDERED','','CARTONS','XL',),</v>
      </c>
      <c r="H2673" s="191"/>
    </row>
    <row r="2674">
      <c r="A2674" s="243"/>
      <c r="B2674" s="243" t="s">
        <v>352</v>
      </c>
      <c r="C2674" s="261"/>
      <c r="D2674" s="190" t="s">
        <v>4</v>
      </c>
      <c r="E2674" s="190" t="s">
        <v>19</v>
      </c>
      <c r="F2674" s="191"/>
      <c r="G2674" s="191" t="str">
        <f t="shared" si="1"/>
        <v>('BWAY LATEX SURGICAL 300mm STERILE POWDERED','','CARTONS','XXL',),</v>
      </c>
      <c r="H2674" s="191"/>
    </row>
    <row r="2675">
      <c r="A2675" s="243"/>
      <c r="B2675" s="243" t="s">
        <v>352</v>
      </c>
      <c r="C2675" s="261"/>
      <c r="D2675" s="190" t="s">
        <v>4</v>
      </c>
      <c r="E2675" s="190" t="s">
        <v>20</v>
      </c>
      <c r="F2675" s="191"/>
      <c r="G2675" s="191" t="str">
        <f t="shared" si="1"/>
        <v>('BWAY LATEX SURGICAL 300mm STERILE POWDERED','','CARTONS','XXXL',),</v>
      </c>
      <c r="H2675" s="191"/>
    </row>
    <row r="2676">
      <c r="A2676" s="243"/>
      <c r="B2676" s="243" t="s">
        <v>352</v>
      </c>
      <c r="C2676" s="261"/>
      <c r="D2676" s="190" t="s">
        <v>7</v>
      </c>
      <c r="E2676" s="190" t="s">
        <v>21</v>
      </c>
      <c r="F2676" s="191">
        <v>480.0</v>
      </c>
      <c r="G2676" s="191" t="str">
        <f t="shared" si="1"/>
        <v>('BWAY LATEX SURGICAL 300mm STERILE POWDERED','','BOXES','W/SIZE',480),</v>
      </c>
      <c r="H2676" s="191"/>
    </row>
    <row r="2677">
      <c r="A2677" s="243"/>
      <c r="B2677" s="243" t="s">
        <v>352</v>
      </c>
      <c r="C2677" s="261"/>
      <c r="D2677" s="190" t="s">
        <v>7</v>
      </c>
      <c r="E2677" s="190" t="s">
        <v>161</v>
      </c>
      <c r="F2677" s="191"/>
      <c r="G2677" s="191" t="str">
        <f t="shared" si="1"/>
        <v>('BWAY LATEX SURGICAL 300mm STERILE POWDERED','','BOXES','XXS/5.5',),</v>
      </c>
      <c r="H2677" s="191"/>
    </row>
    <row r="2678">
      <c r="A2678" s="243"/>
      <c r="B2678" s="243" t="s">
        <v>352</v>
      </c>
      <c r="C2678" s="261"/>
      <c r="D2678" s="190" t="s">
        <v>7</v>
      </c>
      <c r="E2678" s="190" t="s">
        <v>162</v>
      </c>
      <c r="F2678" s="191"/>
      <c r="G2678" s="191" t="str">
        <f t="shared" si="1"/>
        <v>('BWAY LATEX SURGICAL 300mm STERILE POWDERED','','BOXES','XS/6.0',),</v>
      </c>
      <c r="H2678" s="191"/>
    </row>
    <row r="2679">
      <c r="A2679" s="243"/>
      <c r="B2679" s="243" t="s">
        <v>352</v>
      </c>
      <c r="C2679" s="261"/>
      <c r="D2679" s="190" t="s">
        <v>7</v>
      </c>
      <c r="E2679" s="190" t="s">
        <v>163</v>
      </c>
      <c r="F2679" s="191"/>
      <c r="G2679" s="191" t="str">
        <f t="shared" si="1"/>
        <v>('BWAY LATEX SURGICAL 300mm STERILE POWDERED','','BOXES','S/6.5',),</v>
      </c>
      <c r="H2679" s="191"/>
    </row>
    <row r="2680">
      <c r="A2680" s="243"/>
      <c r="B2680" s="243" t="s">
        <v>352</v>
      </c>
      <c r="C2680" s="261"/>
      <c r="D2680" s="190" t="s">
        <v>7</v>
      </c>
      <c r="E2680" s="190" t="s">
        <v>164</v>
      </c>
      <c r="F2680" s="191"/>
      <c r="G2680" s="191" t="str">
        <f t="shared" si="1"/>
        <v>('BWAY LATEX SURGICAL 300mm STERILE POWDERED','','BOXES','M/7.0',),</v>
      </c>
      <c r="H2680" s="191"/>
    </row>
    <row r="2681">
      <c r="A2681" s="243"/>
      <c r="B2681" s="243" t="s">
        <v>352</v>
      </c>
      <c r="C2681" s="261"/>
      <c r="D2681" s="190" t="s">
        <v>7</v>
      </c>
      <c r="E2681" s="190" t="s">
        <v>165</v>
      </c>
      <c r="F2681" s="191"/>
      <c r="G2681" s="191" t="str">
        <f t="shared" si="1"/>
        <v>('BWAY LATEX SURGICAL 300mm STERILE POWDERED','','BOXES','L/7.5',),</v>
      </c>
      <c r="H2681" s="191"/>
    </row>
    <row r="2682">
      <c r="A2682" s="243"/>
      <c r="B2682" s="243" t="s">
        <v>352</v>
      </c>
      <c r="C2682" s="261"/>
      <c r="D2682" s="190" t="s">
        <v>7</v>
      </c>
      <c r="E2682" s="190" t="s">
        <v>166</v>
      </c>
      <c r="F2682" s="191"/>
      <c r="G2682" s="191" t="str">
        <f t="shared" si="1"/>
        <v>('BWAY LATEX SURGICAL 300mm STERILE POWDERED','','BOXES','XL/8.0',),</v>
      </c>
      <c r="H2682" s="191"/>
    </row>
    <row r="2683">
      <c r="A2683" s="243"/>
      <c r="B2683" s="243" t="s">
        <v>352</v>
      </c>
      <c r="C2683" s="261"/>
      <c r="D2683" s="190" t="s">
        <v>7</v>
      </c>
      <c r="E2683" s="190" t="s">
        <v>167</v>
      </c>
      <c r="F2683" s="191"/>
      <c r="G2683" s="191" t="str">
        <f t="shared" si="1"/>
        <v>('BWAY LATEX SURGICAL 300mm STERILE POWDERED','','BOXES','XXL/8.5',),</v>
      </c>
      <c r="H2683" s="191"/>
    </row>
    <row r="2684">
      <c r="A2684" s="243"/>
      <c r="B2684" s="243" t="s">
        <v>352</v>
      </c>
      <c r="C2684" s="261"/>
      <c r="D2684" s="190" t="s">
        <v>7</v>
      </c>
      <c r="E2684" s="190" t="s">
        <v>20</v>
      </c>
      <c r="F2684" s="191"/>
      <c r="G2684" s="191" t="str">
        <f t="shared" si="1"/>
        <v>('BWAY LATEX SURGICAL 300mm STERILE POWDERED','','BOXES','XXXL',),</v>
      </c>
      <c r="H2684" s="191"/>
    </row>
    <row r="2685">
      <c r="A2685" s="243">
        <v>143.0</v>
      </c>
      <c r="B2685" s="243" t="s">
        <v>353</v>
      </c>
      <c r="C2685" s="261"/>
      <c r="D2685" s="243" t="s">
        <v>4</v>
      </c>
      <c r="E2685" s="190" t="s">
        <v>21</v>
      </c>
      <c r="F2685" s="192">
        <v>128.0</v>
      </c>
      <c r="G2685" s="191" t="str">
        <f t="shared" si="1"/>
        <v>('BWAY NITRILE SURGICAL 300mm STERILE P/F (NSCT)','','CARTONS','W/SIZE',128),</v>
      </c>
      <c r="H2685" s="192"/>
    </row>
    <row r="2686">
      <c r="A2686" s="243"/>
      <c r="B2686" s="243" t="s">
        <v>353</v>
      </c>
      <c r="C2686" s="261"/>
      <c r="D2686" s="190" t="s">
        <v>4</v>
      </c>
      <c r="E2686" s="190" t="s">
        <v>13</v>
      </c>
      <c r="F2686" s="191"/>
      <c r="G2686" s="191" t="str">
        <f t="shared" si="1"/>
        <v>('BWAY NITRILE SURGICAL 300mm STERILE P/F (NSCT)','','CARTONS','XXS',),</v>
      </c>
      <c r="H2686" s="191"/>
    </row>
    <row r="2687">
      <c r="A2687" s="243"/>
      <c r="B2687" s="243" t="s">
        <v>353</v>
      </c>
      <c r="C2687" s="261"/>
      <c r="D2687" s="190" t="s">
        <v>4</v>
      </c>
      <c r="E2687" s="190" t="s">
        <v>14</v>
      </c>
      <c r="F2687" s="191"/>
      <c r="G2687" s="191" t="str">
        <f t="shared" si="1"/>
        <v>('BWAY NITRILE SURGICAL 300mm STERILE P/F (NSCT)','','CARTONS','XS',),</v>
      </c>
      <c r="H2687" s="191"/>
    </row>
    <row r="2688">
      <c r="A2688" s="243"/>
      <c r="B2688" s="243" t="s">
        <v>353</v>
      </c>
      <c r="C2688" s="261"/>
      <c r="D2688" s="190" t="s">
        <v>4</v>
      </c>
      <c r="E2688" s="190" t="s">
        <v>15</v>
      </c>
      <c r="F2688" s="191"/>
      <c r="G2688" s="191" t="str">
        <f t="shared" si="1"/>
        <v>('BWAY NITRILE SURGICAL 300mm STERILE P/F (NSCT)','','CARTONS','S',),</v>
      </c>
      <c r="H2688" s="191"/>
    </row>
    <row r="2689">
      <c r="A2689" s="243"/>
      <c r="B2689" s="243" t="s">
        <v>353</v>
      </c>
      <c r="C2689" s="261"/>
      <c r="D2689" s="190" t="s">
        <v>4</v>
      </c>
      <c r="E2689" s="190" t="s">
        <v>16</v>
      </c>
      <c r="F2689" s="191"/>
      <c r="G2689" s="191" t="str">
        <f t="shared" si="1"/>
        <v>('BWAY NITRILE SURGICAL 300mm STERILE P/F (NSCT)','','CARTONS','M',),</v>
      </c>
      <c r="H2689" s="191"/>
    </row>
    <row r="2690">
      <c r="A2690" s="243"/>
      <c r="B2690" s="243" t="s">
        <v>353</v>
      </c>
      <c r="C2690" s="261"/>
      <c r="D2690" s="190" t="s">
        <v>4</v>
      </c>
      <c r="E2690" s="190" t="s">
        <v>17</v>
      </c>
      <c r="F2690" s="191"/>
      <c r="G2690" s="191" t="str">
        <f t="shared" si="1"/>
        <v>('BWAY NITRILE SURGICAL 300mm STERILE P/F (NSCT)','','CARTONS','L',),</v>
      </c>
      <c r="H2690" s="191"/>
    </row>
    <row r="2691">
      <c r="A2691" s="243"/>
      <c r="B2691" s="243" t="s">
        <v>353</v>
      </c>
      <c r="C2691" s="261"/>
      <c r="D2691" s="190" t="s">
        <v>4</v>
      </c>
      <c r="E2691" s="190" t="s">
        <v>18</v>
      </c>
      <c r="F2691" s="191"/>
      <c r="G2691" s="191" t="str">
        <f t="shared" si="1"/>
        <v>('BWAY NITRILE SURGICAL 300mm STERILE P/F (NSCT)','','CARTONS','XL',),</v>
      </c>
      <c r="H2691" s="191"/>
    </row>
    <row r="2692">
      <c r="A2692" s="243"/>
      <c r="B2692" s="243" t="s">
        <v>353</v>
      </c>
      <c r="C2692" s="261"/>
      <c r="D2692" s="190" t="s">
        <v>4</v>
      </c>
      <c r="E2692" s="190" t="s">
        <v>19</v>
      </c>
      <c r="F2692" s="191"/>
      <c r="G2692" s="191" t="str">
        <f t="shared" si="1"/>
        <v>('BWAY NITRILE SURGICAL 300mm STERILE P/F (NSCT)','','CARTONS','XXL',),</v>
      </c>
      <c r="H2692" s="191"/>
    </row>
    <row r="2693">
      <c r="A2693" s="243"/>
      <c r="B2693" s="243" t="s">
        <v>353</v>
      </c>
      <c r="C2693" s="261"/>
      <c r="D2693" s="190" t="s">
        <v>4</v>
      </c>
      <c r="E2693" s="190" t="s">
        <v>20</v>
      </c>
      <c r="F2693" s="191"/>
      <c r="G2693" s="191" t="str">
        <f t="shared" si="1"/>
        <v>('BWAY NITRILE SURGICAL 300mm STERILE P/F (NSCT)','','CARTONS','XXXL',),</v>
      </c>
      <c r="H2693" s="191"/>
    </row>
    <row r="2694">
      <c r="A2694" s="243"/>
      <c r="B2694" s="243" t="s">
        <v>353</v>
      </c>
      <c r="C2694" s="261"/>
      <c r="D2694" s="190" t="s">
        <v>7</v>
      </c>
      <c r="E2694" s="190" t="s">
        <v>21</v>
      </c>
      <c r="F2694" s="191">
        <v>70.0</v>
      </c>
      <c r="G2694" s="191" t="str">
        <f t="shared" si="1"/>
        <v>('BWAY NITRILE SURGICAL 300mm STERILE P/F (NSCT)','','BOXES','W/SIZE',70),</v>
      </c>
      <c r="H2694" s="191"/>
    </row>
    <row r="2695">
      <c r="A2695" s="243"/>
      <c r="B2695" s="243" t="s">
        <v>353</v>
      </c>
      <c r="C2695" s="261"/>
      <c r="D2695" s="190" t="s">
        <v>7</v>
      </c>
      <c r="E2695" s="190" t="s">
        <v>161</v>
      </c>
      <c r="F2695" s="191"/>
      <c r="G2695" s="191" t="str">
        <f t="shared" si="1"/>
        <v>('BWAY NITRILE SURGICAL 300mm STERILE P/F (NSCT)','','BOXES','XXS/5.5',),</v>
      </c>
      <c r="H2695" s="191"/>
    </row>
    <row r="2696">
      <c r="A2696" s="243"/>
      <c r="B2696" s="243" t="s">
        <v>353</v>
      </c>
      <c r="C2696" s="261"/>
      <c r="D2696" s="190" t="s">
        <v>7</v>
      </c>
      <c r="E2696" s="190" t="s">
        <v>162</v>
      </c>
      <c r="F2696" s="191"/>
      <c r="G2696" s="191" t="str">
        <f t="shared" si="1"/>
        <v>('BWAY NITRILE SURGICAL 300mm STERILE P/F (NSCT)','','BOXES','XS/6.0',),</v>
      </c>
      <c r="H2696" s="191"/>
    </row>
    <row r="2697">
      <c r="A2697" s="243"/>
      <c r="B2697" s="243" t="s">
        <v>353</v>
      </c>
      <c r="C2697" s="261"/>
      <c r="D2697" s="190" t="s">
        <v>7</v>
      </c>
      <c r="E2697" s="190" t="s">
        <v>163</v>
      </c>
      <c r="F2697" s="191"/>
      <c r="G2697" s="191" t="str">
        <f t="shared" si="1"/>
        <v>('BWAY NITRILE SURGICAL 300mm STERILE P/F (NSCT)','','BOXES','S/6.5',),</v>
      </c>
      <c r="H2697" s="191"/>
    </row>
    <row r="2698">
      <c r="A2698" s="243"/>
      <c r="B2698" s="243" t="s">
        <v>353</v>
      </c>
      <c r="C2698" s="261"/>
      <c r="D2698" s="190" t="s">
        <v>7</v>
      </c>
      <c r="E2698" s="190" t="s">
        <v>164</v>
      </c>
      <c r="F2698" s="191"/>
      <c r="G2698" s="191" t="str">
        <f t="shared" si="1"/>
        <v>('BWAY NITRILE SURGICAL 300mm STERILE P/F (NSCT)','','BOXES','M/7.0',),</v>
      </c>
      <c r="H2698" s="191"/>
    </row>
    <row r="2699">
      <c r="A2699" s="243"/>
      <c r="B2699" s="243" t="s">
        <v>353</v>
      </c>
      <c r="C2699" s="261"/>
      <c r="D2699" s="190" t="s">
        <v>7</v>
      </c>
      <c r="E2699" s="190" t="s">
        <v>165</v>
      </c>
      <c r="F2699" s="191"/>
      <c r="G2699" s="191" t="str">
        <f t="shared" si="1"/>
        <v>('BWAY NITRILE SURGICAL 300mm STERILE P/F (NSCT)','','BOXES','L/7.5',),</v>
      </c>
      <c r="H2699" s="191"/>
    </row>
    <row r="2700">
      <c r="A2700" s="243"/>
      <c r="B2700" s="243" t="s">
        <v>353</v>
      </c>
      <c r="C2700" s="261"/>
      <c r="D2700" s="190" t="s">
        <v>7</v>
      </c>
      <c r="E2700" s="190" t="s">
        <v>166</v>
      </c>
      <c r="F2700" s="191"/>
      <c r="G2700" s="191" t="str">
        <f t="shared" si="1"/>
        <v>('BWAY NITRILE SURGICAL 300mm STERILE P/F (NSCT)','','BOXES','XL/8.0',),</v>
      </c>
      <c r="H2700" s="191"/>
    </row>
    <row r="2701">
      <c r="A2701" s="243"/>
      <c r="B2701" s="243" t="s">
        <v>353</v>
      </c>
      <c r="C2701" s="261"/>
      <c r="D2701" s="190" t="s">
        <v>7</v>
      </c>
      <c r="E2701" s="190" t="s">
        <v>167</v>
      </c>
      <c r="F2701" s="191"/>
      <c r="G2701" s="191" t="str">
        <f t="shared" si="1"/>
        <v>('BWAY NITRILE SURGICAL 300mm STERILE P/F (NSCT)','','BOXES','XXL/8.5',),</v>
      </c>
      <c r="H2701" s="191"/>
    </row>
    <row r="2702">
      <c r="A2702" s="243"/>
      <c r="B2702" s="243" t="s">
        <v>353</v>
      </c>
      <c r="C2702" s="261"/>
      <c r="D2702" s="190" t="s">
        <v>7</v>
      </c>
      <c r="E2702" s="190" t="s">
        <v>20</v>
      </c>
      <c r="F2702" s="191"/>
      <c r="G2702" s="191" t="str">
        <f t="shared" si="1"/>
        <v>('BWAY NITRILE SURGICAL 300mm STERILE P/F (NSCT)','','BOXES','XXXL',),</v>
      </c>
      <c r="H2702" s="191"/>
    </row>
    <row r="2703">
      <c r="A2703" s="243">
        <v>144.0</v>
      </c>
      <c r="B2703" s="243" t="s">
        <v>354</v>
      </c>
      <c r="C2703" s="261"/>
      <c r="D2703" s="243" t="s">
        <v>4</v>
      </c>
      <c r="E2703" s="190" t="s">
        <v>21</v>
      </c>
      <c r="F2703" s="192">
        <v>270.0</v>
      </c>
      <c r="G2703" s="191" t="str">
        <f t="shared" si="1"/>
        <v>('BWAY LATEX SURGICAL 400mm STERILE P/F ELSCT','','CARTONS','W/SIZE',270),</v>
      </c>
      <c r="H2703" s="192"/>
    </row>
    <row r="2704">
      <c r="A2704" s="243"/>
      <c r="B2704" s="243" t="s">
        <v>354</v>
      </c>
      <c r="C2704" s="261"/>
      <c r="D2704" s="190" t="s">
        <v>4</v>
      </c>
      <c r="E2704" s="190" t="s">
        <v>13</v>
      </c>
      <c r="F2704" s="191"/>
      <c r="G2704" s="191" t="str">
        <f t="shared" si="1"/>
        <v>('BWAY LATEX SURGICAL 400mm STERILE P/F ELSCT','','CARTONS','XXS',),</v>
      </c>
      <c r="H2704" s="191"/>
    </row>
    <row r="2705">
      <c r="A2705" s="243"/>
      <c r="B2705" s="243" t="s">
        <v>354</v>
      </c>
      <c r="C2705" s="261"/>
      <c r="D2705" s="190" t="s">
        <v>4</v>
      </c>
      <c r="E2705" s="190" t="s">
        <v>14</v>
      </c>
      <c r="F2705" s="191"/>
      <c r="G2705" s="191" t="str">
        <f t="shared" si="1"/>
        <v>('BWAY LATEX SURGICAL 400mm STERILE P/F ELSCT','','CARTONS','XS',),</v>
      </c>
      <c r="H2705" s="191"/>
    </row>
    <row r="2706">
      <c r="A2706" s="243"/>
      <c r="B2706" s="243" t="s">
        <v>354</v>
      </c>
      <c r="C2706" s="261"/>
      <c r="D2706" s="190" t="s">
        <v>4</v>
      </c>
      <c r="E2706" s="190" t="s">
        <v>15</v>
      </c>
      <c r="F2706" s="191"/>
      <c r="G2706" s="191" t="str">
        <f t="shared" si="1"/>
        <v>('BWAY LATEX SURGICAL 400mm STERILE P/F ELSCT','','CARTONS','S',),</v>
      </c>
      <c r="H2706" s="191"/>
    </row>
    <row r="2707">
      <c r="A2707" s="243"/>
      <c r="B2707" s="243" t="s">
        <v>354</v>
      </c>
      <c r="C2707" s="261"/>
      <c r="D2707" s="190" t="s">
        <v>4</v>
      </c>
      <c r="E2707" s="190" t="s">
        <v>16</v>
      </c>
      <c r="F2707" s="191"/>
      <c r="G2707" s="191" t="str">
        <f t="shared" si="1"/>
        <v>('BWAY LATEX SURGICAL 400mm STERILE P/F ELSCT','','CARTONS','M',),</v>
      </c>
      <c r="H2707" s="191"/>
    </row>
    <row r="2708">
      <c r="A2708" s="243"/>
      <c r="B2708" s="243" t="s">
        <v>354</v>
      </c>
      <c r="C2708" s="261"/>
      <c r="D2708" s="190" t="s">
        <v>4</v>
      </c>
      <c r="E2708" s="190" t="s">
        <v>17</v>
      </c>
      <c r="F2708" s="191"/>
      <c r="G2708" s="191" t="str">
        <f t="shared" si="1"/>
        <v>('BWAY LATEX SURGICAL 400mm STERILE P/F ELSCT','','CARTONS','L',),</v>
      </c>
      <c r="H2708" s="191"/>
    </row>
    <row r="2709">
      <c r="A2709" s="243"/>
      <c r="B2709" s="243" t="s">
        <v>354</v>
      </c>
      <c r="C2709" s="261"/>
      <c r="D2709" s="190" t="s">
        <v>4</v>
      </c>
      <c r="E2709" s="190" t="s">
        <v>18</v>
      </c>
      <c r="F2709" s="191"/>
      <c r="G2709" s="191" t="str">
        <f t="shared" si="1"/>
        <v>('BWAY LATEX SURGICAL 400mm STERILE P/F ELSCT','','CARTONS','XL',),</v>
      </c>
      <c r="H2709" s="191"/>
    </row>
    <row r="2710">
      <c r="A2710" s="243"/>
      <c r="B2710" s="243" t="s">
        <v>354</v>
      </c>
      <c r="C2710" s="261"/>
      <c r="D2710" s="190" t="s">
        <v>4</v>
      </c>
      <c r="E2710" s="190" t="s">
        <v>19</v>
      </c>
      <c r="F2710" s="191"/>
      <c r="G2710" s="191" t="str">
        <f t="shared" si="1"/>
        <v>('BWAY LATEX SURGICAL 400mm STERILE P/F ELSCT','','CARTONS','XXL',),</v>
      </c>
      <c r="H2710" s="191"/>
    </row>
    <row r="2711">
      <c r="A2711" s="243"/>
      <c r="B2711" s="243" t="s">
        <v>354</v>
      </c>
      <c r="C2711" s="261"/>
      <c r="D2711" s="190" t="s">
        <v>4</v>
      </c>
      <c r="E2711" s="190" t="s">
        <v>20</v>
      </c>
      <c r="F2711" s="191"/>
      <c r="G2711" s="191" t="str">
        <f t="shared" si="1"/>
        <v>('BWAY LATEX SURGICAL 400mm STERILE P/F ELSCT','','CARTONS','XXXL',),</v>
      </c>
      <c r="H2711" s="191"/>
    </row>
    <row r="2712">
      <c r="A2712" s="243"/>
      <c r="B2712" s="243" t="s">
        <v>354</v>
      </c>
      <c r="C2712" s="261"/>
      <c r="D2712" s="190" t="s">
        <v>7</v>
      </c>
      <c r="E2712" s="190" t="s">
        <v>21</v>
      </c>
      <c r="F2712" s="191">
        <v>380.0</v>
      </c>
      <c r="G2712" s="191" t="str">
        <f t="shared" si="1"/>
        <v>('BWAY LATEX SURGICAL 400mm STERILE P/F ELSCT','','BOXES','W/SIZE',380),</v>
      </c>
      <c r="H2712" s="191"/>
    </row>
    <row r="2713">
      <c r="A2713" s="243"/>
      <c r="B2713" s="243" t="s">
        <v>354</v>
      </c>
      <c r="C2713" s="261"/>
      <c r="D2713" s="190" t="s">
        <v>7</v>
      </c>
      <c r="E2713" s="190" t="s">
        <v>161</v>
      </c>
      <c r="F2713" s="191"/>
      <c r="G2713" s="191" t="str">
        <f t="shared" si="1"/>
        <v>('BWAY LATEX SURGICAL 400mm STERILE P/F ELSCT','','BOXES','XXS/5.5',),</v>
      </c>
      <c r="H2713" s="191"/>
    </row>
    <row r="2714">
      <c r="A2714" s="243"/>
      <c r="B2714" s="243" t="s">
        <v>354</v>
      </c>
      <c r="C2714" s="261"/>
      <c r="D2714" s="190" t="s">
        <v>7</v>
      </c>
      <c r="E2714" s="190" t="s">
        <v>162</v>
      </c>
      <c r="F2714" s="191"/>
      <c r="G2714" s="191" t="str">
        <f t="shared" si="1"/>
        <v>('BWAY LATEX SURGICAL 400mm STERILE P/F ELSCT','','BOXES','XS/6.0',),</v>
      </c>
      <c r="H2714" s="191"/>
    </row>
    <row r="2715">
      <c r="A2715" s="243"/>
      <c r="B2715" s="243" t="s">
        <v>354</v>
      </c>
      <c r="C2715" s="261"/>
      <c r="D2715" s="190" t="s">
        <v>7</v>
      </c>
      <c r="E2715" s="190" t="s">
        <v>163</v>
      </c>
      <c r="F2715" s="191"/>
      <c r="G2715" s="191" t="str">
        <f t="shared" si="1"/>
        <v>('BWAY LATEX SURGICAL 400mm STERILE P/F ELSCT','','BOXES','S/6.5',),</v>
      </c>
      <c r="H2715" s="191"/>
    </row>
    <row r="2716">
      <c r="A2716" s="243"/>
      <c r="B2716" s="243" t="s">
        <v>354</v>
      </c>
      <c r="C2716" s="261"/>
      <c r="D2716" s="190" t="s">
        <v>7</v>
      </c>
      <c r="E2716" s="190" t="s">
        <v>164</v>
      </c>
      <c r="F2716" s="191"/>
      <c r="G2716" s="191" t="str">
        <f t="shared" si="1"/>
        <v>('BWAY LATEX SURGICAL 400mm STERILE P/F ELSCT','','BOXES','M/7.0',),</v>
      </c>
      <c r="H2716" s="191"/>
    </row>
    <row r="2717">
      <c r="A2717" s="243"/>
      <c r="B2717" s="243" t="s">
        <v>354</v>
      </c>
      <c r="C2717" s="261"/>
      <c r="D2717" s="190" t="s">
        <v>7</v>
      </c>
      <c r="E2717" s="190" t="s">
        <v>165</v>
      </c>
      <c r="F2717" s="191"/>
      <c r="G2717" s="191" t="str">
        <f t="shared" si="1"/>
        <v>('BWAY LATEX SURGICAL 400mm STERILE P/F ELSCT','','BOXES','L/7.5',),</v>
      </c>
      <c r="H2717" s="191"/>
    </row>
    <row r="2718">
      <c r="A2718" s="243"/>
      <c r="B2718" s="243" t="s">
        <v>354</v>
      </c>
      <c r="C2718" s="261"/>
      <c r="D2718" s="190" t="s">
        <v>7</v>
      </c>
      <c r="E2718" s="190" t="s">
        <v>166</v>
      </c>
      <c r="F2718" s="191"/>
      <c r="G2718" s="191" t="str">
        <f t="shared" si="1"/>
        <v>('BWAY LATEX SURGICAL 400mm STERILE P/F ELSCT','','BOXES','XL/8.0',),</v>
      </c>
      <c r="H2718" s="191"/>
    </row>
    <row r="2719">
      <c r="A2719" s="243"/>
      <c r="B2719" s="243" t="s">
        <v>354</v>
      </c>
      <c r="C2719" s="261"/>
      <c r="D2719" s="190" t="s">
        <v>7</v>
      </c>
      <c r="E2719" s="190" t="s">
        <v>167</v>
      </c>
      <c r="F2719" s="191"/>
      <c r="G2719" s="191" t="str">
        <f t="shared" si="1"/>
        <v>('BWAY LATEX SURGICAL 400mm STERILE P/F ELSCT','','BOXES','XXL/8.5',),</v>
      </c>
      <c r="H2719" s="191"/>
    </row>
    <row r="2720">
      <c r="A2720" s="243"/>
      <c r="B2720" s="243" t="s">
        <v>354</v>
      </c>
      <c r="C2720" s="261"/>
      <c r="D2720" s="190" t="s">
        <v>7</v>
      </c>
      <c r="E2720" s="190" t="s">
        <v>20</v>
      </c>
      <c r="F2720" s="191"/>
      <c r="G2720" s="191" t="str">
        <f t="shared" si="1"/>
        <v>('BWAY LATEX SURGICAL 400mm STERILE P/F ELSCT','','BOXES','XXXL',),</v>
      </c>
      <c r="H2720" s="191"/>
    </row>
    <row r="2721">
      <c r="A2721" s="243">
        <v>145.0</v>
      </c>
      <c r="B2721" s="243" t="s">
        <v>355</v>
      </c>
      <c r="C2721" s="261"/>
      <c r="D2721" s="243" t="s">
        <v>4</v>
      </c>
      <c r="E2721" s="190" t="s">
        <v>21</v>
      </c>
      <c r="F2721" s="192">
        <v>241.0</v>
      </c>
      <c r="G2721" s="191" t="str">
        <f t="shared" si="1"/>
        <v>('BWAY LATEX SURGICAL 400mm STE POWDERED(ELSPT)','','CARTONS','W/SIZE',241),</v>
      </c>
      <c r="H2721" s="192"/>
    </row>
    <row r="2722">
      <c r="A2722" s="243"/>
      <c r="B2722" s="243" t="s">
        <v>355</v>
      </c>
      <c r="C2722" s="261"/>
      <c r="D2722" s="190" t="s">
        <v>4</v>
      </c>
      <c r="E2722" s="190" t="s">
        <v>13</v>
      </c>
      <c r="F2722" s="191"/>
      <c r="G2722" s="191" t="str">
        <f t="shared" si="1"/>
        <v>('BWAY LATEX SURGICAL 400mm STE POWDERED(ELSPT)','','CARTONS','XXS',),</v>
      </c>
      <c r="H2722" s="191"/>
    </row>
    <row r="2723">
      <c r="A2723" s="243"/>
      <c r="B2723" s="243" t="s">
        <v>355</v>
      </c>
      <c r="C2723" s="261"/>
      <c r="D2723" s="190" t="s">
        <v>4</v>
      </c>
      <c r="E2723" s="190" t="s">
        <v>14</v>
      </c>
      <c r="F2723" s="191"/>
      <c r="G2723" s="191" t="str">
        <f t="shared" si="1"/>
        <v>('BWAY LATEX SURGICAL 400mm STE POWDERED(ELSPT)','','CARTONS','XS',),</v>
      </c>
      <c r="H2723" s="191"/>
    </row>
    <row r="2724">
      <c r="A2724" s="243"/>
      <c r="B2724" s="243" t="s">
        <v>355</v>
      </c>
      <c r="C2724" s="261"/>
      <c r="D2724" s="190" t="s">
        <v>4</v>
      </c>
      <c r="E2724" s="190" t="s">
        <v>15</v>
      </c>
      <c r="F2724" s="191"/>
      <c r="G2724" s="191" t="str">
        <f t="shared" si="1"/>
        <v>('BWAY LATEX SURGICAL 400mm STE POWDERED(ELSPT)','','CARTONS','S',),</v>
      </c>
      <c r="H2724" s="191"/>
    </row>
    <row r="2725">
      <c r="A2725" s="243"/>
      <c r="B2725" s="243" t="s">
        <v>355</v>
      </c>
      <c r="C2725" s="261"/>
      <c r="D2725" s="190" t="s">
        <v>4</v>
      </c>
      <c r="E2725" s="190" t="s">
        <v>16</v>
      </c>
      <c r="F2725" s="191"/>
      <c r="G2725" s="191" t="str">
        <f t="shared" si="1"/>
        <v>('BWAY LATEX SURGICAL 400mm STE POWDERED(ELSPT)','','CARTONS','M',),</v>
      </c>
      <c r="H2725" s="191"/>
    </row>
    <row r="2726">
      <c r="A2726" s="243"/>
      <c r="B2726" s="243" t="s">
        <v>355</v>
      </c>
      <c r="C2726" s="261"/>
      <c r="D2726" s="190" t="s">
        <v>4</v>
      </c>
      <c r="E2726" s="190" t="s">
        <v>17</v>
      </c>
      <c r="F2726" s="191"/>
      <c r="G2726" s="191" t="str">
        <f t="shared" si="1"/>
        <v>('BWAY LATEX SURGICAL 400mm STE POWDERED(ELSPT)','','CARTONS','L',),</v>
      </c>
      <c r="H2726" s="191"/>
    </row>
    <row r="2727">
      <c r="A2727" s="243"/>
      <c r="B2727" s="243" t="s">
        <v>355</v>
      </c>
      <c r="C2727" s="261"/>
      <c r="D2727" s="190" t="s">
        <v>4</v>
      </c>
      <c r="E2727" s="190" t="s">
        <v>18</v>
      </c>
      <c r="F2727" s="191"/>
      <c r="G2727" s="191" t="str">
        <f t="shared" si="1"/>
        <v>('BWAY LATEX SURGICAL 400mm STE POWDERED(ELSPT)','','CARTONS','XL',),</v>
      </c>
      <c r="H2727" s="191"/>
    </row>
    <row r="2728">
      <c r="A2728" s="243"/>
      <c r="B2728" s="243" t="s">
        <v>355</v>
      </c>
      <c r="C2728" s="261"/>
      <c r="D2728" s="190" t="s">
        <v>4</v>
      </c>
      <c r="E2728" s="190" t="s">
        <v>19</v>
      </c>
      <c r="F2728" s="191"/>
      <c r="G2728" s="191" t="str">
        <f t="shared" si="1"/>
        <v>('BWAY LATEX SURGICAL 400mm STE POWDERED(ELSPT)','','CARTONS','XXL',),</v>
      </c>
      <c r="H2728" s="191"/>
    </row>
    <row r="2729">
      <c r="A2729" s="243"/>
      <c r="B2729" s="243" t="s">
        <v>355</v>
      </c>
      <c r="C2729" s="261"/>
      <c r="D2729" s="190" t="s">
        <v>4</v>
      </c>
      <c r="E2729" s="190" t="s">
        <v>20</v>
      </c>
      <c r="F2729" s="191"/>
      <c r="G2729" s="191" t="str">
        <f t="shared" si="1"/>
        <v>('BWAY LATEX SURGICAL 400mm STE POWDERED(ELSPT)','','CARTONS','XXXL',),</v>
      </c>
      <c r="H2729" s="191"/>
    </row>
    <row r="2730">
      <c r="A2730" s="243"/>
      <c r="B2730" s="243" t="s">
        <v>355</v>
      </c>
      <c r="C2730" s="261"/>
      <c r="D2730" s="190" t="s">
        <v>7</v>
      </c>
      <c r="E2730" s="190" t="s">
        <v>21</v>
      </c>
      <c r="F2730" s="191">
        <v>580.0</v>
      </c>
      <c r="G2730" s="191" t="str">
        <f t="shared" si="1"/>
        <v>('BWAY LATEX SURGICAL 400mm STE POWDERED(ELSPT)','','BOXES','W/SIZE',580),</v>
      </c>
      <c r="H2730" s="191"/>
    </row>
    <row r="2731">
      <c r="A2731" s="243"/>
      <c r="B2731" s="243" t="s">
        <v>355</v>
      </c>
      <c r="C2731" s="261"/>
      <c r="D2731" s="190" t="s">
        <v>7</v>
      </c>
      <c r="E2731" s="190" t="s">
        <v>161</v>
      </c>
      <c r="F2731" s="191"/>
      <c r="G2731" s="191" t="str">
        <f t="shared" si="1"/>
        <v>('BWAY LATEX SURGICAL 400mm STE POWDERED(ELSPT)','','BOXES','XXS/5.5',),</v>
      </c>
      <c r="H2731" s="191"/>
    </row>
    <row r="2732">
      <c r="A2732" s="243"/>
      <c r="B2732" s="243" t="s">
        <v>355</v>
      </c>
      <c r="C2732" s="261"/>
      <c r="D2732" s="190" t="s">
        <v>7</v>
      </c>
      <c r="E2732" s="190" t="s">
        <v>162</v>
      </c>
      <c r="F2732" s="191"/>
      <c r="G2732" s="191" t="str">
        <f t="shared" si="1"/>
        <v>('BWAY LATEX SURGICAL 400mm STE POWDERED(ELSPT)','','BOXES','XS/6.0',),</v>
      </c>
      <c r="H2732" s="191"/>
    </row>
    <row r="2733">
      <c r="A2733" s="243"/>
      <c r="B2733" s="243" t="s">
        <v>355</v>
      </c>
      <c r="C2733" s="261"/>
      <c r="D2733" s="190" t="s">
        <v>7</v>
      </c>
      <c r="E2733" s="190" t="s">
        <v>163</v>
      </c>
      <c r="F2733" s="191"/>
      <c r="G2733" s="191" t="str">
        <f t="shared" si="1"/>
        <v>('BWAY LATEX SURGICAL 400mm STE POWDERED(ELSPT)','','BOXES','S/6.5',),</v>
      </c>
      <c r="H2733" s="191"/>
    </row>
    <row r="2734">
      <c r="A2734" s="243"/>
      <c r="B2734" s="243" t="s">
        <v>355</v>
      </c>
      <c r="C2734" s="261"/>
      <c r="D2734" s="190" t="s">
        <v>7</v>
      </c>
      <c r="E2734" s="190" t="s">
        <v>164</v>
      </c>
      <c r="F2734" s="191"/>
      <c r="G2734" s="191" t="str">
        <f t="shared" si="1"/>
        <v>('BWAY LATEX SURGICAL 400mm STE POWDERED(ELSPT)','','BOXES','M/7.0',),</v>
      </c>
      <c r="H2734" s="191"/>
    </row>
    <row r="2735">
      <c r="A2735" s="243"/>
      <c r="B2735" s="243" t="s">
        <v>355</v>
      </c>
      <c r="C2735" s="261"/>
      <c r="D2735" s="190" t="s">
        <v>7</v>
      </c>
      <c r="E2735" s="190" t="s">
        <v>165</v>
      </c>
      <c r="F2735" s="191"/>
      <c r="G2735" s="191" t="str">
        <f t="shared" si="1"/>
        <v>('BWAY LATEX SURGICAL 400mm STE POWDERED(ELSPT)','','BOXES','L/7.5',),</v>
      </c>
      <c r="H2735" s="191"/>
    </row>
    <row r="2736">
      <c r="A2736" s="243"/>
      <c r="B2736" s="243" t="s">
        <v>355</v>
      </c>
      <c r="C2736" s="261"/>
      <c r="D2736" s="190" t="s">
        <v>7</v>
      </c>
      <c r="E2736" s="190" t="s">
        <v>166</v>
      </c>
      <c r="F2736" s="191"/>
      <c r="G2736" s="191" t="str">
        <f t="shared" si="1"/>
        <v>('BWAY LATEX SURGICAL 400mm STE POWDERED(ELSPT)','','BOXES','XL/8.0',),</v>
      </c>
      <c r="H2736" s="191"/>
    </row>
    <row r="2737">
      <c r="A2737" s="243"/>
      <c r="B2737" s="243" t="s">
        <v>355</v>
      </c>
      <c r="C2737" s="261"/>
      <c r="D2737" s="190" t="s">
        <v>7</v>
      </c>
      <c r="E2737" s="190" t="s">
        <v>167</v>
      </c>
      <c r="F2737" s="191"/>
      <c r="G2737" s="191" t="str">
        <f t="shared" si="1"/>
        <v>('BWAY LATEX SURGICAL 400mm STE POWDERED(ELSPT)','','BOXES','XXL/8.5',),</v>
      </c>
      <c r="H2737" s="191"/>
    </row>
    <row r="2738">
      <c r="A2738" s="243"/>
      <c r="B2738" s="243" t="s">
        <v>355</v>
      </c>
      <c r="C2738" s="261"/>
      <c r="D2738" s="190" t="s">
        <v>7</v>
      </c>
      <c r="E2738" s="190" t="s">
        <v>20</v>
      </c>
      <c r="F2738" s="191"/>
      <c r="G2738" s="191" t="str">
        <f t="shared" si="1"/>
        <v>('BWAY LATEX SURGICAL 400mm STE POWDERED(ELSPT)','','BOXES','XXXL',),</v>
      </c>
      <c r="H2738" s="191"/>
    </row>
    <row r="2739">
      <c r="A2739" s="243">
        <v>146.0</v>
      </c>
      <c r="B2739" s="243" t="s">
        <v>356</v>
      </c>
      <c r="C2739" s="261"/>
      <c r="D2739" s="243" t="s">
        <v>4</v>
      </c>
      <c r="E2739" s="190" t="s">
        <v>21</v>
      </c>
      <c r="F2739" s="192">
        <v>70.0</v>
      </c>
      <c r="G2739" s="191" t="str">
        <f t="shared" si="1"/>
        <v>('BWAY NITRILE EXAMINATION 400mm STERILE P/F (ENACT)','','CARTONS','W/SIZE',70),</v>
      </c>
      <c r="H2739" s="192"/>
    </row>
    <row r="2740">
      <c r="A2740" s="243"/>
      <c r="B2740" s="243" t="s">
        <v>356</v>
      </c>
      <c r="C2740" s="261"/>
      <c r="D2740" s="190" t="s">
        <v>4</v>
      </c>
      <c r="E2740" s="190" t="s">
        <v>13</v>
      </c>
      <c r="F2740" s="191"/>
      <c r="G2740" s="191" t="str">
        <f t="shared" si="1"/>
        <v>('BWAY NITRILE EXAMINATION 400mm STERILE P/F (ENACT)','','CARTONS','XXS',),</v>
      </c>
      <c r="H2740" s="191"/>
    </row>
    <row r="2741">
      <c r="A2741" s="243"/>
      <c r="B2741" s="243" t="s">
        <v>356</v>
      </c>
      <c r="C2741" s="261"/>
      <c r="D2741" s="190" t="s">
        <v>4</v>
      </c>
      <c r="E2741" s="190" t="s">
        <v>14</v>
      </c>
      <c r="F2741" s="191"/>
      <c r="G2741" s="191" t="str">
        <f t="shared" si="1"/>
        <v>('BWAY NITRILE EXAMINATION 400mm STERILE P/F (ENACT)','','CARTONS','XS',),</v>
      </c>
      <c r="H2741" s="191"/>
    </row>
    <row r="2742">
      <c r="A2742" s="243"/>
      <c r="B2742" s="243" t="s">
        <v>356</v>
      </c>
      <c r="C2742" s="261"/>
      <c r="D2742" s="190" t="s">
        <v>4</v>
      </c>
      <c r="E2742" s="190" t="s">
        <v>15</v>
      </c>
      <c r="F2742" s="191"/>
      <c r="G2742" s="191" t="str">
        <f t="shared" si="1"/>
        <v>('BWAY NITRILE EXAMINATION 400mm STERILE P/F (ENACT)','','CARTONS','S',),</v>
      </c>
      <c r="H2742" s="191"/>
    </row>
    <row r="2743">
      <c r="A2743" s="243"/>
      <c r="B2743" s="243" t="s">
        <v>356</v>
      </c>
      <c r="C2743" s="261"/>
      <c r="D2743" s="190" t="s">
        <v>4</v>
      </c>
      <c r="E2743" s="190" t="s">
        <v>16</v>
      </c>
      <c r="F2743" s="191"/>
      <c r="G2743" s="191" t="str">
        <f t="shared" si="1"/>
        <v>('BWAY NITRILE EXAMINATION 400mm STERILE P/F (ENACT)','','CARTONS','M',),</v>
      </c>
      <c r="H2743" s="191"/>
    </row>
    <row r="2744">
      <c r="A2744" s="243"/>
      <c r="B2744" s="243" t="s">
        <v>356</v>
      </c>
      <c r="C2744" s="261"/>
      <c r="D2744" s="190" t="s">
        <v>4</v>
      </c>
      <c r="E2744" s="190" t="s">
        <v>17</v>
      </c>
      <c r="F2744" s="191"/>
      <c r="G2744" s="191" t="str">
        <f t="shared" si="1"/>
        <v>('BWAY NITRILE EXAMINATION 400mm STERILE P/F (ENACT)','','CARTONS','L',),</v>
      </c>
      <c r="H2744" s="191"/>
    </row>
    <row r="2745">
      <c r="A2745" s="243"/>
      <c r="B2745" s="243" t="s">
        <v>356</v>
      </c>
      <c r="C2745" s="261"/>
      <c r="D2745" s="190" t="s">
        <v>4</v>
      </c>
      <c r="E2745" s="190" t="s">
        <v>18</v>
      </c>
      <c r="F2745" s="191"/>
      <c r="G2745" s="191" t="str">
        <f t="shared" si="1"/>
        <v>('BWAY NITRILE EXAMINATION 400mm STERILE P/F (ENACT)','','CARTONS','XL',),</v>
      </c>
      <c r="H2745" s="191"/>
    </row>
    <row r="2746">
      <c r="A2746" s="243"/>
      <c r="B2746" s="243" t="s">
        <v>356</v>
      </c>
      <c r="C2746" s="261"/>
      <c r="D2746" s="190" t="s">
        <v>4</v>
      </c>
      <c r="E2746" s="190" t="s">
        <v>19</v>
      </c>
      <c r="F2746" s="191"/>
      <c r="G2746" s="191" t="str">
        <f t="shared" si="1"/>
        <v>('BWAY NITRILE EXAMINATION 400mm STERILE P/F (ENACT)','','CARTONS','XXL',),</v>
      </c>
      <c r="H2746" s="191"/>
    </row>
    <row r="2747">
      <c r="A2747" s="243"/>
      <c r="B2747" s="243" t="s">
        <v>356</v>
      </c>
      <c r="C2747" s="261"/>
      <c r="D2747" s="190" t="s">
        <v>4</v>
      </c>
      <c r="E2747" s="190" t="s">
        <v>20</v>
      </c>
      <c r="F2747" s="191"/>
      <c r="G2747" s="191" t="str">
        <f t="shared" si="1"/>
        <v>('BWAY NITRILE EXAMINATION 400mm STERILE P/F (ENACT)','','CARTONS','XXXL',),</v>
      </c>
      <c r="H2747" s="191"/>
    </row>
    <row r="2748">
      <c r="A2748" s="243"/>
      <c r="B2748" s="243" t="s">
        <v>356</v>
      </c>
      <c r="C2748" s="261"/>
      <c r="D2748" s="190" t="s">
        <v>7</v>
      </c>
      <c r="E2748" s="190" t="s">
        <v>21</v>
      </c>
      <c r="F2748" s="191">
        <v>1600.0</v>
      </c>
      <c r="G2748" s="191" t="str">
        <f t="shared" si="1"/>
        <v>('BWAY NITRILE EXAMINATION 400mm STERILE P/F (ENACT)','','BOXES','W/SIZE',1600),</v>
      </c>
      <c r="H2748" s="191"/>
    </row>
    <row r="2749">
      <c r="A2749" s="243"/>
      <c r="B2749" s="243" t="s">
        <v>356</v>
      </c>
      <c r="C2749" s="261"/>
      <c r="D2749" s="190" t="s">
        <v>7</v>
      </c>
      <c r="E2749" s="190" t="s">
        <v>161</v>
      </c>
      <c r="F2749" s="191"/>
      <c r="G2749" s="191" t="str">
        <f t="shared" si="1"/>
        <v>('BWAY NITRILE EXAMINATION 400mm STERILE P/F (ENACT)','','BOXES','XXS/5.5',),</v>
      </c>
      <c r="H2749" s="191"/>
    </row>
    <row r="2750">
      <c r="A2750" s="243"/>
      <c r="B2750" s="243" t="s">
        <v>356</v>
      </c>
      <c r="C2750" s="261"/>
      <c r="D2750" s="190" t="s">
        <v>7</v>
      </c>
      <c r="E2750" s="190" t="s">
        <v>162</v>
      </c>
      <c r="F2750" s="191"/>
      <c r="G2750" s="191" t="str">
        <f t="shared" si="1"/>
        <v>('BWAY NITRILE EXAMINATION 400mm STERILE P/F (ENACT)','','BOXES','XS/6.0',),</v>
      </c>
      <c r="H2750" s="191"/>
    </row>
    <row r="2751">
      <c r="A2751" s="243"/>
      <c r="B2751" s="243" t="s">
        <v>356</v>
      </c>
      <c r="C2751" s="261"/>
      <c r="D2751" s="190" t="s">
        <v>7</v>
      </c>
      <c r="E2751" s="190" t="s">
        <v>163</v>
      </c>
      <c r="F2751" s="191"/>
      <c r="G2751" s="191" t="str">
        <f t="shared" si="1"/>
        <v>('BWAY NITRILE EXAMINATION 400mm STERILE P/F (ENACT)','','BOXES','S/6.5',),</v>
      </c>
      <c r="H2751" s="191"/>
    </row>
    <row r="2752">
      <c r="A2752" s="243"/>
      <c r="B2752" s="243" t="s">
        <v>356</v>
      </c>
      <c r="C2752" s="261"/>
      <c r="D2752" s="190" t="s">
        <v>7</v>
      </c>
      <c r="E2752" s="190" t="s">
        <v>164</v>
      </c>
      <c r="F2752" s="191"/>
      <c r="G2752" s="191" t="str">
        <f t="shared" si="1"/>
        <v>('BWAY NITRILE EXAMINATION 400mm STERILE P/F (ENACT)','','BOXES','M/7.0',),</v>
      </c>
      <c r="H2752" s="191"/>
    </row>
    <row r="2753">
      <c r="A2753" s="243"/>
      <c r="B2753" s="243" t="s">
        <v>356</v>
      </c>
      <c r="C2753" s="261"/>
      <c r="D2753" s="190" t="s">
        <v>7</v>
      </c>
      <c r="E2753" s="190" t="s">
        <v>165</v>
      </c>
      <c r="F2753" s="191"/>
      <c r="G2753" s="191" t="str">
        <f t="shared" si="1"/>
        <v>('BWAY NITRILE EXAMINATION 400mm STERILE P/F (ENACT)','','BOXES','L/7.5',),</v>
      </c>
      <c r="H2753" s="191"/>
    </row>
    <row r="2754">
      <c r="A2754" s="243"/>
      <c r="B2754" s="243" t="s">
        <v>356</v>
      </c>
      <c r="C2754" s="261"/>
      <c r="D2754" s="190" t="s">
        <v>7</v>
      </c>
      <c r="E2754" s="190" t="s">
        <v>166</v>
      </c>
      <c r="F2754" s="191"/>
      <c r="G2754" s="191" t="str">
        <f t="shared" si="1"/>
        <v>('BWAY NITRILE EXAMINATION 400mm STERILE P/F (ENACT)','','BOXES','XL/8.0',),</v>
      </c>
      <c r="H2754" s="191"/>
    </row>
    <row r="2755">
      <c r="A2755" s="243"/>
      <c r="B2755" s="243" t="s">
        <v>356</v>
      </c>
      <c r="C2755" s="261"/>
      <c r="D2755" s="190" t="s">
        <v>7</v>
      </c>
      <c r="E2755" s="190" t="s">
        <v>167</v>
      </c>
      <c r="F2755" s="191"/>
      <c r="G2755" s="191" t="str">
        <f t="shared" si="1"/>
        <v>('BWAY NITRILE EXAMINATION 400mm STERILE P/F (ENACT)','','BOXES','XXL/8.5',),</v>
      </c>
      <c r="H2755" s="191"/>
    </row>
    <row r="2756">
      <c r="A2756" s="243"/>
      <c r="B2756" s="243" t="s">
        <v>356</v>
      </c>
      <c r="C2756" s="261"/>
      <c r="D2756" s="190" t="s">
        <v>7</v>
      </c>
      <c r="E2756" s="190" t="s">
        <v>20</v>
      </c>
      <c r="F2756" s="191"/>
      <c r="G2756" s="191" t="str">
        <f t="shared" si="1"/>
        <v>('BWAY NITRILE EXAMINATION 400mm STERILE P/F (ENACT)','','BOXES','XXXL',),</v>
      </c>
      <c r="H2756" s="191"/>
    </row>
    <row r="2757">
      <c r="A2757" s="243">
        <v>147.0</v>
      </c>
      <c r="B2757" s="243" t="s">
        <v>357</v>
      </c>
      <c r="C2757" s="261"/>
      <c r="D2757" s="243" t="s">
        <v>4</v>
      </c>
      <c r="E2757" s="190" t="s">
        <v>21</v>
      </c>
      <c r="F2757" s="192">
        <v>0.0</v>
      </c>
      <c r="G2757" s="191" t="str">
        <f t="shared" si="1"/>
        <v>('BWAY LATEX SURGICAL 530mm STERILE P/F OBSGY','','CARTONS','W/SIZE',0),</v>
      </c>
      <c r="H2757" s="192"/>
    </row>
    <row r="2758">
      <c r="A2758" s="243"/>
      <c r="B2758" s="243" t="s">
        <v>357</v>
      </c>
      <c r="C2758" s="261"/>
      <c r="D2758" s="190" t="s">
        <v>4</v>
      </c>
      <c r="E2758" s="190" t="s">
        <v>13</v>
      </c>
      <c r="F2758" s="191"/>
      <c r="G2758" s="191" t="str">
        <f t="shared" si="1"/>
        <v>('BWAY LATEX SURGICAL 530mm STERILE P/F OBSGY','','CARTONS','XXS',),</v>
      </c>
      <c r="H2758" s="191"/>
    </row>
    <row r="2759">
      <c r="A2759" s="243"/>
      <c r="B2759" s="243" t="s">
        <v>357</v>
      </c>
      <c r="C2759" s="261"/>
      <c r="D2759" s="190" t="s">
        <v>4</v>
      </c>
      <c r="E2759" s="190" t="s">
        <v>14</v>
      </c>
      <c r="F2759" s="191"/>
      <c r="G2759" s="191" t="str">
        <f t="shared" si="1"/>
        <v>('BWAY LATEX SURGICAL 530mm STERILE P/F OBSGY','','CARTONS','XS',),</v>
      </c>
      <c r="H2759" s="191"/>
    </row>
    <row r="2760">
      <c r="A2760" s="243"/>
      <c r="B2760" s="243" t="s">
        <v>357</v>
      </c>
      <c r="C2760" s="261"/>
      <c r="D2760" s="190" t="s">
        <v>4</v>
      </c>
      <c r="E2760" s="190" t="s">
        <v>15</v>
      </c>
      <c r="F2760" s="191"/>
      <c r="G2760" s="191" t="str">
        <f t="shared" si="1"/>
        <v>('BWAY LATEX SURGICAL 530mm STERILE P/F OBSGY','','CARTONS','S',),</v>
      </c>
      <c r="H2760" s="191"/>
    </row>
    <row r="2761">
      <c r="A2761" s="243"/>
      <c r="B2761" s="243" t="s">
        <v>357</v>
      </c>
      <c r="C2761" s="261"/>
      <c r="D2761" s="190" t="s">
        <v>4</v>
      </c>
      <c r="E2761" s="190" t="s">
        <v>16</v>
      </c>
      <c r="F2761" s="191"/>
      <c r="G2761" s="191" t="str">
        <f t="shared" si="1"/>
        <v>('BWAY LATEX SURGICAL 530mm STERILE P/F OBSGY','','CARTONS','M',),</v>
      </c>
      <c r="H2761" s="191"/>
    </row>
    <row r="2762">
      <c r="A2762" s="243"/>
      <c r="B2762" s="243" t="s">
        <v>357</v>
      </c>
      <c r="C2762" s="261"/>
      <c r="D2762" s="190" t="s">
        <v>4</v>
      </c>
      <c r="E2762" s="190" t="s">
        <v>17</v>
      </c>
      <c r="F2762" s="191"/>
      <c r="G2762" s="191" t="str">
        <f t="shared" si="1"/>
        <v>('BWAY LATEX SURGICAL 530mm STERILE P/F OBSGY','','CARTONS','L',),</v>
      </c>
      <c r="H2762" s="191"/>
    </row>
    <row r="2763">
      <c r="A2763" s="243"/>
      <c r="B2763" s="243" t="s">
        <v>357</v>
      </c>
      <c r="C2763" s="261"/>
      <c r="D2763" s="190" t="s">
        <v>4</v>
      </c>
      <c r="E2763" s="190" t="s">
        <v>18</v>
      </c>
      <c r="F2763" s="191"/>
      <c r="G2763" s="191" t="str">
        <f t="shared" si="1"/>
        <v>('BWAY LATEX SURGICAL 530mm STERILE P/F OBSGY','','CARTONS','XL',),</v>
      </c>
      <c r="H2763" s="191"/>
    </row>
    <row r="2764">
      <c r="A2764" s="243"/>
      <c r="B2764" s="243" t="s">
        <v>357</v>
      </c>
      <c r="C2764" s="261"/>
      <c r="D2764" s="190" t="s">
        <v>4</v>
      </c>
      <c r="E2764" s="190" t="s">
        <v>19</v>
      </c>
      <c r="F2764" s="191"/>
      <c r="G2764" s="191" t="str">
        <f t="shared" si="1"/>
        <v>('BWAY LATEX SURGICAL 530mm STERILE P/F OBSGY','','CARTONS','XXL',),</v>
      </c>
      <c r="H2764" s="191"/>
    </row>
    <row r="2765">
      <c r="A2765" s="243"/>
      <c r="B2765" s="243" t="s">
        <v>357</v>
      </c>
      <c r="C2765" s="261"/>
      <c r="D2765" s="190" t="s">
        <v>4</v>
      </c>
      <c r="E2765" s="190" t="s">
        <v>20</v>
      </c>
      <c r="F2765" s="191"/>
      <c r="G2765" s="191" t="str">
        <f t="shared" si="1"/>
        <v>('BWAY LATEX SURGICAL 530mm STERILE P/F OBSGY','','CARTONS','XXXL',),</v>
      </c>
      <c r="H2765" s="191"/>
    </row>
    <row r="2766">
      <c r="A2766" s="243"/>
      <c r="B2766" s="243" t="s">
        <v>357</v>
      </c>
      <c r="C2766" s="261"/>
      <c r="D2766" s="190" t="s">
        <v>7</v>
      </c>
      <c r="E2766" s="190" t="s">
        <v>21</v>
      </c>
      <c r="F2766" s="191">
        <v>200.0</v>
      </c>
      <c r="G2766" s="191" t="str">
        <f t="shared" si="1"/>
        <v>('BWAY LATEX SURGICAL 530mm STERILE P/F OBSGY','','BOXES','W/SIZE',200),</v>
      </c>
      <c r="H2766" s="191"/>
    </row>
    <row r="2767">
      <c r="A2767" s="243"/>
      <c r="B2767" s="243" t="s">
        <v>357</v>
      </c>
      <c r="C2767" s="261"/>
      <c r="D2767" s="190" t="s">
        <v>7</v>
      </c>
      <c r="E2767" s="190" t="s">
        <v>161</v>
      </c>
      <c r="F2767" s="191"/>
      <c r="G2767" s="191" t="str">
        <f t="shared" si="1"/>
        <v>('BWAY LATEX SURGICAL 530mm STERILE P/F OBSGY','','BOXES','XXS/5.5',),</v>
      </c>
      <c r="H2767" s="191"/>
    </row>
    <row r="2768">
      <c r="A2768" s="243"/>
      <c r="B2768" s="243" t="s">
        <v>357</v>
      </c>
      <c r="C2768" s="261"/>
      <c r="D2768" s="190" t="s">
        <v>7</v>
      </c>
      <c r="E2768" s="190" t="s">
        <v>162</v>
      </c>
      <c r="F2768" s="191"/>
      <c r="G2768" s="191" t="str">
        <f t="shared" si="1"/>
        <v>('BWAY LATEX SURGICAL 530mm STERILE P/F OBSGY','','BOXES','XS/6.0',),</v>
      </c>
      <c r="H2768" s="191"/>
    </row>
    <row r="2769">
      <c r="A2769" s="243"/>
      <c r="B2769" s="243" t="s">
        <v>357</v>
      </c>
      <c r="C2769" s="261"/>
      <c r="D2769" s="190" t="s">
        <v>7</v>
      </c>
      <c r="E2769" s="190" t="s">
        <v>163</v>
      </c>
      <c r="F2769" s="191"/>
      <c r="G2769" s="191" t="str">
        <f t="shared" si="1"/>
        <v>('BWAY LATEX SURGICAL 530mm STERILE P/F OBSGY','','BOXES','S/6.5',),</v>
      </c>
      <c r="H2769" s="191"/>
    </row>
    <row r="2770">
      <c r="A2770" s="243"/>
      <c r="B2770" s="243" t="s">
        <v>357</v>
      </c>
      <c r="C2770" s="261"/>
      <c r="D2770" s="190" t="s">
        <v>7</v>
      </c>
      <c r="E2770" s="190" t="s">
        <v>164</v>
      </c>
      <c r="F2770" s="191"/>
      <c r="G2770" s="191" t="str">
        <f t="shared" si="1"/>
        <v>('BWAY LATEX SURGICAL 530mm STERILE P/F OBSGY','','BOXES','M/7.0',),</v>
      </c>
      <c r="H2770" s="191"/>
    </row>
    <row r="2771">
      <c r="A2771" s="243"/>
      <c r="B2771" s="243" t="s">
        <v>357</v>
      </c>
      <c r="C2771" s="261"/>
      <c r="D2771" s="190" t="s">
        <v>7</v>
      </c>
      <c r="E2771" s="190" t="s">
        <v>165</v>
      </c>
      <c r="F2771" s="191"/>
      <c r="G2771" s="191" t="str">
        <f t="shared" si="1"/>
        <v>('BWAY LATEX SURGICAL 530mm STERILE P/F OBSGY','','BOXES','L/7.5',),</v>
      </c>
      <c r="H2771" s="191"/>
    </row>
    <row r="2772">
      <c r="A2772" s="243"/>
      <c r="B2772" s="243" t="s">
        <v>357</v>
      </c>
      <c r="C2772" s="261"/>
      <c r="D2772" s="190" t="s">
        <v>7</v>
      </c>
      <c r="E2772" s="190" t="s">
        <v>166</v>
      </c>
      <c r="F2772" s="191"/>
      <c r="G2772" s="191" t="str">
        <f t="shared" si="1"/>
        <v>('BWAY LATEX SURGICAL 530mm STERILE P/F OBSGY','','BOXES','XL/8.0',),</v>
      </c>
      <c r="H2772" s="191"/>
    </row>
    <row r="2773">
      <c r="A2773" s="243"/>
      <c r="B2773" s="243" t="s">
        <v>357</v>
      </c>
      <c r="C2773" s="261"/>
      <c r="D2773" s="190" t="s">
        <v>7</v>
      </c>
      <c r="E2773" s="190" t="s">
        <v>167</v>
      </c>
      <c r="F2773" s="191"/>
      <c r="G2773" s="191" t="str">
        <f t="shared" si="1"/>
        <v>('BWAY LATEX SURGICAL 530mm STERILE P/F OBSGY','','BOXES','XXL/8.5',),</v>
      </c>
      <c r="H2773" s="191"/>
    </row>
    <row r="2774">
      <c r="A2774" s="243"/>
      <c r="B2774" s="243" t="s">
        <v>357</v>
      </c>
      <c r="C2774" s="261"/>
      <c r="D2774" s="190" t="s">
        <v>7</v>
      </c>
      <c r="E2774" s="190" t="s">
        <v>20</v>
      </c>
      <c r="F2774" s="191"/>
      <c r="G2774" s="191" t="str">
        <f t="shared" si="1"/>
        <v>('BWAY LATEX SURGICAL 530mm STERILE P/F OBSGY','','BOXES','XXXL',),</v>
      </c>
      <c r="H2774" s="191"/>
    </row>
    <row r="2775">
      <c r="A2775" s="243">
        <v>148.0</v>
      </c>
      <c r="B2775" s="243" t="s">
        <v>358</v>
      </c>
      <c r="C2775" s="261"/>
      <c r="D2775" s="243" t="s">
        <v>4</v>
      </c>
      <c r="E2775" s="190" t="s">
        <v>21</v>
      </c>
      <c r="F2775" s="192">
        <v>150.0</v>
      </c>
      <c r="G2775" s="191" t="str">
        <f t="shared" si="1"/>
        <v>('BWAY LATEX EXAMINATION 530mm STERILE P/F OBS','','CARTONS','W/SIZE',150),</v>
      </c>
      <c r="H2775" s="192"/>
    </row>
    <row r="2776">
      <c r="A2776" s="243"/>
      <c r="B2776" s="243" t="s">
        <v>358</v>
      </c>
      <c r="C2776" s="261"/>
      <c r="D2776" s="190" t="s">
        <v>4</v>
      </c>
      <c r="E2776" s="190" t="s">
        <v>13</v>
      </c>
      <c r="F2776" s="191"/>
      <c r="G2776" s="191" t="str">
        <f t="shared" si="1"/>
        <v>('BWAY LATEX EXAMINATION 530mm STERILE P/F OBS','','CARTONS','XXS',),</v>
      </c>
      <c r="H2776" s="191"/>
    </row>
    <row r="2777">
      <c r="A2777" s="243"/>
      <c r="B2777" s="243" t="s">
        <v>358</v>
      </c>
      <c r="C2777" s="261"/>
      <c r="D2777" s="190" t="s">
        <v>4</v>
      </c>
      <c r="E2777" s="190" t="s">
        <v>14</v>
      </c>
      <c r="F2777" s="191"/>
      <c r="G2777" s="191" t="str">
        <f t="shared" si="1"/>
        <v>('BWAY LATEX EXAMINATION 530mm STERILE P/F OBS','','CARTONS','XS',),</v>
      </c>
      <c r="H2777" s="191"/>
    </row>
    <row r="2778">
      <c r="A2778" s="243"/>
      <c r="B2778" s="243" t="s">
        <v>358</v>
      </c>
      <c r="C2778" s="261"/>
      <c r="D2778" s="190" t="s">
        <v>4</v>
      </c>
      <c r="E2778" s="190" t="s">
        <v>15</v>
      </c>
      <c r="F2778" s="191"/>
      <c r="G2778" s="191" t="str">
        <f t="shared" si="1"/>
        <v>('BWAY LATEX EXAMINATION 530mm STERILE P/F OBS','','CARTONS','S',),</v>
      </c>
      <c r="H2778" s="191"/>
    </row>
    <row r="2779">
      <c r="A2779" s="243"/>
      <c r="B2779" s="243" t="s">
        <v>358</v>
      </c>
      <c r="C2779" s="261"/>
      <c r="D2779" s="190" t="s">
        <v>4</v>
      </c>
      <c r="E2779" s="190" t="s">
        <v>16</v>
      </c>
      <c r="F2779" s="191"/>
      <c r="G2779" s="191" t="str">
        <f t="shared" si="1"/>
        <v>('BWAY LATEX EXAMINATION 530mm STERILE P/F OBS','','CARTONS','M',),</v>
      </c>
      <c r="H2779" s="191"/>
    </row>
    <row r="2780">
      <c r="A2780" s="243"/>
      <c r="B2780" s="243" t="s">
        <v>358</v>
      </c>
      <c r="C2780" s="261"/>
      <c r="D2780" s="190" t="s">
        <v>4</v>
      </c>
      <c r="E2780" s="190" t="s">
        <v>17</v>
      </c>
      <c r="F2780" s="191"/>
      <c r="G2780" s="191" t="str">
        <f t="shared" si="1"/>
        <v>('BWAY LATEX EXAMINATION 530mm STERILE P/F OBS','','CARTONS','L',),</v>
      </c>
      <c r="H2780" s="191"/>
    </row>
    <row r="2781">
      <c r="A2781" s="243"/>
      <c r="B2781" s="243" t="s">
        <v>358</v>
      </c>
      <c r="C2781" s="261"/>
      <c r="D2781" s="190" t="s">
        <v>4</v>
      </c>
      <c r="E2781" s="190" t="s">
        <v>18</v>
      </c>
      <c r="F2781" s="191"/>
      <c r="G2781" s="191" t="str">
        <f t="shared" si="1"/>
        <v>('BWAY LATEX EXAMINATION 530mm STERILE P/F OBS','','CARTONS','XL',),</v>
      </c>
      <c r="H2781" s="191"/>
    </row>
    <row r="2782">
      <c r="A2782" s="243"/>
      <c r="B2782" s="243" t="s">
        <v>358</v>
      </c>
      <c r="C2782" s="261"/>
      <c r="D2782" s="190" t="s">
        <v>4</v>
      </c>
      <c r="E2782" s="190" t="s">
        <v>19</v>
      </c>
      <c r="F2782" s="191"/>
      <c r="G2782" s="191" t="str">
        <f t="shared" si="1"/>
        <v>('BWAY LATEX EXAMINATION 530mm STERILE P/F OBS','','CARTONS','XXL',),</v>
      </c>
      <c r="H2782" s="191"/>
    </row>
    <row r="2783">
      <c r="A2783" s="243"/>
      <c r="B2783" s="243" t="s">
        <v>358</v>
      </c>
      <c r="C2783" s="261"/>
      <c r="D2783" s="190" t="s">
        <v>4</v>
      </c>
      <c r="E2783" s="190" t="s">
        <v>20</v>
      </c>
      <c r="F2783" s="191"/>
      <c r="G2783" s="191" t="str">
        <f t="shared" si="1"/>
        <v>('BWAY LATEX EXAMINATION 530mm STERILE P/F OBS','','CARTONS','XXXL',),</v>
      </c>
      <c r="H2783" s="191"/>
    </row>
    <row r="2784">
      <c r="A2784" s="243"/>
      <c r="B2784" s="243" t="s">
        <v>358</v>
      </c>
      <c r="C2784" s="261"/>
      <c r="D2784" s="190" t="s">
        <v>7</v>
      </c>
      <c r="E2784" s="190" t="s">
        <v>21</v>
      </c>
      <c r="F2784" s="191">
        <v>232.0</v>
      </c>
      <c r="G2784" s="191" t="str">
        <f t="shared" si="1"/>
        <v>('BWAY LATEX EXAMINATION 530mm STERILE P/F OBS','','BOXES','W/SIZE',232),</v>
      </c>
      <c r="H2784" s="191"/>
    </row>
    <row r="2785">
      <c r="A2785" s="243"/>
      <c r="B2785" s="243" t="s">
        <v>358</v>
      </c>
      <c r="C2785" s="261"/>
      <c r="D2785" s="190" t="s">
        <v>7</v>
      </c>
      <c r="E2785" s="190" t="s">
        <v>161</v>
      </c>
      <c r="F2785" s="191"/>
      <c r="G2785" s="191" t="str">
        <f t="shared" si="1"/>
        <v>('BWAY LATEX EXAMINATION 530mm STERILE P/F OBS','','BOXES','XXS/5.5',),</v>
      </c>
      <c r="H2785" s="191"/>
    </row>
    <row r="2786">
      <c r="A2786" s="243"/>
      <c r="B2786" s="243" t="s">
        <v>358</v>
      </c>
      <c r="C2786" s="261"/>
      <c r="D2786" s="190" t="s">
        <v>7</v>
      </c>
      <c r="E2786" s="190" t="s">
        <v>162</v>
      </c>
      <c r="F2786" s="191"/>
      <c r="G2786" s="191" t="str">
        <f t="shared" si="1"/>
        <v>('BWAY LATEX EXAMINATION 530mm STERILE P/F OBS','','BOXES','XS/6.0',),</v>
      </c>
      <c r="H2786" s="191"/>
    </row>
    <row r="2787">
      <c r="A2787" s="243"/>
      <c r="B2787" s="243" t="s">
        <v>358</v>
      </c>
      <c r="C2787" s="261"/>
      <c r="D2787" s="190" t="s">
        <v>7</v>
      </c>
      <c r="E2787" s="190" t="s">
        <v>163</v>
      </c>
      <c r="F2787" s="191"/>
      <c r="G2787" s="191" t="str">
        <f t="shared" si="1"/>
        <v>('BWAY LATEX EXAMINATION 530mm STERILE P/F OBS','','BOXES','S/6.5',),</v>
      </c>
      <c r="H2787" s="191"/>
    </row>
    <row r="2788">
      <c r="A2788" s="243"/>
      <c r="B2788" s="243" t="s">
        <v>358</v>
      </c>
      <c r="C2788" s="261"/>
      <c r="D2788" s="190" t="s">
        <v>7</v>
      </c>
      <c r="E2788" s="190" t="s">
        <v>164</v>
      </c>
      <c r="F2788" s="191"/>
      <c r="G2788" s="191" t="str">
        <f t="shared" si="1"/>
        <v>('BWAY LATEX EXAMINATION 530mm STERILE P/F OBS','','BOXES','M/7.0',),</v>
      </c>
      <c r="H2788" s="191"/>
    </row>
    <row r="2789">
      <c r="A2789" s="243"/>
      <c r="B2789" s="243" t="s">
        <v>358</v>
      </c>
      <c r="C2789" s="261"/>
      <c r="D2789" s="190" t="s">
        <v>7</v>
      </c>
      <c r="E2789" s="190" t="s">
        <v>165</v>
      </c>
      <c r="F2789" s="191"/>
      <c r="G2789" s="191" t="str">
        <f t="shared" si="1"/>
        <v>('BWAY LATEX EXAMINATION 530mm STERILE P/F OBS','','BOXES','L/7.5',),</v>
      </c>
      <c r="H2789" s="191"/>
    </row>
    <row r="2790">
      <c r="A2790" s="243"/>
      <c r="B2790" s="243" t="s">
        <v>358</v>
      </c>
      <c r="C2790" s="261"/>
      <c r="D2790" s="190" t="s">
        <v>7</v>
      </c>
      <c r="E2790" s="190" t="s">
        <v>166</v>
      </c>
      <c r="F2790" s="191"/>
      <c r="G2790" s="191" t="str">
        <f t="shared" si="1"/>
        <v>('BWAY LATEX EXAMINATION 530mm STERILE P/F OBS','','BOXES','XL/8.0',),</v>
      </c>
      <c r="H2790" s="191"/>
    </row>
    <row r="2791">
      <c r="A2791" s="243"/>
      <c r="B2791" s="243" t="s">
        <v>358</v>
      </c>
      <c r="C2791" s="261"/>
      <c r="D2791" s="190" t="s">
        <v>7</v>
      </c>
      <c r="E2791" s="190" t="s">
        <v>167</v>
      </c>
      <c r="F2791" s="191"/>
      <c r="G2791" s="191" t="str">
        <f t="shared" si="1"/>
        <v>('BWAY LATEX EXAMINATION 530mm STERILE P/F OBS','','BOXES','XXL/8.5',),</v>
      </c>
      <c r="H2791" s="191"/>
    </row>
    <row r="2792">
      <c r="A2792" s="243"/>
      <c r="B2792" s="243" t="s">
        <v>358</v>
      </c>
      <c r="C2792" s="261"/>
      <c r="D2792" s="190" t="s">
        <v>7</v>
      </c>
      <c r="E2792" s="190" t="s">
        <v>20</v>
      </c>
      <c r="F2792" s="191"/>
      <c r="G2792" s="191" t="str">
        <f t="shared" si="1"/>
        <v>('BWAY LATEX EXAMINATION 530mm STERILE P/F OBS','','BOXES','XXXL',),</v>
      </c>
      <c r="H2792" s="191"/>
    </row>
    <row r="2793">
      <c r="A2793" s="243">
        <v>149.0</v>
      </c>
      <c r="B2793" s="243" t="s">
        <v>359</v>
      </c>
      <c r="C2793" s="261"/>
      <c r="D2793" s="243" t="s">
        <v>4</v>
      </c>
      <c r="E2793" s="190" t="s">
        <v>21</v>
      </c>
      <c r="F2793" s="192"/>
      <c r="G2793" s="191" t="str">
        <f t="shared" si="1"/>
        <v>('BWAY SOFTNITRILE 245mm EXAM. POWDER CARE','','CARTONS','W/SIZE',),</v>
      </c>
      <c r="H2793" s="192"/>
    </row>
    <row r="2794">
      <c r="A2794" s="243"/>
      <c r="B2794" s="243" t="s">
        <v>359</v>
      </c>
      <c r="C2794" s="261"/>
      <c r="D2794" s="190" t="s">
        <v>4</v>
      </c>
      <c r="E2794" s="190" t="s">
        <v>13</v>
      </c>
      <c r="F2794" s="191"/>
      <c r="G2794" s="191" t="str">
        <f t="shared" si="1"/>
        <v>('BWAY SOFTNITRILE 245mm EXAM. POWDER CARE','','CARTONS','XXS',),</v>
      </c>
      <c r="H2794" s="191"/>
    </row>
    <row r="2795">
      <c r="A2795" s="243"/>
      <c r="B2795" s="243" t="s">
        <v>359</v>
      </c>
      <c r="C2795" s="261"/>
      <c r="D2795" s="190" t="s">
        <v>4</v>
      </c>
      <c r="E2795" s="190" t="s">
        <v>14</v>
      </c>
      <c r="F2795" s="191"/>
      <c r="G2795" s="191" t="str">
        <f t="shared" si="1"/>
        <v>('BWAY SOFTNITRILE 245mm EXAM. POWDER CARE','','CARTONS','XS',),</v>
      </c>
      <c r="H2795" s="191"/>
    </row>
    <row r="2796">
      <c r="A2796" s="243"/>
      <c r="B2796" s="243" t="s">
        <v>359</v>
      </c>
      <c r="C2796" s="261"/>
      <c r="D2796" s="190" t="s">
        <v>4</v>
      </c>
      <c r="E2796" s="190" t="s">
        <v>15</v>
      </c>
      <c r="F2796" s="191"/>
      <c r="G2796" s="191" t="str">
        <f t="shared" si="1"/>
        <v>('BWAY SOFTNITRILE 245mm EXAM. POWDER CARE','','CARTONS','S',),</v>
      </c>
      <c r="H2796" s="191"/>
    </row>
    <row r="2797">
      <c r="A2797" s="243"/>
      <c r="B2797" s="243" t="s">
        <v>359</v>
      </c>
      <c r="C2797" s="261"/>
      <c r="D2797" s="190" t="s">
        <v>4</v>
      </c>
      <c r="E2797" s="190" t="s">
        <v>16</v>
      </c>
      <c r="F2797" s="191"/>
      <c r="G2797" s="191" t="str">
        <f t="shared" si="1"/>
        <v>('BWAY SOFTNITRILE 245mm EXAM. POWDER CARE','','CARTONS','M',),</v>
      </c>
      <c r="H2797" s="191"/>
    </row>
    <row r="2798">
      <c r="A2798" s="243"/>
      <c r="B2798" s="243" t="s">
        <v>359</v>
      </c>
      <c r="C2798" s="261"/>
      <c r="D2798" s="190" t="s">
        <v>4</v>
      </c>
      <c r="E2798" s="190" t="s">
        <v>17</v>
      </c>
      <c r="F2798" s="191"/>
      <c r="G2798" s="191" t="str">
        <f t="shared" si="1"/>
        <v>('BWAY SOFTNITRILE 245mm EXAM. POWDER CARE','','CARTONS','L',),</v>
      </c>
      <c r="H2798" s="191"/>
    </row>
    <row r="2799">
      <c r="A2799" s="243"/>
      <c r="B2799" s="243" t="s">
        <v>359</v>
      </c>
      <c r="C2799" s="261"/>
      <c r="D2799" s="190" t="s">
        <v>4</v>
      </c>
      <c r="E2799" s="190" t="s">
        <v>18</v>
      </c>
      <c r="F2799" s="191"/>
      <c r="G2799" s="191" t="str">
        <f t="shared" si="1"/>
        <v>('BWAY SOFTNITRILE 245mm EXAM. POWDER CARE','','CARTONS','XL',),</v>
      </c>
      <c r="H2799" s="191"/>
    </row>
    <row r="2800">
      <c r="A2800" s="243"/>
      <c r="B2800" s="243" t="s">
        <v>359</v>
      </c>
      <c r="C2800" s="261"/>
      <c r="D2800" s="190" t="s">
        <v>4</v>
      </c>
      <c r="E2800" s="190" t="s">
        <v>19</v>
      </c>
      <c r="F2800" s="191"/>
      <c r="G2800" s="191" t="str">
        <f t="shared" si="1"/>
        <v>('BWAY SOFTNITRILE 245mm EXAM. POWDER CARE','','CARTONS','XXL',),</v>
      </c>
      <c r="H2800" s="191"/>
    </row>
    <row r="2801">
      <c r="A2801" s="243"/>
      <c r="B2801" s="243" t="s">
        <v>359</v>
      </c>
      <c r="C2801" s="261"/>
      <c r="D2801" s="190" t="s">
        <v>4</v>
      </c>
      <c r="E2801" s="190" t="s">
        <v>20</v>
      </c>
      <c r="F2801" s="191"/>
      <c r="G2801" s="191" t="str">
        <f t="shared" si="1"/>
        <v>('BWAY SOFTNITRILE 245mm EXAM. POWDER CARE','','CARTONS','XXXL',),</v>
      </c>
      <c r="H2801" s="191"/>
    </row>
    <row r="2802">
      <c r="A2802" s="243"/>
      <c r="B2802" s="243" t="s">
        <v>359</v>
      </c>
      <c r="C2802" s="261"/>
      <c r="D2802" s="190" t="s">
        <v>7</v>
      </c>
      <c r="E2802" s="190" t="s">
        <v>21</v>
      </c>
      <c r="F2802" s="191">
        <v>1200.0</v>
      </c>
      <c r="G2802" s="191" t="str">
        <f t="shared" si="1"/>
        <v>('BWAY SOFTNITRILE 245mm EXAM. POWDER CARE','','BOXES','W/SIZE',1200),</v>
      </c>
      <c r="H2802" s="191"/>
    </row>
    <row r="2803">
      <c r="A2803" s="243"/>
      <c r="B2803" s="243" t="s">
        <v>359</v>
      </c>
      <c r="C2803" s="261"/>
      <c r="D2803" s="190" t="s">
        <v>7</v>
      </c>
      <c r="E2803" s="190" t="s">
        <v>161</v>
      </c>
      <c r="F2803" s="191"/>
      <c r="G2803" s="191" t="str">
        <f t="shared" si="1"/>
        <v>('BWAY SOFTNITRILE 245mm EXAM. POWDER CARE','','BOXES','XXS/5.5',),</v>
      </c>
      <c r="H2803" s="191"/>
    </row>
    <row r="2804">
      <c r="A2804" s="243"/>
      <c r="B2804" s="243" t="s">
        <v>359</v>
      </c>
      <c r="C2804" s="261"/>
      <c r="D2804" s="190" t="s">
        <v>7</v>
      </c>
      <c r="E2804" s="190" t="s">
        <v>162</v>
      </c>
      <c r="F2804" s="191"/>
      <c r="G2804" s="191" t="str">
        <f t="shared" si="1"/>
        <v>('BWAY SOFTNITRILE 245mm EXAM. POWDER CARE','','BOXES','XS/6.0',),</v>
      </c>
      <c r="H2804" s="191"/>
    </row>
    <row r="2805">
      <c r="A2805" s="243"/>
      <c r="B2805" s="243" t="s">
        <v>359</v>
      </c>
      <c r="C2805" s="261"/>
      <c r="D2805" s="190" t="s">
        <v>7</v>
      </c>
      <c r="E2805" s="190" t="s">
        <v>163</v>
      </c>
      <c r="F2805" s="191"/>
      <c r="G2805" s="191" t="str">
        <f t="shared" si="1"/>
        <v>('BWAY SOFTNITRILE 245mm EXAM. POWDER CARE','','BOXES','S/6.5',),</v>
      </c>
      <c r="H2805" s="191"/>
    </row>
    <row r="2806">
      <c r="A2806" s="243"/>
      <c r="B2806" s="243" t="s">
        <v>359</v>
      </c>
      <c r="C2806" s="261"/>
      <c r="D2806" s="190" t="s">
        <v>7</v>
      </c>
      <c r="E2806" s="190" t="s">
        <v>164</v>
      </c>
      <c r="F2806" s="191"/>
      <c r="G2806" s="191" t="str">
        <f t="shared" si="1"/>
        <v>('BWAY SOFTNITRILE 245mm EXAM. POWDER CARE','','BOXES','M/7.0',),</v>
      </c>
      <c r="H2806" s="191"/>
    </row>
    <row r="2807">
      <c r="A2807" s="243"/>
      <c r="B2807" s="243" t="s">
        <v>359</v>
      </c>
      <c r="C2807" s="261"/>
      <c r="D2807" s="190" t="s">
        <v>7</v>
      </c>
      <c r="E2807" s="190" t="s">
        <v>165</v>
      </c>
      <c r="F2807" s="191"/>
      <c r="G2807" s="191" t="str">
        <f t="shared" si="1"/>
        <v>('BWAY SOFTNITRILE 245mm EXAM. POWDER CARE','','BOXES','L/7.5',),</v>
      </c>
      <c r="H2807" s="191"/>
    </row>
    <row r="2808">
      <c r="A2808" s="243"/>
      <c r="B2808" s="243" t="s">
        <v>359</v>
      </c>
      <c r="C2808" s="261"/>
      <c r="D2808" s="190" t="s">
        <v>7</v>
      </c>
      <c r="E2808" s="190" t="s">
        <v>166</v>
      </c>
      <c r="F2808" s="191"/>
      <c r="G2808" s="191" t="str">
        <f t="shared" si="1"/>
        <v>('BWAY SOFTNITRILE 245mm EXAM. POWDER CARE','','BOXES','XL/8.0',),</v>
      </c>
      <c r="H2808" s="191"/>
    </row>
    <row r="2809">
      <c r="A2809" s="243"/>
      <c r="B2809" s="243" t="s">
        <v>359</v>
      </c>
      <c r="C2809" s="261"/>
      <c r="D2809" s="190" t="s">
        <v>7</v>
      </c>
      <c r="E2809" s="190" t="s">
        <v>167</v>
      </c>
      <c r="F2809" s="191"/>
      <c r="G2809" s="191" t="str">
        <f t="shared" si="1"/>
        <v>('BWAY SOFTNITRILE 245mm EXAM. POWDER CARE','','BOXES','XXL/8.5',),</v>
      </c>
      <c r="H2809" s="191"/>
    </row>
    <row r="2810">
      <c r="A2810" s="243"/>
      <c r="B2810" s="243" t="s">
        <v>359</v>
      </c>
      <c r="C2810" s="261"/>
      <c r="D2810" s="190" t="s">
        <v>7</v>
      </c>
      <c r="E2810" s="190" t="s">
        <v>20</v>
      </c>
      <c r="F2810" s="191"/>
      <c r="G2810" s="191" t="str">
        <f t="shared" si="1"/>
        <v>('BWAY SOFTNITRILE 245mm EXAM. POWDER CARE','','BOXES','XXXL',),</v>
      </c>
      <c r="H2810" s="191"/>
    </row>
    <row r="2811">
      <c r="A2811" s="243">
        <v>150.0</v>
      </c>
      <c r="B2811" s="243" t="s">
        <v>360</v>
      </c>
      <c r="C2811" s="261"/>
      <c r="D2811" s="243" t="s">
        <v>4</v>
      </c>
      <c r="E2811" s="190" t="s">
        <v>21</v>
      </c>
      <c r="F2811" s="192">
        <v>5.0</v>
      </c>
      <c r="G2811" s="191" t="str">
        <f t="shared" si="1"/>
        <v>('BWAY LATEX EXAMINATION 245mm POWDER FREE','','CARTONS','W/SIZE',5),</v>
      </c>
      <c r="H2811" s="192"/>
    </row>
    <row r="2812">
      <c r="A2812" s="243"/>
      <c r="B2812" s="243" t="s">
        <v>360</v>
      </c>
      <c r="C2812" s="261"/>
      <c r="D2812" s="190" t="s">
        <v>4</v>
      </c>
      <c r="E2812" s="190" t="s">
        <v>13</v>
      </c>
      <c r="F2812" s="191"/>
      <c r="G2812" s="191" t="str">
        <f t="shared" si="1"/>
        <v>('BWAY LATEX EXAMINATION 245mm POWDER FREE','','CARTONS','XXS',),</v>
      </c>
      <c r="H2812" s="191"/>
    </row>
    <row r="2813">
      <c r="A2813" s="243"/>
      <c r="B2813" s="243" t="s">
        <v>360</v>
      </c>
      <c r="C2813" s="261"/>
      <c r="D2813" s="190" t="s">
        <v>4</v>
      </c>
      <c r="E2813" s="190" t="s">
        <v>14</v>
      </c>
      <c r="F2813" s="191"/>
      <c r="G2813" s="191" t="str">
        <f t="shared" si="1"/>
        <v>('BWAY LATEX EXAMINATION 245mm POWDER FREE','','CARTONS','XS',),</v>
      </c>
      <c r="H2813" s="191"/>
    </row>
    <row r="2814">
      <c r="A2814" s="243"/>
      <c r="B2814" s="243" t="s">
        <v>360</v>
      </c>
      <c r="C2814" s="261"/>
      <c r="D2814" s="190" t="s">
        <v>4</v>
      </c>
      <c r="E2814" s="190" t="s">
        <v>15</v>
      </c>
      <c r="F2814" s="191"/>
      <c r="G2814" s="191" t="str">
        <f t="shared" si="1"/>
        <v>('BWAY LATEX EXAMINATION 245mm POWDER FREE','','CARTONS','S',),</v>
      </c>
      <c r="H2814" s="191"/>
    </row>
    <row r="2815">
      <c r="A2815" s="243"/>
      <c r="B2815" s="243" t="s">
        <v>360</v>
      </c>
      <c r="C2815" s="261"/>
      <c r="D2815" s="190" t="s">
        <v>4</v>
      </c>
      <c r="E2815" s="190" t="s">
        <v>16</v>
      </c>
      <c r="F2815" s="191"/>
      <c r="G2815" s="191" t="str">
        <f t="shared" si="1"/>
        <v>('BWAY LATEX EXAMINATION 245mm POWDER FREE','','CARTONS','M',),</v>
      </c>
      <c r="H2815" s="191"/>
    </row>
    <row r="2816">
      <c r="A2816" s="243"/>
      <c r="B2816" s="243" t="s">
        <v>360</v>
      </c>
      <c r="C2816" s="261"/>
      <c r="D2816" s="190" t="s">
        <v>4</v>
      </c>
      <c r="E2816" s="190" t="s">
        <v>17</v>
      </c>
      <c r="F2816" s="191"/>
      <c r="G2816" s="191" t="str">
        <f t="shared" si="1"/>
        <v>('BWAY LATEX EXAMINATION 245mm POWDER FREE','','CARTONS','L',),</v>
      </c>
      <c r="H2816" s="191"/>
    </row>
    <row r="2817">
      <c r="A2817" s="243"/>
      <c r="B2817" s="243" t="s">
        <v>360</v>
      </c>
      <c r="C2817" s="261"/>
      <c r="D2817" s="190" t="s">
        <v>4</v>
      </c>
      <c r="E2817" s="190" t="s">
        <v>18</v>
      </c>
      <c r="F2817" s="191"/>
      <c r="G2817" s="191" t="str">
        <f t="shared" si="1"/>
        <v>('BWAY LATEX EXAMINATION 245mm POWDER FREE','','CARTONS','XL',),</v>
      </c>
      <c r="H2817" s="191"/>
    </row>
    <row r="2818">
      <c r="A2818" s="243"/>
      <c r="B2818" s="243" t="s">
        <v>360</v>
      </c>
      <c r="C2818" s="261"/>
      <c r="D2818" s="190" t="s">
        <v>4</v>
      </c>
      <c r="E2818" s="190" t="s">
        <v>19</v>
      </c>
      <c r="F2818" s="191"/>
      <c r="G2818" s="191" t="str">
        <f t="shared" si="1"/>
        <v>('BWAY LATEX EXAMINATION 245mm POWDER FREE','','CARTONS','XXL',),</v>
      </c>
      <c r="H2818" s="191"/>
    </row>
    <row r="2819">
      <c r="A2819" s="243"/>
      <c r="B2819" s="243" t="s">
        <v>360</v>
      </c>
      <c r="C2819" s="261"/>
      <c r="D2819" s="190" t="s">
        <v>4</v>
      </c>
      <c r="E2819" s="190" t="s">
        <v>20</v>
      </c>
      <c r="F2819" s="191"/>
      <c r="G2819" s="191" t="str">
        <f t="shared" si="1"/>
        <v>('BWAY LATEX EXAMINATION 245mm POWDER FREE','','CARTONS','XXXL',),</v>
      </c>
      <c r="H2819" s="191"/>
    </row>
    <row r="2820">
      <c r="A2820" s="243"/>
      <c r="B2820" s="243" t="s">
        <v>360</v>
      </c>
      <c r="C2820" s="261"/>
      <c r="D2820" s="190" t="s">
        <v>7</v>
      </c>
      <c r="E2820" s="190" t="s">
        <v>21</v>
      </c>
      <c r="F2820" s="191">
        <v>450.0</v>
      </c>
      <c r="G2820" s="191" t="str">
        <f t="shared" si="1"/>
        <v>('BWAY LATEX EXAMINATION 245mm POWDER FREE','','BOXES','W/SIZE',450),</v>
      </c>
      <c r="H2820" s="191"/>
    </row>
    <row r="2821">
      <c r="A2821" s="243"/>
      <c r="B2821" s="243" t="s">
        <v>360</v>
      </c>
      <c r="C2821" s="261"/>
      <c r="D2821" s="190" t="s">
        <v>7</v>
      </c>
      <c r="E2821" s="190" t="s">
        <v>161</v>
      </c>
      <c r="F2821" s="191"/>
      <c r="G2821" s="191" t="str">
        <f t="shared" si="1"/>
        <v>('BWAY LATEX EXAMINATION 245mm POWDER FREE','','BOXES','XXS/5.5',),</v>
      </c>
      <c r="H2821" s="191"/>
    </row>
    <row r="2822">
      <c r="A2822" s="243"/>
      <c r="B2822" s="243" t="s">
        <v>360</v>
      </c>
      <c r="C2822" s="261"/>
      <c r="D2822" s="190" t="s">
        <v>7</v>
      </c>
      <c r="E2822" s="190" t="s">
        <v>162</v>
      </c>
      <c r="F2822" s="191"/>
      <c r="G2822" s="191" t="str">
        <f t="shared" si="1"/>
        <v>('BWAY LATEX EXAMINATION 245mm POWDER FREE','','BOXES','XS/6.0',),</v>
      </c>
      <c r="H2822" s="191"/>
    </row>
    <row r="2823">
      <c r="A2823" s="243"/>
      <c r="B2823" s="243" t="s">
        <v>360</v>
      </c>
      <c r="C2823" s="261"/>
      <c r="D2823" s="190" t="s">
        <v>7</v>
      </c>
      <c r="E2823" s="190" t="s">
        <v>163</v>
      </c>
      <c r="F2823" s="191"/>
      <c r="G2823" s="191" t="str">
        <f t="shared" si="1"/>
        <v>('BWAY LATEX EXAMINATION 245mm POWDER FREE','','BOXES','S/6.5',),</v>
      </c>
      <c r="H2823" s="191"/>
    </row>
    <row r="2824">
      <c r="A2824" s="243"/>
      <c r="B2824" s="243" t="s">
        <v>360</v>
      </c>
      <c r="C2824" s="261"/>
      <c r="D2824" s="190" t="s">
        <v>7</v>
      </c>
      <c r="E2824" s="190" t="s">
        <v>164</v>
      </c>
      <c r="F2824" s="191"/>
      <c r="G2824" s="191" t="str">
        <f t="shared" si="1"/>
        <v>('BWAY LATEX EXAMINATION 245mm POWDER FREE','','BOXES','M/7.0',),</v>
      </c>
      <c r="H2824" s="191"/>
    </row>
    <row r="2825">
      <c r="A2825" s="243"/>
      <c r="B2825" s="243" t="s">
        <v>360</v>
      </c>
      <c r="C2825" s="261"/>
      <c r="D2825" s="190" t="s">
        <v>7</v>
      </c>
      <c r="E2825" s="190" t="s">
        <v>165</v>
      </c>
      <c r="F2825" s="191"/>
      <c r="G2825" s="191" t="str">
        <f t="shared" si="1"/>
        <v>('BWAY LATEX EXAMINATION 245mm POWDER FREE','','BOXES','L/7.5',),</v>
      </c>
      <c r="H2825" s="191"/>
    </row>
    <row r="2826">
      <c r="A2826" s="243"/>
      <c r="B2826" s="243" t="s">
        <v>360</v>
      </c>
      <c r="C2826" s="261"/>
      <c r="D2826" s="190" t="s">
        <v>7</v>
      </c>
      <c r="E2826" s="190" t="s">
        <v>166</v>
      </c>
      <c r="F2826" s="191"/>
      <c r="G2826" s="191" t="str">
        <f t="shared" si="1"/>
        <v>('BWAY LATEX EXAMINATION 245mm POWDER FREE','','BOXES','XL/8.0',),</v>
      </c>
      <c r="H2826" s="191"/>
    </row>
    <row r="2827">
      <c r="A2827" s="243"/>
      <c r="B2827" s="243" t="s">
        <v>360</v>
      </c>
      <c r="C2827" s="261"/>
      <c r="D2827" s="190" t="s">
        <v>7</v>
      </c>
      <c r="E2827" s="190" t="s">
        <v>167</v>
      </c>
      <c r="F2827" s="191"/>
      <c r="G2827" s="191" t="str">
        <f t="shared" si="1"/>
        <v>('BWAY LATEX EXAMINATION 245mm POWDER FREE','','BOXES','XXL/8.5',),</v>
      </c>
      <c r="H2827" s="191"/>
    </row>
    <row r="2828">
      <c r="A2828" s="243"/>
      <c r="B2828" s="243" t="s">
        <v>360</v>
      </c>
      <c r="C2828" s="261"/>
      <c r="D2828" s="190" t="s">
        <v>7</v>
      </c>
      <c r="E2828" s="190" t="s">
        <v>20</v>
      </c>
      <c r="F2828" s="191"/>
      <c r="G2828" s="191" t="str">
        <f t="shared" si="1"/>
        <v>('BWAY LATEX EXAMINATION 245mm POWDER FREE','','BOXES','XXXL',),</v>
      </c>
      <c r="H2828" s="191"/>
    </row>
    <row r="2829">
      <c r="A2829" s="243">
        <v>151.0</v>
      </c>
      <c r="B2829" s="243" t="s">
        <v>361</v>
      </c>
      <c r="C2829" s="244" t="s">
        <v>362</v>
      </c>
      <c r="D2829" s="243" t="s">
        <v>4</v>
      </c>
      <c r="E2829" s="190" t="s">
        <v>21</v>
      </c>
      <c r="F2829" s="192">
        <v>0.0</v>
      </c>
      <c r="G2829" s="191" t="str">
        <f t="shared" si="1"/>
        <v>('BWAY LATEX EXAMINATION 245mm PF','NIGERIA','CARTONS','W/SIZE',0),</v>
      </c>
      <c r="H2829" s="192"/>
    </row>
    <row r="2830">
      <c r="A2830" s="243"/>
      <c r="B2830" s="243" t="s">
        <v>361</v>
      </c>
      <c r="C2830" s="244" t="s">
        <v>362</v>
      </c>
      <c r="D2830" s="190" t="s">
        <v>4</v>
      </c>
      <c r="E2830" s="190" t="s">
        <v>13</v>
      </c>
      <c r="F2830" s="191"/>
      <c r="G2830" s="191" t="str">
        <f t="shared" si="1"/>
        <v>('BWAY LATEX EXAMINATION 245mm PF','NIGERIA','CARTONS','XXS',),</v>
      </c>
      <c r="H2830" s="191"/>
    </row>
    <row r="2831">
      <c r="A2831" s="243"/>
      <c r="B2831" s="243" t="s">
        <v>361</v>
      </c>
      <c r="C2831" s="244" t="s">
        <v>362</v>
      </c>
      <c r="D2831" s="190" t="s">
        <v>4</v>
      </c>
      <c r="E2831" s="190" t="s">
        <v>14</v>
      </c>
      <c r="F2831" s="191"/>
      <c r="G2831" s="191" t="str">
        <f t="shared" si="1"/>
        <v>('BWAY LATEX EXAMINATION 245mm PF','NIGERIA','CARTONS','XS',),</v>
      </c>
      <c r="H2831" s="191"/>
    </row>
    <row r="2832">
      <c r="A2832" s="243"/>
      <c r="B2832" s="243" t="s">
        <v>361</v>
      </c>
      <c r="C2832" s="244" t="s">
        <v>362</v>
      </c>
      <c r="D2832" s="190" t="s">
        <v>4</v>
      </c>
      <c r="E2832" s="190" t="s">
        <v>15</v>
      </c>
      <c r="F2832" s="191"/>
      <c r="G2832" s="191" t="str">
        <f t="shared" si="1"/>
        <v>('BWAY LATEX EXAMINATION 245mm PF','NIGERIA','CARTONS','S',),</v>
      </c>
      <c r="H2832" s="191"/>
    </row>
    <row r="2833">
      <c r="A2833" s="243"/>
      <c r="B2833" s="243" t="s">
        <v>361</v>
      </c>
      <c r="C2833" s="244" t="s">
        <v>362</v>
      </c>
      <c r="D2833" s="190" t="s">
        <v>4</v>
      </c>
      <c r="E2833" s="190" t="s">
        <v>16</v>
      </c>
      <c r="F2833" s="191"/>
      <c r="G2833" s="191" t="str">
        <f t="shared" si="1"/>
        <v>('BWAY LATEX EXAMINATION 245mm PF','NIGERIA','CARTONS','M',),</v>
      </c>
      <c r="H2833" s="191"/>
    </row>
    <row r="2834">
      <c r="A2834" s="243"/>
      <c r="B2834" s="243" t="s">
        <v>361</v>
      </c>
      <c r="C2834" s="244" t="s">
        <v>362</v>
      </c>
      <c r="D2834" s="190" t="s">
        <v>4</v>
      </c>
      <c r="E2834" s="190" t="s">
        <v>17</v>
      </c>
      <c r="F2834" s="191"/>
      <c r="G2834" s="191" t="str">
        <f t="shared" si="1"/>
        <v>('BWAY LATEX EXAMINATION 245mm PF','NIGERIA','CARTONS','L',),</v>
      </c>
      <c r="H2834" s="191"/>
    </row>
    <row r="2835">
      <c r="A2835" s="243"/>
      <c r="B2835" s="243" t="s">
        <v>361</v>
      </c>
      <c r="C2835" s="244" t="s">
        <v>362</v>
      </c>
      <c r="D2835" s="190" t="s">
        <v>4</v>
      </c>
      <c r="E2835" s="190" t="s">
        <v>18</v>
      </c>
      <c r="F2835" s="191"/>
      <c r="G2835" s="191" t="str">
        <f t="shared" si="1"/>
        <v>('BWAY LATEX EXAMINATION 245mm PF','NIGERIA','CARTONS','XL',),</v>
      </c>
      <c r="H2835" s="191"/>
    </row>
    <row r="2836">
      <c r="A2836" s="243"/>
      <c r="B2836" s="243" t="s">
        <v>361</v>
      </c>
      <c r="C2836" s="244" t="s">
        <v>362</v>
      </c>
      <c r="D2836" s="190" t="s">
        <v>4</v>
      </c>
      <c r="E2836" s="190" t="s">
        <v>19</v>
      </c>
      <c r="F2836" s="191"/>
      <c r="G2836" s="191" t="str">
        <f t="shared" si="1"/>
        <v>('BWAY LATEX EXAMINATION 245mm PF','NIGERIA','CARTONS','XXL',),</v>
      </c>
      <c r="H2836" s="191"/>
    </row>
    <row r="2837">
      <c r="A2837" s="243"/>
      <c r="B2837" s="243" t="s">
        <v>361</v>
      </c>
      <c r="C2837" s="244" t="s">
        <v>362</v>
      </c>
      <c r="D2837" s="190" t="s">
        <v>4</v>
      </c>
      <c r="E2837" s="190" t="s">
        <v>20</v>
      </c>
      <c r="F2837" s="191"/>
      <c r="G2837" s="191" t="str">
        <f t="shared" si="1"/>
        <v>('BWAY LATEX EXAMINATION 245mm PF','NIGERIA','CARTONS','XXXL',),</v>
      </c>
      <c r="H2837" s="191"/>
    </row>
    <row r="2838">
      <c r="A2838" s="243"/>
      <c r="B2838" s="243" t="s">
        <v>361</v>
      </c>
      <c r="C2838" s="244" t="s">
        <v>362</v>
      </c>
      <c r="D2838" s="190" t="s">
        <v>7</v>
      </c>
      <c r="E2838" s="190" t="s">
        <v>21</v>
      </c>
      <c r="F2838" s="191">
        <v>0.0</v>
      </c>
      <c r="G2838" s="191" t="str">
        <f t="shared" si="1"/>
        <v>('BWAY LATEX EXAMINATION 245mm PF','NIGERIA','BOXES','W/SIZE',0),</v>
      </c>
      <c r="H2838" s="191"/>
    </row>
    <row r="2839">
      <c r="A2839" s="243"/>
      <c r="B2839" s="243" t="s">
        <v>361</v>
      </c>
      <c r="C2839" s="244" t="s">
        <v>362</v>
      </c>
      <c r="D2839" s="190" t="s">
        <v>7</v>
      </c>
      <c r="E2839" s="190" t="s">
        <v>161</v>
      </c>
      <c r="F2839" s="191"/>
      <c r="G2839" s="191" t="str">
        <f t="shared" si="1"/>
        <v>('BWAY LATEX EXAMINATION 245mm PF','NIGERIA','BOXES','XXS/5.5',),</v>
      </c>
      <c r="H2839" s="191"/>
    </row>
    <row r="2840">
      <c r="A2840" s="243"/>
      <c r="B2840" s="243" t="s">
        <v>361</v>
      </c>
      <c r="C2840" s="244" t="s">
        <v>362</v>
      </c>
      <c r="D2840" s="190" t="s">
        <v>7</v>
      </c>
      <c r="E2840" s="190" t="s">
        <v>162</v>
      </c>
      <c r="F2840" s="191"/>
      <c r="G2840" s="191" t="str">
        <f t="shared" si="1"/>
        <v>('BWAY LATEX EXAMINATION 245mm PF','NIGERIA','BOXES','XS/6.0',),</v>
      </c>
      <c r="H2840" s="191"/>
    </row>
    <row r="2841">
      <c r="A2841" s="243"/>
      <c r="B2841" s="243" t="s">
        <v>361</v>
      </c>
      <c r="C2841" s="244" t="s">
        <v>362</v>
      </c>
      <c r="D2841" s="190" t="s">
        <v>7</v>
      </c>
      <c r="E2841" s="190" t="s">
        <v>163</v>
      </c>
      <c r="F2841" s="191"/>
      <c r="G2841" s="191" t="str">
        <f t="shared" si="1"/>
        <v>('BWAY LATEX EXAMINATION 245mm PF','NIGERIA','BOXES','S/6.5',),</v>
      </c>
      <c r="H2841" s="191"/>
    </row>
    <row r="2842">
      <c r="A2842" s="243"/>
      <c r="B2842" s="243" t="s">
        <v>361</v>
      </c>
      <c r="C2842" s="244" t="s">
        <v>362</v>
      </c>
      <c r="D2842" s="190" t="s">
        <v>7</v>
      </c>
      <c r="E2842" s="190" t="s">
        <v>164</v>
      </c>
      <c r="F2842" s="191"/>
      <c r="G2842" s="191" t="str">
        <f t="shared" si="1"/>
        <v>('BWAY LATEX EXAMINATION 245mm PF','NIGERIA','BOXES','M/7.0',),</v>
      </c>
      <c r="H2842" s="191"/>
    </row>
    <row r="2843">
      <c r="A2843" s="243"/>
      <c r="B2843" s="243" t="s">
        <v>361</v>
      </c>
      <c r="C2843" s="244" t="s">
        <v>362</v>
      </c>
      <c r="D2843" s="190" t="s">
        <v>7</v>
      </c>
      <c r="E2843" s="190" t="s">
        <v>165</v>
      </c>
      <c r="F2843" s="191"/>
      <c r="G2843" s="191" t="str">
        <f t="shared" si="1"/>
        <v>('BWAY LATEX EXAMINATION 245mm PF','NIGERIA','BOXES','L/7.5',),</v>
      </c>
      <c r="H2843" s="191"/>
    </row>
    <row r="2844">
      <c r="A2844" s="243"/>
      <c r="B2844" s="243" t="s">
        <v>361</v>
      </c>
      <c r="C2844" s="244" t="s">
        <v>362</v>
      </c>
      <c r="D2844" s="190" t="s">
        <v>7</v>
      </c>
      <c r="E2844" s="190" t="s">
        <v>166</v>
      </c>
      <c r="F2844" s="191"/>
      <c r="G2844" s="191" t="str">
        <f t="shared" si="1"/>
        <v>('BWAY LATEX EXAMINATION 245mm PF','NIGERIA','BOXES','XL/8.0',),</v>
      </c>
      <c r="H2844" s="191"/>
    </row>
    <row r="2845">
      <c r="A2845" s="243"/>
      <c r="B2845" s="243" t="s">
        <v>361</v>
      </c>
      <c r="C2845" s="244" t="s">
        <v>362</v>
      </c>
      <c r="D2845" s="190" t="s">
        <v>7</v>
      </c>
      <c r="E2845" s="190" t="s">
        <v>167</v>
      </c>
      <c r="F2845" s="191"/>
      <c r="G2845" s="191" t="str">
        <f t="shared" si="1"/>
        <v>('BWAY LATEX EXAMINATION 245mm PF','NIGERIA','BOXES','XXL/8.5',),</v>
      </c>
      <c r="H2845" s="191"/>
    </row>
    <row r="2846">
      <c r="A2846" s="243"/>
      <c r="B2846" s="243" t="s">
        <v>361</v>
      </c>
      <c r="C2846" s="244" t="s">
        <v>362</v>
      </c>
      <c r="D2846" s="190" t="s">
        <v>7</v>
      </c>
      <c r="E2846" s="190" t="s">
        <v>20</v>
      </c>
      <c r="F2846" s="191"/>
      <c r="G2846" s="191" t="str">
        <f t="shared" si="1"/>
        <v>('BWAY LATEX EXAMINATION 245mm PF','NIGERIA','BOXES','XXXL',),</v>
      </c>
      <c r="H2846" s="191"/>
    </row>
    <row r="2847">
      <c r="A2847" s="243">
        <v>152.0</v>
      </c>
      <c r="B2847" s="243" t="s">
        <v>363</v>
      </c>
      <c r="C2847" s="244" t="s">
        <v>362</v>
      </c>
      <c r="D2847" s="243" t="s">
        <v>4</v>
      </c>
      <c r="E2847" s="190" t="s">
        <v>21</v>
      </c>
      <c r="F2847" s="192">
        <v>511.0</v>
      </c>
      <c r="G2847" s="191" t="str">
        <f t="shared" si="1"/>
        <v>('BWAY STE P/F LATEX SURGICAL 300MM/LSCT','NIGERIA','CARTONS','W/SIZE',511),</v>
      </c>
      <c r="H2847" s="192"/>
    </row>
    <row r="2848">
      <c r="A2848" s="243"/>
      <c r="B2848" s="243" t="s">
        <v>363</v>
      </c>
      <c r="C2848" s="244" t="s">
        <v>362</v>
      </c>
      <c r="D2848" s="190" t="s">
        <v>4</v>
      </c>
      <c r="E2848" s="190" t="s">
        <v>13</v>
      </c>
      <c r="F2848" s="191"/>
      <c r="G2848" s="191" t="str">
        <f t="shared" si="1"/>
        <v>('BWAY STE P/F LATEX SURGICAL 300MM/LSCT','NIGERIA','CARTONS','XXS',),</v>
      </c>
      <c r="H2848" s="191"/>
    </row>
    <row r="2849">
      <c r="A2849" s="243"/>
      <c r="B2849" s="243" t="s">
        <v>363</v>
      </c>
      <c r="C2849" s="244" t="s">
        <v>362</v>
      </c>
      <c r="D2849" s="190" t="s">
        <v>4</v>
      </c>
      <c r="E2849" s="190" t="s">
        <v>14</v>
      </c>
      <c r="F2849" s="191"/>
      <c r="G2849" s="191" t="str">
        <f t="shared" si="1"/>
        <v>('BWAY STE P/F LATEX SURGICAL 300MM/LSCT','NIGERIA','CARTONS','XS',),</v>
      </c>
      <c r="H2849" s="191"/>
    </row>
    <row r="2850">
      <c r="A2850" s="243"/>
      <c r="B2850" s="243" t="s">
        <v>363</v>
      </c>
      <c r="C2850" s="244" t="s">
        <v>362</v>
      </c>
      <c r="D2850" s="190" t="s">
        <v>4</v>
      </c>
      <c r="E2850" s="190" t="s">
        <v>15</v>
      </c>
      <c r="F2850" s="191"/>
      <c r="G2850" s="191" t="str">
        <f t="shared" si="1"/>
        <v>('BWAY STE P/F LATEX SURGICAL 300MM/LSCT','NIGERIA','CARTONS','S',),</v>
      </c>
      <c r="H2850" s="191"/>
    </row>
    <row r="2851">
      <c r="A2851" s="243"/>
      <c r="B2851" s="243" t="s">
        <v>363</v>
      </c>
      <c r="C2851" s="244" t="s">
        <v>362</v>
      </c>
      <c r="D2851" s="190" t="s">
        <v>4</v>
      </c>
      <c r="E2851" s="190" t="s">
        <v>16</v>
      </c>
      <c r="F2851" s="191"/>
      <c r="G2851" s="191" t="str">
        <f t="shared" si="1"/>
        <v>('BWAY STE P/F LATEX SURGICAL 300MM/LSCT','NIGERIA','CARTONS','M',),</v>
      </c>
      <c r="H2851" s="191"/>
    </row>
    <row r="2852">
      <c r="A2852" s="243"/>
      <c r="B2852" s="243" t="s">
        <v>363</v>
      </c>
      <c r="C2852" s="244" t="s">
        <v>362</v>
      </c>
      <c r="D2852" s="190" t="s">
        <v>4</v>
      </c>
      <c r="E2852" s="190" t="s">
        <v>17</v>
      </c>
      <c r="F2852" s="191"/>
      <c r="G2852" s="191" t="str">
        <f t="shared" si="1"/>
        <v>('BWAY STE P/F LATEX SURGICAL 300MM/LSCT','NIGERIA','CARTONS','L',),</v>
      </c>
      <c r="H2852" s="191"/>
    </row>
    <row r="2853">
      <c r="A2853" s="243"/>
      <c r="B2853" s="243" t="s">
        <v>363</v>
      </c>
      <c r="C2853" s="244" t="s">
        <v>362</v>
      </c>
      <c r="D2853" s="190" t="s">
        <v>4</v>
      </c>
      <c r="E2853" s="190" t="s">
        <v>18</v>
      </c>
      <c r="F2853" s="191"/>
      <c r="G2853" s="191" t="str">
        <f t="shared" si="1"/>
        <v>('BWAY STE P/F LATEX SURGICAL 300MM/LSCT','NIGERIA','CARTONS','XL',),</v>
      </c>
      <c r="H2853" s="191"/>
    </row>
    <row r="2854">
      <c r="A2854" s="243"/>
      <c r="B2854" s="243" t="s">
        <v>363</v>
      </c>
      <c r="C2854" s="244" t="s">
        <v>362</v>
      </c>
      <c r="D2854" s="190" t="s">
        <v>4</v>
      </c>
      <c r="E2854" s="190" t="s">
        <v>19</v>
      </c>
      <c r="F2854" s="191"/>
      <c r="G2854" s="191" t="str">
        <f t="shared" si="1"/>
        <v>('BWAY STE P/F LATEX SURGICAL 300MM/LSCT','NIGERIA','CARTONS','XXL',),</v>
      </c>
      <c r="H2854" s="191"/>
    </row>
    <row r="2855">
      <c r="A2855" s="243"/>
      <c r="B2855" s="243" t="s">
        <v>363</v>
      </c>
      <c r="C2855" s="244" t="s">
        <v>362</v>
      </c>
      <c r="D2855" s="190" t="s">
        <v>4</v>
      </c>
      <c r="E2855" s="190" t="s">
        <v>20</v>
      </c>
      <c r="F2855" s="191"/>
      <c r="G2855" s="191" t="str">
        <f t="shared" si="1"/>
        <v>('BWAY STE P/F LATEX SURGICAL 300MM/LSCT','NIGERIA','CARTONS','XXXL',),</v>
      </c>
      <c r="H2855" s="191"/>
    </row>
    <row r="2856">
      <c r="A2856" s="243"/>
      <c r="B2856" s="243" t="s">
        <v>363</v>
      </c>
      <c r="C2856" s="244" t="s">
        <v>362</v>
      </c>
      <c r="D2856" s="190" t="s">
        <v>7</v>
      </c>
      <c r="E2856" s="190" t="s">
        <v>21</v>
      </c>
      <c r="F2856" s="191">
        <v>2683.0</v>
      </c>
      <c r="G2856" s="191" t="str">
        <f t="shared" si="1"/>
        <v>('BWAY STE P/F LATEX SURGICAL 300MM/LSCT','NIGERIA','BOXES','W/SIZE',2683),</v>
      </c>
      <c r="H2856" s="191"/>
    </row>
    <row r="2857">
      <c r="A2857" s="243"/>
      <c r="B2857" s="243" t="s">
        <v>363</v>
      </c>
      <c r="C2857" s="244" t="s">
        <v>362</v>
      </c>
      <c r="D2857" s="190" t="s">
        <v>7</v>
      </c>
      <c r="E2857" s="190" t="s">
        <v>161</v>
      </c>
      <c r="F2857" s="191"/>
      <c r="G2857" s="191" t="str">
        <f t="shared" si="1"/>
        <v>('BWAY STE P/F LATEX SURGICAL 300MM/LSCT','NIGERIA','BOXES','XXS/5.5',),</v>
      </c>
      <c r="H2857" s="191"/>
    </row>
    <row r="2858">
      <c r="A2858" s="243"/>
      <c r="B2858" s="243" t="s">
        <v>363</v>
      </c>
      <c r="C2858" s="244" t="s">
        <v>362</v>
      </c>
      <c r="D2858" s="190" t="s">
        <v>7</v>
      </c>
      <c r="E2858" s="190" t="s">
        <v>162</v>
      </c>
      <c r="F2858" s="191"/>
      <c r="G2858" s="191" t="str">
        <f t="shared" si="1"/>
        <v>('BWAY STE P/F LATEX SURGICAL 300MM/LSCT','NIGERIA','BOXES','XS/6.0',),</v>
      </c>
      <c r="H2858" s="191"/>
    </row>
    <row r="2859">
      <c r="A2859" s="243"/>
      <c r="B2859" s="243" t="s">
        <v>363</v>
      </c>
      <c r="C2859" s="244" t="s">
        <v>362</v>
      </c>
      <c r="D2859" s="190" t="s">
        <v>7</v>
      </c>
      <c r="E2859" s="190" t="s">
        <v>163</v>
      </c>
      <c r="F2859" s="191"/>
      <c r="G2859" s="191" t="str">
        <f t="shared" si="1"/>
        <v>('BWAY STE P/F LATEX SURGICAL 300MM/LSCT','NIGERIA','BOXES','S/6.5',),</v>
      </c>
      <c r="H2859" s="191"/>
    </row>
    <row r="2860">
      <c r="A2860" s="243"/>
      <c r="B2860" s="243" t="s">
        <v>363</v>
      </c>
      <c r="C2860" s="244" t="s">
        <v>362</v>
      </c>
      <c r="D2860" s="190" t="s">
        <v>7</v>
      </c>
      <c r="E2860" s="190" t="s">
        <v>164</v>
      </c>
      <c r="F2860" s="191"/>
      <c r="G2860" s="191" t="str">
        <f t="shared" si="1"/>
        <v>('BWAY STE P/F LATEX SURGICAL 300MM/LSCT','NIGERIA','BOXES','M/7.0',),</v>
      </c>
      <c r="H2860" s="191"/>
    </row>
    <row r="2861">
      <c r="A2861" s="243"/>
      <c r="B2861" s="243" t="s">
        <v>363</v>
      </c>
      <c r="C2861" s="244" t="s">
        <v>362</v>
      </c>
      <c r="D2861" s="190" t="s">
        <v>7</v>
      </c>
      <c r="E2861" s="190" t="s">
        <v>165</v>
      </c>
      <c r="F2861" s="191"/>
      <c r="G2861" s="191" t="str">
        <f t="shared" si="1"/>
        <v>('BWAY STE P/F LATEX SURGICAL 300MM/LSCT','NIGERIA','BOXES','L/7.5',),</v>
      </c>
      <c r="H2861" s="191"/>
    </row>
    <row r="2862">
      <c r="A2862" s="243"/>
      <c r="B2862" s="243" t="s">
        <v>363</v>
      </c>
      <c r="C2862" s="244" t="s">
        <v>362</v>
      </c>
      <c r="D2862" s="190" t="s">
        <v>7</v>
      </c>
      <c r="E2862" s="190" t="s">
        <v>166</v>
      </c>
      <c r="F2862" s="191"/>
      <c r="G2862" s="191" t="str">
        <f t="shared" si="1"/>
        <v>('BWAY STE P/F LATEX SURGICAL 300MM/LSCT','NIGERIA','BOXES','XL/8.0',),</v>
      </c>
      <c r="H2862" s="191"/>
    </row>
    <row r="2863">
      <c r="A2863" s="243"/>
      <c r="B2863" s="243" t="s">
        <v>363</v>
      </c>
      <c r="C2863" s="244" t="s">
        <v>362</v>
      </c>
      <c r="D2863" s="190" t="s">
        <v>7</v>
      </c>
      <c r="E2863" s="190" t="s">
        <v>167</v>
      </c>
      <c r="F2863" s="191"/>
      <c r="G2863" s="191" t="str">
        <f t="shared" si="1"/>
        <v>('BWAY STE P/F LATEX SURGICAL 300MM/LSCT','NIGERIA','BOXES','XXL/8.5',),</v>
      </c>
      <c r="H2863" s="191"/>
    </row>
    <row r="2864">
      <c r="A2864" s="243"/>
      <c r="B2864" s="243" t="s">
        <v>363</v>
      </c>
      <c r="C2864" s="244" t="s">
        <v>362</v>
      </c>
      <c r="D2864" s="190" t="s">
        <v>7</v>
      </c>
      <c r="E2864" s="190" t="s">
        <v>20</v>
      </c>
      <c r="F2864" s="191"/>
      <c r="G2864" s="191" t="str">
        <f t="shared" si="1"/>
        <v>('BWAY STE P/F LATEX SURGICAL 300MM/LSCT','NIGERIA','BOXES','XXXL',),</v>
      </c>
      <c r="H2864" s="191"/>
    </row>
    <row r="2865">
      <c r="A2865" s="243">
        <v>153.0</v>
      </c>
      <c r="B2865" s="243" t="s">
        <v>364</v>
      </c>
      <c r="C2865" s="261"/>
      <c r="D2865" s="243" t="s">
        <v>4</v>
      </c>
      <c r="E2865" s="190" t="s">
        <v>21</v>
      </c>
      <c r="F2865" s="192">
        <v>105.0</v>
      </c>
      <c r="G2865" s="191" t="str">
        <f t="shared" si="1"/>
        <v>('BWAY LATEX EXAMINATION 245mm POWDERED','','CARTONS','W/SIZE',105),</v>
      </c>
      <c r="H2865" s="192"/>
    </row>
    <row r="2866">
      <c r="A2866" s="243"/>
      <c r="B2866" s="243" t="s">
        <v>364</v>
      </c>
      <c r="C2866" s="261"/>
      <c r="D2866" s="190" t="s">
        <v>4</v>
      </c>
      <c r="E2866" s="190" t="s">
        <v>13</v>
      </c>
      <c r="F2866" s="191"/>
      <c r="G2866" s="191" t="str">
        <f t="shared" si="1"/>
        <v>('BWAY LATEX EXAMINATION 245mm POWDERED','','CARTONS','XXS',),</v>
      </c>
      <c r="H2866" s="191"/>
    </row>
    <row r="2867">
      <c r="A2867" s="243"/>
      <c r="B2867" s="243" t="s">
        <v>364</v>
      </c>
      <c r="C2867" s="261"/>
      <c r="D2867" s="190" t="s">
        <v>4</v>
      </c>
      <c r="E2867" s="190" t="s">
        <v>14</v>
      </c>
      <c r="F2867" s="191"/>
      <c r="G2867" s="191" t="str">
        <f t="shared" si="1"/>
        <v>('BWAY LATEX EXAMINATION 245mm POWDERED','','CARTONS','XS',),</v>
      </c>
      <c r="H2867" s="191"/>
    </row>
    <row r="2868">
      <c r="A2868" s="243"/>
      <c r="B2868" s="243" t="s">
        <v>364</v>
      </c>
      <c r="C2868" s="261"/>
      <c r="D2868" s="190" t="s">
        <v>4</v>
      </c>
      <c r="E2868" s="190" t="s">
        <v>15</v>
      </c>
      <c r="F2868" s="191"/>
      <c r="G2868" s="191" t="str">
        <f t="shared" si="1"/>
        <v>('BWAY LATEX EXAMINATION 245mm POWDERED','','CARTONS','S',),</v>
      </c>
      <c r="H2868" s="191"/>
    </row>
    <row r="2869">
      <c r="A2869" s="243"/>
      <c r="B2869" s="243" t="s">
        <v>364</v>
      </c>
      <c r="C2869" s="261"/>
      <c r="D2869" s="190" t="s">
        <v>4</v>
      </c>
      <c r="E2869" s="190" t="s">
        <v>16</v>
      </c>
      <c r="F2869" s="191"/>
      <c r="G2869" s="191" t="str">
        <f t="shared" si="1"/>
        <v>('BWAY LATEX EXAMINATION 245mm POWDERED','','CARTONS','M',),</v>
      </c>
      <c r="H2869" s="191"/>
    </row>
    <row r="2870">
      <c r="A2870" s="243"/>
      <c r="B2870" s="243" t="s">
        <v>364</v>
      </c>
      <c r="C2870" s="261"/>
      <c r="D2870" s="190" t="s">
        <v>4</v>
      </c>
      <c r="E2870" s="190" t="s">
        <v>17</v>
      </c>
      <c r="F2870" s="191"/>
      <c r="G2870" s="191" t="str">
        <f t="shared" si="1"/>
        <v>('BWAY LATEX EXAMINATION 245mm POWDERED','','CARTONS','L',),</v>
      </c>
      <c r="H2870" s="191"/>
    </row>
    <row r="2871">
      <c r="A2871" s="243"/>
      <c r="B2871" s="243" t="s">
        <v>364</v>
      </c>
      <c r="C2871" s="261"/>
      <c r="D2871" s="190" t="s">
        <v>4</v>
      </c>
      <c r="E2871" s="190" t="s">
        <v>18</v>
      </c>
      <c r="F2871" s="191"/>
      <c r="G2871" s="191" t="str">
        <f t="shared" si="1"/>
        <v>('BWAY LATEX EXAMINATION 245mm POWDERED','','CARTONS','XL',),</v>
      </c>
      <c r="H2871" s="191"/>
    </row>
    <row r="2872">
      <c r="A2872" s="243"/>
      <c r="B2872" s="243" t="s">
        <v>364</v>
      </c>
      <c r="C2872" s="261"/>
      <c r="D2872" s="190" t="s">
        <v>4</v>
      </c>
      <c r="E2872" s="190" t="s">
        <v>19</v>
      </c>
      <c r="F2872" s="191"/>
      <c r="G2872" s="191" t="str">
        <f t="shared" si="1"/>
        <v>('BWAY LATEX EXAMINATION 245mm POWDERED','','CARTONS','XXL',),</v>
      </c>
      <c r="H2872" s="191"/>
    </row>
    <row r="2873">
      <c r="A2873" s="243"/>
      <c r="B2873" s="243" t="s">
        <v>364</v>
      </c>
      <c r="C2873" s="261"/>
      <c r="D2873" s="190" t="s">
        <v>4</v>
      </c>
      <c r="E2873" s="190" t="s">
        <v>20</v>
      </c>
      <c r="F2873" s="191"/>
      <c r="G2873" s="191" t="str">
        <f t="shared" si="1"/>
        <v>('BWAY LATEX EXAMINATION 245mm POWDERED','','CARTONS','XXXL',),</v>
      </c>
      <c r="H2873" s="191"/>
    </row>
    <row r="2874">
      <c r="A2874" s="243"/>
      <c r="B2874" s="243" t="s">
        <v>364</v>
      </c>
      <c r="C2874" s="261"/>
      <c r="D2874" s="190" t="s">
        <v>7</v>
      </c>
      <c r="E2874" s="190" t="s">
        <v>21</v>
      </c>
      <c r="F2874" s="191">
        <v>480.0</v>
      </c>
      <c r="G2874" s="191" t="str">
        <f t="shared" si="1"/>
        <v>('BWAY LATEX EXAMINATION 245mm POWDERED','','BOXES','W/SIZE',480),</v>
      </c>
      <c r="H2874" s="191"/>
    </row>
    <row r="2875">
      <c r="A2875" s="243"/>
      <c r="B2875" s="243" t="s">
        <v>364</v>
      </c>
      <c r="C2875" s="261"/>
      <c r="D2875" s="190" t="s">
        <v>7</v>
      </c>
      <c r="E2875" s="190" t="s">
        <v>161</v>
      </c>
      <c r="F2875" s="191"/>
      <c r="G2875" s="191" t="str">
        <f t="shared" si="1"/>
        <v>('BWAY LATEX EXAMINATION 245mm POWDERED','','BOXES','XXS/5.5',),</v>
      </c>
      <c r="H2875" s="191"/>
    </row>
    <row r="2876">
      <c r="A2876" s="243"/>
      <c r="B2876" s="243" t="s">
        <v>364</v>
      </c>
      <c r="C2876" s="261"/>
      <c r="D2876" s="190" t="s">
        <v>7</v>
      </c>
      <c r="E2876" s="190" t="s">
        <v>162</v>
      </c>
      <c r="F2876" s="191"/>
      <c r="G2876" s="191" t="str">
        <f t="shared" si="1"/>
        <v>('BWAY LATEX EXAMINATION 245mm POWDERED','','BOXES','XS/6.0',),</v>
      </c>
      <c r="H2876" s="191"/>
    </row>
    <row r="2877">
      <c r="A2877" s="243"/>
      <c r="B2877" s="243" t="s">
        <v>364</v>
      </c>
      <c r="C2877" s="261"/>
      <c r="D2877" s="190" t="s">
        <v>7</v>
      </c>
      <c r="E2877" s="190" t="s">
        <v>163</v>
      </c>
      <c r="F2877" s="191"/>
      <c r="G2877" s="191" t="str">
        <f t="shared" si="1"/>
        <v>('BWAY LATEX EXAMINATION 245mm POWDERED','','BOXES','S/6.5',),</v>
      </c>
      <c r="H2877" s="191"/>
    </row>
    <row r="2878">
      <c r="A2878" s="243"/>
      <c r="B2878" s="243" t="s">
        <v>364</v>
      </c>
      <c r="C2878" s="261"/>
      <c r="D2878" s="190" t="s">
        <v>7</v>
      </c>
      <c r="E2878" s="190" t="s">
        <v>164</v>
      </c>
      <c r="F2878" s="191"/>
      <c r="G2878" s="191" t="str">
        <f t="shared" si="1"/>
        <v>('BWAY LATEX EXAMINATION 245mm POWDERED','','BOXES','M/7.0',),</v>
      </c>
      <c r="H2878" s="191"/>
    </row>
    <row r="2879">
      <c r="A2879" s="243"/>
      <c r="B2879" s="243" t="s">
        <v>364</v>
      </c>
      <c r="C2879" s="261"/>
      <c r="D2879" s="190" t="s">
        <v>7</v>
      </c>
      <c r="E2879" s="190" t="s">
        <v>165</v>
      </c>
      <c r="F2879" s="191"/>
      <c r="G2879" s="191" t="str">
        <f t="shared" si="1"/>
        <v>('BWAY LATEX EXAMINATION 245mm POWDERED','','BOXES','L/7.5',),</v>
      </c>
      <c r="H2879" s="191"/>
    </row>
    <row r="2880">
      <c r="A2880" s="243"/>
      <c r="B2880" s="243" t="s">
        <v>364</v>
      </c>
      <c r="C2880" s="261"/>
      <c r="D2880" s="190" t="s">
        <v>7</v>
      </c>
      <c r="E2880" s="190" t="s">
        <v>166</v>
      </c>
      <c r="F2880" s="191"/>
      <c r="G2880" s="191" t="str">
        <f t="shared" si="1"/>
        <v>('BWAY LATEX EXAMINATION 245mm POWDERED','','BOXES','XL/8.0',),</v>
      </c>
      <c r="H2880" s="191"/>
    </row>
    <row r="2881">
      <c r="A2881" s="243"/>
      <c r="B2881" s="243" t="s">
        <v>364</v>
      </c>
      <c r="C2881" s="261"/>
      <c r="D2881" s="190" t="s">
        <v>7</v>
      </c>
      <c r="E2881" s="190" t="s">
        <v>167</v>
      </c>
      <c r="F2881" s="191"/>
      <c r="G2881" s="191" t="str">
        <f t="shared" si="1"/>
        <v>('BWAY LATEX EXAMINATION 245mm POWDERED','','BOXES','XXL/8.5',),</v>
      </c>
      <c r="H2881" s="191"/>
    </row>
    <row r="2882">
      <c r="A2882" s="243"/>
      <c r="B2882" s="243" t="s">
        <v>364</v>
      </c>
      <c r="C2882" s="261"/>
      <c r="D2882" s="190" t="s">
        <v>7</v>
      </c>
      <c r="E2882" s="190" t="s">
        <v>20</v>
      </c>
      <c r="F2882" s="191"/>
      <c r="G2882" s="191" t="str">
        <f t="shared" si="1"/>
        <v>('BWAY LATEX EXAMINATION 245mm POWDERED','','BOXES','XXXL',),</v>
      </c>
      <c r="H2882" s="191"/>
    </row>
    <row r="2883">
      <c r="A2883" s="243">
        <v>154.0</v>
      </c>
      <c r="B2883" s="243" t="s">
        <v>365</v>
      </c>
      <c r="C2883" s="261"/>
      <c r="D2883" s="243" t="s">
        <v>4</v>
      </c>
      <c r="E2883" s="190" t="s">
        <v>21</v>
      </c>
      <c r="F2883" s="192">
        <v>25.0</v>
      </c>
      <c r="G2883" s="191" t="str">
        <f t="shared" si="1"/>
        <v>('BWAY BLUE NITRILE 300mm POWDER FREE','','CARTONS','W/SIZE',25),</v>
      </c>
      <c r="H2883" s="192"/>
    </row>
    <row r="2884">
      <c r="A2884" s="243"/>
      <c r="B2884" s="243" t="s">
        <v>365</v>
      </c>
      <c r="C2884" s="263"/>
      <c r="D2884" s="190" t="s">
        <v>4</v>
      </c>
      <c r="E2884" s="190" t="s">
        <v>13</v>
      </c>
      <c r="F2884" s="191"/>
      <c r="G2884" s="191" t="str">
        <f t="shared" si="1"/>
        <v>('BWAY BLUE NITRILE 300mm POWDER FREE','','CARTONS','XXS',),</v>
      </c>
      <c r="H2884" s="191"/>
    </row>
    <row r="2885">
      <c r="A2885" s="243"/>
      <c r="B2885" s="243" t="s">
        <v>365</v>
      </c>
      <c r="C2885" s="263"/>
      <c r="D2885" s="190" t="s">
        <v>4</v>
      </c>
      <c r="E2885" s="190" t="s">
        <v>14</v>
      </c>
      <c r="F2885" s="191"/>
      <c r="G2885" s="191" t="str">
        <f t="shared" si="1"/>
        <v>('BWAY BLUE NITRILE 300mm POWDER FREE','','CARTONS','XS',),</v>
      </c>
      <c r="H2885" s="191"/>
    </row>
    <row r="2886">
      <c r="A2886" s="243"/>
      <c r="B2886" s="243" t="s">
        <v>365</v>
      </c>
      <c r="C2886" s="263"/>
      <c r="D2886" s="190" t="s">
        <v>4</v>
      </c>
      <c r="E2886" s="190" t="s">
        <v>15</v>
      </c>
      <c r="F2886" s="191"/>
      <c r="G2886" s="191" t="str">
        <f t="shared" si="1"/>
        <v>('BWAY BLUE NITRILE 300mm POWDER FREE','','CARTONS','S',),</v>
      </c>
      <c r="H2886" s="191"/>
    </row>
    <row r="2887">
      <c r="A2887" s="243"/>
      <c r="B2887" s="243" t="s">
        <v>365</v>
      </c>
      <c r="C2887" s="263"/>
      <c r="D2887" s="190" t="s">
        <v>4</v>
      </c>
      <c r="E2887" s="190" t="s">
        <v>16</v>
      </c>
      <c r="F2887" s="191"/>
      <c r="G2887" s="191" t="str">
        <f t="shared" si="1"/>
        <v>('BWAY BLUE NITRILE 300mm POWDER FREE','','CARTONS','M',),</v>
      </c>
      <c r="H2887" s="191"/>
    </row>
    <row r="2888">
      <c r="A2888" s="243"/>
      <c r="B2888" s="243" t="s">
        <v>365</v>
      </c>
      <c r="C2888" s="263"/>
      <c r="D2888" s="190" t="s">
        <v>4</v>
      </c>
      <c r="E2888" s="190" t="s">
        <v>17</v>
      </c>
      <c r="F2888" s="191"/>
      <c r="G2888" s="191" t="str">
        <f t="shared" si="1"/>
        <v>('BWAY BLUE NITRILE 300mm POWDER FREE','','CARTONS','L',),</v>
      </c>
      <c r="H2888" s="191"/>
    </row>
    <row r="2889">
      <c r="A2889" s="243"/>
      <c r="B2889" s="243" t="s">
        <v>365</v>
      </c>
      <c r="C2889" s="263"/>
      <c r="D2889" s="190" t="s">
        <v>4</v>
      </c>
      <c r="E2889" s="190" t="s">
        <v>18</v>
      </c>
      <c r="F2889" s="191"/>
      <c r="G2889" s="191" t="str">
        <f t="shared" si="1"/>
        <v>('BWAY BLUE NITRILE 300mm POWDER FREE','','CARTONS','XL',),</v>
      </c>
      <c r="H2889" s="191"/>
    </row>
    <row r="2890">
      <c r="A2890" s="243"/>
      <c r="B2890" s="243" t="s">
        <v>365</v>
      </c>
      <c r="C2890" s="263"/>
      <c r="D2890" s="190" t="s">
        <v>4</v>
      </c>
      <c r="E2890" s="190" t="s">
        <v>19</v>
      </c>
      <c r="F2890" s="191"/>
      <c r="G2890" s="191" t="str">
        <f t="shared" si="1"/>
        <v>('BWAY BLUE NITRILE 300mm POWDER FREE','','CARTONS','XXL',),</v>
      </c>
      <c r="H2890" s="191"/>
    </row>
    <row r="2891">
      <c r="A2891" s="243"/>
      <c r="B2891" s="243" t="s">
        <v>365</v>
      </c>
      <c r="C2891" s="263"/>
      <c r="D2891" s="190" t="s">
        <v>4</v>
      </c>
      <c r="E2891" s="190" t="s">
        <v>20</v>
      </c>
      <c r="F2891" s="191"/>
      <c r="G2891" s="191" t="str">
        <f t="shared" si="1"/>
        <v>('BWAY BLUE NITRILE 300mm POWDER FREE','','CARTONS','XXXL',),</v>
      </c>
      <c r="H2891" s="191"/>
    </row>
    <row r="2892">
      <c r="A2892" s="243"/>
      <c r="B2892" s="243" t="s">
        <v>365</v>
      </c>
      <c r="C2892" s="263"/>
      <c r="D2892" s="190" t="s">
        <v>7</v>
      </c>
      <c r="E2892" s="190" t="s">
        <v>21</v>
      </c>
      <c r="F2892" s="191">
        <v>30.0</v>
      </c>
      <c r="G2892" s="191" t="str">
        <f t="shared" si="1"/>
        <v>('BWAY BLUE NITRILE 300mm POWDER FREE','','BOXES','W/SIZE',30),</v>
      </c>
      <c r="H2892" s="191"/>
    </row>
    <row r="2893">
      <c r="A2893" s="243"/>
      <c r="B2893" s="243" t="s">
        <v>365</v>
      </c>
      <c r="C2893" s="263"/>
      <c r="D2893" s="190" t="s">
        <v>7</v>
      </c>
      <c r="E2893" s="190" t="s">
        <v>161</v>
      </c>
      <c r="F2893" s="191"/>
      <c r="G2893" s="191" t="str">
        <f t="shared" si="1"/>
        <v>('BWAY BLUE NITRILE 300mm POWDER FREE','','BOXES','XXS/5.5',),</v>
      </c>
      <c r="H2893" s="191"/>
    </row>
    <row r="2894">
      <c r="A2894" s="243"/>
      <c r="B2894" s="243" t="s">
        <v>365</v>
      </c>
      <c r="C2894" s="263"/>
      <c r="D2894" s="190" t="s">
        <v>7</v>
      </c>
      <c r="E2894" s="190" t="s">
        <v>162</v>
      </c>
      <c r="F2894" s="191"/>
      <c r="G2894" s="191" t="str">
        <f t="shared" si="1"/>
        <v>('BWAY BLUE NITRILE 300mm POWDER FREE','','BOXES','XS/6.0',),</v>
      </c>
      <c r="H2894" s="191"/>
    </row>
    <row r="2895">
      <c r="A2895" s="243"/>
      <c r="B2895" s="243" t="s">
        <v>365</v>
      </c>
      <c r="C2895" s="263"/>
      <c r="D2895" s="190" t="s">
        <v>7</v>
      </c>
      <c r="E2895" s="190" t="s">
        <v>163</v>
      </c>
      <c r="F2895" s="191"/>
      <c r="G2895" s="191" t="str">
        <f t="shared" si="1"/>
        <v>('BWAY BLUE NITRILE 300mm POWDER FREE','','BOXES','S/6.5',),</v>
      </c>
      <c r="H2895" s="191"/>
    </row>
    <row r="2896">
      <c r="A2896" s="243"/>
      <c r="B2896" s="243" t="s">
        <v>365</v>
      </c>
      <c r="C2896" s="263"/>
      <c r="D2896" s="190" t="s">
        <v>7</v>
      </c>
      <c r="E2896" s="190" t="s">
        <v>164</v>
      </c>
      <c r="F2896" s="191"/>
      <c r="G2896" s="191" t="str">
        <f t="shared" si="1"/>
        <v>('BWAY BLUE NITRILE 300mm POWDER FREE','','BOXES','M/7.0',),</v>
      </c>
      <c r="H2896" s="191"/>
    </row>
    <row r="2897">
      <c r="A2897" s="243"/>
      <c r="B2897" s="243" t="s">
        <v>365</v>
      </c>
      <c r="C2897" s="263"/>
      <c r="D2897" s="190" t="s">
        <v>7</v>
      </c>
      <c r="E2897" s="190" t="s">
        <v>165</v>
      </c>
      <c r="F2897" s="191"/>
      <c r="G2897" s="191" t="str">
        <f t="shared" si="1"/>
        <v>('BWAY BLUE NITRILE 300mm POWDER FREE','','BOXES','L/7.5',),</v>
      </c>
      <c r="H2897" s="191"/>
    </row>
    <row r="2898">
      <c r="A2898" s="243"/>
      <c r="B2898" s="243" t="s">
        <v>365</v>
      </c>
      <c r="C2898" s="263"/>
      <c r="D2898" s="190" t="s">
        <v>7</v>
      </c>
      <c r="E2898" s="190" t="s">
        <v>166</v>
      </c>
      <c r="F2898" s="191"/>
      <c r="G2898" s="191" t="str">
        <f t="shared" si="1"/>
        <v>('BWAY BLUE NITRILE 300mm POWDER FREE','','BOXES','XL/8.0',),</v>
      </c>
      <c r="H2898" s="191"/>
    </row>
    <row r="2899">
      <c r="A2899" s="243"/>
      <c r="B2899" s="243" t="s">
        <v>365</v>
      </c>
      <c r="C2899" s="263"/>
      <c r="D2899" s="190" t="s">
        <v>7</v>
      </c>
      <c r="E2899" s="190" t="s">
        <v>167</v>
      </c>
      <c r="F2899" s="191"/>
      <c r="G2899" s="191" t="str">
        <f t="shared" si="1"/>
        <v>('BWAY BLUE NITRILE 300mm POWDER FREE','','BOXES','XXL/8.5',),</v>
      </c>
      <c r="H2899" s="191"/>
    </row>
    <row r="2900">
      <c r="A2900" s="243"/>
      <c r="B2900" s="243" t="s">
        <v>365</v>
      </c>
      <c r="C2900" s="263"/>
      <c r="D2900" s="190" t="s">
        <v>7</v>
      </c>
      <c r="E2900" s="190" t="s">
        <v>20</v>
      </c>
      <c r="F2900" s="191"/>
      <c r="G2900" s="191" t="str">
        <f t="shared" si="1"/>
        <v>('BWAY BLUE NITRILE 300mm POWDER FREE','','BOXES','XXXL',),</v>
      </c>
      <c r="H2900" s="191"/>
    </row>
    <row r="2901">
      <c r="A2901" s="243">
        <v>155.0</v>
      </c>
      <c r="B2901" s="243" t="s">
        <v>366</v>
      </c>
      <c r="C2901" s="263"/>
      <c r="D2901" s="243" t="s">
        <v>4</v>
      </c>
      <c r="E2901" s="190" t="s">
        <v>21</v>
      </c>
      <c r="F2901" s="192"/>
      <c r="G2901" s="191" t="str">
        <f t="shared" si="1"/>
        <v>('BWAY PURPLE NITRILE 300mm POWDER FREE','','CARTONS','W/SIZE',),</v>
      </c>
      <c r="H2901" s="192"/>
    </row>
    <row r="2902">
      <c r="A2902" s="243"/>
      <c r="B2902" s="243" t="s">
        <v>366</v>
      </c>
      <c r="C2902" s="261"/>
      <c r="D2902" s="190" t="s">
        <v>4</v>
      </c>
      <c r="E2902" s="190" t="s">
        <v>13</v>
      </c>
      <c r="F2902" s="191"/>
      <c r="G2902" s="191" t="str">
        <f t="shared" si="1"/>
        <v>('BWAY PURPLE NITRILE 300mm POWDER FREE','','CARTONS','XXS',),</v>
      </c>
      <c r="H2902" s="191"/>
    </row>
    <row r="2903">
      <c r="A2903" s="243"/>
      <c r="B2903" s="243" t="s">
        <v>366</v>
      </c>
      <c r="C2903" s="261"/>
      <c r="D2903" s="190" t="s">
        <v>4</v>
      </c>
      <c r="E2903" s="190" t="s">
        <v>14</v>
      </c>
      <c r="F2903" s="191"/>
      <c r="G2903" s="191" t="str">
        <f t="shared" si="1"/>
        <v>('BWAY PURPLE NITRILE 300mm POWDER FREE','','CARTONS','XS',),</v>
      </c>
      <c r="H2903" s="191"/>
    </row>
    <row r="2904">
      <c r="A2904" s="243"/>
      <c r="B2904" s="243" t="s">
        <v>366</v>
      </c>
      <c r="C2904" s="261"/>
      <c r="D2904" s="190" t="s">
        <v>4</v>
      </c>
      <c r="E2904" s="190" t="s">
        <v>15</v>
      </c>
      <c r="F2904" s="191"/>
      <c r="G2904" s="191" t="str">
        <f t="shared" si="1"/>
        <v>('BWAY PURPLE NITRILE 300mm POWDER FREE','','CARTONS','S',),</v>
      </c>
      <c r="H2904" s="191"/>
    </row>
    <row r="2905">
      <c r="A2905" s="243"/>
      <c r="B2905" s="243" t="s">
        <v>366</v>
      </c>
      <c r="C2905" s="261"/>
      <c r="D2905" s="190" t="s">
        <v>4</v>
      </c>
      <c r="E2905" s="190" t="s">
        <v>16</v>
      </c>
      <c r="F2905" s="191"/>
      <c r="G2905" s="191" t="str">
        <f t="shared" si="1"/>
        <v>('BWAY PURPLE NITRILE 300mm POWDER FREE','','CARTONS','M',),</v>
      </c>
      <c r="H2905" s="191"/>
    </row>
    <row r="2906">
      <c r="A2906" s="243"/>
      <c r="B2906" s="243" t="s">
        <v>366</v>
      </c>
      <c r="C2906" s="261"/>
      <c r="D2906" s="190" t="s">
        <v>4</v>
      </c>
      <c r="E2906" s="190" t="s">
        <v>17</v>
      </c>
      <c r="F2906" s="191"/>
      <c r="G2906" s="191" t="str">
        <f t="shared" si="1"/>
        <v>('BWAY PURPLE NITRILE 300mm POWDER FREE','','CARTONS','L',),</v>
      </c>
      <c r="H2906" s="191"/>
    </row>
    <row r="2907">
      <c r="A2907" s="243"/>
      <c r="B2907" s="243" t="s">
        <v>366</v>
      </c>
      <c r="C2907" s="261"/>
      <c r="D2907" s="190" t="s">
        <v>4</v>
      </c>
      <c r="E2907" s="190" t="s">
        <v>18</v>
      </c>
      <c r="F2907" s="191"/>
      <c r="G2907" s="191" t="str">
        <f t="shared" si="1"/>
        <v>('BWAY PURPLE NITRILE 300mm POWDER FREE','','CARTONS','XL',),</v>
      </c>
      <c r="H2907" s="191"/>
    </row>
    <row r="2908">
      <c r="A2908" s="243"/>
      <c r="B2908" s="243" t="s">
        <v>366</v>
      </c>
      <c r="C2908" s="261"/>
      <c r="D2908" s="190" t="s">
        <v>4</v>
      </c>
      <c r="E2908" s="190" t="s">
        <v>19</v>
      </c>
      <c r="F2908" s="191"/>
      <c r="G2908" s="191" t="str">
        <f t="shared" si="1"/>
        <v>('BWAY PURPLE NITRILE 300mm POWDER FREE','','CARTONS','XXL',),</v>
      </c>
      <c r="H2908" s="191"/>
    </row>
    <row r="2909">
      <c r="A2909" s="243"/>
      <c r="B2909" s="243" t="s">
        <v>366</v>
      </c>
      <c r="C2909" s="261"/>
      <c r="D2909" s="190" t="s">
        <v>4</v>
      </c>
      <c r="E2909" s="190" t="s">
        <v>20</v>
      </c>
      <c r="F2909" s="191"/>
      <c r="G2909" s="191" t="str">
        <f t="shared" si="1"/>
        <v>('BWAY PURPLE NITRILE 300mm POWDER FREE','','CARTONS','XXXL',),</v>
      </c>
      <c r="H2909" s="191"/>
    </row>
    <row r="2910">
      <c r="A2910" s="243"/>
      <c r="B2910" s="243" t="s">
        <v>366</v>
      </c>
      <c r="C2910" s="261"/>
      <c r="D2910" s="190" t="s">
        <v>7</v>
      </c>
      <c r="E2910" s="190" t="s">
        <v>21</v>
      </c>
      <c r="F2910" s="191">
        <v>1100.0</v>
      </c>
      <c r="G2910" s="191" t="str">
        <f t="shared" si="1"/>
        <v>('BWAY PURPLE NITRILE 300mm POWDER FREE','','BOXES','W/SIZE',1100),</v>
      </c>
      <c r="H2910" s="191"/>
    </row>
    <row r="2911">
      <c r="A2911" s="243"/>
      <c r="B2911" s="243" t="s">
        <v>366</v>
      </c>
      <c r="C2911" s="261"/>
      <c r="D2911" s="190" t="s">
        <v>7</v>
      </c>
      <c r="E2911" s="190" t="s">
        <v>161</v>
      </c>
      <c r="F2911" s="191"/>
      <c r="G2911" s="191" t="str">
        <f t="shared" si="1"/>
        <v>('BWAY PURPLE NITRILE 300mm POWDER FREE','','BOXES','XXS/5.5',),</v>
      </c>
      <c r="H2911" s="191"/>
    </row>
    <row r="2912">
      <c r="A2912" s="243"/>
      <c r="B2912" s="243" t="s">
        <v>366</v>
      </c>
      <c r="C2912" s="261"/>
      <c r="D2912" s="190" t="s">
        <v>7</v>
      </c>
      <c r="E2912" s="190" t="s">
        <v>162</v>
      </c>
      <c r="F2912" s="191"/>
      <c r="G2912" s="191" t="str">
        <f t="shared" si="1"/>
        <v>('BWAY PURPLE NITRILE 300mm POWDER FREE','','BOXES','XS/6.0',),</v>
      </c>
      <c r="H2912" s="191"/>
    </row>
    <row r="2913">
      <c r="A2913" s="243"/>
      <c r="B2913" s="243" t="s">
        <v>366</v>
      </c>
      <c r="C2913" s="261"/>
      <c r="D2913" s="190" t="s">
        <v>7</v>
      </c>
      <c r="E2913" s="190" t="s">
        <v>163</v>
      </c>
      <c r="F2913" s="191"/>
      <c r="G2913" s="191" t="str">
        <f t="shared" si="1"/>
        <v>('BWAY PURPLE NITRILE 300mm POWDER FREE','','BOXES','S/6.5',),</v>
      </c>
      <c r="H2913" s="191"/>
    </row>
    <row r="2914">
      <c r="A2914" s="243"/>
      <c r="B2914" s="243" t="s">
        <v>366</v>
      </c>
      <c r="C2914" s="261"/>
      <c r="D2914" s="190" t="s">
        <v>7</v>
      </c>
      <c r="E2914" s="190" t="s">
        <v>164</v>
      </c>
      <c r="F2914" s="191"/>
      <c r="G2914" s="191" t="str">
        <f t="shared" si="1"/>
        <v>('BWAY PURPLE NITRILE 300mm POWDER FREE','','BOXES','M/7.0',),</v>
      </c>
      <c r="H2914" s="191"/>
    </row>
    <row r="2915">
      <c r="A2915" s="243"/>
      <c r="B2915" s="243" t="s">
        <v>366</v>
      </c>
      <c r="C2915" s="261"/>
      <c r="D2915" s="190" t="s">
        <v>7</v>
      </c>
      <c r="E2915" s="190" t="s">
        <v>165</v>
      </c>
      <c r="F2915" s="191"/>
      <c r="G2915" s="191" t="str">
        <f t="shared" si="1"/>
        <v>('BWAY PURPLE NITRILE 300mm POWDER FREE','','BOXES','L/7.5',),</v>
      </c>
      <c r="H2915" s="191"/>
    </row>
    <row r="2916">
      <c r="A2916" s="243"/>
      <c r="B2916" s="243" t="s">
        <v>366</v>
      </c>
      <c r="C2916" s="261"/>
      <c r="D2916" s="190" t="s">
        <v>7</v>
      </c>
      <c r="E2916" s="190" t="s">
        <v>166</v>
      </c>
      <c r="F2916" s="191"/>
      <c r="G2916" s="191" t="str">
        <f t="shared" si="1"/>
        <v>('BWAY PURPLE NITRILE 300mm POWDER FREE','','BOXES','XL/8.0',),</v>
      </c>
      <c r="H2916" s="191"/>
    </row>
    <row r="2917">
      <c r="A2917" s="243"/>
      <c r="B2917" s="243" t="s">
        <v>366</v>
      </c>
      <c r="C2917" s="261"/>
      <c r="D2917" s="190" t="s">
        <v>7</v>
      </c>
      <c r="E2917" s="190" t="s">
        <v>167</v>
      </c>
      <c r="F2917" s="191"/>
      <c r="G2917" s="191" t="str">
        <f t="shared" si="1"/>
        <v>('BWAY PURPLE NITRILE 300mm POWDER FREE','','BOXES','XXL/8.5',),</v>
      </c>
      <c r="H2917" s="191"/>
    </row>
    <row r="2918">
      <c r="A2918" s="243"/>
      <c r="B2918" s="243" t="s">
        <v>366</v>
      </c>
      <c r="C2918" s="261"/>
      <c r="D2918" s="190" t="s">
        <v>7</v>
      </c>
      <c r="E2918" s="190" t="s">
        <v>20</v>
      </c>
      <c r="F2918" s="191"/>
      <c r="G2918" s="191" t="str">
        <f t="shared" si="1"/>
        <v>('BWAY PURPLE NITRILE 300mm POWDER FREE','','BOXES','XXXL',),</v>
      </c>
      <c r="H2918" s="191"/>
    </row>
    <row r="2919">
      <c r="A2919" s="243">
        <v>156.0</v>
      </c>
      <c r="B2919" s="243" t="s">
        <v>367</v>
      </c>
      <c r="C2919" s="261"/>
      <c r="D2919" s="243" t="s">
        <v>4</v>
      </c>
      <c r="E2919" s="190" t="s">
        <v>21</v>
      </c>
      <c r="F2919" s="192">
        <v>293.0</v>
      </c>
      <c r="G2919" s="191" t="str">
        <f t="shared" si="1"/>
        <v>('BWAY LATEX EXAMINATION 400mm P/F LACT','','CARTONS','W/SIZE',293),</v>
      </c>
      <c r="H2919" s="192"/>
    </row>
    <row r="2920">
      <c r="A2920" s="243"/>
      <c r="B2920" s="243" t="s">
        <v>367</v>
      </c>
      <c r="C2920" s="261"/>
      <c r="D2920" s="190" t="s">
        <v>4</v>
      </c>
      <c r="E2920" s="190" t="s">
        <v>13</v>
      </c>
      <c r="F2920" s="191"/>
      <c r="G2920" s="191" t="str">
        <f t="shared" si="1"/>
        <v>('BWAY LATEX EXAMINATION 400mm P/F LACT','','CARTONS','XXS',),</v>
      </c>
      <c r="H2920" s="191"/>
    </row>
    <row r="2921">
      <c r="A2921" s="243"/>
      <c r="B2921" s="243" t="s">
        <v>367</v>
      </c>
      <c r="C2921" s="261"/>
      <c r="D2921" s="190" t="s">
        <v>4</v>
      </c>
      <c r="E2921" s="190" t="s">
        <v>14</v>
      </c>
      <c r="F2921" s="191"/>
      <c r="G2921" s="191" t="str">
        <f t="shared" si="1"/>
        <v>('BWAY LATEX EXAMINATION 400mm P/F LACT','','CARTONS','XS',),</v>
      </c>
      <c r="H2921" s="191"/>
    </row>
    <row r="2922">
      <c r="A2922" s="243"/>
      <c r="B2922" s="243" t="s">
        <v>367</v>
      </c>
      <c r="C2922" s="261"/>
      <c r="D2922" s="190" t="s">
        <v>4</v>
      </c>
      <c r="E2922" s="190" t="s">
        <v>15</v>
      </c>
      <c r="F2922" s="191"/>
      <c r="G2922" s="191" t="str">
        <f t="shared" si="1"/>
        <v>('BWAY LATEX EXAMINATION 400mm P/F LACT','','CARTONS','S',),</v>
      </c>
      <c r="H2922" s="191"/>
    </row>
    <row r="2923">
      <c r="A2923" s="243"/>
      <c r="B2923" s="243" t="s">
        <v>367</v>
      </c>
      <c r="C2923" s="261"/>
      <c r="D2923" s="190" t="s">
        <v>4</v>
      </c>
      <c r="E2923" s="190" t="s">
        <v>16</v>
      </c>
      <c r="F2923" s="191"/>
      <c r="G2923" s="191" t="str">
        <f t="shared" si="1"/>
        <v>('BWAY LATEX EXAMINATION 400mm P/F LACT','','CARTONS','M',),</v>
      </c>
      <c r="H2923" s="191"/>
    </row>
    <row r="2924">
      <c r="A2924" s="243"/>
      <c r="B2924" s="243" t="s">
        <v>367</v>
      </c>
      <c r="C2924" s="261"/>
      <c r="D2924" s="190" t="s">
        <v>4</v>
      </c>
      <c r="E2924" s="190" t="s">
        <v>17</v>
      </c>
      <c r="F2924" s="191"/>
      <c r="G2924" s="191" t="str">
        <f t="shared" si="1"/>
        <v>('BWAY LATEX EXAMINATION 400mm P/F LACT','','CARTONS','L',),</v>
      </c>
      <c r="H2924" s="191"/>
    </row>
    <row r="2925">
      <c r="A2925" s="243"/>
      <c r="B2925" s="243" t="s">
        <v>367</v>
      </c>
      <c r="C2925" s="261"/>
      <c r="D2925" s="190" t="s">
        <v>4</v>
      </c>
      <c r="E2925" s="190" t="s">
        <v>18</v>
      </c>
      <c r="F2925" s="191"/>
      <c r="G2925" s="191" t="str">
        <f t="shared" si="1"/>
        <v>('BWAY LATEX EXAMINATION 400mm P/F LACT','','CARTONS','XL',),</v>
      </c>
      <c r="H2925" s="191"/>
    </row>
    <row r="2926">
      <c r="A2926" s="243"/>
      <c r="B2926" s="243" t="s">
        <v>367</v>
      </c>
      <c r="C2926" s="261"/>
      <c r="D2926" s="190" t="s">
        <v>4</v>
      </c>
      <c r="E2926" s="190" t="s">
        <v>19</v>
      </c>
      <c r="F2926" s="191"/>
      <c r="G2926" s="191" t="str">
        <f t="shared" si="1"/>
        <v>('BWAY LATEX EXAMINATION 400mm P/F LACT','','CARTONS','XXL',),</v>
      </c>
      <c r="H2926" s="191"/>
    </row>
    <row r="2927">
      <c r="A2927" s="243"/>
      <c r="B2927" s="243" t="s">
        <v>367</v>
      </c>
      <c r="C2927" s="261"/>
      <c r="D2927" s="190" t="s">
        <v>4</v>
      </c>
      <c r="E2927" s="190" t="s">
        <v>20</v>
      </c>
      <c r="F2927" s="191"/>
      <c r="G2927" s="191" t="str">
        <f t="shared" si="1"/>
        <v>('BWAY LATEX EXAMINATION 400mm P/F LACT','','CARTONS','XXXL',),</v>
      </c>
      <c r="H2927" s="191"/>
    </row>
    <row r="2928">
      <c r="A2928" s="243"/>
      <c r="B2928" s="243" t="s">
        <v>367</v>
      </c>
      <c r="C2928" s="261"/>
      <c r="D2928" s="190" t="s">
        <v>7</v>
      </c>
      <c r="E2928" s="190" t="s">
        <v>21</v>
      </c>
      <c r="F2928" s="191">
        <v>2330.0</v>
      </c>
      <c r="G2928" s="191" t="str">
        <f t="shared" si="1"/>
        <v>('BWAY LATEX EXAMINATION 400mm P/F LACT','','BOXES','W/SIZE',2330),</v>
      </c>
      <c r="H2928" s="191"/>
    </row>
    <row r="2929">
      <c r="A2929" s="243"/>
      <c r="B2929" s="243" t="s">
        <v>367</v>
      </c>
      <c r="C2929" s="261"/>
      <c r="D2929" s="190" t="s">
        <v>7</v>
      </c>
      <c r="E2929" s="190" t="s">
        <v>161</v>
      </c>
      <c r="F2929" s="191"/>
      <c r="G2929" s="191" t="str">
        <f t="shared" si="1"/>
        <v>('BWAY LATEX EXAMINATION 400mm P/F LACT','','BOXES','XXS/5.5',),</v>
      </c>
      <c r="H2929" s="191"/>
    </row>
    <row r="2930">
      <c r="A2930" s="243"/>
      <c r="B2930" s="243" t="s">
        <v>367</v>
      </c>
      <c r="C2930" s="261"/>
      <c r="D2930" s="190" t="s">
        <v>7</v>
      </c>
      <c r="E2930" s="190" t="s">
        <v>162</v>
      </c>
      <c r="F2930" s="191"/>
      <c r="G2930" s="191" t="str">
        <f t="shared" si="1"/>
        <v>('BWAY LATEX EXAMINATION 400mm P/F LACT','','BOXES','XS/6.0',),</v>
      </c>
      <c r="H2930" s="191"/>
    </row>
    <row r="2931">
      <c r="A2931" s="243"/>
      <c r="B2931" s="243" t="s">
        <v>367</v>
      </c>
      <c r="C2931" s="261"/>
      <c r="D2931" s="190" t="s">
        <v>7</v>
      </c>
      <c r="E2931" s="190" t="s">
        <v>163</v>
      </c>
      <c r="F2931" s="191"/>
      <c r="G2931" s="191" t="str">
        <f t="shared" si="1"/>
        <v>('BWAY LATEX EXAMINATION 400mm P/F LACT','','BOXES','S/6.5',),</v>
      </c>
      <c r="H2931" s="191"/>
    </row>
    <row r="2932">
      <c r="A2932" s="243"/>
      <c r="B2932" s="243" t="s">
        <v>367</v>
      </c>
      <c r="C2932" s="261"/>
      <c r="D2932" s="190" t="s">
        <v>7</v>
      </c>
      <c r="E2932" s="190" t="s">
        <v>164</v>
      </c>
      <c r="F2932" s="191"/>
      <c r="G2932" s="191" t="str">
        <f t="shared" si="1"/>
        <v>('BWAY LATEX EXAMINATION 400mm P/F LACT','','BOXES','M/7.0',),</v>
      </c>
      <c r="H2932" s="191"/>
    </row>
    <row r="2933">
      <c r="A2933" s="243"/>
      <c r="B2933" s="243" t="s">
        <v>367</v>
      </c>
      <c r="C2933" s="261"/>
      <c r="D2933" s="190" t="s">
        <v>7</v>
      </c>
      <c r="E2933" s="190" t="s">
        <v>165</v>
      </c>
      <c r="F2933" s="191"/>
      <c r="G2933" s="191" t="str">
        <f t="shared" si="1"/>
        <v>('BWAY LATEX EXAMINATION 400mm P/F LACT','','BOXES','L/7.5',),</v>
      </c>
      <c r="H2933" s="191"/>
    </row>
    <row r="2934">
      <c r="A2934" s="243"/>
      <c r="B2934" s="243" t="s">
        <v>367</v>
      </c>
      <c r="C2934" s="261"/>
      <c r="D2934" s="190" t="s">
        <v>7</v>
      </c>
      <c r="E2934" s="190" t="s">
        <v>166</v>
      </c>
      <c r="F2934" s="191"/>
      <c r="G2934" s="191" t="str">
        <f t="shared" si="1"/>
        <v>('BWAY LATEX EXAMINATION 400mm P/F LACT','','BOXES','XL/8.0',),</v>
      </c>
      <c r="H2934" s="191"/>
    </row>
    <row r="2935">
      <c r="A2935" s="243"/>
      <c r="B2935" s="243" t="s">
        <v>367</v>
      </c>
      <c r="C2935" s="261"/>
      <c r="D2935" s="190" t="s">
        <v>7</v>
      </c>
      <c r="E2935" s="190" t="s">
        <v>167</v>
      </c>
      <c r="F2935" s="191"/>
      <c r="G2935" s="191" t="str">
        <f t="shared" si="1"/>
        <v>('BWAY LATEX EXAMINATION 400mm P/F LACT','','BOXES','XXL/8.5',),</v>
      </c>
      <c r="H2935" s="191"/>
    </row>
    <row r="2936">
      <c r="A2936" s="243"/>
      <c r="B2936" s="243" t="s">
        <v>367</v>
      </c>
      <c r="C2936" s="261"/>
      <c r="D2936" s="190" t="s">
        <v>7</v>
      </c>
      <c r="E2936" s="190" t="s">
        <v>20</v>
      </c>
      <c r="F2936" s="191"/>
      <c r="G2936" s="191" t="str">
        <f t="shared" si="1"/>
        <v>('BWAY LATEX EXAMINATION 400mm P/F LACT','','BOXES','XXXL',),</v>
      </c>
      <c r="H2936" s="191"/>
    </row>
    <row r="2937">
      <c r="A2937" s="243">
        <v>157.0</v>
      </c>
      <c r="B2937" s="243" t="s">
        <v>368</v>
      </c>
      <c r="C2937" s="261"/>
      <c r="D2937" s="243" t="s">
        <v>4</v>
      </c>
      <c r="E2937" s="190" t="s">
        <v>21</v>
      </c>
      <c r="F2937" s="192">
        <v>270.0</v>
      </c>
      <c r="G2937" s="191" t="str">
        <f t="shared" si="1"/>
        <v>('BWAY ULTRA LONG NITRILE 400MM (NACT ) P/F','','CARTONS','W/SIZE',270),</v>
      </c>
      <c r="H2937" s="192"/>
    </row>
    <row r="2938">
      <c r="A2938" s="243"/>
      <c r="B2938" s="243" t="s">
        <v>368</v>
      </c>
      <c r="C2938" s="261"/>
      <c r="D2938" s="190" t="s">
        <v>4</v>
      </c>
      <c r="E2938" s="190" t="s">
        <v>13</v>
      </c>
      <c r="F2938" s="191"/>
      <c r="G2938" s="191" t="str">
        <f t="shared" si="1"/>
        <v>('BWAY ULTRA LONG NITRILE 400MM (NACT ) P/F','','CARTONS','XXS',),</v>
      </c>
      <c r="H2938" s="191"/>
    </row>
    <row r="2939">
      <c r="A2939" s="243"/>
      <c r="B2939" s="243" t="s">
        <v>368</v>
      </c>
      <c r="C2939" s="261"/>
      <c r="D2939" s="190" t="s">
        <v>4</v>
      </c>
      <c r="E2939" s="190" t="s">
        <v>14</v>
      </c>
      <c r="F2939" s="191"/>
      <c r="G2939" s="191" t="str">
        <f t="shared" si="1"/>
        <v>('BWAY ULTRA LONG NITRILE 400MM (NACT ) P/F','','CARTONS','XS',),</v>
      </c>
      <c r="H2939" s="191"/>
    </row>
    <row r="2940">
      <c r="A2940" s="243"/>
      <c r="B2940" s="243" t="s">
        <v>368</v>
      </c>
      <c r="C2940" s="261"/>
      <c r="D2940" s="190" t="s">
        <v>4</v>
      </c>
      <c r="E2940" s="190" t="s">
        <v>15</v>
      </c>
      <c r="F2940" s="191"/>
      <c r="G2940" s="191" t="str">
        <f t="shared" si="1"/>
        <v>('BWAY ULTRA LONG NITRILE 400MM (NACT ) P/F','','CARTONS','S',),</v>
      </c>
      <c r="H2940" s="191"/>
    </row>
    <row r="2941">
      <c r="A2941" s="243"/>
      <c r="B2941" s="243" t="s">
        <v>368</v>
      </c>
      <c r="C2941" s="261"/>
      <c r="D2941" s="190" t="s">
        <v>4</v>
      </c>
      <c r="E2941" s="190" t="s">
        <v>16</v>
      </c>
      <c r="F2941" s="191"/>
      <c r="G2941" s="191" t="str">
        <f t="shared" si="1"/>
        <v>('BWAY ULTRA LONG NITRILE 400MM (NACT ) P/F','','CARTONS','M',),</v>
      </c>
      <c r="H2941" s="191"/>
    </row>
    <row r="2942">
      <c r="A2942" s="243"/>
      <c r="B2942" s="243" t="s">
        <v>368</v>
      </c>
      <c r="C2942" s="261"/>
      <c r="D2942" s="190" t="s">
        <v>4</v>
      </c>
      <c r="E2942" s="190" t="s">
        <v>17</v>
      </c>
      <c r="F2942" s="191"/>
      <c r="G2942" s="191" t="str">
        <f t="shared" si="1"/>
        <v>('BWAY ULTRA LONG NITRILE 400MM (NACT ) P/F','','CARTONS','L',),</v>
      </c>
      <c r="H2942" s="191"/>
    </row>
    <row r="2943">
      <c r="A2943" s="243"/>
      <c r="B2943" s="243" t="s">
        <v>368</v>
      </c>
      <c r="C2943" s="261"/>
      <c r="D2943" s="190" t="s">
        <v>4</v>
      </c>
      <c r="E2943" s="190" t="s">
        <v>18</v>
      </c>
      <c r="F2943" s="191"/>
      <c r="G2943" s="191" t="str">
        <f t="shared" si="1"/>
        <v>('BWAY ULTRA LONG NITRILE 400MM (NACT ) P/F','','CARTONS','XL',),</v>
      </c>
      <c r="H2943" s="191"/>
    </row>
    <row r="2944">
      <c r="A2944" s="243"/>
      <c r="B2944" s="243" t="s">
        <v>368</v>
      </c>
      <c r="C2944" s="261"/>
      <c r="D2944" s="190" t="s">
        <v>4</v>
      </c>
      <c r="E2944" s="190" t="s">
        <v>19</v>
      </c>
      <c r="F2944" s="191"/>
      <c r="G2944" s="191" t="str">
        <f t="shared" si="1"/>
        <v>('BWAY ULTRA LONG NITRILE 400MM (NACT ) P/F','','CARTONS','XXL',),</v>
      </c>
      <c r="H2944" s="191"/>
    </row>
    <row r="2945">
      <c r="A2945" s="243"/>
      <c r="B2945" s="243" t="s">
        <v>368</v>
      </c>
      <c r="C2945" s="261"/>
      <c r="D2945" s="190" t="s">
        <v>4</v>
      </c>
      <c r="E2945" s="190" t="s">
        <v>20</v>
      </c>
      <c r="F2945" s="191"/>
      <c r="G2945" s="191" t="str">
        <f t="shared" si="1"/>
        <v>('BWAY ULTRA LONG NITRILE 400MM (NACT ) P/F','','CARTONS','XXXL',),</v>
      </c>
      <c r="H2945" s="191"/>
    </row>
    <row r="2946">
      <c r="A2946" s="243"/>
      <c r="B2946" s="243" t="s">
        <v>368</v>
      </c>
      <c r="C2946" s="261"/>
      <c r="D2946" s="190" t="s">
        <v>7</v>
      </c>
      <c r="E2946" s="190" t="s">
        <v>21</v>
      </c>
      <c r="F2946" s="191">
        <v>4040.0</v>
      </c>
      <c r="G2946" s="191" t="str">
        <f t="shared" si="1"/>
        <v>('BWAY ULTRA LONG NITRILE 400MM (NACT ) P/F','','BOXES','W/SIZE',4040),</v>
      </c>
      <c r="H2946" s="191"/>
    </row>
    <row r="2947">
      <c r="A2947" s="243"/>
      <c r="B2947" s="243" t="s">
        <v>368</v>
      </c>
      <c r="C2947" s="261"/>
      <c r="D2947" s="190" t="s">
        <v>7</v>
      </c>
      <c r="E2947" s="190" t="s">
        <v>161</v>
      </c>
      <c r="F2947" s="191"/>
      <c r="G2947" s="191" t="str">
        <f t="shared" si="1"/>
        <v>('BWAY ULTRA LONG NITRILE 400MM (NACT ) P/F','','BOXES','XXS/5.5',),</v>
      </c>
      <c r="H2947" s="191"/>
    </row>
    <row r="2948">
      <c r="A2948" s="243"/>
      <c r="B2948" s="243" t="s">
        <v>368</v>
      </c>
      <c r="C2948" s="261"/>
      <c r="D2948" s="190" t="s">
        <v>7</v>
      </c>
      <c r="E2948" s="190" t="s">
        <v>162</v>
      </c>
      <c r="F2948" s="191"/>
      <c r="G2948" s="191" t="str">
        <f t="shared" si="1"/>
        <v>('BWAY ULTRA LONG NITRILE 400MM (NACT ) P/F','','BOXES','XS/6.0',),</v>
      </c>
      <c r="H2948" s="191"/>
    </row>
    <row r="2949">
      <c r="A2949" s="243"/>
      <c r="B2949" s="243" t="s">
        <v>368</v>
      </c>
      <c r="C2949" s="261"/>
      <c r="D2949" s="190" t="s">
        <v>7</v>
      </c>
      <c r="E2949" s="190" t="s">
        <v>163</v>
      </c>
      <c r="F2949" s="191"/>
      <c r="G2949" s="191" t="str">
        <f t="shared" si="1"/>
        <v>('BWAY ULTRA LONG NITRILE 400MM (NACT ) P/F','','BOXES','S/6.5',),</v>
      </c>
      <c r="H2949" s="191"/>
    </row>
    <row r="2950">
      <c r="A2950" s="243"/>
      <c r="B2950" s="243" t="s">
        <v>368</v>
      </c>
      <c r="C2950" s="261"/>
      <c r="D2950" s="190" t="s">
        <v>7</v>
      </c>
      <c r="E2950" s="190" t="s">
        <v>164</v>
      </c>
      <c r="F2950" s="191"/>
      <c r="G2950" s="191" t="str">
        <f t="shared" si="1"/>
        <v>('BWAY ULTRA LONG NITRILE 400MM (NACT ) P/F','','BOXES','M/7.0',),</v>
      </c>
      <c r="H2950" s="191"/>
    </row>
    <row r="2951">
      <c r="A2951" s="243"/>
      <c r="B2951" s="243" t="s">
        <v>368</v>
      </c>
      <c r="C2951" s="261"/>
      <c r="D2951" s="190" t="s">
        <v>7</v>
      </c>
      <c r="E2951" s="190" t="s">
        <v>165</v>
      </c>
      <c r="F2951" s="191"/>
      <c r="G2951" s="191" t="str">
        <f t="shared" si="1"/>
        <v>('BWAY ULTRA LONG NITRILE 400MM (NACT ) P/F','','BOXES','L/7.5',),</v>
      </c>
      <c r="H2951" s="191"/>
    </row>
    <row r="2952">
      <c r="A2952" s="243"/>
      <c r="B2952" s="243" t="s">
        <v>368</v>
      </c>
      <c r="C2952" s="261"/>
      <c r="D2952" s="190" t="s">
        <v>7</v>
      </c>
      <c r="E2952" s="190" t="s">
        <v>166</v>
      </c>
      <c r="F2952" s="191"/>
      <c r="G2952" s="191" t="str">
        <f t="shared" si="1"/>
        <v>('BWAY ULTRA LONG NITRILE 400MM (NACT ) P/F','','BOXES','XL/8.0',),</v>
      </c>
      <c r="H2952" s="191"/>
    </row>
    <row r="2953">
      <c r="A2953" s="243"/>
      <c r="B2953" s="243" t="s">
        <v>368</v>
      </c>
      <c r="C2953" s="261"/>
      <c r="D2953" s="190" t="s">
        <v>7</v>
      </c>
      <c r="E2953" s="190" t="s">
        <v>167</v>
      </c>
      <c r="F2953" s="191"/>
      <c r="G2953" s="191" t="str">
        <f t="shared" si="1"/>
        <v>('BWAY ULTRA LONG NITRILE 400MM (NACT ) P/F','','BOXES','XXL/8.5',),</v>
      </c>
      <c r="H2953" s="191"/>
    </row>
    <row r="2954">
      <c r="A2954" s="243"/>
      <c r="B2954" s="243" t="s">
        <v>368</v>
      </c>
      <c r="C2954" s="261"/>
      <c r="D2954" s="190" t="s">
        <v>7</v>
      </c>
      <c r="E2954" s="190" t="s">
        <v>20</v>
      </c>
      <c r="F2954" s="191"/>
      <c r="G2954" s="191" t="str">
        <f t="shared" si="1"/>
        <v>('BWAY ULTRA LONG NITRILE 400MM (NACT ) P/F','','BOXES','XXXL',),</v>
      </c>
      <c r="H2954" s="191"/>
    </row>
    <row r="2955">
      <c r="A2955" s="243">
        <v>158.0</v>
      </c>
      <c r="B2955" s="243" t="s">
        <v>369</v>
      </c>
      <c r="C2955" s="261"/>
      <c r="D2955" s="243" t="s">
        <v>4</v>
      </c>
      <c r="E2955" s="190" t="s">
        <v>21</v>
      </c>
      <c r="F2955" s="192">
        <v>0.0</v>
      </c>
      <c r="G2955" s="191" t="str">
        <f t="shared" si="1"/>
        <v>('BWAY LATEX EXAMINATION 530mm POWDER FREE','','CARTONS','W/SIZE',0),</v>
      </c>
      <c r="H2955" s="192"/>
    </row>
    <row r="2956">
      <c r="A2956" s="190"/>
      <c r="B2956" s="243" t="s">
        <v>369</v>
      </c>
      <c r="C2956" s="261"/>
      <c r="D2956" s="190" t="s">
        <v>4</v>
      </c>
      <c r="E2956" s="190" t="s">
        <v>13</v>
      </c>
      <c r="F2956" s="191"/>
      <c r="G2956" s="191" t="str">
        <f t="shared" si="1"/>
        <v>('BWAY LATEX EXAMINATION 530mm POWDER FREE','','CARTONS','XXS',),</v>
      </c>
      <c r="H2956" s="191"/>
    </row>
    <row r="2957">
      <c r="A2957" s="190"/>
      <c r="B2957" s="243" t="s">
        <v>369</v>
      </c>
      <c r="C2957" s="261"/>
      <c r="D2957" s="190" t="s">
        <v>4</v>
      </c>
      <c r="E2957" s="190" t="s">
        <v>14</v>
      </c>
      <c r="F2957" s="191"/>
      <c r="G2957" s="191" t="str">
        <f t="shared" si="1"/>
        <v>('BWAY LATEX EXAMINATION 530mm POWDER FREE','','CARTONS','XS',),</v>
      </c>
      <c r="H2957" s="191"/>
    </row>
    <row r="2958">
      <c r="A2958" s="190"/>
      <c r="B2958" s="243" t="s">
        <v>369</v>
      </c>
      <c r="C2958" s="261"/>
      <c r="D2958" s="190" t="s">
        <v>4</v>
      </c>
      <c r="E2958" s="190" t="s">
        <v>15</v>
      </c>
      <c r="F2958" s="191"/>
      <c r="G2958" s="191" t="str">
        <f t="shared" si="1"/>
        <v>('BWAY LATEX EXAMINATION 530mm POWDER FREE','','CARTONS','S',),</v>
      </c>
      <c r="H2958" s="191"/>
    </row>
    <row r="2959">
      <c r="A2959" s="190"/>
      <c r="B2959" s="243" t="s">
        <v>369</v>
      </c>
      <c r="C2959" s="261"/>
      <c r="D2959" s="190" t="s">
        <v>4</v>
      </c>
      <c r="E2959" s="190" t="s">
        <v>16</v>
      </c>
      <c r="F2959" s="191"/>
      <c r="G2959" s="191" t="str">
        <f t="shared" si="1"/>
        <v>('BWAY LATEX EXAMINATION 530mm POWDER FREE','','CARTONS','M',),</v>
      </c>
      <c r="H2959" s="191"/>
    </row>
    <row r="2960">
      <c r="A2960" s="190"/>
      <c r="B2960" s="243" t="s">
        <v>369</v>
      </c>
      <c r="C2960" s="261"/>
      <c r="D2960" s="190" t="s">
        <v>4</v>
      </c>
      <c r="E2960" s="190" t="s">
        <v>17</v>
      </c>
      <c r="F2960" s="191"/>
      <c r="G2960" s="191" t="str">
        <f t="shared" si="1"/>
        <v>('BWAY LATEX EXAMINATION 530mm POWDER FREE','','CARTONS','L',),</v>
      </c>
      <c r="H2960" s="191"/>
    </row>
    <row r="2961">
      <c r="A2961" s="190"/>
      <c r="B2961" s="243" t="s">
        <v>369</v>
      </c>
      <c r="C2961" s="261"/>
      <c r="D2961" s="190" t="s">
        <v>4</v>
      </c>
      <c r="E2961" s="190" t="s">
        <v>18</v>
      </c>
      <c r="F2961" s="191"/>
      <c r="G2961" s="191" t="str">
        <f t="shared" si="1"/>
        <v>('BWAY LATEX EXAMINATION 530mm POWDER FREE','','CARTONS','XL',),</v>
      </c>
      <c r="H2961" s="191"/>
    </row>
    <row r="2962">
      <c r="A2962" s="190"/>
      <c r="B2962" s="243" t="s">
        <v>369</v>
      </c>
      <c r="C2962" s="261"/>
      <c r="D2962" s="190" t="s">
        <v>4</v>
      </c>
      <c r="E2962" s="190" t="s">
        <v>19</v>
      </c>
      <c r="F2962" s="191"/>
      <c r="G2962" s="191" t="str">
        <f t="shared" si="1"/>
        <v>('BWAY LATEX EXAMINATION 530mm POWDER FREE','','CARTONS','XXL',),</v>
      </c>
      <c r="H2962" s="191"/>
    </row>
    <row r="2963">
      <c r="A2963" s="190"/>
      <c r="B2963" s="243" t="s">
        <v>369</v>
      </c>
      <c r="C2963" s="261"/>
      <c r="D2963" s="190" t="s">
        <v>4</v>
      </c>
      <c r="E2963" s="190" t="s">
        <v>20</v>
      </c>
      <c r="F2963" s="191"/>
      <c r="G2963" s="191" t="str">
        <f t="shared" si="1"/>
        <v>('BWAY LATEX EXAMINATION 530mm POWDER FREE','','CARTONS','XXXL',),</v>
      </c>
      <c r="H2963" s="191"/>
    </row>
    <row r="2964">
      <c r="A2964" s="190"/>
      <c r="B2964" s="243" t="s">
        <v>369</v>
      </c>
      <c r="C2964" s="261"/>
      <c r="D2964" s="190" t="s">
        <v>7</v>
      </c>
      <c r="E2964" s="190" t="s">
        <v>21</v>
      </c>
      <c r="F2964" s="191">
        <v>0.0</v>
      </c>
      <c r="G2964" s="191" t="str">
        <f t="shared" si="1"/>
        <v>('BWAY LATEX EXAMINATION 530mm POWDER FREE','','BOXES','W/SIZE',0),</v>
      </c>
      <c r="H2964" s="191"/>
    </row>
    <row r="2965">
      <c r="A2965" s="190"/>
      <c r="B2965" s="243" t="s">
        <v>369</v>
      </c>
      <c r="C2965" s="261"/>
      <c r="D2965" s="190" t="s">
        <v>7</v>
      </c>
      <c r="E2965" s="190" t="s">
        <v>161</v>
      </c>
      <c r="F2965" s="191"/>
      <c r="G2965" s="191" t="str">
        <f t="shared" si="1"/>
        <v>('BWAY LATEX EXAMINATION 530mm POWDER FREE','','BOXES','XXS/5.5',),</v>
      </c>
      <c r="H2965" s="191"/>
    </row>
    <row r="2966">
      <c r="A2966" s="190"/>
      <c r="B2966" s="243" t="s">
        <v>369</v>
      </c>
      <c r="C2966" s="261"/>
      <c r="D2966" s="190" t="s">
        <v>7</v>
      </c>
      <c r="E2966" s="190" t="s">
        <v>162</v>
      </c>
      <c r="F2966" s="191"/>
      <c r="G2966" s="191" t="str">
        <f t="shared" si="1"/>
        <v>('BWAY LATEX EXAMINATION 530mm POWDER FREE','','BOXES','XS/6.0',),</v>
      </c>
      <c r="H2966" s="191"/>
    </row>
    <row r="2967">
      <c r="A2967" s="190"/>
      <c r="B2967" s="243" t="s">
        <v>369</v>
      </c>
      <c r="C2967" s="261"/>
      <c r="D2967" s="190" t="s">
        <v>7</v>
      </c>
      <c r="E2967" s="190" t="s">
        <v>163</v>
      </c>
      <c r="F2967" s="191"/>
      <c r="G2967" s="191" t="str">
        <f t="shared" si="1"/>
        <v>('BWAY LATEX EXAMINATION 530mm POWDER FREE','','BOXES','S/6.5',),</v>
      </c>
      <c r="H2967" s="191"/>
    </row>
    <row r="2968">
      <c r="A2968" s="190"/>
      <c r="B2968" s="243" t="s">
        <v>369</v>
      </c>
      <c r="C2968" s="261"/>
      <c r="D2968" s="190" t="s">
        <v>7</v>
      </c>
      <c r="E2968" s="190" t="s">
        <v>164</v>
      </c>
      <c r="F2968" s="191"/>
      <c r="G2968" s="191" t="str">
        <f t="shared" si="1"/>
        <v>('BWAY LATEX EXAMINATION 530mm POWDER FREE','','BOXES','M/7.0',),</v>
      </c>
      <c r="H2968" s="191"/>
    </row>
    <row r="2969">
      <c r="A2969" s="190"/>
      <c r="B2969" s="243" t="s">
        <v>369</v>
      </c>
      <c r="C2969" s="261"/>
      <c r="D2969" s="190" t="s">
        <v>7</v>
      </c>
      <c r="E2969" s="190" t="s">
        <v>165</v>
      </c>
      <c r="F2969" s="191"/>
      <c r="G2969" s="191" t="str">
        <f t="shared" si="1"/>
        <v>('BWAY LATEX EXAMINATION 530mm POWDER FREE','','BOXES','L/7.5',),</v>
      </c>
      <c r="H2969" s="191"/>
    </row>
    <row r="2970">
      <c r="A2970" s="190"/>
      <c r="B2970" s="243" t="s">
        <v>369</v>
      </c>
      <c r="C2970" s="261"/>
      <c r="D2970" s="190" t="s">
        <v>7</v>
      </c>
      <c r="E2970" s="190" t="s">
        <v>166</v>
      </c>
      <c r="F2970" s="191"/>
      <c r="G2970" s="191" t="str">
        <f t="shared" si="1"/>
        <v>('BWAY LATEX EXAMINATION 530mm POWDER FREE','','BOXES','XL/8.0',),</v>
      </c>
      <c r="H2970" s="191"/>
    </row>
    <row r="2971">
      <c r="A2971" s="190"/>
      <c r="B2971" s="243" t="s">
        <v>369</v>
      </c>
      <c r="C2971" s="261"/>
      <c r="D2971" s="190" t="s">
        <v>7</v>
      </c>
      <c r="E2971" s="190" t="s">
        <v>167</v>
      </c>
      <c r="F2971" s="191"/>
      <c r="G2971" s="191" t="str">
        <f t="shared" si="1"/>
        <v>('BWAY LATEX EXAMINATION 530mm POWDER FREE','','BOXES','XXL/8.5',),</v>
      </c>
      <c r="H2971" s="191"/>
    </row>
    <row r="2972">
      <c r="A2972" s="190"/>
      <c r="B2972" s="243" t="s">
        <v>369</v>
      </c>
      <c r="C2972" s="261"/>
      <c r="D2972" s="190" t="s">
        <v>7</v>
      </c>
      <c r="E2972" s="190" t="s">
        <v>20</v>
      </c>
      <c r="F2972" s="191"/>
      <c r="G2972" s="191" t="str">
        <f t="shared" si="1"/>
        <v>('BWAY LATEX EXAMINATION 530mm POWDER FREE','','BOXES','XXXL',),</v>
      </c>
      <c r="H2972" s="191"/>
    </row>
    <row r="2973">
      <c r="A2973" s="243">
        <v>159.0</v>
      </c>
      <c r="B2973" s="243" t="s">
        <v>370</v>
      </c>
      <c r="C2973" s="261"/>
      <c r="D2973" s="243" t="s">
        <v>4</v>
      </c>
      <c r="E2973" s="190" t="s">
        <v>21</v>
      </c>
      <c r="F2973" s="192">
        <v>10.0</v>
      </c>
      <c r="G2973" s="191" t="str">
        <f t="shared" si="1"/>
        <v>('SURGICAL 530 PLAIN BOX PACK','','CARTONS','W/SIZE',10),</v>
      </c>
      <c r="H2973" s="192"/>
    </row>
    <row r="2974">
      <c r="A2974" s="190"/>
      <c r="B2974" s="243" t="s">
        <v>370</v>
      </c>
      <c r="C2974" s="244"/>
      <c r="D2974" s="190" t="s">
        <v>4</v>
      </c>
      <c r="E2974" s="190" t="s">
        <v>13</v>
      </c>
      <c r="F2974" s="191"/>
      <c r="G2974" s="191" t="str">
        <f t="shared" si="1"/>
        <v>('SURGICAL 530 PLAIN BOX PACK','','CARTONS','XXS',),</v>
      </c>
      <c r="H2974" s="191"/>
    </row>
    <row r="2975">
      <c r="A2975" s="190"/>
      <c r="B2975" s="243" t="s">
        <v>370</v>
      </c>
      <c r="C2975" s="244"/>
      <c r="D2975" s="190" t="s">
        <v>4</v>
      </c>
      <c r="E2975" s="190" t="s">
        <v>14</v>
      </c>
      <c r="F2975" s="191"/>
      <c r="G2975" s="191" t="str">
        <f t="shared" si="1"/>
        <v>('SURGICAL 530 PLAIN BOX PACK','','CARTONS','XS',),</v>
      </c>
      <c r="H2975" s="191"/>
    </row>
    <row r="2976">
      <c r="A2976" s="190"/>
      <c r="B2976" s="243" t="s">
        <v>370</v>
      </c>
      <c r="C2976" s="244"/>
      <c r="D2976" s="190" t="s">
        <v>4</v>
      </c>
      <c r="E2976" s="190" t="s">
        <v>15</v>
      </c>
      <c r="F2976" s="191"/>
      <c r="G2976" s="191" t="str">
        <f t="shared" si="1"/>
        <v>('SURGICAL 530 PLAIN BOX PACK','','CARTONS','S',),</v>
      </c>
      <c r="H2976" s="191"/>
    </row>
    <row r="2977">
      <c r="A2977" s="190"/>
      <c r="B2977" s="243" t="s">
        <v>370</v>
      </c>
      <c r="C2977" s="244"/>
      <c r="D2977" s="190" t="s">
        <v>4</v>
      </c>
      <c r="E2977" s="190" t="s">
        <v>16</v>
      </c>
      <c r="F2977" s="191"/>
      <c r="G2977" s="191" t="str">
        <f t="shared" si="1"/>
        <v>('SURGICAL 530 PLAIN BOX PACK','','CARTONS','M',),</v>
      </c>
      <c r="H2977" s="191"/>
    </row>
    <row r="2978">
      <c r="A2978" s="190"/>
      <c r="B2978" s="243" t="s">
        <v>370</v>
      </c>
      <c r="C2978" s="244"/>
      <c r="D2978" s="190" t="s">
        <v>4</v>
      </c>
      <c r="E2978" s="190" t="s">
        <v>17</v>
      </c>
      <c r="F2978" s="191"/>
      <c r="G2978" s="191" t="str">
        <f t="shared" si="1"/>
        <v>('SURGICAL 530 PLAIN BOX PACK','','CARTONS','L',),</v>
      </c>
      <c r="H2978" s="191"/>
    </row>
    <row r="2979">
      <c r="A2979" s="190"/>
      <c r="B2979" s="243" t="s">
        <v>370</v>
      </c>
      <c r="C2979" s="244"/>
      <c r="D2979" s="190" t="s">
        <v>4</v>
      </c>
      <c r="E2979" s="190" t="s">
        <v>18</v>
      </c>
      <c r="F2979" s="191"/>
      <c r="G2979" s="191" t="str">
        <f t="shared" si="1"/>
        <v>('SURGICAL 530 PLAIN BOX PACK','','CARTONS','XL',),</v>
      </c>
      <c r="H2979" s="191"/>
    </row>
    <row r="2980">
      <c r="A2980" s="190"/>
      <c r="B2980" s="243" t="s">
        <v>370</v>
      </c>
      <c r="C2980" s="244"/>
      <c r="D2980" s="190" t="s">
        <v>4</v>
      </c>
      <c r="E2980" s="190" t="s">
        <v>19</v>
      </c>
      <c r="F2980" s="191"/>
      <c r="G2980" s="191" t="str">
        <f t="shared" si="1"/>
        <v>('SURGICAL 530 PLAIN BOX PACK','','CARTONS','XXL',),</v>
      </c>
      <c r="H2980" s="191"/>
    </row>
    <row r="2981">
      <c r="A2981" s="190"/>
      <c r="B2981" s="243" t="s">
        <v>370</v>
      </c>
      <c r="C2981" s="244"/>
      <c r="D2981" s="190" t="s">
        <v>4</v>
      </c>
      <c r="E2981" s="190" t="s">
        <v>20</v>
      </c>
      <c r="F2981" s="191"/>
      <c r="G2981" s="191" t="str">
        <f t="shared" si="1"/>
        <v>('SURGICAL 530 PLAIN BOX PACK','','CARTONS','XXXL',),</v>
      </c>
      <c r="H2981" s="191"/>
    </row>
    <row r="2982">
      <c r="A2982" s="190"/>
      <c r="B2982" s="243" t="s">
        <v>370</v>
      </c>
      <c r="C2982" s="244"/>
      <c r="D2982" s="190" t="s">
        <v>7</v>
      </c>
      <c r="E2982" s="190" t="s">
        <v>21</v>
      </c>
      <c r="F2982" s="191">
        <v>250.0</v>
      </c>
      <c r="G2982" s="191" t="str">
        <f t="shared" si="1"/>
        <v>('SURGICAL 530 PLAIN BOX PACK','','BOXES','W/SIZE',250),</v>
      </c>
      <c r="H2982" s="191"/>
    </row>
    <row r="2983">
      <c r="A2983" s="190"/>
      <c r="B2983" s="243" t="s">
        <v>370</v>
      </c>
      <c r="C2983" s="244"/>
      <c r="D2983" s="190" t="s">
        <v>7</v>
      </c>
      <c r="E2983" s="190" t="s">
        <v>161</v>
      </c>
      <c r="F2983" s="191"/>
      <c r="G2983" s="191" t="str">
        <f t="shared" si="1"/>
        <v>('SURGICAL 530 PLAIN BOX PACK','','BOXES','XXS/5.5',),</v>
      </c>
      <c r="H2983" s="191"/>
    </row>
    <row r="2984">
      <c r="A2984" s="190"/>
      <c r="B2984" s="243" t="s">
        <v>370</v>
      </c>
      <c r="C2984" s="244"/>
      <c r="D2984" s="190" t="s">
        <v>7</v>
      </c>
      <c r="E2984" s="190" t="s">
        <v>162</v>
      </c>
      <c r="F2984" s="191"/>
      <c r="G2984" s="191" t="str">
        <f t="shared" si="1"/>
        <v>('SURGICAL 530 PLAIN BOX PACK','','BOXES','XS/6.0',),</v>
      </c>
      <c r="H2984" s="191"/>
    </row>
    <row r="2985">
      <c r="A2985" s="190"/>
      <c r="B2985" s="243" t="s">
        <v>370</v>
      </c>
      <c r="C2985" s="244"/>
      <c r="D2985" s="190" t="s">
        <v>7</v>
      </c>
      <c r="E2985" s="190" t="s">
        <v>163</v>
      </c>
      <c r="F2985" s="191"/>
      <c r="G2985" s="191" t="str">
        <f t="shared" si="1"/>
        <v>('SURGICAL 530 PLAIN BOX PACK','','BOXES','S/6.5',),</v>
      </c>
      <c r="H2985" s="191"/>
    </row>
    <row r="2986">
      <c r="A2986" s="190"/>
      <c r="B2986" s="243" t="s">
        <v>370</v>
      </c>
      <c r="C2986" s="244"/>
      <c r="D2986" s="190" t="s">
        <v>7</v>
      </c>
      <c r="E2986" s="190" t="s">
        <v>164</v>
      </c>
      <c r="F2986" s="191"/>
      <c r="G2986" s="191" t="str">
        <f t="shared" si="1"/>
        <v>('SURGICAL 530 PLAIN BOX PACK','','BOXES','M/7.0',),</v>
      </c>
      <c r="H2986" s="191"/>
    </row>
    <row r="2987">
      <c r="A2987" s="190"/>
      <c r="B2987" s="243" t="s">
        <v>370</v>
      </c>
      <c r="C2987" s="244"/>
      <c r="D2987" s="190" t="s">
        <v>7</v>
      </c>
      <c r="E2987" s="190" t="s">
        <v>165</v>
      </c>
      <c r="F2987" s="191"/>
      <c r="G2987" s="191" t="str">
        <f t="shared" si="1"/>
        <v>('SURGICAL 530 PLAIN BOX PACK','','BOXES','L/7.5',),</v>
      </c>
      <c r="H2987" s="191"/>
    </row>
    <row r="2988">
      <c r="A2988" s="190"/>
      <c r="B2988" s="243" t="s">
        <v>370</v>
      </c>
      <c r="C2988" s="244"/>
      <c r="D2988" s="190" t="s">
        <v>7</v>
      </c>
      <c r="E2988" s="190" t="s">
        <v>166</v>
      </c>
      <c r="F2988" s="191"/>
      <c r="G2988" s="191" t="str">
        <f t="shared" si="1"/>
        <v>('SURGICAL 530 PLAIN BOX PACK','','BOXES','XL/8.0',),</v>
      </c>
      <c r="H2988" s="191"/>
    </row>
    <row r="2989">
      <c r="A2989" s="190"/>
      <c r="B2989" s="243" t="s">
        <v>370</v>
      </c>
      <c r="C2989" s="244"/>
      <c r="D2989" s="190" t="s">
        <v>7</v>
      </c>
      <c r="E2989" s="190" t="s">
        <v>167</v>
      </c>
      <c r="F2989" s="191"/>
      <c r="G2989" s="191" t="str">
        <f t="shared" si="1"/>
        <v>('SURGICAL 530 PLAIN BOX PACK','','BOXES','XXL/8.5',),</v>
      </c>
      <c r="H2989" s="191"/>
    </row>
    <row r="2990">
      <c r="A2990" s="190"/>
      <c r="B2990" s="243" t="s">
        <v>370</v>
      </c>
      <c r="C2990" s="244"/>
      <c r="D2990" s="190" t="s">
        <v>7</v>
      </c>
      <c r="E2990" s="190" t="s">
        <v>20</v>
      </c>
      <c r="F2990" s="191"/>
      <c r="G2990" s="191" t="str">
        <f t="shared" si="1"/>
        <v>('SURGICAL 530 PLAIN BOX PACK','','BOXES','XXXL',),</v>
      </c>
      <c r="H2990" s="191"/>
    </row>
    <row r="2991">
      <c r="A2991" s="243">
        <v>160.0</v>
      </c>
      <c r="B2991" s="243" t="s">
        <v>371</v>
      </c>
      <c r="C2991" s="244" t="s">
        <v>372</v>
      </c>
      <c r="D2991" s="243" t="s">
        <v>4</v>
      </c>
      <c r="E2991" s="190" t="s">
        <v>21</v>
      </c>
      <c r="F2991" s="192">
        <v>160.0</v>
      </c>
      <c r="G2991" s="191" t="str">
        <f t="shared" si="1"/>
        <v>('BNAL PLAIN 400MM (430X277X280/MM)','RAMYA','CARTONS','W/SIZE',160),</v>
      </c>
      <c r="H2991" s="192"/>
    </row>
    <row r="2992">
      <c r="A2992" s="190"/>
      <c r="B2992" s="243" t="s">
        <v>371</v>
      </c>
      <c r="C2992" s="244" t="s">
        <v>372</v>
      </c>
      <c r="D2992" s="190" t="s">
        <v>4</v>
      </c>
      <c r="E2992" s="190" t="s">
        <v>13</v>
      </c>
      <c r="F2992" s="191"/>
      <c r="G2992" s="191" t="str">
        <f t="shared" si="1"/>
        <v>('BNAL PLAIN 400MM (430X277X280/MM)','RAMYA','CARTONS','XXS',),</v>
      </c>
      <c r="H2992" s="191"/>
    </row>
    <row r="2993">
      <c r="A2993" s="190"/>
      <c r="B2993" s="243" t="s">
        <v>371</v>
      </c>
      <c r="C2993" s="244" t="s">
        <v>372</v>
      </c>
      <c r="D2993" s="190" t="s">
        <v>4</v>
      </c>
      <c r="E2993" s="190" t="s">
        <v>14</v>
      </c>
      <c r="F2993" s="191"/>
      <c r="G2993" s="191" t="str">
        <f t="shared" si="1"/>
        <v>('BNAL PLAIN 400MM (430X277X280/MM)','RAMYA','CARTONS','XS',),</v>
      </c>
      <c r="H2993" s="191"/>
    </row>
    <row r="2994">
      <c r="A2994" s="190"/>
      <c r="B2994" s="243" t="s">
        <v>371</v>
      </c>
      <c r="C2994" s="244" t="s">
        <v>372</v>
      </c>
      <c r="D2994" s="190" t="s">
        <v>4</v>
      </c>
      <c r="E2994" s="190" t="s">
        <v>15</v>
      </c>
      <c r="F2994" s="191"/>
      <c r="G2994" s="191" t="str">
        <f t="shared" si="1"/>
        <v>('BNAL PLAIN 400MM (430X277X280/MM)','RAMYA','CARTONS','S',),</v>
      </c>
      <c r="H2994" s="191"/>
    </row>
    <row r="2995">
      <c r="A2995" s="190"/>
      <c r="B2995" s="243" t="s">
        <v>371</v>
      </c>
      <c r="C2995" s="244" t="s">
        <v>372</v>
      </c>
      <c r="D2995" s="190" t="s">
        <v>4</v>
      </c>
      <c r="E2995" s="190" t="s">
        <v>16</v>
      </c>
      <c r="F2995" s="191"/>
      <c r="G2995" s="191" t="str">
        <f t="shared" si="1"/>
        <v>('BNAL PLAIN 400MM (430X277X280/MM)','RAMYA','CARTONS','M',),</v>
      </c>
      <c r="H2995" s="191"/>
    </row>
    <row r="2996">
      <c r="A2996" s="190"/>
      <c r="B2996" s="243" t="s">
        <v>371</v>
      </c>
      <c r="C2996" s="244" t="s">
        <v>372</v>
      </c>
      <c r="D2996" s="190" t="s">
        <v>4</v>
      </c>
      <c r="E2996" s="190" t="s">
        <v>17</v>
      </c>
      <c r="F2996" s="191"/>
      <c r="G2996" s="191" t="str">
        <f t="shared" si="1"/>
        <v>('BNAL PLAIN 400MM (430X277X280/MM)','RAMYA','CARTONS','L',),</v>
      </c>
      <c r="H2996" s="191"/>
    </row>
    <row r="2997">
      <c r="A2997" s="190"/>
      <c r="B2997" s="243" t="s">
        <v>371</v>
      </c>
      <c r="C2997" s="244" t="s">
        <v>372</v>
      </c>
      <c r="D2997" s="190" t="s">
        <v>4</v>
      </c>
      <c r="E2997" s="190" t="s">
        <v>18</v>
      </c>
      <c r="F2997" s="191"/>
      <c r="G2997" s="191" t="str">
        <f t="shared" si="1"/>
        <v>('BNAL PLAIN 400MM (430X277X280/MM)','RAMYA','CARTONS','XL',),</v>
      </c>
      <c r="H2997" s="191"/>
    </row>
    <row r="2998">
      <c r="A2998" s="190"/>
      <c r="B2998" s="243" t="s">
        <v>371</v>
      </c>
      <c r="C2998" s="244" t="s">
        <v>372</v>
      </c>
      <c r="D2998" s="190" t="s">
        <v>4</v>
      </c>
      <c r="E2998" s="190" t="s">
        <v>19</v>
      </c>
      <c r="F2998" s="191"/>
      <c r="G2998" s="191" t="str">
        <f t="shared" si="1"/>
        <v>('BNAL PLAIN 400MM (430X277X280/MM)','RAMYA','CARTONS','XXL',),</v>
      </c>
      <c r="H2998" s="191"/>
    </row>
    <row r="2999">
      <c r="A2999" s="190"/>
      <c r="B2999" s="243" t="s">
        <v>371</v>
      </c>
      <c r="C2999" s="244" t="s">
        <v>372</v>
      </c>
      <c r="D2999" s="190" t="s">
        <v>4</v>
      </c>
      <c r="E2999" s="190" t="s">
        <v>20</v>
      </c>
      <c r="F2999" s="191"/>
      <c r="G2999" s="191" t="str">
        <f t="shared" si="1"/>
        <v>('BNAL PLAIN 400MM (430X277X280/MM)','RAMYA','CARTONS','XXXL',),</v>
      </c>
      <c r="H2999" s="191"/>
    </row>
    <row r="3000">
      <c r="A3000" s="190"/>
      <c r="B3000" s="243" t="s">
        <v>371</v>
      </c>
      <c r="C3000" s="244" t="s">
        <v>372</v>
      </c>
      <c r="D3000" s="190" t="s">
        <v>7</v>
      </c>
      <c r="E3000" s="190" t="s">
        <v>21</v>
      </c>
      <c r="F3000" s="191"/>
      <c r="G3000" s="191" t="str">
        <f t="shared" si="1"/>
        <v>('BNAL PLAIN 400MM (430X277X280/MM)','RAMYA','BOXES','W/SIZE',),</v>
      </c>
      <c r="H3000" s="191"/>
    </row>
    <row r="3001">
      <c r="A3001" s="190"/>
      <c r="B3001" s="243" t="s">
        <v>371</v>
      </c>
      <c r="C3001" s="244" t="s">
        <v>372</v>
      </c>
      <c r="D3001" s="190" t="s">
        <v>7</v>
      </c>
      <c r="E3001" s="190" t="s">
        <v>161</v>
      </c>
      <c r="F3001" s="191"/>
      <c r="G3001" s="191" t="str">
        <f t="shared" si="1"/>
        <v>('BNAL PLAIN 400MM (430X277X280/MM)','RAMYA','BOXES','XXS/5.5',),</v>
      </c>
      <c r="H3001" s="191"/>
    </row>
    <row r="3002">
      <c r="A3002" s="190"/>
      <c r="B3002" s="243" t="s">
        <v>371</v>
      </c>
      <c r="C3002" s="244" t="s">
        <v>372</v>
      </c>
      <c r="D3002" s="190" t="s">
        <v>7</v>
      </c>
      <c r="E3002" s="190" t="s">
        <v>162</v>
      </c>
      <c r="F3002" s="191"/>
      <c r="G3002" s="191" t="str">
        <f t="shared" si="1"/>
        <v>('BNAL PLAIN 400MM (430X277X280/MM)','RAMYA','BOXES','XS/6.0',),</v>
      </c>
      <c r="H3002" s="191"/>
    </row>
    <row r="3003">
      <c r="A3003" s="190"/>
      <c r="B3003" s="243" t="s">
        <v>371</v>
      </c>
      <c r="C3003" s="244" t="s">
        <v>372</v>
      </c>
      <c r="D3003" s="190" t="s">
        <v>7</v>
      </c>
      <c r="E3003" s="190" t="s">
        <v>163</v>
      </c>
      <c r="F3003" s="191"/>
      <c r="G3003" s="191" t="str">
        <f t="shared" si="1"/>
        <v>('BNAL PLAIN 400MM (430X277X280/MM)','RAMYA','BOXES','S/6.5',),</v>
      </c>
      <c r="H3003" s="191"/>
    </row>
    <row r="3004">
      <c r="A3004" s="190"/>
      <c r="B3004" s="243" t="s">
        <v>371</v>
      </c>
      <c r="C3004" s="244" t="s">
        <v>372</v>
      </c>
      <c r="D3004" s="190" t="s">
        <v>7</v>
      </c>
      <c r="E3004" s="190" t="s">
        <v>164</v>
      </c>
      <c r="F3004" s="191"/>
      <c r="G3004" s="191" t="str">
        <f t="shared" si="1"/>
        <v>('BNAL PLAIN 400MM (430X277X280/MM)','RAMYA','BOXES','M/7.0',),</v>
      </c>
      <c r="H3004" s="191"/>
    </row>
    <row r="3005">
      <c r="A3005" s="190"/>
      <c r="B3005" s="243" t="s">
        <v>371</v>
      </c>
      <c r="C3005" s="244" t="s">
        <v>372</v>
      </c>
      <c r="D3005" s="190" t="s">
        <v>7</v>
      </c>
      <c r="E3005" s="190" t="s">
        <v>165</v>
      </c>
      <c r="F3005" s="191"/>
      <c r="G3005" s="191" t="str">
        <f t="shared" si="1"/>
        <v>('BNAL PLAIN 400MM (430X277X280/MM)','RAMYA','BOXES','L/7.5',),</v>
      </c>
      <c r="H3005" s="191"/>
    </row>
    <row r="3006">
      <c r="A3006" s="190"/>
      <c r="B3006" s="243" t="s">
        <v>371</v>
      </c>
      <c r="C3006" s="244" t="s">
        <v>372</v>
      </c>
      <c r="D3006" s="190" t="s">
        <v>7</v>
      </c>
      <c r="E3006" s="190" t="s">
        <v>166</v>
      </c>
      <c r="F3006" s="191"/>
      <c r="G3006" s="191" t="str">
        <f t="shared" si="1"/>
        <v>('BNAL PLAIN 400MM (430X277X280/MM)','RAMYA','BOXES','XL/8.0',),</v>
      </c>
      <c r="H3006" s="191"/>
    </row>
    <row r="3007">
      <c r="A3007" s="190"/>
      <c r="B3007" s="243" t="s">
        <v>371</v>
      </c>
      <c r="C3007" s="244" t="s">
        <v>372</v>
      </c>
      <c r="D3007" s="190" t="s">
        <v>7</v>
      </c>
      <c r="E3007" s="190" t="s">
        <v>167</v>
      </c>
      <c r="F3007" s="191"/>
      <c r="G3007" s="191" t="str">
        <f t="shared" si="1"/>
        <v>('BNAL PLAIN 400MM (430X277X280/MM)','RAMYA','BOXES','XXL/8.5',),</v>
      </c>
      <c r="H3007" s="191"/>
    </row>
    <row r="3008">
      <c r="A3008" s="190"/>
      <c r="B3008" s="243" t="s">
        <v>371</v>
      </c>
      <c r="C3008" s="244" t="s">
        <v>372</v>
      </c>
      <c r="D3008" s="190" t="s">
        <v>7</v>
      </c>
      <c r="E3008" s="190" t="s">
        <v>20</v>
      </c>
      <c r="F3008" s="191"/>
      <c r="G3008" s="191" t="str">
        <f t="shared" si="1"/>
        <v>('BNAL PLAIN 400MM (430X277X280/MM)','RAMYA','BOXES','XXXL',),</v>
      </c>
      <c r="H3008" s="191"/>
    </row>
    <row r="3009">
      <c r="A3009" s="243">
        <v>161.0</v>
      </c>
      <c r="B3009" s="243" t="s">
        <v>373</v>
      </c>
      <c r="C3009" s="245" t="s">
        <v>374</v>
      </c>
      <c r="D3009" s="243" t="s">
        <v>4</v>
      </c>
      <c r="E3009" s="190" t="s">
        <v>21</v>
      </c>
      <c r="F3009" s="192">
        <v>60.0</v>
      </c>
      <c r="G3009" s="191" t="str">
        <f t="shared" si="1"/>
        <v>('PLAIN CTNS 340*330*330','RAMIYA','CARTONS','W/SIZE',60),</v>
      </c>
      <c r="H3009" s="192"/>
    </row>
    <row r="3010">
      <c r="A3010" s="190"/>
      <c r="B3010" s="243" t="s">
        <v>373</v>
      </c>
      <c r="C3010" s="245" t="s">
        <v>374</v>
      </c>
      <c r="D3010" s="190" t="s">
        <v>4</v>
      </c>
      <c r="E3010" s="190" t="s">
        <v>13</v>
      </c>
      <c r="F3010" s="191"/>
      <c r="G3010" s="191" t="str">
        <f t="shared" si="1"/>
        <v>('PLAIN CTNS 340*330*330','RAMIYA','CARTONS','XXS',),</v>
      </c>
      <c r="H3010" s="191"/>
    </row>
    <row r="3011">
      <c r="A3011" s="190"/>
      <c r="B3011" s="243" t="s">
        <v>373</v>
      </c>
      <c r="C3011" s="245" t="s">
        <v>374</v>
      </c>
      <c r="D3011" s="190" t="s">
        <v>4</v>
      </c>
      <c r="E3011" s="190" t="s">
        <v>14</v>
      </c>
      <c r="F3011" s="191"/>
      <c r="G3011" s="191" t="str">
        <f t="shared" si="1"/>
        <v>('PLAIN CTNS 340*330*330','RAMIYA','CARTONS','XS',),</v>
      </c>
      <c r="H3011" s="191"/>
    </row>
    <row r="3012">
      <c r="A3012" s="190"/>
      <c r="B3012" s="243" t="s">
        <v>373</v>
      </c>
      <c r="C3012" s="245" t="s">
        <v>374</v>
      </c>
      <c r="D3012" s="190" t="s">
        <v>4</v>
      </c>
      <c r="E3012" s="190" t="s">
        <v>15</v>
      </c>
      <c r="F3012" s="191"/>
      <c r="G3012" s="191" t="str">
        <f t="shared" si="1"/>
        <v>('PLAIN CTNS 340*330*330','RAMIYA','CARTONS','S',),</v>
      </c>
      <c r="H3012" s="191"/>
    </row>
    <row r="3013">
      <c r="A3013" s="190"/>
      <c r="B3013" s="243" t="s">
        <v>373</v>
      </c>
      <c r="C3013" s="245" t="s">
        <v>374</v>
      </c>
      <c r="D3013" s="190" t="s">
        <v>4</v>
      </c>
      <c r="E3013" s="190" t="s">
        <v>16</v>
      </c>
      <c r="F3013" s="191"/>
      <c r="G3013" s="191" t="str">
        <f t="shared" si="1"/>
        <v>('PLAIN CTNS 340*330*330','RAMIYA','CARTONS','M',),</v>
      </c>
      <c r="H3013" s="191"/>
    </row>
    <row r="3014">
      <c r="A3014" s="190"/>
      <c r="B3014" s="243" t="s">
        <v>373</v>
      </c>
      <c r="C3014" s="245" t="s">
        <v>374</v>
      </c>
      <c r="D3014" s="190" t="s">
        <v>4</v>
      </c>
      <c r="E3014" s="190" t="s">
        <v>17</v>
      </c>
      <c r="F3014" s="191"/>
      <c r="G3014" s="191" t="str">
        <f t="shared" si="1"/>
        <v>('PLAIN CTNS 340*330*330','RAMIYA','CARTONS','L',),</v>
      </c>
      <c r="H3014" s="191"/>
    </row>
    <row r="3015">
      <c r="A3015" s="190"/>
      <c r="B3015" s="243" t="s">
        <v>373</v>
      </c>
      <c r="C3015" s="245" t="s">
        <v>374</v>
      </c>
      <c r="D3015" s="190" t="s">
        <v>4</v>
      </c>
      <c r="E3015" s="190" t="s">
        <v>18</v>
      </c>
      <c r="F3015" s="191"/>
      <c r="G3015" s="191" t="str">
        <f t="shared" si="1"/>
        <v>('PLAIN CTNS 340*330*330','RAMIYA','CARTONS','XL',),</v>
      </c>
      <c r="H3015" s="191"/>
    </row>
    <row r="3016">
      <c r="A3016" s="190"/>
      <c r="B3016" s="243" t="s">
        <v>373</v>
      </c>
      <c r="C3016" s="245" t="s">
        <v>374</v>
      </c>
      <c r="D3016" s="190" t="s">
        <v>4</v>
      </c>
      <c r="E3016" s="190" t="s">
        <v>19</v>
      </c>
      <c r="F3016" s="191"/>
      <c r="G3016" s="191" t="str">
        <f t="shared" si="1"/>
        <v>('PLAIN CTNS 340*330*330','RAMIYA','CARTONS','XXL',),</v>
      </c>
      <c r="H3016" s="191"/>
    </row>
    <row r="3017">
      <c r="A3017" s="190"/>
      <c r="B3017" s="243" t="s">
        <v>373</v>
      </c>
      <c r="C3017" s="245" t="s">
        <v>374</v>
      </c>
      <c r="D3017" s="190" t="s">
        <v>4</v>
      </c>
      <c r="E3017" s="190" t="s">
        <v>20</v>
      </c>
      <c r="F3017" s="191"/>
      <c r="G3017" s="191" t="str">
        <f t="shared" si="1"/>
        <v>('PLAIN CTNS 340*330*330','RAMIYA','CARTONS','XXXL',),</v>
      </c>
      <c r="H3017" s="191"/>
    </row>
    <row r="3018">
      <c r="A3018" s="190"/>
      <c r="B3018" s="243" t="s">
        <v>373</v>
      </c>
      <c r="C3018" s="245" t="s">
        <v>374</v>
      </c>
      <c r="D3018" s="190" t="s">
        <v>7</v>
      </c>
      <c r="E3018" s="190" t="s">
        <v>21</v>
      </c>
      <c r="F3018" s="191"/>
      <c r="G3018" s="191" t="str">
        <f t="shared" si="1"/>
        <v>('PLAIN CTNS 340*330*330','RAMIYA','BOXES','W/SIZE',),</v>
      </c>
      <c r="H3018" s="191"/>
    </row>
    <row r="3019">
      <c r="A3019" s="190"/>
      <c r="B3019" s="243" t="s">
        <v>373</v>
      </c>
      <c r="C3019" s="245" t="s">
        <v>374</v>
      </c>
      <c r="D3019" s="190" t="s">
        <v>7</v>
      </c>
      <c r="E3019" s="190" t="s">
        <v>161</v>
      </c>
      <c r="F3019" s="191"/>
      <c r="G3019" s="191" t="str">
        <f t="shared" si="1"/>
        <v>('PLAIN CTNS 340*330*330','RAMIYA','BOXES','XXS/5.5',),</v>
      </c>
      <c r="H3019" s="191"/>
    </row>
    <row r="3020">
      <c r="A3020" s="190"/>
      <c r="B3020" s="243" t="s">
        <v>373</v>
      </c>
      <c r="C3020" s="245" t="s">
        <v>374</v>
      </c>
      <c r="D3020" s="190" t="s">
        <v>7</v>
      </c>
      <c r="E3020" s="190" t="s">
        <v>162</v>
      </c>
      <c r="F3020" s="191"/>
      <c r="G3020" s="191" t="str">
        <f t="shared" si="1"/>
        <v>('PLAIN CTNS 340*330*330','RAMIYA','BOXES','XS/6.0',),</v>
      </c>
      <c r="H3020" s="191"/>
    </row>
    <row r="3021">
      <c r="A3021" s="190"/>
      <c r="B3021" s="243" t="s">
        <v>373</v>
      </c>
      <c r="C3021" s="245" t="s">
        <v>374</v>
      </c>
      <c r="D3021" s="190" t="s">
        <v>7</v>
      </c>
      <c r="E3021" s="190" t="s">
        <v>163</v>
      </c>
      <c r="F3021" s="191"/>
      <c r="G3021" s="191" t="str">
        <f t="shared" si="1"/>
        <v>('PLAIN CTNS 340*330*330','RAMIYA','BOXES','S/6.5',),</v>
      </c>
      <c r="H3021" s="191"/>
    </row>
    <row r="3022">
      <c r="A3022" s="190"/>
      <c r="B3022" s="243" t="s">
        <v>373</v>
      </c>
      <c r="C3022" s="245" t="s">
        <v>374</v>
      </c>
      <c r="D3022" s="190" t="s">
        <v>7</v>
      </c>
      <c r="E3022" s="190" t="s">
        <v>164</v>
      </c>
      <c r="F3022" s="191"/>
      <c r="G3022" s="191" t="str">
        <f t="shared" si="1"/>
        <v>('PLAIN CTNS 340*330*330','RAMIYA','BOXES','M/7.0',),</v>
      </c>
      <c r="H3022" s="191"/>
    </row>
    <row r="3023">
      <c r="A3023" s="190"/>
      <c r="B3023" s="243" t="s">
        <v>373</v>
      </c>
      <c r="C3023" s="245" t="s">
        <v>374</v>
      </c>
      <c r="D3023" s="190" t="s">
        <v>7</v>
      </c>
      <c r="E3023" s="190" t="s">
        <v>165</v>
      </c>
      <c r="F3023" s="191"/>
      <c r="G3023" s="191" t="str">
        <f t="shared" si="1"/>
        <v>('PLAIN CTNS 340*330*330','RAMIYA','BOXES','L/7.5',),</v>
      </c>
      <c r="H3023" s="191"/>
    </row>
    <row r="3024">
      <c r="A3024" s="190"/>
      <c r="B3024" s="243" t="s">
        <v>373</v>
      </c>
      <c r="C3024" s="245" t="s">
        <v>374</v>
      </c>
      <c r="D3024" s="190" t="s">
        <v>7</v>
      </c>
      <c r="E3024" s="190" t="s">
        <v>166</v>
      </c>
      <c r="F3024" s="191"/>
      <c r="G3024" s="191" t="str">
        <f t="shared" si="1"/>
        <v>('PLAIN CTNS 340*330*330','RAMIYA','BOXES','XL/8.0',),</v>
      </c>
      <c r="H3024" s="191"/>
    </row>
    <row r="3025">
      <c r="A3025" s="190"/>
      <c r="B3025" s="243" t="s">
        <v>373</v>
      </c>
      <c r="C3025" s="245" t="s">
        <v>374</v>
      </c>
      <c r="D3025" s="190" t="s">
        <v>7</v>
      </c>
      <c r="E3025" s="190" t="s">
        <v>167</v>
      </c>
      <c r="F3025" s="191"/>
      <c r="G3025" s="191" t="str">
        <f t="shared" si="1"/>
        <v>('PLAIN CTNS 340*330*330','RAMIYA','BOXES','XXL/8.5',),</v>
      </c>
      <c r="H3025" s="191"/>
    </row>
    <row r="3026">
      <c r="A3026" s="190"/>
      <c r="B3026" s="243" t="s">
        <v>373</v>
      </c>
      <c r="C3026" s="245" t="s">
        <v>374</v>
      </c>
      <c r="D3026" s="190" t="s">
        <v>7</v>
      </c>
      <c r="E3026" s="190" t="s">
        <v>20</v>
      </c>
      <c r="F3026" s="191"/>
      <c r="G3026" s="191" t="str">
        <f t="shared" si="1"/>
        <v>('PLAIN CTNS 340*330*330','RAMIYA','BOXES','XXXL',),</v>
      </c>
      <c r="H3026" s="191"/>
    </row>
    <row r="3027">
      <c r="A3027" s="243">
        <v>162.0</v>
      </c>
      <c r="B3027" s="243" t="s">
        <v>375</v>
      </c>
      <c r="C3027" s="245" t="s">
        <v>378</v>
      </c>
      <c r="D3027" s="243" t="s">
        <v>4</v>
      </c>
      <c r="E3027" s="190" t="s">
        <v>21</v>
      </c>
      <c r="F3027" s="192">
        <v>10.0</v>
      </c>
      <c r="G3027" s="191" t="str">
        <f t="shared" si="1"/>
        <v>('VITAL SHIELD SC WHITE NITRILE','PH &amp; S','CARTONS','W/SIZE',10),</v>
      </c>
      <c r="H3027" s="192"/>
    </row>
    <row r="3028">
      <c r="A3028" s="190"/>
      <c r="B3028" s="243" t="s">
        <v>375</v>
      </c>
      <c r="C3028" s="245" t="s">
        <v>378</v>
      </c>
      <c r="D3028" s="190" t="s">
        <v>4</v>
      </c>
      <c r="E3028" s="190" t="s">
        <v>13</v>
      </c>
      <c r="F3028" s="191"/>
      <c r="G3028" s="191" t="str">
        <f t="shared" si="1"/>
        <v>('VITAL SHIELD SC WHITE NITRILE','PH &amp; S','CARTONS','XXS',),</v>
      </c>
      <c r="H3028" s="191"/>
    </row>
    <row r="3029">
      <c r="A3029" s="190"/>
      <c r="B3029" s="243" t="s">
        <v>375</v>
      </c>
      <c r="C3029" s="245" t="s">
        <v>378</v>
      </c>
      <c r="D3029" s="190" t="s">
        <v>4</v>
      </c>
      <c r="E3029" s="190" t="s">
        <v>14</v>
      </c>
      <c r="F3029" s="191"/>
      <c r="G3029" s="191" t="str">
        <f t="shared" si="1"/>
        <v>('VITAL SHIELD SC WHITE NITRILE','PH &amp; S','CARTONS','XS',),</v>
      </c>
      <c r="H3029" s="191"/>
    </row>
    <row r="3030">
      <c r="A3030" s="190"/>
      <c r="B3030" s="243" t="s">
        <v>375</v>
      </c>
      <c r="C3030" s="245" t="s">
        <v>378</v>
      </c>
      <c r="D3030" s="190" t="s">
        <v>4</v>
      </c>
      <c r="E3030" s="190" t="s">
        <v>15</v>
      </c>
      <c r="F3030" s="191"/>
      <c r="G3030" s="191" t="str">
        <f t="shared" si="1"/>
        <v>('VITAL SHIELD SC WHITE NITRILE','PH &amp; S','CARTONS','S',),</v>
      </c>
      <c r="H3030" s="191"/>
    </row>
    <row r="3031">
      <c r="A3031" s="190"/>
      <c r="B3031" s="243" t="s">
        <v>375</v>
      </c>
      <c r="C3031" s="245" t="s">
        <v>378</v>
      </c>
      <c r="D3031" s="190" t="s">
        <v>4</v>
      </c>
      <c r="E3031" s="190" t="s">
        <v>16</v>
      </c>
      <c r="F3031" s="191"/>
      <c r="G3031" s="191" t="str">
        <f t="shared" si="1"/>
        <v>('VITAL SHIELD SC WHITE NITRILE','PH &amp; S','CARTONS','M',),</v>
      </c>
      <c r="H3031" s="191"/>
    </row>
    <row r="3032">
      <c r="A3032" s="190"/>
      <c r="B3032" s="243" t="s">
        <v>375</v>
      </c>
      <c r="C3032" s="245" t="s">
        <v>378</v>
      </c>
      <c r="D3032" s="190" t="s">
        <v>4</v>
      </c>
      <c r="E3032" s="190" t="s">
        <v>17</v>
      </c>
      <c r="F3032" s="191"/>
      <c r="G3032" s="191" t="str">
        <f t="shared" si="1"/>
        <v>('VITAL SHIELD SC WHITE NITRILE','PH &amp; S','CARTONS','L',),</v>
      </c>
      <c r="H3032" s="191"/>
    </row>
    <row r="3033">
      <c r="A3033" s="190"/>
      <c r="B3033" s="243" t="s">
        <v>375</v>
      </c>
      <c r="C3033" s="245" t="s">
        <v>378</v>
      </c>
      <c r="D3033" s="190" t="s">
        <v>4</v>
      </c>
      <c r="E3033" s="190" t="s">
        <v>18</v>
      </c>
      <c r="F3033" s="191"/>
      <c r="G3033" s="191" t="str">
        <f t="shared" si="1"/>
        <v>('VITAL SHIELD SC WHITE NITRILE','PH &amp; S','CARTONS','XL',),</v>
      </c>
      <c r="H3033" s="191"/>
    </row>
    <row r="3034">
      <c r="A3034" s="190"/>
      <c r="B3034" s="243" t="s">
        <v>375</v>
      </c>
      <c r="C3034" s="245" t="s">
        <v>378</v>
      </c>
      <c r="D3034" s="190" t="s">
        <v>4</v>
      </c>
      <c r="E3034" s="190" t="s">
        <v>19</v>
      </c>
      <c r="F3034" s="191"/>
      <c r="G3034" s="191" t="str">
        <f t="shared" si="1"/>
        <v>('VITAL SHIELD SC WHITE NITRILE','PH &amp; S','CARTONS','XXL',),</v>
      </c>
      <c r="H3034" s="191"/>
    </row>
    <row r="3035">
      <c r="A3035" s="190"/>
      <c r="B3035" s="243" t="s">
        <v>375</v>
      </c>
      <c r="C3035" s="245" t="s">
        <v>378</v>
      </c>
      <c r="D3035" s="190" t="s">
        <v>4</v>
      </c>
      <c r="E3035" s="190" t="s">
        <v>20</v>
      </c>
      <c r="F3035" s="191"/>
      <c r="G3035" s="191" t="str">
        <f t="shared" si="1"/>
        <v>('VITAL SHIELD SC WHITE NITRILE','PH &amp; S','CARTONS','XXXL',),</v>
      </c>
      <c r="H3035" s="191"/>
    </row>
    <row r="3036">
      <c r="A3036" s="190"/>
      <c r="B3036" s="243" t="s">
        <v>375</v>
      </c>
      <c r="C3036" s="245" t="s">
        <v>378</v>
      </c>
      <c r="D3036" s="190" t="s">
        <v>7</v>
      </c>
      <c r="E3036" s="190" t="s">
        <v>21</v>
      </c>
      <c r="F3036" s="191"/>
      <c r="G3036" s="191" t="str">
        <f t="shared" si="1"/>
        <v>('VITAL SHIELD SC WHITE NITRILE','PH &amp; S','BOXES','W/SIZE',),</v>
      </c>
      <c r="H3036" s="191"/>
    </row>
    <row r="3037">
      <c r="A3037" s="190"/>
      <c r="B3037" s="243" t="s">
        <v>375</v>
      </c>
      <c r="C3037" s="245" t="s">
        <v>378</v>
      </c>
      <c r="D3037" s="190" t="s">
        <v>7</v>
      </c>
      <c r="E3037" s="190" t="s">
        <v>161</v>
      </c>
      <c r="F3037" s="191"/>
      <c r="G3037" s="191" t="str">
        <f t="shared" si="1"/>
        <v>('VITAL SHIELD SC WHITE NITRILE','PH &amp; S','BOXES','XXS/5.5',),</v>
      </c>
      <c r="H3037" s="191"/>
    </row>
    <row r="3038">
      <c r="A3038" s="190"/>
      <c r="B3038" s="243" t="s">
        <v>375</v>
      </c>
      <c r="C3038" s="245" t="s">
        <v>378</v>
      </c>
      <c r="D3038" s="190" t="s">
        <v>7</v>
      </c>
      <c r="E3038" s="190" t="s">
        <v>162</v>
      </c>
      <c r="F3038" s="191"/>
      <c r="G3038" s="191" t="str">
        <f t="shared" si="1"/>
        <v>('VITAL SHIELD SC WHITE NITRILE','PH &amp; S','BOXES','XS/6.0',),</v>
      </c>
      <c r="H3038" s="191"/>
    </row>
    <row r="3039">
      <c r="A3039" s="190"/>
      <c r="B3039" s="243" t="s">
        <v>375</v>
      </c>
      <c r="C3039" s="245" t="s">
        <v>378</v>
      </c>
      <c r="D3039" s="190" t="s">
        <v>7</v>
      </c>
      <c r="E3039" s="190" t="s">
        <v>163</v>
      </c>
      <c r="F3039" s="191"/>
      <c r="G3039" s="191" t="str">
        <f t="shared" si="1"/>
        <v>('VITAL SHIELD SC WHITE NITRILE','PH &amp; S','BOXES','S/6.5',),</v>
      </c>
      <c r="H3039" s="191"/>
    </row>
    <row r="3040">
      <c r="A3040" s="190"/>
      <c r="B3040" s="243" t="s">
        <v>375</v>
      </c>
      <c r="C3040" s="245" t="s">
        <v>378</v>
      </c>
      <c r="D3040" s="190" t="s">
        <v>7</v>
      </c>
      <c r="E3040" s="190" t="s">
        <v>164</v>
      </c>
      <c r="F3040" s="191">
        <v>20.0</v>
      </c>
      <c r="G3040" s="191" t="str">
        <f t="shared" si="1"/>
        <v>('VITAL SHIELD SC WHITE NITRILE','PH &amp; S','BOXES','M/7.0',20),</v>
      </c>
      <c r="H3040" s="191"/>
    </row>
    <row r="3041">
      <c r="A3041" s="190"/>
      <c r="B3041" s="243" t="s">
        <v>375</v>
      </c>
      <c r="C3041" s="245" t="s">
        <v>378</v>
      </c>
      <c r="D3041" s="190" t="s">
        <v>7</v>
      </c>
      <c r="E3041" s="190" t="s">
        <v>165</v>
      </c>
      <c r="F3041" s="191">
        <v>20.0</v>
      </c>
      <c r="G3041" s="191" t="str">
        <f t="shared" si="1"/>
        <v>('VITAL SHIELD SC WHITE NITRILE','PH &amp; S','BOXES','L/7.5',20),</v>
      </c>
      <c r="H3041" s="191"/>
    </row>
    <row r="3042">
      <c r="A3042" s="190"/>
      <c r="B3042" s="243" t="s">
        <v>375</v>
      </c>
      <c r="C3042" s="245" t="s">
        <v>378</v>
      </c>
      <c r="D3042" s="190" t="s">
        <v>7</v>
      </c>
      <c r="E3042" s="190" t="s">
        <v>166</v>
      </c>
      <c r="F3042" s="191">
        <v>567.0</v>
      </c>
      <c r="G3042" s="191" t="str">
        <f t="shared" si="1"/>
        <v>('VITAL SHIELD SC WHITE NITRILE','PH &amp; S','BOXES','XL/8.0',567),</v>
      </c>
      <c r="H3042" s="191"/>
    </row>
    <row r="3043">
      <c r="A3043" s="190"/>
      <c r="B3043" s="243" t="s">
        <v>375</v>
      </c>
      <c r="C3043" s="245" t="s">
        <v>378</v>
      </c>
      <c r="D3043" s="190" t="s">
        <v>7</v>
      </c>
      <c r="E3043" s="190" t="s">
        <v>167</v>
      </c>
      <c r="F3043" s="191">
        <v>885.0</v>
      </c>
      <c r="G3043" s="191" t="str">
        <f t="shared" si="1"/>
        <v>('VITAL SHIELD SC WHITE NITRILE','PH &amp; S','BOXES','XXL/8.5',885),</v>
      </c>
      <c r="H3043" s="191"/>
    </row>
    <row r="3044">
      <c r="A3044" s="190"/>
      <c r="B3044" s="243" t="s">
        <v>375</v>
      </c>
      <c r="C3044" s="245" t="s">
        <v>378</v>
      </c>
      <c r="D3044" s="190" t="s">
        <v>7</v>
      </c>
      <c r="E3044" s="190" t="s">
        <v>20</v>
      </c>
      <c r="F3044" s="191"/>
      <c r="G3044" s="191" t="str">
        <f t="shared" si="1"/>
        <v>('VITAL SHIELD SC WHITE NITRILE','PH &amp; S','BOXES','XXXL',),</v>
      </c>
      <c r="H3044" s="191"/>
    </row>
    <row r="3045">
      <c r="A3045" s="243">
        <v>163.0</v>
      </c>
      <c r="B3045" s="243" t="s">
        <v>377</v>
      </c>
      <c r="C3045" s="245" t="s">
        <v>378</v>
      </c>
      <c r="D3045" s="243" t="s">
        <v>4</v>
      </c>
      <c r="E3045" s="190" t="s">
        <v>21</v>
      </c>
      <c r="F3045" s="192"/>
      <c r="G3045" s="191" t="str">
        <f t="shared" si="1"/>
        <v>('CLEAN IV CARE R3960 PAIR PACKING','PH &amp; S','CARTONS','W/SIZE',),</v>
      </c>
      <c r="H3045" s="192"/>
    </row>
    <row r="3046">
      <c r="A3046" s="190"/>
      <c r="B3046" s="243" t="s">
        <v>377</v>
      </c>
      <c r="C3046" s="245" t="s">
        <v>378</v>
      </c>
      <c r="D3046" s="190" t="s">
        <v>4</v>
      </c>
      <c r="E3046" s="190" t="s">
        <v>13</v>
      </c>
      <c r="F3046" s="191"/>
      <c r="G3046" s="191" t="str">
        <f t="shared" si="1"/>
        <v>('CLEAN IV CARE R3960 PAIR PACKING','PH &amp; S','CARTONS','XXS',),</v>
      </c>
      <c r="H3046" s="191"/>
    </row>
    <row r="3047">
      <c r="A3047" s="190"/>
      <c r="B3047" s="243" t="s">
        <v>377</v>
      </c>
      <c r="C3047" s="245" t="s">
        <v>378</v>
      </c>
      <c r="D3047" s="190" t="s">
        <v>4</v>
      </c>
      <c r="E3047" s="190" t="s">
        <v>14</v>
      </c>
      <c r="F3047" s="191"/>
      <c r="G3047" s="191" t="str">
        <f t="shared" si="1"/>
        <v>('CLEAN IV CARE R3960 PAIR PACKING','PH &amp; S','CARTONS','XS',),</v>
      </c>
      <c r="H3047" s="191"/>
    </row>
    <row r="3048">
      <c r="A3048" s="190"/>
      <c r="B3048" s="243" t="s">
        <v>377</v>
      </c>
      <c r="C3048" s="245" t="s">
        <v>378</v>
      </c>
      <c r="D3048" s="190" t="s">
        <v>4</v>
      </c>
      <c r="E3048" s="190" t="s">
        <v>15</v>
      </c>
      <c r="F3048" s="191"/>
      <c r="G3048" s="191" t="str">
        <f t="shared" si="1"/>
        <v>('CLEAN IV CARE R3960 PAIR PACKING','PH &amp; S','CARTONS','S',),</v>
      </c>
      <c r="H3048" s="191"/>
    </row>
    <row r="3049">
      <c r="A3049" s="190"/>
      <c r="B3049" s="243" t="s">
        <v>377</v>
      </c>
      <c r="C3049" s="245" t="s">
        <v>378</v>
      </c>
      <c r="D3049" s="190" t="s">
        <v>4</v>
      </c>
      <c r="E3049" s="190" t="s">
        <v>16</v>
      </c>
      <c r="F3049" s="191">
        <v>18.0</v>
      </c>
      <c r="G3049" s="191" t="str">
        <f t="shared" si="1"/>
        <v>('CLEAN IV CARE R3960 PAIR PACKING','PH &amp; S','CARTONS','M',18),</v>
      </c>
      <c r="H3049" s="191"/>
    </row>
    <row r="3050">
      <c r="A3050" s="190"/>
      <c r="B3050" s="243" t="s">
        <v>377</v>
      </c>
      <c r="C3050" s="245" t="s">
        <v>378</v>
      </c>
      <c r="D3050" s="190" t="s">
        <v>4</v>
      </c>
      <c r="E3050" s="190" t="s">
        <v>17</v>
      </c>
      <c r="F3050" s="191"/>
      <c r="G3050" s="191" t="str">
        <f t="shared" si="1"/>
        <v>('CLEAN IV CARE R3960 PAIR PACKING','PH &amp; S','CARTONS','L',),</v>
      </c>
      <c r="H3050" s="191"/>
    </row>
    <row r="3051">
      <c r="A3051" s="190"/>
      <c r="B3051" s="243" t="s">
        <v>377</v>
      </c>
      <c r="C3051" s="245" t="s">
        <v>378</v>
      </c>
      <c r="D3051" s="190" t="s">
        <v>4</v>
      </c>
      <c r="E3051" s="190" t="s">
        <v>18</v>
      </c>
      <c r="F3051" s="191"/>
      <c r="G3051" s="191" t="str">
        <f t="shared" si="1"/>
        <v>('CLEAN IV CARE R3960 PAIR PACKING','PH &amp; S','CARTONS','XL',),</v>
      </c>
      <c r="H3051" s="191"/>
    </row>
    <row r="3052">
      <c r="A3052" s="190"/>
      <c r="B3052" s="243" t="s">
        <v>377</v>
      </c>
      <c r="C3052" s="245" t="s">
        <v>378</v>
      </c>
      <c r="D3052" s="190" t="s">
        <v>4</v>
      </c>
      <c r="E3052" s="190" t="s">
        <v>19</v>
      </c>
      <c r="F3052" s="191"/>
      <c r="G3052" s="191" t="str">
        <f t="shared" si="1"/>
        <v>('CLEAN IV CARE R3960 PAIR PACKING','PH &amp; S','CARTONS','XXL',),</v>
      </c>
      <c r="H3052" s="191"/>
    </row>
    <row r="3053">
      <c r="A3053" s="190"/>
      <c r="B3053" s="243" t="s">
        <v>377</v>
      </c>
      <c r="C3053" s="245" t="s">
        <v>378</v>
      </c>
      <c r="D3053" s="190" t="s">
        <v>4</v>
      </c>
      <c r="E3053" s="190" t="s">
        <v>20</v>
      </c>
      <c r="F3053" s="191"/>
      <c r="G3053" s="191" t="str">
        <f t="shared" si="1"/>
        <v>('CLEAN IV CARE R3960 PAIR PACKING','PH &amp; S','CARTONS','XXXL',),</v>
      </c>
      <c r="H3053" s="191"/>
    </row>
    <row r="3054">
      <c r="A3054" s="190"/>
      <c r="B3054" s="243" t="s">
        <v>377</v>
      </c>
      <c r="C3054" s="245" t="s">
        <v>378</v>
      </c>
      <c r="D3054" s="190" t="s">
        <v>7</v>
      </c>
      <c r="E3054" s="190" t="s">
        <v>21</v>
      </c>
      <c r="F3054" s="191"/>
      <c r="G3054" s="191" t="str">
        <f t="shared" si="1"/>
        <v>('CLEAN IV CARE R3960 PAIR PACKING','PH &amp; S','BOXES','W/SIZE',),</v>
      </c>
      <c r="H3054" s="191"/>
    </row>
    <row r="3055">
      <c r="A3055" s="190"/>
      <c r="B3055" s="243" t="s">
        <v>377</v>
      </c>
      <c r="C3055" s="245" t="s">
        <v>378</v>
      </c>
      <c r="D3055" s="190" t="s">
        <v>7</v>
      </c>
      <c r="E3055" s="190" t="s">
        <v>161</v>
      </c>
      <c r="F3055" s="191"/>
      <c r="G3055" s="191" t="str">
        <f t="shared" si="1"/>
        <v>('CLEAN IV CARE R3960 PAIR PACKING','PH &amp; S','BOXES','XXS/5.5',),</v>
      </c>
      <c r="H3055" s="191"/>
    </row>
    <row r="3056">
      <c r="A3056" s="190"/>
      <c r="B3056" s="243" t="s">
        <v>377</v>
      </c>
      <c r="C3056" s="245" t="s">
        <v>378</v>
      </c>
      <c r="D3056" s="190" t="s">
        <v>7</v>
      </c>
      <c r="E3056" s="190" t="s">
        <v>162</v>
      </c>
      <c r="F3056" s="191"/>
      <c r="G3056" s="191" t="str">
        <f t="shared" si="1"/>
        <v>('CLEAN IV CARE R3960 PAIR PACKING','PH &amp; S','BOXES','XS/6.0',),</v>
      </c>
      <c r="H3056" s="191"/>
    </row>
    <row r="3057">
      <c r="A3057" s="190"/>
      <c r="B3057" s="243" t="s">
        <v>377</v>
      </c>
      <c r="C3057" s="245" t="s">
        <v>378</v>
      </c>
      <c r="D3057" s="190" t="s">
        <v>7</v>
      </c>
      <c r="E3057" s="190" t="s">
        <v>163</v>
      </c>
      <c r="F3057" s="191"/>
      <c r="G3057" s="191" t="str">
        <f t="shared" si="1"/>
        <v>('CLEAN IV CARE R3960 PAIR PACKING','PH &amp; S','BOXES','S/6.5',),</v>
      </c>
      <c r="H3057" s="191"/>
    </row>
    <row r="3058">
      <c r="A3058" s="190"/>
      <c r="B3058" s="243" t="s">
        <v>377</v>
      </c>
      <c r="C3058" s="245" t="s">
        <v>378</v>
      </c>
      <c r="D3058" s="190" t="s">
        <v>7</v>
      </c>
      <c r="E3058" s="190" t="s">
        <v>164</v>
      </c>
      <c r="F3058" s="191"/>
      <c r="G3058" s="191" t="str">
        <f t="shared" si="1"/>
        <v>('CLEAN IV CARE R3960 PAIR PACKING','PH &amp; S','BOXES','M/7.0',),</v>
      </c>
      <c r="H3058" s="191"/>
    </row>
    <row r="3059">
      <c r="A3059" s="190"/>
      <c r="B3059" s="243" t="s">
        <v>377</v>
      </c>
      <c r="C3059" s="245" t="s">
        <v>378</v>
      </c>
      <c r="D3059" s="190" t="s">
        <v>7</v>
      </c>
      <c r="E3059" s="190" t="s">
        <v>165</v>
      </c>
      <c r="F3059" s="191"/>
      <c r="G3059" s="191" t="str">
        <f t="shared" si="1"/>
        <v>('CLEAN IV CARE R3960 PAIR PACKING','PH &amp; S','BOXES','L/7.5',),</v>
      </c>
      <c r="H3059" s="191"/>
    </row>
    <row r="3060">
      <c r="A3060" s="190"/>
      <c r="B3060" s="243" t="s">
        <v>377</v>
      </c>
      <c r="C3060" s="245" t="s">
        <v>378</v>
      </c>
      <c r="D3060" s="190" t="s">
        <v>7</v>
      </c>
      <c r="E3060" s="190" t="s">
        <v>166</v>
      </c>
      <c r="F3060" s="191"/>
      <c r="G3060" s="191" t="str">
        <f t="shared" si="1"/>
        <v>('CLEAN IV CARE R3960 PAIR PACKING','PH &amp; S','BOXES','XL/8.0',),</v>
      </c>
      <c r="H3060" s="191"/>
    </row>
    <row r="3061">
      <c r="A3061" s="190"/>
      <c r="B3061" s="243" t="s">
        <v>377</v>
      </c>
      <c r="C3061" s="245" t="s">
        <v>378</v>
      </c>
      <c r="D3061" s="190" t="s">
        <v>7</v>
      </c>
      <c r="E3061" s="190" t="s">
        <v>167</v>
      </c>
      <c r="F3061" s="191"/>
      <c r="G3061" s="191" t="str">
        <f t="shared" si="1"/>
        <v>('CLEAN IV CARE R3960 PAIR PACKING','PH &amp; S','BOXES','XXL/8.5',),</v>
      </c>
      <c r="H3061" s="191"/>
    </row>
    <row r="3062">
      <c r="A3062" s="190"/>
      <c r="B3062" s="243" t="s">
        <v>377</v>
      </c>
      <c r="C3062" s="245" t="s">
        <v>378</v>
      </c>
      <c r="D3062" s="190" t="s">
        <v>7</v>
      </c>
      <c r="E3062" s="190" t="s">
        <v>20</v>
      </c>
      <c r="F3062" s="191"/>
      <c r="G3062" s="191" t="str">
        <f t="shared" si="1"/>
        <v>('CLEAN IV CARE R3960 PAIR PACKING','PH &amp; S','BOXES','XXXL',),</v>
      </c>
      <c r="H3062" s="191"/>
    </row>
    <row r="3063">
      <c r="A3063" s="243">
        <v>164.0</v>
      </c>
      <c r="B3063" s="243" t="s">
        <v>379</v>
      </c>
      <c r="C3063" s="245" t="s">
        <v>378</v>
      </c>
      <c r="D3063" s="243" t="s">
        <v>4</v>
      </c>
      <c r="E3063" s="190" t="s">
        <v>21</v>
      </c>
      <c r="F3063" s="192"/>
      <c r="G3063" s="191" t="str">
        <f t="shared" si="1"/>
        <v>('CLEAN IV CARE R3961 PAIR PACKING','PH &amp; S','CARTONS','W/SIZE',),</v>
      </c>
      <c r="H3063" s="192"/>
    </row>
    <row r="3064">
      <c r="A3064" s="190"/>
      <c r="B3064" s="243" t="s">
        <v>379</v>
      </c>
      <c r="C3064" s="245" t="s">
        <v>378</v>
      </c>
      <c r="D3064" s="190" t="s">
        <v>4</v>
      </c>
      <c r="E3064" s="190" t="s">
        <v>13</v>
      </c>
      <c r="F3064" s="191"/>
      <c r="G3064" s="191" t="str">
        <f t="shared" si="1"/>
        <v>('CLEAN IV CARE R3961 PAIR PACKING','PH &amp; S','CARTONS','XXS',),</v>
      </c>
      <c r="H3064" s="191"/>
    </row>
    <row r="3065">
      <c r="A3065" s="190"/>
      <c r="B3065" s="243" t="s">
        <v>379</v>
      </c>
      <c r="C3065" s="245" t="s">
        <v>378</v>
      </c>
      <c r="D3065" s="190" t="s">
        <v>4</v>
      </c>
      <c r="E3065" s="190" t="s">
        <v>14</v>
      </c>
      <c r="F3065" s="191"/>
      <c r="G3065" s="191" t="str">
        <f t="shared" si="1"/>
        <v>('CLEAN IV CARE R3961 PAIR PACKING','PH &amp; S','CARTONS','XS',),</v>
      </c>
      <c r="H3065" s="191"/>
    </row>
    <row r="3066">
      <c r="A3066" s="190"/>
      <c r="B3066" s="243" t="s">
        <v>379</v>
      </c>
      <c r="C3066" s="245" t="s">
        <v>378</v>
      </c>
      <c r="D3066" s="190" t="s">
        <v>4</v>
      </c>
      <c r="E3066" s="190" t="s">
        <v>15</v>
      </c>
      <c r="F3066" s="191"/>
      <c r="G3066" s="191" t="str">
        <f t="shared" si="1"/>
        <v>('CLEAN IV CARE R3961 PAIR PACKING','PH &amp; S','CARTONS','S',),</v>
      </c>
      <c r="H3066" s="191"/>
    </row>
    <row r="3067">
      <c r="A3067" s="190"/>
      <c r="B3067" s="243" t="s">
        <v>379</v>
      </c>
      <c r="C3067" s="245" t="s">
        <v>378</v>
      </c>
      <c r="D3067" s="190" t="s">
        <v>4</v>
      </c>
      <c r="E3067" s="190" t="s">
        <v>16</v>
      </c>
      <c r="F3067" s="191">
        <v>20.0</v>
      </c>
      <c r="G3067" s="191" t="str">
        <f t="shared" si="1"/>
        <v>('CLEAN IV CARE R3961 PAIR PACKING','PH &amp; S','CARTONS','M',20),</v>
      </c>
      <c r="H3067" s="191"/>
    </row>
    <row r="3068">
      <c r="A3068" s="190"/>
      <c r="B3068" s="243" t="s">
        <v>379</v>
      </c>
      <c r="C3068" s="245" t="s">
        <v>378</v>
      </c>
      <c r="D3068" s="190" t="s">
        <v>4</v>
      </c>
      <c r="E3068" s="190" t="s">
        <v>17</v>
      </c>
      <c r="F3068" s="191"/>
      <c r="G3068" s="191" t="str">
        <f t="shared" si="1"/>
        <v>('CLEAN IV CARE R3961 PAIR PACKING','PH &amp; S','CARTONS','L',),</v>
      </c>
      <c r="H3068" s="191"/>
    </row>
    <row r="3069">
      <c r="A3069" s="190"/>
      <c r="B3069" s="243" t="s">
        <v>379</v>
      </c>
      <c r="C3069" s="245" t="s">
        <v>378</v>
      </c>
      <c r="D3069" s="190" t="s">
        <v>4</v>
      </c>
      <c r="E3069" s="190" t="s">
        <v>18</v>
      </c>
      <c r="F3069" s="191"/>
      <c r="G3069" s="191" t="str">
        <f t="shared" si="1"/>
        <v>('CLEAN IV CARE R3961 PAIR PACKING','PH &amp; S','CARTONS','XL',),</v>
      </c>
      <c r="H3069" s="191"/>
    </row>
    <row r="3070">
      <c r="A3070" s="190"/>
      <c r="B3070" s="243" t="s">
        <v>379</v>
      </c>
      <c r="C3070" s="245" t="s">
        <v>378</v>
      </c>
      <c r="D3070" s="190" t="s">
        <v>4</v>
      </c>
      <c r="E3070" s="190" t="s">
        <v>19</v>
      </c>
      <c r="F3070" s="191"/>
      <c r="G3070" s="191" t="str">
        <f t="shared" si="1"/>
        <v>('CLEAN IV CARE R3961 PAIR PACKING','PH &amp; S','CARTONS','XXL',),</v>
      </c>
      <c r="H3070" s="191"/>
    </row>
    <row r="3071">
      <c r="A3071" s="190"/>
      <c r="B3071" s="243" t="s">
        <v>379</v>
      </c>
      <c r="C3071" s="245" t="s">
        <v>378</v>
      </c>
      <c r="D3071" s="190" t="s">
        <v>4</v>
      </c>
      <c r="E3071" s="190" t="s">
        <v>20</v>
      </c>
      <c r="F3071" s="191"/>
      <c r="G3071" s="191" t="str">
        <f t="shared" si="1"/>
        <v>('CLEAN IV CARE R3961 PAIR PACKING','PH &amp; S','CARTONS','XXXL',),</v>
      </c>
      <c r="H3071" s="191"/>
    </row>
    <row r="3072">
      <c r="A3072" s="190"/>
      <c r="B3072" s="243" t="s">
        <v>379</v>
      </c>
      <c r="C3072" s="245" t="s">
        <v>378</v>
      </c>
      <c r="D3072" s="190" t="s">
        <v>7</v>
      </c>
      <c r="E3072" s="190" t="s">
        <v>21</v>
      </c>
      <c r="F3072" s="191"/>
      <c r="G3072" s="191" t="str">
        <f t="shared" si="1"/>
        <v>('CLEAN IV CARE R3961 PAIR PACKING','PH &amp; S','BOXES','W/SIZE',),</v>
      </c>
      <c r="H3072" s="191"/>
    </row>
    <row r="3073">
      <c r="A3073" s="190"/>
      <c r="B3073" s="243" t="s">
        <v>379</v>
      </c>
      <c r="C3073" s="245" t="s">
        <v>378</v>
      </c>
      <c r="D3073" s="190" t="s">
        <v>7</v>
      </c>
      <c r="E3073" s="190" t="s">
        <v>161</v>
      </c>
      <c r="F3073" s="191"/>
      <c r="G3073" s="191" t="str">
        <f t="shared" si="1"/>
        <v>('CLEAN IV CARE R3961 PAIR PACKING','PH &amp; S','BOXES','XXS/5.5',),</v>
      </c>
      <c r="H3073" s="191"/>
    </row>
    <row r="3074">
      <c r="A3074" s="190"/>
      <c r="B3074" s="243" t="s">
        <v>379</v>
      </c>
      <c r="C3074" s="245" t="s">
        <v>378</v>
      </c>
      <c r="D3074" s="190" t="s">
        <v>7</v>
      </c>
      <c r="E3074" s="190" t="s">
        <v>162</v>
      </c>
      <c r="F3074" s="191"/>
      <c r="G3074" s="191" t="str">
        <f t="shared" si="1"/>
        <v>('CLEAN IV CARE R3961 PAIR PACKING','PH &amp; S','BOXES','XS/6.0',),</v>
      </c>
      <c r="H3074" s="191"/>
    </row>
    <row r="3075">
      <c r="A3075" s="190"/>
      <c r="B3075" s="243" t="s">
        <v>379</v>
      </c>
      <c r="C3075" s="245" t="s">
        <v>378</v>
      </c>
      <c r="D3075" s="190" t="s">
        <v>7</v>
      </c>
      <c r="E3075" s="190" t="s">
        <v>163</v>
      </c>
      <c r="F3075" s="191"/>
      <c r="G3075" s="191" t="str">
        <f t="shared" si="1"/>
        <v>('CLEAN IV CARE R3961 PAIR PACKING','PH &amp; S','BOXES','S/6.5',),</v>
      </c>
      <c r="H3075" s="191"/>
    </row>
    <row r="3076">
      <c r="A3076" s="190"/>
      <c r="B3076" s="243" t="s">
        <v>379</v>
      </c>
      <c r="C3076" s="245" t="s">
        <v>378</v>
      </c>
      <c r="D3076" s="190" t="s">
        <v>7</v>
      </c>
      <c r="E3076" s="190" t="s">
        <v>164</v>
      </c>
      <c r="F3076" s="191"/>
      <c r="G3076" s="191" t="str">
        <f t="shared" si="1"/>
        <v>('CLEAN IV CARE R3961 PAIR PACKING','PH &amp; S','BOXES','M/7.0',),</v>
      </c>
      <c r="H3076" s="191"/>
    </row>
    <row r="3077">
      <c r="A3077" s="190"/>
      <c r="B3077" s="243" t="s">
        <v>379</v>
      </c>
      <c r="C3077" s="245" t="s">
        <v>378</v>
      </c>
      <c r="D3077" s="190" t="s">
        <v>7</v>
      </c>
      <c r="E3077" s="190" t="s">
        <v>165</v>
      </c>
      <c r="F3077" s="191"/>
      <c r="G3077" s="191" t="str">
        <f t="shared" si="1"/>
        <v>('CLEAN IV CARE R3961 PAIR PACKING','PH &amp; S','BOXES','L/7.5',),</v>
      </c>
      <c r="H3077" s="191"/>
    </row>
    <row r="3078">
      <c r="A3078" s="190"/>
      <c r="B3078" s="243" t="s">
        <v>379</v>
      </c>
      <c r="C3078" s="245" t="s">
        <v>378</v>
      </c>
      <c r="D3078" s="190" t="s">
        <v>7</v>
      </c>
      <c r="E3078" s="190" t="s">
        <v>166</v>
      </c>
      <c r="F3078" s="191"/>
      <c r="G3078" s="191" t="str">
        <f t="shared" si="1"/>
        <v>('CLEAN IV CARE R3961 PAIR PACKING','PH &amp; S','BOXES','XL/8.0',),</v>
      </c>
      <c r="H3078" s="191"/>
    </row>
    <row r="3079">
      <c r="A3079" s="190"/>
      <c r="B3079" s="243" t="s">
        <v>379</v>
      </c>
      <c r="C3079" s="245" t="s">
        <v>378</v>
      </c>
      <c r="D3079" s="190" t="s">
        <v>7</v>
      </c>
      <c r="E3079" s="190" t="s">
        <v>167</v>
      </c>
      <c r="F3079" s="191"/>
      <c r="G3079" s="191" t="str">
        <f t="shared" si="1"/>
        <v>('CLEAN IV CARE R3961 PAIR PACKING','PH &amp; S','BOXES','XXL/8.5',),</v>
      </c>
      <c r="H3079" s="191"/>
    </row>
    <row r="3080">
      <c r="A3080" s="190"/>
      <c r="B3080" s="243" t="s">
        <v>379</v>
      </c>
      <c r="C3080" s="245" t="s">
        <v>378</v>
      </c>
      <c r="D3080" s="190" t="s">
        <v>7</v>
      </c>
      <c r="E3080" s="190" t="s">
        <v>20</v>
      </c>
      <c r="F3080" s="191"/>
      <c r="G3080" s="191" t="str">
        <f t="shared" si="1"/>
        <v>('CLEAN IV CARE R3961 PAIR PACKING','PH &amp; S','BOXES','XXXL',),</v>
      </c>
      <c r="H3080" s="191"/>
    </row>
    <row r="3081">
      <c r="A3081" s="243">
        <v>165.0</v>
      </c>
      <c r="B3081" s="243" t="s">
        <v>380</v>
      </c>
      <c r="C3081" s="245" t="s">
        <v>378</v>
      </c>
      <c r="D3081" s="243" t="s">
        <v>4</v>
      </c>
      <c r="E3081" s="190" t="s">
        <v>21</v>
      </c>
      <c r="F3081" s="192"/>
      <c r="G3081" s="191" t="str">
        <f t="shared" si="1"/>
        <v>('CLEAN IV CARE R6171 PAIR PACKING','PH &amp; S','CARTONS','W/SIZE',),</v>
      </c>
      <c r="H3081" s="192"/>
    </row>
    <row r="3082">
      <c r="A3082" s="190"/>
      <c r="B3082" s="243" t="s">
        <v>380</v>
      </c>
      <c r="C3082" s="245" t="s">
        <v>378</v>
      </c>
      <c r="D3082" s="190" t="s">
        <v>4</v>
      </c>
      <c r="E3082" s="190" t="s">
        <v>13</v>
      </c>
      <c r="F3082" s="191"/>
      <c r="G3082" s="191" t="str">
        <f t="shared" si="1"/>
        <v>('CLEAN IV CARE R6171 PAIR PACKING','PH &amp; S','CARTONS','XXS',),</v>
      </c>
      <c r="H3082" s="191"/>
    </row>
    <row r="3083">
      <c r="A3083" s="190"/>
      <c r="B3083" s="243" t="s">
        <v>380</v>
      </c>
      <c r="C3083" s="245" t="s">
        <v>378</v>
      </c>
      <c r="D3083" s="190" t="s">
        <v>4</v>
      </c>
      <c r="E3083" s="190" t="s">
        <v>14</v>
      </c>
      <c r="F3083" s="191"/>
      <c r="G3083" s="191" t="str">
        <f t="shared" si="1"/>
        <v>('CLEAN IV CARE R6171 PAIR PACKING','PH &amp; S','CARTONS','XS',),</v>
      </c>
      <c r="H3083" s="191"/>
    </row>
    <row r="3084">
      <c r="A3084" s="190"/>
      <c r="B3084" s="243" t="s">
        <v>380</v>
      </c>
      <c r="C3084" s="245" t="s">
        <v>378</v>
      </c>
      <c r="D3084" s="190" t="s">
        <v>4</v>
      </c>
      <c r="E3084" s="190" t="s">
        <v>15</v>
      </c>
      <c r="F3084" s="191"/>
      <c r="G3084" s="191" t="str">
        <f t="shared" si="1"/>
        <v>('CLEAN IV CARE R6171 PAIR PACKING','PH &amp; S','CARTONS','S',),</v>
      </c>
      <c r="H3084" s="191"/>
    </row>
    <row r="3085">
      <c r="A3085" s="190"/>
      <c r="B3085" s="243" t="s">
        <v>380</v>
      </c>
      <c r="C3085" s="245" t="s">
        <v>378</v>
      </c>
      <c r="D3085" s="190" t="s">
        <v>4</v>
      </c>
      <c r="E3085" s="190" t="s">
        <v>16</v>
      </c>
      <c r="F3085" s="191">
        <v>10.0</v>
      </c>
      <c r="G3085" s="191" t="str">
        <f t="shared" si="1"/>
        <v>('CLEAN IV CARE R6171 PAIR PACKING','PH &amp; S','CARTONS','M',10),</v>
      </c>
      <c r="H3085" s="191"/>
    </row>
    <row r="3086">
      <c r="A3086" s="190"/>
      <c r="B3086" s="243" t="s">
        <v>380</v>
      </c>
      <c r="C3086" s="245" t="s">
        <v>378</v>
      </c>
      <c r="D3086" s="190" t="s">
        <v>4</v>
      </c>
      <c r="E3086" s="190" t="s">
        <v>17</v>
      </c>
      <c r="F3086" s="191"/>
      <c r="G3086" s="191" t="str">
        <f t="shared" si="1"/>
        <v>('CLEAN IV CARE R6171 PAIR PACKING','PH &amp; S','CARTONS','L',),</v>
      </c>
      <c r="H3086" s="191"/>
    </row>
    <row r="3087">
      <c r="A3087" s="190"/>
      <c r="B3087" s="243" t="s">
        <v>380</v>
      </c>
      <c r="C3087" s="245" t="s">
        <v>378</v>
      </c>
      <c r="D3087" s="190" t="s">
        <v>4</v>
      </c>
      <c r="E3087" s="190" t="s">
        <v>18</v>
      </c>
      <c r="F3087" s="191"/>
      <c r="G3087" s="191" t="str">
        <f t="shared" si="1"/>
        <v>('CLEAN IV CARE R6171 PAIR PACKING','PH &amp; S','CARTONS','XL',),</v>
      </c>
      <c r="H3087" s="191"/>
    </row>
    <row r="3088">
      <c r="A3088" s="190"/>
      <c r="B3088" s="243" t="s">
        <v>380</v>
      </c>
      <c r="C3088" s="245" t="s">
        <v>378</v>
      </c>
      <c r="D3088" s="190" t="s">
        <v>4</v>
      </c>
      <c r="E3088" s="190" t="s">
        <v>19</v>
      </c>
      <c r="F3088" s="191"/>
      <c r="G3088" s="191" t="str">
        <f t="shared" si="1"/>
        <v>('CLEAN IV CARE R6171 PAIR PACKING','PH &amp; S','CARTONS','XXL',),</v>
      </c>
      <c r="H3088" s="191"/>
    </row>
    <row r="3089">
      <c r="A3089" s="190"/>
      <c r="B3089" s="243" t="s">
        <v>380</v>
      </c>
      <c r="C3089" s="245" t="s">
        <v>378</v>
      </c>
      <c r="D3089" s="190" t="s">
        <v>4</v>
      </c>
      <c r="E3089" s="190" t="s">
        <v>20</v>
      </c>
      <c r="F3089" s="191"/>
      <c r="G3089" s="191" t="str">
        <f t="shared" si="1"/>
        <v>('CLEAN IV CARE R6171 PAIR PACKING','PH &amp; S','CARTONS','XXXL',),</v>
      </c>
      <c r="H3089" s="191"/>
    </row>
    <row r="3090">
      <c r="A3090" s="190"/>
      <c r="B3090" s="243" t="s">
        <v>380</v>
      </c>
      <c r="C3090" s="245" t="s">
        <v>378</v>
      </c>
      <c r="D3090" s="190" t="s">
        <v>7</v>
      </c>
      <c r="E3090" s="190" t="s">
        <v>21</v>
      </c>
      <c r="F3090" s="191"/>
      <c r="G3090" s="191" t="str">
        <f t="shared" si="1"/>
        <v>('CLEAN IV CARE R6171 PAIR PACKING','PH &amp; S','BOXES','W/SIZE',),</v>
      </c>
      <c r="H3090" s="191"/>
    </row>
    <row r="3091">
      <c r="A3091" s="190"/>
      <c r="B3091" s="243" t="s">
        <v>380</v>
      </c>
      <c r="C3091" s="245" t="s">
        <v>378</v>
      </c>
      <c r="D3091" s="190" t="s">
        <v>7</v>
      </c>
      <c r="E3091" s="190" t="s">
        <v>161</v>
      </c>
      <c r="F3091" s="191"/>
      <c r="G3091" s="191" t="str">
        <f t="shared" si="1"/>
        <v>('CLEAN IV CARE R6171 PAIR PACKING','PH &amp; S','BOXES','XXS/5.5',),</v>
      </c>
      <c r="H3091" s="191"/>
    </row>
    <row r="3092">
      <c r="A3092" s="190"/>
      <c r="B3092" s="243" t="s">
        <v>380</v>
      </c>
      <c r="C3092" s="245" t="s">
        <v>378</v>
      </c>
      <c r="D3092" s="190" t="s">
        <v>7</v>
      </c>
      <c r="E3092" s="190" t="s">
        <v>162</v>
      </c>
      <c r="F3092" s="191"/>
      <c r="G3092" s="191" t="str">
        <f t="shared" si="1"/>
        <v>('CLEAN IV CARE R6171 PAIR PACKING','PH &amp; S','BOXES','XS/6.0',),</v>
      </c>
      <c r="H3092" s="191"/>
    </row>
    <row r="3093">
      <c r="A3093" s="190"/>
      <c r="B3093" s="243" t="s">
        <v>380</v>
      </c>
      <c r="C3093" s="245" t="s">
        <v>378</v>
      </c>
      <c r="D3093" s="190" t="s">
        <v>7</v>
      </c>
      <c r="E3093" s="190" t="s">
        <v>163</v>
      </c>
      <c r="F3093" s="191"/>
      <c r="G3093" s="191" t="str">
        <f t="shared" si="1"/>
        <v>('CLEAN IV CARE R6171 PAIR PACKING','PH &amp; S','BOXES','S/6.5',),</v>
      </c>
      <c r="H3093" s="191"/>
    </row>
    <row r="3094">
      <c r="A3094" s="190"/>
      <c r="B3094" s="243" t="s">
        <v>380</v>
      </c>
      <c r="C3094" s="245" t="s">
        <v>378</v>
      </c>
      <c r="D3094" s="190" t="s">
        <v>7</v>
      </c>
      <c r="E3094" s="190" t="s">
        <v>164</v>
      </c>
      <c r="F3094" s="191"/>
      <c r="G3094" s="191" t="str">
        <f t="shared" si="1"/>
        <v>('CLEAN IV CARE R6171 PAIR PACKING','PH &amp; S','BOXES','M/7.0',),</v>
      </c>
      <c r="H3094" s="191"/>
    </row>
    <row r="3095">
      <c r="A3095" s="190"/>
      <c r="B3095" s="243" t="s">
        <v>380</v>
      </c>
      <c r="C3095" s="245" t="s">
        <v>378</v>
      </c>
      <c r="D3095" s="190" t="s">
        <v>7</v>
      </c>
      <c r="E3095" s="190" t="s">
        <v>165</v>
      </c>
      <c r="F3095" s="191"/>
      <c r="G3095" s="191" t="str">
        <f t="shared" si="1"/>
        <v>('CLEAN IV CARE R6171 PAIR PACKING','PH &amp; S','BOXES','L/7.5',),</v>
      </c>
      <c r="H3095" s="191"/>
    </row>
    <row r="3096">
      <c r="A3096" s="190"/>
      <c r="B3096" s="243" t="s">
        <v>380</v>
      </c>
      <c r="C3096" s="245" t="s">
        <v>378</v>
      </c>
      <c r="D3096" s="190" t="s">
        <v>7</v>
      </c>
      <c r="E3096" s="190" t="s">
        <v>166</v>
      </c>
      <c r="F3096" s="191"/>
      <c r="G3096" s="191" t="str">
        <f t="shared" si="1"/>
        <v>('CLEAN IV CARE R6171 PAIR PACKING','PH &amp; S','BOXES','XL/8.0',),</v>
      </c>
      <c r="H3096" s="191"/>
    </row>
    <row r="3097">
      <c r="A3097" s="190"/>
      <c r="B3097" s="243" t="s">
        <v>380</v>
      </c>
      <c r="C3097" s="245" t="s">
        <v>378</v>
      </c>
      <c r="D3097" s="190" t="s">
        <v>7</v>
      </c>
      <c r="E3097" s="190" t="s">
        <v>167</v>
      </c>
      <c r="F3097" s="191"/>
      <c r="G3097" s="191" t="str">
        <f t="shared" si="1"/>
        <v>('CLEAN IV CARE R6171 PAIR PACKING','PH &amp; S','BOXES','XXL/8.5',),</v>
      </c>
      <c r="H3097" s="191"/>
    </row>
    <row r="3098">
      <c r="A3098" s="190"/>
      <c r="B3098" s="243" t="s">
        <v>380</v>
      </c>
      <c r="C3098" s="245" t="s">
        <v>378</v>
      </c>
      <c r="D3098" s="190" t="s">
        <v>7</v>
      </c>
      <c r="E3098" s="190" t="s">
        <v>20</v>
      </c>
      <c r="F3098" s="191"/>
      <c r="G3098" s="191" t="str">
        <f t="shared" si="1"/>
        <v>('CLEAN IV CARE R6171 PAIR PACKING','PH &amp; S','BOXES','XXXL',),</v>
      </c>
      <c r="H3098" s="191"/>
    </row>
    <row r="3099">
      <c r="A3099" s="243">
        <v>166.0</v>
      </c>
      <c r="B3099" s="243" t="s">
        <v>381</v>
      </c>
      <c r="C3099" s="245" t="s">
        <v>382</v>
      </c>
      <c r="D3099" s="243" t="s">
        <v>4</v>
      </c>
      <c r="E3099" s="190" t="s">
        <v>21</v>
      </c>
      <c r="F3099" s="192">
        <v>46.0</v>
      </c>
      <c r="G3099" s="191" t="str">
        <f t="shared" si="1"/>
        <v>('INTERCEPT FREE TONE COLOUR','PH &amp; S PRODUCTS','CARTONS','W/SIZE',46),</v>
      </c>
      <c r="H3099" s="192"/>
    </row>
    <row r="3100">
      <c r="A3100" s="190"/>
      <c r="B3100" s="243" t="s">
        <v>381</v>
      </c>
      <c r="C3100" s="245" t="s">
        <v>382</v>
      </c>
      <c r="D3100" s="190" t="s">
        <v>4</v>
      </c>
      <c r="E3100" s="190" t="s">
        <v>13</v>
      </c>
      <c r="F3100" s="191"/>
      <c r="G3100" s="191" t="str">
        <f t="shared" si="1"/>
        <v>('INTERCEPT FREE TONE COLOUR','PH &amp; S PRODUCTS','CARTONS','XXS',),</v>
      </c>
      <c r="H3100" s="191"/>
    </row>
    <row r="3101">
      <c r="A3101" s="190"/>
      <c r="B3101" s="243" t="s">
        <v>381</v>
      </c>
      <c r="C3101" s="245" t="s">
        <v>382</v>
      </c>
      <c r="D3101" s="190" t="s">
        <v>4</v>
      </c>
      <c r="E3101" s="190" t="s">
        <v>14</v>
      </c>
      <c r="F3101" s="191"/>
      <c r="G3101" s="191" t="str">
        <f t="shared" si="1"/>
        <v>('INTERCEPT FREE TONE COLOUR','PH &amp; S PRODUCTS','CARTONS','XS',),</v>
      </c>
      <c r="H3101" s="191"/>
    </row>
    <row r="3102">
      <c r="A3102" s="190"/>
      <c r="B3102" s="243" t="s">
        <v>381</v>
      </c>
      <c r="C3102" s="245" t="s">
        <v>382</v>
      </c>
      <c r="D3102" s="190" t="s">
        <v>4</v>
      </c>
      <c r="E3102" s="190" t="s">
        <v>15</v>
      </c>
      <c r="F3102" s="191"/>
      <c r="G3102" s="191" t="str">
        <f t="shared" si="1"/>
        <v>('INTERCEPT FREE TONE COLOUR','PH &amp; S PRODUCTS','CARTONS','S',),</v>
      </c>
      <c r="H3102" s="191"/>
    </row>
    <row r="3103">
      <c r="A3103" s="190"/>
      <c r="B3103" s="243" t="s">
        <v>381</v>
      </c>
      <c r="C3103" s="245" t="s">
        <v>382</v>
      </c>
      <c r="D3103" s="190" t="s">
        <v>4</v>
      </c>
      <c r="E3103" s="190" t="s">
        <v>16</v>
      </c>
      <c r="F3103" s="191"/>
      <c r="G3103" s="191" t="str">
        <f t="shared" si="1"/>
        <v>('INTERCEPT FREE TONE COLOUR','PH &amp; S PRODUCTS','CARTONS','M',),</v>
      </c>
      <c r="H3103" s="191"/>
    </row>
    <row r="3104">
      <c r="A3104" s="190"/>
      <c r="B3104" s="243" t="s">
        <v>381</v>
      </c>
      <c r="C3104" s="245" t="s">
        <v>382</v>
      </c>
      <c r="D3104" s="190" t="s">
        <v>4</v>
      </c>
      <c r="E3104" s="190" t="s">
        <v>17</v>
      </c>
      <c r="F3104" s="191"/>
      <c r="G3104" s="191" t="str">
        <f t="shared" si="1"/>
        <v>('INTERCEPT FREE TONE COLOUR','PH &amp; S PRODUCTS','CARTONS','L',),</v>
      </c>
      <c r="H3104" s="191"/>
    </row>
    <row r="3105">
      <c r="A3105" s="190"/>
      <c r="B3105" s="243" t="s">
        <v>381</v>
      </c>
      <c r="C3105" s="245" t="s">
        <v>382</v>
      </c>
      <c r="D3105" s="190" t="s">
        <v>4</v>
      </c>
      <c r="E3105" s="190" t="s">
        <v>18</v>
      </c>
      <c r="F3105" s="191"/>
      <c r="G3105" s="191" t="str">
        <f t="shared" si="1"/>
        <v>('INTERCEPT FREE TONE COLOUR','PH &amp; S PRODUCTS','CARTONS','XL',),</v>
      </c>
      <c r="H3105" s="191"/>
    </row>
    <row r="3106">
      <c r="A3106" s="190"/>
      <c r="B3106" s="243" t="s">
        <v>381</v>
      </c>
      <c r="C3106" s="245" t="s">
        <v>382</v>
      </c>
      <c r="D3106" s="190" t="s">
        <v>4</v>
      </c>
      <c r="E3106" s="190" t="s">
        <v>19</v>
      </c>
      <c r="F3106" s="191"/>
      <c r="G3106" s="191" t="str">
        <f t="shared" si="1"/>
        <v>('INTERCEPT FREE TONE COLOUR','PH &amp; S PRODUCTS','CARTONS','XXL',),</v>
      </c>
      <c r="H3106" s="191"/>
    </row>
    <row r="3107">
      <c r="A3107" s="190"/>
      <c r="B3107" s="243" t="s">
        <v>381</v>
      </c>
      <c r="C3107" s="245" t="s">
        <v>382</v>
      </c>
      <c r="D3107" s="190" t="s">
        <v>4</v>
      </c>
      <c r="E3107" s="190" t="s">
        <v>20</v>
      </c>
      <c r="F3107" s="191"/>
      <c r="G3107" s="191" t="str">
        <f t="shared" si="1"/>
        <v>('INTERCEPT FREE TONE COLOUR','PH &amp; S PRODUCTS','CARTONS','XXXL',),</v>
      </c>
      <c r="H3107" s="191"/>
    </row>
    <row r="3108">
      <c r="A3108" s="190"/>
      <c r="B3108" s="243" t="s">
        <v>381</v>
      </c>
      <c r="C3108" s="245" t="s">
        <v>382</v>
      </c>
      <c r="D3108" s="190" t="s">
        <v>7</v>
      </c>
      <c r="E3108" s="190" t="s">
        <v>21</v>
      </c>
      <c r="F3108" s="191"/>
      <c r="G3108" s="191" t="str">
        <f t="shared" si="1"/>
        <v>('INTERCEPT FREE TONE COLOUR','PH &amp; S PRODUCTS','BOXES','W/SIZE',),</v>
      </c>
      <c r="H3108" s="191"/>
    </row>
    <row r="3109">
      <c r="A3109" s="190"/>
      <c r="B3109" s="243" t="s">
        <v>381</v>
      </c>
      <c r="C3109" s="245" t="s">
        <v>382</v>
      </c>
      <c r="D3109" s="190" t="s">
        <v>7</v>
      </c>
      <c r="E3109" s="190" t="s">
        <v>161</v>
      </c>
      <c r="F3109" s="191"/>
      <c r="G3109" s="191" t="str">
        <f t="shared" si="1"/>
        <v>('INTERCEPT FREE TONE COLOUR','PH &amp; S PRODUCTS','BOXES','XXS/5.5',),</v>
      </c>
      <c r="H3109" s="191"/>
    </row>
    <row r="3110">
      <c r="A3110" s="190"/>
      <c r="B3110" s="243" t="s">
        <v>381</v>
      </c>
      <c r="C3110" s="245" t="s">
        <v>382</v>
      </c>
      <c r="D3110" s="190" t="s">
        <v>7</v>
      </c>
      <c r="E3110" s="190" t="s">
        <v>162</v>
      </c>
      <c r="F3110" s="191"/>
      <c r="G3110" s="191" t="str">
        <f t="shared" si="1"/>
        <v>('INTERCEPT FREE TONE COLOUR','PH &amp; S PRODUCTS','BOXES','XS/6.0',),</v>
      </c>
      <c r="H3110" s="191"/>
    </row>
    <row r="3111">
      <c r="A3111" s="190"/>
      <c r="B3111" s="243" t="s">
        <v>381</v>
      </c>
      <c r="C3111" s="245" t="s">
        <v>382</v>
      </c>
      <c r="D3111" s="190" t="s">
        <v>7</v>
      </c>
      <c r="E3111" s="190" t="s">
        <v>163</v>
      </c>
      <c r="F3111" s="191">
        <v>400.0</v>
      </c>
      <c r="G3111" s="191" t="str">
        <f t="shared" si="1"/>
        <v>('INTERCEPT FREE TONE COLOUR','PH &amp; S PRODUCTS','BOXES','S/6.5',400),</v>
      </c>
      <c r="H3111" s="191"/>
    </row>
    <row r="3112">
      <c r="A3112" s="190"/>
      <c r="B3112" s="243" t="s">
        <v>381</v>
      </c>
      <c r="C3112" s="245" t="s">
        <v>382</v>
      </c>
      <c r="D3112" s="190" t="s">
        <v>7</v>
      </c>
      <c r="E3112" s="190" t="s">
        <v>164</v>
      </c>
      <c r="F3112" s="191">
        <v>0.0</v>
      </c>
      <c r="G3112" s="191" t="str">
        <f t="shared" si="1"/>
        <v>('INTERCEPT FREE TONE COLOUR','PH &amp; S PRODUCTS','BOXES','M/7.0',0),</v>
      </c>
      <c r="H3112" s="191"/>
    </row>
    <row r="3113">
      <c r="A3113" s="190"/>
      <c r="B3113" s="243" t="s">
        <v>381</v>
      </c>
      <c r="C3113" s="245" t="s">
        <v>382</v>
      </c>
      <c r="D3113" s="190" t="s">
        <v>7</v>
      </c>
      <c r="E3113" s="190" t="s">
        <v>165</v>
      </c>
      <c r="F3113" s="191">
        <v>0.0</v>
      </c>
      <c r="G3113" s="191" t="str">
        <f t="shared" si="1"/>
        <v>('INTERCEPT FREE TONE COLOUR','PH &amp; S PRODUCTS','BOXES','L/7.5',0),</v>
      </c>
      <c r="H3113" s="191"/>
    </row>
    <row r="3114">
      <c r="A3114" s="190"/>
      <c r="B3114" s="243" t="s">
        <v>381</v>
      </c>
      <c r="C3114" s="245" t="s">
        <v>382</v>
      </c>
      <c r="D3114" s="190" t="s">
        <v>7</v>
      </c>
      <c r="E3114" s="190" t="s">
        <v>166</v>
      </c>
      <c r="F3114" s="191">
        <v>0.0</v>
      </c>
      <c r="G3114" s="191" t="str">
        <f t="shared" si="1"/>
        <v>('INTERCEPT FREE TONE COLOUR','PH &amp; S PRODUCTS','BOXES','XL/8.0',0),</v>
      </c>
      <c r="H3114" s="191"/>
    </row>
    <row r="3115">
      <c r="A3115" s="190"/>
      <c r="B3115" s="243" t="s">
        <v>381</v>
      </c>
      <c r="C3115" s="245" t="s">
        <v>382</v>
      </c>
      <c r="D3115" s="190" t="s">
        <v>7</v>
      </c>
      <c r="E3115" s="190" t="s">
        <v>167</v>
      </c>
      <c r="F3115" s="191">
        <v>0.0</v>
      </c>
      <c r="G3115" s="191" t="str">
        <f t="shared" si="1"/>
        <v>('INTERCEPT FREE TONE COLOUR','PH &amp; S PRODUCTS','BOXES','XXL/8.5',0),</v>
      </c>
      <c r="H3115" s="191"/>
    </row>
    <row r="3116">
      <c r="A3116" s="190"/>
      <c r="B3116" s="243" t="s">
        <v>381</v>
      </c>
      <c r="C3116" s="245" t="s">
        <v>382</v>
      </c>
      <c r="D3116" s="190" t="s">
        <v>7</v>
      </c>
      <c r="E3116" s="190" t="s">
        <v>20</v>
      </c>
      <c r="F3116" s="191">
        <v>400.0</v>
      </c>
      <c r="G3116" s="191" t="str">
        <f t="shared" si="1"/>
        <v>('INTERCEPT FREE TONE COLOUR','PH &amp; S PRODUCTS','BOXES','XXXL',400),</v>
      </c>
      <c r="H3116" s="191"/>
    </row>
    <row r="3117">
      <c r="A3117" s="243">
        <v>167.0</v>
      </c>
      <c r="B3117" s="243" t="s">
        <v>383</v>
      </c>
      <c r="C3117" s="244" t="s">
        <v>382</v>
      </c>
      <c r="D3117" s="243" t="s">
        <v>4</v>
      </c>
      <c r="E3117" s="190" t="s">
        <v>21</v>
      </c>
      <c r="F3117" s="192">
        <v>228.0</v>
      </c>
      <c r="G3117" s="191" t="str">
        <f t="shared" si="1"/>
        <v>('600MM PLAIN CTN (545X266X133/MM)','PH &amp; S PRODUCTS','CARTONS','W/SIZE',228),</v>
      </c>
      <c r="H3117" s="192"/>
    </row>
    <row r="3118">
      <c r="A3118" s="190"/>
      <c r="B3118" s="243" t="s">
        <v>383</v>
      </c>
      <c r="C3118" s="244" t="s">
        <v>382</v>
      </c>
      <c r="D3118" s="190" t="s">
        <v>4</v>
      </c>
      <c r="E3118" s="190" t="s">
        <v>13</v>
      </c>
      <c r="F3118" s="191"/>
      <c r="G3118" s="191" t="str">
        <f t="shared" si="1"/>
        <v>('600MM PLAIN CTN (545X266X133/MM)','PH &amp; S PRODUCTS','CARTONS','XXS',),</v>
      </c>
      <c r="H3118" s="191"/>
    </row>
    <row r="3119">
      <c r="A3119" s="190"/>
      <c r="B3119" s="243" t="s">
        <v>383</v>
      </c>
      <c r="C3119" s="244" t="s">
        <v>382</v>
      </c>
      <c r="D3119" s="190" t="s">
        <v>4</v>
      </c>
      <c r="E3119" s="190" t="s">
        <v>14</v>
      </c>
      <c r="F3119" s="191"/>
      <c r="G3119" s="191" t="str">
        <f t="shared" si="1"/>
        <v>('600MM PLAIN CTN (545X266X133/MM)','PH &amp; S PRODUCTS','CARTONS','XS',),</v>
      </c>
      <c r="H3119" s="191"/>
    </row>
    <row r="3120">
      <c r="A3120" s="190"/>
      <c r="B3120" s="243" t="s">
        <v>383</v>
      </c>
      <c r="C3120" s="244" t="s">
        <v>382</v>
      </c>
      <c r="D3120" s="190" t="s">
        <v>4</v>
      </c>
      <c r="E3120" s="190" t="s">
        <v>15</v>
      </c>
      <c r="F3120" s="191"/>
      <c r="G3120" s="191" t="str">
        <f t="shared" si="1"/>
        <v>('600MM PLAIN CTN (545X266X133/MM)','PH &amp; S PRODUCTS','CARTONS','S',),</v>
      </c>
      <c r="H3120" s="191"/>
    </row>
    <row r="3121">
      <c r="A3121" s="190"/>
      <c r="B3121" s="243" t="s">
        <v>383</v>
      </c>
      <c r="C3121" s="244" t="s">
        <v>382</v>
      </c>
      <c r="D3121" s="190" t="s">
        <v>4</v>
      </c>
      <c r="E3121" s="190" t="s">
        <v>16</v>
      </c>
      <c r="F3121" s="191"/>
      <c r="G3121" s="191" t="str">
        <f t="shared" si="1"/>
        <v>('600MM PLAIN CTN (545X266X133/MM)','PH &amp; S PRODUCTS','CARTONS','M',),</v>
      </c>
      <c r="H3121" s="191"/>
    </row>
    <row r="3122">
      <c r="A3122" s="190"/>
      <c r="B3122" s="243" t="s">
        <v>383</v>
      </c>
      <c r="C3122" s="244" t="s">
        <v>382</v>
      </c>
      <c r="D3122" s="190" t="s">
        <v>4</v>
      </c>
      <c r="E3122" s="190" t="s">
        <v>17</v>
      </c>
      <c r="F3122" s="191"/>
      <c r="G3122" s="191" t="str">
        <f t="shared" si="1"/>
        <v>('600MM PLAIN CTN (545X266X133/MM)','PH &amp; S PRODUCTS','CARTONS','L',),</v>
      </c>
      <c r="H3122" s="191"/>
    </row>
    <row r="3123">
      <c r="A3123" s="190"/>
      <c r="B3123" s="243" t="s">
        <v>383</v>
      </c>
      <c r="C3123" s="244" t="s">
        <v>382</v>
      </c>
      <c r="D3123" s="190" t="s">
        <v>4</v>
      </c>
      <c r="E3123" s="190" t="s">
        <v>18</v>
      </c>
      <c r="F3123" s="191"/>
      <c r="G3123" s="191" t="str">
        <f t="shared" si="1"/>
        <v>('600MM PLAIN CTN (545X266X133/MM)','PH &amp; S PRODUCTS','CARTONS','XL',),</v>
      </c>
      <c r="H3123" s="191"/>
    </row>
    <row r="3124">
      <c r="A3124" s="190"/>
      <c r="B3124" s="243" t="s">
        <v>383</v>
      </c>
      <c r="C3124" s="244" t="s">
        <v>382</v>
      </c>
      <c r="D3124" s="190" t="s">
        <v>4</v>
      </c>
      <c r="E3124" s="190" t="s">
        <v>19</v>
      </c>
      <c r="F3124" s="191"/>
      <c r="G3124" s="191" t="str">
        <f t="shared" si="1"/>
        <v>('600MM PLAIN CTN (545X266X133/MM)','PH &amp; S PRODUCTS','CARTONS','XXL',),</v>
      </c>
      <c r="H3124" s="191"/>
    </row>
    <row r="3125">
      <c r="A3125" s="190"/>
      <c r="B3125" s="243" t="s">
        <v>383</v>
      </c>
      <c r="C3125" s="244" t="s">
        <v>382</v>
      </c>
      <c r="D3125" s="190" t="s">
        <v>4</v>
      </c>
      <c r="E3125" s="190" t="s">
        <v>20</v>
      </c>
      <c r="F3125" s="191"/>
      <c r="G3125" s="191" t="str">
        <f t="shared" si="1"/>
        <v>('600MM PLAIN CTN (545X266X133/MM)','PH &amp; S PRODUCTS','CARTONS','XXXL',),</v>
      </c>
      <c r="H3125" s="191"/>
    </row>
    <row r="3126">
      <c r="A3126" s="190"/>
      <c r="B3126" s="243" t="s">
        <v>383</v>
      </c>
      <c r="C3126" s="244" t="s">
        <v>382</v>
      </c>
      <c r="D3126" s="190" t="s">
        <v>7</v>
      </c>
      <c r="E3126" s="190" t="s">
        <v>21</v>
      </c>
      <c r="F3126" s="191">
        <v>896.0</v>
      </c>
      <c r="G3126" s="191" t="str">
        <f t="shared" si="1"/>
        <v>('600MM PLAIN CTN (545X266X133/MM)','PH &amp; S PRODUCTS','BOXES','W/SIZE',896),</v>
      </c>
      <c r="H3126" s="191"/>
    </row>
    <row r="3127">
      <c r="A3127" s="190"/>
      <c r="B3127" s="243" t="s">
        <v>383</v>
      </c>
      <c r="C3127" s="244" t="s">
        <v>382</v>
      </c>
      <c r="D3127" s="190" t="s">
        <v>7</v>
      </c>
      <c r="E3127" s="190" t="s">
        <v>161</v>
      </c>
      <c r="F3127" s="191"/>
      <c r="G3127" s="191" t="str">
        <f t="shared" si="1"/>
        <v>('600MM PLAIN CTN (545X266X133/MM)','PH &amp; S PRODUCTS','BOXES','XXS/5.5',),</v>
      </c>
      <c r="H3127" s="191"/>
    </row>
    <row r="3128">
      <c r="A3128" s="190"/>
      <c r="B3128" s="243" t="s">
        <v>383</v>
      </c>
      <c r="C3128" s="244" t="s">
        <v>382</v>
      </c>
      <c r="D3128" s="190" t="s">
        <v>7</v>
      </c>
      <c r="E3128" s="190" t="s">
        <v>162</v>
      </c>
      <c r="F3128" s="191"/>
      <c r="G3128" s="191" t="str">
        <f t="shared" si="1"/>
        <v>('600MM PLAIN CTN (545X266X133/MM)','PH &amp; S PRODUCTS','BOXES','XS/6.0',),</v>
      </c>
      <c r="H3128" s="191"/>
    </row>
    <row r="3129">
      <c r="A3129" s="190"/>
      <c r="B3129" s="243" t="s">
        <v>383</v>
      </c>
      <c r="C3129" s="244" t="s">
        <v>382</v>
      </c>
      <c r="D3129" s="190" t="s">
        <v>7</v>
      </c>
      <c r="E3129" s="190" t="s">
        <v>163</v>
      </c>
      <c r="F3129" s="191"/>
      <c r="G3129" s="191" t="str">
        <f t="shared" si="1"/>
        <v>('600MM PLAIN CTN (545X266X133/MM)','PH &amp; S PRODUCTS','BOXES','S/6.5',),</v>
      </c>
      <c r="H3129" s="191"/>
    </row>
    <row r="3130">
      <c r="A3130" s="190"/>
      <c r="B3130" s="243" t="s">
        <v>383</v>
      </c>
      <c r="C3130" s="244" t="s">
        <v>382</v>
      </c>
      <c r="D3130" s="190" t="s">
        <v>7</v>
      </c>
      <c r="E3130" s="190" t="s">
        <v>164</v>
      </c>
      <c r="F3130" s="191"/>
      <c r="G3130" s="191" t="str">
        <f t="shared" si="1"/>
        <v>('600MM PLAIN CTN (545X266X133/MM)','PH &amp; S PRODUCTS','BOXES','M/7.0',),</v>
      </c>
      <c r="H3130" s="191"/>
    </row>
    <row r="3131">
      <c r="A3131" s="190"/>
      <c r="B3131" s="243" t="s">
        <v>383</v>
      </c>
      <c r="C3131" s="244" t="s">
        <v>382</v>
      </c>
      <c r="D3131" s="190" t="s">
        <v>7</v>
      </c>
      <c r="E3131" s="190" t="s">
        <v>165</v>
      </c>
      <c r="F3131" s="191"/>
      <c r="G3131" s="191" t="str">
        <f t="shared" si="1"/>
        <v>('600MM PLAIN CTN (545X266X133/MM)','PH &amp; S PRODUCTS','BOXES','L/7.5',),</v>
      </c>
      <c r="H3131" s="191"/>
    </row>
    <row r="3132">
      <c r="A3132" s="190"/>
      <c r="B3132" s="243" t="s">
        <v>383</v>
      </c>
      <c r="C3132" s="244" t="s">
        <v>382</v>
      </c>
      <c r="D3132" s="190" t="s">
        <v>7</v>
      </c>
      <c r="E3132" s="190" t="s">
        <v>166</v>
      </c>
      <c r="F3132" s="191"/>
      <c r="G3132" s="191" t="str">
        <f t="shared" si="1"/>
        <v>('600MM PLAIN CTN (545X266X133/MM)','PH &amp; S PRODUCTS','BOXES','XL/8.0',),</v>
      </c>
      <c r="H3132" s="191"/>
    </row>
    <row r="3133">
      <c r="A3133" s="190"/>
      <c r="B3133" s="243" t="s">
        <v>383</v>
      </c>
      <c r="C3133" s="244" t="s">
        <v>382</v>
      </c>
      <c r="D3133" s="190" t="s">
        <v>7</v>
      </c>
      <c r="E3133" s="190" t="s">
        <v>167</v>
      </c>
      <c r="F3133" s="191"/>
      <c r="G3133" s="191" t="str">
        <f t="shared" si="1"/>
        <v>('600MM PLAIN CTN (545X266X133/MM)','PH &amp; S PRODUCTS','BOXES','XXL/8.5',),</v>
      </c>
      <c r="H3133" s="191"/>
    </row>
    <row r="3134">
      <c r="A3134" s="190"/>
      <c r="B3134" s="243" t="s">
        <v>383</v>
      </c>
      <c r="C3134" s="244" t="s">
        <v>382</v>
      </c>
      <c r="D3134" s="190" t="s">
        <v>7</v>
      </c>
      <c r="E3134" s="190" t="s">
        <v>20</v>
      </c>
      <c r="F3134" s="191"/>
      <c r="G3134" s="191" t="str">
        <f t="shared" si="1"/>
        <v>('600MM PLAIN CTN (545X266X133/MM)','PH &amp; S PRODUCTS','BOXES','XXXL',),</v>
      </c>
      <c r="H3134" s="191"/>
    </row>
    <row r="3135">
      <c r="A3135" s="243">
        <v>168.0</v>
      </c>
      <c r="B3135" s="243" t="s">
        <v>266</v>
      </c>
      <c r="C3135" s="244" t="s">
        <v>236</v>
      </c>
      <c r="D3135" s="243" t="s">
        <v>4</v>
      </c>
      <c r="E3135" s="190" t="s">
        <v>21</v>
      </c>
      <c r="F3135" s="192">
        <v>232.0</v>
      </c>
      <c r="G3135" s="191" t="str">
        <f t="shared" si="1"/>
        <v>('KIMTECH SCIENCE BLUE NITRILE SMOOTH 9798','KC','CARTONS','W/SIZE',232),</v>
      </c>
      <c r="H3135" s="192"/>
    </row>
    <row r="3136">
      <c r="A3136" s="190"/>
      <c r="B3136" s="243" t="s">
        <v>266</v>
      </c>
      <c r="C3136" s="244" t="s">
        <v>236</v>
      </c>
      <c r="D3136" s="190" t="s">
        <v>4</v>
      </c>
      <c r="E3136" s="190" t="s">
        <v>13</v>
      </c>
      <c r="F3136" s="191"/>
      <c r="G3136" s="191" t="str">
        <f t="shared" si="1"/>
        <v>('KIMTECH SCIENCE BLUE NITRILE SMOOTH 9798','KC','CARTONS','XXS',),</v>
      </c>
      <c r="H3136" s="191"/>
    </row>
    <row r="3137">
      <c r="A3137" s="190"/>
      <c r="B3137" s="243" t="s">
        <v>266</v>
      </c>
      <c r="C3137" s="244" t="s">
        <v>236</v>
      </c>
      <c r="D3137" s="190" t="s">
        <v>4</v>
      </c>
      <c r="E3137" s="190" t="s">
        <v>14</v>
      </c>
      <c r="F3137" s="191"/>
      <c r="G3137" s="191" t="str">
        <f t="shared" si="1"/>
        <v>('KIMTECH SCIENCE BLUE NITRILE SMOOTH 9798','KC','CARTONS','XS',),</v>
      </c>
      <c r="H3137" s="191"/>
    </row>
    <row r="3138">
      <c r="A3138" s="190"/>
      <c r="B3138" s="243" t="s">
        <v>266</v>
      </c>
      <c r="C3138" s="244" t="s">
        <v>236</v>
      </c>
      <c r="D3138" s="190" t="s">
        <v>4</v>
      </c>
      <c r="E3138" s="190" t="s">
        <v>15</v>
      </c>
      <c r="F3138" s="191"/>
      <c r="G3138" s="191" t="str">
        <f t="shared" si="1"/>
        <v>('KIMTECH SCIENCE BLUE NITRILE SMOOTH 9798','KC','CARTONS','S',),</v>
      </c>
      <c r="H3138" s="191"/>
    </row>
    <row r="3139">
      <c r="A3139" s="190"/>
      <c r="B3139" s="243" t="s">
        <v>266</v>
      </c>
      <c r="C3139" s="244" t="s">
        <v>236</v>
      </c>
      <c r="D3139" s="190" t="s">
        <v>4</v>
      </c>
      <c r="E3139" s="190" t="s">
        <v>16</v>
      </c>
      <c r="F3139" s="191"/>
      <c r="G3139" s="191" t="str">
        <f t="shared" si="1"/>
        <v>('KIMTECH SCIENCE BLUE NITRILE SMOOTH 9798','KC','CARTONS','M',),</v>
      </c>
      <c r="H3139" s="191"/>
    </row>
    <row r="3140">
      <c r="A3140" s="190"/>
      <c r="B3140" s="243" t="s">
        <v>266</v>
      </c>
      <c r="C3140" s="244" t="s">
        <v>236</v>
      </c>
      <c r="D3140" s="190" t="s">
        <v>4</v>
      </c>
      <c r="E3140" s="190" t="s">
        <v>17</v>
      </c>
      <c r="F3140" s="191"/>
      <c r="G3140" s="191" t="str">
        <f t="shared" si="1"/>
        <v>('KIMTECH SCIENCE BLUE NITRILE SMOOTH 9798','KC','CARTONS','L',),</v>
      </c>
      <c r="H3140" s="191"/>
    </row>
    <row r="3141">
      <c r="A3141" s="190"/>
      <c r="B3141" s="243" t="s">
        <v>266</v>
      </c>
      <c r="C3141" s="244" t="s">
        <v>236</v>
      </c>
      <c r="D3141" s="190" t="s">
        <v>4</v>
      </c>
      <c r="E3141" s="190" t="s">
        <v>18</v>
      </c>
      <c r="F3141" s="191"/>
      <c r="G3141" s="191" t="str">
        <f t="shared" si="1"/>
        <v>('KIMTECH SCIENCE BLUE NITRILE SMOOTH 9798','KC','CARTONS','XL',),</v>
      </c>
      <c r="H3141" s="191"/>
    </row>
    <row r="3142">
      <c r="A3142" s="190"/>
      <c r="B3142" s="243" t="s">
        <v>266</v>
      </c>
      <c r="C3142" s="244" t="s">
        <v>236</v>
      </c>
      <c r="D3142" s="190" t="s">
        <v>4</v>
      </c>
      <c r="E3142" s="190" t="s">
        <v>19</v>
      </c>
      <c r="F3142" s="191"/>
      <c r="G3142" s="191" t="str">
        <f t="shared" si="1"/>
        <v>('KIMTECH SCIENCE BLUE NITRILE SMOOTH 9798','KC','CARTONS','XXL',),</v>
      </c>
      <c r="H3142" s="191"/>
    </row>
    <row r="3143">
      <c r="A3143" s="190"/>
      <c r="B3143" s="243" t="s">
        <v>266</v>
      </c>
      <c r="C3143" s="244" t="s">
        <v>236</v>
      </c>
      <c r="D3143" s="190" t="s">
        <v>4</v>
      </c>
      <c r="E3143" s="190" t="s">
        <v>20</v>
      </c>
      <c r="F3143" s="191"/>
      <c r="G3143" s="191" t="str">
        <f t="shared" si="1"/>
        <v>('KIMTECH SCIENCE BLUE NITRILE SMOOTH 9798','KC','CARTONS','XXXL',),</v>
      </c>
      <c r="H3143" s="191"/>
    </row>
    <row r="3144">
      <c r="A3144" s="190"/>
      <c r="B3144" s="243" t="s">
        <v>266</v>
      </c>
      <c r="C3144" s="244" t="s">
        <v>236</v>
      </c>
      <c r="D3144" s="190" t="s">
        <v>7</v>
      </c>
      <c r="E3144" s="190" t="s">
        <v>21</v>
      </c>
      <c r="F3144" s="191"/>
      <c r="G3144" s="191" t="str">
        <f t="shared" si="1"/>
        <v>('KIMTECH SCIENCE BLUE NITRILE SMOOTH 9798','KC','BOXES','W/SIZE',),</v>
      </c>
      <c r="H3144" s="191"/>
    </row>
    <row r="3145">
      <c r="A3145" s="190"/>
      <c r="B3145" s="243" t="s">
        <v>266</v>
      </c>
      <c r="C3145" s="244" t="s">
        <v>236</v>
      </c>
      <c r="D3145" s="190" t="s">
        <v>7</v>
      </c>
      <c r="E3145" s="190" t="s">
        <v>161</v>
      </c>
      <c r="F3145" s="191"/>
      <c r="G3145" s="191" t="str">
        <f t="shared" si="1"/>
        <v>('KIMTECH SCIENCE BLUE NITRILE SMOOTH 9798','KC','BOXES','XXS/5.5',),</v>
      </c>
      <c r="H3145" s="191"/>
    </row>
    <row r="3146">
      <c r="A3146" s="190"/>
      <c r="B3146" s="243" t="s">
        <v>266</v>
      </c>
      <c r="C3146" s="244" t="s">
        <v>236</v>
      </c>
      <c r="D3146" s="190" t="s">
        <v>7</v>
      </c>
      <c r="E3146" s="190" t="s">
        <v>162</v>
      </c>
      <c r="F3146" s="191"/>
      <c r="G3146" s="191" t="str">
        <f t="shared" si="1"/>
        <v>('KIMTECH SCIENCE BLUE NITRILE SMOOTH 9798','KC','BOXES','XS/6.0',),</v>
      </c>
      <c r="H3146" s="191"/>
    </row>
    <row r="3147">
      <c r="A3147" s="190"/>
      <c r="B3147" s="243" t="s">
        <v>266</v>
      </c>
      <c r="C3147" s="244" t="s">
        <v>236</v>
      </c>
      <c r="D3147" s="190" t="s">
        <v>7</v>
      </c>
      <c r="E3147" s="190" t="s">
        <v>163</v>
      </c>
      <c r="F3147" s="191">
        <v>2680.0</v>
      </c>
      <c r="G3147" s="191" t="str">
        <f t="shared" si="1"/>
        <v>('KIMTECH SCIENCE BLUE NITRILE SMOOTH 9798','KC','BOXES','S/6.5',2680),</v>
      </c>
      <c r="H3147" s="191"/>
    </row>
    <row r="3148">
      <c r="A3148" s="190"/>
      <c r="B3148" s="243" t="s">
        <v>266</v>
      </c>
      <c r="C3148" s="244" t="s">
        <v>236</v>
      </c>
      <c r="D3148" s="190" t="s">
        <v>7</v>
      </c>
      <c r="E3148" s="190" t="s">
        <v>164</v>
      </c>
      <c r="F3148" s="191">
        <v>4800.0</v>
      </c>
      <c r="G3148" s="191" t="str">
        <f t="shared" si="1"/>
        <v>('KIMTECH SCIENCE BLUE NITRILE SMOOTH 9798','KC','BOXES','M/7.0',4800),</v>
      </c>
      <c r="H3148" s="191"/>
    </row>
    <row r="3149">
      <c r="A3149" s="190"/>
      <c r="B3149" s="243" t="s">
        <v>266</v>
      </c>
      <c r="C3149" s="244" t="s">
        <v>236</v>
      </c>
      <c r="D3149" s="190" t="s">
        <v>7</v>
      </c>
      <c r="E3149" s="190" t="s">
        <v>165</v>
      </c>
      <c r="F3149" s="191">
        <v>3970.0</v>
      </c>
      <c r="G3149" s="191" t="str">
        <f t="shared" si="1"/>
        <v>('KIMTECH SCIENCE BLUE NITRILE SMOOTH 9798','KC','BOXES','L/7.5',3970),</v>
      </c>
      <c r="H3149" s="191"/>
    </row>
    <row r="3150">
      <c r="A3150" s="190"/>
      <c r="B3150" s="243" t="s">
        <v>266</v>
      </c>
      <c r="C3150" s="244" t="s">
        <v>236</v>
      </c>
      <c r="D3150" s="190" t="s">
        <v>7</v>
      </c>
      <c r="E3150" s="190" t="s">
        <v>166</v>
      </c>
      <c r="F3150" s="191">
        <v>3900.0</v>
      </c>
      <c r="G3150" s="191" t="str">
        <f t="shared" si="1"/>
        <v>('KIMTECH SCIENCE BLUE NITRILE SMOOTH 9798','KC','BOXES','XL/8.0',3900),</v>
      </c>
      <c r="H3150" s="191"/>
    </row>
    <row r="3151">
      <c r="A3151" s="190"/>
      <c r="B3151" s="243" t="s">
        <v>266</v>
      </c>
      <c r="C3151" s="244" t="s">
        <v>236</v>
      </c>
      <c r="D3151" s="190" t="s">
        <v>7</v>
      </c>
      <c r="E3151" s="190" t="s">
        <v>167</v>
      </c>
      <c r="F3151" s="191"/>
      <c r="G3151" s="191" t="str">
        <f t="shared" si="1"/>
        <v>('KIMTECH SCIENCE BLUE NITRILE SMOOTH 9798','KC','BOXES','XXL/8.5',),</v>
      </c>
      <c r="H3151" s="191"/>
    </row>
    <row r="3152">
      <c r="A3152" s="190"/>
      <c r="B3152" s="243" t="s">
        <v>266</v>
      </c>
      <c r="C3152" s="244" t="s">
        <v>236</v>
      </c>
      <c r="D3152" s="190" t="s">
        <v>7</v>
      </c>
      <c r="E3152" s="190" t="s">
        <v>20</v>
      </c>
      <c r="F3152" s="191"/>
      <c r="G3152" s="191" t="str">
        <f t="shared" si="1"/>
        <v>('KIMTECH SCIENCE BLUE NITRILE SMOOTH 9798','KC','BOXES','XXXL',),</v>
      </c>
      <c r="H3152" s="191"/>
    </row>
    <row r="3153">
      <c r="A3153" s="243">
        <v>169.0</v>
      </c>
      <c r="B3153" s="243" t="s">
        <v>270</v>
      </c>
      <c r="C3153" s="244" t="s">
        <v>236</v>
      </c>
      <c r="D3153" s="243" t="s">
        <v>4</v>
      </c>
      <c r="E3153" s="190" t="s">
        <v>21</v>
      </c>
      <c r="F3153" s="192">
        <v>4488.0</v>
      </c>
      <c r="G3153" s="191" t="str">
        <f t="shared" si="1"/>
        <v>('KIMTECH SCIENCE BRAND 400MM','KC','CARTONS','W/SIZE',4488),</v>
      </c>
      <c r="H3153" s="192"/>
    </row>
    <row r="3154">
      <c r="A3154" s="190"/>
      <c r="B3154" s="243" t="s">
        <v>270</v>
      </c>
      <c r="C3154" s="244" t="s">
        <v>236</v>
      </c>
      <c r="D3154" s="190" t="s">
        <v>4</v>
      </c>
      <c r="E3154" s="190" t="s">
        <v>13</v>
      </c>
      <c r="F3154" s="191"/>
      <c r="G3154" s="191" t="str">
        <f t="shared" si="1"/>
        <v>('KIMTECH SCIENCE BRAND 400MM','KC','CARTONS','XXS',),</v>
      </c>
      <c r="H3154" s="191"/>
    </row>
    <row r="3155">
      <c r="A3155" s="190"/>
      <c r="B3155" s="243" t="s">
        <v>270</v>
      </c>
      <c r="C3155" s="244" t="s">
        <v>236</v>
      </c>
      <c r="D3155" s="190" t="s">
        <v>4</v>
      </c>
      <c r="E3155" s="190" t="s">
        <v>14</v>
      </c>
      <c r="F3155" s="191"/>
      <c r="G3155" s="191" t="str">
        <f t="shared" si="1"/>
        <v>('KIMTECH SCIENCE BRAND 400MM','KC','CARTONS','XS',),</v>
      </c>
      <c r="H3155" s="191"/>
    </row>
    <row r="3156">
      <c r="A3156" s="190"/>
      <c r="B3156" s="243" t="s">
        <v>270</v>
      </c>
      <c r="C3156" s="244" t="s">
        <v>236</v>
      </c>
      <c r="D3156" s="190" t="s">
        <v>4</v>
      </c>
      <c r="E3156" s="190" t="s">
        <v>15</v>
      </c>
      <c r="F3156" s="191"/>
      <c r="G3156" s="191" t="str">
        <f t="shared" si="1"/>
        <v>('KIMTECH SCIENCE BRAND 400MM','KC','CARTONS','S',),</v>
      </c>
      <c r="H3156" s="191"/>
    </row>
    <row r="3157">
      <c r="A3157" s="190"/>
      <c r="B3157" s="243" t="s">
        <v>270</v>
      </c>
      <c r="C3157" s="244" t="s">
        <v>236</v>
      </c>
      <c r="D3157" s="190" t="s">
        <v>4</v>
      </c>
      <c r="E3157" s="190" t="s">
        <v>16</v>
      </c>
      <c r="F3157" s="191"/>
      <c r="G3157" s="191" t="str">
        <f t="shared" si="1"/>
        <v>('KIMTECH SCIENCE BRAND 400MM','KC','CARTONS','M',),</v>
      </c>
      <c r="H3157" s="191"/>
    </row>
    <row r="3158">
      <c r="A3158" s="190"/>
      <c r="B3158" s="243" t="s">
        <v>270</v>
      </c>
      <c r="C3158" s="244" t="s">
        <v>236</v>
      </c>
      <c r="D3158" s="190" t="s">
        <v>4</v>
      </c>
      <c r="E3158" s="190" t="s">
        <v>17</v>
      </c>
      <c r="F3158" s="191"/>
      <c r="G3158" s="191" t="str">
        <f t="shared" si="1"/>
        <v>('KIMTECH SCIENCE BRAND 400MM','KC','CARTONS','L',),</v>
      </c>
      <c r="H3158" s="191"/>
    </row>
    <row r="3159">
      <c r="A3159" s="190"/>
      <c r="B3159" s="243" t="s">
        <v>270</v>
      </c>
      <c r="C3159" s="244" t="s">
        <v>236</v>
      </c>
      <c r="D3159" s="190" t="s">
        <v>4</v>
      </c>
      <c r="E3159" s="190" t="s">
        <v>18</v>
      </c>
      <c r="F3159" s="191"/>
      <c r="G3159" s="191" t="str">
        <f t="shared" si="1"/>
        <v>('KIMTECH SCIENCE BRAND 400MM','KC','CARTONS','XL',),</v>
      </c>
      <c r="H3159" s="191"/>
    </row>
    <row r="3160">
      <c r="A3160" s="190"/>
      <c r="B3160" s="243" t="s">
        <v>270</v>
      </c>
      <c r="C3160" s="244" t="s">
        <v>236</v>
      </c>
      <c r="D3160" s="190" t="s">
        <v>4</v>
      </c>
      <c r="E3160" s="190" t="s">
        <v>19</v>
      </c>
      <c r="F3160" s="191"/>
      <c r="G3160" s="191" t="str">
        <f t="shared" si="1"/>
        <v>('KIMTECH SCIENCE BRAND 400MM','KC','CARTONS','XXL',),</v>
      </c>
      <c r="H3160" s="191"/>
    </row>
    <row r="3161">
      <c r="A3161" s="190"/>
      <c r="B3161" s="243" t="s">
        <v>270</v>
      </c>
      <c r="C3161" s="244" t="s">
        <v>236</v>
      </c>
      <c r="D3161" s="190" t="s">
        <v>4</v>
      </c>
      <c r="E3161" s="190" t="s">
        <v>20</v>
      </c>
      <c r="F3161" s="191"/>
      <c r="G3161" s="191" t="str">
        <f t="shared" si="1"/>
        <v>('KIMTECH SCIENCE BRAND 400MM','KC','CARTONS','XXXL',),</v>
      </c>
      <c r="H3161" s="191"/>
    </row>
    <row r="3162">
      <c r="A3162" s="190"/>
      <c r="B3162" s="243" t="s">
        <v>270</v>
      </c>
      <c r="C3162" s="244" t="s">
        <v>236</v>
      </c>
      <c r="D3162" s="190" t="s">
        <v>7</v>
      </c>
      <c r="E3162" s="190" t="s">
        <v>21</v>
      </c>
      <c r="F3162" s="191"/>
      <c r="G3162" s="191" t="str">
        <f t="shared" si="1"/>
        <v>('KIMTECH SCIENCE BRAND 400MM','KC','BOXES','W/SIZE',),</v>
      </c>
      <c r="H3162" s="191"/>
    </row>
    <row r="3163">
      <c r="A3163" s="190"/>
      <c r="B3163" s="243" t="s">
        <v>270</v>
      </c>
      <c r="C3163" s="244" t="s">
        <v>236</v>
      </c>
      <c r="D3163" s="190" t="s">
        <v>7</v>
      </c>
      <c r="E3163" s="190" t="s">
        <v>161</v>
      </c>
      <c r="F3163" s="191"/>
      <c r="G3163" s="191" t="str">
        <f t="shared" si="1"/>
        <v>('KIMTECH SCIENCE BRAND 400MM','KC','BOXES','XXS/5.5',),</v>
      </c>
      <c r="H3163" s="191"/>
    </row>
    <row r="3164">
      <c r="A3164" s="190"/>
      <c r="B3164" s="243" t="s">
        <v>270</v>
      </c>
      <c r="C3164" s="244" t="s">
        <v>236</v>
      </c>
      <c r="D3164" s="190" t="s">
        <v>7</v>
      </c>
      <c r="E3164" s="190" t="s">
        <v>162</v>
      </c>
      <c r="F3164" s="191">
        <v>1000.0</v>
      </c>
      <c r="G3164" s="191" t="str">
        <f t="shared" si="1"/>
        <v>('KIMTECH SCIENCE BRAND 400MM','KC','BOXES','XS/6.0',1000),</v>
      </c>
      <c r="H3164" s="191"/>
    </row>
    <row r="3165">
      <c r="A3165" s="190"/>
      <c r="B3165" s="243" t="s">
        <v>270</v>
      </c>
      <c r="C3165" s="244" t="s">
        <v>236</v>
      </c>
      <c r="D3165" s="190" t="s">
        <v>7</v>
      </c>
      <c r="E3165" s="190" t="s">
        <v>163</v>
      </c>
      <c r="F3165" s="191">
        <v>2740.0</v>
      </c>
      <c r="G3165" s="191" t="str">
        <f t="shared" si="1"/>
        <v>('KIMTECH SCIENCE BRAND 400MM','KC','BOXES','S/6.5',2740),</v>
      </c>
      <c r="H3165" s="191"/>
    </row>
    <row r="3166">
      <c r="A3166" s="190"/>
      <c r="B3166" s="243" t="s">
        <v>270</v>
      </c>
      <c r="C3166" s="244" t="s">
        <v>236</v>
      </c>
      <c r="D3166" s="190" t="s">
        <v>7</v>
      </c>
      <c r="E3166" s="190" t="s">
        <v>164</v>
      </c>
      <c r="F3166" s="191">
        <v>2000.0</v>
      </c>
      <c r="G3166" s="191" t="str">
        <f t="shared" si="1"/>
        <v>('KIMTECH SCIENCE BRAND 400MM','KC','BOXES','M/7.0',2000),</v>
      </c>
      <c r="H3166" s="191"/>
    </row>
    <row r="3167">
      <c r="A3167" s="190"/>
      <c r="B3167" s="243" t="s">
        <v>270</v>
      </c>
      <c r="C3167" s="244" t="s">
        <v>236</v>
      </c>
      <c r="D3167" s="190" t="s">
        <v>7</v>
      </c>
      <c r="E3167" s="190" t="s">
        <v>165</v>
      </c>
      <c r="F3167" s="191">
        <v>23557.0</v>
      </c>
      <c r="G3167" s="191" t="str">
        <f t="shared" si="1"/>
        <v>('KIMTECH SCIENCE BRAND 400MM','KC','BOXES','L/7.5',23557),</v>
      </c>
      <c r="H3167" s="191"/>
    </row>
    <row r="3168">
      <c r="A3168" s="190"/>
      <c r="B3168" s="243" t="s">
        <v>270</v>
      </c>
      <c r="C3168" s="244" t="s">
        <v>236</v>
      </c>
      <c r="D3168" s="190" t="s">
        <v>7</v>
      </c>
      <c r="E3168" s="190" t="s">
        <v>166</v>
      </c>
      <c r="F3168" s="191">
        <v>1040.0</v>
      </c>
      <c r="G3168" s="191" t="str">
        <f t="shared" si="1"/>
        <v>('KIMTECH SCIENCE BRAND 400MM','KC','BOXES','XL/8.0',1040),</v>
      </c>
      <c r="H3168" s="191"/>
    </row>
    <row r="3169">
      <c r="A3169" s="190"/>
      <c r="B3169" s="243" t="s">
        <v>270</v>
      </c>
      <c r="C3169" s="244" t="s">
        <v>236</v>
      </c>
      <c r="D3169" s="190" t="s">
        <v>7</v>
      </c>
      <c r="E3169" s="190" t="s">
        <v>167</v>
      </c>
      <c r="F3169" s="191"/>
      <c r="G3169" s="191" t="str">
        <f t="shared" si="1"/>
        <v>('KIMTECH SCIENCE BRAND 400MM','KC','BOXES','XXL/8.5',),</v>
      </c>
      <c r="H3169" s="191"/>
    </row>
    <row r="3170">
      <c r="A3170" s="190"/>
      <c r="B3170" s="243" t="s">
        <v>270</v>
      </c>
      <c r="C3170" s="244" t="s">
        <v>236</v>
      </c>
      <c r="D3170" s="190" t="s">
        <v>7</v>
      </c>
      <c r="E3170" s="190" t="s">
        <v>20</v>
      </c>
      <c r="F3170" s="191"/>
      <c r="G3170" s="191" t="str">
        <f t="shared" si="1"/>
        <v>('KIMTECH SCIENCE BRAND 400MM','KC','BOXES','XXXL',),</v>
      </c>
      <c r="H3170" s="191"/>
    </row>
    <row r="3171">
      <c r="A3171" s="243">
        <v>170.0</v>
      </c>
      <c r="B3171" s="243" t="s">
        <v>271</v>
      </c>
      <c r="C3171" s="244" t="s">
        <v>236</v>
      </c>
      <c r="D3171" s="243" t="s">
        <v>4</v>
      </c>
      <c r="E3171" s="190" t="s">
        <v>21</v>
      </c>
      <c r="F3171" s="192">
        <v>17.0</v>
      </c>
      <c r="G3171" s="191" t="str">
        <f t="shared" si="1"/>
        <v>('BLUE NITRILE PF SMOOTH 5057','KC','CARTONS','W/SIZE',17),</v>
      </c>
      <c r="H3171" s="192"/>
    </row>
    <row r="3172">
      <c r="A3172" s="190"/>
      <c r="B3172" s="243" t="s">
        <v>271</v>
      </c>
      <c r="C3172" s="244" t="s">
        <v>236</v>
      </c>
      <c r="D3172" s="190" t="s">
        <v>4</v>
      </c>
      <c r="E3172" s="190" t="s">
        <v>13</v>
      </c>
      <c r="F3172" s="191"/>
      <c r="G3172" s="191" t="str">
        <f t="shared" si="1"/>
        <v>('BLUE NITRILE PF SMOOTH 5057','KC','CARTONS','XXS',),</v>
      </c>
      <c r="H3172" s="191"/>
    </row>
    <row r="3173">
      <c r="A3173" s="190"/>
      <c r="B3173" s="243" t="s">
        <v>271</v>
      </c>
      <c r="C3173" s="244" t="s">
        <v>236</v>
      </c>
      <c r="D3173" s="190" t="s">
        <v>4</v>
      </c>
      <c r="E3173" s="190" t="s">
        <v>14</v>
      </c>
      <c r="F3173" s="191"/>
      <c r="G3173" s="191" t="str">
        <f t="shared" si="1"/>
        <v>('BLUE NITRILE PF SMOOTH 5057','KC','CARTONS','XS',),</v>
      </c>
      <c r="H3173" s="191"/>
    </row>
    <row r="3174">
      <c r="A3174" s="190"/>
      <c r="B3174" s="243" t="s">
        <v>271</v>
      </c>
      <c r="C3174" s="244" t="s">
        <v>236</v>
      </c>
      <c r="D3174" s="190" t="s">
        <v>4</v>
      </c>
      <c r="E3174" s="190" t="s">
        <v>15</v>
      </c>
      <c r="F3174" s="191"/>
      <c r="G3174" s="191" t="str">
        <f t="shared" si="1"/>
        <v>('BLUE NITRILE PF SMOOTH 5057','KC','CARTONS','S',),</v>
      </c>
      <c r="H3174" s="191"/>
    </row>
    <row r="3175">
      <c r="A3175" s="190"/>
      <c r="B3175" s="243" t="s">
        <v>271</v>
      </c>
      <c r="C3175" s="244" t="s">
        <v>236</v>
      </c>
      <c r="D3175" s="190" t="s">
        <v>4</v>
      </c>
      <c r="E3175" s="190" t="s">
        <v>16</v>
      </c>
      <c r="F3175" s="191"/>
      <c r="G3175" s="191" t="str">
        <f t="shared" si="1"/>
        <v>('BLUE NITRILE PF SMOOTH 5057','KC','CARTONS','M',),</v>
      </c>
      <c r="H3175" s="191"/>
    </row>
    <row r="3176">
      <c r="A3176" s="190"/>
      <c r="B3176" s="243" t="s">
        <v>271</v>
      </c>
      <c r="C3176" s="244" t="s">
        <v>236</v>
      </c>
      <c r="D3176" s="190" t="s">
        <v>4</v>
      </c>
      <c r="E3176" s="190" t="s">
        <v>17</v>
      </c>
      <c r="F3176" s="191"/>
      <c r="G3176" s="191" t="str">
        <f t="shared" si="1"/>
        <v>('BLUE NITRILE PF SMOOTH 5057','KC','CARTONS','L',),</v>
      </c>
      <c r="H3176" s="191"/>
    </row>
    <row r="3177">
      <c r="A3177" s="190"/>
      <c r="B3177" s="243" t="s">
        <v>271</v>
      </c>
      <c r="C3177" s="244" t="s">
        <v>236</v>
      </c>
      <c r="D3177" s="190" t="s">
        <v>4</v>
      </c>
      <c r="E3177" s="190" t="s">
        <v>18</v>
      </c>
      <c r="F3177" s="191"/>
      <c r="G3177" s="191" t="str">
        <f t="shared" si="1"/>
        <v>('BLUE NITRILE PF SMOOTH 5057','KC','CARTONS','XL',),</v>
      </c>
      <c r="H3177" s="191"/>
    </row>
    <row r="3178">
      <c r="A3178" s="190"/>
      <c r="B3178" s="243" t="s">
        <v>271</v>
      </c>
      <c r="C3178" s="244" t="s">
        <v>236</v>
      </c>
      <c r="D3178" s="190" t="s">
        <v>4</v>
      </c>
      <c r="E3178" s="190" t="s">
        <v>19</v>
      </c>
      <c r="F3178" s="191"/>
      <c r="G3178" s="191" t="str">
        <f t="shared" si="1"/>
        <v>('BLUE NITRILE PF SMOOTH 5057','KC','CARTONS','XXL',),</v>
      </c>
      <c r="H3178" s="191"/>
    </row>
    <row r="3179">
      <c r="A3179" s="190"/>
      <c r="B3179" s="243" t="s">
        <v>271</v>
      </c>
      <c r="C3179" s="244" t="s">
        <v>236</v>
      </c>
      <c r="D3179" s="190" t="s">
        <v>4</v>
      </c>
      <c r="E3179" s="190" t="s">
        <v>20</v>
      </c>
      <c r="F3179" s="191"/>
      <c r="G3179" s="191" t="str">
        <f t="shared" si="1"/>
        <v>('BLUE NITRILE PF SMOOTH 5057','KC','CARTONS','XXXL',),</v>
      </c>
      <c r="H3179" s="191"/>
    </row>
    <row r="3180">
      <c r="A3180" s="190"/>
      <c r="B3180" s="243" t="s">
        <v>271</v>
      </c>
      <c r="C3180" s="244" t="s">
        <v>236</v>
      </c>
      <c r="D3180" s="190" t="s">
        <v>7</v>
      </c>
      <c r="E3180" s="190" t="s">
        <v>21</v>
      </c>
      <c r="F3180" s="191"/>
      <c r="G3180" s="191" t="str">
        <f t="shared" si="1"/>
        <v>('BLUE NITRILE PF SMOOTH 5057','KC','BOXES','W/SIZE',),</v>
      </c>
      <c r="H3180" s="191"/>
    </row>
    <row r="3181">
      <c r="A3181" s="190"/>
      <c r="B3181" s="243" t="s">
        <v>271</v>
      </c>
      <c r="C3181" s="244" t="s">
        <v>236</v>
      </c>
      <c r="D3181" s="190" t="s">
        <v>7</v>
      </c>
      <c r="E3181" s="190" t="s">
        <v>161</v>
      </c>
      <c r="F3181" s="191"/>
      <c r="G3181" s="191" t="str">
        <f t="shared" si="1"/>
        <v>('BLUE NITRILE PF SMOOTH 5057','KC','BOXES','XXS/5.5',),</v>
      </c>
      <c r="H3181" s="191"/>
    </row>
    <row r="3182">
      <c r="A3182" s="190"/>
      <c r="B3182" s="243" t="s">
        <v>271</v>
      </c>
      <c r="C3182" s="244" t="s">
        <v>236</v>
      </c>
      <c r="D3182" s="190" t="s">
        <v>7</v>
      </c>
      <c r="E3182" s="190" t="s">
        <v>162</v>
      </c>
      <c r="F3182" s="191">
        <v>1430.0</v>
      </c>
      <c r="G3182" s="191" t="str">
        <f t="shared" si="1"/>
        <v>('BLUE NITRILE PF SMOOTH 5057','KC','BOXES','XS/6.0',1430),</v>
      </c>
      <c r="H3182" s="191"/>
    </row>
    <row r="3183">
      <c r="A3183" s="190"/>
      <c r="B3183" s="243" t="s">
        <v>271</v>
      </c>
      <c r="C3183" s="244" t="s">
        <v>236</v>
      </c>
      <c r="D3183" s="190" t="s">
        <v>7</v>
      </c>
      <c r="E3183" s="190" t="s">
        <v>163</v>
      </c>
      <c r="F3183" s="191">
        <v>1690.0</v>
      </c>
      <c r="G3183" s="191" t="str">
        <f t="shared" si="1"/>
        <v>('BLUE NITRILE PF SMOOTH 5057','KC','BOXES','S/6.5',1690),</v>
      </c>
      <c r="H3183" s="191"/>
    </row>
    <row r="3184">
      <c r="A3184" s="190"/>
      <c r="B3184" s="243" t="s">
        <v>271</v>
      </c>
      <c r="C3184" s="244" t="s">
        <v>236</v>
      </c>
      <c r="D3184" s="190" t="s">
        <v>7</v>
      </c>
      <c r="E3184" s="190" t="s">
        <v>164</v>
      </c>
      <c r="F3184" s="191">
        <v>2800.0</v>
      </c>
      <c r="G3184" s="191" t="str">
        <f t="shared" si="1"/>
        <v>('BLUE NITRILE PF SMOOTH 5057','KC','BOXES','M/7.0',2800),</v>
      </c>
      <c r="H3184" s="191"/>
    </row>
    <row r="3185">
      <c r="A3185" s="190"/>
      <c r="B3185" s="243" t="s">
        <v>271</v>
      </c>
      <c r="C3185" s="244" t="s">
        <v>236</v>
      </c>
      <c r="D3185" s="190" t="s">
        <v>7</v>
      </c>
      <c r="E3185" s="190" t="s">
        <v>165</v>
      </c>
      <c r="F3185" s="191">
        <v>1126.0</v>
      </c>
      <c r="G3185" s="191" t="str">
        <f t="shared" si="1"/>
        <v>('BLUE NITRILE PF SMOOTH 5057','KC','BOXES','L/7.5',1126),</v>
      </c>
      <c r="H3185" s="191"/>
    </row>
    <row r="3186">
      <c r="A3186" s="190"/>
      <c r="B3186" s="243" t="s">
        <v>271</v>
      </c>
      <c r="C3186" s="244" t="s">
        <v>236</v>
      </c>
      <c r="D3186" s="190" t="s">
        <v>7</v>
      </c>
      <c r="E3186" s="190" t="s">
        <v>166</v>
      </c>
      <c r="F3186" s="191">
        <v>1050.0</v>
      </c>
      <c r="G3186" s="191" t="str">
        <f t="shared" si="1"/>
        <v>('BLUE NITRILE PF SMOOTH 5057','KC','BOXES','XL/8.0',1050),</v>
      </c>
      <c r="H3186" s="191"/>
    </row>
    <row r="3187">
      <c r="A3187" s="190"/>
      <c r="B3187" s="243" t="s">
        <v>271</v>
      </c>
      <c r="C3187" s="244" t="s">
        <v>236</v>
      </c>
      <c r="D3187" s="190" t="s">
        <v>7</v>
      </c>
      <c r="E3187" s="190" t="s">
        <v>167</v>
      </c>
      <c r="F3187" s="191"/>
      <c r="G3187" s="191" t="str">
        <f t="shared" si="1"/>
        <v>('BLUE NITRILE PF SMOOTH 5057','KC','BOXES','XXL/8.5',),</v>
      </c>
      <c r="H3187" s="191"/>
    </row>
    <row r="3188">
      <c r="A3188" s="190"/>
      <c r="B3188" s="243" t="s">
        <v>271</v>
      </c>
      <c r="C3188" s="244" t="s">
        <v>236</v>
      </c>
      <c r="D3188" s="190" t="s">
        <v>7</v>
      </c>
      <c r="E3188" s="190" t="s">
        <v>20</v>
      </c>
      <c r="F3188" s="191"/>
      <c r="G3188" s="191" t="str">
        <f t="shared" si="1"/>
        <v>('BLUE NITRILE PF SMOOTH 5057','KC','BOXES','XXXL',),</v>
      </c>
      <c r="H3188" s="191"/>
    </row>
    <row r="3189">
      <c r="A3189" s="243">
        <v>171.0</v>
      </c>
      <c r="B3189" s="243" t="s">
        <v>267</v>
      </c>
      <c r="C3189" s="245" t="s">
        <v>236</v>
      </c>
      <c r="D3189" s="243" t="s">
        <v>4</v>
      </c>
      <c r="E3189" s="190" t="s">
        <v>21</v>
      </c>
      <c r="F3189" s="192">
        <v>1505.0</v>
      </c>
      <c r="G3189" s="191" t="str">
        <f t="shared" si="1"/>
        <v>('CERTICLEAN 10"/12" LATEX','KC','CARTONS','W/SIZE',1505),</v>
      </c>
      <c r="H3189" s="192"/>
    </row>
    <row r="3190">
      <c r="A3190" s="190"/>
      <c r="B3190" s="243" t="s">
        <v>267</v>
      </c>
      <c r="C3190" s="245" t="s">
        <v>236</v>
      </c>
      <c r="D3190" s="190" t="s">
        <v>4</v>
      </c>
      <c r="E3190" s="190" t="s">
        <v>13</v>
      </c>
      <c r="F3190" s="191"/>
      <c r="G3190" s="191" t="str">
        <f t="shared" si="1"/>
        <v>('CERTICLEAN 10"/12" LATEX','KC','CARTONS','XXS',),</v>
      </c>
      <c r="H3190" s="191"/>
    </row>
    <row r="3191">
      <c r="A3191" s="190"/>
      <c r="B3191" s="243" t="s">
        <v>267</v>
      </c>
      <c r="C3191" s="245" t="s">
        <v>236</v>
      </c>
      <c r="D3191" s="190" t="s">
        <v>4</v>
      </c>
      <c r="E3191" s="190" t="s">
        <v>14</v>
      </c>
      <c r="F3191" s="191"/>
      <c r="G3191" s="191" t="str">
        <f t="shared" si="1"/>
        <v>('CERTICLEAN 10"/12" LATEX','KC','CARTONS','XS',),</v>
      </c>
      <c r="H3191" s="191"/>
    </row>
    <row r="3192">
      <c r="A3192" s="190"/>
      <c r="B3192" s="243" t="s">
        <v>267</v>
      </c>
      <c r="C3192" s="245" t="s">
        <v>236</v>
      </c>
      <c r="D3192" s="190" t="s">
        <v>4</v>
      </c>
      <c r="E3192" s="190" t="s">
        <v>15</v>
      </c>
      <c r="F3192" s="191"/>
      <c r="G3192" s="191" t="str">
        <f t="shared" si="1"/>
        <v>('CERTICLEAN 10"/12" LATEX','KC','CARTONS','S',),</v>
      </c>
      <c r="H3192" s="191"/>
    </row>
    <row r="3193">
      <c r="A3193" s="190"/>
      <c r="B3193" s="243" t="s">
        <v>267</v>
      </c>
      <c r="C3193" s="245" t="s">
        <v>236</v>
      </c>
      <c r="D3193" s="190" t="s">
        <v>4</v>
      </c>
      <c r="E3193" s="190" t="s">
        <v>16</v>
      </c>
      <c r="F3193" s="191"/>
      <c r="G3193" s="191" t="str">
        <f t="shared" si="1"/>
        <v>('CERTICLEAN 10"/12" LATEX','KC','CARTONS','M',),</v>
      </c>
      <c r="H3193" s="191"/>
    </row>
    <row r="3194">
      <c r="A3194" s="190"/>
      <c r="B3194" s="243" t="s">
        <v>267</v>
      </c>
      <c r="C3194" s="245" t="s">
        <v>236</v>
      </c>
      <c r="D3194" s="190" t="s">
        <v>4</v>
      </c>
      <c r="E3194" s="190" t="s">
        <v>17</v>
      </c>
      <c r="F3194" s="191"/>
      <c r="G3194" s="191" t="str">
        <f t="shared" si="1"/>
        <v>('CERTICLEAN 10"/12" LATEX','KC','CARTONS','L',),</v>
      </c>
      <c r="H3194" s="191"/>
    </row>
    <row r="3195">
      <c r="A3195" s="190"/>
      <c r="B3195" s="243" t="s">
        <v>267</v>
      </c>
      <c r="C3195" s="245" t="s">
        <v>236</v>
      </c>
      <c r="D3195" s="190" t="s">
        <v>4</v>
      </c>
      <c r="E3195" s="190" t="s">
        <v>18</v>
      </c>
      <c r="F3195" s="191"/>
      <c r="G3195" s="191" t="str">
        <f t="shared" si="1"/>
        <v>('CERTICLEAN 10"/12" LATEX','KC','CARTONS','XL',),</v>
      </c>
      <c r="H3195" s="191"/>
    </row>
    <row r="3196">
      <c r="A3196" s="190"/>
      <c r="B3196" s="243" t="s">
        <v>267</v>
      </c>
      <c r="C3196" s="245" t="s">
        <v>236</v>
      </c>
      <c r="D3196" s="190" t="s">
        <v>4</v>
      </c>
      <c r="E3196" s="190" t="s">
        <v>19</v>
      </c>
      <c r="F3196" s="191"/>
      <c r="G3196" s="191" t="str">
        <f t="shared" si="1"/>
        <v>('CERTICLEAN 10"/12" LATEX','KC','CARTONS','XXL',),</v>
      </c>
      <c r="H3196" s="191"/>
    </row>
    <row r="3197">
      <c r="A3197" s="190"/>
      <c r="B3197" s="243" t="s">
        <v>267</v>
      </c>
      <c r="C3197" s="245" t="s">
        <v>236</v>
      </c>
      <c r="D3197" s="190" t="s">
        <v>4</v>
      </c>
      <c r="E3197" s="190" t="s">
        <v>20</v>
      </c>
      <c r="F3197" s="191"/>
      <c r="G3197" s="191" t="str">
        <f t="shared" si="1"/>
        <v>('CERTICLEAN 10"/12" LATEX','KC','CARTONS','XXXL',),</v>
      </c>
      <c r="H3197" s="191"/>
    </row>
    <row r="3198">
      <c r="A3198" s="190"/>
      <c r="B3198" s="243" t="s">
        <v>267</v>
      </c>
      <c r="C3198" s="245" t="s">
        <v>236</v>
      </c>
      <c r="D3198" s="190" t="s">
        <v>7</v>
      </c>
      <c r="E3198" s="190" t="s">
        <v>21</v>
      </c>
      <c r="F3198" s="191"/>
      <c r="G3198" s="191" t="str">
        <f t="shared" si="1"/>
        <v>('CERTICLEAN 10"/12" LATEX','KC','BOXES','W/SIZE',),</v>
      </c>
      <c r="H3198" s="191"/>
    </row>
    <row r="3199">
      <c r="A3199" s="190"/>
      <c r="B3199" s="243" t="s">
        <v>267</v>
      </c>
      <c r="C3199" s="245" t="s">
        <v>236</v>
      </c>
      <c r="D3199" s="190" t="s">
        <v>7</v>
      </c>
      <c r="E3199" s="190" t="s">
        <v>161</v>
      </c>
      <c r="F3199" s="191"/>
      <c r="G3199" s="191" t="str">
        <f t="shared" si="1"/>
        <v>('CERTICLEAN 10"/12" LATEX','KC','BOXES','XXS/5.5',),</v>
      </c>
      <c r="H3199" s="191"/>
    </row>
    <row r="3200">
      <c r="A3200" s="190"/>
      <c r="B3200" s="243" t="s">
        <v>267</v>
      </c>
      <c r="C3200" s="245" t="s">
        <v>236</v>
      </c>
      <c r="D3200" s="190" t="s">
        <v>7</v>
      </c>
      <c r="E3200" s="190" t="s">
        <v>162</v>
      </c>
      <c r="F3200" s="191"/>
      <c r="G3200" s="191" t="str">
        <f t="shared" si="1"/>
        <v>('CERTICLEAN 10"/12" LATEX','KC','BOXES','XS/6.0',),</v>
      </c>
      <c r="H3200" s="191"/>
    </row>
    <row r="3201">
      <c r="A3201" s="190"/>
      <c r="B3201" s="243" t="s">
        <v>267</v>
      </c>
      <c r="C3201" s="245" t="s">
        <v>236</v>
      </c>
      <c r="D3201" s="190" t="s">
        <v>7</v>
      </c>
      <c r="E3201" s="190" t="s">
        <v>163</v>
      </c>
      <c r="F3201" s="191"/>
      <c r="G3201" s="191" t="str">
        <f t="shared" si="1"/>
        <v>('CERTICLEAN 10"/12" LATEX','KC','BOXES','S/6.5',),</v>
      </c>
      <c r="H3201" s="191"/>
    </row>
    <row r="3202">
      <c r="A3202" s="190"/>
      <c r="B3202" s="243" t="s">
        <v>267</v>
      </c>
      <c r="C3202" s="245" t="s">
        <v>236</v>
      </c>
      <c r="D3202" s="190" t="s">
        <v>7</v>
      </c>
      <c r="E3202" s="190" t="s">
        <v>164</v>
      </c>
      <c r="F3202" s="191"/>
      <c r="G3202" s="191" t="str">
        <f t="shared" si="1"/>
        <v>('CERTICLEAN 10"/12" LATEX','KC','BOXES','M/7.0',),</v>
      </c>
      <c r="H3202" s="191"/>
    </row>
    <row r="3203">
      <c r="A3203" s="190"/>
      <c r="B3203" s="243" t="s">
        <v>267</v>
      </c>
      <c r="C3203" s="245" t="s">
        <v>236</v>
      </c>
      <c r="D3203" s="190" t="s">
        <v>7</v>
      </c>
      <c r="E3203" s="190" t="s">
        <v>165</v>
      </c>
      <c r="F3203" s="191"/>
      <c r="G3203" s="191" t="str">
        <f t="shared" si="1"/>
        <v>('CERTICLEAN 10"/12" LATEX','KC','BOXES','L/7.5',),</v>
      </c>
      <c r="H3203" s="191"/>
    </row>
    <row r="3204">
      <c r="A3204" s="190"/>
      <c r="B3204" s="243" t="s">
        <v>267</v>
      </c>
      <c r="C3204" s="245" t="s">
        <v>236</v>
      </c>
      <c r="D3204" s="190" t="s">
        <v>7</v>
      </c>
      <c r="E3204" s="190" t="s">
        <v>166</v>
      </c>
      <c r="F3204" s="191"/>
      <c r="G3204" s="191" t="str">
        <f t="shared" si="1"/>
        <v>('CERTICLEAN 10"/12" LATEX','KC','BOXES','XL/8.0',),</v>
      </c>
      <c r="H3204" s="191"/>
    </row>
    <row r="3205">
      <c r="A3205" s="190"/>
      <c r="B3205" s="243" t="s">
        <v>267</v>
      </c>
      <c r="C3205" s="245" t="s">
        <v>236</v>
      </c>
      <c r="D3205" s="190" t="s">
        <v>7</v>
      </c>
      <c r="E3205" s="190" t="s">
        <v>167</v>
      </c>
      <c r="F3205" s="191"/>
      <c r="G3205" s="191" t="str">
        <f t="shared" si="1"/>
        <v>('CERTICLEAN 10"/12" LATEX','KC','BOXES','XXL/8.5',),</v>
      </c>
      <c r="H3205" s="191"/>
    </row>
    <row r="3206">
      <c r="A3206" s="190"/>
      <c r="B3206" s="243" t="s">
        <v>267</v>
      </c>
      <c r="C3206" s="245" t="s">
        <v>236</v>
      </c>
      <c r="D3206" s="190" t="s">
        <v>7</v>
      </c>
      <c r="E3206" s="190" t="s">
        <v>20</v>
      </c>
      <c r="F3206" s="191"/>
      <c r="G3206" s="191" t="str">
        <f t="shared" si="1"/>
        <v>('CERTICLEAN 10"/12" LATEX','KC','BOXES','XXXL',),</v>
      </c>
      <c r="H3206" s="191"/>
    </row>
    <row r="3207">
      <c r="A3207" s="243">
        <v>172.0</v>
      </c>
      <c r="B3207" s="243" t="s">
        <v>237</v>
      </c>
      <c r="C3207" s="245" t="s">
        <v>236</v>
      </c>
      <c r="D3207" s="243" t="s">
        <v>4</v>
      </c>
      <c r="E3207" s="190" t="s">
        <v>21</v>
      </c>
      <c r="F3207" s="192">
        <v>2461.0</v>
      </c>
      <c r="G3207" s="191" t="str">
        <f t="shared" si="1"/>
        <v>('KC KIMTECH G5 10/12 LATEX','KC','CARTONS','W/SIZE',2461),</v>
      </c>
      <c r="H3207" s="192"/>
    </row>
    <row r="3208">
      <c r="A3208" s="190"/>
      <c r="B3208" s="243" t="s">
        <v>237</v>
      </c>
      <c r="C3208" s="245" t="s">
        <v>236</v>
      </c>
      <c r="D3208" s="190" t="s">
        <v>4</v>
      </c>
      <c r="E3208" s="190" t="s">
        <v>13</v>
      </c>
      <c r="F3208" s="191"/>
      <c r="G3208" s="191" t="str">
        <f t="shared" si="1"/>
        <v>('KC KIMTECH G5 10/12 LATEX','KC','CARTONS','XXS',),</v>
      </c>
      <c r="H3208" s="191"/>
    </row>
    <row r="3209">
      <c r="A3209" s="190"/>
      <c r="B3209" s="243" t="s">
        <v>237</v>
      </c>
      <c r="C3209" s="245" t="s">
        <v>236</v>
      </c>
      <c r="D3209" s="190" t="s">
        <v>4</v>
      </c>
      <c r="E3209" s="190" t="s">
        <v>14</v>
      </c>
      <c r="F3209" s="191"/>
      <c r="G3209" s="191" t="str">
        <f t="shared" si="1"/>
        <v>('KC KIMTECH G5 10/12 LATEX','KC','CARTONS','XS',),</v>
      </c>
      <c r="H3209" s="191"/>
    </row>
    <row r="3210">
      <c r="A3210" s="190"/>
      <c r="B3210" s="243" t="s">
        <v>237</v>
      </c>
      <c r="C3210" s="245" t="s">
        <v>236</v>
      </c>
      <c r="D3210" s="190" t="s">
        <v>4</v>
      </c>
      <c r="E3210" s="190" t="s">
        <v>15</v>
      </c>
      <c r="F3210" s="191"/>
      <c r="G3210" s="191" t="str">
        <f t="shared" si="1"/>
        <v>('KC KIMTECH G5 10/12 LATEX','KC','CARTONS','S',),</v>
      </c>
      <c r="H3210" s="191"/>
    </row>
    <row r="3211">
      <c r="A3211" s="190"/>
      <c r="B3211" s="243" t="s">
        <v>237</v>
      </c>
      <c r="C3211" s="245" t="s">
        <v>236</v>
      </c>
      <c r="D3211" s="190" t="s">
        <v>4</v>
      </c>
      <c r="E3211" s="190" t="s">
        <v>16</v>
      </c>
      <c r="F3211" s="191"/>
      <c r="G3211" s="191" t="str">
        <f t="shared" si="1"/>
        <v>('KC KIMTECH G5 10/12 LATEX','KC','CARTONS','M',),</v>
      </c>
      <c r="H3211" s="191"/>
    </row>
    <row r="3212">
      <c r="A3212" s="190"/>
      <c r="B3212" s="243" t="s">
        <v>237</v>
      </c>
      <c r="C3212" s="245" t="s">
        <v>236</v>
      </c>
      <c r="D3212" s="190" t="s">
        <v>4</v>
      </c>
      <c r="E3212" s="190" t="s">
        <v>17</v>
      </c>
      <c r="F3212" s="191"/>
      <c r="G3212" s="191" t="str">
        <f t="shared" si="1"/>
        <v>('KC KIMTECH G5 10/12 LATEX','KC','CARTONS','L',),</v>
      </c>
      <c r="H3212" s="191"/>
    </row>
    <row r="3213">
      <c r="A3213" s="190"/>
      <c r="B3213" s="243" t="s">
        <v>237</v>
      </c>
      <c r="C3213" s="245" t="s">
        <v>236</v>
      </c>
      <c r="D3213" s="190" t="s">
        <v>4</v>
      </c>
      <c r="E3213" s="190" t="s">
        <v>18</v>
      </c>
      <c r="F3213" s="191"/>
      <c r="G3213" s="191" t="str">
        <f t="shared" si="1"/>
        <v>('KC KIMTECH G5 10/12 LATEX','KC','CARTONS','XL',),</v>
      </c>
      <c r="H3213" s="191"/>
    </row>
    <row r="3214">
      <c r="A3214" s="190"/>
      <c r="B3214" s="243" t="s">
        <v>237</v>
      </c>
      <c r="C3214" s="245" t="s">
        <v>236</v>
      </c>
      <c r="D3214" s="190" t="s">
        <v>4</v>
      </c>
      <c r="E3214" s="190" t="s">
        <v>19</v>
      </c>
      <c r="F3214" s="191"/>
      <c r="G3214" s="191" t="str">
        <f t="shared" si="1"/>
        <v>('KC KIMTECH G5 10/12 LATEX','KC','CARTONS','XXL',),</v>
      </c>
      <c r="H3214" s="191"/>
    </row>
    <row r="3215">
      <c r="A3215" s="190"/>
      <c r="B3215" s="243" t="s">
        <v>237</v>
      </c>
      <c r="C3215" s="245" t="s">
        <v>236</v>
      </c>
      <c r="D3215" s="190" t="s">
        <v>4</v>
      </c>
      <c r="E3215" s="190" t="s">
        <v>20</v>
      </c>
      <c r="F3215" s="191"/>
      <c r="G3215" s="191" t="str">
        <f t="shared" si="1"/>
        <v>('KC KIMTECH G5 10/12 LATEX','KC','CARTONS','XXXL',),</v>
      </c>
      <c r="H3215" s="191"/>
    </row>
    <row r="3216">
      <c r="A3216" s="190"/>
      <c r="B3216" s="243" t="s">
        <v>237</v>
      </c>
      <c r="C3216" s="245" t="s">
        <v>236</v>
      </c>
      <c r="D3216" s="190" t="s">
        <v>7</v>
      </c>
      <c r="E3216" s="190" t="s">
        <v>21</v>
      </c>
      <c r="F3216" s="191"/>
      <c r="G3216" s="191" t="str">
        <f t="shared" si="1"/>
        <v>('KC KIMTECH G5 10/12 LATEX','KC','BOXES','W/SIZE',),</v>
      </c>
      <c r="H3216" s="191"/>
    </row>
    <row r="3217">
      <c r="A3217" s="190"/>
      <c r="B3217" s="243" t="s">
        <v>237</v>
      </c>
      <c r="C3217" s="245" t="s">
        <v>236</v>
      </c>
      <c r="D3217" s="190" t="s">
        <v>7</v>
      </c>
      <c r="E3217" s="190" t="s">
        <v>161</v>
      </c>
      <c r="F3217" s="191"/>
      <c r="G3217" s="191" t="str">
        <f t="shared" si="1"/>
        <v>('KC KIMTECH G5 10/12 LATEX','KC','BOXES','XXS/5.5',),</v>
      </c>
      <c r="H3217" s="191"/>
    </row>
    <row r="3218">
      <c r="A3218" s="190"/>
      <c r="B3218" s="243" t="s">
        <v>237</v>
      </c>
      <c r="C3218" s="245" t="s">
        <v>236</v>
      </c>
      <c r="D3218" s="190" t="s">
        <v>7</v>
      </c>
      <c r="E3218" s="190" t="s">
        <v>162</v>
      </c>
      <c r="F3218" s="191"/>
      <c r="G3218" s="191" t="str">
        <f t="shared" si="1"/>
        <v>('KC KIMTECH G5 10/12 LATEX','KC','BOXES','XS/6.0',),</v>
      </c>
      <c r="H3218" s="191"/>
    </row>
    <row r="3219">
      <c r="A3219" s="190"/>
      <c r="B3219" s="243" t="s">
        <v>237</v>
      </c>
      <c r="C3219" s="245" t="s">
        <v>236</v>
      </c>
      <c r="D3219" s="190" t="s">
        <v>7</v>
      </c>
      <c r="E3219" s="190" t="s">
        <v>163</v>
      </c>
      <c r="F3219" s="191"/>
      <c r="G3219" s="191" t="str">
        <f t="shared" si="1"/>
        <v>('KC KIMTECH G5 10/12 LATEX','KC','BOXES','S/6.5',),</v>
      </c>
      <c r="H3219" s="191"/>
    </row>
    <row r="3220">
      <c r="A3220" s="190"/>
      <c r="B3220" s="243" t="s">
        <v>237</v>
      </c>
      <c r="C3220" s="245" t="s">
        <v>236</v>
      </c>
      <c r="D3220" s="190" t="s">
        <v>7</v>
      </c>
      <c r="E3220" s="190" t="s">
        <v>164</v>
      </c>
      <c r="F3220" s="191"/>
      <c r="G3220" s="191" t="str">
        <f t="shared" si="1"/>
        <v>('KC KIMTECH G5 10/12 LATEX','KC','BOXES','M/7.0',),</v>
      </c>
      <c r="H3220" s="191"/>
    </row>
    <row r="3221">
      <c r="A3221" s="190"/>
      <c r="B3221" s="243" t="s">
        <v>237</v>
      </c>
      <c r="C3221" s="245" t="s">
        <v>236</v>
      </c>
      <c r="D3221" s="190" t="s">
        <v>7</v>
      </c>
      <c r="E3221" s="190" t="s">
        <v>165</v>
      </c>
      <c r="F3221" s="191"/>
      <c r="G3221" s="191" t="str">
        <f t="shared" si="1"/>
        <v>('KC KIMTECH G5 10/12 LATEX','KC','BOXES','L/7.5',),</v>
      </c>
      <c r="H3221" s="191"/>
    </row>
    <row r="3222">
      <c r="A3222" s="190"/>
      <c r="B3222" s="243" t="s">
        <v>237</v>
      </c>
      <c r="C3222" s="245" t="s">
        <v>236</v>
      </c>
      <c r="D3222" s="190" t="s">
        <v>7</v>
      </c>
      <c r="E3222" s="190" t="s">
        <v>166</v>
      </c>
      <c r="F3222" s="191"/>
      <c r="G3222" s="191" t="str">
        <f t="shared" si="1"/>
        <v>('KC KIMTECH G5 10/12 LATEX','KC','BOXES','XL/8.0',),</v>
      </c>
      <c r="H3222" s="191"/>
    </row>
    <row r="3223">
      <c r="A3223" s="190"/>
      <c r="B3223" s="243" t="s">
        <v>237</v>
      </c>
      <c r="C3223" s="245" t="s">
        <v>236</v>
      </c>
      <c r="D3223" s="190" t="s">
        <v>7</v>
      </c>
      <c r="E3223" s="190" t="s">
        <v>167</v>
      </c>
      <c r="F3223" s="191"/>
      <c r="G3223" s="191" t="str">
        <f t="shared" si="1"/>
        <v>('KC KIMTECH G5 10/12 LATEX','KC','BOXES','XXL/8.5',),</v>
      </c>
      <c r="H3223" s="191"/>
    </row>
    <row r="3224">
      <c r="A3224" s="190"/>
      <c r="B3224" s="243" t="s">
        <v>237</v>
      </c>
      <c r="C3224" s="245" t="s">
        <v>236</v>
      </c>
      <c r="D3224" s="190" t="s">
        <v>7</v>
      </c>
      <c r="E3224" s="190" t="s">
        <v>20</v>
      </c>
      <c r="F3224" s="191"/>
      <c r="G3224" s="191" t="str">
        <f t="shared" si="1"/>
        <v>('KC KIMTECH G5 10/12 LATEX','KC','BOXES','XXXL',),</v>
      </c>
      <c r="H3224" s="191"/>
    </row>
    <row r="3225">
      <c r="A3225" s="243">
        <v>173.0</v>
      </c>
      <c r="B3225" s="243" t="s">
        <v>273</v>
      </c>
      <c r="C3225" s="245" t="s">
        <v>236</v>
      </c>
      <c r="D3225" s="243" t="s">
        <v>4</v>
      </c>
      <c r="E3225" s="190" t="s">
        <v>21</v>
      </c>
      <c r="F3225" s="192">
        <v>130.0</v>
      </c>
      <c r="G3225" s="191" t="str">
        <f t="shared" si="1"/>
        <v>('KC BLUE NITRILE 10/12"','KC','CARTONS','W/SIZE',130),</v>
      </c>
      <c r="H3225" s="192"/>
    </row>
    <row r="3226">
      <c r="A3226" s="190"/>
      <c r="B3226" s="243" t="s">
        <v>273</v>
      </c>
      <c r="C3226" s="245" t="s">
        <v>236</v>
      </c>
      <c r="D3226" s="190" t="s">
        <v>4</v>
      </c>
      <c r="E3226" s="190" t="s">
        <v>13</v>
      </c>
      <c r="F3226" s="191"/>
      <c r="G3226" s="191" t="str">
        <f t="shared" si="1"/>
        <v>('KC BLUE NITRILE 10/12"','KC','CARTONS','XXS',),</v>
      </c>
      <c r="H3226" s="191"/>
    </row>
    <row r="3227">
      <c r="A3227" s="190"/>
      <c r="B3227" s="243" t="s">
        <v>273</v>
      </c>
      <c r="C3227" s="245" t="s">
        <v>236</v>
      </c>
      <c r="D3227" s="190" t="s">
        <v>4</v>
      </c>
      <c r="E3227" s="190" t="s">
        <v>14</v>
      </c>
      <c r="F3227" s="191"/>
      <c r="G3227" s="191" t="str">
        <f t="shared" si="1"/>
        <v>('KC BLUE NITRILE 10/12"','KC','CARTONS','XS',),</v>
      </c>
      <c r="H3227" s="191"/>
    </row>
    <row r="3228">
      <c r="A3228" s="190"/>
      <c r="B3228" s="243" t="s">
        <v>273</v>
      </c>
      <c r="C3228" s="245" t="s">
        <v>236</v>
      </c>
      <c r="D3228" s="190" t="s">
        <v>4</v>
      </c>
      <c r="E3228" s="190" t="s">
        <v>15</v>
      </c>
      <c r="F3228" s="191"/>
      <c r="G3228" s="191" t="str">
        <f t="shared" si="1"/>
        <v>('KC BLUE NITRILE 10/12"','KC','CARTONS','S',),</v>
      </c>
      <c r="H3228" s="191"/>
    </row>
    <row r="3229">
      <c r="A3229" s="190"/>
      <c r="B3229" s="243" t="s">
        <v>273</v>
      </c>
      <c r="C3229" s="245" t="s">
        <v>236</v>
      </c>
      <c r="D3229" s="190" t="s">
        <v>4</v>
      </c>
      <c r="E3229" s="190" t="s">
        <v>16</v>
      </c>
      <c r="F3229" s="191"/>
      <c r="G3229" s="191" t="str">
        <f t="shared" si="1"/>
        <v>('KC BLUE NITRILE 10/12"','KC','CARTONS','M',),</v>
      </c>
      <c r="H3229" s="191"/>
    </row>
    <row r="3230">
      <c r="A3230" s="190"/>
      <c r="B3230" s="243" t="s">
        <v>273</v>
      </c>
      <c r="C3230" s="245" t="s">
        <v>236</v>
      </c>
      <c r="D3230" s="190" t="s">
        <v>4</v>
      </c>
      <c r="E3230" s="190" t="s">
        <v>17</v>
      </c>
      <c r="F3230" s="191"/>
      <c r="G3230" s="191" t="str">
        <f t="shared" si="1"/>
        <v>('KC BLUE NITRILE 10/12"','KC','CARTONS','L',),</v>
      </c>
      <c r="H3230" s="191"/>
    </row>
    <row r="3231">
      <c r="A3231" s="190"/>
      <c r="B3231" s="243" t="s">
        <v>273</v>
      </c>
      <c r="C3231" s="245" t="s">
        <v>236</v>
      </c>
      <c r="D3231" s="190" t="s">
        <v>4</v>
      </c>
      <c r="E3231" s="190" t="s">
        <v>18</v>
      </c>
      <c r="F3231" s="191"/>
      <c r="G3231" s="191" t="str">
        <f t="shared" si="1"/>
        <v>('KC BLUE NITRILE 10/12"','KC','CARTONS','XL',),</v>
      </c>
      <c r="H3231" s="191"/>
    </row>
    <row r="3232">
      <c r="A3232" s="190"/>
      <c r="B3232" s="243" t="s">
        <v>273</v>
      </c>
      <c r="C3232" s="245" t="s">
        <v>236</v>
      </c>
      <c r="D3232" s="190" t="s">
        <v>4</v>
      </c>
      <c r="E3232" s="190" t="s">
        <v>19</v>
      </c>
      <c r="F3232" s="191"/>
      <c r="G3232" s="191" t="str">
        <f t="shared" si="1"/>
        <v>('KC BLUE NITRILE 10/12"','KC','CARTONS','XXL',),</v>
      </c>
      <c r="H3232" s="191"/>
    </row>
    <row r="3233">
      <c r="A3233" s="190"/>
      <c r="B3233" s="243" t="s">
        <v>273</v>
      </c>
      <c r="C3233" s="245" t="s">
        <v>236</v>
      </c>
      <c r="D3233" s="190" t="s">
        <v>4</v>
      </c>
      <c r="E3233" s="190" t="s">
        <v>20</v>
      </c>
      <c r="F3233" s="191"/>
      <c r="G3233" s="191" t="str">
        <f t="shared" si="1"/>
        <v>('KC BLUE NITRILE 10/12"','KC','CARTONS','XXXL',),</v>
      </c>
      <c r="H3233" s="191"/>
    </row>
    <row r="3234">
      <c r="A3234" s="190"/>
      <c r="B3234" s="243" t="s">
        <v>273</v>
      </c>
      <c r="C3234" s="245" t="s">
        <v>236</v>
      </c>
      <c r="D3234" s="190" t="s">
        <v>7</v>
      </c>
      <c r="E3234" s="190" t="s">
        <v>21</v>
      </c>
      <c r="F3234" s="191"/>
      <c r="G3234" s="191" t="str">
        <f t="shared" si="1"/>
        <v>('KC BLUE NITRILE 10/12"','KC','BOXES','W/SIZE',),</v>
      </c>
      <c r="H3234" s="191"/>
    </row>
    <row r="3235">
      <c r="A3235" s="190"/>
      <c r="B3235" s="243" t="s">
        <v>273</v>
      </c>
      <c r="C3235" s="245" t="s">
        <v>236</v>
      </c>
      <c r="D3235" s="190" t="s">
        <v>7</v>
      </c>
      <c r="E3235" s="190" t="s">
        <v>161</v>
      </c>
      <c r="F3235" s="191"/>
      <c r="G3235" s="191" t="str">
        <f t="shared" si="1"/>
        <v>('KC BLUE NITRILE 10/12"','KC','BOXES','XXS/5.5',),</v>
      </c>
      <c r="H3235" s="191"/>
    </row>
    <row r="3236">
      <c r="A3236" s="190"/>
      <c r="B3236" s="243" t="s">
        <v>273</v>
      </c>
      <c r="C3236" s="245" t="s">
        <v>236</v>
      </c>
      <c r="D3236" s="190" t="s">
        <v>7</v>
      </c>
      <c r="E3236" s="190" t="s">
        <v>162</v>
      </c>
      <c r="F3236" s="191"/>
      <c r="G3236" s="191" t="str">
        <f t="shared" si="1"/>
        <v>('KC BLUE NITRILE 10/12"','KC','BOXES','XS/6.0',),</v>
      </c>
      <c r="H3236" s="191"/>
    </row>
    <row r="3237">
      <c r="A3237" s="190"/>
      <c r="B3237" s="243" t="s">
        <v>273</v>
      </c>
      <c r="C3237" s="245" t="s">
        <v>236</v>
      </c>
      <c r="D3237" s="190" t="s">
        <v>7</v>
      </c>
      <c r="E3237" s="190" t="s">
        <v>163</v>
      </c>
      <c r="F3237" s="191"/>
      <c r="G3237" s="191" t="str">
        <f t="shared" si="1"/>
        <v>('KC BLUE NITRILE 10/12"','KC','BOXES','S/6.5',),</v>
      </c>
      <c r="H3237" s="191"/>
    </row>
    <row r="3238">
      <c r="A3238" s="190"/>
      <c r="B3238" s="243" t="s">
        <v>273</v>
      </c>
      <c r="C3238" s="245" t="s">
        <v>236</v>
      </c>
      <c r="D3238" s="190" t="s">
        <v>7</v>
      </c>
      <c r="E3238" s="190" t="s">
        <v>164</v>
      </c>
      <c r="F3238" s="191"/>
      <c r="G3238" s="191" t="str">
        <f t="shared" si="1"/>
        <v>('KC BLUE NITRILE 10/12"','KC','BOXES','M/7.0',),</v>
      </c>
      <c r="H3238" s="191"/>
    </row>
    <row r="3239">
      <c r="A3239" s="190"/>
      <c r="B3239" s="243" t="s">
        <v>273</v>
      </c>
      <c r="C3239" s="245" t="s">
        <v>236</v>
      </c>
      <c r="D3239" s="190" t="s">
        <v>7</v>
      </c>
      <c r="E3239" s="190" t="s">
        <v>165</v>
      </c>
      <c r="F3239" s="191"/>
      <c r="G3239" s="191" t="str">
        <f t="shared" si="1"/>
        <v>('KC BLUE NITRILE 10/12"','KC','BOXES','L/7.5',),</v>
      </c>
      <c r="H3239" s="191"/>
    </row>
    <row r="3240">
      <c r="A3240" s="190"/>
      <c r="B3240" s="243" t="s">
        <v>273</v>
      </c>
      <c r="C3240" s="245" t="s">
        <v>236</v>
      </c>
      <c r="D3240" s="190" t="s">
        <v>7</v>
      </c>
      <c r="E3240" s="190" t="s">
        <v>166</v>
      </c>
      <c r="F3240" s="191"/>
      <c r="G3240" s="191" t="str">
        <f t="shared" si="1"/>
        <v>('KC BLUE NITRILE 10/12"','KC','BOXES','XL/8.0',),</v>
      </c>
      <c r="H3240" s="191"/>
    </row>
    <row r="3241">
      <c r="A3241" s="190"/>
      <c r="B3241" s="243" t="s">
        <v>273</v>
      </c>
      <c r="C3241" s="245" t="s">
        <v>236</v>
      </c>
      <c r="D3241" s="190" t="s">
        <v>7</v>
      </c>
      <c r="E3241" s="190" t="s">
        <v>167</v>
      </c>
      <c r="F3241" s="191"/>
      <c r="G3241" s="191" t="str">
        <f t="shared" si="1"/>
        <v>('KC BLUE NITRILE 10/12"','KC','BOXES','XXL/8.5',),</v>
      </c>
      <c r="H3241" s="191"/>
    </row>
    <row r="3242">
      <c r="A3242" s="190"/>
      <c r="B3242" s="243" t="s">
        <v>273</v>
      </c>
      <c r="C3242" s="245" t="s">
        <v>236</v>
      </c>
      <c r="D3242" s="190" t="s">
        <v>7</v>
      </c>
      <c r="E3242" s="190" t="s">
        <v>20</v>
      </c>
      <c r="F3242" s="191"/>
      <c r="G3242" s="191" t="str">
        <f t="shared" si="1"/>
        <v>('KC BLUE NITRILE 10/12"','KC','BOXES','XXXL',),</v>
      </c>
      <c r="H3242" s="191"/>
    </row>
    <row r="3243">
      <c r="A3243" s="243">
        <v>174.0</v>
      </c>
      <c r="B3243" s="243" t="s">
        <v>260</v>
      </c>
      <c r="C3243" s="244" t="s">
        <v>236</v>
      </c>
      <c r="D3243" s="243" t="s">
        <v>4</v>
      </c>
      <c r="E3243" s="190" t="s">
        <v>21</v>
      </c>
      <c r="F3243" s="192">
        <v>244.0</v>
      </c>
      <c r="G3243" s="191" t="str">
        <f t="shared" si="1"/>
        <v>('KC KIMTECH LATEX 12" BROWN','KC','CARTONS','W/SIZE',244),</v>
      </c>
      <c r="H3243" s="192"/>
    </row>
    <row r="3244">
      <c r="A3244" s="190"/>
      <c r="B3244" s="243" t="s">
        <v>260</v>
      </c>
      <c r="C3244" s="244" t="s">
        <v>236</v>
      </c>
      <c r="D3244" s="190" t="s">
        <v>4</v>
      </c>
      <c r="E3244" s="190" t="s">
        <v>13</v>
      </c>
      <c r="F3244" s="191"/>
      <c r="G3244" s="191" t="str">
        <f t="shared" si="1"/>
        <v>('KC KIMTECH LATEX 12" BROWN','KC','CARTONS','XXS',),</v>
      </c>
      <c r="H3244" s="191"/>
    </row>
    <row r="3245">
      <c r="A3245" s="190"/>
      <c r="B3245" s="243" t="s">
        <v>260</v>
      </c>
      <c r="C3245" s="244" t="s">
        <v>236</v>
      </c>
      <c r="D3245" s="190" t="s">
        <v>4</v>
      </c>
      <c r="E3245" s="190" t="s">
        <v>14</v>
      </c>
      <c r="F3245" s="191"/>
      <c r="G3245" s="191" t="str">
        <f t="shared" si="1"/>
        <v>('KC KIMTECH LATEX 12" BROWN','KC','CARTONS','XS',),</v>
      </c>
      <c r="H3245" s="191"/>
    </row>
    <row r="3246">
      <c r="A3246" s="190"/>
      <c r="B3246" s="243" t="s">
        <v>260</v>
      </c>
      <c r="C3246" s="244" t="s">
        <v>236</v>
      </c>
      <c r="D3246" s="190" t="s">
        <v>4</v>
      </c>
      <c r="E3246" s="190" t="s">
        <v>15</v>
      </c>
      <c r="F3246" s="191"/>
      <c r="G3246" s="191" t="str">
        <f t="shared" si="1"/>
        <v>('KC KIMTECH LATEX 12" BROWN','KC','CARTONS','S',),</v>
      </c>
      <c r="H3246" s="191"/>
    </row>
    <row r="3247">
      <c r="A3247" s="190"/>
      <c r="B3247" s="243" t="s">
        <v>260</v>
      </c>
      <c r="C3247" s="244" t="s">
        <v>236</v>
      </c>
      <c r="D3247" s="190" t="s">
        <v>4</v>
      </c>
      <c r="E3247" s="190" t="s">
        <v>16</v>
      </c>
      <c r="F3247" s="191"/>
      <c r="G3247" s="191" t="str">
        <f t="shared" si="1"/>
        <v>('KC KIMTECH LATEX 12" BROWN','KC','CARTONS','M',),</v>
      </c>
      <c r="H3247" s="191"/>
    </row>
    <row r="3248">
      <c r="A3248" s="190"/>
      <c r="B3248" s="243" t="s">
        <v>260</v>
      </c>
      <c r="C3248" s="244" t="s">
        <v>236</v>
      </c>
      <c r="D3248" s="190" t="s">
        <v>4</v>
      </c>
      <c r="E3248" s="190" t="s">
        <v>17</v>
      </c>
      <c r="F3248" s="191"/>
      <c r="G3248" s="191" t="str">
        <f t="shared" si="1"/>
        <v>('KC KIMTECH LATEX 12" BROWN','KC','CARTONS','L',),</v>
      </c>
      <c r="H3248" s="191"/>
    </row>
    <row r="3249">
      <c r="A3249" s="190"/>
      <c r="B3249" s="243" t="s">
        <v>260</v>
      </c>
      <c r="C3249" s="244" t="s">
        <v>236</v>
      </c>
      <c r="D3249" s="190" t="s">
        <v>4</v>
      </c>
      <c r="E3249" s="190" t="s">
        <v>18</v>
      </c>
      <c r="F3249" s="191"/>
      <c r="G3249" s="191" t="str">
        <f t="shared" si="1"/>
        <v>('KC KIMTECH LATEX 12" BROWN','KC','CARTONS','XL',),</v>
      </c>
      <c r="H3249" s="191"/>
    </row>
    <row r="3250">
      <c r="A3250" s="190"/>
      <c r="B3250" s="243" t="s">
        <v>260</v>
      </c>
      <c r="C3250" s="244" t="s">
        <v>236</v>
      </c>
      <c r="D3250" s="190" t="s">
        <v>4</v>
      </c>
      <c r="E3250" s="190" t="s">
        <v>19</v>
      </c>
      <c r="F3250" s="191"/>
      <c r="G3250" s="191" t="str">
        <f t="shared" si="1"/>
        <v>('KC KIMTECH LATEX 12" BROWN','KC','CARTONS','XXL',),</v>
      </c>
      <c r="H3250" s="191"/>
    </row>
    <row r="3251">
      <c r="A3251" s="190"/>
      <c r="B3251" s="243" t="s">
        <v>260</v>
      </c>
      <c r="C3251" s="244" t="s">
        <v>236</v>
      </c>
      <c r="D3251" s="190" t="s">
        <v>4</v>
      </c>
      <c r="E3251" s="190" t="s">
        <v>20</v>
      </c>
      <c r="F3251" s="191"/>
      <c r="G3251" s="191" t="str">
        <f t="shared" si="1"/>
        <v>('KC KIMTECH LATEX 12" BROWN','KC','CARTONS','XXXL',),</v>
      </c>
      <c r="H3251" s="191"/>
    </row>
    <row r="3252">
      <c r="A3252" s="190"/>
      <c r="B3252" s="243" t="s">
        <v>260</v>
      </c>
      <c r="C3252" s="244" t="s">
        <v>236</v>
      </c>
      <c r="D3252" s="190" t="s">
        <v>7</v>
      </c>
      <c r="E3252" s="190" t="s">
        <v>21</v>
      </c>
      <c r="F3252" s="191"/>
      <c r="G3252" s="191" t="str">
        <f t="shared" si="1"/>
        <v>('KC KIMTECH LATEX 12" BROWN','KC','BOXES','W/SIZE',),</v>
      </c>
      <c r="H3252" s="191"/>
    </row>
    <row r="3253">
      <c r="A3253" s="190"/>
      <c r="B3253" s="243" t="s">
        <v>260</v>
      </c>
      <c r="C3253" s="244" t="s">
        <v>236</v>
      </c>
      <c r="D3253" s="190" t="s">
        <v>7</v>
      </c>
      <c r="E3253" s="190" t="s">
        <v>161</v>
      </c>
      <c r="F3253" s="191"/>
      <c r="G3253" s="191" t="str">
        <f t="shared" si="1"/>
        <v>('KC KIMTECH LATEX 12" BROWN','KC','BOXES','XXS/5.5',),</v>
      </c>
      <c r="H3253" s="191"/>
    </row>
    <row r="3254">
      <c r="A3254" s="190"/>
      <c r="B3254" s="243" t="s">
        <v>260</v>
      </c>
      <c r="C3254" s="244" t="s">
        <v>236</v>
      </c>
      <c r="D3254" s="190" t="s">
        <v>7</v>
      </c>
      <c r="E3254" s="190" t="s">
        <v>162</v>
      </c>
      <c r="F3254" s="191"/>
      <c r="G3254" s="191" t="str">
        <f t="shared" si="1"/>
        <v>('KC KIMTECH LATEX 12" BROWN','KC','BOXES','XS/6.0',),</v>
      </c>
      <c r="H3254" s="191"/>
    </row>
    <row r="3255">
      <c r="A3255" s="190"/>
      <c r="B3255" s="243" t="s">
        <v>260</v>
      </c>
      <c r="C3255" s="244" t="s">
        <v>236</v>
      </c>
      <c r="D3255" s="190" t="s">
        <v>7</v>
      </c>
      <c r="E3255" s="190" t="s">
        <v>163</v>
      </c>
      <c r="F3255" s="191"/>
      <c r="G3255" s="191" t="str">
        <f t="shared" si="1"/>
        <v>('KC KIMTECH LATEX 12" BROWN','KC','BOXES','S/6.5',),</v>
      </c>
      <c r="H3255" s="191"/>
    </row>
    <row r="3256">
      <c r="A3256" s="190"/>
      <c r="B3256" s="243" t="s">
        <v>260</v>
      </c>
      <c r="C3256" s="244" t="s">
        <v>236</v>
      </c>
      <c r="D3256" s="190" t="s">
        <v>7</v>
      </c>
      <c r="E3256" s="190" t="s">
        <v>164</v>
      </c>
      <c r="F3256" s="191"/>
      <c r="G3256" s="191" t="str">
        <f t="shared" si="1"/>
        <v>('KC KIMTECH LATEX 12" BROWN','KC','BOXES','M/7.0',),</v>
      </c>
      <c r="H3256" s="191"/>
    </row>
    <row r="3257">
      <c r="A3257" s="190"/>
      <c r="B3257" s="243" t="s">
        <v>260</v>
      </c>
      <c r="C3257" s="244" t="s">
        <v>236</v>
      </c>
      <c r="D3257" s="190" t="s">
        <v>7</v>
      </c>
      <c r="E3257" s="190" t="s">
        <v>165</v>
      </c>
      <c r="F3257" s="191"/>
      <c r="G3257" s="191" t="str">
        <f t="shared" si="1"/>
        <v>('KC KIMTECH LATEX 12" BROWN','KC','BOXES','L/7.5',),</v>
      </c>
      <c r="H3257" s="191"/>
    </row>
    <row r="3258">
      <c r="A3258" s="190"/>
      <c r="B3258" s="243" t="s">
        <v>260</v>
      </c>
      <c r="C3258" s="244" t="s">
        <v>236</v>
      </c>
      <c r="D3258" s="190" t="s">
        <v>7</v>
      </c>
      <c r="E3258" s="190" t="s">
        <v>166</v>
      </c>
      <c r="F3258" s="191"/>
      <c r="G3258" s="191" t="str">
        <f t="shared" si="1"/>
        <v>('KC KIMTECH LATEX 12" BROWN','KC','BOXES','XL/8.0',),</v>
      </c>
      <c r="H3258" s="191"/>
    </row>
    <row r="3259">
      <c r="A3259" s="190"/>
      <c r="B3259" s="243" t="s">
        <v>260</v>
      </c>
      <c r="C3259" s="244" t="s">
        <v>236</v>
      </c>
      <c r="D3259" s="190" t="s">
        <v>7</v>
      </c>
      <c r="E3259" s="190" t="s">
        <v>167</v>
      </c>
      <c r="F3259" s="191"/>
      <c r="G3259" s="191" t="str">
        <f t="shared" si="1"/>
        <v>('KC KIMTECH LATEX 12" BROWN','KC','BOXES','XXL/8.5',),</v>
      </c>
      <c r="H3259" s="191"/>
    </row>
    <row r="3260">
      <c r="A3260" s="190"/>
      <c r="B3260" s="243" t="s">
        <v>260</v>
      </c>
      <c r="C3260" s="244" t="s">
        <v>236</v>
      </c>
      <c r="D3260" s="190" t="s">
        <v>7</v>
      </c>
      <c r="E3260" s="190" t="s">
        <v>20</v>
      </c>
      <c r="F3260" s="191"/>
      <c r="G3260" s="191" t="str">
        <f t="shared" si="1"/>
        <v>('KC KIMTECH LATEX 12" BROWN','KC','BOXES','XXXL',),</v>
      </c>
      <c r="H3260" s="191"/>
    </row>
    <row r="3261">
      <c r="A3261" s="243">
        <v>175.0</v>
      </c>
      <c r="B3261" s="243" t="s">
        <v>254</v>
      </c>
      <c r="C3261" s="244" t="s">
        <v>236</v>
      </c>
      <c r="D3261" s="243" t="s">
        <v>4</v>
      </c>
      <c r="E3261" s="190" t="s">
        <v>21</v>
      </c>
      <c r="F3261" s="192">
        <v>169.0</v>
      </c>
      <c r="G3261" s="191" t="str">
        <f t="shared" si="1"/>
        <v>('KC KIMTECH EVT 12''','KC','CARTONS','W/SIZE',169),</v>
      </c>
      <c r="H3261" s="192"/>
    </row>
    <row r="3262">
      <c r="A3262" s="190"/>
      <c r="B3262" s="243" t="s">
        <v>254</v>
      </c>
      <c r="C3262" s="244" t="s">
        <v>236</v>
      </c>
      <c r="D3262" s="190" t="s">
        <v>4</v>
      </c>
      <c r="E3262" s="190" t="s">
        <v>13</v>
      </c>
      <c r="F3262" s="191"/>
      <c r="G3262" s="191" t="str">
        <f t="shared" si="1"/>
        <v>('KC KIMTECH EVT 12''','KC','CARTONS','XXS',),</v>
      </c>
      <c r="H3262" s="191"/>
    </row>
    <row r="3263">
      <c r="A3263" s="190"/>
      <c r="B3263" s="243" t="s">
        <v>254</v>
      </c>
      <c r="C3263" s="244" t="s">
        <v>236</v>
      </c>
      <c r="D3263" s="190" t="s">
        <v>4</v>
      </c>
      <c r="E3263" s="190" t="s">
        <v>14</v>
      </c>
      <c r="F3263" s="191"/>
      <c r="G3263" s="191" t="str">
        <f t="shared" si="1"/>
        <v>('KC KIMTECH EVT 12''','KC','CARTONS','XS',),</v>
      </c>
      <c r="H3263" s="191"/>
    </row>
    <row r="3264">
      <c r="A3264" s="190"/>
      <c r="B3264" s="243" t="s">
        <v>254</v>
      </c>
      <c r="C3264" s="244" t="s">
        <v>236</v>
      </c>
      <c r="D3264" s="190" t="s">
        <v>4</v>
      </c>
      <c r="E3264" s="190" t="s">
        <v>15</v>
      </c>
      <c r="F3264" s="191"/>
      <c r="G3264" s="191" t="str">
        <f t="shared" si="1"/>
        <v>('KC KIMTECH EVT 12''','KC','CARTONS','S',),</v>
      </c>
      <c r="H3264" s="191"/>
    </row>
    <row r="3265">
      <c r="A3265" s="190"/>
      <c r="B3265" s="243" t="s">
        <v>254</v>
      </c>
      <c r="C3265" s="244" t="s">
        <v>236</v>
      </c>
      <c r="D3265" s="190" t="s">
        <v>4</v>
      </c>
      <c r="E3265" s="190" t="s">
        <v>16</v>
      </c>
      <c r="F3265" s="191"/>
      <c r="G3265" s="191" t="str">
        <f t="shared" si="1"/>
        <v>('KC KIMTECH EVT 12''','KC','CARTONS','M',),</v>
      </c>
      <c r="H3265" s="191"/>
    </row>
    <row r="3266">
      <c r="A3266" s="190"/>
      <c r="B3266" s="243" t="s">
        <v>254</v>
      </c>
      <c r="C3266" s="244" t="s">
        <v>236</v>
      </c>
      <c r="D3266" s="190" t="s">
        <v>4</v>
      </c>
      <c r="E3266" s="190" t="s">
        <v>17</v>
      </c>
      <c r="F3266" s="191"/>
      <c r="G3266" s="191" t="str">
        <f t="shared" si="1"/>
        <v>('KC KIMTECH EVT 12''','KC','CARTONS','L',),</v>
      </c>
      <c r="H3266" s="191"/>
    </row>
    <row r="3267">
      <c r="A3267" s="190"/>
      <c r="B3267" s="243" t="s">
        <v>254</v>
      </c>
      <c r="C3267" s="244" t="s">
        <v>236</v>
      </c>
      <c r="D3267" s="190" t="s">
        <v>4</v>
      </c>
      <c r="E3267" s="190" t="s">
        <v>18</v>
      </c>
      <c r="F3267" s="191"/>
      <c r="G3267" s="191" t="str">
        <f t="shared" si="1"/>
        <v>('KC KIMTECH EVT 12''','KC','CARTONS','XL',),</v>
      </c>
      <c r="H3267" s="191"/>
    </row>
    <row r="3268">
      <c r="A3268" s="190"/>
      <c r="B3268" s="243" t="s">
        <v>254</v>
      </c>
      <c r="C3268" s="244" t="s">
        <v>236</v>
      </c>
      <c r="D3268" s="190" t="s">
        <v>4</v>
      </c>
      <c r="E3268" s="190" t="s">
        <v>19</v>
      </c>
      <c r="F3268" s="191"/>
      <c r="G3268" s="191" t="str">
        <f t="shared" si="1"/>
        <v>('KC KIMTECH EVT 12''','KC','CARTONS','XXL',),</v>
      </c>
      <c r="H3268" s="191"/>
    </row>
    <row r="3269">
      <c r="A3269" s="190"/>
      <c r="B3269" s="243" t="s">
        <v>254</v>
      </c>
      <c r="C3269" s="244" t="s">
        <v>236</v>
      </c>
      <c r="D3269" s="190" t="s">
        <v>4</v>
      </c>
      <c r="E3269" s="190" t="s">
        <v>20</v>
      </c>
      <c r="F3269" s="191"/>
      <c r="G3269" s="191" t="str">
        <f t="shared" si="1"/>
        <v>('KC KIMTECH EVT 12''','KC','CARTONS','XXXL',),</v>
      </c>
      <c r="H3269" s="191"/>
    </row>
    <row r="3270">
      <c r="A3270" s="190"/>
      <c r="B3270" s="243" t="s">
        <v>254</v>
      </c>
      <c r="C3270" s="244" t="s">
        <v>236</v>
      </c>
      <c r="D3270" s="190" t="s">
        <v>7</v>
      </c>
      <c r="E3270" s="190" t="s">
        <v>21</v>
      </c>
      <c r="F3270" s="191"/>
      <c r="G3270" s="191" t="str">
        <f t="shared" si="1"/>
        <v>('KC KIMTECH EVT 12''','KC','BOXES','W/SIZE',),</v>
      </c>
      <c r="H3270" s="191"/>
    </row>
    <row r="3271">
      <c r="A3271" s="190"/>
      <c r="B3271" s="243" t="s">
        <v>254</v>
      </c>
      <c r="C3271" s="244" t="s">
        <v>236</v>
      </c>
      <c r="D3271" s="190" t="s">
        <v>7</v>
      </c>
      <c r="E3271" s="190" t="s">
        <v>161</v>
      </c>
      <c r="F3271" s="191"/>
      <c r="G3271" s="191" t="str">
        <f t="shared" si="1"/>
        <v>('KC KIMTECH EVT 12''','KC','BOXES','XXS/5.5',),</v>
      </c>
      <c r="H3271" s="191"/>
    </row>
    <row r="3272">
      <c r="A3272" s="190"/>
      <c r="B3272" s="243" t="s">
        <v>254</v>
      </c>
      <c r="C3272" s="244" t="s">
        <v>236</v>
      </c>
      <c r="D3272" s="190" t="s">
        <v>7</v>
      </c>
      <c r="E3272" s="190" t="s">
        <v>162</v>
      </c>
      <c r="F3272" s="191"/>
      <c r="G3272" s="191" t="str">
        <f t="shared" si="1"/>
        <v>('KC KIMTECH EVT 12''','KC','BOXES','XS/6.0',),</v>
      </c>
      <c r="H3272" s="191"/>
    </row>
    <row r="3273">
      <c r="A3273" s="190"/>
      <c r="B3273" s="243" t="s">
        <v>254</v>
      </c>
      <c r="C3273" s="244" t="s">
        <v>236</v>
      </c>
      <c r="D3273" s="190" t="s">
        <v>7</v>
      </c>
      <c r="E3273" s="190" t="s">
        <v>163</v>
      </c>
      <c r="F3273" s="191"/>
      <c r="G3273" s="191" t="str">
        <f t="shared" si="1"/>
        <v>('KC KIMTECH EVT 12''','KC','BOXES','S/6.5',),</v>
      </c>
      <c r="H3273" s="191"/>
    </row>
    <row r="3274">
      <c r="A3274" s="190"/>
      <c r="B3274" s="243" t="s">
        <v>254</v>
      </c>
      <c r="C3274" s="244" t="s">
        <v>236</v>
      </c>
      <c r="D3274" s="190" t="s">
        <v>7</v>
      </c>
      <c r="E3274" s="190" t="s">
        <v>164</v>
      </c>
      <c r="F3274" s="191"/>
      <c r="G3274" s="191" t="str">
        <f t="shared" si="1"/>
        <v>('KC KIMTECH EVT 12''','KC','BOXES','M/7.0',),</v>
      </c>
      <c r="H3274" s="191"/>
    </row>
    <row r="3275">
      <c r="A3275" s="190"/>
      <c r="B3275" s="243" t="s">
        <v>254</v>
      </c>
      <c r="C3275" s="244" t="s">
        <v>236</v>
      </c>
      <c r="D3275" s="190" t="s">
        <v>7</v>
      </c>
      <c r="E3275" s="190" t="s">
        <v>165</v>
      </c>
      <c r="F3275" s="191"/>
      <c r="G3275" s="191" t="str">
        <f t="shared" si="1"/>
        <v>('KC KIMTECH EVT 12''','KC','BOXES','L/7.5',),</v>
      </c>
      <c r="H3275" s="191"/>
    </row>
    <row r="3276">
      <c r="A3276" s="190"/>
      <c r="B3276" s="243" t="s">
        <v>254</v>
      </c>
      <c r="C3276" s="244" t="s">
        <v>236</v>
      </c>
      <c r="D3276" s="190" t="s">
        <v>7</v>
      </c>
      <c r="E3276" s="190" t="s">
        <v>166</v>
      </c>
      <c r="F3276" s="191"/>
      <c r="G3276" s="191" t="str">
        <f t="shared" si="1"/>
        <v>('KC KIMTECH EVT 12''','KC','BOXES','XL/8.0',),</v>
      </c>
      <c r="H3276" s="191"/>
    </row>
    <row r="3277">
      <c r="A3277" s="190"/>
      <c r="B3277" s="243" t="s">
        <v>254</v>
      </c>
      <c r="C3277" s="244" t="s">
        <v>236</v>
      </c>
      <c r="D3277" s="190" t="s">
        <v>7</v>
      </c>
      <c r="E3277" s="190" t="s">
        <v>167</v>
      </c>
      <c r="F3277" s="191"/>
      <c r="G3277" s="191" t="str">
        <f t="shared" si="1"/>
        <v>('KC KIMTECH EVT 12''','KC','BOXES','XXL/8.5',),</v>
      </c>
      <c r="H3277" s="191"/>
    </row>
    <row r="3278">
      <c r="A3278" s="190"/>
      <c r="B3278" s="243" t="s">
        <v>254</v>
      </c>
      <c r="C3278" s="244" t="s">
        <v>236</v>
      </c>
      <c r="D3278" s="190" t="s">
        <v>7</v>
      </c>
      <c r="E3278" s="190" t="s">
        <v>20</v>
      </c>
      <c r="F3278" s="191"/>
      <c r="G3278" s="191" t="str">
        <f t="shared" si="1"/>
        <v>('KC KIMTECH EVT 12''','KC','BOXES','XXXL',),</v>
      </c>
      <c r="H3278" s="191"/>
    </row>
    <row r="3279">
      <c r="A3279" s="243">
        <v>176.0</v>
      </c>
      <c r="B3279" s="243" t="s">
        <v>274</v>
      </c>
      <c r="C3279" s="244" t="s">
        <v>236</v>
      </c>
      <c r="D3279" s="243" t="s">
        <v>4</v>
      </c>
      <c r="E3279" s="190" t="s">
        <v>21</v>
      </c>
      <c r="F3279" s="192">
        <v>896.0</v>
      </c>
      <c r="G3279" s="191" t="str">
        <f t="shared" si="1"/>
        <v>('KC KLEENGUARD G20 NITRILE PLUS','KC','CARTONS','W/SIZE',896),</v>
      </c>
      <c r="H3279" s="192"/>
    </row>
    <row r="3280">
      <c r="A3280" s="190"/>
      <c r="B3280" s="243" t="s">
        <v>274</v>
      </c>
      <c r="C3280" s="244" t="s">
        <v>236</v>
      </c>
      <c r="D3280" s="190" t="s">
        <v>4</v>
      </c>
      <c r="E3280" s="190" t="s">
        <v>13</v>
      </c>
      <c r="F3280" s="191"/>
      <c r="G3280" s="191" t="str">
        <f t="shared" si="1"/>
        <v>('KC KLEENGUARD G20 NITRILE PLUS','KC','CARTONS','XXS',),</v>
      </c>
      <c r="H3280" s="191"/>
    </row>
    <row r="3281">
      <c r="A3281" s="190"/>
      <c r="B3281" s="243" t="s">
        <v>274</v>
      </c>
      <c r="C3281" s="244" t="s">
        <v>236</v>
      </c>
      <c r="D3281" s="190" t="s">
        <v>4</v>
      </c>
      <c r="E3281" s="190" t="s">
        <v>14</v>
      </c>
      <c r="F3281" s="191"/>
      <c r="G3281" s="191" t="str">
        <f t="shared" si="1"/>
        <v>('KC KLEENGUARD G20 NITRILE PLUS','KC','CARTONS','XS',),</v>
      </c>
      <c r="H3281" s="191"/>
    </row>
    <row r="3282">
      <c r="A3282" s="190"/>
      <c r="B3282" s="243" t="s">
        <v>274</v>
      </c>
      <c r="C3282" s="244" t="s">
        <v>236</v>
      </c>
      <c r="D3282" s="190" t="s">
        <v>4</v>
      </c>
      <c r="E3282" s="190" t="s">
        <v>15</v>
      </c>
      <c r="F3282" s="191"/>
      <c r="G3282" s="191" t="str">
        <f t="shared" si="1"/>
        <v>('KC KLEENGUARD G20 NITRILE PLUS','KC','CARTONS','S',),</v>
      </c>
      <c r="H3282" s="191"/>
    </row>
    <row r="3283">
      <c r="A3283" s="190"/>
      <c r="B3283" s="243" t="s">
        <v>274</v>
      </c>
      <c r="C3283" s="244" t="s">
        <v>236</v>
      </c>
      <c r="D3283" s="190" t="s">
        <v>4</v>
      </c>
      <c r="E3283" s="190" t="s">
        <v>16</v>
      </c>
      <c r="F3283" s="191"/>
      <c r="G3283" s="191" t="str">
        <f t="shared" si="1"/>
        <v>('KC KLEENGUARD G20 NITRILE PLUS','KC','CARTONS','M',),</v>
      </c>
      <c r="H3283" s="191"/>
    </row>
    <row r="3284">
      <c r="A3284" s="190"/>
      <c r="B3284" s="243" t="s">
        <v>274</v>
      </c>
      <c r="C3284" s="244" t="s">
        <v>236</v>
      </c>
      <c r="D3284" s="190" t="s">
        <v>4</v>
      </c>
      <c r="E3284" s="190" t="s">
        <v>17</v>
      </c>
      <c r="F3284" s="191"/>
      <c r="G3284" s="191" t="str">
        <f t="shared" si="1"/>
        <v>('KC KLEENGUARD G20 NITRILE PLUS','KC','CARTONS','L',),</v>
      </c>
      <c r="H3284" s="191"/>
    </row>
    <row r="3285">
      <c r="A3285" s="190"/>
      <c r="B3285" s="243" t="s">
        <v>274</v>
      </c>
      <c r="C3285" s="244" t="s">
        <v>236</v>
      </c>
      <c r="D3285" s="190" t="s">
        <v>4</v>
      </c>
      <c r="E3285" s="190" t="s">
        <v>18</v>
      </c>
      <c r="F3285" s="191"/>
      <c r="G3285" s="191" t="str">
        <f t="shared" si="1"/>
        <v>('KC KLEENGUARD G20 NITRILE PLUS','KC','CARTONS','XL',),</v>
      </c>
      <c r="H3285" s="191"/>
    </row>
    <row r="3286">
      <c r="A3286" s="190"/>
      <c r="B3286" s="243" t="s">
        <v>274</v>
      </c>
      <c r="C3286" s="244" t="s">
        <v>236</v>
      </c>
      <c r="D3286" s="190" t="s">
        <v>4</v>
      </c>
      <c r="E3286" s="190" t="s">
        <v>19</v>
      </c>
      <c r="F3286" s="191"/>
      <c r="G3286" s="191" t="str">
        <f t="shared" si="1"/>
        <v>('KC KLEENGUARD G20 NITRILE PLUS','KC','CARTONS','XXL',),</v>
      </c>
      <c r="H3286" s="191"/>
    </row>
    <row r="3287">
      <c r="A3287" s="190"/>
      <c r="B3287" s="243" t="s">
        <v>274</v>
      </c>
      <c r="C3287" s="244" t="s">
        <v>236</v>
      </c>
      <c r="D3287" s="190" t="s">
        <v>4</v>
      </c>
      <c r="E3287" s="190" t="s">
        <v>20</v>
      </c>
      <c r="F3287" s="191"/>
      <c r="G3287" s="191" t="str">
        <f t="shared" si="1"/>
        <v>('KC KLEENGUARD G20 NITRILE PLUS','KC','CARTONS','XXXL',),</v>
      </c>
      <c r="H3287" s="191"/>
    </row>
    <row r="3288">
      <c r="A3288" s="190"/>
      <c r="B3288" s="243" t="s">
        <v>274</v>
      </c>
      <c r="C3288" s="244" t="s">
        <v>236</v>
      </c>
      <c r="D3288" s="190" t="s">
        <v>7</v>
      </c>
      <c r="E3288" s="190" t="s">
        <v>21</v>
      </c>
      <c r="F3288" s="191"/>
      <c r="G3288" s="191" t="str">
        <f t="shared" si="1"/>
        <v>('KC KLEENGUARD G20 NITRILE PLUS','KC','BOXES','W/SIZE',),</v>
      </c>
      <c r="H3288" s="191"/>
    </row>
    <row r="3289">
      <c r="A3289" s="190"/>
      <c r="B3289" s="243" t="s">
        <v>274</v>
      </c>
      <c r="C3289" s="244" t="s">
        <v>236</v>
      </c>
      <c r="D3289" s="190" t="s">
        <v>7</v>
      </c>
      <c r="E3289" s="190" t="s">
        <v>161</v>
      </c>
      <c r="F3289" s="191"/>
      <c r="G3289" s="191" t="str">
        <f t="shared" si="1"/>
        <v>('KC KLEENGUARD G20 NITRILE PLUS','KC','BOXES','XXS/5.5',),</v>
      </c>
      <c r="H3289" s="191"/>
    </row>
    <row r="3290">
      <c r="A3290" s="190"/>
      <c r="B3290" s="243" t="s">
        <v>274</v>
      </c>
      <c r="C3290" s="244" t="s">
        <v>236</v>
      </c>
      <c r="D3290" s="190" t="s">
        <v>7</v>
      </c>
      <c r="E3290" s="190" t="s">
        <v>162</v>
      </c>
      <c r="F3290" s="191">
        <v>1910.0</v>
      </c>
      <c r="G3290" s="191" t="str">
        <f t="shared" si="1"/>
        <v>('KC KLEENGUARD G20 NITRILE PLUS','KC','BOXES','XS/6.0',1910),</v>
      </c>
      <c r="H3290" s="191"/>
    </row>
    <row r="3291">
      <c r="A3291" s="190"/>
      <c r="B3291" s="243" t="s">
        <v>274</v>
      </c>
      <c r="C3291" s="244" t="s">
        <v>236</v>
      </c>
      <c r="D3291" s="190" t="s">
        <v>7</v>
      </c>
      <c r="E3291" s="190" t="s">
        <v>163</v>
      </c>
      <c r="F3291" s="191">
        <v>2300.0</v>
      </c>
      <c r="G3291" s="191" t="str">
        <f t="shared" si="1"/>
        <v>('KC KLEENGUARD G20 NITRILE PLUS','KC','BOXES','S/6.5',2300),</v>
      </c>
      <c r="H3291" s="191"/>
    </row>
    <row r="3292">
      <c r="A3292" s="190"/>
      <c r="B3292" s="243" t="s">
        <v>274</v>
      </c>
      <c r="C3292" s="244" t="s">
        <v>236</v>
      </c>
      <c r="D3292" s="190" t="s">
        <v>7</v>
      </c>
      <c r="E3292" s="190" t="s">
        <v>164</v>
      </c>
      <c r="F3292" s="191">
        <v>3060.0</v>
      </c>
      <c r="G3292" s="191" t="str">
        <f t="shared" si="1"/>
        <v>('KC KLEENGUARD G20 NITRILE PLUS','KC','BOXES','M/7.0',3060),</v>
      </c>
      <c r="H3292" s="191"/>
    </row>
    <row r="3293">
      <c r="A3293" s="190"/>
      <c r="B3293" s="243" t="s">
        <v>274</v>
      </c>
      <c r="C3293" s="244" t="s">
        <v>236</v>
      </c>
      <c r="D3293" s="190" t="s">
        <v>7</v>
      </c>
      <c r="E3293" s="190" t="s">
        <v>165</v>
      </c>
      <c r="F3293" s="191">
        <v>3540.0</v>
      </c>
      <c r="G3293" s="191" t="str">
        <f t="shared" si="1"/>
        <v>('KC KLEENGUARD G20 NITRILE PLUS','KC','BOXES','L/7.5',3540),</v>
      </c>
      <c r="H3293" s="191"/>
    </row>
    <row r="3294">
      <c r="A3294" s="190"/>
      <c r="B3294" s="243" t="s">
        <v>274</v>
      </c>
      <c r="C3294" s="244" t="s">
        <v>236</v>
      </c>
      <c r="D3294" s="190" t="s">
        <v>7</v>
      </c>
      <c r="E3294" s="190" t="s">
        <v>166</v>
      </c>
      <c r="F3294" s="191">
        <v>1330.0</v>
      </c>
      <c r="G3294" s="191" t="str">
        <f t="shared" si="1"/>
        <v>('KC KLEENGUARD G20 NITRILE PLUS','KC','BOXES','XL/8.0',1330),</v>
      </c>
      <c r="H3294" s="191"/>
    </row>
    <row r="3295">
      <c r="A3295" s="190"/>
      <c r="B3295" s="243" t="s">
        <v>274</v>
      </c>
      <c r="C3295" s="244" t="s">
        <v>236</v>
      </c>
      <c r="D3295" s="190" t="s">
        <v>7</v>
      </c>
      <c r="E3295" s="190" t="s">
        <v>167</v>
      </c>
      <c r="F3295" s="191"/>
      <c r="G3295" s="191" t="str">
        <f t="shared" si="1"/>
        <v>('KC KLEENGUARD G20 NITRILE PLUS','KC','BOXES','XXL/8.5',),</v>
      </c>
      <c r="H3295" s="191"/>
    </row>
    <row r="3296">
      <c r="A3296" s="190"/>
      <c r="B3296" s="243" t="s">
        <v>274</v>
      </c>
      <c r="C3296" s="244" t="s">
        <v>236</v>
      </c>
      <c r="D3296" s="190" t="s">
        <v>7</v>
      </c>
      <c r="E3296" s="190" t="s">
        <v>20</v>
      </c>
      <c r="F3296" s="191"/>
      <c r="G3296" s="191" t="str">
        <f t="shared" si="1"/>
        <v>('KC KLEENGUARD G20 NITRILE PLUS','KC','BOXES','XXXL',),</v>
      </c>
      <c r="H3296" s="191"/>
    </row>
    <row r="3297">
      <c r="A3297" s="243">
        <v>177.0</v>
      </c>
      <c r="B3297" s="243" t="s">
        <v>384</v>
      </c>
      <c r="C3297" s="244" t="s">
        <v>385</v>
      </c>
      <c r="D3297" s="243" t="s">
        <v>4</v>
      </c>
      <c r="E3297" s="190" t="s">
        <v>21</v>
      </c>
      <c r="F3297" s="192">
        <v>120.0</v>
      </c>
      <c r="G3297" s="191" t="str">
        <f t="shared" si="1"/>
        <v>('HAND PRO 6400 BAG PACK LATEX 400MM','KOSLINE','CARTONS','W/SIZE',120),</v>
      </c>
      <c r="H3297" s="192"/>
    </row>
    <row r="3298">
      <c r="A3298" s="190"/>
      <c r="B3298" s="243" t="s">
        <v>384</v>
      </c>
      <c r="C3298" s="244" t="s">
        <v>385</v>
      </c>
      <c r="D3298" s="190" t="s">
        <v>4</v>
      </c>
      <c r="E3298" s="190" t="s">
        <v>13</v>
      </c>
      <c r="F3298" s="191"/>
      <c r="G3298" s="191" t="str">
        <f t="shared" si="1"/>
        <v>('HAND PRO 6400 BAG PACK LATEX 400MM','KOSLINE','CARTONS','XXS',),</v>
      </c>
      <c r="H3298" s="191"/>
    </row>
    <row r="3299">
      <c r="A3299" s="190"/>
      <c r="B3299" s="243" t="s">
        <v>384</v>
      </c>
      <c r="C3299" s="244" t="s">
        <v>385</v>
      </c>
      <c r="D3299" s="190" t="s">
        <v>4</v>
      </c>
      <c r="E3299" s="190" t="s">
        <v>14</v>
      </c>
      <c r="F3299" s="191"/>
      <c r="G3299" s="191" t="str">
        <f t="shared" si="1"/>
        <v>('HAND PRO 6400 BAG PACK LATEX 400MM','KOSLINE','CARTONS','XS',),</v>
      </c>
      <c r="H3299" s="191"/>
    </row>
    <row r="3300">
      <c r="A3300" s="190"/>
      <c r="B3300" s="243" t="s">
        <v>384</v>
      </c>
      <c r="C3300" s="244" t="s">
        <v>385</v>
      </c>
      <c r="D3300" s="190" t="s">
        <v>4</v>
      </c>
      <c r="E3300" s="190" t="s">
        <v>15</v>
      </c>
      <c r="F3300" s="191"/>
      <c r="G3300" s="191" t="str">
        <f t="shared" si="1"/>
        <v>('HAND PRO 6400 BAG PACK LATEX 400MM','KOSLINE','CARTONS','S',),</v>
      </c>
      <c r="H3300" s="191"/>
    </row>
    <row r="3301">
      <c r="A3301" s="190"/>
      <c r="B3301" s="243" t="s">
        <v>384</v>
      </c>
      <c r="C3301" s="244" t="s">
        <v>385</v>
      </c>
      <c r="D3301" s="190" t="s">
        <v>4</v>
      </c>
      <c r="E3301" s="190" t="s">
        <v>16</v>
      </c>
      <c r="F3301" s="191"/>
      <c r="G3301" s="191" t="str">
        <f t="shared" si="1"/>
        <v>('HAND PRO 6400 BAG PACK LATEX 400MM','KOSLINE','CARTONS','M',),</v>
      </c>
      <c r="H3301" s="191"/>
    </row>
    <row r="3302">
      <c r="A3302" s="190"/>
      <c r="B3302" s="243" t="s">
        <v>384</v>
      </c>
      <c r="C3302" s="244" t="s">
        <v>385</v>
      </c>
      <c r="D3302" s="190" t="s">
        <v>4</v>
      </c>
      <c r="E3302" s="190" t="s">
        <v>17</v>
      </c>
      <c r="F3302" s="191"/>
      <c r="G3302" s="191" t="str">
        <f t="shared" si="1"/>
        <v>('HAND PRO 6400 BAG PACK LATEX 400MM','KOSLINE','CARTONS','L',),</v>
      </c>
      <c r="H3302" s="191"/>
    </row>
    <row r="3303">
      <c r="A3303" s="190"/>
      <c r="B3303" s="243" t="s">
        <v>384</v>
      </c>
      <c r="C3303" s="244" t="s">
        <v>385</v>
      </c>
      <c r="D3303" s="190" t="s">
        <v>4</v>
      </c>
      <c r="E3303" s="190" t="s">
        <v>18</v>
      </c>
      <c r="F3303" s="191"/>
      <c r="G3303" s="191" t="str">
        <f t="shared" si="1"/>
        <v>('HAND PRO 6400 BAG PACK LATEX 400MM','KOSLINE','CARTONS','XL',),</v>
      </c>
      <c r="H3303" s="191"/>
    </row>
    <row r="3304">
      <c r="A3304" s="190"/>
      <c r="B3304" s="243" t="s">
        <v>384</v>
      </c>
      <c r="C3304" s="244" t="s">
        <v>385</v>
      </c>
      <c r="D3304" s="190" t="s">
        <v>4</v>
      </c>
      <c r="E3304" s="190" t="s">
        <v>19</v>
      </c>
      <c r="F3304" s="191"/>
      <c r="G3304" s="191" t="str">
        <f t="shared" si="1"/>
        <v>('HAND PRO 6400 BAG PACK LATEX 400MM','KOSLINE','CARTONS','XXL',),</v>
      </c>
      <c r="H3304" s="191"/>
    </row>
    <row r="3305">
      <c r="A3305" s="190"/>
      <c r="B3305" s="243" t="s">
        <v>384</v>
      </c>
      <c r="C3305" s="244" t="s">
        <v>385</v>
      </c>
      <c r="D3305" s="190" t="s">
        <v>4</v>
      </c>
      <c r="E3305" s="190" t="s">
        <v>20</v>
      </c>
      <c r="F3305" s="191"/>
      <c r="G3305" s="191" t="str">
        <f t="shared" si="1"/>
        <v>('HAND PRO 6400 BAG PACK LATEX 400MM','KOSLINE','CARTONS','XXXL',),</v>
      </c>
      <c r="H3305" s="191"/>
    </row>
    <row r="3306">
      <c r="A3306" s="190"/>
      <c r="B3306" s="243" t="s">
        <v>384</v>
      </c>
      <c r="C3306" s="244" t="s">
        <v>385</v>
      </c>
      <c r="D3306" s="190" t="s">
        <v>7</v>
      </c>
      <c r="E3306" s="190" t="s">
        <v>21</v>
      </c>
      <c r="F3306" s="191"/>
      <c r="G3306" s="191" t="str">
        <f t="shared" si="1"/>
        <v>('HAND PRO 6400 BAG PACK LATEX 400MM','KOSLINE','BOXES','W/SIZE',),</v>
      </c>
      <c r="H3306" s="191"/>
    </row>
    <row r="3307">
      <c r="A3307" s="190"/>
      <c r="B3307" s="243" t="s">
        <v>384</v>
      </c>
      <c r="C3307" s="244" t="s">
        <v>385</v>
      </c>
      <c r="D3307" s="190" t="s">
        <v>7</v>
      </c>
      <c r="E3307" s="190" t="s">
        <v>161</v>
      </c>
      <c r="F3307" s="191"/>
      <c r="G3307" s="191" t="str">
        <f t="shared" si="1"/>
        <v>('HAND PRO 6400 BAG PACK LATEX 400MM','KOSLINE','BOXES','XXS/5.5',),</v>
      </c>
      <c r="H3307" s="191"/>
    </row>
    <row r="3308">
      <c r="A3308" s="190"/>
      <c r="B3308" s="243" t="s">
        <v>384</v>
      </c>
      <c r="C3308" s="244" t="s">
        <v>385</v>
      </c>
      <c r="D3308" s="190" t="s">
        <v>7</v>
      </c>
      <c r="E3308" s="190" t="s">
        <v>162</v>
      </c>
      <c r="F3308" s="191"/>
      <c r="G3308" s="191" t="str">
        <f t="shared" si="1"/>
        <v>('HAND PRO 6400 BAG PACK LATEX 400MM','KOSLINE','BOXES','XS/6.0',),</v>
      </c>
      <c r="H3308" s="191"/>
    </row>
    <row r="3309">
      <c r="A3309" s="190"/>
      <c r="B3309" s="243" t="s">
        <v>384</v>
      </c>
      <c r="C3309" s="244" t="s">
        <v>385</v>
      </c>
      <c r="D3309" s="190" t="s">
        <v>7</v>
      </c>
      <c r="E3309" s="190" t="s">
        <v>163</v>
      </c>
      <c r="F3309" s="191"/>
      <c r="G3309" s="191" t="str">
        <f t="shared" si="1"/>
        <v>('HAND PRO 6400 BAG PACK LATEX 400MM','KOSLINE','BOXES','S/6.5',),</v>
      </c>
      <c r="H3309" s="191"/>
    </row>
    <row r="3310">
      <c r="A3310" s="190"/>
      <c r="B3310" s="243" t="s">
        <v>384</v>
      </c>
      <c r="C3310" s="244" t="s">
        <v>385</v>
      </c>
      <c r="D3310" s="190" t="s">
        <v>7</v>
      </c>
      <c r="E3310" s="190" t="s">
        <v>164</v>
      </c>
      <c r="F3310" s="191"/>
      <c r="G3310" s="191" t="str">
        <f t="shared" si="1"/>
        <v>('HAND PRO 6400 BAG PACK LATEX 400MM','KOSLINE','BOXES','M/7.0',),</v>
      </c>
      <c r="H3310" s="191"/>
    </row>
    <row r="3311">
      <c r="A3311" s="190"/>
      <c r="B3311" s="243" t="s">
        <v>384</v>
      </c>
      <c r="C3311" s="244" t="s">
        <v>385</v>
      </c>
      <c r="D3311" s="190" t="s">
        <v>7</v>
      </c>
      <c r="E3311" s="190" t="s">
        <v>165</v>
      </c>
      <c r="F3311" s="191"/>
      <c r="G3311" s="191" t="str">
        <f t="shared" si="1"/>
        <v>('HAND PRO 6400 BAG PACK LATEX 400MM','KOSLINE','BOXES','L/7.5',),</v>
      </c>
      <c r="H3311" s="191"/>
    </row>
    <row r="3312">
      <c r="A3312" s="190"/>
      <c r="B3312" s="243" t="s">
        <v>384</v>
      </c>
      <c r="C3312" s="244" t="s">
        <v>385</v>
      </c>
      <c r="D3312" s="190" t="s">
        <v>7</v>
      </c>
      <c r="E3312" s="190" t="s">
        <v>166</v>
      </c>
      <c r="F3312" s="191"/>
      <c r="G3312" s="191" t="str">
        <f t="shared" si="1"/>
        <v>('HAND PRO 6400 BAG PACK LATEX 400MM','KOSLINE','BOXES','XL/8.0',),</v>
      </c>
      <c r="H3312" s="191"/>
    </row>
    <row r="3313">
      <c r="A3313" s="190"/>
      <c r="B3313" s="243" t="s">
        <v>384</v>
      </c>
      <c r="C3313" s="244" t="s">
        <v>385</v>
      </c>
      <c r="D3313" s="190" t="s">
        <v>7</v>
      </c>
      <c r="E3313" s="190" t="s">
        <v>167</v>
      </c>
      <c r="F3313" s="191"/>
      <c r="G3313" s="191" t="str">
        <f t="shared" si="1"/>
        <v>('HAND PRO 6400 BAG PACK LATEX 400MM','KOSLINE','BOXES','XXL/8.5',),</v>
      </c>
      <c r="H3313" s="191"/>
    </row>
    <row r="3314">
      <c r="A3314" s="190"/>
      <c r="B3314" s="243" t="s">
        <v>384</v>
      </c>
      <c r="C3314" s="244" t="s">
        <v>385</v>
      </c>
      <c r="D3314" s="190" t="s">
        <v>7</v>
      </c>
      <c r="E3314" s="190" t="s">
        <v>20</v>
      </c>
      <c r="F3314" s="191"/>
      <c r="G3314" s="191" t="str">
        <f t="shared" si="1"/>
        <v>('HAND PRO 6400 BAG PACK LATEX 400MM','KOSLINE','BOXES','XXXL',),</v>
      </c>
      <c r="H3314" s="191"/>
    </row>
    <row r="3315">
      <c r="A3315" s="243">
        <v>178.0</v>
      </c>
      <c r="B3315" s="243" t="s">
        <v>386</v>
      </c>
      <c r="C3315" s="244" t="s">
        <v>385</v>
      </c>
      <c r="D3315" s="243" t="s">
        <v>4</v>
      </c>
      <c r="E3315" s="190" t="s">
        <v>21</v>
      </c>
      <c r="F3315" s="192">
        <v>64.0</v>
      </c>
      <c r="G3315" s="191" t="str">
        <f t="shared" si="1"/>
        <v>('HAND PRO 61700 STERILE NITRILE 400MM','KOSLINE','CARTONS','W/SIZE',64),</v>
      </c>
      <c r="H3315" s="192"/>
    </row>
    <row r="3316">
      <c r="A3316" s="190"/>
      <c r="B3316" s="243" t="s">
        <v>386</v>
      </c>
      <c r="C3316" s="244" t="s">
        <v>385</v>
      </c>
      <c r="D3316" s="190" t="s">
        <v>4</v>
      </c>
      <c r="E3316" s="190" t="s">
        <v>13</v>
      </c>
      <c r="F3316" s="191"/>
      <c r="G3316" s="191" t="str">
        <f t="shared" si="1"/>
        <v>('HAND PRO 61700 STERILE NITRILE 400MM','KOSLINE','CARTONS','XXS',),</v>
      </c>
      <c r="H3316" s="191"/>
    </row>
    <row r="3317">
      <c r="A3317" s="190"/>
      <c r="B3317" s="243" t="s">
        <v>386</v>
      </c>
      <c r="C3317" s="244" t="s">
        <v>385</v>
      </c>
      <c r="D3317" s="190" t="s">
        <v>4</v>
      </c>
      <c r="E3317" s="190" t="s">
        <v>14</v>
      </c>
      <c r="F3317" s="191"/>
      <c r="G3317" s="191" t="str">
        <f t="shared" si="1"/>
        <v>('HAND PRO 61700 STERILE NITRILE 400MM','KOSLINE','CARTONS','XS',),</v>
      </c>
      <c r="H3317" s="191"/>
    </row>
    <row r="3318">
      <c r="A3318" s="190"/>
      <c r="B3318" s="243" t="s">
        <v>386</v>
      </c>
      <c r="C3318" s="244" t="s">
        <v>385</v>
      </c>
      <c r="D3318" s="190" t="s">
        <v>4</v>
      </c>
      <c r="E3318" s="190" t="s">
        <v>15</v>
      </c>
      <c r="F3318" s="191"/>
      <c r="G3318" s="191" t="str">
        <f t="shared" si="1"/>
        <v>('HAND PRO 61700 STERILE NITRILE 400MM','KOSLINE','CARTONS','S',),</v>
      </c>
      <c r="H3318" s="191"/>
    </row>
    <row r="3319">
      <c r="A3319" s="190"/>
      <c r="B3319" s="243" t="s">
        <v>386</v>
      </c>
      <c r="C3319" s="244" t="s">
        <v>385</v>
      </c>
      <c r="D3319" s="190" t="s">
        <v>4</v>
      </c>
      <c r="E3319" s="190" t="s">
        <v>16</v>
      </c>
      <c r="F3319" s="191"/>
      <c r="G3319" s="191" t="str">
        <f t="shared" si="1"/>
        <v>('HAND PRO 61700 STERILE NITRILE 400MM','KOSLINE','CARTONS','M',),</v>
      </c>
      <c r="H3319" s="191"/>
    </row>
    <row r="3320">
      <c r="A3320" s="190"/>
      <c r="B3320" s="243" t="s">
        <v>386</v>
      </c>
      <c r="C3320" s="244" t="s">
        <v>385</v>
      </c>
      <c r="D3320" s="190" t="s">
        <v>4</v>
      </c>
      <c r="E3320" s="190" t="s">
        <v>17</v>
      </c>
      <c r="F3320" s="191"/>
      <c r="G3320" s="191" t="str">
        <f t="shared" si="1"/>
        <v>('HAND PRO 61700 STERILE NITRILE 400MM','KOSLINE','CARTONS','L',),</v>
      </c>
      <c r="H3320" s="191"/>
    </row>
    <row r="3321">
      <c r="A3321" s="190"/>
      <c r="B3321" s="243" t="s">
        <v>386</v>
      </c>
      <c r="C3321" s="244" t="s">
        <v>385</v>
      </c>
      <c r="D3321" s="190" t="s">
        <v>4</v>
      </c>
      <c r="E3321" s="190" t="s">
        <v>18</v>
      </c>
      <c r="F3321" s="191"/>
      <c r="G3321" s="191" t="str">
        <f t="shared" si="1"/>
        <v>('HAND PRO 61700 STERILE NITRILE 400MM','KOSLINE','CARTONS','XL',),</v>
      </c>
      <c r="H3321" s="191"/>
    </row>
    <row r="3322">
      <c r="A3322" s="190"/>
      <c r="B3322" s="243" t="s">
        <v>386</v>
      </c>
      <c r="C3322" s="244" t="s">
        <v>385</v>
      </c>
      <c r="D3322" s="190" t="s">
        <v>4</v>
      </c>
      <c r="E3322" s="190" t="s">
        <v>19</v>
      </c>
      <c r="F3322" s="191"/>
      <c r="G3322" s="191" t="str">
        <f t="shared" si="1"/>
        <v>('HAND PRO 61700 STERILE NITRILE 400MM','KOSLINE','CARTONS','XXL',),</v>
      </c>
      <c r="H3322" s="191"/>
    </row>
    <row r="3323">
      <c r="A3323" s="190"/>
      <c r="B3323" s="243" t="s">
        <v>386</v>
      </c>
      <c r="C3323" s="244" t="s">
        <v>385</v>
      </c>
      <c r="D3323" s="190" t="s">
        <v>4</v>
      </c>
      <c r="E3323" s="190" t="s">
        <v>20</v>
      </c>
      <c r="F3323" s="191"/>
      <c r="G3323" s="191" t="str">
        <f t="shared" si="1"/>
        <v>('HAND PRO 61700 STERILE NITRILE 400MM','KOSLINE','CARTONS','XXXL',),</v>
      </c>
      <c r="H3323" s="191"/>
    </row>
    <row r="3324">
      <c r="A3324" s="190"/>
      <c r="B3324" s="243" t="s">
        <v>386</v>
      </c>
      <c r="C3324" s="244" t="s">
        <v>385</v>
      </c>
      <c r="D3324" s="190" t="s">
        <v>7</v>
      </c>
      <c r="E3324" s="190" t="s">
        <v>21</v>
      </c>
      <c r="F3324" s="191"/>
      <c r="G3324" s="191" t="str">
        <f t="shared" si="1"/>
        <v>('HAND PRO 61700 STERILE NITRILE 400MM','KOSLINE','BOXES','W/SIZE',),</v>
      </c>
      <c r="H3324" s="191"/>
    </row>
    <row r="3325">
      <c r="A3325" s="190"/>
      <c r="B3325" s="243" t="s">
        <v>386</v>
      </c>
      <c r="C3325" s="244" t="s">
        <v>385</v>
      </c>
      <c r="D3325" s="190" t="s">
        <v>7</v>
      </c>
      <c r="E3325" s="190" t="s">
        <v>161</v>
      </c>
      <c r="F3325" s="191"/>
      <c r="G3325" s="191" t="str">
        <f t="shared" si="1"/>
        <v>('HAND PRO 61700 STERILE NITRILE 400MM','KOSLINE','BOXES','XXS/5.5',),</v>
      </c>
      <c r="H3325" s="191"/>
    </row>
    <row r="3326">
      <c r="A3326" s="190"/>
      <c r="B3326" s="243" t="s">
        <v>386</v>
      </c>
      <c r="C3326" s="244" t="s">
        <v>385</v>
      </c>
      <c r="D3326" s="190" t="s">
        <v>7</v>
      </c>
      <c r="E3326" s="190" t="s">
        <v>162</v>
      </c>
      <c r="F3326" s="191"/>
      <c r="G3326" s="191" t="str">
        <f t="shared" si="1"/>
        <v>('HAND PRO 61700 STERILE NITRILE 400MM','KOSLINE','BOXES','XS/6.0',),</v>
      </c>
      <c r="H3326" s="191"/>
    </row>
    <row r="3327">
      <c r="A3327" s="190"/>
      <c r="B3327" s="243" t="s">
        <v>386</v>
      </c>
      <c r="C3327" s="244" t="s">
        <v>385</v>
      </c>
      <c r="D3327" s="190" t="s">
        <v>7</v>
      </c>
      <c r="E3327" s="190" t="s">
        <v>163</v>
      </c>
      <c r="F3327" s="191"/>
      <c r="G3327" s="191" t="str">
        <f t="shared" si="1"/>
        <v>('HAND PRO 61700 STERILE NITRILE 400MM','KOSLINE','BOXES','S/6.5',),</v>
      </c>
      <c r="H3327" s="191"/>
    </row>
    <row r="3328">
      <c r="A3328" s="190"/>
      <c r="B3328" s="243" t="s">
        <v>386</v>
      </c>
      <c r="C3328" s="244" t="s">
        <v>385</v>
      </c>
      <c r="D3328" s="190" t="s">
        <v>7</v>
      </c>
      <c r="E3328" s="190" t="s">
        <v>164</v>
      </c>
      <c r="F3328" s="191"/>
      <c r="G3328" s="191" t="str">
        <f t="shared" si="1"/>
        <v>('HAND PRO 61700 STERILE NITRILE 400MM','KOSLINE','BOXES','M/7.0',),</v>
      </c>
      <c r="H3328" s="191"/>
    </row>
    <row r="3329">
      <c r="A3329" s="190"/>
      <c r="B3329" s="243" t="s">
        <v>386</v>
      </c>
      <c r="C3329" s="244" t="s">
        <v>385</v>
      </c>
      <c r="D3329" s="190" t="s">
        <v>7</v>
      </c>
      <c r="E3329" s="190" t="s">
        <v>165</v>
      </c>
      <c r="F3329" s="191"/>
      <c r="G3329" s="191" t="str">
        <f t="shared" si="1"/>
        <v>('HAND PRO 61700 STERILE NITRILE 400MM','KOSLINE','BOXES','L/7.5',),</v>
      </c>
      <c r="H3329" s="191"/>
    </row>
    <row r="3330">
      <c r="A3330" s="190"/>
      <c r="B3330" s="243" t="s">
        <v>386</v>
      </c>
      <c r="C3330" s="244" t="s">
        <v>385</v>
      </c>
      <c r="D3330" s="190" t="s">
        <v>7</v>
      </c>
      <c r="E3330" s="190" t="s">
        <v>166</v>
      </c>
      <c r="F3330" s="191"/>
      <c r="G3330" s="191" t="str">
        <f t="shared" si="1"/>
        <v>('HAND PRO 61700 STERILE NITRILE 400MM','KOSLINE','BOXES','XL/8.0',),</v>
      </c>
      <c r="H3330" s="191"/>
    </row>
    <row r="3331">
      <c r="A3331" s="190"/>
      <c r="B3331" s="243" t="s">
        <v>386</v>
      </c>
      <c r="C3331" s="244" t="s">
        <v>385</v>
      </c>
      <c r="D3331" s="190" t="s">
        <v>7</v>
      </c>
      <c r="E3331" s="190" t="s">
        <v>167</v>
      </c>
      <c r="F3331" s="191"/>
      <c r="G3331" s="191" t="str">
        <f t="shared" si="1"/>
        <v>('HAND PRO 61700 STERILE NITRILE 400MM','KOSLINE','BOXES','XXL/8.5',),</v>
      </c>
      <c r="H3331" s="191"/>
    </row>
    <row r="3332">
      <c r="A3332" s="190"/>
      <c r="B3332" s="243" t="s">
        <v>386</v>
      </c>
      <c r="C3332" s="244" t="s">
        <v>385</v>
      </c>
      <c r="D3332" s="190" t="s">
        <v>7</v>
      </c>
      <c r="E3332" s="190" t="s">
        <v>20</v>
      </c>
      <c r="F3332" s="191"/>
      <c r="G3332" s="191" t="str">
        <f t="shared" si="1"/>
        <v>('HAND PRO 61700 STERILE NITRILE 400MM','KOSLINE','BOXES','XXXL',),</v>
      </c>
      <c r="H3332" s="191"/>
    </row>
    <row r="3333">
      <c r="A3333" s="243">
        <v>179.0</v>
      </c>
      <c r="B3333" s="243" t="s">
        <v>387</v>
      </c>
      <c r="C3333" s="244" t="s">
        <v>385</v>
      </c>
      <c r="D3333" s="243" t="s">
        <v>4</v>
      </c>
      <c r="E3333" s="190" t="s">
        <v>21</v>
      </c>
      <c r="F3333" s="192">
        <v>200.0</v>
      </c>
      <c r="G3333" s="191" t="str">
        <f t="shared" si="1"/>
        <v>('HAND PRO 6100 BAG PACK NITRILE','KOSLINE','CARTONS','W/SIZE',200),</v>
      </c>
      <c r="H3333" s="192"/>
    </row>
    <row r="3334">
      <c r="A3334" s="190"/>
      <c r="B3334" s="243" t="s">
        <v>387</v>
      </c>
      <c r="C3334" s="244" t="s">
        <v>385</v>
      </c>
      <c r="D3334" s="190" t="s">
        <v>4</v>
      </c>
      <c r="E3334" s="190" t="s">
        <v>13</v>
      </c>
      <c r="F3334" s="191"/>
      <c r="G3334" s="191" t="str">
        <f t="shared" si="1"/>
        <v>('HAND PRO 6100 BAG PACK NITRILE','KOSLINE','CARTONS','XXS',),</v>
      </c>
      <c r="H3334" s="191"/>
    </row>
    <row r="3335">
      <c r="A3335" s="190"/>
      <c r="B3335" s="243" t="s">
        <v>387</v>
      </c>
      <c r="C3335" s="244" t="s">
        <v>385</v>
      </c>
      <c r="D3335" s="190" t="s">
        <v>4</v>
      </c>
      <c r="E3335" s="190" t="s">
        <v>14</v>
      </c>
      <c r="F3335" s="191"/>
      <c r="G3335" s="191" t="str">
        <f t="shared" si="1"/>
        <v>('HAND PRO 6100 BAG PACK NITRILE','KOSLINE','CARTONS','XS',),</v>
      </c>
      <c r="H3335" s="191"/>
    </row>
    <row r="3336">
      <c r="A3336" s="190"/>
      <c r="B3336" s="243" t="s">
        <v>387</v>
      </c>
      <c r="C3336" s="244" t="s">
        <v>385</v>
      </c>
      <c r="D3336" s="190" t="s">
        <v>4</v>
      </c>
      <c r="E3336" s="190" t="s">
        <v>15</v>
      </c>
      <c r="F3336" s="191"/>
      <c r="G3336" s="191" t="str">
        <f t="shared" si="1"/>
        <v>('HAND PRO 6100 BAG PACK NITRILE','KOSLINE','CARTONS','S',),</v>
      </c>
      <c r="H3336" s="191"/>
    </row>
    <row r="3337">
      <c r="A3337" s="190"/>
      <c r="B3337" s="243" t="s">
        <v>387</v>
      </c>
      <c r="C3337" s="244" t="s">
        <v>385</v>
      </c>
      <c r="D3337" s="190" t="s">
        <v>4</v>
      </c>
      <c r="E3337" s="190" t="s">
        <v>16</v>
      </c>
      <c r="F3337" s="191"/>
      <c r="G3337" s="191" t="str">
        <f t="shared" si="1"/>
        <v>('HAND PRO 6100 BAG PACK NITRILE','KOSLINE','CARTONS','M',),</v>
      </c>
      <c r="H3337" s="191"/>
    </row>
    <row r="3338">
      <c r="A3338" s="190"/>
      <c r="B3338" s="243" t="s">
        <v>387</v>
      </c>
      <c r="C3338" s="244" t="s">
        <v>385</v>
      </c>
      <c r="D3338" s="190" t="s">
        <v>4</v>
      </c>
      <c r="E3338" s="190" t="s">
        <v>17</v>
      </c>
      <c r="F3338" s="191"/>
      <c r="G3338" s="191" t="str">
        <f t="shared" si="1"/>
        <v>('HAND PRO 6100 BAG PACK NITRILE','KOSLINE','CARTONS','L',),</v>
      </c>
      <c r="H3338" s="191"/>
    </row>
    <row r="3339">
      <c r="A3339" s="190"/>
      <c r="B3339" s="243" t="s">
        <v>387</v>
      </c>
      <c r="C3339" s="244" t="s">
        <v>385</v>
      </c>
      <c r="D3339" s="190" t="s">
        <v>4</v>
      </c>
      <c r="E3339" s="190" t="s">
        <v>18</v>
      </c>
      <c r="F3339" s="191"/>
      <c r="G3339" s="191" t="str">
        <f t="shared" si="1"/>
        <v>('HAND PRO 6100 BAG PACK NITRILE','KOSLINE','CARTONS','XL',),</v>
      </c>
      <c r="H3339" s="191"/>
    </row>
    <row r="3340">
      <c r="A3340" s="190"/>
      <c r="B3340" s="243" t="s">
        <v>387</v>
      </c>
      <c r="C3340" s="244" t="s">
        <v>385</v>
      </c>
      <c r="D3340" s="190" t="s">
        <v>4</v>
      </c>
      <c r="E3340" s="190" t="s">
        <v>19</v>
      </c>
      <c r="F3340" s="191"/>
      <c r="G3340" s="191" t="str">
        <f t="shared" si="1"/>
        <v>('HAND PRO 6100 BAG PACK NITRILE','KOSLINE','CARTONS','XXL',),</v>
      </c>
      <c r="H3340" s="191"/>
    </row>
    <row r="3341">
      <c r="A3341" s="190"/>
      <c r="B3341" s="243" t="s">
        <v>387</v>
      </c>
      <c r="C3341" s="244" t="s">
        <v>385</v>
      </c>
      <c r="D3341" s="190" t="s">
        <v>4</v>
      </c>
      <c r="E3341" s="190" t="s">
        <v>20</v>
      </c>
      <c r="F3341" s="191"/>
      <c r="G3341" s="191" t="str">
        <f t="shared" si="1"/>
        <v>('HAND PRO 6100 BAG PACK NITRILE','KOSLINE','CARTONS','XXXL',),</v>
      </c>
      <c r="H3341" s="191"/>
    </row>
    <row r="3342">
      <c r="A3342" s="190"/>
      <c r="B3342" s="243" t="s">
        <v>387</v>
      </c>
      <c r="C3342" s="244" t="s">
        <v>385</v>
      </c>
      <c r="D3342" s="190" t="s">
        <v>7</v>
      </c>
      <c r="E3342" s="190" t="s">
        <v>21</v>
      </c>
      <c r="F3342" s="191"/>
      <c r="G3342" s="191" t="str">
        <f t="shared" si="1"/>
        <v>('HAND PRO 6100 BAG PACK NITRILE','KOSLINE','BOXES','W/SIZE',),</v>
      </c>
      <c r="H3342" s="191"/>
    </row>
    <row r="3343">
      <c r="A3343" s="190"/>
      <c r="B3343" s="243" t="s">
        <v>387</v>
      </c>
      <c r="C3343" s="244" t="s">
        <v>385</v>
      </c>
      <c r="D3343" s="190" t="s">
        <v>7</v>
      </c>
      <c r="E3343" s="190" t="s">
        <v>161</v>
      </c>
      <c r="F3343" s="191"/>
      <c r="G3343" s="191" t="str">
        <f t="shared" si="1"/>
        <v>('HAND PRO 6100 BAG PACK NITRILE','KOSLINE','BOXES','XXS/5.5',),</v>
      </c>
      <c r="H3343" s="191"/>
    </row>
    <row r="3344">
      <c r="A3344" s="190"/>
      <c r="B3344" s="243" t="s">
        <v>387</v>
      </c>
      <c r="C3344" s="244" t="s">
        <v>385</v>
      </c>
      <c r="D3344" s="190" t="s">
        <v>7</v>
      </c>
      <c r="E3344" s="190" t="s">
        <v>162</v>
      </c>
      <c r="F3344" s="191"/>
      <c r="G3344" s="191" t="str">
        <f t="shared" si="1"/>
        <v>('HAND PRO 6100 BAG PACK NITRILE','KOSLINE','BOXES','XS/6.0',),</v>
      </c>
      <c r="H3344" s="191"/>
    </row>
    <row r="3345">
      <c r="A3345" s="190"/>
      <c r="B3345" s="243" t="s">
        <v>387</v>
      </c>
      <c r="C3345" s="244" t="s">
        <v>385</v>
      </c>
      <c r="D3345" s="190" t="s">
        <v>7</v>
      </c>
      <c r="E3345" s="190" t="s">
        <v>163</v>
      </c>
      <c r="F3345" s="191"/>
      <c r="G3345" s="191" t="str">
        <f t="shared" si="1"/>
        <v>('HAND PRO 6100 BAG PACK NITRILE','KOSLINE','BOXES','S/6.5',),</v>
      </c>
      <c r="H3345" s="191"/>
    </row>
    <row r="3346">
      <c r="A3346" s="190"/>
      <c r="B3346" s="243" t="s">
        <v>387</v>
      </c>
      <c r="C3346" s="244" t="s">
        <v>385</v>
      </c>
      <c r="D3346" s="190" t="s">
        <v>7</v>
      </c>
      <c r="E3346" s="190" t="s">
        <v>164</v>
      </c>
      <c r="F3346" s="191"/>
      <c r="G3346" s="191" t="str">
        <f t="shared" si="1"/>
        <v>('HAND PRO 6100 BAG PACK NITRILE','KOSLINE','BOXES','M/7.0',),</v>
      </c>
      <c r="H3346" s="191"/>
    </row>
    <row r="3347">
      <c r="A3347" s="190"/>
      <c r="B3347" s="243" t="s">
        <v>387</v>
      </c>
      <c r="C3347" s="244" t="s">
        <v>385</v>
      </c>
      <c r="D3347" s="190" t="s">
        <v>7</v>
      </c>
      <c r="E3347" s="190" t="s">
        <v>165</v>
      </c>
      <c r="F3347" s="191"/>
      <c r="G3347" s="191" t="str">
        <f t="shared" si="1"/>
        <v>('HAND PRO 6100 BAG PACK NITRILE','KOSLINE','BOXES','L/7.5',),</v>
      </c>
      <c r="H3347" s="191"/>
    </row>
    <row r="3348">
      <c r="A3348" s="190"/>
      <c r="B3348" s="243" t="s">
        <v>387</v>
      </c>
      <c r="C3348" s="244" t="s">
        <v>385</v>
      </c>
      <c r="D3348" s="190" t="s">
        <v>7</v>
      </c>
      <c r="E3348" s="190" t="s">
        <v>166</v>
      </c>
      <c r="F3348" s="191"/>
      <c r="G3348" s="191" t="str">
        <f t="shared" si="1"/>
        <v>('HAND PRO 6100 BAG PACK NITRILE','KOSLINE','BOXES','XL/8.0',),</v>
      </c>
      <c r="H3348" s="191"/>
    </row>
    <row r="3349">
      <c r="A3349" s="190"/>
      <c r="B3349" s="243" t="s">
        <v>387</v>
      </c>
      <c r="C3349" s="244" t="s">
        <v>385</v>
      </c>
      <c r="D3349" s="190" t="s">
        <v>7</v>
      </c>
      <c r="E3349" s="190" t="s">
        <v>167</v>
      </c>
      <c r="F3349" s="191"/>
      <c r="G3349" s="191" t="str">
        <f t="shared" si="1"/>
        <v>('HAND PRO 6100 BAG PACK NITRILE','KOSLINE','BOXES','XXL/8.5',),</v>
      </c>
      <c r="H3349" s="191"/>
    </row>
    <row r="3350">
      <c r="A3350" s="190"/>
      <c r="B3350" s="243" t="s">
        <v>387</v>
      </c>
      <c r="C3350" s="244" t="s">
        <v>385</v>
      </c>
      <c r="D3350" s="190" t="s">
        <v>7</v>
      </c>
      <c r="E3350" s="190" t="s">
        <v>20</v>
      </c>
      <c r="F3350" s="191"/>
      <c r="G3350" s="191" t="str">
        <f t="shared" si="1"/>
        <v>('HAND PRO 6100 BAG PACK NITRILE','KOSLINE','BOXES','XXXL',),</v>
      </c>
      <c r="H3350" s="191"/>
    </row>
    <row r="3351">
      <c r="A3351" s="264">
        <v>180.0</v>
      </c>
      <c r="B3351" s="243" t="s">
        <v>388</v>
      </c>
      <c r="C3351" s="244" t="s">
        <v>385</v>
      </c>
      <c r="D3351" s="243" t="s">
        <v>4</v>
      </c>
      <c r="E3351" s="190" t="s">
        <v>21</v>
      </c>
      <c r="F3351" s="192">
        <v>135.0</v>
      </c>
      <c r="G3351" s="191" t="str">
        <f t="shared" si="1"/>
        <v>('HANDPRO 614000 STE LATEX','KOSLINE','CARTONS','W/SIZE',135),</v>
      </c>
      <c r="H3351" s="192"/>
    </row>
    <row r="3352">
      <c r="A3352" s="191"/>
      <c r="B3352" s="243" t="s">
        <v>388</v>
      </c>
      <c r="C3352" s="244" t="s">
        <v>385</v>
      </c>
      <c r="D3352" s="190" t="s">
        <v>4</v>
      </c>
      <c r="E3352" s="190" t="s">
        <v>13</v>
      </c>
      <c r="F3352" s="191"/>
      <c r="G3352" s="191" t="str">
        <f t="shared" si="1"/>
        <v>('HANDPRO 614000 STE LATEX','KOSLINE','CARTONS','XXS',),</v>
      </c>
      <c r="H3352" s="191"/>
    </row>
    <row r="3353">
      <c r="A3353" s="191"/>
      <c r="B3353" s="243" t="s">
        <v>388</v>
      </c>
      <c r="C3353" s="244" t="s">
        <v>385</v>
      </c>
      <c r="D3353" s="190" t="s">
        <v>4</v>
      </c>
      <c r="E3353" s="190" t="s">
        <v>14</v>
      </c>
      <c r="F3353" s="191"/>
      <c r="G3353" s="191" t="str">
        <f t="shared" si="1"/>
        <v>('HANDPRO 614000 STE LATEX','KOSLINE','CARTONS','XS',),</v>
      </c>
      <c r="H3353" s="191"/>
    </row>
    <row r="3354">
      <c r="A3354" s="191"/>
      <c r="B3354" s="243" t="s">
        <v>388</v>
      </c>
      <c r="C3354" s="244" t="s">
        <v>385</v>
      </c>
      <c r="D3354" s="190" t="s">
        <v>4</v>
      </c>
      <c r="E3354" s="190" t="s">
        <v>15</v>
      </c>
      <c r="F3354" s="191"/>
      <c r="G3354" s="191" t="str">
        <f t="shared" si="1"/>
        <v>('HANDPRO 614000 STE LATEX','KOSLINE','CARTONS','S',),</v>
      </c>
      <c r="H3354" s="191"/>
    </row>
    <row r="3355">
      <c r="A3355" s="191"/>
      <c r="B3355" s="243" t="s">
        <v>388</v>
      </c>
      <c r="C3355" s="244" t="s">
        <v>385</v>
      </c>
      <c r="D3355" s="190" t="s">
        <v>4</v>
      </c>
      <c r="E3355" s="190" t="s">
        <v>16</v>
      </c>
      <c r="F3355" s="191"/>
      <c r="G3355" s="191" t="str">
        <f t="shared" si="1"/>
        <v>('HANDPRO 614000 STE LATEX','KOSLINE','CARTONS','M',),</v>
      </c>
      <c r="H3355" s="191"/>
    </row>
    <row r="3356">
      <c r="A3356" s="191"/>
      <c r="B3356" s="243" t="s">
        <v>388</v>
      </c>
      <c r="C3356" s="244" t="s">
        <v>385</v>
      </c>
      <c r="D3356" s="190" t="s">
        <v>4</v>
      </c>
      <c r="E3356" s="190" t="s">
        <v>17</v>
      </c>
      <c r="F3356" s="191"/>
      <c r="G3356" s="191" t="str">
        <f t="shared" si="1"/>
        <v>('HANDPRO 614000 STE LATEX','KOSLINE','CARTONS','L',),</v>
      </c>
      <c r="H3356" s="191"/>
    </row>
    <row r="3357">
      <c r="A3357" s="191"/>
      <c r="B3357" s="243" t="s">
        <v>388</v>
      </c>
      <c r="C3357" s="244" t="s">
        <v>385</v>
      </c>
      <c r="D3357" s="190" t="s">
        <v>4</v>
      </c>
      <c r="E3357" s="190" t="s">
        <v>18</v>
      </c>
      <c r="F3357" s="191"/>
      <c r="G3357" s="191" t="str">
        <f t="shared" si="1"/>
        <v>('HANDPRO 614000 STE LATEX','KOSLINE','CARTONS','XL',),</v>
      </c>
      <c r="H3357" s="191"/>
    </row>
    <row r="3358">
      <c r="A3358" s="191"/>
      <c r="B3358" s="243" t="s">
        <v>388</v>
      </c>
      <c r="C3358" s="244" t="s">
        <v>385</v>
      </c>
      <c r="D3358" s="190" t="s">
        <v>4</v>
      </c>
      <c r="E3358" s="190" t="s">
        <v>19</v>
      </c>
      <c r="F3358" s="191"/>
      <c r="G3358" s="191" t="str">
        <f t="shared" si="1"/>
        <v>('HANDPRO 614000 STE LATEX','KOSLINE','CARTONS','XXL',),</v>
      </c>
      <c r="H3358" s="191"/>
    </row>
    <row r="3359">
      <c r="A3359" s="191"/>
      <c r="B3359" s="243" t="s">
        <v>388</v>
      </c>
      <c r="C3359" s="244" t="s">
        <v>385</v>
      </c>
      <c r="D3359" s="190" t="s">
        <v>4</v>
      </c>
      <c r="E3359" s="190" t="s">
        <v>20</v>
      </c>
      <c r="F3359" s="191"/>
      <c r="G3359" s="191" t="str">
        <f t="shared" si="1"/>
        <v>('HANDPRO 614000 STE LATEX','KOSLINE','CARTONS','XXXL',),</v>
      </c>
      <c r="H3359" s="191"/>
    </row>
    <row r="3360">
      <c r="A3360" s="191"/>
      <c r="B3360" s="243" t="s">
        <v>388</v>
      </c>
      <c r="C3360" s="244" t="s">
        <v>385</v>
      </c>
      <c r="D3360" s="190" t="s">
        <v>7</v>
      </c>
      <c r="E3360" s="190" t="s">
        <v>21</v>
      </c>
      <c r="F3360" s="191"/>
      <c r="G3360" s="191" t="str">
        <f t="shared" si="1"/>
        <v>('HANDPRO 614000 STE LATEX','KOSLINE','BOXES','W/SIZE',),</v>
      </c>
      <c r="H3360" s="191"/>
    </row>
    <row r="3361">
      <c r="A3361" s="191"/>
      <c r="B3361" s="243" t="s">
        <v>388</v>
      </c>
      <c r="C3361" s="244" t="s">
        <v>385</v>
      </c>
      <c r="D3361" s="190" t="s">
        <v>7</v>
      </c>
      <c r="E3361" s="190" t="s">
        <v>13</v>
      </c>
      <c r="F3361" s="191"/>
      <c r="G3361" s="191" t="str">
        <f t="shared" si="1"/>
        <v>('HANDPRO 614000 STE LATEX','KOSLINE','BOXES','XXS',),</v>
      </c>
      <c r="H3361" s="191"/>
    </row>
    <row r="3362">
      <c r="A3362" s="191"/>
      <c r="B3362" s="243" t="s">
        <v>388</v>
      </c>
      <c r="C3362" s="244" t="s">
        <v>385</v>
      </c>
      <c r="D3362" s="190" t="s">
        <v>7</v>
      </c>
      <c r="E3362" s="190" t="s">
        <v>14</v>
      </c>
      <c r="F3362" s="191"/>
      <c r="G3362" s="191" t="str">
        <f t="shared" si="1"/>
        <v>('HANDPRO 614000 STE LATEX','KOSLINE','BOXES','XS',),</v>
      </c>
      <c r="H3362" s="191"/>
    </row>
    <row r="3363">
      <c r="A3363" s="191"/>
      <c r="B3363" s="243" t="s">
        <v>388</v>
      </c>
      <c r="C3363" s="244" t="s">
        <v>385</v>
      </c>
      <c r="D3363" s="190" t="s">
        <v>7</v>
      </c>
      <c r="E3363" s="190" t="s">
        <v>15</v>
      </c>
      <c r="F3363" s="191"/>
      <c r="G3363" s="191" t="str">
        <f t="shared" si="1"/>
        <v>('HANDPRO 614000 STE LATEX','KOSLINE','BOXES','S',),</v>
      </c>
      <c r="H3363" s="191"/>
    </row>
    <row r="3364">
      <c r="A3364" s="191"/>
      <c r="B3364" s="243" t="s">
        <v>388</v>
      </c>
      <c r="C3364" s="244" t="s">
        <v>385</v>
      </c>
      <c r="D3364" s="190" t="s">
        <v>7</v>
      </c>
      <c r="E3364" s="190" t="s">
        <v>16</v>
      </c>
      <c r="F3364" s="191"/>
      <c r="G3364" s="191" t="str">
        <f t="shared" si="1"/>
        <v>('HANDPRO 614000 STE LATEX','KOSLINE','BOXES','M',),</v>
      </c>
      <c r="H3364" s="191"/>
    </row>
    <row r="3365">
      <c r="A3365" s="191"/>
      <c r="B3365" s="243" t="s">
        <v>388</v>
      </c>
      <c r="C3365" s="244" t="s">
        <v>385</v>
      </c>
      <c r="D3365" s="190" t="s">
        <v>7</v>
      </c>
      <c r="E3365" s="190" t="s">
        <v>17</v>
      </c>
      <c r="F3365" s="191"/>
      <c r="G3365" s="191" t="str">
        <f t="shared" si="1"/>
        <v>('HANDPRO 614000 STE LATEX','KOSLINE','BOXES','L',),</v>
      </c>
      <c r="H3365" s="191"/>
    </row>
    <row r="3366">
      <c r="A3366" s="191"/>
      <c r="B3366" s="243" t="s">
        <v>388</v>
      </c>
      <c r="C3366" s="244" t="s">
        <v>385</v>
      </c>
      <c r="D3366" s="190" t="s">
        <v>7</v>
      </c>
      <c r="E3366" s="190" t="s">
        <v>18</v>
      </c>
      <c r="F3366" s="191"/>
      <c r="G3366" s="191" t="str">
        <f t="shared" si="1"/>
        <v>('HANDPRO 614000 STE LATEX','KOSLINE','BOXES','XL',),</v>
      </c>
      <c r="H3366" s="191"/>
    </row>
    <row r="3367">
      <c r="A3367" s="191"/>
      <c r="B3367" s="243" t="s">
        <v>388</v>
      </c>
      <c r="C3367" s="244" t="s">
        <v>385</v>
      </c>
      <c r="D3367" s="190" t="s">
        <v>7</v>
      </c>
      <c r="E3367" s="190" t="s">
        <v>19</v>
      </c>
      <c r="F3367" s="191"/>
      <c r="G3367" s="191" t="str">
        <f t="shared" si="1"/>
        <v>('HANDPRO 614000 STE LATEX','KOSLINE','BOXES','XXL',),</v>
      </c>
      <c r="H3367" s="191"/>
    </row>
    <row r="3368">
      <c r="A3368" s="191"/>
      <c r="B3368" s="243" t="s">
        <v>388</v>
      </c>
      <c r="C3368" s="244" t="s">
        <v>385</v>
      </c>
      <c r="D3368" s="190" t="s">
        <v>7</v>
      </c>
      <c r="E3368" s="190" t="s">
        <v>20</v>
      </c>
      <c r="F3368" s="191"/>
      <c r="G3368" s="191" t="str">
        <f t="shared" si="1"/>
        <v>('HANDPRO 614000 STE LATEX','KOSLINE','BOXES','XXXL',),</v>
      </c>
      <c r="H3368" s="191"/>
    </row>
    <row r="3369">
      <c r="A3369" s="264">
        <v>181.0</v>
      </c>
      <c r="B3369" s="243" t="s">
        <v>389</v>
      </c>
      <c r="C3369" s="244" t="s">
        <v>390</v>
      </c>
      <c r="D3369" s="243" t="s">
        <v>4</v>
      </c>
      <c r="E3369" s="190" t="s">
        <v>21</v>
      </c>
      <c r="F3369" s="192">
        <v>65.0</v>
      </c>
      <c r="G3369" s="191" t="str">
        <f t="shared" si="1"/>
        <v>('MEDIFLEX STAND STORM 260MM','MEDIFLEX','CARTONS','W/SIZE',65),</v>
      </c>
      <c r="H3369" s="192"/>
    </row>
    <row r="3370">
      <c r="A3370" s="191"/>
      <c r="B3370" s="243" t="s">
        <v>389</v>
      </c>
      <c r="C3370" s="244" t="s">
        <v>390</v>
      </c>
      <c r="D3370" s="190" t="s">
        <v>4</v>
      </c>
      <c r="E3370" s="190" t="s">
        <v>13</v>
      </c>
      <c r="F3370" s="191"/>
      <c r="G3370" s="191" t="str">
        <f t="shared" si="1"/>
        <v>('MEDIFLEX STAND STORM 260MM','MEDIFLEX','CARTONS','XXS',),</v>
      </c>
      <c r="H3370" s="191"/>
    </row>
    <row r="3371">
      <c r="A3371" s="191"/>
      <c r="B3371" s="243" t="s">
        <v>389</v>
      </c>
      <c r="C3371" s="244" t="s">
        <v>390</v>
      </c>
      <c r="D3371" s="190" t="s">
        <v>4</v>
      </c>
      <c r="E3371" s="190" t="s">
        <v>14</v>
      </c>
      <c r="F3371" s="191"/>
      <c r="G3371" s="191" t="str">
        <f t="shared" si="1"/>
        <v>('MEDIFLEX STAND STORM 260MM','MEDIFLEX','CARTONS','XS',),</v>
      </c>
      <c r="H3371" s="191"/>
    </row>
    <row r="3372">
      <c r="A3372" s="191"/>
      <c r="B3372" s="243" t="s">
        <v>389</v>
      </c>
      <c r="C3372" s="244" t="s">
        <v>390</v>
      </c>
      <c r="D3372" s="190" t="s">
        <v>4</v>
      </c>
      <c r="E3372" s="190" t="s">
        <v>15</v>
      </c>
      <c r="F3372" s="191"/>
      <c r="G3372" s="191" t="str">
        <f t="shared" si="1"/>
        <v>('MEDIFLEX STAND STORM 260MM','MEDIFLEX','CARTONS','S',),</v>
      </c>
      <c r="H3372" s="191"/>
    </row>
    <row r="3373">
      <c r="A3373" s="191"/>
      <c r="B3373" s="243" t="s">
        <v>389</v>
      </c>
      <c r="C3373" s="244" t="s">
        <v>390</v>
      </c>
      <c r="D3373" s="190" t="s">
        <v>4</v>
      </c>
      <c r="E3373" s="190" t="s">
        <v>16</v>
      </c>
      <c r="F3373" s="191"/>
      <c r="G3373" s="191" t="str">
        <f t="shared" si="1"/>
        <v>('MEDIFLEX STAND STORM 260MM','MEDIFLEX','CARTONS','M',),</v>
      </c>
      <c r="H3373" s="191"/>
    </row>
    <row r="3374">
      <c r="A3374" s="191"/>
      <c r="B3374" s="243" t="s">
        <v>389</v>
      </c>
      <c r="C3374" s="244" t="s">
        <v>390</v>
      </c>
      <c r="D3374" s="190" t="s">
        <v>4</v>
      </c>
      <c r="E3374" s="190" t="s">
        <v>17</v>
      </c>
      <c r="F3374" s="191"/>
      <c r="G3374" s="191" t="str">
        <f t="shared" si="1"/>
        <v>('MEDIFLEX STAND STORM 260MM','MEDIFLEX','CARTONS','L',),</v>
      </c>
      <c r="H3374" s="191"/>
    </row>
    <row r="3375">
      <c r="A3375" s="191"/>
      <c r="B3375" s="243" t="s">
        <v>389</v>
      </c>
      <c r="C3375" s="244" t="s">
        <v>390</v>
      </c>
      <c r="D3375" s="190" t="s">
        <v>4</v>
      </c>
      <c r="E3375" s="190" t="s">
        <v>18</v>
      </c>
      <c r="F3375" s="191"/>
      <c r="G3375" s="191" t="str">
        <f t="shared" si="1"/>
        <v>('MEDIFLEX STAND STORM 260MM','MEDIFLEX','CARTONS','XL',),</v>
      </c>
      <c r="H3375" s="191"/>
    </row>
    <row r="3376">
      <c r="A3376" s="191"/>
      <c r="B3376" s="243" t="s">
        <v>389</v>
      </c>
      <c r="C3376" s="244" t="s">
        <v>390</v>
      </c>
      <c r="D3376" s="190" t="s">
        <v>4</v>
      </c>
      <c r="E3376" s="190" t="s">
        <v>19</v>
      </c>
      <c r="F3376" s="191"/>
      <c r="G3376" s="191" t="str">
        <f t="shared" si="1"/>
        <v>('MEDIFLEX STAND STORM 260MM','MEDIFLEX','CARTONS','XXL',),</v>
      </c>
      <c r="H3376" s="191"/>
    </row>
    <row r="3377">
      <c r="A3377" s="191"/>
      <c r="B3377" s="243" t="s">
        <v>389</v>
      </c>
      <c r="C3377" s="244" t="s">
        <v>390</v>
      </c>
      <c r="D3377" s="190" t="s">
        <v>4</v>
      </c>
      <c r="E3377" s="190" t="s">
        <v>20</v>
      </c>
      <c r="F3377" s="191"/>
      <c r="G3377" s="191" t="str">
        <f t="shared" si="1"/>
        <v>('MEDIFLEX STAND STORM 260MM','MEDIFLEX','CARTONS','XXXL',),</v>
      </c>
      <c r="H3377" s="191"/>
    </row>
    <row r="3378">
      <c r="A3378" s="191"/>
      <c r="B3378" s="243" t="s">
        <v>389</v>
      </c>
      <c r="C3378" s="244" t="s">
        <v>390</v>
      </c>
      <c r="D3378" s="190" t="s">
        <v>7</v>
      </c>
      <c r="E3378" s="190" t="s">
        <v>21</v>
      </c>
      <c r="F3378" s="191">
        <v>0.0</v>
      </c>
      <c r="G3378" s="191" t="str">
        <f t="shared" si="1"/>
        <v>('MEDIFLEX STAND STORM 260MM','MEDIFLEX','BOXES','W/SIZE',0),</v>
      </c>
      <c r="H3378" s="191"/>
    </row>
    <row r="3379">
      <c r="A3379" s="191"/>
      <c r="B3379" s="243" t="s">
        <v>389</v>
      </c>
      <c r="C3379" s="244" t="s">
        <v>390</v>
      </c>
      <c r="D3379" s="190" t="s">
        <v>7</v>
      </c>
      <c r="E3379" s="190" t="s">
        <v>13</v>
      </c>
      <c r="F3379" s="191"/>
      <c r="G3379" s="191" t="str">
        <f t="shared" si="1"/>
        <v>('MEDIFLEX STAND STORM 260MM','MEDIFLEX','BOXES','XXS',),</v>
      </c>
      <c r="H3379" s="191"/>
    </row>
    <row r="3380">
      <c r="A3380" s="191"/>
      <c r="B3380" s="243" t="s">
        <v>389</v>
      </c>
      <c r="C3380" s="244" t="s">
        <v>390</v>
      </c>
      <c r="D3380" s="190" t="s">
        <v>7</v>
      </c>
      <c r="E3380" s="190" t="s">
        <v>14</v>
      </c>
      <c r="F3380" s="191"/>
      <c r="G3380" s="191" t="str">
        <f t="shared" si="1"/>
        <v>('MEDIFLEX STAND STORM 260MM','MEDIFLEX','BOXES','XS',),</v>
      </c>
      <c r="H3380" s="191"/>
    </row>
    <row r="3381">
      <c r="A3381" s="191"/>
      <c r="B3381" s="243" t="s">
        <v>389</v>
      </c>
      <c r="C3381" s="244" t="s">
        <v>390</v>
      </c>
      <c r="D3381" s="190" t="s">
        <v>7</v>
      </c>
      <c r="E3381" s="190" t="s">
        <v>15</v>
      </c>
      <c r="F3381" s="191"/>
      <c r="G3381" s="191" t="str">
        <f t="shared" si="1"/>
        <v>('MEDIFLEX STAND STORM 260MM','MEDIFLEX','BOXES','S',),</v>
      </c>
      <c r="H3381" s="191"/>
    </row>
    <row r="3382">
      <c r="A3382" s="191"/>
      <c r="B3382" s="243" t="s">
        <v>389</v>
      </c>
      <c r="C3382" s="244" t="s">
        <v>390</v>
      </c>
      <c r="D3382" s="190" t="s">
        <v>7</v>
      </c>
      <c r="E3382" s="190" t="s">
        <v>16</v>
      </c>
      <c r="F3382" s="191"/>
      <c r="G3382" s="191" t="str">
        <f t="shared" si="1"/>
        <v>('MEDIFLEX STAND STORM 260MM','MEDIFLEX','BOXES','M',),</v>
      </c>
      <c r="H3382" s="191"/>
    </row>
    <row r="3383">
      <c r="A3383" s="191"/>
      <c r="B3383" s="243" t="s">
        <v>389</v>
      </c>
      <c r="C3383" s="244" t="s">
        <v>390</v>
      </c>
      <c r="D3383" s="190" t="s">
        <v>7</v>
      </c>
      <c r="E3383" s="190" t="s">
        <v>17</v>
      </c>
      <c r="F3383" s="191"/>
      <c r="G3383" s="191" t="str">
        <f t="shared" si="1"/>
        <v>('MEDIFLEX STAND STORM 260MM','MEDIFLEX','BOXES','L',),</v>
      </c>
      <c r="H3383" s="191"/>
    </row>
    <row r="3384">
      <c r="A3384" s="191"/>
      <c r="B3384" s="243" t="s">
        <v>389</v>
      </c>
      <c r="C3384" s="244" t="s">
        <v>390</v>
      </c>
      <c r="D3384" s="190" t="s">
        <v>7</v>
      </c>
      <c r="E3384" s="190" t="s">
        <v>18</v>
      </c>
      <c r="F3384" s="191"/>
      <c r="G3384" s="191" t="str">
        <f t="shared" si="1"/>
        <v>('MEDIFLEX STAND STORM 260MM','MEDIFLEX','BOXES','XL',),</v>
      </c>
      <c r="H3384" s="191"/>
    </row>
    <row r="3385">
      <c r="A3385" s="191"/>
      <c r="B3385" s="243" t="s">
        <v>389</v>
      </c>
      <c r="C3385" s="244" t="s">
        <v>390</v>
      </c>
      <c r="D3385" s="190" t="s">
        <v>7</v>
      </c>
      <c r="E3385" s="190" t="s">
        <v>19</v>
      </c>
      <c r="F3385" s="191"/>
      <c r="G3385" s="191" t="str">
        <f t="shared" si="1"/>
        <v>('MEDIFLEX STAND STORM 260MM','MEDIFLEX','BOXES','XXL',),</v>
      </c>
      <c r="H3385" s="191"/>
    </row>
    <row r="3386">
      <c r="A3386" s="191"/>
      <c r="B3386" s="243" t="s">
        <v>389</v>
      </c>
      <c r="C3386" s="244" t="s">
        <v>390</v>
      </c>
      <c r="D3386" s="190" t="s">
        <v>7</v>
      </c>
      <c r="E3386" s="190" t="s">
        <v>20</v>
      </c>
      <c r="F3386" s="191"/>
      <c r="G3386" s="191" t="str">
        <f t="shared" si="1"/>
        <v>('MEDIFLEX STAND STORM 260MM','MEDIFLEX','BOXES','XXXL',),</v>
      </c>
      <c r="H3386" s="191"/>
    </row>
    <row r="3387">
      <c r="A3387" s="264">
        <v>182.0</v>
      </c>
      <c r="B3387" s="243" t="s">
        <v>391</v>
      </c>
      <c r="C3387" s="244" t="s">
        <v>390</v>
      </c>
      <c r="D3387" s="243" t="s">
        <v>4</v>
      </c>
      <c r="E3387" s="190" t="s">
        <v>21</v>
      </c>
      <c r="F3387" s="192"/>
      <c r="G3387" s="191" t="str">
        <f t="shared" si="1"/>
        <v>('MEDIFLEX PFLMSS 245','MEDIFLEX','CARTONS','W/SIZE',),</v>
      </c>
      <c r="H3387" s="192"/>
    </row>
    <row r="3388">
      <c r="A3388" s="191"/>
      <c r="B3388" s="243" t="s">
        <v>391</v>
      </c>
      <c r="C3388" s="244" t="s">
        <v>390</v>
      </c>
      <c r="D3388" s="190" t="s">
        <v>4</v>
      </c>
      <c r="E3388" s="190" t="s">
        <v>13</v>
      </c>
      <c r="F3388" s="191"/>
      <c r="G3388" s="191" t="str">
        <f t="shared" si="1"/>
        <v>('MEDIFLEX PFLMSS 245','MEDIFLEX','CARTONS','XXS',),</v>
      </c>
      <c r="H3388" s="191"/>
    </row>
    <row r="3389">
      <c r="A3389" s="191"/>
      <c r="B3389" s="243" t="s">
        <v>391</v>
      </c>
      <c r="C3389" s="244" t="s">
        <v>390</v>
      </c>
      <c r="D3389" s="190" t="s">
        <v>4</v>
      </c>
      <c r="E3389" s="190" t="s">
        <v>14</v>
      </c>
      <c r="F3389" s="191"/>
      <c r="G3389" s="191" t="str">
        <f t="shared" si="1"/>
        <v>('MEDIFLEX PFLMSS 245','MEDIFLEX','CARTONS','XS',),</v>
      </c>
      <c r="H3389" s="191"/>
    </row>
    <row r="3390">
      <c r="A3390" s="191"/>
      <c r="B3390" s="243" t="s">
        <v>391</v>
      </c>
      <c r="C3390" s="244" t="s">
        <v>390</v>
      </c>
      <c r="D3390" s="190" t="s">
        <v>4</v>
      </c>
      <c r="E3390" s="190" t="s">
        <v>15</v>
      </c>
      <c r="F3390" s="191">
        <v>15.0</v>
      </c>
      <c r="G3390" s="191" t="str">
        <f t="shared" si="1"/>
        <v>('MEDIFLEX PFLMSS 245','MEDIFLEX','CARTONS','S',15),</v>
      </c>
      <c r="H3390" s="191"/>
    </row>
    <row r="3391">
      <c r="A3391" s="191"/>
      <c r="B3391" s="243" t="s">
        <v>391</v>
      </c>
      <c r="C3391" s="244" t="s">
        <v>390</v>
      </c>
      <c r="D3391" s="190" t="s">
        <v>4</v>
      </c>
      <c r="E3391" s="190" t="s">
        <v>16</v>
      </c>
      <c r="F3391" s="191">
        <v>290.0</v>
      </c>
      <c r="G3391" s="191" t="str">
        <f t="shared" si="1"/>
        <v>('MEDIFLEX PFLMSS 245','MEDIFLEX','CARTONS','M',290),</v>
      </c>
      <c r="H3391" s="191"/>
    </row>
    <row r="3392">
      <c r="A3392" s="191"/>
      <c r="B3392" s="243" t="s">
        <v>391</v>
      </c>
      <c r="C3392" s="244" t="s">
        <v>390</v>
      </c>
      <c r="D3392" s="190" t="s">
        <v>4</v>
      </c>
      <c r="E3392" s="190" t="s">
        <v>17</v>
      </c>
      <c r="F3392" s="191">
        <v>0.0</v>
      </c>
      <c r="G3392" s="191" t="str">
        <f t="shared" si="1"/>
        <v>('MEDIFLEX PFLMSS 245','MEDIFLEX','CARTONS','L',0),</v>
      </c>
      <c r="H3392" s="191"/>
    </row>
    <row r="3393">
      <c r="A3393" s="191"/>
      <c r="B3393" s="243" t="s">
        <v>391</v>
      </c>
      <c r="C3393" s="244" t="s">
        <v>390</v>
      </c>
      <c r="D3393" s="190" t="s">
        <v>4</v>
      </c>
      <c r="E3393" s="190" t="s">
        <v>18</v>
      </c>
      <c r="F3393" s="191"/>
      <c r="G3393" s="191" t="str">
        <f t="shared" si="1"/>
        <v>('MEDIFLEX PFLMSS 245','MEDIFLEX','CARTONS','XL',),</v>
      </c>
      <c r="H3393" s="191"/>
    </row>
    <row r="3394">
      <c r="A3394" s="191"/>
      <c r="B3394" s="243" t="s">
        <v>391</v>
      </c>
      <c r="C3394" s="244" t="s">
        <v>390</v>
      </c>
      <c r="D3394" s="190" t="s">
        <v>4</v>
      </c>
      <c r="E3394" s="190" t="s">
        <v>19</v>
      </c>
      <c r="F3394" s="191"/>
      <c r="G3394" s="191" t="str">
        <f t="shared" si="1"/>
        <v>('MEDIFLEX PFLMSS 245','MEDIFLEX','CARTONS','XXL',),</v>
      </c>
      <c r="H3394" s="191"/>
    </row>
    <row r="3395">
      <c r="A3395" s="191"/>
      <c r="B3395" s="243" t="s">
        <v>391</v>
      </c>
      <c r="C3395" s="244" t="s">
        <v>390</v>
      </c>
      <c r="D3395" s="190" t="s">
        <v>4</v>
      </c>
      <c r="E3395" s="190" t="s">
        <v>20</v>
      </c>
      <c r="F3395" s="191"/>
      <c r="G3395" s="191" t="str">
        <f t="shared" si="1"/>
        <v>('MEDIFLEX PFLMSS 245','MEDIFLEX','CARTONS','XXXL',),</v>
      </c>
      <c r="H3395" s="191"/>
    </row>
    <row r="3396">
      <c r="A3396" s="191"/>
      <c r="B3396" s="243" t="s">
        <v>391</v>
      </c>
      <c r="C3396" s="244" t="s">
        <v>390</v>
      </c>
      <c r="D3396" s="190" t="s">
        <v>7</v>
      </c>
      <c r="E3396" s="190" t="s">
        <v>21</v>
      </c>
      <c r="F3396" s="191"/>
      <c r="G3396" s="191" t="str">
        <f t="shared" si="1"/>
        <v>('MEDIFLEX PFLMSS 245','MEDIFLEX','BOXES','W/SIZE',),</v>
      </c>
      <c r="H3396" s="191"/>
    </row>
    <row r="3397">
      <c r="A3397" s="191"/>
      <c r="B3397" s="243" t="s">
        <v>391</v>
      </c>
      <c r="C3397" s="244" t="s">
        <v>390</v>
      </c>
      <c r="D3397" s="190" t="s">
        <v>7</v>
      </c>
      <c r="E3397" s="190" t="s">
        <v>13</v>
      </c>
      <c r="F3397" s="191"/>
      <c r="G3397" s="191" t="str">
        <f t="shared" si="1"/>
        <v>('MEDIFLEX PFLMSS 245','MEDIFLEX','BOXES','XXS',),</v>
      </c>
      <c r="H3397" s="191"/>
    </row>
    <row r="3398">
      <c r="A3398" s="191"/>
      <c r="B3398" s="243" t="s">
        <v>391</v>
      </c>
      <c r="C3398" s="244" t="s">
        <v>390</v>
      </c>
      <c r="D3398" s="190" t="s">
        <v>7</v>
      </c>
      <c r="E3398" s="190" t="s">
        <v>14</v>
      </c>
      <c r="F3398" s="191"/>
      <c r="G3398" s="191" t="str">
        <f t="shared" si="1"/>
        <v>('MEDIFLEX PFLMSS 245','MEDIFLEX','BOXES','XS',),</v>
      </c>
      <c r="H3398" s="191"/>
    </row>
    <row r="3399">
      <c r="A3399" s="191"/>
      <c r="B3399" s="243" t="s">
        <v>391</v>
      </c>
      <c r="C3399" s="244" t="s">
        <v>390</v>
      </c>
      <c r="D3399" s="190" t="s">
        <v>7</v>
      </c>
      <c r="E3399" s="190" t="s">
        <v>15</v>
      </c>
      <c r="F3399" s="191">
        <v>400.0</v>
      </c>
      <c r="G3399" s="191" t="str">
        <f t="shared" si="1"/>
        <v>('MEDIFLEX PFLMSS 245','MEDIFLEX','BOXES','S',400),</v>
      </c>
      <c r="H3399" s="191"/>
    </row>
    <row r="3400">
      <c r="A3400" s="191"/>
      <c r="B3400" s="243" t="s">
        <v>391</v>
      </c>
      <c r="C3400" s="244" t="s">
        <v>390</v>
      </c>
      <c r="D3400" s="190" t="s">
        <v>7</v>
      </c>
      <c r="E3400" s="190" t="s">
        <v>16</v>
      </c>
      <c r="F3400" s="191"/>
      <c r="G3400" s="191" t="str">
        <f t="shared" si="1"/>
        <v>('MEDIFLEX PFLMSS 245','MEDIFLEX','BOXES','M',),</v>
      </c>
      <c r="H3400" s="191"/>
    </row>
    <row r="3401">
      <c r="A3401" s="191"/>
      <c r="B3401" s="243" t="s">
        <v>391</v>
      </c>
      <c r="C3401" s="244" t="s">
        <v>390</v>
      </c>
      <c r="D3401" s="190" t="s">
        <v>7</v>
      </c>
      <c r="E3401" s="190" t="s">
        <v>17</v>
      </c>
      <c r="F3401" s="191">
        <v>300.0</v>
      </c>
      <c r="G3401" s="191" t="str">
        <f t="shared" si="1"/>
        <v>('MEDIFLEX PFLMSS 245','MEDIFLEX','BOXES','L',300),</v>
      </c>
      <c r="H3401" s="191"/>
    </row>
    <row r="3402">
      <c r="A3402" s="191"/>
      <c r="B3402" s="243" t="s">
        <v>391</v>
      </c>
      <c r="C3402" s="244" t="s">
        <v>390</v>
      </c>
      <c r="D3402" s="190" t="s">
        <v>7</v>
      </c>
      <c r="E3402" s="190" t="s">
        <v>18</v>
      </c>
      <c r="F3402" s="191">
        <v>1300.0</v>
      </c>
      <c r="G3402" s="191" t="str">
        <f t="shared" si="1"/>
        <v>('MEDIFLEX PFLMSS 245','MEDIFLEX','BOXES','XL',1300),</v>
      </c>
      <c r="H3402" s="191"/>
    </row>
    <row r="3403">
      <c r="A3403" s="191"/>
      <c r="B3403" s="243" t="s">
        <v>391</v>
      </c>
      <c r="C3403" s="244" t="s">
        <v>390</v>
      </c>
      <c r="D3403" s="190" t="s">
        <v>7</v>
      </c>
      <c r="E3403" s="190" t="s">
        <v>19</v>
      </c>
      <c r="F3403" s="191"/>
      <c r="G3403" s="191" t="str">
        <f t="shared" si="1"/>
        <v>('MEDIFLEX PFLMSS 245','MEDIFLEX','BOXES','XXL',),</v>
      </c>
      <c r="H3403" s="191"/>
    </row>
    <row r="3404">
      <c r="A3404" s="191"/>
      <c r="B3404" s="243" t="s">
        <v>391</v>
      </c>
      <c r="C3404" s="244" t="s">
        <v>390</v>
      </c>
      <c r="D3404" s="190" t="s">
        <v>7</v>
      </c>
      <c r="E3404" s="190" t="s">
        <v>20</v>
      </c>
      <c r="F3404" s="191"/>
      <c r="G3404" s="191" t="str">
        <f t="shared" si="1"/>
        <v>('MEDIFLEX PFLMSS 245','MEDIFLEX','BOXES','XXXL',),</v>
      </c>
      <c r="H3404" s="191"/>
    </row>
    <row r="3405">
      <c r="A3405" s="264">
        <v>183.0</v>
      </c>
      <c r="B3405" s="243" t="s">
        <v>392</v>
      </c>
      <c r="C3405" s="244" t="s">
        <v>390</v>
      </c>
      <c r="D3405" s="243" t="s">
        <v>4</v>
      </c>
      <c r="E3405" s="190" t="s">
        <v>21</v>
      </c>
      <c r="F3405" s="192"/>
      <c r="G3405" s="191" t="str">
        <f t="shared" si="1"/>
        <v>('MEDIFLEX PFLMSS 260','MEDIFLEX','CARTONS','W/SIZE',),</v>
      </c>
      <c r="H3405" s="192"/>
    </row>
    <row r="3406">
      <c r="A3406" s="191"/>
      <c r="B3406" s="243" t="s">
        <v>392</v>
      </c>
      <c r="C3406" s="244" t="s">
        <v>390</v>
      </c>
      <c r="D3406" s="190" t="s">
        <v>4</v>
      </c>
      <c r="E3406" s="190" t="s">
        <v>13</v>
      </c>
      <c r="F3406" s="191"/>
      <c r="G3406" s="191" t="str">
        <f t="shared" si="1"/>
        <v>('MEDIFLEX PFLMSS 260','MEDIFLEX','CARTONS','XXS',),</v>
      </c>
      <c r="H3406" s="191"/>
    </row>
    <row r="3407">
      <c r="A3407" s="191"/>
      <c r="B3407" s="243" t="s">
        <v>392</v>
      </c>
      <c r="C3407" s="244" t="s">
        <v>390</v>
      </c>
      <c r="D3407" s="190" t="s">
        <v>4</v>
      </c>
      <c r="E3407" s="190" t="s">
        <v>14</v>
      </c>
      <c r="F3407" s="191"/>
      <c r="G3407" s="191" t="str">
        <f t="shared" si="1"/>
        <v>('MEDIFLEX PFLMSS 260','MEDIFLEX','CARTONS','XS',),</v>
      </c>
      <c r="H3407" s="191"/>
    </row>
    <row r="3408">
      <c r="A3408" s="191"/>
      <c r="B3408" s="243" t="s">
        <v>392</v>
      </c>
      <c r="C3408" s="244" t="s">
        <v>390</v>
      </c>
      <c r="D3408" s="190" t="s">
        <v>4</v>
      </c>
      <c r="E3408" s="190" t="s">
        <v>15</v>
      </c>
      <c r="F3408" s="191">
        <v>84.0</v>
      </c>
      <c r="G3408" s="191" t="str">
        <f t="shared" si="1"/>
        <v>('MEDIFLEX PFLMSS 260','MEDIFLEX','CARTONS','S',84),</v>
      </c>
      <c r="H3408" s="191"/>
    </row>
    <row r="3409">
      <c r="A3409" s="191"/>
      <c r="B3409" s="243" t="s">
        <v>392</v>
      </c>
      <c r="C3409" s="244" t="s">
        <v>390</v>
      </c>
      <c r="D3409" s="190" t="s">
        <v>4</v>
      </c>
      <c r="E3409" s="190" t="s">
        <v>16</v>
      </c>
      <c r="F3409" s="191">
        <v>0.0</v>
      </c>
      <c r="G3409" s="191" t="str">
        <f t="shared" si="1"/>
        <v>('MEDIFLEX PFLMSS 260','MEDIFLEX','CARTONS','M',0),</v>
      </c>
      <c r="H3409" s="191"/>
    </row>
    <row r="3410">
      <c r="A3410" s="191"/>
      <c r="B3410" s="243" t="s">
        <v>392</v>
      </c>
      <c r="C3410" s="244" t="s">
        <v>390</v>
      </c>
      <c r="D3410" s="190" t="s">
        <v>4</v>
      </c>
      <c r="E3410" s="190" t="s">
        <v>17</v>
      </c>
      <c r="F3410" s="191">
        <v>0.0</v>
      </c>
      <c r="G3410" s="191" t="str">
        <f t="shared" si="1"/>
        <v>('MEDIFLEX PFLMSS 260','MEDIFLEX','CARTONS','L',0),</v>
      </c>
      <c r="H3410" s="191"/>
    </row>
    <row r="3411">
      <c r="A3411" s="191"/>
      <c r="B3411" s="243" t="s">
        <v>392</v>
      </c>
      <c r="C3411" s="244" t="s">
        <v>390</v>
      </c>
      <c r="D3411" s="190" t="s">
        <v>4</v>
      </c>
      <c r="E3411" s="190" t="s">
        <v>18</v>
      </c>
      <c r="F3411" s="191"/>
      <c r="G3411" s="191" t="str">
        <f t="shared" si="1"/>
        <v>('MEDIFLEX PFLMSS 260','MEDIFLEX','CARTONS','XL',),</v>
      </c>
      <c r="H3411" s="191"/>
    </row>
    <row r="3412">
      <c r="A3412" s="191"/>
      <c r="B3412" s="243" t="s">
        <v>392</v>
      </c>
      <c r="C3412" s="244" t="s">
        <v>390</v>
      </c>
      <c r="D3412" s="190" t="s">
        <v>4</v>
      </c>
      <c r="E3412" s="190" t="s">
        <v>19</v>
      </c>
      <c r="F3412" s="191"/>
      <c r="G3412" s="191" t="str">
        <f t="shared" si="1"/>
        <v>('MEDIFLEX PFLMSS 260','MEDIFLEX','CARTONS','XXL',),</v>
      </c>
      <c r="H3412" s="191"/>
    </row>
    <row r="3413">
      <c r="A3413" s="191"/>
      <c r="B3413" s="243" t="s">
        <v>392</v>
      </c>
      <c r="C3413" s="244" t="s">
        <v>390</v>
      </c>
      <c r="D3413" s="190" t="s">
        <v>4</v>
      </c>
      <c r="E3413" s="190" t="s">
        <v>20</v>
      </c>
      <c r="F3413" s="191"/>
      <c r="G3413" s="191" t="str">
        <f t="shared" si="1"/>
        <v>('MEDIFLEX PFLMSS 260','MEDIFLEX','CARTONS','XXXL',),</v>
      </c>
      <c r="H3413" s="191"/>
    </row>
    <row r="3414">
      <c r="A3414" s="191"/>
      <c r="B3414" s="243" t="s">
        <v>392</v>
      </c>
      <c r="C3414" s="244" t="s">
        <v>390</v>
      </c>
      <c r="D3414" s="190" t="s">
        <v>7</v>
      </c>
      <c r="E3414" s="190" t="s">
        <v>21</v>
      </c>
      <c r="F3414" s="191"/>
      <c r="G3414" s="191" t="str">
        <f t="shared" si="1"/>
        <v>('MEDIFLEX PFLMSS 260','MEDIFLEX','BOXES','W/SIZE',),</v>
      </c>
      <c r="H3414" s="191"/>
    </row>
    <row r="3415">
      <c r="A3415" s="191"/>
      <c r="B3415" s="243" t="s">
        <v>392</v>
      </c>
      <c r="C3415" s="244" t="s">
        <v>390</v>
      </c>
      <c r="D3415" s="190" t="s">
        <v>7</v>
      </c>
      <c r="E3415" s="190" t="s">
        <v>13</v>
      </c>
      <c r="F3415" s="191"/>
      <c r="G3415" s="191" t="str">
        <f t="shared" si="1"/>
        <v>('MEDIFLEX PFLMSS 260','MEDIFLEX','BOXES','XXS',),</v>
      </c>
      <c r="H3415" s="191"/>
    </row>
    <row r="3416">
      <c r="A3416" s="191"/>
      <c r="B3416" s="243" t="s">
        <v>392</v>
      </c>
      <c r="C3416" s="244" t="s">
        <v>390</v>
      </c>
      <c r="D3416" s="190" t="s">
        <v>7</v>
      </c>
      <c r="E3416" s="190" t="s">
        <v>14</v>
      </c>
      <c r="F3416" s="191"/>
      <c r="G3416" s="191" t="str">
        <f t="shared" si="1"/>
        <v>('MEDIFLEX PFLMSS 260','MEDIFLEX','BOXES','XS',),</v>
      </c>
      <c r="H3416" s="191"/>
    </row>
    <row r="3417">
      <c r="A3417" s="191"/>
      <c r="B3417" s="243" t="s">
        <v>392</v>
      </c>
      <c r="C3417" s="244" t="s">
        <v>390</v>
      </c>
      <c r="D3417" s="190" t="s">
        <v>7</v>
      </c>
      <c r="E3417" s="190" t="s">
        <v>15</v>
      </c>
      <c r="F3417" s="191">
        <v>900.0</v>
      </c>
      <c r="G3417" s="191" t="str">
        <f t="shared" si="1"/>
        <v>('MEDIFLEX PFLMSS 260','MEDIFLEX','BOXES','S',900),</v>
      </c>
      <c r="H3417" s="191"/>
    </row>
    <row r="3418">
      <c r="A3418" s="191"/>
      <c r="B3418" s="243" t="s">
        <v>392</v>
      </c>
      <c r="C3418" s="244" t="s">
        <v>390</v>
      </c>
      <c r="D3418" s="190" t="s">
        <v>7</v>
      </c>
      <c r="E3418" s="190" t="s">
        <v>16</v>
      </c>
      <c r="F3418" s="191">
        <v>0.0</v>
      </c>
      <c r="G3418" s="191" t="str">
        <f t="shared" si="1"/>
        <v>('MEDIFLEX PFLMSS 260','MEDIFLEX','BOXES','M',0),</v>
      </c>
      <c r="H3418" s="191"/>
    </row>
    <row r="3419">
      <c r="A3419" s="191"/>
      <c r="B3419" s="243" t="s">
        <v>392</v>
      </c>
      <c r="C3419" s="244" t="s">
        <v>390</v>
      </c>
      <c r="D3419" s="190" t="s">
        <v>7</v>
      </c>
      <c r="E3419" s="190" t="s">
        <v>17</v>
      </c>
      <c r="F3419" s="191"/>
      <c r="G3419" s="191" t="str">
        <f t="shared" si="1"/>
        <v>('MEDIFLEX PFLMSS 260','MEDIFLEX','BOXES','L',),</v>
      </c>
      <c r="H3419" s="191"/>
    </row>
    <row r="3420">
      <c r="A3420" s="191"/>
      <c r="B3420" s="243" t="s">
        <v>392</v>
      </c>
      <c r="C3420" s="244" t="s">
        <v>390</v>
      </c>
      <c r="D3420" s="190" t="s">
        <v>7</v>
      </c>
      <c r="E3420" s="190" t="s">
        <v>18</v>
      </c>
      <c r="F3420" s="191"/>
      <c r="G3420" s="191" t="str">
        <f t="shared" si="1"/>
        <v>('MEDIFLEX PFLMSS 260','MEDIFLEX','BOXES','XL',),</v>
      </c>
      <c r="H3420" s="191"/>
    </row>
    <row r="3421">
      <c r="A3421" s="191"/>
      <c r="B3421" s="243" t="s">
        <v>392</v>
      </c>
      <c r="C3421" s="244" t="s">
        <v>390</v>
      </c>
      <c r="D3421" s="190" t="s">
        <v>7</v>
      </c>
      <c r="E3421" s="190" t="s">
        <v>19</v>
      </c>
      <c r="F3421" s="191"/>
      <c r="G3421" s="191" t="str">
        <f t="shared" si="1"/>
        <v>('MEDIFLEX PFLMSS 260','MEDIFLEX','BOXES','XXL',),</v>
      </c>
      <c r="H3421" s="191"/>
    </row>
    <row r="3422">
      <c r="A3422" s="191"/>
      <c r="B3422" s="243" t="s">
        <v>392</v>
      </c>
      <c r="C3422" s="244" t="s">
        <v>390</v>
      </c>
      <c r="D3422" s="190" t="s">
        <v>7</v>
      </c>
      <c r="E3422" s="190" t="s">
        <v>20</v>
      </c>
      <c r="F3422" s="191"/>
      <c r="G3422" s="191" t="str">
        <f t="shared" si="1"/>
        <v>('MEDIFLEX PFLMSS 260','MEDIFLEX','BOXES','XXXL',),</v>
      </c>
      <c r="H3422" s="191"/>
    </row>
    <row r="3423">
      <c r="A3423" s="264">
        <v>184.0</v>
      </c>
      <c r="B3423" s="243" t="s">
        <v>393</v>
      </c>
      <c r="C3423" s="244" t="s">
        <v>390</v>
      </c>
      <c r="D3423" s="243" t="s">
        <v>4</v>
      </c>
      <c r="E3423" s="190" t="s">
        <v>21</v>
      </c>
      <c r="F3423" s="192"/>
      <c r="G3423" s="191" t="str">
        <f t="shared" si="1"/>
        <v>('MEDIFLEX PFLMS','MEDIFLEX','CARTONS','W/SIZE',),</v>
      </c>
      <c r="H3423" s="192"/>
    </row>
    <row r="3424">
      <c r="A3424" s="191"/>
      <c r="B3424" s="243" t="s">
        <v>393</v>
      </c>
      <c r="C3424" s="244" t="s">
        <v>390</v>
      </c>
      <c r="D3424" s="190" t="s">
        <v>4</v>
      </c>
      <c r="E3424" s="190" t="s">
        <v>13</v>
      </c>
      <c r="F3424" s="191"/>
      <c r="G3424" s="191" t="str">
        <f t="shared" si="1"/>
        <v>('MEDIFLEX PFLMS','MEDIFLEX','CARTONS','XXS',),</v>
      </c>
      <c r="H3424" s="191"/>
    </row>
    <row r="3425">
      <c r="A3425" s="191"/>
      <c r="B3425" s="243" t="s">
        <v>393</v>
      </c>
      <c r="C3425" s="244" t="s">
        <v>390</v>
      </c>
      <c r="D3425" s="190" t="s">
        <v>4</v>
      </c>
      <c r="E3425" s="190" t="s">
        <v>14</v>
      </c>
      <c r="F3425" s="191"/>
      <c r="G3425" s="191" t="str">
        <f t="shared" si="1"/>
        <v>('MEDIFLEX PFLMS','MEDIFLEX','CARTONS','XS',),</v>
      </c>
      <c r="H3425" s="191"/>
    </row>
    <row r="3426">
      <c r="A3426" s="191"/>
      <c r="B3426" s="243" t="s">
        <v>393</v>
      </c>
      <c r="C3426" s="244" t="s">
        <v>390</v>
      </c>
      <c r="D3426" s="190" t="s">
        <v>4</v>
      </c>
      <c r="E3426" s="190" t="s">
        <v>15</v>
      </c>
      <c r="F3426" s="191"/>
      <c r="G3426" s="191" t="str">
        <f t="shared" si="1"/>
        <v>('MEDIFLEX PFLMS','MEDIFLEX','CARTONS','S',),</v>
      </c>
      <c r="H3426" s="191"/>
    </row>
    <row r="3427">
      <c r="A3427" s="191"/>
      <c r="B3427" s="243" t="s">
        <v>393</v>
      </c>
      <c r="C3427" s="244" t="s">
        <v>390</v>
      </c>
      <c r="D3427" s="190" t="s">
        <v>4</v>
      </c>
      <c r="E3427" s="190" t="s">
        <v>16</v>
      </c>
      <c r="F3427" s="191"/>
      <c r="G3427" s="191" t="str">
        <f t="shared" si="1"/>
        <v>('MEDIFLEX PFLMS','MEDIFLEX','CARTONS','M',),</v>
      </c>
      <c r="H3427" s="191"/>
    </row>
    <row r="3428">
      <c r="A3428" s="191"/>
      <c r="B3428" s="243" t="s">
        <v>393</v>
      </c>
      <c r="C3428" s="244" t="s">
        <v>390</v>
      </c>
      <c r="D3428" s="190" t="s">
        <v>4</v>
      </c>
      <c r="E3428" s="190" t="s">
        <v>17</v>
      </c>
      <c r="F3428" s="191"/>
      <c r="G3428" s="191" t="str">
        <f t="shared" si="1"/>
        <v>('MEDIFLEX PFLMS','MEDIFLEX','CARTONS','L',),</v>
      </c>
      <c r="H3428" s="191"/>
    </row>
    <row r="3429">
      <c r="A3429" s="191"/>
      <c r="B3429" s="243" t="s">
        <v>393</v>
      </c>
      <c r="C3429" s="244" t="s">
        <v>390</v>
      </c>
      <c r="D3429" s="190" t="s">
        <v>4</v>
      </c>
      <c r="E3429" s="190" t="s">
        <v>18</v>
      </c>
      <c r="F3429" s="191"/>
      <c r="G3429" s="191" t="str">
        <f t="shared" si="1"/>
        <v>('MEDIFLEX PFLMS','MEDIFLEX','CARTONS','XL',),</v>
      </c>
      <c r="H3429" s="191"/>
    </row>
    <row r="3430">
      <c r="A3430" s="191"/>
      <c r="B3430" s="243" t="s">
        <v>393</v>
      </c>
      <c r="C3430" s="244" t="s">
        <v>390</v>
      </c>
      <c r="D3430" s="190" t="s">
        <v>4</v>
      </c>
      <c r="E3430" s="190" t="s">
        <v>19</v>
      </c>
      <c r="F3430" s="191"/>
      <c r="G3430" s="191" t="str">
        <f t="shared" si="1"/>
        <v>('MEDIFLEX PFLMS','MEDIFLEX','CARTONS','XXL',),</v>
      </c>
      <c r="H3430" s="191"/>
    </row>
    <row r="3431">
      <c r="A3431" s="191"/>
      <c r="B3431" s="243" t="s">
        <v>393</v>
      </c>
      <c r="C3431" s="244" t="s">
        <v>390</v>
      </c>
      <c r="D3431" s="190" t="s">
        <v>4</v>
      </c>
      <c r="E3431" s="190" t="s">
        <v>20</v>
      </c>
      <c r="F3431" s="191"/>
      <c r="G3431" s="191" t="str">
        <f t="shared" si="1"/>
        <v>('MEDIFLEX PFLMS','MEDIFLEX','CARTONS','XXXL',),</v>
      </c>
      <c r="H3431" s="191"/>
    </row>
    <row r="3432">
      <c r="A3432" s="191"/>
      <c r="B3432" s="243" t="s">
        <v>393</v>
      </c>
      <c r="C3432" s="244" t="s">
        <v>390</v>
      </c>
      <c r="D3432" s="190" t="s">
        <v>7</v>
      </c>
      <c r="E3432" s="190" t="s">
        <v>21</v>
      </c>
      <c r="F3432" s="191"/>
      <c r="G3432" s="191" t="str">
        <f t="shared" si="1"/>
        <v>('MEDIFLEX PFLMS','MEDIFLEX','BOXES','W/SIZE',),</v>
      </c>
      <c r="H3432" s="191"/>
    </row>
    <row r="3433">
      <c r="A3433" s="191"/>
      <c r="B3433" s="243" t="s">
        <v>393</v>
      </c>
      <c r="C3433" s="244" t="s">
        <v>390</v>
      </c>
      <c r="D3433" s="190" t="s">
        <v>7</v>
      </c>
      <c r="E3433" s="190" t="s">
        <v>13</v>
      </c>
      <c r="F3433" s="191"/>
      <c r="G3433" s="191" t="str">
        <f t="shared" si="1"/>
        <v>('MEDIFLEX PFLMS','MEDIFLEX','BOXES','XXS',),</v>
      </c>
      <c r="H3433" s="191"/>
    </row>
    <row r="3434">
      <c r="A3434" s="191"/>
      <c r="B3434" s="243" t="s">
        <v>393</v>
      </c>
      <c r="C3434" s="244" t="s">
        <v>390</v>
      </c>
      <c r="D3434" s="190" t="s">
        <v>7</v>
      </c>
      <c r="E3434" s="190" t="s">
        <v>14</v>
      </c>
      <c r="F3434" s="191"/>
      <c r="G3434" s="191" t="str">
        <f t="shared" si="1"/>
        <v>('MEDIFLEX PFLMS','MEDIFLEX','BOXES','XS',),</v>
      </c>
      <c r="H3434" s="191"/>
    </row>
    <row r="3435">
      <c r="A3435" s="191"/>
      <c r="B3435" s="243" t="s">
        <v>393</v>
      </c>
      <c r="C3435" s="244" t="s">
        <v>390</v>
      </c>
      <c r="D3435" s="190" t="s">
        <v>7</v>
      </c>
      <c r="E3435" s="190" t="s">
        <v>15</v>
      </c>
      <c r="F3435" s="191"/>
      <c r="G3435" s="191" t="str">
        <f t="shared" si="1"/>
        <v>('MEDIFLEX PFLMS','MEDIFLEX','BOXES','S',),</v>
      </c>
      <c r="H3435" s="191"/>
    </row>
    <row r="3436">
      <c r="A3436" s="191"/>
      <c r="B3436" s="243" t="s">
        <v>393</v>
      </c>
      <c r="C3436" s="244" t="s">
        <v>390</v>
      </c>
      <c r="D3436" s="190" t="s">
        <v>7</v>
      </c>
      <c r="E3436" s="190" t="s">
        <v>16</v>
      </c>
      <c r="F3436" s="191">
        <v>3100.0</v>
      </c>
      <c r="G3436" s="191" t="str">
        <f t="shared" si="1"/>
        <v>('MEDIFLEX PFLMS','MEDIFLEX','BOXES','M',3100),</v>
      </c>
      <c r="H3436" s="191"/>
    </row>
    <row r="3437">
      <c r="A3437" s="191"/>
      <c r="B3437" s="243" t="s">
        <v>393</v>
      </c>
      <c r="C3437" s="244" t="s">
        <v>390</v>
      </c>
      <c r="D3437" s="190" t="s">
        <v>7</v>
      </c>
      <c r="E3437" s="190" t="s">
        <v>17</v>
      </c>
      <c r="F3437" s="191"/>
      <c r="G3437" s="191" t="str">
        <f t="shared" si="1"/>
        <v>('MEDIFLEX PFLMS','MEDIFLEX','BOXES','L',),</v>
      </c>
      <c r="H3437" s="191"/>
    </row>
    <row r="3438">
      <c r="A3438" s="191"/>
      <c r="B3438" s="243" t="s">
        <v>393</v>
      </c>
      <c r="C3438" s="244" t="s">
        <v>390</v>
      </c>
      <c r="D3438" s="190" t="s">
        <v>7</v>
      </c>
      <c r="E3438" s="190" t="s">
        <v>18</v>
      </c>
      <c r="F3438" s="191"/>
      <c r="G3438" s="191" t="str">
        <f t="shared" si="1"/>
        <v>('MEDIFLEX PFLMS','MEDIFLEX','BOXES','XL',),</v>
      </c>
      <c r="H3438" s="191"/>
    </row>
    <row r="3439">
      <c r="A3439" s="191"/>
      <c r="B3439" s="243" t="s">
        <v>393</v>
      </c>
      <c r="C3439" s="244" t="s">
        <v>390</v>
      </c>
      <c r="D3439" s="190" t="s">
        <v>7</v>
      </c>
      <c r="E3439" s="190" t="s">
        <v>19</v>
      </c>
      <c r="F3439" s="191"/>
      <c r="G3439" s="191" t="str">
        <f t="shared" si="1"/>
        <v>('MEDIFLEX PFLMS','MEDIFLEX','BOXES','XXL',),</v>
      </c>
      <c r="H3439" s="191"/>
    </row>
    <row r="3440">
      <c r="A3440" s="191"/>
      <c r="B3440" s="243" t="s">
        <v>393</v>
      </c>
      <c r="C3440" s="244" t="s">
        <v>390</v>
      </c>
      <c r="D3440" s="190" t="s">
        <v>7</v>
      </c>
      <c r="E3440" s="190" t="s">
        <v>20</v>
      </c>
      <c r="F3440" s="191"/>
      <c r="G3440" s="191" t="str">
        <f t="shared" si="1"/>
        <v>('MEDIFLEX PFLMS','MEDIFLEX','BOXES','XXXL',),</v>
      </c>
      <c r="H3440" s="191"/>
    </row>
    <row r="3441">
      <c r="A3441" s="264">
        <v>185.0</v>
      </c>
      <c r="B3441" s="243" t="s">
        <v>394</v>
      </c>
      <c r="C3441" s="244" t="s">
        <v>390</v>
      </c>
      <c r="D3441" s="243" t="s">
        <v>4</v>
      </c>
      <c r="E3441" s="190" t="s">
        <v>21</v>
      </c>
      <c r="F3441" s="192"/>
      <c r="G3441" s="191" t="str">
        <f t="shared" si="1"/>
        <v>('MEDIFLEX NIT B PFNBL','MEDIFLEX','CARTONS','W/SIZE',),</v>
      </c>
      <c r="H3441" s="192"/>
    </row>
    <row r="3442">
      <c r="A3442" s="191"/>
      <c r="B3442" s="243" t="s">
        <v>394</v>
      </c>
      <c r="C3442" s="244" t="s">
        <v>390</v>
      </c>
      <c r="D3442" s="190" t="s">
        <v>4</v>
      </c>
      <c r="E3442" s="190" t="s">
        <v>13</v>
      </c>
      <c r="F3442" s="191"/>
      <c r="G3442" s="191" t="str">
        <f t="shared" si="1"/>
        <v>('MEDIFLEX NIT B PFNBL','MEDIFLEX','CARTONS','XXS',),</v>
      </c>
      <c r="H3442" s="191"/>
    </row>
    <row r="3443">
      <c r="A3443" s="191"/>
      <c r="B3443" s="243" t="s">
        <v>394</v>
      </c>
      <c r="C3443" s="244" t="s">
        <v>390</v>
      </c>
      <c r="D3443" s="190" t="s">
        <v>4</v>
      </c>
      <c r="E3443" s="190" t="s">
        <v>14</v>
      </c>
      <c r="F3443" s="191"/>
      <c r="G3443" s="191" t="str">
        <f t="shared" si="1"/>
        <v>('MEDIFLEX NIT B PFNBL','MEDIFLEX','CARTONS','XS',),</v>
      </c>
      <c r="H3443" s="191"/>
    </row>
    <row r="3444">
      <c r="A3444" s="191"/>
      <c r="B3444" s="243" t="s">
        <v>394</v>
      </c>
      <c r="C3444" s="244" t="s">
        <v>390</v>
      </c>
      <c r="D3444" s="190" t="s">
        <v>4</v>
      </c>
      <c r="E3444" s="190" t="s">
        <v>15</v>
      </c>
      <c r="F3444" s="191"/>
      <c r="G3444" s="191" t="str">
        <f t="shared" si="1"/>
        <v>('MEDIFLEX NIT B PFNBL','MEDIFLEX','CARTONS','S',),</v>
      </c>
      <c r="H3444" s="191"/>
    </row>
    <row r="3445">
      <c r="A3445" s="191"/>
      <c r="B3445" s="243" t="s">
        <v>394</v>
      </c>
      <c r="C3445" s="244" t="s">
        <v>390</v>
      </c>
      <c r="D3445" s="190" t="s">
        <v>4</v>
      </c>
      <c r="E3445" s="190" t="s">
        <v>16</v>
      </c>
      <c r="F3445" s="191"/>
      <c r="G3445" s="191" t="str">
        <f t="shared" si="1"/>
        <v>('MEDIFLEX NIT B PFNBL','MEDIFLEX','CARTONS','M',),</v>
      </c>
      <c r="H3445" s="191"/>
    </row>
    <row r="3446">
      <c r="A3446" s="191"/>
      <c r="B3446" s="243" t="s">
        <v>394</v>
      </c>
      <c r="C3446" s="244" t="s">
        <v>390</v>
      </c>
      <c r="D3446" s="190" t="s">
        <v>4</v>
      </c>
      <c r="E3446" s="190" t="s">
        <v>17</v>
      </c>
      <c r="F3446" s="191"/>
      <c r="G3446" s="191" t="str">
        <f t="shared" si="1"/>
        <v>('MEDIFLEX NIT B PFNBL','MEDIFLEX','CARTONS','L',),</v>
      </c>
      <c r="H3446" s="191"/>
    </row>
    <row r="3447">
      <c r="A3447" s="191"/>
      <c r="B3447" s="243" t="s">
        <v>394</v>
      </c>
      <c r="C3447" s="244" t="s">
        <v>390</v>
      </c>
      <c r="D3447" s="190" t="s">
        <v>4</v>
      </c>
      <c r="E3447" s="190" t="s">
        <v>18</v>
      </c>
      <c r="F3447" s="191"/>
      <c r="G3447" s="191" t="str">
        <f t="shared" si="1"/>
        <v>('MEDIFLEX NIT B PFNBL','MEDIFLEX','CARTONS','XL',),</v>
      </c>
      <c r="H3447" s="191"/>
    </row>
    <row r="3448">
      <c r="A3448" s="191"/>
      <c r="B3448" s="243" t="s">
        <v>394</v>
      </c>
      <c r="C3448" s="244" t="s">
        <v>390</v>
      </c>
      <c r="D3448" s="190" t="s">
        <v>4</v>
      </c>
      <c r="E3448" s="190" t="s">
        <v>19</v>
      </c>
      <c r="F3448" s="191"/>
      <c r="G3448" s="191" t="str">
        <f t="shared" si="1"/>
        <v>('MEDIFLEX NIT B PFNBL','MEDIFLEX','CARTONS','XXL',),</v>
      </c>
      <c r="H3448" s="191"/>
    </row>
    <row r="3449">
      <c r="A3449" s="191"/>
      <c r="B3449" s="243" t="s">
        <v>394</v>
      </c>
      <c r="C3449" s="244" t="s">
        <v>390</v>
      </c>
      <c r="D3449" s="190" t="s">
        <v>4</v>
      </c>
      <c r="E3449" s="190" t="s">
        <v>20</v>
      </c>
      <c r="F3449" s="191"/>
      <c r="G3449" s="191" t="str">
        <f t="shared" si="1"/>
        <v>('MEDIFLEX NIT B PFNBL','MEDIFLEX','CARTONS','XXXL',),</v>
      </c>
      <c r="H3449" s="191"/>
    </row>
    <row r="3450">
      <c r="A3450" s="191"/>
      <c r="B3450" s="243" t="s">
        <v>394</v>
      </c>
      <c r="C3450" s="244" t="s">
        <v>390</v>
      </c>
      <c r="D3450" s="190" t="s">
        <v>7</v>
      </c>
      <c r="E3450" s="190" t="s">
        <v>21</v>
      </c>
      <c r="F3450" s="191"/>
      <c r="G3450" s="191" t="str">
        <f t="shared" si="1"/>
        <v>('MEDIFLEX NIT B PFNBL','MEDIFLEX','BOXES','W/SIZE',),</v>
      </c>
      <c r="H3450" s="191"/>
    </row>
    <row r="3451">
      <c r="A3451" s="191"/>
      <c r="B3451" s="243" t="s">
        <v>394</v>
      </c>
      <c r="C3451" s="244" t="s">
        <v>390</v>
      </c>
      <c r="D3451" s="190" t="s">
        <v>7</v>
      </c>
      <c r="E3451" s="190" t="s">
        <v>13</v>
      </c>
      <c r="F3451" s="191"/>
      <c r="G3451" s="191" t="str">
        <f t="shared" si="1"/>
        <v>('MEDIFLEX NIT B PFNBL','MEDIFLEX','BOXES','XXS',),</v>
      </c>
      <c r="H3451" s="191"/>
    </row>
    <row r="3452">
      <c r="A3452" s="191"/>
      <c r="B3452" s="243" t="s">
        <v>394</v>
      </c>
      <c r="C3452" s="244" t="s">
        <v>390</v>
      </c>
      <c r="D3452" s="190" t="s">
        <v>7</v>
      </c>
      <c r="E3452" s="190" t="s">
        <v>14</v>
      </c>
      <c r="F3452" s="191"/>
      <c r="G3452" s="191" t="str">
        <f t="shared" si="1"/>
        <v>('MEDIFLEX NIT B PFNBL','MEDIFLEX','BOXES','XS',),</v>
      </c>
      <c r="H3452" s="191"/>
    </row>
    <row r="3453">
      <c r="A3453" s="191"/>
      <c r="B3453" s="243" t="s">
        <v>394</v>
      </c>
      <c r="C3453" s="244" t="s">
        <v>390</v>
      </c>
      <c r="D3453" s="190" t="s">
        <v>7</v>
      </c>
      <c r="E3453" s="190" t="s">
        <v>15</v>
      </c>
      <c r="F3453" s="191"/>
      <c r="G3453" s="191" t="str">
        <f t="shared" si="1"/>
        <v>('MEDIFLEX NIT B PFNBL','MEDIFLEX','BOXES','S',),</v>
      </c>
      <c r="H3453" s="191"/>
    </row>
    <row r="3454">
      <c r="A3454" s="191"/>
      <c r="B3454" s="243" t="s">
        <v>394</v>
      </c>
      <c r="C3454" s="244" t="s">
        <v>390</v>
      </c>
      <c r="D3454" s="190" t="s">
        <v>7</v>
      </c>
      <c r="E3454" s="190" t="s">
        <v>16</v>
      </c>
      <c r="F3454" s="191">
        <v>1330.0</v>
      </c>
      <c r="G3454" s="191" t="str">
        <f t="shared" si="1"/>
        <v>('MEDIFLEX NIT B PFNBL','MEDIFLEX','BOXES','M',1330),</v>
      </c>
      <c r="H3454" s="191"/>
    </row>
    <row r="3455">
      <c r="A3455" s="191"/>
      <c r="B3455" s="243" t="s">
        <v>394</v>
      </c>
      <c r="C3455" s="244" t="s">
        <v>390</v>
      </c>
      <c r="D3455" s="190" t="s">
        <v>7</v>
      </c>
      <c r="E3455" s="190" t="s">
        <v>17</v>
      </c>
      <c r="F3455" s="191">
        <v>1330.0</v>
      </c>
      <c r="G3455" s="191" t="str">
        <f t="shared" si="1"/>
        <v>('MEDIFLEX NIT B PFNBL','MEDIFLEX','BOXES','L',1330),</v>
      </c>
      <c r="H3455" s="191"/>
    </row>
    <row r="3456">
      <c r="A3456" s="191"/>
      <c r="B3456" s="243" t="s">
        <v>394</v>
      </c>
      <c r="C3456" s="244" t="s">
        <v>390</v>
      </c>
      <c r="D3456" s="190" t="s">
        <v>7</v>
      </c>
      <c r="E3456" s="190" t="s">
        <v>18</v>
      </c>
      <c r="F3456" s="191">
        <v>2500.0</v>
      </c>
      <c r="G3456" s="191" t="str">
        <f t="shared" si="1"/>
        <v>('MEDIFLEX NIT B PFNBL','MEDIFLEX','BOXES','XL',2500),</v>
      </c>
      <c r="H3456" s="191"/>
    </row>
    <row r="3457">
      <c r="A3457" s="191"/>
      <c r="B3457" s="243" t="s">
        <v>394</v>
      </c>
      <c r="C3457" s="244" t="s">
        <v>390</v>
      </c>
      <c r="D3457" s="190" t="s">
        <v>7</v>
      </c>
      <c r="E3457" s="190" t="s">
        <v>19</v>
      </c>
      <c r="F3457" s="191"/>
      <c r="G3457" s="191" t="str">
        <f t="shared" si="1"/>
        <v>('MEDIFLEX NIT B PFNBL','MEDIFLEX','BOXES','XXL',),</v>
      </c>
      <c r="H3457" s="191"/>
    </row>
    <row r="3458">
      <c r="A3458" s="191"/>
      <c r="B3458" s="243" t="s">
        <v>394</v>
      </c>
      <c r="C3458" s="244" t="s">
        <v>390</v>
      </c>
      <c r="D3458" s="190" t="s">
        <v>7</v>
      </c>
      <c r="E3458" s="190" t="s">
        <v>20</v>
      </c>
      <c r="F3458" s="191"/>
      <c r="G3458" s="191" t="str">
        <f t="shared" si="1"/>
        <v>('MEDIFLEX NIT B PFNBL','MEDIFLEX','BOXES','XXXL',),</v>
      </c>
      <c r="H3458" s="191"/>
    </row>
    <row r="3459">
      <c r="A3459" s="264">
        <v>186.0</v>
      </c>
      <c r="B3459" s="243" t="s">
        <v>395</v>
      </c>
      <c r="C3459" s="244" t="s">
        <v>390</v>
      </c>
      <c r="D3459" s="243" t="s">
        <v>4</v>
      </c>
      <c r="E3459" s="190" t="s">
        <v>21</v>
      </c>
      <c r="F3459" s="192"/>
      <c r="G3459" s="191" t="str">
        <f t="shared" si="1"/>
        <v>('MEDIFLEX NIT B P/F PFNBX','MEDIFLEX','CARTONS','W/SIZE',),</v>
      </c>
      <c r="H3459" s="192"/>
    </row>
    <row r="3460">
      <c r="A3460" s="191"/>
      <c r="B3460" s="243" t="s">
        <v>395</v>
      </c>
      <c r="C3460" s="244" t="s">
        <v>390</v>
      </c>
      <c r="D3460" s="190" t="s">
        <v>4</v>
      </c>
      <c r="E3460" s="190" t="s">
        <v>13</v>
      </c>
      <c r="F3460" s="191"/>
      <c r="G3460" s="191" t="str">
        <f t="shared" si="1"/>
        <v>('MEDIFLEX NIT B P/F PFNBX','MEDIFLEX','CARTONS','XXS',),</v>
      </c>
      <c r="H3460" s="191"/>
    </row>
    <row r="3461">
      <c r="A3461" s="191"/>
      <c r="B3461" s="243" t="s">
        <v>395</v>
      </c>
      <c r="C3461" s="244" t="s">
        <v>390</v>
      </c>
      <c r="D3461" s="190" t="s">
        <v>4</v>
      </c>
      <c r="E3461" s="190" t="s">
        <v>14</v>
      </c>
      <c r="F3461" s="191"/>
      <c r="G3461" s="191" t="str">
        <f t="shared" si="1"/>
        <v>('MEDIFLEX NIT B P/F PFNBX','MEDIFLEX','CARTONS','XS',),</v>
      </c>
      <c r="H3461" s="191"/>
    </row>
    <row r="3462">
      <c r="A3462" s="191"/>
      <c r="B3462" s="243" t="s">
        <v>395</v>
      </c>
      <c r="C3462" s="244" t="s">
        <v>390</v>
      </c>
      <c r="D3462" s="190" t="s">
        <v>4</v>
      </c>
      <c r="E3462" s="190" t="s">
        <v>15</v>
      </c>
      <c r="F3462" s="191"/>
      <c r="G3462" s="191" t="str">
        <f t="shared" si="1"/>
        <v>('MEDIFLEX NIT B P/F PFNBX','MEDIFLEX','CARTONS','S',),</v>
      </c>
      <c r="H3462" s="191"/>
    </row>
    <row r="3463">
      <c r="A3463" s="191"/>
      <c r="B3463" s="243" t="s">
        <v>395</v>
      </c>
      <c r="C3463" s="244" t="s">
        <v>390</v>
      </c>
      <c r="D3463" s="190" t="s">
        <v>4</v>
      </c>
      <c r="E3463" s="190" t="s">
        <v>16</v>
      </c>
      <c r="F3463" s="191"/>
      <c r="G3463" s="191" t="str">
        <f t="shared" si="1"/>
        <v>('MEDIFLEX NIT B P/F PFNBX','MEDIFLEX','CARTONS','M',),</v>
      </c>
      <c r="H3463" s="191"/>
    </row>
    <row r="3464">
      <c r="A3464" s="191"/>
      <c r="B3464" s="243" t="s">
        <v>395</v>
      </c>
      <c r="C3464" s="244" t="s">
        <v>390</v>
      </c>
      <c r="D3464" s="190" t="s">
        <v>4</v>
      </c>
      <c r="E3464" s="190" t="s">
        <v>17</v>
      </c>
      <c r="F3464" s="191"/>
      <c r="G3464" s="191" t="str">
        <f t="shared" si="1"/>
        <v>('MEDIFLEX NIT B P/F PFNBX','MEDIFLEX','CARTONS','L',),</v>
      </c>
      <c r="H3464" s="191"/>
    </row>
    <row r="3465">
      <c r="A3465" s="191"/>
      <c r="B3465" s="243" t="s">
        <v>395</v>
      </c>
      <c r="C3465" s="244" t="s">
        <v>390</v>
      </c>
      <c r="D3465" s="190" t="s">
        <v>4</v>
      </c>
      <c r="E3465" s="190" t="s">
        <v>18</v>
      </c>
      <c r="F3465" s="191"/>
      <c r="G3465" s="191" t="str">
        <f t="shared" si="1"/>
        <v>('MEDIFLEX NIT B P/F PFNBX','MEDIFLEX','CARTONS','XL',),</v>
      </c>
      <c r="H3465" s="191"/>
    </row>
    <row r="3466">
      <c r="A3466" s="191"/>
      <c r="B3466" s="243" t="s">
        <v>395</v>
      </c>
      <c r="C3466" s="244" t="s">
        <v>390</v>
      </c>
      <c r="D3466" s="190" t="s">
        <v>4</v>
      </c>
      <c r="E3466" s="190" t="s">
        <v>19</v>
      </c>
      <c r="F3466" s="191"/>
      <c r="G3466" s="191" t="str">
        <f t="shared" si="1"/>
        <v>('MEDIFLEX NIT B P/F PFNBX','MEDIFLEX','CARTONS','XXL',),</v>
      </c>
      <c r="H3466" s="191"/>
    </row>
    <row r="3467">
      <c r="A3467" s="191"/>
      <c r="B3467" s="243" t="s">
        <v>395</v>
      </c>
      <c r="C3467" s="244" t="s">
        <v>390</v>
      </c>
      <c r="D3467" s="190" t="s">
        <v>4</v>
      </c>
      <c r="E3467" s="190" t="s">
        <v>20</v>
      </c>
      <c r="F3467" s="191">
        <v>930.0</v>
      </c>
      <c r="G3467" s="191" t="str">
        <f t="shared" si="1"/>
        <v>('MEDIFLEX NIT B P/F PFNBX','MEDIFLEX','CARTONS','XXXL',930),</v>
      </c>
      <c r="H3467" s="191"/>
    </row>
    <row r="3468">
      <c r="A3468" s="191"/>
      <c r="B3468" s="243" t="s">
        <v>395</v>
      </c>
      <c r="C3468" s="244" t="s">
        <v>390</v>
      </c>
      <c r="D3468" s="190" t="s">
        <v>7</v>
      </c>
      <c r="E3468" s="190" t="s">
        <v>21</v>
      </c>
      <c r="F3468" s="191"/>
      <c r="G3468" s="191" t="str">
        <f t="shared" si="1"/>
        <v>('MEDIFLEX NIT B P/F PFNBX','MEDIFLEX','BOXES','W/SIZE',),</v>
      </c>
      <c r="H3468" s="191"/>
    </row>
    <row r="3469">
      <c r="A3469" s="191"/>
      <c r="B3469" s="243" t="s">
        <v>395</v>
      </c>
      <c r="C3469" s="244" t="s">
        <v>390</v>
      </c>
      <c r="D3469" s="190" t="s">
        <v>7</v>
      </c>
      <c r="E3469" s="190" t="s">
        <v>13</v>
      </c>
      <c r="F3469" s="191"/>
      <c r="G3469" s="191" t="str">
        <f t="shared" si="1"/>
        <v>('MEDIFLEX NIT B P/F PFNBX','MEDIFLEX','BOXES','XXS',),</v>
      </c>
      <c r="H3469" s="191"/>
    </row>
    <row r="3470">
      <c r="A3470" s="191"/>
      <c r="B3470" s="243" t="s">
        <v>395</v>
      </c>
      <c r="C3470" s="244" t="s">
        <v>390</v>
      </c>
      <c r="D3470" s="190" t="s">
        <v>7</v>
      </c>
      <c r="E3470" s="190" t="s">
        <v>14</v>
      </c>
      <c r="F3470" s="191"/>
      <c r="G3470" s="191" t="str">
        <f t="shared" si="1"/>
        <v>('MEDIFLEX NIT B P/F PFNBX','MEDIFLEX','BOXES','XS',),</v>
      </c>
      <c r="H3470" s="191"/>
    </row>
    <row r="3471">
      <c r="A3471" s="191"/>
      <c r="B3471" s="243" t="s">
        <v>395</v>
      </c>
      <c r="C3471" s="244" t="s">
        <v>390</v>
      </c>
      <c r="D3471" s="190" t="s">
        <v>7</v>
      </c>
      <c r="E3471" s="190" t="s">
        <v>15</v>
      </c>
      <c r="F3471" s="191"/>
      <c r="G3471" s="191" t="str">
        <f t="shared" si="1"/>
        <v>('MEDIFLEX NIT B P/F PFNBX','MEDIFLEX','BOXES','S',),</v>
      </c>
      <c r="H3471" s="191"/>
    </row>
    <row r="3472">
      <c r="A3472" s="191"/>
      <c r="B3472" s="243" t="s">
        <v>395</v>
      </c>
      <c r="C3472" s="244" t="s">
        <v>390</v>
      </c>
      <c r="D3472" s="190" t="s">
        <v>7</v>
      </c>
      <c r="E3472" s="190" t="s">
        <v>16</v>
      </c>
      <c r="F3472" s="191"/>
      <c r="G3472" s="191" t="str">
        <f t="shared" si="1"/>
        <v>('MEDIFLEX NIT B P/F PFNBX','MEDIFLEX','BOXES','M',),</v>
      </c>
      <c r="H3472" s="191"/>
    </row>
    <row r="3473">
      <c r="A3473" s="191"/>
      <c r="B3473" s="243" t="s">
        <v>395</v>
      </c>
      <c r="C3473" s="244" t="s">
        <v>390</v>
      </c>
      <c r="D3473" s="190" t="s">
        <v>7</v>
      </c>
      <c r="E3473" s="190" t="s">
        <v>17</v>
      </c>
      <c r="F3473" s="191"/>
      <c r="G3473" s="191" t="str">
        <f t="shared" si="1"/>
        <v>('MEDIFLEX NIT B P/F PFNBX','MEDIFLEX','BOXES','L',),</v>
      </c>
      <c r="H3473" s="191"/>
    </row>
    <row r="3474">
      <c r="A3474" s="191"/>
      <c r="B3474" s="243" t="s">
        <v>395</v>
      </c>
      <c r="C3474" s="244" t="s">
        <v>390</v>
      </c>
      <c r="D3474" s="190" t="s">
        <v>7</v>
      </c>
      <c r="E3474" s="190" t="s">
        <v>18</v>
      </c>
      <c r="F3474" s="191">
        <v>250.0</v>
      </c>
      <c r="G3474" s="191" t="str">
        <f t="shared" si="1"/>
        <v>('MEDIFLEX NIT B P/F PFNBX','MEDIFLEX','BOXES','XL',250),</v>
      </c>
      <c r="H3474" s="191"/>
    </row>
    <row r="3475">
      <c r="A3475" s="191"/>
      <c r="B3475" s="243" t="s">
        <v>395</v>
      </c>
      <c r="C3475" s="244" t="s">
        <v>390</v>
      </c>
      <c r="D3475" s="190" t="s">
        <v>7</v>
      </c>
      <c r="E3475" s="190" t="s">
        <v>19</v>
      </c>
      <c r="F3475" s="191">
        <v>0.0</v>
      </c>
      <c r="G3475" s="191" t="str">
        <f t="shared" si="1"/>
        <v>('MEDIFLEX NIT B P/F PFNBX','MEDIFLEX','BOXES','XXL',0),</v>
      </c>
      <c r="H3475" s="191"/>
    </row>
    <row r="3476">
      <c r="A3476" s="191"/>
      <c r="B3476" s="243" t="s">
        <v>395</v>
      </c>
      <c r="C3476" s="244" t="s">
        <v>390</v>
      </c>
      <c r="D3476" s="190" t="s">
        <v>7</v>
      </c>
      <c r="E3476" s="190" t="s">
        <v>20</v>
      </c>
      <c r="F3476" s="191">
        <v>5800.0</v>
      </c>
      <c r="G3476" s="191" t="str">
        <f t="shared" si="1"/>
        <v>('MEDIFLEX NIT B P/F PFNBX','MEDIFLEX','BOXES','XXXL',5800),</v>
      </c>
      <c r="H3476" s="191"/>
    </row>
    <row r="3477">
      <c r="A3477" s="264">
        <v>187.0</v>
      </c>
      <c r="B3477" s="243" t="s">
        <v>396</v>
      </c>
      <c r="C3477" s="244" t="s">
        <v>390</v>
      </c>
      <c r="D3477" s="243" t="s">
        <v>4</v>
      </c>
      <c r="E3477" s="190" t="s">
        <v>21</v>
      </c>
      <c r="F3477" s="192">
        <v>150.0</v>
      </c>
      <c r="G3477" s="191" t="str">
        <f t="shared" si="1"/>
        <v>('MEDIFLEX SUPAFLEX 530MM OBS','MEDIFLEX','CARTONS','W/SIZE',150),</v>
      </c>
      <c r="H3477" s="192"/>
    </row>
    <row r="3478">
      <c r="A3478" s="191"/>
      <c r="B3478" s="243" t="s">
        <v>396</v>
      </c>
      <c r="C3478" s="244" t="s">
        <v>390</v>
      </c>
      <c r="D3478" s="190" t="s">
        <v>4</v>
      </c>
      <c r="E3478" s="190" t="s">
        <v>13</v>
      </c>
      <c r="F3478" s="191"/>
      <c r="G3478" s="191" t="str">
        <f t="shared" si="1"/>
        <v>('MEDIFLEX SUPAFLEX 530MM OBS','MEDIFLEX','CARTONS','XXS',),</v>
      </c>
      <c r="H3478" s="191"/>
    </row>
    <row r="3479">
      <c r="A3479" s="191"/>
      <c r="B3479" s="243" t="s">
        <v>396</v>
      </c>
      <c r="C3479" s="244" t="s">
        <v>390</v>
      </c>
      <c r="D3479" s="190" t="s">
        <v>4</v>
      </c>
      <c r="E3479" s="190" t="s">
        <v>14</v>
      </c>
      <c r="F3479" s="191"/>
      <c r="G3479" s="191" t="str">
        <f t="shared" si="1"/>
        <v>('MEDIFLEX SUPAFLEX 530MM OBS','MEDIFLEX','CARTONS','XS',),</v>
      </c>
      <c r="H3479" s="191"/>
    </row>
    <row r="3480">
      <c r="A3480" s="191"/>
      <c r="B3480" s="243" t="s">
        <v>396</v>
      </c>
      <c r="C3480" s="244" t="s">
        <v>390</v>
      </c>
      <c r="D3480" s="190" t="s">
        <v>4</v>
      </c>
      <c r="E3480" s="190" t="s">
        <v>15</v>
      </c>
      <c r="F3480" s="191"/>
      <c r="G3480" s="191" t="str">
        <f t="shared" si="1"/>
        <v>('MEDIFLEX SUPAFLEX 530MM OBS','MEDIFLEX','CARTONS','S',),</v>
      </c>
      <c r="H3480" s="191"/>
    </row>
    <row r="3481">
      <c r="A3481" s="191"/>
      <c r="B3481" s="243" t="s">
        <v>396</v>
      </c>
      <c r="C3481" s="244" t="s">
        <v>390</v>
      </c>
      <c r="D3481" s="190" t="s">
        <v>4</v>
      </c>
      <c r="E3481" s="190" t="s">
        <v>16</v>
      </c>
      <c r="F3481" s="191"/>
      <c r="G3481" s="191" t="str">
        <f t="shared" si="1"/>
        <v>('MEDIFLEX SUPAFLEX 530MM OBS','MEDIFLEX','CARTONS','M',),</v>
      </c>
      <c r="H3481" s="191"/>
    </row>
    <row r="3482">
      <c r="A3482" s="191"/>
      <c r="B3482" s="243" t="s">
        <v>396</v>
      </c>
      <c r="C3482" s="244" t="s">
        <v>390</v>
      </c>
      <c r="D3482" s="190" t="s">
        <v>4</v>
      </c>
      <c r="E3482" s="190" t="s">
        <v>17</v>
      </c>
      <c r="F3482" s="191"/>
      <c r="G3482" s="191" t="str">
        <f t="shared" si="1"/>
        <v>('MEDIFLEX SUPAFLEX 530MM OBS','MEDIFLEX','CARTONS','L',),</v>
      </c>
      <c r="H3482" s="191"/>
    </row>
    <row r="3483">
      <c r="A3483" s="191"/>
      <c r="B3483" s="243" t="s">
        <v>396</v>
      </c>
      <c r="C3483" s="244" t="s">
        <v>390</v>
      </c>
      <c r="D3483" s="190" t="s">
        <v>4</v>
      </c>
      <c r="E3483" s="190" t="s">
        <v>18</v>
      </c>
      <c r="F3483" s="191"/>
      <c r="G3483" s="191" t="str">
        <f t="shared" si="1"/>
        <v>('MEDIFLEX SUPAFLEX 530MM OBS','MEDIFLEX','CARTONS','XL',),</v>
      </c>
      <c r="H3483" s="191"/>
    </row>
    <row r="3484">
      <c r="A3484" s="191"/>
      <c r="B3484" s="243" t="s">
        <v>396</v>
      </c>
      <c r="C3484" s="244" t="s">
        <v>390</v>
      </c>
      <c r="D3484" s="190" t="s">
        <v>4</v>
      </c>
      <c r="E3484" s="190" t="s">
        <v>19</v>
      </c>
      <c r="F3484" s="191"/>
      <c r="G3484" s="191" t="str">
        <f t="shared" si="1"/>
        <v>('MEDIFLEX SUPAFLEX 530MM OBS','MEDIFLEX','CARTONS','XXL',),</v>
      </c>
      <c r="H3484" s="191"/>
    </row>
    <row r="3485">
      <c r="A3485" s="191"/>
      <c r="B3485" s="243" t="s">
        <v>396</v>
      </c>
      <c r="C3485" s="244" t="s">
        <v>390</v>
      </c>
      <c r="D3485" s="190" t="s">
        <v>4</v>
      </c>
      <c r="E3485" s="190" t="s">
        <v>20</v>
      </c>
      <c r="F3485" s="191"/>
      <c r="G3485" s="191" t="str">
        <f t="shared" si="1"/>
        <v>('MEDIFLEX SUPAFLEX 530MM OBS','MEDIFLEX','CARTONS','XXXL',),</v>
      </c>
      <c r="H3485" s="191"/>
    </row>
    <row r="3486">
      <c r="A3486" s="191"/>
      <c r="B3486" s="243" t="s">
        <v>396</v>
      </c>
      <c r="C3486" s="244" t="s">
        <v>390</v>
      </c>
      <c r="D3486" s="190" t="s">
        <v>7</v>
      </c>
      <c r="E3486" s="190" t="s">
        <v>21</v>
      </c>
      <c r="F3486" s="191">
        <v>550.0</v>
      </c>
      <c r="G3486" s="191" t="str">
        <f t="shared" si="1"/>
        <v>('MEDIFLEX SUPAFLEX 530MM OBS','MEDIFLEX','BOXES','W/SIZE',550),</v>
      </c>
      <c r="H3486" s="191"/>
    </row>
    <row r="3487">
      <c r="A3487" s="191"/>
      <c r="B3487" s="243" t="s">
        <v>396</v>
      </c>
      <c r="C3487" s="244" t="s">
        <v>390</v>
      </c>
      <c r="D3487" s="190" t="s">
        <v>7</v>
      </c>
      <c r="E3487" s="190" t="s">
        <v>13</v>
      </c>
      <c r="F3487" s="191"/>
      <c r="G3487" s="191" t="str">
        <f t="shared" si="1"/>
        <v>('MEDIFLEX SUPAFLEX 530MM OBS','MEDIFLEX','BOXES','XXS',),</v>
      </c>
      <c r="H3487" s="191"/>
    </row>
    <row r="3488">
      <c r="A3488" s="191"/>
      <c r="B3488" s="243" t="s">
        <v>396</v>
      </c>
      <c r="C3488" s="244" t="s">
        <v>390</v>
      </c>
      <c r="D3488" s="190" t="s">
        <v>7</v>
      </c>
      <c r="E3488" s="190" t="s">
        <v>14</v>
      </c>
      <c r="F3488" s="191"/>
      <c r="G3488" s="191" t="str">
        <f t="shared" si="1"/>
        <v>('MEDIFLEX SUPAFLEX 530MM OBS','MEDIFLEX','BOXES','XS',),</v>
      </c>
      <c r="H3488" s="191"/>
    </row>
    <row r="3489">
      <c r="A3489" s="191"/>
      <c r="B3489" s="243" t="s">
        <v>396</v>
      </c>
      <c r="C3489" s="244" t="s">
        <v>390</v>
      </c>
      <c r="D3489" s="190" t="s">
        <v>7</v>
      </c>
      <c r="E3489" s="190" t="s">
        <v>15</v>
      </c>
      <c r="F3489" s="191"/>
      <c r="G3489" s="191" t="str">
        <f t="shared" si="1"/>
        <v>('MEDIFLEX SUPAFLEX 530MM OBS','MEDIFLEX','BOXES','S',),</v>
      </c>
      <c r="H3489" s="191"/>
    </row>
    <row r="3490">
      <c r="A3490" s="191"/>
      <c r="B3490" s="243" t="s">
        <v>396</v>
      </c>
      <c r="C3490" s="244" t="s">
        <v>390</v>
      </c>
      <c r="D3490" s="190" t="s">
        <v>7</v>
      </c>
      <c r="E3490" s="190" t="s">
        <v>16</v>
      </c>
      <c r="F3490" s="191"/>
      <c r="G3490" s="191" t="str">
        <f t="shared" si="1"/>
        <v>('MEDIFLEX SUPAFLEX 530MM OBS','MEDIFLEX','BOXES','M',),</v>
      </c>
      <c r="H3490" s="191"/>
    </row>
    <row r="3491">
      <c r="A3491" s="191"/>
      <c r="B3491" s="243" t="s">
        <v>396</v>
      </c>
      <c r="C3491" s="244" t="s">
        <v>390</v>
      </c>
      <c r="D3491" s="190" t="s">
        <v>7</v>
      </c>
      <c r="E3491" s="190" t="s">
        <v>17</v>
      </c>
      <c r="F3491" s="191"/>
      <c r="G3491" s="191" t="str">
        <f t="shared" si="1"/>
        <v>('MEDIFLEX SUPAFLEX 530MM OBS','MEDIFLEX','BOXES','L',),</v>
      </c>
      <c r="H3491" s="191"/>
    </row>
    <row r="3492">
      <c r="A3492" s="191"/>
      <c r="B3492" s="243" t="s">
        <v>396</v>
      </c>
      <c r="C3492" s="244" t="s">
        <v>390</v>
      </c>
      <c r="D3492" s="190" t="s">
        <v>7</v>
      </c>
      <c r="E3492" s="190" t="s">
        <v>18</v>
      </c>
      <c r="F3492" s="191"/>
      <c r="G3492" s="191" t="str">
        <f t="shared" si="1"/>
        <v>('MEDIFLEX SUPAFLEX 530MM OBS','MEDIFLEX','BOXES','XL',),</v>
      </c>
      <c r="H3492" s="191"/>
    </row>
    <row r="3493">
      <c r="A3493" s="191"/>
      <c r="B3493" s="243" t="s">
        <v>396</v>
      </c>
      <c r="C3493" s="244" t="s">
        <v>390</v>
      </c>
      <c r="D3493" s="190" t="s">
        <v>7</v>
      </c>
      <c r="E3493" s="190" t="s">
        <v>19</v>
      </c>
      <c r="F3493" s="191"/>
      <c r="G3493" s="191" t="str">
        <f t="shared" si="1"/>
        <v>('MEDIFLEX SUPAFLEX 530MM OBS','MEDIFLEX','BOXES','XXL',),</v>
      </c>
      <c r="H3493" s="191"/>
    </row>
    <row r="3494">
      <c r="A3494" s="191"/>
      <c r="B3494" s="243" t="s">
        <v>396</v>
      </c>
      <c r="C3494" s="244" t="s">
        <v>390</v>
      </c>
      <c r="D3494" s="190" t="s">
        <v>7</v>
      </c>
      <c r="E3494" s="190" t="s">
        <v>20</v>
      </c>
      <c r="F3494" s="191"/>
      <c r="G3494" s="191" t="str">
        <f t="shared" si="1"/>
        <v>('MEDIFLEX SUPAFLEX 530MM OBS','MEDIFLEX','BOXES','XXXL',),</v>
      </c>
      <c r="H3494" s="191"/>
    </row>
    <row r="3495">
      <c r="A3495" s="264">
        <v>188.0</v>
      </c>
      <c r="B3495" s="243" t="s">
        <v>397</v>
      </c>
      <c r="C3495" s="244" t="s">
        <v>390</v>
      </c>
      <c r="D3495" s="243" t="s">
        <v>4</v>
      </c>
      <c r="E3495" s="190" t="s">
        <v>21</v>
      </c>
      <c r="F3495" s="192">
        <v>0.0</v>
      </c>
      <c r="G3495" s="191" t="str">
        <f t="shared" si="1"/>
        <v>('MEDIFLEX SUPAFLEX STOBS','MEDIFLEX','CARTONS','W/SIZE',0),</v>
      </c>
      <c r="H3495" s="192"/>
    </row>
    <row r="3496">
      <c r="A3496" s="191"/>
      <c r="B3496" s="243" t="s">
        <v>397</v>
      </c>
      <c r="C3496" s="244" t="s">
        <v>390</v>
      </c>
      <c r="D3496" s="190" t="s">
        <v>4</v>
      </c>
      <c r="E3496" s="190" t="s">
        <v>13</v>
      </c>
      <c r="F3496" s="191"/>
      <c r="G3496" s="191" t="str">
        <f t="shared" si="1"/>
        <v>('MEDIFLEX SUPAFLEX STOBS','MEDIFLEX','CARTONS','XXS',),</v>
      </c>
      <c r="H3496" s="191"/>
    </row>
    <row r="3497">
      <c r="A3497" s="191"/>
      <c r="B3497" s="243" t="s">
        <v>397</v>
      </c>
      <c r="C3497" s="244" t="s">
        <v>390</v>
      </c>
      <c r="D3497" s="190" t="s">
        <v>4</v>
      </c>
      <c r="E3497" s="190" t="s">
        <v>14</v>
      </c>
      <c r="F3497" s="191"/>
      <c r="G3497" s="191" t="str">
        <f t="shared" si="1"/>
        <v>('MEDIFLEX SUPAFLEX STOBS','MEDIFLEX','CARTONS','XS',),</v>
      </c>
      <c r="H3497" s="191"/>
    </row>
    <row r="3498">
      <c r="A3498" s="191"/>
      <c r="B3498" s="243" t="s">
        <v>397</v>
      </c>
      <c r="C3498" s="244" t="s">
        <v>390</v>
      </c>
      <c r="D3498" s="190" t="s">
        <v>4</v>
      </c>
      <c r="E3498" s="190" t="s">
        <v>15</v>
      </c>
      <c r="F3498" s="191"/>
      <c r="G3498" s="191" t="str">
        <f t="shared" si="1"/>
        <v>('MEDIFLEX SUPAFLEX STOBS','MEDIFLEX','CARTONS','S',),</v>
      </c>
      <c r="H3498" s="191"/>
    </row>
    <row r="3499">
      <c r="A3499" s="191"/>
      <c r="B3499" s="243" t="s">
        <v>397</v>
      </c>
      <c r="C3499" s="244" t="s">
        <v>390</v>
      </c>
      <c r="D3499" s="190" t="s">
        <v>4</v>
      </c>
      <c r="E3499" s="190" t="s">
        <v>16</v>
      </c>
      <c r="F3499" s="191"/>
      <c r="G3499" s="191" t="str">
        <f t="shared" si="1"/>
        <v>('MEDIFLEX SUPAFLEX STOBS','MEDIFLEX','CARTONS','M',),</v>
      </c>
      <c r="H3499" s="191"/>
    </row>
    <row r="3500">
      <c r="A3500" s="191"/>
      <c r="B3500" s="243" t="s">
        <v>397</v>
      </c>
      <c r="C3500" s="244" t="s">
        <v>390</v>
      </c>
      <c r="D3500" s="190" t="s">
        <v>4</v>
      </c>
      <c r="E3500" s="190" t="s">
        <v>17</v>
      </c>
      <c r="F3500" s="191"/>
      <c r="G3500" s="191" t="str">
        <f t="shared" si="1"/>
        <v>('MEDIFLEX SUPAFLEX STOBS','MEDIFLEX','CARTONS','L',),</v>
      </c>
      <c r="H3500" s="191"/>
    </row>
    <row r="3501">
      <c r="A3501" s="191"/>
      <c r="B3501" s="243" t="s">
        <v>397</v>
      </c>
      <c r="C3501" s="244" t="s">
        <v>390</v>
      </c>
      <c r="D3501" s="190" t="s">
        <v>4</v>
      </c>
      <c r="E3501" s="190" t="s">
        <v>18</v>
      </c>
      <c r="F3501" s="191"/>
      <c r="G3501" s="191" t="str">
        <f t="shared" si="1"/>
        <v>('MEDIFLEX SUPAFLEX STOBS','MEDIFLEX','CARTONS','XL',),</v>
      </c>
      <c r="H3501" s="191"/>
    </row>
    <row r="3502">
      <c r="A3502" s="191"/>
      <c r="B3502" s="243" t="s">
        <v>397</v>
      </c>
      <c r="C3502" s="244" t="s">
        <v>390</v>
      </c>
      <c r="D3502" s="190" t="s">
        <v>4</v>
      </c>
      <c r="E3502" s="190" t="s">
        <v>19</v>
      </c>
      <c r="F3502" s="191"/>
      <c r="G3502" s="191" t="str">
        <f t="shared" si="1"/>
        <v>('MEDIFLEX SUPAFLEX STOBS','MEDIFLEX','CARTONS','XXL',),</v>
      </c>
      <c r="H3502" s="191"/>
    </row>
    <row r="3503">
      <c r="A3503" s="191"/>
      <c r="B3503" s="243" t="s">
        <v>397</v>
      </c>
      <c r="C3503" s="244" t="s">
        <v>390</v>
      </c>
      <c r="D3503" s="190" t="s">
        <v>4</v>
      </c>
      <c r="E3503" s="190" t="s">
        <v>20</v>
      </c>
      <c r="F3503" s="191"/>
      <c r="G3503" s="191" t="str">
        <f t="shared" si="1"/>
        <v>('MEDIFLEX SUPAFLEX STOBS','MEDIFLEX','CARTONS','XXXL',),</v>
      </c>
      <c r="H3503" s="191"/>
    </row>
    <row r="3504">
      <c r="A3504" s="191"/>
      <c r="B3504" s="243" t="s">
        <v>397</v>
      </c>
      <c r="C3504" s="244" t="s">
        <v>390</v>
      </c>
      <c r="D3504" s="190" t="s">
        <v>7</v>
      </c>
      <c r="E3504" s="190" t="s">
        <v>21</v>
      </c>
      <c r="F3504" s="191">
        <v>0.0</v>
      </c>
      <c r="G3504" s="191" t="str">
        <f t="shared" si="1"/>
        <v>('MEDIFLEX SUPAFLEX STOBS','MEDIFLEX','BOXES','W/SIZE',0),</v>
      </c>
      <c r="H3504" s="191"/>
    </row>
    <row r="3505">
      <c r="A3505" s="191"/>
      <c r="B3505" s="243" t="s">
        <v>397</v>
      </c>
      <c r="C3505" s="244" t="s">
        <v>390</v>
      </c>
      <c r="D3505" s="190" t="s">
        <v>7</v>
      </c>
      <c r="E3505" s="190" t="s">
        <v>13</v>
      </c>
      <c r="F3505" s="191"/>
      <c r="G3505" s="191" t="str">
        <f t="shared" si="1"/>
        <v>('MEDIFLEX SUPAFLEX STOBS','MEDIFLEX','BOXES','XXS',),</v>
      </c>
      <c r="H3505" s="191"/>
    </row>
    <row r="3506">
      <c r="A3506" s="191"/>
      <c r="B3506" s="243" t="s">
        <v>397</v>
      </c>
      <c r="C3506" s="244" t="s">
        <v>390</v>
      </c>
      <c r="D3506" s="190" t="s">
        <v>7</v>
      </c>
      <c r="E3506" s="190" t="s">
        <v>14</v>
      </c>
      <c r="F3506" s="191"/>
      <c r="G3506" s="191" t="str">
        <f t="shared" si="1"/>
        <v>('MEDIFLEX SUPAFLEX STOBS','MEDIFLEX','BOXES','XS',),</v>
      </c>
      <c r="H3506" s="191"/>
    </row>
    <row r="3507">
      <c r="A3507" s="191"/>
      <c r="B3507" s="243" t="s">
        <v>397</v>
      </c>
      <c r="C3507" s="244" t="s">
        <v>390</v>
      </c>
      <c r="D3507" s="190" t="s">
        <v>7</v>
      </c>
      <c r="E3507" s="190" t="s">
        <v>15</v>
      </c>
      <c r="F3507" s="191"/>
      <c r="G3507" s="191" t="str">
        <f t="shared" si="1"/>
        <v>('MEDIFLEX SUPAFLEX STOBS','MEDIFLEX','BOXES','S',),</v>
      </c>
      <c r="H3507" s="191"/>
    </row>
    <row r="3508">
      <c r="A3508" s="191"/>
      <c r="B3508" s="243" t="s">
        <v>397</v>
      </c>
      <c r="C3508" s="244" t="s">
        <v>390</v>
      </c>
      <c r="D3508" s="190" t="s">
        <v>7</v>
      </c>
      <c r="E3508" s="190" t="s">
        <v>16</v>
      </c>
      <c r="F3508" s="191"/>
      <c r="G3508" s="191" t="str">
        <f t="shared" si="1"/>
        <v>('MEDIFLEX SUPAFLEX STOBS','MEDIFLEX','BOXES','M',),</v>
      </c>
      <c r="H3508" s="191"/>
    </row>
    <row r="3509">
      <c r="A3509" s="191"/>
      <c r="B3509" s="243" t="s">
        <v>397</v>
      </c>
      <c r="C3509" s="244" t="s">
        <v>390</v>
      </c>
      <c r="D3509" s="190" t="s">
        <v>7</v>
      </c>
      <c r="E3509" s="190" t="s">
        <v>17</v>
      </c>
      <c r="F3509" s="191"/>
      <c r="G3509" s="191" t="str">
        <f t="shared" si="1"/>
        <v>('MEDIFLEX SUPAFLEX STOBS','MEDIFLEX','BOXES','L',),</v>
      </c>
      <c r="H3509" s="191"/>
    </row>
    <row r="3510">
      <c r="A3510" s="191"/>
      <c r="B3510" s="243" t="s">
        <v>397</v>
      </c>
      <c r="C3510" s="244" t="s">
        <v>390</v>
      </c>
      <c r="D3510" s="190" t="s">
        <v>7</v>
      </c>
      <c r="E3510" s="190" t="s">
        <v>18</v>
      </c>
      <c r="F3510" s="191"/>
      <c r="G3510" s="191" t="str">
        <f t="shared" si="1"/>
        <v>('MEDIFLEX SUPAFLEX STOBS','MEDIFLEX','BOXES','XL',),</v>
      </c>
      <c r="H3510" s="191"/>
    </row>
    <row r="3511">
      <c r="A3511" s="191"/>
      <c r="B3511" s="243" t="s">
        <v>397</v>
      </c>
      <c r="C3511" s="244" t="s">
        <v>390</v>
      </c>
      <c r="D3511" s="190" t="s">
        <v>7</v>
      </c>
      <c r="E3511" s="190" t="s">
        <v>19</v>
      </c>
      <c r="F3511" s="191"/>
      <c r="G3511" s="191" t="str">
        <f t="shared" si="1"/>
        <v>('MEDIFLEX SUPAFLEX STOBS','MEDIFLEX','BOXES','XXL',),</v>
      </c>
      <c r="H3511" s="191"/>
    </row>
    <row r="3512">
      <c r="A3512" s="191"/>
      <c r="B3512" s="243" t="s">
        <v>397</v>
      </c>
      <c r="C3512" s="244" t="s">
        <v>390</v>
      </c>
      <c r="D3512" s="190" t="s">
        <v>7</v>
      </c>
      <c r="E3512" s="190" t="s">
        <v>20</v>
      </c>
      <c r="F3512" s="191"/>
      <c r="G3512" s="191" t="str">
        <f t="shared" si="1"/>
        <v>('MEDIFLEX SUPAFLEX STOBS','MEDIFLEX','BOXES','XXXL',),</v>
      </c>
      <c r="H3512" s="191"/>
    </row>
    <row r="3513">
      <c r="A3513" s="264">
        <v>189.0</v>
      </c>
      <c r="B3513" s="243" t="s">
        <v>398</v>
      </c>
      <c r="C3513" s="244" t="s">
        <v>390</v>
      </c>
      <c r="D3513" s="243" t="s">
        <v>4</v>
      </c>
      <c r="E3513" s="190" t="s">
        <v>21</v>
      </c>
      <c r="F3513" s="192">
        <v>152.0</v>
      </c>
      <c r="G3513" s="191" t="str">
        <f t="shared" si="1"/>
        <v>('MEDIFLEX STERIGEL PRS','MEDIFLEX','CARTONS','W/SIZE',152),</v>
      </c>
      <c r="H3513" s="192"/>
    </row>
    <row r="3514">
      <c r="A3514" s="191"/>
      <c r="B3514" s="243" t="s">
        <v>398</v>
      </c>
      <c r="C3514" s="244" t="s">
        <v>390</v>
      </c>
      <c r="D3514" s="190" t="s">
        <v>4</v>
      </c>
      <c r="E3514" s="190" t="s">
        <v>13</v>
      </c>
      <c r="F3514" s="191"/>
      <c r="G3514" s="191" t="str">
        <f t="shared" si="1"/>
        <v>('MEDIFLEX STERIGEL PRS','MEDIFLEX','CARTONS','XXS',),</v>
      </c>
      <c r="H3514" s="191"/>
    </row>
    <row r="3515">
      <c r="A3515" s="191"/>
      <c r="B3515" s="243" t="s">
        <v>398</v>
      </c>
      <c r="C3515" s="244" t="s">
        <v>390</v>
      </c>
      <c r="D3515" s="190" t="s">
        <v>4</v>
      </c>
      <c r="E3515" s="190" t="s">
        <v>14</v>
      </c>
      <c r="F3515" s="191"/>
      <c r="G3515" s="191" t="str">
        <f t="shared" si="1"/>
        <v>('MEDIFLEX STERIGEL PRS','MEDIFLEX','CARTONS','XS',),</v>
      </c>
      <c r="H3515" s="191"/>
    </row>
    <row r="3516">
      <c r="A3516" s="191"/>
      <c r="B3516" s="243" t="s">
        <v>398</v>
      </c>
      <c r="C3516" s="244" t="s">
        <v>390</v>
      </c>
      <c r="D3516" s="190" t="s">
        <v>4</v>
      </c>
      <c r="E3516" s="190" t="s">
        <v>15</v>
      </c>
      <c r="F3516" s="191"/>
      <c r="G3516" s="191" t="str">
        <f t="shared" si="1"/>
        <v>('MEDIFLEX STERIGEL PRS','MEDIFLEX','CARTONS','S',),</v>
      </c>
      <c r="H3516" s="191"/>
    </row>
    <row r="3517">
      <c r="A3517" s="191"/>
      <c r="B3517" s="243" t="s">
        <v>398</v>
      </c>
      <c r="C3517" s="244" t="s">
        <v>390</v>
      </c>
      <c r="D3517" s="190" t="s">
        <v>4</v>
      </c>
      <c r="E3517" s="190" t="s">
        <v>16</v>
      </c>
      <c r="F3517" s="191"/>
      <c r="G3517" s="191" t="str">
        <f t="shared" si="1"/>
        <v>('MEDIFLEX STERIGEL PRS','MEDIFLEX','CARTONS','M',),</v>
      </c>
      <c r="H3517" s="191"/>
    </row>
    <row r="3518">
      <c r="A3518" s="191"/>
      <c r="B3518" s="243" t="s">
        <v>398</v>
      </c>
      <c r="C3518" s="244" t="s">
        <v>390</v>
      </c>
      <c r="D3518" s="190" t="s">
        <v>4</v>
      </c>
      <c r="E3518" s="190" t="s">
        <v>17</v>
      </c>
      <c r="F3518" s="191"/>
      <c r="G3518" s="191" t="str">
        <f t="shared" si="1"/>
        <v>('MEDIFLEX STERIGEL PRS','MEDIFLEX','CARTONS','L',),</v>
      </c>
      <c r="H3518" s="191"/>
    </row>
    <row r="3519">
      <c r="A3519" s="191"/>
      <c r="B3519" s="243" t="s">
        <v>398</v>
      </c>
      <c r="C3519" s="244" t="s">
        <v>390</v>
      </c>
      <c r="D3519" s="190" t="s">
        <v>4</v>
      </c>
      <c r="E3519" s="190" t="s">
        <v>18</v>
      </c>
      <c r="F3519" s="191"/>
      <c r="G3519" s="191" t="str">
        <f t="shared" si="1"/>
        <v>('MEDIFLEX STERIGEL PRS','MEDIFLEX','CARTONS','XL',),</v>
      </c>
      <c r="H3519" s="191"/>
    </row>
    <row r="3520">
      <c r="A3520" s="191"/>
      <c r="B3520" s="243" t="s">
        <v>398</v>
      </c>
      <c r="C3520" s="244" t="s">
        <v>390</v>
      </c>
      <c r="D3520" s="190" t="s">
        <v>4</v>
      </c>
      <c r="E3520" s="190" t="s">
        <v>19</v>
      </c>
      <c r="F3520" s="191"/>
      <c r="G3520" s="191" t="str">
        <f t="shared" si="1"/>
        <v>('MEDIFLEX STERIGEL PRS','MEDIFLEX','CARTONS','XXL',),</v>
      </c>
      <c r="H3520" s="191"/>
    </row>
    <row r="3521">
      <c r="A3521" s="191"/>
      <c r="B3521" s="243" t="s">
        <v>398</v>
      </c>
      <c r="C3521" s="244" t="s">
        <v>390</v>
      </c>
      <c r="D3521" s="190" t="s">
        <v>4</v>
      </c>
      <c r="E3521" s="190" t="s">
        <v>20</v>
      </c>
      <c r="F3521" s="191"/>
      <c r="G3521" s="191" t="str">
        <f t="shared" si="1"/>
        <v>('MEDIFLEX STERIGEL PRS','MEDIFLEX','CARTONS','XXXL',),</v>
      </c>
      <c r="H3521" s="191"/>
    </row>
    <row r="3522">
      <c r="A3522" s="191"/>
      <c r="B3522" s="243" t="s">
        <v>398</v>
      </c>
      <c r="C3522" s="244" t="s">
        <v>390</v>
      </c>
      <c r="D3522" s="190" t="s">
        <v>7</v>
      </c>
      <c r="E3522" s="190" t="s">
        <v>21</v>
      </c>
      <c r="F3522" s="191"/>
      <c r="G3522" s="191" t="str">
        <f t="shared" si="1"/>
        <v>('MEDIFLEX STERIGEL PRS','MEDIFLEX','BOXES','W/SIZE',),</v>
      </c>
      <c r="H3522" s="191"/>
    </row>
    <row r="3523">
      <c r="A3523" s="191"/>
      <c r="B3523" s="243" t="s">
        <v>398</v>
      </c>
      <c r="C3523" s="244" t="s">
        <v>390</v>
      </c>
      <c r="D3523" s="190" t="s">
        <v>7</v>
      </c>
      <c r="E3523" s="190" t="s">
        <v>13</v>
      </c>
      <c r="F3523" s="191"/>
      <c r="G3523" s="191" t="str">
        <f t="shared" si="1"/>
        <v>('MEDIFLEX STERIGEL PRS','MEDIFLEX','BOXES','XXS',),</v>
      </c>
      <c r="H3523" s="191"/>
    </row>
    <row r="3524">
      <c r="A3524" s="191"/>
      <c r="B3524" s="243" t="s">
        <v>398</v>
      </c>
      <c r="C3524" s="244" t="s">
        <v>390</v>
      </c>
      <c r="D3524" s="190" t="s">
        <v>7</v>
      </c>
      <c r="E3524" s="190" t="s">
        <v>14</v>
      </c>
      <c r="F3524" s="191"/>
      <c r="G3524" s="191" t="str">
        <f t="shared" si="1"/>
        <v>('MEDIFLEX STERIGEL PRS','MEDIFLEX','BOXES','XS',),</v>
      </c>
      <c r="H3524" s="191"/>
    </row>
    <row r="3525">
      <c r="A3525" s="191"/>
      <c r="B3525" s="243" t="s">
        <v>398</v>
      </c>
      <c r="C3525" s="244" t="s">
        <v>390</v>
      </c>
      <c r="D3525" s="190" t="s">
        <v>7</v>
      </c>
      <c r="E3525" s="190" t="s">
        <v>15</v>
      </c>
      <c r="F3525" s="191"/>
      <c r="G3525" s="191" t="str">
        <f t="shared" si="1"/>
        <v>('MEDIFLEX STERIGEL PRS','MEDIFLEX','BOXES','S',),</v>
      </c>
      <c r="H3525" s="191"/>
    </row>
    <row r="3526">
      <c r="A3526" s="191"/>
      <c r="B3526" s="243" t="s">
        <v>398</v>
      </c>
      <c r="C3526" s="244" t="s">
        <v>390</v>
      </c>
      <c r="D3526" s="190" t="s">
        <v>7</v>
      </c>
      <c r="E3526" s="190" t="s">
        <v>16</v>
      </c>
      <c r="F3526" s="191"/>
      <c r="G3526" s="191" t="str">
        <f t="shared" si="1"/>
        <v>('MEDIFLEX STERIGEL PRS','MEDIFLEX','BOXES','M',),</v>
      </c>
      <c r="H3526" s="191"/>
    </row>
    <row r="3527">
      <c r="A3527" s="191"/>
      <c r="B3527" s="243" t="s">
        <v>398</v>
      </c>
      <c r="C3527" s="244" t="s">
        <v>390</v>
      </c>
      <c r="D3527" s="190" t="s">
        <v>7</v>
      </c>
      <c r="E3527" s="190" t="s">
        <v>17</v>
      </c>
      <c r="F3527" s="191"/>
      <c r="G3527" s="191" t="str">
        <f t="shared" si="1"/>
        <v>('MEDIFLEX STERIGEL PRS','MEDIFLEX','BOXES','L',),</v>
      </c>
      <c r="H3527" s="191"/>
    </row>
    <row r="3528">
      <c r="A3528" s="191"/>
      <c r="B3528" s="243" t="s">
        <v>398</v>
      </c>
      <c r="C3528" s="244" t="s">
        <v>390</v>
      </c>
      <c r="D3528" s="190" t="s">
        <v>7</v>
      </c>
      <c r="E3528" s="190" t="s">
        <v>18</v>
      </c>
      <c r="F3528" s="191"/>
      <c r="G3528" s="191" t="str">
        <f t="shared" si="1"/>
        <v>('MEDIFLEX STERIGEL PRS','MEDIFLEX','BOXES','XL',),</v>
      </c>
      <c r="H3528" s="191"/>
    </row>
    <row r="3529">
      <c r="A3529" s="191"/>
      <c r="B3529" s="243" t="s">
        <v>398</v>
      </c>
      <c r="C3529" s="244" t="s">
        <v>390</v>
      </c>
      <c r="D3529" s="190" t="s">
        <v>7</v>
      </c>
      <c r="E3529" s="190" t="s">
        <v>19</v>
      </c>
      <c r="F3529" s="191"/>
      <c r="G3529" s="191" t="str">
        <f t="shared" si="1"/>
        <v>('MEDIFLEX STERIGEL PRS','MEDIFLEX','BOXES','XXL',),</v>
      </c>
      <c r="H3529" s="191"/>
    </row>
    <row r="3530">
      <c r="A3530" s="191"/>
      <c r="B3530" s="243" t="s">
        <v>398</v>
      </c>
      <c r="C3530" s="244" t="s">
        <v>390</v>
      </c>
      <c r="D3530" s="190" t="s">
        <v>7</v>
      </c>
      <c r="E3530" s="190" t="s">
        <v>20</v>
      </c>
      <c r="F3530" s="191"/>
      <c r="G3530" s="191" t="str">
        <f t="shared" si="1"/>
        <v>('MEDIFLEX STERIGEL PRS','MEDIFLEX','BOXES','XXXL',),</v>
      </c>
      <c r="H3530" s="191"/>
    </row>
    <row r="3531">
      <c r="A3531" s="264">
        <v>190.0</v>
      </c>
      <c r="B3531" s="243" t="s">
        <v>399</v>
      </c>
      <c r="C3531" s="244" t="s">
        <v>390</v>
      </c>
      <c r="D3531" s="243" t="s">
        <v>4</v>
      </c>
      <c r="E3531" s="190" t="s">
        <v>21</v>
      </c>
      <c r="F3531" s="192">
        <v>96.0</v>
      </c>
      <c r="G3531" s="191" t="str">
        <f t="shared" si="1"/>
        <v>('MEDIFLEX STERIGEL SINGLES','MEDIFLEX','CARTONS','W/SIZE',96),</v>
      </c>
      <c r="H3531" s="192"/>
    </row>
    <row r="3532">
      <c r="A3532" s="191"/>
      <c r="B3532" s="243" t="s">
        <v>399</v>
      </c>
      <c r="C3532" s="244" t="s">
        <v>390</v>
      </c>
      <c r="D3532" s="190" t="s">
        <v>4</v>
      </c>
      <c r="E3532" s="190" t="s">
        <v>13</v>
      </c>
      <c r="F3532" s="191"/>
      <c r="G3532" s="191" t="str">
        <f t="shared" si="1"/>
        <v>('MEDIFLEX STERIGEL SINGLES','MEDIFLEX','CARTONS','XXS',),</v>
      </c>
      <c r="H3532" s="191"/>
    </row>
    <row r="3533">
      <c r="A3533" s="191"/>
      <c r="B3533" s="243" t="s">
        <v>399</v>
      </c>
      <c r="C3533" s="244" t="s">
        <v>390</v>
      </c>
      <c r="D3533" s="190" t="s">
        <v>4</v>
      </c>
      <c r="E3533" s="190" t="s">
        <v>14</v>
      </c>
      <c r="F3533" s="191"/>
      <c r="G3533" s="191" t="str">
        <f t="shared" si="1"/>
        <v>('MEDIFLEX STERIGEL SINGLES','MEDIFLEX','CARTONS','XS',),</v>
      </c>
      <c r="H3533" s="191"/>
    </row>
    <row r="3534">
      <c r="A3534" s="191"/>
      <c r="B3534" s="243" t="s">
        <v>399</v>
      </c>
      <c r="C3534" s="244" t="s">
        <v>390</v>
      </c>
      <c r="D3534" s="190" t="s">
        <v>4</v>
      </c>
      <c r="E3534" s="190" t="s">
        <v>15</v>
      </c>
      <c r="F3534" s="191"/>
      <c r="G3534" s="191" t="str">
        <f t="shared" si="1"/>
        <v>('MEDIFLEX STERIGEL SINGLES','MEDIFLEX','CARTONS','S',),</v>
      </c>
      <c r="H3534" s="191"/>
    </row>
    <row r="3535">
      <c r="A3535" s="191"/>
      <c r="B3535" s="243" t="s">
        <v>399</v>
      </c>
      <c r="C3535" s="244" t="s">
        <v>390</v>
      </c>
      <c r="D3535" s="190" t="s">
        <v>4</v>
      </c>
      <c r="E3535" s="190" t="s">
        <v>16</v>
      </c>
      <c r="F3535" s="191"/>
      <c r="G3535" s="191" t="str">
        <f t="shared" si="1"/>
        <v>('MEDIFLEX STERIGEL SINGLES','MEDIFLEX','CARTONS','M',),</v>
      </c>
      <c r="H3535" s="191"/>
    </row>
    <row r="3536">
      <c r="A3536" s="191"/>
      <c r="B3536" s="243" t="s">
        <v>399</v>
      </c>
      <c r="C3536" s="244" t="s">
        <v>390</v>
      </c>
      <c r="D3536" s="190" t="s">
        <v>4</v>
      </c>
      <c r="E3536" s="190" t="s">
        <v>17</v>
      </c>
      <c r="F3536" s="191"/>
      <c r="G3536" s="191" t="str">
        <f t="shared" si="1"/>
        <v>('MEDIFLEX STERIGEL SINGLES','MEDIFLEX','CARTONS','L',),</v>
      </c>
      <c r="H3536" s="191"/>
    </row>
    <row r="3537">
      <c r="A3537" s="191"/>
      <c r="B3537" s="243" t="s">
        <v>399</v>
      </c>
      <c r="C3537" s="244" t="s">
        <v>390</v>
      </c>
      <c r="D3537" s="190" t="s">
        <v>4</v>
      </c>
      <c r="E3537" s="190" t="s">
        <v>18</v>
      </c>
      <c r="F3537" s="191"/>
      <c r="G3537" s="191" t="str">
        <f t="shared" si="1"/>
        <v>('MEDIFLEX STERIGEL SINGLES','MEDIFLEX','CARTONS','XL',),</v>
      </c>
      <c r="H3537" s="191"/>
    </row>
    <row r="3538">
      <c r="A3538" s="191"/>
      <c r="B3538" s="243" t="s">
        <v>399</v>
      </c>
      <c r="C3538" s="244" t="s">
        <v>390</v>
      </c>
      <c r="D3538" s="190" t="s">
        <v>4</v>
      </c>
      <c r="E3538" s="190" t="s">
        <v>19</v>
      </c>
      <c r="F3538" s="191"/>
      <c r="G3538" s="191" t="str">
        <f t="shared" si="1"/>
        <v>('MEDIFLEX STERIGEL SINGLES','MEDIFLEX','CARTONS','XXL',),</v>
      </c>
      <c r="H3538" s="191"/>
    </row>
    <row r="3539">
      <c r="A3539" s="191"/>
      <c r="B3539" s="243" t="s">
        <v>399</v>
      </c>
      <c r="C3539" s="244" t="s">
        <v>390</v>
      </c>
      <c r="D3539" s="190" t="s">
        <v>4</v>
      </c>
      <c r="E3539" s="190" t="s">
        <v>20</v>
      </c>
      <c r="F3539" s="191"/>
      <c r="G3539" s="191" t="str">
        <f t="shared" si="1"/>
        <v>('MEDIFLEX STERIGEL SINGLES','MEDIFLEX','CARTONS','XXXL',),</v>
      </c>
      <c r="H3539" s="191"/>
    </row>
    <row r="3540">
      <c r="A3540" s="191"/>
      <c r="B3540" s="243" t="s">
        <v>399</v>
      </c>
      <c r="C3540" s="244" t="s">
        <v>390</v>
      </c>
      <c r="D3540" s="190" t="s">
        <v>7</v>
      </c>
      <c r="E3540" s="190" t="s">
        <v>21</v>
      </c>
      <c r="F3540" s="191">
        <v>640.0</v>
      </c>
      <c r="G3540" s="191" t="str">
        <f t="shared" si="1"/>
        <v>('MEDIFLEX STERIGEL SINGLES','MEDIFLEX','BOXES','W/SIZE',640),</v>
      </c>
      <c r="H3540" s="191"/>
    </row>
    <row r="3541">
      <c r="A3541" s="191"/>
      <c r="B3541" s="243" t="s">
        <v>399</v>
      </c>
      <c r="C3541" s="244" t="s">
        <v>390</v>
      </c>
      <c r="D3541" s="190" t="s">
        <v>7</v>
      </c>
      <c r="E3541" s="190" t="s">
        <v>13</v>
      </c>
      <c r="F3541" s="191"/>
      <c r="G3541" s="191" t="str">
        <f t="shared" si="1"/>
        <v>('MEDIFLEX STERIGEL SINGLES','MEDIFLEX','BOXES','XXS',),</v>
      </c>
      <c r="H3541" s="191"/>
    </row>
    <row r="3542">
      <c r="A3542" s="191"/>
      <c r="B3542" s="243" t="s">
        <v>399</v>
      </c>
      <c r="C3542" s="244" t="s">
        <v>390</v>
      </c>
      <c r="D3542" s="190" t="s">
        <v>7</v>
      </c>
      <c r="E3542" s="190" t="s">
        <v>14</v>
      </c>
      <c r="F3542" s="191"/>
      <c r="G3542" s="191" t="str">
        <f t="shared" si="1"/>
        <v>('MEDIFLEX STERIGEL SINGLES','MEDIFLEX','BOXES','XS',),</v>
      </c>
      <c r="H3542" s="191"/>
    </row>
    <row r="3543">
      <c r="A3543" s="191"/>
      <c r="B3543" s="243" t="s">
        <v>399</v>
      </c>
      <c r="C3543" s="244" t="s">
        <v>390</v>
      </c>
      <c r="D3543" s="190" t="s">
        <v>7</v>
      </c>
      <c r="E3543" s="190" t="s">
        <v>15</v>
      </c>
      <c r="F3543" s="191"/>
      <c r="G3543" s="191" t="str">
        <f t="shared" si="1"/>
        <v>('MEDIFLEX STERIGEL SINGLES','MEDIFLEX','BOXES','S',),</v>
      </c>
      <c r="H3543" s="191"/>
    </row>
    <row r="3544">
      <c r="A3544" s="191"/>
      <c r="B3544" s="243" t="s">
        <v>399</v>
      </c>
      <c r="C3544" s="244" t="s">
        <v>390</v>
      </c>
      <c r="D3544" s="190" t="s">
        <v>7</v>
      </c>
      <c r="E3544" s="190" t="s">
        <v>16</v>
      </c>
      <c r="F3544" s="191"/>
      <c r="G3544" s="191" t="str">
        <f t="shared" si="1"/>
        <v>('MEDIFLEX STERIGEL SINGLES','MEDIFLEX','BOXES','M',),</v>
      </c>
      <c r="H3544" s="191"/>
    </row>
    <row r="3545">
      <c r="A3545" s="191"/>
      <c r="B3545" s="243" t="s">
        <v>399</v>
      </c>
      <c r="C3545" s="244" t="s">
        <v>390</v>
      </c>
      <c r="D3545" s="190" t="s">
        <v>7</v>
      </c>
      <c r="E3545" s="190" t="s">
        <v>17</v>
      </c>
      <c r="F3545" s="191"/>
      <c r="G3545" s="191" t="str">
        <f t="shared" si="1"/>
        <v>('MEDIFLEX STERIGEL SINGLES','MEDIFLEX','BOXES','L',),</v>
      </c>
      <c r="H3545" s="191"/>
    </row>
    <row r="3546">
      <c r="A3546" s="191"/>
      <c r="B3546" s="243" t="s">
        <v>399</v>
      </c>
      <c r="C3546" s="244" t="s">
        <v>390</v>
      </c>
      <c r="D3546" s="190" t="s">
        <v>7</v>
      </c>
      <c r="E3546" s="190" t="s">
        <v>18</v>
      </c>
      <c r="F3546" s="191"/>
      <c r="G3546" s="191" t="str">
        <f t="shared" si="1"/>
        <v>('MEDIFLEX STERIGEL SINGLES','MEDIFLEX','BOXES','XL',),</v>
      </c>
      <c r="H3546" s="191"/>
    </row>
    <row r="3547">
      <c r="A3547" s="191"/>
      <c r="B3547" s="243" t="s">
        <v>399</v>
      </c>
      <c r="C3547" s="244" t="s">
        <v>390</v>
      </c>
      <c r="D3547" s="190" t="s">
        <v>7</v>
      </c>
      <c r="E3547" s="190" t="s">
        <v>19</v>
      </c>
      <c r="F3547" s="191"/>
      <c r="G3547" s="191" t="str">
        <f t="shared" si="1"/>
        <v>('MEDIFLEX STERIGEL SINGLES','MEDIFLEX','BOXES','XXL',),</v>
      </c>
      <c r="H3547" s="191"/>
    </row>
    <row r="3548">
      <c r="A3548" s="191"/>
      <c r="B3548" s="243" t="s">
        <v>399</v>
      </c>
      <c r="C3548" s="244" t="s">
        <v>390</v>
      </c>
      <c r="D3548" s="190" t="s">
        <v>7</v>
      </c>
      <c r="E3548" s="190" t="s">
        <v>20</v>
      </c>
      <c r="F3548" s="191"/>
      <c r="G3548" s="191" t="str">
        <f t="shared" si="1"/>
        <v>('MEDIFLEX STERIGEL SINGLES','MEDIFLEX','BOXES','XXXL',),</v>
      </c>
      <c r="H3548" s="191"/>
    </row>
    <row r="3549">
      <c r="A3549" s="264">
        <v>191.0</v>
      </c>
      <c r="B3549" s="243" t="s">
        <v>400</v>
      </c>
      <c r="C3549" s="244" t="s">
        <v>390</v>
      </c>
      <c r="D3549" s="243" t="s">
        <v>4</v>
      </c>
      <c r="E3549" s="190" t="s">
        <v>21</v>
      </c>
      <c r="F3549" s="192">
        <v>55.0</v>
      </c>
      <c r="G3549" s="191" t="str">
        <f t="shared" si="1"/>
        <v>('MEDIFLEX NIZONE','MEDIFLEX','CARTONS','W/SIZE',55),</v>
      </c>
      <c r="H3549" s="192"/>
    </row>
    <row r="3550">
      <c r="A3550" s="191"/>
      <c r="B3550" s="243" t="s">
        <v>400</v>
      </c>
      <c r="C3550" s="244" t="s">
        <v>390</v>
      </c>
      <c r="D3550" s="190" t="s">
        <v>4</v>
      </c>
      <c r="E3550" s="190" t="s">
        <v>13</v>
      </c>
      <c r="F3550" s="191"/>
      <c r="G3550" s="191" t="str">
        <f t="shared" si="1"/>
        <v>('MEDIFLEX NIZONE','MEDIFLEX','CARTONS','XXS',),</v>
      </c>
      <c r="H3550" s="191"/>
    </row>
    <row r="3551">
      <c r="A3551" s="191"/>
      <c r="B3551" s="243" t="s">
        <v>400</v>
      </c>
      <c r="C3551" s="244" t="s">
        <v>390</v>
      </c>
      <c r="D3551" s="190" t="s">
        <v>4</v>
      </c>
      <c r="E3551" s="190" t="s">
        <v>14</v>
      </c>
      <c r="F3551" s="191"/>
      <c r="G3551" s="191" t="str">
        <f t="shared" si="1"/>
        <v>('MEDIFLEX NIZONE','MEDIFLEX','CARTONS','XS',),</v>
      </c>
      <c r="H3551" s="191"/>
    </row>
    <row r="3552">
      <c r="A3552" s="191"/>
      <c r="B3552" s="243" t="s">
        <v>400</v>
      </c>
      <c r="C3552" s="244" t="s">
        <v>390</v>
      </c>
      <c r="D3552" s="190" t="s">
        <v>4</v>
      </c>
      <c r="E3552" s="190" t="s">
        <v>15</v>
      </c>
      <c r="F3552" s="191"/>
      <c r="G3552" s="191" t="str">
        <f t="shared" si="1"/>
        <v>('MEDIFLEX NIZONE','MEDIFLEX','CARTONS','S',),</v>
      </c>
      <c r="H3552" s="191"/>
    </row>
    <row r="3553">
      <c r="A3553" s="191"/>
      <c r="B3553" s="243" t="s">
        <v>400</v>
      </c>
      <c r="C3553" s="244" t="s">
        <v>390</v>
      </c>
      <c r="D3553" s="190" t="s">
        <v>4</v>
      </c>
      <c r="E3553" s="190" t="s">
        <v>16</v>
      </c>
      <c r="F3553" s="191"/>
      <c r="G3553" s="191" t="str">
        <f t="shared" si="1"/>
        <v>('MEDIFLEX NIZONE','MEDIFLEX','CARTONS','M',),</v>
      </c>
      <c r="H3553" s="191"/>
    </row>
    <row r="3554">
      <c r="A3554" s="191"/>
      <c r="B3554" s="243" t="s">
        <v>400</v>
      </c>
      <c r="C3554" s="244" t="s">
        <v>390</v>
      </c>
      <c r="D3554" s="190" t="s">
        <v>4</v>
      </c>
      <c r="E3554" s="190" t="s">
        <v>17</v>
      </c>
      <c r="F3554" s="191"/>
      <c r="G3554" s="191" t="str">
        <f t="shared" si="1"/>
        <v>('MEDIFLEX NIZONE','MEDIFLEX','CARTONS','L',),</v>
      </c>
      <c r="H3554" s="191"/>
    </row>
    <row r="3555">
      <c r="A3555" s="191"/>
      <c r="B3555" s="243" t="s">
        <v>400</v>
      </c>
      <c r="C3555" s="244" t="s">
        <v>390</v>
      </c>
      <c r="D3555" s="190" t="s">
        <v>4</v>
      </c>
      <c r="E3555" s="190" t="s">
        <v>18</v>
      </c>
      <c r="F3555" s="191"/>
      <c r="G3555" s="191" t="str">
        <f t="shared" si="1"/>
        <v>('MEDIFLEX NIZONE','MEDIFLEX','CARTONS','XL',),</v>
      </c>
      <c r="H3555" s="191"/>
    </row>
    <row r="3556">
      <c r="A3556" s="191"/>
      <c r="B3556" s="243" t="s">
        <v>400</v>
      </c>
      <c r="C3556" s="244" t="s">
        <v>390</v>
      </c>
      <c r="D3556" s="190" t="s">
        <v>4</v>
      </c>
      <c r="E3556" s="190" t="s">
        <v>19</v>
      </c>
      <c r="F3556" s="191"/>
      <c r="G3556" s="191" t="str">
        <f t="shared" si="1"/>
        <v>('MEDIFLEX NIZONE','MEDIFLEX','CARTONS','XXL',),</v>
      </c>
      <c r="H3556" s="191"/>
    </row>
    <row r="3557">
      <c r="A3557" s="191"/>
      <c r="B3557" s="243" t="s">
        <v>400</v>
      </c>
      <c r="C3557" s="244" t="s">
        <v>390</v>
      </c>
      <c r="D3557" s="190" t="s">
        <v>4</v>
      </c>
      <c r="E3557" s="190" t="s">
        <v>20</v>
      </c>
      <c r="F3557" s="191"/>
      <c r="G3557" s="191" t="str">
        <f t="shared" si="1"/>
        <v>('MEDIFLEX NIZONE','MEDIFLEX','CARTONS','XXXL',),</v>
      </c>
      <c r="H3557" s="191"/>
    </row>
    <row r="3558">
      <c r="A3558" s="191"/>
      <c r="B3558" s="243" t="s">
        <v>400</v>
      </c>
      <c r="C3558" s="244" t="s">
        <v>390</v>
      </c>
      <c r="D3558" s="190" t="s">
        <v>7</v>
      </c>
      <c r="E3558" s="190" t="s">
        <v>21</v>
      </c>
      <c r="F3558" s="191">
        <v>400.0</v>
      </c>
      <c r="G3558" s="191" t="str">
        <f t="shared" si="1"/>
        <v>('MEDIFLEX NIZONE','MEDIFLEX','BOXES','W/SIZE',400),</v>
      </c>
      <c r="H3558" s="191"/>
    </row>
    <row r="3559">
      <c r="A3559" s="191"/>
      <c r="B3559" s="243" t="s">
        <v>400</v>
      </c>
      <c r="C3559" s="244" t="s">
        <v>390</v>
      </c>
      <c r="D3559" s="190" t="s">
        <v>7</v>
      </c>
      <c r="E3559" s="190" t="s">
        <v>13</v>
      </c>
      <c r="F3559" s="191"/>
      <c r="G3559" s="191" t="str">
        <f t="shared" si="1"/>
        <v>('MEDIFLEX NIZONE','MEDIFLEX','BOXES','XXS',),</v>
      </c>
      <c r="H3559" s="191"/>
    </row>
    <row r="3560">
      <c r="A3560" s="191"/>
      <c r="B3560" s="243" t="s">
        <v>400</v>
      </c>
      <c r="C3560" s="244" t="s">
        <v>390</v>
      </c>
      <c r="D3560" s="190" t="s">
        <v>7</v>
      </c>
      <c r="E3560" s="190" t="s">
        <v>14</v>
      </c>
      <c r="F3560" s="191"/>
      <c r="G3560" s="191" t="str">
        <f t="shared" si="1"/>
        <v>('MEDIFLEX NIZONE','MEDIFLEX','BOXES','XS',),</v>
      </c>
      <c r="H3560" s="191"/>
    </row>
    <row r="3561">
      <c r="A3561" s="191"/>
      <c r="B3561" s="243" t="s">
        <v>400</v>
      </c>
      <c r="C3561" s="244" t="s">
        <v>390</v>
      </c>
      <c r="D3561" s="190" t="s">
        <v>7</v>
      </c>
      <c r="E3561" s="190" t="s">
        <v>15</v>
      </c>
      <c r="F3561" s="191"/>
      <c r="G3561" s="191" t="str">
        <f t="shared" si="1"/>
        <v>('MEDIFLEX NIZONE','MEDIFLEX','BOXES','S',),</v>
      </c>
      <c r="H3561" s="191"/>
    </row>
    <row r="3562">
      <c r="A3562" s="191"/>
      <c r="B3562" s="243" t="s">
        <v>400</v>
      </c>
      <c r="C3562" s="244" t="s">
        <v>390</v>
      </c>
      <c r="D3562" s="190" t="s">
        <v>7</v>
      </c>
      <c r="E3562" s="190" t="s">
        <v>16</v>
      </c>
      <c r="F3562" s="191"/>
      <c r="G3562" s="191" t="str">
        <f t="shared" si="1"/>
        <v>('MEDIFLEX NIZONE','MEDIFLEX','BOXES','M',),</v>
      </c>
      <c r="H3562" s="191"/>
    </row>
    <row r="3563">
      <c r="A3563" s="191"/>
      <c r="B3563" s="243" t="s">
        <v>400</v>
      </c>
      <c r="C3563" s="244" t="s">
        <v>390</v>
      </c>
      <c r="D3563" s="190" t="s">
        <v>7</v>
      </c>
      <c r="E3563" s="190" t="s">
        <v>17</v>
      </c>
      <c r="F3563" s="191"/>
      <c r="G3563" s="191" t="str">
        <f t="shared" si="1"/>
        <v>('MEDIFLEX NIZONE','MEDIFLEX','BOXES','L',),</v>
      </c>
      <c r="H3563" s="191"/>
    </row>
    <row r="3564">
      <c r="A3564" s="191"/>
      <c r="B3564" s="243" t="s">
        <v>400</v>
      </c>
      <c r="C3564" s="244" t="s">
        <v>390</v>
      </c>
      <c r="D3564" s="190" t="s">
        <v>7</v>
      </c>
      <c r="E3564" s="190" t="s">
        <v>18</v>
      </c>
      <c r="F3564" s="191"/>
      <c r="G3564" s="191" t="str">
        <f t="shared" si="1"/>
        <v>('MEDIFLEX NIZONE','MEDIFLEX','BOXES','XL',),</v>
      </c>
      <c r="H3564" s="191"/>
    </row>
    <row r="3565">
      <c r="A3565" s="191"/>
      <c r="B3565" s="243" t="s">
        <v>400</v>
      </c>
      <c r="C3565" s="244" t="s">
        <v>390</v>
      </c>
      <c r="D3565" s="190" t="s">
        <v>7</v>
      </c>
      <c r="E3565" s="190" t="s">
        <v>19</v>
      </c>
      <c r="F3565" s="191"/>
      <c r="G3565" s="191" t="str">
        <f t="shared" si="1"/>
        <v>('MEDIFLEX NIZONE','MEDIFLEX','BOXES','XXL',),</v>
      </c>
      <c r="H3565" s="191"/>
    </row>
    <row r="3566">
      <c r="A3566" s="191"/>
      <c r="B3566" s="243" t="s">
        <v>400</v>
      </c>
      <c r="C3566" s="244" t="s">
        <v>390</v>
      </c>
      <c r="D3566" s="190" t="s">
        <v>7</v>
      </c>
      <c r="E3566" s="190" t="s">
        <v>20</v>
      </c>
      <c r="F3566" s="191"/>
      <c r="G3566" s="191" t="str">
        <f t="shared" si="1"/>
        <v>('MEDIFLEX NIZONE','MEDIFLEX','BOXES','XXXL',),</v>
      </c>
      <c r="H3566" s="191"/>
    </row>
    <row r="3567">
      <c r="A3567" s="264">
        <v>192.0</v>
      </c>
      <c r="B3567" s="243" t="s">
        <v>401</v>
      </c>
      <c r="C3567" s="244" t="s">
        <v>390</v>
      </c>
      <c r="D3567" s="243" t="s">
        <v>4</v>
      </c>
      <c r="E3567" s="190" t="s">
        <v>21</v>
      </c>
      <c r="F3567" s="192"/>
      <c r="G3567" s="191" t="str">
        <f t="shared" si="1"/>
        <v>('MEDIFLEX - GELTRON','MEDIFLEX','CARTONS','W/SIZE',),</v>
      </c>
      <c r="H3567" s="192"/>
    </row>
    <row r="3568">
      <c r="A3568" s="191"/>
      <c r="B3568" s="243" t="s">
        <v>401</v>
      </c>
      <c r="C3568" s="244" t="s">
        <v>390</v>
      </c>
      <c r="D3568" s="190" t="s">
        <v>4</v>
      </c>
      <c r="E3568" s="190" t="s">
        <v>13</v>
      </c>
      <c r="F3568" s="191"/>
      <c r="G3568" s="191" t="str">
        <f t="shared" si="1"/>
        <v>('MEDIFLEX - GELTRON','MEDIFLEX','CARTONS','XXS',),</v>
      </c>
      <c r="H3568" s="191"/>
    </row>
    <row r="3569">
      <c r="A3569" s="191"/>
      <c r="B3569" s="243" t="s">
        <v>401</v>
      </c>
      <c r="C3569" s="244" t="s">
        <v>390</v>
      </c>
      <c r="D3569" s="190" t="s">
        <v>4</v>
      </c>
      <c r="E3569" s="190" t="s">
        <v>14</v>
      </c>
      <c r="F3569" s="191"/>
      <c r="G3569" s="191" t="str">
        <f t="shared" si="1"/>
        <v>('MEDIFLEX - GELTRON','MEDIFLEX','CARTONS','XS',),</v>
      </c>
      <c r="H3569" s="191"/>
    </row>
    <row r="3570">
      <c r="A3570" s="191"/>
      <c r="B3570" s="243" t="s">
        <v>401</v>
      </c>
      <c r="C3570" s="244" t="s">
        <v>390</v>
      </c>
      <c r="D3570" s="190" t="s">
        <v>4</v>
      </c>
      <c r="E3570" s="190" t="s">
        <v>15</v>
      </c>
      <c r="F3570" s="191"/>
      <c r="G3570" s="191" t="str">
        <f t="shared" si="1"/>
        <v>('MEDIFLEX - GELTRON','MEDIFLEX','CARTONS','S',),</v>
      </c>
      <c r="H3570" s="191"/>
    </row>
    <row r="3571">
      <c r="A3571" s="191"/>
      <c r="B3571" s="243" t="s">
        <v>401</v>
      </c>
      <c r="C3571" s="244" t="s">
        <v>390</v>
      </c>
      <c r="D3571" s="190" t="s">
        <v>4</v>
      </c>
      <c r="E3571" s="190" t="s">
        <v>16</v>
      </c>
      <c r="F3571" s="191"/>
      <c r="G3571" s="191" t="str">
        <f t="shared" si="1"/>
        <v>('MEDIFLEX - GELTRON','MEDIFLEX','CARTONS','M',),</v>
      </c>
      <c r="H3571" s="191"/>
    </row>
    <row r="3572">
      <c r="A3572" s="191"/>
      <c r="B3572" s="243" t="s">
        <v>401</v>
      </c>
      <c r="C3572" s="244" t="s">
        <v>390</v>
      </c>
      <c r="D3572" s="190" t="s">
        <v>4</v>
      </c>
      <c r="E3572" s="190" t="s">
        <v>17</v>
      </c>
      <c r="F3572" s="191"/>
      <c r="G3572" s="191" t="str">
        <f t="shared" si="1"/>
        <v>('MEDIFLEX - GELTRON','MEDIFLEX','CARTONS','L',),</v>
      </c>
      <c r="H3572" s="191"/>
    </row>
    <row r="3573">
      <c r="A3573" s="191"/>
      <c r="B3573" s="243" t="s">
        <v>401</v>
      </c>
      <c r="C3573" s="244" t="s">
        <v>390</v>
      </c>
      <c r="D3573" s="190" t="s">
        <v>4</v>
      </c>
      <c r="E3573" s="190" t="s">
        <v>18</v>
      </c>
      <c r="F3573" s="191"/>
      <c r="G3573" s="191" t="str">
        <f t="shared" si="1"/>
        <v>('MEDIFLEX - GELTRON','MEDIFLEX','CARTONS','XL',),</v>
      </c>
      <c r="H3573" s="191"/>
    </row>
    <row r="3574">
      <c r="A3574" s="191"/>
      <c r="B3574" s="243" t="s">
        <v>401</v>
      </c>
      <c r="C3574" s="244" t="s">
        <v>390</v>
      </c>
      <c r="D3574" s="190" t="s">
        <v>4</v>
      </c>
      <c r="E3574" s="190" t="s">
        <v>19</v>
      </c>
      <c r="F3574" s="191"/>
      <c r="G3574" s="191" t="str">
        <f t="shared" si="1"/>
        <v>('MEDIFLEX - GELTRON','MEDIFLEX','CARTONS','XXL',),</v>
      </c>
      <c r="H3574" s="191"/>
    </row>
    <row r="3575">
      <c r="A3575" s="191"/>
      <c r="B3575" s="243" t="s">
        <v>401</v>
      </c>
      <c r="C3575" s="244" t="s">
        <v>390</v>
      </c>
      <c r="D3575" s="190" t="s">
        <v>4</v>
      </c>
      <c r="E3575" s="190" t="s">
        <v>20</v>
      </c>
      <c r="F3575" s="191"/>
      <c r="G3575" s="191" t="str">
        <f t="shared" si="1"/>
        <v>('MEDIFLEX - GELTRON','MEDIFLEX','CARTONS','XXXL',),</v>
      </c>
      <c r="H3575" s="191"/>
    </row>
    <row r="3576">
      <c r="A3576" s="191"/>
      <c r="B3576" s="243" t="s">
        <v>401</v>
      </c>
      <c r="C3576" s="244" t="s">
        <v>390</v>
      </c>
      <c r="D3576" s="190" t="s">
        <v>7</v>
      </c>
      <c r="E3576" s="190" t="s">
        <v>21</v>
      </c>
      <c r="F3576" s="191"/>
      <c r="G3576" s="191" t="str">
        <f t="shared" si="1"/>
        <v>('MEDIFLEX - GELTRON','MEDIFLEX','BOXES','W/SIZE',),</v>
      </c>
      <c r="H3576" s="191"/>
    </row>
    <row r="3577">
      <c r="A3577" s="191"/>
      <c r="B3577" s="243" t="s">
        <v>401</v>
      </c>
      <c r="C3577" s="244" t="s">
        <v>390</v>
      </c>
      <c r="D3577" s="190" t="s">
        <v>7</v>
      </c>
      <c r="E3577" s="190" t="s">
        <v>13</v>
      </c>
      <c r="F3577" s="191"/>
      <c r="G3577" s="191" t="str">
        <f t="shared" si="1"/>
        <v>('MEDIFLEX - GELTRON','MEDIFLEX','BOXES','XXS',),</v>
      </c>
      <c r="H3577" s="191"/>
    </row>
    <row r="3578">
      <c r="A3578" s="191"/>
      <c r="B3578" s="243" t="s">
        <v>401</v>
      </c>
      <c r="C3578" s="244" t="s">
        <v>390</v>
      </c>
      <c r="D3578" s="190" t="s">
        <v>7</v>
      </c>
      <c r="E3578" s="190" t="s">
        <v>14</v>
      </c>
      <c r="F3578" s="191">
        <v>2500.0</v>
      </c>
      <c r="G3578" s="191" t="str">
        <f t="shared" si="1"/>
        <v>('MEDIFLEX - GELTRON','MEDIFLEX','BOXES','XS',2500),</v>
      </c>
      <c r="H3578" s="191"/>
    </row>
    <row r="3579">
      <c r="A3579" s="191"/>
      <c r="B3579" s="243" t="s">
        <v>401</v>
      </c>
      <c r="C3579" s="244" t="s">
        <v>390</v>
      </c>
      <c r="D3579" s="190" t="s">
        <v>7</v>
      </c>
      <c r="E3579" s="190" t="s">
        <v>15</v>
      </c>
      <c r="F3579" s="191">
        <v>3000.0</v>
      </c>
      <c r="G3579" s="191" t="str">
        <f t="shared" si="1"/>
        <v>('MEDIFLEX - GELTRON','MEDIFLEX','BOXES','S',3000),</v>
      </c>
      <c r="H3579" s="191"/>
    </row>
    <row r="3580">
      <c r="A3580" s="191"/>
      <c r="B3580" s="243" t="s">
        <v>401</v>
      </c>
      <c r="C3580" s="244" t="s">
        <v>390</v>
      </c>
      <c r="D3580" s="190" t="s">
        <v>7</v>
      </c>
      <c r="E3580" s="190" t="s">
        <v>16</v>
      </c>
      <c r="F3580" s="191">
        <v>900.0</v>
      </c>
      <c r="G3580" s="191" t="str">
        <f t="shared" si="1"/>
        <v>('MEDIFLEX - GELTRON','MEDIFLEX','BOXES','M',900),</v>
      </c>
      <c r="H3580" s="191"/>
    </row>
    <row r="3581">
      <c r="A3581" s="191"/>
      <c r="B3581" s="243" t="s">
        <v>401</v>
      </c>
      <c r="C3581" s="244" t="s">
        <v>390</v>
      </c>
      <c r="D3581" s="190" t="s">
        <v>7</v>
      </c>
      <c r="E3581" s="190" t="s">
        <v>17</v>
      </c>
      <c r="F3581" s="191"/>
      <c r="G3581" s="191" t="str">
        <f t="shared" si="1"/>
        <v>('MEDIFLEX - GELTRON','MEDIFLEX','BOXES','L',),</v>
      </c>
      <c r="H3581" s="191"/>
    </row>
    <row r="3582">
      <c r="A3582" s="191"/>
      <c r="B3582" s="243" t="s">
        <v>401</v>
      </c>
      <c r="C3582" s="244" t="s">
        <v>390</v>
      </c>
      <c r="D3582" s="190" t="s">
        <v>7</v>
      </c>
      <c r="E3582" s="190" t="s">
        <v>18</v>
      </c>
      <c r="F3582" s="191"/>
      <c r="G3582" s="191" t="str">
        <f t="shared" si="1"/>
        <v>('MEDIFLEX - GELTRON','MEDIFLEX','BOXES','XL',),</v>
      </c>
      <c r="H3582" s="191"/>
    </row>
    <row r="3583">
      <c r="A3583" s="191"/>
      <c r="B3583" s="243" t="s">
        <v>401</v>
      </c>
      <c r="C3583" s="244" t="s">
        <v>390</v>
      </c>
      <c r="D3583" s="190" t="s">
        <v>7</v>
      </c>
      <c r="E3583" s="190" t="s">
        <v>19</v>
      </c>
      <c r="F3583" s="191"/>
      <c r="G3583" s="191" t="str">
        <f t="shared" si="1"/>
        <v>('MEDIFLEX - GELTRON','MEDIFLEX','BOXES','XXL',),</v>
      </c>
      <c r="H3583" s="191"/>
    </row>
    <row r="3584">
      <c r="A3584" s="191"/>
      <c r="B3584" s="243" t="s">
        <v>401</v>
      </c>
      <c r="C3584" s="244" t="s">
        <v>390</v>
      </c>
      <c r="D3584" s="190" t="s">
        <v>7</v>
      </c>
      <c r="E3584" s="190" t="s">
        <v>20</v>
      </c>
      <c r="F3584" s="191"/>
      <c r="G3584" s="191" t="str">
        <f t="shared" si="1"/>
        <v>('MEDIFLEX - GELTRON','MEDIFLEX','BOXES','XXXL',),</v>
      </c>
      <c r="H3584" s="191"/>
    </row>
    <row r="3585">
      <c r="A3585" s="264">
        <v>193.0</v>
      </c>
      <c r="B3585" s="243" t="s">
        <v>402</v>
      </c>
      <c r="C3585" s="244" t="s">
        <v>390</v>
      </c>
      <c r="D3585" s="243" t="s">
        <v>4</v>
      </c>
      <c r="E3585" s="190" t="s">
        <v>21</v>
      </c>
      <c r="F3585" s="192"/>
      <c r="G3585" s="191" t="str">
        <f t="shared" si="1"/>
        <v>('MEDIFLEX BIOFLEX P/F LMS','MEDIFLEX','CARTONS','W/SIZE',),</v>
      </c>
      <c r="H3585" s="192"/>
    </row>
    <row r="3586">
      <c r="A3586" s="191"/>
      <c r="B3586" s="243" t="s">
        <v>402</v>
      </c>
      <c r="C3586" s="244" t="s">
        <v>390</v>
      </c>
      <c r="D3586" s="190" t="s">
        <v>4</v>
      </c>
      <c r="E3586" s="190" t="s">
        <v>13</v>
      </c>
      <c r="F3586" s="191"/>
      <c r="G3586" s="191" t="str">
        <f t="shared" si="1"/>
        <v>('MEDIFLEX BIOFLEX P/F LMS','MEDIFLEX','CARTONS','XXS',),</v>
      </c>
      <c r="H3586" s="191"/>
    </row>
    <row r="3587">
      <c r="A3587" s="191"/>
      <c r="B3587" s="243" t="s">
        <v>402</v>
      </c>
      <c r="C3587" s="244" t="s">
        <v>390</v>
      </c>
      <c r="D3587" s="190" t="s">
        <v>4</v>
      </c>
      <c r="E3587" s="190" t="s">
        <v>14</v>
      </c>
      <c r="F3587" s="191"/>
      <c r="G3587" s="191" t="str">
        <f t="shared" si="1"/>
        <v>('MEDIFLEX BIOFLEX P/F LMS','MEDIFLEX','CARTONS','XS',),</v>
      </c>
      <c r="H3587" s="191"/>
    </row>
    <row r="3588">
      <c r="A3588" s="191"/>
      <c r="B3588" s="243" t="s">
        <v>402</v>
      </c>
      <c r="C3588" s="244" t="s">
        <v>390</v>
      </c>
      <c r="D3588" s="190" t="s">
        <v>4</v>
      </c>
      <c r="E3588" s="190" t="s">
        <v>15</v>
      </c>
      <c r="F3588" s="191"/>
      <c r="G3588" s="191" t="str">
        <f t="shared" si="1"/>
        <v>('MEDIFLEX BIOFLEX P/F LMS','MEDIFLEX','CARTONS','S',),</v>
      </c>
      <c r="H3588" s="191"/>
    </row>
    <row r="3589">
      <c r="A3589" s="191"/>
      <c r="B3589" s="243" t="s">
        <v>402</v>
      </c>
      <c r="C3589" s="244" t="s">
        <v>390</v>
      </c>
      <c r="D3589" s="190" t="s">
        <v>4</v>
      </c>
      <c r="E3589" s="190" t="s">
        <v>16</v>
      </c>
      <c r="F3589" s="191">
        <v>160.0</v>
      </c>
      <c r="G3589" s="191" t="str">
        <f t="shared" si="1"/>
        <v>('MEDIFLEX BIOFLEX P/F LMS','MEDIFLEX','CARTONS','M',160),</v>
      </c>
      <c r="H3589" s="191"/>
    </row>
    <row r="3590">
      <c r="A3590" s="191"/>
      <c r="B3590" s="243" t="s">
        <v>402</v>
      </c>
      <c r="C3590" s="244" t="s">
        <v>390</v>
      </c>
      <c r="D3590" s="190" t="s">
        <v>4</v>
      </c>
      <c r="E3590" s="190" t="s">
        <v>17</v>
      </c>
      <c r="F3590" s="191"/>
      <c r="G3590" s="191" t="str">
        <f t="shared" si="1"/>
        <v>('MEDIFLEX BIOFLEX P/F LMS','MEDIFLEX','CARTONS','L',),</v>
      </c>
      <c r="H3590" s="191"/>
    </row>
    <row r="3591">
      <c r="A3591" s="191"/>
      <c r="B3591" s="243" t="s">
        <v>402</v>
      </c>
      <c r="C3591" s="244" t="s">
        <v>390</v>
      </c>
      <c r="D3591" s="190" t="s">
        <v>4</v>
      </c>
      <c r="E3591" s="190" t="s">
        <v>18</v>
      </c>
      <c r="F3591" s="191">
        <v>10.0</v>
      </c>
      <c r="G3591" s="191" t="str">
        <f t="shared" si="1"/>
        <v>('MEDIFLEX BIOFLEX P/F LMS','MEDIFLEX','CARTONS','XL',10),</v>
      </c>
      <c r="H3591" s="191"/>
    </row>
    <row r="3592">
      <c r="A3592" s="191"/>
      <c r="B3592" s="243" t="s">
        <v>402</v>
      </c>
      <c r="C3592" s="244" t="s">
        <v>390</v>
      </c>
      <c r="D3592" s="190" t="s">
        <v>4</v>
      </c>
      <c r="E3592" s="190" t="s">
        <v>19</v>
      </c>
      <c r="F3592" s="191"/>
      <c r="G3592" s="191" t="str">
        <f t="shared" si="1"/>
        <v>('MEDIFLEX BIOFLEX P/F LMS','MEDIFLEX','CARTONS','XXL',),</v>
      </c>
      <c r="H3592" s="191"/>
    </row>
    <row r="3593">
      <c r="A3593" s="191"/>
      <c r="B3593" s="243" t="s">
        <v>402</v>
      </c>
      <c r="C3593" s="244" t="s">
        <v>390</v>
      </c>
      <c r="D3593" s="190" t="s">
        <v>4</v>
      </c>
      <c r="E3593" s="190" t="s">
        <v>20</v>
      </c>
      <c r="F3593" s="191"/>
      <c r="G3593" s="191" t="str">
        <f t="shared" si="1"/>
        <v>('MEDIFLEX BIOFLEX P/F LMS','MEDIFLEX','CARTONS','XXXL',),</v>
      </c>
      <c r="H3593" s="191"/>
    </row>
    <row r="3594">
      <c r="A3594" s="191"/>
      <c r="B3594" s="243" t="s">
        <v>402</v>
      </c>
      <c r="C3594" s="244" t="s">
        <v>390</v>
      </c>
      <c r="D3594" s="190" t="s">
        <v>7</v>
      </c>
      <c r="E3594" s="190" t="s">
        <v>21</v>
      </c>
      <c r="F3594" s="191"/>
      <c r="G3594" s="191" t="str">
        <f t="shared" si="1"/>
        <v>('MEDIFLEX BIOFLEX P/F LMS','MEDIFLEX','BOXES','W/SIZE',),</v>
      </c>
      <c r="H3594" s="191"/>
    </row>
    <row r="3595">
      <c r="A3595" s="191"/>
      <c r="B3595" s="243" t="s">
        <v>402</v>
      </c>
      <c r="C3595" s="244" t="s">
        <v>390</v>
      </c>
      <c r="D3595" s="190" t="s">
        <v>7</v>
      </c>
      <c r="E3595" s="190" t="s">
        <v>13</v>
      </c>
      <c r="F3595" s="191"/>
      <c r="G3595" s="191" t="str">
        <f t="shared" si="1"/>
        <v>('MEDIFLEX BIOFLEX P/F LMS','MEDIFLEX','BOXES','XXS',),</v>
      </c>
      <c r="H3595" s="191"/>
    </row>
    <row r="3596">
      <c r="A3596" s="191"/>
      <c r="B3596" s="243" t="s">
        <v>402</v>
      </c>
      <c r="C3596" s="244" t="s">
        <v>390</v>
      </c>
      <c r="D3596" s="190" t="s">
        <v>7</v>
      </c>
      <c r="E3596" s="190" t="s">
        <v>14</v>
      </c>
      <c r="F3596" s="191"/>
      <c r="G3596" s="191" t="str">
        <f t="shared" si="1"/>
        <v>('MEDIFLEX BIOFLEX P/F LMS','MEDIFLEX','BOXES','XS',),</v>
      </c>
      <c r="H3596" s="191"/>
    </row>
    <row r="3597">
      <c r="A3597" s="191"/>
      <c r="B3597" s="243" t="s">
        <v>402</v>
      </c>
      <c r="C3597" s="244" t="s">
        <v>390</v>
      </c>
      <c r="D3597" s="190" t="s">
        <v>7</v>
      </c>
      <c r="E3597" s="190" t="s">
        <v>15</v>
      </c>
      <c r="F3597" s="191">
        <v>300.0</v>
      </c>
      <c r="G3597" s="191" t="str">
        <f t="shared" si="1"/>
        <v>('MEDIFLEX BIOFLEX P/F LMS','MEDIFLEX','BOXES','S',300),</v>
      </c>
      <c r="H3597" s="191"/>
    </row>
    <row r="3598">
      <c r="A3598" s="191"/>
      <c r="B3598" s="243" t="s">
        <v>402</v>
      </c>
      <c r="C3598" s="244" t="s">
        <v>390</v>
      </c>
      <c r="D3598" s="190" t="s">
        <v>7</v>
      </c>
      <c r="E3598" s="190" t="s">
        <v>16</v>
      </c>
      <c r="F3598" s="191">
        <v>200.0</v>
      </c>
      <c r="G3598" s="191" t="str">
        <f t="shared" si="1"/>
        <v>('MEDIFLEX BIOFLEX P/F LMS','MEDIFLEX','BOXES','M',200),</v>
      </c>
      <c r="H3598" s="191"/>
    </row>
    <row r="3599">
      <c r="A3599" s="191"/>
      <c r="B3599" s="243" t="s">
        <v>402</v>
      </c>
      <c r="C3599" s="244" t="s">
        <v>390</v>
      </c>
      <c r="D3599" s="190" t="s">
        <v>7</v>
      </c>
      <c r="E3599" s="190" t="s">
        <v>17</v>
      </c>
      <c r="F3599" s="191"/>
      <c r="G3599" s="191" t="str">
        <f t="shared" si="1"/>
        <v>('MEDIFLEX BIOFLEX P/F LMS','MEDIFLEX','BOXES','L',),</v>
      </c>
      <c r="H3599" s="191"/>
    </row>
    <row r="3600">
      <c r="A3600" s="191"/>
      <c r="B3600" s="243" t="s">
        <v>402</v>
      </c>
      <c r="C3600" s="244" t="s">
        <v>390</v>
      </c>
      <c r="D3600" s="190" t="s">
        <v>7</v>
      </c>
      <c r="E3600" s="190" t="s">
        <v>18</v>
      </c>
      <c r="F3600" s="191">
        <v>100.0</v>
      </c>
      <c r="G3600" s="191" t="str">
        <f t="shared" si="1"/>
        <v>('MEDIFLEX BIOFLEX P/F LMS','MEDIFLEX','BOXES','XL',100),</v>
      </c>
      <c r="H3600" s="191"/>
    </row>
    <row r="3601">
      <c r="A3601" s="191"/>
      <c r="B3601" s="243" t="s">
        <v>402</v>
      </c>
      <c r="C3601" s="244" t="s">
        <v>390</v>
      </c>
      <c r="D3601" s="190" t="s">
        <v>7</v>
      </c>
      <c r="E3601" s="190" t="s">
        <v>19</v>
      </c>
      <c r="F3601" s="191"/>
      <c r="G3601" s="191" t="str">
        <f t="shared" si="1"/>
        <v>('MEDIFLEX BIOFLEX P/F LMS','MEDIFLEX','BOXES','XXL',),</v>
      </c>
      <c r="H3601" s="191"/>
    </row>
    <row r="3602">
      <c r="A3602" s="191"/>
      <c r="B3602" s="243" t="s">
        <v>402</v>
      </c>
      <c r="C3602" s="244" t="s">
        <v>390</v>
      </c>
      <c r="D3602" s="190" t="s">
        <v>7</v>
      </c>
      <c r="E3602" s="190" t="s">
        <v>20</v>
      </c>
      <c r="F3602" s="191"/>
      <c r="G3602" s="191" t="str">
        <f t="shared" si="1"/>
        <v>('MEDIFLEX BIOFLEX P/F LMS','MEDIFLEX','BOXES','XXXL',),</v>
      </c>
      <c r="H3602" s="191"/>
    </row>
    <row r="3603">
      <c r="A3603" s="264">
        <v>194.0</v>
      </c>
      <c r="B3603" s="243" t="s">
        <v>403</v>
      </c>
      <c r="C3603" s="244" t="s">
        <v>390</v>
      </c>
      <c r="D3603" s="243" t="s">
        <v>4</v>
      </c>
      <c r="E3603" s="190" t="s">
        <v>21</v>
      </c>
      <c r="F3603" s="192"/>
      <c r="G3603" s="191" t="str">
        <f t="shared" si="1"/>
        <v>('MEDIFLEX BIOFLEX LML','MEDIFLEX','CARTONS','W/SIZE',),</v>
      </c>
      <c r="H3603" s="192"/>
    </row>
    <row r="3604">
      <c r="A3604" s="191"/>
      <c r="B3604" s="243" t="s">
        <v>403</v>
      </c>
      <c r="C3604" s="244" t="s">
        <v>390</v>
      </c>
      <c r="D3604" s="190" t="s">
        <v>4</v>
      </c>
      <c r="E3604" s="190" t="s">
        <v>13</v>
      </c>
      <c r="F3604" s="191"/>
      <c r="G3604" s="191" t="str">
        <f t="shared" si="1"/>
        <v>('MEDIFLEX BIOFLEX LML','MEDIFLEX','CARTONS','XXS',),</v>
      </c>
      <c r="H3604" s="191"/>
    </row>
    <row r="3605">
      <c r="A3605" s="191"/>
      <c r="B3605" s="243" t="s">
        <v>403</v>
      </c>
      <c r="C3605" s="244" t="s">
        <v>390</v>
      </c>
      <c r="D3605" s="190" t="s">
        <v>4</v>
      </c>
      <c r="E3605" s="190" t="s">
        <v>14</v>
      </c>
      <c r="F3605" s="191"/>
      <c r="G3605" s="191" t="str">
        <f t="shared" si="1"/>
        <v>('MEDIFLEX BIOFLEX LML','MEDIFLEX','CARTONS','XS',),</v>
      </c>
      <c r="H3605" s="191"/>
    </row>
    <row r="3606">
      <c r="A3606" s="191"/>
      <c r="B3606" s="243" t="s">
        <v>403</v>
      </c>
      <c r="C3606" s="244" t="s">
        <v>390</v>
      </c>
      <c r="D3606" s="190" t="s">
        <v>4</v>
      </c>
      <c r="E3606" s="190" t="s">
        <v>15</v>
      </c>
      <c r="F3606" s="191"/>
      <c r="G3606" s="191" t="str">
        <f t="shared" si="1"/>
        <v>('MEDIFLEX BIOFLEX LML','MEDIFLEX','CARTONS','S',),</v>
      </c>
      <c r="H3606" s="191"/>
    </row>
    <row r="3607">
      <c r="A3607" s="191"/>
      <c r="B3607" s="243" t="s">
        <v>403</v>
      </c>
      <c r="C3607" s="244" t="s">
        <v>390</v>
      </c>
      <c r="D3607" s="190" t="s">
        <v>4</v>
      </c>
      <c r="E3607" s="190" t="s">
        <v>16</v>
      </c>
      <c r="F3607" s="191">
        <v>0.0</v>
      </c>
      <c r="G3607" s="191" t="str">
        <f t="shared" si="1"/>
        <v>('MEDIFLEX BIOFLEX LML','MEDIFLEX','CARTONS','M',0),</v>
      </c>
      <c r="H3607" s="191"/>
    </row>
    <row r="3608">
      <c r="A3608" s="191"/>
      <c r="B3608" s="243" t="s">
        <v>403</v>
      </c>
      <c r="C3608" s="244" t="s">
        <v>390</v>
      </c>
      <c r="D3608" s="190" t="s">
        <v>4</v>
      </c>
      <c r="E3608" s="190" t="s">
        <v>17</v>
      </c>
      <c r="F3608" s="191">
        <v>230.0</v>
      </c>
      <c r="G3608" s="191" t="str">
        <f t="shared" si="1"/>
        <v>('MEDIFLEX BIOFLEX LML','MEDIFLEX','CARTONS','L',230),</v>
      </c>
      <c r="H3608" s="191"/>
    </row>
    <row r="3609">
      <c r="A3609" s="191"/>
      <c r="B3609" s="243" t="s">
        <v>403</v>
      </c>
      <c r="C3609" s="244" t="s">
        <v>390</v>
      </c>
      <c r="D3609" s="190" t="s">
        <v>4</v>
      </c>
      <c r="E3609" s="190" t="s">
        <v>18</v>
      </c>
      <c r="F3609" s="191">
        <v>0.0</v>
      </c>
      <c r="G3609" s="191" t="str">
        <f t="shared" si="1"/>
        <v>('MEDIFLEX BIOFLEX LML','MEDIFLEX','CARTONS','XL',0),</v>
      </c>
      <c r="H3609" s="191"/>
    </row>
    <row r="3610">
      <c r="A3610" s="191"/>
      <c r="B3610" s="243" t="s">
        <v>403</v>
      </c>
      <c r="C3610" s="244" t="s">
        <v>390</v>
      </c>
      <c r="D3610" s="190" t="s">
        <v>4</v>
      </c>
      <c r="E3610" s="190" t="s">
        <v>19</v>
      </c>
      <c r="F3610" s="191"/>
      <c r="G3610" s="191" t="str">
        <f t="shared" si="1"/>
        <v>('MEDIFLEX BIOFLEX LML','MEDIFLEX','CARTONS','XXL',),</v>
      </c>
      <c r="H3610" s="191"/>
    </row>
    <row r="3611">
      <c r="A3611" s="191"/>
      <c r="B3611" s="243" t="s">
        <v>403</v>
      </c>
      <c r="C3611" s="244" t="s">
        <v>390</v>
      </c>
      <c r="D3611" s="190" t="s">
        <v>4</v>
      </c>
      <c r="E3611" s="190" t="s">
        <v>20</v>
      </c>
      <c r="F3611" s="191"/>
      <c r="G3611" s="191" t="str">
        <f t="shared" si="1"/>
        <v>('MEDIFLEX BIOFLEX LML','MEDIFLEX','CARTONS','XXXL',),</v>
      </c>
      <c r="H3611" s="191"/>
    </row>
    <row r="3612">
      <c r="A3612" s="191"/>
      <c r="B3612" s="243" t="s">
        <v>403</v>
      </c>
      <c r="C3612" s="244" t="s">
        <v>390</v>
      </c>
      <c r="D3612" s="190" t="s">
        <v>7</v>
      </c>
      <c r="E3612" s="190" t="s">
        <v>21</v>
      </c>
      <c r="F3612" s="191"/>
      <c r="G3612" s="191" t="str">
        <f t="shared" si="1"/>
        <v>('MEDIFLEX BIOFLEX LML','MEDIFLEX','BOXES','W/SIZE',),</v>
      </c>
      <c r="H3612" s="191"/>
    </row>
    <row r="3613">
      <c r="A3613" s="191"/>
      <c r="B3613" s="243" t="s">
        <v>403</v>
      </c>
      <c r="C3613" s="244" t="s">
        <v>390</v>
      </c>
      <c r="D3613" s="190" t="s">
        <v>7</v>
      </c>
      <c r="E3613" s="190" t="s">
        <v>13</v>
      </c>
      <c r="F3613" s="191"/>
      <c r="G3613" s="191" t="str">
        <f t="shared" si="1"/>
        <v>('MEDIFLEX BIOFLEX LML','MEDIFLEX','BOXES','XXS',),</v>
      </c>
      <c r="H3613" s="191"/>
    </row>
    <row r="3614">
      <c r="A3614" s="191"/>
      <c r="B3614" s="243" t="s">
        <v>403</v>
      </c>
      <c r="C3614" s="244" t="s">
        <v>390</v>
      </c>
      <c r="D3614" s="190" t="s">
        <v>7</v>
      </c>
      <c r="E3614" s="190" t="s">
        <v>14</v>
      </c>
      <c r="F3614" s="191"/>
      <c r="G3614" s="191" t="str">
        <f t="shared" si="1"/>
        <v>('MEDIFLEX BIOFLEX LML','MEDIFLEX','BOXES','XS',),</v>
      </c>
      <c r="H3614" s="191"/>
    </row>
    <row r="3615">
      <c r="A3615" s="191"/>
      <c r="B3615" s="243" t="s">
        <v>403</v>
      </c>
      <c r="C3615" s="244" t="s">
        <v>390</v>
      </c>
      <c r="D3615" s="190" t="s">
        <v>7</v>
      </c>
      <c r="E3615" s="190" t="s">
        <v>15</v>
      </c>
      <c r="F3615" s="191"/>
      <c r="G3615" s="191" t="str">
        <f t="shared" si="1"/>
        <v>('MEDIFLEX BIOFLEX LML','MEDIFLEX','BOXES','S',),</v>
      </c>
      <c r="H3615" s="191"/>
    </row>
    <row r="3616">
      <c r="A3616" s="191"/>
      <c r="B3616" s="243" t="s">
        <v>403</v>
      </c>
      <c r="C3616" s="244" t="s">
        <v>390</v>
      </c>
      <c r="D3616" s="190" t="s">
        <v>7</v>
      </c>
      <c r="E3616" s="190" t="s">
        <v>16</v>
      </c>
      <c r="F3616" s="191"/>
      <c r="G3616" s="191" t="str">
        <f t="shared" si="1"/>
        <v>('MEDIFLEX BIOFLEX LML','MEDIFLEX','BOXES','M',),</v>
      </c>
      <c r="H3616" s="191"/>
    </row>
    <row r="3617">
      <c r="A3617" s="191"/>
      <c r="B3617" s="243" t="s">
        <v>403</v>
      </c>
      <c r="C3617" s="244" t="s">
        <v>390</v>
      </c>
      <c r="D3617" s="190" t="s">
        <v>7</v>
      </c>
      <c r="E3617" s="190" t="s">
        <v>17</v>
      </c>
      <c r="F3617" s="191">
        <v>170.0</v>
      </c>
      <c r="G3617" s="191" t="str">
        <f t="shared" si="1"/>
        <v>('MEDIFLEX BIOFLEX LML','MEDIFLEX','BOXES','L',170),</v>
      </c>
      <c r="H3617" s="191"/>
    </row>
    <row r="3618">
      <c r="A3618" s="191"/>
      <c r="B3618" s="243" t="s">
        <v>403</v>
      </c>
      <c r="C3618" s="244" t="s">
        <v>390</v>
      </c>
      <c r="D3618" s="190" t="s">
        <v>7</v>
      </c>
      <c r="E3618" s="190" t="s">
        <v>18</v>
      </c>
      <c r="F3618" s="191">
        <v>0.0</v>
      </c>
      <c r="G3618" s="191" t="str">
        <f t="shared" si="1"/>
        <v>('MEDIFLEX BIOFLEX LML','MEDIFLEX','BOXES','XL',0),</v>
      </c>
      <c r="H3618" s="191"/>
    </row>
    <row r="3619">
      <c r="A3619" s="191"/>
      <c r="B3619" s="243" t="s">
        <v>403</v>
      </c>
      <c r="C3619" s="244" t="s">
        <v>390</v>
      </c>
      <c r="D3619" s="190" t="s">
        <v>7</v>
      </c>
      <c r="E3619" s="190" t="s">
        <v>19</v>
      </c>
      <c r="F3619" s="191"/>
      <c r="G3619" s="191" t="str">
        <f t="shared" si="1"/>
        <v>('MEDIFLEX BIOFLEX LML','MEDIFLEX','BOXES','XXL',),</v>
      </c>
      <c r="H3619" s="191"/>
    </row>
    <row r="3620">
      <c r="A3620" s="191"/>
      <c r="B3620" s="243" t="s">
        <v>403</v>
      </c>
      <c r="C3620" s="244" t="s">
        <v>390</v>
      </c>
      <c r="D3620" s="190" t="s">
        <v>7</v>
      </c>
      <c r="E3620" s="190" t="s">
        <v>20</v>
      </c>
      <c r="F3620" s="191"/>
      <c r="G3620" s="191" t="str">
        <f t="shared" si="1"/>
        <v>('MEDIFLEX BIOFLEX LML','MEDIFLEX','BOXES','XXXL',),</v>
      </c>
      <c r="H3620" s="191"/>
    </row>
    <row r="3621">
      <c r="A3621" s="264">
        <v>195.0</v>
      </c>
      <c r="B3621" s="243" t="s">
        <v>404</v>
      </c>
      <c r="C3621" s="244" t="s">
        <v>390</v>
      </c>
      <c r="D3621" s="243" t="s">
        <v>4</v>
      </c>
      <c r="E3621" s="190" t="s">
        <v>21</v>
      </c>
      <c r="F3621" s="192"/>
      <c r="G3621" s="191" t="str">
        <f t="shared" si="1"/>
        <v>('NISENSE-245 (NSPF)','MEDIFLEX','CARTONS','W/SIZE',),</v>
      </c>
      <c r="H3621" s="192"/>
    </row>
    <row r="3622">
      <c r="A3622" s="191"/>
      <c r="B3622" s="243" t="s">
        <v>404</v>
      </c>
      <c r="C3622" s="244" t="s">
        <v>390</v>
      </c>
      <c r="D3622" s="190" t="s">
        <v>4</v>
      </c>
      <c r="E3622" s="190" t="s">
        <v>13</v>
      </c>
      <c r="F3622" s="191"/>
      <c r="G3622" s="191" t="str">
        <f t="shared" si="1"/>
        <v>('NISENSE-245 (NSPF)','MEDIFLEX','CARTONS','XXS',),</v>
      </c>
      <c r="H3622" s="191"/>
    </row>
    <row r="3623">
      <c r="A3623" s="191"/>
      <c r="B3623" s="243" t="s">
        <v>404</v>
      </c>
      <c r="C3623" s="244" t="s">
        <v>390</v>
      </c>
      <c r="D3623" s="190" t="s">
        <v>4</v>
      </c>
      <c r="E3623" s="190" t="s">
        <v>14</v>
      </c>
      <c r="F3623" s="191"/>
      <c r="G3623" s="191" t="str">
        <f t="shared" si="1"/>
        <v>('NISENSE-245 (NSPF)','MEDIFLEX','CARTONS','XS',),</v>
      </c>
      <c r="H3623" s="191"/>
    </row>
    <row r="3624">
      <c r="A3624" s="191"/>
      <c r="B3624" s="243" t="s">
        <v>404</v>
      </c>
      <c r="C3624" s="244" t="s">
        <v>390</v>
      </c>
      <c r="D3624" s="190" t="s">
        <v>4</v>
      </c>
      <c r="E3624" s="190" t="s">
        <v>15</v>
      </c>
      <c r="F3624" s="191"/>
      <c r="G3624" s="191" t="str">
        <f t="shared" si="1"/>
        <v>('NISENSE-245 (NSPF)','MEDIFLEX','CARTONS','S',),</v>
      </c>
      <c r="H3624" s="191"/>
    </row>
    <row r="3625">
      <c r="A3625" s="191"/>
      <c r="B3625" s="243" t="s">
        <v>404</v>
      </c>
      <c r="C3625" s="244" t="s">
        <v>390</v>
      </c>
      <c r="D3625" s="190" t="s">
        <v>4</v>
      </c>
      <c r="E3625" s="190" t="s">
        <v>16</v>
      </c>
      <c r="F3625" s="191"/>
      <c r="G3625" s="191" t="str">
        <f t="shared" si="1"/>
        <v>('NISENSE-245 (NSPF)','MEDIFLEX','CARTONS','M',),</v>
      </c>
      <c r="H3625" s="191"/>
    </row>
    <row r="3626">
      <c r="A3626" s="191"/>
      <c r="B3626" s="243" t="s">
        <v>404</v>
      </c>
      <c r="C3626" s="244" t="s">
        <v>390</v>
      </c>
      <c r="D3626" s="190" t="s">
        <v>4</v>
      </c>
      <c r="E3626" s="190" t="s">
        <v>17</v>
      </c>
      <c r="F3626" s="191"/>
      <c r="G3626" s="191" t="str">
        <f t="shared" si="1"/>
        <v>('NISENSE-245 (NSPF)','MEDIFLEX','CARTONS','L',),</v>
      </c>
      <c r="H3626" s="191"/>
    </row>
    <row r="3627">
      <c r="A3627" s="191"/>
      <c r="B3627" s="243" t="s">
        <v>404</v>
      </c>
      <c r="C3627" s="244" t="s">
        <v>390</v>
      </c>
      <c r="D3627" s="190" t="s">
        <v>4</v>
      </c>
      <c r="E3627" s="190" t="s">
        <v>18</v>
      </c>
      <c r="F3627" s="191"/>
      <c r="G3627" s="191" t="str">
        <f t="shared" si="1"/>
        <v>('NISENSE-245 (NSPF)','MEDIFLEX','CARTONS','XL',),</v>
      </c>
      <c r="H3627" s="191"/>
    </row>
    <row r="3628">
      <c r="A3628" s="191"/>
      <c r="B3628" s="243" t="s">
        <v>404</v>
      </c>
      <c r="C3628" s="244" t="s">
        <v>390</v>
      </c>
      <c r="D3628" s="190" t="s">
        <v>4</v>
      </c>
      <c r="E3628" s="190" t="s">
        <v>19</v>
      </c>
      <c r="F3628" s="191"/>
      <c r="G3628" s="191" t="str">
        <f t="shared" si="1"/>
        <v>('NISENSE-245 (NSPF)','MEDIFLEX','CARTONS','XXL',),</v>
      </c>
      <c r="H3628" s="191"/>
    </row>
    <row r="3629">
      <c r="A3629" s="191"/>
      <c r="B3629" s="243" t="s">
        <v>404</v>
      </c>
      <c r="C3629" s="244" t="s">
        <v>390</v>
      </c>
      <c r="D3629" s="190" t="s">
        <v>4</v>
      </c>
      <c r="E3629" s="190" t="s">
        <v>20</v>
      </c>
      <c r="F3629" s="191"/>
      <c r="G3629" s="191" t="str">
        <f t="shared" si="1"/>
        <v>('NISENSE-245 (NSPF)','MEDIFLEX','CARTONS','XXXL',),</v>
      </c>
      <c r="H3629" s="191"/>
    </row>
    <row r="3630">
      <c r="A3630" s="191"/>
      <c r="B3630" s="243" t="s">
        <v>404</v>
      </c>
      <c r="C3630" s="244" t="s">
        <v>390</v>
      </c>
      <c r="D3630" s="190" t="s">
        <v>7</v>
      </c>
      <c r="E3630" s="190" t="s">
        <v>21</v>
      </c>
      <c r="F3630" s="191"/>
      <c r="G3630" s="191" t="str">
        <f t="shared" si="1"/>
        <v>('NISENSE-245 (NSPF)','MEDIFLEX','BOXES','W/SIZE',),</v>
      </c>
      <c r="H3630" s="191"/>
    </row>
    <row r="3631">
      <c r="A3631" s="191"/>
      <c r="B3631" s="243" t="s">
        <v>404</v>
      </c>
      <c r="C3631" s="244" t="s">
        <v>390</v>
      </c>
      <c r="D3631" s="190" t="s">
        <v>7</v>
      </c>
      <c r="E3631" s="190" t="s">
        <v>13</v>
      </c>
      <c r="F3631" s="191"/>
      <c r="G3631" s="191" t="str">
        <f t="shared" si="1"/>
        <v>('NISENSE-245 (NSPF)','MEDIFLEX','BOXES','XXS',),</v>
      </c>
      <c r="H3631" s="191"/>
    </row>
    <row r="3632">
      <c r="A3632" s="191"/>
      <c r="B3632" s="243" t="s">
        <v>404</v>
      </c>
      <c r="C3632" s="244" t="s">
        <v>390</v>
      </c>
      <c r="D3632" s="190" t="s">
        <v>7</v>
      </c>
      <c r="E3632" s="190" t="s">
        <v>14</v>
      </c>
      <c r="F3632" s="191"/>
      <c r="G3632" s="191" t="str">
        <f t="shared" si="1"/>
        <v>('NISENSE-245 (NSPF)','MEDIFLEX','BOXES','XS',),</v>
      </c>
      <c r="H3632" s="191"/>
    </row>
    <row r="3633">
      <c r="A3633" s="191"/>
      <c r="B3633" s="243" t="s">
        <v>404</v>
      </c>
      <c r="C3633" s="244" t="s">
        <v>390</v>
      </c>
      <c r="D3633" s="190" t="s">
        <v>7</v>
      </c>
      <c r="E3633" s="190" t="s">
        <v>15</v>
      </c>
      <c r="F3633" s="191"/>
      <c r="G3633" s="191" t="str">
        <f t="shared" si="1"/>
        <v>('NISENSE-245 (NSPF)','MEDIFLEX','BOXES','S',),</v>
      </c>
      <c r="H3633" s="191"/>
    </row>
    <row r="3634">
      <c r="A3634" s="191"/>
      <c r="B3634" s="243" t="s">
        <v>404</v>
      </c>
      <c r="C3634" s="244" t="s">
        <v>390</v>
      </c>
      <c r="D3634" s="190" t="s">
        <v>7</v>
      </c>
      <c r="E3634" s="190" t="s">
        <v>16</v>
      </c>
      <c r="F3634" s="191"/>
      <c r="G3634" s="191" t="str">
        <f t="shared" si="1"/>
        <v>('NISENSE-245 (NSPF)','MEDIFLEX','BOXES','M',),</v>
      </c>
      <c r="H3634" s="191"/>
    </row>
    <row r="3635">
      <c r="A3635" s="191"/>
      <c r="B3635" s="243" t="s">
        <v>404</v>
      </c>
      <c r="C3635" s="244" t="s">
        <v>390</v>
      </c>
      <c r="D3635" s="190" t="s">
        <v>7</v>
      </c>
      <c r="E3635" s="190" t="s">
        <v>17</v>
      </c>
      <c r="F3635" s="191">
        <v>650.0</v>
      </c>
      <c r="G3635" s="191" t="str">
        <f t="shared" si="1"/>
        <v>('NISENSE-245 (NSPF)','MEDIFLEX','BOXES','L',650),</v>
      </c>
      <c r="H3635" s="191"/>
    </row>
    <row r="3636">
      <c r="A3636" s="191"/>
      <c r="B3636" s="243" t="s">
        <v>404</v>
      </c>
      <c r="C3636" s="244" t="s">
        <v>390</v>
      </c>
      <c r="D3636" s="190" t="s">
        <v>7</v>
      </c>
      <c r="E3636" s="190" t="s">
        <v>18</v>
      </c>
      <c r="F3636" s="191">
        <v>550.0</v>
      </c>
      <c r="G3636" s="191" t="str">
        <f t="shared" si="1"/>
        <v>('NISENSE-245 (NSPF)','MEDIFLEX','BOXES','XL',550),</v>
      </c>
      <c r="H3636" s="191"/>
    </row>
    <row r="3637">
      <c r="A3637" s="191"/>
      <c r="B3637" s="243" t="s">
        <v>404</v>
      </c>
      <c r="C3637" s="244" t="s">
        <v>390</v>
      </c>
      <c r="D3637" s="190" t="s">
        <v>7</v>
      </c>
      <c r="E3637" s="190" t="s">
        <v>19</v>
      </c>
      <c r="F3637" s="191"/>
      <c r="G3637" s="191" t="str">
        <f t="shared" si="1"/>
        <v>('NISENSE-245 (NSPF)','MEDIFLEX','BOXES','XXL',),</v>
      </c>
      <c r="H3637" s="191"/>
    </row>
    <row r="3638">
      <c r="A3638" s="191"/>
      <c r="B3638" s="243" t="s">
        <v>404</v>
      </c>
      <c r="C3638" s="244" t="s">
        <v>390</v>
      </c>
      <c r="D3638" s="190" t="s">
        <v>7</v>
      </c>
      <c r="E3638" s="190" t="s">
        <v>20</v>
      </c>
      <c r="F3638" s="191"/>
      <c r="G3638" s="191" t="str">
        <f t="shared" si="1"/>
        <v>('NISENSE-245 (NSPF)','MEDIFLEX','BOXES','XXXL',),</v>
      </c>
      <c r="H3638" s="191"/>
    </row>
    <row r="3639">
      <c r="A3639" s="264">
        <v>196.0</v>
      </c>
      <c r="B3639" s="243" t="s">
        <v>405</v>
      </c>
      <c r="C3639" s="244" t="s">
        <v>390</v>
      </c>
      <c r="D3639" s="243" t="s">
        <v>4</v>
      </c>
      <c r="E3639" s="190" t="s">
        <v>21</v>
      </c>
      <c r="F3639" s="192">
        <v>15.0</v>
      </c>
      <c r="G3639" s="191" t="str">
        <f t="shared" si="1"/>
        <v>('MEDIFLEX NITRAFLEX SINGLES','MEDIFLEX','CARTONS','W/SIZE',15),</v>
      </c>
      <c r="H3639" s="192"/>
    </row>
    <row r="3640">
      <c r="A3640" s="191"/>
      <c r="B3640" s="243" t="s">
        <v>405</v>
      </c>
      <c r="C3640" s="244" t="s">
        <v>390</v>
      </c>
      <c r="D3640" s="190" t="s">
        <v>4</v>
      </c>
      <c r="E3640" s="190" t="s">
        <v>13</v>
      </c>
      <c r="F3640" s="191"/>
      <c r="G3640" s="191" t="str">
        <f t="shared" si="1"/>
        <v>('MEDIFLEX NITRAFLEX SINGLES','MEDIFLEX','CARTONS','XXS',),</v>
      </c>
      <c r="H3640" s="191"/>
    </row>
    <row r="3641">
      <c r="A3641" s="191"/>
      <c r="B3641" s="243" t="s">
        <v>405</v>
      </c>
      <c r="C3641" s="244" t="s">
        <v>390</v>
      </c>
      <c r="D3641" s="190" t="s">
        <v>4</v>
      </c>
      <c r="E3641" s="190" t="s">
        <v>14</v>
      </c>
      <c r="F3641" s="191"/>
      <c r="G3641" s="191" t="str">
        <f t="shared" si="1"/>
        <v>('MEDIFLEX NITRAFLEX SINGLES','MEDIFLEX','CARTONS','XS',),</v>
      </c>
      <c r="H3641" s="191"/>
    </row>
    <row r="3642">
      <c r="A3642" s="191"/>
      <c r="B3642" s="243" t="s">
        <v>405</v>
      </c>
      <c r="C3642" s="244" t="s">
        <v>390</v>
      </c>
      <c r="D3642" s="190" t="s">
        <v>4</v>
      </c>
      <c r="E3642" s="190" t="s">
        <v>15</v>
      </c>
      <c r="F3642" s="191"/>
      <c r="G3642" s="191" t="str">
        <f t="shared" si="1"/>
        <v>('MEDIFLEX NITRAFLEX SINGLES','MEDIFLEX','CARTONS','S',),</v>
      </c>
      <c r="H3642" s="191"/>
    </row>
    <row r="3643">
      <c r="A3643" s="191"/>
      <c r="B3643" s="243" t="s">
        <v>405</v>
      </c>
      <c r="C3643" s="244" t="s">
        <v>390</v>
      </c>
      <c r="D3643" s="190" t="s">
        <v>4</v>
      </c>
      <c r="E3643" s="190" t="s">
        <v>16</v>
      </c>
      <c r="F3643" s="191"/>
      <c r="G3643" s="191" t="str">
        <f t="shared" si="1"/>
        <v>('MEDIFLEX NITRAFLEX SINGLES','MEDIFLEX','CARTONS','M',),</v>
      </c>
      <c r="H3643" s="191"/>
    </row>
    <row r="3644">
      <c r="A3644" s="191"/>
      <c r="B3644" s="243" t="s">
        <v>405</v>
      </c>
      <c r="C3644" s="244" t="s">
        <v>390</v>
      </c>
      <c r="D3644" s="190" t="s">
        <v>4</v>
      </c>
      <c r="E3644" s="190" t="s">
        <v>17</v>
      </c>
      <c r="F3644" s="191"/>
      <c r="G3644" s="191" t="str">
        <f t="shared" si="1"/>
        <v>('MEDIFLEX NITRAFLEX SINGLES','MEDIFLEX','CARTONS','L',),</v>
      </c>
      <c r="H3644" s="191"/>
    </row>
    <row r="3645">
      <c r="A3645" s="191"/>
      <c r="B3645" s="243" t="s">
        <v>405</v>
      </c>
      <c r="C3645" s="244" t="s">
        <v>390</v>
      </c>
      <c r="D3645" s="190" t="s">
        <v>4</v>
      </c>
      <c r="E3645" s="190" t="s">
        <v>18</v>
      </c>
      <c r="F3645" s="191"/>
      <c r="G3645" s="191" t="str">
        <f t="shared" si="1"/>
        <v>('MEDIFLEX NITRAFLEX SINGLES','MEDIFLEX','CARTONS','XL',),</v>
      </c>
      <c r="H3645" s="191"/>
    </row>
    <row r="3646">
      <c r="A3646" s="191"/>
      <c r="B3646" s="243" t="s">
        <v>405</v>
      </c>
      <c r="C3646" s="244" t="s">
        <v>390</v>
      </c>
      <c r="D3646" s="190" t="s">
        <v>4</v>
      </c>
      <c r="E3646" s="190" t="s">
        <v>19</v>
      </c>
      <c r="F3646" s="191"/>
      <c r="G3646" s="191" t="str">
        <f t="shared" si="1"/>
        <v>('MEDIFLEX NITRAFLEX SINGLES','MEDIFLEX','CARTONS','XXL',),</v>
      </c>
      <c r="H3646" s="191"/>
    </row>
    <row r="3647">
      <c r="A3647" s="191"/>
      <c r="B3647" s="243" t="s">
        <v>405</v>
      </c>
      <c r="C3647" s="244" t="s">
        <v>390</v>
      </c>
      <c r="D3647" s="190" t="s">
        <v>4</v>
      </c>
      <c r="E3647" s="190" t="s">
        <v>20</v>
      </c>
      <c r="F3647" s="191"/>
      <c r="G3647" s="191" t="str">
        <f t="shared" si="1"/>
        <v>('MEDIFLEX NITRAFLEX SINGLES','MEDIFLEX','CARTONS','XXXL',),</v>
      </c>
      <c r="H3647" s="191"/>
    </row>
    <row r="3648">
      <c r="A3648" s="191"/>
      <c r="B3648" s="243" t="s">
        <v>405</v>
      </c>
      <c r="C3648" s="244" t="s">
        <v>390</v>
      </c>
      <c r="D3648" s="190" t="s">
        <v>7</v>
      </c>
      <c r="E3648" s="190" t="s">
        <v>21</v>
      </c>
      <c r="F3648" s="191">
        <v>364.0</v>
      </c>
      <c r="G3648" s="191" t="str">
        <f t="shared" si="1"/>
        <v>('MEDIFLEX NITRAFLEX SINGLES','MEDIFLEX','BOXES','W/SIZE',364),</v>
      </c>
      <c r="H3648" s="191"/>
    </row>
    <row r="3649">
      <c r="A3649" s="191"/>
      <c r="B3649" s="243" t="s">
        <v>405</v>
      </c>
      <c r="C3649" s="244" t="s">
        <v>390</v>
      </c>
      <c r="D3649" s="190" t="s">
        <v>7</v>
      </c>
      <c r="E3649" s="190" t="s">
        <v>13</v>
      </c>
      <c r="F3649" s="191"/>
      <c r="G3649" s="191" t="str">
        <f t="shared" si="1"/>
        <v>('MEDIFLEX NITRAFLEX SINGLES','MEDIFLEX','BOXES','XXS',),</v>
      </c>
      <c r="H3649" s="191"/>
    </row>
    <row r="3650">
      <c r="A3650" s="191"/>
      <c r="B3650" s="243" t="s">
        <v>405</v>
      </c>
      <c r="C3650" s="244" t="s">
        <v>390</v>
      </c>
      <c r="D3650" s="190" t="s">
        <v>7</v>
      </c>
      <c r="E3650" s="190" t="s">
        <v>14</v>
      </c>
      <c r="F3650" s="191"/>
      <c r="G3650" s="191" t="str">
        <f t="shared" si="1"/>
        <v>('MEDIFLEX NITRAFLEX SINGLES','MEDIFLEX','BOXES','XS',),</v>
      </c>
      <c r="H3650" s="191"/>
    </row>
    <row r="3651">
      <c r="A3651" s="191"/>
      <c r="B3651" s="243" t="s">
        <v>405</v>
      </c>
      <c r="C3651" s="244" t="s">
        <v>390</v>
      </c>
      <c r="D3651" s="190" t="s">
        <v>7</v>
      </c>
      <c r="E3651" s="190" t="s">
        <v>15</v>
      </c>
      <c r="F3651" s="191"/>
      <c r="G3651" s="191" t="str">
        <f t="shared" si="1"/>
        <v>('MEDIFLEX NITRAFLEX SINGLES','MEDIFLEX','BOXES','S',),</v>
      </c>
      <c r="H3651" s="191"/>
    </row>
    <row r="3652">
      <c r="A3652" s="191"/>
      <c r="B3652" s="243" t="s">
        <v>405</v>
      </c>
      <c r="C3652" s="244" t="s">
        <v>390</v>
      </c>
      <c r="D3652" s="190" t="s">
        <v>7</v>
      </c>
      <c r="E3652" s="190" t="s">
        <v>16</v>
      </c>
      <c r="F3652" s="191"/>
      <c r="G3652" s="191" t="str">
        <f t="shared" si="1"/>
        <v>('MEDIFLEX NITRAFLEX SINGLES','MEDIFLEX','BOXES','M',),</v>
      </c>
      <c r="H3652" s="191"/>
    </row>
    <row r="3653">
      <c r="A3653" s="191"/>
      <c r="B3653" s="243" t="s">
        <v>405</v>
      </c>
      <c r="C3653" s="244" t="s">
        <v>390</v>
      </c>
      <c r="D3653" s="190" t="s">
        <v>7</v>
      </c>
      <c r="E3653" s="190" t="s">
        <v>17</v>
      </c>
      <c r="F3653" s="191"/>
      <c r="G3653" s="191" t="str">
        <f t="shared" si="1"/>
        <v>('MEDIFLEX NITRAFLEX SINGLES','MEDIFLEX','BOXES','L',),</v>
      </c>
      <c r="H3653" s="191"/>
    </row>
    <row r="3654">
      <c r="A3654" s="191"/>
      <c r="B3654" s="243" t="s">
        <v>405</v>
      </c>
      <c r="C3654" s="244" t="s">
        <v>390</v>
      </c>
      <c r="D3654" s="190" t="s">
        <v>7</v>
      </c>
      <c r="E3654" s="190" t="s">
        <v>18</v>
      </c>
      <c r="F3654" s="191"/>
      <c r="G3654" s="191" t="str">
        <f t="shared" si="1"/>
        <v>('MEDIFLEX NITRAFLEX SINGLES','MEDIFLEX','BOXES','XL',),</v>
      </c>
      <c r="H3654" s="191"/>
    </row>
    <row r="3655">
      <c r="A3655" s="191"/>
      <c r="B3655" s="243" t="s">
        <v>405</v>
      </c>
      <c r="C3655" s="244" t="s">
        <v>390</v>
      </c>
      <c r="D3655" s="190" t="s">
        <v>7</v>
      </c>
      <c r="E3655" s="190" t="s">
        <v>19</v>
      </c>
      <c r="F3655" s="191"/>
      <c r="G3655" s="191" t="str">
        <f t="shared" si="1"/>
        <v>('MEDIFLEX NITRAFLEX SINGLES','MEDIFLEX','BOXES','XXL',),</v>
      </c>
      <c r="H3655" s="191"/>
    </row>
    <row r="3656">
      <c r="A3656" s="191"/>
      <c r="B3656" s="243" t="s">
        <v>405</v>
      </c>
      <c r="C3656" s="244" t="s">
        <v>390</v>
      </c>
      <c r="D3656" s="190" t="s">
        <v>7</v>
      </c>
      <c r="E3656" s="190" t="s">
        <v>20</v>
      </c>
      <c r="F3656" s="191"/>
      <c r="G3656" s="191" t="str">
        <f t="shared" si="1"/>
        <v>('MEDIFLEX NITRAFLEX SINGLES','MEDIFLEX','BOXES','XXXL',),</v>
      </c>
      <c r="H3656" s="191"/>
    </row>
    <row r="3657">
      <c r="A3657" s="264">
        <v>197.0</v>
      </c>
      <c r="B3657" s="243" t="s">
        <v>406</v>
      </c>
      <c r="C3657" s="244" t="s">
        <v>390</v>
      </c>
      <c r="D3657" s="243" t="s">
        <v>4</v>
      </c>
      <c r="E3657" s="190" t="s">
        <v>21</v>
      </c>
      <c r="F3657" s="192"/>
      <c r="G3657" s="191" t="str">
        <f t="shared" si="1"/>
        <v>('NBS','MEDIFLEX','CARTONS','W/SIZE',),</v>
      </c>
      <c r="H3657" s="192"/>
    </row>
    <row r="3658">
      <c r="A3658" s="191"/>
      <c r="B3658" s="243" t="s">
        <v>406</v>
      </c>
      <c r="C3658" s="244" t="s">
        <v>390</v>
      </c>
      <c r="D3658" s="190" t="s">
        <v>4</v>
      </c>
      <c r="E3658" s="190" t="s">
        <v>13</v>
      </c>
      <c r="F3658" s="191"/>
      <c r="G3658" s="191" t="str">
        <f t="shared" si="1"/>
        <v>('NBS','MEDIFLEX','CARTONS','XXS',),</v>
      </c>
      <c r="H3658" s="191"/>
    </row>
    <row r="3659">
      <c r="A3659" s="191"/>
      <c r="B3659" s="243" t="s">
        <v>406</v>
      </c>
      <c r="C3659" s="244" t="s">
        <v>390</v>
      </c>
      <c r="D3659" s="190" t="s">
        <v>4</v>
      </c>
      <c r="E3659" s="190" t="s">
        <v>14</v>
      </c>
      <c r="F3659" s="191"/>
      <c r="G3659" s="191" t="str">
        <f t="shared" si="1"/>
        <v>('NBS','MEDIFLEX','CARTONS','XS',),</v>
      </c>
      <c r="H3659" s="191"/>
    </row>
    <row r="3660">
      <c r="A3660" s="191"/>
      <c r="B3660" s="243" t="s">
        <v>406</v>
      </c>
      <c r="C3660" s="244" t="s">
        <v>390</v>
      </c>
      <c r="D3660" s="190" t="s">
        <v>4</v>
      </c>
      <c r="E3660" s="190" t="s">
        <v>15</v>
      </c>
      <c r="F3660" s="191"/>
      <c r="G3660" s="191" t="str">
        <f t="shared" si="1"/>
        <v>('NBS','MEDIFLEX','CARTONS','S',),</v>
      </c>
      <c r="H3660" s="191"/>
    </row>
    <row r="3661">
      <c r="A3661" s="191"/>
      <c r="B3661" s="243" t="s">
        <v>406</v>
      </c>
      <c r="C3661" s="244" t="s">
        <v>390</v>
      </c>
      <c r="D3661" s="190" t="s">
        <v>4</v>
      </c>
      <c r="E3661" s="190" t="s">
        <v>16</v>
      </c>
      <c r="F3661" s="191"/>
      <c r="G3661" s="191" t="str">
        <f t="shared" si="1"/>
        <v>('NBS','MEDIFLEX','CARTONS','M',),</v>
      </c>
      <c r="H3661" s="191"/>
    </row>
    <row r="3662">
      <c r="A3662" s="191"/>
      <c r="B3662" s="243" t="s">
        <v>406</v>
      </c>
      <c r="C3662" s="244" t="s">
        <v>390</v>
      </c>
      <c r="D3662" s="190" t="s">
        <v>4</v>
      </c>
      <c r="E3662" s="190" t="s">
        <v>17</v>
      </c>
      <c r="F3662" s="191"/>
      <c r="G3662" s="191" t="str">
        <f t="shared" si="1"/>
        <v>('NBS','MEDIFLEX','CARTONS','L',),</v>
      </c>
      <c r="H3662" s="191"/>
    </row>
    <row r="3663">
      <c r="A3663" s="191"/>
      <c r="B3663" s="243" t="s">
        <v>406</v>
      </c>
      <c r="C3663" s="244" t="s">
        <v>390</v>
      </c>
      <c r="D3663" s="190" t="s">
        <v>4</v>
      </c>
      <c r="E3663" s="190" t="s">
        <v>18</v>
      </c>
      <c r="F3663" s="191"/>
      <c r="G3663" s="191" t="str">
        <f t="shared" si="1"/>
        <v>('NBS','MEDIFLEX','CARTONS','XL',),</v>
      </c>
      <c r="H3663" s="191"/>
    </row>
    <row r="3664">
      <c r="A3664" s="191"/>
      <c r="B3664" s="243" t="s">
        <v>406</v>
      </c>
      <c r="C3664" s="244" t="s">
        <v>390</v>
      </c>
      <c r="D3664" s="190" t="s">
        <v>4</v>
      </c>
      <c r="E3664" s="190" t="s">
        <v>19</v>
      </c>
      <c r="F3664" s="191"/>
      <c r="G3664" s="191" t="str">
        <f t="shared" si="1"/>
        <v>('NBS','MEDIFLEX','CARTONS','XXL',),</v>
      </c>
      <c r="H3664" s="191"/>
    </row>
    <row r="3665">
      <c r="A3665" s="191"/>
      <c r="B3665" s="243" t="s">
        <v>406</v>
      </c>
      <c r="C3665" s="244" t="s">
        <v>390</v>
      </c>
      <c r="D3665" s="190" t="s">
        <v>4</v>
      </c>
      <c r="E3665" s="190" t="s">
        <v>20</v>
      </c>
      <c r="F3665" s="191"/>
      <c r="G3665" s="191" t="str">
        <f t="shared" si="1"/>
        <v>('NBS','MEDIFLEX','CARTONS','XXXL',),</v>
      </c>
      <c r="H3665" s="191"/>
    </row>
    <row r="3666">
      <c r="A3666" s="191"/>
      <c r="B3666" s="243" t="s">
        <v>406</v>
      </c>
      <c r="C3666" s="244" t="s">
        <v>390</v>
      </c>
      <c r="D3666" s="190" t="s">
        <v>7</v>
      </c>
      <c r="E3666" s="190" t="s">
        <v>21</v>
      </c>
      <c r="F3666" s="191"/>
      <c r="G3666" s="191" t="str">
        <f t="shared" si="1"/>
        <v>('NBS','MEDIFLEX','BOXES','W/SIZE',),</v>
      </c>
      <c r="H3666" s="191"/>
    </row>
    <row r="3667">
      <c r="A3667" s="191"/>
      <c r="B3667" s="243" t="s">
        <v>406</v>
      </c>
      <c r="C3667" s="244" t="s">
        <v>390</v>
      </c>
      <c r="D3667" s="190" t="s">
        <v>7</v>
      </c>
      <c r="E3667" s="190" t="s">
        <v>13</v>
      </c>
      <c r="F3667" s="191"/>
      <c r="G3667" s="191" t="str">
        <f t="shared" si="1"/>
        <v>('NBS','MEDIFLEX','BOXES','XXS',),</v>
      </c>
      <c r="H3667" s="191"/>
    </row>
    <row r="3668">
      <c r="A3668" s="191"/>
      <c r="B3668" s="243" t="s">
        <v>406</v>
      </c>
      <c r="C3668" s="244" t="s">
        <v>390</v>
      </c>
      <c r="D3668" s="190" t="s">
        <v>7</v>
      </c>
      <c r="E3668" s="190" t="s">
        <v>14</v>
      </c>
      <c r="F3668" s="191"/>
      <c r="G3668" s="191" t="str">
        <f t="shared" si="1"/>
        <v>('NBS','MEDIFLEX','BOXES','XS',),</v>
      </c>
      <c r="H3668" s="191"/>
    </row>
    <row r="3669">
      <c r="A3669" s="191"/>
      <c r="B3669" s="243" t="s">
        <v>406</v>
      </c>
      <c r="C3669" s="244" t="s">
        <v>390</v>
      </c>
      <c r="D3669" s="190" t="s">
        <v>7</v>
      </c>
      <c r="E3669" s="190" t="s">
        <v>15</v>
      </c>
      <c r="F3669" s="191"/>
      <c r="G3669" s="191" t="str">
        <f t="shared" si="1"/>
        <v>('NBS','MEDIFLEX','BOXES','S',),</v>
      </c>
      <c r="H3669" s="191"/>
    </row>
    <row r="3670">
      <c r="A3670" s="191"/>
      <c r="B3670" s="243" t="s">
        <v>406</v>
      </c>
      <c r="C3670" s="244" t="s">
        <v>390</v>
      </c>
      <c r="D3670" s="190" t="s">
        <v>7</v>
      </c>
      <c r="E3670" s="190" t="s">
        <v>16</v>
      </c>
      <c r="F3670" s="191">
        <v>400.0</v>
      </c>
      <c r="G3670" s="191" t="str">
        <f t="shared" si="1"/>
        <v>('NBS','MEDIFLEX','BOXES','M',400),</v>
      </c>
      <c r="H3670" s="191"/>
    </row>
    <row r="3671">
      <c r="A3671" s="191"/>
      <c r="B3671" s="243" t="s">
        <v>406</v>
      </c>
      <c r="C3671" s="244" t="s">
        <v>390</v>
      </c>
      <c r="D3671" s="190" t="s">
        <v>7</v>
      </c>
      <c r="E3671" s="190" t="s">
        <v>17</v>
      </c>
      <c r="F3671" s="191">
        <v>450.0</v>
      </c>
      <c r="G3671" s="191" t="str">
        <f t="shared" si="1"/>
        <v>('NBS','MEDIFLEX','BOXES','L',450),</v>
      </c>
      <c r="H3671" s="191"/>
    </row>
    <row r="3672">
      <c r="A3672" s="191"/>
      <c r="B3672" s="243" t="s">
        <v>406</v>
      </c>
      <c r="C3672" s="244" t="s">
        <v>390</v>
      </c>
      <c r="D3672" s="190" t="s">
        <v>7</v>
      </c>
      <c r="E3672" s="190" t="s">
        <v>18</v>
      </c>
      <c r="F3672" s="191">
        <v>590.0</v>
      </c>
      <c r="G3672" s="191" t="str">
        <f t="shared" si="1"/>
        <v>('NBS','MEDIFLEX','BOXES','XL',590),</v>
      </c>
      <c r="H3672" s="191"/>
    </row>
    <row r="3673">
      <c r="A3673" s="191"/>
      <c r="B3673" s="243" t="s">
        <v>406</v>
      </c>
      <c r="C3673" s="244" t="s">
        <v>390</v>
      </c>
      <c r="D3673" s="190" t="s">
        <v>7</v>
      </c>
      <c r="E3673" s="190" t="s">
        <v>19</v>
      </c>
      <c r="F3673" s="191"/>
      <c r="G3673" s="191" t="str">
        <f t="shared" si="1"/>
        <v>('NBS','MEDIFLEX','BOXES','XXL',),</v>
      </c>
      <c r="H3673" s="191"/>
    </row>
    <row r="3674">
      <c r="A3674" s="191"/>
      <c r="B3674" s="243" t="s">
        <v>406</v>
      </c>
      <c r="C3674" s="244" t="s">
        <v>390</v>
      </c>
      <c r="D3674" s="190" t="s">
        <v>7</v>
      </c>
      <c r="E3674" s="190" t="s">
        <v>20</v>
      </c>
      <c r="F3674" s="191"/>
      <c r="G3674" s="191" t="str">
        <f t="shared" si="1"/>
        <v>('NBS','MEDIFLEX','BOXES','XXXL',),</v>
      </c>
      <c r="H3674" s="191"/>
    </row>
    <row r="3675">
      <c r="A3675" s="264">
        <v>198.0</v>
      </c>
      <c r="B3675" s="243" t="s">
        <v>407</v>
      </c>
      <c r="C3675" s="244" t="s">
        <v>390</v>
      </c>
      <c r="D3675" s="243" t="s">
        <v>4</v>
      </c>
      <c r="E3675" s="190" t="s">
        <v>21</v>
      </c>
      <c r="F3675" s="192"/>
      <c r="G3675" s="191" t="str">
        <f t="shared" si="1"/>
        <v>('PFNB','MEDIFLEX','CARTONS','W/SIZE',),</v>
      </c>
      <c r="H3675" s="192"/>
    </row>
    <row r="3676">
      <c r="A3676" s="191"/>
      <c r="B3676" s="243" t="s">
        <v>407</v>
      </c>
      <c r="C3676" s="244" t="s">
        <v>390</v>
      </c>
      <c r="D3676" s="190" t="s">
        <v>4</v>
      </c>
      <c r="E3676" s="190" t="s">
        <v>13</v>
      </c>
      <c r="F3676" s="191"/>
      <c r="G3676" s="191" t="str">
        <f t="shared" si="1"/>
        <v>('PFNB','MEDIFLEX','CARTONS','XXS',),</v>
      </c>
      <c r="H3676" s="191"/>
    </row>
    <row r="3677">
      <c r="A3677" s="191"/>
      <c r="B3677" s="243" t="s">
        <v>407</v>
      </c>
      <c r="C3677" s="244" t="s">
        <v>390</v>
      </c>
      <c r="D3677" s="190" t="s">
        <v>4</v>
      </c>
      <c r="E3677" s="190" t="s">
        <v>14</v>
      </c>
      <c r="F3677" s="191"/>
      <c r="G3677" s="191" t="str">
        <f t="shared" si="1"/>
        <v>('PFNB','MEDIFLEX','CARTONS','XS',),</v>
      </c>
      <c r="H3677" s="191"/>
    </row>
    <row r="3678">
      <c r="A3678" s="191"/>
      <c r="B3678" s="243" t="s">
        <v>407</v>
      </c>
      <c r="C3678" s="244" t="s">
        <v>390</v>
      </c>
      <c r="D3678" s="190" t="s">
        <v>4</v>
      </c>
      <c r="E3678" s="190" t="s">
        <v>15</v>
      </c>
      <c r="F3678" s="191">
        <v>0.0</v>
      </c>
      <c r="G3678" s="191" t="str">
        <f t="shared" si="1"/>
        <v>('PFNB','MEDIFLEX','CARTONS','S',0),</v>
      </c>
      <c r="H3678" s="191"/>
    </row>
    <row r="3679">
      <c r="A3679" s="191"/>
      <c r="B3679" s="243" t="s">
        <v>407</v>
      </c>
      <c r="C3679" s="244" t="s">
        <v>390</v>
      </c>
      <c r="D3679" s="190" t="s">
        <v>4</v>
      </c>
      <c r="E3679" s="190" t="s">
        <v>16</v>
      </c>
      <c r="F3679" s="191">
        <v>250.0</v>
      </c>
      <c r="G3679" s="191" t="str">
        <f t="shared" si="1"/>
        <v>('PFNB','MEDIFLEX','CARTONS','M',250),</v>
      </c>
      <c r="H3679" s="191"/>
    </row>
    <row r="3680">
      <c r="A3680" s="191"/>
      <c r="B3680" s="243" t="s">
        <v>407</v>
      </c>
      <c r="C3680" s="244" t="s">
        <v>390</v>
      </c>
      <c r="D3680" s="190" t="s">
        <v>4</v>
      </c>
      <c r="E3680" s="190" t="s">
        <v>17</v>
      </c>
      <c r="F3680" s="191"/>
      <c r="G3680" s="191" t="str">
        <f t="shared" si="1"/>
        <v>('PFNB','MEDIFLEX','CARTONS','L',),</v>
      </c>
      <c r="H3680" s="191"/>
    </row>
    <row r="3681">
      <c r="A3681" s="191"/>
      <c r="B3681" s="243" t="s">
        <v>407</v>
      </c>
      <c r="C3681" s="244" t="s">
        <v>390</v>
      </c>
      <c r="D3681" s="190" t="s">
        <v>4</v>
      </c>
      <c r="E3681" s="190" t="s">
        <v>18</v>
      </c>
      <c r="F3681" s="191"/>
      <c r="G3681" s="191" t="str">
        <f t="shared" si="1"/>
        <v>('PFNB','MEDIFLEX','CARTONS','XL',),</v>
      </c>
      <c r="H3681" s="191"/>
    </row>
    <row r="3682">
      <c r="A3682" s="191"/>
      <c r="B3682" s="243" t="s">
        <v>407</v>
      </c>
      <c r="C3682" s="244" t="s">
        <v>390</v>
      </c>
      <c r="D3682" s="190" t="s">
        <v>4</v>
      </c>
      <c r="E3682" s="190" t="s">
        <v>19</v>
      </c>
      <c r="F3682" s="191"/>
      <c r="G3682" s="191" t="str">
        <f t="shared" si="1"/>
        <v>('PFNB','MEDIFLEX','CARTONS','XXL',),</v>
      </c>
      <c r="H3682" s="191"/>
    </row>
    <row r="3683">
      <c r="A3683" s="191"/>
      <c r="B3683" s="243" t="s">
        <v>407</v>
      </c>
      <c r="C3683" s="244" t="s">
        <v>390</v>
      </c>
      <c r="D3683" s="190" t="s">
        <v>4</v>
      </c>
      <c r="E3683" s="190" t="s">
        <v>20</v>
      </c>
      <c r="F3683" s="191"/>
      <c r="G3683" s="191" t="str">
        <f t="shared" si="1"/>
        <v>('PFNB','MEDIFLEX','CARTONS','XXXL',),</v>
      </c>
      <c r="H3683" s="191"/>
    </row>
    <row r="3684">
      <c r="A3684" s="191"/>
      <c r="B3684" s="243" t="s">
        <v>407</v>
      </c>
      <c r="C3684" s="244" t="s">
        <v>390</v>
      </c>
      <c r="D3684" s="190" t="s">
        <v>7</v>
      </c>
      <c r="E3684" s="190" t="s">
        <v>21</v>
      </c>
      <c r="F3684" s="191"/>
      <c r="G3684" s="191" t="str">
        <f t="shared" si="1"/>
        <v>('PFNB','MEDIFLEX','BOXES','W/SIZE',),</v>
      </c>
      <c r="H3684" s="191"/>
    </row>
    <row r="3685">
      <c r="A3685" s="191"/>
      <c r="B3685" s="243" t="s">
        <v>407</v>
      </c>
      <c r="C3685" s="244" t="s">
        <v>390</v>
      </c>
      <c r="D3685" s="190" t="s">
        <v>7</v>
      </c>
      <c r="E3685" s="190" t="s">
        <v>13</v>
      </c>
      <c r="F3685" s="191"/>
      <c r="G3685" s="191" t="str">
        <f t="shared" si="1"/>
        <v>('PFNB','MEDIFLEX','BOXES','XXS',),</v>
      </c>
      <c r="H3685" s="191"/>
    </row>
    <row r="3686">
      <c r="A3686" s="191"/>
      <c r="B3686" s="243" t="s">
        <v>407</v>
      </c>
      <c r="C3686" s="244" t="s">
        <v>390</v>
      </c>
      <c r="D3686" s="190" t="s">
        <v>7</v>
      </c>
      <c r="E3686" s="190" t="s">
        <v>14</v>
      </c>
      <c r="F3686" s="191"/>
      <c r="G3686" s="191" t="str">
        <f t="shared" si="1"/>
        <v>('PFNB','MEDIFLEX','BOXES','XS',),</v>
      </c>
      <c r="H3686" s="191"/>
    </row>
    <row r="3687">
      <c r="A3687" s="191"/>
      <c r="B3687" s="243" t="s">
        <v>407</v>
      </c>
      <c r="C3687" s="244" t="s">
        <v>390</v>
      </c>
      <c r="D3687" s="190" t="s">
        <v>7</v>
      </c>
      <c r="E3687" s="190" t="s">
        <v>15</v>
      </c>
      <c r="F3687" s="191">
        <v>0.0</v>
      </c>
      <c r="G3687" s="191" t="str">
        <f t="shared" si="1"/>
        <v>('PFNB','MEDIFLEX','BOXES','S',0),</v>
      </c>
      <c r="H3687" s="191"/>
    </row>
    <row r="3688">
      <c r="A3688" s="191"/>
      <c r="B3688" s="243" t="s">
        <v>407</v>
      </c>
      <c r="C3688" s="244" t="s">
        <v>390</v>
      </c>
      <c r="D3688" s="190" t="s">
        <v>7</v>
      </c>
      <c r="E3688" s="190" t="s">
        <v>16</v>
      </c>
      <c r="F3688" s="191">
        <v>0.0</v>
      </c>
      <c r="G3688" s="191" t="str">
        <f t="shared" si="1"/>
        <v>('PFNB','MEDIFLEX','BOXES','M',0),</v>
      </c>
      <c r="H3688" s="191"/>
    </row>
    <row r="3689">
      <c r="A3689" s="191"/>
      <c r="B3689" s="243" t="s">
        <v>407</v>
      </c>
      <c r="C3689" s="244" t="s">
        <v>390</v>
      </c>
      <c r="D3689" s="190" t="s">
        <v>7</v>
      </c>
      <c r="E3689" s="190" t="s">
        <v>17</v>
      </c>
      <c r="F3689" s="191">
        <v>0.0</v>
      </c>
      <c r="G3689" s="191" t="str">
        <f t="shared" si="1"/>
        <v>('PFNB','MEDIFLEX','BOXES','L',0),</v>
      </c>
      <c r="H3689" s="191"/>
    </row>
    <row r="3690">
      <c r="A3690" s="191"/>
      <c r="B3690" s="243" t="s">
        <v>407</v>
      </c>
      <c r="C3690" s="244" t="s">
        <v>390</v>
      </c>
      <c r="D3690" s="190" t="s">
        <v>7</v>
      </c>
      <c r="E3690" s="190" t="s">
        <v>18</v>
      </c>
      <c r="F3690" s="191">
        <v>4550.0</v>
      </c>
      <c r="G3690" s="191" t="str">
        <f t="shared" si="1"/>
        <v>('PFNB','MEDIFLEX','BOXES','XL',4550),</v>
      </c>
      <c r="H3690" s="191"/>
    </row>
    <row r="3691">
      <c r="A3691" s="191"/>
      <c r="B3691" s="243" t="s">
        <v>407</v>
      </c>
      <c r="C3691" s="244" t="s">
        <v>390</v>
      </c>
      <c r="D3691" s="190" t="s">
        <v>7</v>
      </c>
      <c r="E3691" s="190" t="s">
        <v>19</v>
      </c>
      <c r="F3691" s="191"/>
      <c r="G3691" s="191" t="str">
        <f t="shared" si="1"/>
        <v>('PFNB','MEDIFLEX','BOXES','XXL',),</v>
      </c>
      <c r="H3691" s="191"/>
    </row>
    <row r="3692">
      <c r="A3692" s="191"/>
      <c r="B3692" s="243" t="s">
        <v>407</v>
      </c>
      <c r="C3692" s="244" t="s">
        <v>390</v>
      </c>
      <c r="D3692" s="190" t="s">
        <v>7</v>
      </c>
      <c r="E3692" s="190" t="s">
        <v>20</v>
      </c>
      <c r="F3692" s="191"/>
      <c r="G3692" s="191" t="str">
        <f t="shared" si="1"/>
        <v>('PFNB','MEDIFLEX','BOXES','XXXL',),</v>
      </c>
      <c r="H3692" s="191"/>
    </row>
    <row r="3693">
      <c r="A3693" s="264">
        <v>199.0</v>
      </c>
      <c r="B3693" s="243" t="s">
        <v>408</v>
      </c>
      <c r="C3693" s="244" t="s">
        <v>390</v>
      </c>
      <c r="D3693" s="243" t="s">
        <v>4</v>
      </c>
      <c r="E3693" s="190" t="s">
        <v>21</v>
      </c>
      <c r="F3693" s="192"/>
      <c r="G3693" s="191" t="str">
        <f t="shared" si="1"/>
        <v>('PFLML','MEDIFLEX','CARTONS','W/SIZE',),</v>
      </c>
      <c r="H3693" s="192"/>
    </row>
    <row r="3694">
      <c r="A3694" s="191"/>
      <c r="B3694" s="243" t="s">
        <v>408</v>
      </c>
      <c r="C3694" s="244" t="s">
        <v>390</v>
      </c>
      <c r="D3694" s="190" t="s">
        <v>4</v>
      </c>
      <c r="E3694" s="190" t="s">
        <v>13</v>
      </c>
      <c r="F3694" s="191"/>
      <c r="G3694" s="191" t="str">
        <f t="shared" si="1"/>
        <v>('PFLML','MEDIFLEX','CARTONS','XXS',),</v>
      </c>
      <c r="H3694" s="191"/>
    </row>
    <row r="3695">
      <c r="A3695" s="191"/>
      <c r="B3695" s="243" t="s">
        <v>408</v>
      </c>
      <c r="C3695" s="244" t="s">
        <v>390</v>
      </c>
      <c r="D3695" s="190" t="s">
        <v>4</v>
      </c>
      <c r="E3695" s="190" t="s">
        <v>14</v>
      </c>
      <c r="F3695" s="191"/>
      <c r="G3695" s="191" t="str">
        <f t="shared" si="1"/>
        <v>('PFLML','MEDIFLEX','CARTONS','XS',),</v>
      </c>
      <c r="H3695" s="191"/>
    </row>
    <row r="3696">
      <c r="A3696" s="191"/>
      <c r="B3696" s="243" t="s">
        <v>408</v>
      </c>
      <c r="C3696" s="244" t="s">
        <v>390</v>
      </c>
      <c r="D3696" s="190" t="s">
        <v>4</v>
      </c>
      <c r="E3696" s="190" t="s">
        <v>15</v>
      </c>
      <c r="F3696" s="191"/>
      <c r="G3696" s="191" t="str">
        <f t="shared" si="1"/>
        <v>('PFLML','MEDIFLEX','CARTONS','S',),</v>
      </c>
      <c r="H3696" s="191"/>
    </row>
    <row r="3697">
      <c r="A3697" s="191"/>
      <c r="B3697" s="243" t="s">
        <v>408</v>
      </c>
      <c r="C3697" s="244" t="s">
        <v>390</v>
      </c>
      <c r="D3697" s="190" t="s">
        <v>4</v>
      </c>
      <c r="E3697" s="190" t="s">
        <v>16</v>
      </c>
      <c r="F3697" s="191">
        <v>12.0</v>
      </c>
      <c r="G3697" s="191" t="str">
        <f t="shared" si="1"/>
        <v>('PFLML','MEDIFLEX','CARTONS','M',12),</v>
      </c>
      <c r="H3697" s="191"/>
    </row>
    <row r="3698">
      <c r="A3698" s="191"/>
      <c r="B3698" s="243" t="s">
        <v>408</v>
      </c>
      <c r="C3698" s="244" t="s">
        <v>390</v>
      </c>
      <c r="D3698" s="190" t="s">
        <v>4</v>
      </c>
      <c r="E3698" s="190" t="s">
        <v>17</v>
      </c>
      <c r="F3698" s="191">
        <v>50.0</v>
      </c>
      <c r="G3698" s="191" t="str">
        <f t="shared" si="1"/>
        <v>('PFLML','MEDIFLEX','CARTONS','L',50),</v>
      </c>
      <c r="H3698" s="191"/>
    </row>
    <row r="3699">
      <c r="A3699" s="191"/>
      <c r="B3699" s="243" t="s">
        <v>408</v>
      </c>
      <c r="C3699" s="244" t="s">
        <v>390</v>
      </c>
      <c r="D3699" s="190" t="s">
        <v>4</v>
      </c>
      <c r="E3699" s="190" t="s">
        <v>18</v>
      </c>
      <c r="F3699" s="191">
        <v>34.0</v>
      </c>
      <c r="G3699" s="191" t="str">
        <f t="shared" si="1"/>
        <v>('PFLML','MEDIFLEX','CARTONS','XL',34),</v>
      </c>
      <c r="H3699" s="191"/>
    </row>
    <row r="3700">
      <c r="A3700" s="191"/>
      <c r="B3700" s="243" t="s">
        <v>408</v>
      </c>
      <c r="C3700" s="244" t="s">
        <v>390</v>
      </c>
      <c r="D3700" s="190" t="s">
        <v>4</v>
      </c>
      <c r="E3700" s="190" t="s">
        <v>19</v>
      </c>
      <c r="F3700" s="191"/>
      <c r="G3700" s="191" t="str">
        <f t="shared" si="1"/>
        <v>('PFLML','MEDIFLEX','CARTONS','XXL',),</v>
      </c>
      <c r="H3700" s="191"/>
    </row>
    <row r="3701">
      <c r="A3701" s="191"/>
      <c r="B3701" s="243" t="s">
        <v>408</v>
      </c>
      <c r="C3701" s="244" t="s">
        <v>390</v>
      </c>
      <c r="D3701" s="190" t="s">
        <v>4</v>
      </c>
      <c r="E3701" s="190" t="s">
        <v>20</v>
      </c>
      <c r="F3701" s="191"/>
      <c r="G3701" s="191" t="str">
        <f t="shared" si="1"/>
        <v>('PFLML','MEDIFLEX','CARTONS','XXXL',),</v>
      </c>
      <c r="H3701" s="191"/>
    </row>
    <row r="3702">
      <c r="A3702" s="191"/>
      <c r="B3702" s="243" t="s">
        <v>408</v>
      </c>
      <c r="C3702" s="244" t="s">
        <v>390</v>
      </c>
      <c r="D3702" s="190" t="s">
        <v>7</v>
      </c>
      <c r="E3702" s="190" t="s">
        <v>21</v>
      </c>
      <c r="F3702" s="191"/>
      <c r="G3702" s="191" t="str">
        <f t="shared" si="1"/>
        <v>('PFLML','MEDIFLEX','BOXES','W/SIZE',),</v>
      </c>
      <c r="H3702" s="191"/>
    </row>
    <row r="3703">
      <c r="A3703" s="191"/>
      <c r="B3703" s="243" t="s">
        <v>408</v>
      </c>
      <c r="C3703" s="244" t="s">
        <v>390</v>
      </c>
      <c r="D3703" s="190" t="s">
        <v>7</v>
      </c>
      <c r="E3703" s="190" t="s">
        <v>13</v>
      </c>
      <c r="F3703" s="191"/>
      <c r="G3703" s="191" t="str">
        <f t="shared" si="1"/>
        <v>('PFLML','MEDIFLEX','BOXES','XXS',),</v>
      </c>
      <c r="H3703" s="191"/>
    </row>
    <row r="3704">
      <c r="A3704" s="191"/>
      <c r="B3704" s="243" t="s">
        <v>408</v>
      </c>
      <c r="C3704" s="244" t="s">
        <v>390</v>
      </c>
      <c r="D3704" s="190" t="s">
        <v>7</v>
      </c>
      <c r="E3704" s="190" t="s">
        <v>14</v>
      </c>
      <c r="F3704" s="191"/>
      <c r="G3704" s="191" t="str">
        <f t="shared" si="1"/>
        <v>('PFLML','MEDIFLEX','BOXES','XS',),</v>
      </c>
      <c r="H3704" s="191"/>
    </row>
    <row r="3705">
      <c r="A3705" s="191"/>
      <c r="B3705" s="243" t="s">
        <v>408</v>
      </c>
      <c r="C3705" s="244" t="s">
        <v>390</v>
      </c>
      <c r="D3705" s="190" t="s">
        <v>7</v>
      </c>
      <c r="E3705" s="190" t="s">
        <v>15</v>
      </c>
      <c r="F3705" s="191"/>
      <c r="G3705" s="191" t="str">
        <f t="shared" si="1"/>
        <v>('PFLML','MEDIFLEX','BOXES','S',),</v>
      </c>
      <c r="H3705" s="191"/>
    </row>
    <row r="3706">
      <c r="A3706" s="191"/>
      <c r="B3706" s="243" t="s">
        <v>408</v>
      </c>
      <c r="C3706" s="244" t="s">
        <v>390</v>
      </c>
      <c r="D3706" s="190" t="s">
        <v>7</v>
      </c>
      <c r="E3706" s="190" t="s">
        <v>16</v>
      </c>
      <c r="F3706" s="191"/>
      <c r="G3706" s="191" t="str">
        <f t="shared" si="1"/>
        <v>('PFLML','MEDIFLEX','BOXES','M',),</v>
      </c>
      <c r="H3706" s="191"/>
    </row>
    <row r="3707">
      <c r="A3707" s="191"/>
      <c r="B3707" s="243" t="s">
        <v>408</v>
      </c>
      <c r="C3707" s="244" t="s">
        <v>390</v>
      </c>
      <c r="D3707" s="190" t="s">
        <v>7</v>
      </c>
      <c r="E3707" s="190" t="s">
        <v>17</v>
      </c>
      <c r="F3707" s="191"/>
      <c r="G3707" s="191" t="str">
        <f t="shared" si="1"/>
        <v>('PFLML','MEDIFLEX','BOXES','L',),</v>
      </c>
      <c r="H3707" s="191"/>
    </row>
    <row r="3708">
      <c r="A3708" s="191"/>
      <c r="B3708" s="243" t="s">
        <v>408</v>
      </c>
      <c r="C3708" s="244" t="s">
        <v>390</v>
      </c>
      <c r="D3708" s="190" t="s">
        <v>7</v>
      </c>
      <c r="E3708" s="190" t="s">
        <v>18</v>
      </c>
      <c r="F3708" s="191"/>
      <c r="G3708" s="191" t="str">
        <f t="shared" si="1"/>
        <v>('PFLML','MEDIFLEX','BOXES','XL',),</v>
      </c>
      <c r="H3708" s="191"/>
    </row>
    <row r="3709">
      <c r="A3709" s="191"/>
      <c r="B3709" s="243" t="s">
        <v>408</v>
      </c>
      <c r="C3709" s="244" t="s">
        <v>390</v>
      </c>
      <c r="D3709" s="190" t="s">
        <v>7</v>
      </c>
      <c r="E3709" s="190" t="s">
        <v>19</v>
      </c>
      <c r="F3709" s="191"/>
      <c r="G3709" s="191" t="str">
        <f t="shared" si="1"/>
        <v>('PFLML','MEDIFLEX','BOXES','XXL',),</v>
      </c>
      <c r="H3709" s="191"/>
    </row>
    <row r="3710">
      <c r="A3710" s="191"/>
      <c r="B3710" s="243" t="s">
        <v>408</v>
      </c>
      <c r="C3710" s="244" t="s">
        <v>390</v>
      </c>
      <c r="D3710" s="190" t="s">
        <v>7</v>
      </c>
      <c r="E3710" s="190" t="s">
        <v>20</v>
      </c>
      <c r="F3710" s="191"/>
      <c r="G3710" s="191" t="str">
        <f t="shared" si="1"/>
        <v>('PFLML','MEDIFLEX','BOXES','XXXL',),</v>
      </c>
      <c r="H3710" s="191"/>
    </row>
    <row r="3711">
      <c r="A3711" s="264">
        <v>200.0</v>
      </c>
      <c r="B3711" s="243" t="s">
        <v>409</v>
      </c>
      <c r="C3711" s="244" t="s">
        <v>390</v>
      </c>
      <c r="D3711" s="243" t="s">
        <v>4</v>
      </c>
      <c r="E3711" s="190" t="s">
        <v>21</v>
      </c>
      <c r="F3711" s="192">
        <v>150.0</v>
      </c>
      <c r="G3711" s="191" t="str">
        <f t="shared" si="1"/>
        <v>('PRIME CARE','MEDIFLEX','CARTONS','W/SIZE',150),</v>
      </c>
      <c r="H3711" s="192"/>
    </row>
    <row r="3712">
      <c r="A3712" s="191"/>
      <c r="B3712" s="243" t="s">
        <v>409</v>
      </c>
      <c r="C3712" s="244" t="s">
        <v>390</v>
      </c>
      <c r="D3712" s="190" t="s">
        <v>4</v>
      </c>
      <c r="E3712" s="190" t="s">
        <v>13</v>
      </c>
      <c r="F3712" s="191"/>
      <c r="G3712" s="191" t="str">
        <f t="shared" si="1"/>
        <v>('PRIME CARE','MEDIFLEX','CARTONS','XXS',),</v>
      </c>
      <c r="H3712" s="191"/>
    </row>
    <row r="3713">
      <c r="A3713" s="191"/>
      <c r="B3713" s="243" t="s">
        <v>409</v>
      </c>
      <c r="C3713" s="244" t="s">
        <v>390</v>
      </c>
      <c r="D3713" s="190" t="s">
        <v>4</v>
      </c>
      <c r="E3713" s="190" t="s">
        <v>14</v>
      </c>
      <c r="F3713" s="191"/>
      <c r="G3713" s="191" t="str">
        <f t="shared" si="1"/>
        <v>('PRIME CARE','MEDIFLEX','CARTONS','XS',),</v>
      </c>
      <c r="H3713" s="191"/>
    </row>
    <row r="3714">
      <c r="A3714" s="191"/>
      <c r="B3714" s="243" t="s">
        <v>409</v>
      </c>
      <c r="C3714" s="244" t="s">
        <v>390</v>
      </c>
      <c r="D3714" s="190" t="s">
        <v>4</v>
      </c>
      <c r="E3714" s="190" t="s">
        <v>15</v>
      </c>
      <c r="F3714" s="191"/>
      <c r="G3714" s="191" t="str">
        <f t="shared" si="1"/>
        <v>('PRIME CARE','MEDIFLEX','CARTONS','S',),</v>
      </c>
      <c r="H3714" s="191"/>
    </row>
    <row r="3715">
      <c r="A3715" s="191"/>
      <c r="B3715" s="243" t="s">
        <v>409</v>
      </c>
      <c r="C3715" s="244" t="s">
        <v>390</v>
      </c>
      <c r="D3715" s="190" t="s">
        <v>4</v>
      </c>
      <c r="E3715" s="190" t="s">
        <v>16</v>
      </c>
      <c r="F3715" s="191"/>
      <c r="G3715" s="191" t="str">
        <f t="shared" si="1"/>
        <v>('PRIME CARE','MEDIFLEX','CARTONS','M',),</v>
      </c>
      <c r="H3715" s="191"/>
    </row>
    <row r="3716">
      <c r="A3716" s="191"/>
      <c r="B3716" s="243" t="s">
        <v>409</v>
      </c>
      <c r="C3716" s="244" t="s">
        <v>390</v>
      </c>
      <c r="D3716" s="190" t="s">
        <v>4</v>
      </c>
      <c r="E3716" s="190" t="s">
        <v>17</v>
      </c>
      <c r="F3716" s="191"/>
      <c r="G3716" s="191" t="str">
        <f t="shared" si="1"/>
        <v>('PRIME CARE','MEDIFLEX','CARTONS','L',),</v>
      </c>
      <c r="H3716" s="191"/>
    </row>
    <row r="3717">
      <c r="A3717" s="191"/>
      <c r="B3717" s="243" t="s">
        <v>409</v>
      </c>
      <c r="C3717" s="244" t="s">
        <v>390</v>
      </c>
      <c r="D3717" s="190" t="s">
        <v>4</v>
      </c>
      <c r="E3717" s="190" t="s">
        <v>18</v>
      </c>
      <c r="F3717" s="191"/>
      <c r="G3717" s="191" t="str">
        <f t="shared" si="1"/>
        <v>('PRIME CARE','MEDIFLEX','CARTONS','XL',),</v>
      </c>
      <c r="H3717" s="191"/>
    </row>
    <row r="3718">
      <c r="A3718" s="191"/>
      <c r="B3718" s="243" t="s">
        <v>409</v>
      </c>
      <c r="C3718" s="244" t="s">
        <v>390</v>
      </c>
      <c r="D3718" s="190" t="s">
        <v>4</v>
      </c>
      <c r="E3718" s="190" t="s">
        <v>19</v>
      </c>
      <c r="F3718" s="191"/>
      <c r="G3718" s="191" t="str">
        <f t="shared" si="1"/>
        <v>('PRIME CARE','MEDIFLEX','CARTONS','XXL',),</v>
      </c>
      <c r="H3718" s="191"/>
    </row>
    <row r="3719">
      <c r="A3719" s="191"/>
      <c r="B3719" s="243" t="s">
        <v>409</v>
      </c>
      <c r="C3719" s="244" t="s">
        <v>390</v>
      </c>
      <c r="D3719" s="190" t="s">
        <v>4</v>
      </c>
      <c r="E3719" s="190" t="s">
        <v>20</v>
      </c>
      <c r="F3719" s="191"/>
      <c r="G3719" s="191" t="str">
        <f t="shared" si="1"/>
        <v>('PRIME CARE','MEDIFLEX','CARTONS','XXXL',),</v>
      </c>
      <c r="H3719" s="191"/>
    </row>
    <row r="3720">
      <c r="A3720" s="191"/>
      <c r="B3720" s="243" t="s">
        <v>409</v>
      </c>
      <c r="C3720" s="244" t="s">
        <v>390</v>
      </c>
      <c r="D3720" s="190" t="s">
        <v>7</v>
      </c>
      <c r="E3720" s="190" t="s">
        <v>21</v>
      </c>
      <c r="F3720" s="191"/>
      <c r="G3720" s="191" t="str">
        <f t="shared" si="1"/>
        <v>('PRIME CARE','MEDIFLEX','BOXES','W/SIZE',),</v>
      </c>
      <c r="H3720" s="191"/>
    </row>
    <row r="3721">
      <c r="A3721" s="191"/>
      <c r="B3721" s="243" t="s">
        <v>409</v>
      </c>
      <c r="C3721" s="244" t="s">
        <v>390</v>
      </c>
      <c r="D3721" s="190" t="s">
        <v>7</v>
      </c>
      <c r="E3721" s="190" t="s">
        <v>13</v>
      </c>
      <c r="F3721" s="191"/>
      <c r="G3721" s="191" t="str">
        <f t="shared" si="1"/>
        <v>('PRIME CARE','MEDIFLEX','BOXES','XXS',),</v>
      </c>
      <c r="H3721" s="191"/>
    </row>
    <row r="3722">
      <c r="A3722" s="191"/>
      <c r="B3722" s="243" t="s">
        <v>409</v>
      </c>
      <c r="C3722" s="244" t="s">
        <v>390</v>
      </c>
      <c r="D3722" s="190" t="s">
        <v>7</v>
      </c>
      <c r="E3722" s="190" t="s">
        <v>14</v>
      </c>
      <c r="F3722" s="191"/>
      <c r="G3722" s="191" t="str">
        <f t="shared" si="1"/>
        <v>('PRIME CARE','MEDIFLEX','BOXES','XS',),</v>
      </c>
      <c r="H3722" s="191"/>
    </row>
    <row r="3723">
      <c r="A3723" s="191"/>
      <c r="B3723" s="243" t="s">
        <v>409</v>
      </c>
      <c r="C3723" s="244" t="s">
        <v>390</v>
      </c>
      <c r="D3723" s="190" t="s">
        <v>7</v>
      </c>
      <c r="E3723" s="190" t="s">
        <v>15</v>
      </c>
      <c r="F3723" s="191"/>
      <c r="G3723" s="191" t="str">
        <f t="shared" si="1"/>
        <v>('PRIME CARE','MEDIFLEX','BOXES','S',),</v>
      </c>
      <c r="H3723" s="191"/>
    </row>
    <row r="3724">
      <c r="A3724" s="191"/>
      <c r="B3724" s="243" t="s">
        <v>409</v>
      </c>
      <c r="C3724" s="244" t="s">
        <v>390</v>
      </c>
      <c r="D3724" s="190" t="s">
        <v>7</v>
      </c>
      <c r="E3724" s="190" t="s">
        <v>16</v>
      </c>
      <c r="F3724" s="191"/>
      <c r="G3724" s="191" t="str">
        <f t="shared" si="1"/>
        <v>('PRIME CARE','MEDIFLEX','BOXES','M',),</v>
      </c>
      <c r="H3724" s="191"/>
    </row>
    <row r="3725">
      <c r="A3725" s="191"/>
      <c r="B3725" s="243" t="s">
        <v>409</v>
      </c>
      <c r="C3725" s="244" t="s">
        <v>390</v>
      </c>
      <c r="D3725" s="190" t="s">
        <v>7</v>
      </c>
      <c r="E3725" s="190" t="s">
        <v>17</v>
      </c>
      <c r="F3725" s="191"/>
      <c r="G3725" s="191" t="str">
        <f t="shared" si="1"/>
        <v>('PRIME CARE','MEDIFLEX','BOXES','L',),</v>
      </c>
      <c r="H3725" s="191"/>
    </row>
    <row r="3726">
      <c r="A3726" s="191"/>
      <c r="B3726" s="243" t="s">
        <v>409</v>
      </c>
      <c r="C3726" s="244" t="s">
        <v>390</v>
      </c>
      <c r="D3726" s="190" t="s">
        <v>7</v>
      </c>
      <c r="E3726" s="190" t="s">
        <v>18</v>
      </c>
      <c r="F3726" s="191"/>
      <c r="G3726" s="191" t="str">
        <f t="shared" si="1"/>
        <v>('PRIME CARE','MEDIFLEX','BOXES','XL',),</v>
      </c>
      <c r="H3726" s="191"/>
    </row>
    <row r="3727">
      <c r="A3727" s="191"/>
      <c r="B3727" s="243" t="s">
        <v>409</v>
      </c>
      <c r="C3727" s="244" t="s">
        <v>390</v>
      </c>
      <c r="D3727" s="190" t="s">
        <v>7</v>
      </c>
      <c r="E3727" s="190" t="s">
        <v>19</v>
      </c>
      <c r="F3727" s="191"/>
      <c r="G3727" s="191" t="str">
        <f t="shared" si="1"/>
        <v>('PRIME CARE','MEDIFLEX','BOXES','XXL',),</v>
      </c>
      <c r="H3727" s="191"/>
    </row>
    <row r="3728">
      <c r="A3728" s="191"/>
      <c r="B3728" s="243" t="s">
        <v>409</v>
      </c>
      <c r="C3728" s="244" t="s">
        <v>390</v>
      </c>
      <c r="D3728" s="190" t="s">
        <v>7</v>
      </c>
      <c r="E3728" s="190" t="s">
        <v>20</v>
      </c>
      <c r="F3728" s="191"/>
      <c r="G3728" s="191" t="str">
        <f t="shared" si="1"/>
        <v>('PRIME CARE','MEDIFLEX','BOXES','XXXL',),</v>
      </c>
      <c r="H3728" s="191"/>
    </row>
    <row r="3729">
      <c r="A3729" s="264">
        <v>201.0</v>
      </c>
      <c r="B3729" s="243" t="s">
        <v>410</v>
      </c>
      <c r="C3729" s="244" t="s">
        <v>390</v>
      </c>
      <c r="D3729" s="243" t="s">
        <v>4</v>
      </c>
      <c r="E3729" s="190" t="s">
        <v>21</v>
      </c>
      <c r="F3729" s="192">
        <v>110.0</v>
      </c>
      <c r="G3729" s="191" t="str">
        <f t="shared" si="1"/>
        <v>('CODE BLUE PF','MEDIFLEX','CARTONS','W/SIZE',110),</v>
      </c>
      <c r="H3729" s="192"/>
    </row>
    <row r="3730">
      <c r="A3730" s="191"/>
      <c r="B3730" s="243" t="s">
        <v>410</v>
      </c>
      <c r="C3730" s="244" t="s">
        <v>390</v>
      </c>
      <c r="D3730" s="190" t="s">
        <v>4</v>
      </c>
      <c r="E3730" s="190" t="s">
        <v>13</v>
      </c>
      <c r="F3730" s="191"/>
      <c r="G3730" s="191" t="str">
        <f t="shared" si="1"/>
        <v>('CODE BLUE PF','MEDIFLEX','CARTONS','XXS',),</v>
      </c>
      <c r="H3730" s="191"/>
    </row>
    <row r="3731">
      <c r="A3731" s="191"/>
      <c r="B3731" s="243" t="s">
        <v>410</v>
      </c>
      <c r="C3731" s="244" t="s">
        <v>390</v>
      </c>
      <c r="D3731" s="190" t="s">
        <v>4</v>
      </c>
      <c r="E3731" s="190" t="s">
        <v>14</v>
      </c>
      <c r="F3731" s="191"/>
      <c r="G3731" s="191" t="str">
        <f t="shared" si="1"/>
        <v>('CODE BLUE PF','MEDIFLEX','CARTONS','XS',),</v>
      </c>
      <c r="H3731" s="191"/>
    </row>
    <row r="3732">
      <c r="A3732" s="191"/>
      <c r="B3732" s="243" t="s">
        <v>410</v>
      </c>
      <c r="C3732" s="244" t="s">
        <v>390</v>
      </c>
      <c r="D3732" s="190" t="s">
        <v>4</v>
      </c>
      <c r="E3732" s="190" t="s">
        <v>15</v>
      </c>
      <c r="F3732" s="191"/>
      <c r="G3732" s="191" t="str">
        <f t="shared" si="1"/>
        <v>('CODE BLUE PF','MEDIFLEX','CARTONS','S',),</v>
      </c>
      <c r="H3732" s="191"/>
    </row>
    <row r="3733">
      <c r="A3733" s="191"/>
      <c r="B3733" s="243" t="s">
        <v>410</v>
      </c>
      <c r="C3733" s="244" t="s">
        <v>390</v>
      </c>
      <c r="D3733" s="190" t="s">
        <v>4</v>
      </c>
      <c r="E3733" s="190" t="s">
        <v>16</v>
      </c>
      <c r="F3733" s="191"/>
      <c r="G3733" s="191" t="str">
        <f t="shared" si="1"/>
        <v>('CODE BLUE PF','MEDIFLEX','CARTONS','M',),</v>
      </c>
      <c r="H3733" s="191"/>
    </row>
    <row r="3734">
      <c r="A3734" s="191"/>
      <c r="B3734" s="243" t="s">
        <v>410</v>
      </c>
      <c r="C3734" s="244" t="s">
        <v>390</v>
      </c>
      <c r="D3734" s="190" t="s">
        <v>4</v>
      </c>
      <c r="E3734" s="190" t="s">
        <v>17</v>
      </c>
      <c r="F3734" s="191"/>
      <c r="G3734" s="191" t="str">
        <f t="shared" si="1"/>
        <v>('CODE BLUE PF','MEDIFLEX','CARTONS','L',),</v>
      </c>
      <c r="H3734" s="191"/>
    </row>
    <row r="3735">
      <c r="A3735" s="191"/>
      <c r="B3735" s="243" t="s">
        <v>410</v>
      </c>
      <c r="C3735" s="244" t="s">
        <v>390</v>
      </c>
      <c r="D3735" s="190" t="s">
        <v>4</v>
      </c>
      <c r="E3735" s="190" t="s">
        <v>18</v>
      </c>
      <c r="F3735" s="191"/>
      <c r="G3735" s="191" t="str">
        <f t="shared" si="1"/>
        <v>('CODE BLUE PF','MEDIFLEX','CARTONS','XL',),</v>
      </c>
      <c r="H3735" s="191"/>
    </row>
    <row r="3736">
      <c r="A3736" s="191"/>
      <c r="B3736" s="243" t="s">
        <v>410</v>
      </c>
      <c r="C3736" s="244" t="s">
        <v>390</v>
      </c>
      <c r="D3736" s="190" t="s">
        <v>4</v>
      </c>
      <c r="E3736" s="190" t="s">
        <v>19</v>
      </c>
      <c r="F3736" s="191"/>
      <c r="G3736" s="191" t="str">
        <f t="shared" si="1"/>
        <v>('CODE BLUE PF','MEDIFLEX','CARTONS','XXL',),</v>
      </c>
      <c r="H3736" s="191"/>
    </row>
    <row r="3737">
      <c r="A3737" s="191"/>
      <c r="B3737" s="243" t="s">
        <v>410</v>
      </c>
      <c r="C3737" s="244" t="s">
        <v>390</v>
      </c>
      <c r="D3737" s="190" t="s">
        <v>4</v>
      </c>
      <c r="E3737" s="190" t="s">
        <v>20</v>
      </c>
      <c r="F3737" s="191"/>
      <c r="G3737" s="191" t="str">
        <f t="shared" si="1"/>
        <v>('CODE BLUE PF','MEDIFLEX','CARTONS','XXXL',),</v>
      </c>
      <c r="H3737" s="191"/>
    </row>
    <row r="3738">
      <c r="A3738" s="191"/>
      <c r="B3738" s="243" t="s">
        <v>410</v>
      </c>
      <c r="C3738" s="244" t="s">
        <v>390</v>
      </c>
      <c r="D3738" s="190" t="s">
        <v>7</v>
      </c>
      <c r="E3738" s="190" t="s">
        <v>21</v>
      </c>
      <c r="F3738" s="191">
        <v>580.0</v>
      </c>
      <c r="G3738" s="191" t="str">
        <f t="shared" si="1"/>
        <v>('CODE BLUE PF','MEDIFLEX','BOXES','W/SIZE',580),</v>
      </c>
      <c r="H3738" s="191"/>
    </row>
    <row r="3739">
      <c r="A3739" s="191"/>
      <c r="B3739" s="243" t="s">
        <v>410</v>
      </c>
      <c r="C3739" s="244" t="s">
        <v>390</v>
      </c>
      <c r="D3739" s="190" t="s">
        <v>7</v>
      </c>
      <c r="E3739" s="190" t="s">
        <v>13</v>
      </c>
      <c r="F3739" s="191"/>
      <c r="G3739" s="191" t="str">
        <f t="shared" si="1"/>
        <v>('CODE BLUE PF','MEDIFLEX','BOXES','XXS',),</v>
      </c>
      <c r="H3739" s="191"/>
    </row>
    <row r="3740">
      <c r="A3740" s="191"/>
      <c r="B3740" s="243" t="s">
        <v>410</v>
      </c>
      <c r="C3740" s="244" t="s">
        <v>390</v>
      </c>
      <c r="D3740" s="190" t="s">
        <v>7</v>
      </c>
      <c r="E3740" s="190" t="s">
        <v>14</v>
      </c>
      <c r="F3740" s="191"/>
      <c r="G3740" s="191" t="str">
        <f t="shared" si="1"/>
        <v>('CODE BLUE PF','MEDIFLEX','BOXES','XS',),</v>
      </c>
      <c r="H3740" s="191"/>
    </row>
    <row r="3741">
      <c r="A3741" s="191"/>
      <c r="B3741" s="243" t="s">
        <v>410</v>
      </c>
      <c r="C3741" s="244" t="s">
        <v>390</v>
      </c>
      <c r="D3741" s="190" t="s">
        <v>7</v>
      </c>
      <c r="E3741" s="190" t="s">
        <v>15</v>
      </c>
      <c r="F3741" s="191"/>
      <c r="G3741" s="191" t="str">
        <f t="shared" si="1"/>
        <v>('CODE BLUE PF','MEDIFLEX','BOXES','S',),</v>
      </c>
      <c r="H3741" s="191"/>
    </row>
    <row r="3742">
      <c r="A3742" s="191"/>
      <c r="B3742" s="243" t="s">
        <v>410</v>
      </c>
      <c r="C3742" s="244" t="s">
        <v>390</v>
      </c>
      <c r="D3742" s="190" t="s">
        <v>7</v>
      </c>
      <c r="E3742" s="190" t="s">
        <v>16</v>
      </c>
      <c r="F3742" s="191"/>
      <c r="G3742" s="191" t="str">
        <f t="shared" si="1"/>
        <v>('CODE BLUE PF','MEDIFLEX','BOXES','M',),</v>
      </c>
      <c r="H3742" s="191"/>
    </row>
    <row r="3743">
      <c r="A3743" s="191"/>
      <c r="B3743" s="243" t="s">
        <v>410</v>
      </c>
      <c r="C3743" s="244" t="s">
        <v>390</v>
      </c>
      <c r="D3743" s="190" t="s">
        <v>7</v>
      </c>
      <c r="E3743" s="190" t="s">
        <v>17</v>
      </c>
      <c r="F3743" s="191"/>
      <c r="G3743" s="191" t="str">
        <f t="shared" si="1"/>
        <v>('CODE BLUE PF','MEDIFLEX','BOXES','L',),</v>
      </c>
      <c r="H3743" s="191"/>
    </row>
    <row r="3744">
      <c r="A3744" s="191"/>
      <c r="B3744" s="243" t="s">
        <v>410</v>
      </c>
      <c r="C3744" s="244" t="s">
        <v>390</v>
      </c>
      <c r="D3744" s="190" t="s">
        <v>7</v>
      </c>
      <c r="E3744" s="190" t="s">
        <v>18</v>
      </c>
      <c r="F3744" s="191"/>
      <c r="G3744" s="191" t="str">
        <f t="shared" si="1"/>
        <v>('CODE BLUE PF','MEDIFLEX','BOXES','XL',),</v>
      </c>
      <c r="H3744" s="191"/>
    </row>
    <row r="3745">
      <c r="A3745" s="191"/>
      <c r="B3745" s="243" t="s">
        <v>410</v>
      </c>
      <c r="C3745" s="244" t="s">
        <v>390</v>
      </c>
      <c r="D3745" s="190" t="s">
        <v>7</v>
      </c>
      <c r="E3745" s="190" t="s">
        <v>19</v>
      </c>
      <c r="F3745" s="191"/>
      <c r="G3745" s="191" t="str">
        <f t="shared" si="1"/>
        <v>('CODE BLUE PF','MEDIFLEX','BOXES','XXL',),</v>
      </c>
      <c r="H3745" s="191"/>
    </row>
    <row r="3746">
      <c r="A3746" s="191"/>
      <c r="B3746" s="243" t="s">
        <v>410</v>
      </c>
      <c r="C3746" s="244" t="s">
        <v>390</v>
      </c>
      <c r="D3746" s="190" t="s">
        <v>7</v>
      </c>
      <c r="E3746" s="190" t="s">
        <v>20</v>
      </c>
      <c r="F3746" s="191"/>
      <c r="G3746" s="191" t="str">
        <f t="shared" si="1"/>
        <v>('CODE BLUE PF','MEDIFLEX','BOXES','XXXL',),</v>
      </c>
      <c r="H3746" s="191"/>
    </row>
    <row r="3747">
      <c r="A3747" s="264">
        <v>202.0</v>
      </c>
      <c r="B3747" s="243" t="s">
        <v>411</v>
      </c>
      <c r="C3747" s="244" t="s">
        <v>390</v>
      </c>
      <c r="D3747" s="243" t="s">
        <v>4</v>
      </c>
      <c r="E3747" s="190" t="s">
        <v>21</v>
      </c>
      <c r="F3747" s="192">
        <v>0.0</v>
      </c>
      <c r="G3747" s="191" t="str">
        <f t="shared" si="1"/>
        <v>('NIPLUS','MEDIFLEX','CARTONS','W/SIZE',0),</v>
      </c>
      <c r="H3747" s="192"/>
    </row>
    <row r="3748">
      <c r="A3748" s="191"/>
      <c r="B3748" s="243" t="s">
        <v>411</v>
      </c>
      <c r="C3748" s="244" t="s">
        <v>390</v>
      </c>
      <c r="D3748" s="190" t="s">
        <v>4</v>
      </c>
      <c r="E3748" s="190" t="s">
        <v>13</v>
      </c>
      <c r="F3748" s="191"/>
      <c r="G3748" s="191" t="str">
        <f t="shared" si="1"/>
        <v>('NIPLUS','MEDIFLEX','CARTONS','XXS',),</v>
      </c>
      <c r="H3748" s="191"/>
    </row>
    <row r="3749">
      <c r="A3749" s="191"/>
      <c r="B3749" s="243" t="s">
        <v>411</v>
      </c>
      <c r="C3749" s="244" t="s">
        <v>390</v>
      </c>
      <c r="D3749" s="190" t="s">
        <v>4</v>
      </c>
      <c r="E3749" s="190" t="s">
        <v>14</v>
      </c>
      <c r="F3749" s="191"/>
      <c r="G3749" s="191" t="str">
        <f t="shared" si="1"/>
        <v>('NIPLUS','MEDIFLEX','CARTONS','XS',),</v>
      </c>
      <c r="H3749" s="191"/>
    </row>
    <row r="3750">
      <c r="A3750" s="191"/>
      <c r="B3750" s="243" t="s">
        <v>411</v>
      </c>
      <c r="C3750" s="244" t="s">
        <v>390</v>
      </c>
      <c r="D3750" s="190" t="s">
        <v>4</v>
      </c>
      <c r="E3750" s="190" t="s">
        <v>15</v>
      </c>
      <c r="F3750" s="191"/>
      <c r="G3750" s="191" t="str">
        <f t="shared" si="1"/>
        <v>('NIPLUS','MEDIFLEX','CARTONS','S',),</v>
      </c>
      <c r="H3750" s="191"/>
    </row>
    <row r="3751">
      <c r="A3751" s="191"/>
      <c r="B3751" s="243" t="s">
        <v>411</v>
      </c>
      <c r="C3751" s="244" t="s">
        <v>390</v>
      </c>
      <c r="D3751" s="190" t="s">
        <v>4</v>
      </c>
      <c r="E3751" s="190" t="s">
        <v>16</v>
      </c>
      <c r="F3751" s="191"/>
      <c r="G3751" s="191" t="str">
        <f t="shared" si="1"/>
        <v>('NIPLUS','MEDIFLEX','CARTONS','M',),</v>
      </c>
      <c r="H3751" s="191"/>
    </row>
    <row r="3752">
      <c r="A3752" s="191"/>
      <c r="B3752" s="243" t="s">
        <v>411</v>
      </c>
      <c r="C3752" s="244" t="s">
        <v>390</v>
      </c>
      <c r="D3752" s="190" t="s">
        <v>4</v>
      </c>
      <c r="E3752" s="190" t="s">
        <v>17</v>
      </c>
      <c r="F3752" s="191"/>
      <c r="G3752" s="191" t="str">
        <f t="shared" si="1"/>
        <v>('NIPLUS','MEDIFLEX','CARTONS','L',),</v>
      </c>
      <c r="H3752" s="191"/>
    </row>
    <row r="3753">
      <c r="A3753" s="191"/>
      <c r="B3753" s="243" t="s">
        <v>411</v>
      </c>
      <c r="C3753" s="244" t="s">
        <v>390</v>
      </c>
      <c r="D3753" s="190" t="s">
        <v>4</v>
      </c>
      <c r="E3753" s="190" t="s">
        <v>18</v>
      </c>
      <c r="F3753" s="191"/>
      <c r="G3753" s="191" t="str">
        <f t="shared" si="1"/>
        <v>('NIPLUS','MEDIFLEX','CARTONS','XL',),</v>
      </c>
      <c r="H3753" s="191"/>
    </row>
    <row r="3754">
      <c r="A3754" s="191"/>
      <c r="B3754" s="243" t="s">
        <v>411</v>
      </c>
      <c r="C3754" s="244" t="s">
        <v>390</v>
      </c>
      <c r="D3754" s="190" t="s">
        <v>4</v>
      </c>
      <c r="E3754" s="190" t="s">
        <v>19</v>
      </c>
      <c r="F3754" s="191"/>
      <c r="G3754" s="191" t="str">
        <f t="shared" si="1"/>
        <v>('NIPLUS','MEDIFLEX','CARTONS','XXL',),</v>
      </c>
      <c r="H3754" s="191"/>
    </row>
    <row r="3755">
      <c r="A3755" s="191"/>
      <c r="B3755" s="243" t="s">
        <v>411</v>
      </c>
      <c r="C3755" s="244" t="s">
        <v>390</v>
      </c>
      <c r="D3755" s="190" t="s">
        <v>4</v>
      </c>
      <c r="E3755" s="190" t="s">
        <v>20</v>
      </c>
      <c r="F3755" s="191"/>
      <c r="G3755" s="191" t="str">
        <f t="shared" si="1"/>
        <v>('NIPLUS','MEDIFLEX','CARTONS','XXXL',),</v>
      </c>
      <c r="H3755" s="191"/>
    </row>
    <row r="3756">
      <c r="A3756" s="191"/>
      <c r="B3756" s="243" t="s">
        <v>411</v>
      </c>
      <c r="C3756" s="244" t="s">
        <v>390</v>
      </c>
      <c r="D3756" s="190" t="s">
        <v>7</v>
      </c>
      <c r="E3756" s="190" t="s">
        <v>21</v>
      </c>
      <c r="F3756" s="191"/>
      <c r="G3756" s="191" t="str">
        <f t="shared" si="1"/>
        <v>('NIPLUS','MEDIFLEX','BOXES','W/SIZE',),</v>
      </c>
      <c r="H3756" s="191"/>
    </row>
    <row r="3757">
      <c r="A3757" s="191"/>
      <c r="B3757" s="243" t="s">
        <v>411</v>
      </c>
      <c r="C3757" s="244" t="s">
        <v>390</v>
      </c>
      <c r="D3757" s="190" t="s">
        <v>7</v>
      </c>
      <c r="E3757" s="190" t="s">
        <v>13</v>
      </c>
      <c r="F3757" s="191"/>
      <c r="G3757" s="191" t="str">
        <f t="shared" si="1"/>
        <v>('NIPLUS','MEDIFLEX','BOXES','XXS',),</v>
      </c>
      <c r="H3757" s="191"/>
    </row>
    <row r="3758">
      <c r="A3758" s="191"/>
      <c r="B3758" s="243" t="s">
        <v>411</v>
      </c>
      <c r="C3758" s="244" t="s">
        <v>390</v>
      </c>
      <c r="D3758" s="190" t="s">
        <v>7</v>
      </c>
      <c r="E3758" s="190" t="s">
        <v>14</v>
      </c>
      <c r="F3758" s="191"/>
      <c r="G3758" s="191" t="str">
        <f t="shared" si="1"/>
        <v>('NIPLUS','MEDIFLEX','BOXES','XS',),</v>
      </c>
      <c r="H3758" s="191"/>
    </row>
    <row r="3759">
      <c r="A3759" s="191"/>
      <c r="B3759" s="243" t="s">
        <v>411</v>
      </c>
      <c r="C3759" s="244" t="s">
        <v>390</v>
      </c>
      <c r="D3759" s="190" t="s">
        <v>7</v>
      </c>
      <c r="E3759" s="190" t="s">
        <v>15</v>
      </c>
      <c r="F3759" s="191">
        <v>781.0</v>
      </c>
      <c r="G3759" s="191" t="str">
        <f t="shared" si="1"/>
        <v>('NIPLUS','MEDIFLEX','BOXES','S',781),</v>
      </c>
      <c r="H3759" s="191"/>
    </row>
    <row r="3760">
      <c r="A3760" s="191"/>
      <c r="B3760" s="243" t="s">
        <v>411</v>
      </c>
      <c r="C3760" s="244" t="s">
        <v>390</v>
      </c>
      <c r="D3760" s="190" t="s">
        <v>7</v>
      </c>
      <c r="E3760" s="190" t="s">
        <v>16</v>
      </c>
      <c r="F3760" s="191">
        <v>544.0</v>
      </c>
      <c r="G3760" s="191" t="str">
        <f t="shared" si="1"/>
        <v>('NIPLUS','MEDIFLEX','BOXES','M',544),</v>
      </c>
      <c r="H3760" s="191"/>
    </row>
    <row r="3761">
      <c r="A3761" s="191"/>
      <c r="B3761" s="243" t="s">
        <v>411</v>
      </c>
      <c r="C3761" s="244" t="s">
        <v>390</v>
      </c>
      <c r="D3761" s="190" t="s">
        <v>7</v>
      </c>
      <c r="E3761" s="190" t="s">
        <v>17</v>
      </c>
      <c r="F3761" s="191">
        <v>240.0</v>
      </c>
      <c r="G3761" s="191" t="str">
        <f t="shared" si="1"/>
        <v>('NIPLUS','MEDIFLEX','BOXES','L',240),</v>
      </c>
      <c r="H3761" s="191"/>
    </row>
    <row r="3762">
      <c r="A3762" s="191"/>
      <c r="B3762" s="243" t="s">
        <v>411</v>
      </c>
      <c r="C3762" s="244" t="s">
        <v>390</v>
      </c>
      <c r="D3762" s="190" t="s">
        <v>7</v>
      </c>
      <c r="E3762" s="190" t="s">
        <v>18</v>
      </c>
      <c r="F3762" s="191">
        <v>132.0</v>
      </c>
      <c r="G3762" s="191" t="str">
        <f t="shared" si="1"/>
        <v>('NIPLUS','MEDIFLEX','BOXES','XL',132),</v>
      </c>
      <c r="H3762" s="191"/>
    </row>
    <row r="3763">
      <c r="A3763" s="191"/>
      <c r="B3763" s="243" t="s">
        <v>411</v>
      </c>
      <c r="C3763" s="244" t="s">
        <v>390</v>
      </c>
      <c r="D3763" s="190" t="s">
        <v>7</v>
      </c>
      <c r="E3763" s="190" t="s">
        <v>19</v>
      </c>
      <c r="F3763" s="191"/>
      <c r="G3763" s="191" t="str">
        <f t="shared" si="1"/>
        <v>('NIPLUS','MEDIFLEX','BOXES','XXL',),</v>
      </c>
      <c r="H3763" s="191"/>
    </row>
    <row r="3764">
      <c r="A3764" s="191"/>
      <c r="B3764" s="243" t="s">
        <v>411</v>
      </c>
      <c r="C3764" s="244" t="s">
        <v>390</v>
      </c>
      <c r="D3764" s="190" t="s">
        <v>7</v>
      </c>
      <c r="E3764" s="190" t="s">
        <v>20</v>
      </c>
      <c r="F3764" s="191"/>
      <c r="G3764" s="191" t="str">
        <f t="shared" si="1"/>
        <v>('NIPLUS','MEDIFLEX','BOXES','XXXL',),</v>
      </c>
      <c r="H3764" s="191"/>
    </row>
    <row r="3765">
      <c r="A3765" s="264">
        <v>203.0</v>
      </c>
      <c r="B3765" s="243" t="s">
        <v>412</v>
      </c>
      <c r="C3765" s="244" t="s">
        <v>390</v>
      </c>
      <c r="D3765" s="243" t="s">
        <v>4</v>
      </c>
      <c r="E3765" s="190" t="s">
        <v>21</v>
      </c>
      <c r="F3765" s="192"/>
      <c r="G3765" s="191" t="str">
        <f t="shared" si="1"/>
        <v>('FLEXTRA PFLMLX','MEDIFLEX','CARTONS','W/SIZE',),</v>
      </c>
      <c r="H3765" s="192"/>
    </row>
    <row r="3766">
      <c r="A3766" s="191"/>
      <c r="B3766" s="243" t="s">
        <v>412</v>
      </c>
      <c r="C3766" s="244" t="s">
        <v>390</v>
      </c>
      <c r="D3766" s="190" t="s">
        <v>4</v>
      </c>
      <c r="E3766" s="190" t="s">
        <v>13</v>
      </c>
      <c r="F3766" s="191"/>
      <c r="G3766" s="191" t="str">
        <f t="shared" si="1"/>
        <v>('FLEXTRA PFLMLX','MEDIFLEX','CARTONS','XXS',),</v>
      </c>
      <c r="H3766" s="191"/>
    </row>
    <row r="3767">
      <c r="A3767" s="191"/>
      <c r="B3767" s="243" t="s">
        <v>412</v>
      </c>
      <c r="C3767" s="244" t="s">
        <v>390</v>
      </c>
      <c r="D3767" s="190" t="s">
        <v>4</v>
      </c>
      <c r="E3767" s="190" t="s">
        <v>14</v>
      </c>
      <c r="F3767" s="191"/>
      <c r="G3767" s="191" t="str">
        <f t="shared" si="1"/>
        <v>('FLEXTRA PFLMLX','MEDIFLEX','CARTONS','XS',),</v>
      </c>
      <c r="H3767" s="191"/>
    </row>
    <row r="3768">
      <c r="A3768" s="191"/>
      <c r="B3768" s="243" t="s">
        <v>412</v>
      </c>
      <c r="C3768" s="244" t="s">
        <v>390</v>
      </c>
      <c r="D3768" s="190" t="s">
        <v>4</v>
      </c>
      <c r="E3768" s="190" t="s">
        <v>15</v>
      </c>
      <c r="F3768" s="191"/>
      <c r="G3768" s="191" t="str">
        <f t="shared" si="1"/>
        <v>('FLEXTRA PFLMLX','MEDIFLEX','CARTONS','S',),</v>
      </c>
      <c r="H3768" s="191"/>
    </row>
    <row r="3769">
      <c r="A3769" s="191"/>
      <c r="B3769" s="243" t="s">
        <v>412</v>
      </c>
      <c r="C3769" s="244" t="s">
        <v>390</v>
      </c>
      <c r="D3769" s="190" t="s">
        <v>4</v>
      </c>
      <c r="E3769" s="190" t="s">
        <v>16</v>
      </c>
      <c r="F3769" s="191"/>
      <c r="G3769" s="191" t="str">
        <f t="shared" si="1"/>
        <v>('FLEXTRA PFLMLX','MEDIFLEX','CARTONS','M',),</v>
      </c>
      <c r="H3769" s="191"/>
    </row>
    <row r="3770">
      <c r="A3770" s="191"/>
      <c r="B3770" s="243" t="s">
        <v>412</v>
      </c>
      <c r="C3770" s="244" t="s">
        <v>390</v>
      </c>
      <c r="D3770" s="190" t="s">
        <v>4</v>
      </c>
      <c r="E3770" s="190" t="s">
        <v>17</v>
      </c>
      <c r="F3770" s="191"/>
      <c r="G3770" s="191" t="str">
        <f t="shared" si="1"/>
        <v>('FLEXTRA PFLMLX','MEDIFLEX','CARTONS','L',),</v>
      </c>
      <c r="H3770" s="191"/>
    </row>
    <row r="3771">
      <c r="A3771" s="191"/>
      <c r="B3771" s="243" t="s">
        <v>412</v>
      </c>
      <c r="C3771" s="244" t="s">
        <v>390</v>
      </c>
      <c r="D3771" s="190" t="s">
        <v>4</v>
      </c>
      <c r="E3771" s="190" t="s">
        <v>18</v>
      </c>
      <c r="F3771" s="191"/>
      <c r="G3771" s="191" t="str">
        <f t="shared" si="1"/>
        <v>('FLEXTRA PFLMLX','MEDIFLEX','CARTONS','XL',),</v>
      </c>
      <c r="H3771" s="191"/>
    </row>
    <row r="3772">
      <c r="A3772" s="191"/>
      <c r="B3772" s="243" t="s">
        <v>412</v>
      </c>
      <c r="C3772" s="244" t="s">
        <v>390</v>
      </c>
      <c r="D3772" s="190" t="s">
        <v>4</v>
      </c>
      <c r="E3772" s="190" t="s">
        <v>19</v>
      </c>
      <c r="F3772" s="191"/>
      <c r="G3772" s="191" t="str">
        <f t="shared" si="1"/>
        <v>('FLEXTRA PFLMLX','MEDIFLEX','CARTONS','XXL',),</v>
      </c>
      <c r="H3772" s="191"/>
    </row>
    <row r="3773">
      <c r="A3773" s="191"/>
      <c r="B3773" s="243" t="s">
        <v>412</v>
      </c>
      <c r="C3773" s="244" t="s">
        <v>390</v>
      </c>
      <c r="D3773" s="190" t="s">
        <v>4</v>
      </c>
      <c r="E3773" s="190" t="s">
        <v>20</v>
      </c>
      <c r="F3773" s="191"/>
      <c r="G3773" s="191" t="str">
        <f t="shared" si="1"/>
        <v>('FLEXTRA PFLMLX','MEDIFLEX','CARTONS','XXXL',),</v>
      </c>
      <c r="H3773" s="191"/>
    </row>
    <row r="3774">
      <c r="A3774" s="191"/>
      <c r="B3774" s="243" t="s">
        <v>412</v>
      </c>
      <c r="C3774" s="244" t="s">
        <v>390</v>
      </c>
      <c r="D3774" s="190" t="s">
        <v>7</v>
      </c>
      <c r="E3774" s="190" t="s">
        <v>21</v>
      </c>
      <c r="F3774" s="191"/>
      <c r="G3774" s="191" t="str">
        <f t="shared" si="1"/>
        <v>('FLEXTRA PFLMLX','MEDIFLEX','BOXES','W/SIZE',),</v>
      </c>
      <c r="H3774" s="191"/>
    </row>
    <row r="3775">
      <c r="A3775" s="191"/>
      <c r="B3775" s="243" t="s">
        <v>412</v>
      </c>
      <c r="C3775" s="244" t="s">
        <v>390</v>
      </c>
      <c r="D3775" s="190" t="s">
        <v>7</v>
      </c>
      <c r="E3775" s="190" t="s">
        <v>13</v>
      </c>
      <c r="F3775" s="191"/>
      <c r="G3775" s="191" t="str">
        <f t="shared" si="1"/>
        <v>('FLEXTRA PFLMLX','MEDIFLEX','BOXES','XXS',),</v>
      </c>
      <c r="H3775" s="191"/>
    </row>
    <row r="3776">
      <c r="A3776" s="191"/>
      <c r="B3776" s="243" t="s">
        <v>412</v>
      </c>
      <c r="C3776" s="244" t="s">
        <v>390</v>
      </c>
      <c r="D3776" s="190" t="s">
        <v>7</v>
      </c>
      <c r="E3776" s="190" t="s">
        <v>14</v>
      </c>
      <c r="F3776" s="191"/>
      <c r="G3776" s="191" t="str">
        <f t="shared" si="1"/>
        <v>('FLEXTRA PFLMLX','MEDIFLEX','BOXES','XS',),</v>
      </c>
      <c r="H3776" s="191"/>
    </row>
    <row r="3777">
      <c r="A3777" s="191"/>
      <c r="B3777" s="243" t="s">
        <v>412</v>
      </c>
      <c r="C3777" s="244" t="s">
        <v>390</v>
      </c>
      <c r="D3777" s="190" t="s">
        <v>7</v>
      </c>
      <c r="E3777" s="190" t="s">
        <v>15</v>
      </c>
      <c r="F3777" s="191">
        <v>2200.0</v>
      </c>
      <c r="G3777" s="191" t="str">
        <f t="shared" si="1"/>
        <v>('FLEXTRA PFLMLX','MEDIFLEX','BOXES','S',2200),</v>
      </c>
      <c r="H3777" s="191"/>
    </row>
    <row r="3778">
      <c r="A3778" s="191"/>
      <c r="B3778" s="243" t="s">
        <v>412</v>
      </c>
      <c r="C3778" s="244" t="s">
        <v>390</v>
      </c>
      <c r="D3778" s="190" t="s">
        <v>7</v>
      </c>
      <c r="E3778" s="190" t="s">
        <v>16</v>
      </c>
      <c r="F3778" s="191">
        <v>4800.0</v>
      </c>
      <c r="G3778" s="191" t="str">
        <f t="shared" si="1"/>
        <v>('FLEXTRA PFLMLX','MEDIFLEX','BOXES','M',4800),</v>
      </c>
      <c r="H3778" s="191"/>
    </row>
    <row r="3779">
      <c r="A3779" s="191"/>
      <c r="B3779" s="243" t="s">
        <v>412</v>
      </c>
      <c r="C3779" s="244" t="s">
        <v>390</v>
      </c>
      <c r="D3779" s="190" t="s">
        <v>7</v>
      </c>
      <c r="E3779" s="190" t="s">
        <v>17</v>
      </c>
      <c r="F3779" s="191">
        <v>1900.0</v>
      </c>
      <c r="G3779" s="191" t="str">
        <f t="shared" si="1"/>
        <v>('FLEXTRA PFLMLX','MEDIFLEX','BOXES','L',1900),</v>
      </c>
      <c r="H3779" s="191"/>
    </row>
    <row r="3780">
      <c r="A3780" s="191"/>
      <c r="B3780" s="243" t="s">
        <v>412</v>
      </c>
      <c r="C3780" s="244" t="s">
        <v>390</v>
      </c>
      <c r="D3780" s="190" t="s">
        <v>7</v>
      </c>
      <c r="E3780" s="190" t="s">
        <v>18</v>
      </c>
      <c r="F3780" s="191">
        <v>1900.0</v>
      </c>
      <c r="G3780" s="191" t="str">
        <f t="shared" si="1"/>
        <v>('FLEXTRA PFLMLX','MEDIFLEX','BOXES','XL',1900),</v>
      </c>
      <c r="H3780" s="191"/>
    </row>
    <row r="3781">
      <c r="A3781" s="191"/>
      <c r="B3781" s="243" t="s">
        <v>412</v>
      </c>
      <c r="C3781" s="244" t="s">
        <v>390</v>
      </c>
      <c r="D3781" s="190" t="s">
        <v>7</v>
      </c>
      <c r="E3781" s="190" t="s">
        <v>19</v>
      </c>
      <c r="F3781" s="191"/>
      <c r="G3781" s="191" t="str">
        <f t="shared" si="1"/>
        <v>('FLEXTRA PFLMLX','MEDIFLEX','BOXES','XXL',),</v>
      </c>
      <c r="H3781" s="191"/>
    </row>
    <row r="3782">
      <c r="A3782" s="191"/>
      <c r="B3782" s="243" t="s">
        <v>412</v>
      </c>
      <c r="C3782" s="244" t="s">
        <v>390</v>
      </c>
      <c r="D3782" s="190" t="s">
        <v>7</v>
      </c>
      <c r="E3782" s="190" t="s">
        <v>20</v>
      </c>
      <c r="F3782" s="191"/>
      <c r="G3782" s="191" t="str">
        <f t="shared" si="1"/>
        <v>('FLEXTRA PFLMLX','MEDIFLEX','BOXES','XXXL',),</v>
      </c>
      <c r="H3782" s="191"/>
    </row>
    <row r="3783">
      <c r="A3783" s="264">
        <v>204.0</v>
      </c>
      <c r="B3783" s="243" t="s">
        <v>413</v>
      </c>
      <c r="C3783" s="244" t="s">
        <v>390</v>
      </c>
      <c r="D3783" s="243" t="s">
        <v>4</v>
      </c>
      <c r="E3783" s="190" t="s">
        <v>21</v>
      </c>
      <c r="F3783" s="192"/>
      <c r="G3783" s="191" t="str">
        <f t="shared" si="1"/>
        <v>('PFLMLS','MEDIFLEX','CARTONS','W/SIZE',),</v>
      </c>
      <c r="H3783" s="192"/>
    </row>
    <row r="3784">
      <c r="A3784" s="191"/>
      <c r="B3784" s="243" t="s">
        <v>413</v>
      </c>
      <c r="C3784" s="244" t="s">
        <v>390</v>
      </c>
      <c r="D3784" s="190" t="s">
        <v>4</v>
      </c>
      <c r="E3784" s="190" t="s">
        <v>13</v>
      </c>
      <c r="F3784" s="191"/>
      <c r="G3784" s="191" t="str">
        <f t="shared" si="1"/>
        <v>('PFLMLS','MEDIFLEX','CARTONS','XXS',),</v>
      </c>
      <c r="H3784" s="191"/>
    </row>
    <row r="3785">
      <c r="A3785" s="191"/>
      <c r="B3785" s="243" t="s">
        <v>413</v>
      </c>
      <c r="C3785" s="244" t="s">
        <v>390</v>
      </c>
      <c r="D3785" s="190" t="s">
        <v>4</v>
      </c>
      <c r="E3785" s="190" t="s">
        <v>14</v>
      </c>
      <c r="F3785" s="191"/>
      <c r="G3785" s="191" t="str">
        <f t="shared" si="1"/>
        <v>('PFLMLS','MEDIFLEX','CARTONS','XS',),</v>
      </c>
      <c r="H3785" s="191"/>
    </row>
    <row r="3786">
      <c r="A3786" s="191"/>
      <c r="B3786" s="243" t="s">
        <v>413</v>
      </c>
      <c r="C3786" s="244" t="s">
        <v>390</v>
      </c>
      <c r="D3786" s="190" t="s">
        <v>4</v>
      </c>
      <c r="E3786" s="190" t="s">
        <v>15</v>
      </c>
      <c r="F3786" s="191">
        <v>134.0</v>
      </c>
      <c r="G3786" s="191" t="str">
        <f t="shared" si="1"/>
        <v>('PFLMLS','MEDIFLEX','CARTONS','S',134),</v>
      </c>
      <c r="H3786" s="191"/>
    </row>
    <row r="3787">
      <c r="A3787" s="191"/>
      <c r="B3787" s="243" t="s">
        <v>413</v>
      </c>
      <c r="C3787" s="244" t="s">
        <v>390</v>
      </c>
      <c r="D3787" s="190" t="s">
        <v>4</v>
      </c>
      <c r="E3787" s="190" t="s">
        <v>16</v>
      </c>
      <c r="F3787" s="191">
        <v>97.0</v>
      </c>
      <c r="G3787" s="191" t="str">
        <f t="shared" si="1"/>
        <v>('PFLMLS','MEDIFLEX','CARTONS','M',97),</v>
      </c>
      <c r="H3787" s="191"/>
    </row>
    <row r="3788">
      <c r="A3788" s="191"/>
      <c r="B3788" s="243" t="s">
        <v>413</v>
      </c>
      <c r="C3788" s="244" t="s">
        <v>390</v>
      </c>
      <c r="D3788" s="190" t="s">
        <v>4</v>
      </c>
      <c r="E3788" s="190" t="s">
        <v>17</v>
      </c>
      <c r="F3788" s="191">
        <v>140.0</v>
      </c>
      <c r="G3788" s="191" t="str">
        <f t="shared" si="1"/>
        <v>('PFLMLS','MEDIFLEX','CARTONS','L',140),</v>
      </c>
      <c r="H3788" s="191"/>
    </row>
    <row r="3789">
      <c r="A3789" s="191"/>
      <c r="B3789" s="243" t="s">
        <v>413</v>
      </c>
      <c r="C3789" s="244" t="s">
        <v>390</v>
      </c>
      <c r="D3789" s="190" t="s">
        <v>4</v>
      </c>
      <c r="E3789" s="190" t="s">
        <v>18</v>
      </c>
      <c r="F3789" s="191"/>
      <c r="G3789" s="191" t="str">
        <f t="shared" si="1"/>
        <v>('PFLMLS','MEDIFLEX','CARTONS','XL',),</v>
      </c>
      <c r="H3789" s="191"/>
    </row>
    <row r="3790">
      <c r="A3790" s="191"/>
      <c r="B3790" s="243" t="s">
        <v>413</v>
      </c>
      <c r="C3790" s="244" t="s">
        <v>390</v>
      </c>
      <c r="D3790" s="190" t="s">
        <v>4</v>
      </c>
      <c r="E3790" s="190" t="s">
        <v>19</v>
      </c>
      <c r="F3790" s="191"/>
      <c r="G3790" s="191" t="str">
        <f t="shared" si="1"/>
        <v>('PFLMLS','MEDIFLEX','CARTONS','XXL',),</v>
      </c>
      <c r="H3790" s="191"/>
    </row>
    <row r="3791">
      <c r="A3791" s="191"/>
      <c r="B3791" s="243" t="s">
        <v>413</v>
      </c>
      <c r="C3791" s="244" t="s">
        <v>390</v>
      </c>
      <c r="D3791" s="190" t="s">
        <v>4</v>
      </c>
      <c r="E3791" s="190" t="s">
        <v>20</v>
      </c>
      <c r="F3791" s="191"/>
      <c r="G3791" s="191" t="str">
        <f t="shared" si="1"/>
        <v>('PFLMLS','MEDIFLEX','CARTONS','XXXL',),</v>
      </c>
      <c r="H3791" s="191"/>
    </row>
    <row r="3792">
      <c r="A3792" s="191"/>
      <c r="B3792" s="243" t="s">
        <v>413</v>
      </c>
      <c r="C3792" s="244" t="s">
        <v>390</v>
      </c>
      <c r="D3792" s="190" t="s">
        <v>7</v>
      </c>
      <c r="E3792" s="190" t="s">
        <v>21</v>
      </c>
      <c r="F3792" s="191"/>
      <c r="G3792" s="191" t="str">
        <f t="shared" si="1"/>
        <v>('PFLMLS','MEDIFLEX','BOXES','W/SIZE',),</v>
      </c>
      <c r="H3792" s="191"/>
    </row>
    <row r="3793">
      <c r="A3793" s="191"/>
      <c r="B3793" s="243" t="s">
        <v>413</v>
      </c>
      <c r="C3793" s="244" t="s">
        <v>390</v>
      </c>
      <c r="D3793" s="190" t="s">
        <v>7</v>
      </c>
      <c r="E3793" s="190" t="s">
        <v>13</v>
      </c>
      <c r="F3793" s="191"/>
      <c r="G3793" s="191" t="str">
        <f t="shared" si="1"/>
        <v>('PFLMLS','MEDIFLEX','BOXES','XXS',),</v>
      </c>
      <c r="H3793" s="191"/>
    </row>
    <row r="3794">
      <c r="A3794" s="191"/>
      <c r="B3794" s="243" t="s">
        <v>413</v>
      </c>
      <c r="C3794" s="244" t="s">
        <v>390</v>
      </c>
      <c r="D3794" s="190" t="s">
        <v>7</v>
      </c>
      <c r="E3794" s="190" t="s">
        <v>14</v>
      </c>
      <c r="F3794" s="191"/>
      <c r="G3794" s="191" t="str">
        <f t="shared" si="1"/>
        <v>('PFLMLS','MEDIFLEX','BOXES','XS',),</v>
      </c>
      <c r="H3794" s="191"/>
    </row>
    <row r="3795">
      <c r="A3795" s="191"/>
      <c r="B3795" s="243" t="s">
        <v>413</v>
      </c>
      <c r="C3795" s="244" t="s">
        <v>390</v>
      </c>
      <c r="D3795" s="190" t="s">
        <v>7</v>
      </c>
      <c r="E3795" s="190" t="s">
        <v>15</v>
      </c>
      <c r="F3795" s="191">
        <v>3500.0</v>
      </c>
      <c r="G3795" s="191" t="str">
        <f t="shared" si="1"/>
        <v>('PFLMLS','MEDIFLEX','BOXES','S',3500),</v>
      </c>
      <c r="H3795" s="191"/>
    </row>
    <row r="3796">
      <c r="A3796" s="191"/>
      <c r="B3796" s="243" t="s">
        <v>413</v>
      </c>
      <c r="C3796" s="244" t="s">
        <v>390</v>
      </c>
      <c r="D3796" s="190" t="s">
        <v>7</v>
      </c>
      <c r="E3796" s="190" t="s">
        <v>16</v>
      </c>
      <c r="F3796" s="191">
        <v>1800.0</v>
      </c>
      <c r="G3796" s="191" t="str">
        <f t="shared" si="1"/>
        <v>('PFLMLS','MEDIFLEX','BOXES','M',1800),</v>
      </c>
      <c r="H3796" s="191"/>
    </row>
    <row r="3797">
      <c r="A3797" s="191"/>
      <c r="B3797" s="243" t="s">
        <v>413</v>
      </c>
      <c r="C3797" s="244" t="s">
        <v>390</v>
      </c>
      <c r="D3797" s="190" t="s">
        <v>7</v>
      </c>
      <c r="E3797" s="190" t="s">
        <v>17</v>
      </c>
      <c r="F3797" s="191">
        <v>2000.0</v>
      </c>
      <c r="G3797" s="191" t="str">
        <f t="shared" si="1"/>
        <v>('PFLMLS','MEDIFLEX','BOXES','L',2000),</v>
      </c>
      <c r="H3797" s="191"/>
    </row>
    <row r="3798">
      <c r="A3798" s="191"/>
      <c r="B3798" s="243" t="s">
        <v>413</v>
      </c>
      <c r="C3798" s="244" t="s">
        <v>390</v>
      </c>
      <c r="D3798" s="190" t="s">
        <v>7</v>
      </c>
      <c r="E3798" s="190" t="s">
        <v>18</v>
      </c>
      <c r="F3798" s="191"/>
      <c r="G3798" s="191" t="str">
        <f t="shared" si="1"/>
        <v>('PFLMLS','MEDIFLEX','BOXES','XL',),</v>
      </c>
      <c r="H3798" s="191"/>
    </row>
    <row r="3799">
      <c r="A3799" s="191"/>
      <c r="B3799" s="243" t="s">
        <v>413</v>
      </c>
      <c r="C3799" s="244" t="s">
        <v>390</v>
      </c>
      <c r="D3799" s="190" t="s">
        <v>7</v>
      </c>
      <c r="E3799" s="190" t="s">
        <v>19</v>
      </c>
      <c r="F3799" s="191"/>
      <c r="G3799" s="191" t="str">
        <f t="shared" si="1"/>
        <v>('PFLMLS','MEDIFLEX','BOXES','XXL',),</v>
      </c>
      <c r="H3799" s="191"/>
    </row>
    <row r="3800">
      <c r="A3800" s="191"/>
      <c r="B3800" s="243" t="s">
        <v>413</v>
      </c>
      <c r="C3800" s="244" t="s">
        <v>390</v>
      </c>
      <c r="D3800" s="190" t="s">
        <v>7</v>
      </c>
      <c r="E3800" s="190" t="s">
        <v>20</v>
      </c>
      <c r="F3800" s="191"/>
      <c r="G3800" s="191" t="str">
        <f t="shared" si="1"/>
        <v>('PFLMLS','MEDIFLEX','BOXES','XXXL',),</v>
      </c>
      <c r="H3800" s="191"/>
    </row>
    <row r="3801">
      <c r="A3801" s="264">
        <v>205.0</v>
      </c>
      <c r="B3801" s="243" t="s">
        <v>414</v>
      </c>
      <c r="C3801" s="244" t="s">
        <v>390</v>
      </c>
      <c r="D3801" s="243" t="s">
        <v>4</v>
      </c>
      <c r="E3801" s="190" t="s">
        <v>21</v>
      </c>
      <c r="F3801" s="192"/>
      <c r="G3801" s="191" t="str">
        <f t="shared" si="1"/>
        <v>('PFLMSH','MEDIFLEX','CARTONS','W/SIZE',),</v>
      </c>
      <c r="H3801" s="192"/>
    </row>
    <row r="3802">
      <c r="A3802" s="191"/>
      <c r="B3802" s="243" t="s">
        <v>414</v>
      </c>
      <c r="C3802" s="244" t="s">
        <v>390</v>
      </c>
      <c r="D3802" s="190" t="s">
        <v>4</v>
      </c>
      <c r="E3802" s="190" t="s">
        <v>13</v>
      </c>
      <c r="F3802" s="191"/>
      <c r="G3802" s="191" t="str">
        <f t="shared" si="1"/>
        <v>('PFLMSH','MEDIFLEX','CARTONS','XXS',),</v>
      </c>
      <c r="H3802" s="191"/>
    </row>
    <row r="3803">
      <c r="A3803" s="191"/>
      <c r="B3803" s="243" t="s">
        <v>414</v>
      </c>
      <c r="C3803" s="244" t="s">
        <v>390</v>
      </c>
      <c r="D3803" s="190" t="s">
        <v>4</v>
      </c>
      <c r="E3803" s="190" t="s">
        <v>14</v>
      </c>
      <c r="F3803" s="191">
        <v>176.0</v>
      </c>
      <c r="G3803" s="191" t="str">
        <f t="shared" si="1"/>
        <v>('PFLMSH','MEDIFLEX','CARTONS','XS',176),</v>
      </c>
      <c r="H3803" s="191"/>
    </row>
    <row r="3804">
      <c r="A3804" s="191"/>
      <c r="B3804" s="243" t="s">
        <v>414</v>
      </c>
      <c r="C3804" s="244" t="s">
        <v>390</v>
      </c>
      <c r="D3804" s="190" t="s">
        <v>4</v>
      </c>
      <c r="E3804" s="190" t="s">
        <v>15</v>
      </c>
      <c r="F3804" s="191">
        <v>25.0</v>
      </c>
      <c r="G3804" s="191" t="str">
        <f t="shared" si="1"/>
        <v>('PFLMSH','MEDIFLEX','CARTONS','S',25),</v>
      </c>
      <c r="H3804" s="191"/>
    </row>
    <row r="3805">
      <c r="A3805" s="191"/>
      <c r="B3805" s="243" t="s">
        <v>414</v>
      </c>
      <c r="C3805" s="244" t="s">
        <v>390</v>
      </c>
      <c r="D3805" s="190" t="s">
        <v>4</v>
      </c>
      <c r="E3805" s="190" t="s">
        <v>16</v>
      </c>
      <c r="F3805" s="191">
        <v>311.0</v>
      </c>
      <c r="G3805" s="191" t="str">
        <f t="shared" si="1"/>
        <v>('PFLMSH','MEDIFLEX','CARTONS','M',311),</v>
      </c>
      <c r="H3805" s="191"/>
    </row>
    <row r="3806">
      <c r="A3806" s="191"/>
      <c r="B3806" s="243" t="s">
        <v>414</v>
      </c>
      <c r="C3806" s="244" t="s">
        <v>390</v>
      </c>
      <c r="D3806" s="190" t="s">
        <v>4</v>
      </c>
      <c r="E3806" s="190" t="s">
        <v>17</v>
      </c>
      <c r="F3806" s="191">
        <v>200.0</v>
      </c>
      <c r="G3806" s="191" t="str">
        <f t="shared" si="1"/>
        <v>('PFLMSH','MEDIFLEX','CARTONS','L',200),</v>
      </c>
      <c r="H3806" s="191"/>
    </row>
    <row r="3807">
      <c r="A3807" s="191"/>
      <c r="B3807" s="243" t="s">
        <v>414</v>
      </c>
      <c r="C3807" s="244" t="s">
        <v>390</v>
      </c>
      <c r="D3807" s="190" t="s">
        <v>4</v>
      </c>
      <c r="E3807" s="190" t="s">
        <v>18</v>
      </c>
      <c r="F3807" s="191"/>
      <c r="G3807" s="191" t="str">
        <f t="shared" si="1"/>
        <v>('PFLMSH','MEDIFLEX','CARTONS','XL',),</v>
      </c>
      <c r="H3807" s="191"/>
    </row>
    <row r="3808">
      <c r="A3808" s="191"/>
      <c r="B3808" s="243" t="s">
        <v>414</v>
      </c>
      <c r="C3808" s="244" t="s">
        <v>390</v>
      </c>
      <c r="D3808" s="190" t="s">
        <v>4</v>
      </c>
      <c r="E3808" s="190" t="s">
        <v>19</v>
      </c>
      <c r="F3808" s="191"/>
      <c r="G3808" s="191" t="str">
        <f t="shared" si="1"/>
        <v>('PFLMSH','MEDIFLEX','CARTONS','XXL',),</v>
      </c>
      <c r="H3808" s="191"/>
    </row>
    <row r="3809">
      <c r="A3809" s="191"/>
      <c r="B3809" s="243" t="s">
        <v>414</v>
      </c>
      <c r="C3809" s="244" t="s">
        <v>390</v>
      </c>
      <c r="D3809" s="190" t="s">
        <v>4</v>
      </c>
      <c r="E3809" s="190" t="s">
        <v>20</v>
      </c>
      <c r="F3809" s="191"/>
      <c r="G3809" s="191" t="str">
        <f t="shared" si="1"/>
        <v>('PFLMSH','MEDIFLEX','CARTONS','XXXL',),</v>
      </c>
      <c r="H3809" s="191"/>
    </row>
    <row r="3810">
      <c r="A3810" s="191"/>
      <c r="B3810" s="243" t="s">
        <v>414</v>
      </c>
      <c r="C3810" s="244" t="s">
        <v>390</v>
      </c>
      <c r="D3810" s="190" t="s">
        <v>7</v>
      </c>
      <c r="E3810" s="190" t="s">
        <v>21</v>
      </c>
      <c r="F3810" s="191"/>
      <c r="G3810" s="191" t="str">
        <f t="shared" si="1"/>
        <v>('PFLMSH','MEDIFLEX','BOXES','W/SIZE',),</v>
      </c>
      <c r="H3810" s="191"/>
    </row>
    <row r="3811">
      <c r="A3811" s="191"/>
      <c r="B3811" s="243" t="s">
        <v>414</v>
      </c>
      <c r="C3811" s="244" t="s">
        <v>390</v>
      </c>
      <c r="D3811" s="190" t="s">
        <v>7</v>
      </c>
      <c r="E3811" s="190" t="s">
        <v>13</v>
      </c>
      <c r="F3811" s="191"/>
      <c r="G3811" s="191" t="str">
        <f t="shared" si="1"/>
        <v>('PFLMSH','MEDIFLEX','BOXES','XXS',),</v>
      </c>
      <c r="H3811" s="191"/>
    </row>
    <row r="3812">
      <c r="A3812" s="191"/>
      <c r="B3812" s="243" t="s">
        <v>414</v>
      </c>
      <c r="C3812" s="244" t="s">
        <v>390</v>
      </c>
      <c r="D3812" s="190" t="s">
        <v>7</v>
      </c>
      <c r="E3812" s="190" t="s">
        <v>14</v>
      </c>
      <c r="F3812" s="191">
        <v>750.0</v>
      </c>
      <c r="G3812" s="191" t="str">
        <f t="shared" si="1"/>
        <v>('PFLMSH','MEDIFLEX','BOXES','XS',750),</v>
      </c>
      <c r="H3812" s="191"/>
    </row>
    <row r="3813">
      <c r="A3813" s="191"/>
      <c r="B3813" s="243" t="s">
        <v>414</v>
      </c>
      <c r="C3813" s="244" t="s">
        <v>390</v>
      </c>
      <c r="D3813" s="190" t="s">
        <v>7</v>
      </c>
      <c r="E3813" s="190" t="s">
        <v>15</v>
      </c>
      <c r="F3813" s="191">
        <v>1360.0</v>
      </c>
      <c r="G3813" s="191" t="str">
        <f t="shared" si="1"/>
        <v>('PFLMSH','MEDIFLEX','BOXES','S',1360),</v>
      </c>
      <c r="H3813" s="191"/>
    </row>
    <row r="3814">
      <c r="A3814" s="191"/>
      <c r="B3814" s="243" t="s">
        <v>414</v>
      </c>
      <c r="C3814" s="244" t="s">
        <v>390</v>
      </c>
      <c r="D3814" s="190" t="s">
        <v>7</v>
      </c>
      <c r="E3814" s="190" t="s">
        <v>16</v>
      </c>
      <c r="F3814" s="191">
        <v>1600.0</v>
      </c>
      <c r="G3814" s="191" t="str">
        <f t="shared" si="1"/>
        <v>('PFLMSH','MEDIFLEX','BOXES','M',1600),</v>
      </c>
      <c r="H3814" s="191"/>
    </row>
    <row r="3815">
      <c r="A3815" s="191"/>
      <c r="B3815" s="243" t="s">
        <v>414</v>
      </c>
      <c r="C3815" s="244" t="s">
        <v>390</v>
      </c>
      <c r="D3815" s="190" t="s">
        <v>7</v>
      </c>
      <c r="E3815" s="190" t="s">
        <v>17</v>
      </c>
      <c r="F3815" s="191">
        <v>1800.0</v>
      </c>
      <c r="G3815" s="191" t="str">
        <f t="shared" si="1"/>
        <v>('PFLMSH','MEDIFLEX','BOXES','L',1800),</v>
      </c>
      <c r="H3815" s="191"/>
    </row>
    <row r="3816">
      <c r="A3816" s="191"/>
      <c r="B3816" s="243" t="s">
        <v>414</v>
      </c>
      <c r="C3816" s="244" t="s">
        <v>390</v>
      </c>
      <c r="D3816" s="190" t="s">
        <v>7</v>
      </c>
      <c r="E3816" s="190" t="s">
        <v>18</v>
      </c>
      <c r="F3816" s="191">
        <v>0.0</v>
      </c>
      <c r="G3816" s="191" t="str">
        <f t="shared" si="1"/>
        <v>('PFLMSH','MEDIFLEX','BOXES','XL',0),</v>
      </c>
      <c r="H3816" s="191"/>
    </row>
    <row r="3817">
      <c r="A3817" s="191"/>
      <c r="B3817" s="243" t="s">
        <v>414</v>
      </c>
      <c r="C3817" s="244" t="s">
        <v>390</v>
      </c>
      <c r="D3817" s="190" t="s">
        <v>7</v>
      </c>
      <c r="E3817" s="190" t="s">
        <v>19</v>
      </c>
      <c r="F3817" s="191"/>
      <c r="G3817" s="191" t="str">
        <f t="shared" si="1"/>
        <v>('PFLMSH','MEDIFLEX','BOXES','XXL',),</v>
      </c>
      <c r="H3817" s="191"/>
    </row>
    <row r="3818">
      <c r="A3818" s="191"/>
      <c r="B3818" s="243" t="s">
        <v>414</v>
      </c>
      <c r="C3818" s="244" t="s">
        <v>390</v>
      </c>
      <c r="D3818" s="190" t="s">
        <v>7</v>
      </c>
      <c r="E3818" s="190" t="s">
        <v>20</v>
      </c>
      <c r="F3818" s="191"/>
      <c r="G3818" s="191" t="str">
        <f t="shared" si="1"/>
        <v>('PFLMSH','MEDIFLEX','BOXES','XXXL',),</v>
      </c>
      <c r="H3818" s="191"/>
    </row>
    <row r="3819">
      <c r="A3819" s="264">
        <v>206.0</v>
      </c>
      <c r="B3819" s="243" t="s">
        <v>415</v>
      </c>
      <c r="C3819" s="244" t="s">
        <v>390</v>
      </c>
      <c r="D3819" s="243" t="s">
        <v>4</v>
      </c>
      <c r="E3819" s="190" t="s">
        <v>21</v>
      </c>
      <c r="F3819" s="192">
        <v>300.0</v>
      </c>
      <c r="G3819" s="191" t="str">
        <f t="shared" si="1"/>
        <v>('NISENSE-3 300MM FINGER FLEX','MEDIFLEX','CARTONS','W/SIZE',300),</v>
      </c>
      <c r="H3819" s="192"/>
    </row>
    <row r="3820">
      <c r="A3820" s="191"/>
      <c r="B3820" s="243" t="s">
        <v>415</v>
      </c>
      <c r="C3820" s="244" t="s">
        <v>390</v>
      </c>
      <c r="D3820" s="190" t="s">
        <v>4</v>
      </c>
      <c r="E3820" s="190" t="s">
        <v>13</v>
      </c>
      <c r="F3820" s="191"/>
      <c r="G3820" s="191" t="str">
        <f t="shared" si="1"/>
        <v>('NISENSE-3 300MM FINGER FLEX','MEDIFLEX','CARTONS','XXS',),</v>
      </c>
      <c r="H3820" s="191"/>
    </row>
    <row r="3821">
      <c r="A3821" s="191"/>
      <c r="B3821" s="243" t="s">
        <v>415</v>
      </c>
      <c r="C3821" s="244" t="s">
        <v>390</v>
      </c>
      <c r="D3821" s="190" t="s">
        <v>4</v>
      </c>
      <c r="E3821" s="190" t="s">
        <v>14</v>
      </c>
      <c r="F3821" s="191"/>
      <c r="G3821" s="191" t="str">
        <f t="shared" si="1"/>
        <v>('NISENSE-3 300MM FINGER FLEX','MEDIFLEX','CARTONS','XS',),</v>
      </c>
      <c r="H3821" s="191"/>
    </row>
    <row r="3822">
      <c r="A3822" s="191"/>
      <c r="B3822" s="243" t="s">
        <v>415</v>
      </c>
      <c r="C3822" s="244" t="s">
        <v>390</v>
      </c>
      <c r="D3822" s="190" t="s">
        <v>4</v>
      </c>
      <c r="E3822" s="190" t="s">
        <v>15</v>
      </c>
      <c r="F3822" s="191"/>
      <c r="G3822" s="191" t="str">
        <f t="shared" si="1"/>
        <v>('NISENSE-3 300MM FINGER FLEX','MEDIFLEX','CARTONS','S',),</v>
      </c>
      <c r="H3822" s="191"/>
    </row>
    <row r="3823">
      <c r="A3823" s="191"/>
      <c r="B3823" s="243" t="s">
        <v>415</v>
      </c>
      <c r="C3823" s="244" t="s">
        <v>390</v>
      </c>
      <c r="D3823" s="190" t="s">
        <v>4</v>
      </c>
      <c r="E3823" s="190" t="s">
        <v>16</v>
      </c>
      <c r="F3823" s="191"/>
      <c r="G3823" s="191" t="str">
        <f t="shared" si="1"/>
        <v>('NISENSE-3 300MM FINGER FLEX','MEDIFLEX','CARTONS','M',),</v>
      </c>
      <c r="H3823" s="191"/>
    </row>
    <row r="3824">
      <c r="A3824" s="191"/>
      <c r="B3824" s="243" t="s">
        <v>415</v>
      </c>
      <c r="C3824" s="244" t="s">
        <v>390</v>
      </c>
      <c r="D3824" s="190" t="s">
        <v>4</v>
      </c>
      <c r="E3824" s="190" t="s">
        <v>17</v>
      </c>
      <c r="F3824" s="191"/>
      <c r="G3824" s="191" t="str">
        <f t="shared" si="1"/>
        <v>('NISENSE-3 300MM FINGER FLEX','MEDIFLEX','CARTONS','L',),</v>
      </c>
      <c r="H3824" s="191"/>
    </row>
    <row r="3825">
      <c r="A3825" s="191"/>
      <c r="B3825" s="243" t="s">
        <v>415</v>
      </c>
      <c r="C3825" s="244" t="s">
        <v>390</v>
      </c>
      <c r="D3825" s="190" t="s">
        <v>4</v>
      </c>
      <c r="E3825" s="190" t="s">
        <v>18</v>
      </c>
      <c r="F3825" s="191"/>
      <c r="G3825" s="191" t="str">
        <f t="shared" si="1"/>
        <v>('NISENSE-3 300MM FINGER FLEX','MEDIFLEX','CARTONS','XL',),</v>
      </c>
      <c r="H3825" s="191"/>
    </row>
    <row r="3826">
      <c r="A3826" s="191"/>
      <c r="B3826" s="243" t="s">
        <v>415</v>
      </c>
      <c r="C3826" s="244" t="s">
        <v>390</v>
      </c>
      <c r="D3826" s="190" t="s">
        <v>4</v>
      </c>
      <c r="E3826" s="190" t="s">
        <v>19</v>
      </c>
      <c r="F3826" s="191"/>
      <c r="G3826" s="191" t="str">
        <f t="shared" si="1"/>
        <v>('NISENSE-3 300MM FINGER FLEX','MEDIFLEX','CARTONS','XXL',),</v>
      </c>
      <c r="H3826" s="191"/>
    </row>
    <row r="3827">
      <c r="A3827" s="191"/>
      <c r="B3827" s="243" t="s">
        <v>415</v>
      </c>
      <c r="C3827" s="244" t="s">
        <v>390</v>
      </c>
      <c r="D3827" s="190" t="s">
        <v>4</v>
      </c>
      <c r="E3827" s="190" t="s">
        <v>20</v>
      </c>
      <c r="F3827" s="191"/>
      <c r="G3827" s="191" t="str">
        <f t="shared" si="1"/>
        <v>('NISENSE-3 300MM FINGER FLEX','MEDIFLEX','CARTONS','XXXL',),</v>
      </c>
      <c r="H3827" s="191"/>
    </row>
    <row r="3828">
      <c r="A3828" s="191"/>
      <c r="B3828" s="243" t="s">
        <v>415</v>
      </c>
      <c r="C3828" s="244" t="s">
        <v>390</v>
      </c>
      <c r="D3828" s="190" t="s">
        <v>7</v>
      </c>
      <c r="E3828" s="190" t="s">
        <v>21</v>
      </c>
      <c r="F3828" s="191"/>
      <c r="G3828" s="191" t="str">
        <f t="shared" si="1"/>
        <v>('NISENSE-3 300MM FINGER FLEX','MEDIFLEX','BOXES','W/SIZE',),</v>
      </c>
      <c r="H3828" s="191"/>
    </row>
    <row r="3829">
      <c r="A3829" s="191"/>
      <c r="B3829" s="243" t="s">
        <v>415</v>
      </c>
      <c r="C3829" s="244" t="s">
        <v>390</v>
      </c>
      <c r="D3829" s="190" t="s">
        <v>7</v>
      </c>
      <c r="E3829" s="190" t="s">
        <v>13</v>
      </c>
      <c r="F3829" s="191"/>
      <c r="G3829" s="191" t="str">
        <f t="shared" si="1"/>
        <v>('NISENSE-3 300MM FINGER FLEX','MEDIFLEX','BOXES','XXS',),</v>
      </c>
      <c r="H3829" s="191"/>
    </row>
    <row r="3830">
      <c r="A3830" s="191"/>
      <c r="B3830" s="243" t="s">
        <v>415</v>
      </c>
      <c r="C3830" s="244" t="s">
        <v>390</v>
      </c>
      <c r="D3830" s="190" t="s">
        <v>7</v>
      </c>
      <c r="E3830" s="190" t="s">
        <v>14</v>
      </c>
      <c r="F3830" s="191">
        <v>1500.0</v>
      </c>
      <c r="G3830" s="191" t="str">
        <f t="shared" si="1"/>
        <v>('NISENSE-3 300MM FINGER FLEX','MEDIFLEX','BOXES','XS',1500),</v>
      </c>
      <c r="H3830" s="191"/>
    </row>
    <row r="3831">
      <c r="A3831" s="191"/>
      <c r="B3831" s="243" t="s">
        <v>415</v>
      </c>
      <c r="C3831" s="244" t="s">
        <v>390</v>
      </c>
      <c r="D3831" s="190" t="s">
        <v>7</v>
      </c>
      <c r="E3831" s="190" t="s">
        <v>15</v>
      </c>
      <c r="F3831" s="191">
        <v>900.0</v>
      </c>
      <c r="G3831" s="191" t="str">
        <f t="shared" si="1"/>
        <v>('NISENSE-3 300MM FINGER FLEX','MEDIFLEX','BOXES','S',900),</v>
      </c>
      <c r="H3831" s="191"/>
    </row>
    <row r="3832">
      <c r="A3832" s="191"/>
      <c r="B3832" s="243" t="s">
        <v>415</v>
      </c>
      <c r="C3832" s="244" t="s">
        <v>390</v>
      </c>
      <c r="D3832" s="190" t="s">
        <v>7</v>
      </c>
      <c r="E3832" s="190" t="s">
        <v>16</v>
      </c>
      <c r="F3832" s="191">
        <v>500.0</v>
      </c>
      <c r="G3832" s="191" t="str">
        <f t="shared" si="1"/>
        <v>('NISENSE-3 300MM FINGER FLEX','MEDIFLEX','BOXES','M',500),</v>
      </c>
      <c r="H3832" s="191"/>
    </row>
    <row r="3833">
      <c r="A3833" s="191"/>
      <c r="B3833" s="243" t="s">
        <v>415</v>
      </c>
      <c r="C3833" s="244" t="s">
        <v>390</v>
      </c>
      <c r="D3833" s="190" t="s">
        <v>7</v>
      </c>
      <c r="E3833" s="190" t="s">
        <v>17</v>
      </c>
      <c r="F3833" s="191">
        <v>900.0</v>
      </c>
      <c r="G3833" s="191" t="str">
        <f t="shared" si="1"/>
        <v>('NISENSE-3 300MM FINGER FLEX','MEDIFLEX','BOXES','L',900),</v>
      </c>
      <c r="H3833" s="191"/>
    </row>
    <row r="3834">
      <c r="A3834" s="191"/>
      <c r="B3834" s="243" t="s">
        <v>415</v>
      </c>
      <c r="C3834" s="244" t="s">
        <v>390</v>
      </c>
      <c r="D3834" s="190" t="s">
        <v>7</v>
      </c>
      <c r="E3834" s="190" t="s">
        <v>18</v>
      </c>
      <c r="F3834" s="191">
        <v>3500.0</v>
      </c>
      <c r="G3834" s="191" t="str">
        <f t="shared" si="1"/>
        <v>('NISENSE-3 300MM FINGER FLEX','MEDIFLEX','BOXES','XL',3500),</v>
      </c>
      <c r="H3834" s="191"/>
    </row>
    <row r="3835">
      <c r="A3835" s="191"/>
      <c r="B3835" s="243" t="s">
        <v>415</v>
      </c>
      <c r="C3835" s="244" t="s">
        <v>390</v>
      </c>
      <c r="D3835" s="190" t="s">
        <v>7</v>
      </c>
      <c r="E3835" s="190" t="s">
        <v>19</v>
      </c>
      <c r="F3835" s="191"/>
      <c r="G3835" s="191" t="str">
        <f t="shared" si="1"/>
        <v>('NISENSE-3 300MM FINGER FLEX','MEDIFLEX','BOXES','XXL',),</v>
      </c>
      <c r="H3835" s="191"/>
    </row>
    <row r="3836">
      <c r="A3836" s="191"/>
      <c r="B3836" s="243" t="s">
        <v>415</v>
      </c>
      <c r="C3836" s="244" t="s">
        <v>390</v>
      </c>
      <c r="D3836" s="190" t="s">
        <v>7</v>
      </c>
      <c r="E3836" s="190" t="s">
        <v>20</v>
      </c>
      <c r="F3836" s="191"/>
      <c r="G3836" s="191" t="str">
        <f t="shared" si="1"/>
        <v>('NISENSE-3 300MM FINGER FLEX','MEDIFLEX','BOXES','XXXL',),</v>
      </c>
      <c r="H3836" s="191"/>
    </row>
    <row r="3837">
      <c r="A3837" s="264">
        <v>207.0</v>
      </c>
      <c r="B3837" s="243" t="s">
        <v>416</v>
      </c>
      <c r="C3837" s="244" t="s">
        <v>390</v>
      </c>
      <c r="D3837" s="243" t="s">
        <v>4</v>
      </c>
      <c r="E3837" s="190" t="s">
        <v>21</v>
      </c>
      <c r="F3837" s="192"/>
      <c r="G3837" s="191" t="str">
        <f t="shared" si="1"/>
        <v>('NISENSE -3 245MM FINGER FLEX','MEDIFLEX','CARTONS','W/SIZE',),</v>
      </c>
      <c r="H3837" s="192"/>
    </row>
    <row r="3838">
      <c r="A3838" s="191"/>
      <c r="B3838" s="243" t="s">
        <v>416</v>
      </c>
      <c r="C3838" s="244" t="s">
        <v>390</v>
      </c>
      <c r="D3838" s="190" t="s">
        <v>4</v>
      </c>
      <c r="E3838" s="190" t="s">
        <v>13</v>
      </c>
      <c r="F3838" s="191"/>
      <c r="G3838" s="191" t="str">
        <f t="shared" si="1"/>
        <v>('NISENSE -3 245MM FINGER FLEX','MEDIFLEX','CARTONS','XXS',),</v>
      </c>
      <c r="H3838" s="191"/>
    </row>
    <row r="3839">
      <c r="A3839" s="191"/>
      <c r="B3839" s="243" t="s">
        <v>416</v>
      </c>
      <c r="C3839" s="244" t="s">
        <v>390</v>
      </c>
      <c r="D3839" s="190" t="s">
        <v>4</v>
      </c>
      <c r="E3839" s="190" t="s">
        <v>14</v>
      </c>
      <c r="F3839" s="191"/>
      <c r="G3839" s="191" t="str">
        <f t="shared" si="1"/>
        <v>('NISENSE -3 245MM FINGER FLEX','MEDIFLEX','CARTONS','XS',),</v>
      </c>
      <c r="H3839" s="191"/>
    </row>
    <row r="3840">
      <c r="A3840" s="191"/>
      <c r="B3840" s="243" t="s">
        <v>416</v>
      </c>
      <c r="C3840" s="244" t="s">
        <v>390</v>
      </c>
      <c r="D3840" s="190" t="s">
        <v>4</v>
      </c>
      <c r="E3840" s="190" t="s">
        <v>15</v>
      </c>
      <c r="F3840" s="191"/>
      <c r="G3840" s="191" t="str">
        <f t="shared" si="1"/>
        <v>('NISENSE -3 245MM FINGER FLEX','MEDIFLEX','CARTONS','S',),</v>
      </c>
      <c r="H3840" s="191"/>
    </row>
    <row r="3841">
      <c r="A3841" s="191"/>
      <c r="B3841" s="243" t="s">
        <v>416</v>
      </c>
      <c r="C3841" s="244" t="s">
        <v>390</v>
      </c>
      <c r="D3841" s="190" t="s">
        <v>4</v>
      </c>
      <c r="E3841" s="190" t="s">
        <v>16</v>
      </c>
      <c r="F3841" s="191"/>
      <c r="G3841" s="191" t="str">
        <f t="shared" si="1"/>
        <v>('NISENSE -3 245MM FINGER FLEX','MEDIFLEX','CARTONS','M',),</v>
      </c>
      <c r="H3841" s="191"/>
    </row>
    <row r="3842">
      <c r="A3842" s="191"/>
      <c r="B3842" s="243" t="s">
        <v>416</v>
      </c>
      <c r="C3842" s="244" t="s">
        <v>390</v>
      </c>
      <c r="D3842" s="190" t="s">
        <v>4</v>
      </c>
      <c r="E3842" s="190" t="s">
        <v>17</v>
      </c>
      <c r="F3842" s="191"/>
      <c r="G3842" s="191" t="str">
        <f t="shared" si="1"/>
        <v>('NISENSE -3 245MM FINGER FLEX','MEDIFLEX','CARTONS','L',),</v>
      </c>
      <c r="H3842" s="191"/>
    </row>
    <row r="3843">
      <c r="A3843" s="191"/>
      <c r="B3843" s="243" t="s">
        <v>416</v>
      </c>
      <c r="C3843" s="244" t="s">
        <v>390</v>
      </c>
      <c r="D3843" s="190" t="s">
        <v>4</v>
      </c>
      <c r="E3843" s="190" t="s">
        <v>18</v>
      </c>
      <c r="F3843" s="191"/>
      <c r="G3843" s="191" t="str">
        <f t="shared" si="1"/>
        <v>('NISENSE -3 245MM FINGER FLEX','MEDIFLEX','CARTONS','XL',),</v>
      </c>
      <c r="H3843" s="191"/>
    </row>
    <row r="3844">
      <c r="A3844" s="191"/>
      <c r="B3844" s="243" t="s">
        <v>416</v>
      </c>
      <c r="C3844" s="244" t="s">
        <v>390</v>
      </c>
      <c r="D3844" s="190" t="s">
        <v>4</v>
      </c>
      <c r="E3844" s="190" t="s">
        <v>19</v>
      </c>
      <c r="F3844" s="191"/>
      <c r="G3844" s="191" t="str">
        <f t="shared" si="1"/>
        <v>('NISENSE -3 245MM FINGER FLEX','MEDIFLEX','CARTONS','XXL',),</v>
      </c>
      <c r="H3844" s="191"/>
    </row>
    <row r="3845">
      <c r="A3845" s="191"/>
      <c r="B3845" s="243" t="s">
        <v>416</v>
      </c>
      <c r="C3845" s="244" t="s">
        <v>390</v>
      </c>
      <c r="D3845" s="190" t="s">
        <v>4</v>
      </c>
      <c r="E3845" s="190" t="s">
        <v>20</v>
      </c>
      <c r="F3845" s="191"/>
      <c r="G3845" s="191" t="str">
        <f t="shared" si="1"/>
        <v>('NISENSE -3 245MM FINGER FLEX','MEDIFLEX','CARTONS','XXXL',),</v>
      </c>
      <c r="H3845" s="191"/>
    </row>
    <row r="3846">
      <c r="A3846" s="191"/>
      <c r="B3846" s="243" t="s">
        <v>416</v>
      </c>
      <c r="C3846" s="244" t="s">
        <v>390</v>
      </c>
      <c r="D3846" s="190" t="s">
        <v>7</v>
      </c>
      <c r="E3846" s="190" t="s">
        <v>21</v>
      </c>
      <c r="F3846" s="191"/>
      <c r="G3846" s="191" t="str">
        <f t="shared" si="1"/>
        <v>('NISENSE -3 245MM FINGER FLEX','MEDIFLEX','BOXES','W/SIZE',),</v>
      </c>
      <c r="H3846" s="191"/>
    </row>
    <row r="3847">
      <c r="A3847" s="191"/>
      <c r="B3847" s="243" t="s">
        <v>416</v>
      </c>
      <c r="C3847" s="244" t="s">
        <v>390</v>
      </c>
      <c r="D3847" s="190" t="s">
        <v>7</v>
      </c>
      <c r="E3847" s="190" t="s">
        <v>13</v>
      </c>
      <c r="F3847" s="191"/>
      <c r="G3847" s="191" t="str">
        <f t="shared" si="1"/>
        <v>('NISENSE -3 245MM FINGER FLEX','MEDIFLEX','BOXES','XXS',),</v>
      </c>
      <c r="H3847" s="191"/>
    </row>
    <row r="3848">
      <c r="A3848" s="191"/>
      <c r="B3848" s="243" t="s">
        <v>416</v>
      </c>
      <c r="C3848" s="244" t="s">
        <v>390</v>
      </c>
      <c r="D3848" s="190" t="s">
        <v>7</v>
      </c>
      <c r="E3848" s="190" t="s">
        <v>14</v>
      </c>
      <c r="F3848" s="191"/>
      <c r="G3848" s="191" t="str">
        <f t="shared" si="1"/>
        <v>('NISENSE -3 245MM FINGER FLEX','MEDIFLEX','BOXES','XS',),</v>
      </c>
      <c r="H3848" s="191"/>
    </row>
    <row r="3849">
      <c r="A3849" s="191"/>
      <c r="B3849" s="243" t="s">
        <v>416</v>
      </c>
      <c r="C3849" s="244" t="s">
        <v>390</v>
      </c>
      <c r="D3849" s="190" t="s">
        <v>7</v>
      </c>
      <c r="E3849" s="190" t="s">
        <v>15</v>
      </c>
      <c r="F3849" s="191">
        <v>300.0</v>
      </c>
      <c r="G3849" s="191" t="str">
        <f t="shared" si="1"/>
        <v>('NISENSE -3 245MM FINGER FLEX','MEDIFLEX','BOXES','S',300),</v>
      </c>
      <c r="H3849" s="191"/>
    </row>
    <row r="3850">
      <c r="A3850" s="191"/>
      <c r="B3850" s="243" t="s">
        <v>416</v>
      </c>
      <c r="C3850" s="244" t="s">
        <v>390</v>
      </c>
      <c r="D3850" s="190" t="s">
        <v>7</v>
      </c>
      <c r="E3850" s="190" t="s">
        <v>16</v>
      </c>
      <c r="F3850" s="191">
        <v>800.0</v>
      </c>
      <c r="G3850" s="191" t="str">
        <f t="shared" si="1"/>
        <v>('NISENSE -3 245MM FINGER FLEX','MEDIFLEX','BOXES','M',800),</v>
      </c>
      <c r="H3850" s="191"/>
    </row>
    <row r="3851">
      <c r="A3851" s="191"/>
      <c r="B3851" s="243" t="s">
        <v>416</v>
      </c>
      <c r="C3851" s="244" t="s">
        <v>390</v>
      </c>
      <c r="D3851" s="190" t="s">
        <v>7</v>
      </c>
      <c r="E3851" s="190" t="s">
        <v>17</v>
      </c>
      <c r="F3851" s="191">
        <v>600.0</v>
      </c>
      <c r="G3851" s="191" t="str">
        <f t="shared" si="1"/>
        <v>('NISENSE -3 245MM FINGER FLEX','MEDIFLEX','BOXES','L',600),</v>
      </c>
      <c r="H3851" s="191"/>
    </row>
    <row r="3852">
      <c r="A3852" s="191"/>
      <c r="B3852" s="243" t="s">
        <v>416</v>
      </c>
      <c r="C3852" s="244" t="s">
        <v>390</v>
      </c>
      <c r="D3852" s="190" t="s">
        <v>7</v>
      </c>
      <c r="E3852" s="190" t="s">
        <v>18</v>
      </c>
      <c r="F3852" s="191">
        <v>800.0</v>
      </c>
      <c r="G3852" s="191" t="str">
        <f t="shared" si="1"/>
        <v>('NISENSE -3 245MM FINGER FLEX','MEDIFLEX','BOXES','XL',800),</v>
      </c>
      <c r="H3852" s="191"/>
    </row>
    <row r="3853">
      <c r="A3853" s="191"/>
      <c r="B3853" s="243" t="s">
        <v>416</v>
      </c>
      <c r="C3853" s="244" t="s">
        <v>390</v>
      </c>
      <c r="D3853" s="190" t="s">
        <v>7</v>
      </c>
      <c r="E3853" s="190" t="s">
        <v>19</v>
      </c>
      <c r="F3853" s="191"/>
      <c r="G3853" s="191" t="str">
        <f t="shared" si="1"/>
        <v>('NISENSE -3 245MM FINGER FLEX','MEDIFLEX','BOXES','XXL',),</v>
      </c>
      <c r="H3853" s="191"/>
    </row>
    <row r="3854">
      <c r="A3854" s="191"/>
      <c r="B3854" s="243" t="s">
        <v>416</v>
      </c>
      <c r="C3854" s="244" t="s">
        <v>390</v>
      </c>
      <c r="D3854" s="190" t="s">
        <v>7</v>
      </c>
      <c r="E3854" s="190" t="s">
        <v>20</v>
      </c>
      <c r="F3854" s="191"/>
      <c r="G3854" s="191" t="str">
        <f t="shared" si="1"/>
        <v>('NISENSE -3 245MM FINGER FLEX','MEDIFLEX','BOXES','XXXL',),</v>
      </c>
      <c r="H3854" s="191"/>
    </row>
    <row r="3855">
      <c r="A3855" s="264">
        <v>208.0</v>
      </c>
      <c r="B3855" s="243" t="s">
        <v>417</v>
      </c>
      <c r="C3855" s="244" t="s">
        <v>390</v>
      </c>
      <c r="D3855" s="243" t="s">
        <v>4</v>
      </c>
      <c r="E3855" s="190" t="s">
        <v>21</v>
      </c>
      <c r="F3855" s="192">
        <v>80.0</v>
      </c>
      <c r="G3855" s="191" t="str">
        <f t="shared" si="1"/>
        <v>('DENTAFLEX','MEDIFLEX','CARTONS','W/SIZE',80),</v>
      </c>
      <c r="H3855" s="192"/>
    </row>
    <row r="3856">
      <c r="A3856" s="191"/>
      <c r="B3856" s="243" t="s">
        <v>417</v>
      </c>
      <c r="C3856" s="244" t="s">
        <v>390</v>
      </c>
      <c r="D3856" s="190" t="s">
        <v>4</v>
      </c>
      <c r="E3856" s="190" t="s">
        <v>13</v>
      </c>
      <c r="F3856" s="191"/>
      <c r="G3856" s="191" t="str">
        <f t="shared" si="1"/>
        <v>('DENTAFLEX','MEDIFLEX','CARTONS','XXS',),</v>
      </c>
      <c r="H3856" s="191"/>
    </row>
    <row r="3857">
      <c r="A3857" s="191"/>
      <c r="B3857" s="243" t="s">
        <v>417</v>
      </c>
      <c r="C3857" s="244" t="s">
        <v>390</v>
      </c>
      <c r="D3857" s="190" t="s">
        <v>4</v>
      </c>
      <c r="E3857" s="190" t="s">
        <v>14</v>
      </c>
      <c r="F3857" s="191">
        <v>30.0</v>
      </c>
      <c r="G3857" s="191" t="str">
        <f t="shared" si="1"/>
        <v>('DENTAFLEX','MEDIFLEX','CARTONS','XS',30),</v>
      </c>
      <c r="H3857" s="191"/>
    </row>
    <row r="3858">
      <c r="A3858" s="191"/>
      <c r="B3858" s="243" t="s">
        <v>417</v>
      </c>
      <c r="C3858" s="244" t="s">
        <v>390</v>
      </c>
      <c r="D3858" s="190" t="s">
        <v>4</v>
      </c>
      <c r="E3858" s="190" t="s">
        <v>15</v>
      </c>
      <c r="F3858" s="191">
        <v>0.0</v>
      </c>
      <c r="G3858" s="191" t="str">
        <f t="shared" si="1"/>
        <v>('DENTAFLEX','MEDIFLEX','CARTONS','S',0),</v>
      </c>
      <c r="H3858" s="191"/>
    </row>
    <row r="3859">
      <c r="A3859" s="191"/>
      <c r="B3859" s="243" t="s">
        <v>417</v>
      </c>
      <c r="C3859" s="244" t="s">
        <v>390</v>
      </c>
      <c r="D3859" s="190" t="s">
        <v>4</v>
      </c>
      <c r="E3859" s="190" t="s">
        <v>16</v>
      </c>
      <c r="F3859" s="191">
        <v>5.0</v>
      </c>
      <c r="G3859" s="191" t="str">
        <f t="shared" si="1"/>
        <v>('DENTAFLEX','MEDIFLEX','CARTONS','M',5),</v>
      </c>
      <c r="H3859" s="191"/>
    </row>
    <row r="3860">
      <c r="A3860" s="191"/>
      <c r="B3860" s="243" t="s">
        <v>417</v>
      </c>
      <c r="C3860" s="244" t="s">
        <v>390</v>
      </c>
      <c r="D3860" s="190" t="s">
        <v>4</v>
      </c>
      <c r="E3860" s="190" t="s">
        <v>17</v>
      </c>
      <c r="F3860" s="191">
        <v>50.0</v>
      </c>
      <c r="G3860" s="191" t="str">
        <f t="shared" si="1"/>
        <v>('DENTAFLEX','MEDIFLEX','CARTONS','L',50),</v>
      </c>
      <c r="H3860" s="191"/>
    </row>
    <row r="3861">
      <c r="A3861" s="191"/>
      <c r="B3861" s="243" t="s">
        <v>417</v>
      </c>
      <c r="C3861" s="244" t="s">
        <v>390</v>
      </c>
      <c r="D3861" s="190" t="s">
        <v>4</v>
      </c>
      <c r="E3861" s="190" t="s">
        <v>18</v>
      </c>
      <c r="F3861" s="191">
        <v>350.0</v>
      </c>
      <c r="G3861" s="191" t="str">
        <f t="shared" si="1"/>
        <v>('DENTAFLEX','MEDIFLEX','CARTONS','XL',350),</v>
      </c>
      <c r="H3861" s="191"/>
    </row>
    <row r="3862">
      <c r="A3862" s="191"/>
      <c r="B3862" s="243" t="s">
        <v>417</v>
      </c>
      <c r="C3862" s="244" t="s">
        <v>390</v>
      </c>
      <c r="D3862" s="190" t="s">
        <v>4</v>
      </c>
      <c r="E3862" s="190" t="s">
        <v>19</v>
      </c>
      <c r="F3862" s="191"/>
      <c r="G3862" s="191" t="str">
        <f t="shared" si="1"/>
        <v>('DENTAFLEX','MEDIFLEX','CARTONS','XXL',),</v>
      </c>
      <c r="H3862" s="191"/>
    </row>
    <row r="3863">
      <c r="A3863" s="191"/>
      <c r="B3863" s="243" t="s">
        <v>417</v>
      </c>
      <c r="C3863" s="244" t="s">
        <v>390</v>
      </c>
      <c r="D3863" s="190" t="s">
        <v>4</v>
      </c>
      <c r="E3863" s="190" t="s">
        <v>20</v>
      </c>
      <c r="F3863" s="191"/>
      <c r="G3863" s="191" t="str">
        <f t="shared" si="1"/>
        <v>('DENTAFLEX','MEDIFLEX','CARTONS','XXXL',),</v>
      </c>
      <c r="H3863" s="191"/>
    </row>
    <row r="3864">
      <c r="A3864" s="191"/>
      <c r="B3864" s="243" t="s">
        <v>417</v>
      </c>
      <c r="C3864" s="244" t="s">
        <v>390</v>
      </c>
      <c r="D3864" s="190" t="s">
        <v>7</v>
      </c>
      <c r="E3864" s="190" t="s">
        <v>21</v>
      </c>
      <c r="F3864" s="191"/>
      <c r="G3864" s="191" t="str">
        <f t="shared" si="1"/>
        <v>('DENTAFLEX','MEDIFLEX','BOXES','W/SIZE',),</v>
      </c>
      <c r="H3864" s="191"/>
    </row>
    <row r="3865">
      <c r="A3865" s="191"/>
      <c r="B3865" s="243" t="s">
        <v>417</v>
      </c>
      <c r="C3865" s="244" t="s">
        <v>390</v>
      </c>
      <c r="D3865" s="190" t="s">
        <v>7</v>
      </c>
      <c r="E3865" s="190" t="s">
        <v>13</v>
      </c>
      <c r="F3865" s="191"/>
      <c r="G3865" s="191" t="str">
        <f t="shared" si="1"/>
        <v>('DENTAFLEX','MEDIFLEX','BOXES','XXS',),</v>
      </c>
      <c r="H3865" s="191"/>
    </row>
    <row r="3866">
      <c r="A3866" s="191"/>
      <c r="B3866" s="243" t="s">
        <v>417</v>
      </c>
      <c r="C3866" s="244" t="s">
        <v>390</v>
      </c>
      <c r="D3866" s="190" t="s">
        <v>7</v>
      </c>
      <c r="E3866" s="190" t="s">
        <v>14</v>
      </c>
      <c r="F3866" s="191">
        <v>1100.0</v>
      </c>
      <c r="G3866" s="191" t="str">
        <f t="shared" si="1"/>
        <v>('DENTAFLEX','MEDIFLEX','BOXES','XS',1100),</v>
      </c>
      <c r="H3866" s="191"/>
    </row>
    <row r="3867">
      <c r="A3867" s="191"/>
      <c r="B3867" s="243" t="s">
        <v>417</v>
      </c>
      <c r="C3867" s="244" t="s">
        <v>390</v>
      </c>
      <c r="D3867" s="190" t="s">
        <v>7</v>
      </c>
      <c r="E3867" s="190" t="s">
        <v>15</v>
      </c>
      <c r="F3867" s="191">
        <v>400.0</v>
      </c>
      <c r="G3867" s="191" t="str">
        <f t="shared" si="1"/>
        <v>('DENTAFLEX','MEDIFLEX','BOXES','S',400),</v>
      </c>
      <c r="H3867" s="191"/>
    </row>
    <row r="3868">
      <c r="A3868" s="191"/>
      <c r="B3868" s="243" t="s">
        <v>417</v>
      </c>
      <c r="C3868" s="244" t="s">
        <v>390</v>
      </c>
      <c r="D3868" s="190" t="s">
        <v>7</v>
      </c>
      <c r="E3868" s="190" t="s">
        <v>16</v>
      </c>
      <c r="F3868" s="191">
        <v>700.0</v>
      </c>
      <c r="G3868" s="191" t="str">
        <f t="shared" si="1"/>
        <v>('DENTAFLEX','MEDIFLEX','BOXES','M',700),</v>
      </c>
      <c r="H3868" s="191"/>
    </row>
    <row r="3869">
      <c r="A3869" s="191"/>
      <c r="B3869" s="243" t="s">
        <v>417</v>
      </c>
      <c r="C3869" s="244" t="s">
        <v>390</v>
      </c>
      <c r="D3869" s="190" t="s">
        <v>7</v>
      </c>
      <c r="E3869" s="190" t="s">
        <v>17</v>
      </c>
      <c r="F3869" s="191">
        <v>0.0</v>
      </c>
      <c r="G3869" s="191" t="str">
        <f t="shared" si="1"/>
        <v>('DENTAFLEX','MEDIFLEX','BOXES','L',0),</v>
      </c>
      <c r="H3869" s="191"/>
    </row>
    <row r="3870">
      <c r="A3870" s="191"/>
      <c r="B3870" s="243" t="s">
        <v>417</v>
      </c>
      <c r="C3870" s="244" t="s">
        <v>390</v>
      </c>
      <c r="D3870" s="190" t="s">
        <v>7</v>
      </c>
      <c r="E3870" s="190" t="s">
        <v>18</v>
      </c>
      <c r="F3870" s="191">
        <v>3600.0</v>
      </c>
      <c r="G3870" s="191" t="str">
        <f t="shared" si="1"/>
        <v>('DENTAFLEX','MEDIFLEX','BOXES','XL',3600),</v>
      </c>
      <c r="H3870" s="191"/>
    </row>
    <row r="3871">
      <c r="A3871" s="191"/>
      <c r="B3871" s="243" t="s">
        <v>417</v>
      </c>
      <c r="C3871" s="244" t="s">
        <v>390</v>
      </c>
      <c r="D3871" s="190" t="s">
        <v>7</v>
      </c>
      <c r="E3871" s="190" t="s">
        <v>19</v>
      </c>
      <c r="F3871" s="191"/>
      <c r="G3871" s="191" t="str">
        <f t="shared" si="1"/>
        <v>('DENTAFLEX','MEDIFLEX','BOXES','XXL',),</v>
      </c>
      <c r="H3871" s="191"/>
    </row>
    <row r="3872">
      <c r="A3872" s="191"/>
      <c r="B3872" s="243" t="s">
        <v>417</v>
      </c>
      <c r="C3872" s="244" t="s">
        <v>390</v>
      </c>
      <c r="D3872" s="190" t="s">
        <v>7</v>
      </c>
      <c r="E3872" s="190" t="s">
        <v>20</v>
      </c>
      <c r="F3872" s="191"/>
      <c r="G3872" s="191" t="str">
        <f t="shared" si="1"/>
        <v>('DENTAFLEX','MEDIFLEX','BOXES','XXXL',),</v>
      </c>
      <c r="H3872" s="191"/>
    </row>
    <row r="3873">
      <c r="A3873" s="264">
        <v>209.0</v>
      </c>
      <c r="B3873" s="243" t="s">
        <v>418</v>
      </c>
      <c r="C3873" s="244" t="s">
        <v>390</v>
      </c>
      <c r="D3873" s="243" t="s">
        <v>4</v>
      </c>
      <c r="E3873" s="190" t="s">
        <v>21</v>
      </c>
      <c r="F3873" s="192"/>
      <c r="G3873" s="191" t="str">
        <f t="shared" si="1"/>
        <v>('LMST','MEDIFLEX','CARTONS','W/SIZE',),</v>
      </c>
      <c r="H3873" s="192"/>
    </row>
    <row r="3874">
      <c r="A3874" s="191"/>
      <c r="B3874" s="243" t="s">
        <v>418</v>
      </c>
      <c r="C3874" s="244" t="s">
        <v>390</v>
      </c>
      <c r="D3874" s="190" t="s">
        <v>4</v>
      </c>
      <c r="E3874" s="190" t="s">
        <v>13</v>
      </c>
      <c r="F3874" s="191"/>
      <c r="G3874" s="191" t="str">
        <f t="shared" si="1"/>
        <v>('LMST','MEDIFLEX','CARTONS','XXS',),</v>
      </c>
      <c r="H3874" s="191"/>
    </row>
    <row r="3875">
      <c r="A3875" s="191"/>
      <c r="B3875" s="243" t="s">
        <v>418</v>
      </c>
      <c r="C3875" s="244" t="s">
        <v>390</v>
      </c>
      <c r="D3875" s="190" t="s">
        <v>4</v>
      </c>
      <c r="E3875" s="190" t="s">
        <v>14</v>
      </c>
      <c r="F3875" s="191"/>
      <c r="G3875" s="191" t="str">
        <f t="shared" si="1"/>
        <v>('LMST','MEDIFLEX','CARTONS','XS',),</v>
      </c>
      <c r="H3875" s="191"/>
    </row>
    <row r="3876">
      <c r="A3876" s="191"/>
      <c r="B3876" s="243" t="s">
        <v>418</v>
      </c>
      <c r="C3876" s="244" t="s">
        <v>390</v>
      </c>
      <c r="D3876" s="190" t="s">
        <v>4</v>
      </c>
      <c r="E3876" s="190" t="s">
        <v>15</v>
      </c>
      <c r="F3876" s="191"/>
      <c r="G3876" s="191" t="str">
        <f t="shared" si="1"/>
        <v>('LMST','MEDIFLEX','CARTONS','S',),</v>
      </c>
      <c r="H3876" s="191"/>
    </row>
    <row r="3877">
      <c r="A3877" s="191"/>
      <c r="B3877" s="243" t="s">
        <v>418</v>
      </c>
      <c r="C3877" s="244" t="s">
        <v>390</v>
      </c>
      <c r="D3877" s="190" t="s">
        <v>4</v>
      </c>
      <c r="E3877" s="190" t="s">
        <v>16</v>
      </c>
      <c r="F3877" s="191">
        <v>70.0</v>
      </c>
      <c r="G3877" s="191" t="str">
        <f t="shared" si="1"/>
        <v>('LMST','MEDIFLEX','CARTONS','M',70),</v>
      </c>
      <c r="H3877" s="191"/>
    </row>
    <row r="3878">
      <c r="A3878" s="191"/>
      <c r="B3878" s="243" t="s">
        <v>418</v>
      </c>
      <c r="C3878" s="244" t="s">
        <v>390</v>
      </c>
      <c r="D3878" s="190" t="s">
        <v>4</v>
      </c>
      <c r="E3878" s="190" t="s">
        <v>17</v>
      </c>
      <c r="F3878" s="191"/>
      <c r="G3878" s="191" t="str">
        <f t="shared" si="1"/>
        <v>('LMST','MEDIFLEX','CARTONS','L',),</v>
      </c>
      <c r="H3878" s="191"/>
    </row>
    <row r="3879">
      <c r="A3879" s="191"/>
      <c r="B3879" s="243" t="s">
        <v>418</v>
      </c>
      <c r="C3879" s="244" t="s">
        <v>390</v>
      </c>
      <c r="D3879" s="190" t="s">
        <v>4</v>
      </c>
      <c r="E3879" s="190" t="s">
        <v>18</v>
      </c>
      <c r="F3879" s="191"/>
      <c r="G3879" s="191" t="str">
        <f t="shared" si="1"/>
        <v>('LMST','MEDIFLEX','CARTONS','XL',),</v>
      </c>
      <c r="H3879" s="191"/>
    </row>
    <row r="3880">
      <c r="A3880" s="191"/>
      <c r="B3880" s="243" t="s">
        <v>418</v>
      </c>
      <c r="C3880" s="244" t="s">
        <v>390</v>
      </c>
      <c r="D3880" s="190" t="s">
        <v>4</v>
      </c>
      <c r="E3880" s="190" t="s">
        <v>19</v>
      </c>
      <c r="F3880" s="191"/>
      <c r="G3880" s="191" t="str">
        <f t="shared" si="1"/>
        <v>('LMST','MEDIFLEX','CARTONS','XXL',),</v>
      </c>
      <c r="H3880" s="191"/>
    </row>
    <row r="3881">
      <c r="A3881" s="191"/>
      <c r="B3881" s="243" t="s">
        <v>418</v>
      </c>
      <c r="C3881" s="244" t="s">
        <v>390</v>
      </c>
      <c r="D3881" s="190" t="s">
        <v>4</v>
      </c>
      <c r="E3881" s="190" t="s">
        <v>20</v>
      </c>
      <c r="F3881" s="191"/>
      <c r="G3881" s="191" t="str">
        <f t="shared" si="1"/>
        <v>('LMST','MEDIFLEX','CARTONS','XXXL',),</v>
      </c>
      <c r="H3881" s="191"/>
    </row>
    <row r="3882">
      <c r="A3882" s="191"/>
      <c r="B3882" s="243" t="s">
        <v>418</v>
      </c>
      <c r="C3882" s="244" t="s">
        <v>390</v>
      </c>
      <c r="D3882" s="190" t="s">
        <v>7</v>
      </c>
      <c r="E3882" s="190" t="s">
        <v>21</v>
      </c>
      <c r="F3882" s="191"/>
      <c r="G3882" s="191" t="str">
        <f t="shared" si="1"/>
        <v>('LMST','MEDIFLEX','BOXES','W/SIZE',),</v>
      </c>
      <c r="H3882" s="191"/>
    </row>
    <row r="3883">
      <c r="A3883" s="191"/>
      <c r="B3883" s="243" t="s">
        <v>418</v>
      </c>
      <c r="C3883" s="244" t="s">
        <v>390</v>
      </c>
      <c r="D3883" s="190" t="s">
        <v>7</v>
      </c>
      <c r="E3883" s="190" t="s">
        <v>13</v>
      </c>
      <c r="F3883" s="191"/>
      <c r="G3883" s="191" t="str">
        <f t="shared" si="1"/>
        <v>('LMST','MEDIFLEX','BOXES','XXS',),</v>
      </c>
      <c r="H3883" s="191"/>
    </row>
    <row r="3884">
      <c r="A3884" s="191"/>
      <c r="B3884" s="243" t="s">
        <v>418</v>
      </c>
      <c r="C3884" s="244" t="s">
        <v>390</v>
      </c>
      <c r="D3884" s="190" t="s">
        <v>7</v>
      </c>
      <c r="E3884" s="190" t="s">
        <v>14</v>
      </c>
      <c r="F3884" s="191"/>
      <c r="G3884" s="191" t="str">
        <f t="shared" si="1"/>
        <v>('LMST','MEDIFLEX','BOXES','XS',),</v>
      </c>
      <c r="H3884" s="191"/>
    </row>
    <row r="3885">
      <c r="A3885" s="191"/>
      <c r="B3885" s="243" t="s">
        <v>418</v>
      </c>
      <c r="C3885" s="244" t="s">
        <v>390</v>
      </c>
      <c r="D3885" s="190" t="s">
        <v>7</v>
      </c>
      <c r="E3885" s="190" t="s">
        <v>15</v>
      </c>
      <c r="F3885" s="191">
        <v>470.0</v>
      </c>
      <c r="G3885" s="191" t="str">
        <f t="shared" si="1"/>
        <v>('LMST','MEDIFLEX','BOXES','S',470),</v>
      </c>
      <c r="H3885" s="191"/>
    </row>
    <row r="3886">
      <c r="A3886" s="191"/>
      <c r="B3886" s="243" t="s">
        <v>418</v>
      </c>
      <c r="C3886" s="244" t="s">
        <v>390</v>
      </c>
      <c r="D3886" s="190" t="s">
        <v>7</v>
      </c>
      <c r="E3886" s="190" t="s">
        <v>16</v>
      </c>
      <c r="F3886" s="191">
        <v>2000.0</v>
      </c>
      <c r="G3886" s="191" t="str">
        <f t="shared" si="1"/>
        <v>('LMST','MEDIFLEX','BOXES','M',2000),</v>
      </c>
      <c r="H3886" s="191"/>
    </row>
    <row r="3887">
      <c r="A3887" s="191"/>
      <c r="B3887" s="243" t="s">
        <v>418</v>
      </c>
      <c r="C3887" s="244" t="s">
        <v>390</v>
      </c>
      <c r="D3887" s="190" t="s">
        <v>7</v>
      </c>
      <c r="E3887" s="190" t="s">
        <v>17</v>
      </c>
      <c r="F3887" s="191">
        <v>600.0</v>
      </c>
      <c r="G3887" s="191" t="str">
        <f t="shared" si="1"/>
        <v>('LMST','MEDIFLEX','BOXES','L',600),</v>
      </c>
      <c r="H3887" s="191"/>
    </row>
    <row r="3888">
      <c r="A3888" s="191"/>
      <c r="B3888" s="243" t="s">
        <v>418</v>
      </c>
      <c r="C3888" s="244" t="s">
        <v>390</v>
      </c>
      <c r="D3888" s="190" t="s">
        <v>7</v>
      </c>
      <c r="E3888" s="190" t="s">
        <v>18</v>
      </c>
      <c r="F3888" s="191"/>
      <c r="G3888" s="191" t="str">
        <f t="shared" si="1"/>
        <v>('LMST','MEDIFLEX','BOXES','XL',),</v>
      </c>
      <c r="H3888" s="191"/>
    </row>
    <row r="3889">
      <c r="A3889" s="191"/>
      <c r="B3889" s="243" t="s">
        <v>418</v>
      </c>
      <c r="C3889" s="244" t="s">
        <v>390</v>
      </c>
      <c r="D3889" s="190" t="s">
        <v>7</v>
      </c>
      <c r="E3889" s="190" t="s">
        <v>19</v>
      </c>
      <c r="F3889" s="191"/>
      <c r="G3889" s="191" t="str">
        <f t="shared" si="1"/>
        <v>('LMST','MEDIFLEX','BOXES','XXL',),</v>
      </c>
      <c r="H3889" s="191"/>
    </row>
    <row r="3890">
      <c r="A3890" s="191"/>
      <c r="B3890" s="243" t="s">
        <v>418</v>
      </c>
      <c r="C3890" s="244" t="s">
        <v>390</v>
      </c>
      <c r="D3890" s="190" t="s">
        <v>7</v>
      </c>
      <c r="E3890" s="190" t="s">
        <v>20</v>
      </c>
      <c r="F3890" s="191"/>
      <c r="G3890" s="191" t="str">
        <f t="shared" si="1"/>
        <v>('LMST','MEDIFLEX','BOXES','XXXL',),</v>
      </c>
      <c r="H3890" s="191"/>
    </row>
    <row r="3891">
      <c r="A3891" s="264">
        <v>210.0</v>
      </c>
      <c r="B3891" s="243" t="s">
        <v>419</v>
      </c>
      <c r="C3891" s="244" t="s">
        <v>390</v>
      </c>
      <c r="D3891" s="243" t="s">
        <v>4</v>
      </c>
      <c r="E3891" s="190" t="s">
        <v>21</v>
      </c>
      <c r="F3891" s="192"/>
      <c r="G3891" s="191" t="str">
        <f t="shared" si="1"/>
        <v>('LMSH','MEDIFLEX','CARTONS','W/SIZE',),</v>
      </c>
      <c r="H3891" s="192"/>
    </row>
    <row r="3892">
      <c r="A3892" s="191"/>
      <c r="B3892" s="243" t="s">
        <v>419</v>
      </c>
      <c r="C3892" s="244" t="s">
        <v>390</v>
      </c>
      <c r="D3892" s="190" t="s">
        <v>4</v>
      </c>
      <c r="E3892" s="190" t="s">
        <v>13</v>
      </c>
      <c r="F3892" s="191"/>
      <c r="G3892" s="191" t="str">
        <f t="shared" si="1"/>
        <v>('LMSH','MEDIFLEX','CARTONS','XXS',),</v>
      </c>
      <c r="H3892" s="191"/>
    </row>
    <row r="3893">
      <c r="A3893" s="191"/>
      <c r="B3893" s="243" t="s">
        <v>419</v>
      </c>
      <c r="C3893" s="244" t="s">
        <v>390</v>
      </c>
      <c r="D3893" s="190" t="s">
        <v>4</v>
      </c>
      <c r="E3893" s="190" t="s">
        <v>14</v>
      </c>
      <c r="F3893" s="191"/>
      <c r="G3893" s="191" t="str">
        <f t="shared" si="1"/>
        <v>('LMSH','MEDIFLEX','CARTONS','XS',),</v>
      </c>
      <c r="H3893" s="191"/>
    </row>
    <row r="3894">
      <c r="A3894" s="191"/>
      <c r="B3894" s="243" t="s">
        <v>419</v>
      </c>
      <c r="C3894" s="244" t="s">
        <v>390</v>
      </c>
      <c r="D3894" s="190" t="s">
        <v>4</v>
      </c>
      <c r="E3894" s="190" t="s">
        <v>15</v>
      </c>
      <c r="F3894" s="191"/>
      <c r="G3894" s="191" t="str">
        <f t="shared" si="1"/>
        <v>('LMSH','MEDIFLEX','CARTONS','S',),</v>
      </c>
      <c r="H3894" s="191"/>
    </row>
    <row r="3895">
      <c r="A3895" s="191"/>
      <c r="B3895" s="243" t="s">
        <v>419</v>
      </c>
      <c r="C3895" s="244" t="s">
        <v>390</v>
      </c>
      <c r="D3895" s="190" t="s">
        <v>4</v>
      </c>
      <c r="E3895" s="190" t="s">
        <v>16</v>
      </c>
      <c r="F3895" s="191"/>
      <c r="G3895" s="191" t="str">
        <f t="shared" si="1"/>
        <v>('LMSH','MEDIFLEX','CARTONS','M',),</v>
      </c>
      <c r="H3895" s="191"/>
    </row>
    <row r="3896">
      <c r="A3896" s="191"/>
      <c r="B3896" s="243" t="s">
        <v>419</v>
      </c>
      <c r="C3896" s="244" t="s">
        <v>390</v>
      </c>
      <c r="D3896" s="190" t="s">
        <v>4</v>
      </c>
      <c r="E3896" s="190" t="s">
        <v>17</v>
      </c>
      <c r="F3896" s="191">
        <v>0.0</v>
      </c>
      <c r="G3896" s="191" t="str">
        <f t="shared" si="1"/>
        <v>('LMSH','MEDIFLEX','CARTONS','L',0),</v>
      </c>
      <c r="H3896" s="191"/>
    </row>
    <row r="3897">
      <c r="A3897" s="191"/>
      <c r="B3897" s="243" t="s">
        <v>419</v>
      </c>
      <c r="C3897" s="244" t="s">
        <v>390</v>
      </c>
      <c r="D3897" s="190" t="s">
        <v>4</v>
      </c>
      <c r="E3897" s="190" t="s">
        <v>18</v>
      </c>
      <c r="F3897" s="191"/>
      <c r="G3897" s="191" t="str">
        <f t="shared" si="1"/>
        <v>('LMSH','MEDIFLEX','CARTONS','XL',),</v>
      </c>
      <c r="H3897" s="191"/>
    </row>
    <row r="3898">
      <c r="A3898" s="191"/>
      <c r="B3898" s="243" t="s">
        <v>419</v>
      </c>
      <c r="C3898" s="244" t="s">
        <v>390</v>
      </c>
      <c r="D3898" s="190" t="s">
        <v>4</v>
      </c>
      <c r="E3898" s="190" t="s">
        <v>19</v>
      </c>
      <c r="F3898" s="191"/>
      <c r="G3898" s="191" t="str">
        <f t="shared" si="1"/>
        <v>('LMSH','MEDIFLEX','CARTONS','XXL',),</v>
      </c>
      <c r="H3898" s="191"/>
    </row>
    <row r="3899">
      <c r="A3899" s="191"/>
      <c r="B3899" s="243" t="s">
        <v>419</v>
      </c>
      <c r="C3899" s="244" t="s">
        <v>390</v>
      </c>
      <c r="D3899" s="190" t="s">
        <v>4</v>
      </c>
      <c r="E3899" s="190" t="s">
        <v>20</v>
      </c>
      <c r="F3899" s="191"/>
      <c r="G3899" s="191" t="str">
        <f t="shared" si="1"/>
        <v>('LMSH','MEDIFLEX','CARTONS','XXXL',),</v>
      </c>
      <c r="H3899" s="191"/>
    </row>
    <row r="3900">
      <c r="A3900" s="191"/>
      <c r="B3900" s="243" t="s">
        <v>419</v>
      </c>
      <c r="C3900" s="244" t="s">
        <v>390</v>
      </c>
      <c r="D3900" s="190" t="s">
        <v>7</v>
      </c>
      <c r="E3900" s="190" t="s">
        <v>21</v>
      </c>
      <c r="F3900" s="191"/>
      <c r="G3900" s="191" t="str">
        <f t="shared" si="1"/>
        <v>('LMSH','MEDIFLEX','BOXES','W/SIZE',),</v>
      </c>
      <c r="H3900" s="191"/>
    </row>
    <row r="3901">
      <c r="A3901" s="191"/>
      <c r="B3901" s="243" t="s">
        <v>419</v>
      </c>
      <c r="C3901" s="244" t="s">
        <v>390</v>
      </c>
      <c r="D3901" s="190" t="s">
        <v>7</v>
      </c>
      <c r="E3901" s="190" t="s">
        <v>13</v>
      </c>
      <c r="F3901" s="191"/>
      <c r="G3901" s="191" t="str">
        <f t="shared" si="1"/>
        <v>('LMSH','MEDIFLEX','BOXES','XXS',),</v>
      </c>
      <c r="H3901" s="191"/>
    </row>
    <row r="3902">
      <c r="A3902" s="191"/>
      <c r="B3902" s="243" t="s">
        <v>419</v>
      </c>
      <c r="C3902" s="244" t="s">
        <v>390</v>
      </c>
      <c r="D3902" s="190" t="s">
        <v>7</v>
      </c>
      <c r="E3902" s="190" t="s">
        <v>14</v>
      </c>
      <c r="F3902" s="191"/>
      <c r="G3902" s="191" t="str">
        <f t="shared" si="1"/>
        <v>('LMSH','MEDIFLEX','BOXES','XS',),</v>
      </c>
      <c r="H3902" s="191"/>
    </row>
    <row r="3903">
      <c r="A3903" s="191"/>
      <c r="B3903" s="243" t="s">
        <v>419</v>
      </c>
      <c r="C3903" s="244" t="s">
        <v>390</v>
      </c>
      <c r="D3903" s="190" t="s">
        <v>7</v>
      </c>
      <c r="E3903" s="190" t="s">
        <v>15</v>
      </c>
      <c r="F3903" s="191"/>
      <c r="G3903" s="191" t="str">
        <f t="shared" si="1"/>
        <v>('LMSH','MEDIFLEX','BOXES','S',),</v>
      </c>
      <c r="H3903" s="191"/>
    </row>
    <row r="3904">
      <c r="A3904" s="191"/>
      <c r="B3904" s="243" t="s">
        <v>419</v>
      </c>
      <c r="C3904" s="244" t="s">
        <v>390</v>
      </c>
      <c r="D3904" s="190" t="s">
        <v>7</v>
      </c>
      <c r="E3904" s="190" t="s">
        <v>16</v>
      </c>
      <c r="F3904" s="191"/>
      <c r="G3904" s="191" t="str">
        <f t="shared" si="1"/>
        <v>('LMSH','MEDIFLEX','BOXES','M',),</v>
      </c>
      <c r="H3904" s="191"/>
    </row>
    <row r="3905">
      <c r="A3905" s="191"/>
      <c r="B3905" s="243" t="s">
        <v>419</v>
      </c>
      <c r="C3905" s="244" t="s">
        <v>390</v>
      </c>
      <c r="D3905" s="190" t="s">
        <v>7</v>
      </c>
      <c r="E3905" s="190" t="s">
        <v>17</v>
      </c>
      <c r="F3905" s="191">
        <v>1080.0</v>
      </c>
      <c r="G3905" s="191" t="str">
        <f t="shared" si="1"/>
        <v>('LMSH','MEDIFLEX','BOXES','L',1080),</v>
      </c>
      <c r="H3905" s="191"/>
    </row>
    <row r="3906">
      <c r="A3906" s="191"/>
      <c r="B3906" s="243" t="s">
        <v>419</v>
      </c>
      <c r="C3906" s="244" t="s">
        <v>390</v>
      </c>
      <c r="D3906" s="190" t="s">
        <v>7</v>
      </c>
      <c r="E3906" s="190" t="s">
        <v>18</v>
      </c>
      <c r="F3906" s="191"/>
      <c r="G3906" s="191" t="str">
        <f t="shared" si="1"/>
        <v>('LMSH','MEDIFLEX','BOXES','XL',),</v>
      </c>
      <c r="H3906" s="191"/>
    </row>
    <row r="3907">
      <c r="A3907" s="191"/>
      <c r="B3907" s="243" t="s">
        <v>419</v>
      </c>
      <c r="C3907" s="244" t="s">
        <v>390</v>
      </c>
      <c r="D3907" s="190" t="s">
        <v>7</v>
      </c>
      <c r="E3907" s="190" t="s">
        <v>19</v>
      </c>
      <c r="F3907" s="191"/>
      <c r="G3907" s="191" t="str">
        <f t="shared" si="1"/>
        <v>('LMSH','MEDIFLEX','BOXES','XXL',),</v>
      </c>
      <c r="H3907" s="191"/>
    </row>
    <row r="3908">
      <c r="A3908" s="191"/>
      <c r="B3908" s="243" t="s">
        <v>419</v>
      </c>
      <c r="C3908" s="244" t="s">
        <v>390</v>
      </c>
      <c r="D3908" s="190" t="s">
        <v>7</v>
      </c>
      <c r="E3908" s="190" t="s">
        <v>20</v>
      </c>
      <c r="F3908" s="191"/>
      <c r="G3908" s="191" t="str">
        <f t="shared" si="1"/>
        <v>('LMSH','MEDIFLEX','BOXES','XXXL',),</v>
      </c>
      <c r="H3908" s="191"/>
    </row>
    <row r="3909">
      <c r="A3909" s="264">
        <v>211.0</v>
      </c>
      <c r="B3909" s="243" t="s">
        <v>420</v>
      </c>
      <c r="C3909" s="244" t="s">
        <v>390</v>
      </c>
      <c r="D3909" s="243" t="s">
        <v>4</v>
      </c>
      <c r="E3909" s="190" t="s">
        <v>21</v>
      </c>
      <c r="F3909" s="192"/>
      <c r="G3909" s="191" t="str">
        <f t="shared" si="1"/>
        <v>('FLEXTRA ( PFLMSD )','MEDIFLEX','CARTONS','W/SIZE',),</v>
      </c>
      <c r="H3909" s="192"/>
    </row>
    <row r="3910">
      <c r="A3910" s="191"/>
      <c r="B3910" s="243" t="s">
        <v>420</v>
      </c>
      <c r="C3910" s="244" t="s">
        <v>390</v>
      </c>
      <c r="D3910" s="190" t="s">
        <v>4</v>
      </c>
      <c r="E3910" s="190" t="s">
        <v>13</v>
      </c>
      <c r="F3910" s="191"/>
      <c r="G3910" s="191" t="str">
        <f t="shared" si="1"/>
        <v>('FLEXTRA ( PFLMSD )','MEDIFLEX','CARTONS','XXS',),</v>
      </c>
      <c r="H3910" s="191"/>
    </row>
    <row r="3911">
      <c r="A3911" s="191"/>
      <c r="B3911" s="243" t="s">
        <v>420</v>
      </c>
      <c r="C3911" s="244" t="s">
        <v>390</v>
      </c>
      <c r="D3911" s="190" t="s">
        <v>4</v>
      </c>
      <c r="E3911" s="190" t="s">
        <v>14</v>
      </c>
      <c r="F3911" s="191"/>
      <c r="G3911" s="191" t="str">
        <f t="shared" si="1"/>
        <v>('FLEXTRA ( PFLMSD )','MEDIFLEX','CARTONS','XS',),</v>
      </c>
      <c r="H3911" s="191"/>
    </row>
    <row r="3912">
      <c r="A3912" s="191"/>
      <c r="B3912" s="243" t="s">
        <v>420</v>
      </c>
      <c r="C3912" s="244" t="s">
        <v>390</v>
      </c>
      <c r="D3912" s="190" t="s">
        <v>4</v>
      </c>
      <c r="E3912" s="190" t="s">
        <v>15</v>
      </c>
      <c r="F3912" s="191">
        <v>430.0</v>
      </c>
      <c r="G3912" s="191" t="str">
        <f t="shared" si="1"/>
        <v>('FLEXTRA ( PFLMSD )','MEDIFLEX','CARTONS','S',430),</v>
      </c>
      <c r="H3912" s="191"/>
    </row>
    <row r="3913">
      <c r="A3913" s="191"/>
      <c r="B3913" s="243" t="s">
        <v>420</v>
      </c>
      <c r="C3913" s="244" t="s">
        <v>390</v>
      </c>
      <c r="D3913" s="190" t="s">
        <v>4</v>
      </c>
      <c r="E3913" s="190" t="s">
        <v>16</v>
      </c>
      <c r="F3913" s="191">
        <v>0.0</v>
      </c>
      <c r="G3913" s="191" t="str">
        <f t="shared" si="1"/>
        <v>('FLEXTRA ( PFLMSD )','MEDIFLEX','CARTONS','M',0),</v>
      </c>
      <c r="H3913" s="191"/>
    </row>
    <row r="3914">
      <c r="A3914" s="191"/>
      <c r="B3914" s="243" t="s">
        <v>420</v>
      </c>
      <c r="C3914" s="244" t="s">
        <v>390</v>
      </c>
      <c r="D3914" s="190" t="s">
        <v>4</v>
      </c>
      <c r="E3914" s="190" t="s">
        <v>17</v>
      </c>
      <c r="F3914" s="191">
        <v>284.0</v>
      </c>
      <c r="G3914" s="191" t="str">
        <f t="shared" si="1"/>
        <v>('FLEXTRA ( PFLMSD )','MEDIFLEX','CARTONS','L',284),</v>
      </c>
      <c r="H3914" s="191"/>
    </row>
    <row r="3915">
      <c r="A3915" s="191"/>
      <c r="B3915" s="243" t="s">
        <v>420</v>
      </c>
      <c r="C3915" s="244" t="s">
        <v>390</v>
      </c>
      <c r="D3915" s="190" t="s">
        <v>4</v>
      </c>
      <c r="E3915" s="190" t="s">
        <v>18</v>
      </c>
      <c r="F3915" s="191"/>
      <c r="G3915" s="191" t="str">
        <f t="shared" si="1"/>
        <v>('FLEXTRA ( PFLMSD )','MEDIFLEX','CARTONS','XL',),</v>
      </c>
      <c r="H3915" s="191"/>
    </row>
    <row r="3916">
      <c r="A3916" s="191"/>
      <c r="B3916" s="243" t="s">
        <v>420</v>
      </c>
      <c r="C3916" s="244" t="s">
        <v>390</v>
      </c>
      <c r="D3916" s="190" t="s">
        <v>4</v>
      </c>
      <c r="E3916" s="190" t="s">
        <v>19</v>
      </c>
      <c r="F3916" s="191"/>
      <c r="G3916" s="191" t="str">
        <f t="shared" si="1"/>
        <v>('FLEXTRA ( PFLMSD )','MEDIFLEX','CARTONS','XXL',),</v>
      </c>
      <c r="H3916" s="191"/>
    </row>
    <row r="3917">
      <c r="A3917" s="191"/>
      <c r="B3917" s="243" t="s">
        <v>420</v>
      </c>
      <c r="C3917" s="244" t="s">
        <v>390</v>
      </c>
      <c r="D3917" s="190" t="s">
        <v>4</v>
      </c>
      <c r="E3917" s="190" t="s">
        <v>20</v>
      </c>
      <c r="F3917" s="191"/>
      <c r="G3917" s="191" t="str">
        <f t="shared" si="1"/>
        <v>('FLEXTRA ( PFLMSD )','MEDIFLEX','CARTONS','XXXL',),</v>
      </c>
      <c r="H3917" s="191"/>
    </row>
    <row r="3918">
      <c r="A3918" s="191"/>
      <c r="B3918" s="243" t="s">
        <v>420</v>
      </c>
      <c r="C3918" s="244" t="s">
        <v>390</v>
      </c>
      <c r="D3918" s="190" t="s">
        <v>7</v>
      </c>
      <c r="E3918" s="190" t="s">
        <v>21</v>
      </c>
      <c r="F3918" s="191"/>
      <c r="G3918" s="191" t="str">
        <f t="shared" si="1"/>
        <v>('FLEXTRA ( PFLMSD )','MEDIFLEX','BOXES','W/SIZE',),</v>
      </c>
      <c r="H3918" s="191"/>
    </row>
    <row r="3919">
      <c r="A3919" s="191"/>
      <c r="B3919" s="243" t="s">
        <v>420</v>
      </c>
      <c r="C3919" s="244" t="s">
        <v>390</v>
      </c>
      <c r="D3919" s="190" t="s">
        <v>7</v>
      </c>
      <c r="E3919" s="190" t="s">
        <v>13</v>
      </c>
      <c r="F3919" s="191"/>
      <c r="G3919" s="191" t="str">
        <f t="shared" si="1"/>
        <v>('FLEXTRA ( PFLMSD )','MEDIFLEX','BOXES','XXS',),</v>
      </c>
      <c r="H3919" s="191"/>
    </row>
    <row r="3920">
      <c r="A3920" s="191"/>
      <c r="B3920" s="243" t="s">
        <v>420</v>
      </c>
      <c r="C3920" s="244" t="s">
        <v>390</v>
      </c>
      <c r="D3920" s="190" t="s">
        <v>7</v>
      </c>
      <c r="E3920" s="190" t="s">
        <v>14</v>
      </c>
      <c r="F3920" s="191"/>
      <c r="G3920" s="191" t="str">
        <f t="shared" si="1"/>
        <v>('FLEXTRA ( PFLMSD )','MEDIFLEX','BOXES','XS',),</v>
      </c>
      <c r="H3920" s="191"/>
    </row>
    <row r="3921">
      <c r="A3921" s="191"/>
      <c r="B3921" s="243" t="s">
        <v>420</v>
      </c>
      <c r="C3921" s="244" t="s">
        <v>390</v>
      </c>
      <c r="D3921" s="190" t="s">
        <v>7</v>
      </c>
      <c r="E3921" s="190" t="s">
        <v>15</v>
      </c>
      <c r="F3921" s="191">
        <v>4380.0</v>
      </c>
      <c r="G3921" s="191" t="str">
        <f t="shared" si="1"/>
        <v>('FLEXTRA ( PFLMSD )','MEDIFLEX','BOXES','S',4380),</v>
      </c>
      <c r="H3921" s="191"/>
    </row>
    <row r="3922">
      <c r="A3922" s="191"/>
      <c r="B3922" s="243" t="s">
        <v>420</v>
      </c>
      <c r="C3922" s="244" t="s">
        <v>390</v>
      </c>
      <c r="D3922" s="190" t="s">
        <v>7</v>
      </c>
      <c r="E3922" s="190" t="s">
        <v>16</v>
      </c>
      <c r="F3922" s="191">
        <v>700.0</v>
      </c>
      <c r="G3922" s="191" t="str">
        <f t="shared" si="1"/>
        <v>('FLEXTRA ( PFLMSD )','MEDIFLEX','BOXES','M',700),</v>
      </c>
      <c r="H3922" s="191"/>
    </row>
    <row r="3923">
      <c r="A3923" s="191"/>
      <c r="B3923" s="243" t="s">
        <v>420</v>
      </c>
      <c r="C3923" s="244" t="s">
        <v>390</v>
      </c>
      <c r="D3923" s="190" t="s">
        <v>7</v>
      </c>
      <c r="E3923" s="190" t="s">
        <v>17</v>
      </c>
      <c r="F3923" s="191">
        <v>2400.0</v>
      </c>
      <c r="G3923" s="191" t="str">
        <f t="shared" si="1"/>
        <v>('FLEXTRA ( PFLMSD )','MEDIFLEX','BOXES','L',2400),</v>
      </c>
      <c r="H3923" s="191"/>
    </row>
    <row r="3924">
      <c r="A3924" s="191"/>
      <c r="B3924" s="243" t="s">
        <v>420</v>
      </c>
      <c r="C3924" s="244" t="s">
        <v>390</v>
      </c>
      <c r="D3924" s="190" t="s">
        <v>7</v>
      </c>
      <c r="E3924" s="190" t="s">
        <v>18</v>
      </c>
      <c r="F3924" s="191"/>
      <c r="G3924" s="191" t="str">
        <f t="shared" si="1"/>
        <v>('FLEXTRA ( PFLMSD )','MEDIFLEX','BOXES','XL',),</v>
      </c>
      <c r="H3924" s="191"/>
    </row>
    <row r="3925">
      <c r="A3925" s="191"/>
      <c r="B3925" s="243" t="s">
        <v>420</v>
      </c>
      <c r="C3925" s="244" t="s">
        <v>390</v>
      </c>
      <c r="D3925" s="190" t="s">
        <v>7</v>
      </c>
      <c r="E3925" s="190" t="s">
        <v>19</v>
      </c>
      <c r="F3925" s="191"/>
      <c r="G3925" s="191" t="str">
        <f t="shared" si="1"/>
        <v>('FLEXTRA ( PFLMSD )','MEDIFLEX','BOXES','XXL',),</v>
      </c>
      <c r="H3925" s="191"/>
    </row>
    <row r="3926">
      <c r="A3926" s="191"/>
      <c r="B3926" s="243" t="s">
        <v>420</v>
      </c>
      <c r="C3926" s="244" t="s">
        <v>390</v>
      </c>
      <c r="D3926" s="190" t="s">
        <v>7</v>
      </c>
      <c r="E3926" s="190" t="s">
        <v>20</v>
      </c>
      <c r="F3926" s="191"/>
      <c r="G3926" s="191" t="str">
        <f t="shared" si="1"/>
        <v>('FLEXTRA ( PFLMSD )','MEDIFLEX','BOXES','XXXL',),</v>
      </c>
      <c r="H3926" s="191"/>
    </row>
    <row r="3927">
      <c r="A3927" s="264">
        <v>212.0</v>
      </c>
      <c r="B3927" s="243" t="s">
        <v>421</v>
      </c>
      <c r="C3927" s="244" t="s">
        <v>390</v>
      </c>
      <c r="D3927" s="243" t="s">
        <v>4</v>
      </c>
      <c r="E3927" s="190" t="s">
        <v>21</v>
      </c>
      <c r="F3927" s="192"/>
      <c r="G3927" s="191" t="str">
        <f t="shared" si="1"/>
        <v>('BIOPLUS HPFLML','MEDIFLEX','CARTONS','W/SIZE',),</v>
      </c>
      <c r="H3927" s="192"/>
    </row>
    <row r="3928">
      <c r="A3928" s="191"/>
      <c r="B3928" s="243" t="s">
        <v>421</v>
      </c>
      <c r="C3928" s="244" t="s">
        <v>390</v>
      </c>
      <c r="D3928" s="190" t="s">
        <v>4</v>
      </c>
      <c r="E3928" s="190" t="s">
        <v>13</v>
      </c>
      <c r="F3928" s="191"/>
      <c r="G3928" s="191" t="str">
        <f t="shared" si="1"/>
        <v>('BIOPLUS HPFLML','MEDIFLEX','CARTONS','XXS',),</v>
      </c>
      <c r="H3928" s="191"/>
    </row>
    <row r="3929">
      <c r="A3929" s="191"/>
      <c r="B3929" s="243" t="s">
        <v>421</v>
      </c>
      <c r="C3929" s="244" t="s">
        <v>390</v>
      </c>
      <c r="D3929" s="190" t="s">
        <v>4</v>
      </c>
      <c r="E3929" s="190" t="s">
        <v>14</v>
      </c>
      <c r="F3929" s="191"/>
      <c r="G3929" s="191" t="str">
        <f t="shared" si="1"/>
        <v>('BIOPLUS HPFLML','MEDIFLEX','CARTONS','XS',),</v>
      </c>
      <c r="H3929" s="191"/>
    </row>
    <row r="3930">
      <c r="A3930" s="191"/>
      <c r="B3930" s="243" t="s">
        <v>421</v>
      </c>
      <c r="C3930" s="244" t="s">
        <v>390</v>
      </c>
      <c r="D3930" s="190" t="s">
        <v>4</v>
      </c>
      <c r="E3930" s="190" t="s">
        <v>15</v>
      </c>
      <c r="F3930" s="191"/>
      <c r="G3930" s="191" t="str">
        <f t="shared" si="1"/>
        <v>('BIOPLUS HPFLML','MEDIFLEX','CARTONS','S',),</v>
      </c>
      <c r="H3930" s="191"/>
    </row>
    <row r="3931">
      <c r="A3931" s="191"/>
      <c r="B3931" s="243" t="s">
        <v>421</v>
      </c>
      <c r="C3931" s="244" t="s">
        <v>390</v>
      </c>
      <c r="D3931" s="190" t="s">
        <v>4</v>
      </c>
      <c r="E3931" s="190" t="s">
        <v>16</v>
      </c>
      <c r="F3931" s="191">
        <v>180.0</v>
      </c>
      <c r="G3931" s="191" t="str">
        <f t="shared" si="1"/>
        <v>('BIOPLUS HPFLML','MEDIFLEX','CARTONS','M',180),</v>
      </c>
      <c r="H3931" s="191"/>
    </row>
    <row r="3932">
      <c r="A3932" s="191"/>
      <c r="B3932" s="243" t="s">
        <v>421</v>
      </c>
      <c r="C3932" s="244" t="s">
        <v>390</v>
      </c>
      <c r="D3932" s="190" t="s">
        <v>4</v>
      </c>
      <c r="E3932" s="190" t="s">
        <v>17</v>
      </c>
      <c r="F3932" s="191"/>
      <c r="G3932" s="191" t="str">
        <f t="shared" si="1"/>
        <v>('BIOPLUS HPFLML','MEDIFLEX','CARTONS','L',),</v>
      </c>
      <c r="H3932" s="191"/>
    </row>
    <row r="3933">
      <c r="A3933" s="191"/>
      <c r="B3933" s="243" t="s">
        <v>421</v>
      </c>
      <c r="C3933" s="244" t="s">
        <v>390</v>
      </c>
      <c r="D3933" s="190" t="s">
        <v>4</v>
      </c>
      <c r="E3933" s="190" t="s">
        <v>18</v>
      </c>
      <c r="F3933" s="191">
        <v>34.0</v>
      </c>
      <c r="G3933" s="191" t="str">
        <f t="shared" si="1"/>
        <v>('BIOPLUS HPFLML','MEDIFLEX','CARTONS','XL',34),</v>
      </c>
      <c r="H3933" s="191"/>
    </row>
    <row r="3934">
      <c r="A3934" s="191"/>
      <c r="B3934" s="243" t="s">
        <v>421</v>
      </c>
      <c r="C3934" s="244" t="s">
        <v>390</v>
      </c>
      <c r="D3934" s="190" t="s">
        <v>4</v>
      </c>
      <c r="E3934" s="190" t="s">
        <v>19</v>
      </c>
      <c r="F3934" s="191">
        <v>0.0</v>
      </c>
      <c r="G3934" s="191" t="str">
        <f t="shared" si="1"/>
        <v>('BIOPLUS HPFLML','MEDIFLEX','CARTONS','XXL',0),</v>
      </c>
      <c r="H3934" s="191"/>
    </row>
    <row r="3935">
      <c r="A3935" s="191"/>
      <c r="B3935" s="243" t="s">
        <v>421</v>
      </c>
      <c r="C3935" s="244" t="s">
        <v>390</v>
      </c>
      <c r="D3935" s="190" t="s">
        <v>4</v>
      </c>
      <c r="E3935" s="190" t="s">
        <v>20</v>
      </c>
      <c r="F3935" s="191"/>
      <c r="G3935" s="191" t="str">
        <f t="shared" si="1"/>
        <v>('BIOPLUS HPFLML','MEDIFLEX','CARTONS','XXXL',),</v>
      </c>
      <c r="H3935" s="191"/>
    </row>
    <row r="3936">
      <c r="A3936" s="191"/>
      <c r="B3936" s="243" t="s">
        <v>421</v>
      </c>
      <c r="C3936" s="244" t="s">
        <v>390</v>
      </c>
      <c r="D3936" s="190" t="s">
        <v>7</v>
      </c>
      <c r="E3936" s="190" t="s">
        <v>21</v>
      </c>
      <c r="F3936" s="191"/>
      <c r="G3936" s="191" t="str">
        <f t="shared" si="1"/>
        <v>('BIOPLUS HPFLML','MEDIFLEX','BOXES','W/SIZE',),</v>
      </c>
      <c r="H3936" s="191"/>
    </row>
    <row r="3937">
      <c r="A3937" s="191"/>
      <c r="B3937" s="243" t="s">
        <v>421</v>
      </c>
      <c r="C3937" s="244" t="s">
        <v>390</v>
      </c>
      <c r="D3937" s="190" t="s">
        <v>7</v>
      </c>
      <c r="E3937" s="190" t="s">
        <v>13</v>
      </c>
      <c r="F3937" s="191"/>
      <c r="G3937" s="191" t="str">
        <f t="shared" si="1"/>
        <v>('BIOPLUS HPFLML','MEDIFLEX','BOXES','XXS',),</v>
      </c>
      <c r="H3937" s="191"/>
    </row>
    <row r="3938">
      <c r="A3938" s="191"/>
      <c r="B3938" s="243" t="s">
        <v>421</v>
      </c>
      <c r="C3938" s="244" t="s">
        <v>390</v>
      </c>
      <c r="D3938" s="190" t="s">
        <v>7</v>
      </c>
      <c r="E3938" s="190" t="s">
        <v>14</v>
      </c>
      <c r="F3938" s="191"/>
      <c r="G3938" s="191" t="str">
        <f t="shared" si="1"/>
        <v>('BIOPLUS HPFLML','MEDIFLEX','BOXES','XS',),</v>
      </c>
      <c r="H3938" s="191"/>
    </row>
    <row r="3939">
      <c r="A3939" s="191"/>
      <c r="B3939" s="243" t="s">
        <v>421</v>
      </c>
      <c r="C3939" s="244" t="s">
        <v>390</v>
      </c>
      <c r="D3939" s="190" t="s">
        <v>7</v>
      </c>
      <c r="E3939" s="190" t="s">
        <v>15</v>
      </c>
      <c r="F3939" s="191"/>
      <c r="G3939" s="191" t="str">
        <f t="shared" si="1"/>
        <v>('BIOPLUS HPFLML','MEDIFLEX','BOXES','S',),</v>
      </c>
      <c r="H3939" s="191"/>
    </row>
    <row r="3940">
      <c r="A3940" s="191"/>
      <c r="B3940" s="243" t="s">
        <v>421</v>
      </c>
      <c r="C3940" s="244" t="s">
        <v>390</v>
      </c>
      <c r="D3940" s="190" t="s">
        <v>7</v>
      </c>
      <c r="E3940" s="190" t="s">
        <v>16</v>
      </c>
      <c r="F3940" s="191"/>
      <c r="G3940" s="191" t="str">
        <f t="shared" si="1"/>
        <v>('BIOPLUS HPFLML','MEDIFLEX','BOXES','M',),</v>
      </c>
      <c r="H3940" s="191"/>
    </row>
    <row r="3941">
      <c r="A3941" s="191"/>
      <c r="B3941" s="243" t="s">
        <v>421</v>
      </c>
      <c r="C3941" s="244" t="s">
        <v>390</v>
      </c>
      <c r="D3941" s="190" t="s">
        <v>7</v>
      </c>
      <c r="E3941" s="190" t="s">
        <v>17</v>
      </c>
      <c r="F3941" s="191"/>
      <c r="G3941" s="191" t="str">
        <f t="shared" si="1"/>
        <v>('BIOPLUS HPFLML','MEDIFLEX','BOXES','L',),</v>
      </c>
      <c r="H3941" s="191"/>
    </row>
    <row r="3942">
      <c r="A3942" s="191"/>
      <c r="B3942" s="243" t="s">
        <v>421</v>
      </c>
      <c r="C3942" s="244" t="s">
        <v>390</v>
      </c>
      <c r="D3942" s="190" t="s">
        <v>7</v>
      </c>
      <c r="E3942" s="190" t="s">
        <v>18</v>
      </c>
      <c r="F3942" s="191">
        <v>0.0</v>
      </c>
      <c r="G3942" s="191" t="str">
        <f t="shared" si="1"/>
        <v>('BIOPLUS HPFLML','MEDIFLEX','BOXES','XL',0),</v>
      </c>
      <c r="H3942" s="191"/>
    </row>
    <row r="3943">
      <c r="A3943" s="191"/>
      <c r="B3943" s="243" t="s">
        <v>421</v>
      </c>
      <c r="C3943" s="244" t="s">
        <v>390</v>
      </c>
      <c r="D3943" s="190" t="s">
        <v>7</v>
      </c>
      <c r="E3943" s="190" t="s">
        <v>19</v>
      </c>
      <c r="F3943" s="191">
        <v>1488.0</v>
      </c>
      <c r="G3943" s="191" t="str">
        <f t="shared" si="1"/>
        <v>('BIOPLUS HPFLML','MEDIFLEX','BOXES','XXL',1488),</v>
      </c>
      <c r="H3943" s="191"/>
    </row>
    <row r="3944">
      <c r="A3944" s="191"/>
      <c r="B3944" s="243" t="s">
        <v>421</v>
      </c>
      <c r="C3944" s="244" t="s">
        <v>390</v>
      </c>
      <c r="D3944" s="190" t="s">
        <v>7</v>
      </c>
      <c r="E3944" s="190" t="s">
        <v>20</v>
      </c>
      <c r="F3944" s="191"/>
      <c r="G3944" s="191" t="str">
        <f t="shared" si="1"/>
        <v>('BIOPLUS HPFLML','MEDIFLEX','BOXES','XXXL',),</v>
      </c>
      <c r="H3944" s="191"/>
    </row>
    <row r="3945">
      <c r="A3945" s="264">
        <v>213.0</v>
      </c>
      <c r="B3945" s="243" t="s">
        <v>422</v>
      </c>
      <c r="C3945" s="244" t="s">
        <v>390</v>
      </c>
      <c r="D3945" s="243" t="s">
        <v>4</v>
      </c>
      <c r="E3945" s="190" t="s">
        <v>21</v>
      </c>
      <c r="F3945" s="192"/>
      <c r="G3945" s="191" t="str">
        <f t="shared" si="1"/>
        <v>('PLATINUM BLUE','MEDIFLEX','CARTONS','W/SIZE',),</v>
      </c>
      <c r="H3945" s="192"/>
    </row>
    <row r="3946">
      <c r="A3946" s="191"/>
      <c r="B3946" s="243" t="s">
        <v>422</v>
      </c>
      <c r="C3946" s="244" t="s">
        <v>390</v>
      </c>
      <c r="D3946" s="190" t="s">
        <v>4</v>
      </c>
      <c r="E3946" s="190" t="s">
        <v>13</v>
      </c>
      <c r="F3946" s="191"/>
      <c r="G3946" s="191" t="str">
        <f t="shared" si="1"/>
        <v>('PLATINUM BLUE','MEDIFLEX','CARTONS','XXS',),</v>
      </c>
      <c r="H3946" s="191"/>
    </row>
    <row r="3947">
      <c r="A3947" s="191"/>
      <c r="B3947" s="243" t="s">
        <v>422</v>
      </c>
      <c r="C3947" s="244" t="s">
        <v>390</v>
      </c>
      <c r="D3947" s="190" t="s">
        <v>4</v>
      </c>
      <c r="E3947" s="190" t="s">
        <v>14</v>
      </c>
      <c r="F3947" s="191"/>
      <c r="G3947" s="191" t="str">
        <f t="shared" si="1"/>
        <v>('PLATINUM BLUE','MEDIFLEX','CARTONS','XS',),</v>
      </c>
      <c r="H3947" s="191"/>
    </row>
    <row r="3948">
      <c r="A3948" s="191"/>
      <c r="B3948" s="243" t="s">
        <v>422</v>
      </c>
      <c r="C3948" s="244" t="s">
        <v>390</v>
      </c>
      <c r="D3948" s="190" t="s">
        <v>4</v>
      </c>
      <c r="E3948" s="190" t="s">
        <v>15</v>
      </c>
      <c r="F3948" s="191"/>
      <c r="G3948" s="191" t="str">
        <f t="shared" si="1"/>
        <v>('PLATINUM BLUE','MEDIFLEX','CARTONS','S',),</v>
      </c>
      <c r="H3948" s="191"/>
    </row>
    <row r="3949">
      <c r="A3949" s="191"/>
      <c r="B3949" s="243" t="s">
        <v>422</v>
      </c>
      <c r="C3949" s="244" t="s">
        <v>390</v>
      </c>
      <c r="D3949" s="190" t="s">
        <v>4</v>
      </c>
      <c r="E3949" s="190" t="s">
        <v>16</v>
      </c>
      <c r="F3949" s="191"/>
      <c r="G3949" s="191" t="str">
        <f t="shared" si="1"/>
        <v>('PLATINUM BLUE','MEDIFLEX','CARTONS','M',),</v>
      </c>
      <c r="H3949" s="191"/>
    </row>
    <row r="3950">
      <c r="A3950" s="191"/>
      <c r="B3950" s="243" t="s">
        <v>422</v>
      </c>
      <c r="C3950" s="244" t="s">
        <v>390</v>
      </c>
      <c r="D3950" s="190" t="s">
        <v>4</v>
      </c>
      <c r="E3950" s="190" t="s">
        <v>17</v>
      </c>
      <c r="F3950" s="191"/>
      <c r="G3950" s="191" t="str">
        <f t="shared" si="1"/>
        <v>('PLATINUM BLUE','MEDIFLEX','CARTONS','L',),</v>
      </c>
      <c r="H3950" s="191"/>
    </row>
    <row r="3951">
      <c r="A3951" s="191"/>
      <c r="B3951" s="243" t="s">
        <v>422</v>
      </c>
      <c r="C3951" s="244" t="s">
        <v>390</v>
      </c>
      <c r="D3951" s="190" t="s">
        <v>4</v>
      </c>
      <c r="E3951" s="190" t="s">
        <v>18</v>
      </c>
      <c r="F3951" s="191"/>
      <c r="G3951" s="191" t="str">
        <f t="shared" si="1"/>
        <v>('PLATINUM BLUE','MEDIFLEX','CARTONS','XL',),</v>
      </c>
      <c r="H3951" s="191"/>
    </row>
    <row r="3952">
      <c r="A3952" s="191"/>
      <c r="B3952" s="243" t="s">
        <v>422</v>
      </c>
      <c r="C3952" s="244" t="s">
        <v>390</v>
      </c>
      <c r="D3952" s="190" t="s">
        <v>4</v>
      </c>
      <c r="E3952" s="190" t="s">
        <v>19</v>
      </c>
      <c r="F3952" s="191"/>
      <c r="G3952" s="191" t="str">
        <f t="shared" si="1"/>
        <v>('PLATINUM BLUE','MEDIFLEX','CARTONS','XXL',),</v>
      </c>
      <c r="H3952" s="191"/>
    </row>
    <row r="3953">
      <c r="A3953" s="191"/>
      <c r="B3953" s="243" t="s">
        <v>422</v>
      </c>
      <c r="C3953" s="244" t="s">
        <v>390</v>
      </c>
      <c r="D3953" s="190" t="s">
        <v>4</v>
      </c>
      <c r="E3953" s="190" t="s">
        <v>20</v>
      </c>
      <c r="F3953" s="191"/>
      <c r="G3953" s="191" t="str">
        <f t="shared" si="1"/>
        <v>('PLATINUM BLUE','MEDIFLEX','CARTONS','XXXL',),</v>
      </c>
      <c r="H3953" s="191"/>
    </row>
    <row r="3954">
      <c r="A3954" s="191"/>
      <c r="B3954" s="243" t="s">
        <v>422</v>
      </c>
      <c r="C3954" s="244" t="s">
        <v>390</v>
      </c>
      <c r="D3954" s="190" t="s">
        <v>7</v>
      </c>
      <c r="E3954" s="190" t="s">
        <v>21</v>
      </c>
      <c r="F3954" s="191"/>
      <c r="G3954" s="191" t="str">
        <f t="shared" si="1"/>
        <v>('PLATINUM BLUE','MEDIFLEX','BOXES','W/SIZE',),</v>
      </c>
      <c r="H3954" s="191"/>
    </row>
    <row r="3955">
      <c r="A3955" s="191"/>
      <c r="B3955" s="243" t="s">
        <v>422</v>
      </c>
      <c r="C3955" s="244" t="s">
        <v>390</v>
      </c>
      <c r="D3955" s="190" t="s">
        <v>7</v>
      </c>
      <c r="E3955" s="190" t="s">
        <v>13</v>
      </c>
      <c r="F3955" s="191"/>
      <c r="G3955" s="191" t="str">
        <f t="shared" si="1"/>
        <v>('PLATINUM BLUE','MEDIFLEX','BOXES','XXS',),</v>
      </c>
      <c r="H3955" s="191"/>
    </row>
    <row r="3956">
      <c r="A3956" s="191"/>
      <c r="B3956" s="243" t="s">
        <v>422</v>
      </c>
      <c r="C3956" s="244" t="s">
        <v>390</v>
      </c>
      <c r="D3956" s="190" t="s">
        <v>7</v>
      </c>
      <c r="E3956" s="190" t="s">
        <v>14</v>
      </c>
      <c r="F3956" s="191"/>
      <c r="G3956" s="191" t="str">
        <f t="shared" si="1"/>
        <v>('PLATINUM BLUE','MEDIFLEX','BOXES','XS',),</v>
      </c>
      <c r="H3956" s="191"/>
    </row>
    <row r="3957">
      <c r="A3957" s="191"/>
      <c r="B3957" s="243" t="s">
        <v>422</v>
      </c>
      <c r="C3957" s="244" t="s">
        <v>390</v>
      </c>
      <c r="D3957" s="190" t="s">
        <v>7</v>
      </c>
      <c r="E3957" s="190" t="s">
        <v>15</v>
      </c>
      <c r="F3957" s="191">
        <v>500.0</v>
      </c>
      <c r="G3957" s="191" t="str">
        <f t="shared" si="1"/>
        <v>('PLATINUM BLUE','MEDIFLEX','BOXES','S',500),</v>
      </c>
      <c r="H3957" s="191"/>
    </row>
    <row r="3958">
      <c r="A3958" s="191"/>
      <c r="B3958" s="243" t="s">
        <v>422</v>
      </c>
      <c r="C3958" s="244" t="s">
        <v>390</v>
      </c>
      <c r="D3958" s="190" t="s">
        <v>7</v>
      </c>
      <c r="E3958" s="190" t="s">
        <v>16</v>
      </c>
      <c r="F3958" s="191">
        <v>900.0</v>
      </c>
      <c r="G3958" s="191" t="str">
        <f t="shared" si="1"/>
        <v>('PLATINUM BLUE','MEDIFLEX','BOXES','M',900),</v>
      </c>
      <c r="H3958" s="191"/>
    </row>
    <row r="3959">
      <c r="A3959" s="191"/>
      <c r="B3959" s="243" t="s">
        <v>422</v>
      </c>
      <c r="C3959" s="244" t="s">
        <v>390</v>
      </c>
      <c r="D3959" s="190" t="s">
        <v>7</v>
      </c>
      <c r="E3959" s="190" t="s">
        <v>17</v>
      </c>
      <c r="F3959" s="191">
        <v>0.0</v>
      </c>
      <c r="G3959" s="191" t="str">
        <f t="shared" si="1"/>
        <v>('PLATINUM BLUE','MEDIFLEX','BOXES','L',0),</v>
      </c>
      <c r="H3959" s="191"/>
    </row>
    <row r="3960">
      <c r="A3960" s="191"/>
      <c r="B3960" s="243" t="s">
        <v>422</v>
      </c>
      <c r="C3960" s="244" t="s">
        <v>390</v>
      </c>
      <c r="D3960" s="190" t="s">
        <v>7</v>
      </c>
      <c r="E3960" s="190" t="s">
        <v>18</v>
      </c>
      <c r="F3960" s="191">
        <v>300.0</v>
      </c>
      <c r="G3960" s="191" t="str">
        <f t="shared" si="1"/>
        <v>('PLATINUM BLUE','MEDIFLEX','BOXES','XL',300),</v>
      </c>
      <c r="H3960" s="191"/>
    </row>
    <row r="3961">
      <c r="A3961" s="191"/>
      <c r="B3961" s="243" t="s">
        <v>422</v>
      </c>
      <c r="C3961" s="244" t="s">
        <v>390</v>
      </c>
      <c r="D3961" s="190" t="s">
        <v>7</v>
      </c>
      <c r="E3961" s="190" t="s">
        <v>19</v>
      </c>
      <c r="F3961" s="191"/>
      <c r="G3961" s="191" t="str">
        <f t="shared" si="1"/>
        <v>('PLATINUM BLUE','MEDIFLEX','BOXES','XXL',),</v>
      </c>
      <c r="H3961" s="191"/>
    </row>
    <row r="3962">
      <c r="A3962" s="191"/>
      <c r="B3962" s="243" t="s">
        <v>422</v>
      </c>
      <c r="C3962" s="244" t="s">
        <v>390</v>
      </c>
      <c r="D3962" s="190" t="s">
        <v>7</v>
      </c>
      <c r="E3962" s="190" t="s">
        <v>20</v>
      </c>
      <c r="F3962" s="191"/>
      <c r="G3962" s="191" t="str">
        <f t="shared" si="1"/>
        <v>('PLATINUM BLUE','MEDIFLEX','BOXES','XXXL',),</v>
      </c>
      <c r="H3962" s="191"/>
    </row>
    <row r="3963">
      <c r="A3963" s="264">
        <v>214.0</v>
      </c>
      <c r="B3963" s="243" t="s">
        <v>423</v>
      </c>
      <c r="C3963" s="244" t="s">
        <v>390</v>
      </c>
      <c r="D3963" s="243" t="s">
        <v>4</v>
      </c>
      <c r="E3963" s="190" t="s">
        <v>21</v>
      </c>
      <c r="F3963" s="192">
        <v>110.0</v>
      </c>
      <c r="G3963" s="191" t="str">
        <f t="shared" si="1"/>
        <v>('PROTECTOR PLUS','MEDIFLEX','CARTONS','W/SIZE',110),</v>
      </c>
      <c r="H3963" s="192"/>
    </row>
    <row r="3964">
      <c r="A3964" s="191"/>
      <c r="B3964" s="243" t="s">
        <v>423</v>
      </c>
      <c r="C3964" s="244" t="s">
        <v>390</v>
      </c>
      <c r="D3964" s="190" t="s">
        <v>4</v>
      </c>
      <c r="E3964" s="190" t="s">
        <v>13</v>
      </c>
      <c r="F3964" s="191"/>
      <c r="G3964" s="191" t="str">
        <f t="shared" si="1"/>
        <v>('PROTECTOR PLUS','MEDIFLEX','CARTONS','XXS',),</v>
      </c>
      <c r="H3964" s="191"/>
    </row>
    <row r="3965">
      <c r="A3965" s="191"/>
      <c r="B3965" s="243" t="s">
        <v>423</v>
      </c>
      <c r="C3965" s="244" t="s">
        <v>390</v>
      </c>
      <c r="D3965" s="190" t="s">
        <v>4</v>
      </c>
      <c r="E3965" s="190" t="s">
        <v>14</v>
      </c>
      <c r="F3965" s="191"/>
      <c r="G3965" s="191" t="str">
        <f t="shared" si="1"/>
        <v>('PROTECTOR PLUS','MEDIFLEX','CARTONS','XS',),</v>
      </c>
      <c r="H3965" s="191"/>
    </row>
    <row r="3966">
      <c r="A3966" s="191"/>
      <c r="B3966" s="243" t="s">
        <v>423</v>
      </c>
      <c r="C3966" s="244" t="s">
        <v>390</v>
      </c>
      <c r="D3966" s="190" t="s">
        <v>4</v>
      </c>
      <c r="E3966" s="190" t="s">
        <v>15</v>
      </c>
      <c r="F3966" s="191"/>
      <c r="G3966" s="191" t="str">
        <f t="shared" si="1"/>
        <v>('PROTECTOR PLUS','MEDIFLEX','CARTONS','S',),</v>
      </c>
      <c r="H3966" s="191"/>
    </row>
    <row r="3967">
      <c r="A3967" s="191"/>
      <c r="B3967" s="243" t="s">
        <v>423</v>
      </c>
      <c r="C3967" s="244" t="s">
        <v>390</v>
      </c>
      <c r="D3967" s="190" t="s">
        <v>4</v>
      </c>
      <c r="E3967" s="190" t="s">
        <v>16</v>
      </c>
      <c r="F3967" s="191"/>
      <c r="G3967" s="191" t="str">
        <f t="shared" si="1"/>
        <v>('PROTECTOR PLUS','MEDIFLEX','CARTONS','M',),</v>
      </c>
      <c r="H3967" s="191"/>
    </row>
    <row r="3968">
      <c r="A3968" s="191"/>
      <c r="B3968" s="243" t="s">
        <v>423</v>
      </c>
      <c r="C3968" s="244" t="s">
        <v>390</v>
      </c>
      <c r="D3968" s="190" t="s">
        <v>4</v>
      </c>
      <c r="E3968" s="190" t="s">
        <v>17</v>
      </c>
      <c r="F3968" s="191"/>
      <c r="G3968" s="191" t="str">
        <f t="shared" si="1"/>
        <v>('PROTECTOR PLUS','MEDIFLEX','CARTONS','L',),</v>
      </c>
      <c r="H3968" s="191"/>
    </row>
    <row r="3969">
      <c r="A3969" s="191"/>
      <c r="B3969" s="243" t="s">
        <v>423</v>
      </c>
      <c r="C3969" s="244" t="s">
        <v>390</v>
      </c>
      <c r="D3969" s="190" t="s">
        <v>4</v>
      </c>
      <c r="E3969" s="190" t="s">
        <v>18</v>
      </c>
      <c r="F3969" s="191"/>
      <c r="G3969" s="191" t="str">
        <f t="shared" si="1"/>
        <v>('PROTECTOR PLUS','MEDIFLEX','CARTONS','XL',),</v>
      </c>
      <c r="H3969" s="191"/>
    </row>
    <row r="3970">
      <c r="A3970" s="191"/>
      <c r="B3970" s="243" t="s">
        <v>423</v>
      </c>
      <c r="C3970" s="244" t="s">
        <v>390</v>
      </c>
      <c r="D3970" s="190" t="s">
        <v>4</v>
      </c>
      <c r="E3970" s="190" t="s">
        <v>19</v>
      </c>
      <c r="F3970" s="191"/>
      <c r="G3970" s="191" t="str">
        <f t="shared" si="1"/>
        <v>('PROTECTOR PLUS','MEDIFLEX','CARTONS','XXL',),</v>
      </c>
      <c r="H3970" s="191"/>
    </row>
    <row r="3971">
      <c r="A3971" s="191"/>
      <c r="B3971" s="243" t="s">
        <v>423</v>
      </c>
      <c r="C3971" s="244" t="s">
        <v>390</v>
      </c>
      <c r="D3971" s="190" t="s">
        <v>4</v>
      </c>
      <c r="E3971" s="190" t="s">
        <v>20</v>
      </c>
      <c r="F3971" s="191"/>
      <c r="G3971" s="191" t="str">
        <f t="shared" si="1"/>
        <v>('PROTECTOR PLUS','MEDIFLEX','CARTONS','XXXL',),</v>
      </c>
      <c r="H3971" s="191"/>
    </row>
    <row r="3972">
      <c r="A3972" s="191"/>
      <c r="B3972" s="243" t="s">
        <v>423</v>
      </c>
      <c r="C3972" s="244" t="s">
        <v>390</v>
      </c>
      <c r="D3972" s="190" t="s">
        <v>7</v>
      </c>
      <c r="E3972" s="190" t="s">
        <v>21</v>
      </c>
      <c r="F3972" s="191"/>
      <c r="G3972" s="191" t="str">
        <f t="shared" si="1"/>
        <v>('PROTECTOR PLUS','MEDIFLEX','BOXES','W/SIZE',),</v>
      </c>
      <c r="H3972" s="191"/>
    </row>
    <row r="3973">
      <c r="A3973" s="191"/>
      <c r="B3973" s="243" t="s">
        <v>423</v>
      </c>
      <c r="C3973" s="244" t="s">
        <v>390</v>
      </c>
      <c r="D3973" s="190" t="s">
        <v>7</v>
      </c>
      <c r="E3973" s="190" t="s">
        <v>13</v>
      </c>
      <c r="F3973" s="191"/>
      <c r="G3973" s="191" t="str">
        <f t="shared" si="1"/>
        <v>('PROTECTOR PLUS','MEDIFLEX','BOXES','XXS',),</v>
      </c>
      <c r="H3973" s="191"/>
    </row>
    <row r="3974">
      <c r="A3974" s="191"/>
      <c r="B3974" s="243" t="s">
        <v>423</v>
      </c>
      <c r="C3974" s="244" t="s">
        <v>390</v>
      </c>
      <c r="D3974" s="190" t="s">
        <v>7</v>
      </c>
      <c r="E3974" s="190" t="s">
        <v>14</v>
      </c>
      <c r="F3974" s="191"/>
      <c r="G3974" s="191" t="str">
        <f t="shared" si="1"/>
        <v>('PROTECTOR PLUS','MEDIFLEX','BOXES','XS',),</v>
      </c>
      <c r="H3974" s="191"/>
    </row>
    <row r="3975">
      <c r="A3975" s="191"/>
      <c r="B3975" s="243" t="s">
        <v>423</v>
      </c>
      <c r="C3975" s="244" t="s">
        <v>390</v>
      </c>
      <c r="D3975" s="190" t="s">
        <v>7</v>
      </c>
      <c r="E3975" s="190" t="s">
        <v>15</v>
      </c>
      <c r="F3975" s="191"/>
      <c r="G3975" s="191" t="str">
        <f t="shared" si="1"/>
        <v>('PROTECTOR PLUS','MEDIFLEX','BOXES','S',),</v>
      </c>
      <c r="H3975" s="191"/>
    </row>
    <row r="3976">
      <c r="A3976" s="191"/>
      <c r="B3976" s="243" t="s">
        <v>423</v>
      </c>
      <c r="C3976" s="244" t="s">
        <v>390</v>
      </c>
      <c r="D3976" s="190" t="s">
        <v>7</v>
      </c>
      <c r="E3976" s="190" t="s">
        <v>16</v>
      </c>
      <c r="F3976" s="191"/>
      <c r="G3976" s="191" t="str">
        <f t="shared" si="1"/>
        <v>('PROTECTOR PLUS','MEDIFLEX','BOXES','M',),</v>
      </c>
      <c r="H3976" s="191"/>
    </row>
    <row r="3977">
      <c r="A3977" s="191"/>
      <c r="B3977" s="243" t="s">
        <v>423</v>
      </c>
      <c r="C3977" s="244" t="s">
        <v>390</v>
      </c>
      <c r="D3977" s="190" t="s">
        <v>7</v>
      </c>
      <c r="E3977" s="190" t="s">
        <v>17</v>
      </c>
      <c r="F3977" s="191"/>
      <c r="G3977" s="191" t="str">
        <f t="shared" si="1"/>
        <v>('PROTECTOR PLUS','MEDIFLEX','BOXES','L',),</v>
      </c>
      <c r="H3977" s="191"/>
    </row>
    <row r="3978">
      <c r="A3978" s="191"/>
      <c r="B3978" s="243" t="s">
        <v>423</v>
      </c>
      <c r="C3978" s="244" t="s">
        <v>390</v>
      </c>
      <c r="D3978" s="190" t="s">
        <v>7</v>
      </c>
      <c r="E3978" s="190" t="s">
        <v>18</v>
      </c>
      <c r="F3978" s="191"/>
      <c r="G3978" s="191" t="str">
        <f t="shared" si="1"/>
        <v>('PROTECTOR PLUS','MEDIFLEX','BOXES','XL',),</v>
      </c>
      <c r="H3978" s="191"/>
    </row>
    <row r="3979">
      <c r="A3979" s="191"/>
      <c r="B3979" s="243" t="s">
        <v>423</v>
      </c>
      <c r="C3979" s="244" t="s">
        <v>390</v>
      </c>
      <c r="D3979" s="190" t="s">
        <v>7</v>
      </c>
      <c r="E3979" s="190" t="s">
        <v>19</v>
      </c>
      <c r="F3979" s="191"/>
      <c r="G3979" s="191" t="str">
        <f t="shared" si="1"/>
        <v>('PROTECTOR PLUS','MEDIFLEX','BOXES','XXL',),</v>
      </c>
      <c r="H3979" s="191"/>
    </row>
    <row r="3980">
      <c r="A3980" s="191"/>
      <c r="B3980" s="243" t="s">
        <v>423</v>
      </c>
      <c r="C3980" s="244" t="s">
        <v>390</v>
      </c>
      <c r="D3980" s="190" t="s">
        <v>7</v>
      </c>
      <c r="E3980" s="190" t="s">
        <v>20</v>
      </c>
      <c r="F3980" s="191"/>
      <c r="G3980" s="191" t="str">
        <f t="shared" si="1"/>
        <v>('PROTECTOR PLUS','MEDIFLEX','BOXES','XXXL',),</v>
      </c>
      <c r="H3980" s="191"/>
    </row>
    <row r="3981">
      <c r="A3981" s="264">
        <v>215.0</v>
      </c>
      <c r="B3981" s="243" t="s">
        <v>424</v>
      </c>
      <c r="C3981" s="244" t="s">
        <v>390</v>
      </c>
      <c r="D3981" s="243" t="s">
        <v>4</v>
      </c>
      <c r="E3981" s="190" t="s">
        <v>21</v>
      </c>
      <c r="F3981" s="192"/>
      <c r="G3981" s="191" t="str">
        <f t="shared" si="1"/>
        <v>('FLEXTRA STERILE SINGLES','MEDIFLEX','CARTONS','W/SIZE',),</v>
      </c>
      <c r="H3981" s="192"/>
    </row>
    <row r="3982">
      <c r="A3982" s="191"/>
      <c r="B3982" s="243" t="s">
        <v>424</v>
      </c>
      <c r="C3982" s="244" t="s">
        <v>390</v>
      </c>
      <c r="D3982" s="190" t="s">
        <v>4</v>
      </c>
      <c r="E3982" s="190" t="s">
        <v>13</v>
      </c>
      <c r="F3982" s="191"/>
      <c r="G3982" s="191" t="str">
        <f t="shared" si="1"/>
        <v>('FLEXTRA STERILE SINGLES','MEDIFLEX','CARTONS','XXS',),</v>
      </c>
      <c r="H3982" s="191"/>
    </row>
    <row r="3983">
      <c r="A3983" s="191"/>
      <c r="B3983" s="243" t="s">
        <v>424</v>
      </c>
      <c r="C3983" s="244" t="s">
        <v>390</v>
      </c>
      <c r="D3983" s="190" t="s">
        <v>4</v>
      </c>
      <c r="E3983" s="190" t="s">
        <v>14</v>
      </c>
      <c r="F3983" s="191"/>
      <c r="G3983" s="191" t="str">
        <f t="shared" si="1"/>
        <v>('FLEXTRA STERILE SINGLES','MEDIFLEX','CARTONS','XS',),</v>
      </c>
      <c r="H3983" s="191"/>
    </row>
    <row r="3984">
      <c r="A3984" s="191"/>
      <c r="B3984" s="243" t="s">
        <v>424</v>
      </c>
      <c r="C3984" s="244" t="s">
        <v>390</v>
      </c>
      <c r="D3984" s="190" t="s">
        <v>4</v>
      </c>
      <c r="E3984" s="190" t="s">
        <v>15</v>
      </c>
      <c r="F3984" s="191"/>
      <c r="G3984" s="191" t="str">
        <f t="shared" si="1"/>
        <v>('FLEXTRA STERILE SINGLES','MEDIFLEX','CARTONS','S',),</v>
      </c>
      <c r="H3984" s="191"/>
    </row>
    <row r="3985">
      <c r="A3985" s="191"/>
      <c r="B3985" s="243" t="s">
        <v>424</v>
      </c>
      <c r="C3985" s="244" t="s">
        <v>390</v>
      </c>
      <c r="D3985" s="190" t="s">
        <v>4</v>
      </c>
      <c r="E3985" s="190" t="s">
        <v>16</v>
      </c>
      <c r="F3985" s="191"/>
      <c r="G3985" s="191" t="str">
        <f t="shared" si="1"/>
        <v>('FLEXTRA STERILE SINGLES','MEDIFLEX','CARTONS','M',),</v>
      </c>
      <c r="H3985" s="191"/>
    </row>
    <row r="3986">
      <c r="A3986" s="191"/>
      <c r="B3986" s="243" t="s">
        <v>424</v>
      </c>
      <c r="C3986" s="244" t="s">
        <v>390</v>
      </c>
      <c r="D3986" s="190" t="s">
        <v>4</v>
      </c>
      <c r="E3986" s="190" t="s">
        <v>17</v>
      </c>
      <c r="F3986" s="191"/>
      <c r="G3986" s="191" t="str">
        <f t="shared" si="1"/>
        <v>('FLEXTRA STERILE SINGLES','MEDIFLEX','CARTONS','L',),</v>
      </c>
      <c r="H3986" s="191"/>
    </row>
    <row r="3987">
      <c r="A3987" s="191"/>
      <c r="B3987" s="243" t="s">
        <v>424</v>
      </c>
      <c r="C3987" s="244" t="s">
        <v>390</v>
      </c>
      <c r="D3987" s="190" t="s">
        <v>4</v>
      </c>
      <c r="E3987" s="190" t="s">
        <v>18</v>
      </c>
      <c r="F3987" s="191"/>
      <c r="G3987" s="191" t="str">
        <f t="shared" si="1"/>
        <v>('FLEXTRA STERILE SINGLES','MEDIFLEX','CARTONS','XL',),</v>
      </c>
      <c r="H3987" s="191"/>
    </row>
    <row r="3988">
      <c r="A3988" s="191"/>
      <c r="B3988" s="243" t="s">
        <v>424</v>
      </c>
      <c r="C3988" s="244" t="s">
        <v>390</v>
      </c>
      <c r="D3988" s="190" t="s">
        <v>4</v>
      </c>
      <c r="E3988" s="190" t="s">
        <v>19</v>
      </c>
      <c r="F3988" s="191"/>
      <c r="G3988" s="191" t="str">
        <f t="shared" si="1"/>
        <v>('FLEXTRA STERILE SINGLES','MEDIFLEX','CARTONS','XXL',),</v>
      </c>
      <c r="H3988" s="191"/>
    </row>
    <row r="3989">
      <c r="A3989" s="191"/>
      <c r="B3989" s="243" t="s">
        <v>424</v>
      </c>
      <c r="C3989" s="244" t="s">
        <v>390</v>
      </c>
      <c r="D3989" s="190" t="s">
        <v>4</v>
      </c>
      <c r="E3989" s="190" t="s">
        <v>20</v>
      </c>
      <c r="F3989" s="191"/>
      <c r="G3989" s="191" t="str">
        <f t="shared" si="1"/>
        <v>('FLEXTRA STERILE SINGLES','MEDIFLEX','CARTONS','XXXL',),</v>
      </c>
      <c r="H3989" s="191"/>
    </row>
    <row r="3990">
      <c r="A3990" s="191"/>
      <c r="B3990" s="243" t="s">
        <v>424</v>
      </c>
      <c r="C3990" s="244" t="s">
        <v>390</v>
      </c>
      <c r="D3990" s="190" t="s">
        <v>7</v>
      </c>
      <c r="E3990" s="190" t="s">
        <v>21</v>
      </c>
      <c r="F3990" s="191">
        <v>800.0</v>
      </c>
      <c r="G3990" s="191" t="str">
        <f t="shared" si="1"/>
        <v>('FLEXTRA STERILE SINGLES','MEDIFLEX','BOXES','W/SIZE',800),</v>
      </c>
      <c r="H3990" s="191"/>
    </row>
    <row r="3991">
      <c r="A3991" s="191"/>
      <c r="B3991" s="243" t="s">
        <v>424</v>
      </c>
      <c r="C3991" s="244" t="s">
        <v>390</v>
      </c>
      <c r="D3991" s="190" t="s">
        <v>7</v>
      </c>
      <c r="E3991" s="190" t="s">
        <v>13</v>
      </c>
      <c r="F3991" s="191"/>
      <c r="G3991" s="191" t="str">
        <f t="shared" si="1"/>
        <v>('FLEXTRA STERILE SINGLES','MEDIFLEX','BOXES','XXS',),</v>
      </c>
      <c r="H3991" s="191"/>
    </row>
    <row r="3992">
      <c r="A3992" s="191"/>
      <c r="B3992" s="243" t="s">
        <v>424</v>
      </c>
      <c r="C3992" s="244" t="s">
        <v>390</v>
      </c>
      <c r="D3992" s="190" t="s">
        <v>7</v>
      </c>
      <c r="E3992" s="190" t="s">
        <v>14</v>
      </c>
      <c r="F3992" s="191"/>
      <c r="G3992" s="191" t="str">
        <f t="shared" si="1"/>
        <v>('FLEXTRA STERILE SINGLES','MEDIFLEX','BOXES','XS',),</v>
      </c>
      <c r="H3992" s="191"/>
    </row>
    <row r="3993">
      <c r="A3993" s="191"/>
      <c r="B3993" s="243" t="s">
        <v>424</v>
      </c>
      <c r="C3993" s="244" t="s">
        <v>390</v>
      </c>
      <c r="D3993" s="190" t="s">
        <v>7</v>
      </c>
      <c r="E3993" s="190" t="s">
        <v>15</v>
      </c>
      <c r="F3993" s="191"/>
      <c r="G3993" s="191" t="str">
        <f t="shared" si="1"/>
        <v>('FLEXTRA STERILE SINGLES','MEDIFLEX','BOXES','S',),</v>
      </c>
      <c r="H3993" s="191"/>
    </row>
    <row r="3994">
      <c r="A3994" s="191"/>
      <c r="B3994" s="243" t="s">
        <v>424</v>
      </c>
      <c r="C3994" s="244" t="s">
        <v>390</v>
      </c>
      <c r="D3994" s="190" t="s">
        <v>7</v>
      </c>
      <c r="E3994" s="190" t="s">
        <v>16</v>
      </c>
      <c r="F3994" s="191"/>
      <c r="G3994" s="191" t="str">
        <f t="shared" si="1"/>
        <v>('FLEXTRA STERILE SINGLES','MEDIFLEX','BOXES','M',),</v>
      </c>
      <c r="H3994" s="191"/>
    </row>
    <row r="3995">
      <c r="A3995" s="191"/>
      <c r="B3995" s="243" t="s">
        <v>424</v>
      </c>
      <c r="C3995" s="244" t="s">
        <v>390</v>
      </c>
      <c r="D3995" s="190" t="s">
        <v>7</v>
      </c>
      <c r="E3995" s="190" t="s">
        <v>17</v>
      </c>
      <c r="F3995" s="191"/>
      <c r="G3995" s="191" t="str">
        <f t="shared" si="1"/>
        <v>('FLEXTRA STERILE SINGLES','MEDIFLEX','BOXES','L',),</v>
      </c>
      <c r="H3995" s="191"/>
    </row>
    <row r="3996">
      <c r="A3996" s="191"/>
      <c r="B3996" s="243" t="s">
        <v>424</v>
      </c>
      <c r="C3996" s="244" t="s">
        <v>390</v>
      </c>
      <c r="D3996" s="190" t="s">
        <v>7</v>
      </c>
      <c r="E3996" s="190" t="s">
        <v>18</v>
      </c>
      <c r="F3996" s="191"/>
      <c r="G3996" s="191" t="str">
        <f t="shared" si="1"/>
        <v>('FLEXTRA STERILE SINGLES','MEDIFLEX','BOXES','XL',),</v>
      </c>
      <c r="H3996" s="191"/>
    </row>
    <row r="3997">
      <c r="A3997" s="191"/>
      <c r="B3997" s="243" t="s">
        <v>424</v>
      </c>
      <c r="C3997" s="244" t="s">
        <v>390</v>
      </c>
      <c r="D3997" s="190" t="s">
        <v>7</v>
      </c>
      <c r="E3997" s="190" t="s">
        <v>19</v>
      </c>
      <c r="F3997" s="191"/>
      <c r="G3997" s="191" t="str">
        <f t="shared" si="1"/>
        <v>('FLEXTRA STERILE SINGLES','MEDIFLEX','BOXES','XXL',),</v>
      </c>
      <c r="H3997" s="191"/>
    </row>
    <row r="3998">
      <c r="A3998" s="191"/>
      <c r="B3998" s="243" t="s">
        <v>424</v>
      </c>
      <c r="C3998" s="244" t="s">
        <v>390</v>
      </c>
      <c r="D3998" s="190" t="s">
        <v>7</v>
      </c>
      <c r="E3998" s="190" t="s">
        <v>20</v>
      </c>
      <c r="F3998" s="191"/>
      <c r="G3998" s="191" t="str">
        <f t="shared" si="1"/>
        <v>('FLEXTRA STERILE SINGLES','MEDIFLEX','BOXES','XXXL',),</v>
      </c>
      <c r="H3998" s="191"/>
    </row>
    <row r="3999">
      <c r="A3999" s="264">
        <v>216.0</v>
      </c>
      <c r="B3999" s="243" t="s">
        <v>425</v>
      </c>
      <c r="C3999" s="244" t="s">
        <v>390</v>
      </c>
      <c r="D3999" s="243" t="s">
        <v>4</v>
      </c>
      <c r="E3999" s="190" t="s">
        <v>21</v>
      </c>
      <c r="F3999" s="192">
        <v>70.0</v>
      </c>
      <c r="G3999" s="191" t="str">
        <f t="shared" si="1"/>
        <v>('1 TIER DISPLAY STAND','MEDIFLEX','CARTONS','W/SIZE',70),</v>
      </c>
      <c r="H3999" s="192"/>
    </row>
    <row r="4000">
      <c r="A4000" s="191"/>
      <c r="B4000" s="243" t="s">
        <v>986</v>
      </c>
      <c r="C4000" s="244" t="s">
        <v>390</v>
      </c>
      <c r="D4000" s="190" t="s">
        <v>4</v>
      </c>
      <c r="E4000" s="190" t="s">
        <v>13</v>
      </c>
      <c r="F4000" s="191"/>
      <c r="G4000" s="191" t="str">
        <f t="shared" si="1"/>
        <v>('2 TIER DISPLAY STAND','MEDIFLEX','CARTONS','XXS',),</v>
      </c>
      <c r="H4000" s="191"/>
    </row>
    <row r="4001">
      <c r="A4001" s="191"/>
      <c r="B4001" s="243" t="s">
        <v>987</v>
      </c>
      <c r="C4001" s="244" t="s">
        <v>390</v>
      </c>
      <c r="D4001" s="190" t="s">
        <v>4</v>
      </c>
      <c r="E4001" s="190" t="s">
        <v>14</v>
      </c>
      <c r="F4001" s="191"/>
      <c r="G4001" s="191" t="str">
        <f t="shared" si="1"/>
        <v>('3 TIER DISPLAY STAND','MEDIFLEX','CARTONS','XS',),</v>
      </c>
      <c r="H4001" s="191"/>
    </row>
    <row r="4002">
      <c r="A4002" s="191"/>
      <c r="B4002" s="243" t="s">
        <v>988</v>
      </c>
      <c r="C4002" s="244" t="s">
        <v>390</v>
      </c>
      <c r="D4002" s="190" t="s">
        <v>4</v>
      </c>
      <c r="E4002" s="190" t="s">
        <v>15</v>
      </c>
      <c r="F4002" s="191"/>
      <c r="G4002" s="191" t="str">
        <f t="shared" si="1"/>
        <v>('4 TIER DISPLAY STAND','MEDIFLEX','CARTONS','S',),</v>
      </c>
      <c r="H4002" s="191"/>
    </row>
    <row r="4003">
      <c r="A4003" s="191"/>
      <c r="B4003" s="243" t="s">
        <v>989</v>
      </c>
      <c r="C4003" s="244" t="s">
        <v>390</v>
      </c>
      <c r="D4003" s="190" t="s">
        <v>4</v>
      </c>
      <c r="E4003" s="190" t="s">
        <v>16</v>
      </c>
      <c r="F4003" s="191"/>
      <c r="G4003" s="191" t="str">
        <f t="shared" si="1"/>
        <v>('5 TIER DISPLAY STAND','MEDIFLEX','CARTONS','M',),</v>
      </c>
      <c r="H4003" s="191"/>
    </row>
    <row r="4004">
      <c r="A4004" s="191"/>
      <c r="B4004" s="243" t="s">
        <v>990</v>
      </c>
      <c r="C4004" s="244" t="s">
        <v>390</v>
      </c>
      <c r="D4004" s="190" t="s">
        <v>4</v>
      </c>
      <c r="E4004" s="190" t="s">
        <v>17</v>
      </c>
      <c r="F4004" s="191"/>
      <c r="G4004" s="191" t="str">
        <f t="shared" si="1"/>
        <v>('6 TIER DISPLAY STAND','MEDIFLEX','CARTONS','L',),</v>
      </c>
      <c r="H4004" s="191"/>
    </row>
    <row r="4005">
      <c r="A4005" s="191"/>
      <c r="B4005" s="243" t="s">
        <v>991</v>
      </c>
      <c r="C4005" s="244" t="s">
        <v>390</v>
      </c>
      <c r="D4005" s="190" t="s">
        <v>4</v>
      </c>
      <c r="E4005" s="190" t="s">
        <v>18</v>
      </c>
      <c r="F4005" s="191"/>
      <c r="G4005" s="191" t="str">
        <f t="shared" si="1"/>
        <v>('7 TIER DISPLAY STAND','MEDIFLEX','CARTONS','XL',),</v>
      </c>
      <c r="H4005" s="191"/>
    </row>
    <row r="4006">
      <c r="A4006" s="191"/>
      <c r="B4006" s="243" t="s">
        <v>992</v>
      </c>
      <c r="C4006" s="244" t="s">
        <v>390</v>
      </c>
      <c r="D4006" s="190" t="s">
        <v>4</v>
      </c>
      <c r="E4006" s="190" t="s">
        <v>19</v>
      </c>
      <c r="F4006" s="191"/>
      <c r="G4006" s="191" t="str">
        <f t="shared" si="1"/>
        <v>('8 TIER DISPLAY STAND','MEDIFLEX','CARTONS','XXL',),</v>
      </c>
      <c r="H4006" s="191"/>
    </row>
    <row r="4007">
      <c r="A4007" s="191"/>
      <c r="B4007" s="243" t="s">
        <v>993</v>
      </c>
      <c r="C4007" s="244" t="s">
        <v>390</v>
      </c>
      <c r="D4007" s="190" t="s">
        <v>4</v>
      </c>
      <c r="E4007" s="190" t="s">
        <v>20</v>
      </c>
      <c r="F4007" s="191"/>
      <c r="G4007" s="191" t="str">
        <f t="shared" si="1"/>
        <v>('9 TIER DISPLAY STAND','MEDIFLEX','CARTONS','XXXL',),</v>
      </c>
      <c r="H4007" s="191"/>
    </row>
    <row r="4008">
      <c r="A4008" s="191"/>
      <c r="B4008" s="243" t="s">
        <v>994</v>
      </c>
      <c r="C4008" s="244" t="s">
        <v>390</v>
      </c>
      <c r="D4008" s="190" t="s">
        <v>7</v>
      </c>
      <c r="E4008" s="190" t="s">
        <v>21</v>
      </c>
      <c r="F4008" s="191"/>
      <c r="G4008" s="191" t="str">
        <f t="shared" si="1"/>
        <v>('10 TIER DISPLAY STAND','MEDIFLEX','BOXES','W/SIZE',),</v>
      </c>
      <c r="H4008" s="191"/>
    </row>
    <row r="4009">
      <c r="A4009" s="191"/>
      <c r="B4009" s="243" t="s">
        <v>995</v>
      </c>
      <c r="C4009" s="244" t="s">
        <v>390</v>
      </c>
      <c r="D4009" s="190" t="s">
        <v>7</v>
      </c>
      <c r="E4009" s="190" t="s">
        <v>13</v>
      </c>
      <c r="F4009" s="191"/>
      <c r="G4009" s="191" t="str">
        <f t="shared" si="1"/>
        <v>('11 TIER DISPLAY STAND','MEDIFLEX','BOXES','XXS',),</v>
      </c>
      <c r="H4009" s="191"/>
    </row>
    <row r="4010">
      <c r="A4010" s="191"/>
      <c r="B4010" s="243" t="s">
        <v>996</v>
      </c>
      <c r="C4010" s="244" t="s">
        <v>390</v>
      </c>
      <c r="D4010" s="190" t="s">
        <v>7</v>
      </c>
      <c r="E4010" s="190" t="s">
        <v>14</v>
      </c>
      <c r="F4010" s="191"/>
      <c r="G4010" s="191" t="str">
        <f t="shared" si="1"/>
        <v>('12 TIER DISPLAY STAND','MEDIFLEX','BOXES','XS',),</v>
      </c>
      <c r="H4010" s="191"/>
    </row>
    <row r="4011">
      <c r="A4011" s="191"/>
      <c r="B4011" s="243" t="s">
        <v>997</v>
      </c>
      <c r="C4011" s="244" t="s">
        <v>390</v>
      </c>
      <c r="D4011" s="190" t="s">
        <v>7</v>
      </c>
      <c r="E4011" s="190" t="s">
        <v>15</v>
      </c>
      <c r="F4011" s="191"/>
      <c r="G4011" s="191" t="str">
        <f t="shared" si="1"/>
        <v>('13 TIER DISPLAY STAND','MEDIFLEX','BOXES','S',),</v>
      </c>
      <c r="H4011" s="191"/>
    </row>
    <row r="4012">
      <c r="A4012" s="191"/>
      <c r="B4012" s="243" t="s">
        <v>998</v>
      </c>
      <c r="C4012" s="244" t="s">
        <v>390</v>
      </c>
      <c r="D4012" s="190" t="s">
        <v>7</v>
      </c>
      <c r="E4012" s="190" t="s">
        <v>16</v>
      </c>
      <c r="F4012" s="191"/>
      <c r="G4012" s="191" t="str">
        <f t="shared" si="1"/>
        <v>('14 TIER DISPLAY STAND','MEDIFLEX','BOXES','M',),</v>
      </c>
      <c r="H4012" s="191"/>
    </row>
    <row r="4013">
      <c r="A4013" s="191"/>
      <c r="B4013" s="243" t="s">
        <v>999</v>
      </c>
      <c r="C4013" s="244" t="s">
        <v>390</v>
      </c>
      <c r="D4013" s="190" t="s">
        <v>7</v>
      </c>
      <c r="E4013" s="190" t="s">
        <v>17</v>
      </c>
      <c r="F4013" s="191"/>
      <c r="G4013" s="191" t="str">
        <f t="shared" si="1"/>
        <v>('15 TIER DISPLAY STAND','MEDIFLEX','BOXES','L',),</v>
      </c>
      <c r="H4013" s="191"/>
    </row>
    <row r="4014">
      <c r="A4014" s="191"/>
      <c r="B4014" s="243" t="s">
        <v>1000</v>
      </c>
      <c r="C4014" s="244" t="s">
        <v>390</v>
      </c>
      <c r="D4014" s="190" t="s">
        <v>7</v>
      </c>
      <c r="E4014" s="190" t="s">
        <v>18</v>
      </c>
      <c r="F4014" s="191"/>
      <c r="G4014" s="191" t="str">
        <f t="shared" si="1"/>
        <v>('16 TIER DISPLAY STAND','MEDIFLEX','BOXES','XL',),</v>
      </c>
      <c r="H4014" s="191"/>
    </row>
    <row r="4015">
      <c r="A4015" s="191"/>
      <c r="B4015" s="243" t="s">
        <v>1001</v>
      </c>
      <c r="C4015" s="244" t="s">
        <v>390</v>
      </c>
      <c r="D4015" s="190" t="s">
        <v>7</v>
      </c>
      <c r="E4015" s="190" t="s">
        <v>19</v>
      </c>
      <c r="F4015" s="191"/>
      <c r="G4015" s="191" t="str">
        <f t="shared" si="1"/>
        <v>('17 TIER DISPLAY STAND','MEDIFLEX','BOXES','XXL',),</v>
      </c>
      <c r="H4015" s="191"/>
    </row>
    <row r="4016">
      <c r="A4016" s="191"/>
      <c r="B4016" s="243" t="s">
        <v>1002</v>
      </c>
      <c r="C4016" s="244" t="s">
        <v>390</v>
      </c>
      <c r="D4016" s="190" t="s">
        <v>7</v>
      </c>
      <c r="E4016" s="190" t="s">
        <v>20</v>
      </c>
      <c r="F4016" s="191"/>
      <c r="G4016" s="191" t="str">
        <f t="shared" si="1"/>
        <v>('18 TIER DISPLAY STAND','MEDIFLEX','BOXES','XXXL',),</v>
      </c>
      <c r="H4016" s="191"/>
    </row>
    <row r="4017">
      <c r="A4017" s="264">
        <v>217.0</v>
      </c>
      <c r="B4017" s="243" t="s">
        <v>426</v>
      </c>
      <c r="C4017" s="244" t="s">
        <v>390</v>
      </c>
      <c r="D4017" s="243" t="s">
        <v>4</v>
      </c>
      <c r="E4017" s="190" t="s">
        <v>21</v>
      </c>
      <c r="F4017" s="192">
        <v>14.0</v>
      </c>
      <c r="G4017" s="191" t="str">
        <f t="shared" si="1"/>
        <v>('SINGLE 4 TIER DISPLAY STAND','MEDIFLEX','CARTONS','W/SIZE',14),</v>
      </c>
      <c r="H4017" s="192"/>
    </row>
    <row r="4018">
      <c r="A4018" s="191"/>
      <c r="B4018" s="243" t="s">
        <v>426</v>
      </c>
      <c r="C4018" s="244" t="s">
        <v>390</v>
      </c>
      <c r="D4018" s="190" t="s">
        <v>4</v>
      </c>
      <c r="E4018" s="190" t="s">
        <v>13</v>
      </c>
      <c r="F4018" s="191"/>
      <c r="G4018" s="191" t="str">
        <f t="shared" si="1"/>
        <v>('SINGLE 4 TIER DISPLAY STAND','MEDIFLEX','CARTONS','XXS',),</v>
      </c>
      <c r="H4018" s="191"/>
    </row>
    <row r="4019">
      <c r="A4019" s="191"/>
      <c r="B4019" s="243" t="s">
        <v>426</v>
      </c>
      <c r="C4019" s="244" t="s">
        <v>390</v>
      </c>
      <c r="D4019" s="190" t="s">
        <v>4</v>
      </c>
      <c r="E4019" s="190" t="s">
        <v>14</v>
      </c>
      <c r="F4019" s="191"/>
      <c r="G4019" s="191" t="str">
        <f t="shared" si="1"/>
        <v>('SINGLE 4 TIER DISPLAY STAND','MEDIFLEX','CARTONS','XS',),</v>
      </c>
      <c r="H4019" s="191"/>
    </row>
    <row r="4020">
      <c r="A4020" s="191"/>
      <c r="B4020" s="243" t="s">
        <v>426</v>
      </c>
      <c r="C4020" s="244" t="s">
        <v>390</v>
      </c>
      <c r="D4020" s="190" t="s">
        <v>4</v>
      </c>
      <c r="E4020" s="190" t="s">
        <v>15</v>
      </c>
      <c r="F4020" s="191"/>
      <c r="G4020" s="191" t="str">
        <f t="shared" si="1"/>
        <v>('SINGLE 4 TIER DISPLAY STAND','MEDIFLEX','CARTONS','S',),</v>
      </c>
      <c r="H4020" s="191"/>
    </row>
    <row r="4021">
      <c r="A4021" s="191"/>
      <c r="B4021" s="243" t="s">
        <v>426</v>
      </c>
      <c r="C4021" s="244" t="s">
        <v>390</v>
      </c>
      <c r="D4021" s="190" t="s">
        <v>4</v>
      </c>
      <c r="E4021" s="190" t="s">
        <v>16</v>
      </c>
      <c r="F4021" s="191"/>
      <c r="G4021" s="191" t="str">
        <f t="shared" si="1"/>
        <v>('SINGLE 4 TIER DISPLAY STAND','MEDIFLEX','CARTONS','M',),</v>
      </c>
      <c r="H4021" s="191"/>
    </row>
    <row r="4022">
      <c r="A4022" s="191"/>
      <c r="B4022" s="243" t="s">
        <v>426</v>
      </c>
      <c r="C4022" s="244" t="s">
        <v>390</v>
      </c>
      <c r="D4022" s="190" t="s">
        <v>4</v>
      </c>
      <c r="E4022" s="190" t="s">
        <v>17</v>
      </c>
      <c r="F4022" s="191"/>
      <c r="G4022" s="191" t="str">
        <f t="shared" si="1"/>
        <v>('SINGLE 4 TIER DISPLAY STAND','MEDIFLEX','CARTONS','L',),</v>
      </c>
      <c r="H4022" s="191"/>
    </row>
    <row r="4023">
      <c r="A4023" s="191"/>
      <c r="B4023" s="243" t="s">
        <v>426</v>
      </c>
      <c r="C4023" s="244" t="s">
        <v>390</v>
      </c>
      <c r="D4023" s="190" t="s">
        <v>4</v>
      </c>
      <c r="E4023" s="190" t="s">
        <v>18</v>
      </c>
      <c r="F4023" s="191"/>
      <c r="G4023" s="191" t="str">
        <f t="shared" si="1"/>
        <v>('SINGLE 4 TIER DISPLAY STAND','MEDIFLEX','CARTONS','XL',),</v>
      </c>
      <c r="H4023" s="191"/>
    </row>
    <row r="4024">
      <c r="A4024" s="191"/>
      <c r="B4024" s="243" t="s">
        <v>426</v>
      </c>
      <c r="C4024" s="244" t="s">
        <v>390</v>
      </c>
      <c r="D4024" s="190" t="s">
        <v>4</v>
      </c>
      <c r="E4024" s="190" t="s">
        <v>19</v>
      </c>
      <c r="F4024" s="191"/>
      <c r="G4024" s="191" t="str">
        <f t="shared" si="1"/>
        <v>('SINGLE 4 TIER DISPLAY STAND','MEDIFLEX','CARTONS','XXL',),</v>
      </c>
      <c r="H4024" s="191"/>
    </row>
    <row r="4025">
      <c r="A4025" s="191"/>
      <c r="B4025" s="243" t="s">
        <v>426</v>
      </c>
      <c r="C4025" s="244" t="s">
        <v>390</v>
      </c>
      <c r="D4025" s="190" t="s">
        <v>4</v>
      </c>
      <c r="E4025" s="190" t="s">
        <v>20</v>
      </c>
      <c r="F4025" s="191"/>
      <c r="G4025" s="191" t="str">
        <f t="shared" si="1"/>
        <v>('SINGLE 4 TIER DISPLAY STAND','MEDIFLEX','CARTONS','XXXL',),</v>
      </c>
      <c r="H4025" s="191"/>
    </row>
    <row r="4026">
      <c r="A4026" s="191"/>
      <c r="B4026" s="243" t="s">
        <v>426</v>
      </c>
      <c r="C4026" s="244" t="s">
        <v>390</v>
      </c>
      <c r="D4026" s="190" t="s">
        <v>7</v>
      </c>
      <c r="E4026" s="190" t="s">
        <v>21</v>
      </c>
      <c r="F4026" s="191"/>
      <c r="G4026" s="191" t="str">
        <f t="shared" si="1"/>
        <v>('SINGLE 4 TIER DISPLAY STAND','MEDIFLEX','BOXES','W/SIZE',),</v>
      </c>
      <c r="H4026" s="191"/>
    </row>
    <row r="4027">
      <c r="A4027" s="191"/>
      <c r="B4027" s="243" t="s">
        <v>426</v>
      </c>
      <c r="C4027" s="244" t="s">
        <v>390</v>
      </c>
      <c r="D4027" s="190" t="s">
        <v>7</v>
      </c>
      <c r="E4027" s="190" t="s">
        <v>13</v>
      </c>
      <c r="F4027" s="191"/>
      <c r="G4027" s="191" t="str">
        <f t="shared" si="1"/>
        <v>('SINGLE 4 TIER DISPLAY STAND','MEDIFLEX','BOXES','XXS',),</v>
      </c>
      <c r="H4027" s="191"/>
    </row>
    <row r="4028">
      <c r="A4028" s="191"/>
      <c r="B4028" s="243" t="s">
        <v>426</v>
      </c>
      <c r="C4028" s="244" t="s">
        <v>390</v>
      </c>
      <c r="D4028" s="190" t="s">
        <v>7</v>
      </c>
      <c r="E4028" s="190" t="s">
        <v>14</v>
      </c>
      <c r="F4028" s="191"/>
      <c r="G4028" s="191" t="str">
        <f t="shared" si="1"/>
        <v>('SINGLE 4 TIER DISPLAY STAND','MEDIFLEX','BOXES','XS',),</v>
      </c>
      <c r="H4028" s="191"/>
    </row>
    <row r="4029">
      <c r="A4029" s="191"/>
      <c r="B4029" s="243" t="s">
        <v>426</v>
      </c>
      <c r="C4029" s="244" t="s">
        <v>390</v>
      </c>
      <c r="D4029" s="190" t="s">
        <v>7</v>
      </c>
      <c r="E4029" s="190" t="s">
        <v>15</v>
      </c>
      <c r="F4029" s="191"/>
      <c r="G4029" s="191" t="str">
        <f t="shared" si="1"/>
        <v>('SINGLE 4 TIER DISPLAY STAND','MEDIFLEX','BOXES','S',),</v>
      </c>
      <c r="H4029" s="191"/>
    </row>
    <row r="4030">
      <c r="A4030" s="191"/>
      <c r="B4030" s="243" t="s">
        <v>426</v>
      </c>
      <c r="C4030" s="244" t="s">
        <v>390</v>
      </c>
      <c r="D4030" s="190" t="s">
        <v>7</v>
      </c>
      <c r="E4030" s="190" t="s">
        <v>16</v>
      </c>
      <c r="F4030" s="191"/>
      <c r="G4030" s="191" t="str">
        <f t="shared" si="1"/>
        <v>('SINGLE 4 TIER DISPLAY STAND','MEDIFLEX','BOXES','M',),</v>
      </c>
      <c r="H4030" s="191"/>
    </row>
    <row r="4031">
      <c r="A4031" s="191"/>
      <c r="B4031" s="243" t="s">
        <v>426</v>
      </c>
      <c r="C4031" s="244" t="s">
        <v>390</v>
      </c>
      <c r="D4031" s="190" t="s">
        <v>7</v>
      </c>
      <c r="E4031" s="190" t="s">
        <v>17</v>
      </c>
      <c r="F4031" s="191"/>
      <c r="G4031" s="191" t="str">
        <f t="shared" si="1"/>
        <v>('SINGLE 4 TIER DISPLAY STAND','MEDIFLEX','BOXES','L',),</v>
      </c>
      <c r="H4031" s="191"/>
    </row>
    <row r="4032">
      <c r="A4032" s="191"/>
      <c r="B4032" s="243" t="s">
        <v>426</v>
      </c>
      <c r="C4032" s="244" t="s">
        <v>390</v>
      </c>
      <c r="D4032" s="190" t="s">
        <v>7</v>
      </c>
      <c r="E4032" s="190" t="s">
        <v>18</v>
      </c>
      <c r="F4032" s="191"/>
      <c r="G4032" s="191" t="str">
        <f t="shared" si="1"/>
        <v>('SINGLE 4 TIER DISPLAY STAND','MEDIFLEX','BOXES','XL',),</v>
      </c>
      <c r="H4032" s="191"/>
    </row>
    <row r="4033">
      <c r="A4033" s="191"/>
      <c r="B4033" s="243" t="s">
        <v>426</v>
      </c>
      <c r="C4033" s="244" t="s">
        <v>390</v>
      </c>
      <c r="D4033" s="190" t="s">
        <v>7</v>
      </c>
      <c r="E4033" s="190" t="s">
        <v>19</v>
      </c>
      <c r="F4033" s="191"/>
      <c r="G4033" s="191" t="str">
        <f t="shared" si="1"/>
        <v>('SINGLE 4 TIER DISPLAY STAND','MEDIFLEX','BOXES','XXL',),</v>
      </c>
      <c r="H4033" s="191"/>
    </row>
    <row r="4034">
      <c r="A4034" s="191"/>
      <c r="B4034" s="243" t="s">
        <v>426</v>
      </c>
      <c r="C4034" s="244" t="s">
        <v>390</v>
      </c>
      <c r="D4034" s="190" t="s">
        <v>7</v>
      </c>
      <c r="E4034" s="190" t="s">
        <v>20</v>
      </c>
      <c r="F4034" s="191"/>
      <c r="G4034" s="191" t="str">
        <f t="shared" si="1"/>
        <v>('SINGLE 4 TIER DISPLAY STAND','MEDIFLEX','BOXES','XXXL',),</v>
      </c>
      <c r="H4034" s="191"/>
    </row>
    <row r="4035">
      <c r="A4035" s="264">
        <v>218.0</v>
      </c>
      <c r="B4035" s="243" t="s">
        <v>427</v>
      </c>
      <c r="C4035" s="244" t="s">
        <v>390</v>
      </c>
      <c r="D4035" s="243" t="s">
        <v>4</v>
      </c>
      <c r="E4035" s="190" t="s">
        <v>21</v>
      </c>
      <c r="F4035" s="192">
        <v>83.0</v>
      </c>
      <c r="G4035" s="191" t="str">
        <f t="shared" si="1"/>
        <v>('SINGLE 3 TIER DISPLAY STAND','MEDIFLEX','CARTONS','W/SIZE',83),</v>
      </c>
      <c r="H4035" s="192"/>
    </row>
    <row r="4036">
      <c r="A4036" s="191"/>
      <c r="B4036" s="243" t="s">
        <v>427</v>
      </c>
      <c r="C4036" s="244" t="s">
        <v>390</v>
      </c>
      <c r="D4036" s="190" t="s">
        <v>4</v>
      </c>
      <c r="E4036" s="190" t="s">
        <v>13</v>
      </c>
      <c r="F4036" s="191"/>
      <c r="G4036" s="191" t="str">
        <f t="shared" si="1"/>
        <v>('SINGLE 3 TIER DISPLAY STAND','MEDIFLEX','CARTONS','XXS',),</v>
      </c>
      <c r="H4036" s="191"/>
    </row>
    <row r="4037">
      <c r="A4037" s="191"/>
      <c r="B4037" s="243" t="s">
        <v>427</v>
      </c>
      <c r="C4037" s="244" t="s">
        <v>390</v>
      </c>
      <c r="D4037" s="190" t="s">
        <v>4</v>
      </c>
      <c r="E4037" s="190" t="s">
        <v>14</v>
      </c>
      <c r="F4037" s="191"/>
      <c r="G4037" s="191" t="str">
        <f t="shared" si="1"/>
        <v>('SINGLE 3 TIER DISPLAY STAND','MEDIFLEX','CARTONS','XS',),</v>
      </c>
      <c r="H4037" s="191"/>
    </row>
    <row r="4038">
      <c r="A4038" s="191"/>
      <c r="B4038" s="243" t="s">
        <v>427</v>
      </c>
      <c r="C4038" s="244" t="s">
        <v>390</v>
      </c>
      <c r="D4038" s="190" t="s">
        <v>4</v>
      </c>
      <c r="E4038" s="190" t="s">
        <v>15</v>
      </c>
      <c r="F4038" s="191"/>
      <c r="G4038" s="191" t="str">
        <f t="shared" si="1"/>
        <v>('SINGLE 3 TIER DISPLAY STAND','MEDIFLEX','CARTONS','S',),</v>
      </c>
      <c r="H4038" s="191"/>
    </row>
    <row r="4039">
      <c r="A4039" s="191"/>
      <c r="B4039" s="243" t="s">
        <v>427</v>
      </c>
      <c r="C4039" s="244" t="s">
        <v>390</v>
      </c>
      <c r="D4039" s="190" t="s">
        <v>4</v>
      </c>
      <c r="E4039" s="190" t="s">
        <v>16</v>
      </c>
      <c r="F4039" s="191"/>
      <c r="G4039" s="191" t="str">
        <f t="shared" si="1"/>
        <v>('SINGLE 3 TIER DISPLAY STAND','MEDIFLEX','CARTONS','M',),</v>
      </c>
      <c r="H4039" s="191"/>
    </row>
    <row r="4040">
      <c r="A4040" s="191"/>
      <c r="B4040" s="243" t="s">
        <v>427</v>
      </c>
      <c r="C4040" s="244" t="s">
        <v>390</v>
      </c>
      <c r="D4040" s="190" t="s">
        <v>4</v>
      </c>
      <c r="E4040" s="190" t="s">
        <v>17</v>
      </c>
      <c r="F4040" s="191"/>
      <c r="G4040" s="191" t="str">
        <f t="shared" si="1"/>
        <v>('SINGLE 3 TIER DISPLAY STAND','MEDIFLEX','CARTONS','L',),</v>
      </c>
      <c r="H4040" s="191"/>
    </row>
    <row r="4041">
      <c r="A4041" s="191"/>
      <c r="B4041" s="243" t="s">
        <v>427</v>
      </c>
      <c r="C4041" s="244" t="s">
        <v>390</v>
      </c>
      <c r="D4041" s="190" t="s">
        <v>4</v>
      </c>
      <c r="E4041" s="190" t="s">
        <v>18</v>
      </c>
      <c r="F4041" s="191"/>
      <c r="G4041" s="191" t="str">
        <f t="shared" si="1"/>
        <v>('SINGLE 3 TIER DISPLAY STAND','MEDIFLEX','CARTONS','XL',),</v>
      </c>
      <c r="H4041" s="191"/>
    </row>
    <row r="4042">
      <c r="A4042" s="191"/>
      <c r="B4042" s="243" t="s">
        <v>427</v>
      </c>
      <c r="C4042" s="244" t="s">
        <v>390</v>
      </c>
      <c r="D4042" s="190" t="s">
        <v>4</v>
      </c>
      <c r="E4042" s="190" t="s">
        <v>19</v>
      </c>
      <c r="F4042" s="191"/>
      <c r="G4042" s="191" t="str">
        <f t="shared" si="1"/>
        <v>('SINGLE 3 TIER DISPLAY STAND','MEDIFLEX','CARTONS','XXL',),</v>
      </c>
      <c r="H4042" s="191"/>
    </row>
    <row r="4043">
      <c r="A4043" s="191"/>
      <c r="B4043" s="243" t="s">
        <v>427</v>
      </c>
      <c r="C4043" s="244" t="s">
        <v>390</v>
      </c>
      <c r="D4043" s="190" t="s">
        <v>4</v>
      </c>
      <c r="E4043" s="190" t="s">
        <v>20</v>
      </c>
      <c r="F4043" s="191"/>
      <c r="G4043" s="191" t="str">
        <f t="shared" si="1"/>
        <v>('SINGLE 3 TIER DISPLAY STAND','MEDIFLEX','CARTONS','XXXL',),</v>
      </c>
      <c r="H4043" s="191"/>
    </row>
    <row r="4044">
      <c r="A4044" s="191"/>
      <c r="B4044" s="243" t="s">
        <v>427</v>
      </c>
      <c r="C4044" s="244" t="s">
        <v>390</v>
      </c>
      <c r="D4044" s="190" t="s">
        <v>7</v>
      </c>
      <c r="E4044" s="190" t="s">
        <v>21</v>
      </c>
      <c r="F4044" s="191"/>
      <c r="G4044" s="191" t="str">
        <f t="shared" si="1"/>
        <v>('SINGLE 3 TIER DISPLAY STAND','MEDIFLEX','BOXES','W/SIZE',),</v>
      </c>
      <c r="H4044" s="191"/>
    </row>
    <row r="4045">
      <c r="A4045" s="191"/>
      <c r="B4045" s="243" t="s">
        <v>427</v>
      </c>
      <c r="C4045" s="244" t="s">
        <v>390</v>
      </c>
      <c r="D4045" s="190" t="s">
        <v>7</v>
      </c>
      <c r="E4045" s="190" t="s">
        <v>13</v>
      </c>
      <c r="F4045" s="191"/>
      <c r="G4045" s="191" t="str">
        <f t="shared" si="1"/>
        <v>('SINGLE 3 TIER DISPLAY STAND','MEDIFLEX','BOXES','XXS',),</v>
      </c>
      <c r="H4045" s="191"/>
    </row>
    <row r="4046">
      <c r="A4046" s="191"/>
      <c r="B4046" s="243" t="s">
        <v>427</v>
      </c>
      <c r="C4046" s="244" t="s">
        <v>390</v>
      </c>
      <c r="D4046" s="190" t="s">
        <v>7</v>
      </c>
      <c r="E4046" s="190" t="s">
        <v>14</v>
      </c>
      <c r="F4046" s="191"/>
      <c r="G4046" s="191" t="str">
        <f t="shared" si="1"/>
        <v>('SINGLE 3 TIER DISPLAY STAND','MEDIFLEX','BOXES','XS',),</v>
      </c>
      <c r="H4046" s="191"/>
    </row>
    <row r="4047">
      <c r="A4047" s="191"/>
      <c r="B4047" s="243" t="s">
        <v>427</v>
      </c>
      <c r="C4047" s="244" t="s">
        <v>390</v>
      </c>
      <c r="D4047" s="190" t="s">
        <v>7</v>
      </c>
      <c r="E4047" s="190" t="s">
        <v>15</v>
      </c>
      <c r="F4047" s="191"/>
      <c r="G4047" s="191" t="str">
        <f t="shared" si="1"/>
        <v>('SINGLE 3 TIER DISPLAY STAND','MEDIFLEX','BOXES','S',),</v>
      </c>
      <c r="H4047" s="191"/>
    </row>
    <row r="4048">
      <c r="A4048" s="191"/>
      <c r="B4048" s="243" t="s">
        <v>427</v>
      </c>
      <c r="C4048" s="244" t="s">
        <v>390</v>
      </c>
      <c r="D4048" s="190" t="s">
        <v>7</v>
      </c>
      <c r="E4048" s="190" t="s">
        <v>16</v>
      </c>
      <c r="F4048" s="191"/>
      <c r="G4048" s="191" t="str">
        <f t="shared" si="1"/>
        <v>('SINGLE 3 TIER DISPLAY STAND','MEDIFLEX','BOXES','M',),</v>
      </c>
      <c r="H4048" s="191"/>
    </row>
    <row r="4049">
      <c r="A4049" s="191"/>
      <c r="B4049" s="243" t="s">
        <v>427</v>
      </c>
      <c r="C4049" s="244" t="s">
        <v>390</v>
      </c>
      <c r="D4049" s="190" t="s">
        <v>7</v>
      </c>
      <c r="E4049" s="190" t="s">
        <v>17</v>
      </c>
      <c r="F4049" s="191"/>
      <c r="G4049" s="191" t="str">
        <f t="shared" si="1"/>
        <v>('SINGLE 3 TIER DISPLAY STAND','MEDIFLEX','BOXES','L',),</v>
      </c>
      <c r="H4049" s="191"/>
    </row>
    <row r="4050">
      <c r="A4050" s="191"/>
      <c r="B4050" s="243" t="s">
        <v>427</v>
      </c>
      <c r="C4050" s="244" t="s">
        <v>390</v>
      </c>
      <c r="D4050" s="190" t="s">
        <v>7</v>
      </c>
      <c r="E4050" s="190" t="s">
        <v>18</v>
      </c>
      <c r="F4050" s="191"/>
      <c r="G4050" s="191" t="str">
        <f t="shared" si="1"/>
        <v>('SINGLE 3 TIER DISPLAY STAND','MEDIFLEX','BOXES','XL',),</v>
      </c>
      <c r="H4050" s="191"/>
    </row>
    <row r="4051">
      <c r="A4051" s="191"/>
      <c r="B4051" s="243" t="s">
        <v>427</v>
      </c>
      <c r="C4051" s="244" t="s">
        <v>390</v>
      </c>
      <c r="D4051" s="190" t="s">
        <v>7</v>
      </c>
      <c r="E4051" s="190" t="s">
        <v>19</v>
      </c>
      <c r="F4051" s="191"/>
      <c r="G4051" s="191" t="str">
        <f t="shared" si="1"/>
        <v>('SINGLE 3 TIER DISPLAY STAND','MEDIFLEX','BOXES','XXL',),</v>
      </c>
      <c r="H4051" s="191"/>
    </row>
    <row r="4052">
      <c r="A4052" s="191"/>
      <c r="B4052" s="243" t="s">
        <v>427</v>
      </c>
      <c r="C4052" s="244" t="s">
        <v>390</v>
      </c>
      <c r="D4052" s="190" t="s">
        <v>7</v>
      </c>
      <c r="E4052" s="190" t="s">
        <v>20</v>
      </c>
      <c r="F4052" s="191"/>
      <c r="G4052" s="191" t="str">
        <f t="shared" si="1"/>
        <v>('SINGLE 3 TIER DISPLAY STAND','MEDIFLEX','BOXES','XXXL',),</v>
      </c>
      <c r="H4052" s="191"/>
    </row>
    <row r="4053">
      <c r="A4053" s="264">
        <v>219.0</v>
      </c>
      <c r="B4053" s="243" t="s">
        <v>428</v>
      </c>
      <c r="C4053" s="244" t="s">
        <v>429</v>
      </c>
      <c r="D4053" s="243" t="s">
        <v>4</v>
      </c>
      <c r="E4053" s="190" t="s">
        <v>21</v>
      </c>
      <c r="F4053" s="192"/>
      <c r="G4053" s="191" t="str">
        <f t="shared" si="1"/>
        <v>('MICROFLEX 93243','ANSELL','CARTONS','W/SIZE',),</v>
      </c>
      <c r="H4053" s="192"/>
    </row>
    <row r="4054">
      <c r="A4054" s="191"/>
      <c r="B4054" s="243" t="s">
        <v>428</v>
      </c>
      <c r="C4054" s="244" t="s">
        <v>429</v>
      </c>
      <c r="D4054" s="190" t="s">
        <v>4</v>
      </c>
      <c r="E4054" s="190" t="s">
        <v>13</v>
      </c>
      <c r="F4054" s="191"/>
      <c r="G4054" s="191" t="str">
        <f t="shared" si="1"/>
        <v>('MICROFLEX 93243','ANSELL','CARTONS','XXS',),</v>
      </c>
      <c r="H4054" s="191"/>
    </row>
    <row r="4055">
      <c r="A4055" s="191"/>
      <c r="B4055" s="243" t="s">
        <v>428</v>
      </c>
      <c r="C4055" s="244" t="s">
        <v>429</v>
      </c>
      <c r="D4055" s="190" t="s">
        <v>4</v>
      </c>
      <c r="E4055" s="190" t="s">
        <v>14</v>
      </c>
      <c r="F4055" s="191">
        <v>313.0</v>
      </c>
      <c r="G4055" s="191" t="str">
        <f t="shared" si="1"/>
        <v>('MICROFLEX 93243','ANSELL','CARTONS','XS',313),</v>
      </c>
      <c r="H4055" s="191"/>
    </row>
    <row r="4056">
      <c r="A4056" s="191"/>
      <c r="B4056" s="243" t="s">
        <v>428</v>
      </c>
      <c r="C4056" s="244" t="s">
        <v>429</v>
      </c>
      <c r="D4056" s="190" t="s">
        <v>4</v>
      </c>
      <c r="E4056" s="190" t="s">
        <v>15</v>
      </c>
      <c r="F4056" s="191">
        <v>357.0</v>
      </c>
      <c r="G4056" s="191" t="str">
        <f t="shared" si="1"/>
        <v>('MICROFLEX 93243','ANSELL','CARTONS','S',357),</v>
      </c>
      <c r="H4056" s="191"/>
    </row>
    <row r="4057">
      <c r="A4057" s="191"/>
      <c r="B4057" s="243" t="s">
        <v>428</v>
      </c>
      <c r="C4057" s="244" t="s">
        <v>429</v>
      </c>
      <c r="D4057" s="190" t="s">
        <v>4</v>
      </c>
      <c r="E4057" s="190" t="s">
        <v>16</v>
      </c>
      <c r="F4057" s="191">
        <v>298.0</v>
      </c>
      <c r="G4057" s="191" t="str">
        <f t="shared" si="1"/>
        <v>('MICROFLEX 93243','ANSELL','CARTONS','M',298),</v>
      </c>
      <c r="H4057" s="191"/>
    </row>
    <row r="4058">
      <c r="A4058" s="191"/>
      <c r="B4058" s="243" t="s">
        <v>428</v>
      </c>
      <c r="C4058" s="244" t="s">
        <v>429</v>
      </c>
      <c r="D4058" s="190" t="s">
        <v>4</v>
      </c>
      <c r="E4058" s="190" t="s">
        <v>17</v>
      </c>
      <c r="F4058" s="191">
        <v>110.0</v>
      </c>
      <c r="G4058" s="191" t="str">
        <f t="shared" si="1"/>
        <v>('MICROFLEX 93243','ANSELL','CARTONS','L',110),</v>
      </c>
      <c r="H4058" s="191"/>
    </row>
    <row r="4059">
      <c r="A4059" s="191"/>
      <c r="B4059" s="243" t="s">
        <v>428</v>
      </c>
      <c r="C4059" s="244" t="s">
        <v>429</v>
      </c>
      <c r="D4059" s="190" t="s">
        <v>4</v>
      </c>
      <c r="E4059" s="190" t="s">
        <v>18</v>
      </c>
      <c r="F4059" s="191">
        <v>377.0</v>
      </c>
      <c r="G4059" s="191" t="str">
        <f t="shared" si="1"/>
        <v>('MICROFLEX 93243','ANSELL','CARTONS','XL',377),</v>
      </c>
      <c r="H4059" s="191"/>
    </row>
    <row r="4060">
      <c r="A4060" s="191"/>
      <c r="B4060" s="243" t="s">
        <v>428</v>
      </c>
      <c r="C4060" s="244" t="s">
        <v>429</v>
      </c>
      <c r="D4060" s="190" t="s">
        <v>4</v>
      </c>
      <c r="E4060" s="190" t="s">
        <v>19</v>
      </c>
      <c r="F4060" s="191">
        <v>294.0</v>
      </c>
      <c r="G4060" s="191" t="str">
        <f t="shared" si="1"/>
        <v>('MICROFLEX 93243','ANSELL','CARTONS','XXL',294),</v>
      </c>
      <c r="H4060" s="191"/>
    </row>
    <row r="4061">
      <c r="A4061" s="191"/>
      <c r="B4061" s="243" t="s">
        <v>428</v>
      </c>
      <c r="C4061" s="244" t="s">
        <v>429</v>
      </c>
      <c r="D4061" s="190" t="s">
        <v>4</v>
      </c>
      <c r="E4061" s="190" t="s">
        <v>20</v>
      </c>
      <c r="F4061" s="191"/>
      <c r="G4061" s="191" t="str">
        <f t="shared" si="1"/>
        <v>('MICROFLEX 93243','ANSELL','CARTONS','XXXL',),</v>
      </c>
      <c r="H4061" s="191"/>
    </row>
    <row r="4062">
      <c r="A4062" s="191"/>
      <c r="B4062" s="243" t="s">
        <v>428</v>
      </c>
      <c r="C4062" s="244" t="s">
        <v>429</v>
      </c>
      <c r="D4062" s="190" t="s">
        <v>7</v>
      </c>
      <c r="E4062" s="190" t="s">
        <v>21</v>
      </c>
      <c r="F4062" s="191"/>
      <c r="G4062" s="191" t="str">
        <f t="shared" si="1"/>
        <v>('MICROFLEX 93243','ANSELL','BOXES','W/SIZE',),</v>
      </c>
      <c r="H4062" s="191"/>
    </row>
    <row r="4063">
      <c r="A4063" s="191"/>
      <c r="B4063" s="243" t="s">
        <v>428</v>
      </c>
      <c r="C4063" s="244" t="s">
        <v>429</v>
      </c>
      <c r="D4063" s="190" t="s">
        <v>7</v>
      </c>
      <c r="E4063" s="190" t="s">
        <v>13</v>
      </c>
      <c r="F4063" s="191"/>
      <c r="G4063" s="191" t="str">
        <f t="shared" si="1"/>
        <v>('MICROFLEX 93243','ANSELL','BOXES','XXS',),</v>
      </c>
      <c r="H4063" s="191"/>
    </row>
    <row r="4064">
      <c r="A4064" s="191"/>
      <c r="B4064" s="243" t="s">
        <v>428</v>
      </c>
      <c r="C4064" s="244" t="s">
        <v>429</v>
      </c>
      <c r="D4064" s="190" t="s">
        <v>7</v>
      </c>
      <c r="E4064" s="190" t="s">
        <v>14</v>
      </c>
      <c r="F4064" s="191"/>
      <c r="G4064" s="191" t="str">
        <f t="shared" si="1"/>
        <v>('MICROFLEX 93243','ANSELL','BOXES','XS',),</v>
      </c>
      <c r="H4064" s="191"/>
    </row>
    <row r="4065">
      <c r="A4065" s="191"/>
      <c r="B4065" s="243" t="s">
        <v>428</v>
      </c>
      <c r="C4065" s="244" t="s">
        <v>429</v>
      </c>
      <c r="D4065" s="190" t="s">
        <v>7</v>
      </c>
      <c r="E4065" s="190" t="s">
        <v>15</v>
      </c>
      <c r="F4065" s="191"/>
      <c r="G4065" s="191" t="str">
        <f t="shared" si="1"/>
        <v>('MICROFLEX 93243','ANSELL','BOXES','S',),</v>
      </c>
      <c r="H4065" s="191"/>
    </row>
    <row r="4066">
      <c r="A4066" s="191"/>
      <c r="B4066" s="243" t="s">
        <v>428</v>
      </c>
      <c r="C4066" s="244" t="s">
        <v>429</v>
      </c>
      <c r="D4066" s="190" t="s">
        <v>7</v>
      </c>
      <c r="E4066" s="190" t="s">
        <v>16</v>
      </c>
      <c r="F4066" s="191"/>
      <c r="G4066" s="191" t="str">
        <f t="shared" si="1"/>
        <v>('MICROFLEX 93243','ANSELL','BOXES','M',),</v>
      </c>
      <c r="H4066" s="191"/>
    </row>
    <row r="4067">
      <c r="A4067" s="191"/>
      <c r="B4067" s="243" t="s">
        <v>428</v>
      </c>
      <c r="C4067" s="244" t="s">
        <v>429</v>
      </c>
      <c r="D4067" s="190" t="s">
        <v>7</v>
      </c>
      <c r="E4067" s="190" t="s">
        <v>17</v>
      </c>
      <c r="F4067" s="191"/>
      <c r="G4067" s="191" t="str">
        <f t="shared" si="1"/>
        <v>('MICROFLEX 93243','ANSELL','BOXES','L',),</v>
      </c>
      <c r="H4067" s="191"/>
    </row>
    <row r="4068">
      <c r="A4068" s="191"/>
      <c r="B4068" s="243" t="s">
        <v>428</v>
      </c>
      <c r="C4068" s="244" t="s">
        <v>429</v>
      </c>
      <c r="D4068" s="190" t="s">
        <v>7</v>
      </c>
      <c r="E4068" s="190" t="s">
        <v>18</v>
      </c>
      <c r="F4068" s="191"/>
      <c r="G4068" s="191" t="str">
        <f t="shared" si="1"/>
        <v>('MICROFLEX 93243','ANSELL','BOXES','XL',),</v>
      </c>
      <c r="H4068" s="191"/>
    </row>
    <row r="4069">
      <c r="A4069" s="191"/>
      <c r="B4069" s="243" t="s">
        <v>428</v>
      </c>
      <c r="C4069" s="244" t="s">
        <v>429</v>
      </c>
      <c r="D4069" s="190" t="s">
        <v>7</v>
      </c>
      <c r="E4069" s="190" t="s">
        <v>19</v>
      </c>
      <c r="F4069" s="191"/>
      <c r="G4069" s="191" t="str">
        <f t="shared" si="1"/>
        <v>('MICROFLEX 93243','ANSELL','BOXES','XXL',),</v>
      </c>
      <c r="H4069" s="191"/>
    </row>
    <row r="4070">
      <c r="A4070" s="191"/>
      <c r="B4070" s="243" t="s">
        <v>428</v>
      </c>
      <c r="C4070" s="244" t="s">
        <v>429</v>
      </c>
      <c r="D4070" s="190" t="s">
        <v>7</v>
      </c>
      <c r="E4070" s="190" t="s">
        <v>20</v>
      </c>
      <c r="F4070" s="191"/>
      <c r="G4070" s="191" t="str">
        <f t="shared" si="1"/>
        <v>('MICROFLEX 93243','ANSELL','BOXES','XXXL',),</v>
      </c>
      <c r="H4070" s="191"/>
    </row>
    <row r="4071">
      <c r="A4071" s="264">
        <v>220.0</v>
      </c>
      <c r="B4071" s="243" t="s">
        <v>430</v>
      </c>
      <c r="C4071" s="244" t="s">
        <v>429</v>
      </c>
      <c r="D4071" s="243" t="s">
        <v>4</v>
      </c>
      <c r="E4071" s="190" t="s">
        <v>21</v>
      </c>
      <c r="F4071" s="192">
        <v>90.0</v>
      </c>
      <c r="G4071" s="191" t="str">
        <f t="shared" si="1"/>
        <v>('MICROFLEX 93243 ( CARD )','ANSELL','CARTONS','W/SIZE',90),</v>
      </c>
      <c r="H4071" s="192"/>
    </row>
    <row r="4072">
      <c r="A4072" s="191"/>
      <c r="B4072" s="243" t="s">
        <v>430</v>
      </c>
      <c r="C4072" s="244" t="s">
        <v>429</v>
      </c>
      <c r="D4072" s="190" t="s">
        <v>4</v>
      </c>
      <c r="E4072" s="190" t="s">
        <v>13</v>
      </c>
      <c r="F4072" s="191"/>
      <c r="G4072" s="191" t="str">
        <f t="shared" si="1"/>
        <v>('MICROFLEX 93243 ( CARD )','ANSELL','CARTONS','XXS',),</v>
      </c>
      <c r="H4072" s="191"/>
    </row>
    <row r="4073">
      <c r="A4073" s="191"/>
      <c r="B4073" s="243" t="s">
        <v>430</v>
      </c>
      <c r="C4073" s="244" t="s">
        <v>429</v>
      </c>
      <c r="D4073" s="190" t="s">
        <v>4</v>
      </c>
      <c r="E4073" s="190" t="s">
        <v>14</v>
      </c>
      <c r="F4073" s="191"/>
      <c r="G4073" s="191" t="str">
        <f t="shared" si="1"/>
        <v>('MICROFLEX 93243 ( CARD )','ANSELL','CARTONS','XS',),</v>
      </c>
      <c r="H4073" s="191"/>
    </row>
    <row r="4074">
      <c r="A4074" s="191"/>
      <c r="B4074" s="243" t="s">
        <v>430</v>
      </c>
      <c r="C4074" s="244" t="s">
        <v>429</v>
      </c>
      <c r="D4074" s="190" t="s">
        <v>4</v>
      </c>
      <c r="E4074" s="190" t="s">
        <v>15</v>
      </c>
      <c r="F4074" s="191"/>
      <c r="G4074" s="191" t="str">
        <f t="shared" si="1"/>
        <v>('MICROFLEX 93243 ( CARD )','ANSELL','CARTONS','S',),</v>
      </c>
      <c r="H4074" s="191"/>
    </row>
    <row r="4075">
      <c r="A4075" s="191"/>
      <c r="B4075" s="243" t="s">
        <v>430</v>
      </c>
      <c r="C4075" s="244" t="s">
        <v>429</v>
      </c>
      <c r="D4075" s="190" t="s">
        <v>4</v>
      </c>
      <c r="E4075" s="190" t="s">
        <v>16</v>
      </c>
      <c r="F4075" s="191"/>
      <c r="G4075" s="191" t="str">
        <f t="shared" si="1"/>
        <v>('MICROFLEX 93243 ( CARD )','ANSELL','CARTONS','M',),</v>
      </c>
      <c r="H4075" s="191"/>
    </row>
    <row r="4076">
      <c r="A4076" s="191"/>
      <c r="B4076" s="243" t="s">
        <v>430</v>
      </c>
      <c r="C4076" s="244" t="s">
        <v>429</v>
      </c>
      <c r="D4076" s="190" t="s">
        <v>4</v>
      </c>
      <c r="E4076" s="190" t="s">
        <v>17</v>
      </c>
      <c r="F4076" s="191"/>
      <c r="G4076" s="191" t="str">
        <f t="shared" si="1"/>
        <v>('MICROFLEX 93243 ( CARD )','ANSELL','CARTONS','L',),</v>
      </c>
      <c r="H4076" s="191"/>
    </row>
    <row r="4077">
      <c r="A4077" s="191"/>
      <c r="B4077" s="243" t="s">
        <v>430</v>
      </c>
      <c r="C4077" s="244" t="s">
        <v>429</v>
      </c>
      <c r="D4077" s="190" t="s">
        <v>4</v>
      </c>
      <c r="E4077" s="190" t="s">
        <v>18</v>
      </c>
      <c r="F4077" s="191"/>
      <c r="G4077" s="191" t="str">
        <f t="shared" si="1"/>
        <v>('MICROFLEX 93243 ( CARD )','ANSELL','CARTONS','XL',),</v>
      </c>
      <c r="H4077" s="191"/>
    </row>
    <row r="4078">
      <c r="A4078" s="191"/>
      <c r="B4078" s="243" t="s">
        <v>430</v>
      </c>
      <c r="C4078" s="244" t="s">
        <v>429</v>
      </c>
      <c r="D4078" s="190" t="s">
        <v>4</v>
      </c>
      <c r="E4078" s="190" t="s">
        <v>19</v>
      </c>
      <c r="F4078" s="191"/>
      <c r="G4078" s="191" t="str">
        <f t="shared" si="1"/>
        <v>('MICROFLEX 93243 ( CARD )','ANSELL','CARTONS','XXL',),</v>
      </c>
      <c r="H4078" s="191"/>
    </row>
    <row r="4079">
      <c r="A4079" s="191"/>
      <c r="B4079" s="243" t="s">
        <v>430</v>
      </c>
      <c r="C4079" s="244" t="s">
        <v>429</v>
      </c>
      <c r="D4079" s="190" t="s">
        <v>4</v>
      </c>
      <c r="E4079" s="190" t="s">
        <v>20</v>
      </c>
      <c r="F4079" s="191"/>
      <c r="G4079" s="191" t="str">
        <f t="shared" si="1"/>
        <v>('MICROFLEX 93243 ( CARD )','ANSELL','CARTONS','XXXL',),</v>
      </c>
      <c r="H4079" s="191"/>
    </row>
    <row r="4080">
      <c r="A4080" s="191"/>
      <c r="B4080" s="243" t="s">
        <v>430</v>
      </c>
      <c r="C4080" s="244" t="s">
        <v>429</v>
      </c>
      <c r="D4080" s="190" t="s">
        <v>7</v>
      </c>
      <c r="E4080" s="190" t="s">
        <v>21</v>
      </c>
      <c r="F4080" s="191">
        <v>50.0</v>
      </c>
      <c r="G4080" s="191" t="str">
        <f t="shared" si="1"/>
        <v>('MICROFLEX 93243 ( CARD )','ANSELL','BOXES','W/SIZE',50),</v>
      </c>
      <c r="H4080" s="191"/>
    </row>
    <row r="4081">
      <c r="A4081" s="191"/>
      <c r="B4081" s="243" t="s">
        <v>430</v>
      </c>
      <c r="C4081" s="244" t="s">
        <v>429</v>
      </c>
      <c r="D4081" s="190" t="s">
        <v>7</v>
      </c>
      <c r="E4081" s="190" t="s">
        <v>13</v>
      </c>
      <c r="F4081" s="191"/>
      <c r="G4081" s="191" t="str">
        <f t="shared" si="1"/>
        <v>('MICROFLEX 93243 ( CARD )','ANSELL','BOXES','XXS',),</v>
      </c>
      <c r="H4081" s="191"/>
    </row>
    <row r="4082">
      <c r="A4082" s="191"/>
      <c r="B4082" s="243" t="s">
        <v>430</v>
      </c>
      <c r="C4082" s="244" t="s">
        <v>429</v>
      </c>
      <c r="D4082" s="190" t="s">
        <v>7</v>
      </c>
      <c r="E4082" s="190" t="s">
        <v>14</v>
      </c>
      <c r="F4082" s="191"/>
      <c r="G4082" s="191" t="str">
        <f t="shared" si="1"/>
        <v>('MICROFLEX 93243 ( CARD )','ANSELL','BOXES','XS',),</v>
      </c>
      <c r="H4082" s="191"/>
    </row>
    <row r="4083">
      <c r="A4083" s="191"/>
      <c r="B4083" s="243" t="s">
        <v>430</v>
      </c>
      <c r="C4083" s="244" t="s">
        <v>429</v>
      </c>
      <c r="D4083" s="190" t="s">
        <v>7</v>
      </c>
      <c r="E4083" s="190" t="s">
        <v>15</v>
      </c>
      <c r="F4083" s="191"/>
      <c r="G4083" s="191" t="str">
        <f t="shared" si="1"/>
        <v>('MICROFLEX 93243 ( CARD )','ANSELL','BOXES','S',),</v>
      </c>
      <c r="H4083" s="191"/>
    </row>
    <row r="4084">
      <c r="A4084" s="191"/>
      <c r="B4084" s="243" t="s">
        <v>430</v>
      </c>
      <c r="C4084" s="244" t="s">
        <v>429</v>
      </c>
      <c r="D4084" s="190" t="s">
        <v>7</v>
      </c>
      <c r="E4084" s="190" t="s">
        <v>16</v>
      </c>
      <c r="F4084" s="191"/>
      <c r="G4084" s="191" t="str">
        <f t="shared" si="1"/>
        <v>('MICROFLEX 93243 ( CARD )','ANSELL','BOXES','M',),</v>
      </c>
      <c r="H4084" s="191"/>
    </row>
    <row r="4085">
      <c r="A4085" s="191"/>
      <c r="B4085" s="243" t="s">
        <v>430</v>
      </c>
      <c r="C4085" s="244" t="s">
        <v>429</v>
      </c>
      <c r="D4085" s="190" t="s">
        <v>7</v>
      </c>
      <c r="E4085" s="190" t="s">
        <v>17</v>
      </c>
      <c r="F4085" s="191"/>
      <c r="G4085" s="191" t="str">
        <f t="shared" si="1"/>
        <v>('MICROFLEX 93243 ( CARD )','ANSELL','BOXES','L',),</v>
      </c>
      <c r="H4085" s="191"/>
    </row>
    <row r="4086">
      <c r="A4086" s="191"/>
      <c r="B4086" s="243" t="s">
        <v>430</v>
      </c>
      <c r="C4086" s="244" t="s">
        <v>429</v>
      </c>
      <c r="D4086" s="190" t="s">
        <v>7</v>
      </c>
      <c r="E4086" s="190" t="s">
        <v>18</v>
      </c>
      <c r="F4086" s="191"/>
      <c r="G4086" s="191" t="str">
        <f t="shared" si="1"/>
        <v>('MICROFLEX 93243 ( CARD )','ANSELL','BOXES','XL',),</v>
      </c>
      <c r="H4086" s="191"/>
    </row>
    <row r="4087">
      <c r="A4087" s="191"/>
      <c r="B4087" s="243" t="s">
        <v>430</v>
      </c>
      <c r="C4087" s="244" t="s">
        <v>429</v>
      </c>
      <c r="D4087" s="190" t="s">
        <v>7</v>
      </c>
      <c r="E4087" s="190" t="s">
        <v>19</v>
      </c>
      <c r="F4087" s="191"/>
      <c r="G4087" s="191" t="str">
        <f t="shared" si="1"/>
        <v>('MICROFLEX 93243 ( CARD )','ANSELL','BOXES','XXL',),</v>
      </c>
      <c r="H4087" s="191"/>
    </row>
    <row r="4088">
      <c r="A4088" s="191"/>
      <c r="B4088" s="243" t="s">
        <v>430</v>
      </c>
      <c r="C4088" s="244" t="s">
        <v>429</v>
      </c>
      <c r="D4088" s="190" t="s">
        <v>7</v>
      </c>
      <c r="E4088" s="190" t="s">
        <v>20</v>
      </c>
      <c r="F4088" s="191"/>
      <c r="G4088" s="191" t="str">
        <f t="shared" si="1"/>
        <v>('MICROFLEX 93243 ( CARD )','ANSELL','BOXES','XXXL',),</v>
      </c>
      <c r="H4088" s="191"/>
    </row>
    <row r="4089">
      <c r="A4089" s="264">
        <v>221.0</v>
      </c>
      <c r="B4089" s="243" t="s">
        <v>431</v>
      </c>
      <c r="C4089" s="244" t="s">
        <v>429</v>
      </c>
      <c r="D4089" s="243" t="s">
        <v>4</v>
      </c>
      <c r="E4089" s="190" t="s">
        <v>21</v>
      </c>
      <c r="F4089" s="192">
        <v>50.0</v>
      </c>
      <c r="G4089" s="191" t="str">
        <f t="shared" si="1"/>
        <v>('MIDK NIGHT SAMPLE BROWN (CARD)','ANSELL','CARTONS','W/SIZE',50),</v>
      </c>
      <c r="H4089" s="192"/>
    </row>
    <row r="4090">
      <c r="A4090" s="191"/>
      <c r="B4090" s="243" t="s">
        <v>431</v>
      </c>
      <c r="C4090" s="244" t="s">
        <v>429</v>
      </c>
      <c r="D4090" s="190" t="s">
        <v>4</v>
      </c>
      <c r="E4090" s="190" t="s">
        <v>13</v>
      </c>
      <c r="F4090" s="191"/>
      <c r="G4090" s="191" t="str">
        <f t="shared" si="1"/>
        <v>('MIDK NIGHT SAMPLE BROWN (CARD)','ANSELL','CARTONS','XXS',),</v>
      </c>
      <c r="H4090" s="191"/>
    </row>
    <row r="4091">
      <c r="A4091" s="191"/>
      <c r="B4091" s="243" t="s">
        <v>431</v>
      </c>
      <c r="C4091" s="244" t="s">
        <v>429</v>
      </c>
      <c r="D4091" s="190" t="s">
        <v>4</v>
      </c>
      <c r="E4091" s="190" t="s">
        <v>14</v>
      </c>
      <c r="F4091" s="191"/>
      <c r="G4091" s="191" t="str">
        <f t="shared" si="1"/>
        <v>('MIDK NIGHT SAMPLE BROWN (CARD)','ANSELL','CARTONS','XS',),</v>
      </c>
      <c r="H4091" s="191"/>
    </row>
    <row r="4092">
      <c r="A4092" s="191"/>
      <c r="B4092" s="243" t="s">
        <v>431</v>
      </c>
      <c r="C4092" s="244" t="s">
        <v>429</v>
      </c>
      <c r="D4092" s="190" t="s">
        <v>4</v>
      </c>
      <c r="E4092" s="190" t="s">
        <v>15</v>
      </c>
      <c r="F4092" s="191"/>
      <c r="G4092" s="191" t="str">
        <f t="shared" si="1"/>
        <v>('MIDK NIGHT SAMPLE BROWN (CARD)','ANSELL','CARTONS','S',),</v>
      </c>
      <c r="H4092" s="191"/>
    </row>
    <row r="4093">
      <c r="A4093" s="191"/>
      <c r="B4093" s="243" t="s">
        <v>431</v>
      </c>
      <c r="C4093" s="244" t="s">
        <v>429</v>
      </c>
      <c r="D4093" s="190" t="s">
        <v>4</v>
      </c>
      <c r="E4093" s="190" t="s">
        <v>16</v>
      </c>
      <c r="F4093" s="191"/>
      <c r="G4093" s="191" t="str">
        <f t="shared" si="1"/>
        <v>('MIDK NIGHT SAMPLE BROWN (CARD)','ANSELL','CARTONS','M',),</v>
      </c>
      <c r="H4093" s="191"/>
    </row>
    <row r="4094">
      <c r="A4094" s="191"/>
      <c r="B4094" s="243" t="s">
        <v>431</v>
      </c>
      <c r="C4094" s="244" t="s">
        <v>429</v>
      </c>
      <c r="D4094" s="190" t="s">
        <v>4</v>
      </c>
      <c r="E4094" s="190" t="s">
        <v>17</v>
      </c>
      <c r="F4094" s="191"/>
      <c r="G4094" s="191" t="str">
        <f t="shared" si="1"/>
        <v>('MIDK NIGHT SAMPLE BROWN (CARD)','ANSELL','CARTONS','L',),</v>
      </c>
      <c r="H4094" s="191"/>
    </row>
    <row r="4095">
      <c r="A4095" s="191"/>
      <c r="B4095" s="243" t="s">
        <v>431</v>
      </c>
      <c r="C4095" s="244" t="s">
        <v>429</v>
      </c>
      <c r="D4095" s="190" t="s">
        <v>4</v>
      </c>
      <c r="E4095" s="190" t="s">
        <v>18</v>
      </c>
      <c r="F4095" s="191"/>
      <c r="G4095" s="191" t="str">
        <f t="shared" si="1"/>
        <v>('MIDK NIGHT SAMPLE BROWN (CARD)','ANSELL','CARTONS','XL',),</v>
      </c>
      <c r="H4095" s="191"/>
    </row>
    <row r="4096">
      <c r="A4096" s="191"/>
      <c r="B4096" s="243" t="s">
        <v>431</v>
      </c>
      <c r="C4096" s="244" t="s">
        <v>429</v>
      </c>
      <c r="D4096" s="190" t="s">
        <v>4</v>
      </c>
      <c r="E4096" s="190" t="s">
        <v>19</v>
      </c>
      <c r="F4096" s="191"/>
      <c r="G4096" s="191" t="str">
        <f t="shared" si="1"/>
        <v>('MIDK NIGHT SAMPLE BROWN (CARD)','ANSELL','CARTONS','XXL',),</v>
      </c>
      <c r="H4096" s="191"/>
    </row>
    <row r="4097">
      <c r="A4097" s="191"/>
      <c r="B4097" s="243" t="s">
        <v>431</v>
      </c>
      <c r="C4097" s="244" t="s">
        <v>429</v>
      </c>
      <c r="D4097" s="190" t="s">
        <v>4</v>
      </c>
      <c r="E4097" s="190" t="s">
        <v>20</v>
      </c>
      <c r="F4097" s="191"/>
      <c r="G4097" s="191" t="str">
        <f t="shared" si="1"/>
        <v>('MIDK NIGHT SAMPLE BROWN (CARD)','ANSELL','CARTONS','XXXL',),</v>
      </c>
      <c r="H4097" s="191"/>
    </row>
    <row r="4098">
      <c r="A4098" s="191"/>
      <c r="B4098" s="243" t="s">
        <v>431</v>
      </c>
      <c r="C4098" s="244" t="s">
        <v>429</v>
      </c>
      <c r="D4098" s="190" t="s">
        <v>7</v>
      </c>
      <c r="E4098" s="190" t="s">
        <v>21</v>
      </c>
      <c r="F4098" s="191">
        <v>0.0</v>
      </c>
      <c r="G4098" s="191" t="str">
        <f t="shared" si="1"/>
        <v>('MIDK NIGHT SAMPLE BROWN (CARD)','ANSELL','BOXES','W/SIZE',0),</v>
      </c>
      <c r="H4098" s="191"/>
    </row>
    <row r="4099">
      <c r="A4099" s="191"/>
      <c r="B4099" s="243" t="s">
        <v>431</v>
      </c>
      <c r="C4099" s="244" t="s">
        <v>429</v>
      </c>
      <c r="D4099" s="190" t="s">
        <v>7</v>
      </c>
      <c r="E4099" s="190" t="s">
        <v>13</v>
      </c>
      <c r="F4099" s="191"/>
      <c r="G4099" s="191" t="str">
        <f t="shared" si="1"/>
        <v>('MIDK NIGHT SAMPLE BROWN (CARD)','ANSELL','BOXES','XXS',),</v>
      </c>
      <c r="H4099" s="191"/>
    </row>
    <row r="4100">
      <c r="A4100" s="191"/>
      <c r="B4100" s="243" t="s">
        <v>431</v>
      </c>
      <c r="C4100" s="244" t="s">
        <v>429</v>
      </c>
      <c r="D4100" s="190" t="s">
        <v>7</v>
      </c>
      <c r="E4100" s="190" t="s">
        <v>14</v>
      </c>
      <c r="F4100" s="191"/>
      <c r="G4100" s="191" t="str">
        <f t="shared" si="1"/>
        <v>('MIDK NIGHT SAMPLE BROWN (CARD)','ANSELL','BOXES','XS',),</v>
      </c>
      <c r="H4100" s="191"/>
    </row>
    <row r="4101">
      <c r="A4101" s="191"/>
      <c r="B4101" s="243" t="s">
        <v>431</v>
      </c>
      <c r="C4101" s="244" t="s">
        <v>429</v>
      </c>
      <c r="D4101" s="190" t="s">
        <v>7</v>
      </c>
      <c r="E4101" s="190" t="s">
        <v>15</v>
      </c>
      <c r="F4101" s="191"/>
      <c r="G4101" s="191" t="str">
        <f t="shared" si="1"/>
        <v>('MIDK NIGHT SAMPLE BROWN (CARD)','ANSELL','BOXES','S',),</v>
      </c>
      <c r="H4101" s="191"/>
    </row>
    <row r="4102">
      <c r="A4102" s="191"/>
      <c r="B4102" s="243" t="s">
        <v>431</v>
      </c>
      <c r="C4102" s="244" t="s">
        <v>429</v>
      </c>
      <c r="D4102" s="190" t="s">
        <v>7</v>
      </c>
      <c r="E4102" s="190" t="s">
        <v>16</v>
      </c>
      <c r="F4102" s="191"/>
      <c r="G4102" s="191" t="str">
        <f t="shared" si="1"/>
        <v>('MIDK NIGHT SAMPLE BROWN (CARD)','ANSELL','BOXES','M',),</v>
      </c>
      <c r="H4102" s="191"/>
    </row>
    <row r="4103">
      <c r="A4103" s="191"/>
      <c r="B4103" s="243" t="s">
        <v>431</v>
      </c>
      <c r="C4103" s="244" t="s">
        <v>429</v>
      </c>
      <c r="D4103" s="190" t="s">
        <v>7</v>
      </c>
      <c r="E4103" s="190" t="s">
        <v>17</v>
      </c>
      <c r="F4103" s="191"/>
      <c r="G4103" s="191" t="str">
        <f t="shared" si="1"/>
        <v>('MIDK NIGHT SAMPLE BROWN (CARD)','ANSELL','BOXES','L',),</v>
      </c>
      <c r="H4103" s="191"/>
    </row>
    <row r="4104">
      <c r="A4104" s="191"/>
      <c r="B4104" s="243" t="s">
        <v>431</v>
      </c>
      <c r="C4104" s="244" t="s">
        <v>429</v>
      </c>
      <c r="D4104" s="190" t="s">
        <v>7</v>
      </c>
      <c r="E4104" s="190" t="s">
        <v>18</v>
      </c>
      <c r="F4104" s="191"/>
      <c r="G4104" s="191" t="str">
        <f t="shared" si="1"/>
        <v>('MIDK NIGHT SAMPLE BROWN (CARD)','ANSELL','BOXES','XL',),</v>
      </c>
      <c r="H4104" s="191"/>
    </row>
    <row r="4105">
      <c r="A4105" s="191"/>
      <c r="B4105" s="243" t="s">
        <v>431</v>
      </c>
      <c r="C4105" s="244" t="s">
        <v>429</v>
      </c>
      <c r="D4105" s="190" t="s">
        <v>7</v>
      </c>
      <c r="E4105" s="190" t="s">
        <v>19</v>
      </c>
      <c r="F4105" s="191"/>
      <c r="G4105" s="191" t="str">
        <f t="shared" si="1"/>
        <v>('MIDK NIGHT SAMPLE BROWN (CARD)','ANSELL','BOXES','XXL',),</v>
      </c>
      <c r="H4105" s="191"/>
    </row>
    <row r="4106">
      <c r="A4106" s="191"/>
      <c r="B4106" s="243" t="s">
        <v>431</v>
      </c>
      <c r="C4106" s="244" t="s">
        <v>429</v>
      </c>
      <c r="D4106" s="190" t="s">
        <v>7</v>
      </c>
      <c r="E4106" s="190" t="s">
        <v>20</v>
      </c>
      <c r="F4106" s="191"/>
      <c r="G4106" s="191" t="str">
        <f t="shared" si="1"/>
        <v>('MIDK NIGHT SAMPLE BROWN (CARD)','ANSELL','BOXES','XXXL',),</v>
      </c>
      <c r="H4106" s="191"/>
    </row>
    <row r="4107">
      <c r="A4107" s="264">
        <v>222.0</v>
      </c>
      <c r="B4107" s="243" t="s">
        <v>432</v>
      </c>
      <c r="C4107" s="244" t="s">
        <v>429</v>
      </c>
      <c r="D4107" s="243" t="s">
        <v>4</v>
      </c>
      <c r="E4107" s="190" t="s">
        <v>21</v>
      </c>
      <c r="F4107" s="192">
        <v>170.0</v>
      </c>
      <c r="G4107" s="191" t="str">
        <f t="shared" si="1"/>
        <v>('TOUCH N TUFF 93250 20 PCS BOX PACKING','ANSELL','CARTONS','W/SIZE',170),</v>
      </c>
      <c r="H4107" s="192"/>
    </row>
    <row r="4108">
      <c r="A4108" s="191"/>
      <c r="B4108" s="243" t="s">
        <v>432</v>
      </c>
      <c r="C4108" s="244" t="s">
        <v>429</v>
      </c>
      <c r="D4108" s="190" t="s">
        <v>4</v>
      </c>
      <c r="E4108" s="190" t="s">
        <v>13</v>
      </c>
      <c r="F4108" s="191"/>
      <c r="G4108" s="191" t="str">
        <f t="shared" si="1"/>
        <v>('TOUCH N TUFF 93250 20 PCS BOX PACKING','ANSELL','CARTONS','XXS',),</v>
      </c>
      <c r="H4108" s="191"/>
    </row>
    <row r="4109">
      <c r="A4109" s="191"/>
      <c r="B4109" s="243" t="s">
        <v>432</v>
      </c>
      <c r="C4109" s="244" t="s">
        <v>429</v>
      </c>
      <c r="D4109" s="190" t="s">
        <v>4</v>
      </c>
      <c r="E4109" s="190" t="s">
        <v>14</v>
      </c>
      <c r="F4109" s="191"/>
      <c r="G4109" s="191" t="str">
        <f t="shared" si="1"/>
        <v>('TOUCH N TUFF 93250 20 PCS BOX PACKING','ANSELL','CARTONS','XS',),</v>
      </c>
      <c r="H4109" s="191"/>
    </row>
    <row r="4110">
      <c r="A4110" s="191"/>
      <c r="B4110" s="243" t="s">
        <v>432</v>
      </c>
      <c r="C4110" s="244" t="s">
        <v>429</v>
      </c>
      <c r="D4110" s="190" t="s">
        <v>4</v>
      </c>
      <c r="E4110" s="190" t="s">
        <v>15</v>
      </c>
      <c r="F4110" s="191"/>
      <c r="G4110" s="191" t="str">
        <f t="shared" si="1"/>
        <v>('TOUCH N TUFF 93250 20 PCS BOX PACKING','ANSELL','CARTONS','S',),</v>
      </c>
      <c r="H4110" s="191"/>
    </row>
    <row r="4111">
      <c r="A4111" s="191"/>
      <c r="B4111" s="243" t="s">
        <v>432</v>
      </c>
      <c r="C4111" s="244" t="s">
        <v>429</v>
      </c>
      <c r="D4111" s="190" t="s">
        <v>4</v>
      </c>
      <c r="E4111" s="190" t="s">
        <v>16</v>
      </c>
      <c r="F4111" s="191"/>
      <c r="G4111" s="191" t="str">
        <f t="shared" si="1"/>
        <v>('TOUCH N TUFF 93250 20 PCS BOX PACKING','ANSELL','CARTONS','M',),</v>
      </c>
      <c r="H4111" s="191"/>
    </row>
    <row r="4112">
      <c r="A4112" s="191"/>
      <c r="B4112" s="243" t="s">
        <v>432</v>
      </c>
      <c r="C4112" s="244" t="s">
        <v>429</v>
      </c>
      <c r="D4112" s="190" t="s">
        <v>4</v>
      </c>
      <c r="E4112" s="190" t="s">
        <v>17</v>
      </c>
      <c r="F4112" s="191"/>
      <c r="G4112" s="191" t="str">
        <f t="shared" si="1"/>
        <v>('TOUCH N TUFF 93250 20 PCS BOX PACKING','ANSELL','CARTONS','L',),</v>
      </c>
      <c r="H4112" s="191"/>
    </row>
    <row r="4113">
      <c r="A4113" s="191"/>
      <c r="B4113" s="243" t="s">
        <v>432</v>
      </c>
      <c r="C4113" s="244" t="s">
        <v>429</v>
      </c>
      <c r="D4113" s="190" t="s">
        <v>4</v>
      </c>
      <c r="E4113" s="190" t="s">
        <v>18</v>
      </c>
      <c r="F4113" s="191"/>
      <c r="G4113" s="191" t="str">
        <f t="shared" si="1"/>
        <v>('TOUCH N TUFF 93250 20 PCS BOX PACKING','ANSELL','CARTONS','XL',),</v>
      </c>
      <c r="H4113" s="191"/>
    </row>
    <row r="4114">
      <c r="A4114" s="191"/>
      <c r="B4114" s="243" t="s">
        <v>432</v>
      </c>
      <c r="C4114" s="244" t="s">
        <v>429</v>
      </c>
      <c r="D4114" s="190" t="s">
        <v>4</v>
      </c>
      <c r="E4114" s="190" t="s">
        <v>19</v>
      </c>
      <c r="F4114" s="191"/>
      <c r="G4114" s="191" t="str">
        <f t="shared" si="1"/>
        <v>('TOUCH N TUFF 93250 20 PCS BOX PACKING','ANSELL','CARTONS','XXL',),</v>
      </c>
      <c r="H4114" s="191"/>
    </row>
    <row r="4115">
      <c r="A4115" s="191"/>
      <c r="B4115" s="243" t="s">
        <v>432</v>
      </c>
      <c r="C4115" s="244" t="s">
        <v>429</v>
      </c>
      <c r="D4115" s="190" t="s">
        <v>4</v>
      </c>
      <c r="E4115" s="190" t="s">
        <v>20</v>
      </c>
      <c r="F4115" s="191"/>
      <c r="G4115" s="191" t="str">
        <f t="shared" si="1"/>
        <v>('TOUCH N TUFF 93250 20 PCS BOX PACKING','ANSELL','CARTONS','XXXL',),</v>
      </c>
      <c r="H4115" s="191"/>
    </row>
    <row r="4116">
      <c r="A4116" s="191"/>
      <c r="B4116" s="243" t="s">
        <v>432</v>
      </c>
      <c r="C4116" s="244" t="s">
        <v>429</v>
      </c>
      <c r="D4116" s="190" t="s">
        <v>7</v>
      </c>
      <c r="E4116" s="190" t="s">
        <v>21</v>
      </c>
      <c r="F4116" s="191">
        <v>4500.0</v>
      </c>
      <c r="G4116" s="191" t="str">
        <f t="shared" si="1"/>
        <v>('TOUCH N TUFF 93250 20 PCS BOX PACKING','ANSELL','BOXES','W/SIZE',4500),</v>
      </c>
      <c r="H4116" s="191"/>
    </row>
    <row r="4117">
      <c r="A4117" s="191"/>
      <c r="B4117" s="243" t="s">
        <v>432</v>
      </c>
      <c r="C4117" s="244" t="s">
        <v>429</v>
      </c>
      <c r="D4117" s="190" t="s">
        <v>7</v>
      </c>
      <c r="E4117" s="190" t="s">
        <v>13</v>
      </c>
      <c r="F4117" s="191"/>
      <c r="G4117" s="191" t="str">
        <f t="shared" si="1"/>
        <v>('TOUCH N TUFF 93250 20 PCS BOX PACKING','ANSELL','BOXES','XXS',),</v>
      </c>
      <c r="H4117" s="191"/>
    </row>
    <row r="4118">
      <c r="A4118" s="191"/>
      <c r="B4118" s="243" t="s">
        <v>432</v>
      </c>
      <c r="C4118" s="244" t="s">
        <v>429</v>
      </c>
      <c r="D4118" s="190" t="s">
        <v>7</v>
      </c>
      <c r="E4118" s="190" t="s">
        <v>14</v>
      </c>
      <c r="F4118" s="191"/>
      <c r="G4118" s="191" t="str">
        <f t="shared" si="1"/>
        <v>('TOUCH N TUFF 93250 20 PCS BOX PACKING','ANSELL','BOXES','XS',),</v>
      </c>
      <c r="H4118" s="191"/>
    </row>
    <row r="4119">
      <c r="A4119" s="191"/>
      <c r="B4119" s="243" t="s">
        <v>432</v>
      </c>
      <c r="C4119" s="244" t="s">
        <v>429</v>
      </c>
      <c r="D4119" s="190" t="s">
        <v>7</v>
      </c>
      <c r="E4119" s="190" t="s">
        <v>15</v>
      </c>
      <c r="F4119" s="191"/>
      <c r="G4119" s="191" t="str">
        <f t="shared" si="1"/>
        <v>('TOUCH N TUFF 93250 20 PCS BOX PACKING','ANSELL','BOXES','S',),</v>
      </c>
      <c r="H4119" s="191"/>
    </row>
    <row r="4120">
      <c r="A4120" s="191"/>
      <c r="B4120" s="243" t="s">
        <v>432</v>
      </c>
      <c r="C4120" s="244" t="s">
        <v>429</v>
      </c>
      <c r="D4120" s="190" t="s">
        <v>7</v>
      </c>
      <c r="E4120" s="190" t="s">
        <v>16</v>
      </c>
      <c r="F4120" s="191"/>
      <c r="G4120" s="191" t="str">
        <f t="shared" si="1"/>
        <v>('TOUCH N TUFF 93250 20 PCS BOX PACKING','ANSELL','BOXES','M',),</v>
      </c>
      <c r="H4120" s="191"/>
    </row>
    <row r="4121">
      <c r="A4121" s="191"/>
      <c r="B4121" s="243" t="s">
        <v>432</v>
      </c>
      <c r="C4121" s="244" t="s">
        <v>429</v>
      </c>
      <c r="D4121" s="190" t="s">
        <v>7</v>
      </c>
      <c r="E4121" s="190" t="s">
        <v>17</v>
      </c>
      <c r="F4121" s="191"/>
      <c r="G4121" s="191" t="str">
        <f t="shared" si="1"/>
        <v>('TOUCH N TUFF 93250 20 PCS BOX PACKING','ANSELL','BOXES','L',),</v>
      </c>
      <c r="H4121" s="191"/>
    </row>
    <row r="4122">
      <c r="A4122" s="191"/>
      <c r="B4122" s="243" t="s">
        <v>432</v>
      </c>
      <c r="C4122" s="244" t="s">
        <v>429</v>
      </c>
      <c r="D4122" s="190" t="s">
        <v>7</v>
      </c>
      <c r="E4122" s="190" t="s">
        <v>18</v>
      </c>
      <c r="F4122" s="191"/>
      <c r="G4122" s="191" t="str">
        <f t="shared" si="1"/>
        <v>('TOUCH N TUFF 93250 20 PCS BOX PACKING','ANSELL','BOXES','XL',),</v>
      </c>
      <c r="H4122" s="191"/>
    </row>
    <row r="4123">
      <c r="A4123" s="191"/>
      <c r="B4123" s="243" t="s">
        <v>432</v>
      </c>
      <c r="C4123" s="244" t="s">
        <v>429</v>
      </c>
      <c r="D4123" s="190" t="s">
        <v>7</v>
      </c>
      <c r="E4123" s="190" t="s">
        <v>19</v>
      </c>
      <c r="F4123" s="191"/>
      <c r="G4123" s="191" t="str">
        <f t="shared" si="1"/>
        <v>('TOUCH N TUFF 93250 20 PCS BOX PACKING','ANSELL','BOXES','XXL',),</v>
      </c>
      <c r="H4123" s="191"/>
    </row>
    <row r="4124">
      <c r="A4124" s="191"/>
      <c r="B4124" s="243" t="s">
        <v>432</v>
      </c>
      <c r="C4124" s="244" t="s">
        <v>429</v>
      </c>
      <c r="D4124" s="190" t="s">
        <v>7</v>
      </c>
      <c r="E4124" s="190" t="s">
        <v>20</v>
      </c>
      <c r="F4124" s="191"/>
      <c r="G4124" s="191" t="str">
        <f t="shared" si="1"/>
        <v>('TOUCH N TUFF 93250 20 PCS BOX PACKING','ANSELL','BOXES','XXXL',),</v>
      </c>
      <c r="H4124" s="191"/>
    </row>
    <row r="4125">
      <c r="A4125" s="264">
        <v>223.0</v>
      </c>
      <c r="B4125" s="243" t="s">
        <v>433</v>
      </c>
      <c r="C4125" s="244" t="s">
        <v>429</v>
      </c>
      <c r="D4125" s="243" t="s">
        <v>4</v>
      </c>
      <c r="E4125" s="190" t="s">
        <v>21</v>
      </c>
      <c r="F4125" s="192"/>
      <c r="G4125" s="191" t="str">
        <f t="shared" si="1"/>
        <v>('MICROFLEX 93287 GREEN (USA)','ANSELL','CARTONS','W/SIZE',),</v>
      </c>
      <c r="H4125" s="192"/>
    </row>
    <row r="4126">
      <c r="A4126" s="191"/>
      <c r="B4126" s="243" t="s">
        <v>433</v>
      </c>
      <c r="C4126" s="244" t="s">
        <v>429</v>
      </c>
      <c r="D4126" s="190" t="s">
        <v>4</v>
      </c>
      <c r="E4126" s="190" t="s">
        <v>13</v>
      </c>
      <c r="F4126" s="191"/>
      <c r="G4126" s="191" t="str">
        <f t="shared" si="1"/>
        <v>('MICROFLEX 93287 GREEN (USA)','ANSELL','CARTONS','XXS',),</v>
      </c>
      <c r="H4126" s="191"/>
    </row>
    <row r="4127">
      <c r="A4127" s="191"/>
      <c r="B4127" s="243" t="s">
        <v>433</v>
      </c>
      <c r="C4127" s="244" t="s">
        <v>429</v>
      </c>
      <c r="D4127" s="190" t="s">
        <v>4</v>
      </c>
      <c r="E4127" s="190" t="s">
        <v>14</v>
      </c>
      <c r="F4127" s="191"/>
      <c r="G4127" s="191" t="str">
        <f t="shared" si="1"/>
        <v>('MICROFLEX 93287 GREEN (USA)','ANSELL','CARTONS','XS',),</v>
      </c>
      <c r="H4127" s="191"/>
    </row>
    <row r="4128">
      <c r="A4128" s="191"/>
      <c r="B4128" s="243" t="s">
        <v>433</v>
      </c>
      <c r="C4128" s="244" t="s">
        <v>429</v>
      </c>
      <c r="D4128" s="190" t="s">
        <v>4</v>
      </c>
      <c r="E4128" s="190" t="s">
        <v>15</v>
      </c>
      <c r="F4128" s="191">
        <v>43.0</v>
      </c>
      <c r="G4128" s="191" t="str">
        <f t="shared" si="1"/>
        <v>('MICROFLEX 93287 GREEN (USA)','ANSELL','CARTONS','S',43),</v>
      </c>
      <c r="H4128" s="191"/>
    </row>
    <row r="4129">
      <c r="A4129" s="191"/>
      <c r="B4129" s="243" t="s">
        <v>433</v>
      </c>
      <c r="C4129" s="244" t="s">
        <v>429</v>
      </c>
      <c r="D4129" s="190" t="s">
        <v>4</v>
      </c>
      <c r="E4129" s="190" t="s">
        <v>16</v>
      </c>
      <c r="F4129" s="191">
        <v>30.0</v>
      </c>
      <c r="G4129" s="191" t="str">
        <f t="shared" si="1"/>
        <v>('MICROFLEX 93287 GREEN (USA)','ANSELL','CARTONS','M',30),</v>
      </c>
      <c r="H4129" s="191"/>
    </row>
    <row r="4130">
      <c r="A4130" s="191"/>
      <c r="B4130" s="243" t="s">
        <v>433</v>
      </c>
      <c r="C4130" s="244" t="s">
        <v>429</v>
      </c>
      <c r="D4130" s="190" t="s">
        <v>4</v>
      </c>
      <c r="E4130" s="190" t="s">
        <v>17</v>
      </c>
      <c r="F4130" s="191">
        <v>37.0</v>
      </c>
      <c r="G4130" s="191" t="str">
        <f t="shared" si="1"/>
        <v>('MICROFLEX 93287 GREEN (USA)','ANSELL','CARTONS','L',37),</v>
      </c>
      <c r="H4130" s="191"/>
    </row>
    <row r="4131">
      <c r="A4131" s="191"/>
      <c r="B4131" s="243" t="s">
        <v>433</v>
      </c>
      <c r="C4131" s="244" t="s">
        <v>429</v>
      </c>
      <c r="D4131" s="190" t="s">
        <v>4</v>
      </c>
      <c r="E4131" s="190" t="s">
        <v>18</v>
      </c>
      <c r="F4131" s="191">
        <v>37.0</v>
      </c>
      <c r="G4131" s="191" t="str">
        <f t="shared" si="1"/>
        <v>('MICROFLEX 93287 GREEN (USA)','ANSELL','CARTONS','XL',37),</v>
      </c>
      <c r="H4131" s="191"/>
    </row>
    <row r="4132">
      <c r="A4132" s="191"/>
      <c r="B4132" s="243" t="s">
        <v>433</v>
      </c>
      <c r="C4132" s="244" t="s">
        <v>429</v>
      </c>
      <c r="D4132" s="190" t="s">
        <v>4</v>
      </c>
      <c r="E4132" s="190" t="s">
        <v>19</v>
      </c>
      <c r="F4132" s="191">
        <v>220.0</v>
      </c>
      <c r="G4132" s="191" t="str">
        <f t="shared" si="1"/>
        <v>('MICROFLEX 93287 GREEN (USA)','ANSELL','CARTONS','XXL',220),</v>
      </c>
      <c r="H4132" s="191"/>
    </row>
    <row r="4133">
      <c r="A4133" s="191"/>
      <c r="B4133" s="243" t="s">
        <v>433</v>
      </c>
      <c r="C4133" s="244" t="s">
        <v>429</v>
      </c>
      <c r="D4133" s="190" t="s">
        <v>4</v>
      </c>
      <c r="E4133" s="190" t="s">
        <v>20</v>
      </c>
      <c r="F4133" s="191">
        <v>240.0</v>
      </c>
      <c r="G4133" s="191" t="str">
        <f t="shared" si="1"/>
        <v>('MICROFLEX 93287 GREEN (USA)','ANSELL','CARTONS','XXXL',240),</v>
      </c>
      <c r="H4133" s="191"/>
    </row>
    <row r="4134">
      <c r="A4134" s="191"/>
      <c r="B4134" s="243" t="s">
        <v>433</v>
      </c>
      <c r="C4134" s="244" t="s">
        <v>429</v>
      </c>
      <c r="D4134" s="190" t="s">
        <v>7</v>
      </c>
      <c r="E4134" s="190" t="s">
        <v>21</v>
      </c>
      <c r="F4134" s="191"/>
      <c r="G4134" s="191" t="str">
        <f t="shared" si="1"/>
        <v>('MICROFLEX 93287 GREEN (USA)','ANSELL','BOXES','W/SIZE',),</v>
      </c>
      <c r="H4134" s="191"/>
    </row>
    <row r="4135">
      <c r="A4135" s="191"/>
      <c r="B4135" s="243" t="s">
        <v>433</v>
      </c>
      <c r="C4135" s="244" t="s">
        <v>429</v>
      </c>
      <c r="D4135" s="190" t="s">
        <v>7</v>
      </c>
      <c r="E4135" s="190" t="s">
        <v>13</v>
      </c>
      <c r="F4135" s="191"/>
      <c r="G4135" s="191" t="str">
        <f t="shared" si="1"/>
        <v>('MICROFLEX 93287 GREEN (USA)','ANSELL','BOXES','XXS',),</v>
      </c>
      <c r="H4135" s="191"/>
    </row>
    <row r="4136">
      <c r="A4136" s="191"/>
      <c r="B4136" s="243" t="s">
        <v>433</v>
      </c>
      <c r="C4136" s="244" t="s">
        <v>429</v>
      </c>
      <c r="D4136" s="190" t="s">
        <v>7</v>
      </c>
      <c r="E4136" s="190" t="s">
        <v>14</v>
      </c>
      <c r="F4136" s="191"/>
      <c r="G4136" s="191" t="str">
        <f t="shared" si="1"/>
        <v>('MICROFLEX 93287 GREEN (USA)','ANSELL','BOXES','XS',),</v>
      </c>
      <c r="H4136" s="191"/>
    </row>
    <row r="4137">
      <c r="A4137" s="191"/>
      <c r="B4137" s="243" t="s">
        <v>433</v>
      </c>
      <c r="C4137" s="244" t="s">
        <v>429</v>
      </c>
      <c r="D4137" s="190" t="s">
        <v>7</v>
      </c>
      <c r="E4137" s="190" t="s">
        <v>15</v>
      </c>
      <c r="F4137" s="191">
        <v>100.0</v>
      </c>
      <c r="G4137" s="191" t="str">
        <f t="shared" si="1"/>
        <v>('MICROFLEX 93287 GREEN (USA)','ANSELL','BOXES','S',100),</v>
      </c>
      <c r="H4137" s="191"/>
    </row>
    <row r="4138">
      <c r="A4138" s="191"/>
      <c r="B4138" s="243" t="s">
        <v>433</v>
      </c>
      <c r="C4138" s="244" t="s">
        <v>429</v>
      </c>
      <c r="D4138" s="190" t="s">
        <v>7</v>
      </c>
      <c r="E4138" s="190" t="s">
        <v>16</v>
      </c>
      <c r="F4138" s="191">
        <v>360.0</v>
      </c>
      <c r="G4138" s="191" t="str">
        <f t="shared" si="1"/>
        <v>('MICROFLEX 93287 GREEN (USA)','ANSELL','BOXES','M',360),</v>
      </c>
      <c r="H4138" s="191"/>
    </row>
    <row r="4139">
      <c r="A4139" s="191"/>
      <c r="B4139" s="243" t="s">
        <v>433</v>
      </c>
      <c r="C4139" s="244" t="s">
        <v>429</v>
      </c>
      <c r="D4139" s="190" t="s">
        <v>7</v>
      </c>
      <c r="E4139" s="190" t="s">
        <v>17</v>
      </c>
      <c r="F4139" s="191">
        <v>200.0</v>
      </c>
      <c r="G4139" s="191" t="str">
        <f t="shared" si="1"/>
        <v>('MICROFLEX 93287 GREEN (USA)','ANSELL','BOXES','L',200),</v>
      </c>
      <c r="H4139" s="191"/>
    </row>
    <row r="4140">
      <c r="A4140" s="191"/>
      <c r="B4140" s="243" t="s">
        <v>433</v>
      </c>
      <c r="C4140" s="244" t="s">
        <v>429</v>
      </c>
      <c r="D4140" s="190" t="s">
        <v>7</v>
      </c>
      <c r="E4140" s="190" t="s">
        <v>18</v>
      </c>
      <c r="F4140" s="191">
        <v>0.0</v>
      </c>
      <c r="G4140" s="191" t="str">
        <f t="shared" si="1"/>
        <v>('MICROFLEX 93287 GREEN (USA)','ANSELL','BOXES','XL',0),</v>
      </c>
      <c r="H4140" s="191"/>
    </row>
    <row r="4141">
      <c r="A4141" s="191"/>
      <c r="B4141" s="243" t="s">
        <v>433</v>
      </c>
      <c r="C4141" s="244" t="s">
        <v>429</v>
      </c>
      <c r="D4141" s="190" t="s">
        <v>7</v>
      </c>
      <c r="E4141" s="190" t="s">
        <v>19</v>
      </c>
      <c r="F4141" s="191">
        <v>1280.0</v>
      </c>
      <c r="G4141" s="191" t="str">
        <f t="shared" si="1"/>
        <v>('MICROFLEX 93287 GREEN (USA)','ANSELL','BOXES','XXL',1280),</v>
      </c>
      <c r="H4141" s="191"/>
    </row>
    <row r="4142">
      <c r="A4142" s="191"/>
      <c r="B4142" s="243" t="s">
        <v>433</v>
      </c>
      <c r="C4142" s="244" t="s">
        <v>429</v>
      </c>
      <c r="D4142" s="190" t="s">
        <v>7</v>
      </c>
      <c r="E4142" s="190" t="s">
        <v>20</v>
      </c>
      <c r="F4142" s="191">
        <v>1350.0</v>
      </c>
      <c r="G4142" s="191" t="str">
        <f t="shared" si="1"/>
        <v>('MICROFLEX 93287 GREEN (USA)','ANSELL','BOXES','XXXL',1350),</v>
      </c>
      <c r="H4142" s="191"/>
    </row>
    <row r="4143">
      <c r="A4143" s="264">
        <v>224.0</v>
      </c>
      <c r="B4143" s="243" t="s">
        <v>434</v>
      </c>
      <c r="C4143" s="244" t="s">
        <v>429</v>
      </c>
      <c r="D4143" s="243" t="s">
        <v>4</v>
      </c>
      <c r="E4143" s="190" t="s">
        <v>21</v>
      </c>
      <c r="F4143" s="192"/>
      <c r="G4143" s="191" t="str">
        <f t="shared" si="1"/>
        <v>('MICROFLEX 93283 BLUE (USA)','ANSELL','CARTONS','W/SIZE',),</v>
      </c>
      <c r="H4143" s="192"/>
    </row>
    <row r="4144">
      <c r="A4144" s="191"/>
      <c r="B4144" s="243" t="s">
        <v>434</v>
      </c>
      <c r="C4144" s="244" t="s">
        <v>429</v>
      </c>
      <c r="D4144" s="190" t="s">
        <v>4</v>
      </c>
      <c r="E4144" s="190" t="s">
        <v>13</v>
      </c>
      <c r="F4144" s="191"/>
      <c r="G4144" s="191" t="str">
        <f t="shared" si="1"/>
        <v>('MICROFLEX 93283 BLUE (USA)','ANSELL','CARTONS','XXS',),</v>
      </c>
      <c r="H4144" s="191"/>
    </row>
    <row r="4145">
      <c r="A4145" s="191"/>
      <c r="B4145" s="243" t="s">
        <v>434</v>
      </c>
      <c r="C4145" s="244" t="s">
        <v>429</v>
      </c>
      <c r="D4145" s="190" t="s">
        <v>4</v>
      </c>
      <c r="E4145" s="190" t="s">
        <v>14</v>
      </c>
      <c r="F4145" s="191"/>
      <c r="G4145" s="191" t="str">
        <f t="shared" si="1"/>
        <v>('MICROFLEX 93283 BLUE (USA)','ANSELL','CARTONS','XS',),</v>
      </c>
      <c r="H4145" s="191"/>
    </row>
    <row r="4146">
      <c r="A4146" s="191"/>
      <c r="B4146" s="243" t="s">
        <v>434</v>
      </c>
      <c r="C4146" s="244" t="s">
        <v>429</v>
      </c>
      <c r="D4146" s="190" t="s">
        <v>4</v>
      </c>
      <c r="E4146" s="190" t="s">
        <v>15</v>
      </c>
      <c r="F4146" s="191">
        <v>48.0</v>
      </c>
      <c r="G4146" s="191" t="str">
        <f t="shared" si="1"/>
        <v>('MICROFLEX 93283 BLUE (USA)','ANSELL','CARTONS','S',48),</v>
      </c>
      <c r="H4146" s="191"/>
    </row>
    <row r="4147">
      <c r="A4147" s="191"/>
      <c r="B4147" s="243" t="s">
        <v>434</v>
      </c>
      <c r="C4147" s="244" t="s">
        <v>429</v>
      </c>
      <c r="D4147" s="190" t="s">
        <v>4</v>
      </c>
      <c r="E4147" s="190" t="s">
        <v>16</v>
      </c>
      <c r="F4147" s="191">
        <v>57.0</v>
      </c>
      <c r="G4147" s="191" t="str">
        <f t="shared" si="1"/>
        <v>('MICROFLEX 93283 BLUE (USA)','ANSELL','CARTONS','M',57),</v>
      </c>
      <c r="H4147" s="191"/>
    </row>
    <row r="4148">
      <c r="A4148" s="191"/>
      <c r="B4148" s="243" t="s">
        <v>434</v>
      </c>
      <c r="C4148" s="244" t="s">
        <v>429</v>
      </c>
      <c r="D4148" s="190" t="s">
        <v>4</v>
      </c>
      <c r="E4148" s="190" t="s">
        <v>17</v>
      </c>
      <c r="F4148" s="191">
        <v>36.0</v>
      </c>
      <c r="G4148" s="191" t="str">
        <f t="shared" si="1"/>
        <v>('MICROFLEX 93283 BLUE (USA)','ANSELL','CARTONS','L',36),</v>
      </c>
      <c r="H4148" s="191"/>
    </row>
    <row r="4149">
      <c r="A4149" s="191"/>
      <c r="B4149" s="243" t="s">
        <v>434</v>
      </c>
      <c r="C4149" s="244" t="s">
        <v>429</v>
      </c>
      <c r="D4149" s="190" t="s">
        <v>4</v>
      </c>
      <c r="E4149" s="190" t="s">
        <v>18</v>
      </c>
      <c r="F4149" s="191">
        <v>34.0</v>
      </c>
      <c r="G4149" s="191" t="str">
        <f t="shared" si="1"/>
        <v>('MICROFLEX 93283 BLUE (USA)','ANSELL','CARTONS','XL',34),</v>
      </c>
      <c r="H4149" s="191"/>
    </row>
    <row r="4150">
      <c r="A4150" s="191"/>
      <c r="B4150" s="243" t="s">
        <v>434</v>
      </c>
      <c r="C4150" s="244" t="s">
        <v>429</v>
      </c>
      <c r="D4150" s="190" t="s">
        <v>4</v>
      </c>
      <c r="E4150" s="190" t="s">
        <v>19</v>
      </c>
      <c r="F4150" s="191">
        <v>168.0</v>
      </c>
      <c r="G4150" s="191" t="str">
        <f t="shared" si="1"/>
        <v>('MICROFLEX 93283 BLUE (USA)','ANSELL','CARTONS','XXL',168),</v>
      </c>
      <c r="H4150" s="191"/>
    </row>
    <row r="4151">
      <c r="A4151" s="191"/>
      <c r="B4151" s="243" t="s">
        <v>434</v>
      </c>
      <c r="C4151" s="244" t="s">
        <v>429</v>
      </c>
      <c r="D4151" s="190" t="s">
        <v>4</v>
      </c>
      <c r="E4151" s="190" t="s">
        <v>20</v>
      </c>
      <c r="F4151" s="191">
        <v>200.0</v>
      </c>
      <c r="G4151" s="191" t="str">
        <f t="shared" si="1"/>
        <v>('MICROFLEX 93283 BLUE (USA)','ANSELL','CARTONS','XXXL',200),</v>
      </c>
      <c r="H4151" s="191"/>
    </row>
    <row r="4152">
      <c r="A4152" s="191"/>
      <c r="B4152" s="243" t="s">
        <v>434</v>
      </c>
      <c r="C4152" s="244" t="s">
        <v>429</v>
      </c>
      <c r="D4152" s="190" t="s">
        <v>7</v>
      </c>
      <c r="E4152" s="190" t="s">
        <v>21</v>
      </c>
      <c r="F4152" s="191"/>
      <c r="G4152" s="191" t="str">
        <f t="shared" si="1"/>
        <v>('MICROFLEX 93283 BLUE (USA)','ANSELL','BOXES','W/SIZE',),</v>
      </c>
      <c r="H4152" s="191"/>
    </row>
    <row r="4153">
      <c r="A4153" s="191"/>
      <c r="B4153" s="243" t="s">
        <v>434</v>
      </c>
      <c r="C4153" s="244" t="s">
        <v>429</v>
      </c>
      <c r="D4153" s="190" t="s">
        <v>7</v>
      </c>
      <c r="E4153" s="190" t="s">
        <v>13</v>
      </c>
      <c r="F4153" s="191"/>
      <c r="G4153" s="191" t="str">
        <f t="shared" si="1"/>
        <v>('MICROFLEX 93283 BLUE (USA)','ANSELL','BOXES','XXS',),</v>
      </c>
      <c r="H4153" s="191"/>
    </row>
    <row r="4154">
      <c r="A4154" s="191"/>
      <c r="B4154" s="243" t="s">
        <v>434</v>
      </c>
      <c r="C4154" s="244" t="s">
        <v>429</v>
      </c>
      <c r="D4154" s="190" t="s">
        <v>7</v>
      </c>
      <c r="E4154" s="190" t="s">
        <v>14</v>
      </c>
      <c r="F4154" s="191"/>
      <c r="G4154" s="191" t="str">
        <f t="shared" si="1"/>
        <v>('MICROFLEX 93283 BLUE (USA)','ANSELL','BOXES','XS',),</v>
      </c>
      <c r="H4154" s="191"/>
    </row>
    <row r="4155">
      <c r="A4155" s="191"/>
      <c r="B4155" s="243" t="s">
        <v>434</v>
      </c>
      <c r="C4155" s="244" t="s">
        <v>429</v>
      </c>
      <c r="D4155" s="190" t="s">
        <v>7</v>
      </c>
      <c r="E4155" s="190" t="s">
        <v>15</v>
      </c>
      <c r="F4155" s="191">
        <v>60.0</v>
      </c>
      <c r="G4155" s="191" t="str">
        <f t="shared" si="1"/>
        <v>('MICROFLEX 93283 BLUE (USA)','ANSELL','BOXES','S',60),</v>
      </c>
      <c r="H4155" s="191"/>
    </row>
    <row r="4156">
      <c r="A4156" s="191"/>
      <c r="B4156" s="243" t="s">
        <v>434</v>
      </c>
      <c r="C4156" s="244" t="s">
        <v>429</v>
      </c>
      <c r="D4156" s="190" t="s">
        <v>7</v>
      </c>
      <c r="E4156" s="190" t="s">
        <v>16</v>
      </c>
      <c r="F4156" s="191">
        <v>100.0</v>
      </c>
      <c r="G4156" s="191" t="str">
        <f t="shared" si="1"/>
        <v>('MICROFLEX 93283 BLUE (USA)','ANSELL','BOXES','M',100),</v>
      </c>
      <c r="H4156" s="191"/>
    </row>
    <row r="4157">
      <c r="A4157" s="191"/>
      <c r="B4157" s="243" t="s">
        <v>434</v>
      </c>
      <c r="C4157" s="244" t="s">
        <v>429</v>
      </c>
      <c r="D4157" s="190" t="s">
        <v>7</v>
      </c>
      <c r="E4157" s="190" t="s">
        <v>17</v>
      </c>
      <c r="F4157" s="191">
        <v>0.0</v>
      </c>
      <c r="G4157" s="191" t="str">
        <f t="shared" si="1"/>
        <v>('MICROFLEX 93283 BLUE (USA)','ANSELL','BOXES','L',0),</v>
      </c>
      <c r="H4157" s="191"/>
    </row>
    <row r="4158">
      <c r="A4158" s="191"/>
      <c r="B4158" s="243" t="s">
        <v>434</v>
      </c>
      <c r="C4158" s="244" t="s">
        <v>429</v>
      </c>
      <c r="D4158" s="190" t="s">
        <v>7</v>
      </c>
      <c r="E4158" s="190" t="s">
        <v>18</v>
      </c>
      <c r="F4158" s="191">
        <v>180.0</v>
      </c>
      <c r="G4158" s="191" t="str">
        <f t="shared" si="1"/>
        <v>('MICROFLEX 93283 BLUE (USA)','ANSELL','BOXES','XL',180),</v>
      </c>
      <c r="H4158" s="191"/>
    </row>
    <row r="4159">
      <c r="A4159" s="191"/>
      <c r="B4159" s="243" t="s">
        <v>434</v>
      </c>
      <c r="C4159" s="244" t="s">
        <v>429</v>
      </c>
      <c r="D4159" s="190" t="s">
        <v>7</v>
      </c>
      <c r="E4159" s="190" t="s">
        <v>19</v>
      </c>
      <c r="F4159" s="191">
        <v>700.0</v>
      </c>
      <c r="G4159" s="191" t="str">
        <f t="shared" si="1"/>
        <v>('MICROFLEX 93283 BLUE (USA)','ANSELL','BOXES','XXL',700),</v>
      </c>
      <c r="H4159" s="191"/>
    </row>
    <row r="4160">
      <c r="A4160" s="191"/>
      <c r="B4160" s="243" t="s">
        <v>434</v>
      </c>
      <c r="C4160" s="244" t="s">
        <v>429</v>
      </c>
      <c r="D4160" s="190" t="s">
        <v>7</v>
      </c>
      <c r="E4160" s="190" t="s">
        <v>20</v>
      </c>
      <c r="F4160" s="191">
        <v>1000.0</v>
      </c>
      <c r="G4160" s="191" t="str">
        <f t="shared" si="1"/>
        <v>('MICROFLEX 93283 BLUE (USA)','ANSELL','BOXES','XXXL',1000),</v>
      </c>
      <c r="H4160" s="191"/>
    </row>
    <row r="4161">
      <c r="A4161" s="264">
        <v>225.0</v>
      </c>
      <c r="B4161" s="243" t="s">
        <v>435</v>
      </c>
      <c r="C4161" s="244" t="s">
        <v>429</v>
      </c>
      <c r="D4161" s="243" t="s">
        <v>4</v>
      </c>
      <c r="E4161" s="190" t="s">
        <v>21</v>
      </c>
      <c r="F4161" s="192">
        <v>130.0</v>
      </c>
      <c r="G4161" s="191" t="str">
        <f t="shared" si="1"/>
        <v>('MICROFLEX SAMPLE PLAIN 300MM','ANSELL','CARTONS','W/SIZE',130),</v>
      </c>
      <c r="H4161" s="192"/>
    </row>
    <row r="4162">
      <c r="A4162" s="191"/>
      <c r="B4162" s="243" t="s">
        <v>435</v>
      </c>
      <c r="C4162" s="244" t="s">
        <v>429</v>
      </c>
      <c r="D4162" s="190" t="s">
        <v>4</v>
      </c>
      <c r="E4162" s="190" t="s">
        <v>13</v>
      </c>
      <c r="F4162" s="191"/>
      <c r="G4162" s="191" t="str">
        <f t="shared" si="1"/>
        <v>('MICROFLEX SAMPLE PLAIN 300MM','ANSELL','CARTONS','XXS',),</v>
      </c>
      <c r="H4162" s="191"/>
    </row>
    <row r="4163">
      <c r="A4163" s="191"/>
      <c r="B4163" s="243" t="s">
        <v>435</v>
      </c>
      <c r="C4163" s="244" t="s">
        <v>429</v>
      </c>
      <c r="D4163" s="190" t="s">
        <v>4</v>
      </c>
      <c r="E4163" s="190" t="s">
        <v>14</v>
      </c>
      <c r="F4163" s="191"/>
      <c r="G4163" s="191" t="str">
        <f t="shared" si="1"/>
        <v>('MICROFLEX SAMPLE PLAIN 300MM','ANSELL','CARTONS','XS',),</v>
      </c>
      <c r="H4163" s="191"/>
    </row>
    <row r="4164">
      <c r="A4164" s="191"/>
      <c r="B4164" s="243" t="s">
        <v>435</v>
      </c>
      <c r="C4164" s="244" t="s">
        <v>429</v>
      </c>
      <c r="D4164" s="190" t="s">
        <v>4</v>
      </c>
      <c r="E4164" s="190" t="s">
        <v>15</v>
      </c>
      <c r="F4164" s="191"/>
      <c r="G4164" s="191" t="str">
        <f t="shared" si="1"/>
        <v>('MICROFLEX SAMPLE PLAIN 300MM','ANSELL','CARTONS','S',),</v>
      </c>
      <c r="H4164" s="191"/>
    </row>
    <row r="4165">
      <c r="A4165" s="191"/>
      <c r="B4165" s="243" t="s">
        <v>435</v>
      </c>
      <c r="C4165" s="244" t="s">
        <v>429</v>
      </c>
      <c r="D4165" s="190" t="s">
        <v>4</v>
      </c>
      <c r="E4165" s="190" t="s">
        <v>16</v>
      </c>
      <c r="F4165" s="191"/>
      <c r="G4165" s="191" t="str">
        <f t="shared" si="1"/>
        <v>('MICROFLEX SAMPLE PLAIN 300MM','ANSELL','CARTONS','M',),</v>
      </c>
      <c r="H4165" s="191"/>
    </row>
    <row r="4166">
      <c r="A4166" s="191"/>
      <c r="B4166" s="243" t="s">
        <v>435</v>
      </c>
      <c r="C4166" s="244" t="s">
        <v>429</v>
      </c>
      <c r="D4166" s="190" t="s">
        <v>4</v>
      </c>
      <c r="E4166" s="190" t="s">
        <v>17</v>
      </c>
      <c r="F4166" s="191"/>
      <c r="G4166" s="191" t="str">
        <f t="shared" si="1"/>
        <v>('MICROFLEX SAMPLE PLAIN 300MM','ANSELL','CARTONS','L',),</v>
      </c>
      <c r="H4166" s="191"/>
    </row>
    <row r="4167">
      <c r="A4167" s="191"/>
      <c r="B4167" s="243" t="s">
        <v>435</v>
      </c>
      <c r="C4167" s="244" t="s">
        <v>429</v>
      </c>
      <c r="D4167" s="190" t="s">
        <v>4</v>
      </c>
      <c r="E4167" s="190" t="s">
        <v>18</v>
      </c>
      <c r="F4167" s="191"/>
      <c r="G4167" s="191" t="str">
        <f t="shared" si="1"/>
        <v>('MICROFLEX SAMPLE PLAIN 300MM','ANSELL','CARTONS','XL',),</v>
      </c>
      <c r="H4167" s="191"/>
    </row>
    <row r="4168">
      <c r="A4168" s="191"/>
      <c r="B4168" s="243" t="s">
        <v>435</v>
      </c>
      <c r="C4168" s="244" t="s">
        <v>429</v>
      </c>
      <c r="D4168" s="190" t="s">
        <v>4</v>
      </c>
      <c r="E4168" s="190" t="s">
        <v>19</v>
      </c>
      <c r="F4168" s="191"/>
      <c r="G4168" s="191" t="str">
        <f t="shared" si="1"/>
        <v>('MICROFLEX SAMPLE PLAIN 300MM','ANSELL','CARTONS','XXL',),</v>
      </c>
      <c r="H4168" s="191"/>
    </row>
    <row r="4169">
      <c r="A4169" s="191"/>
      <c r="B4169" s="243" t="s">
        <v>435</v>
      </c>
      <c r="C4169" s="244" t="s">
        <v>429</v>
      </c>
      <c r="D4169" s="190" t="s">
        <v>4</v>
      </c>
      <c r="E4169" s="190" t="s">
        <v>20</v>
      </c>
      <c r="F4169" s="191"/>
      <c r="G4169" s="191" t="str">
        <f t="shared" si="1"/>
        <v>('MICROFLEX SAMPLE PLAIN 300MM','ANSELL','CARTONS','XXXL',),</v>
      </c>
      <c r="H4169" s="191"/>
    </row>
    <row r="4170">
      <c r="A4170" s="191"/>
      <c r="B4170" s="243" t="s">
        <v>435</v>
      </c>
      <c r="C4170" s="244" t="s">
        <v>429</v>
      </c>
      <c r="D4170" s="190" t="s">
        <v>7</v>
      </c>
      <c r="E4170" s="190" t="s">
        <v>21</v>
      </c>
      <c r="F4170" s="191"/>
      <c r="G4170" s="191" t="str">
        <f t="shared" si="1"/>
        <v>('MICROFLEX SAMPLE PLAIN 300MM','ANSELL','BOXES','W/SIZE',),</v>
      </c>
      <c r="H4170" s="191"/>
    </row>
    <row r="4171">
      <c r="A4171" s="191"/>
      <c r="B4171" s="243" t="s">
        <v>435</v>
      </c>
      <c r="C4171" s="244" t="s">
        <v>429</v>
      </c>
      <c r="D4171" s="190" t="s">
        <v>7</v>
      </c>
      <c r="E4171" s="190" t="s">
        <v>13</v>
      </c>
      <c r="F4171" s="191"/>
      <c r="G4171" s="191" t="str">
        <f t="shared" si="1"/>
        <v>('MICROFLEX SAMPLE PLAIN 300MM','ANSELL','BOXES','XXS',),</v>
      </c>
      <c r="H4171" s="191"/>
    </row>
    <row r="4172">
      <c r="A4172" s="191"/>
      <c r="B4172" s="243" t="s">
        <v>435</v>
      </c>
      <c r="C4172" s="244" t="s">
        <v>429</v>
      </c>
      <c r="D4172" s="190" t="s">
        <v>7</v>
      </c>
      <c r="E4172" s="190" t="s">
        <v>14</v>
      </c>
      <c r="F4172" s="191"/>
      <c r="G4172" s="191" t="str">
        <f t="shared" si="1"/>
        <v>('MICROFLEX SAMPLE PLAIN 300MM','ANSELL','BOXES','XS',),</v>
      </c>
      <c r="H4172" s="191"/>
    </row>
    <row r="4173">
      <c r="A4173" s="191"/>
      <c r="B4173" s="243" t="s">
        <v>435</v>
      </c>
      <c r="C4173" s="244" t="s">
        <v>429</v>
      </c>
      <c r="D4173" s="190" t="s">
        <v>7</v>
      </c>
      <c r="E4173" s="190" t="s">
        <v>15</v>
      </c>
      <c r="F4173" s="191"/>
      <c r="G4173" s="191" t="str">
        <f t="shared" si="1"/>
        <v>('MICROFLEX SAMPLE PLAIN 300MM','ANSELL','BOXES','S',),</v>
      </c>
      <c r="H4173" s="191"/>
    </row>
    <row r="4174">
      <c r="A4174" s="191"/>
      <c r="B4174" s="243" t="s">
        <v>435</v>
      </c>
      <c r="C4174" s="244" t="s">
        <v>429</v>
      </c>
      <c r="D4174" s="190" t="s">
        <v>7</v>
      </c>
      <c r="E4174" s="190" t="s">
        <v>16</v>
      </c>
      <c r="F4174" s="191"/>
      <c r="G4174" s="191" t="str">
        <f t="shared" si="1"/>
        <v>('MICROFLEX SAMPLE PLAIN 300MM','ANSELL','BOXES','M',),</v>
      </c>
      <c r="H4174" s="191"/>
    </row>
    <row r="4175">
      <c r="A4175" s="191"/>
      <c r="B4175" s="243" t="s">
        <v>435</v>
      </c>
      <c r="C4175" s="244" t="s">
        <v>429</v>
      </c>
      <c r="D4175" s="190" t="s">
        <v>7</v>
      </c>
      <c r="E4175" s="190" t="s">
        <v>17</v>
      </c>
      <c r="F4175" s="191"/>
      <c r="G4175" s="191" t="str">
        <f t="shared" si="1"/>
        <v>('MICROFLEX SAMPLE PLAIN 300MM','ANSELL','BOXES','L',),</v>
      </c>
      <c r="H4175" s="191"/>
    </row>
    <row r="4176">
      <c r="A4176" s="191"/>
      <c r="B4176" s="243" t="s">
        <v>435</v>
      </c>
      <c r="C4176" s="244" t="s">
        <v>429</v>
      </c>
      <c r="D4176" s="190" t="s">
        <v>7</v>
      </c>
      <c r="E4176" s="190" t="s">
        <v>18</v>
      </c>
      <c r="F4176" s="191"/>
      <c r="G4176" s="191" t="str">
        <f t="shared" si="1"/>
        <v>('MICROFLEX SAMPLE PLAIN 300MM','ANSELL','BOXES','XL',),</v>
      </c>
      <c r="H4176" s="191"/>
    </row>
    <row r="4177">
      <c r="A4177" s="191"/>
      <c r="B4177" s="243" t="s">
        <v>435</v>
      </c>
      <c r="C4177" s="244" t="s">
        <v>429</v>
      </c>
      <c r="D4177" s="190" t="s">
        <v>7</v>
      </c>
      <c r="E4177" s="190" t="s">
        <v>19</v>
      </c>
      <c r="F4177" s="191"/>
      <c r="G4177" s="191" t="str">
        <f t="shared" si="1"/>
        <v>('MICROFLEX SAMPLE PLAIN 300MM','ANSELL','BOXES','XXL',),</v>
      </c>
      <c r="H4177" s="191"/>
    </row>
    <row r="4178">
      <c r="A4178" s="191"/>
      <c r="B4178" s="243" t="s">
        <v>435</v>
      </c>
      <c r="C4178" s="244" t="s">
        <v>429</v>
      </c>
      <c r="D4178" s="190" t="s">
        <v>7</v>
      </c>
      <c r="E4178" s="190" t="s">
        <v>20</v>
      </c>
      <c r="F4178" s="191"/>
      <c r="G4178" s="191" t="str">
        <f t="shared" si="1"/>
        <v>('MICROFLEX SAMPLE PLAIN 300MM','ANSELL','BOXES','XXXL',),</v>
      </c>
      <c r="H4178" s="191"/>
    </row>
    <row r="4179">
      <c r="A4179" s="264">
        <v>226.0</v>
      </c>
      <c r="B4179" s="243" t="s">
        <v>436</v>
      </c>
      <c r="C4179" s="244" t="s">
        <v>429</v>
      </c>
      <c r="D4179" s="243" t="s">
        <v>4</v>
      </c>
      <c r="E4179" s="190" t="s">
        <v>21</v>
      </c>
      <c r="F4179" s="192">
        <v>0.0</v>
      </c>
      <c r="G4179" s="191" t="str">
        <f t="shared" si="1"/>
        <v>('MICROFLEX 93287 GREEN SAMPLE CARD','ANSELL','CARTONS','W/SIZE',0),</v>
      </c>
      <c r="H4179" s="192"/>
    </row>
    <row r="4180">
      <c r="A4180" s="191"/>
      <c r="B4180" s="243" t="s">
        <v>436</v>
      </c>
      <c r="C4180" s="244" t="s">
        <v>429</v>
      </c>
      <c r="D4180" s="190" t="s">
        <v>4</v>
      </c>
      <c r="E4180" s="190" t="s">
        <v>13</v>
      </c>
      <c r="F4180" s="191"/>
      <c r="G4180" s="191" t="str">
        <f t="shared" si="1"/>
        <v>('MICROFLEX 93287 GREEN SAMPLE CARD','ANSELL','CARTONS','XXS',),</v>
      </c>
      <c r="H4180" s="191"/>
    </row>
    <row r="4181">
      <c r="A4181" s="191"/>
      <c r="B4181" s="243" t="s">
        <v>436</v>
      </c>
      <c r="C4181" s="244" t="s">
        <v>429</v>
      </c>
      <c r="D4181" s="190" t="s">
        <v>4</v>
      </c>
      <c r="E4181" s="190" t="s">
        <v>14</v>
      </c>
      <c r="F4181" s="191"/>
      <c r="G4181" s="191" t="str">
        <f t="shared" si="1"/>
        <v>('MICROFLEX 93287 GREEN SAMPLE CARD','ANSELL','CARTONS','XS',),</v>
      </c>
      <c r="H4181" s="191"/>
    </row>
    <row r="4182">
      <c r="A4182" s="191"/>
      <c r="B4182" s="243" t="s">
        <v>436</v>
      </c>
      <c r="C4182" s="244" t="s">
        <v>429</v>
      </c>
      <c r="D4182" s="190" t="s">
        <v>4</v>
      </c>
      <c r="E4182" s="190" t="s">
        <v>15</v>
      </c>
      <c r="F4182" s="191"/>
      <c r="G4182" s="191" t="str">
        <f t="shared" si="1"/>
        <v>('MICROFLEX 93287 GREEN SAMPLE CARD','ANSELL','CARTONS','S',),</v>
      </c>
      <c r="H4182" s="191"/>
    </row>
    <row r="4183">
      <c r="A4183" s="191"/>
      <c r="B4183" s="243" t="s">
        <v>436</v>
      </c>
      <c r="C4183" s="244" t="s">
        <v>429</v>
      </c>
      <c r="D4183" s="190" t="s">
        <v>4</v>
      </c>
      <c r="E4183" s="190" t="s">
        <v>16</v>
      </c>
      <c r="F4183" s="191"/>
      <c r="G4183" s="191" t="str">
        <f t="shared" si="1"/>
        <v>('MICROFLEX 93287 GREEN SAMPLE CARD','ANSELL','CARTONS','M',),</v>
      </c>
      <c r="H4183" s="191"/>
    </row>
    <row r="4184">
      <c r="A4184" s="191"/>
      <c r="B4184" s="243" t="s">
        <v>436</v>
      </c>
      <c r="C4184" s="244" t="s">
        <v>429</v>
      </c>
      <c r="D4184" s="190" t="s">
        <v>4</v>
      </c>
      <c r="E4184" s="190" t="s">
        <v>17</v>
      </c>
      <c r="F4184" s="191"/>
      <c r="G4184" s="191" t="str">
        <f t="shared" si="1"/>
        <v>('MICROFLEX 93287 GREEN SAMPLE CARD','ANSELL','CARTONS','L',),</v>
      </c>
      <c r="H4184" s="191"/>
    </row>
    <row r="4185">
      <c r="A4185" s="191"/>
      <c r="B4185" s="243" t="s">
        <v>436</v>
      </c>
      <c r="C4185" s="244" t="s">
        <v>429</v>
      </c>
      <c r="D4185" s="190" t="s">
        <v>4</v>
      </c>
      <c r="E4185" s="190" t="s">
        <v>18</v>
      </c>
      <c r="F4185" s="191"/>
      <c r="G4185" s="191" t="str">
        <f t="shared" si="1"/>
        <v>('MICROFLEX 93287 GREEN SAMPLE CARD','ANSELL','CARTONS','XL',),</v>
      </c>
      <c r="H4185" s="191"/>
    </row>
    <row r="4186">
      <c r="A4186" s="191"/>
      <c r="B4186" s="243" t="s">
        <v>436</v>
      </c>
      <c r="C4186" s="244" t="s">
        <v>429</v>
      </c>
      <c r="D4186" s="190" t="s">
        <v>4</v>
      </c>
      <c r="E4186" s="190" t="s">
        <v>19</v>
      </c>
      <c r="F4186" s="191"/>
      <c r="G4186" s="191" t="str">
        <f t="shared" si="1"/>
        <v>('MICROFLEX 93287 GREEN SAMPLE CARD','ANSELL','CARTONS','XXL',),</v>
      </c>
      <c r="H4186" s="191"/>
    </row>
    <row r="4187">
      <c r="A4187" s="191"/>
      <c r="B4187" s="243" t="s">
        <v>436</v>
      </c>
      <c r="C4187" s="244" t="s">
        <v>429</v>
      </c>
      <c r="D4187" s="190" t="s">
        <v>4</v>
      </c>
      <c r="E4187" s="190" t="s">
        <v>20</v>
      </c>
      <c r="F4187" s="191"/>
      <c r="G4187" s="191" t="str">
        <f t="shared" si="1"/>
        <v>('MICROFLEX 93287 GREEN SAMPLE CARD','ANSELL','CARTONS','XXXL',),</v>
      </c>
      <c r="H4187" s="191"/>
    </row>
    <row r="4188">
      <c r="A4188" s="191"/>
      <c r="B4188" s="243" t="s">
        <v>436</v>
      </c>
      <c r="C4188" s="244" t="s">
        <v>429</v>
      </c>
      <c r="D4188" s="190" t="s">
        <v>7</v>
      </c>
      <c r="E4188" s="190" t="s">
        <v>21</v>
      </c>
      <c r="F4188" s="191">
        <v>0.0</v>
      </c>
      <c r="G4188" s="191" t="str">
        <f t="shared" si="1"/>
        <v>('MICROFLEX 93287 GREEN SAMPLE CARD','ANSELL','BOXES','W/SIZE',0),</v>
      </c>
      <c r="H4188" s="191"/>
    </row>
    <row r="4189">
      <c r="A4189" s="191"/>
      <c r="B4189" s="243" t="s">
        <v>436</v>
      </c>
      <c r="C4189" s="244" t="s">
        <v>429</v>
      </c>
      <c r="D4189" s="190" t="s">
        <v>7</v>
      </c>
      <c r="E4189" s="190" t="s">
        <v>13</v>
      </c>
      <c r="F4189" s="191"/>
      <c r="G4189" s="191" t="str">
        <f t="shared" si="1"/>
        <v>('MICROFLEX 93287 GREEN SAMPLE CARD','ANSELL','BOXES','XXS',),</v>
      </c>
      <c r="H4189" s="191"/>
    </row>
    <row r="4190">
      <c r="A4190" s="191"/>
      <c r="B4190" s="243" t="s">
        <v>436</v>
      </c>
      <c r="C4190" s="244" t="s">
        <v>429</v>
      </c>
      <c r="D4190" s="190" t="s">
        <v>7</v>
      </c>
      <c r="E4190" s="190" t="s">
        <v>14</v>
      </c>
      <c r="F4190" s="191"/>
      <c r="G4190" s="191" t="str">
        <f t="shared" si="1"/>
        <v>('MICROFLEX 93287 GREEN SAMPLE CARD','ANSELL','BOXES','XS',),</v>
      </c>
      <c r="H4190" s="191"/>
    </row>
    <row r="4191">
      <c r="A4191" s="191"/>
      <c r="B4191" s="243" t="s">
        <v>436</v>
      </c>
      <c r="C4191" s="244" t="s">
        <v>429</v>
      </c>
      <c r="D4191" s="190" t="s">
        <v>7</v>
      </c>
      <c r="E4191" s="190" t="s">
        <v>15</v>
      </c>
      <c r="F4191" s="191"/>
      <c r="G4191" s="191" t="str">
        <f t="shared" si="1"/>
        <v>('MICROFLEX 93287 GREEN SAMPLE CARD','ANSELL','BOXES','S',),</v>
      </c>
      <c r="H4191" s="191"/>
    </row>
    <row r="4192">
      <c r="A4192" s="191"/>
      <c r="B4192" s="243" t="s">
        <v>436</v>
      </c>
      <c r="C4192" s="244" t="s">
        <v>429</v>
      </c>
      <c r="D4192" s="190" t="s">
        <v>7</v>
      </c>
      <c r="E4192" s="190" t="s">
        <v>16</v>
      </c>
      <c r="F4192" s="191"/>
      <c r="G4192" s="191" t="str">
        <f t="shared" si="1"/>
        <v>('MICROFLEX 93287 GREEN SAMPLE CARD','ANSELL','BOXES','M',),</v>
      </c>
      <c r="H4192" s="191"/>
    </row>
    <row r="4193">
      <c r="A4193" s="191"/>
      <c r="B4193" s="243" t="s">
        <v>436</v>
      </c>
      <c r="C4193" s="244" t="s">
        <v>429</v>
      </c>
      <c r="D4193" s="190" t="s">
        <v>7</v>
      </c>
      <c r="E4193" s="190" t="s">
        <v>17</v>
      </c>
      <c r="F4193" s="191"/>
      <c r="G4193" s="191" t="str">
        <f t="shared" si="1"/>
        <v>('MICROFLEX 93287 GREEN SAMPLE CARD','ANSELL','BOXES','L',),</v>
      </c>
      <c r="H4193" s="191"/>
    </row>
    <row r="4194">
      <c r="A4194" s="191"/>
      <c r="B4194" s="243" t="s">
        <v>436</v>
      </c>
      <c r="C4194" s="244" t="s">
        <v>429</v>
      </c>
      <c r="D4194" s="190" t="s">
        <v>7</v>
      </c>
      <c r="E4194" s="190" t="s">
        <v>18</v>
      </c>
      <c r="F4194" s="191"/>
      <c r="G4194" s="191" t="str">
        <f t="shared" si="1"/>
        <v>('MICROFLEX 93287 GREEN SAMPLE CARD','ANSELL','BOXES','XL',),</v>
      </c>
      <c r="H4194" s="191"/>
    </row>
    <row r="4195">
      <c r="A4195" s="191"/>
      <c r="B4195" s="243" t="s">
        <v>436</v>
      </c>
      <c r="C4195" s="244" t="s">
        <v>429</v>
      </c>
      <c r="D4195" s="190" t="s">
        <v>7</v>
      </c>
      <c r="E4195" s="190" t="s">
        <v>19</v>
      </c>
      <c r="F4195" s="191"/>
      <c r="G4195" s="191" t="str">
        <f t="shared" si="1"/>
        <v>('MICROFLEX 93287 GREEN SAMPLE CARD','ANSELL','BOXES','XXL',),</v>
      </c>
      <c r="H4195" s="191"/>
    </row>
    <row r="4196">
      <c r="A4196" s="191"/>
      <c r="B4196" s="243" t="s">
        <v>436</v>
      </c>
      <c r="C4196" s="244" t="s">
        <v>429</v>
      </c>
      <c r="D4196" s="190" t="s">
        <v>7</v>
      </c>
      <c r="E4196" s="190" t="s">
        <v>20</v>
      </c>
      <c r="F4196" s="191"/>
      <c r="G4196" s="191" t="str">
        <f t="shared" si="1"/>
        <v>('MICROFLEX 93287 GREEN SAMPLE CARD','ANSELL','BOXES','XXXL',),</v>
      </c>
      <c r="H4196" s="191"/>
    </row>
    <row r="4197">
      <c r="A4197" s="264">
        <v>227.0</v>
      </c>
      <c r="B4197" s="243" t="s">
        <v>437</v>
      </c>
      <c r="C4197" s="244" t="s">
        <v>429</v>
      </c>
      <c r="D4197" s="243" t="s">
        <v>4</v>
      </c>
      <c r="E4197" s="190" t="s">
        <v>21</v>
      </c>
      <c r="F4197" s="192">
        <v>0.0</v>
      </c>
      <c r="G4197" s="191" t="str">
        <f t="shared" si="1"/>
        <v>('MICROFLEX 93283 BLUE SAMPLE CARD','ANSELL','CARTONS','W/SIZE',0),</v>
      </c>
      <c r="H4197" s="192"/>
    </row>
    <row r="4198">
      <c r="A4198" s="264"/>
      <c r="B4198" s="243" t="s">
        <v>437</v>
      </c>
      <c r="C4198" s="244" t="s">
        <v>429</v>
      </c>
      <c r="D4198" s="190" t="s">
        <v>4</v>
      </c>
      <c r="E4198" s="190" t="s">
        <v>13</v>
      </c>
      <c r="F4198" s="191"/>
      <c r="G4198" s="191" t="str">
        <f t="shared" si="1"/>
        <v>('MICROFLEX 93283 BLUE SAMPLE CARD','ANSELL','CARTONS','XXS',),</v>
      </c>
      <c r="H4198" s="191"/>
    </row>
    <row r="4199">
      <c r="A4199" s="264"/>
      <c r="B4199" s="243" t="s">
        <v>437</v>
      </c>
      <c r="C4199" s="244" t="s">
        <v>429</v>
      </c>
      <c r="D4199" s="190" t="s">
        <v>4</v>
      </c>
      <c r="E4199" s="190" t="s">
        <v>14</v>
      </c>
      <c r="F4199" s="191"/>
      <c r="G4199" s="191" t="str">
        <f t="shared" si="1"/>
        <v>('MICROFLEX 93283 BLUE SAMPLE CARD','ANSELL','CARTONS','XS',),</v>
      </c>
      <c r="H4199" s="191"/>
    </row>
    <row r="4200">
      <c r="A4200" s="264"/>
      <c r="B4200" s="243" t="s">
        <v>437</v>
      </c>
      <c r="C4200" s="244" t="s">
        <v>429</v>
      </c>
      <c r="D4200" s="190" t="s">
        <v>4</v>
      </c>
      <c r="E4200" s="190" t="s">
        <v>15</v>
      </c>
      <c r="F4200" s="191"/>
      <c r="G4200" s="191" t="str">
        <f t="shared" si="1"/>
        <v>('MICROFLEX 93283 BLUE SAMPLE CARD','ANSELL','CARTONS','S',),</v>
      </c>
      <c r="H4200" s="191"/>
    </row>
    <row r="4201">
      <c r="A4201" s="264"/>
      <c r="B4201" s="243" t="s">
        <v>437</v>
      </c>
      <c r="C4201" s="244" t="s">
        <v>429</v>
      </c>
      <c r="D4201" s="190" t="s">
        <v>4</v>
      </c>
      <c r="E4201" s="190" t="s">
        <v>16</v>
      </c>
      <c r="F4201" s="191"/>
      <c r="G4201" s="191" t="str">
        <f t="shared" si="1"/>
        <v>('MICROFLEX 93283 BLUE SAMPLE CARD','ANSELL','CARTONS','M',),</v>
      </c>
      <c r="H4201" s="191"/>
    </row>
    <row r="4202">
      <c r="A4202" s="264"/>
      <c r="B4202" s="243" t="s">
        <v>437</v>
      </c>
      <c r="C4202" s="244" t="s">
        <v>429</v>
      </c>
      <c r="D4202" s="190" t="s">
        <v>4</v>
      </c>
      <c r="E4202" s="190" t="s">
        <v>17</v>
      </c>
      <c r="F4202" s="191"/>
      <c r="G4202" s="191" t="str">
        <f t="shared" si="1"/>
        <v>('MICROFLEX 93283 BLUE SAMPLE CARD','ANSELL','CARTONS','L',),</v>
      </c>
      <c r="H4202" s="191"/>
    </row>
    <row r="4203">
      <c r="A4203" s="264"/>
      <c r="B4203" s="243" t="s">
        <v>437</v>
      </c>
      <c r="C4203" s="244" t="s">
        <v>429</v>
      </c>
      <c r="D4203" s="190" t="s">
        <v>4</v>
      </c>
      <c r="E4203" s="190" t="s">
        <v>18</v>
      </c>
      <c r="F4203" s="191"/>
      <c r="G4203" s="191" t="str">
        <f t="shared" si="1"/>
        <v>('MICROFLEX 93283 BLUE SAMPLE CARD','ANSELL','CARTONS','XL',),</v>
      </c>
      <c r="H4203" s="191"/>
    </row>
    <row r="4204">
      <c r="A4204" s="264"/>
      <c r="B4204" s="243" t="s">
        <v>437</v>
      </c>
      <c r="C4204" s="244" t="s">
        <v>429</v>
      </c>
      <c r="D4204" s="190" t="s">
        <v>4</v>
      </c>
      <c r="E4204" s="190" t="s">
        <v>19</v>
      </c>
      <c r="F4204" s="191"/>
      <c r="G4204" s="191" t="str">
        <f t="shared" si="1"/>
        <v>('MICROFLEX 93283 BLUE SAMPLE CARD','ANSELL','CARTONS','XXL',),</v>
      </c>
      <c r="H4204" s="191"/>
    </row>
    <row r="4205">
      <c r="A4205" s="264"/>
      <c r="B4205" s="243" t="s">
        <v>437</v>
      </c>
      <c r="C4205" s="244" t="s">
        <v>429</v>
      </c>
      <c r="D4205" s="190" t="s">
        <v>4</v>
      </c>
      <c r="E4205" s="190" t="s">
        <v>20</v>
      </c>
      <c r="F4205" s="191"/>
      <c r="G4205" s="191" t="str">
        <f t="shared" si="1"/>
        <v>('MICROFLEX 93283 BLUE SAMPLE CARD','ANSELL','CARTONS','XXXL',),</v>
      </c>
      <c r="H4205" s="191"/>
    </row>
    <row r="4206">
      <c r="A4206" s="264"/>
      <c r="B4206" s="243" t="s">
        <v>437</v>
      </c>
      <c r="C4206" s="244" t="s">
        <v>429</v>
      </c>
      <c r="D4206" s="190" t="s">
        <v>7</v>
      </c>
      <c r="E4206" s="190" t="s">
        <v>21</v>
      </c>
      <c r="F4206" s="191">
        <v>130.0</v>
      </c>
      <c r="G4206" s="191" t="str">
        <f t="shared" si="1"/>
        <v>('MICROFLEX 93283 BLUE SAMPLE CARD','ANSELL','BOXES','W/SIZE',130),</v>
      </c>
      <c r="H4206" s="191"/>
    </row>
    <row r="4207">
      <c r="A4207" s="264"/>
      <c r="B4207" s="243" t="s">
        <v>437</v>
      </c>
      <c r="C4207" s="244" t="s">
        <v>429</v>
      </c>
      <c r="D4207" s="190" t="s">
        <v>7</v>
      </c>
      <c r="E4207" s="190" t="s">
        <v>13</v>
      </c>
      <c r="F4207" s="191"/>
      <c r="G4207" s="191" t="str">
        <f t="shared" si="1"/>
        <v>('MICROFLEX 93283 BLUE SAMPLE CARD','ANSELL','BOXES','XXS',),</v>
      </c>
      <c r="H4207" s="191"/>
    </row>
    <row r="4208">
      <c r="A4208" s="264"/>
      <c r="B4208" s="243" t="s">
        <v>437</v>
      </c>
      <c r="C4208" s="244" t="s">
        <v>429</v>
      </c>
      <c r="D4208" s="190" t="s">
        <v>7</v>
      </c>
      <c r="E4208" s="190" t="s">
        <v>14</v>
      </c>
      <c r="F4208" s="191"/>
      <c r="G4208" s="191" t="str">
        <f t="shared" si="1"/>
        <v>('MICROFLEX 93283 BLUE SAMPLE CARD','ANSELL','BOXES','XS',),</v>
      </c>
      <c r="H4208" s="191"/>
    </row>
    <row r="4209">
      <c r="A4209" s="264"/>
      <c r="B4209" s="243" t="s">
        <v>437</v>
      </c>
      <c r="C4209" s="244" t="s">
        <v>429</v>
      </c>
      <c r="D4209" s="190" t="s">
        <v>7</v>
      </c>
      <c r="E4209" s="190" t="s">
        <v>15</v>
      </c>
      <c r="F4209" s="191"/>
      <c r="G4209" s="191" t="str">
        <f t="shared" si="1"/>
        <v>('MICROFLEX 93283 BLUE SAMPLE CARD','ANSELL','BOXES','S',),</v>
      </c>
      <c r="H4209" s="191"/>
    </row>
    <row r="4210">
      <c r="A4210" s="264"/>
      <c r="B4210" s="243" t="s">
        <v>437</v>
      </c>
      <c r="C4210" s="244" t="s">
        <v>429</v>
      </c>
      <c r="D4210" s="190" t="s">
        <v>7</v>
      </c>
      <c r="E4210" s="190" t="s">
        <v>16</v>
      </c>
      <c r="F4210" s="191"/>
      <c r="G4210" s="191" t="str">
        <f t="shared" si="1"/>
        <v>('MICROFLEX 93283 BLUE SAMPLE CARD','ANSELL','BOXES','M',),</v>
      </c>
      <c r="H4210" s="191"/>
    </row>
    <row r="4211">
      <c r="A4211" s="264"/>
      <c r="B4211" s="243" t="s">
        <v>437</v>
      </c>
      <c r="C4211" s="244" t="s">
        <v>429</v>
      </c>
      <c r="D4211" s="190" t="s">
        <v>7</v>
      </c>
      <c r="E4211" s="190" t="s">
        <v>17</v>
      </c>
      <c r="F4211" s="191"/>
      <c r="G4211" s="191" t="str">
        <f t="shared" si="1"/>
        <v>('MICROFLEX 93283 BLUE SAMPLE CARD','ANSELL','BOXES','L',),</v>
      </c>
      <c r="H4211" s="191"/>
    </row>
    <row r="4212">
      <c r="A4212" s="264"/>
      <c r="B4212" s="243" t="s">
        <v>437</v>
      </c>
      <c r="C4212" s="244" t="s">
        <v>429</v>
      </c>
      <c r="D4212" s="190" t="s">
        <v>7</v>
      </c>
      <c r="E4212" s="190" t="s">
        <v>18</v>
      </c>
      <c r="F4212" s="191"/>
      <c r="G4212" s="191" t="str">
        <f t="shared" si="1"/>
        <v>('MICROFLEX 93283 BLUE SAMPLE CARD','ANSELL','BOXES','XL',),</v>
      </c>
      <c r="H4212" s="191"/>
    </row>
    <row r="4213">
      <c r="A4213" s="264"/>
      <c r="B4213" s="243" t="s">
        <v>437</v>
      </c>
      <c r="C4213" s="244" t="s">
        <v>429</v>
      </c>
      <c r="D4213" s="190" t="s">
        <v>7</v>
      </c>
      <c r="E4213" s="190" t="s">
        <v>19</v>
      </c>
      <c r="F4213" s="191"/>
      <c r="G4213" s="191" t="str">
        <f t="shared" si="1"/>
        <v>('MICROFLEX 93283 BLUE SAMPLE CARD','ANSELL','BOXES','XXL',),</v>
      </c>
      <c r="H4213" s="191"/>
    </row>
    <row r="4214">
      <c r="A4214" s="264"/>
      <c r="B4214" s="243" t="s">
        <v>437</v>
      </c>
      <c r="C4214" s="244" t="s">
        <v>429</v>
      </c>
      <c r="D4214" s="190" t="s">
        <v>7</v>
      </c>
      <c r="E4214" s="190" t="s">
        <v>20</v>
      </c>
      <c r="F4214" s="191"/>
      <c r="G4214" s="191" t="str">
        <f t="shared" si="1"/>
        <v>('MICROFLEX 93283 BLUE SAMPLE CARD','ANSELL','BOXES','XXXL',),</v>
      </c>
      <c r="H4214" s="191"/>
    </row>
    <row r="4215">
      <c r="A4215" s="264">
        <v>228.0</v>
      </c>
      <c r="B4215" s="243" t="s">
        <v>438</v>
      </c>
      <c r="C4215" s="244" t="s">
        <v>439</v>
      </c>
      <c r="D4215" s="243" t="s">
        <v>4</v>
      </c>
      <c r="E4215" s="190" t="s">
        <v>21</v>
      </c>
      <c r="F4215" s="192">
        <v>1087.0</v>
      </c>
      <c r="G4215" s="191" t="str">
        <f t="shared" si="1"/>
        <v>('COLE PARMER THIN TOUCH NITRILE 245MM','COLE PARMER','CARTONS','W/SIZE',1087),</v>
      </c>
      <c r="H4215" s="192"/>
    </row>
    <row r="4216">
      <c r="A4216" s="264"/>
      <c r="B4216" s="243" t="s">
        <v>438</v>
      </c>
      <c r="C4216" s="244" t="s">
        <v>439</v>
      </c>
      <c r="D4216" s="190" t="s">
        <v>4</v>
      </c>
      <c r="E4216" s="190" t="s">
        <v>13</v>
      </c>
      <c r="F4216" s="191"/>
      <c r="G4216" s="191" t="str">
        <f t="shared" si="1"/>
        <v>('COLE PARMER THIN TOUCH NITRILE 245MM','COLE PARMER','CARTONS','XXS',),</v>
      </c>
      <c r="H4216" s="191"/>
    </row>
    <row r="4217">
      <c r="A4217" s="264"/>
      <c r="B4217" s="243" t="s">
        <v>438</v>
      </c>
      <c r="C4217" s="244" t="s">
        <v>439</v>
      </c>
      <c r="D4217" s="190" t="s">
        <v>4</v>
      </c>
      <c r="E4217" s="190" t="s">
        <v>14</v>
      </c>
      <c r="F4217" s="191"/>
      <c r="G4217" s="191" t="str">
        <f t="shared" si="1"/>
        <v>('COLE PARMER THIN TOUCH NITRILE 245MM','COLE PARMER','CARTONS','XS',),</v>
      </c>
      <c r="H4217" s="191"/>
    </row>
    <row r="4218">
      <c r="A4218" s="264"/>
      <c r="B4218" s="243" t="s">
        <v>438</v>
      </c>
      <c r="C4218" s="244" t="s">
        <v>439</v>
      </c>
      <c r="D4218" s="190" t="s">
        <v>4</v>
      </c>
      <c r="E4218" s="190" t="s">
        <v>15</v>
      </c>
      <c r="F4218" s="191"/>
      <c r="G4218" s="191" t="str">
        <f t="shared" si="1"/>
        <v>('COLE PARMER THIN TOUCH NITRILE 245MM','COLE PARMER','CARTONS','S',),</v>
      </c>
      <c r="H4218" s="191"/>
    </row>
    <row r="4219">
      <c r="A4219" s="264"/>
      <c r="B4219" s="243" t="s">
        <v>438</v>
      </c>
      <c r="C4219" s="244" t="s">
        <v>439</v>
      </c>
      <c r="D4219" s="190" t="s">
        <v>4</v>
      </c>
      <c r="E4219" s="190" t="s">
        <v>16</v>
      </c>
      <c r="F4219" s="191"/>
      <c r="G4219" s="191" t="str">
        <f t="shared" si="1"/>
        <v>('COLE PARMER THIN TOUCH NITRILE 245MM','COLE PARMER','CARTONS','M',),</v>
      </c>
      <c r="H4219" s="191"/>
    </row>
    <row r="4220">
      <c r="A4220" s="264"/>
      <c r="B4220" s="243" t="s">
        <v>438</v>
      </c>
      <c r="C4220" s="244" t="s">
        <v>439</v>
      </c>
      <c r="D4220" s="190" t="s">
        <v>4</v>
      </c>
      <c r="E4220" s="190" t="s">
        <v>17</v>
      </c>
      <c r="F4220" s="191"/>
      <c r="G4220" s="191" t="str">
        <f t="shared" si="1"/>
        <v>('COLE PARMER THIN TOUCH NITRILE 245MM','COLE PARMER','CARTONS','L',),</v>
      </c>
      <c r="H4220" s="191"/>
    </row>
    <row r="4221">
      <c r="A4221" s="264"/>
      <c r="B4221" s="243" t="s">
        <v>438</v>
      </c>
      <c r="C4221" s="244" t="s">
        <v>439</v>
      </c>
      <c r="D4221" s="190" t="s">
        <v>4</v>
      </c>
      <c r="E4221" s="190" t="s">
        <v>18</v>
      </c>
      <c r="F4221" s="191"/>
      <c r="G4221" s="191" t="str">
        <f t="shared" si="1"/>
        <v>('COLE PARMER THIN TOUCH NITRILE 245MM','COLE PARMER','CARTONS','XL',),</v>
      </c>
      <c r="H4221" s="191"/>
    </row>
    <row r="4222">
      <c r="A4222" s="264"/>
      <c r="B4222" s="243" t="s">
        <v>438</v>
      </c>
      <c r="C4222" s="244" t="s">
        <v>439</v>
      </c>
      <c r="D4222" s="190" t="s">
        <v>4</v>
      </c>
      <c r="E4222" s="190" t="s">
        <v>19</v>
      </c>
      <c r="F4222" s="191"/>
      <c r="G4222" s="191" t="str">
        <f t="shared" si="1"/>
        <v>('COLE PARMER THIN TOUCH NITRILE 245MM','COLE PARMER','CARTONS','XXL',),</v>
      </c>
      <c r="H4222" s="191"/>
    </row>
    <row r="4223">
      <c r="A4223" s="264"/>
      <c r="B4223" s="243" t="s">
        <v>438</v>
      </c>
      <c r="C4223" s="244" t="s">
        <v>439</v>
      </c>
      <c r="D4223" s="190" t="s">
        <v>4</v>
      </c>
      <c r="E4223" s="190" t="s">
        <v>20</v>
      </c>
      <c r="F4223" s="191"/>
      <c r="G4223" s="191" t="str">
        <f t="shared" si="1"/>
        <v>('COLE PARMER THIN TOUCH NITRILE 245MM','COLE PARMER','CARTONS','XXXL',),</v>
      </c>
      <c r="H4223" s="191"/>
    </row>
    <row r="4224">
      <c r="A4224" s="264"/>
      <c r="B4224" s="243" t="s">
        <v>438</v>
      </c>
      <c r="C4224" s="244" t="s">
        <v>439</v>
      </c>
      <c r="D4224" s="190" t="s">
        <v>7</v>
      </c>
      <c r="E4224" s="190" t="s">
        <v>21</v>
      </c>
      <c r="F4224" s="191"/>
      <c r="G4224" s="191" t="str">
        <f t="shared" si="1"/>
        <v>('COLE PARMER THIN TOUCH NITRILE 245MM','COLE PARMER','BOXES','W/SIZE',),</v>
      </c>
      <c r="H4224" s="191"/>
    </row>
    <row r="4225">
      <c r="A4225" s="264"/>
      <c r="B4225" s="243" t="s">
        <v>438</v>
      </c>
      <c r="C4225" s="244" t="s">
        <v>439</v>
      </c>
      <c r="D4225" s="190" t="s">
        <v>7</v>
      </c>
      <c r="E4225" s="190" t="s">
        <v>13</v>
      </c>
      <c r="F4225" s="191"/>
      <c r="G4225" s="191" t="str">
        <f t="shared" si="1"/>
        <v>('COLE PARMER THIN TOUCH NITRILE 245MM','COLE PARMER','BOXES','XXS',),</v>
      </c>
      <c r="H4225" s="191"/>
    </row>
    <row r="4226">
      <c r="A4226" s="264"/>
      <c r="B4226" s="243" t="s">
        <v>438</v>
      </c>
      <c r="C4226" s="244" t="s">
        <v>439</v>
      </c>
      <c r="D4226" s="190" t="s">
        <v>7</v>
      </c>
      <c r="E4226" s="190" t="s">
        <v>14</v>
      </c>
      <c r="F4226" s="191"/>
      <c r="G4226" s="191" t="str">
        <f t="shared" si="1"/>
        <v>('COLE PARMER THIN TOUCH NITRILE 245MM','COLE PARMER','BOXES','XS',),</v>
      </c>
      <c r="H4226" s="191"/>
    </row>
    <row r="4227">
      <c r="A4227" s="264"/>
      <c r="B4227" s="243" t="s">
        <v>438</v>
      </c>
      <c r="C4227" s="244" t="s">
        <v>439</v>
      </c>
      <c r="D4227" s="190" t="s">
        <v>7</v>
      </c>
      <c r="E4227" s="190" t="s">
        <v>15</v>
      </c>
      <c r="F4227" s="191">
        <v>2750.0</v>
      </c>
      <c r="G4227" s="191" t="str">
        <f t="shared" si="1"/>
        <v>('COLE PARMER THIN TOUCH NITRILE 245MM','COLE PARMER','BOXES','S',2750),</v>
      </c>
      <c r="H4227" s="191"/>
    </row>
    <row r="4228">
      <c r="A4228" s="264"/>
      <c r="B4228" s="243" t="s">
        <v>438</v>
      </c>
      <c r="C4228" s="244" t="s">
        <v>439</v>
      </c>
      <c r="D4228" s="190" t="s">
        <v>7</v>
      </c>
      <c r="E4228" s="190" t="s">
        <v>16</v>
      </c>
      <c r="F4228" s="191">
        <v>8750.0</v>
      </c>
      <c r="G4228" s="191" t="str">
        <f t="shared" si="1"/>
        <v>('COLE PARMER THIN TOUCH NITRILE 245MM','COLE PARMER','BOXES','M',8750),</v>
      </c>
      <c r="H4228" s="191"/>
    </row>
    <row r="4229">
      <c r="A4229" s="264"/>
      <c r="B4229" s="243" t="s">
        <v>438</v>
      </c>
      <c r="C4229" s="244" t="s">
        <v>439</v>
      </c>
      <c r="D4229" s="190" t="s">
        <v>7</v>
      </c>
      <c r="E4229" s="190" t="s">
        <v>17</v>
      </c>
      <c r="F4229" s="191">
        <v>1250.0</v>
      </c>
      <c r="G4229" s="191" t="str">
        <f t="shared" si="1"/>
        <v>('COLE PARMER THIN TOUCH NITRILE 245MM','COLE PARMER','BOXES','L',1250),</v>
      </c>
      <c r="H4229" s="191"/>
    </row>
    <row r="4230">
      <c r="A4230" s="264"/>
      <c r="B4230" s="243" t="s">
        <v>438</v>
      </c>
      <c r="C4230" s="244" t="s">
        <v>439</v>
      </c>
      <c r="D4230" s="190" t="s">
        <v>7</v>
      </c>
      <c r="E4230" s="190" t="s">
        <v>18</v>
      </c>
      <c r="F4230" s="191">
        <v>0.0</v>
      </c>
      <c r="G4230" s="191" t="str">
        <f t="shared" si="1"/>
        <v>('COLE PARMER THIN TOUCH NITRILE 245MM','COLE PARMER','BOXES','XL',0),</v>
      </c>
      <c r="H4230" s="191"/>
    </row>
    <row r="4231">
      <c r="A4231" s="264"/>
      <c r="B4231" s="243" t="s">
        <v>438</v>
      </c>
      <c r="C4231" s="244" t="s">
        <v>439</v>
      </c>
      <c r="D4231" s="190" t="s">
        <v>7</v>
      </c>
      <c r="E4231" s="190" t="s">
        <v>19</v>
      </c>
      <c r="F4231" s="191"/>
      <c r="G4231" s="191" t="str">
        <f t="shared" si="1"/>
        <v>('COLE PARMER THIN TOUCH NITRILE 245MM','COLE PARMER','BOXES','XXL',),</v>
      </c>
      <c r="H4231" s="191"/>
    </row>
    <row r="4232">
      <c r="A4232" s="264"/>
      <c r="B4232" s="243" t="s">
        <v>438</v>
      </c>
      <c r="C4232" s="244" t="s">
        <v>439</v>
      </c>
      <c r="D4232" s="190" t="s">
        <v>7</v>
      </c>
      <c r="E4232" s="190" t="s">
        <v>20</v>
      </c>
      <c r="F4232" s="191"/>
      <c r="G4232" s="191" t="str">
        <f t="shared" si="1"/>
        <v>('COLE PARMER THIN TOUCH NITRILE 245MM','COLE PARMER','BOXES','XXXL',),</v>
      </c>
      <c r="H4232" s="191"/>
    </row>
    <row r="4233">
      <c r="A4233" s="264">
        <v>229.0</v>
      </c>
      <c r="B4233" s="243" t="s">
        <v>440</v>
      </c>
      <c r="C4233" s="244" t="s">
        <v>439</v>
      </c>
      <c r="D4233" s="243" t="s">
        <v>4</v>
      </c>
      <c r="E4233" s="190" t="s">
        <v>21</v>
      </c>
      <c r="F4233" s="192">
        <v>160.0</v>
      </c>
      <c r="G4233" s="191" t="str">
        <f t="shared" si="1"/>
        <v>('THIN TOUCH LX LATEX 245MM','COLE PARMER','CARTONS','W/SIZE',160),</v>
      </c>
      <c r="H4233" s="192"/>
    </row>
    <row r="4234">
      <c r="A4234" s="264"/>
      <c r="B4234" s="243" t="s">
        <v>440</v>
      </c>
      <c r="C4234" s="244" t="s">
        <v>439</v>
      </c>
      <c r="D4234" s="190" t="s">
        <v>4</v>
      </c>
      <c r="E4234" s="190" t="s">
        <v>13</v>
      </c>
      <c r="F4234" s="191"/>
      <c r="G4234" s="191" t="str">
        <f t="shared" si="1"/>
        <v>('THIN TOUCH LX LATEX 245MM','COLE PARMER','CARTONS','XXS',),</v>
      </c>
      <c r="H4234" s="191"/>
    </row>
    <row r="4235">
      <c r="A4235" s="264"/>
      <c r="B4235" s="243" t="s">
        <v>440</v>
      </c>
      <c r="C4235" s="244" t="s">
        <v>439</v>
      </c>
      <c r="D4235" s="190" t="s">
        <v>4</v>
      </c>
      <c r="E4235" s="190" t="s">
        <v>14</v>
      </c>
      <c r="F4235" s="191"/>
      <c r="G4235" s="191" t="str">
        <f t="shared" si="1"/>
        <v>('THIN TOUCH LX LATEX 245MM','COLE PARMER','CARTONS','XS',),</v>
      </c>
      <c r="H4235" s="191"/>
    </row>
    <row r="4236">
      <c r="A4236" s="264"/>
      <c r="B4236" s="243" t="s">
        <v>440</v>
      </c>
      <c r="C4236" s="244" t="s">
        <v>439</v>
      </c>
      <c r="D4236" s="190" t="s">
        <v>4</v>
      </c>
      <c r="E4236" s="190" t="s">
        <v>15</v>
      </c>
      <c r="F4236" s="191"/>
      <c r="G4236" s="191" t="str">
        <f t="shared" si="1"/>
        <v>('THIN TOUCH LX LATEX 245MM','COLE PARMER','CARTONS','S',),</v>
      </c>
      <c r="H4236" s="191"/>
    </row>
    <row r="4237">
      <c r="A4237" s="264"/>
      <c r="B4237" s="243" t="s">
        <v>440</v>
      </c>
      <c r="C4237" s="244" t="s">
        <v>439</v>
      </c>
      <c r="D4237" s="190" t="s">
        <v>4</v>
      </c>
      <c r="E4237" s="190" t="s">
        <v>16</v>
      </c>
      <c r="F4237" s="191"/>
      <c r="G4237" s="191" t="str">
        <f t="shared" si="1"/>
        <v>('THIN TOUCH LX LATEX 245MM','COLE PARMER','CARTONS','M',),</v>
      </c>
      <c r="H4237" s="191"/>
    </row>
    <row r="4238">
      <c r="A4238" s="264"/>
      <c r="B4238" s="243" t="s">
        <v>440</v>
      </c>
      <c r="C4238" s="244" t="s">
        <v>439</v>
      </c>
      <c r="D4238" s="190" t="s">
        <v>4</v>
      </c>
      <c r="E4238" s="190" t="s">
        <v>17</v>
      </c>
      <c r="F4238" s="191"/>
      <c r="G4238" s="191" t="str">
        <f t="shared" si="1"/>
        <v>('THIN TOUCH LX LATEX 245MM','COLE PARMER','CARTONS','L',),</v>
      </c>
      <c r="H4238" s="191"/>
    </row>
    <row r="4239">
      <c r="A4239" s="264"/>
      <c r="B4239" s="243" t="s">
        <v>440</v>
      </c>
      <c r="C4239" s="244" t="s">
        <v>439</v>
      </c>
      <c r="D4239" s="190" t="s">
        <v>4</v>
      </c>
      <c r="E4239" s="190" t="s">
        <v>18</v>
      </c>
      <c r="F4239" s="191"/>
      <c r="G4239" s="191" t="str">
        <f t="shared" si="1"/>
        <v>('THIN TOUCH LX LATEX 245MM','COLE PARMER','CARTONS','XL',),</v>
      </c>
      <c r="H4239" s="191"/>
    </row>
    <row r="4240">
      <c r="A4240" s="264"/>
      <c r="B4240" s="243" t="s">
        <v>440</v>
      </c>
      <c r="C4240" s="244" t="s">
        <v>439</v>
      </c>
      <c r="D4240" s="190" t="s">
        <v>4</v>
      </c>
      <c r="E4240" s="190" t="s">
        <v>19</v>
      </c>
      <c r="F4240" s="191"/>
      <c r="G4240" s="191" t="str">
        <f t="shared" si="1"/>
        <v>('THIN TOUCH LX LATEX 245MM','COLE PARMER','CARTONS','XXL',),</v>
      </c>
      <c r="H4240" s="191"/>
    </row>
    <row r="4241">
      <c r="A4241" s="264"/>
      <c r="B4241" s="243" t="s">
        <v>440</v>
      </c>
      <c r="C4241" s="244" t="s">
        <v>439</v>
      </c>
      <c r="D4241" s="190" t="s">
        <v>4</v>
      </c>
      <c r="E4241" s="190" t="s">
        <v>20</v>
      </c>
      <c r="F4241" s="191"/>
      <c r="G4241" s="191" t="str">
        <f t="shared" si="1"/>
        <v>('THIN TOUCH LX LATEX 245MM','COLE PARMER','CARTONS','XXXL',),</v>
      </c>
      <c r="H4241" s="191"/>
    </row>
    <row r="4242">
      <c r="A4242" s="264"/>
      <c r="B4242" s="243" t="s">
        <v>440</v>
      </c>
      <c r="C4242" s="244" t="s">
        <v>439</v>
      </c>
      <c r="D4242" s="190" t="s">
        <v>7</v>
      </c>
      <c r="E4242" s="190" t="s">
        <v>21</v>
      </c>
      <c r="F4242" s="191">
        <v>0.0</v>
      </c>
      <c r="G4242" s="191" t="str">
        <f t="shared" si="1"/>
        <v>('THIN TOUCH LX LATEX 245MM','COLE PARMER','BOXES','W/SIZE',0),</v>
      </c>
      <c r="H4242" s="191"/>
    </row>
    <row r="4243">
      <c r="A4243" s="264"/>
      <c r="B4243" s="243" t="s">
        <v>440</v>
      </c>
      <c r="C4243" s="244" t="s">
        <v>439</v>
      </c>
      <c r="D4243" s="190" t="s">
        <v>7</v>
      </c>
      <c r="E4243" s="190" t="s">
        <v>13</v>
      </c>
      <c r="F4243" s="191"/>
      <c r="G4243" s="191" t="str">
        <f t="shared" si="1"/>
        <v>('THIN TOUCH LX LATEX 245MM','COLE PARMER','BOXES','XXS',),</v>
      </c>
      <c r="H4243" s="191"/>
    </row>
    <row r="4244">
      <c r="A4244" s="264"/>
      <c r="B4244" s="243" t="s">
        <v>440</v>
      </c>
      <c r="C4244" s="244" t="s">
        <v>439</v>
      </c>
      <c r="D4244" s="190" t="s">
        <v>7</v>
      </c>
      <c r="E4244" s="190" t="s">
        <v>14</v>
      </c>
      <c r="F4244" s="191"/>
      <c r="G4244" s="191" t="str">
        <f t="shared" si="1"/>
        <v>('THIN TOUCH LX LATEX 245MM','COLE PARMER','BOXES','XS',),</v>
      </c>
      <c r="H4244" s="191"/>
    </row>
    <row r="4245">
      <c r="A4245" s="264"/>
      <c r="B4245" s="243" t="s">
        <v>440</v>
      </c>
      <c r="C4245" s="244" t="s">
        <v>439</v>
      </c>
      <c r="D4245" s="190" t="s">
        <v>7</v>
      </c>
      <c r="E4245" s="190" t="s">
        <v>15</v>
      </c>
      <c r="F4245" s="191">
        <v>70.0</v>
      </c>
      <c r="G4245" s="191" t="str">
        <f t="shared" si="1"/>
        <v>('THIN TOUCH LX LATEX 245MM','COLE PARMER','BOXES','S',70),</v>
      </c>
      <c r="H4245" s="191"/>
    </row>
    <row r="4246">
      <c r="A4246" s="264"/>
      <c r="B4246" s="243" t="s">
        <v>440</v>
      </c>
      <c r="C4246" s="244" t="s">
        <v>439</v>
      </c>
      <c r="D4246" s="190" t="s">
        <v>7</v>
      </c>
      <c r="E4246" s="190" t="s">
        <v>16</v>
      </c>
      <c r="F4246" s="191">
        <v>0.0</v>
      </c>
      <c r="G4246" s="191" t="str">
        <f t="shared" si="1"/>
        <v>('THIN TOUCH LX LATEX 245MM','COLE PARMER','BOXES','M',0),</v>
      </c>
      <c r="H4246" s="191"/>
    </row>
    <row r="4247">
      <c r="A4247" s="264"/>
      <c r="B4247" s="243" t="s">
        <v>440</v>
      </c>
      <c r="C4247" s="244" t="s">
        <v>439</v>
      </c>
      <c r="D4247" s="190" t="s">
        <v>7</v>
      </c>
      <c r="E4247" s="190" t="s">
        <v>17</v>
      </c>
      <c r="F4247" s="191">
        <v>100.0</v>
      </c>
      <c r="G4247" s="191" t="str">
        <f t="shared" si="1"/>
        <v>('THIN TOUCH LX LATEX 245MM','COLE PARMER','BOXES','L',100),</v>
      </c>
      <c r="H4247" s="191"/>
    </row>
    <row r="4248">
      <c r="A4248" s="264"/>
      <c r="B4248" s="243" t="s">
        <v>440</v>
      </c>
      <c r="C4248" s="244" t="s">
        <v>439</v>
      </c>
      <c r="D4248" s="190" t="s">
        <v>7</v>
      </c>
      <c r="E4248" s="190" t="s">
        <v>18</v>
      </c>
      <c r="F4248" s="191"/>
      <c r="G4248" s="191" t="str">
        <f t="shared" si="1"/>
        <v>('THIN TOUCH LX LATEX 245MM','COLE PARMER','BOXES','XL',),</v>
      </c>
      <c r="H4248" s="191"/>
    </row>
    <row r="4249">
      <c r="A4249" s="264"/>
      <c r="B4249" s="243" t="s">
        <v>440</v>
      </c>
      <c r="C4249" s="244" t="s">
        <v>439</v>
      </c>
      <c r="D4249" s="190" t="s">
        <v>7</v>
      </c>
      <c r="E4249" s="190" t="s">
        <v>19</v>
      </c>
      <c r="F4249" s="191"/>
      <c r="G4249" s="191" t="str">
        <f t="shared" si="1"/>
        <v>('THIN TOUCH LX LATEX 245MM','COLE PARMER','BOXES','XXL',),</v>
      </c>
      <c r="H4249" s="191"/>
    </row>
    <row r="4250">
      <c r="A4250" s="264"/>
      <c r="B4250" s="243" t="s">
        <v>440</v>
      </c>
      <c r="C4250" s="244" t="s">
        <v>439</v>
      </c>
      <c r="D4250" s="190" t="s">
        <v>7</v>
      </c>
      <c r="E4250" s="190" t="s">
        <v>20</v>
      </c>
      <c r="F4250" s="191"/>
      <c r="G4250" s="191" t="str">
        <f t="shared" si="1"/>
        <v>('THIN TOUCH LX LATEX 245MM','COLE PARMER','BOXES','XXXL',),</v>
      </c>
      <c r="H4250" s="191"/>
    </row>
    <row r="4251">
      <c r="A4251" s="264">
        <v>230.0</v>
      </c>
      <c r="B4251" s="243" t="s">
        <v>441</v>
      </c>
      <c r="C4251" s="244" t="s">
        <v>439</v>
      </c>
      <c r="D4251" s="243" t="s">
        <v>4</v>
      </c>
      <c r="E4251" s="190" t="s">
        <v>21</v>
      </c>
      <c r="F4251" s="192">
        <v>24.0</v>
      </c>
      <c r="G4251" s="191" t="str">
        <f t="shared" si="1"/>
        <v>('THIN TOUCH PROTECTOR 300MM','COLE PARMER','CARTONS','W/SIZE',24),</v>
      </c>
      <c r="H4251" s="192"/>
    </row>
    <row r="4252">
      <c r="A4252" s="264"/>
      <c r="B4252" s="243" t="s">
        <v>441</v>
      </c>
      <c r="C4252" s="244" t="s">
        <v>439</v>
      </c>
      <c r="D4252" s="190" t="s">
        <v>4</v>
      </c>
      <c r="E4252" s="190" t="s">
        <v>13</v>
      </c>
      <c r="F4252" s="191"/>
      <c r="G4252" s="191" t="str">
        <f t="shared" si="1"/>
        <v>('THIN TOUCH PROTECTOR 300MM','COLE PARMER','CARTONS','XXS',),</v>
      </c>
      <c r="H4252" s="191"/>
    </row>
    <row r="4253">
      <c r="A4253" s="264"/>
      <c r="B4253" s="243" t="s">
        <v>441</v>
      </c>
      <c r="C4253" s="244" t="s">
        <v>439</v>
      </c>
      <c r="D4253" s="190" t="s">
        <v>4</v>
      </c>
      <c r="E4253" s="190" t="s">
        <v>14</v>
      </c>
      <c r="F4253" s="191"/>
      <c r="G4253" s="191" t="str">
        <f t="shared" si="1"/>
        <v>('THIN TOUCH PROTECTOR 300MM','COLE PARMER','CARTONS','XS',),</v>
      </c>
      <c r="H4253" s="191"/>
    </row>
    <row r="4254">
      <c r="A4254" s="264"/>
      <c r="B4254" s="243" t="s">
        <v>441</v>
      </c>
      <c r="C4254" s="244" t="s">
        <v>439</v>
      </c>
      <c r="D4254" s="190" t="s">
        <v>4</v>
      </c>
      <c r="E4254" s="190" t="s">
        <v>15</v>
      </c>
      <c r="F4254" s="191"/>
      <c r="G4254" s="191" t="str">
        <f t="shared" si="1"/>
        <v>('THIN TOUCH PROTECTOR 300MM','COLE PARMER','CARTONS','S',),</v>
      </c>
      <c r="H4254" s="191"/>
    </row>
    <row r="4255">
      <c r="A4255" s="264"/>
      <c r="B4255" s="243" t="s">
        <v>441</v>
      </c>
      <c r="C4255" s="244" t="s">
        <v>439</v>
      </c>
      <c r="D4255" s="190" t="s">
        <v>4</v>
      </c>
      <c r="E4255" s="190" t="s">
        <v>16</v>
      </c>
      <c r="F4255" s="191"/>
      <c r="G4255" s="191" t="str">
        <f t="shared" si="1"/>
        <v>('THIN TOUCH PROTECTOR 300MM','COLE PARMER','CARTONS','M',),</v>
      </c>
      <c r="H4255" s="191"/>
    </row>
    <row r="4256">
      <c r="A4256" s="264"/>
      <c r="B4256" s="243" t="s">
        <v>441</v>
      </c>
      <c r="C4256" s="244" t="s">
        <v>439</v>
      </c>
      <c r="D4256" s="190" t="s">
        <v>4</v>
      </c>
      <c r="E4256" s="190" t="s">
        <v>17</v>
      </c>
      <c r="F4256" s="191"/>
      <c r="G4256" s="191" t="str">
        <f t="shared" si="1"/>
        <v>('THIN TOUCH PROTECTOR 300MM','COLE PARMER','CARTONS','L',),</v>
      </c>
      <c r="H4256" s="191"/>
    </row>
    <row r="4257">
      <c r="A4257" s="264"/>
      <c r="B4257" s="243" t="s">
        <v>441</v>
      </c>
      <c r="C4257" s="244" t="s">
        <v>439</v>
      </c>
      <c r="D4257" s="190" t="s">
        <v>4</v>
      </c>
      <c r="E4257" s="190" t="s">
        <v>18</v>
      </c>
      <c r="F4257" s="191"/>
      <c r="G4257" s="191" t="str">
        <f t="shared" si="1"/>
        <v>('THIN TOUCH PROTECTOR 300MM','COLE PARMER','CARTONS','XL',),</v>
      </c>
      <c r="H4257" s="191"/>
    </row>
    <row r="4258">
      <c r="A4258" s="264"/>
      <c r="B4258" s="243" t="s">
        <v>441</v>
      </c>
      <c r="C4258" s="244" t="s">
        <v>439</v>
      </c>
      <c r="D4258" s="190" t="s">
        <v>4</v>
      </c>
      <c r="E4258" s="190" t="s">
        <v>19</v>
      </c>
      <c r="F4258" s="191"/>
      <c r="G4258" s="191" t="str">
        <f t="shared" si="1"/>
        <v>('THIN TOUCH PROTECTOR 300MM','COLE PARMER','CARTONS','XXL',),</v>
      </c>
      <c r="H4258" s="191"/>
    </row>
    <row r="4259">
      <c r="A4259" s="264"/>
      <c r="B4259" s="243" t="s">
        <v>441</v>
      </c>
      <c r="C4259" s="244" t="s">
        <v>439</v>
      </c>
      <c r="D4259" s="190" t="s">
        <v>4</v>
      </c>
      <c r="E4259" s="190" t="s">
        <v>20</v>
      </c>
      <c r="F4259" s="191"/>
      <c r="G4259" s="191" t="str">
        <f t="shared" si="1"/>
        <v>('THIN TOUCH PROTECTOR 300MM','COLE PARMER','CARTONS','XXXL',),</v>
      </c>
      <c r="H4259" s="191"/>
    </row>
    <row r="4260">
      <c r="A4260" s="264"/>
      <c r="B4260" s="243" t="s">
        <v>441</v>
      </c>
      <c r="C4260" s="244" t="s">
        <v>439</v>
      </c>
      <c r="D4260" s="190" t="s">
        <v>7</v>
      </c>
      <c r="E4260" s="190" t="s">
        <v>21</v>
      </c>
      <c r="F4260" s="191"/>
      <c r="G4260" s="191" t="str">
        <f t="shared" si="1"/>
        <v>('THIN TOUCH PROTECTOR 300MM','COLE PARMER','BOXES','W/SIZE',),</v>
      </c>
      <c r="H4260" s="191"/>
    </row>
    <row r="4261">
      <c r="A4261" s="264"/>
      <c r="B4261" s="243" t="s">
        <v>441</v>
      </c>
      <c r="C4261" s="244" t="s">
        <v>439</v>
      </c>
      <c r="D4261" s="190" t="s">
        <v>7</v>
      </c>
      <c r="E4261" s="190" t="s">
        <v>13</v>
      </c>
      <c r="F4261" s="191"/>
      <c r="G4261" s="191" t="str">
        <f t="shared" si="1"/>
        <v>('THIN TOUCH PROTECTOR 300MM','COLE PARMER','BOXES','XXS',),</v>
      </c>
      <c r="H4261" s="191"/>
    </row>
    <row r="4262">
      <c r="A4262" s="264"/>
      <c r="B4262" s="243" t="s">
        <v>441</v>
      </c>
      <c r="C4262" s="244" t="s">
        <v>439</v>
      </c>
      <c r="D4262" s="190" t="s">
        <v>7</v>
      </c>
      <c r="E4262" s="190" t="s">
        <v>14</v>
      </c>
      <c r="F4262" s="191"/>
      <c r="G4262" s="191" t="str">
        <f t="shared" si="1"/>
        <v>('THIN TOUCH PROTECTOR 300MM','COLE PARMER','BOXES','XS',),</v>
      </c>
      <c r="H4262" s="191"/>
    </row>
    <row r="4263">
      <c r="A4263" s="264"/>
      <c r="B4263" s="243" t="s">
        <v>441</v>
      </c>
      <c r="C4263" s="244" t="s">
        <v>439</v>
      </c>
      <c r="D4263" s="190" t="s">
        <v>7</v>
      </c>
      <c r="E4263" s="190" t="s">
        <v>15</v>
      </c>
      <c r="F4263" s="191">
        <v>0.0</v>
      </c>
      <c r="G4263" s="191" t="str">
        <f t="shared" si="1"/>
        <v>('THIN TOUCH PROTECTOR 300MM','COLE PARMER','BOXES','S',0),</v>
      </c>
      <c r="H4263" s="191"/>
    </row>
    <row r="4264">
      <c r="A4264" s="264"/>
      <c r="B4264" s="243" t="s">
        <v>441</v>
      </c>
      <c r="C4264" s="244" t="s">
        <v>439</v>
      </c>
      <c r="D4264" s="190" t="s">
        <v>7</v>
      </c>
      <c r="E4264" s="190" t="s">
        <v>16</v>
      </c>
      <c r="F4264" s="191">
        <v>100.0</v>
      </c>
      <c r="G4264" s="191" t="str">
        <f t="shared" si="1"/>
        <v>('THIN TOUCH PROTECTOR 300MM','COLE PARMER','BOXES','M',100),</v>
      </c>
      <c r="H4264" s="191"/>
    </row>
    <row r="4265">
      <c r="A4265" s="264"/>
      <c r="B4265" s="243" t="s">
        <v>441</v>
      </c>
      <c r="C4265" s="244" t="s">
        <v>439</v>
      </c>
      <c r="D4265" s="190" t="s">
        <v>7</v>
      </c>
      <c r="E4265" s="190" t="s">
        <v>17</v>
      </c>
      <c r="F4265" s="191">
        <v>0.0</v>
      </c>
      <c r="G4265" s="191" t="str">
        <f t="shared" si="1"/>
        <v>('THIN TOUCH PROTECTOR 300MM','COLE PARMER','BOXES','L',0),</v>
      </c>
      <c r="H4265" s="191"/>
    </row>
    <row r="4266">
      <c r="A4266" s="264"/>
      <c r="B4266" s="243" t="s">
        <v>441</v>
      </c>
      <c r="C4266" s="244" t="s">
        <v>439</v>
      </c>
      <c r="D4266" s="190" t="s">
        <v>7</v>
      </c>
      <c r="E4266" s="190" t="s">
        <v>18</v>
      </c>
      <c r="F4266" s="191">
        <v>0.0</v>
      </c>
      <c r="G4266" s="191" t="str">
        <f t="shared" si="1"/>
        <v>('THIN TOUCH PROTECTOR 300MM','COLE PARMER','BOXES','XL',0),</v>
      </c>
      <c r="H4266" s="191"/>
    </row>
    <row r="4267">
      <c r="A4267" s="264"/>
      <c r="B4267" s="243" t="s">
        <v>441</v>
      </c>
      <c r="C4267" s="244" t="s">
        <v>439</v>
      </c>
      <c r="D4267" s="190" t="s">
        <v>7</v>
      </c>
      <c r="E4267" s="190" t="s">
        <v>19</v>
      </c>
      <c r="F4267" s="191"/>
      <c r="G4267" s="191" t="str">
        <f t="shared" si="1"/>
        <v>('THIN TOUCH PROTECTOR 300MM','COLE PARMER','BOXES','XXL',),</v>
      </c>
      <c r="H4267" s="191"/>
    </row>
    <row r="4268">
      <c r="A4268" s="264"/>
      <c r="B4268" s="243" t="s">
        <v>441</v>
      </c>
      <c r="C4268" s="244" t="s">
        <v>439</v>
      </c>
      <c r="D4268" s="190" t="s">
        <v>7</v>
      </c>
      <c r="E4268" s="190" t="s">
        <v>20</v>
      </c>
      <c r="F4268" s="191"/>
      <c r="G4268" s="191" t="str">
        <f t="shared" si="1"/>
        <v>('THIN TOUCH PROTECTOR 300MM','COLE PARMER','BOXES','XXXL',),</v>
      </c>
      <c r="H4268" s="191"/>
    </row>
    <row r="4269">
      <c r="A4269" s="264">
        <v>231.0</v>
      </c>
      <c r="B4269" s="243" t="s">
        <v>442</v>
      </c>
      <c r="C4269" s="244" t="s">
        <v>439</v>
      </c>
      <c r="D4269" s="243" t="s">
        <v>4</v>
      </c>
      <c r="E4269" s="190" t="s">
        <v>21</v>
      </c>
      <c r="F4269" s="192">
        <v>40.0</v>
      </c>
      <c r="G4269" s="191" t="str">
        <f t="shared" si="1"/>
        <v>('THIN TOUCH PROTECTOR 240MM','COLE PARMER','CARTONS','W/SIZE',40),</v>
      </c>
      <c r="H4269" s="192"/>
    </row>
    <row r="4270">
      <c r="A4270" s="264"/>
      <c r="B4270" s="243" t="s">
        <v>442</v>
      </c>
      <c r="C4270" s="244" t="s">
        <v>439</v>
      </c>
      <c r="D4270" s="190" t="s">
        <v>4</v>
      </c>
      <c r="E4270" s="190" t="s">
        <v>13</v>
      </c>
      <c r="F4270" s="191"/>
      <c r="G4270" s="191" t="str">
        <f t="shared" si="1"/>
        <v>('THIN TOUCH PROTECTOR 240MM','COLE PARMER','CARTONS','XXS',),</v>
      </c>
      <c r="H4270" s="191"/>
    </row>
    <row r="4271">
      <c r="A4271" s="264"/>
      <c r="B4271" s="243" t="s">
        <v>442</v>
      </c>
      <c r="C4271" s="244" t="s">
        <v>439</v>
      </c>
      <c r="D4271" s="190" t="s">
        <v>4</v>
      </c>
      <c r="E4271" s="190" t="s">
        <v>14</v>
      </c>
      <c r="F4271" s="191"/>
      <c r="G4271" s="191" t="str">
        <f t="shared" si="1"/>
        <v>('THIN TOUCH PROTECTOR 240MM','COLE PARMER','CARTONS','XS',),</v>
      </c>
      <c r="H4271" s="191"/>
    </row>
    <row r="4272">
      <c r="A4272" s="264"/>
      <c r="B4272" s="243" t="s">
        <v>442</v>
      </c>
      <c r="C4272" s="244" t="s">
        <v>439</v>
      </c>
      <c r="D4272" s="190" t="s">
        <v>4</v>
      </c>
      <c r="E4272" s="190" t="s">
        <v>15</v>
      </c>
      <c r="F4272" s="191"/>
      <c r="G4272" s="191" t="str">
        <f t="shared" si="1"/>
        <v>('THIN TOUCH PROTECTOR 240MM','COLE PARMER','CARTONS','S',),</v>
      </c>
      <c r="H4272" s="191"/>
    </row>
    <row r="4273">
      <c r="A4273" s="264"/>
      <c r="B4273" s="243" t="s">
        <v>442</v>
      </c>
      <c r="C4273" s="244" t="s">
        <v>439</v>
      </c>
      <c r="D4273" s="190" t="s">
        <v>4</v>
      </c>
      <c r="E4273" s="190" t="s">
        <v>16</v>
      </c>
      <c r="F4273" s="191"/>
      <c r="G4273" s="191" t="str">
        <f t="shared" si="1"/>
        <v>('THIN TOUCH PROTECTOR 240MM','COLE PARMER','CARTONS','M',),</v>
      </c>
      <c r="H4273" s="191"/>
    </row>
    <row r="4274">
      <c r="A4274" s="264"/>
      <c r="B4274" s="243" t="s">
        <v>442</v>
      </c>
      <c r="C4274" s="244" t="s">
        <v>439</v>
      </c>
      <c r="D4274" s="190" t="s">
        <v>4</v>
      </c>
      <c r="E4274" s="190" t="s">
        <v>17</v>
      </c>
      <c r="F4274" s="191"/>
      <c r="G4274" s="191" t="str">
        <f t="shared" si="1"/>
        <v>('THIN TOUCH PROTECTOR 240MM','COLE PARMER','CARTONS','L',),</v>
      </c>
      <c r="H4274" s="191"/>
    </row>
    <row r="4275">
      <c r="A4275" s="264"/>
      <c r="B4275" s="243" t="s">
        <v>442</v>
      </c>
      <c r="C4275" s="244" t="s">
        <v>439</v>
      </c>
      <c r="D4275" s="190" t="s">
        <v>4</v>
      </c>
      <c r="E4275" s="190" t="s">
        <v>18</v>
      </c>
      <c r="F4275" s="191"/>
      <c r="G4275" s="191" t="str">
        <f t="shared" si="1"/>
        <v>('THIN TOUCH PROTECTOR 240MM','COLE PARMER','CARTONS','XL',),</v>
      </c>
      <c r="H4275" s="191"/>
    </row>
    <row r="4276">
      <c r="A4276" s="264"/>
      <c r="B4276" s="243" t="s">
        <v>442</v>
      </c>
      <c r="C4276" s="244" t="s">
        <v>439</v>
      </c>
      <c r="D4276" s="190" t="s">
        <v>4</v>
      </c>
      <c r="E4276" s="190" t="s">
        <v>19</v>
      </c>
      <c r="F4276" s="191"/>
      <c r="G4276" s="191" t="str">
        <f t="shared" si="1"/>
        <v>('THIN TOUCH PROTECTOR 240MM','COLE PARMER','CARTONS','XXL',),</v>
      </c>
      <c r="H4276" s="191"/>
    </row>
    <row r="4277">
      <c r="A4277" s="264"/>
      <c r="B4277" s="243" t="s">
        <v>442</v>
      </c>
      <c r="C4277" s="244" t="s">
        <v>439</v>
      </c>
      <c r="D4277" s="190" t="s">
        <v>4</v>
      </c>
      <c r="E4277" s="190" t="s">
        <v>20</v>
      </c>
      <c r="F4277" s="191"/>
      <c r="G4277" s="191" t="str">
        <f t="shared" si="1"/>
        <v>('THIN TOUCH PROTECTOR 240MM','COLE PARMER','CARTONS','XXXL',),</v>
      </c>
      <c r="H4277" s="191"/>
    </row>
    <row r="4278">
      <c r="A4278" s="264"/>
      <c r="B4278" s="243" t="s">
        <v>442</v>
      </c>
      <c r="C4278" s="244" t="s">
        <v>439</v>
      </c>
      <c r="D4278" s="190" t="s">
        <v>7</v>
      </c>
      <c r="E4278" s="190" t="s">
        <v>21</v>
      </c>
      <c r="F4278" s="191"/>
      <c r="G4278" s="191" t="str">
        <f t="shared" si="1"/>
        <v>('THIN TOUCH PROTECTOR 240MM','COLE PARMER','BOXES','W/SIZE',),</v>
      </c>
      <c r="H4278" s="191"/>
    </row>
    <row r="4279">
      <c r="A4279" s="264"/>
      <c r="B4279" s="243" t="s">
        <v>442</v>
      </c>
      <c r="C4279" s="244" t="s">
        <v>439</v>
      </c>
      <c r="D4279" s="190" t="s">
        <v>7</v>
      </c>
      <c r="E4279" s="190" t="s">
        <v>13</v>
      </c>
      <c r="F4279" s="191"/>
      <c r="G4279" s="191" t="str">
        <f t="shared" si="1"/>
        <v>('THIN TOUCH PROTECTOR 240MM','COLE PARMER','BOXES','XXS',),</v>
      </c>
      <c r="H4279" s="191"/>
    </row>
    <row r="4280">
      <c r="A4280" s="264"/>
      <c r="B4280" s="243" t="s">
        <v>442</v>
      </c>
      <c r="C4280" s="244" t="s">
        <v>439</v>
      </c>
      <c r="D4280" s="190" t="s">
        <v>7</v>
      </c>
      <c r="E4280" s="190" t="s">
        <v>14</v>
      </c>
      <c r="F4280" s="191"/>
      <c r="G4280" s="191" t="str">
        <f t="shared" si="1"/>
        <v>('THIN TOUCH PROTECTOR 240MM','COLE PARMER','BOXES','XS',),</v>
      </c>
      <c r="H4280" s="191"/>
    </row>
    <row r="4281">
      <c r="A4281" s="264"/>
      <c r="B4281" s="243" t="s">
        <v>442</v>
      </c>
      <c r="C4281" s="244" t="s">
        <v>439</v>
      </c>
      <c r="D4281" s="190" t="s">
        <v>7</v>
      </c>
      <c r="E4281" s="190" t="s">
        <v>15</v>
      </c>
      <c r="F4281" s="191">
        <v>0.0</v>
      </c>
      <c r="G4281" s="191" t="str">
        <f t="shared" si="1"/>
        <v>('THIN TOUCH PROTECTOR 240MM','COLE PARMER','BOXES','S',0),</v>
      </c>
      <c r="H4281" s="191"/>
    </row>
    <row r="4282">
      <c r="A4282" s="264"/>
      <c r="B4282" s="243" t="s">
        <v>442</v>
      </c>
      <c r="C4282" s="244" t="s">
        <v>439</v>
      </c>
      <c r="D4282" s="190" t="s">
        <v>7</v>
      </c>
      <c r="E4282" s="190" t="s">
        <v>16</v>
      </c>
      <c r="F4282" s="191">
        <v>0.0</v>
      </c>
      <c r="G4282" s="191" t="str">
        <f t="shared" si="1"/>
        <v>('THIN TOUCH PROTECTOR 240MM','COLE PARMER','BOXES','M',0),</v>
      </c>
      <c r="H4282" s="191"/>
    </row>
    <row r="4283">
      <c r="A4283" s="264"/>
      <c r="B4283" s="243" t="s">
        <v>442</v>
      </c>
      <c r="C4283" s="244" t="s">
        <v>439</v>
      </c>
      <c r="D4283" s="190" t="s">
        <v>7</v>
      </c>
      <c r="E4283" s="190" t="s">
        <v>17</v>
      </c>
      <c r="F4283" s="191">
        <v>70.0</v>
      </c>
      <c r="G4283" s="191" t="str">
        <f t="shared" si="1"/>
        <v>('THIN TOUCH PROTECTOR 240MM','COLE PARMER','BOXES','L',70),</v>
      </c>
      <c r="H4283" s="191"/>
    </row>
    <row r="4284">
      <c r="A4284" s="264"/>
      <c r="B4284" s="243" t="s">
        <v>442</v>
      </c>
      <c r="C4284" s="244" t="s">
        <v>439</v>
      </c>
      <c r="D4284" s="190" t="s">
        <v>7</v>
      </c>
      <c r="E4284" s="190" t="s">
        <v>18</v>
      </c>
      <c r="F4284" s="191">
        <v>0.0</v>
      </c>
      <c r="G4284" s="191" t="str">
        <f t="shared" si="1"/>
        <v>('THIN TOUCH PROTECTOR 240MM','COLE PARMER','BOXES','XL',0),</v>
      </c>
      <c r="H4284" s="191"/>
    </row>
    <row r="4285">
      <c r="A4285" s="264"/>
      <c r="B4285" s="243" t="s">
        <v>442</v>
      </c>
      <c r="C4285" s="244" t="s">
        <v>439</v>
      </c>
      <c r="D4285" s="190" t="s">
        <v>7</v>
      </c>
      <c r="E4285" s="190" t="s">
        <v>19</v>
      </c>
      <c r="F4285" s="191"/>
      <c r="G4285" s="191" t="str">
        <f t="shared" si="1"/>
        <v>('THIN TOUCH PROTECTOR 240MM','COLE PARMER','BOXES','XXL',),</v>
      </c>
      <c r="H4285" s="191"/>
    </row>
    <row r="4286">
      <c r="A4286" s="264"/>
      <c r="B4286" s="243" t="s">
        <v>442</v>
      </c>
      <c r="C4286" s="244" t="s">
        <v>439</v>
      </c>
      <c r="D4286" s="190" t="s">
        <v>7</v>
      </c>
      <c r="E4286" s="190" t="s">
        <v>20</v>
      </c>
      <c r="F4286" s="191"/>
      <c r="G4286" s="191" t="str">
        <f t="shared" si="1"/>
        <v>('THIN TOUCH PROTECTOR 240MM','COLE PARMER','BOXES','XXXL',),</v>
      </c>
      <c r="H4286" s="191"/>
    </row>
    <row r="4287">
      <c r="A4287" s="264">
        <v>232.0</v>
      </c>
      <c r="B4287" s="243" t="s">
        <v>443</v>
      </c>
      <c r="C4287" s="244" t="s">
        <v>439</v>
      </c>
      <c r="D4287" s="243" t="s">
        <v>4</v>
      </c>
      <c r="E4287" s="190" t="s">
        <v>21</v>
      </c>
      <c r="F4287" s="192">
        <v>56.0</v>
      </c>
      <c r="G4287" s="191" t="str">
        <f t="shared" si="1"/>
        <v>('STERILE CLEAN 400MM STE.LATEX','COLE PARMER','CARTONS','W/SIZE',56),</v>
      </c>
      <c r="H4287" s="192"/>
    </row>
    <row r="4288">
      <c r="A4288" s="264"/>
      <c r="B4288" s="243" t="s">
        <v>443</v>
      </c>
      <c r="C4288" s="244" t="s">
        <v>439</v>
      </c>
      <c r="D4288" s="190" t="s">
        <v>4</v>
      </c>
      <c r="E4288" s="190" t="s">
        <v>13</v>
      </c>
      <c r="F4288" s="191"/>
      <c r="G4288" s="191" t="str">
        <f t="shared" si="1"/>
        <v>('STERILE CLEAN 400MM STE.LATEX','COLE PARMER','CARTONS','XXS',),</v>
      </c>
      <c r="H4288" s="191"/>
    </row>
    <row r="4289">
      <c r="A4289" s="264"/>
      <c r="B4289" s="243" t="s">
        <v>443</v>
      </c>
      <c r="C4289" s="244" t="s">
        <v>439</v>
      </c>
      <c r="D4289" s="190" t="s">
        <v>4</v>
      </c>
      <c r="E4289" s="190" t="s">
        <v>14</v>
      </c>
      <c r="F4289" s="191"/>
      <c r="G4289" s="191" t="str">
        <f t="shared" si="1"/>
        <v>('STERILE CLEAN 400MM STE.LATEX','COLE PARMER','CARTONS','XS',),</v>
      </c>
      <c r="H4289" s="191"/>
    </row>
    <row r="4290">
      <c r="A4290" s="264"/>
      <c r="B4290" s="243" t="s">
        <v>443</v>
      </c>
      <c r="C4290" s="244" t="s">
        <v>439</v>
      </c>
      <c r="D4290" s="190" t="s">
        <v>4</v>
      </c>
      <c r="E4290" s="190" t="s">
        <v>15</v>
      </c>
      <c r="F4290" s="191"/>
      <c r="G4290" s="191" t="str">
        <f t="shared" si="1"/>
        <v>('STERILE CLEAN 400MM STE.LATEX','COLE PARMER','CARTONS','S',),</v>
      </c>
      <c r="H4290" s="191"/>
    </row>
    <row r="4291">
      <c r="A4291" s="264"/>
      <c r="B4291" s="243" t="s">
        <v>443</v>
      </c>
      <c r="C4291" s="244" t="s">
        <v>439</v>
      </c>
      <c r="D4291" s="190" t="s">
        <v>4</v>
      </c>
      <c r="E4291" s="190" t="s">
        <v>16</v>
      </c>
      <c r="F4291" s="191"/>
      <c r="G4291" s="191" t="str">
        <f t="shared" si="1"/>
        <v>('STERILE CLEAN 400MM STE.LATEX','COLE PARMER','CARTONS','M',),</v>
      </c>
      <c r="H4291" s="191"/>
    </row>
    <row r="4292">
      <c r="A4292" s="264"/>
      <c r="B4292" s="243" t="s">
        <v>443</v>
      </c>
      <c r="C4292" s="244" t="s">
        <v>439</v>
      </c>
      <c r="D4292" s="190" t="s">
        <v>4</v>
      </c>
      <c r="E4292" s="190" t="s">
        <v>17</v>
      </c>
      <c r="F4292" s="191"/>
      <c r="G4292" s="191" t="str">
        <f t="shared" si="1"/>
        <v>('STERILE CLEAN 400MM STE.LATEX','COLE PARMER','CARTONS','L',),</v>
      </c>
      <c r="H4292" s="191"/>
    </row>
    <row r="4293">
      <c r="A4293" s="264"/>
      <c r="B4293" s="243" t="s">
        <v>443</v>
      </c>
      <c r="C4293" s="244" t="s">
        <v>439</v>
      </c>
      <c r="D4293" s="190" t="s">
        <v>4</v>
      </c>
      <c r="E4293" s="190" t="s">
        <v>18</v>
      </c>
      <c r="F4293" s="191"/>
      <c r="G4293" s="191" t="str">
        <f t="shared" si="1"/>
        <v>('STERILE CLEAN 400MM STE.LATEX','COLE PARMER','CARTONS','XL',),</v>
      </c>
      <c r="H4293" s="191"/>
    </row>
    <row r="4294">
      <c r="A4294" s="264"/>
      <c r="B4294" s="243" t="s">
        <v>443</v>
      </c>
      <c r="C4294" s="244" t="s">
        <v>439</v>
      </c>
      <c r="D4294" s="190" t="s">
        <v>4</v>
      </c>
      <c r="E4294" s="190" t="s">
        <v>19</v>
      </c>
      <c r="F4294" s="191"/>
      <c r="G4294" s="191" t="str">
        <f t="shared" si="1"/>
        <v>('STERILE CLEAN 400MM STE.LATEX','COLE PARMER','CARTONS','XXL',),</v>
      </c>
      <c r="H4294" s="191"/>
    </row>
    <row r="4295">
      <c r="A4295" s="264"/>
      <c r="B4295" s="243" t="s">
        <v>443</v>
      </c>
      <c r="C4295" s="244" t="s">
        <v>439</v>
      </c>
      <c r="D4295" s="190" t="s">
        <v>4</v>
      </c>
      <c r="E4295" s="190" t="s">
        <v>20</v>
      </c>
      <c r="F4295" s="191"/>
      <c r="G4295" s="191" t="str">
        <f t="shared" si="1"/>
        <v>('STERILE CLEAN 400MM STE.LATEX','COLE PARMER','CARTONS','XXXL',),</v>
      </c>
      <c r="H4295" s="191"/>
    </row>
    <row r="4296">
      <c r="A4296" s="264"/>
      <c r="B4296" s="243" t="s">
        <v>443</v>
      </c>
      <c r="C4296" s="244" t="s">
        <v>439</v>
      </c>
      <c r="D4296" s="190" t="s">
        <v>7</v>
      </c>
      <c r="E4296" s="190" t="s">
        <v>21</v>
      </c>
      <c r="F4296" s="191"/>
      <c r="G4296" s="191" t="str">
        <f t="shared" si="1"/>
        <v>('STERILE CLEAN 400MM STE.LATEX','COLE PARMER','BOXES','W/SIZE',),</v>
      </c>
      <c r="H4296" s="191"/>
    </row>
    <row r="4297">
      <c r="A4297" s="264"/>
      <c r="B4297" s="243" t="s">
        <v>443</v>
      </c>
      <c r="C4297" s="244" t="s">
        <v>439</v>
      </c>
      <c r="D4297" s="190" t="s">
        <v>7</v>
      </c>
      <c r="E4297" s="190" t="s">
        <v>13</v>
      </c>
      <c r="F4297" s="191"/>
      <c r="G4297" s="191" t="str">
        <f t="shared" si="1"/>
        <v>('STERILE CLEAN 400MM STE.LATEX','COLE PARMER','BOXES','XXS',),</v>
      </c>
      <c r="H4297" s="191"/>
    </row>
    <row r="4298">
      <c r="A4298" s="264"/>
      <c r="B4298" s="243" t="s">
        <v>443</v>
      </c>
      <c r="C4298" s="244" t="s">
        <v>439</v>
      </c>
      <c r="D4298" s="190" t="s">
        <v>7</v>
      </c>
      <c r="E4298" s="190" t="s">
        <v>14</v>
      </c>
      <c r="F4298" s="191"/>
      <c r="G4298" s="191" t="str">
        <f t="shared" si="1"/>
        <v>('STERILE CLEAN 400MM STE.LATEX','COLE PARMER','BOXES','XS',),</v>
      </c>
      <c r="H4298" s="191"/>
    </row>
    <row r="4299">
      <c r="A4299" s="264"/>
      <c r="B4299" s="243" t="s">
        <v>443</v>
      </c>
      <c r="C4299" s="244" t="s">
        <v>439</v>
      </c>
      <c r="D4299" s="190" t="s">
        <v>7</v>
      </c>
      <c r="E4299" s="190" t="s">
        <v>15</v>
      </c>
      <c r="F4299" s="191"/>
      <c r="G4299" s="191" t="str">
        <f t="shared" si="1"/>
        <v>('STERILE CLEAN 400MM STE.LATEX','COLE PARMER','BOXES','S',),</v>
      </c>
      <c r="H4299" s="191"/>
    </row>
    <row r="4300">
      <c r="A4300" s="264"/>
      <c r="B4300" s="243" t="s">
        <v>443</v>
      </c>
      <c r="C4300" s="244" t="s">
        <v>439</v>
      </c>
      <c r="D4300" s="190" t="s">
        <v>7</v>
      </c>
      <c r="E4300" s="190" t="s">
        <v>16</v>
      </c>
      <c r="F4300" s="191"/>
      <c r="G4300" s="191" t="str">
        <f t="shared" si="1"/>
        <v>('STERILE CLEAN 400MM STE.LATEX','COLE PARMER','BOXES','M',),</v>
      </c>
      <c r="H4300" s="191"/>
    </row>
    <row r="4301">
      <c r="A4301" s="264"/>
      <c r="B4301" s="243" t="s">
        <v>443</v>
      </c>
      <c r="C4301" s="244" t="s">
        <v>439</v>
      </c>
      <c r="D4301" s="190" t="s">
        <v>7</v>
      </c>
      <c r="E4301" s="190" t="s">
        <v>17</v>
      </c>
      <c r="F4301" s="191"/>
      <c r="G4301" s="191" t="str">
        <f t="shared" si="1"/>
        <v>('STERILE CLEAN 400MM STE.LATEX','COLE PARMER','BOXES','L',),</v>
      </c>
      <c r="H4301" s="191"/>
    </row>
    <row r="4302">
      <c r="A4302" s="264"/>
      <c r="B4302" s="243" t="s">
        <v>443</v>
      </c>
      <c r="C4302" s="244" t="s">
        <v>439</v>
      </c>
      <c r="D4302" s="190" t="s">
        <v>7</v>
      </c>
      <c r="E4302" s="190" t="s">
        <v>18</v>
      </c>
      <c r="F4302" s="191"/>
      <c r="G4302" s="191" t="str">
        <f t="shared" si="1"/>
        <v>('STERILE CLEAN 400MM STE.LATEX','COLE PARMER','BOXES','XL',),</v>
      </c>
      <c r="H4302" s="191"/>
    </row>
    <row r="4303">
      <c r="A4303" s="264"/>
      <c r="B4303" s="243" t="s">
        <v>443</v>
      </c>
      <c r="C4303" s="244" t="s">
        <v>439</v>
      </c>
      <c r="D4303" s="190" t="s">
        <v>7</v>
      </c>
      <c r="E4303" s="190" t="s">
        <v>19</v>
      </c>
      <c r="F4303" s="191"/>
      <c r="G4303" s="191" t="str">
        <f t="shared" si="1"/>
        <v>('STERILE CLEAN 400MM STE.LATEX','COLE PARMER','BOXES','XXL',),</v>
      </c>
      <c r="H4303" s="191"/>
    </row>
    <row r="4304">
      <c r="A4304" s="264"/>
      <c r="B4304" s="243" t="s">
        <v>443</v>
      </c>
      <c r="C4304" s="244" t="s">
        <v>439</v>
      </c>
      <c r="D4304" s="190" t="s">
        <v>7</v>
      </c>
      <c r="E4304" s="190" t="s">
        <v>20</v>
      </c>
      <c r="F4304" s="191"/>
      <c r="G4304" s="191" t="str">
        <f t="shared" si="1"/>
        <v>('STERILE CLEAN 400MM STE.LATEX','COLE PARMER','BOXES','XXXL',),</v>
      </c>
      <c r="H4304" s="191"/>
    </row>
    <row r="4305">
      <c r="A4305" s="264">
        <v>233.0</v>
      </c>
      <c r="B4305" s="243" t="s">
        <v>444</v>
      </c>
      <c r="C4305" s="244" t="s">
        <v>439</v>
      </c>
      <c r="D4305" s="243" t="s">
        <v>4</v>
      </c>
      <c r="E4305" s="190" t="s">
        <v>21</v>
      </c>
      <c r="F4305" s="192">
        <v>10.0</v>
      </c>
      <c r="G4305" s="191" t="str">
        <f t="shared" si="1"/>
        <v>('STERILE CLEAN 300MM STE.LATEX','COLE PARMER','CARTONS','W/SIZE',10),</v>
      </c>
      <c r="H4305" s="192"/>
    </row>
    <row r="4306">
      <c r="A4306" s="264"/>
      <c r="B4306" s="243" t="s">
        <v>444</v>
      </c>
      <c r="C4306" s="244" t="s">
        <v>439</v>
      </c>
      <c r="D4306" s="190" t="s">
        <v>4</v>
      </c>
      <c r="E4306" s="190" t="s">
        <v>13</v>
      </c>
      <c r="F4306" s="191"/>
      <c r="G4306" s="191" t="str">
        <f t="shared" si="1"/>
        <v>('STERILE CLEAN 300MM STE.LATEX','COLE PARMER','CARTONS','XXS',),</v>
      </c>
      <c r="H4306" s="191"/>
    </row>
    <row r="4307">
      <c r="A4307" s="264"/>
      <c r="B4307" s="243" t="s">
        <v>444</v>
      </c>
      <c r="C4307" s="244" t="s">
        <v>439</v>
      </c>
      <c r="D4307" s="190" t="s">
        <v>4</v>
      </c>
      <c r="E4307" s="190" t="s">
        <v>14</v>
      </c>
      <c r="F4307" s="191"/>
      <c r="G4307" s="191" t="str">
        <f t="shared" si="1"/>
        <v>('STERILE CLEAN 300MM STE.LATEX','COLE PARMER','CARTONS','XS',),</v>
      </c>
      <c r="H4307" s="191"/>
    </row>
    <row r="4308">
      <c r="A4308" s="264"/>
      <c r="B4308" s="243" t="s">
        <v>444</v>
      </c>
      <c r="C4308" s="244" t="s">
        <v>439</v>
      </c>
      <c r="D4308" s="190" t="s">
        <v>4</v>
      </c>
      <c r="E4308" s="190" t="s">
        <v>15</v>
      </c>
      <c r="F4308" s="191"/>
      <c r="G4308" s="191" t="str">
        <f t="shared" si="1"/>
        <v>('STERILE CLEAN 300MM STE.LATEX','COLE PARMER','CARTONS','S',),</v>
      </c>
      <c r="H4308" s="191"/>
    </row>
    <row r="4309">
      <c r="A4309" s="264"/>
      <c r="B4309" s="243" t="s">
        <v>444</v>
      </c>
      <c r="C4309" s="244" t="s">
        <v>439</v>
      </c>
      <c r="D4309" s="190" t="s">
        <v>4</v>
      </c>
      <c r="E4309" s="190" t="s">
        <v>16</v>
      </c>
      <c r="F4309" s="191"/>
      <c r="G4309" s="191" t="str">
        <f t="shared" si="1"/>
        <v>('STERILE CLEAN 300MM STE.LATEX','COLE PARMER','CARTONS','M',),</v>
      </c>
      <c r="H4309" s="191"/>
    </row>
    <row r="4310">
      <c r="A4310" s="264"/>
      <c r="B4310" s="243" t="s">
        <v>444</v>
      </c>
      <c r="C4310" s="244" t="s">
        <v>439</v>
      </c>
      <c r="D4310" s="190" t="s">
        <v>4</v>
      </c>
      <c r="E4310" s="190" t="s">
        <v>17</v>
      </c>
      <c r="F4310" s="191"/>
      <c r="G4310" s="191" t="str">
        <f t="shared" si="1"/>
        <v>('STERILE CLEAN 300MM STE.LATEX','COLE PARMER','CARTONS','L',),</v>
      </c>
      <c r="H4310" s="191"/>
    </row>
    <row r="4311">
      <c r="A4311" s="264"/>
      <c r="B4311" s="243" t="s">
        <v>444</v>
      </c>
      <c r="C4311" s="244" t="s">
        <v>439</v>
      </c>
      <c r="D4311" s="190" t="s">
        <v>4</v>
      </c>
      <c r="E4311" s="190" t="s">
        <v>18</v>
      </c>
      <c r="F4311" s="191"/>
      <c r="G4311" s="191" t="str">
        <f t="shared" si="1"/>
        <v>('STERILE CLEAN 300MM STE.LATEX','COLE PARMER','CARTONS','XL',),</v>
      </c>
      <c r="H4311" s="191"/>
    </row>
    <row r="4312">
      <c r="A4312" s="264"/>
      <c r="B4312" s="243" t="s">
        <v>444</v>
      </c>
      <c r="C4312" s="244" t="s">
        <v>439</v>
      </c>
      <c r="D4312" s="190" t="s">
        <v>4</v>
      </c>
      <c r="E4312" s="190" t="s">
        <v>19</v>
      </c>
      <c r="F4312" s="191"/>
      <c r="G4312" s="191" t="str">
        <f t="shared" si="1"/>
        <v>('STERILE CLEAN 300MM STE.LATEX','COLE PARMER','CARTONS','XXL',),</v>
      </c>
      <c r="H4312" s="191"/>
    </row>
    <row r="4313">
      <c r="A4313" s="264"/>
      <c r="B4313" s="243" t="s">
        <v>444</v>
      </c>
      <c r="C4313" s="244" t="s">
        <v>439</v>
      </c>
      <c r="D4313" s="190" t="s">
        <v>4</v>
      </c>
      <c r="E4313" s="190" t="s">
        <v>20</v>
      </c>
      <c r="F4313" s="191"/>
      <c r="G4313" s="191" t="str">
        <f t="shared" si="1"/>
        <v>('STERILE CLEAN 300MM STE.LATEX','COLE PARMER','CARTONS','XXXL',),</v>
      </c>
      <c r="H4313" s="191"/>
    </row>
    <row r="4314">
      <c r="A4314" s="264"/>
      <c r="B4314" s="243" t="s">
        <v>444</v>
      </c>
      <c r="C4314" s="244" t="s">
        <v>439</v>
      </c>
      <c r="D4314" s="190" t="s">
        <v>7</v>
      </c>
      <c r="E4314" s="190" t="s">
        <v>21</v>
      </c>
      <c r="F4314" s="191"/>
      <c r="G4314" s="191" t="str">
        <f t="shared" si="1"/>
        <v>('STERILE CLEAN 300MM STE.LATEX','COLE PARMER','BOXES','W/SIZE',),</v>
      </c>
      <c r="H4314" s="191"/>
    </row>
    <row r="4315">
      <c r="A4315" s="264"/>
      <c r="B4315" s="243" t="s">
        <v>444</v>
      </c>
      <c r="C4315" s="244" t="s">
        <v>439</v>
      </c>
      <c r="D4315" s="190" t="s">
        <v>7</v>
      </c>
      <c r="E4315" s="190" t="s">
        <v>13</v>
      </c>
      <c r="F4315" s="191"/>
      <c r="G4315" s="191" t="str">
        <f t="shared" si="1"/>
        <v>('STERILE CLEAN 300MM STE.LATEX','COLE PARMER','BOXES','XXS',),</v>
      </c>
      <c r="H4315" s="191"/>
    </row>
    <row r="4316">
      <c r="A4316" s="264"/>
      <c r="B4316" s="243" t="s">
        <v>444</v>
      </c>
      <c r="C4316" s="244" t="s">
        <v>439</v>
      </c>
      <c r="D4316" s="190" t="s">
        <v>7</v>
      </c>
      <c r="E4316" s="190" t="s">
        <v>14</v>
      </c>
      <c r="F4316" s="191"/>
      <c r="G4316" s="191" t="str">
        <f t="shared" si="1"/>
        <v>('STERILE CLEAN 300MM STE.LATEX','COLE PARMER','BOXES','XS',),</v>
      </c>
      <c r="H4316" s="191"/>
    </row>
    <row r="4317">
      <c r="A4317" s="264"/>
      <c r="B4317" s="243" t="s">
        <v>444</v>
      </c>
      <c r="C4317" s="244" t="s">
        <v>439</v>
      </c>
      <c r="D4317" s="190" t="s">
        <v>7</v>
      </c>
      <c r="E4317" s="190" t="s">
        <v>15</v>
      </c>
      <c r="F4317" s="191"/>
      <c r="G4317" s="191" t="str">
        <f t="shared" si="1"/>
        <v>('STERILE CLEAN 300MM STE.LATEX','COLE PARMER','BOXES','S',),</v>
      </c>
      <c r="H4317" s="191"/>
    </row>
    <row r="4318">
      <c r="A4318" s="264"/>
      <c r="B4318" s="243" t="s">
        <v>444</v>
      </c>
      <c r="C4318" s="244" t="s">
        <v>439</v>
      </c>
      <c r="D4318" s="190" t="s">
        <v>7</v>
      </c>
      <c r="E4318" s="190" t="s">
        <v>16</v>
      </c>
      <c r="F4318" s="191"/>
      <c r="G4318" s="191" t="str">
        <f t="shared" si="1"/>
        <v>('STERILE CLEAN 300MM STE.LATEX','COLE PARMER','BOXES','M',),</v>
      </c>
      <c r="H4318" s="191"/>
    </row>
    <row r="4319">
      <c r="A4319" s="264"/>
      <c r="B4319" s="243" t="s">
        <v>444</v>
      </c>
      <c r="C4319" s="244" t="s">
        <v>439</v>
      </c>
      <c r="D4319" s="190" t="s">
        <v>7</v>
      </c>
      <c r="E4319" s="190" t="s">
        <v>17</v>
      </c>
      <c r="F4319" s="191"/>
      <c r="G4319" s="191" t="str">
        <f t="shared" si="1"/>
        <v>('STERILE CLEAN 300MM STE.LATEX','COLE PARMER','BOXES','L',),</v>
      </c>
      <c r="H4319" s="191"/>
    </row>
    <row r="4320">
      <c r="A4320" s="264"/>
      <c r="B4320" s="243" t="s">
        <v>444</v>
      </c>
      <c r="C4320" s="244" t="s">
        <v>439</v>
      </c>
      <c r="D4320" s="190" t="s">
        <v>7</v>
      </c>
      <c r="E4320" s="190" t="s">
        <v>18</v>
      </c>
      <c r="F4320" s="191"/>
      <c r="G4320" s="191" t="str">
        <f t="shared" si="1"/>
        <v>('STERILE CLEAN 300MM STE.LATEX','COLE PARMER','BOXES','XL',),</v>
      </c>
      <c r="H4320" s="191"/>
    </row>
    <row r="4321">
      <c r="A4321" s="264"/>
      <c r="B4321" s="243" t="s">
        <v>444</v>
      </c>
      <c r="C4321" s="244" t="s">
        <v>439</v>
      </c>
      <c r="D4321" s="190" t="s">
        <v>7</v>
      </c>
      <c r="E4321" s="190" t="s">
        <v>19</v>
      </c>
      <c r="F4321" s="191"/>
      <c r="G4321" s="191" t="str">
        <f t="shared" si="1"/>
        <v>('STERILE CLEAN 300MM STE.LATEX','COLE PARMER','BOXES','XXL',),</v>
      </c>
      <c r="H4321" s="191"/>
    </row>
    <row r="4322">
      <c r="A4322" s="264"/>
      <c r="B4322" s="243" t="s">
        <v>444</v>
      </c>
      <c r="C4322" s="244" t="s">
        <v>439</v>
      </c>
      <c r="D4322" s="190" t="s">
        <v>7</v>
      </c>
      <c r="E4322" s="190" t="s">
        <v>20</v>
      </c>
      <c r="F4322" s="191"/>
      <c r="G4322" s="191" t="str">
        <f t="shared" si="1"/>
        <v>('STERILE CLEAN 300MM STE.LATEX','COLE PARMER','BOXES','XXXL',),</v>
      </c>
      <c r="H4322" s="191"/>
    </row>
    <row r="4323">
      <c r="A4323" s="264">
        <v>234.0</v>
      </c>
      <c r="B4323" s="243" t="s">
        <v>445</v>
      </c>
      <c r="C4323" s="244" t="s">
        <v>445</v>
      </c>
      <c r="D4323" s="243" t="s">
        <v>4</v>
      </c>
      <c r="E4323" s="190" t="s">
        <v>21</v>
      </c>
      <c r="F4323" s="192"/>
      <c r="G4323" s="191" t="str">
        <f t="shared" si="1"/>
        <v>('UTSUNOMIYA','UTSUNOMIYA','CARTONS','W/SIZE',),</v>
      </c>
      <c r="H4323" s="192"/>
    </row>
    <row r="4324">
      <c r="A4324" s="264"/>
      <c r="B4324" s="243" t="s">
        <v>445</v>
      </c>
      <c r="C4324" s="244" t="s">
        <v>445</v>
      </c>
      <c r="D4324" s="190" t="s">
        <v>4</v>
      </c>
      <c r="E4324" s="190" t="s">
        <v>13</v>
      </c>
      <c r="F4324" s="191"/>
      <c r="G4324" s="191" t="str">
        <f t="shared" si="1"/>
        <v>('UTSUNOMIYA','UTSUNOMIYA','CARTONS','XXS',),</v>
      </c>
      <c r="H4324" s="191"/>
    </row>
    <row r="4325">
      <c r="A4325" s="264"/>
      <c r="B4325" s="243" t="s">
        <v>445</v>
      </c>
      <c r="C4325" s="244" t="s">
        <v>445</v>
      </c>
      <c r="D4325" s="190" t="s">
        <v>4</v>
      </c>
      <c r="E4325" s="190" t="s">
        <v>14</v>
      </c>
      <c r="F4325" s="191"/>
      <c r="G4325" s="191" t="str">
        <f t="shared" si="1"/>
        <v>('UTSUNOMIYA','UTSUNOMIYA','CARTONS','XS',),</v>
      </c>
      <c r="H4325" s="191"/>
    </row>
    <row r="4326">
      <c r="A4326" s="264"/>
      <c r="B4326" s="243" t="s">
        <v>445</v>
      </c>
      <c r="C4326" s="244" t="s">
        <v>445</v>
      </c>
      <c r="D4326" s="190" t="s">
        <v>4</v>
      </c>
      <c r="E4326" s="190" t="s">
        <v>15</v>
      </c>
      <c r="F4326" s="191">
        <v>0.0</v>
      </c>
      <c r="G4326" s="191" t="str">
        <f t="shared" si="1"/>
        <v>('UTSUNOMIYA','UTSUNOMIYA','CARTONS','S',0),</v>
      </c>
      <c r="H4326" s="191"/>
    </row>
    <row r="4327">
      <c r="A4327" s="264"/>
      <c r="B4327" s="243" t="s">
        <v>445</v>
      </c>
      <c r="C4327" s="244" t="s">
        <v>445</v>
      </c>
      <c r="D4327" s="190" t="s">
        <v>4</v>
      </c>
      <c r="E4327" s="190" t="s">
        <v>16</v>
      </c>
      <c r="F4327" s="191">
        <v>49.0</v>
      </c>
      <c r="G4327" s="191" t="str">
        <f t="shared" si="1"/>
        <v>('UTSUNOMIYA','UTSUNOMIYA','CARTONS','M',49),</v>
      </c>
      <c r="H4327" s="191"/>
    </row>
    <row r="4328">
      <c r="A4328" s="264"/>
      <c r="B4328" s="243" t="s">
        <v>445</v>
      </c>
      <c r="C4328" s="244" t="s">
        <v>445</v>
      </c>
      <c r="D4328" s="190" t="s">
        <v>4</v>
      </c>
      <c r="E4328" s="190" t="s">
        <v>17</v>
      </c>
      <c r="F4328" s="191">
        <v>10.0</v>
      </c>
      <c r="G4328" s="191" t="str">
        <f t="shared" si="1"/>
        <v>('UTSUNOMIYA','UTSUNOMIYA','CARTONS','L',10),</v>
      </c>
      <c r="H4328" s="191"/>
    </row>
    <row r="4329">
      <c r="A4329" s="264"/>
      <c r="B4329" s="243" t="s">
        <v>445</v>
      </c>
      <c r="C4329" s="244" t="s">
        <v>445</v>
      </c>
      <c r="D4329" s="190" t="s">
        <v>4</v>
      </c>
      <c r="E4329" s="190" t="s">
        <v>18</v>
      </c>
      <c r="F4329" s="191"/>
      <c r="G4329" s="191" t="str">
        <f t="shared" si="1"/>
        <v>('UTSUNOMIYA','UTSUNOMIYA','CARTONS','XL',),</v>
      </c>
      <c r="H4329" s="191"/>
    </row>
    <row r="4330">
      <c r="A4330" s="264"/>
      <c r="B4330" s="243" t="s">
        <v>445</v>
      </c>
      <c r="C4330" s="244" t="s">
        <v>445</v>
      </c>
      <c r="D4330" s="190" t="s">
        <v>4</v>
      </c>
      <c r="E4330" s="190" t="s">
        <v>19</v>
      </c>
      <c r="F4330" s="191"/>
      <c r="G4330" s="191" t="str">
        <f t="shared" si="1"/>
        <v>('UTSUNOMIYA','UTSUNOMIYA','CARTONS','XXL',),</v>
      </c>
      <c r="H4330" s="191"/>
    </row>
    <row r="4331">
      <c r="A4331" s="264"/>
      <c r="B4331" s="243" t="s">
        <v>445</v>
      </c>
      <c r="C4331" s="244" t="s">
        <v>445</v>
      </c>
      <c r="D4331" s="190" t="s">
        <v>4</v>
      </c>
      <c r="E4331" s="190" t="s">
        <v>20</v>
      </c>
      <c r="F4331" s="191"/>
      <c r="G4331" s="191" t="str">
        <f t="shared" si="1"/>
        <v>('UTSUNOMIYA','UTSUNOMIYA','CARTONS','XXXL',),</v>
      </c>
      <c r="H4331" s="191"/>
    </row>
    <row r="4332">
      <c r="A4332" s="264"/>
      <c r="B4332" s="243" t="s">
        <v>445</v>
      </c>
      <c r="C4332" s="244" t="s">
        <v>445</v>
      </c>
      <c r="D4332" s="190" t="s">
        <v>7</v>
      </c>
      <c r="E4332" s="190" t="s">
        <v>21</v>
      </c>
      <c r="F4332" s="191"/>
      <c r="G4332" s="191" t="str">
        <f t="shared" si="1"/>
        <v>('UTSUNOMIYA','UTSUNOMIYA','BOXES','W/SIZE',),</v>
      </c>
      <c r="H4332" s="191"/>
    </row>
    <row r="4333">
      <c r="A4333" s="264"/>
      <c r="B4333" s="243" t="s">
        <v>445</v>
      </c>
      <c r="C4333" s="244" t="s">
        <v>445</v>
      </c>
      <c r="D4333" s="190" t="s">
        <v>7</v>
      </c>
      <c r="E4333" s="190" t="s">
        <v>13</v>
      </c>
      <c r="F4333" s="191"/>
      <c r="G4333" s="191" t="str">
        <f t="shared" si="1"/>
        <v>('UTSUNOMIYA','UTSUNOMIYA','BOXES','XXS',),</v>
      </c>
      <c r="H4333" s="191"/>
    </row>
    <row r="4334">
      <c r="A4334" s="264"/>
      <c r="B4334" s="243" t="s">
        <v>445</v>
      </c>
      <c r="C4334" s="244" t="s">
        <v>445</v>
      </c>
      <c r="D4334" s="190" t="s">
        <v>7</v>
      </c>
      <c r="E4334" s="190" t="s">
        <v>14</v>
      </c>
      <c r="F4334" s="191"/>
      <c r="G4334" s="191" t="str">
        <f t="shared" si="1"/>
        <v>('UTSUNOMIYA','UTSUNOMIYA','BOXES','XS',),</v>
      </c>
      <c r="H4334" s="191"/>
    </row>
    <row r="4335">
      <c r="A4335" s="264"/>
      <c r="B4335" s="243" t="s">
        <v>445</v>
      </c>
      <c r="C4335" s="244" t="s">
        <v>445</v>
      </c>
      <c r="D4335" s="190" t="s">
        <v>7</v>
      </c>
      <c r="E4335" s="190" t="s">
        <v>15</v>
      </c>
      <c r="F4335" s="191">
        <v>600.0</v>
      </c>
      <c r="G4335" s="191" t="str">
        <f t="shared" si="1"/>
        <v>('UTSUNOMIYA','UTSUNOMIYA','BOXES','S',600),</v>
      </c>
      <c r="H4335" s="191"/>
    </row>
    <row r="4336">
      <c r="A4336" s="264"/>
      <c r="B4336" s="243" t="s">
        <v>445</v>
      </c>
      <c r="C4336" s="244" t="s">
        <v>445</v>
      </c>
      <c r="D4336" s="190" t="s">
        <v>7</v>
      </c>
      <c r="E4336" s="190" t="s">
        <v>16</v>
      </c>
      <c r="F4336" s="191">
        <v>0.0</v>
      </c>
      <c r="G4336" s="191" t="str">
        <f t="shared" si="1"/>
        <v>('UTSUNOMIYA','UTSUNOMIYA','BOXES','M',0),</v>
      </c>
      <c r="H4336" s="191"/>
    </row>
    <row r="4337">
      <c r="A4337" s="264"/>
      <c r="B4337" s="243" t="s">
        <v>445</v>
      </c>
      <c r="C4337" s="244" t="s">
        <v>445</v>
      </c>
      <c r="D4337" s="190" t="s">
        <v>7</v>
      </c>
      <c r="E4337" s="190" t="s">
        <v>17</v>
      </c>
      <c r="F4337" s="191">
        <v>510.0</v>
      </c>
      <c r="G4337" s="191" t="str">
        <f t="shared" si="1"/>
        <v>('UTSUNOMIYA','UTSUNOMIYA','BOXES','L',510),</v>
      </c>
      <c r="H4337" s="191"/>
    </row>
    <row r="4338">
      <c r="A4338" s="264"/>
      <c r="B4338" s="243" t="s">
        <v>445</v>
      </c>
      <c r="C4338" s="244" t="s">
        <v>445</v>
      </c>
      <c r="D4338" s="190" t="s">
        <v>7</v>
      </c>
      <c r="E4338" s="190" t="s">
        <v>18</v>
      </c>
      <c r="F4338" s="191"/>
      <c r="G4338" s="191" t="str">
        <f t="shared" si="1"/>
        <v>('UTSUNOMIYA','UTSUNOMIYA','BOXES','XL',),</v>
      </c>
      <c r="H4338" s="191"/>
    </row>
    <row r="4339">
      <c r="A4339" s="264"/>
      <c r="B4339" s="243" t="s">
        <v>445</v>
      </c>
      <c r="C4339" s="244" t="s">
        <v>445</v>
      </c>
      <c r="D4339" s="190" t="s">
        <v>7</v>
      </c>
      <c r="E4339" s="190" t="s">
        <v>19</v>
      </c>
      <c r="F4339" s="191"/>
      <c r="G4339" s="191" t="str">
        <f t="shared" si="1"/>
        <v>('UTSUNOMIYA','UTSUNOMIYA','BOXES','XXL',),</v>
      </c>
      <c r="H4339" s="191"/>
    </row>
    <row r="4340">
      <c r="A4340" s="264"/>
      <c r="B4340" s="243" t="s">
        <v>445</v>
      </c>
      <c r="C4340" s="244" t="s">
        <v>445</v>
      </c>
      <c r="D4340" s="190" t="s">
        <v>7</v>
      </c>
      <c r="E4340" s="190" t="s">
        <v>20</v>
      </c>
      <c r="F4340" s="191"/>
      <c r="G4340" s="191" t="str">
        <f t="shared" si="1"/>
        <v>('UTSUNOMIYA','UTSUNOMIYA','BOXES','XXXL',),</v>
      </c>
      <c r="H4340" s="191"/>
    </row>
    <row r="4341">
      <c r="A4341" s="264">
        <v>235.0</v>
      </c>
      <c r="B4341" s="243" t="s">
        <v>446</v>
      </c>
      <c r="C4341" s="244" t="s">
        <v>447</v>
      </c>
      <c r="D4341" s="243" t="s">
        <v>4</v>
      </c>
      <c r="E4341" s="190" t="s">
        <v>21</v>
      </c>
      <c r="F4341" s="192">
        <v>70.0</v>
      </c>
      <c r="G4341" s="191" t="str">
        <f t="shared" si="1"/>
        <v>('SAFE HANDS','PHARMANIAGA','CARTONS','W/SIZE',70),</v>
      </c>
      <c r="H4341" s="192"/>
    </row>
    <row r="4342">
      <c r="A4342" s="264"/>
      <c r="B4342" s="243" t="s">
        <v>446</v>
      </c>
      <c r="C4342" s="244" t="s">
        <v>447</v>
      </c>
      <c r="D4342" s="190" t="s">
        <v>4</v>
      </c>
      <c r="E4342" s="190" t="s">
        <v>13</v>
      </c>
      <c r="F4342" s="191"/>
      <c r="G4342" s="191" t="str">
        <f t="shared" si="1"/>
        <v>('SAFE HANDS','PHARMANIAGA','CARTONS','XXS',),</v>
      </c>
      <c r="H4342" s="191"/>
    </row>
    <row r="4343">
      <c r="A4343" s="264"/>
      <c r="B4343" s="243" t="s">
        <v>446</v>
      </c>
      <c r="C4343" s="244" t="s">
        <v>447</v>
      </c>
      <c r="D4343" s="190" t="s">
        <v>4</v>
      </c>
      <c r="E4343" s="190" t="s">
        <v>14</v>
      </c>
      <c r="F4343" s="191"/>
      <c r="G4343" s="191" t="str">
        <f t="shared" si="1"/>
        <v>('SAFE HANDS','PHARMANIAGA','CARTONS','XS',),</v>
      </c>
      <c r="H4343" s="191"/>
    </row>
    <row r="4344">
      <c r="A4344" s="264"/>
      <c r="B4344" s="243" t="s">
        <v>446</v>
      </c>
      <c r="C4344" s="244" t="s">
        <v>447</v>
      </c>
      <c r="D4344" s="190" t="s">
        <v>4</v>
      </c>
      <c r="E4344" s="190" t="s">
        <v>15</v>
      </c>
      <c r="F4344" s="191"/>
      <c r="G4344" s="191" t="str">
        <f t="shared" si="1"/>
        <v>('SAFE HANDS','PHARMANIAGA','CARTONS','S',),</v>
      </c>
      <c r="H4344" s="191"/>
    </row>
    <row r="4345">
      <c r="A4345" s="264"/>
      <c r="B4345" s="243" t="s">
        <v>446</v>
      </c>
      <c r="C4345" s="244" t="s">
        <v>447</v>
      </c>
      <c r="D4345" s="190" t="s">
        <v>4</v>
      </c>
      <c r="E4345" s="190" t="s">
        <v>16</v>
      </c>
      <c r="F4345" s="191"/>
      <c r="G4345" s="191" t="str">
        <f t="shared" si="1"/>
        <v>('SAFE HANDS','PHARMANIAGA','CARTONS','M',),</v>
      </c>
      <c r="H4345" s="191"/>
    </row>
    <row r="4346">
      <c r="A4346" s="264"/>
      <c r="B4346" s="243" t="s">
        <v>446</v>
      </c>
      <c r="C4346" s="244" t="s">
        <v>447</v>
      </c>
      <c r="D4346" s="190" t="s">
        <v>4</v>
      </c>
      <c r="E4346" s="190" t="s">
        <v>17</v>
      </c>
      <c r="F4346" s="191"/>
      <c r="G4346" s="191" t="str">
        <f t="shared" si="1"/>
        <v>('SAFE HANDS','PHARMANIAGA','CARTONS','L',),</v>
      </c>
      <c r="H4346" s="191"/>
    </row>
    <row r="4347">
      <c r="A4347" s="264"/>
      <c r="B4347" s="243" t="s">
        <v>446</v>
      </c>
      <c r="C4347" s="244" t="s">
        <v>447</v>
      </c>
      <c r="D4347" s="190" t="s">
        <v>4</v>
      </c>
      <c r="E4347" s="190" t="s">
        <v>18</v>
      </c>
      <c r="F4347" s="191"/>
      <c r="G4347" s="191" t="str">
        <f t="shared" si="1"/>
        <v>('SAFE HANDS','PHARMANIAGA','CARTONS','XL',),</v>
      </c>
      <c r="H4347" s="191"/>
    </row>
    <row r="4348">
      <c r="A4348" s="264"/>
      <c r="B4348" s="243" t="s">
        <v>446</v>
      </c>
      <c r="C4348" s="244" t="s">
        <v>447</v>
      </c>
      <c r="D4348" s="190" t="s">
        <v>4</v>
      </c>
      <c r="E4348" s="190" t="s">
        <v>19</v>
      </c>
      <c r="F4348" s="191"/>
      <c r="G4348" s="191" t="str">
        <f t="shared" si="1"/>
        <v>('SAFE HANDS','PHARMANIAGA','CARTONS','XXL',),</v>
      </c>
      <c r="H4348" s="191"/>
    </row>
    <row r="4349">
      <c r="A4349" s="264"/>
      <c r="B4349" s="243" t="s">
        <v>446</v>
      </c>
      <c r="C4349" s="244" t="s">
        <v>447</v>
      </c>
      <c r="D4349" s="190" t="s">
        <v>4</v>
      </c>
      <c r="E4349" s="190" t="s">
        <v>20</v>
      </c>
      <c r="F4349" s="191"/>
      <c r="G4349" s="191" t="str">
        <f t="shared" si="1"/>
        <v>('SAFE HANDS','PHARMANIAGA','CARTONS','XXXL',),</v>
      </c>
      <c r="H4349" s="191"/>
    </row>
    <row r="4350">
      <c r="A4350" s="264"/>
      <c r="B4350" s="243" t="s">
        <v>446</v>
      </c>
      <c r="C4350" s="244" t="s">
        <v>447</v>
      </c>
      <c r="D4350" s="190" t="s">
        <v>7</v>
      </c>
      <c r="E4350" s="190" t="s">
        <v>21</v>
      </c>
      <c r="F4350" s="191">
        <v>3960.0</v>
      </c>
      <c r="G4350" s="191" t="str">
        <f t="shared" si="1"/>
        <v>('SAFE HANDS','PHARMANIAGA','BOXES','W/SIZE',3960),</v>
      </c>
      <c r="H4350" s="191"/>
    </row>
    <row r="4351">
      <c r="A4351" s="264"/>
      <c r="B4351" s="243" t="s">
        <v>446</v>
      </c>
      <c r="C4351" s="244" t="s">
        <v>447</v>
      </c>
      <c r="D4351" s="190" t="s">
        <v>7</v>
      </c>
      <c r="E4351" s="190" t="s">
        <v>13</v>
      </c>
      <c r="F4351" s="191"/>
      <c r="G4351" s="191" t="str">
        <f t="shared" si="1"/>
        <v>('SAFE HANDS','PHARMANIAGA','BOXES','XXS',),</v>
      </c>
      <c r="H4351" s="191"/>
    </row>
    <row r="4352">
      <c r="A4352" s="264"/>
      <c r="B4352" s="243" t="s">
        <v>446</v>
      </c>
      <c r="C4352" s="244" t="s">
        <v>447</v>
      </c>
      <c r="D4352" s="190" t="s">
        <v>7</v>
      </c>
      <c r="E4352" s="190" t="s">
        <v>14</v>
      </c>
      <c r="F4352" s="191"/>
      <c r="G4352" s="191" t="str">
        <f t="shared" si="1"/>
        <v>('SAFE HANDS','PHARMANIAGA','BOXES','XS',),</v>
      </c>
      <c r="H4352" s="191"/>
    </row>
    <row r="4353">
      <c r="A4353" s="264"/>
      <c r="B4353" s="243" t="s">
        <v>446</v>
      </c>
      <c r="C4353" s="244" t="s">
        <v>447</v>
      </c>
      <c r="D4353" s="190" t="s">
        <v>7</v>
      </c>
      <c r="E4353" s="190" t="s">
        <v>15</v>
      </c>
      <c r="F4353" s="191"/>
      <c r="G4353" s="191" t="str">
        <f t="shared" si="1"/>
        <v>('SAFE HANDS','PHARMANIAGA','BOXES','S',),</v>
      </c>
      <c r="H4353" s="191"/>
    </row>
    <row r="4354">
      <c r="A4354" s="264"/>
      <c r="B4354" s="243" t="s">
        <v>446</v>
      </c>
      <c r="C4354" s="244" t="s">
        <v>447</v>
      </c>
      <c r="D4354" s="190" t="s">
        <v>7</v>
      </c>
      <c r="E4354" s="190" t="s">
        <v>16</v>
      </c>
      <c r="F4354" s="191"/>
      <c r="G4354" s="191" t="str">
        <f t="shared" si="1"/>
        <v>('SAFE HANDS','PHARMANIAGA','BOXES','M',),</v>
      </c>
      <c r="H4354" s="191"/>
    </row>
    <row r="4355">
      <c r="A4355" s="264"/>
      <c r="B4355" s="243" t="s">
        <v>446</v>
      </c>
      <c r="C4355" s="244" t="s">
        <v>447</v>
      </c>
      <c r="D4355" s="190" t="s">
        <v>7</v>
      </c>
      <c r="E4355" s="190" t="s">
        <v>17</v>
      </c>
      <c r="F4355" s="191"/>
      <c r="G4355" s="191" t="str">
        <f t="shared" si="1"/>
        <v>('SAFE HANDS','PHARMANIAGA','BOXES','L',),</v>
      </c>
      <c r="H4355" s="191"/>
    </row>
    <row r="4356">
      <c r="A4356" s="264"/>
      <c r="B4356" s="243" t="s">
        <v>446</v>
      </c>
      <c r="C4356" s="244" t="s">
        <v>447</v>
      </c>
      <c r="D4356" s="190" t="s">
        <v>7</v>
      </c>
      <c r="E4356" s="190" t="s">
        <v>18</v>
      </c>
      <c r="F4356" s="191"/>
      <c r="G4356" s="191" t="str">
        <f t="shared" si="1"/>
        <v>('SAFE HANDS','PHARMANIAGA','BOXES','XL',),</v>
      </c>
      <c r="H4356" s="191"/>
    </row>
    <row r="4357">
      <c r="A4357" s="264"/>
      <c r="B4357" s="243" t="s">
        <v>446</v>
      </c>
      <c r="C4357" s="244" t="s">
        <v>447</v>
      </c>
      <c r="D4357" s="190" t="s">
        <v>7</v>
      </c>
      <c r="E4357" s="190" t="s">
        <v>19</v>
      </c>
      <c r="F4357" s="191"/>
      <c r="G4357" s="191" t="str">
        <f t="shared" si="1"/>
        <v>('SAFE HANDS','PHARMANIAGA','BOXES','XXL',),</v>
      </c>
      <c r="H4357" s="191"/>
    </row>
    <row r="4358">
      <c r="A4358" s="264"/>
      <c r="B4358" s="243" t="s">
        <v>446</v>
      </c>
      <c r="C4358" s="244" t="s">
        <v>447</v>
      </c>
      <c r="D4358" s="190" t="s">
        <v>7</v>
      </c>
      <c r="E4358" s="190" t="s">
        <v>20</v>
      </c>
      <c r="F4358" s="191"/>
      <c r="G4358" s="191" t="str">
        <f t="shared" si="1"/>
        <v>('SAFE HANDS','PHARMANIAGA','BOXES','XXXL',),</v>
      </c>
      <c r="H4358" s="191"/>
    </row>
    <row r="4359">
      <c r="A4359" s="264">
        <v>236.0</v>
      </c>
      <c r="B4359" s="243" t="s">
        <v>448</v>
      </c>
      <c r="C4359" s="244" t="s">
        <v>449</v>
      </c>
      <c r="D4359" s="243" t="s">
        <v>4</v>
      </c>
      <c r="E4359" s="190" t="s">
        <v>21</v>
      </c>
      <c r="F4359" s="192">
        <v>19.0</v>
      </c>
      <c r="G4359" s="191" t="str">
        <f t="shared" si="1"/>
        <v>('BRIGHTWAY P/F 300MM BLUE NITRILE','SAFETY HUB','CARTONS','W/SIZE',19),</v>
      </c>
      <c r="H4359" s="192"/>
    </row>
    <row r="4360">
      <c r="A4360" s="264"/>
      <c r="B4360" s="243" t="s">
        <v>448</v>
      </c>
      <c r="C4360" s="244" t="s">
        <v>449</v>
      </c>
      <c r="D4360" s="190" t="s">
        <v>4</v>
      </c>
      <c r="E4360" s="190" t="s">
        <v>13</v>
      </c>
      <c r="F4360" s="191"/>
      <c r="G4360" s="191" t="str">
        <f t="shared" si="1"/>
        <v>('BRIGHTWAY P/F 300MM BLUE NITRILE','SAFETY HUB','CARTONS','XXS',),</v>
      </c>
      <c r="H4360" s="191"/>
    </row>
    <row r="4361">
      <c r="A4361" s="264"/>
      <c r="B4361" s="243" t="s">
        <v>448</v>
      </c>
      <c r="C4361" s="244" t="s">
        <v>449</v>
      </c>
      <c r="D4361" s="190" t="s">
        <v>4</v>
      </c>
      <c r="E4361" s="190" t="s">
        <v>14</v>
      </c>
      <c r="F4361" s="191"/>
      <c r="G4361" s="191" t="str">
        <f t="shared" si="1"/>
        <v>('BRIGHTWAY P/F 300MM BLUE NITRILE','SAFETY HUB','CARTONS','XS',),</v>
      </c>
      <c r="H4361" s="191"/>
    </row>
    <row r="4362">
      <c r="A4362" s="264"/>
      <c r="B4362" s="243" t="s">
        <v>448</v>
      </c>
      <c r="C4362" s="244" t="s">
        <v>449</v>
      </c>
      <c r="D4362" s="190" t="s">
        <v>4</v>
      </c>
      <c r="E4362" s="190" t="s">
        <v>15</v>
      </c>
      <c r="F4362" s="191"/>
      <c r="G4362" s="191" t="str">
        <f t="shared" si="1"/>
        <v>('BRIGHTWAY P/F 300MM BLUE NITRILE','SAFETY HUB','CARTONS','S',),</v>
      </c>
      <c r="H4362" s="191"/>
    </row>
    <row r="4363">
      <c r="A4363" s="264"/>
      <c r="B4363" s="243" t="s">
        <v>448</v>
      </c>
      <c r="C4363" s="244" t="s">
        <v>449</v>
      </c>
      <c r="D4363" s="190" t="s">
        <v>4</v>
      </c>
      <c r="E4363" s="190" t="s">
        <v>16</v>
      </c>
      <c r="F4363" s="191"/>
      <c r="G4363" s="191" t="str">
        <f t="shared" si="1"/>
        <v>('BRIGHTWAY P/F 300MM BLUE NITRILE','SAFETY HUB','CARTONS','M',),</v>
      </c>
      <c r="H4363" s="191"/>
    </row>
    <row r="4364">
      <c r="A4364" s="264"/>
      <c r="B4364" s="243" t="s">
        <v>448</v>
      </c>
      <c r="C4364" s="244" t="s">
        <v>449</v>
      </c>
      <c r="D4364" s="190" t="s">
        <v>4</v>
      </c>
      <c r="E4364" s="190" t="s">
        <v>17</v>
      </c>
      <c r="F4364" s="191"/>
      <c r="G4364" s="191" t="str">
        <f t="shared" si="1"/>
        <v>('BRIGHTWAY P/F 300MM BLUE NITRILE','SAFETY HUB','CARTONS','L',),</v>
      </c>
      <c r="H4364" s="191"/>
    </row>
    <row r="4365">
      <c r="A4365" s="264"/>
      <c r="B4365" s="243" t="s">
        <v>448</v>
      </c>
      <c r="C4365" s="244" t="s">
        <v>449</v>
      </c>
      <c r="D4365" s="190" t="s">
        <v>4</v>
      </c>
      <c r="E4365" s="190" t="s">
        <v>18</v>
      </c>
      <c r="F4365" s="191"/>
      <c r="G4365" s="191" t="str">
        <f t="shared" si="1"/>
        <v>('BRIGHTWAY P/F 300MM BLUE NITRILE','SAFETY HUB','CARTONS','XL',),</v>
      </c>
      <c r="H4365" s="191"/>
    </row>
    <row r="4366">
      <c r="A4366" s="264"/>
      <c r="B4366" s="243" t="s">
        <v>448</v>
      </c>
      <c r="C4366" s="244" t="s">
        <v>449</v>
      </c>
      <c r="D4366" s="190" t="s">
        <v>4</v>
      </c>
      <c r="E4366" s="190" t="s">
        <v>19</v>
      </c>
      <c r="F4366" s="191"/>
      <c r="G4366" s="191" t="str">
        <f t="shared" si="1"/>
        <v>('BRIGHTWAY P/F 300MM BLUE NITRILE','SAFETY HUB','CARTONS','XXL',),</v>
      </c>
      <c r="H4366" s="191"/>
    </row>
    <row r="4367">
      <c r="A4367" s="264"/>
      <c r="B4367" s="243" t="s">
        <v>448</v>
      </c>
      <c r="C4367" s="244" t="s">
        <v>449</v>
      </c>
      <c r="D4367" s="190" t="s">
        <v>4</v>
      </c>
      <c r="E4367" s="190" t="s">
        <v>20</v>
      </c>
      <c r="F4367" s="191"/>
      <c r="G4367" s="191" t="str">
        <f t="shared" si="1"/>
        <v>('BRIGHTWAY P/F 300MM BLUE NITRILE','SAFETY HUB','CARTONS','XXXL',),</v>
      </c>
      <c r="H4367" s="191"/>
    </row>
    <row r="4368">
      <c r="A4368" s="264"/>
      <c r="B4368" s="243" t="s">
        <v>448</v>
      </c>
      <c r="C4368" s="244" t="s">
        <v>449</v>
      </c>
      <c r="D4368" s="190" t="s">
        <v>7</v>
      </c>
      <c r="E4368" s="190" t="s">
        <v>21</v>
      </c>
      <c r="F4368" s="191"/>
      <c r="G4368" s="191" t="str">
        <f t="shared" si="1"/>
        <v>('BRIGHTWAY P/F 300MM BLUE NITRILE','SAFETY HUB','BOXES','W/SIZE',),</v>
      </c>
      <c r="H4368" s="191"/>
    </row>
    <row r="4369">
      <c r="A4369" s="264"/>
      <c r="B4369" s="243" t="s">
        <v>448</v>
      </c>
      <c r="C4369" s="244" t="s">
        <v>449</v>
      </c>
      <c r="D4369" s="190" t="s">
        <v>7</v>
      </c>
      <c r="E4369" s="190" t="s">
        <v>13</v>
      </c>
      <c r="F4369" s="191"/>
      <c r="G4369" s="191" t="str">
        <f t="shared" si="1"/>
        <v>('BRIGHTWAY P/F 300MM BLUE NITRILE','SAFETY HUB','BOXES','XXS',),</v>
      </c>
      <c r="H4369" s="191"/>
    </row>
    <row r="4370">
      <c r="A4370" s="264"/>
      <c r="B4370" s="243" t="s">
        <v>448</v>
      </c>
      <c r="C4370" s="244" t="s">
        <v>449</v>
      </c>
      <c r="D4370" s="190" t="s">
        <v>7</v>
      </c>
      <c r="E4370" s="190" t="s">
        <v>14</v>
      </c>
      <c r="F4370" s="191"/>
      <c r="G4370" s="191" t="str">
        <f t="shared" si="1"/>
        <v>('BRIGHTWAY P/F 300MM BLUE NITRILE','SAFETY HUB','BOXES','XS',),</v>
      </c>
      <c r="H4370" s="191"/>
    </row>
    <row r="4371">
      <c r="A4371" s="264"/>
      <c r="B4371" s="243" t="s">
        <v>448</v>
      </c>
      <c r="C4371" s="244" t="s">
        <v>449</v>
      </c>
      <c r="D4371" s="190" t="s">
        <v>7</v>
      </c>
      <c r="E4371" s="190" t="s">
        <v>15</v>
      </c>
      <c r="F4371" s="191"/>
      <c r="G4371" s="191" t="str">
        <f t="shared" si="1"/>
        <v>('BRIGHTWAY P/F 300MM BLUE NITRILE','SAFETY HUB','BOXES','S',),</v>
      </c>
      <c r="H4371" s="191"/>
    </row>
    <row r="4372">
      <c r="A4372" s="264"/>
      <c r="B4372" s="243" t="s">
        <v>448</v>
      </c>
      <c r="C4372" s="244" t="s">
        <v>449</v>
      </c>
      <c r="D4372" s="190" t="s">
        <v>7</v>
      </c>
      <c r="E4372" s="190" t="s">
        <v>16</v>
      </c>
      <c r="F4372" s="191"/>
      <c r="G4372" s="191" t="str">
        <f t="shared" si="1"/>
        <v>('BRIGHTWAY P/F 300MM BLUE NITRILE','SAFETY HUB','BOXES','M',),</v>
      </c>
      <c r="H4372" s="191"/>
    </row>
    <row r="4373">
      <c r="A4373" s="264"/>
      <c r="B4373" s="243" t="s">
        <v>448</v>
      </c>
      <c r="C4373" s="244" t="s">
        <v>449</v>
      </c>
      <c r="D4373" s="190" t="s">
        <v>7</v>
      </c>
      <c r="E4373" s="190" t="s">
        <v>17</v>
      </c>
      <c r="F4373" s="191"/>
      <c r="G4373" s="191" t="str">
        <f t="shared" si="1"/>
        <v>('BRIGHTWAY P/F 300MM BLUE NITRILE','SAFETY HUB','BOXES','L',),</v>
      </c>
      <c r="H4373" s="191"/>
    </row>
    <row r="4374">
      <c r="A4374" s="264"/>
      <c r="B4374" s="243" t="s">
        <v>448</v>
      </c>
      <c r="C4374" s="244" t="s">
        <v>449</v>
      </c>
      <c r="D4374" s="190" t="s">
        <v>7</v>
      </c>
      <c r="E4374" s="190" t="s">
        <v>18</v>
      </c>
      <c r="F4374" s="191"/>
      <c r="G4374" s="191" t="str">
        <f t="shared" si="1"/>
        <v>('BRIGHTWAY P/F 300MM BLUE NITRILE','SAFETY HUB','BOXES','XL',),</v>
      </c>
      <c r="H4374" s="191"/>
    </row>
    <row r="4375">
      <c r="A4375" s="264"/>
      <c r="B4375" s="243" t="s">
        <v>448</v>
      </c>
      <c r="C4375" s="244" t="s">
        <v>449</v>
      </c>
      <c r="D4375" s="190" t="s">
        <v>7</v>
      </c>
      <c r="E4375" s="190" t="s">
        <v>19</v>
      </c>
      <c r="F4375" s="191"/>
      <c r="G4375" s="191" t="str">
        <f t="shared" si="1"/>
        <v>('BRIGHTWAY P/F 300MM BLUE NITRILE','SAFETY HUB','BOXES','XXL',),</v>
      </c>
      <c r="H4375" s="191"/>
    </row>
    <row r="4376">
      <c r="A4376" s="264"/>
      <c r="B4376" s="243" t="s">
        <v>448</v>
      </c>
      <c r="C4376" s="244" t="s">
        <v>449</v>
      </c>
      <c r="D4376" s="190" t="s">
        <v>7</v>
      </c>
      <c r="E4376" s="190" t="s">
        <v>20</v>
      </c>
      <c r="F4376" s="191"/>
      <c r="G4376" s="191" t="str">
        <f t="shared" si="1"/>
        <v>('BRIGHTWAY P/F 300MM BLUE NITRILE','SAFETY HUB','BOXES','XXXL',),</v>
      </c>
      <c r="H4376" s="191"/>
    </row>
    <row r="4377">
      <c r="A4377" s="264">
        <v>237.0</v>
      </c>
      <c r="B4377" s="243" t="s">
        <v>450</v>
      </c>
      <c r="C4377" s="244" t="s">
        <v>451</v>
      </c>
      <c r="D4377" s="243" t="s">
        <v>4</v>
      </c>
      <c r="E4377" s="190" t="s">
        <v>21</v>
      </c>
      <c r="F4377" s="192"/>
      <c r="G4377" s="191" t="str">
        <f t="shared" si="1"/>
        <v>('PDR 245NITRILE YU','PDR','CARTONS','W/SIZE',),</v>
      </c>
      <c r="H4377" s="192"/>
    </row>
    <row r="4378">
      <c r="A4378" s="264"/>
      <c r="B4378" s="243" t="s">
        <v>450</v>
      </c>
      <c r="C4378" s="244" t="s">
        <v>451</v>
      </c>
      <c r="D4378" s="190" t="s">
        <v>4</v>
      </c>
      <c r="E4378" s="190" t="s">
        <v>13</v>
      </c>
      <c r="F4378" s="191">
        <v>17.0</v>
      </c>
      <c r="G4378" s="191" t="str">
        <f t="shared" si="1"/>
        <v>('PDR 245NITRILE YU','PDR','CARTONS','XXS',17),</v>
      </c>
      <c r="H4378" s="191"/>
    </row>
    <row r="4379">
      <c r="A4379" s="264"/>
      <c r="B4379" s="243" t="s">
        <v>450</v>
      </c>
      <c r="C4379" s="244" t="s">
        <v>451</v>
      </c>
      <c r="D4379" s="190" t="s">
        <v>4</v>
      </c>
      <c r="E4379" s="190" t="s">
        <v>14</v>
      </c>
      <c r="F4379" s="191">
        <v>10.0</v>
      </c>
      <c r="G4379" s="191" t="str">
        <f t="shared" si="1"/>
        <v>('PDR 245NITRILE YU','PDR','CARTONS','XS',10),</v>
      </c>
      <c r="H4379" s="191"/>
    </row>
    <row r="4380">
      <c r="A4380" s="264"/>
      <c r="B4380" s="243" t="s">
        <v>450</v>
      </c>
      <c r="C4380" s="244" t="s">
        <v>451</v>
      </c>
      <c r="D4380" s="190" t="s">
        <v>4</v>
      </c>
      <c r="E4380" s="190" t="s">
        <v>15</v>
      </c>
      <c r="F4380" s="191">
        <v>13.0</v>
      </c>
      <c r="G4380" s="191" t="str">
        <f t="shared" si="1"/>
        <v>('PDR 245NITRILE YU','PDR','CARTONS','S',13),</v>
      </c>
      <c r="H4380" s="191"/>
    </row>
    <row r="4381">
      <c r="A4381" s="264"/>
      <c r="B4381" s="243" t="s">
        <v>450</v>
      </c>
      <c r="C4381" s="244" t="s">
        <v>451</v>
      </c>
      <c r="D4381" s="190" t="s">
        <v>4</v>
      </c>
      <c r="E4381" s="190" t="s">
        <v>16</v>
      </c>
      <c r="F4381" s="191">
        <v>22.0</v>
      </c>
      <c r="G4381" s="191" t="str">
        <f t="shared" si="1"/>
        <v>('PDR 245NITRILE YU','PDR','CARTONS','M',22),</v>
      </c>
      <c r="H4381" s="191"/>
    </row>
    <row r="4382">
      <c r="A4382" s="264"/>
      <c r="B4382" s="243" t="s">
        <v>450</v>
      </c>
      <c r="C4382" s="244" t="s">
        <v>451</v>
      </c>
      <c r="D4382" s="190" t="s">
        <v>4</v>
      </c>
      <c r="E4382" s="190" t="s">
        <v>17</v>
      </c>
      <c r="F4382" s="191"/>
      <c r="G4382" s="191" t="str">
        <f t="shared" si="1"/>
        <v>('PDR 245NITRILE YU','PDR','CARTONS','L',),</v>
      </c>
      <c r="H4382" s="191"/>
    </row>
    <row r="4383">
      <c r="A4383" s="264"/>
      <c r="B4383" s="243" t="s">
        <v>450</v>
      </c>
      <c r="C4383" s="244" t="s">
        <v>451</v>
      </c>
      <c r="D4383" s="190" t="s">
        <v>4</v>
      </c>
      <c r="E4383" s="190" t="s">
        <v>18</v>
      </c>
      <c r="F4383" s="191"/>
      <c r="G4383" s="191" t="str">
        <f t="shared" si="1"/>
        <v>('PDR 245NITRILE YU','PDR','CARTONS','XL',),</v>
      </c>
      <c r="H4383" s="191"/>
    </row>
    <row r="4384">
      <c r="A4384" s="264"/>
      <c r="B4384" s="243" t="s">
        <v>450</v>
      </c>
      <c r="C4384" s="244" t="s">
        <v>451</v>
      </c>
      <c r="D4384" s="190" t="s">
        <v>4</v>
      </c>
      <c r="E4384" s="190" t="s">
        <v>19</v>
      </c>
      <c r="F4384" s="191"/>
      <c r="G4384" s="191" t="str">
        <f t="shared" si="1"/>
        <v>('PDR 245NITRILE YU','PDR','CARTONS','XXL',),</v>
      </c>
      <c r="H4384" s="191"/>
    </row>
    <row r="4385">
      <c r="A4385" s="264"/>
      <c r="B4385" s="243" t="s">
        <v>450</v>
      </c>
      <c r="C4385" s="244" t="s">
        <v>451</v>
      </c>
      <c r="D4385" s="190" t="s">
        <v>4</v>
      </c>
      <c r="E4385" s="190" t="s">
        <v>20</v>
      </c>
      <c r="F4385" s="191"/>
      <c r="G4385" s="191" t="str">
        <f t="shared" si="1"/>
        <v>('PDR 245NITRILE YU','PDR','CARTONS','XXXL',),</v>
      </c>
      <c r="H4385" s="191"/>
    </row>
    <row r="4386">
      <c r="A4386" s="264"/>
      <c r="B4386" s="243" t="s">
        <v>450</v>
      </c>
      <c r="C4386" s="244" t="s">
        <v>451</v>
      </c>
      <c r="D4386" s="190" t="s">
        <v>7</v>
      </c>
      <c r="E4386" s="190" t="s">
        <v>21</v>
      </c>
      <c r="F4386" s="191"/>
      <c r="G4386" s="191" t="str">
        <f t="shared" si="1"/>
        <v>('PDR 245NITRILE YU','PDR','BOXES','W/SIZE',),</v>
      </c>
      <c r="H4386" s="191"/>
    </row>
    <row r="4387">
      <c r="A4387" s="264"/>
      <c r="B4387" s="243" t="s">
        <v>450</v>
      </c>
      <c r="C4387" s="244" t="s">
        <v>451</v>
      </c>
      <c r="D4387" s="190" t="s">
        <v>7</v>
      </c>
      <c r="E4387" s="190" t="s">
        <v>13</v>
      </c>
      <c r="F4387" s="191">
        <v>0.0</v>
      </c>
      <c r="G4387" s="191" t="str">
        <f t="shared" si="1"/>
        <v>('PDR 245NITRILE YU','PDR','BOXES','XXS',0),</v>
      </c>
      <c r="H4387" s="191"/>
    </row>
    <row r="4388">
      <c r="A4388" s="264"/>
      <c r="B4388" s="243" t="s">
        <v>450</v>
      </c>
      <c r="C4388" s="244" t="s">
        <v>451</v>
      </c>
      <c r="D4388" s="190" t="s">
        <v>7</v>
      </c>
      <c r="E4388" s="190" t="s">
        <v>14</v>
      </c>
      <c r="F4388" s="191">
        <v>0.0</v>
      </c>
      <c r="G4388" s="191" t="str">
        <f t="shared" si="1"/>
        <v>('PDR 245NITRILE YU','PDR','BOXES','XS',0),</v>
      </c>
      <c r="H4388" s="191"/>
    </row>
    <row r="4389">
      <c r="A4389" s="264"/>
      <c r="B4389" s="243" t="s">
        <v>450</v>
      </c>
      <c r="C4389" s="244" t="s">
        <v>451</v>
      </c>
      <c r="D4389" s="190" t="s">
        <v>7</v>
      </c>
      <c r="E4389" s="190" t="s">
        <v>15</v>
      </c>
      <c r="F4389" s="191">
        <v>0.0</v>
      </c>
      <c r="G4389" s="191" t="str">
        <f t="shared" si="1"/>
        <v>('PDR 245NITRILE YU','PDR','BOXES','S',0),</v>
      </c>
      <c r="H4389" s="191"/>
    </row>
    <row r="4390">
      <c r="A4390" s="264"/>
      <c r="B4390" s="243" t="s">
        <v>450</v>
      </c>
      <c r="C4390" s="244" t="s">
        <v>451</v>
      </c>
      <c r="D4390" s="190" t="s">
        <v>7</v>
      </c>
      <c r="E4390" s="190" t="s">
        <v>16</v>
      </c>
      <c r="F4390" s="191">
        <v>0.0</v>
      </c>
      <c r="G4390" s="191" t="str">
        <f t="shared" si="1"/>
        <v>('PDR 245NITRILE YU','PDR','BOXES','M',0),</v>
      </c>
      <c r="H4390" s="191"/>
    </row>
    <row r="4391">
      <c r="A4391" s="264"/>
      <c r="B4391" s="243" t="s">
        <v>450</v>
      </c>
      <c r="C4391" s="244" t="s">
        <v>451</v>
      </c>
      <c r="D4391" s="190" t="s">
        <v>7</v>
      </c>
      <c r="E4391" s="190" t="s">
        <v>17</v>
      </c>
      <c r="F4391" s="191"/>
      <c r="G4391" s="191" t="str">
        <f t="shared" si="1"/>
        <v>('PDR 245NITRILE YU','PDR','BOXES','L',),</v>
      </c>
      <c r="H4391" s="191"/>
    </row>
    <row r="4392">
      <c r="A4392" s="264"/>
      <c r="B4392" s="243" t="s">
        <v>450</v>
      </c>
      <c r="C4392" s="244" t="s">
        <v>451</v>
      </c>
      <c r="D4392" s="190" t="s">
        <v>7</v>
      </c>
      <c r="E4392" s="190" t="s">
        <v>18</v>
      </c>
      <c r="F4392" s="191"/>
      <c r="G4392" s="191" t="str">
        <f t="shared" si="1"/>
        <v>('PDR 245NITRILE YU','PDR','BOXES','XL',),</v>
      </c>
      <c r="H4392" s="191"/>
    </row>
    <row r="4393">
      <c r="A4393" s="264"/>
      <c r="B4393" s="243" t="s">
        <v>450</v>
      </c>
      <c r="C4393" s="244" t="s">
        <v>451</v>
      </c>
      <c r="D4393" s="190" t="s">
        <v>7</v>
      </c>
      <c r="E4393" s="190" t="s">
        <v>19</v>
      </c>
      <c r="F4393" s="191"/>
      <c r="G4393" s="191" t="str">
        <f t="shared" si="1"/>
        <v>('PDR 245NITRILE YU','PDR','BOXES','XXL',),</v>
      </c>
      <c r="H4393" s="191"/>
    </row>
    <row r="4394">
      <c r="A4394" s="264"/>
      <c r="B4394" s="243" t="s">
        <v>450</v>
      </c>
      <c r="C4394" s="244" t="s">
        <v>451</v>
      </c>
      <c r="D4394" s="190" t="s">
        <v>7</v>
      </c>
      <c r="E4394" s="190" t="s">
        <v>20</v>
      </c>
      <c r="F4394" s="191"/>
      <c r="G4394" s="191" t="str">
        <f t="shared" si="1"/>
        <v>('PDR 245NITRILE YU','PDR','BOXES','XXXL',),</v>
      </c>
      <c r="H4394" s="191"/>
    </row>
    <row r="4395">
      <c r="A4395" s="264">
        <v>238.0</v>
      </c>
      <c r="B4395" s="243" t="s">
        <v>452</v>
      </c>
      <c r="C4395" s="244" t="s">
        <v>451</v>
      </c>
      <c r="D4395" s="243" t="s">
        <v>4</v>
      </c>
      <c r="E4395" s="190" t="s">
        <v>21</v>
      </c>
      <c r="F4395" s="192"/>
      <c r="G4395" s="191" t="str">
        <f t="shared" si="1"/>
        <v>('KOMACHI 245MM NITRILE','PDR','CARTONS','W/SIZE',),</v>
      </c>
      <c r="H4395" s="192"/>
    </row>
    <row r="4396">
      <c r="A4396" s="264"/>
      <c r="B4396" s="243" t="s">
        <v>452</v>
      </c>
      <c r="C4396" s="244" t="s">
        <v>451</v>
      </c>
      <c r="D4396" s="190" t="s">
        <v>4</v>
      </c>
      <c r="E4396" s="190" t="s">
        <v>13</v>
      </c>
      <c r="F4396" s="191"/>
      <c r="G4396" s="191" t="str">
        <f t="shared" si="1"/>
        <v>('KOMACHI 245MM NITRILE','PDR','CARTONS','XXS',),</v>
      </c>
      <c r="H4396" s="191"/>
    </row>
    <row r="4397">
      <c r="A4397" s="264"/>
      <c r="B4397" s="243" t="s">
        <v>452</v>
      </c>
      <c r="C4397" s="244" t="s">
        <v>451</v>
      </c>
      <c r="D4397" s="190" t="s">
        <v>4</v>
      </c>
      <c r="E4397" s="190" t="s">
        <v>14</v>
      </c>
      <c r="F4397" s="191">
        <v>50.0</v>
      </c>
      <c r="G4397" s="191" t="str">
        <f t="shared" si="1"/>
        <v>('KOMACHI 245MM NITRILE','PDR','CARTONS','XS',50),</v>
      </c>
      <c r="H4397" s="191"/>
    </row>
    <row r="4398">
      <c r="A4398" s="264"/>
      <c r="B4398" s="243" t="s">
        <v>452</v>
      </c>
      <c r="C4398" s="244" t="s">
        <v>451</v>
      </c>
      <c r="D4398" s="190" t="s">
        <v>4</v>
      </c>
      <c r="E4398" s="190" t="s">
        <v>15</v>
      </c>
      <c r="F4398" s="191">
        <v>33.0</v>
      </c>
      <c r="G4398" s="191" t="str">
        <f t="shared" si="1"/>
        <v>('KOMACHI 245MM NITRILE','PDR','CARTONS','S',33),</v>
      </c>
      <c r="H4398" s="191"/>
    </row>
    <row r="4399">
      <c r="A4399" s="264"/>
      <c r="B4399" s="243" t="s">
        <v>452</v>
      </c>
      <c r="C4399" s="244" t="s">
        <v>451</v>
      </c>
      <c r="D4399" s="190" t="s">
        <v>4</v>
      </c>
      <c r="E4399" s="190" t="s">
        <v>16</v>
      </c>
      <c r="F4399" s="191">
        <v>47.0</v>
      </c>
      <c r="G4399" s="191" t="str">
        <f t="shared" si="1"/>
        <v>('KOMACHI 245MM NITRILE','PDR','CARTONS','M',47),</v>
      </c>
      <c r="H4399" s="191"/>
    </row>
    <row r="4400">
      <c r="A4400" s="264"/>
      <c r="B4400" s="243" t="s">
        <v>452</v>
      </c>
      <c r="C4400" s="244" t="s">
        <v>451</v>
      </c>
      <c r="D4400" s="190" t="s">
        <v>4</v>
      </c>
      <c r="E4400" s="190" t="s">
        <v>17</v>
      </c>
      <c r="F4400" s="191">
        <v>90.0</v>
      </c>
      <c r="G4400" s="191" t="str">
        <f t="shared" si="1"/>
        <v>('KOMACHI 245MM NITRILE','PDR','CARTONS','L',90),</v>
      </c>
      <c r="H4400" s="191"/>
    </row>
    <row r="4401">
      <c r="A4401" s="264"/>
      <c r="B4401" s="243" t="s">
        <v>452</v>
      </c>
      <c r="C4401" s="244" t="s">
        <v>451</v>
      </c>
      <c r="D4401" s="190" t="s">
        <v>4</v>
      </c>
      <c r="E4401" s="190" t="s">
        <v>18</v>
      </c>
      <c r="F4401" s="191"/>
      <c r="G4401" s="191" t="str">
        <f t="shared" si="1"/>
        <v>('KOMACHI 245MM NITRILE','PDR','CARTONS','XL',),</v>
      </c>
      <c r="H4401" s="191"/>
    </row>
    <row r="4402">
      <c r="A4402" s="264"/>
      <c r="B4402" s="243" t="s">
        <v>452</v>
      </c>
      <c r="C4402" s="244" t="s">
        <v>451</v>
      </c>
      <c r="D4402" s="190" t="s">
        <v>4</v>
      </c>
      <c r="E4402" s="190" t="s">
        <v>19</v>
      </c>
      <c r="F4402" s="191"/>
      <c r="G4402" s="191" t="str">
        <f t="shared" si="1"/>
        <v>('KOMACHI 245MM NITRILE','PDR','CARTONS','XXL',),</v>
      </c>
      <c r="H4402" s="191"/>
    </row>
    <row r="4403">
      <c r="A4403" s="264"/>
      <c r="B4403" s="243" t="s">
        <v>452</v>
      </c>
      <c r="C4403" s="244" t="s">
        <v>451</v>
      </c>
      <c r="D4403" s="190" t="s">
        <v>4</v>
      </c>
      <c r="E4403" s="190" t="s">
        <v>20</v>
      </c>
      <c r="F4403" s="191"/>
      <c r="G4403" s="191" t="str">
        <f t="shared" si="1"/>
        <v>('KOMACHI 245MM NITRILE','PDR','CARTONS','XXXL',),</v>
      </c>
      <c r="H4403" s="191"/>
    </row>
    <row r="4404">
      <c r="A4404" s="264"/>
      <c r="B4404" s="243" t="s">
        <v>452</v>
      </c>
      <c r="C4404" s="244" t="s">
        <v>451</v>
      </c>
      <c r="D4404" s="190" t="s">
        <v>7</v>
      </c>
      <c r="E4404" s="190" t="s">
        <v>21</v>
      </c>
      <c r="F4404" s="191"/>
      <c r="G4404" s="191" t="str">
        <f t="shared" si="1"/>
        <v>('KOMACHI 245MM NITRILE','PDR','BOXES','W/SIZE',),</v>
      </c>
      <c r="H4404" s="191"/>
    </row>
    <row r="4405">
      <c r="A4405" s="264"/>
      <c r="B4405" s="243" t="s">
        <v>452</v>
      </c>
      <c r="C4405" s="244" t="s">
        <v>451</v>
      </c>
      <c r="D4405" s="190" t="s">
        <v>7</v>
      </c>
      <c r="E4405" s="190" t="s">
        <v>13</v>
      </c>
      <c r="F4405" s="191"/>
      <c r="G4405" s="191" t="str">
        <f t="shared" si="1"/>
        <v>('KOMACHI 245MM NITRILE','PDR','BOXES','XXS',),</v>
      </c>
      <c r="H4405" s="191"/>
    </row>
    <row r="4406">
      <c r="A4406" s="264"/>
      <c r="B4406" s="243" t="s">
        <v>452</v>
      </c>
      <c r="C4406" s="244" t="s">
        <v>451</v>
      </c>
      <c r="D4406" s="190" t="s">
        <v>7</v>
      </c>
      <c r="E4406" s="190" t="s">
        <v>14</v>
      </c>
      <c r="F4406" s="191">
        <v>0.0</v>
      </c>
      <c r="G4406" s="191" t="str">
        <f t="shared" si="1"/>
        <v>('KOMACHI 245MM NITRILE','PDR','BOXES','XS',0),</v>
      </c>
      <c r="H4406" s="191"/>
    </row>
    <row r="4407">
      <c r="A4407" s="264"/>
      <c r="B4407" s="243" t="s">
        <v>452</v>
      </c>
      <c r="C4407" s="244" t="s">
        <v>451</v>
      </c>
      <c r="D4407" s="190" t="s">
        <v>7</v>
      </c>
      <c r="E4407" s="190" t="s">
        <v>15</v>
      </c>
      <c r="F4407" s="191">
        <v>0.0</v>
      </c>
      <c r="G4407" s="191" t="str">
        <f t="shared" si="1"/>
        <v>('KOMACHI 245MM NITRILE','PDR','BOXES','S',0),</v>
      </c>
      <c r="H4407" s="191"/>
    </row>
    <row r="4408">
      <c r="A4408" s="264"/>
      <c r="B4408" s="243" t="s">
        <v>452</v>
      </c>
      <c r="C4408" s="244" t="s">
        <v>451</v>
      </c>
      <c r="D4408" s="190" t="s">
        <v>7</v>
      </c>
      <c r="E4408" s="190" t="s">
        <v>16</v>
      </c>
      <c r="F4408" s="191">
        <v>0.0</v>
      </c>
      <c r="G4408" s="191" t="str">
        <f t="shared" si="1"/>
        <v>('KOMACHI 245MM NITRILE','PDR','BOXES','M',0),</v>
      </c>
      <c r="H4408" s="191"/>
    </row>
    <row r="4409">
      <c r="A4409" s="264"/>
      <c r="B4409" s="243" t="s">
        <v>452</v>
      </c>
      <c r="C4409" s="244" t="s">
        <v>451</v>
      </c>
      <c r="D4409" s="190" t="s">
        <v>7</v>
      </c>
      <c r="E4409" s="190" t="s">
        <v>17</v>
      </c>
      <c r="F4409" s="191">
        <v>0.0</v>
      </c>
      <c r="G4409" s="191" t="str">
        <f t="shared" si="1"/>
        <v>('KOMACHI 245MM NITRILE','PDR','BOXES','L',0),</v>
      </c>
      <c r="H4409" s="191"/>
    </row>
    <row r="4410">
      <c r="A4410" s="264"/>
      <c r="B4410" s="243" t="s">
        <v>452</v>
      </c>
      <c r="C4410" s="244" t="s">
        <v>451</v>
      </c>
      <c r="D4410" s="190" t="s">
        <v>7</v>
      </c>
      <c r="E4410" s="190" t="s">
        <v>18</v>
      </c>
      <c r="F4410" s="191"/>
      <c r="G4410" s="191" t="str">
        <f t="shared" si="1"/>
        <v>('KOMACHI 245MM NITRILE','PDR','BOXES','XL',),</v>
      </c>
      <c r="H4410" s="191"/>
    </row>
    <row r="4411">
      <c r="A4411" s="264"/>
      <c r="B4411" s="243" t="s">
        <v>452</v>
      </c>
      <c r="C4411" s="244" t="s">
        <v>451</v>
      </c>
      <c r="D4411" s="190" t="s">
        <v>7</v>
      </c>
      <c r="E4411" s="190" t="s">
        <v>19</v>
      </c>
      <c r="F4411" s="191"/>
      <c r="G4411" s="191" t="str">
        <f t="shared" si="1"/>
        <v>('KOMACHI 245MM NITRILE','PDR','BOXES','XXL',),</v>
      </c>
      <c r="H4411" s="191"/>
    </row>
    <row r="4412">
      <c r="A4412" s="264"/>
      <c r="B4412" s="243" t="s">
        <v>452</v>
      </c>
      <c r="C4412" s="244" t="s">
        <v>451</v>
      </c>
      <c r="D4412" s="190" t="s">
        <v>7</v>
      </c>
      <c r="E4412" s="190" t="s">
        <v>20</v>
      </c>
      <c r="F4412" s="191"/>
      <c r="G4412" s="191" t="str">
        <f t="shared" si="1"/>
        <v>('KOMACHI 245MM NITRILE','PDR','BOXES','XXXL',),</v>
      </c>
      <c r="H4412" s="191"/>
    </row>
    <row r="4413">
      <c r="A4413" s="264">
        <v>239.0</v>
      </c>
      <c r="B4413" s="243" t="s">
        <v>453</v>
      </c>
      <c r="C4413" s="244" t="s">
        <v>454</v>
      </c>
      <c r="D4413" s="243" t="s">
        <v>4</v>
      </c>
      <c r="E4413" s="190" t="s">
        <v>21</v>
      </c>
      <c r="F4413" s="192">
        <v>50.0</v>
      </c>
      <c r="G4413" s="191" t="str">
        <f t="shared" si="1"/>
        <v>('SENSATRIL F','KROSCHKE','CARTONS','W/SIZE',50),</v>
      </c>
      <c r="H4413" s="192"/>
    </row>
    <row r="4414">
      <c r="A4414" s="264"/>
      <c r="B4414" s="243" t="s">
        <v>453</v>
      </c>
      <c r="C4414" s="244" t="s">
        <v>454</v>
      </c>
      <c r="D4414" s="190" t="s">
        <v>4</v>
      </c>
      <c r="E4414" s="190" t="s">
        <v>13</v>
      </c>
      <c r="F4414" s="191"/>
      <c r="G4414" s="191" t="str">
        <f t="shared" si="1"/>
        <v>('SENSATRIL F','KROSCHKE','CARTONS','XXS',),</v>
      </c>
      <c r="H4414" s="191"/>
    </row>
    <row r="4415">
      <c r="A4415" s="264"/>
      <c r="B4415" s="243" t="s">
        <v>453</v>
      </c>
      <c r="C4415" s="244" t="s">
        <v>454</v>
      </c>
      <c r="D4415" s="190" t="s">
        <v>4</v>
      </c>
      <c r="E4415" s="190" t="s">
        <v>14</v>
      </c>
      <c r="F4415" s="191"/>
      <c r="G4415" s="191" t="str">
        <f t="shared" si="1"/>
        <v>('SENSATRIL F','KROSCHKE','CARTONS','XS',),</v>
      </c>
      <c r="H4415" s="191"/>
    </row>
    <row r="4416">
      <c r="A4416" s="264"/>
      <c r="B4416" s="243" t="s">
        <v>453</v>
      </c>
      <c r="C4416" s="244" t="s">
        <v>454</v>
      </c>
      <c r="D4416" s="190" t="s">
        <v>4</v>
      </c>
      <c r="E4416" s="190" t="s">
        <v>15</v>
      </c>
      <c r="F4416" s="191"/>
      <c r="G4416" s="191" t="str">
        <f t="shared" si="1"/>
        <v>('SENSATRIL F','KROSCHKE','CARTONS','S',),</v>
      </c>
      <c r="H4416" s="191"/>
    </row>
    <row r="4417">
      <c r="A4417" s="264"/>
      <c r="B4417" s="243" t="s">
        <v>453</v>
      </c>
      <c r="C4417" s="244" t="s">
        <v>454</v>
      </c>
      <c r="D4417" s="190" t="s">
        <v>4</v>
      </c>
      <c r="E4417" s="190" t="s">
        <v>16</v>
      </c>
      <c r="F4417" s="191"/>
      <c r="G4417" s="191" t="str">
        <f t="shared" si="1"/>
        <v>('SENSATRIL F','KROSCHKE','CARTONS','M',),</v>
      </c>
      <c r="H4417" s="191"/>
    </row>
    <row r="4418">
      <c r="A4418" s="264"/>
      <c r="B4418" s="243" t="s">
        <v>453</v>
      </c>
      <c r="C4418" s="244" t="s">
        <v>454</v>
      </c>
      <c r="D4418" s="190" t="s">
        <v>4</v>
      </c>
      <c r="E4418" s="190" t="s">
        <v>17</v>
      </c>
      <c r="F4418" s="191"/>
      <c r="G4418" s="191" t="str">
        <f t="shared" si="1"/>
        <v>('SENSATRIL F','KROSCHKE','CARTONS','L',),</v>
      </c>
      <c r="H4418" s="191"/>
    </row>
    <row r="4419">
      <c r="A4419" s="264"/>
      <c r="B4419" s="243" t="s">
        <v>453</v>
      </c>
      <c r="C4419" s="244" t="s">
        <v>454</v>
      </c>
      <c r="D4419" s="190" t="s">
        <v>4</v>
      </c>
      <c r="E4419" s="190" t="s">
        <v>18</v>
      </c>
      <c r="F4419" s="191"/>
      <c r="G4419" s="191" t="str">
        <f t="shared" si="1"/>
        <v>('SENSATRIL F','KROSCHKE','CARTONS','XL',),</v>
      </c>
      <c r="H4419" s="191"/>
    </row>
    <row r="4420">
      <c r="A4420" s="264"/>
      <c r="B4420" s="243" t="s">
        <v>453</v>
      </c>
      <c r="C4420" s="244" t="s">
        <v>454</v>
      </c>
      <c r="D4420" s="190" t="s">
        <v>4</v>
      </c>
      <c r="E4420" s="190" t="s">
        <v>19</v>
      </c>
      <c r="F4420" s="191"/>
      <c r="G4420" s="191" t="str">
        <f t="shared" si="1"/>
        <v>('SENSATRIL F','KROSCHKE','CARTONS','XXL',),</v>
      </c>
      <c r="H4420" s="191"/>
    </row>
    <row r="4421">
      <c r="A4421" s="264"/>
      <c r="B4421" s="243" t="s">
        <v>453</v>
      </c>
      <c r="C4421" s="244" t="s">
        <v>454</v>
      </c>
      <c r="D4421" s="190" t="s">
        <v>4</v>
      </c>
      <c r="E4421" s="190" t="s">
        <v>20</v>
      </c>
      <c r="F4421" s="191"/>
      <c r="G4421" s="191" t="str">
        <f t="shared" si="1"/>
        <v>('SENSATRIL F','KROSCHKE','CARTONS','XXXL',),</v>
      </c>
      <c r="H4421" s="191"/>
    </row>
    <row r="4422">
      <c r="A4422" s="264"/>
      <c r="B4422" s="243" t="s">
        <v>453</v>
      </c>
      <c r="C4422" s="244" t="s">
        <v>454</v>
      </c>
      <c r="D4422" s="190" t="s">
        <v>7</v>
      </c>
      <c r="E4422" s="190" t="s">
        <v>21</v>
      </c>
      <c r="F4422" s="191"/>
      <c r="G4422" s="191" t="str">
        <f t="shared" si="1"/>
        <v>('SENSATRIL F','KROSCHKE','BOXES','W/SIZE',),</v>
      </c>
      <c r="H4422" s="191"/>
    </row>
    <row r="4423">
      <c r="A4423" s="264"/>
      <c r="B4423" s="243" t="s">
        <v>453</v>
      </c>
      <c r="C4423" s="244" t="s">
        <v>454</v>
      </c>
      <c r="D4423" s="190" t="s">
        <v>7</v>
      </c>
      <c r="E4423" s="190" t="s">
        <v>13</v>
      </c>
      <c r="F4423" s="191"/>
      <c r="G4423" s="191" t="str">
        <f t="shared" si="1"/>
        <v>('SENSATRIL F','KROSCHKE','BOXES','XXS',),</v>
      </c>
      <c r="H4423" s="191"/>
    </row>
    <row r="4424">
      <c r="A4424" s="264"/>
      <c r="B4424" s="243" t="s">
        <v>453</v>
      </c>
      <c r="C4424" s="244" t="s">
        <v>454</v>
      </c>
      <c r="D4424" s="190" t="s">
        <v>7</v>
      </c>
      <c r="E4424" s="190" t="s">
        <v>14</v>
      </c>
      <c r="F4424" s="191"/>
      <c r="G4424" s="191" t="str">
        <f t="shared" si="1"/>
        <v>('SENSATRIL F','KROSCHKE','BOXES','XS',),</v>
      </c>
      <c r="H4424" s="191"/>
    </row>
    <row r="4425">
      <c r="A4425" s="264"/>
      <c r="B4425" s="243" t="s">
        <v>453</v>
      </c>
      <c r="C4425" s="244" t="s">
        <v>454</v>
      </c>
      <c r="D4425" s="190" t="s">
        <v>7</v>
      </c>
      <c r="E4425" s="190" t="s">
        <v>15</v>
      </c>
      <c r="F4425" s="191">
        <v>100.0</v>
      </c>
      <c r="G4425" s="191" t="str">
        <f t="shared" si="1"/>
        <v>('SENSATRIL F','KROSCHKE','BOXES','S',100),</v>
      </c>
      <c r="H4425" s="191"/>
    </row>
    <row r="4426">
      <c r="A4426" s="264"/>
      <c r="B4426" s="243" t="s">
        <v>453</v>
      </c>
      <c r="C4426" s="244" t="s">
        <v>454</v>
      </c>
      <c r="D4426" s="190" t="s">
        <v>7</v>
      </c>
      <c r="E4426" s="190" t="s">
        <v>16</v>
      </c>
      <c r="F4426" s="191">
        <v>180.0</v>
      </c>
      <c r="G4426" s="191" t="str">
        <f t="shared" si="1"/>
        <v>('SENSATRIL F','KROSCHKE','BOXES','M',180),</v>
      </c>
      <c r="H4426" s="191"/>
    </row>
    <row r="4427">
      <c r="A4427" s="264"/>
      <c r="B4427" s="243" t="s">
        <v>453</v>
      </c>
      <c r="C4427" s="244" t="s">
        <v>454</v>
      </c>
      <c r="D4427" s="190" t="s">
        <v>7</v>
      </c>
      <c r="E4427" s="190" t="s">
        <v>17</v>
      </c>
      <c r="F4427" s="191">
        <v>30.0</v>
      </c>
      <c r="G4427" s="191" t="str">
        <f t="shared" si="1"/>
        <v>('SENSATRIL F','KROSCHKE','BOXES','L',30),</v>
      </c>
      <c r="H4427" s="191"/>
    </row>
    <row r="4428">
      <c r="A4428" s="264"/>
      <c r="B4428" s="243" t="s">
        <v>453</v>
      </c>
      <c r="C4428" s="244" t="s">
        <v>454</v>
      </c>
      <c r="D4428" s="190" t="s">
        <v>7</v>
      </c>
      <c r="E4428" s="190" t="s">
        <v>18</v>
      </c>
      <c r="F4428" s="191">
        <v>200.0</v>
      </c>
      <c r="G4428" s="191" t="str">
        <f t="shared" si="1"/>
        <v>('SENSATRIL F','KROSCHKE','BOXES','XL',200),</v>
      </c>
      <c r="H4428" s="191"/>
    </row>
    <row r="4429">
      <c r="A4429" s="264"/>
      <c r="B4429" s="243" t="s">
        <v>453</v>
      </c>
      <c r="C4429" s="244" t="s">
        <v>454</v>
      </c>
      <c r="D4429" s="190" t="s">
        <v>7</v>
      </c>
      <c r="E4429" s="190" t="s">
        <v>19</v>
      </c>
      <c r="F4429" s="191">
        <v>170.0</v>
      </c>
      <c r="G4429" s="191" t="str">
        <f t="shared" si="1"/>
        <v>('SENSATRIL F','KROSCHKE','BOXES','XXL',170),</v>
      </c>
      <c r="H4429" s="191"/>
    </row>
    <row r="4430">
      <c r="A4430" s="264"/>
      <c r="B4430" s="243" t="s">
        <v>453</v>
      </c>
      <c r="C4430" s="244" t="s">
        <v>454</v>
      </c>
      <c r="D4430" s="190" t="s">
        <v>7</v>
      </c>
      <c r="E4430" s="190" t="s">
        <v>20</v>
      </c>
      <c r="F4430" s="191"/>
      <c r="G4430" s="191" t="str">
        <f t="shared" si="1"/>
        <v>('SENSATRIL F','KROSCHKE','BOXES','XXXL',),</v>
      </c>
      <c r="H4430" s="191"/>
    </row>
    <row r="4431">
      <c r="A4431" s="264">
        <v>240.0</v>
      </c>
      <c r="B4431" s="243" t="s">
        <v>455</v>
      </c>
      <c r="C4431" s="244" t="s">
        <v>456</v>
      </c>
      <c r="D4431" s="243" t="s">
        <v>4</v>
      </c>
      <c r="E4431" s="190" t="s">
        <v>21</v>
      </c>
      <c r="F4431" s="192">
        <v>60.0</v>
      </c>
      <c r="G4431" s="191" t="str">
        <f t="shared" si="1"/>
        <v>('PLAIN BROWN CTN BOX PACKING 295X275X325MM','WESCO','CARTONS','W/SIZE',60),</v>
      </c>
      <c r="H4431" s="192"/>
    </row>
    <row r="4432">
      <c r="A4432" s="264"/>
      <c r="B4432" s="243" t="s">
        <v>455</v>
      </c>
      <c r="C4432" s="244" t="s">
        <v>456</v>
      </c>
      <c r="D4432" s="190" t="s">
        <v>4</v>
      </c>
      <c r="E4432" s="190" t="s">
        <v>13</v>
      </c>
      <c r="F4432" s="191"/>
      <c r="G4432" s="191" t="str">
        <f t="shared" si="1"/>
        <v>('PLAIN BROWN CTN BOX PACKING 295X275X325MM','WESCO','CARTONS','XXS',),</v>
      </c>
      <c r="H4432" s="191"/>
    </row>
    <row r="4433">
      <c r="A4433" s="264"/>
      <c r="B4433" s="243" t="s">
        <v>455</v>
      </c>
      <c r="C4433" s="244" t="s">
        <v>456</v>
      </c>
      <c r="D4433" s="190" t="s">
        <v>4</v>
      </c>
      <c r="E4433" s="190" t="s">
        <v>14</v>
      </c>
      <c r="F4433" s="191"/>
      <c r="G4433" s="191" t="str">
        <f t="shared" si="1"/>
        <v>('PLAIN BROWN CTN BOX PACKING 295X275X325MM','WESCO','CARTONS','XS',),</v>
      </c>
      <c r="H4433" s="191"/>
    </row>
    <row r="4434">
      <c r="A4434" s="264"/>
      <c r="B4434" s="243" t="s">
        <v>455</v>
      </c>
      <c r="C4434" s="244" t="s">
        <v>456</v>
      </c>
      <c r="D4434" s="190" t="s">
        <v>4</v>
      </c>
      <c r="E4434" s="190" t="s">
        <v>15</v>
      </c>
      <c r="F4434" s="191"/>
      <c r="G4434" s="191" t="str">
        <f t="shared" si="1"/>
        <v>('PLAIN BROWN CTN BOX PACKING 295X275X325MM','WESCO','CARTONS','S',),</v>
      </c>
      <c r="H4434" s="191"/>
    </row>
    <row r="4435">
      <c r="A4435" s="264"/>
      <c r="B4435" s="243" t="s">
        <v>455</v>
      </c>
      <c r="C4435" s="244" t="s">
        <v>456</v>
      </c>
      <c r="D4435" s="190" t="s">
        <v>4</v>
      </c>
      <c r="E4435" s="190" t="s">
        <v>16</v>
      </c>
      <c r="F4435" s="191"/>
      <c r="G4435" s="191" t="str">
        <f t="shared" si="1"/>
        <v>('PLAIN BROWN CTN BOX PACKING 295X275X325MM','WESCO','CARTONS','M',),</v>
      </c>
      <c r="H4435" s="191"/>
    </row>
    <row r="4436">
      <c r="A4436" s="264"/>
      <c r="B4436" s="243" t="s">
        <v>455</v>
      </c>
      <c r="C4436" s="244" t="s">
        <v>456</v>
      </c>
      <c r="D4436" s="190" t="s">
        <v>4</v>
      </c>
      <c r="E4436" s="190" t="s">
        <v>17</v>
      </c>
      <c r="F4436" s="191"/>
      <c r="G4436" s="191" t="str">
        <f t="shared" si="1"/>
        <v>('PLAIN BROWN CTN BOX PACKING 295X275X325MM','WESCO','CARTONS','L',),</v>
      </c>
      <c r="H4436" s="191"/>
    </row>
    <row r="4437">
      <c r="A4437" s="264"/>
      <c r="B4437" s="243" t="s">
        <v>455</v>
      </c>
      <c r="C4437" s="244" t="s">
        <v>456</v>
      </c>
      <c r="D4437" s="190" t="s">
        <v>4</v>
      </c>
      <c r="E4437" s="190" t="s">
        <v>18</v>
      </c>
      <c r="F4437" s="191"/>
      <c r="G4437" s="191" t="str">
        <f t="shared" si="1"/>
        <v>('PLAIN BROWN CTN BOX PACKING 295X275X325MM','WESCO','CARTONS','XL',),</v>
      </c>
      <c r="H4437" s="191"/>
    </row>
    <row r="4438">
      <c r="A4438" s="264"/>
      <c r="B4438" s="243" t="s">
        <v>455</v>
      </c>
      <c r="C4438" s="244" t="s">
        <v>456</v>
      </c>
      <c r="D4438" s="190" t="s">
        <v>4</v>
      </c>
      <c r="E4438" s="190" t="s">
        <v>19</v>
      </c>
      <c r="F4438" s="191"/>
      <c r="G4438" s="191" t="str">
        <f t="shared" si="1"/>
        <v>('PLAIN BROWN CTN BOX PACKING 295X275X325MM','WESCO','CARTONS','XXL',),</v>
      </c>
      <c r="H4438" s="191"/>
    </row>
    <row r="4439">
      <c r="A4439" s="264"/>
      <c r="B4439" s="243" t="s">
        <v>455</v>
      </c>
      <c r="C4439" s="244" t="s">
        <v>456</v>
      </c>
      <c r="D4439" s="190" t="s">
        <v>4</v>
      </c>
      <c r="E4439" s="190" t="s">
        <v>20</v>
      </c>
      <c r="F4439" s="191"/>
      <c r="G4439" s="191" t="str">
        <f t="shared" si="1"/>
        <v>('PLAIN BROWN CTN BOX PACKING 295X275X325MM','WESCO','CARTONS','XXXL',),</v>
      </c>
      <c r="H4439" s="191"/>
    </row>
    <row r="4440">
      <c r="A4440" s="264"/>
      <c r="B4440" s="243" t="s">
        <v>455</v>
      </c>
      <c r="C4440" s="244" t="s">
        <v>456</v>
      </c>
      <c r="D4440" s="190" t="s">
        <v>7</v>
      </c>
      <c r="E4440" s="190" t="s">
        <v>21</v>
      </c>
      <c r="F4440" s="191">
        <v>200.0</v>
      </c>
      <c r="G4440" s="191" t="str">
        <f t="shared" si="1"/>
        <v>('PLAIN BROWN CTN BOX PACKING 295X275X325MM','WESCO','BOXES','W/SIZE',200),</v>
      </c>
      <c r="H4440" s="191"/>
    </row>
    <row r="4441">
      <c r="A4441" s="264"/>
      <c r="B4441" s="243" t="s">
        <v>455</v>
      </c>
      <c r="C4441" s="244" t="s">
        <v>456</v>
      </c>
      <c r="D4441" s="190" t="s">
        <v>7</v>
      </c>
      <c r="E4441" s="190" t="s">
        <v>13</v>
      </c>
      <c r="F4441" s="191"/>
      <c r="G4441" s="191" t="str">
        <f t="shared" si="1"/>
        <v>('PLAIN BROWN CTN BOX PACKING 295X275X325MM','WESCO','BOXES','XXS',),</v>
      </c>
      <c r="H4441" s="191"/>
    </row>
    <row r="4442">
      <c r="A4442" s="264"/>
      <c r="B4442" s="243" t="s">
        <v>455</v>
      </c>
      <c r="C4442" s="244" t="s">
        <v>456</v>
      </c>
      <c r="D4442" s="190" t="s">
        <v>7</v>
      </c>
      <c r="E4442" s="190" t="s">
        <v>14</v>
      </c>
      <c r="F4442" s="191"/>
      <c r="G4442" s="191" t="str">
        <f t="shared" si="1"/>
        <v>('PLAIN BROWN CTN BOX PACKING 295X275X325MM','WESCO','BOXES','XS',),</v>
      </c>
      <c r="H4442" s="191"/>
    </row>
    <row r="4443">
      <c r="A4443" s="264"/>
      <c r="B4443" s="243" t="s">
        <v>455</v>
      </c>
      <c r="C4443" s="244" t="s">
        <v>456</v>
      </c>
      <c r="D4443" s="190" t="s">
        <v>7</v>
      </c>
      <c r="E4443" s="190" t="s">
        <v>15</v>
      </c>
      <c r="F4443" s="191">
        <v>0.0</v>
      </c>
      <c r="G4443" s="191" t="str">
        <f t="shared" si="1"/>
        <v>('PLAIN BROWN CTN BOX PACKING 295X275X325MM','WESCO','BOXES','S',0),</v>
      </c>
      <c r="H4443" s="191"/>
    </row>
    <row r="4444">
      <c r="A4444" s="264"/>
      <c r="B4444" s="243" t="s">
        <v>455</v>
      </c>
      <c r="C4444" s="244" t="s">
        <v>456</v>
      </c>
      <c r="D4444" s="190" t="s">
        <v>7</v>
      </c>
      <c r="E4444" s="190" t="s">
        <v>16</v>
      </c>
      <c r="F4444" s="191">
        <v>0.0</v>
      </c>
      <c r="G4444" s="191" t="str">
        <f t="shared" si="1"/>
        <v>('PLAIN BROWN CTN BOX PACKING 295X275X325MM','WESCO','BOXES','M',0),</v>
      </c>
      <c r="H4444" s="191"/>
    </row>
    <row r="4445">
      <c r="A4445" s="264"/>
      <c r="B4445" s="243" t="s">
        <v>455</v>
      </c>
      <c r="C4445" s="244" t="s">
        <v>456</v>
      </c>
      <c r="D4445" s="190" t="s">
        <v>7</v>
      </c>
      <c r="E4445" s="190" t="s">
        <v>17</v>
      </c>
      <c r="F4445" s="191">
        <v>0.0</v>
      </c>
      <c r="G4445" s="191" t="str">
        <f t="shared" si="1"/>
        <v>('PLAIN BROWN CTN BOX PACKING 295X275X325MM','WESCO','BOXES','L',0),</v>
      </c>
      <c r="H4445" s="191"/>
    </row>
    <row r="4446">
      <c r="A4446" s="264"/>
      <c r="B4446" s="243" t="s">
        <v>455</v>
      </c>
      <c r="C4446" s="244" t="s">
        <v>456</v>
      </c>
      <c r="D4446" s="190" t="s">
        <v>7</v>
      </c>
      <c r="E4446" s="190" t="s">
        <v>18</v>
      </c>
      <c r="F4446" s="191"/>
      <c r="G4446" s="191" t="str">
        <f t="shared" si="1"/>
        <v>('PLAIN BROWN CTN BOX PACKING 295X275X325MM','WESCO','BOXES','XL',),</v>
      </c>
      <c r="H4446" s="191"/>
    </row>
    <row r="4447">
      <c r="A4447" s="264"/>
      <c r="B4447" s="243" t="s">
        <v>455</v>
      </c>
      <c r="C4447" s="244" t="s">
        <v>456</v>
      </c>
      <c r="D4447" s="190" t="s">
        <v>7</v>
      </c>
      <c r="E4447" s="190" t="s">
        <v>19</v>
      </c>
      <c r="F4447" s="191"/>
      <c r="G4447" s="191" t="str">
        <f t="shared" si="1"/>
        <v>('PLAIN BROWN CTN BOX PACKING 295X275X325MM','WESCO','BOXES','XXL',),</v>
      </c>
      <c r="H4447" s="191"/>
    </row>
    <row r="4448">
      <c r="A4448" s="264"/>
      <c r="B4448" s="243" t="s">
        <v>455</v>
      </c>
      <c r="C4448" s="244" t="s">
        <v>456</v>
      </c>
      <c r="D4448" s="190" t="s">
        <v>7</v>
      </c>
      <c r="E4448" s="190" t="s">
        <v>20</v>
      </c>
      <c r="F4448" s="191"/>
      <c r="G4448" s="191" t="str">
        <f t="shared" si="1"/>
        <v>('PLAIN BROWN CTN BOX PACKING 295X275X325MM','WESCO','BOXES','XXXL',),</v>
      </c>
      <c r="H4448" s="191"/>
    </row>
    <row r="4449">
      <c r="A4449" s="264">
        <v>241.0</v>
      </c>
      <c r="B4449" s="243" t="s">
        <v>457</v>
      </c>
      <c r="C4449" s="244" t="s">
        <v>458</v>
      </c>
      <c r="D4449" s="243" t="s">
        <v>4</v>
      </c>
      <c r="E4449" s="190" t="s">
        <v>21</v>
      </c>
      <c r="F4449" s="192">
        <v>36.0</v>
      </c>
      <c r="G4449" s="191" t="str">
        <f t="shared" si="1"/>
        <v>('SAFE TOUCH ADVANCED PRO 400MM','AR.MEDICOM','CARTONS','W/SIZE',36),</v>
      </c>
      <c r="H4449" s="192"/>
    </row>
    <row r="4450">
      <c r="A4450" s="264"/>
      <c r="B4450" s="243" t="s">
        <v>457</v>
      </c>
      <c r="C4450" s="244" t="s">
        <v>458</v>
      </c>
      <c r="D4450" s="190" t="s">
        <v>4</v>
      </c>
      <c r="E4450" s="190" t="s">
        <v>13</v>
      </c>
      <c r="F4450" s="191"/>
      <c r="G4450" s="191" t="str">
        <f t="shared" si="1"/>
        <v>('SAFE TOUCH ADVANCED PRO 400MM','AR.MEDICOM','CARTONS','XXS',),</v>
      </c>
      <c r="H4450" s="191"/>
    </row>
    <row r="4451">
      <c r="A4451" s="264"/>
      <c r="B4451" s="243" t="s">
        <v>457</v>
      </c>
      <c r="C4451" s="244" t="s">
        <v>458</v>
      </c>
      <c r="D4451" s="190" t="s">
        <v>4</v>
      </c>
      <c r="E4451" s="190" t="s">
        <v>14</v>
      </c>
      <c r="F4451" s="191"/>
      <c r="G4451" s="191" t="str">
        <f t="shared" si="1"/>
        <v>('SAFE TOUCH ADVANCED PRO 400MM','AR.MEDICOM','CARTONS','XS',),</v>
      </c>
      <c r="H4451" s="191"/>
    </row>
    <row r="4452">
      <c r="A4452" s="264"/>
      <c r="B4452" s="243" t="s">
        <v>457</v>
      </c>
      <c r="C4452" s="244" t="s">
        <v>458</v>
      </c>
      <c r="D4452" s="190" t="s">
        <v>4</v>
      </c>
      <c r="E4452" s="190" t="s">
        <v>15</v>
      </c>
      <c r="F4452" s="191"/>
      <c r="G4452" s="191" t="str">
        <f t="shared" si="1"/>
        <v>('SAFE TOUCH ADVANCED PRO 400MM','AR.MEDICOM','CARTONS','S',),</v>
      </c>
      <c r="H4452" s="191"/>
    </row>
    <row r="4453">
      <c r="A4453" s="264"/>
      <c r="B4453" s="243" t="s">
        <v>457</v>
      </c>
      <c r="C4453" s="244" t="s">
        <v>458</v>
      </c>
      <c r="D4453" s="190" t="s">
        <v>4</v>
      </c>
      <c r="E4453" s="190" t="s">
        <v>16</v>
      </c>
      <c r="F4453" s="191"/>
      <c r="G4453" s="191" t="str">
        <f t="shared" si="1"/>
        <v>('SAFE TOUCH ADVANCED PRO 400MM','AR.MEDICOM','CARTONS','M',),</v>
      </c>
      <c r="H4453" s="191"/>
    </row>
    <row r="4454">
      <c r="A4454" s="264"/>
      <c r="B4454" s="243" t="s">
        <v>457</v>
      </c>
      <c r="C4454" s="244" t="s">
        <v>458</v>
      </c>
      <c r="D4454" s="190" t="s">
        <v>4</v>
      </c>
      <c r="E4454" s="190" t="s">
        <v>17</v>
      </c>
      <c r="F4454" s="191"/>
      <c r="G4454" s="191" t="str">
        <f t="shared" si="1"/>
        <v>('SAFE TOUCH ADVANCED PRO 400MM','AR.MEDICOM','CARTONS','L',),</v>
      </c>
      <c r="H4454" s="191"/>
    </row>
    <row r="4455">
      <c r="A4455" s="264"/>
      <c r="B4455" s="243" t="s">
        <v>457</v>
      </c>
      <c r="C4455" s="244" t="s">
        <v>458</v>
      </c>
      <c r="D4455" s="190" t="s">
        <v>4</v>
      </c>
      <c r="E4455" s="190" t="s">
        <v>18</v>
      </c>
      <c r="F4455" s="191"/>
      <c r="G4455" s="191" t="str">
        <f t="shared" si="1"/>
        <v>('SAFE TOUCH ADVANCED PRO 400MM','AR.MEDICOM','CARTONS','XL',),</v>
      </c>
      <c r="H4455" s="191"/>
    </row>
    <row r="4456">
      <c r="A4456" s="264"/>
      <c r="B4456" s="243" t="s">
        <v>457</v>
      </c>
      <c r="C4456" s="244" t="s">
        <v>458</v>
      </c>
      <c r="D4456" s="190" t="s">
        <v>4</v>
      </c>
      <c r="E4456" s="190" t="s">
        <v>19</v>
      </c>
      <c r="F4456" s="191"/>
      <c r="G4456" s="191" t="str">
        <f t="shared" si="1"/>
        <v>('SAFE TOUCH ADVANCED PRO 400MM','AR.MEDICOM','CARTONS','XXL',),</v>
      </c>
      <c r="H4456" s="191"/>
    </row>
    <row r="4457">
      <c r="A4457" s="264"/>
      <c r="B4457" s="243" t="s">
        <v>457</v>
      </c>
      <c r="C4457" s="244" t="s">
        <v>458</v>
      </c>
      <c r="D4457" s="190" t="s">
        <v>4</v>
      </c>
      <c r="E4457" s="190" t="s">
        <v>20</v>
      </c>
      <c r="F4457" s="191"/>
      <c r="G4457" s="191" t="str">
        <f t="shared" si="1"/>
        <v>('SAFE TOUCH ADVANCED PRO 400MM','AR.MEDICOM','CARTONS','XXXL',),</v>
      </c>
      <c r="H4457" s="191"/>
    </row>
    <row r="4458">
      <c r="A4458" s="264"/>
      <c r="B4458" s="243" t="s">
        <v>457</v>
      </c>
      <c r="C4458" s="244" t="s">
        <v>458</v>
      </c>
      <c r="D4458" s="190" t="s">
        <v>7</v>
      </c>
      <c r="E4458" s="190" t="s">
        <v>21</v>
      </c>
      <c r="F4458" s="191">
        <v>200.0</v>
      </c>
      <c r="G4458" s="191" t="str">
        <f t="shared" si="1"/>
        <v>('SAFE TOUCH ADVANCED PRO 400MM','AR.MEDICOM','BOXES','W/SIZE',200),</v>
      </c>
      <c r="H4458" s="191"/>
    </row>
    <row r="4459">
      <c r="A4459" s="264"/>
      <c r="B4459" s="243" t="s">
        <v>457</v>
      </c>
      <c r="C4459" s="244" t="s">
        <v>458</v>
      </c>
      <c r="D4459" s="190" t="s">
        <v>7</v>
      </c>
      <c r="E4459" s="190" t="s">
        <v>13</v>
      </c>
      <c r="F4459" s="191"/>
      <c r="G4459" s="191" t="str">
        <f t="shared" si="1"/>
        <v>('SAFE TOUCH ADVANCED PRO 400MM','AR.MEDICOM','BOXES','XXS',),</v>
      </c>
      <c r="H4459" s="191"/>
    </row>
    <row r="4460">
      <c r="A4460" s="264"/>
      <c r="B4460" s="243" t="s">
        <v>457</v>
      </c>
      <c r="C4460" s="244" t="s">
        <v>458</v>
      </c>
      <c r="D4460" s="190" t="s">
        <v>7</v>
      </c>
      <c r="E4460" s="190" t="s">
        <v>14</v>
      </c>
      <c r="F4460" s="191"/>
      <c r="G4460" s="191" t="str">
        <f t="shared" si="1"/>
        <v>('SAFE TOUCH ADVANCED PRO 400MM','AR.MEDICOM','BOXES','XS',),</v>
      </c>
      <c r="H4460" s="191"/>
    </row>
    <row r="4461">
      <c r="A4461" s="264"/>
      <c r="B4461" s="243" t="s">
        <v>457</v>
      </c>
      <c r="C4461" s="244" t="s">
        <v>458</v>
      </c>
      <c r="D4461" s="190" t="s">
        <v>7</v>
      </c>
      <c r="E4461" s="190" t="s">
        <v>15</v>
      </c>
      <c r="F4461" s="191"/>
      <c r="G4461" s="191" t="str">
        <f t="shared" si="1"/>
        <v>('SAFE TOUCH ADVANCED PRO 400MM','AR.MEDICOM','BOXES','S',),</v>
      </c>
      <c r="H4461" s="191"/>
    </row>
    <row r="4462">
      <c r="A4462" s="264"/>
      <c r="B4462" s="243" t="s">
        <v>457</v>
      </c>
      <c r="C4462" s="244" t="s">
        <v>458</v>
      </c>
      <c r="D4462" s="190" t="s">
        <v>7</v>
      </c>
      <c r="E4462" s="190" t="s">
        <v>16</v>
      </c>
      <c r="F4462" s="191"/>
      <c r="G4462" s="191" t="str">
        <f t="shared" si="1"/>
        <v>('SAFE TOUCH ADVANCED PRO 400MM','AR.MEDICOM','BOXES','M',),</v>
      </c>
      <c r="H4462" s="191"/>
    </row>
    <row r="4463">
      <c r="A4463" s="264"/>
      <c r="B4463" s="243" t="s">
        <v>457</v>
      </c>
      <c r="C4463" s="244" t="s">
        <v>458</v>
      </c>
      <c r="D4463" s="190" t="s">
        <v>7</v>
      </c>
      <c r="E4463" s="190" t="s">
        <v>17</v>
      </c>
      <c r="F4463" s="191"/>
      <c r="G4463" s="191" t="str">
        <f t="shared" si="1"/>
        <v>('SAFE TOUCH ADVANCED PRO 400MM','AR.MEDICOM','BOXES','L',),</v>
      </c>
      <c r="H4463" s="191"/>
    </row>
    <row r="4464">
      <c r="A4464" s="264"/>
      <c r="B4464" s="243" t="s">
        <v>457</v>
      </c>
      <c r="C4464" s="244" t="s">
        <v>458</v>
      </c>
      <c r="D4464" s="190" t="s">
        <v>7</v>
      </c>
      <c r="E4464" s="190" t="s">
        <v>18</v>
      </c>
      <c r="F4464" s="191"/>
      <c r="G4464" s="191" t="str">
        <f t="shared" si="1"/>
        <v>('SAFE TOUCH ADVANCED PRO 400MM','AR.MEDICOM','BOXES','XL',),</v>
      </c>
      <c r="H4464" s="191"/>
    </row>
    <row r="4465">
      <c r="A4465" s="264"/>
      <c r="B4465" s="243" t="s">
        <v>457</v>
      </c>
      <c r="C4465" s="244" t="s">
        <v>458</v>
      </c>
      <c r="D4465" s="190" t="s">
        <v>7</v>
      </c>
      <c r="E4465" s="190" t="s">
        <v>19</v>
      </c>
      <c r="F4465" s="191"/>
      <c r="G4465" s="191" t="str">
        <f t="shared" si="1"/>
        <v>('SAFE TOUCH ADVANCED PRO 400MM','AR.MEDICOM','BOXES','XXL',),</v>
      </c>
      <c r="H4465" s="191"/>
    </row>
    <row r="4466">
      <c r="A4466" s="264"/>
      <c r="B4466" s="243" t="s">
        <v>457</v>
      </c>
      <c r="C4466" s="244" t="s">
        <v>458</v>
      </c>
      <c r="D4466" s="190" t="s">
        <v>7</v>
      </c>
      <c r="E4466" s="190" t="s">
        <v>20</v>
      </c>
      <c r="F4466" s="191"/>
      <c r="G4466" s="191" t="str">
        <f t="shared" si="1"/>
        <v>('SAFE TOUCH ADVANCED PRO 400MM','AR.MEDICOM','BOXES','XXXL',),</v>
      </c>
      <c r="H4466" s="191"/>
    </row>
    <row r="4467">
      <c r="A4467" s="264">
        <v>242.0</v>
      </c>
      <c r="B4467" s="243" t="s">
        <v>459</v>
      </c>
      <c r="C4467" s="244" t="s">
        <v>411</v>
      </c>
      <c r="D4467" s="243" t="s">
        <v>4</v>
      </c>
      <c r="E4467" s="190" t="s">
        <v>21</v>
      </c>
      <c r="F4467" s="192"/>
      <c r="G4467" s="191" t="str">
        <f t="shared" si="1"/>
        <v>('NICLEAN PLUS 300MM','NIPLUS','CARTONS','W/SIZE',),</v>
      </c>
      <c r="H4467" s="192"/>
    </row>
    <row r="4468">
      <c r="A4468" s="264"/>
      <c r="B4468" s="243" t="s">
        <v>459</v>
      </c>
      <c r="C4468" s="244" t="s">
        <v>411</v>
      </c>
      <c r="D4468" s="190" t="s">
        <v>4</v>
      </c>
      <c r="E4468" s="190" t="s">
        <v>13</v>
      </c>
      <c r="F4468" s="191"/>
      <c r="G4468" s="191" t="str">
        <f t="shared" si="1"/>
        <v>('NICLEAN PLUS 300MM','NIPLUS','CARTONS','XXS',),</v>
      </c>
      <c r="H4468" s="191"/>
    </row>
    <row r="4469">
      <c r="A4469" s="264"/>
      <c r="B4469" s="243" t="s">
        <v>459</v>
      </c>
      <c r="C4469" s="244" t="s">
        <v>411</v>
      </c>
      <c r="D4469" s="190" t="s">
        <v>4</v>
      </c>
      <c r="E4469" s="190" t="s">
        <v>14</v>
      </c>
      <c r="F4469" s="191">
        <v>0.0</v>
      </c>
      <c r="G4469" s="191" t="str">
        <f t="shared" si="1"/>
        <v>('NICLEAN PLUS 300MM','NIPLUS','CARTONS','XS',0),</v>
      </c>
      <c r="H4469" s="191"/>
    </row>
    <row r="4470">
      <c r="A4470" s="264"/>
      <c r="B4470" s="243" t="s">
        <v>459</v>
      </c>
      <c r="C4470" s="244" t="s">
        <v>411</v>
      </c>
      <c r="D4470" s="190" t="s">
        <v>4</v>
      </c>
      <c r="E4470" s="190" t="s">
        <v>15</v>
      </c>
      <c r="F4470" s="191">
        <v>218.0</v>
      </c>
      <c r="G4470" s="191" t="str">
        <f t="shared" si="1"/>
        <v>('NICLEAN PLUS 300MM','NIPLUS','CARTONS','S',218),</v>
      </c>
      <c r="H4470" s="191"/>
    </row>
    <row r="4471">
      <c r="A4471" s="264"/>
      <c r="B4471" s="243" t="s">
        <v>459</v>
      </c>
      <c r="C4471" s="244" t="s">
        <v>411</v>
      </c>
      <c r="D4471" s="190" t="s">
        <v>4</v>
      </c>
      <c r="E4471" s="190" t="s">
        <v>16</v>
      </c>
      <c r="F4471" s="191">
        <v>370.0</v>
      </c>
      <c r="G4471" s="191" t="str">
        <f t="shared" si="1"/>
        <v>('NICLEAN PLUS 300MM','NIPLUS','CARTONS','M',370),</v>
      </c>
      <c r="H4471" s="191"/>
    </row>
    <row r="4472">
      <c r="A4472" s="264"/>
      <c r="B4472" s="243" t="s">
        <v>459</v>
      </c>
      <c r="C4472" s="244" t="s">
        <v>411</v>
      </c>
      <c r="D4472" s="190" t="s">
        <v>4</v>
      </c>
      <c r="E4472" s="190" t="s">
        <v>17</v>
      </c>
      <c r="F4472" s="191">
        <v>300.0</v>
      </c>
      <c r="G4472" s="191" t="str">
        <f t="shared" si="1"/>
        <v>('NICLEAN PLUS 300MM','NIPLUS','CARTONS','L',300),</v>
      </c>
      <c r="H4472" s="191"/>
    </row>
    <row r="4473">
      <c r="A4473" s="264"/>
      <c r="B4473" s="243" t="s">
        <v>459</v>
      </c>
      <c r="C4473" s="244" t="s">
        <v>411</v>
      </c>
      <c r="D4473" s="190" t="s">
        <v>4</v>
      </c>
      <c r="E4473" s="190" t="s">
        <v>18</v>
      </c>
      <c r="F4473" s="191">
        <v>0.0</v>
      </c>
      <c r="G4473" s="191" t="str">
        <f t="shared" si="1"/>
        <v>('NICLEAN PLUS 300MM','NIPLUS','CARTONS','XL',0),</v>
      </c>
      <c r="H4473" s="191"/>
    </row>
    <row r="4474">
      <c r="A4474" s="264"/>
      <c r="B4474" s="243" t="s">
        <v>459</v>
      </c>
      <c r="C4474" s="244" t="s">
        <v>411</v>
      </c>
      <c r="D4474" s="190" t="s">
        <v>4</v>
      </c>
      <c r="E4474" s="190" t="s">
        <v>19</v>
      </c>
      <c r="F4474" s="191">
        <v>0.0</v>
      </c>
      <c r="G4474" s="191" t="str">
        <f t="shared" si="1"/>
        <v>('NICLEAN PLUS 300MM','NIPLUS','CARTONS','XXL',0),</v>
      </c>
      <c r="H4474" s="191"/>
    </row>
    <row r="4475">
      <c r="A4475" s="264"/>
      <c r="B4475" s="243" t="s">
        <v>459</v>
      </c>
      <c r="C4475" s="244" t="s">
        <v>411</v>
      </c>
      <c r="D4475" s="190" t="s">
        <v>4</v>
      </c>
      <c r="E4475" s="190" t="s">
        <v>20</v>
      </c>
      <c r="F4475" s="191"/>
      <c r="G4475" s="191" t="str">
        <f t="shared" si="1"/>
        <v>('NICLEAN PLUS 300MM','NIPLUS','CARTONS','XXXL',),</v>
      </c>
      <c r="H4475" s="191"/>
    </row>
    <row r="4476">
      <c r="A4476" s="264"/>
      <c r="B4476" s="243" t="s">
        <v>459</v>
      </c>
      <c r="C4476" s="244" t="s">
        <v>411</v>
      </c>
      <c r="D4476" s="190" t="s">
        <v>7</v>
      </c>
      <c r="E4476" s="190" t="s">
        <v>21</v>
      </c>
      <c r="F4476" s="191"/>
      <c r="G4476" s="191" t="str">
        <f t="shared" si="1"/>
        <v>('NICLEAN PLUS 300MM','NIPLUS','BOXES','W/SIZE',),</v>
      </c>
      <c r="H4476" s="191"/>
    </row>
    <row r="4477">
      <c r="A4477" s="264"/>
      <c r="B4477" s="243" t="s">
        <v>459</v>
      </c>
      <c r="C4477" s="244" t="s">
        <v>411</v>
      </c>
      <c r="D4477" s="190" t="s">
        <v>7</v>
      </c>
      <c r="E4477" s="190" t="s">
        <v>13</v>
      </c>
      <c r="F4477" s="191"/>
      <c r="G4477" s="191" t="str">
        <f t="shared" si="1"/>
        <v>('NICLEAN PLUS 300MM','NIPLUS','BOXES','XXS',),</v>
      </c>
      <c r="H4477" s="191"/>
    </row>
    <row r="4478">
      <c r="A4478" s="264"/>
      <c r="B4478" s="243" t="s">
        <v>459</v>
      </c>
      <c r="C4478" s="244" t="s">
        <v>411</v>
      </c>
      <c r="D4478" s="190" t="s">
        <v>7</v>
      </c>
      <c r="E4478" s="190" t="s">
        <v>14</v>
      </c>
      <c r="F4478" s="191">
        <v>0.0</v>
      </c>
      <c r="G4478" s="191" t="str">
        <f t="shared" si="1"/>
        <v>('NICLEAN PLUS 300MM','NIPLUS','BOXES','XS',0),</v>
      </c>
      <c r="H4478" s="191"/>
    </row>
    <row r="4479">
      <c r="A4479" s="264"/>
      <c r="B4479" s="243" t="s">
        <v>459</v>
      </c>
      <c r="C4479" s="244" t="s">
        <v>411</v>
      </c>
      <c r="D4479" s="190" t="s">
        <v>7</v>
      </c>
      <c r="E4479" s="190" t="s">
        <v>15</v>
      </c>
      <c r="F4479" s="191">
        <v>2140.0</v>
      </c>
      <c r="G4479" s="191" t="str">
        <f t="shared" si="1"/>
        <v>('NICLEAN PLUS 300MM','NIPLUS','BOXES','S',2140),</v>
      </c>
      <c r="H4479" s="191"/>
    </row>
    <row r="4480">
      <c r="A4480" s="264"/>
      <c r="B4480" s="243" t="s">
        <v>459</v>
      </c>
      <c r="C4480" s="244" t="s">
        <v>411</v>
      </c>
      <c r="D4480" s="190" t="s">
        <v>7</v>
      </c>
      <c r="E4480" s="190" t="s">
        <v>16</v>
      </c>
      <c r="F4480" s="191">
        <v>3687.0</v>
      </c>
      <c r="G4480" s="191" t="str">
        <f t="shared" si="1"/>
        <v>('NICLEAN PLUS 300MM','NIPLUS','BOXES','M',3687),</v>
      </c>
      <c r="H4480" s="191"/>
    </row>
    <row r="4481">
      <c r="A4481" s="264"/>
      <c r="B4481" s="243" t="s">
        <v>459</v>
      </c>
      <c r="C4481" s="244" t="s">
        <v>411</v>
      </c>
      <c r="D4481" s="190" t="s">
        <v>7</v>
      </c>
      <c r="E4481" s="190" t="s">
        <v>17</v>
      </c>
      <c r="F4481" s="191">
        <v>2940.0</v>
      </c>
      <c r="G4481" s="191" t="str">
        <f t="shared" si="1"/>
        <v>('NICLEAN PLUS 300MM','NIPLUS','BOXES','L',2940),</v>
      </c>
      <c r="H4481" s="191"/>
    </row>
    <row r="4482">
      <c r="A4482" s="264"/>
      <c r="B4482" s="243" t="s">
        <v>459</v>
      </c>
      <c r="C4482" s="244" t="s">
        <v>411</v>
      </c>
      <c r="D4482" s="190" t="s">
        <v>7</v>
      </c>
      <c r="E4482" s="190" t="s">
        <v>18</v>
      </c>
      <c r="F4482" s="191">
        <v>0.0</v>
      </c>
      <c r="G4482" s="191" t="str">
        <f t="shared" si="1"/>
        <v>('NICLEAN PLUS 300MM','NIPLUS','BOXES','XL',0),</v>
      </c>
      <c r="H4482" s="191"/>
    </row>
    <row r="4483">
      <c r="A4483" s="264"/>
      <c r="B4483" s="243" t="s">
        <v>459</v>
      </c>
      <c r="C4483" s="244" t="s">
        <v>411</v>
      </c>
      <c r="D4483" s="190" t="s">
        <v>7</v>
      </c>
      <c r="E4483" s="190" t="s">
        <v>19</v>
      </c>
      <c r="F4483" s="191">
        <v>0.0</v>
      </c>
      <c r="G4483" s="191" t="str">
        <f t="shared" si="1"/>
        <v>('NICLEAN PLUS 300MM','NIPLUS','BOXES','XXL',0),</v>
      </c>
      <c r="H4483" s="191"/>
    </row>
    <row r="4484">
      <c r="A4484" s="264"/>
      <c r="B4484" s="243" t="s">
        <v>459</v>
      </c>
      <c r="C4484" s="244" t="s">
        <v>411</v>
      </c>
      <c r="D4484" s="190" t="s">
        <v>7</v>
      </c>
      <c r="E4484" s="190" t="s">
        <v>20</v>
      </c>
      <c r="F4484" s="191">
        <v>0.0</v>
      </c>
      <c r="G4484" s="191" t="str">
        <f t="shared" si="1"/>
        <v>('NICLEAN PLUS 300MM','NIPLUS','BOXES','XXXL',0),</v>
      </c>
      <c r="H4484" s="191"/>
    </row>
    <row r="4485">
      <c r="A4485" s="264">
        <v>243.0</v>
      </c>
      <c r="B4485" s="243" t="s">
        <v>460</v>
      </c>
      <c r="C4485" s="244" t="s">
        <v>461</v>
      </c>
      <c r="D4485" s="243" t="s">
        <v>4</v>
      </c>
      <c r="E4485" s="190" t="s">
        <v>21</v>
      </c>
      <c r="F4485" s="192">
        <v>10.0</v>
      </c>
      <c r="G4485" s="191" t="str">
        <f t="shared" si="1"/>
        <v>('LAVENDER NITRILE 245MM','KANAM LATEX','CARTONS','W/SIZE',10),</v>
      </c>
      <c r="H4485" s="192"/>
    </row>
    <row r="4486">
      <c r="A4486" s="264"/>
      <c r="B4486" s="243" t="s">
        <v>460</v>
      </c>
      <c r="C4486" s="244" t="s">
        <v>461</v>
      </c>
      <c r="D4486" s="190" t="s">
        <v>4</v>
      </c>
      <c r="E4486" s="190" t="s">
        <v>13</v>
      </c>
      <c r="F4486" s="191"/>
      <c r="G4486" s="191" t="str">
        <f t="shared" si="1"/>
        <v>('LAVENDER NITRILE 245MM','KANAM LATEX','CARTONS','XXS',),</v>
      </c>
      <c r="H4486" s="191"/>
    </row>
    <row r="4487">
      <c r="A4487" s="264"/>
      <c r="B4487" s="243" t="s">
        <v>460</v>
      </c>
      <c r="C4487" s="244" t="s">
        <v>461</v>
      </c>
      <c r="D4487" s="190" t="s">
        <v>4</v>
      </c>
      <c r="E4487" s="190" t="s">
        <v>14</v>
      </c>
      <c r="F4487" s="191"/>
      <c r="G4487" s="191" t="str">
        <f t="shared" si="1"/>
        <v>('LAVENDER NITRILE 245MM','KANAM LATEX','CARTONS','XS',),</v>
      </c>
      <c r="H4487" s="191"/>
    </row>
    <row r="4488">
      <c r="A4488" s="264"/>
      <c r="B4488" s="243" t="s">
        <v>460</v>
      </c>
      <c r="C4488" s="244" t="s">
        <v>461</v>
      </c>
      <c r="D4488" s="190" t="s">
        <v>4</v>
      </c>
      <c r="E4488" s="190" t="s">
        <v>15</v>
      </c>
      <c r="F4488" s="191"/>
      <c r="G4488" s="191" t="str">
        <f t="shared" si="1"/>
        <v>('LAVENDER NITRILE 245MM','KANAM LATEX','CARTONS','S',),</v>
      </c>
      <c r="H4488" s="191"/>
    </row>
    <row r="4489">
      <c r="A4489" s="264"/>
      <c r="B4489" s="243" t="s">
        <v>460</v>
      </c>
      <c r="C4489" s="244" t="s">
        <v>461</v>
      </c>
      <c r="D4489" s="190" t="s">
        <v>4</v>
      </c>
      <c r="E4489" s="190" t="s">
        <v>16</v>
      </c>
      <c r="F4489" s="191"/>
      <c r="G4489" s="191" t="str">
        <f t="shared" si="1"/>
        <v>('LAVENDER NITRILE 245MM','KANAM LATEX','CARTONS','M',),</v>
      </c>
      <c r="H4489" s="191"/>
    </row>
    <row r="4490">
      <c r="A4490" s="264"/>
      <c r="B4490" s="243" t="s">
        <v>460</v>
      </c>
      <c r="C4490" s="244" t="s">
        <v>461</v>
      </c>
      <c r="D4490" s="190" t="s">
        <v>4</v>
      </c>
      <c r="E4490" s="190" t="s">
        <v>17</v>
      </c>
      <c r="F4490" s="191"/>
      <c r="G4490" s="191" t="str">
        <f t="shared" si="1"/>
        <v>('LAVENDER NITRILE 245MM','KANAM LATEX','CARTONS','L',),</v>
      </c>
      <c r="H4490" s="191"/>
    </row>
    <row r="4491">
      <c r="A4491" s="264"/>
      <c r="B4491" s="243" t="s">
        <v>460</v>
      </c>
      <c r="C4491" s="244" t="s">
        <v>461</v>
      </c>
      <c r="D4491" s="190" t="s">
        <v>4</v>
      </c>
      <c r="E4491" s="190" t="s">
        <v>18</v>
      </c>
      <c r="F4491" s="191"/>
      <c r="G4491" s="191" t="str">
        <f t="shared" si="1"/>
        <v>('LAVENDER NITRILE 245MM','KANAM LATEX','CARTONS','XL',),</v>
      </c>
      <c r="H4491" s="191"/>
    </row>
    <row r="4492">
      <c r="A4492" s="264"/>
      <c r="B4492" s="243" t="s">
        <v>460</v>
      </c>
      <c r="C4492" s="244" t="s">
        <v>461</v>
      </c>
      <c r="D4492" s="190" t="s">
        <v>4</v>
      </c>
      <c r="E4492" s="190" t="s">
        <v>19</v>
      </c>
      <c r="F4492" s="191"/>
      <c r="G4492" s="191" t="str">
        <f t="shared" si="1"/>
        <v>('LAVENDER NITRILE 245MM','KANAM LATEX','CARTONS','XXL',),</v>
      </c>
      <c r="H4492" s="191"/>
    </row>
    <row r="4493">
      <c r="A4493" s="264"/>
      <c r="B4493" s="243" t="s">
        <v>460</v>
      </c>
      <c r="C4493" s="244" t="s">
        <v>461</v>
      </c>
      <c r="D4493" s="190" t="s">
        <v>4</v>
      </c>
      <c r="E4493" s="190" t="s">
        <v>20</v>
      </c>
      <c r="F4493" s="191"/>
      <c r="G4493" s="191" t="str">
        <f t="shared" si="1"/>
        <v>('LAVENDER NITRILE 245MM','KANAM LATEX','CARTONS','XXXL',),</v>
      </c>
      <c r="H4493" s="191"/>
    </row>
    <row r="4494">
      <c r="A4494" s="264"/>
      <c r="B4494" s="243" t="s">
        <v>460</v>
      </c>
      <c r="C4494" s="244" t="s">
        <v>461</v>
      </c>
      <c r="D4494" s="190" t="s">
        <v>7</v>
      </c>
      <c r="E4494" s="190" t="s">
        <v>21</v>
      </c>
      <c r="F4494" s="191"/>
      <c r="G4494" s="191" t="str">
        <f t="shared" si="1"/>
        <v>('LAVENDER NITRILE 245MM','KANAM LATEX','BOXES','W/SIZE',),</v>
      </c>
      <c r="H4494" s="191"/>
    </row>
    <row r="4495">
      <c r="A4495" s="264"/>
      <c r="B4495" s="243" t="s">
        <v>460</v>
      </c>
      <c r="C4495" s="244" t="s">
        <v>461</v>
      </c>
      <c r="D4495" s="190" t="s">
        <v>7</v>
      </c>
      <c r="E4495" s="190" t="s">
        <v>13</v>
      </c>
      <c r="F4495" s="191"/>
      <c r="G4495" s="191" t="str">
        <f t="shared" si="1"/>
        <v>('LAVENDER NITRILE 245MM','KANAM LATEX','BOXES','XXS',),</v>
      </c>
      <c r="H4495" s="191"/>
    </row>
    <row r="4496">
      <c r="A4496" s="264"/>
      <c r="B4496" s="243" t="s">
        <v>460</v>
      </c>
      <c r="C4496" s="244" t="s">
        <v>461</v>
      </c>
      <c r="D4496" s="190" t="s">
        <v>7</v>
      </c>
      <c r="E4496" s="190" t="s">
        <v>14</v>
      </c>
      <c r="F4496" s="191"/>
      <c r="G4496" s="191" t="str">
        <f t="shared" si="1"/>
        <v>('LAVENDER NITRILE 245MM','KANAM LATEX','BOXES','XS',),</v>
      </c>
      <c r="H4496" s="191"/>
    </row>
    <row r="4497">
      <c r="A4497" s="264"/>
      <c r="B4497" s="243" t="s">
        <v>460</v>
      </c>
      <c r="C4497" s="244" t="s">
        <v>461</v>
      </c>
      <c r="D4497" s="190" t="s">
        <v>7</v>
      </c>
      <c r="E4497" s="190" t="s">
        <v>15</v>
      </c>
      <c r="F4497" s="191"/>
      <c r="G4497" s="191" t="str">
        <f t="shared" si="1"/>
        <v>('LAVENDER NITRILE 245MM','KANAM LATEX','BOXES','S',),</v>
      </c>
      <c r="H4497" s="191"/>
    </row>
    <row r="4498">
      <c r="A4498" s="264"/>
      <c r="B4498" s="243" t="s">
        <v>460</v>
      </c>
      <c r="C4498" s="244" t="s">
        <v>461</v>
      </c>
      <c r="D4498" s="190" t="s">
        <v>7</v>
      </c>
      <c r="E4498" s="190" t="s">
        <v>16</v>
      </c>
      <c r="F4498" s="191"/>
      <c r="G4498" s="191" t="str">
        <f t="shared" si="1"/>
        <v>('LAVENDER NITRILE 245MM','KANAM LATEX','BOXES','M',),</v>
      </c>
      <c r="H4498" s="191"/>
    </row>
    <row r="4499">
      <c r="A4499" s="264"/>
      <c r="B4499" s="243" t="s">
        <v>460</v>
      </c>
      <c r="C4499" s="244" t="s">
        <v>461</v>
      </c>
      <c r="D4499" s="190" t="s">
        <v>7</v>
      </c>
      <c r="E4499" s="190" t="s">
        <v>17</v>
      </c>
      <c r="F4499" s="191"/>
      <c r="G4499" s="191" t="str">
        <f t="shared" si="1"/>
        <v>('LAVENDER NITRILE 245MM','KANAM LATEX','BOXES','L',),</v>
      </c>
      <c r="H4499" s="191"/>
    </row>
    <row r="4500">
      <c r="A4500" s="264"/>
      <c r="B4500" s="243" t="s">
        <v>460</v>
      </c>
      <c r="C4500" s="244" t="s">
        <v>461</v>
      </c>
      <c r="D4500" s="190" t="s">
        <v>7</v>
      </c>
      <c r="E4500" s="190" t="s">
        <v>18</v>
      </c>
      <c r="F4500" s="191"/>
      <c r="G4500" s="191" t="str">
        <f t="shared" si="1"/>
        <v>('LAVENDER NITRILE 245MM','KANAM LATEX','BOXES','XL',),</v>
      </c>
      <c r="H4500" s="191"/>
    </row>
    <row r="4501">
      <c r="A4501" s="264"/>
      <c r="B4501" s="243" t="s">
        <v>460</v>
      </c>
      <c r="C4501" s="244" t="s">
        <v>461</v>
      </c>
      <c r="D4501" s="190" t="s">
        <v>7</v>
      </c>
      <c r="E4501" s="190" t="s">
        <v>19</v>
      </c>
      <c r="F4501" s="191"/>
      <c r="G4501" s="191" t="str">
        <f t="shared" si="1"/>
        <v>('LAVENDER NITRILE 245MM','KANAM LATEX','BOXES','XXL',),</v>
      </c>
      <c r="H4501" s="191"/>
    </row>
    <row r="4502">
      <c r="A4502" s="264"/>
      <c r="B4502" s="243" t="s">
        <v>460</v>
      </c>
      <c r="C4502" s="244" t="s">
        <v>461</v>
      </c>
      <c r="D4502" s="190" t="s">
        <v>7</v>
      </c>
      <c r="E4502" s="190" t="s">
        <v>20</v>
      </c>
      <c r="F4502" s="191"/>
      <c r="G4502" s="191" t="str">
        <f t="shared" si="1"/>
        <v>('LAVENDER NITRILE 245MM','KANAM LATEX','BOXES','XXXL',),</v>
      </c>
      <c r="H4502" s="191"/>
    </row>
    <row r="4503">
      <c r="A4503" s="264">
        <v>244.0</v>
      </c>
      <c r="B4503" s="243" t="s">
        <v>462</v>
      </c>
      <c r="C4503" s="244" t="s">
        <v>463</v>
      </c>
      <c r="D4503" s="243" t="s">
        <v>4</v>
      </c>
      <c r="E4503" s="190" t="s">
        <v>21</v>
      </c>
      <c r="F4503" s="192">
        <v>90.0</v>
      </c>
      <c r="G4503" s="191" t="str">
        <f t="shared" si="1"/>
        <v>('PHOENIX BLUE NITRILE 400 MM','LAFENICE','CARTONS','W/SIZE',90),</v>
      </c>
      <c r="H4503" s="192"/>
    </row>
    <row r="4504">
      <c r="A4504" s="264"/>
      <c r="B4504" s="243" t="s">
        <v>462</v>
      </c>
      <c r="C4504" s="244" t="s">
        <v>463</v>
      </c>
      <c r="D4504" s="190" t="s">
        <v>4</v>
      </c>
      <c r="E4504" s="190" t="s">
        <v>13</v>
      </c>
      <c r="F4504" s="191"/>
      <c r="G4504" s="191" t="str">
        <f t="shared" si="1"/>
        <v>('PHOENIX BLUE NITRILE 400 MM','LAFENICE','CARTONS','XXS',),</v>
      </c>
      <c r="H4504" s="191"/>
    </row>
    <row r="4505">
      <c r="A4505" s="264"/>
      <c r="B4505" s="243" t="s">
        <v>462</v>
      </c>
      <c r="C4505" s="244" t="s">
        <v>463</v>
      </c>
      <c r="D4505" s="190" t="s">
        <v>4</v>
      </c>
      <c r="E4505" s="190" t="s">
        <v>14</v>
      </c>
      <c r="F4505" s="191"/>
      <c r="G4505" s="191" t="str">
        <f t="shared" si="1"/>
        <v>('PHOENIX BLUE NITRILE 400 MM','LAFENICE','CARTONS','XS',),</v>
      </c>
      <c r="H4505" s="191"/>
    </row>
    <row r="4506">
      <c r="A4506" s="264"/>
      <c r="B4506" s="243" t="s">
        <v>462</v>
      </c>
      <c r="C4506" s="244" t="s">
        <v>463</v>
      </c>
      <c r="D4506" s="190" t="s">
        <v>4</v>
      </c>
      <c r="E4506" s="190" t="s">
        <v>15</v>
      </c>
      <c r="F4506" s="191"/>
      <c r="G4506" s="191" t="str">
        <f t="shared" si="1"/>
        <v>('PHOENIX BLUE NITRILE 400 MM','LAFENICE','CARTONS','S',),</v>
      </c>
      <c r="H4506" s="191"/>
    </row>
    <row r="4507">
      <c r="A4507" s="264"/>
      <c r="B4507" s="243" t="s">
        <v>462</v>
      </c>
      <c r="C4507" s="244" t="s">
        <v>463</v>
      </c>
      <c r="D4507" s="190" t="s">
        <v>4</v>
      </c>
      <c r="E4507" s="190" t="s">
        <v>16</v>
      </c>
      <c r="F4507" s="191"/>
      <c r="G4507" s="191" t="str">
        <f t="shared" si="1"/>
        <v>('PHOENIX BLUE NITRILE 400 MM','LAFENICE','CARTONS','M',),</v>
      </c>
      <c r="H4507" s="191"/>
    </row>
    <row r="4508">
      <c r="A4508" s="264"/>
      <c r="B4508" s="243" t="s">
        <v>462</v>
      </c>
      <c r="C4508" s="244" t="s">
        <v>463</v>
      </c>
      <c r="D4508" s="190" t="s">
        <v>4</v>
      </c>
      <c r="E4508" s="190" t="s">
        <v>17</v>
      </c>
      <c r="F4508" s="191"/>
      <c r="G4508" s="191" t="str">
        <f t="shared" si="1"/>
        <v>('PHOENIX BLUE NITRILE 400 MM','LAFENICE','CARTONS','L',),</v>
      </c>
      <c r="H4508" s="191"/>
    </row>
    <row r="4509">
      <c r="A4509" s="264"/>
      <c r="B4509" s="243" t="s">
        <v>462</v>
      </c>
      <c r="C4509" s="244" t="s">
        <v>463</v>
      </c>
      <c r="D4509" s="190" t="s">
        <v>4</v>
      </c>
      <c r="E4509" s="190" t="s">
        <v>18</v>
      </c>
      <c r="F4509" s="191"/>
      <c r="G4509" s="191" t="str">
        <f t="shared" si="1"/>
        <v>('PHOENIX BLUE NITRILE 400 MM','LAFENICE','CARTONS','XL',),</v>
      </c>
      <c r="H4509" s="191"/>
    </row>
    <row r="4510">
      <c r="A4510" s="264"/>
      <c r="B4510" s="243" t="s">
        <v>462</v>
      </c>
      <c r="C4510" s="244" t="s">
        <v>463</v>
      </c>
      <c r="D4510" s="190" t="s">
        <v>4</v>
      </c>
      <c r="E4510" s="190" t="s">
        <v>19</v>
      </c>
      <c r="F4510" s="191"/>
      <c r="G4510" s="191" t="str">
        <f t="shared" si="1"/>
        <v>('PHOENIX BLUE NITRILE 400 MM','LAFENICE','CARTONS','XXL',),</v>
      </c>
      <c r="H4510" s="191"/>
    </row>
    <row r="4511">
      <c r="A4511" s="264"/>
      <c r="B4511" s="243" t="s">
        <v>462</v>
      </c>
      <c r="C4511" s="244" t="s">
        <v>463</v>
      </c>
      <c r="D4511" s="190" t="s">
        <v>4</v>
      </c>
      <c r="E4511" s="190" t="s">
        <v>20</v>
      </c>
      <c r="F4511" s="191"/>
      <c r="G4511" s="191" t="str">
        <f t="shared" si="1"/>
        <v>('PHOENIX BLUE NITRILE 400 MM','LAFENICE','CARTONS','XXXL',),</v>
      </c>
      <c r="H4511" s="191"/>
    </row>
    <row r="4512">
      <c r="A4512" s="264"/>
      <c r="B4512" s="243" t="s">
        <v>462</v>
      </c>
      <c r="C4512" s="244" t="s">
        <v>463</v>
      </c>
      <c r="D4512" s="190" t="s">
        <v>7</v>
      </c>
      <c r="E4512" s="190" t="s">
        <v>21</v>
      </c>
      <c r="F4512" s="191">
        <v>380.0</v>
      </c>
      <c r="G4512" s="191" t="str">
        <f t="shared" si="1"/>
        <v>('PHOENIX BLUE NITRILE 400 MM','LAFENICE','BOXES','W/SIZE',380),</v>
      </c>
      <c r="H4512" s="191"/>
    </row>
    <row r="4513">
      <c r="A4513" s="264"/>
      <c r="B4513" s="243" t="s">
        <v>462</v>
      </c>
      <c r="C4513" s="244" t="s">
        <v>463</v>
      </c>
      <c r="D4513" s="190" t="s">
        <v>7</v>
      </c>
      <c r="E4513" s="190" t="s">
        <v>13</v>
      </c>
      <c r="F4513" s="191"/>
      <c r="G4513" s="191" t="str">
        <f t="shared" si="1"/>
        <v>('PHOENIX BLUE NITRILE 400 MM','LAFENICE','BOXES','XXS',),</v>
      </c>
      <c r="H4513" s="191"/>
    </row>
    <row r="4514">
      <c r="A4514" s="264"/>
      <c r="B4514" s="243" t="s">
        <v>462</v>
      </c>
      <c r="C4514" s="244" t="s">
        <v>463</v>
      </c>
      <c r="D4514" s="190" t="s">
        <v>7</v>
      </c>
      <c r="E4514" s="190" t="s">
        <v>14</v>
      </c>
      <c r="F4514" s="191"/>
      <c r="G4514" s="191" t="str">
        <f t="shared" si="1"/>
        <v>('PHOENIX BLUE NITRILE 400 MM','LAFENICE','BOXES','XS',),</v>
      </c>
      <c r="H4514" s="191"/>
    </row>
    <row r="4515">
      <c r="A4515" s="264"/>
      <c r="B4515" s="243" t="s">
        <v>462</v>
      </c>
      <c r="C4515" s="244" t="s">
        <v>463</v>
      </c>
      <c r="D4515" s="190" t="s">
        <v>7</v>
      </c>
      <c r="E4515" s="190" t="s">
        <v>15</v>
      </c>
      <c r="F4515" s="191"/>
      <c r="G4515" s="191" t="str">
        <f t="shared" si="1"/>
        <v>('PHOENIX BLUE NITRILE 400 MM','LAFENICE','BOXES','S',),</v>
      </c>
      <c r="H4515" s="191"/>
    </row>
    <row r="4516">
      <c r="A4516" s="264"/>
      <c r="B4516" s="243" t="s">
        <v>462</v>
      </c>
      <c r="C4516" s="244" t="s">
        <v>463</v>
      </c>
      <c r="D4516" s="190" t="s">
        <v>7</v>
      </c>
      <c r="E4516" s="190" t="s">
        <v>16</v>
      </c>
      <c r="F4516" s="191"/>
      <c r="G4516" s="191" t="str">
        <f t="shared" si="1"/>
        <v>('PHOENIX BLUE NITRILE 400 MM','LAFENICE','BOXES','M',),</v>
      </c>
      <c r="H4516" s="191"/>
    </row>
    <row r="4517">
      <c r="A4517" s="264"/>
      <c r="B4517" s="243" t="s">
        <v>462</v>
      </c>
      <c r="C4517" s="244" t="s">
        <v>463</v>
      </c>
      <c r="D4517" s="190" t="s">
        <v>7</v>
      </c>
      <c r="E4517" s="190" t="s">
        <v>17</v>
      </c>
      <c r="F4517" s="191"/>
      <c r="G4517" s="191" t="str">
        <f t="shared" si="1"/>
        <v>('PHOENIX BLUE NITRILE 400 MM','LAFENICE','BOXES','L',),</v>
      </c>
      <c r="H4517" s="191"/>
    </row>
    <row r="4518">
      <c r="A4518" s="264"/>
      <c r="B4518" s="243" t="s">
        <v>462</v>
      </c>
      <c r="C4518" s="244" t="s">
        <v>463</v>
      </c>
      <c r="D4518" s="190" t="s">
        <v>7</v>
      </c>
      <c r="E4518" s="190" t="s">
        <v>18</v>
      </c>
      <c r="F4518" s="191"/>
      <c r="G4518" s="191" t="str">
        <f t="shared" si="1"/>
        <v>('PHOENIX BLUE NITRILE 400 MM','LAFENICE','BOXES','XL',),</v>
      </c>
      <c r="H4518" s="191"/>
    </row>
    <row r="4519">
      <c r="A4519" s="264"/>
      <c r="B4519" s="243" t="s">
        <v>462</v>
      </c>
      <c r="C4519" s="244" t="s">
        <v>463</v>
      </c>
      <c r="D4519" s="190" t="s">
        <v>7</v>
      </c>
      <c r="E4519" s="190" t="s">
        <v>19</v>
      </c>
      <c r="F4519" s="191"/>
      <c r="G4519" s="191" t="str">
        <f t="shared" si="1"/>
        <v>('PHOENIX BLUE NITRILE 400 MM','LAFENICE','BOXES','XXL',),</v>
      </c>
      <c r="H4519" s="191"/>
    </row>
    <row r="4520">
      <c r="A4520" s="264"/>
      <c r="B4520" s="243" t="s">
        <v>462</v>
      </c>
      <c r="C4520" s="244" t="s">
        <v>463</v>
      </c>
      <c r="D4520" s="190" t="s">
        <v>7</v>
      </c>
      <c r="E4520" s="190" t="s">
        <v>20</v>
      </c>
      <c r="F4520" s="191"/>
      <c r="G4520" s="191" t="str">
        <f t="shared" si="1"/>
        <v>('PHOENIX BLUE NITRILE 400 MM','LAFENICE','BOXES','XXXL',),</v>
      </c>
      <c r="H4520" s="191"/>
    </row>
    <row r="4521">
      <c r="A4521" s="264">
        <v>245.0</v>
      </c>
      <c r="B4521" s="243" t="s">
        <v>464</v>
      </c>
      <c r="C4521" s="244" t="s">
        <v>465</v>
      </c>
      <c r="D4521" s="243" t="s">
        <v>4</v>
      </c>
      <c r="E4521" s="190" t="s">
        <v>21</v>
      </c>
      <c r="F4521" s="192">
        <v>94.0</v>
      </c>
      <c r="G4521" s="191" t="str">
        <f t="shared" si="1"/>
        <v>('P/FREE NITRILE SLEEVES','IMV','CARTONS','W/SIZE',94),</v>
      </c>
      <c r="H4521" s="192"/>
    </row>
    <row r="4522">
      <c r="A4522" s="264"/>
      <c r="B4522" s="243" t="s">
        <v>464</v>
      </c>
      <c r="C4522" s="244" t="s">
        <v>465</v>
      </c>
      <c r="D4522" s="190" t="s">
        <v>4</v>
      </c>
      <c r="E4522" s="190" t="s">
        <v>13</v>
      </c>
      <c r="F4522" s="191"/>
      <c r="G4522" s="191" t="str">
        <f t="shared" si="1"/>
        <v>('P/FREE NITRILE SLEEVES','IMV','CARTONS','XXS',),</v>
      </c>
      <c r="H4522" s="191"/>
    </row>
    <row r="4523">
      <c r="A4523" s="264"/>
      <c r="B4523" s="243" t="s">
        <v>464</v>
      </c>
      <c r="C4523" s="244" t="s">
        <v>465</v>
      </c>
      <c r="D4523" s="190" t="s">
        <v>4</v>
      </c>
      <c r="E4523" s="190" t="s">
        <v>14</v>
      </c>
      <c r="F4523" s="191"/>
      <c r="G4523" s="191" t="str">
        <f t="shared" si="1"/>
        <v>('P/FREE NITRILE SLEEVES','IMV','CARTONS','XS',),</v>
      </c>
      <c r="H4523" s="191"/>
    </row>
    <row r="4524">
      <c r="A4524" s="264"/>
      <c r="B4524" s="243" t="s">
        <v>464</v>
      </c>
      <c r="C4524" s="244" t="s">
        <v>465</v>
      </c>
      <c r="D4524" s="190" t="s">
        <v>4</v>
      </c>
      <c r="E4524" s="190" t="s">
        <v>15</v>
      </c>
      <c r="F4524" s="191"/>
      <c r="G4524" s="191" t="str">
        <f t="shared" si="1"/>
        <v>('P/FREE NITRILE SLEEVES','IMV','CARTONS','S',),</v>
      </c>
      <c r="H4524" s="191"/>
    </row>
    <row r="4525">
      <c r="A4525" s="264"/>
      <c r="B4525" s="243" t="s">
        <v>464</v>
      </c>
      <c r="C4525" s="244" t="s">
        <v>465</v>
      </c>
      <c r="D4525" s="190" t="s">
        <v>4</v>
      </c>
      <c r="E4525" s="190" t="s">
        <v>16</v>
      </c>
      <c r="F4525" s="191"/>
      <c r="G4525" s="191" t="str">
        <f t="shared" si="1"/>
        <v>('P/FREE NITRILE SLEEVES','IMV','CARTONS','M',),</v>
      </c>
      <c r="H4525" s="191"/>
    </row>
    <row r="4526">
      <c r="A4526" s="264"/>
      <c r="B4526" s="243" t="s">
        <v>464</v>
      </c>
      <c r="C4526" s="244" t="s">
        <v>465</v>
      </c>
      <c r="D4526" s="190" t="s">
        <v>4</v>
      </c>
      <c r="E4526" s="190" t="s">
        <v>17</v>
      </c>
      <c r="F4526" s="191"/>
      <c r="G4526" s="191" t="str">
        <f t="shared" si="1"/>
        <v>('P/FREE NITRILE SLEEVES','IMV','CARTONS','L',),</v>
      </c>
      <c r="H4526" s="191"/>
    </row>
    <row r="4527">
      <c r="A4527" s="264"/>
      <c r="B4527" s="243" t="s">
        <v>464</v>
      </c>
      <c r="C4527" s="244" t="s">
        <v>465</v>
      </c>
      <c r="D4527" s="190" t="s">
        <v>4</v>
      </c>
      <c r="E4527" s="190" t="s">
        <v>18</v>
      </c>
      <c r="F4527" s="191"/>
      <c r="G4527" s="191" t="str">
        <f t="shared" si="1"/>
        <v>('P/FREE NITRILE SLEEVES','IMV','CARTONS','XL',),</v>
      </c>
      <c r="H4527" s="191"/>
    </row>
    <row r="4528">
      <c r="A4528" s="264"/>
      <c r="B4528" s="243" t="s">
        <v>464</v>
      </c>
      <c r="C4528" s="244" t="s">
        <v>465</v>
      </c>
      <c r="D4528" s="190" t="s">
        <v>4</v>
      </c>
      <c r="E4528" s="190" t="s">
        <v>19</v>
      </c>
      <c r="F4528" s="191"/>
      <c r="G4528" s="191" t="str">
        <f t="shared" si="1"/>
        <v>('P/FREE NITRILE SLEEVES','IMV','CARTONS','XXL',),</v>
      </c>
      <c r="H4528" s="191"/>
    </row>
    <row r="4529">
      <c r="A4529" s="264"/>
      <c r="B4529" s="243" t="s">
        <v>464</v>
      </c>
      <c r="C4529" s="244" t="s">
        <v>465</v>
      </c>
      <c r="D4529" s="190" t="s">
        <v>4</v>
      </c>
      <c r="E4529" s="190" t="s">
        <v>20</v>
      </c>
      <c r="F4529" s="191"/>
      <c r="G4529" s="191" t="str">
        <f t="shared" si="1"/>
        <v>('P/FREE NITRILE SLEEVES','IMV','CARTONS','XXXL',),</v>
      </c>
      <c r="H4529" s="191"/>
    </row>
    <row r="4530">
      <c r="A4530" s="264"/>
      <c r="B4530" s="243" t="s">
        <v>464</v>
      </c>
      <c r="C4530" s="244" t="s">
        <v>465</v>
      </c>
      <c r="D4530" s="190" t="s">
        <v>7</v>
      </c>
      <c r="E4530" s="190" t="s">
        <v>21</v>
      </c>
      <c r="F4530" s="191"/>
      <c r="G4530" s="191" t="str">
        <f t="shared" si="1"/>
        <v>('P/FREE NITRILE SLEEVES','IMV','BOXES','W/SIZE',),</v>
      </c>
      <c r="H4530" s="191"/>
    </row>
    <row r="4531">
      <c r="A4531" s="264"/>
      <c r="B4531" s="243" t="s">
        <v>464</v>
      </c>
      <c r="C4531" s="244" t="s">
        <v>465</v>
      </c>
      <c r="D4531" s="190" t="s">
        <v>7</v>
      </c>
      <c r="E4531" s="190" t="s">
        <v>13</v>
      </c>
      <c r="F4531" s="191"/>
      <c r="G4531" s="191" t="str">
        <f t="shared" si="1"/>
        <v>('P/FREE NITRILE SLEEVES','IMV','BOXES','XXS',),</v>
      </c>
      <c r="H4531" s="191"/>
    </row>
    <row r="4532">
      <c r="A4532" s="264"/>
      <c r="B4532" s="243" t="s">
        <v>464</v>
      </c>
      <c r="C4532" s="244" t="s">
        <v>465</v>
      </c>
      <c r="D4532" s="190" t="s">
        <v>7</v>
      </c>
      <c r="E4532" s="190" t="s">
        <v>14</v>
      </c>
      <c r="F4532" s="191"/>
      <c r="G4532" s="191" t="str">
        <f t="shared" si="1"/>
        <v>('P/FREE NITRILE SLEEVES','IMV','BOXES','XS',),</v>
      </c>
      <c r="H4532" s="191"/>
    </row>
    <row r="4533">
      <c r="A4533" s="264"/>
      <c r="B4533" s="243" t="s">
        <v>464</v>
      </c>
      <c r="C4533" s="244" t="s">
        <v>465</v>
      </c>
      <c r="D4533" s="190" t="s">
        <v>7</v>
      </c>
      <c r="E4533" s="190" t="s">
        <v>15</v>
      </c>
      <c r="F4533" s="191"/>
      <c r="G4533" s="191" t="str">
        <f t="shared" si="1"/>
        <v>('P/FREE NITRILE SLEEVES','IMV','BOXES','S',),</v>
      </c>
      <c r="H4533" s="191"/>
    </row>
    <row r="4534">
      <c r="A4534" s="264"/>
      <c r="B4534" s="243" t="s">
        <v>464</v>
      </c>
      <c r="C4534" s="244" t="s">
        <v>465</v>
      </c>
      <c r="D4534" s="190" t="s">
        <v>7</v>
      </c>
      <c r="E4534" s="190" t="s">
        <v>16</v>
      </c>
      <c r="F4534" s="191"/>
      <c r="G4534" s="191" t="str">
        <f t="shared" si="1"/>
        <v>('P/FREE NITRILE SLEEVES','IMV','BOXES','M',),</v>
      </c>
      <c r="H4534" s="191"/>
    </row>
    <row r="4535">
      <c r="A4535" s="264"/>
      <c r="B4535" s="243" t="s">
        <v>464</v>
      </c>
      <c r="C4535" s="244" t="s">
        <v>465</v>
      </c>
      <c r="D4535" s="190" t="s">
        <v>7</v>
      </c>
      <c r="E4535" s="190" t="s">
        <v>17</v>
      </c>
      <c r="F4535" s="191"/>
      <c r="G4535" s="191" t="str">
        <f t="shared" si="1"/>
        <v>('P/FREE NITRILE SLEEVES','IMV','BOXES','L',),</v>
      </c>
      <c r="H4535" s="191"/>
    </row>
    <row r="4536">
      <c r="A4536" s="264"/>
      <c r="B4536" s="243" t="s">
        <v>464</v>
      </c>
      <c r="C4536" s="244" t="s">
        <v>465</v>
      </c>
      <c r="D4536" s="190" t="s">
        <v>7</v>
      </c>
      <c r="E4536" s="190" t="s">
        <v>18</v>
      </c>
      <c r="F4536" s="191"/>
      <c r="G4536" s="191" t="str">
        <f t="shared" si="1"/>
        <v>('P/FREE NITRILE SLEEVES','IMV','BOXES','XL',),</v>
      </c>
      <c r="H4536" s="191"/>
    </row>
    <row r="4537">
      <c r="A4537" s="264"/>
      <c r="B4537" s="243" t="s">
        <v>464</v>
      </c>
      <c r="C4537" s="244" t="s">
        <v>465</v>
      </c>
      <c r="D4537" s="190" t="s">
        <v>7</v>
      </c>
      <c r="E4537" s="190" t="s">
        <v>19</v>
      </c>
      <c r="F4537" s="191"/>
      <c r="G4537" s="191" t="str">
        <f t="shared" si="1"/>
        <v>('P/FREE NITRILE SLEEVES','IMV','BOXES','XXL',),</v>
      </c>
      <c r="H4537" s="191"/>
    </row>
    <row r="4538">
      <c r="A4538" s="264"/>
      <c r="B4538" s="243" t="s">
        <v>464</v>
      </c>
      <c r="C4538" s="244" t="s">
        <v>465</v>
      </c>
      <c r="D4538" s="190" t="s">
        <v>7</v>
      </c>
      <c r="E4538" s="190" t="s">
        <v>20</v>
      </c>
      <c r="F4538" s="191"/>
      <c r="G4538" s="191" t="str">
        <f t="shared" si="1"/>
        <v>('P/FREE NITRILE SLEEVES','IMV','BOXES','XXXL',),</v>
      </c>
      <c r="H4538" s="191"/>
    </row>
    <row r="4539">
      <c r="A4539" s="264">
        <v>246.0</v>
      </c>
      <c r="B4539" s="243" t="s">
        <v>466</v>
      </c>
      <c r="C4539" s="244" t="s">
        <v>467</v>
      </c>
      <c r="D4539" s="243" t="s">
        <v>4</v>
      </c>
      <c r="E4539" s="190" t="s">
        <v>21</v>
      </c>
      <c r="F4539" s="192">
        <v>0.0</v>
      </c>
      <c r="G4539" s="191" t="str">
        <f t="shared" si="1"/>
        <v>('NYTRO+7','MOXCARE','CARTONS','W/SIZE',0),</v>
      </c>
      <c r="H4539" s="192"/>
    </row>
    <row r="4540">
      <c r="A4540" s="264"/>
      <c r="B4540" s="243" t="s">
        <v>1003</v>
      </c>
      <c r="C4540" s="244" t="s">
        <v>467</v>
      </c>
      <c r="D4540" s="190" t="s">
        <v>4</v>
      </c>
      <c r="E4540" s="190" t="s">
        <v>13</v>
      </c>
      <c r="F4540" s="191"/>
      <c r="G4540" s="191" t="str">
        <f t="shared" si="1"/>
        <v>('NYTRO+8','MOXCARE','CARTONS','XXS',),</v>
      </c>
      <c r="H4540" s="191"/>
    </row>
    <row r="4541">
      <c r="A4541" s="264"/>
      <c r="B4541" s="243" t="s">
        <v>1004</v>
      </c>
      <c r="C4541" s="244" t="s">
        <v>467</v>
      </c>
      <c r="D4541" s="190" t="s">
        <v>4</v>
      </c>
      <c r="E4541" s="190" t="s">
        <v>14</v>
      </c>
      <c r="F4541" s="191"/>
      <c r="G4541" s="191" t="str">
        <f t="shared" si="1"/>
        <v>('NYTRO+9','MOXCARE','CARTONS','XS',),</v>
      </c>
      <c r="H4541" s="191"/>
    </row>
    <row r="4542">
      <c r="A4542" s="264"/>
      <c r="B4542" s="243" t="s">
        <v>1005</v>
      </c>
      <c r="C4542" s="244" t="s">
        <v>467</v>
      </c>
      <c r="D4542" s="190" t="s">
        <v>4</v>
      </c>
      <c r="E4542" s="190" t="s">
        <v>15</v>
      </c>
      <c r="F4542" s="191"/>
      <c r="G4542" s="191" t="str">
        <f t="shared" si="1"/>
        <v>('NYTRO+10','MOXCARE','CARTONS','S',),</v>
      </c>
      <c r="H4542" s="191"/>
    </row>
    <row r="4543">
      <c r="A4543" s="264"/>
      <c r="B4543" s="243" t="s">
        <v>1006</v>
      </c>
      <c r="C4543" s="244" t="s">
        <v>467</v>
      </c>
      <c r="D4543" s="190" t="s">
        <v>4</v>
      </c>
      <c r="E4543" s="190" t="s">
        <v>16</v>
      </c>
      <c r="F4543" s="191"/>
      <c r="G4543" s="191" t="str">
        <f t="shared" si="1"/>
        <v>('NYTRO+11','MOXCARE','CARTONS','M',),</v>
      </c>
      <c r="H4543" s="191"/>
    </row>
    <row r="4544">
      <c r="A4544" s="264"/>
      <c r="B4544" s="243" t="s">
        <v>1007</v>
      </c>
      <c r="C4544" s="244" t="s">
        <v>467</v>
      </c>
      <c r="D4544" s="190" t="s">
        <v>4</v>
      </c>
      <c r="E4544" s="190" t="s">
        <v>17</v>
      </c>
      <c r="F4544" s="191"/>
      <c r="G4544" s="191" t="str">
        <f t="shared" si="1"/>
        <v>('NYTRO+12','MOXCARE','CARTONS','L',),</v>
      </c>
      <c r="H4544" s="191"/>
    </row>
    <row r="4545">
      <c r="A4545" s="264"/>
      <c r="B4545" s="243" t="s">
        <v>1008</v>
      </c>
      <c r="C4545" s="244" t="s">
        <v>467</v>
      </c>
      <c r="D4545" s="190" t="s">
        <v>4</v>
      </c>
      <c r="E4545" s="190" t="s">
        <v>18</v>
      </c>
      <c r="F4545" s="191"/>
      <c r="G4545" s="191" t="str">
        <f t="shared" si="1"/>
        <v>('NYTRO+13','MOXCARE','CARTONS','XL',),</v>
      </c>
      <c r="H4545" s="191"/>
    </row>
    <row r="4546">
      <c r="A4546" s="264"/>
      <c r="B4546" s="243" t="s">
        <v>1009</v>
      </c>
      <c r="C4546" s="244" t="s">
        <v>467</v>
      </c>
      <c r="D4546" s="190" t="s">
        <v>4</v>
      </c>
      <c r="E4546" s="190" t="s">
        <v>19</v>
      </c>
      <c r="F4546" s="191"/>
      <c r="G4546" s="191" t="str">
        <f t="shared" si="1"/>
        <v>('NYTRO+14','MOXCARE','CARTONS','XXL',),</v>
      </c>
      <c r="H4546" s="191"/>
    </row>
    <row r="4547">
      <c r="A4547" s="264"/>
      <c r="B4547" s="243" t="s">
        <v>1010</v>
      </c>
      <c r="C4547" s="244" t="s">
        <v>467</v>
      </c>
      <c r="D4547" s="190" t="s">
        <v>4</v>
      </c>
      <c r="E4547" s="190" t="s">
        <v>20</v>
      </c>
      <c r="F4547" s="191"/>
      <c r="G4547" s="191" t="str">
        <f t="shared" si="1"/>
        <v>('NYTRO+15','MOXCARE','CARTONS','XXXL',),</v>
      </c>
      <c r="H4547" s="191"/>
    </row>
    <row r="4548">
      <c r="A4548" s="264"/>
      <c r="B4548" s="243" t="s">
        <v>1011</v>
      </c>
      <c r="C4548" s="244" t="s">
        <v>467</v>
      </c>
      <c r="D4548" s="190" t="s">
        <v>7</v>
      </c>
      <c r="E4548" s="190" t="s">
        <v>21</v>
      </c>
      <c r="F4548" s="191"/>
      <c r="G4548" s="191" t="str">
        <f t="shared" si="1"/>
        <v>('NYTRO+16','MOXCARE','BOXES','W/SIZE',),</v>
      </c>
      <c r="H4548" s="191"/>
    </row>
    <row r="4549">
      <c r="A4549" s="264"/>
      <c r="B4549" s="243" t="s">
        <v>1012</v>
      </c>
      <c r="C4549" s="244" t="s">
        <v>467</v>
      </c>
      <c r="D4549" s="190" t="s">
        <v>7</v>
      </c>
      <c r="E4549" s="190" t="s">
        <v>13</v>
      </c>
      <c r="F4549" s="191"/>
      <c r="G4549" s="191" t="str">
        <f t="shared" si="1"/>
        <v>('NYTRO+17','MOXCARE','BOXES','XXS',),</v>
      </c>
      <c r="H4549" s="191"/>
    </row>
    <row r="4550">
      <c r="A4550" s="264"/>
      <c r="B4550" s="243" t="s">
        <v>1013</v>
      </c>
      <c r="C4550" s="244" t="s">
        <v>467</v>
      </c>
      <c r="D4550" s="190" t="s">
        <v>7</v>
      </c>
      <c r="E4550" s="190" t="s">
        <v>14</v>
      </c>
      <c r="F4550" s="191"/>
      <c r="G4550" s="191" t="str">
        <f t="shared" si="1"/>
        <v>('NYTRO+18','MOXCARE','BOXES','XS',),</v>
      </c>
      <c r="H4550" s="191"/>
    </row>
    <row r="4551">
      <c r="A4551" s="264"/>
      <c r="B4551" s="243" t="s">
        <v>1014</v>
      </c>
      <c r="C4551" s="244" t="s">
        <v>467</v>
      </c>
      <c r="D4551" s="190" t="s">
        <v>7</v>
      </c>
      <c r="E4551" s="190" t="s">
        <v>15</v>
      </c>
      <c r="F4551" s="191">
        <v>410.0</v>
      </c>
      <c r="G4551" s="191" t="str">
        <f t="shared" si="1"/>
        <v>('NYTRO+19','MOXCARE','BOXES','S',410),</v>
      </c>
      <c r="H4551" s="191"/>
    </row>
    <row r="4552">
      <c r="A4552" s="264"/>
      <c r="B4552" s="243" t="s">
        <v>1015</v>
      </c>
      <c r="C4552" s="244" t="s">
        <v>467</v>
      </c>
      <c r="D4552" s="190" t="s">
        <v>7</v>
      </c>
      <c r="E4552" s="190" t="s">
        <v>16</v>
      </c>
      <c r="F4552" s="191">
        <v>220.0</v>
      </c>
      <c r="G4552" s="191" t="str">
        <f t="shared" si="1"/>
        <v>('NYTRO+20','MOXCARE','BOXES','M',220),</v>
      </c>
      <c r="H4552" s="191"/>
    </row>
    <row r="4553">
      <c r="A4553" s="264"/>
      <c r="B4553" s="243" t="s">
        <v>1016</v>
      </c>
      <c r="C4553" s="244" t="s">
        <v>467</v>
      </c>
      <c r="D4553" s="190" t="s">
        <v>7</v>
      </c>
      <c r="E4553" s="190" t="s">
        <v>17</v>
      </c>
      <c r="F4553" s="191">
        <v>150.0</v>
      </c>
      <c r="G4553" s="191" t="str">
        <f t="shared" si="1"/>
        <v>('NYTRO+21','MOXCARE','BOXES','L',150),</v>
      </c>
      <c r="H4553" s="191"/>
    </row>
    <row r="4554">
      <c r="A4554" s="264"/>
      <c r="B4554" s="243" t="s">
        <v>1017</v>
      </c>
      <c r="C4554" s="244" t="s">
        <v>467</v>
      </c>
      <c r="D4554" s="190" t="s">
        <v>7</v>
      </c>
      <c r="E4554" s="190" t="s">
        <v>18</v>
      </c>
      <c r="F4554" s="191"/>
      <c r="G4554" s="191" t="str">
        <f t="shared" si="1"/>
        <v>('NYTRO+22','MOXCARE','BOXES','XL',),</v>
      </c>
      <c r="H4554" s="191"/>
    </row>
    <row r="4555">
      <c r="A4555" s="264"/>
      <c r="B4555" s="243" t="s">
        <v>1018</v>
      </c>
      <c r="C4555" s="244" t="s">
        <v>467</v>
      </c>
      <c r="D4555" s="190" t="s">
        <v>7</v>
      </c>
      <c r="E4555" s="190" t="s">
        <v>19</v>
      </c>
      <c r="F4555" s="191"/>
      <c r="G4555" s="191" t="str">
        <f t="shared" si="1"/>
        <v>('NYTRO+23','MOXCARE','BOXES','XXL',),</v>
      </c>
      <c r="H4555" s="191"/>
    </row>
    <row r="4556">
      <c r="A4556" s="264"/>
      <c r="B4556" s="243" t="s">
        <v>1019</v>
      </c>
      <c r="C4556" s="244" t="s">
        <v>467</v>
      </c>
      <c r="D4556" s="190" t="s">
        <v>7</v>
      </c>
      <c r="E4556" s="190" t="s">
        <v>20</v>
      </c>
      <c r="F4556" s="191"/>
      <c r="G4556" s="191" t="str">
        <f t="shared" si="1"/>
        <v>('NYTRO+24','MOXCARE','BOXES','XXXL',),</v>
      </c>
      <c r="H4556" s="191"/>
    </row>
    <row r="4557">
      <c r="A4557" s="264">
        <v>247.0</v>
      </c>
      <c r="B4557" s="243" t="s">
        <v>468</v>
      </c>
      <c r="C4557" s="244" t="s">
        <v>469</v>
      </c>
      <c r="D4557" s="243" t="s">
        <v>4</v>
      </c>
      <c r="E4557" s="190" t="s">
        <v>21</v>
      </c>
      <c r="F4557" s="192">
        <v>0.0</v>
      </c>
      <c r="G4557" s="191" t="str">
        <f t="shared" si="1"/>
        <v>('VECTOR LATEX STE PRINTED 400MM','VECTOR','CARTONS','W/SIZE',0),</v>
      </c>
      <c r="H4557" s="192"/>
    </row>
    <row r="4558">
      <c r="A4558" s="264"/>
      <c r="B4558" s="243" t="s">
        <v>468</v>
      </c>
      <c r="C4558" s="244" t="s">
        <v>469</v>
      </c>
      <c r="D4558" s="190" t="s">
        <v>4</v>
      </c>
      <c r="E4558" s="190" t="s">
        <v>13</v>
      </c>
      <c r="F4558" s="191"/>
      <c r="G4558" s="191" t="str">
        <f t="shared" si="1"/>
        <v>('VECTOR LATEX STE PRINTED 400MM','VECTOR','CARTONS','XXS',),</v>
      </c>
      <c r="H4558" s="191"/>
    </row>
    <row r="4559">
      <c r="A4559" s="264"/>
      <c r="B4559" s="243" t="s">
        <v>468</v>
      </c>
      <c r="C4559" s="244" t="s">
        <v>469</v>
      </c>
      <c r="D4559" s="190" t="s">
        <v>4</v>
      </c>
      <c r="E4559" s="190" t="s">
        <v>14</v>
      </c>
      <c r="F4559" s="191"/>
      <c r="G4559" s="191" t="str">
        <f t="shared" si="1"/>
        <v>('VECTOR LATEX STE PRINTED 400MM','VECTOR','CARTONS','XS',),</v>
      </c>
      <c r="H4559" s="191"/>
    </row>
    <row r="4560">
      <c r="A4560" s="264"/>
      <c r="B4560" s="243" t="s">
        <v>468</v>
      </c>
      <c r="C4560" s="244" t="s">
        <v>469</v>
      </c>
      <c r="D4560" s="190" t="s">
        <v>4</v>
      </c>
      <c r="E4560" s="190" t="s">
        <v>15</v>
      </c>
      <c r="F4560" s="191"/>
      <c r="G4560" s="191" t="str">
        <f t="shared" si="1"/>
        <v>('VECTOR LATEX STE PRINTED 400MM','VECTOR','CARTONS','S',),</v>
      </c>
      <c r="H4560" s="191"/>
    </row>
    <row r="4561">
      <c r="A4561" s="264"/>
      <c r="B4561" s="243" t="s">
        <v>468</v>
      </c>
      <c r="C4561" s="244" t="s">
        <v>469</v>
      </c>
      <c r="D4561" s="190" t="s">
        <v>4</v>
      </c>
      <c r="E4561" s="190" t="s">
        <v>16</v>
      </c>
      <c r="F4561" s="191"/>
      <c r="G4561" s="191" t="str">
        <f t="shared" si="1"/>
        <v>('VECTOR LATEX STE PRINTED 400MM','VECTOR','CARTONS','M',),</v>
      </c>
      <c r="H4561" s="191"/>
    </row>
    <row r="4562">
      <c r="A4562" s="264"/>
      <c r="B4562" s="243" t="s">
        <v>468</v>
      </c>
      <c r="C4562" s="244" t="s">
        <v>469</v>
      </c>
      <c r="D4562" s="190" t="s">
        <v>4</v>
      </c>
      <c r="E4562" s="190" t="s">
        <v>17</v>
      </c>
      <c r="F4562" s="191"/>
      <c r="G4562" s="191" t="str">
        <f t="shared" si="1"/>
        <v>('VECTOR LATEX STE PRINTED 400MM','VECTOR','CARTONS','L',),</v>
      </c>
      <c r="H4562" s="191"/>
    </row>
    <row r="4563">
      <c r="A4563" s="264"/>
      <c r="B4563" s="243" t="s">
        <v>468</v>
      </c>
      <c r="C4563" s="244" t="s">
        <v>469</v>
      </c>
      <c r="D4563" s="190" t="s">
        <v>4</v>
      </c>
      <c r="E4563" s="190" t="s">
        <v>18</v>
      </c>
      <c r="F4563" s="191"/>
      <c r="G4563" s="191" t="str">
        <f t="shared" si="1"/>
        <v>('VECTOR LATEX STE PRINTED 400MM','VECTOR','CARTONS','XL',),</v>
      </c>
      <c r="H4563" s="191"/>
    </row>
    <row r="4564">
      <c r="A4564" s="264"/>
      <c r="B4564" s="243" t="s">
        <v>468</v>
      </c>
      <c r="C4564" s="244" t="s">
        <v>469</v>
      </c>
      <c r="D4564" s="190" t="s">
        <v>4</v>
      </c>
      <c r="E4564" s="190" t="s">
        <v>19</v>
      </c>
      <c r="F4564" s="191"/>
      <c r="G4564" s="191" t="str">
        <f t="shared" si="1"/>
        <v>('VECTOR LATEX STE PRINTED 400MM','VECTOR','CARTONS','XXL',),</v>
      </c>
      <c r="H4564" s="191"/>
    </row>
    <row r="4565">
      <c r="A4565" s="264"/>
      <c r="B4565" s="243" t="s">
        <v>468</v>
      </c>
      <c r="C4565" s="244" t="s">
        <v>469</v>
      </c>
      <c r="D4565" s="190" t="s">
        <v>4</v>
      </c>
      <c r="E4565" s="190" t="s">
        <v>20</v>
      </c>
      <c r="F4565" s="191"/>
      <c r="G4565" s="191" t="str">
        <f t="shared" si="1"/>
        <v>('VECTOR LATEX STE PRINTED 400MM','VECTOR','CARTONS','XXXL',),</v>
      </c>
      <c r="H4565" s="191"/>
    </row>
    <row r="4566">
      <c r="A4566" s="264"/>
      <c r="B4566" s="243" t="s">
        <v>468</v>
      </c>
      <c r="C4566" s="244" t="s">
        <v>469</v>
      </c>
      <c r="D4566" s="190" t="s">
        <v>7</v>
      </c>
      <c r="E4566" s="190" t="s">
        <v>21</v>
      </c>
      <c r="F4566" s="191"/>
      <c r="G4566" s="191" t="str">
        <f t="shared" si="1"/>
        <v>('VECTOR LATEX STE PRINTED 400MM','VECTOR','BOXES','W/SIZE',),</v>
      </c>
      <c r="H4566" s="191"/>
    </row>
    <row r="4567">
      <c r="A4567" s="264"/>
      <c r="B4567" s="243" t="s">
        <v>468</v>
      </c>
      <c r="C4567" s="244" t="s">
        <v>469</v>
      </c>
      <c r="D4567" s="190" t="s">
        <v>7</v>
      </c>
      <c r="E4567" s="190" t="s">
        <v>13</v>
      </c>
      <c r="F4567" s="191"/>
      <c r="G4567" s="191" t="str">
        <f t="shared" si="1"/>
        <v>('VECTOR LATEX STE PRINTED 400MM','VECTOR','BOXES','XXS',),</v>
      </c>
      <c r="H4567" s="191"/>
    </row>
    <row r="4568">
      <c r="A4568" s="264"/>
      <c r="B4568" s="243" t="s">
        <v>468</v>
      </c>
      <c r="C4568" s="244" t="s">
        <v>469</v>
      </c>
      <c r="D4568" s="190" t="s">
        <v>7</v>
      </c>
      <c r="E4568" s="190" t="s">
        <v>14</v>
      </c>
      <c r="F4568" s="191"/>
      <c r="G4568" s="191" t="str">
        <f t="shared" si="1"/>
        <v>('VECTOR LATEX STE PRINTED 400MM','VECTOR','BOXES','XS',),</v>
      </c>
      <c r="H4568" s="191"/>
    </row>
    <row r="4569">
      <c r="A4569" s="264"/>
      <c r="B4569" s="243" t="s">
        <v>468</v>
      </c>
      <c r="C4569" s="244" t="s">
        <v>469</v>
      </c>
      <c r="D4569" s="190" t="s">
        <v>7</v>
      </c>
      <c r="E4569" s="190" t="s">
        <v>15</v>
      </c>
      <c r="F4569" s="191"/>
      <c r="G4569" s="191" t="str">
        <f t="shared" si="1"/>
        <v>('VECTOR LATEX STE PRINTED 400MM','VECTOR','BOXES','S',),</v>
      </c>
      <c r="H4569" s="191"/>
    </row>
    <row r="4570">
      <c r="A4570" s="264"/>
      <c r="B4570" s="243" t="s">
        <v>468</v>
      </c>
      <c r="C4570" s="244" t="s">
        <v>469</v>
      </c>
      <c r="D4570" s="190" t="s">
        <v>7</v>
      </c>
      <c r="E4570" s="190" t="s">
        <v>16</v>
      </c>
      <c r="F4570" s="191"/>
      <c r="G4570" s="191" t="str">
        <f t="shared" si="1"/>
        <v>('VECTOR LATEX STE PRINTED 400MM','VECTOR','BOXES','M',),</v>
      </c>
      <c r="H4570" s="191"/>
    </row>
    <row r="4571">
      <c r="A4571" s="264"/>
      <c r="B4571" s="243" t="s">
        <v>468</v>
      </c>
      <c r="C4571" s="244" t="s">
        <v>469</v>
      </c>
      <c r="D4571" s="190" t="s">
        <v>7</v>
      </c>
      <c r="E4571" s="190" t="s">
        <v>17</v>
      </c>
      <c r="F4571" s="191"/>
      <c r="G4571" s="191" t="str">
        <f t="shared" si="1"/>
        <v>('VECTOR LATEX STE PRINTED 400MM','VECTOR','BOXES','L',),</v>
      </c>
      <c r="H4571" s="191"/>
    </row>
    <row r="4572">
      <c r="A4572" s="264"/>
      <c r="B4572" s="243" t="s">
        <v>468</v>
      </c>
      <c r="C4572" s="244" t="s">
        <v>469</v>
      </c>
      <c r="D4572" s="190" t="s">
        <v>7</v>
      </c>
      <c r="E4572" s="190" t="s">
        <v>18</v>
      </c>
      <c r="F4572" s="191"/>
      <c r="G4572" s="191" t="str">
        <f t="shared" si="1"/>
        <v>('VECTOR LATEX STE PRINTED 400MM','VECTOR','BOXES','XL',),</v>
      </c>
      <c r="H4572" s="191"/>
    </row>
    <row r="4573">
      <c r="A4573" s="264"/>
      <c r="B4573" s="243" t="s">
        <v>468</v>
      </c>
      <c r="C4573" s="244" t="s">
        <v>469</v>
      </c>
      <c r="D4573" s="190" t="s">
        <v>7</v>
      </c>
      <c r="E4573" s="190" t="s">
        <v>19</v>
      </c>
      <c r="F4573" s="191"/>
      <c r="G4573" s="191" t="str">
        <f t="shared" si="1"/>
        <v>('VECTOR LATEX STE PRINTED 400MM','VECTOR','BOXES','XXL',),</v>
      </c>
      <c r="H4573" s="191"/>
    </row>
    <row r="4574">
      <c r="A4574" s="264"/>
      <c r="B4574" s="243" t="s">
        <v>468</v>
      </c>
      <c r="C4574" s="244" t="s">
        <v>469</v>
      </c>
      <c r="D4574" s="190" t="s">
        <v>7</v>
      </c>
      <c r="E4574" s="190" t="s">
        <v>20</v>
      </c>
      <c r="F4574" s="191"/>
      <c r="G4574" s="191" t="str">
        <f t="shared" si="1"/>
        <v>('VECTOR LATEX STE PRINTED 400MM','VECTOR','BOXES','XXXL',),</v>
      </c>
      <c r="H4574" s="191"/>
    </row>
    <row r="4575">
      <c r="A4575" s="264">
        <v>248.0</v>
      </c>
      <c r="B4575" s="243" t="s">
        <v>470</v>
      </c>
      <c r="C4575" s="244" t="s">
        <v>471</v>
      </c>
      <c r="D4575" s="243" t="s">
        <v>4</v>
      </c>
      <c r="E4575" s="190" t="s">
        <v>21</v>
      </c>
      <c r="F4575" s="192">
        <v>40.0</v>
      </c>
      <c r="G4575" s="191" t="str">
        <f t="shared" si="1"/>
        <v>('ALPHA LAB STERILE','VAST LAB','CARTONS','W/SIZE',40),</v>
      </c>
      <c r="H4575" s="192"/>
    </row>
    <row r="4576">
      <c r="A4576" s="264"/>
      <c r="B4576" s="243" t="s">
        <v>470</v>
      </c>
      <c r="C4576" s="244" t="s">
        <v>471</v>
      </c>
      <c r="D4576" s="190" t="s">
        <v>4</v>
      </c>
      <c r="E4576" s="190" t="s">
        <v>13</v>
      </c>
      <c r="F4576" s="191"/>
      <c r="G4576" s="191" t="str">
        <f t="shared" si="1"/>
        <v>('ALPHA LAB STERILE','VAST LAB','CARTONS','XXS',),</v>
      </c>
      <c r="H4576" s="191"/>
    </row>
    <row r="4577">
      <c r="A4577" s="264"/>
      <c r="B4577" s="243" t="s">
        <v>470</v>
      </c>
      <c r="C4577" s="244" t="s">
        <v>471</v>
      </c>
      <c r="D4577" s="190" t="s">
        <v>4</v>
      </c>
      <c r="E4577" s="190" t="s">
        <v>14</v>
      </c>
      <c r="F4577" s="191"/>
      <c r="G4577" s="191" t="str">
        <f t="shared" si="1"/>
        <v>('ALPHA LAB STERILE','VAST LAB','CARTONS','XS',),</v>
      </c>
      <c r="H4577" s="191"/>
    </row>
    <row r="4578">
      <c r="A4578" s="264"/>
      <c r="B4578" s="243" t="s">
        <v>470</v>
      </c>
      <c r="C4578" s="244" t="s">
        <v>471</v>
      </c>
      <c r="D4578" s="190" t="s">
        <v>4</v>
      </c>
      <c r="E4578" s="190" t="s">
        <v>15</v>
      </c>
      <c r="F4578" s="191"/>
      <c r="G4578" s="191" t="str">
        <f t="shared" si="1"/>
        <v>('ALPHA LAB STERILE','VAST LAB','CARTONS','S',),</v>
      </c>
      <c r="H4578" s="191"/>
    </row>
    <row r="4579">
      <c r="A4579" s="264"/>
      <c r="B4579" s="243" t="s">
        <v>470</v>
      </c>
      <c r="C4579" s="244" t="s">
        <v>471</v>
      </c>
      <c r="D4579" s="190" t="s">
        <v>4</v>
      </c>
      <c r="E4579" s="190" t="s">
        <v>16</v>
      </c>
      <c r="F4579" s="191"/>
      <c r="G4579" s="191" t="str">
        <f t="shared" si="1"/>
        <v>('ALPHA LAB STERILE','VAST LAB','CARTONS','M',),</v>
      </c>
      <c r="H4579" s="191"/>
    </row>
    <row r="4580">
      <c r="A4580" s="264"/>
      <c r="B4580" s="243" t="s">
        <v>470</v>
      </c>
      <c r="C4580" s="244" t="s">
        <v>471</v>
      </c>
      <c r="D4580" s="190" t="s">
        <v>4</v>
      </c>
      <c r="E4580" s="190" t="s">
        <v>17</v>
      </c>
      <c r="F4580" s="191"/>
      <c r="G4580" s="191" t="str">
        <f t="shared" si="1"/>
        <v>('ALPHA LAB STERILE','VAST LAB','CARTONS','L',),</v>
      </c>
      <c r="H4580" s="191"/>
    </row>
    <row r="4581">
      <c r="A4581" s="264"/>
      <c r="B4581" s="243" t="s">
        <v>470</v>
      </c>
      <c r="C4581" s="244" t="s">
        <v>471</v>
      </c>
      <c r="D4581" s="190" t="s">
        <v>4</v>
      </c>
      <c r="E4581" s="190" t="s">
        <v>18</v>
      </c>
      <c r="F4581" s="191"/>
      <c r="G4581" s="191" t="str">
        <f t="shared" si="1"/>
        <v>('ALPHA LAB STERILE','VAST LAB','CARTONS','XL',),</v>
      </c>
      <c r="H4581" s="191"/>
    </row>
    <row r="4582">
      <c r="A4582" s="264"/>
      <c r="B4582" s="243" t="s">
        <v>470</v>
      </c>
      <c r="C4582" s="244" t="s">
        <v>471</v>
      </c>
      <c r="D4582" s="190" t="s">
        <v>4</v>
      </c>
      <c r="E4582" s="190" t="s">
        <v>19</v>
      </c>
      <c r="F4582" s="191"/>
      <c r="G4582" s="191" t="str">
        <f t="shared" si="1"/>
        <v>('ALPHA LAB STERILE','VAST LAB','CARTONS','XXL',),</v>
      </c>
      <c r="H4582" s="191"/>
    </row>
    <row r="4583">
      <c r="A4583" s="264"/>
      <c r="B4583" s="243" t="s">
        <v>470</v>
      </c>
      <c r="C4583" s="244" t="s">
        <v>471</v>
      </c>
      <c r="D4583" s="190" t="s">
        <v>4</v>
      </c>
      <c r="E4583" s="190" t="s">
        <v>20</v>
      </c>
      <c r="F4583" s="191"/>
      <c r="G4583" s="191" t="str">
        <f t="shared" si="1"/>
        <v>('ALPHA LAB STERILE','VAST LAB','CARTONS','XXXL',),</v>
      </c>
      <c r="H4583" s="191"/>
    </row>
    <row r="4584">
      <c r="A4584" s="264"/>
      <c r="B4584" s="243" t="s">
        <v>470</v>
      </c>
      <c r="C4584" s="244" t="s">
        <v>471</v>
      </c>
      <c r="D4584" s="190" t="s">
        <v>7</v>
      </c>
      <c r="E4584" s="190" t="s">
        <v>21</v>
      </c>
      <c r="F4584" s="191"/>
      <c r="G4584" s="191" t="str">
        <f t="shared" si="1"/>
        <v>('ALPHA LAB STERILE','VAST LAB','BOXES','W/SIZE',),</v>
      </c>
      <c r="H4584" s="191"/>
    </row>
    <row r="4585">
      <c r="A4585" s="264"/>
      <c r="B4585" s="243" t="s">
        <v>470</v>
      </c>
      <c r="C4585" s="244" t="s">
        <v>471</v>
      </c>
      <c r="D4585" s="190" t="s">
        <v>7</v>
      </c>
      <c r="E4585" s="190" t="s">
        <v>13</v>
      </c>
      <c r="F4585" s="191"/>
      <c r="G4585" s="191" t="str">
        <f t="shared" si="1"/>
        <v>('ALPHA LAB STERILE','VAST LAB','BOXES','XXS',),</v>
      </c>
      <c r="H4585" s="191"/>
    </row>
    <row r="4586">
      <c r="A4586" s="264"/>
      <c r="B4586" s="243" t="s">
        <v>470</v>
      </c>
      <c r="C4586" s="244" t="s">
        <v>471</v>
      </c>
      <c r="D4586" s="190" t="s">
        <v>7</v>
      </c>
      <c r="E4586" s="190" t="s">
        <v>14</v>
      </c>
      <c r="F4586" s="191"/>
      <c r="G4586" s="191" t="str">
        <f t="shared" si="1"/>
        <v>('ALPHA LAB STERILE','VAST LAB','BOXES','XS',),</v>
      </c>
      <c r="H4586" s="191"/>
    </row>
    <row r="4587">
      <c r="A4587" s="264"/>
      <c r="B4587" s="243" t="s">
        <v>470</v>
      </c>
      <c r="C4587" s="244" t="s">
        <v>471</v>
      </c>
      <c r="D4587" s="190" t="s">
        <v>7</v>
      </c>
      <c r="E4587" s="190" t="s">
        <v>15</v>
      </c>
      <c r="F4587" s="191"/>
      <c r="G4587" s="191" t="str">
        <f t="shared" si="1"/>
        <v>('ALPHA LAB STERILE','VAST LAB','BOXES','S',),</v>
      </c>
      <c r="H4587" s="191"/>
    </row>
    <row r="4588">
      <c r="A4588" s="264"/>
      <c r="B4588" s="243" t="s">
        <v>470</v>
      </c>
      <c r="C4588" s="244" t="s">
        <v>471</v>
      </c>
      <c r="D4588" s="190" t="s">
        <v>7</v>
      </c>
      <c r="E4588" s="190" t="s">
        <v>16</v>
      </c>
      <c r="F4588" s="191"/>
      <c r="G4588" s="191" t="str">
        <f t="shared" si="1"/>
        <v>('ALPHA LAB STERILE','VAST LAB','BOXES','M',),</v>
      </c>
      <c r="H4588" s="191"/>
    </row>
    <row r="4589">
      <c r="A4589" s="264"/>
      <c r="B4589" s="243" t="s">
        <v>470</v>
      </c>
      <c r="C4589" s="244" t="s">
        <v>471</v>
      </c>
      <c r="D4589" s="190" t="s">
        <v>7</v>
      </c>
      <c r="E4589" s="190" t="s">
        <v>17</v>
      </c>
      <c r="F4589" s="191"/>
      <c r="G4589" s="191" t="str">
        <f t="shared" si="1"/>
        <v>('ALPHA LAB STERILE','VAST LAB','BOXES','L',),</v>
      </c>
      <c r="H4589" s="191"/>
    </row>
    <row r="4590">
      <c r="A4590" s="264"/>
      <c r="B4590" s="243" t="s">
        <v>470</v>
      </c>
      <c r="C4590" s="244" t="s">
        <v>471</v>
      </c>
      <c r="D4590" s="190" t="s">
        <v>7</v>
      </c>
      <c r="E4590" s="190" t="s">
        <v>18</v>
      </c>
      <c r="F4590" s="191"/>
      <c r="G4590" s="191" t="str">
        <f t="shared" si="1"/>
        <v>('ALPHA LAB STERILE','VAST LAB','BOXES','XL',),</v>
      </c>
      <c r="H4590" s="191"/>
    </row>
    <row r="4591">
      <c r="A4591" s="264"/>
      <c r="B4591" s="243" t="s">
        <v>470</v>
      </c>
      <c r="C4591" s="244" t="s">
        <v>471</v>
      </c>
      <c r="D4591" s="190" t="s">
        <v>7</v>
      </c>
      <c r="E4591" s="190" t="s">
        <v>19</v>
      </c>
      <c r="F4591" s="191"/>
      <c r="G4591" s="191" t="str">
        <f t="shared" si="1"/>
        <v>('ALPHA LAB STERILE','VAST LAB','BOXES','XXL',),</v>
      </c>
      <c r="H4591" s="191"/>
    </row>
    <row r="4592">
      <c r="A4592" s="264"/>
      <c r="B4592" s="243" t="s">
        <v>470</v>
      </c>
      <c r="C4592" s="244" t="s">
        <v>471</v>
      </c>
      <c r="D4592" s="190" t="s">
        <v>7</v>
      </c>
      <c r="E4592" s="190" t="s">
        <v>20</v>
      </c>
      <c r="F4592" s="191"/>
      <c r="G4592" s="191" t="str">
        <f t="shared" si="1"/>
        <v>('ALPHA LAB STERILE','VAST LAB','BOXES','XXXL',),</v>
      </c>
      <c r="H4592" s="191"/>
    </row>
    <row r="4593">
      <c r="A4593" s="191"/>
      <c r="B4593" s="243"/>
      <c r="C4593" s="244"/>
      <c r="D4593" s="190"/>
      <c r="E4593" s="190"/>
      <c r="F4593" s="191"/>
      <c r="G4593" s="191"/>
      <c r="H4593" s="191"/>
    </row>
    <row r="4594">
      <c r="A4594" s="191"/>
      <c r="B4594" s="243"/>
      <c r="C4594" s="244"/>
      <c r="D4594" s="190"/>
      <c r="E4594" s="190"/>
      <c r="F4594" s="191"/>
      <c r="G4594" s="191"/>
      <c r="H4594" s="191"/>
    </row>
    <row r="4595">
      <c r="A4595" s="191"/>
      <c r="B4595" s="243"/>
      <c r="C4595" s="244"/>
      <c r="D4595" s="190"/>
      <c r="E4595" s="190"/>
      <c r="F4595" s="191"/>
      <c r="G4595" s="191"/>
      <c r="H4595" s="191"/>
    </row>
    <row r="4596">
      <c r="A4596" s="191"/>
      <c r="B4596" s="243"/>
      <c r="C4596" s="244"/>
      <c r="D4596" s="190"/>
      <c r="E4596" s="190"/>
      <c r="F4596" s="191"/>
      <c r="G4596" s="191"/>
      <c r="H4596" s="191"/>
    </row>
    <row r="4597">
      <c r="A4597" s="191"/>
      <c r="B4597" s="243"/>
      <c r="C4597" s="244"/>
      <c r="D4597" s="190"/>
      <c r="E4597" s="190"/>
      <c r="F4597" s="191"/>
      <c r="G4597" s="191"/>
      <c r="H4597" s="191"/>
    </row>
    <row r="4598">
      <c r="A4598" s="191"/>
      <c r="B4598" s="243"/>
      <c r="C4598" s="244"/>
      <c r="D4598" s="190"/>
      <c r="E4598" s="190"/>
      <c r="F4598" s="191"/>
      <c r="G4598" s="191"/>
      <c r="H4598" s="191"/>
    </row>
    <row r="4599">
      <c r="A4599" s="191"/>
      <c r="B4599" s="243"/>
      <c r="C4599" s="244"/>
      <c r="D4599" s="190"/>
      <c r="E4599" s="190"/>
      <c r="F4599" s="191"/>
      <c r="G4599" s="191"/>
      <c r="H4599" s="191"/>
    </row>
    <row r="4600">
      <c r="A4600" s="191"/>
      <c r="B4600" s="243"/>
      <c r="C4600" s="244"/>
      <c r="D4600" s="190"/>
      <c r="E4600" s="190"/>
      <c r="F4600" s="191"/>
      <c r="G4600" s="191"/>
      <c r="H4600" s="191"/>
    </row>
    <row r="4601">
      <c r="A4601" s="191"/>
      <c r="B4601" s="243"/>
      <c r="C4601" s="244"/>
      <c r="D4601" s="190"/>
      <c r="E4601" s="190"/>
      <c r="F4601" s="191"/>
      <c r="G4601" s="191"/>
      <c r="H4601" s="191"/>
    </row>
    <row r="4602">
      <c r="A4602" s="191"/>
      <c r="B4602" s="243"/>
      <c r="C4602" s="244"/>
      <c r="D4602" s="190"/>
      <c r="E4602" s="190"/>
      <c r="F4602" s="191"/>
      <c r="G4602" s="191"/>
      <c r="H4602" s="191"/>
    </row>
    <row r="4603">
      <c r="A4603" s="191"/>
      <c r="B4603" s="243"/>
      <c r="C4603" s="244"/>
      <c r="D4603" s="190"/>
      <c r="E4603" s="190"/>
      <c r="F4603" s="191"/>
      <c r="G4603" s="191"/>
      <c r="H4603" s="191"/>
    </row>
    <row r="4604">
      <c r="A4604" s="191"/>
      <c r="B4604" s="243"/>
      <c r="C4604" s="244"/>
      <c r="D4604" s="190"/>
      <c r="E4604" s="190"/>
      <c r="F4604" s="191"/>
      <c r="G4604" s="191"/>
      <c r="H4604" s="191"/>
    </row>
    <row r="4605">
      <c r="A4605" s="191"/>
      <c r="B4605" s="243"/>
      <c r="C4605" s="244"/>
      <c r="D4605" s="190"/>
      <c r="E4605" s="190"/>
      <c r="F4605" s="191"/>
      <c r="G4605" s="191"/>
      <c r="H4605" s="191"/>
    </row>
    <row r="4606">
      <c r="A4606" s="191"/>
      <c r="B4606" s="243"/>
      <c r="C4606" s="244"/>
      <c r="D4606" s="190"/>
      <c r="E4606" s="190"/>
      <c r="F4606" s="191"/>
      <c r="G4606" s="191"/>
      <c r="H4606" s="191"/>
    </row>
    <row r="4607">
      <c r="A4607" s="191"/>
      <c r="B4607" s="243"/>
      <c r="C4607" s="244"/>
      <c r="D4607" s="190"/>
      <c r="E4607" s="190"/>
      <c r="F4607" s="191"/>
      <c r="G4607" s="191"/>
      <c r="H4607" s="191"/>
    </row>
    <row r="4608">
      <c r="A4608" s="191"/>
      <c r="B4608" s="243"/>
      <c r="C4608" s="244"/>
      <c r="D4608" s="190"/>
      <c r="E4608" s="190"/>
      <c r="F4608" s="191"/>
      <c r="G4608" s="191"/>
      <c r="H4608" s="191"/>
    </row>
    <row r="4609">
      <c r="A4609" s="191"/>
      <c r="B4609" s="243"/>
      <c r="C4609" s="244"/>
      <c r="D4609" s="190"/>
      <c r="E4609" s="190"/>
      <c r="F4609" s="191"/>
      <c r="G4609" s="191"/>
      <c r="H4609" s="191"/>
    </row>
    <row r="4610">
      <c r="A4610" s="191"/>
      <c r="B4610" s="243"/>
      <c r="C4610" s="244"/>
      <c r="D4610" s="190"/>
      <c r="E4610" s="190"/>
      <c r="F4610" s="191"/>
      <c r="G4610" s="191"/>
      <c r="H4610" s="191"/>
    </row>
    <row r="4611">
      <c r="A4611" s="191"/>
      <c r="B4611" s="243"/>
      <c r="C4611" s="244"/>
      <c r="D4611" s="190"/>
      <c r="E4611" s="190"/>
      <c r="F4611" s="191"/>
      <c r="G4611" s="191"/>
      <c r="H4611" s="191"/>
    </row>
    <row r="4612">
      <c r="A4612" s="191"/>
      <c r="B4612" s="243"/>
      <c r="C4612" s="244"/>
      <c r="D4612" s="190"/>
      <c r="E4612" s="190"/>
      <c r="F4612" s="191"/>
      <c r="G4612" s="191"/>
      <c r="H4612" s="191"/>
    </row>
    <row r="4613">
      <c r="A4613" s="191"/>
      <c r="B4613" s="243"/>
      <c r="C4613" s="244"/>
      <c r="D4613" s="190"/>
      <c r="E4613" s="190"/>
      <c r="F4613" s="191"/>
      <c r="G4613" s="191"/>
      <c r="H4613" s="191"/>
    </row>
    <row r="4614">
      <c r="A4614" s="191"/>
      <c r="B4614" s="243"/>
      <c r="C4614" s="244"/>
      <c r="D4614" s="190"/>
      <c r="E4614" s="190"/>
      <c r="F4614" s="191"/>
      <c r="G4614" s="191"/>
      <c r="H4614" s="191"/>
    </row>
    <row r="4615">
      <c r="A4615" s="191"/>
      <c r="B4615" s="243"/>
      <c r="C4615" s="244"/>
      <c r="D4615" s="190"/>
      <c r="E4615" s="190"/>
      <c r="F4615" s="191"/>
      <c r="G4615" s="191"/>
      <c r="H4615" s="191"/>
    </row>
    <row r="4616">
      <c r="A4616" s="191"/>
      <c r="B4616" s="243"/>
      <c r="C4616" s="244"/>
      <c r="D4616" s="190"/>
      <c r="E4616" s="190"/>
      <c r="F4616" s="191"/>
      <c r="G4616" s="191"/>
      <c r="H4616" s="191"/>
    </row>
    <row r="4617">
      <c r="A4617" s="191"/>
      <c r="B4617" s="243"/>
      <c r="C4617" s="244"/>
      <c r="D4617" s="190"/>
      <c r="E4617" s="190"/>
      <c r="F4617" s="191"/>
      <c r="G4617" s="191"/>
      <c r="H4617" s="191"/>
    </row>
    <row r="4618">
      <c r="A4618" s="191"/>
      <c r="B4618" s="243"/>
      <c r="C4618" s="244"/>
      <c r="D4618" s="190"/>
      <c r="E4618" s="190"/>
      <c r="F4618" s="191"/>
      <c r="G4618" s="191"/>
      <c r="H4618" s="191"/>
    </row>
    <row r="4619">
      <c r="A4619" s="191"/>
      <c r="B4619" s="243"/>
      <c r="C4619" s="244"/>
      <c r="D4619" s="190"/>
      <c r="E4619" s="190"/>
      <c r="F4619" s="191"/>
      <c r="G4619" s="191"/>
      <c r="H4619" s="191"/>
    </row>
    <row r="4620">
      <c r="A4620" s="191"/>
      <c r="B4620" s="243"/>
      <c r="C4620" s="244"/>
      <c r="D4620" s="190"/>
      <c r="E4620" s="190"/>
      <c r="F4620" s="191"/>
      <c r="G4620" s="191"/>
      <c r="H4620" s="191"/>
    </row>
    <row r="4621">
      <c r="A4621" s="191"/>
      <c r="B4621" s="243"/>
      <c r="C4621" s="244"/>
      <c r="D4621" s="190"/>
      <c r="E4621" s="190"/>
      <c r="F4621" s="191"/>
      <c r="G4621" s="191"/>
      <c r="H4621" s="191"/>
    </row>
    <row r="4622">
      <c r="A4622" s="191"/>
      <c r="B4622" s="243"/>
      <c r="C4622" s="244"/>
      <c r="D4622" s="190"/>
      <c r="E4622" s="190"/>
      <c r="F4622" s="191"/>
      <c r="G4622" s="191"/>
      <c r="H4622" s="191"/>
    </row>
    <row r="4623">
      <c r="A4623" s="191"/>
      <c r="B4623" s="243"/>
      <c r="C4623" s="244"/>
      <c r="D4623" s="190"/>
      <c r="E4623" s="190"/>
      <c r="F4623" s="191"/>
      <c r="G4623" s="191"/>
      <c r="H4623" s="191"/>
    </row>
    <row r="4624">
      <c r="A4624" s="191"/>
      <c r="B4624" s="243"/>
      <c r="C4624" s="244"/>
      <c r="D4624" s="190"/>
      <c r="E4624" s="190"/>
      <c r="F4624" s="191"/>
      <c r="G4624" s="191"/>
      <c r="H4624" s="191"/>
    </row>
    <row r="4625">
      <c r="A4625" s="191"/>
      <c r="B4625" s="243"/>
      <c r="C4625" s="244"/>
      <c r="D4625" s="190"/>
      <c r="E4625" s="190"/>
      <c r="F4625" s="191"/>
      <c r="G4625" s="191"/>
      <c r="H4625" s="191"/>
    </row>
    <row r="4626">
      <c r="A4626" s="191"/>
      <c r="B4626" s="243"/>
      <c r="C4626" s="244"/>
      <c r="D4626" s="190"/>
      <c r="E4626" s="190"/>
      <c r="F4626" s="191"/>
      <c r="G4626" s="191"/>
      <c r="H4626" s="191"/>
    </row>
    <row r="4627">
      <c r="A4627" s="191"/>
      <c r="B4627" s="243"/>
      <c r="C4627" s="244"/>
      <c r="D4627" s="190"/>
      <c r="E4627" s="190"/>
      <c r="F4627" s="191"/>
      <c r="G4627" s="191"/>
      <c r="H4627" s="191"/>
    </row>
    <row r="4628">
      <c r="A4628" s="191"/>
      <c r="B4628" s="243"/>
      <c r="C4628" s="244"/>
      <c r="D4628" s="190"/>
      <c r="E4628" s="190"/>
      <c r="F4628" s="191"/>
      <c r="G4628" s="191"/>
      <c r="H4628" s="191"/>
    </row>
    <row r="4629">
      <c r="A4629" s="191"/>
      <c r="B4629" s="243"/>
      <c r="C4629" s="244"/>
      <c r="D4629" s="190"/>
      <c r="E4629" s="190"/>
      <c r="F4629" s="191"/>
      <c r="G4629" s="191"/>
      <c r="H4629" s="191"/>
    </row>
    <row r="4630">
      <c r="A4630" s="191"/>
      <c r="B4630" s="243"/>
      <c r="C4630" s="244"/>
      <c r="D4630" s="190"/>
      <c r="E4630" s="190"/>
      <c r="F4630" s="191"/>
      <c r="G4630" s="191"/>
      <c r="H4630" s="191"/>
    </row>
    <row r="4631">
      <c r="A4631" s="191"/>
      <c r="B4631" s="243"/>
      <c r="C4631" s="244"/>
      <c r="D4631" s="190"/>
      <c r="E4631" s="190"/>
      <c r="F4631" s="191"/>
      <c r="G4631" s="191"/>
      <c r="H4631" s="191"/>
    </row>
    <row r="4632">
      <c r="A4632" s="191"/>
      <c r="B4632" s="243"/>
      <c r="C4632" s="244"/>
      <c r="D4632" s="190"/>
      <c r="E4632" s="190"/>
      <c r="F4632" s="191"/>
      <c r="G4632" s="191"/>
      <c r="H4632" s="191"/>
    </row>
    <row r="4633">
      <c r="A4633" s="191"/>
      <c r="B4633" s="243"/>
      <c r="C4633" s="244"/>
      <c r="D4633" s="190"/>
      <c r="E4633" s="190"/>
      <c r="F4633" s="191"/>
      <c r="G4633" s="191"/>
      <c r="H4633" s="191"/>
    </row>
    <row r="4634">
      <c r="A4634" s="191"/>
      <c r="B4634" s="243"/>
      <c r="C4634" s="244"/>
      <c r="D4634" s="190"/>
      <c r="E4634" s="190"/>
      <c r="F4634" s="191"/>
      <c r="G4634" s="191"/>
      <c r="H4634" s="191"/>
    </row>
    <row r="4635">
      <c r="A4635" s="191"/>
      <c r="B4635" s="243"/>
      <c r="C4635" s="244"/>
      <c r="D4635" s="190"/>
      <c r="E4635" s="190"/>
      <c r="F4635" s="191"/>
      <c r="G4635" s="191"/>
      <c r="H4635" s="191"/>
    </row>
    <row r="4636">
      <c r="A4636" s="191"/>
      <c r="B4636" s="243"/>
      <c r="C4636" s="244"/>
      <c r="D4636" s="190"/>
      <c r="E4636" s="190"/>
      <c r="F4636" s="191"/>
      <c r="G4636" s="191"/>
      <c r="H4636" s="191"/>
    </row>
    <row r="4637">
      <c r="A4637" s="191"/>
      <c r="B4637" s="243"/>
      <c r="C4637" s="244"/>
      <c r="D4637" s="190"/>
      <c r="E4637" s="190"/>
      <c r="F4637" s="191"/>
      <c r="G4637" s="191"/>
      <c r="H4637" s="191"/>
    </row>
    <row r="4638">
      <c r="A4638" s="191"/>
      <c r="B4638" s="243"/>
      <c r="C4638" s="244"/>
      <c r="D4638" s="190"/>
      <c r="E4638" s="190"/>
      <c r="F4638" s="191"/>
      <c r="G4638" s="191"/>
      <c r="H4638" s="191"/>
    </row>
    <row r="4639">
      <c r="A4639" s="191"/>
      <c r="B4639" s="243"/>
      <c r="C4639" s="244"/>
      <c r="D4639" s="190"/>
      <c r="E4639" s="190"/>
      <c r="F4639" s="191"/>
      <c r="G4639" s="191"/>
      <c r="H4639" s="191"/>
    </row>
    <row r="4640">
      <c r="A4640" s="191"/>
      <c r="B4640" s="243"/>
      <c r="C4640" s="244"/>
      <c r="D4640" s="190"/>
      <c r="E4640" s="190"/>
      <c r="F4640" s="191"/>
      <c r="G4640" s="191"/>
      <c r="H4640" s="191"/>
    </row>
    <row r="4641">
      <c r="A4641" s="191"/>
      <c r="B4641" s="243"/>
      <c r="C4641" s="244"/>
      <c r="D4641" s="190"/>
      <c r="E4641" s="190"/>
      <c r="F4641" s="191"/>
      <c r="G4641" s="191"/>
      <c r="H4641" s="191"/>
    </row>
    <row r="4642">
      <c r="A4642" s="191"/>
      <c r="B4642" s="243"/>
      <c r="C4642" s="244"/>
      <c r="D4642" s="190"/>
      <c r="E4642" s="190"/>
      <c r="F4642" s="191"/>
      <c r="G4642" s="191"/>
      <c r="H4642" s="191"/>
    </row>
    <row r="4643">
      <c r="A4643" s="191"/>
      <c r="B4643" s="243"/>
      <c r="C4643" s="244"/>
      <c r="D4643" s="190"/>
      <c r="E4643" s="190"/>
      <c r="F4643" s="191"/>
      <c r="G4643" s="191"/>
      <c r="H4643" s="191"/>
    </row>
    <row r="4644">
      <c r="A4644" s="191"/>
      <c r="B4644" s="243"/>
      <c r="C4644" s="244"/>
      <c r="D4644" s="190"/>
      <c r="E4644" s="190"/>
      <c r="F4644" s="191"/>
      <c r="G4644" s="191"/>
      <c r="H4644" s="191"/>
    </row>
    <row r="4645">
      <c r="A4645" s="191"/>
      <c r="B4645" s="243"/>
      <c r="C4645" s="244"/>
      <c r="D4645" s="190"/>
      <c r="E4645" s="190"/>
      <c r="F4645" s="191"/>
      <c r="G4645" s="191"/>
      <c r="H4645" s="191"/>
    </row>
    <row r="4646">
      <c r="A4646" s="191"/>
      <c r="B4646" s="243"/>
      <c r="C4646" s="244"/>
      <c r="D4646" s="190"/>
      <c r="E4646" s="190"/>
      <c r="F4646" s="191"/>
      <c r="G4646" s="191"/>
      <c r="H4646" s="191"/>
    </row>
    <row r="4647">
      <c r="A4647" s="191"/>
      <c r="B4647" s="243"/>
      <c r="C4647" s="244"/>
      <c r="D4647" s="190"/>
      <c r="E4647" s="190"/>
      <c r="F4647" s="191"/>
      <c r="G4647" s="191"/>
      <c r="H4647" s="191"/>
    </row>
    <row r="4648">
      <c r="A4648" s="191"/>
      <c r="B4648" s="243"/>
      <c r="C4648" s="244"/>
      <c r="D4648" s="190"/>
      <c r="E4648" s="190"/>
      <c r="F4648" s="191"/>
      <c r="G4648" s="191"/>
      <c r="H4648" s="191"/>
    </row>
    <row r="4649">
      <c r="A4649" s="191"/>
      <c r="B4649" s="243"/>
      <c r="C4649" s="244"/>
      <c r="D4649" s="190"/>
      <c r="E4649" s="190"/>
      <c r="F4649" s="191"/>
      <c r="G4649" s="191"/>
      <c r="H4649" s="191"/>
    </row>
    <row r="4650">
      <c r="A4650" s="191"/>
      <c r="B4650" s="243"/>
      <c r="C4650" s="244"/>
      <c r="D4650" s="190"/>
      <c r="E4650" s="190"/>
      <c r="F4650" s="191"/>
      <c r="G4650" s="191"/>
      <c r="H4650" s="191"/>
    </row>
    <row r="4651">
      <c r="A4651" s="191"/>
      <c r="B4651" s="243"/>
      <c r="C4651" s="244"/>
      <c r="D4651" s="190"/>
      <c r="E4651" s="190"/>
      <c r="F4651" s="191"/>
      <c r="G4651" s="191"/>
      <c r="H4651" s="191"/>
    </row>
    <row r="4652">
      <c r="A4652" s="191"/>
      <c r="B4652" s="243"/>
      <c r="C4652" s="244"/>
      <c r="D4652" s="190"/>
      <c r="E4652" s="190"/>
      <c r="F4652" s="191"/>
      <c r="G4652" s="191"/>
      <c r="H4652" s="191"/>
    </row>
    <row r="4653">
      <c r="A4653" s="191"/>
      <c r="B4653" s="243"/>
      <c r="C4653" s="244"/>
      <c r="D4653" s="190"/>
      <c r="E4653" s="190"/>
      <c r="F4653" s="191"/>
      <c r="G4653" s="191"/>
      <c r="H4653" s="191"/>
    </row>
    <row r="4654">
      <c r="A4654" s="191"/>
      <c r="B4654" s="243"/>
      <c r="C4654" s="244"/>
      <c r="D4654" s="190"/>
      <c r="E4654" s="190"/>
      <c r="F4654" s="191"/>
      <c r="G4654" s="191"/>
      <c r="H4654" s="191"/>
    </row>
    <row r="4655">
      <c r="A4655" s="191"/>
      <c r="B4655" s="243"/>
      <c r="C4655" s="244"/>
      <c r="D4655" s="190"/>
      <c r="E4655" s="190"/>
      <c r="F4655" s="191"/>
      <c r="G4655" s="191"/>
      <c r="H4655" s="191"/>
    </row>
    <row r="4656">
      <c r="A4656" s="191"/>
      <c r="B4656" s="243"/>
      <c r="C4656" s="244"/>
      <c r="D4656" s="190"/>
      <c r="E4656" s="190"/>
      <c r="F4656" s="191"/>
      <c r="G4656" s="191"/>
      <c r="H4656" s="191"/>
    </row>
    <row r="4657">
      <c r="A4657" s="191"/>
      <c r="B4657" s="243"/>
      <c r="C4657" s="244"/>
      <c r="D4657" s="190"/>
      <c r="E4657" s="190"/>
      <c r="F4657" s="191"/>
      <c r="G4657" s="191"/>
      <c r="H4657" s="191"/>
    </row>
    <row r="4658">
      <c r="A4658" s="191"/>
      <c r="B4658" s="243"/>
      <c r="C4658" s="244"/>
      <c r="D4658" s="190"/>
      <c r="E4658" s="190"/>
      <c r="F4658" s="191"/>
      <c r="G4658" s="191"/>
      <c r="H4658" s="191"/>
    </row>
    <row r="4659">
      <c r="A4659" s="191"/>
      <c r="B4659" s="243"/>
      <c r="C4659" s="244"/>
      <c r="D4659" s="190"/>
      <c r="E4659" s="190"/>
      <c r="F4659" s="191"/>
      <c r="G4659" s="191"/>
      <c r="H4659" s="191"/>
    </row>
    <row r="4660">
      <c r="A4660" s="191"/>
      <c r="B4660" s="243"/>
      <c r="C4660" s="244"/>
      <c r="D4660" s="190"/>
      <c r="E4660" s="190"/>
      <c r="F4660" s="191"/>
      <c r="G4660" s="191"/>
      <c r="H4660" s="191"/>
    </row>
    <row r="4661">
      <c r="A4661" s="191"/>
      <c r="B4661" s="243"/>
      <c r="C4661" s="244"/>
      <c r="D4661" s="190"/>
      <c r="E4661" s="190"/>
      <c r="F4661" s="191"/>
      <c r="G4661" s="191"/>
      <c r="H4661" s="191"/>
    </row>
    <row r="4662">
      <c r="A4662" s="191"/>
      <c r="B4662" s="243"/>
      <c r="C4662" s="244"/>
      <c r="D4662" s="190"/>
      <c r="E4662" s="190"/>
      <c r="F4662" s="191"/>
      <c r="G4662" s="191"/>
      <c r="H4662" s="191"/>
    </row>
    <row r="4663">
      <c r="A4663" s="191"/>
      <c r="B4663" s="243"/>
      <c r="C4663" s="244"/>
      <c r="D4663" s="190"/>
      <c r="E4663" s="190"/>
      <c r="F4663" s="191"/>
      <c r="G4663" s="191"/>
      <c r="H4663" s="191"/>
    </row>
    <row r="4664">
      <c r="A4664" s="191"/>
      <c r="B4664" s="243"/>
      <c r="C4664" s="244"/>
      <c r="D4664" s="190"/>
      <c r="E4664" s="190"/>
      <c r="F4664" s="191"/>
      <c r="G4664" s="191"/>
      <c r="H4664" s="191"/>
    </row>
    <row r="4665">
      <c r="A4665" s="191"/>
      <c r="B4665" s="243"/>
      <c r="C4665" s="244"/>
      <c r="D4665" s="190"/>
      <c r="E4665" s="190"/>
      <c r="F4665" s="191"/>
      <c r="G4665" s="191"/>
      <c r="H4665" s="191"/>
    </row>
    <row r="4666">
      <c r="A4666" s="191"/>
      <c r="B4666" s="243"/>
      <c r="C4666" s="244"/>
      <c r="D4666" s="190"/>
      <c r="E4666" s="190"/>
      <c r="F4666" s="191"/>
      <c r="G4666" s="191"/>
      <c r="H4666" s="191"/>
    </row>
    <row r="4667">
      <c r="A4667" s="191"/>
      <c r="B4667" s="243"/>
      <c r="C4667" s="244"/>
      <c r="D4667" s="190"/>
      <c r="E4667" s="190"/>
      <c r="F4667" s="191"/>
      <c r="G4667" s="191"/>
      <c r="H4667" s="191"/>
    </row>
    <row r="4668">
      <c r="A4668" s="191"/>
      <c r="B4668" s="243"/>
      <c r="C4668" s="244"/>
      <c r="D4668" s="190"/>
      <c r="E4668" s="190"/>
      <c r="F4668" s="191"/>
      <c r="G4668" s="191"/>
      <c r="H4668" s="191"/>
    </row>
    <row r="4669">
      <c r="A4669" s="191"/>
      <c r="B4669" s="243"/>
      <c r="C4669" s="244"/>
      <c r="D4669" s="190"/>
      <c r="E4669" s="190"/>
      <c r="F4669" s="191"/>
      <c r="G4669" s="191"/>
      <c r="H4669" s="191"/>
    </row>
    <row r="4670">
      <c r="A4670" s="191"/>
      <c r="B4670" s="243"/>
      <c r="C4670" s="244"/>
      <c r="D4670" s="190"/>
      <c r="E4670" s="190"/>
      <c r="F4670" s="191"/>
      <c r="G4670" s="191"/>
      <c r="H4670" s="191"/>
    </row>
    <row r="4671">
      <c r="A4671" s="191"/>
      <c r="B4671" s="243"/>
      <c r="C4671" s="244"/>
      <c r="D4671" s="190"/>
      <c r="E4671" s="190"/>
      <c r="F4671" s="191"/>
      <c r="G4671" s="191"/>
      <c r="H4671" s="191"/>
    </row>
    <row r="4672">
      <c r="A4672" s="191"/>
      <c r="B4672" s="243"/>
      <c r="C4672" s="244"/>
      <c r="D4672" s="190"/>
      <c r="E4672" s="190"/>
      <c r="F4672" s="191"/>
      <c r="G4672" s="191"/>
      <c r="H4672" s="191"/>
    </row>
    <row r="4673">
      <c r="A4673" s="191"/>
      <c r="B4673" s="243"/>
      <c r="C4673" s="244"/>
      <c r="D4673" s="190"/>
      <c r="E4673" s="190"/>
      <c r="F4673" s="191"/>
      <c r="G4673" s="191"/>
      <c r="H4673" s="191"/>
    </row>
    <row r="4674">
      <c r="A4674" s="191"/>
      <c r="B4674" s="243"/>
      <c r="C4674" s="244"/>
      <c r="D4674" s="190"/>
      <c r="E4674" s="190"/>
      <c r="F4674" s="191"/>
      <c r="G4674" s="191"/>
      <c r="H4674" s="191"/>
    </row>
    <row r="4675">
      <c r="A4675" s="191"/>
      <c r="B4675" s="243"/>
      <c r="C4675" s="244"/>
      <c r="D4675" s="190"/>
      <c r="E4675" s="190"/>
      <c r="F4675" s="191"/>
      <c r="G4675" s="191"/>
      <c r="H4675" s="191"/>
    </row>
    <row r="4676">
      <c r="A4676" s="191"/>
      <c r="B4676" s="243"/>
      <c r="C4676" s="244"/>
      <c r="D4676" s="190"/>
      <c r="E4676" s="190"/>
      <c r="F4676" s="191"/>
      <c r="G4676" s="191"/>
      <c r="H4676" s="191"/>
    </row>
    <row r="4677">
      <c r="A4677" s="191"/>
      <c r="B4677" s="243"/>
      <c r="C4677" s="244"/>
      <c r="D4677" s="190"/>
      <c r="E4677" s="190"/>
      <c r="F4677" s="191"/>
      <c r="G4677" s="191"/>
      <c r="H4677" s="191"/>
    </row>
    <row r="4678">
      <c r="A4678" s="191"/>
      <c r="B4678" s="243"/>
      <c r="C4678" s="244"/>
      <c r="D4678" s="190"/>
      <c r="E4678" s="190"/>
      <c r="F4678" s="191"/>
      <c r="G4678" s="191"/>
      <c r="H4678" s="191"/>
    </row>
    <row r="4679">
      <c r="A4679" s="191"/>
      <c r="B4679" s="243"/>
      <c r="C4679" s="244"/>
      <c r="D4679" s="190"/>
      <c r="E4679" s="190"/>
      <c r="F4679" s="191"/>
      <c r="G4679" s="191"/>
      <c r="H4679" s="191"/>
    </row>
    <row r="4680">
      <c r="A4680" s="191"/>
      <c r="B4680" s="243"/>
      <c r="C4680" s="244"/>
      <c r="D4680" s="190"/>
      <c r="E4680" s="190"/>
      <c r="F4680" s="191"/>
      <c r="G4680" s="191"/>
      <c r="H4680" s="191"/>
    </row>
    <row r="4681">
      <c r="A4681" s="191"/>
      <c r="B4681" s="243"/>
      <c r="C4681" s="244"/>
      <c r="D4681" s="190"/>
      <c r="E4681" s="190"/>
      <c r="F4681" s="191"/>
      <c r="G4681" s="191"/>
      <c r="H4681" s="191"/>
    </row>
    <row r="4682">
      <c r="A4682" s="191"/>
      <c r="B4682" s="243"/>
      <c r="C4682" s="244"/>
      <c r="D4682" s="190"/>
      <c r="E4682" s="190"/>
      <c r="F4682" s="191"/>
      <c r="G4682" s="191"/>
      <c r="H4682" s="191"/>
    </row>
    <row r="4683">
      <c r="A4683" s="191"/>
      <c r="B4683" s="243"/>
      <c r="C4683" s="244"/>
      <c r="D4683" s="190"/>
      <c r="E4683" s="190"/>
      <c r="F4683" s="191"/>
      <c r="G4683" s="191"/>
      <c r="H4683" s="191"/>
    </row>
    <row r="4684">
      <c r="A4684" s="191"/>
      <c r="B4684" s="243"/>
      <c r="C4684" s="244"/>
      <c r="D4684" s="190"/>
      <c r="E4684" s="190"/>
      <c r="F4684" s="191"/>
      <c r="G4684" s="191"/>
      <c r="H4684" s="191"/>
    </row>
    <row r="4685">
      <c r="A4685" s="191"/>
      <c r="B4685" s="243"/>
      <c r="C4685" s="244"/>
      <c r="D4685" s="190"/>
      <c r="E4685" s="190"/>
      <c r="F4685" s="191"/>
      <c r="G4685" s="191"/>
      <c r="H4685" s="191"/>
    </row>
    <row r="4686">
      <c r="A4686" s="191"/>
      <c r="B4686" s="243"/>
      <c r="C4686" s="244"/>
      <c r="D4686" s="190"/>
      <c r="E4686" s="190"/>
      <c r="F4686" s="191"/>
      <c r="G4686" s="191"/>
      <c r="H4686" s="191"/>
    </row>
    <row r="4687">
      <c r="A4687" s="191"/>
      <c r="B4687" s="243"/>
      <c r="C4687" s="244"/>
      <c r="D4687" s="190"/>
      <c r="E4687" s="190"/>
      <c r="F4687" s="191"/>
      <c r="G4687" s="191"/>
      <c r="H4687" s="191"/>
    </row>
    <row r="4688">
      <c r="A4688" s="191"/>
      <c r="B4688" s="243"/>
      <c r="C4688" s="244"/>
      <c r="D4688" s="190"/>
      <c r="E4688" s="190"/>
      <c r="F4688" s="191"/>
      <c r="G4688" s="191"/>
      <c r="H4688" s="191"/>
    </row>
    <row r="4689">
      <c r="A4689" s="191"/>
      <c r="B4689" s="243"/>
      <c r="C4689" s="244"/>
      <c r="D4689" s="190"/>
      <c r="E4689" s="190"/>
      <c r="F4689" s="191"/>
      <c r="G4689" s="191"/>
      <c r="H4689" s="191"/>
    </row>
    <row r="4690">
      <c r="A4690" s="191"/>
      <c r="B4690" s="243"/>
      <c r="C4690" s="244"/>
      <c r="D4690" s="190"/>
      <c r="E4690" s="190"/>
      <c r="F4690" s="191"/>
      <c r="G4690" s="191"/>
      <c r="H4690" s="191"/>
    </row>
    <row r="4691">
      <c r="A4691" s="191"/>
      <c r="B4691" s="243"/>
      <c r="C4691" s="244"/>
      <c r="D4691" s="190"/>
      <c r="E4691" s="190"/>
      <c r="F4691" s="191"/>
      <c r="G4691" s="191"/>
      <c r="H4691" s="191"/>
    </row>
    <row r="4692">
      <c r="A4692" s="191"/>
      <c r="B4692" s="243"/>
      <c r="C4692" s="244"/>
      <c r="D4692" s="190"/>
      <c r="E4692" s="190"/>
      <c r="F4692" s="191"/>
      <c r="G4692" s="191"/>
      <c r="H4692" s="191"/>
    </row>
    <row r="4693">
      <c r="A4693" s="191"/>
      <c r="B4693" s="243"/>
      <c r="C4693" s="244"/>
      <c r="D4693" s="190"/>
      <c r="E4693" s="190"/>
      <c r="F4693" s="191"/>
      <c r="G4693" s="191"/>
      <c r="H4693" s="191"/>
    </row>
    <row r="4694">
      <c r="A4694" s="191"/>
      <c r="B4694" s="243"/>
      <c r="C4694" s="244"/>
      <c r="D4694" s="190"/>
      <c r="E4694" s="190"/>
      <c r="F4694" s="191"/>
      <c r="G4694" s="191"/>
      <c r="H4694" s="191"/>
    </row>
    <row r="4695">
      <c r="A4695" s="191"/>
      <c r="B4695" s="243"/>
      <c r="C4695" s="244"/>
      <c r="D4695" s="190"/>
      <c r="E4695" s="190"/>
      <c r="F4695" s="191"/>
      <c r="G4695" s="191"/>
      <c r="H4695" s="191"/>
    </row>
    <row r="4696">
      <c r="A4696" s="191"/>
      <c r="B4696" s="243"/>
      <c r="C4696" s="244"/>
      <c r="D4696" s="190"/>
      <c r="E4696" s="190"/>
      <c r="F4696" s="191"/>
      <c r="G4696" s="191"/>
      <c r="H4696" s="191"/>
    </row>
    <row r="4697">
      <c r="A4697" s="191"/>
      <c r="B4697" s="243"/>
      <c r="C4697" s="244"/>
      <c r="D4697" s="190"/>
      <c r="E4697" s="190"/>
      <c r="F4697" s="191"/>
      <c r="G4697" s="191"/>
      <c r="H4697" s="191"/>
    </row>
    <row r="4698">
      <c r="A4698" s="191"/>
      <c r="B4698" s="243"/>
      <c r="C4698" s="244"/>
      <c r="D4698" s="190"/>
      <c r="E4698" s="190"/>
      <c r="F4698" s="191"/>
      <c r="G4698" s="191"/>
      <c r="H4698" s="191"/>
    </row>
    <row r="4699">
      <c r="A4699" s="191"/>
      <c r="B4699" s="243"/>
      <c r="C4699" s="244"/>
      <c r="D4699" s="190"/>
      <c r="E4699" s="190"/>
      <c r="F4699" s="191"/>
      <c r="G4699" s="191"/>
      <c r="H4699" s="191"/>
    </row>
    <row r="4700">
      <c r="A4700" s="191"/>
      <c r="B4700" s="243"/>
      <c r="C4700" s="244"/>
      <c r="D4700" s="190"/>
      <c r="E4700" s="190"/>
      <c r="F4700" s="191"/>
      <c r="G4700" s="191"/>
      <c r="H4700" s="191"/>
    </row>
    <row r="4701">
      <c r="A4701" s="191"/>
      <c r="B4701" s="243"/>
      <c r="C4701" s="244"/>
      <c r="D4701" s="190"/>
      <c r="E4701" s="190"/>
      <c r="F4701" s="191"/>
      <c r="G4701" s="191"/>
      <c r="H4701" s="191"/>
    </row>
    <row r="4702">
      <c r="A4702" s="191"/>
      <c r="B4702" s="243"/>
      <c r="C4702" s="244"/>
      <c r="D4702" s="190"/>
      <c r="E4702" s="190"/>
      <c r="F4702" s="191"/>
      <c r="G4702" s="191"/>
      <c r="H4702" s="191"/>
    </row>
    <row r="4703">
      <c r="A4703" s="191"/>
      <c r="B4703" s="243"/>
      <c r="C4703" s="244"/>
      <c r="D4703" s="190"/>
      <c r="E4703" s="190"/>
      <c r="F4703" s="191"/>
      <c r="G4703" s="191"/>
      <c r="H4703" s="191"/>
    </row>
    <row r="4704">
      <c r="A4704" s="191"/>
      <c r="B4704" s="243"/>
      <c r="C4704" s="244"/>
      <c r="D4704" s="190"/>
      <c r="E4704" s="190"/>
      <c r="F4704" s="191"/>
      <c r="G4704" s="191"/>
      <c r="H4704" s="191"/>
    </row>
    <row r="4705">
      <c r="A4705" s="191"/>
      <c r="B4705" s="243"/>
      <c r="C4705" s="244"/>
      <c r="D4705" s="190"/>
      <c r="E4705" s="190"/>
      <c r="F4705" s="191"/>
      <c r="G4705" s="191"/>
      <c r="H4705" s="191"/>
    </row>
    <row r="4706">
      <c r="A4706" s="191"/>
      <c r="B4706" s="243"/>
      <c r="C4706" s="244"/>
      <c r="D4706" s="190"/>
      <c r="E4706" s="190"/>
      <c r="F4706" s="191"/>
      <c r="G4706" s="191"/>
      <c r="H4706" s="191"/>
    </row>
    <row r="4707">
      <c r="A4707" s="191"/>
      <c r="B4707" s="243"/>
      <c r="C4707" s="244"/>
      <c r="D4707" s="190"/>
      <c r="E4707" s="190"/>
      <c r="F4707" s="191"/>
      <c r="G4707" s="191"/>
      <c r="H4707" s="191"/>
    </row>
    <row r="4708">
      <c r="A4708" s="191"/>
      <c r="B4708" s="243"/>
      <c r="C4708" s="244"/>
      <c r="D4708" s="190"/>
      <c r="E4708" s="190"/>
      <c r="F4708" s="191"/>
      <c r="G4708" s="191"/>
      <c r="H4708" s="191"/>
    </row>
    <row r="4709">
      <c r="A4709" s="191"/>
      <c r="B4709" s="243"/>
      <c r="C4709" s="244"/>
      <c r="D4709" s="190"/>
      <c r="E4709" s="190"/>
      <c r="F4709" s="191"/>
      <c r="G4709" s="191"/>
      <c r="H4709" s="191"/>
    </row>
    <row r="4710">
      <c r="A4710" s="191"/>
      <c r="B4710" s="243"/>
      <c r="C4710" s="244"/>
      <c r="D4710" s="190"/>
      <c r="E4710" s="190"/>
      <c r="F4710" s="191"/>
      <c r="G4710" s="191"/>
      <c r="H4710" s="191"/>
    </row>
    <row r="4711">
      <c r="A4711" s="191"/>
      <c r="B4711" s="243"/>
      <c r="C4711" s="244"/>
      <c r="D4711" s="190"/>
      <c r="E4711" s="190"/>
      <c r="F4711" s="191"/>
      <c r="G4711" s="191"/>
      <c r="H4711" s="191"/>
    </row>
    <row r="4712">
      <c r="A4712" s="191"/>
      <c r="B4712" s="243"/>
      <c r="C4712" s="244"/>
      <c r="D4712" s="190"/>
      <c r="E4712" s="190"/>
      <c r="F4712" s="191"/>
      <c r="G4712" s="191"/>
      <c r="H4712" s="191"/>
    </row>
    <row r="4713">
      <c r="A4713" s="191"/>
      <c r="B4713" s="243"/>
      <c r="C4713" s="244"/>
      <c r="D4713" s="190"/>
      <c r="E4713" s="190"/>
      <c r="F4713" s="191"/>
      <c r="G4713" s="191"/>
      <c r="H4713" s="191"/>
    </row>
    <row r="4714">
      <c r="A4714" s="191"/>
      <c r="B4714" s="243"/>
      <c r="C4714" s="244"/>
      <c r="D4714" s="190"/>
      <c r="E4714" s="190"/>
      <c r="F4714" s="191"/>
      <c r="G4714" s="191"/>
      <c r="H4714" s="191"/>
    </row>
    <row r="4715">
      <c r="A4715" s="191"/>
      <c r="B4715" s="243"/>
      <c r="C4715" s="244"/>
      <c r="D4715" s="190"/>
      <c r="E4715" s="190"/>
      <c r="F4715" s="191"/>
      <c r="G4715" s="191"/>
      <c r="H4715" s="191"/>
    </row>
    <row r="4716">
      <c r="A4716" s="191"/>
      <c r="B4716" s="243"/>
      <c r="C4716" s="244"/>
      <c r="D4716" s="190"/>
      <c r="E4716" s="190"/>
      <c r="F4716" s="191"/>
      <c r="G4716" s="191"/>
      <c r="H4716" s="191"/>
    </row>
    <row r="4717">
      <c r="A4717" s="191"/>
      <c r="B4717" s="243"/>
      <c r="C4717" s="244"/>
      <c r="D4717" s="190"/>
      <c r="E4717" s="190"/>
      <c r="F4717" s="191"/>
      <c r="G4717" s="191"/>
      <c r="H4717" s="191"/>
    </row>
    <row r="4718">
      <c r="A4718" s="191"/>
      <c r="B4718" s="243"/>
      <c r="C4718" s="244"/>
      <c r="D4718" s="190"/>
      <c r="E4718" s="190"/>
      <c r="F4718" s="191"/>
      <c r="G4718" s="191"/>
      <c r="H4718" s="191"/>
    </row>
    <row r="4719">
      <c r="A4719" s="191"/>
      <c r="B4719" s="243"/>
      <c r="C4719" s="244"/>
      <c r="D4719" s="190"/>
      <c r="E4719" s="190"/>
      <c r="F4719" s="191"/>
      <c r="G4719" s="191"/>
      <c r="H4719" s="191"/>
    </row>
    <row r="4720">
      <c r="A4720" s="191"/>
      <c r="B4720" s="243"/>
      <c r="C4720" s="244"/>
      <c r="D4720" s="190"/>
      <c r="E4720" s="190"/>
      <c r="F4720" s="191"/>
      <c r="G4720" s="191"/>
      <c r="H4720" s="191"/>
    </row>
    <row r="4721">
      <c r="A4721" s="191"/>
      <c r="B4721" s="243"/>
      <c r="C4721" s="244"/>
      <c r="D4721" s="190"/>
      <c r="E4721" s="190"/>
      <c r="F4721" s="191"/>
      <c r="G4721" s="191"/>
      <c r="H4721" s="191"/>
    </row>
    <row r="4722">
      <c r="A4722" s="191"/>
      <c r="B4722" s="243"/>
      <c r="C4722" s="244"/>
      <c r="D4722" s="190"/>
      <c r="E4722" s="190"/>
      <c r="F4722" s="191"/>
      <c r="G4722" s="191"/>
      <c r="H4722" s="191"/>
    </row>
    <row r="4723">
      <c r="A4723" s="191"/>
      <c r="B4723" s="243"/>
      <c r="C4723" s="244"/>
      <c r="D4723" s="190"/>
      <c r="E4723" s="190"/>
      <c r="F4723" s="191"/>
      <c r="G4723" s="191"/>
      <c r="H4723" s="191"/>
    </row>
    <row r="4724">
      <c r="A4724" s="191"/>
      <c r="B4724" s="243"/>
      <c r="C4724" s="244"/>
      <c r="D4724" s="190"/>
      <c r="E4724" s="190"/>
      <c r="F4724" s="191"/>
      <c r="G4724" s="191"/>
      <c r="H4724" s="191"/>
    </row>
    <row r="4725">
      <c r="A4725" s="191"/>
      <c r="B4725" s="243"/>
      <c r="C4725" s="244"/>
      <c r="D4725" s="190"/>
      <c r="E4725" s="190"/>
      <c r="F4725" s="191"/>
      <c r="G4725" s="191"/>
      <c r="H4725" s="191"/>
    </row>
    <row r="4726">
      <c r="A4726" s="191"/>
      <c r="B4726" s="243"/>
      <c r="C4726" s="244"/>
      <c r="D4726" s="190"/>
      <c r="E4726" s="190"/>
      <c r="F4726" s="191"/>
      <c r="G4726" s="191"/>
      <c r="H4726" s="191"/>
    </row>
    <row r="4727">
      <c r="A4727" s="191"/>
      <c r="B4727" s="243"/>
      <c r="C4727" s="244"/>
      <c r="D4727" s="190"/>
      <c r="E4727" s="190"/>
      <c r="F4727" s="191"/>
      <c r="G4727" s="191"/>
      <c r="H4727" s="191"/>
    </row>
    <row r="4728">
      <c r="A4728" s="191"/>
      <c r="B4728" s="243"/>
      <c r="C4728" s="244"/>
      <c r="D4728" s="190"/>
      <c r="E4728" s="190"/>
      <c r="F4728" s="191"/>
      <c r="G4728" s="191"/>
      <c r="H4728" s="191"/>
    </row>
    <row r="4729">
      <c r="A4729" s="191"/>
      <c r="B4729" s="243"/>
      <c r="C4729" s="244"/>
      <c r="D4729" s="190"/>
      <c r="E4729" s="190"/>
      <c r="F4729" s="191"/>
      <c r="G4729" s="191"/>
      <c r="H4729" s="191"/>
    </row>
    <row r="4730">
      <c r="A4730" s="191"/>
      <c r="B4730" s="243"/>
      <c r="C4730" s="244"/>
      <c r="D4730" s="190"/>
      <c r="E4730" s="190"/>
      <c r="F4730" s="191"/>
      <c r="G4730" s="191"/>
      <c r="H4730" s="191"/>
    </row>
    <row r="4731">
      <c r="A4731" s="191"/>
      <c r="B4731" s="243"/>
      <c r="C4731" s="244"/>
      <c r="D4731" s="190"/>
      <c r="E4731" s="190"/>
      <c r="F4731" s="191"/>
      <c r="G4731" s="191"/>
      <c r="H4731" s="191"/>
    </row>
    <row r="4732">
      <c r="A4732" s="191"/>
      <c r="B4732" s="243"/>
      <c r="C4732" s="244"/>
      <c r="D4732" s="190"/>
      <c r="E4732" s="190"/>
      <c r="F4732" s="191"/>
      <c r="G4732" s="191"/>
      <c r="H4732" s="191"/>
    </row>
    <row r="4733">
      <c r="A4733" s="191"/>
      <c r="B4733" s="243"/>
      <c r="C4733" s="244"/>
      <c r="D4733" s="190"/>
      <c r="E4733" s="190"/>
      <c r="F4733" s="191"/>
      <c r="G4733" s="191"/>
      <c r="H4733" s="191"/>
    </row>
    <row r="4734">
      <c r="A4734" s="191"/>
      <c r="B4734" s="243"/>
      <c r="C4734" s="244"/>
      <c r="D4734" s="190"/>
      <c r="E4734" s="190"/>
      <c r="F4734" s="191"/>
      <c r="G4734" s="191"/>
      <c r="H4734" s="191"/>
    </row>
    <row r="4735">
      <c r="A4735" s="191"/>
      <c r="B4735" s="243"/>
      <c r="C4735" s="244"/>
      <c r="D4735" s="190"/>
      <c r="E4735" s="190"/>
      <c r="F4735" s="191"/>
      <c r="G4735" s="191"/>
      <c r="H4735" s="191"/>
    </row>
    <row r="4736">
      <c r="A4736" s="191"/>
      <c r="B4736" s="243"/>
      <c r="C4736" s="244"/>
      <c r="D4736" s="190"/>
      <c r="E4736" s="190"/>
      <c r="F4736" s="191"/>
      <c r="G4736" s="191"/>
      <c r="H4736" s="191"/>
    </row>
    <row r="4737">
      <c r="A4737" s="191"/>
      <c r="B4737" s="243"/>
      <c r="C4737" s="244"/>
      <c r="D4737" s="190"/>
      <c r="E4737" s="190"/>
      <c r="F4737" s="191"/>
      <c r="G4737" s="191"/>
      <c r="H4737" s="191"/>
    </row>
    <row r="4738">
      <c r="A4738" s="191"/>
      <c r="B4738" s="243"/>
      <c r="C4738" s="244"/>
      <c r="D4738" s="190"/>
      <c r="E4738" s="190"/>
      <c r="F4738" s="191"/>
      <c r="G4738" s="191"/>
      <c r="H4738" s="191"/>
    </row>
    <row r="4739">
      <c r="A4739" s="191"/>
      <c r="B4739" s="243"/>
      <c r="C4739" s="244"/>
      <c r="D4739" s="190"/>
      <c r="E4739" s="190"/>
      <c r="F4739" s="191"/>
      <c r="G4739" s="191"/>
      <c r="H4739" s="191"/>
    </row>
    <row r="4740">
      <c r="A4740" s="191"/>
      <c r="B4740" s="243"/>
      <c r="C4740" s="244"/>
      <c r="D4740" s="190"/>
      <c r="E4740" s="190"/>
      <c r="F4740" s="191"/>
      <c r="G4740" s="191"/>
      <c r="H4740" s="191"/>
    </row>
    <row r="4741">
      <c r="A4741" s="191"/>
      <c r="B4741" s="243"/>
      <c r="C4741" s="244"/>
      <c r="D4741" s="190"/>
      <c r="E4741" s="190"/>
      <c r="F4741" s="191"/>
      <c r="G4741" s="191"/>
      <c r="H4741" s="191"/>
    </row>
    <row r="4742">
      <c r="A4742" s="191"/>
      <c r="B4742" s="243"/>
      <c r="C4742" s="244"/>
      <c r="D4742" s="190"/>
      <c r="E4742" s="190"/>
      <c r="F4742" s="191"/>
      <c r="G4742" s="191"/>
      <c r="H4742" s="191"/>
    </row>
    <row r="4743">
      <c r="A4743" s="191"/>
      <c r="B4743" s="243"/>
      <c r="C4743" s="244"/>
      <c r="D4743" s="190"/>
      <c r="E4743" s="190"/>
      <c r="F4743" s="191"/>
      <c r="G4743" s="191"/>
      <c r="H4743" s="191"/>
    </row>
    <row r="4744">
      <c r="A4744" s="191"/>
      <c r="B4744" s="243"/>
      <c r="C4744" s="244"/>
      <c r="D4744" s="190"/>
      <c r="E4744" s="190"/>
      <c r="F4744" s="191"/>
      <c r="G4744" s="191"/>
      <c r="H4744" s="191"/>
    </row>
    <row r="4745">
      <c r="A4745" s="191"/>
      <c r="B4745" s="243"/>
      <c r="C4745" s="244"/>
      <c r="D4745" s="190"/>
      <c r="E4745" s="190"/>
      <c r="F4745" s="191"/>
      <c r="G4745" s="191"/>
      <c r="H4745" s="191"/>
    </row>
    <row r="4746">
      <c r="A4746" s="191"/>
      <c r="B4746" s="243"/>
      <c r="C4746" s="244"/>
      <c r="D4746" s="190"/>
      <c r="E4746" s="190"/>
      <c r="F4746" s="191"/>
      <c r="G4746" s="191"/>
      <c r="H4746" s="191"/>
    </row>
    <row r="4747">
      <c r="A4747" s="191"/>
      <c r="B4747" s="243"/>
      <c r="C4747" s="244"/>
      <c r="D4747" s="190"/>
      <c r="E4747" s="190"/>
      <c r="F4747" s="191"/>
      <c r="G4747" s="191"/>
      <c r="H4747" s="191"/>
    </row>
    <row r="4748">
      <c r="A4748" s="191"/>
      <c r="B4748" s="243"/>
      <c r="C4748" s="244"/>
      <c r="D4748" s="190"/>
      <c r="E4748" s="190"/>
      <c r="F4748" s="191"/>
      <c r="G4748" s="191"/>
      <c r="H4748" s="191"/>
    </row>
    <row r="4749">
      <c r="A4749" s="191"/>
      <c r="B4749" s="243"/>
      <c r="C4749" s="244"/>
      <c r="D4749" s="190"/>
      <c r="E4749" s="190"/>
      <c r="F4749" s="191"/>
      <c r="G4749" s="191"/>
      <c r="H4749" s="191"/>
    </row>
    <row r="4750">
      <c r="A4750" s="191"/>
      <c r="B4750" s="243"/>
      <c r="C4750" s="244"/>
      <c r="D4750" s="190"/>
      <c r="E4750" s="190"/>
      <c r="F4750" s="191"/>
      <c r="G4750" s="191"/>
      <c r="H4750" s="191"/>
    </row>
    <row r="4751">
      <c r="A4751" s="191"/>
      <c r="B4751" s="243"/>
      <c r="C4751" s="244"/>
      <c r="D4751" s="190"/>
      <c r="E4751" s="190"/>
      <c r="F4751" s="191"/>
      <c r="G4751" s="191"/>
      <c r="H4751" s="191"/>
    </row>
    <row r="4752">
      <c r="A4752" s="191"/>
      <c r="B4752" s="243"/>
      <c r="C4752" s="244"/>
      <c r="D4752" s="190"/>
      <c r="E4752" s="190"/>
      <c r="F4752" s="191"/>
      <c r="G4752" s="191"/>
      <c r="H4752" s="191"/>
    </row>
    <row r="4753">
      <c r="A4753" s="191"/>
      <c r="B4753" s="243"/>
      <c r="C4753" s="244"/>
      <c r="D4753" s="190"/>
      <c r="E4753" s="190"/>
      <c r="F4753" s="191"/>
      <c r="G4753" s="191"/>
      <c r="H4753" s="191"/>
    </row>
    <row r="4754">
      <c r="A4754" s="191"/>
      <c r="B4754" s="243"/>
      <c r="C4754" s="244"/>
      <c r="D4754" s="190"/>
      <c r="E4754" s="190"/>
      <c r="F4754" s="191"/>
      <c r="G4754" s="191"/>
      <c r="H4754" s="191"/>
    </row>
    <row r="4755">
      <c r="A4755" s="191"/>
      <c r="B4755" s="243"/>
      <c r="C4755" s="244"/>
      <c r="D4755" s="190"/>
      <c r="E4755" s="190"/>
      <c r="F4755" s="191"/>
      <c r="G4755" s="191"/>
      <c r="H4755" s="191"/>
    </row>
    <row r="4756">
      <c r="A4756" s="191"/>
      <c r="B4756" s="243"/>
      <c r="C4756" s="244"/>
      <c r="D4756" s="190"/>
      <c r="E4756" s="190"/>
      <c r="F4756" s="191"/>
      <c r="G4756" s="191"/>
      <c r="H4756" s="191"/>
    </row>
    <row r="4757">
      <c r="A4757" s="191"/>
      <c r="B4757" s="243"/>
      <c r="C4757" s="244"/>
      <c r="D4757" s="190"/>
      <c r="E4757" s="190"/>
      <c r="F4757" s="191"/>
      <c r="G4757" s="191"/>
      <c r="H4757" s="191"/>
    </row>
    <row r="4758">
      <c r="A4758" s="191"/>
      <c r="B4758" s="243"/>
      <c r="C4758" s="244"/>
      <c r="D4758" s="190"/>
      <c r="E4758" s="190"/>
      <c r="F4758" s="191"/>
      <c r="G4758" s="191"/>
      <c r="H4758" s="191"/>
    </row>
    <row r="4759">
      <c r="A4759" s="191"/>
      <c r="B4759" s="243"/>
      <c r="C4759" s="244"/>
      <c r="D4759" s="190"/>
      <c r="E4759" s="190"/>
      <c r="F4759" s="191"/>
      <c r="G4759" s="191"/>
      <c r="H4759" s="191"/>
    </row>
    <row r="4760">
      <c r="A4760" s="191"/>
      <c r="B4760" s="243"/>
      <c r="C4760" s="244"/>
      <c r="D4760" s="190"/>
      <c r="E4760" s="190"/>
      <c r="F4760" s="191"/>
      <c r="G4760" s="191"/>
      <c r="H4760" s="191"/>
    </row>
    <row r="4761">
      <c r="A4761" s="191"/>
      <c r="B4761" s="243"/>
      <c r="C4761" s="244"/>
      <c r="D4761" s="190"/>
      <c r="E4761" s="190"/>
      <c r="F4761" s="191"/>
      <c r="G4761" s="191"/>
      <c r="H4761" s="191"/>
    </row>
    <row r="4762">
      <c r="A4762" s="191"/>
      <c r="B4762" s="243"/>
      <c r="C4762" s="244"/>
      <c r="D4762" s="190"/>
      <c r="E4762" s="190"/>
      <c r="F4762" s="191"/>
      <c r="G4762" s="191"/>
      <c r="H4762" s="191"/>
    </row>
    <row r="4763">
      <c r="A4763" s="191"/>
      <c r="B4763" s="243"/>
      <c r="C4763" s="244"/>
      <c r="D4763" s="190"/>
      <c r="E4763" s="190"/>
      <c r="F4763" s="191"/>
      <c r="G4763" s="191"/>
      <c r="H4763" s="191"/>
    </row>
    <row r="4764">
      <c r="A4764" s="191"/>
      <c r="B4764" s="243"/>
      <c r="C4764" s="244"/>
      <c r="D4764" s="190"/>
      <c r="E4764" s="190"/>
      <c r="F4764" s="191"/>
      <c r="G4764" s="191"/>
      <c r="H4764" s="191"/>
    </row>
    <row r="4765">
      <c r="A4765" s="191"/>
      <c r="B4765" s="243"/>
      <c r="C4765" s="244"/>
      <c r="D4765" s="190"/>
      <c r="E4765" s="190"/>
      <c r="F4765" s="191"/>
      <c r="G4765" s="191"/>
      <c r="H4765" s="191"/>
    </row>
    <row r="4766">
      <c r="A4766" s="191"/>
      <c r="B4766" s="243"/>
      <c r="C4766" s="244"/>
      <c r="D4766" s="190"/>
      <c r="E4766" s="190"/>
      <c r="F4766" s="191"/>
      <c r="G4766" s="191"/>
      <c r="H4766" s="191"/>
    </row>
    <row r="4767">
      <c r="A4767" s="191"/>
      <c r="B4767" s="243"/>
      <c r="C4767" s="244"/>
      <c r="D4767" s="190"/>
      <c r="E4767" s="190"/>
      <c r="F4767" s="191"/>
      <c r="G4767" s="191"/>
      <c r="H4767" s="191"/>
    </row>
    <row r="4768">
      <c r="A4768" s="191"/>
      <c r="B4768" s="243"/>
      <c r="C4768" s="244"/>
      <c r="D4768" s="190"/>
      <c r="E4768" s="190"/>
      <c r="F4768" s="191"/>
      <c r="G4768" s="191"/>
      <c r="H4768" s="191"/>
    </row>
    <row r="4769">
      <c r="A4769" s="191"/>
      <c r="B4769" s="243"/>
      <c r="C4769" s="244"/>
      <c r="D4769" s="190"/>
      <c r="E4769" s="190"/>
      <c r="F4769" s="191"/>
      <c r="G4769" s="191"/>
      <c r="H4769" s="191"/>
    </row>
    <row r="4770">
      <c r="A4770" s="191"/>
      <c r="B4770" s="243"/>
      <c r="C4770" s="244"/>
      <c r="D4770" s="190"/>
      <c r="E4770" s="190"/>
      <c r="F4770" s="191"/>
      <c r="G4770" s="191"/>
      <c r="H4770" s="191"/>
    </row>
    <row r="4771">
      <c r="A4771" s="191"/>
      <c r="B4771" s="243"/>
      <c r="C4771" s="244"/>
      <c r="D4771" s="190"/>
      <c r="E4771" s="190"/>
      <c r="F4771" s="191"/>
      <c r="G4771" s="191"/>
      <c r="H4771" s="191"/>
    </row>
    <row r="4772">
      <c r="A4772" s="191"/>
      <c r="B4772" s="243"/>
      <c r="C4772" s="244"/>
      <c r="D4772" s="190"/>
      <c r="E4772" s="190"/>
      <c r="F4772" s="191"/>
      <c r="G4772" s="191"/>
      <c r="H4772" s="191"/>
    </row>
    <row r="4773">
      <c r="A4773" s="191"/>
      <c r="B4773" s="243"/>
      <c r="C4773" s="244"/>
      <c r="D4773" s="190"/>
      <c r="E4773" s="190"/>
      <c r="F4773" s="191"/>
      <c r="G4773" s="191"/>
      <c r="H4773" s="191"/>
    </row>
    <row r="4774">
      <c r="A4774" s="191"/>
      <c r="B4774" s="243"/>
      <c r="C4774" s="244"/>
      <c r="D4774" s="190"/>
      <c r="E4774" s="190"/>
      <c r="F4774" s="191"/>
      <c r="G4774" s="191"/>
      <c r="H4774" s="191"/>
    </row>
    <row r="4775">
      <c r="A4775" s="191"/>
      <c r="B4775" s="243"/>
      <c r="C4775" s="244"/>
      <c r="D4775" s="190"/>
      <c r="E4775" s="190"/>
      <c r="F4775" s="191"/>
      <c r="G4775" s="191"/>
      <c r="H4775" s="191"/>
    </row>
    <row r="4776">
      <c r="A4776" s="191"/>
      <c r="B4776" s="243"/>
      <c r="C4776" s="244"/>
      <c r="D4776" s="190"/>
      <c r="E4776" s="190"/>
      <c r="F4776" s="191"/>
      <c r="G4776" s="191"/>
      <c r="H4776" s="191"/>
    </row>
    <row r="4777">
      <c r="A4777" s="191"/>
      <c r="B4777" s="243"/>
      <c r="C4777" s="244"/>
      <c r="D4777" s="190"/>
      <c r="E4777" s="190"/>
      <c r="F4777" s="191"/>
      <c r="G4777" s="191"/>
      <c r="H4777" s="191"/>
    </row>
    <row r="4778">
      <c r="A4778" s="191"/>
      <c r="B4778" s="243"/>
      <c r="C4778" s="244"/>
      <c r="D4778" s="190"/>
      <c r="E4778" s="190"/>
      <c r="F4778" s="191"/>
      <c r="G4778" s="191"/>
      <c r="H4778" s="191"/>
    </row>
    <row r="4779">
      <c r="A4779" s="191"/>
      <c r="B4779" s="243"/>
      <c r="C4779" s="244"/>
      <c r="D4779" s="190"/>
      <c r="E4779" s="190"/>
      <c r="F4779" s="191"/>
      <c r="G4779" s="191"/>
      <c r="H4779" s="191"/>
    </row>
    <row r="4780">
      <c r="A4780" s="191"/>
      <c r="B4780" s="243"/>
      <c r="C4780" s="244"/>
      <c r="D4780" s="190"/>
      <c r="E4780" s="190"/>
      <c r="F4780" s="191"/>
      <c r="G4780" s="191"/>
      <c r="H4780" s="191"/>
    </row>
    <row r="4781">
      <c r="A4781" s="191"/>
      <c r="B4781" s="243"/>
      <c r="C4781" s="244"/>
      <c r="D4781" s="190"/>
      <c r="E4781" s="190"/>
      <c r="F4781" s="191"/>
      <c r="G4781" s="191"/>
      <c r="H4781" s="191"/>
    </row>
    <row r="4782">
      <c r="A4782" s="191"/>
      <c r="B4782" s="243"/>
      <c r="C4782" s="244"/>
      <c r="D4782" s="190"/>
      <c r="E4782" s="190"/>
      <c r="F4782" s="191"/>
      <c r="G4782" s="191"/>
      <c r="H4782" s="191"/>
    </row>
    <row r="4783">
      <c r="A4783" s="191"/>
      <c r="B4783" s="243"/>
      <c r="C4783" s="244"/>
      <c r="D4783" s="190"/>
      <c r="E4783" s="190"/>
      <c r="F4783" s="191"/>
      <c r="G4783" s="191"/>
      <c r="H4783" s="191"/>
    </row>
    <row r="4784">
      <c r="A4784" s="191"/>
      <c r="B4784" s="243"/>
      <c r="C4784" s="244"/>
      <c r="D4784" s="190"/>
      <c r="E4784" s="190"/>
      <c r="F4784" s="191"/>
      <c r="G4784" s="191"/>
      <c r="H4784" s="191"/>
    </row>
    <row r="4785">
      <c r="A4785" s="191"/>
      <c r="B4785" s="243"/>
      <c r="C4785" s="244"/>
      <c r="D4785" s="190"/>
      <c r="E4785" s="190"/>
      <c r="F4785" s="191"/>
      <c r="G4785" s="191"/>
      <c r="H4785" s="191"/>
    </row>
    <row r="4786">
      <c r="A4786" s="191"/>
      <c r="B4786" s="243"/>
      <c r="C4786" s="244"/>
      <c r="D4786" s="190"/>
      <c r="E4786" s="190"/>
      <c r="F4786" s="191"/>
      <c r="G4786" s="191"/>
      <c r="H4786" s="191"/>
    </row>
    <row r="4787">
      <c r="A4787" s="191"/>
      <c r="B4787" s="243"/>
      <c r="C4787" s="244"/>
      <c r="D4787" s="190"/>
      <c r="E4787" s="190"/>
      <c r="F4787" s="191"/>
      <c r="G4787" s="191"/>
      <c r="H4787" s="191"/>
    </row>
    <row r="4788">
      <c r="A4788" s="191"/>
      <c r="B4788" s="243"/>
      <c r="C4788" s="244"/>
      <c r="D4788" s="190"/>
      <c r="E4788" s="190"/>
      <c r="F4788" s="191"/>
      <c r="G4788" s="191"/>
      <c r="H4788" s="191"/>
    </row>
    <row r="4789">
      <c r="A4789" s="191"/>
      <c r="B4789" s="243"/>
      <c r="C4789" s="244"/>
      <c r="D4789" s="190"/>
      <c r="E4789" s="190"/>
      <c r="F4789" s="191"/>
      <c r="G4789" s="191"/>
      <c r="H4789" s="191"/>
    </row>
    <row r="4790">
      <c r="A4790" s="191"/>
      <c r="B4790" s="243"/>
      <c r="C4790" s="244"/>
      <c r="D4790" s="190"/>
      <c r="E4790" s="190"/>
      <c r="F4790" s="191"/>
      <c r="G4790" s="191"/>
      <c r="H4790" s="191"/>
    </row>
    <row r="4791">
      <c r="A4791" s="191"/>
      <c r="B4791" s="243"/>
      <c r="C4791" s="244"/>
      <c r="D4791" s="190"/>
      <c r="E4791" s="190"/>
      <c r="F4791" s="191"/>
      <c r="G4791" s="191"/>
      <c r="H4791" s="191"/>
    </row>
    <row r="4792">
      <c r="A4792" s="191"/>
      <c r="B4792" s="243"/>
      <c r="C4792" s="244"/>
      <c r="D4792" s="190"/>
      <c r="E4792" s="190"/>
      <c r="F4792" s="191"/>
      <c r="G4792" s="191"/>
      <c r="H4792" s="191"/>
    </row>
    <row r="4793">
      <c r="A4793" s="191"/>
      <c r="B4793" s="243"/>
      <c r="C4793" s="244"/>
      <c r="D4793" s="190"/>
      <c r="E4793" s="190"/>
      <c r="F4793" s="191"/>
      <c r="G4793" s="191"/>
      <c r="H4793" s="191"/>
    </row>
    <row r="4794">
      <c r="A4794" s="191"/>
      <c r="B4794" s="243"/>
      <c r="C4794" s="244"/>
      <c r="D4794" s="190"/>
      <c r="E4794" s="190"/>
      <c r="F4794" s="191"/>
      <c r="G4794" s="191"/>
      <c r="H4794" s="191"/>
    </row>
    <row r="4795">
      <c r="A4795" s="191"/>
      <c r="B4795" s="243"/>
      <c r="C4795" s="244"/>
      <c r="D4795" s="190"/>
      <c r="E4795" s="190"/>
      <c r="F4795" s="191"/>
      <c r="G4795" s="191"/>
      <c r="H4795" s="191"/>
    </row>
    <row r="4796">
      <c r="A4796" s="191"/>
      <c r="B4796" s="243"/>
      <c r="C4796" s="244"/>
      <c r="D4796" s="190"/>
      <c r="E4796" s="190"/>
      <c r="F4796" s="191"/>
      <c r="G4796" s="191"/>
      <c r="H4796" s="191"/>
    </row>
    <row r="4797">
      <c r="A4797" s="191"/>
      <c r="B4797" s="243"/>
      <c r="C4797" s="244"/>
      <c r="D4797" s="190"/>
      <c r="E4797" s="190"/>
      <c r="F4797" s="191"/>
      <c r="G4797" s="191"/>
      <c r="H4797" s="191"/>
    </row>
    <row r="4798">
      <c r="A4798" s="191"/>
      <c r="B4798" s="243"/>
      <c r="C4798" s="244"/>
      <c r="D4798" s="190"/>
      <c r="E4798" s="190"/>
      <c r="F4798" s="191"/>
      <c r="G4798" s="191"/>
      <c r="H4798" s="191"/>
    </row>
    <row r="4799">
      <c r="A4799" s="191"/>
      <c r="B4799" s="243"/>
      <c r="C4799" s="244"/>
      <c r="D4799" s="190"/>
      <c r="E4799" s="190"/>
      <c r="F4799" s="191"/>
      <c r="G4799" s="191"/>
      <c r="H4799" s="191"/>
    </row>
    <row r="4800">
      <c r="A4800" s="191"/>
      <c r="B4800" s="243"/>
      <c r="C4800" s="244"/>
      <c r="D4800" s="190"/>
      <c r="E4800" s="190"/>
      <c r="F4800" s="191"/>
      <c r="G4800" s="191"/>
      <c r="H4800" s="191"/>
    </row>
    <row r="4801">
      <c r="A4801" s="191"/>
      <c r="B4801" s="243"/>
      <c r="C4801" s="244"/>
      <c r="D4801" s="190"/>
      <c r="E4801" s="190"/>
      <c r="F4801" s="191"/>
      <c r="G4801" s="191"/>
      <c r="H4801" s="191"/>
    </row>
    <row r="4802">
      <c r="A4802" s="191"/>
      <c r="B4802" s="243"/>
      <c r="C4802" s="244"/>
      <c r="D4802" s="190"/>
      <c r="E4802" s="190"/>
      <c r="F4802" s="191"/>
      <c r="G4802" s="191"/>
      <c r="H4802" s="191"/>
    </row>
    <row r="4803">
      <c r="A4803" s="191"/>
      <c r="B4803" s="243"/>
      <c r="C4803" s="244"/>
      <c r="D4803" s="190"/>
      <c r="E4803" s="190"/>
      <c r="F4803" s="191"/>
      <c r="G4803" s="191"/>
      <c r="H4803" s="191"/>
    </row>
    <row r="4804">
      <c r="A4804" s="191"/>
      <c r="B4804" s="243"/>
      <c r="C4804" s="244"/>
      <c r="D4804" s="190"/>
      <c r="E4804" s="190"/>
      <c r="F4804" s="191"/>
      <c r="G4804" s="191"/>
      <c r="H4804" s="191"/>
    </row>
    <row r="4805">
      <c r="A4805" s="191"/>
      <c r="B4805" s="243"/>
      <c r="C4805" s="244"/>
      <c r="D4805" s="190"/>
      <c r="E4805" s="190"/>
      <c r="F4805" s="191"/>
      <c r="G4805" s="191"/>
      <c r="H4805" s="191"/>
    </row>
    <row r="4806">
      <c r="A4806" s="191"/>
      <c r="B4806" s="243"/>
      <c r="C4806" s="244"/>
      <c r="D4806" s="190"/>
      <c r="E4806" s="190"/>
      <c r="F4806" s="191"/>
      <c r="G4806" s="191"/>
      <c r="H4806" s="191"/>
    </row>
    <row r="4807">
      <c r="A4807" s="191"/>
      <c r="B4807" s="243"/>
      <c r="C4807" s="244"/>
      <c r="D4807" s="190"/>
      <c r="E4807" s="190"/>
      <c r="F4807" s="191"/>
      <c r="G4807" s="191"/>
      <c r="H4807" s="191"/>
    </row>
    <row r="4808">
      <c r="A4808" s="191"/>
      <c r="B4808" s="243"/>
      <c r="C4808" s="244"/>
      <c r="D4808" s="190"/>
      <c r="E4808" s="190"/>
      <c r="F4808" s="191"/>
      <c r="G4808" s="191"/>
      <c r="H4808" s="191"/>
    </row>
    <row r="4809">
      <c r="A4809" s="191"/>
      <c r="B4809" s="243"/>
      <c r="C4809" s="244"/>
      <c r="D4809" s="190"/>
      <c r="E4809" s="190"/>
      <c r="F4809" s="191"/>
      <c r="G4809" s="191"/>
      <c r="H4809" s="191"/>
    </row>
    <row r="4810">
      <c r="A4810" s="191"/>
      <c r="B4810" s="243"/>
      <c r="C4810" s="244"/>
      <c r="D4810" s="190"/>
      <c r="E4810" s="190"/>
      <c r="F4810" s="191"/>
      <c r="G4810" s="191"/>
      <c r="H4810" s="191"/>
    </row>
    <row r="4811">
      <c r="A4811" s="191"/>
      <c r="B4811" s="243"/>
      <c r="C4811" s="244"/>
      <c r="D4811" s="190"/>
      <c r="E4811" s="190"/>
      <c r="F4811" s="191"/>
      <c r="G4811" s="191"/>
      <c r="H4811" s="191"/>
    </row>
    <row r="4812">
      <c r="A4812" s="191"/>
      <c r="B4812" s="243"/>
      <c r="C4812" s="244"/>
      <c r="D4812" s="190"/>
      <c r="E4812" s="190"/>
      <c r="F4812" s="191"/>
      <c r="G4812" s="191"/>
      <c r="H4812" s="191"/>
    </row>
    <row r="4813">
      <c r="A4813" s="191"/>
      <c r="B4813" s="243"/>
      <c r="C4813" s="244"/>
      <c r="D4813" s="190"/>
      <c r="E4813" s="190"/>
      <c r="F4813" s="191"/>
      <c r="G4813" s="191"/>
      <c r="H4813" s="191"/>
    </row>
    <row r="4814">
      <c r="A4814" s="191"/>
      <c r="B4814" s="243"/>
      <c r="C4814" s="244"/>
      <c r="D4814" s="190"/>
      <c r="E4814" s="190"/>
      <c r="F4814" s="191"/>
      <c r="G4814" s="191"/>
      <c r="H4814" s="191"/>
    </row>
    <row r="4815">
      <c r="A4815" s="191"/>
      <c r="B4815" s="243"/>
      <c r="C4815" s="244"/>
      <c r="D4815" s="190"/>
      <c r="E4815" s="190"/>
      <c r="F4815" s="191"/>
      <c r="G4815" s="191"/>
      <c r="H4815" s="191"/>
    </row>
    <row r="4816">
      <c r="A4816" s="191"/>
      <c r="B4816" s="243"/>
      <c r="C4816" s="244"/>
      <c r="D4816" s="190"/>
      <c r="E4816" s="190"/>
      <c r="F4816" s="191"/>
      <c r="G4816" s="191"/>
      <c r="H4816" s="191"/>
    </row>
    <row r="4817">
      <c r="A4817" s="191"/>
      <c r="B4817" s="243"/>
      <c r="C4817" s="244"/>
      <c r="D4817" s="190"/>
      <c r="E4817" s="190"/>
      <c r="F4817" s="191"/>
      <c r="G4817" s="191"/>
      <c r="H4817" s="191"/>
    </row>
    <row r="4818">
      <c r="A4818" s="191"/>
      <c r="B4818" s="243"/>
      <c r="C4818" s="244"/>
      <c r="D4818" s="190"/>
      <c r="E4818" s="190"/>
      <c r="F4818" s="191"/>
      <c r="G4818" s="191"/>
      <c r="H4818" s="191"/>
    </row>
    <row r="4819">
      <c r="A4819" s="191"/>
      <c r="B4819" s="243"/>
      <c r="C4819" s="244"/>
      <c r="D4819" s="190"/>
      <c r="E4819" s="190"/>
      <c r="F4819" s="191"/>
      <c r="G4819" s="191"/>
      <c r="H4819" s="191"/>
    </row>
    <row r="4820">
      <c r="A4820" s="191"/>
      <c r="B4820" s="243"/>
      <c r="C4820" s="244"/>
      <c r="D4820" s="190"/>
      <c r="E4820" s="190"/>
      <c r="F4820" s="191"/>
      <c r="G4820" s="191"/>
      <c r="H4820" s="191"/>
    </row>
    <row r="4821">
      <c r="A4821" s="191"/>
      <c r="B4821" s="243"/>
      <c r="C4821" s="244"/>
      <c r="D4821" s="190"/>
      <c r="E4821" s="190"/>
      <c r="F4821" s="191"/>
      <c r="G4821" s="191"/>
      <c r="H4821" s="191"/>
    </row>
    <row r="4822">
      <c r="A4822" s="191"/>
      <c r="B4822" s="243"/>
      <c r="C4822" s="244"/>
      <c r="D4822" s="190"/>
      <c r="E4822" s="190"/>
      <c r="F4822" s="191"/>
      <c r="G4822" s="191"/>
      <c r="H4822" s="191"/>
    </row>
    <row r="4823">
      <c r="A4823" s="191"/>
      <c r="B4823" s="243"/>
      <c r="C4823" s="244"/>
      <c r="D4823" s="190"/>
      <c r="E4823" s="190"/>
      <c r="F4823" s="191"/>
      <c r="G4823" s="191"/>
      <c r="H4823" s="191"/>
    </row>
    <row r="4824">
      <c r="A4824" s="191"/>
      <c r="B4824" s="243"/>
      <c r="C4824" s="244"/>
      <c r="D4824" s="190"/>
      <c r="E4824" s="190"/>
      <c r="F4824" s="191"/>
      <c r="G4824" s="191"/>
      <c r="H4824" s="191"/>
    </row>
    <row r="4825">
      <c r="A4825" s="191"/>
      <c r="B4825" s="243"/>
      <c r="C4825" s="244"/>
      <c r="D4825" s="190"/>
      <c r="E4825" s="190"/>
      <c r="F4825" s="191"/>
      <c r="G4825" s="191"/>
      <c r="H4825" s="191"/>
    </row>
    <row r="4826">
      <c r="A4826" s="191"/>
      <c r="B4826" s="243"/>
      <c r="C4826" s="244"/>
      <c r="D4826" s="190"/>
      <c r="E4826" s="190"/>
      <c r="F4826" s="191"/>
      <c r="G4826" s="191"/>
      <c r="H4826" s="191"/>
    </row>
    <row r="4827">
      <c r="A4827" s="191"/>
      <c r="B4827" s="243"/>
      <c r="C4827" s="244"/>
      <c r="D4827" s="190"/>
      <c r="E4827" s="190"/>
      <c r="F4827" s="191"/>
      <c r="G4827" s="191"/>
      <c r="H4827" s="191"/>
    </row>
    <row r="4828">
      <c r="A4828" s="191"/>
      <c r="B4828" s="243"/>
      <c r="C4828" s="244"/>
      <c r="D4828" s="190"/>
      <c r="E4828" s="190"/>
      <c r="F4828" s="191"/>
      <c r="G4828" s="191"/>
      <c r="H4828" s="191"/>
    </row>
    <row r="4829">
      <c r="A4829" s="191"/>
      <c r="B4829" s="243"/>
      <c r="C4829" s="244"/>
      <c r="D4829" s="190"/>
      <c r="E4829" s="190"/>
      <c r="F4829" s="191"/>
      <c r="G4829" s="191"/>
      <c r="H4829" s="191"/>
    </row>
    <row r="4830">
      <c r="A4830" s="191"/>
      <c r="B4830" s="243"/>
      <c r="C4830" s="244"/>
      <c r="D4830" s="190"/>
      <c r="E4830" s="190"/>
      <c r="F4830" s="191"/>
      <c r="G4830" s="191"/>
      <c r="H4830" s="191"/>
    </row>
    <row r="4831">
      <c r="A4831" s="191"/>
      <c r="B4831" s="243"/>
      <c r="C4831" s="244"/>
      <c r="D4831" s="190"/>
      <c r="E4831" s="190"/>
      <c r="F4831" s="191"/>
      <c r="G4831" s="191"/>
      <c r="H4831" s="191"/>
    </row>
    <row r="4832">
      <c r="A4832" s="191"/>
      <c r="B4832" s="243"/>
      <c r="C4832" s="244"/>
      <c r="D4832" s="190"/>
      <c r="E4832" s="190"/>
      <c r="F4832" s="191"/>
      <c r="G4832" s="191"/>
      <c r="H4832" s="191"/>
    </row>
    <row r="4833">
      <c r="A4833" s="191"/>
      <c r="B4833" s="243"/>
      <c r="C4833" s="244"/>
      <c r="D4833" s="190"/>
      <c r="E4833" s="190"/>
      <c r="F4833" s="191"/>
      <c r="G4833" s="191"/>
      <c r="H4833" s="191"/>
    </row>
    <row r="4834">
      <c r="A4834" s="191"/>
      <c r="B4834" s="243"/>
      <c r="C4834" s="244"/>
      <c r="D4834" s="190"/>
      <c r="E4834" s="190"/>
      <c r="F4834" s="191"/>
      <c r="G4834" s="191"/>
      <c r="H4834" s="191"/>
    </row>
    <row r="4835">
      <c r="A4835" s="191"/>
      <c r="B4835" s="243"/>
      <c r="C4835" s="244"/>
      <c r="D4835" s="190"/>
      <c r="E4835" s="190"/>
      <c r="F4835" s="191"/>
      <c r="G4835" s="191"/>
      <c r="H4835" s="191"/>
    </row>
    <row r="4836">
      <c r="A4836" s="191"/>
      <c r="B4836" s="243"/>
      <c r="C4836" s="244"/>
      <c r="D4836" s="190"/>
      <c r="E4836" s="190"/>
      <c r="F4836" s="191"/>
      <c r="G4836" s="191"/>
      <c r="H4836" s="191"/>
    </row>
    <row r="4837">
      <c r="A4837" s="191"/>
      <c r="B4837" s="243"/>
      <c r="C4837" s="244"/>
      <c r="D4837" s="190"/>
      <c r="E4837" s="190"/>
      <c r="F4837" s="191"/>
      <c r="G4837" s="191"/>
      <c r="H4837" s="191"/>
    </row>
    <row r="4838">
      <c r="A4838" s="191"/>
      <c r="B4838" s="243"/>
      <c r="C4838" s="244"/>
      <c r="D4838" s="190"/>
      <c r="E4838" s="190"/>
      <c r="F4838" s="191"/>
      <c r="G4838" s="191"/>
      <c r="H4838" s="191"/>
    </row>
    <row r="4839">
      <c r="A4839" s="191"/>
      <c r="B4839" s="243"/>
      <c r="C4839" s="244"/>
      <c r="D4839" s="190"/>
      <c r="E4839" s="190"/>
      <c r="F4839" s="191"/>
      <c r="G4839" s="191"/>
      <c r="H4839" s="191"/>
    </row>
    <row r="4840">
      <c r="A4840" s="191"/>
      <c r="B4840" s="243"/>
      <c r="C4840" s="244"/>
      <c r="D4840" s="190"/>
      <c r="E4840" s="190"/>
      <c r="F4840" s="191"/>
      <c r="G4840" s="191"/>
      <c r="H4840" s="191"/>
    </row>
    <row r="4841">
      <c r="A4841" s="191"/>
      <c r="B4841" s="243"/>
      <c r="C4841" s="244"/>
      <c r="D4841" s="190"/>
      <c r="E4841" s="190"/>
      <c r="F4841" s="191"/>
      <c r="G4841" s="191"/>
      <c r="H4841" s="191"/>
    </row>
    <row r="4842">
      <c r="A4842" s="191"/>
      <c r="B4842" s="243"/>
      <c r="C4842" s="244"/>
      <c r="D4842" s="190"/>
      <c r="E4842" s="190"/>
      <c r="F4842" s="191"/>
      <c r="G4842" s="191"/>
      <c r="H4842" s="191"/>
    </row>
    <row r="4843">
      <c r="A4843" s="191"/>
      <c r="B4843" s="243"/>
      <c r="C4843" s="244"/>
      <c r="D4843" s="190"/>
      <c r="E4843" s="190"/>
      <c r="F4843" s="191"/>
      <c r="G4843" s="191"/>
      <c r="H4843" s="191"/>
    </row>
    <row r="4844">
      <c r="A4844" s="191"/>
      <c r="B4844" s="243"/>
      <c r="C4844" s="244"/>
      <c r="D4844" s="190"/>
      <c r="E4844" s="190"/>
      <c r="F4844" s="191"/>
      <c r="G4844" s="191"/>
      <c r="H4844" s="191"/>
    </row>
    <row r="4845">
      <c r="A4845" s="191"/>
      <c r="B4845" s="243"/>
      <c r="C4845" s="244"/>
      <c r="D4845" s="190"/>
      <c r="E4845" s="190"/>
      <c r="F4845" s="191"/>
      <c r="G4845" s="191"/>
      <c r="H4845" s="191"/>
    </row>
    <row r="4846">
      <c r="A4846" s="191"/>
      <c r="B4846" s="243"/>
      <c r="C4846" s="244"/>
      <c r="D4846" s="190"/>
      <c r="E4846" s="190"/>
      <c r="F4846" s="191"/>
      <c r="G4846" s="191"/>
      <c r="H4846" s="191"/>
    </row>
    <row r="4847">
      <c r="A4847" s="191"/>
      <c r="B4847" s="243"/>
      <c r="C4847" s="244"/>
      <c r="D4847" s="190"/>
      <c r="E4847" s="190"/>
      <c r="F4847" s="191"/>
      <c r="G4847" s="191"/>
      <c r="H4847" s="191"/>
    </row>
    <row r="4848">
      <c r="A4848" s="191"/>
      <c r="B4848" s="243"/>
      <c r="C4848" s="244"/>
      <c r="D4848" s="190"/>
      <c r="E4848" s="190"/>
      <c r="F4848" s="191"/>
      <c r="G4848" s="191"/>
      <c r="H4848" s="191"/>
    </row>
    <row r="4849">
      <c r="A4849" s="191"/>
      <c r="B4849" s="243"/>
      <c r="C4849" s="244"/>
      <c r="D4849" s="190"/>
      <c r="E4849" s="190"/>
      <c r="F4849" s="191"/>
      <c r="G4849" s="191"/>
      <c r="H4849" s="191"/>
    </row>
    <row r="4850">
      <c r="A4850" s="191"/>
      <c r="B4850" s="243"/>
      <c r="C4850" s="244"/>
      <c r="D4850" s="190"/>
      <c r="E4850" s="190"/>
      <c r="F4850" s="191"/>
      <c r="G4850" s="191"/>
      <c r="H4850" s="191"/>
    </row>
    <row r="4851">
      <c r="A4851" s="191"/>
      <c r="B4851" s="243"/>
      <c r="C4851" s="244"/>
      <c r="D4851" s="190"/>
      <c r="E4851" s="190"/>
      <c r="F4851" s="191"/>
      <c r="G4851" s="191"/>
      <c r="H4851" s="191"/>
    </row>
    <row r="4852">
      <c r="A4852" s="191"/>
      <c r="B4852" s="243"/>
      <c r="C4852" s="244"/>
      <c r="D4852" s="190"/>
      <c r="E4852" s="190"/>
      <c r="F4852" s="191"/>
      <c r="G4852" s="191"/>
      <c r="H4852" s="191"/>
    </row>
    <row r="4853">
      <c r="A4853" s="191"/>
      <c r="B4853" s="243"/>
      <c r="C4853" s="244"/>
      <c r="D4853" s="190"/>
      <c r="E4853" s="190"/>
      <c r="F4853" s="191"/>
      <c r="G4853" s="191"/>
      <c r="H4853" s="191"/>
    </row>
    <row r="4854">
      <c r="A4854" s="191"/>
      <c r="B4854" s="243"/>
      <c r="C4854" s="244"/>
      <c r="D4854" s="190"/>
      <c r="E4854" s="190"/>
      <c r="F4854" s="191"/>
      <c r="G4854" s="191"/>
      <c r="H4854" s="191"/>
    </row>
    <row r="4855">
      <c r="A4855" s="191"/>
      <c r="B4855" s="243"/>
      <c r="C4855" s="244"/>
      <c r="D4855" s="190"/>
      <c r="E4855" s="190"/>
      <c r="F4855" s="191"/>
      <c r="G4855" s="191"/>
      <c r="H4855" s="191"/>
    </row>
    <row r="4856">
      <c r="A4856" s="191"/>
      <c r="B4856" s="243"/>
      <c r="C4856" s="244"/>
      <c r="D4856" s="190"/>
      <c r="E4856" s="190"/>
      <c r="F4856" s="191"/>
      <c r="G4856" s="191"/>
      <c r="H4856" s="191"/>
    </row>
    <row r="4857">
      <c r="A4857" s="191"/>
      <c r="B4857" s="243"/>
      <c r="C4857" s="244"/>
      <c r="D4857" s="190"/>
      <c r="E4857" s="190"/>
      <c r="F4857" s="191"/>
      <c r="G4857" s="191"/>
      <c r="H4857" s="191"/>
    </row>
    <row r="4858">
      <c r="A4858" s="191"/>
      <c r="B4858" s="243"/>
      <c r="C4858" s="244"/>
      <c r="D4858" s="190"/>
      <c r="E4858" s="190"/>
      <c r="F4858" s="191"/>
      <c r="G4858" s="191"/>
      <c r="H4858" s="191"/>
    </row>
    <row r="4859">
      <c r="A4859" s="191"/>
      <c r="B4859" s="243"/>
      <c r="C4859" s="244"/>
      <c r="D4859" s="190"/>
      <c r="E4859" s="190"/>
      <c r="F4859" s="191"/>
      <c r="G4859" s="191"/>
      <c r="H4859" s="191"/>
    </row>
    <row r="4860">
      <c r="A4860" s="191"/>
      <c r="B4860" s="243"/>
      <c r="C4860" s="244"/>
      <c r="D4860" s="190"/>
      <c r="E4860" s="190"/>
      <c r="F4860" s="191"/>
      <c r="G4860" s="191"/>
      <c r="H4860" s="191"/>
    </row>
    <row r="4861">
      <c r="A4861" s="191"/>
      <c r="B4861" s="243"/>
      <c r="C4861" s="244"/>
      <c r="D4861" s="190"/>
      <c r="E4861" s="190"/>
      <c r="F4861" s="191"/>
      <c r="G4861" s="191"/>
      <c r="H4861" s="191"/>
    </row>
    <row r="4862">
      <c r="A4862" s="191"/>
      <c r="B4862" s="243"/>
      <c r="C4862" s="244"/>
      <c r="D4862" s="190"/>
      <c r="E4862" s="190"/>
      <c r="F4862" s="191"/>
      <c r="G4862" s="191"/>
      <c r="H4862" s="191"/>
    </row>
    <row r="4863">
      <c r="A4863" s="191"/>
      <c r="B4863" s="243"/>
      <c r="C4863" s="244"/>
      <c r="D4863" s="190"/>
      <c r="E4863" s="190"/>
      <c r="F4863" s="191"/>
      <c r="G4863" s="191"/>
      <c r="H4863" s="191"/>
    </row>
    <row r="4864">
      <c r="A4864" s="191"/>
      <c r="B4864" s="243"/>
      <c r="C4864" s="244"/>
      <c r="D4864" s="190"/>
      <c r="E4864" s="190"/>
      <c r="F4864" s="191"/>
      <c r="G4864" s="191"/>
      <c r="H4864" s="191"/>
    </row>
    <row r="4865">
      <c r="A4865" s="191"/>
      <c r="B4865" s="243"/>
      <c r="C4865" s="244"/>
      <c r="D4865" s="190"/>
      <c r="E4865" s="190"/>
      <c r="F4865" s="191"/>
      <c r="G4865" s="191"/>
      <c r="H4865" s="191"/>
    </row>
    <row r="4866">
      <c r="A4866" s="191"/>
      <c r="B4866" s="243"/>
      <c r="C4866" s="244"/>
      <c r="D4866" s="190"/>
      <c r="E4866" s="190"/>
      <c r="F4866" s="191"/>
      <c r="G4866" s="191"/>
      <c r="H4866" s="191"/>
    </row>
    <row r="4867">
      <c r="A4867" s="191"/>
      <c r="B4867" s="243"/>
      <c r="C4867" s="244"/>
      <c r="D4867" s="190"/>
      <c r="E4867" s="190"/>
      <c r="F4867" s="191"/>
      <c r="G4867" s="191"/>
      <c r="H4867" s="191"/>
    </row>
    <row r="4868">
      <c r="A4868" s="191"/>
      <c r="B4868" s="243"/>
      <c r="C4868" s="244"/>
      <c r="D4868" s="190"/>
      <c r="E4868" s="190"/>
      <c r="F4868" s="191"/>
      <c r="G4868" s="191"/>
      <c r="H4868" s="191"/>
    </row>
    <row r="4869">
      <c r="A4869" s="191"/>
      <c r="B4869" s="243"/>
      <c r="C4869" s="244"/>
      <c r="D4869" s="190"/>
      <c r="E4869" s="190"/>
      <c r="F4869" s="191"/>
      <c r="G4869" s="191"/>
      <c r="H4869" s="191"/>
    </row>
    <row r="4870">
      <c r="A4870" s="191"/>
      <c r="B4870" s="243"/>
      <c r="C4870" s="244"/>
      <c r="D4870" s="190"/>
      <c r="E4870" s="190"/>
      <c r="F4870" s="191"/>
      <c r="G4870" s="191"/>
      <c r="H4870" s="191"/>
    </row>
    <row r="4871">
      <c r="A4871" s="191"/>
      <c r="B4871" s="243"/>
      <c r="C4871" s="244"/>
      <c r="D4871" s="190"/>
      <c r="E4871" s="190"/>
      <c r="F4871" s="191"/>
      <c r="G4871" s="191"/>
      <c r="H4871" s="191"/>
    </row>
    <row r="4872">
      <c r="A4872" s="191"/>
      <c r="B4872" s="243"/>
      <c r="C4872" s="244"/>
      <c r="D4872" s="190"/>
      <c r="E4872" s="190"/>
      <c r="F4872" s="191"/>
      <c r="G4872" s="191"/>
      <c r="H4872" s="191"/>
    </row>
    <row r="4873">
      <c r="A4873" s="191"/>
      <c r="B4873" s="243"/>
      <c r="C4873" s="244"/>
      <c r="D4873" s="190"/>
      <c r="E4873" s="190"/>
      <c r="F4873" s="191"/>
      <c r="G4873" s="191"/>
      <c r="H4873" s="191"/>
    </row>
    <row r="4874">
      <c r="A4874" s="191"/>
      <c r="B4874" s="243"/>
      <c r="C4874" s="244"/>
      <c r="D4874" s="190"/>
      <c r="E4874" s="190"/>
      <c r="F4874" s="191"/>
      <c r="G4874" s="191"/>
      <c r="H4874" s="191"/>
    </row>
    <row r="4875">
      <c r="A4875" s="191"/>
      <c r="B4875" s="243"/>
      <c r="C4875" s="244"/>
      <c r="D4875" s="190"/>
      <c r="E4875" s="190"/>
      <c r="F4875" s="191"/>
      <c r="G4875" s="191"/>
      <c r="H4875" s="191"/>
    </row>
    <row r="4876">
      <c r="A4876" s="191"/>
      <c r="B4876" s="243"/>
      <c r="C4876" s="244"/>
      <c r="D4876" s="190"/>
      <c r="E4876" s="190"/>
      <c r="F4876" s="191"/>
      <c r="G4876" s="191"/>
      <c r="H4876" s="191"/>
    </row>
    <row r="4877">
      <c r="A4877" s="191"/>
      <c r="B4877" s="243"/>
      <c r="C4877" s="244"/>
      <c r="D4877" s="190"/>
      <c r="E4877" s="190"/>
      <c r="F4877" s="191"/>
      <c r="G4877" s="191"/>
      <c r="H4877" s="191"/>
    </row>
    <row r="4878">
      <c r="A4878" s="191"/>
      <c r="B4878" s="243"/>
      <c r="C4878" s="244"/>
      <c r="D4878" s="190"/>
      <c r="E4878" s="190"/>
      <c r="F4878" s="191"/>
      <c r="G4878" s="191"/>
      <c r="H4878" s="191"/>
    </row>
    <row r="4879">
      <c r="A4879" s="191"/>
      <c r="B4879" s="243"/>
      <c r="C4879" s="244"/>
      <c r="D4879" s="190"/>
      <c r="E4879" s="190"/>
      <c r="F4879" s="191"/>
      <c r="G4879" s="191"/>
      <c r="H4879" s="191"/>
    </row>
    <row r="4880">
      <c r="A4880" s="191"/>
      <c r="B4880" s="243"/>
      <c r="C4880" s="244"/>
      <c r="D4880" s="190"/>
      <c r="E4880" s="190"/>
      <c r="F4880" s="191"/>
      <c r="G4880" s="191"/>
      <c r="H4880" s="191"/>
    </row>
    <row r="4881">
      <c r="A4881" s="191"/>
      <c r="B4881" s="243"/>
      <c r="C4881" s="244"/>
      <c r="D4881" s="190"/>
      <c r="E4881" s="190"/>
      <c r="F4881" s="191"/>
      <c r="G4881" s="191"/>
      <c r="H4881" s="191"/>
    </row>
    <row r="4882">
      <c r="A4882" s="191"/>
      <c r="B4882" s="243"/>
      <c r="C4882" s="244"/>
      <c r="D4882" s="190"/>
      <c r="E4882" s="190"/>
      <c r="F4882" s="191"/>
      <c r="G4882" s="191"/>
      <c r="H4882" s="191"/>
    </row>
    <row r="4883">
      <c r="A4883" s="191"/>
      <c r="B4883" s="243"/>
      <c r="C4883" s="244"/>
      <c r="D4883" s="190"/>
      <c r="E4883" s="190"/>
      <c r="F4883" s="191"/>
      <c r="G4883" s="191"/>
      <c r="H4883" s="191"/>
    </row>
    <row r="4884">
      <c r="A4884" s="191"/>
      <c r="B4884" s="243"/>
      <c r="C4884" s="244"/>
      <c r="D4884" s="190"/>
      <c r="E4884" s="190"/>
      <c r="F4884" s="191"/>
      <c r="G4884" s="191"/>
      <c r="H4884" s="191"/>
    </row>
    <row r="4885">
      <c r="A4885" s="191"/>
      <c r="B4885" s="243"/>
      <c r="C4885" s="244"/>
      <c r="D4885" s="190"/>
      <c r="E4885" s="190"/>
      <c r="F4885" s="191"/>
      <c r="G4885" s="191"/>
      <c r="H4885" s="191"/>
    </row>
    <row r="4886">
      <c r="A4886" s="191"/>
      <c r="B4886" s="243"/>
      <c r="C4886" s="244"/>
      <c r="D4886" s="190"/>
      <c r="E4886" s="190"/>
      <c r="F4886" s="191"/>
      <c r="G4886" s="191"/>
      <c r="H4886" s="191"/>
    </row>
    <row r="4887">
      <c r="A4887" s="191"/>
      <c r="B4887" s="243"/>
      <c r="C4887" s="244"/>
      <c r="D4887" s="190"/>
      <c r="E4887" s="190"/>
      <c r="F4887" s="191"/>
      <c r="G4887" s="191"/>
      <c r="H4887" s="191"/>
    </row>
    <row r="4888">
      <c r="A4888" s="191"/>
      <c r="B4888" s="243"/>
      <c r="C4888" s="244"/>
      <c r="D4888" s="190"/>
      <c r="E4888" s="190"/>
      <c r="F4888" s="191"/>
      <c r="G4888" s="191"/>
      <c r="H4888" s="191"/>
    </row>
    <row r="4889">
      <c r="A4889" s="191"/>
      <c r="B4889" s="243"/>
      <c r="C4889" s="244"/>
      <c r="D4889" s="190"/>
      <c r="E4889" s="190"/>
      <c r="F4889" s="191"/>
      <c r="G4889" s="191"/>
      <c r="H4889" s="191"/>
    </row>
    <row r="4890">
      <c r="A4890" s="191"/>
      <c r="B4890" s="243"/>
      <c r="C4890" s="244"/>
      <c r="D4890" s="190"/>
      <c r="E4890" s="190"/>
      <c r="F4890" s="191"/>
      <c r="G4890" s="191"/>
      <c r="H4890" s="191"/>
    </row>
    <row r="4891">
      <c r="A4891" s="191"/>
      <c r="B4891" s="243"/>
      <c r="C4891" s="244"/>
      <c r="D4891" s="190"/>
      <c r="E4891" s="190"/>
      <c r="F4891" s="191"/>
      <c r="G4891" s="191"/>
      <c r="H4891" s="191"/>
    </row>
    <row r="4892">
      <c r="A4892" s="191"/>
      <c r="B4892" s="243"/>
      <c r="C4892" s="244"/>
      <c r="D4892" s="190"/>
      <c r="E4892" s="190"/>
      <c r="F4892" s="191"/>
      <c r="G4892" s="191"/>
      <c r="H4892" s="191"/>
    </row>
    <row r="4893">
      <c r="A4893" s="191"/>
      <c r="B4893" s="243"/>
      <c r="C4893" s="244"/>
      <c r="D4893" s="190"/>
      <c r="E4893" s="190"/>
      <c r="F4893" s="191"/>
      <c r="G4893" s="191"/>
      <c r="H4893" s="191"/>
    </row>
    <row r="4894">
      <c r="A4894" s="191"/>
      <c r="B4894" s="243"/>
      <c r="C4894" s="244"/>
      <c r="D4894" s="190"/>
      <c r="E4894" s="190"/>
      <c r="F4894" s="191"/>
      <c r="G4894" s="191"/>
      <c r="H4894" s="191"/>
    </row>
    <row r="4895">
      <c r="A4895" s="191"/>
      <c r="B4895" s="243"/>
      <c r="C4895" s="244"/>
      <c r="D4895" s="190"/>
      <c r="E4895" s="190"/>
      <c r="F4895" s="191"/>
      <c r="G4895" s="191"/>
      <c r="H4895" s="191"/>
    </row>
    <row r="4896">
      <c r="A4896" s="191"/>
      <c r="B4896" s="243"/>
      <c r="C4896" s="244"/>
      <c r="D4896" s="190"/>
      <c r="E4896" s="190"/>
      <c r="F4896" s="191"/>
      <c r="G4896" s="191"/>
      <c r="H4896" s="191"/>
    </row>
    <row r="4897">
      <c r="A4897" s="191"/>
      <c r="B4897" s="243"/>
      <c r="C4897" s="244"/>
      <c r="D4897" s="190"/>
      <c r="E4897" s="190"/>
      <c r="F4897" s="191"/>
      <c r="G4897" s="191"/>
      <c r="H4897" s="191"/>
    </row>
    <row r="4898">
      <c r="A4898" s="191"/>
      <c r="B4898" s="243"/>
      <c r="C4898" s="244"/>
      <c r="D4898" s="190"/>
      <c r="E4898" s="190"/>
      <c r="F4898" s="191"/>
      <c r="G4898" s="191"/>
      <c r="H4898" s="191"/>
    </row>
    <row r="4899">
      <c r="A4899" s="191"/>
      <c r="B4899" s="243"/>
      <c r="C4899" s="244"/>
      <c r="D4899" s="190"/>
      <c r="E4899" s="190"/>
      <c r="F4899" s="191"/>
      <c r="G4899" s="191"/>
      <c r="H4899" s="191"/>
    </row>
    <row r="4900">
      <c r="A4900" s="191"/>
      <c r="B4900" s="243"/>
      <c r="C4900" s="244"/>
      <c r="D4900" s="190"/>
      <c r="E4900" s="190"/>
      <c r="F4900" s="191"/>
      <c r="G4900" s="191"/>
      <c r="H4900" s="191"/>
    </row>
    <row r="4901">
      <c r="A4901" s="191"/>
      <c r="B4901" s="243"/>
      <c r="C4901" s="244"/>
      <c r="D4901" s="190"/>
      <c r="E4901" s="190"/>
      <c r="F4901" s="191"/>
      <c r="G4901" s="191"/>
      <c r="H4901" s="191"/>
    </row>
    <row r="4902">
      <c r="A4902" s="191"/>
      <c r="B4902" s="243"/>
      <c r="C4902" s="244"/>
      <c r="D4902" s="190"/>
      <c r="E4902" s="190"/>
      <c r="F4902" s="191"/>
      <c r="G4902" s="191"/>
      <c r="H4902" s="191"/>
    </row>
    <row r="4903">
      <c r="A4903" s="191"/>
      <c r="B4903" s="243"/>
      <c r="C4903" s="244"/>
      <c r="D4903" s="190"/>
      <c r="E4903" s="190"/>
      <c r="F4903" s="191"/>
      <c r="G4903" s="191"/>
      <c r="H4903" s="191"/>
    </row>
    <row r="4904">
      <c r="A4904" s="191"/>
      <c r="B4904" s="243"/>
      <c r="C4904" s="244"/>
      <c r="D4904" s="190"/>
      <c r="E4904" s="190"/>
      <c r="F4904" s="191"/>
      <c r="G4904" s="191"/>
      <c r="H4904" s="191"/>
    </row>
    <row r="4905">
      <c r="A4905" s="191"/>
      <c r="B4905" s="243"/>
      <c r="C4905" s="244"/>
      <c r="D4905" s="190"/>
      <c r="E4905" s="190"/>
      <c r="F4905" s="191"/>
      <c r="G4905" s="191"/>
      <c r="H4905" s="191"/>
    </row>
    <row r="4906">
      <c r="A4906" s="191"/>
      <c r="B4906" s="243"/>
      <c r="C4906" s="244"/>
      <c r="D4906" s="190"/>
      <c r="E4906" s="190"/>
      <c r="F4906" s="191"/>
      <c r="G4906" s="191"/>
      <c r="H4906" s="191"/>
    </row>
    <row r="4907">
      <c r="A4907" s="191"/>
      <c r="B4907" s="243"/>
      <c r="C4907" s="244"/>
      <c r="D4907" s="190"/>
      <c r="E4907" s="190"/>
      <c r="F4907" s="191"/>
      <c r="G4907" s="191"/>
      <c r="H4907" s="191"/>
    </row>
    <row r="4908">
      <c r="A4908" s="191"/>
      <c r="B4908" s="243"/>
      <c r="C4908" s="244"/>
      <c r="D4908" s="190"/>
      <c r="E4908" s="190"/>
      <c r="F4908" s="191"/>
      <c r="G4908" s="191"/>
      <c r="H4908" s="191"/>
    </row>
    <row r="4909">
      <c r="A4909" s="191"/>
      <c r="B4909" s="243"/>
      <c r="C4909" s="244"/>
      <c r="D4909" s="190"/>
      <c r="E4909" s="190"/>
      <c r="F4909" s="191"/>
      <c r="G4909" s="191"/>
      <c r="H4909" s="191"/>
    </row>
    <row r="4910">
      <c r="A4910" s="191"/>
      <c r="B4910" s="243"/>
      <c r="C4910" s="244"/>
      <c r="D4910" s="190"/>
      <c r="E4910" s="190"/>
      <c r="F4910" s="191"/>
      <c r="G4910" s="191"/>
      <c r="H4910" s="191"/>
    </row>
    <row r="4911">
      <c r="A4911" s="191"/>
      <c r="B4911" s="243"/>
      <c r="C4911" s="244"/>
      <c r="D4911" s="190"/>
      <c r="E4911" s="190"/>
      <c r="F4911" s="191"/>
      <c r="G4911" s="191"/>
      <c r="H4911" s="191"/>
    </row>
    <row r="4912">
      <c r="A4912" s="191"/>
      <c r="B4912" s="243"/>
      <c r="C4912" s="244"/>
      <c r="D4912" s="190"/>
      <c r="E4912" s="190"/>
      <c r="F4912" s="191"/>
      <c r="G4912" s="191"/>
      <c r="H4912" s="191"/>
    </row>
    <row r="4913">
      <c r="A4913" s="191"/>
      <c r="B4913" s="243"/>
      <c r="C4913" s="244"/>
      <c r="D4913" s="190"/>
      <c r="E4913" s="190"/>
      <c r="F4913" s="191"/>
      <c r="G4913" s="191"/>
      <c r="H4913" s="191"/>
    </row>
    <row r="4914">
      <c r="A4914" s="191"/>
      <c r="B4914" s="243"/>
      <c r="C4914" s="244"/>
      <c r="D4914" s="190"/>
      <c r="E4914" s="190"/>
      <c r="F4914" s="191"/>
      <c r="G4914" s="191"/>
      <c r="H4914" s="191"/>
    </row>
    <row r="4915">
      <c r="A4915" s="191"/>
      <c r="B4915" s="243"/>
      <c r="C4915" s="244"/>
      <c r="D4915" s="190"/>
      <c r="E4915" s="190"/>
      <c r="F4915" s="191"/>
      <c r="G4915" s="191"/>
      <c r="H4915" s="191"/>
    </row>
    <row r="4916">
      <c r="A4916" s="191"/>
      <c r="B4916" s="243"/>
      <c r="C4916" s="244"/>
      <c r="D4916" s="190"/>
      <c r="E4916" s="190"/>
      <c r="F4916" s="191"/>
      <c r="G4916" s="191"/>
      <c r="H4916" s="191"/>
    </row>
    <row r="4917">
      <c r="A4917" s="191"/>
      <c r="B4917" s="243"/>
      <c r="C4917" s="244"/>
      <c r="D4917" s="190"/>
      <c r="E4917" s="190"/>
      <c r="F4917" s="191"/>
      <c r="G4917" s="191"/>
      <c r="H4917" s="191"/>
    </row>
    <row r="4918">
      <c r="A4918" s="191"/>
      <c r="B4918" s="243"/>
      <c r="C4918" s="244"/>
      <c r="D4918" s="190"/>
      <c r="E4918" s="190"/>
      <c r="F4918" s="191"/>
      <c r="G4918" s="191"/>
      <c r="H4918" s="191"/>
    </row>
    <row r="4919">
      <c r="A4919" s="191"/>
      <c r="B4919" s="243"/>
      <c r="C4919" s="244"/>
      <c r="D4919" s="190"/>
      <c r="E4919" s="190"/>
      <c r="F4919" s="191"/>
      <c r="G4919" s="191"/>
      <c r="H4919" s="191"/>
    </row>
    <row r="4920">
      <c r="A4920" s="191"/>
      <c r="B4920" s="243"/>
      <c r="C4920" s="244"/>
      <c r="D4920" s="190"/>
      <c r="E4920" s="190"/>
      <c r="F4920" s="191"/>
      <c r="G4920" s="191"/>
      <c r="H4920" s="191"/>
    </row>
    <row r="4921">
      <c r="A4921" s="191"/>
      <c r="B4921" s="243"/>
      <c r="C4921" s="244"/>
      <c r="D4921" s="190"/>
      <c r="E4921" s="190"/>
      <c r="F4921" s="191"/>
      <c r="G4921" s="191"/>
      <c r="H4921" s="191"/>
    </row>
    <row r="4922">
      <c r="A4922" s="191"/>
      <c r="B4922" s="243"/>
      <c r="C4922" s="244"/>
      <c r="D4922" s="190"/>
      <c r="E4922" s="190"/>
      <c r="F4922" s="191"/>
      <c r="G4922" s="191"/>
      <c r="H4922" s="191"/>
    </row>
    <row r="4923">
      <c r="A4923" s="191"/>
      <c r="B4923" s="243"/>
      <c r="C4923" s="244"/>
      <c r="D4923" s="190"/>
      <c r="E4923" s="190"/>
      <c r="F4923" s="191"/>
      <c r="G4923" s="191"/>
      <c r="H4923" s="191"/>
    </row>
    <row r="4924">
      <c r="A4924" s="191"/>
      <c r="B4924" s="243"/>
      <c r="C4924" s="244"/>
      <c r="D4924" s="190"/>
      <c r="E4924" s="190"/>
      <c r="F4924" s="191"/>
      <c r="G4924" s="191"/>
      <c r="H4924" s="191"/>
    </row>
    <row r="4925">
      <c r="A4925" s="191"/>
      <c r="B4925" s="243"/>
      <c r="C4925" s="244"/>
      <c r="D4925" s="190"/>
      <c r="E4925" s="190"/>
      <c r="F4925" s="191"/>
      <c r="G4925" s="191"/>
      <c r="H4925" s="191"/>
    </row>
    <row r="4926">
      <c r="A4926" s="191"/>
      <c r="B4926" s="243"/>
      <c r="C4926" s="244"/>
      <c r="D4926" s="190"/>
      <c r="E4926" s="190"/>
      <c r="F4926" s="191"/>
      <c r="G4926" s="191"/>
      <c r="H4926" s="191"/>
    </row>
    <row r="4927">
      <c r="A4927" s="191"/>
      <c r="B4927" s="243"/>
      <c r="C4927" s="244"/>
      <c r="D4927" s="190"/>
      <c r="E4927" s="190"/>
      <c r="F4927" s="191"/>
      <c r="G4927" s="191"/>
      <c r="H4927" s="191"/>
    </row>
    <row r="4928">
      <c r="A4928" s="191"/>
      <c r="B4928" s="243"/>
      <c r="C4928" s="244"/>
      <c r="D4928" s="190"/>
      <c r="E4928" s="190"/>
      <c r="F4928" s="191"/>
      <c r="G4928" s="191"/>
      <c r="H4928" s="191"/>
    </row>
    <row r="4929">
      <c r="A4929" s="191"/>
      <c r="B4929" s="243"/>
      <c r="C4929" s="244"/>
      <c r="D4929" s="190"/>
      <c r="E4929" s="190"/>
      <c r="F4929" s="191"/>
      <c r="G4929" s="191"/>
      <c r="H4929" s="191"/>
    </row>
    <row r="4930">
      <c r="A4930" s="191"/>
      <c r="B4930" s="243"/>
      <c r="C4930" s="244"/>
      <c r="D4930" s="190"/>
      <c r="E4930" s="190"/>
      <c r="F4930" s="191"/>
      <c r="G4930" s="191"/>
      <c r="H4930" s="191"/>
    </row>
    <row r="4931">
      <c r="A4931" s="191"/>
      <c r="B4931" s="243"/>
      <c r="C4931" s="244"/>
      <c r="D4931" s="190"/>
      <c r="E4931" s="190"/>
      <c r="F4931" s="191"/>
      <c r="G4931" s="191"/>
      <c r="H4931" s="191"/>
    </row>
    <row r="4932">
      <c r="A4932" s="191"/>
      <c r="B4932" s="243"/>
      <c r="C4932" s="244"/>
      <c r="D4932" s="190"/>
      <c r="E4932" s="190"/>
      <c r="F4932" s="191"/>
      <c r="G4932" s="191"/>
      <c r="H4932" s="191"/>
    </row>
    <row r="4933">
      <c r="A4933" s="191"/>
      <c r="B4933" s="243"/>
      <c r="C4933" s="244"/>
      <c r="D4933" s="190"/>
      <c r="E4933" s="190"/>
      <c r="F4933" s="191"/>
      <c r="G4933" s="191"/>
      <c r="H4933" s="191"/>
    </row>
    <row r="4934">
      <c r="A4934" s="191"/>
      <c r="B4934" s="243"/>
      <c r="C4934" s="244"/>
      <c r="D4934" s="190"/>
      <c r="E4934" s="190"/>
      <c r="F4934" s="191"/>
      <c r="G4934" s="191"/>
      <c r="H4934" s="191"/>
    </row>
    <row r="4935">
      <c r="A4935" s="191"/>
      <c r="B4935" s="243"/>
      <c r="C4935" s="244"/>
      <c r="D4935" s="190"/>
      <c r="E4935" s="190"/>
      <c r="F4935" s="191"/>
      <c r="G4935" s="191"/>
      <c r="H4935" s="191"/>
    </row>
    <row r="4936">
      <c r="A4936" s="191"/>
      <c r="B4936" s="243"/>
      <c r="C4936" s="244"/>
      <c r="D4936" s="190"/>
      <c r="E4936" s="190"/>
      <c r="F4936" s="191"/>
      <c r="G4936" s="191"/>
      <c r="H4936" s="191"/>
    </row>
    <row r="4937">
      <c r="A4937" s="191"/>
      <c r="B4937" s="243"/>
      <c r="C4937" s="244"/>
      <c r="D4937" s="190"/>
      <c r="E4937" s="190"/>
      <c r="F4937" s="191"/>
      <c r="G4937" s="191"/>
      <c r="H4937" s="191"/>
    </row>
    <row r="4938">
      <c r="A4938" s="191"/>
      <c r="B4938" s="243"/>
      <c r="C4938" s="244"/>
      <c r="D4938" s="190"/>
      <c r="E4938" s="190"/>
      <c r="F4938" s="191"/>
      <c r="G4938" s="191"/>
      <c r="H4938" s="191"/>
    </row>
    <row r="4939">
      <c r="A4939" s="191"/>
      <c r="B4939" s="243"/>
      <c r="C4939" s="244"/>
      <c r="D4939" s="190"/>
      <c r="E4939" s="190"/>
      <c r="F4939" s="191"/>
      <c r="G4939" s="191"/>
      <c r="H4939" s="191"/>
    </row>
    <row r="4940">
      <c r="A4940" s="191"/>
      <c r="B4940" s="243"/>
      <c r="C4940" s="244"/>
      <c r="D4940" s="190"/>
      <c r="E4940" s="190"/>
      <c r="F4940" s="191"/>
      <c r="G4940" s="191"/>
      <c r="H4940" s="191"/>
    </row>
    <row r="4941">
      <c r="A4941" s="191"/>
      <c r="B4941" s="243"/>
      <c r="C4941" s="244"/>
      <c r="D4941" s="190"/>
      <c r="E4941" s="190"/>
      <c r="F4941" s="191"/>
      <c r="G4941" s="191"/>
      <c r="H4941" s="191"/>
    </row>
    <row r="4942">
      <c r="A4942" s="191"/>
      <c r="B4942" s="243"/>
      <c r="C4942" s="244"/>
      <c r="D4942" s="190"/>
      <c r="E4942" s="190"/>
      <c r="F4942" s="191"/>
      <c r="G4942" s="191"/>
      <c r="H4942" s="191"/>
    </row>
    <row r="4943">
      <c r="A4943" s="191"/>
      <c r="B4943" s="243"/>
      <c r="C4943" s="244"/>
      <c r="D4943" s="190"/>
      <c r="E4943" s="190"/>
      <c r="F4943" s="191"/>
      <c r="G4943" s="191"/>
      <c r="H4943" s="191"/>
    </row>
    <row r="4944">
      <c r="A4944" s="191"/>
      <c r="B4944" s="243"/>
      <c r="C4944" s="244"/>
      <c r="D4944" s="190"/>
      <c r="E4944" s="190"/>
      <c r="F4944" s="191"/>
      <c r="G4944" s="191"/>
      <c r="H4944" s="191"/>
    </row>
    <row r="4945">
      <c r="A4945" s="191"/>
      <c r="B4945" s="243"/>
      <c r="C4945" s="244"/>
      <c r="D4945" s="190"/>
      <c r="E4945" s="190"/>
      <c r="F4945" s="191"/>
      <c r="G4945" s="191"/>
      <c r="H4945" s="191"/>
    </row>
    <row r="4946">
      <c r="A4946" s="191"/>
      <c r="B4946" s="243"/>
      <c r="C4946" s="244"/>
      <c r="D4946" s="190"/>
      <c r="E4946" s="190"/>
      <c r="F4946" s="191"/>
      <c r="G4946" s="191"/>
      <c r="H4946" s="191"/>
    </row>
    <row r="4947">
      <c r="A4947" s="191"/>
      <c r="B4947" s="243"/>
      <c r="C4947" s="244"/>
      <c r="D4947" s="190"/>
      <c r="E4947" s="190"/>
      <c r="F4947" s="191"/>
      <c r="G4947" s="191"/>
      <c r="H4947" s="191"/>
    </row>
    <row r="4948">
      <c r="A4948" s="191"/>
      <c r="B4948" s="243"/>
      <c r="C4948" s="244"/>
      <c r="D4948" s="190"/>
      <c r="E4948" s="190"/>
      <c r="F4948" s="191"/>
      <c r="G4948" s="191"/>
      <c r="H4948" s="191"/>
    </row>
    <row r="4949">
      <c r="A4949" s="191"/>
      <c r="B4949" s="243"/>
      <c r="C4949" s="244"/>
      <c r="D4949" s="190"/>
      <c r="E4949" s="190"/>
      <c r="F4949" s="191"/>
      <c r="G4949" s="191"/>
      <c r="H4949" s="191"/>
    </row>
    <row r="4950">
      <c r="A4950" s="191"/>
      <c r="B4950" s="243"/>
      <c r="C4950" s="244"/>
      <c r="D4950" s="190"/>
      <c r="E4950" s="190"/>
      <c r="F4950" s="191"/>
      <c r="G4950" s="191"/>
      <c r="H4950" s="191"/>
    </row>
    <row r="4951">
      <c r="A4951" s="191"/>
      <c r="B4951" s="243"/>
      <c r="C4951" s="244"/>
      <c r="D4951" s="190"/>
      <c r="E4951" s="190"/>
      <c r="F4951" s="191"/>
      <c r="G4951" s="191"/>
      <c r="H4951" s="191"/>
    </row>
    <row r="4952">
      <c r="A4952" s="191"/>
      <c r="B4952" s="243"/>
      <c r="C4952" s="244"/>
      <c r="D4952" s="190"/>
      <c r="E4952" s="190"/>
      <c r="F4952" s="191"/>
      <c r="G4952" s="191"/>
      <c r="H4952" s="191"/>
    </row>
    <row r="4953">
      <c r="A4953" s="191"/>
      <c r="B4953" s="243"/>
      <c r="C4953" s="244"/>
      <c r="D4953" s="190"/>
      <c r="E4953" s="190"/>
      <c r="F4953" s="191"/>
      <c r="G4953" s="191"/>
      <c r="H4953" s="191"/>
    </row>
    <row r="4954">
      <c r="A4954" s="191"/>
      <c r="B4954" s="243"/>
      <c r="C4954" s="244"/>
      <c r="D4954" s="190"/>
      <c r="E4954" s="190"/>
      <c r="F4954" s="191"/>
      <c r="G4954" s="191"/>
      <c r="H4954" s="191"/>
    </row>
    <row r="4955">
      <c r="A4955" s="191"/>
      <c r="B4955" s="243"/>
      <c r="C4955" s="244"/>
      <c r="D4955" s="190"/>
      <c r="E4955" s="190"/>
      <c r="F4955" s="191"/>
      <c r="G4955" s="191"/>
      <c r="H4955" s="191"/>
    </row>
    <row r="4956">
      <c r="A4956" s="191"/>
      <c r="B4956" s="243"/>
      <c r="C4956" s="244"/>
      <c r="D4956" s="190"/>
      <c r="E4956" s="190"/>
      <c r="F4956" s="191"/>
      <c r="G4956" s="191"/>
      <c r="H4956" s="191"/>
    </row>
    <row r="4957">
      <c r="A4957" s="191"/>
      <c r="B4957" s="243"/>
      <c r="C4957" s="244"/>
      <c r="D4957" s="190"/>
      <c r="E4957" s="190"/>
      <c r="F4957" s="191"/>
      <c r="G4957" s="191"/>
      <c r="H4957" s="191"/>
    </row>
    <row r="4958">
      <c r="A4958" s="191"/>
      <c r="B4958" s="243"/>
      <c r="C4958" s="244"/>
      <c r="D4958" s="190"/>
      <c r="E4958" s="190"/>
      <c r="F4958" s="191"/>
      <c r="G4958" s="191"/>
      <c r="H4958" s="191"/>
    </row>
    <row r="4959">
      <c r="A4959" s="191"/>
      <c r="B4959" s="243"/>
      <c r="C4959" s="244"/>
      <c r="D4959" s="190"/>
      <c r="E4959" s="190"/>
      <c r="F4959" s="191"/>
      <c r="G4959" s="191"/>
      <c r="H4959" s="191"/>
    </row>
    <row r="4960">
      <c r="A4960" s="191"/>
      <c r="B4960" s="243"/>
      <c r="C4960" s="244"/>
      <c r="D4960" s="190"/>
      <c r="E4960" s="190"/>
      <c r="F4960" s="191"/>
      <c r="G4960" s="191"/>
      <c r="H4960" s="191"/>
    </row>
    <row r="4961">
      <c r="A4961" s="191"/>
      <c r="B4961" s="243"/>
      <c r="C4961" s="244"/>
      <c r="D4961" s="190"/>
      <c r="E4961" s="190"/>
      <c r="F4961" s="191"/>
      <c r="G4961" s="191"/>
      <c r="H4961" s="191"/>
    </row>
    <row r="4962">
      <c r="A4962" s="191"/>
      <c r="B4962" s="243"/>
      <c r="C4962" s="244"/>
      <c r="D4962" s="190"/>
      <c r="E4962" s="190"/>
      <c r="F4962" s="191"/>
      <c r="G4962" s="191"/>
      <c r="H4962" s="191"/>
    </row>
    <row r="4963">
      <c r="A4963" s="191"/>
      <c r="B4963" s="243"/>
      <c r="C4963" s="244"/>
      <c r="D4963" s="190"/>
      <c r="E4963" s="190"/>
      <c r="F4963" s="191"/>
      <c r="G4963" s="191"/>
      <c r="H4963" s="191"/>
    </row>
    <row r="4964">
      <c r="A4964" s="191"/>
      <c r="B4964" s="243"/>
      <c r="C4964" s="244"/>
      <c r="D4964" s="190"/>
      <c r="E4964" s="190"/>
      <c r="F4964" s="191"/>
      <c r="G4964" s="191"/>
      <c r="H4964" s="191"/>
    </row>
    <row r="4965">
      <c r="A4965" s="191"/>
      <c r="B4965" s="243"/>
      <c r="C4965" s="244"/>
      <c r="D4965" s="190"/>
      <c r="E4965" s="190"/>
      <c r="F4965" s="191"/>
      <c r="G4965" s="191"/>
      <c r="H4965" s="191"/>
    </row>
    <row r="4966">
      <c r="A4966" s="191"/>
      <c r="B4966" s="243"/>
      <c r="C4966" s="244"/>
      <c r="D4966" s="190"/>
      <c r="E4966" s="190"/>
      <c r="F4966" s="191"/>
      <c r="G4966" s="191"/>
      <c r="H4966" s="191"/>
    </row>
    <row r="4967">
      <c r="A4967" s="191"/>
      <c r="B4967" s="243"/>
      <c r="C4967" s="244"/>
      <c r="D4967" s="190"/>
      <c r="E4967" s="190"/>
      <c r="F4967" s="191"/>
      <c r="G4967" s="191"/>
      <c r="H4967" s="191"/>
    </row>
    <row r="4968">
      <c r="A4968" s="191"/>
      <c r="B4968" s="243"/>
      <c r="C4968" s="244"/>
      <c r="D4968" s="190"/>
      <c r="E4968" s="190"/>
      <c r="F4968" s="191"/>
      <c r="G4968" s="191"/>
      <c r="H4968" s="191"/>
    </row>
    <row r="4969">
      <c r="A4969" s="191"/>
      <c r="B4969" s="243"/>
      <c r="C4969" s="244"/>
      <c r="D4969" s="190"/>
      <c r="E4969" s="190"/>
      <c r="F4969" s="191"/>
      <c r="G4969" s="191"/>
      <c r="H4969" s="191"/>
    </row>
    <row r="4970">
      <c r="A4970" s="191"/>
      <c r="B4970" s="243"/>
      <c r="C4970" s="244"/>
      <c r="D4970" s="190"/>
      <c r="E4970" s="190"/>
      <c r="F4970" s="191"/>
      <c r="G4970" s="191"/>
      <c r="H4970" s="191"/>
    </row>
    <row r="4971">
      <c r="A4971" s="191"/>
      <c r="B4971" s="243"/>
      <c r="C4971" s="244"/>
      <c r="D4971" s="190"/>
      <c r="E4971" s="190"/>
      <c r="F4971" s="191"/>
      <c r="G4971" s="191"/>
      <c r="H4971" s="191"/>
    </row>
    <row r="4972">
      <c r="A4972" s="191"/>
      <c r="B4972" s="243"/>
      <c r="C4972" s="244"/>
      <c r="D4972" s="190"/>
      <c r="E4972" s="190"/>
      <c r="F4972" s="191"/>
      <c r="G4972" s="191"/>
      <c r="H4972" s="191"/>
    </row>
    <row r="4973">
      <c r="A4973" s="191"/>
      <c r="B4973" s="243"/>
      <c r="C4973" s="244"/>
      <c r="D4973" s="190"/>
      <c r="E4973" s="190"/>
      <c r="F4973" s="191"/>
      <c r="G4973" s="191"/>
      <c r="H4973" s="191"/>
    </row>
    <row r="4974">
      <c r="A4974" s="191"/>
      <c r="B4974" s="243"/>
      <c r="C4974" s="244"/>
      <c r="D4974" s="190"/>
      <c r="E4974" s="190"/>
      <c r="F4974" s="191"/>
      <c r="G4974" s="191"/>
      <c r="H4974" s="191"/>
    </row>
    <row r="4975">
      <c r="A4975" s="191"/>
      <c r="B4975" s="243"/>
      <c r="C4975" s="244"/>
      <c r="D4975" s="190"/>
      <c r="E4975" s="190"/>
      <c r="F4975" s="191"/>
      <c r="G4975" s="191"/>
      <c r="H4975" s="191"/>
    </row>
    <row r="4976">
      <c r="A4976" s="191"/>
      <c r="B4976" s="243"/>
      <c r="C4976" s="244"/>
      <c r="D4976" s="190"/>
      <c r="E4976" s="190"/>
      <c r="F4976" s="191"/>
      <c r="G4976" s="191"/>
      <c r="H4976" s="191"/>
    </row>
    <row r="4977">
      <c r="A4977" s="191"/>
      <c r="B4977" s="243"/>
      <c r="C4977" s="244"/>
      <c r="D4977" s="190"/>
      <c r="E4977" s="190"/>
      <c r="F4977" s="191"/>
      <c r="G4977" s="191"/>
      <c r="H4977" s="191"/>
    </row>
    <row r="4978">
      <c r="A4978" s="191"/>
      <c r="B4978" s="243"/>
      <c r="C4978" s="244"/>
      <c r="D4978" s="190"/>
      <c r="E4978" s="190"/>
      <c r="F4978" s="191"/>
      <c r="G4978" s="191"/>
      <c r="H4978" s="191"/>
    </row>
    <row r="4979">
      <c r="A4979" s="191"/>
      <c r="B4979" s="243"/>
      <c r="C4979" s="244"/>
      <c r="D4979" s="190"/>
      <c r="E4979" s="190"/>
      <c r="F4979" s="191"/>
      <c r="G4979" s="191"/>
      <c r="H4979" s="191"/>
    </row>
    <row r="4980">
      <c r="A4980" s="191"/>
      <c r="B4980" s="243"/>
      <c r="C4980" s="244"/>
      <c r="D4980" s="190"/>
      <c r="E4980" s="190"/>
      <c r="F4980" s="191"/>
      <c r="G4980" s="191"/>
      <c r="H4980" s="191"/>
    </row>
    <row r="4981">
      <c r="A4981" s="191"/>
      <c r="B4981" s="243"/>
      <c r="C4981" s="244"/>
      <c r="D4981" s="190"/>
      <c r="E4981" s="190"/>
      <c r="F4981" s="191"/>
      <c r="G4981" s="191"/>
      <c r="H4981" s="191"/>
    </row>
    <row r="4982">
      <c r="A4982" s="191"/>
      <c r="B4982" s="243"/>
      <c r="C4982" s="244"/>
      <c r="D4982" s="190"/>
      <c r="E4982" s="190"/>
      <c r="F4982" s="191"/>
      <c r="G4982" s="191"/>
      <c r="H4982" s="191"/>
    </row>
    <row r="4983">
      <c r="A4983" s="191"/>
      <c r="B4983" s="243"/>
      <c r="C4983" s="244"/>
      <c r="D4983" s="190"/>
      <c r="E4983" s="190"/>
      <c r="F4983" s="191"/>
      <c r="G4983" s="191"/>
      <c r="H4983" s="191"/>
    </row>
    <row r="4984">
      <c r="A4984" s="191"/>
      <c r="B4984" s="243"/>
      <c r="C4984" s="244"/>
      <c r="D4984" s="190"/>
      <c r="E4984" s="190"/>
      <c r="F4984" s="191"/>
      <c r="G4984" s="191"/>
      <c r="H4984" s="191"/>
    </row>
    <row r="4985">
      <c r="A4985" s="191"/>
      <c r="B4985" s="243"/>
      <c r="C4985" s="244"/>
      <c r="D4985" s="190"/>
      <c r="E4985" s="190"/>
      <c r="F4985" s="191"/>
      <c r="G4985" s="191"/>
      <c r="H4985" s="191"/>
    </row>
    <row r="4986">
      <c r="A4986" s="191"/>
      <c r="B4986" s="243"/>
      <c r="C4986" s="244"/>
      <c r="D4986" s="190"/>
      <c r="E4986" s="190"/>
      <c r="F4986" s="191"/>
      <c r="G4986" s="191"/>
      <c r="H4986" s="191"/>
    </row>
    <row r="4987">
      <c r="A4987" s="191"/>
      <c r="B4987" s="243"/>
      <c r="C4987" s="244"/>
      <c r="D4987" s="190"/>
      <c r="E4987" s="190"/>
      <c r="F4987" s="191"/>
      <c r="G4987" s="191"/>
      <c r="H4987" s="191"/>
    </row>
    <row r="4988">
      <c r="A4988" s="191"/>
      <c r="B4988" s="243"/>
      <c r="C4988" s="244"/>
      <c r="D4988" s="190"/>
      <c r="E4988" s="190"/>
      <c r="F4988" s="191"/>
      <c r="G4988" s="191"/>
      <c r="H4988" s="191"/>
    </row>
    <row r="4989">
      <c r="A4989" s="191"/>
      <c r="B4989" s="243"/>
      <c r="C4989" s="244"/>
      <c r="D4989" s="190"/>
      <c r="E4989" s="190"/>
      <c r="F4989" s="191"/>
      <c r="G4989" s="191"/>
      <c r="H4989" s="191"/>
    </row>
    <row r="4990">
      <c r="A4990" s="191"/>
      <c r="B4990" s="243"/>
      <c r="C4990" s="244"/>
      <c r="D4990" s="190"/>
      <c r="E4990" s="190"/>
      <c r="F4990" s="191"/>
      <c r="G4990" s="191"/>
      <c r="H4990" s="191"/>
    </row>
    <row r="4991">
      <c r="A4991" s="191"/>
      <c r="B4991" s="243"/>
      <c r="C4991" s="244"/>
      <c r="D4991" s="190"/>
      <c r="E4991" s="190"/>
      <c r="F4991" s="191"/>
      <c r="G4991" s="191"/>
      <c r="H4991" s="191"/>
    </row>
    <row r="4992">
      <c r="A4992" s="191"/>
      <c r="B4992" s="243"/>
      <c r="C4992" s="244"/>
      <c r="D4992" s="190"/>
      <c r="E4992" s="190"/>
      <c r="F4992" s="191"/>
      <c r="G4992" s="191"/>
      <c r="H4992" s="191"/>
    </row>
    <row r="4993">
      <c r="A4993" s="191"/>
      <c r="B4993" s="243"/>
      <c r="C4993" s="244"/>
      <c r="D4993" s="190"/>
      <c r="E4993" s="190"/>
      <c r="F4993" s="191"/>
      <c r="G4993" s="191"/>
      <c r="H4993" s="191"/>
    </row>
    <row r="4994">
      <c r="A4994" s="191"/>
      <c r="B4994" s="243"/>
      <c r="C4994" s="244"/>
      <c r="D4994" s="190"/>
      <c r="E4994" s="190"/>
      <c r="F4994" s="191"/>
      <c r="G4994" s="191"/>
      <c r="H4994" s="191"/>
    </row>
    <row r="4995">
      <c r="A4995" s="191"/>
      <c r="B4995" s="243"/>
      <c r="C4995" s="244"/>
      <c r="D4995" s="190"/>
      <c r="E4995" s="190"/>
      <c r="F4995" s="191"/>
      <c r="G4995" s="191"/>
      <c r="H4995" s="191"/>
    </row>
    <row r="4996">
      <c r="A4996" s="191"/>
      <c r="B4996" s="243"/>
      <c r="C4996" s="244"/>
      <c r="D4996" s="190"/>
      <c r="E4996" s="190"/>
      <c r="F4996" s="191"/>
      <c r="G4996" s="191"/>
      <c r="H4996" s="191"/>
    </row>
    <row r="4997">
      <c r="A4997" s="191"/>
      <c r="B4997" s="243"/>
      <c r="C4997" s="244"/>
      <c r="D4997" s="190"/>
      <c r="E4997" s="190"/>
      <c r="F4997" s="191"/>
      <c r="G4997" s="191"/>
      <c r="H4997" s="191"/>
    </row>
    <row r="4998">
      <c r="A4998" s="191"/>
      <c r="B4998" s="243"/>
      <c r="C4998" s="244"/>
      <c r="D4998" s="190"/>
      <c r="E4998" s="190"/>
      <c r="F4998" s="191"/>
      <c r="G4998" s="191"/>
      <c r="H4998" s="191"/>
    </row>
    <row r="4999">
      <c r="A4999" s="191"/>
      <c r="B4999" s="243"/>
      <c r="C4999" s="244"/>
      <c r="D4999" s="190"/>
      <c r="E4999" s="190"/>
      <c r="F4999" s="191"/>
      <c r="G4999" s="191"/>
      <c r="H4999" s="191"/>
    </row>
    <row r="5000">
      <c r="A5000" s="191"/>
      <c r="B5000" s="243"/>
      <c r="C5000" s="244"/>
      <c r="D5000" s="190"/>
      <c r="E5000" s="190"/>
      <c r="F5000" s="191"/>
      <c r="G5000" s="191"/>
      <c r="H5000" s="191"/>
    </row>
    <row r="5001">
      <c r="A5001" s="191"/>
      <c r="B5001" s="243"/>
      <c r="C5001" s="244"/>
      <c r="D5001" s="190"/>
      <c r="E5001" s="190"/>
      <c r="F5001" s="191"/>
      <c r="G5001" s="191"/>
      <c r="H5001" s="191"/>
    </row>
    <row r="5002">
      <c r="A5002" s="191"/>
      <c r="B5002" s="243"/>
      <c r="C5002" s="244"/>
      <c r="D5002" s="190"/>
      <c r="E5002" s="190"/>
      <c r="F5002" s="191"/>
      <c r="G5002" s="191"/>
      <c r="H5002" s="191"/>
    </row>
    <row r="5003">
      <c r="A5003" s="191"/>
      <c r="B5003" s="243"/>
      <c r="C5003" s="244"/>
      <c r="D5003" s="190"/>
      <c r="E5003" s="190"/>
      <c r="F5003" s="191"/>
      <c r="G5003" s="191"/>
      <c r="H5003" s="191"/>
    </row>
    <row r="5004">
      <c r="A5004" s="191"/>
      <c r="B5004" s="243"/>
      <c r="C5004" s="244"/>
      <c r="D5004" s="190"/>
      <c r="E5004" s="190"/>
      <c r="F5004" s="191"/>
      <c r="G5004" s="191"/>
      <c r="H5004" s="191"/>
    </row>
    <row r="5005">
      <c r="A5005" s="191"/>
      <c r="B5005" s="243"/>
      <c r="C5005" s="244"/>
      <c r="D5005" s="190"/>
      <c r="E5005" s="190"/>
      <c r="F5005" s="191"/>
      <c r="G5005" s="191"/>
      <c r="H5005" s="191"/>
    </row>
    <row r="5006">
      <c r="A5006" s="191"/>
      <c r="B5006" s="243"/>
      <c r="C5006" s="244"/>
      <c r="D5006" s="190"/>
      <c r="E5006" s="190"/>
      <c r="F5006" s="191"/>
      <c r="G5006" s="191"/>
      <c r="H5006" s="191"/>
    </row>
    <row r="5007">
      <c r="A5007" s="191"/>
      <c r="B5007" s="243"/>
      <c r="C5007" s="244"/>
      <c r="D5007" s="190"/>
      <c r="E5007" s="190"/>
      <c r="F5007" s="191"/>
      <c r="G5007" s="191"/>
      <c r="H5007" s="191"/>
    </row>
    <row r="5008">
      <c r="A5008" s="191"/>
      <c r="B5008" s="243"/>
      <c r="C5008" s="244"/>
      <c r="D5008" s="190"/>
      <c r="E5008" s="190"/>
      <c r="F5008" s="191"/>
      <c r="G5008" s="191"/>
      <c r="H5008" s="191"/>
    </row>
    <row r="5009">
      <c r="A5009" s="191"/>
      <c r="B5009" s="243"/>
      <c r="C5009" s="244"/>
      <c r="D5009" s="190"/>
      <c r="E5009" s="190"/>
      <c r="F5009" s="191"/>
      <c r="G5009" s="191"/>
      <c r="H5009" s="191"/>
    </row>
    <row r="5010">
      <c r="A5010" s="191"/>
      <c r="B5010" s="243"/>
      <c r="C5010" s="244"/>
      <c r="D5010" s="190"/>
      <c r="E5010" s="190"/>
      <c r="F5010" s="191"/>
      <c r="G5010" s="191"/>
      <c r="H5010" s="191"/>
    </row>
    <row r="5011">
      <c r="A5011" s="191"/>
      <c r="B5011" s="243"/>
      <c r="C5011" s="244"/>
      <c r="D5011" s="190"/>
      <c r="E5011" s="190"/>
      <c r="F5011" s="191"/>
      <c r="G5011" s="191"/>
      <c r="H5011" s="191"/>
    </row>
    <row r="5012">
      <c r="A5012" s="191"/>
      <c r="B5012" s="243"/>
      <c r="C5012" s="244"/>
      <c r="D5012" s="190"/>
      <c r="E5012" s="190"/>
      <c r="F5012" s="191"/>
      <c r="G5012" s="191"/>
      <c r="H5012" s="191"/>
    </row>
    <row r="5013">
      <c r="A5013" s="191"/>
      <c r="B5013" s="243"/>
      <c r="C5013" s="244"/>
      <c r="D5013" s="190"/>
      <c r="E5013" s="190"/>
      <c r="F5013" s="191"/>
      <c r="G5013" s="191"/>
      <c r="H5013" s="191"/>
    </row>
    <row r="5014">
      <c r="A5014" s="191"/>
      <c r="B5014" s="243"/>
      <c r="C5014" s="244"/>
      <c r="D5014" s="190"/>
      <c r="E5014" s="190"/>
      <c r="F5014" s="191"/>
      <c r="G5014" s="191"/>
      <c r="H5014" s="191"/>
    </row>
    <row r="5015">
      <c r="A5015" s="191"/>
      <c r="B5015" s="243"/>
      <c r="C5015" s="244"/>
      <c r="D5015" s="190"/>
      <c r="E5015" s="190"/>
      <c r="F5015" s="191"/>
      <c r="G5015" s="191"/>
      <c r="H5015" s="191"/>
    </row>
    <row r="5016">
      <c r="A5016" s="191"/>
      <c r="B5016" s="243"/>
      <c r="C5016" s="244"/>
      <c r="D5016" s="190"/>
      <c r="E5016" s="190"/>
      <c r="F5016" s="191"/>
      <c r="G5016" s="191"/>
      <c r="H5016" s="191"/>
    </row>
    <row r="5017">
      <c r="A5017" s="191"/>
      <c r="B5017" s="243"/>
      <c r="C5017" s="244"/>
      <c r="D5017" s="190"/>
      <c r="E5017" s="190"/>
      <c r="F5017" s="191"/>
      <c r="G5017" s="191"/>
      <c r="H5017" s="191"/>
    </row>
    <row r="5018">
      <c r="A5018" s="191"/>
      <c r="B5018" s="243"/>
      <c r="C5018" s="244"/>
      <c r="D5018" s="190"/>
      <c r="E5018" s="190"/>
      <c r="F5018" s="191"/>
      <c r="G5018" s="191"/>
      <c r="H5018" s="191"/>
    </row>
    <row r="5019">
      <c r="A5019" s="191"/>
      <c r="B5019" s="243"/>
      <c r="C5019" s="244"/>
      <c r="D5019" s="190"/>
      <c r="E5019" s="190"/>
      <c r="F5019" s="191"/>
      <c r="G5019" s="191"/>
      <c r="H5019" s="191"/>
    </row>
    <row r="5020">
      <c r="A5020" s="191"/>
      <c r="B5020" s="243"/>
      <c r="C5020" s="244"/>
      <c r="D5020" s="190"/>
      <c r="E5020" s="190"/>
      <c r="F5020" s="191"/>
      <c r="G5020" s="191"/>
      <c r="H5020" s="191"/>
    </row>
    <row r="5021">
      <c r="A5021" s="191"/>
      <c r="B5021" s="243"/>
      <c r="C5021" s="244"/>
      <c r="D5021" s="190"/>
      <c r="E5021" s="190"/>
      <c r="F5021" s="191"/>
      <c r="G5021" s="191"/>
      <c r="H5021" s="191"/>
    </row>
    <row r="5022">
      <c r="A5022" s="191"/>
      <c r="B5022" s="243"/>
      <c r="C5022" s="244"/>
      <c r="D5022" s="190"/>
      <c r="E5022" s="190"/>
      <c r="F5022" s="191"/>
      <c r="G5022" s="191"/>
      <c r="H5022" s="191"/>
    </row>
    <row r="5023">
      <c r="A5023" s="191"/>
      <c r="B5023" s="243"/>
      <c r="C5023" s="244"/>
      <c r="D5023" s="190"/>
      <c r="E5023" s="190"/>
      <c r="F5023" s="191"/>
      <c r="G5023" s="191"/>
      <c r="H5023" s="191"/>
    </row>
    <row r="5024">
      <c r="A5024" s="191"/>
      <c r="B5024" s="243"/>
      <c r="C5024" s="244"/>
      <c r="D5024" s="190"/>
      <c r="E5024" s="190"/>
      <c r="F5024" s="191"/>
      <c r="G5024" s="191"/>
      <c r="H5024" s="191"/>
    </row>
    <row r="5025">
      <c r="A5025" s="191"/>
      <c r="B5025" s="243"/>
      <c r="C5025" s="244"/>
      <c r="D5025" s="190"/>
      <c r="E5025" s="190"/>
      <c r="F5025" s="191"/>
      <c r="G5025" s="191"/>
      <c r="H5025" s="191"/>
    </row>
    <row r="5026">
      <c r="A5026" s="191"/>
      <c r="B5026" s="243"/>
      <c r="C5026" s="244"/>
      <c r="D5026" s="190"/>
      <c r="E5026" s="190"/>
      <c r="F5026" s="191"/>
      <c r="G5026" s="191"/>
      <c r="H5026" s="191"/>
    </row>
    <row r="5027">
      <c r="A5027" s="191"/>
      <c r="B5027" s="243"/>
      <c r="C5027" s="244"/>
      <c r="D5027" s="190"/>
      <c r="E5027" s="190"/>
      <c r="F5027" s="191"/>
      <c r="G5027" s="191"/>
      <c r="H5027" s="191"/>
    </row>
    <row r="5028">
      <c r="A5028" s="191"/>
      <c r="B5028" s="243"/>
      <c r="C5028" s="244"/>
      <c r="D5028" s="190"/>
      <c r="E5028" s="190"/>
      <c r="F5028" s="191"/>
      <c r="G5028" s="191"/>
      <c r="H5028" s="191"/>
    </row>
    <row r="5029">
      <c r="A5029" s="191"/>
      <c r="B5029" s="243"/>
      <c r="C5029" s="244"/>
      <c r="D5029" s="190"/>
      <c r="E5029" s="190"/>
      <c r="F5029" s="191"/>
      <c r="G5029" s="191"/>
      <c r="H5029" s="191"/>
    </row>
    <row r="5030">
      <c r="A5030" s="191"/>
      <c r="B5030" s="243"/>
      <c r="C5030" s="244"/>
      <c r="D5030" s="190"/>
      <c r="E5030" s="190"/>
      <c r="F5030" s="191"/>
      <c r="G5030" s="191"/>
      <c r="H5030" s="191"/>
    </row>
    <row r="5031">
      <c r="A5031" s="191"/>
      <c r="B5031" s="243"/>
      <c r="C5031" s="244"/>
      <c r="D5031" s="190"/>
      <c r="E5031" s="190"/>
      <c r="F5031" s="191"/>
      <c r="G5031" s="191"/>
      <c r="H5031" s="191"/>
    </row>
    <row r="5032">
      <c r="A5032" s="191"/>
      <c r="B5032" s="243"/>
      <c r="C5032" s="244"/>
      <c r="D5032" s="190"/>
      <c r="E5032" s="190"/>
      <c r="F5032" s="191"/>
      <c r="G5032" s="191"/>
      <c r="H5032" s="191"/>
    </row>
    <row r="5033">
      <c r="A5033" s="191"/>
      <c r="B5033" s="243"/>
      <c r="C5033" s="244"/>
      <c r="D5033" s="190"/>
      <c r="E5033" s="190"/>
      <c r="F5033" s="191"/>
      <c r="G5033" s="191"/>
      <c r="H5033" s="191"/>
    </row>
    <row r="5034">
      <c r="A5034" s="191"/>
      <c r="B5034" s="243"/>
      <c r="C5034" s="244"/>
      <c r="D5034" s="190"/>
      <c r="E5034" s="190"/>
      <c r="F5034" s="191"/>
      <c r="G5034" s="191"/>
      <c r="H5034" s="191"/>
    </row>
    <row r="5035">
      <c r="A5035" s="191"/>
      <c r="B5035" s="243"/>
      <c r="C5035" s="244"/>
      <c r="D5035" s="190"/>
      <c r="E5035" s="190"/>
      <c r="F5035" s="191"/>
      <c r="G5035" s="191"/>
      <c r="H5035" s="191"/>
    </row>
    <row r="5036">
      <c r="A5036" s="191"/>
      <c r="B5036" s="243"/>
      <c r="C5036" s="244"/>
      <c r="D5036" s="190"/>
      <c r="E5036" s="190"/>
      <c r="F5036" s="191"/>
      <c r="G5036" s="191"/>
      <c r="H5036" s="191"/>
    </row>
    <row r="5037">
      <c r="A5037" s="191"/>
      <c r="B5037" s="243"/>
      <c r="C5037" s="244"/>
      <c r="D5037" s="190"/>
      <c r="E5037" s="190"/>
      <c r="F5037" s="191"/>
      <c r="G5037" s="191"/>
      <c r="H5037" s="191"/>
    </row>
    <row r="5038">
      <c r="A5038" s="191"/>
      <c r="B5038" s="243"/>
      <c r="C5038" s="244"/>
      <c r="D5038" s="190"/>
      <c r="E5038" s="190"/>
      <c r="F5038" s="191"/>
      <c r="G5038" s="191"/>
      <c r="H5038" s="191"/>
    </row>
    <row r="5039">
      <c r="A5039" s="191"/>
      <c r="B5039" s="243"/>
      <c r="C5039" s="244"/>
      <c r="D5039" s="190"/>
      <c r="E5039" s="190"/>
      <c r="F5039" s="191"/>
      <c r="G5039" s="191"/>
      <c r="H5039" s="191"/>
    </row>
    <row r="5040">
      <c r="A5040" s="191"/>
      <c r="B5040" s="243"/>
      <c r="C5040" s="244"/>
      <c r="D5040" s="190"/>
      <c r="E5040" s="190"/>
      <c r="F5040" s="191"/>
      <c r="G5040" s="191"/>
      <c r="H5040" s="191"/>
    </row>
    <row r="5041">
      <c r="A5041" s="191"/>
      <c r="B5041" s="243"/>
      <c r="C5041" s="244"/>
      <c r="D5041" s="190"/>
      <c r="E5041" s="190"/>
      <c r="F5041" s="191"/>
      <c r="G5041" s="191"/>
      <c r="H5041" s="191"/>
    </row>
    <row r="5042">
      <c r="A5042" s="191"/>
      <c r="B5042" s="243"/>
      <c r="C5042" s="244"/>
      <c r="D5042" s="190"/>
      <c r="E5042" s="190"/>
      <c r="F5042" s="191"/>
      <c r="G5042" s="191"/>
      <c r="H5042" s="191"/>
    </row>
    <row r="5043">
      <c r="A5043" s="191"/>
      <c r="B5043" s="243"/>
      <c r="C5043" s="244"/>
      <c r="D5043" s="190"/>
      <c r="E5043" s="190"/>
      <c r="F5043" s="191"/>
      <c r="G5043" s="191"/>
      <c r="H5043" s="191"/>
    </row>
    <row r="5044">
      <c r="A5044" s="191"/>
      <c r="B5044" s="243"/>
      <c r="C5044" s="244"/>
      <c r="D5044" s="190"/>
      <c r="E5044" s="190"/>
      <c r="F5044" s="191"/>
      <c r="G5044" s="191"/>
      <c r="H5044" s="191"/>
    </row>
    <row r="5045">
      <c r="A5045" s="191"/>
      <c r="B5045" s="243"/>
      <c r="C5045" s="244"/>
      <c r="D5045" s="190"/>
      <c r="E5045" s="190"/>
      <c r="F5045" s="191"/>
      <c r="G5045" s="191"/>
      <c r="H5045" s="191"/>
    </row>
    <row r="5046">
      <c r="A5046" s="191"/>
      <c r="B5046" s="243"/>
      <c r="C5046" s="244"/>
      <c r="D5046" s="190"/>
      <c r="E5046" s="190"/>
      <c r="F5046" s="191"/>
      <c r="G5046" s="191"/>
      <c r="H5046" s="191"/>
    </row>
    <row r="5047">
      <c r="A5047" s="191"/>
      <c r="B5047" s="243"/>
      <c r="C5047" s="244"/>
      <c r="D5047" s="190"/>
      <c r="E5047" s="190"/>
      <c r="F5047" s="191"/>
      <c r="G5047" s="191"/>
      <c r="H5047" s="191"/>
    </row>
    <row r="5048">
      <c r="A5048" s="191"/>
      <c r="B5048" s="243"/>
      <c r="C5048" s="244"/>
      <c r="D5048" s="190"/>
      <c r="E5048" s="190"/>
      <c r="F5048" s="191"/>
      <c r="G5048" s="191"/>
      <c r="H5048" s="191"/>
    </row>
    <row r="5049">
      <c r="A5049" s="191"/>
      <c r="B5049" s="243"/>
      <c r="C5049" s="244"/>
      <c r="D5049" s="190"/>
      <c r="E5049" s="190"/>
      <c r="F5049" s="191"/>
      <c r="G5049" s="191"/>
      <c r="H5049" s="191"/>
    </row>
    <row r="5050">
      <c r="A5050" s="191"/>
      <c r="B5050" s="243"/>
      <c r="C5050" s="244"/>
      <c r="D5050" s="190"/>
      <c r="E5050" s="190"/>
      <c r="F5050" s="191"/>
      <c r="G5050" s="191"/>
      <c r="H5050" s="191"/>
    </row>
    <row r="5051">
      <c r="A5051" s="191"/>
      <c r="B5051" s="243"/>
      <c r="C5051" s="244"/>
      <c r="D5051" s="190"/>
      <c r="E5051" s="190"/>
      <c r="F5051" s="191"/>
      <c r="G5051" s="191"/>
      <c r="H5051" s="191"/>
    </row>
    <row r="5052">
      <c r="A5052" s="191"/>
      <c r="B5052" s="243"/>
      <c r="C5052" s="244"/>
      <c r="D5052" s="190"/>
      <c r="E5052" s="190"/>
      <c r="F5052" s="191"/>
      <c r="G5052" s="191"/>
      <c r="H5052" s="191"/>
    </row>
    <row r="5053">
      <c r="A5053" s="191"/>
      <c r="B5053" s="243"/>
      <c r="C5053" s="244"/>
      <c r="D5053" s="190"/>
      <c r="E5053" s="190"/>
      <c r="F5053" s="191"/>
      <c r="G5053" s="191"/>
      <c r="H5053" s="191"/>
    </row>
    <row r="5054">
      <c r="A5054" s="191"/>
      <c r="B5054" s="243"/>
      <c r="C5054" s="244"/>
      <c r="D5054" s="190"/>
      <c r="E5054" s="190"/>
      <c r="F5054" s="191"/>
      <c r="G5054" s="191"/>
      <c r="H5054" s="191"/>
    </row>
    <row r="5055">
      <c r="A5055" s="191"/>
      <c r="B5055" s="243"/>
      <c r="C5055" s="244"/>
      <c r="D5055" s="190"/>
      <c r="E5055" s="190"/>
      <c r="F5055" s="191"/>
      <c r="G5055" s="191"/>
      <c r="H5055" s="191"/>
    </row>
    <row r="5056">
      <c r="A5056" s="191"/>
      <c r="B5056" s="243"/>
      <c r="C5056" s="244"/>
      <c r="D5056" s="190"/>
      <c r="E5056" s="190"/>
      <c r="F5056" s="191"/>
      <c r="G5056" s="191"/>
      <c r="H5056" s="191"/>
    </row>
    <row r="5057">
      <c r="A5057" s="191"/>
      <c r="B5057" s="243"/>
      <c r="C5057" s="244"/>
      <c r="D5057" s="190"/>
      <c r="E5057" s="190"/>
      <c r="F5057" s="191"/>
      <c r="G5057" s="191"/>
      <c r="H5057" s="191"/>
    </row>
    <row r="5058">
      <c r="A5058" s="191"/>
      <c r="B5058" s="243"/>
      <c r="C5058" s="244"/>
      <c r="D5058" s="190"/>
      <c r="E5058" s="190"/>
      <c r="F5058" s="191"/>
      <c r="G5058" s="191"/>
      <c r="H5058" s="191"/>
    </row>
    <row r="5059">
      <c r="A5059" s="191"/>
      <c r="B5059" s="243"/>
      <c r="C5059" s="244"/>
      <c r="D5059" s="190"/>
      <c r="E5059" s="190"/>
      <c r="F5059" s="191"/>
      <c r="G5059" s="191"/>
      <c r="H5059" s="191"/>
    </row>
    <row r="5060">
      <c r="A5060" s="191"/>
      <c r="B5060" s="243"/>
      <c r="C5060" s="244"/>
      <c r="D5060" s="190"/>
      <c r="E5060" s="190"/>
      <c r="F5060" s="191"/>
      <c r="G5060" s="191"/>
      <c r="H5060" s="191"/>
    </row>
    <row r="5061">
      <c r="A5061" s="191"/>
      <c r="B5061" s="243"/>
      <c r="C5061" s="244"/>
      <c r="D5061" s="190"/>
      <c r="E5061" s="190"/>
      <c r="F5061" s="191"/>
      <c r="G5061" s="191"/>
      <c r="H5061" s="191"/>
    </row>
    <row r="5062">
      <c r="A5062" s="191"/>
      <c r="B5062" s="243"/>
      <c r="C5062" s="244"/>
      <c r="D5062" s="190"/>
      <c r="E5062" s="190"/>
      <c r="F5062" s="191"/>
      <c r="G5062" s="191"/>
      <c r="H5062" s="191"/>
    </row>
    <row r="5063">
      <c r="A5063" s="191"/>
      <c r="B5063" s="243"/>
      <c r="C5063" s="244"/>
      <c r="D5063" s="190"/>
      <c r="E5063" s="190"/>
      <c r="F5063" s="191"/>
      <c r="G5063" s="191"/>
      <c r="H5063" s="191"/>
    </row>
    <row r="5064">
      <c r="A5064" s="191"/>
      <c r="B5064" s="243"/>
      <c r="C5064" s="244"/>
      <c r="D5064" s="190"/>
      <c r="E5064" s="190"/>
      <c r="F5064" s="191"/>
      <c r="G5064" s="191"/>
      <c r="H5064" s="191"/>
    </row>
    <row r="5065">
      <c r="A5065" s="191"/>
      <c r="B5065" s="243"/>
      <c r="C5065" s="244"/>
      <c r="D5065" s="190"/>
      <c r="E5065" s="190"/>
      <c r="F5065" s="191"/>
      <c r="G5065" s="191"/>
      <c r="H5065" s="191"/>
    </row>
    <row r="5066">
      <c r="A5066" s="191"/>
      <c r="B5066" s="243"/>
      <c r="C5066" s="244"/>
      <c r="D5066" s="190"/>
      <c r="E5066" s="190"/>
      <c r="F5066" s="191"/>
      <c r="G5066" s="191"/>
      <c r="H5066" s="191"/>
    </row>
    <row r="5067">
      <c r="A5067" s="191"/>
      <c r="B5067" s="243"/>
      <c r="C5067" s="244"/>
      <c r="D5067" s="190"/>
      <c r="E5067" s="190"/>
      <c r="F5067" s="191"/>
      <c r="G5067" s="191"/>
      <c r="H5067" s="191"/>
    </row>
    <row r="5068">
      <c r="A5068" s="191"/>
      <c r="B5068" s="243"/>
      <c r="C5068" s="244"/>
      <c r="D5068" s="190"/>
      <c r="E5068" s="190"/>
      <c r="F5068" s="191"/>
      <c r="G5068" s="191"/>
      <c r="H5068" s="191"/>
    </row>
    <row r="5069">
      <c r="A5069" s="191"/>
      <c r="B5069" s="243"/>
      <c r="C5069" s="244"/>
      <c r="D5069" s="190"/>
      <c r="E5069" s="190"/>
      <c r="F5069" s="191"/>
      <c r="G5069" s="191"/>
      <c r="H5069" s="191"/>
    </row>
    <row r="5070">
      <c r="A5070" s="191"/>
      <c r="B5070" s="243"/>
      <c r="C5070" s="244"/>
      <c r="D5070" s="190"/>
      <c r="E5070" s="190"/>
      <c r="F5070" s="191"/>
      <c r="G5070" s="191"/>
      <c r="H5070" s="191"/>
    </row>
    <row r="5071">
      <c r="A5071" s="191"/>
      <c r="B5071" s="243"/>
      <c r="C5071" s="244"/>
      <c r="D5071" s="190"/>
      <c r="E5071" s="190"/>
      <c r="F5071" s="191"/>
      <c r="G5071" s="191"/>
      <c r="H5071" s="191"/>
    </row>
    <row r="5072">
      <c r="A5072" s="191"/>
      <c r="B5072" s="243"/>
      <c r="C5072" s="244"/>
      <c r="D5072" s="190"/>
      <c r="E5072" s="190"/>
      <c r="F5072" s="191"/>
      <c r="G5072" s="191"/>
      <c r="H5072" s="191"/>
    </row>
    <row r="5073">
      <c r="A5073" s="191"/>
      <c r="B5073" s="243"/>
      <c r="C5073" s="244"/>
      <c r="D5073" s="190"/>
      <c r="E5073" s="190"/>
      <c r="F5073" s="191"/>
      <c r="G5073" s="191"/>
      <c r="H5073" s="191"/>
    </row>
    <row r="5074">
      <c r="A5074" s="191"/>
      <c r="B5074" s="243"/>
      <c r="C5074" s="244"/>
      <c r="D5074" s="190"/>
      <c r="E5074" s="190"/>
      <c r="F5074" s="191"/>
      <c r="G5074" s="191"/>
      <c r="H5074" s="191"/>
    </row>
    <row r="5075">
      <c r="A5075" s="191"/>
      <c r="B5075" s="243"/>
      <c r="C5075" s="244"/>
      <c r="D5075" s="190"/>
      <c r="E5075" s="190"/>
      <c r="F5075" s="191"/>
      <c r="G5075" s="191"/>
      <c r="H5075" s="191"/>
    </row>
    <row r="5076">
      <c r="A5076" s="191"/>
      <c r="B5076" s="243"/>
      <c r="C5076" s="244"/>
      <c r="D5076" s="190"/>
      <c r="E5076" s="190"/>
      <c r="F5076" s="191"/>
      <c r="G5076" s="191"/>
      <c r="H5076" s="191"/>
    </row>
    <row r="5077">
      <c r="A5077" s="191"/>
      <c r="B5077" s="243"/>
      <c r="C5077" s="244"/>
      <c r="D5077" s="190"/>
      <c r="E5077" s="190"/>
      <c r="F5077" s="191"/>
      <c r="G5077" s="191"/>
      <c r="H5077" s="191"/>
    </row>
    <row r="5078">
      <c r="A5078" s="191"/>
      <c r="B5078" s="243"/>
      <c r="C5078" s="244"/>
      <c r="D5078" s="190"/>
      <c r="E5078" s="190"/>
      <c r="F5078" s="191"/>
      <c r="G5078" s="191"/>
      <c r="H5078" s="191"/>
    </row>
    <row r="5079">
      <c r="A5079" s="191"/>
      <c r="B5079" s="243"/>
      <c r="C5079" s="244"/>
      <c r="D5079" s="190"/>
      <c r="E5079" s="190"/>
      <c r="F5079" s="191"/>
      <c r="G5079" s="191"/>
      <c r="H5079" s="191"/>
    </row>
    <row r="5080">
      <c r="A5080" s="191"/>
      <c r="B5080" s="243"/>
      <c r="C5080" s="244"/>
      <c r="D5080" s="190"/>
      <c r="E5080" s="190"/>
      <c r="F5080" s="191"/>
      <c r="G5080" s="191"/>
      <c r="H5080" s="191"/>
    </row>
    <row r="5081">
      <c r="A5081" s="191"/>
      <c r="B5081" s="243"/>
      <c r="C5081" s="244"/>
      <c r="D5081" s="190"/>
      <c r="E5081" s="190"/>
      <c r="F5081" s="191"/>
      <c r="G5081" s="191"/>
      <c r="H5081" s="191"/>
    </row>
    <row r="5082">
      <c r="A5082" s="191"/>
      <c r="B5082" s="243"/>
      <c r="C5082" s="244"/>
      <c r="D5082" s="190"/>
      <c r="E5082" s="190"/>
      <c r="F5082" s="191"/>
      <c r="G5082" s="191"/>
      <c r="H5082" s="191"/>
    </row>
    <row r="5083">
      <c r="A5083" s="191"/>
      <c r="B5083" s="243"/>
      <c r="C5083" s="244"/>
      <c r="D5083" s="190"/>
      <c r="E5083" s="190"/>
      <c r="F5083" s="191"/>
      <c r="G5083" s="191"/>
      <c r="H5083" s="191"/>
    </row>
    <row r="5084">
      <c r="A5084" s="191"/>
      <c r="B5084" s="243"/>
      <c r="C5084" s="244"/>
      <c r="D5084" s="190"/>
      <c r="E5084" s="190"/>
      <c r="F5084" s="191"/>
      <c r="G5084" s="191"/>
      <c r="H5084" s="191"/>
    </row>
    <row r="5085">
      <c r="A5085" s="191"/>
      <c r="B5085" s="243"/>
      <c r="C5085" s="244"/>
      <c r="D5085" s="190"/>
      <c r="E5085" s="190"/>
      <c r="F5085" s="191"/>
      <c r="G5085" s="191"/>
      <c r="H5085" s="191"/>
    </row>
    <row r="5086">
      <c r="A5086" s="191"/>
      <c r="B5086" s="243"/>
      <c r="C5086" s="244"/>
      <c r="D5086" s="190"/>
      <c r="E5086" s="190"/>
      <c r="F5086" s="191"/>
      <c r="G5086" s="191"/>
      <c r="H5086" s="191"/>
    </row>
    <row r="5087">
      <c r="A5087" s="191"/>
      <c r="B5087" s="243"/>
      <c r="C5087" s="244"/>
      <c r="D5087" s="190"/>
      <c r="E5087" s="190"/>
      <c r="F5087" s="191"/>
      <c r="G5087" s="191"/>
      <c r="H5087" s="191"/>
    </row>
    <row r="5088">
      <c r="A5088" s="191"/>
      <c r="B5088" s="243"/>
      <c r="C5088" s="244"/>
      <c r="D5088" s="190"/>
      <c r="E5088" s="190"/>
      <c r="F5088" s="191"/>
      <c r="G5088" s="191"/>
      <c r="H5088" s="191"/>
    </row>
    <row r="5089">
      <c r="A5089" s="191"/>
      <c r="B5089" s="243"/>
      <c r="C5089" s="244"/>
      <c r="D5089" s="190"/>
      <c r="E5089" s="190"/>
      <c r="F5089" s="191"/>
      <c r="G5089" s="191"/>
      <c r="H5089" s="191"/>
    </row>
    <row r="5090">
      <c r="A5090" s="191"/>
      <c r="B5090" s="243"/>
      <c r="C5090" s="244"/>
      <c r="D5090" s="190"/>
      <c r="E5090" s="190"/>
      <c r="F5090" s="191"/>
      <c r="G5090" s="191"/>
      <c r="H5090" s="191"/>
    </row>
    <row r="5091">
      <c r="A5091" s="191"/>
      <c r="B5091" s="243"/>
      <c r="C5091" s="244"/>
      <c r="D5091" s="190"/>
      <c r="E5091" s="190"/>
      <c r="F5091" s="191"/>
      <c r="G5091" s="191"/>
      <c r="H5091" s="191"/>
    </row>
    <row r="5092">
      <c r="A5092" s="191"/>
      <c r="B5092" s="243"/>
      <c r="C5092" s="244"/>
      <c r="D5092" s="190"/>
      <c r="E5092" s="190"/>
      <c r="F5092" s="191"/>
      <c r="G5092" s="191"/>
      <c r="H5092" s="191"/>
    </row>
    <row r="5093">
      <c r="A5093" s="191"/>
      <c r="B5093" s="243"/>
      <c r="C5093" s="244"/>
      <c r="D5093" s="190"/>
      <c r="E5093" s="190"/>
      <c r="F5093" s="191"/>
      <c r="G5093" s="191"/>
      <c r="H5093" s="191"/>
    </row>
    <row r="5094">
      <c r="A5094" s="191"/>
      <c r="B5094" s="243"/>
      <c r="C5094" s="244"/>
      <c r="D5094" s="190"/>
      <c r="E5094" s="190"/>
      <c r="F5094" s="191"/>
      <c r="G5094" s="191"/>
      <c r="H5094" s="191"/>
    </row>
    <row r="5095">
      <c r="A5095" s="191"/>
      <c r="B5095" s="243"/>
      <c r="C5095" s="244"/>
      <c r="D5095" s="190"/>
      <c r="E5095" s="190"/>
      <c r="F5095" s="191"/>
      <c r="G5095" s="191"/>
      <c r="H5095" s="191"/>
    </row>
    <row r="5096">
      <c r="A5096" s="191"/>
      <c r="B5096" s="243"/>
      <c r="C5096" s="244"/>
      <c r="D5096" s="190"/>
      <c r="E5096" s="190"/>
      <c r="F5096" s="191"/>
      <c r="G5096" s="191"/>
      <c r="H5096" s="191"/>
    </row>
    <row r="5097">
      <c r="A5097" s="191"/>
      <c r="B5097" s="243"/>
      <c r="C5097" s="244"/>
      <c r="D5097" s="190"/>
      <c r="E5097" s="190"/>
      <c r="F5097" s="191"/>
      <c r="G5097" s="191"/>
      <c r="H5097" s="191"/>
    </row>
    <row r="5098">
      <c r="A5098" s="191"/>
      <c r="B5098" s="243"/>
      <c r="C5098" s="244"/>
      <c r="D5098" s="190"/>
      <c r="E5098" s="190"/>
      <c r="F5098" s="191"/>
      <c r="G5098" s="191"/>
      <c r="H5098" s="191"/>
    </row>
    <row r="5099">
      <c r="A5099" s="191"/>
      <c r="B5099" s="243"/>
      <c r="C5099" s="244"/>
      <c r="D5099" s="190"/>
      <c r="E5099" s="190"/>
      <c r="F5099" s="191"/>
      <c r="G5099" s="191"/>
      <c r="H5099" s="191"/>
    </row>
    <row r="5100">
      <c r="A5100" s="191"/>
      <c r="B5100" s="243"/>
      <c r="C5100" s="244"/>
      <c r="D5100" s="190"/>
      <c r="E5100" s="190"/>
      <c r="F5100" s="191"/>
      <c r="G5100" s="191"/>
      <c r="H5100" s="191"/>
    </row>
    <row r="5101">
      <c r="A5101" s="191"/>
      <c r="B5101" s="243"/>
      <c r="C5101" s="244"/>
      <c r="D5101" s="190"/>
      <c r="E5101" s="190"/>
      <c r="F5101" s="191"/>
      <c r="G5101" s="191"/>
      <c r="H5101" s="191"/>
    </row>
    <row r="5102">
      <c r="A5102" s="191"/>
      <c r="B5102" s="243"/>
      <c r="C5102" s="244"/>
      <c r="D5102" s="190"/>
      <c r="E5102" s="190"/>
      <c r="F5102" s="191"/>
      <c r="G5102" s="191"/>
      <c r="H5102" s="191"/>
    </row>
    <row r="5103">
      <c r="A5103" s="191"/>
      <c r="B5103" s="243"/>
      <c r="C5103" s="244"/>
      <c r="D5103" s="190"/>
      <c r="E5103" s="190"/>
      <c r="F5103" s="191"/>
      <c r="G5103" s="191"/>
      <c r="H5103" s="191"/>
    </row>
    <row r="5104">
      <c r="A5104" s="191"/>
      <c r="B5104" s="243"/>
      <c r="C5104" s="244"/>
      <c r="D5104" s="190"/>
      <c r="E5104" s="190"/>
      <c r="F5104" s="191"/>
      <c r="G5104" s="191"/>
      <c r="H5104" s="191"/>
    </row>
    <row r="5105">
      <c r="A5105" s="191"/>
      <c r="B5105" s="243"/>
      <c r="C5105" s="244"/>
      <c r="D5105" s="190"/>
      <c r="E5105" s="190"/>
      <c r="F5105" s="191"/>
      <c r="G5105" s="191"/>
      <c r="H5105" s="191"/>
    </row>
    <row r="5106">
      <c r="A5106" s="191"/>
      <c r="B5106" s="243"/>
      <c r="C5106" s="244"/>
      <c r="D5106" s="190"/>
      <c r="E5106" s="190"/>
      <c r="F5106" s="191"/>
      <c r="G5106" s="191"/>
      <c r="H5106" s="191"/>
    </row>
    <row r="5107">
      <c r="A5107" s="191"/>
      <c r="B5107" s="243"/>
      <c r="C5107" s="244"/>
      <c r="D5107" s="190"/>
      <c r="E5107" s="190"/>
      <c r="F5107" s="191"/>
      <c r="G5107" s="191"/>
      <c r="H5107" s="191"/>
    </row>
    <row r="5108">
      <c r="A5108" s="191"/>
      <c r="B5108" s="243"/>
      <c r="C5108" s="244"/>
      <c r="D5108" s="190"/>
      <c r="E5108" s="190"/>
      <c r="F5108" s="191"/>
      <c r="G5108" s="191"/>
      <c r="H5108" s="191"/>
    </row>
    <row r="5109">
      <c r="A5109" s="191"/>
      <c r="B5109" s="243"/>
      <c r="C5109" s="244"/>
      <c r="D5109" s="190"/>
      <c r="E5109" s="190"/>
      <c r="F5109" s="191"/>
      <c r="G5109" s="191"/>
      <c r="H5109" s="191"/>
    </row>
    <row r="5110">
      <c r="A5110" s="191"/>
      <c r="B5110" s="243"/>
      <c r="C5110" s="244"/>
      <c r="D5110" s="190"/>
      <c r="E5110" s="190"/>
      <c r="F5110" s="191"/>
      <c r="G5110" s="191"/>
      <c r="H5110" s="191"/>
    </row>
    <row r="5111">
      <c r="A5111" s="191"/>
      <c r="B5111" s="243"/>
      <c r="C5111" s="244"/>
      <c r="D5111" s="190"/>
      <c r="E5111" s="190"/>
      <c r="F5111" s="191"/>
      <c r="G5111" s="191"/>
      <c r="H5111" s="191"/>
    </row>
    <row r="5112">
      <c r="A5112" s="191"/>
      <c r="B5112" s="243"/>
      <c r="C5112" s="244"/>
      <c r="D5112" s="190"/>
      <c r="E5112" s="190"/>
      <c r="F5112" s="191"/>
      <c r="G5112" s="191"/>
      <c r="H5112" s="191"/>
    </row>
    <row r="5113">
      <c r="A5113" s="191"/>
      <c r="B5113" s="243"/>
      <c r="C5113" s="244"/>
      <c r="D5113" s="190"/>
      <c r="E5113" s="190"/>
      <c r="F5113" s="191"/>
      <c r="G5113" s="191"/>
      <c r="H5113" s="191"/>
    </row>
    <row r="5114">
      <c r="A5114" s="191"/>
      <c r="B5114" s="243"/>
      <c r="C5114" s="244"/>
      <c r="D5114" s="190"/>
      <c r="E5114" s="190"/>
      <c r="F5114" s="191"/>
      <c r="G5114" s="191"/>
      <c r="H5114" s="191"/>
    </row>
    <row r="5115">
      <c r="A5115" s="191"/>
      <c r="B5115" s="243"/>
      <c r="C5115" s="244"/>
      <c r="D5115" s="190"/>
      <c r="E5115" s="190"/>
      <c r="F5115" s="191"/>
      <c r="G5115" s="191"/>
      <c r="H5115" s="191"/>
    </row>
    <row r="5116">
      <c r="A5116" s="191"/>
      <c r="B5116" s="243"/>
      <c r="C5116" s="244"/>
      <c r="D5116" s="190"/>
      <c r="E5116" s="190"/>
      <c r="F5116" s="191"/>
      <c r="G5116" s="191"/>
      <c r="H5116" s="191"/>
    </row>
    <row r="5117">
      <c r="A5117" s="191"/>
      <c r="B5117" s="243"/>
      <c r="C5117" s="244"/>
      <c r="D5117" s="190"/>
      <c r="E5117" s="190"/>
      <c r="F5117" s="191"/>
      <c r="G5117" s="191"/>
      <c r="H5117" s="191"/>
    </row>
    <row r="5118">
      <c r="A5118" s="191"/>
      <c r="B5118" s="243"/>
      <c r="C5118" s="244"/>
      <c r="D5118" s="190"/>
      <c r="E5118" s="190"/>
      <c r="F5118" s="191"/>
      <c r="G5118" s="191"/>
      <c r="H5118" s="191"/>
    </row>
    <row r="5119">
      <c r="A5119" s="191"/>
      <c r="B5119" s="243"/>
      <c r="C5119" s="244"/>
      <c r="D5119" s="190"/>
      <c r="E5119" s="190"/>
      <c r="F5119" s="191"/>
      <c r="G5119" s="191"/>
      <c r="H5119" s="191"/>
    </row>
    <row r="5120">
      <c r="A5120" s="191"/>
      <c r="B5120" s="243"/>
      <c r="C5120" s="244"/>
      <c r="D5120" s="190"/>
      <c r="E5120" s="190"/>
      <c r="F5120" s="191"/>
      <c r="G5120" s="191"/>
      <c r="H5120" s="191"/>
    </row>
    <row r="5121">
      <c r="A5121" s="191"/>
      <c r="B5121" s="243"/>
      <c r="C5121" s="244"/>
      <c r="D5121" s="190"/>
      <c r="E5121" s="190"/>
      <c r="F5121" s="191"/>
      <c r="G5121" s="191"/>
      <c r="H5121" s="191"/>
    </row>
    <row r="5122">
      <c r="A5122" s="191"/>
      <c r="B5122" s="243"/>
      <c r="C5122" s="244"/>
      <c r="D5122" s="190"/>
      <c r="E5122" s="190"/>
      <c r="F5122" s="191"/>
      <c r="G5122" s="191"/>
      <c r="H5122" s="191"/>
    </row>
    <row r="5123">
      <c r="A5123" s="191"/>
      <c r="B5123" s="243"/>
      <c r="C5123" s="244"/>
      <c r="D5123" s="190"/>
      <c r="E5123" s="190"/>
      <c r="F5123" s="191"/>
      <c r="G5123" s="191"/>
      <c r="H5123" s="191"/>
    </row>
    <row r="5124">
      <c r="A5124" s="191"/>
      <c r="B5124" s="243"/>
      <c r="C5124" s="244"/>
      <c r="D5124" s="190"/>
      <c r="E5124" s="190"/>
      <c r="F5124" s="191"/>
      <c r="G5124" s="191"/>
      <c r="H5124" s="191"/>
    </row>
    <row r="5125">
      <c r="A5125" s="191"/>
      <c r="B5125" s="243"/>
      <c r="C5125" s="244"/>
      <c r="D5125" s="190"/>
      <c r="E5125" s="190"/>
      <c r="F5125" s="191"/>
      <c r="G5125" s="191"/>
      <c r="H5125" s="191"/>
    </row>
    <row r="5126">
      <c r="A5126" s="191"/>
      <c r="B5126" s="243"/>
      <c r="C5126" s="244"/>
      <c r="D5126" s="190"/>
      <c r="E5126" s="190"/>
      <c r="F5126" s="191"/>
      <c r="G5126" s="191"/>
      <c r="H5126" s="191"/>
    </row>
    <row r="5127">
      <c r="A5127" s="191"/>
      <c r="B5127" s="243"/>
      <c r="C5127" s="244"/>
      <c r="D5127" s="190"/>
      <c r="E5127" s="190"/>
      <c r="F5127" s="191"/>
      <c r="G5127" s="191"/>
      <c r="H5127" s="191"/>
    </row>
    <row r="5128">
      <c r="A5128" s="191"/>
      <c r="B5128" s="243"/>
      <c r="C5128" s="244"/>
      <c r="D5128" s="190"/>
      <c r="E5128" s="190"/>
      <c r="F5128" s="191"/>
      <c r="G5128" s="191"/>
      <c r="H5128" s="191"/>
    </row>
    <row r="5129">
      <c r="A5129" s="191"/>
      <c r="B5129" s="243"/>
      <c r="C5129" s="244"/>
      <c r="D5129" s="190"/>
      <c r="E5129" s="190"/>
      <c r="F5129" s="191"/>
      <c r="G5129" s="191"/>
      <c r="H5129" s="191"/>
    </row>
    <row r="5130">
      <c r="A5130" s="191"/>
      <c r="B5130" s="243"/>
      <c r="C5130" s="244"/>
      <c r="D5130" s="190"/>
      <c r="E5130" s="190"/>
      <c r="F5130" s="191"/>
      <c r="G5130" s="191"/>
      <c r="H5130" s="191"/>
    </row>
    <row r="5131">
      <c r="A5131" s="191"/>
      <c r="B5131" s="243"/>
      <c r="C5131" s="244"/>
      <c r="D5131" s="190"/>
      <c r="E5131" s="190"/>
      <c r="F5131" s="191"/>
      <c r="G5131" s="191"/>
      <c r="H5131" s="191"/>
    </row>
    <row r="5132">
      <c r="A5132" s="191"/>
      <c r="B5132" s="243"/>
      <c r="C5132" s="244"/>
      <c r="D5132" s="190"/>
      <c r="E5132" s="190"/>
      <c r="F5132" s="191"/>
      <c r="G5132" s="191"/>
      <c r="H5132" s="191"/>
    </row>
    <row r="5133">
      <c r="A5133" s="191"/>
      <c r="B5133" s="243"/>
      <c r="C5133" s="244"/>
      <c r="D5133" s="190"/>
      <c r="E5133" s="190"/>
      <c r="F5133" s="191"/>
      <c r="G5133" s="191"/>
      <c r="H5133" s="191"/>
    </row>
    <row r="5134">
      <c r="A5134" s="191"/>
      <c r="B5134" s="243"/>
      <c r="C5134" s="244"/>
      <c r="D5134" s="190"/>
      <c r="E5134" s="190"/>
      <c r="F5134" s="191"/>
      <c r="G5134" s="191"/>
      <c r="H5134" s="191"/>
    </row>
    <row r="5135">
      <c r="A5135" s="191"/>
      <c r="B5135" s="243"/>
      <c r="C5135" s="244"/>
      <c r="D5135" s="190"/>
      <c r="E5135" s="190"/>
      <c r="F5135" s="191"/>
      <c r="G5135" s="191"/>
      <c r="H5135" s="191"/>
    </row>
    <row r="5136">
      <c r="A5136" s="191"/>
      <c r="B5136" s="243"/>
      <c r="C5136" s="244"/>
      <c r="D5136" s="190"/>
      <c r="E5136" s="190"/>
      <c r="F5136" s="191"/>
      <c r="G5136" s="191"/>
      <c r="H5136" s="191"/>
    </row>
    <row r="5137">
      <c r="A5137" s="191"/>
      <c r="B5137" s="243"/>
      <c r="C5137" s="244"/>
      <c r="D5137" s="190"/>
      <c r="E5137" s="190"/>
      <c r="F5137" s="191"/>
      <c r="G5137" s="191"/>
      <c r="H5137" s="191"/>
    </row>
    <row r="5138">
      <c r="A5138" s="191"/>
      <c r="B5138" s="243"/>
      <c r="C5138" s="244"/>
      <c r="D5138" s="190"/>
      <c r="E5138" s="190"/>
      <c r="F5138" s="191"/>
      <c r="G5138" s="191"/>
      <c r="H5138" s="191"/>
    </row>
    <row r="5139">
      <c r="A5139" s="191"/>
      <c r="B5139" s="243"/>
      <c r="C5139" s="244"/>
      <c r="D5139" s="190"/>
      <c r="E5139" s="190"/>
      <c r="F5139" s="191"/>
      <c r="G5139" s="191"/>
      <c r="H5139" s="191"/>
    </row>
    <row r="5140">
      <c r="A5140" s="191"/>
      <c r="B5140" s="243"/>
      <c r="C5140" s="244"/>
      <c r="D5140" s="190"/>
      <c r="E5140" s="190"/>
      <c r="F5140" s="191"/>
      <c r="G5140" s="191"/>
      <c r="H5140" s="191"/>
    </row>
    <row r="5141">
      <c r="A5141" s="191"/>
      <c r="B5141" s="243"/>
      <c r="C5141" s="244"/>
      <c r="D5141" s="190"/>
      <c r="E5141" s="190"/>
      <c r="F5141" s="191"/>
      <c r="G5141" s="191"/>
      <c r="H5141" s="191"/>
    </row>
    <row r="5142">
      <c r="A5142" s="191"/>
      <c r="B5142" s="243"/>
      <c r="C5142" s="244"/>
      <c r="D5142" s="190"/>
      <c r="E5142" s="190"/>
      <c r="F5142" s="191"/>
      <c r="G5142" s="191"/>
      <c r="H5142" s="191"/>
    </row>
    <row r="5143">
      <c r="A5143" s="191"/>
      <c r="B5143" s="243"/>
      <c r="C5143" s="244"/>
      <c r="D5143" s="190"/>
      <c r="E5143" s="190"/>
      <c r="F5143" s="191"/>
      <c r="G5143" s="191"/>
      <c r="H5143" s="191"/>
    </row>
    <row r="5144">
      <c r="A5144" s="191"/>
      <c r="B5144" s="243"/>
      <c r="C5144" s="244"/>
      <c r="D5144" s="190"/>
      <c r="E5144" s="190"/>
      <c r="F5144" s="191"/>
      <c r="G5144" s="191"/>
      <c r="H5144" s="191"/>
    </row>
    <row r="5145">
      <c r="A5145" s="191"/>
      <c r="B5145" s="243"/>
      <c r="C5145" s="244"/>
      <c r="D5145" s="190"/>
      <c r="E5145" s="190"/>
      <c r="F5145" s="191"/>
      <c r="G5145" s="191"/>
      <c r="H5145" s="191"/>
    </row>
    <row r="5146">
      <c r="A5146" s="191"/>
      <c r="B5146" s="243"/>
      <c r="C5146" s="244"/>
      <c r="D5146" s="190"/>
      <c r="E5146" s="190"/>
      <c r="F5146" s="191"/>
      <c r="G5146" s="191"/>
      <c r="H5146" s="191"/>
    </row>
    <row r="5147">
      <c r="A5147" s="191"/>
      <c r="B5147" s="243"/>
      <c r="C5147" s="244"/>
      <c r="D5147" s="190"/>
      <c r="E5147" s="190"/>
      <c r="F5147" s="191"/>
      <c r="G5147" s="191"/>
      <c r="H5147" s="191"/>
    </row>
    <row r="5148">
      <c r="A5148" s="191"/>
      <c r="B5148" s="243"/>
      <c r="C5148" s="244"/>
      <c r="D5148" s="190"/>
      <c r="E5148" s="190"/>
      <c r="F5148" s="191"/>
      <c r="G5148" s="191"/>
      <c r="H5148" s="191"/>
    </row>
    <row r="5149">
      <c r="A5149" s="191"/>
      <c r="B5149" s="243"/>
      <c r="C5149" s="244"/>
      <c r="D5149" s="190"/>
      <c r="E5149" s="190"/>
      <c r="F5149" s="191"/>
      <c r="G5149" s="191"/>
      <c r="H5149" s="191"/>
    </row>
    <row r="5150">
      <c r="A5150" s="191"/>
      <c r="B5150" s="243"/>
      <c r="C5150" s="244"/>
      <c r="D5150" s="190"/>
      <c r="E5150" s="190"/>
      <c r="F5150" s="191"/>
      <c r="G5150" s="191"/>
      <c r="H5150" s="191"/>
    </row>
    <row r="5151">
      <c r="A5151" s="191"/>
      <c r="B5151" s="243"/>
      <c r="C5151" s="244"/>
      <c r="D5151" s="190"/>
      <c r="E5151" s="190"/>
      <c r="F5151" s="191"/>
      <c r="G5151" s="191"/>
      <c r="H5151" s="191"/>
    </row>
    <row r="5152">
      <c r="A5152" s="191"/>
      <c r="B5152" s="243"/>
      <c r="C5152" s="244"/>
      <c r="D5152" s="190"/>
      <c r="E5152" s="190"/>
      <c r="F5152" s="191"/>
      <c r="G5152" s="191"/>
      <c r="H5152" s="191"/>
    </row>
    <row r="5153">
      <c r="A5153" s="191"/>
      <c r="B5153" s="243"/>
      <c r="C5153" s="244"/>
      <c r="D5153" s="190"/>
      <c r="E5153" s="190"/>
      <c r="F5153" s="191"/>
      <c r="G5153" s="191"/>
      <c r="H5153" s="191"/>
    </row>
    <row r="5154">
      <c r="A5154" s="191"/>
      <c r="B5154" s="243"/>
      <c r="C5154" s="244"/>
      <c r="D5154" s="190"/>
      <c r="E5154" s="190"/>
      <c r="F5154" s="191"/>
      <c r="G5154" s="191"/>
      <c r="H5154" s="191"/>
    </row>
    <row r="5155">
      <c r="A5155" s="191"/>
      <c r="B5155" s="243"/>
      <c r="C5155" s="244"/>
      <c r="D5155" s="190"/>
      <c r="E5155" s="190"/>
      <c r="F5155" s="191"/>
      <c r="G5155" s="191"/>
      <c r="H5155" s="191"/>
    </row>
    <row r="5156">
      <c r="A5156" s="191"/>
      <c r="B5156" s="243"/>
      <c r="C5156" s="244"/>
      <c r="D5156" s="190"/>
      <c r="E5156" s="190"/>
      <c r="F5156" s="191"/>
      <c r="G5156" s="191"/>
      <c r="H5156" s="191"/>
    </row>
    <row r="5157">
      <c r="A5157" s="191"/>
      <c r="B5157" s="243"/>
      <c r="C5157" s="244"/>
      <c r="D5157" s="190"/>
      <c r="E5157" s="190"/>
      <c r="F5157" s="191"/>
      <c r="G5157" s="191"/>
      <c r="H5157" s="191"/>
    </row>
    <row r="5158">
      <c r="A5158" s="191"/>
      <c r="B5158" s="243"/>
      <c r="C5158" s="244"/>
      <c r="D5158" s="190"/>
      <c r="E5158" s="190"/>
      <c r="F5158" s="191"/>
      <c r="G5158" s="191"/>
      <c r="H5158" s="191"/>
    </row>
    <row r="5159">
      <c r="A5159" s="191"/>
      <c r="B5159" s="243"/>
      <c r="C5159" s="244"/>
      <c r="D5159" s="190"/>
      <c r="E5159" s="190"/>
      <c r="F5159" s="191"/>
      <c r="G5159" s="191"/>
      <c r="H5159" s="191"/>
    </row>
    <row r="5160">
      <c r="A5160" s="191"/>
      <c r="B5160" s="243"/>
      <c r="C5160" s="244"/>
      <c r="D5160" s="190"/>
      <c r="E5160" s="190"/>
      <c r="F5160" s="191"/>
      <c r="G5160" s="191"/>
      <c r="H5160" s="191"/>
    </row>
    <row r="5161">
      <c r="A5161" s="191"/>
      <c r="B5161" s="243"/>
      <c r="C5161" s="244"/>
      <c r="D5161" s="190"/>
      <c r="E5161" s="190"/>
      <c r="F5161" s="191"/>
      <c r="G5161" s="191"/>
      <c r="H5161" s="191"/>
    </row>
    <row r="5162">
      <c r="A5162" s="191"/>
      <c r="B5162" s="243"/>
      <c r="C5162" s="244"/>
      <c r="D5162" s="190"/>
      <c r="E5162" s="190"/>
      <c r="F5162" s="191"/>
      <c r="G5162" s="191"/>
      <c r="H5162" s="191"/>
    </row>
    <row r="5163">
      <c r="A5163" s="191"/>
      <c r="B5163" s="243"/>
      <c r="C5163" s="244"/>
      <c r="D5163" s="190"/>
      <c r="E5163" s="190"/>
      <c r="F5163" s="191"/>
      <c r="G5163" s="191"/>
      <c r="H5163" s="191"/>
    </row>
    <row r="5164">
      <c r="A5164" s="191"/>
      <c r="B5164" s="243"/>
      <c r="C5164" s="244"/>
      <c r="D5164" s="190"/>
      <c r="E5164" s="190"/>
      <c r="F5164" s="191"/>
      <c r="G5164" s="191"/>
      <c r="H5164" s="191"/>
    </row>
    <row r="5165">
      <c r="A5165" s="191"/>
      <c r="B5165" s="243"/>
      <c r="C5165" s="244"/>
      <c r="D5165" s="190"/>
      <c r="E5165" s="190"/>
      <c r="F5165" s="191"/>
      <c r="G5165" s="191"/>
      <c r="H5165" s="191"/>
    </row>
    <row r="5166">
      <c r="A5166" s="191"/>
      <c r="B5166" s="243"/>
      <c r="C5166" s="244"/>
      <c r="D5166" s="190"/>
      <c r="E5166" s="190"/>
      <c r="F5166" s="191"/>
      <c r="G5166" s="191"/>
      <c r="H5166" s="191"/>
    </row>
    <row r="5167">
      <c r="A5167" s="191"/>
      <c r="B5167" s="243"/>
      <c r="C5167" s="244"/>
      <c r="D5167" s="190"/>
      <c r="E5167" s="190"/>
      <c r="F5167" s="191"/>
      <c r="G5167" s="191"/>
      <c r="H5167" s="191"/>
    </row>
    <row r="5168">
      <c r="A5168" s="191"/>
      <c r="B5168" s="243"/>
      <c r="C5168" s="244"/>
      <c r="D5168" s="190"/>
      <c r="E5168" s="190"/>
      <c r="F5168" s="191"/>
      <c r="G5168" s="191"/>
      <c r="H5168" s="191"/>
    </row>
    <row r="5169">
      <c r="A5169" s="191"/>
      <c r="B5169" s="243"/>
      <c r="C5169" s="244"/>
      <c r="D5169" s="190"/>
      <c r="E5169" s="190"/>
      <c r="F5169" s="191"/>
      <c r="G5169" s="191"/>
      <c r="H5169" s="191"/>
    </row>
    <row r="5170">
      <c r="A5170" s="191"/>
      <c r="B5170" s="243"/>
      <c r="C5170" s="244"/>
      <c r="D5170" s="190"/>
      <c r="E5170" s="190"/>
      <c r="F5170" s="191"/>
      <c r="G5170" s="191"/>
      <c r="H5170" s="191"/>
    </row>
    <row r="5171">
      <c r="A5171" s="191"/>
      <c r="B5171" s="243"/>
      <c r="C5171" s="244"/>
      <c r="D5171" s="190"/>
      <c r="E5171" s="190"/>
      <c r="F5171" s="191"/>
      <c r="G5171" s="191"/>
      <c r="H5171" s="191"/>
    </row>
    <row r="5172">
      <c r="A5172" s="191"/>
      <c r="B5172" s="243"/>
      <c r="C5172" s="244"/>
      <c r="D5172" s="190"/>
      <c r="E5172" s="190"/>
      <c r="F5172" s="191"/>
      <c r="G5172" s="191"/>
      <c r="H5172" s="191"/>
    </row>
    <row r="5173">
      <c r="A5173" s="191"/>
      <c r="B5173" s="243"/>
      <c r="C5173" s="244"/>
      <c r="D5173" s="190"/>
      <c r="E5173" s="190"/>
      <c r="F5173" s="191"/>
      <c r="G5173" s="191"/>
      <c r="H5173" s="191"/>
    </row>
    <row r="5174">
      <c r="A5174" s="191"/>
      <c r="B5174" s="243"/>
      <c r="C5174" s="244"/>
      <c r="D5174" s="190"/>
      <c r="E5174" s="190"/>
      <c r="F5174" s="191"/>
      <c r="G5174" s="191"/>
      <c r="H5174" s="191"/>
    </row>
    <row r="5175">
      <c r="A5175" s="191"/>
      <c r="B5175" s="243"/>
      <c r="C5175" s="244"/>
      <c r="D5175" s="190"/>
      <c r="E5175" s="190"/>
      <c r="F5175" s="191"/>
      <c r="G5175" s="191"/>
      <c r="H5175" s="191"/>
    </row>
    <row r="5176">
      <c r="A5176" s="191"/>
      <c r="B5176" s="243"/>
      <c r="C5176" s="244"/>
      <c r="D5176" s="190"/>
      <c r="E5176" s="190"/>
      <c r="F5176" s="191"/>
      <c r="G5176" s="191"/>
      <c r="H5176" s="191"/>
    </row>
    <row r="5177">
      <c r="A5177" s="191"/>
      <c r="B5177" s="243"/>
      <c r="C5177" s="244"/>
      <c r="D5177" s="190"/>
      <c r="E5177" s="190"/>
      <c r="F5177" s="191"/>
      <c r="G5177" s="191"/>
      <c r="H5177" s="191"/>
    </row>
    <row r="5178">
      <c r="A5178" s="191"/>
      <c r="B5178" s="243"/>
      <c r="C5178" s="244"/>
      <c r="D5178" s="190"/>
      <c r="E5178" s="190"/>
      <c r="F5178" s="191"/>
      <c r="G5178" s="191"/>
      <c r="H5178" s="191"/>
    </row>
    <row r="5179">
      <c r="A5179" s="191"/>
      <c r="B5179" s="243"/>
      <c r="C5179" s="244"/>
      <c r="D5179" s="190"/>
      <c r="E5179" s="190"/>
      <c r="F5179" s="191"/>
      <c r="G5179" s="191"/>
      <c r="H5179" s="191"/>
    </row>
    <row r="5180">
      <c r="A5180" s="191"/>
      <c r="B5180" s="243"/>
      <c r="C5180" s="244"/>
      <c r="D5180" s="190"/>
      <c r="E5180" s="190"/>
      <c r="F5180" s="191"/>
      <c r="G5180" s="191"/>
      <c r="H5180" s="191"/>
    </row>
    <row r="5181">
      <c r="A5181" s="191"/>
      <c r="B5181" s="243"/>
      <c r="C5181" s="244"/>
      <c r="D5181" s="190"/>
      <c r="E5181" s="190"/>
      <c r="F5181" s="191"/>
      <c r="G5181" s="191"/>
      <c r="H5181" s="191"/>
    </row>
    <row r="5182">
      <c r="A5182" s="191"/>
      <c r="B5182" s="243"/>
      <c r="C5182" s="244"/>
      <c r="D5182" s="190"/>
      <c r="E5182" s="190"/>
      <c r="F5182" s="191"/>
      <c r="G5182" s="191"/>
      <c r="H5182" s="191"/>
    </row>
    <row r="5183">
      <c r="A5183" s="191"/>
      <c r="B5183" s="243"/>
      <c r="C5183" s="244"/>
      <c r="D5183" s="190"/>
      <c r="E5183" s="190"/>
      <c r="F5183" s="191"/>
      <c r="G5183" s="191"/>
      <c r="H5183" s="191"/>
    </row>
    <row r="5184">
      <c r="A5184" s="191"/>
      <c r="B5184" s="243"/>
      <c r="C5184" s="244"/>
      <c r="D5184" s="190"/>
      <c r="E5184" s="190"/>
      <c r="F5184" s="191"/>
      <c r="G5184" s="191"/>
      <c r="H5184" s="191"/>
    </row>
    <row r="5185">
      <c r="A5185" s="191"/>
      <c r="B5185" s="243"/>
      <c r="C5185" s="244"/>
      <c r="D5185" s="190"/>
      <c r="E5185" s="190"/>
      <c r="F5185" s="191"/>
      <c r="G5185" s="191"/>
      <c r="H5185" s="191"/>
    </row>
    <row r="5186">
      <c r="A5186" s="191"/>
      <c r="B5186" s="243"/>
      <c r="C5186" s="244"/>
      <c r="D5186" s="190"/>
      <c r="E5186" s="190"/>
      <c r="F5186" s="191"/>
      <c r="G5186" s="191"/>
      <c r="H5186" s="191"/>
    </row>
    <row r="5187">
      <c r="A5187" s="191"/>
      <c r="B5187" s="243"/>
      <c r="C5187" s="244"/>
      <c r="D5187" s="190"/>
      <c r="E5187" s="190"/>
      <c r="F5187" s="191"/>
      <c r="G5187" s="191"/>
      <c r="H5187" s="191"/>
    </row>
    <row r="5188">
      <c r="A5188" s="191"/>
      <c r="B5188" s="243"/>
      <c r="C5188" s="244"/>
      <c r="D5188" s="190"/>
      <c r="E5188" s="190"/>
      <c r="F5188" s="191"/>
      <c r="G5188" s="191"/>
      <c r="H5188" s="191"/>
    </row>
    <row r="5189">
      <c r="A5189" s="191"/>
      <c r="B5189" s="243"/>
      <c r="C5189" s="244"/>
      <c r="D5189" s="190"/>
      <c r="E5189" s="190"/>
      <c r="F5189" s="191"/>
      <c r="G5189" s="191"/>
      <c r="H5189" s="191"/>
    </row>
    <row r="5190">
      <c r="A5190" s="191"/>
      <c r="B5190" s="243"/>
      <c r="C5190" s="244"/>
      <c r="D5190" s="190"/>
      <c r="E5190" s="190"/>
      <c r="F5190" s="191"/>
      <c r="G5190" s="191"/>
      <c r="H5190" s="191"/>
    </row>
    <row r="5191">
      <c r="A5191" s="191"/>
      <c r="B5191" s="243"/>
      <c r="C5191" s="244"/>
      <c r="D5191" s="190"/>
      <c r="E5191" s="190"/>
      <c r="F5191" s="191"/>
      <c r="G5191" s="191"/>
      <c r="H5191" s="191"/>
    </row>
    <row r="5192">
      <c r="A5192" s="191"/>
      <c r="B5192" s="243"/>
      <c r="C5192" s="244"/>
      <c r="D5192" s="190"/>
      <c r="E5192" s="190"/>
      <c r="F5192" s="191"/>
      <c r="G5192" s="191"/>
      <c r="H5192" s="191"/>
    </row>
    <row r="5193">
      <c r="A5193" s="191"/>
      <c r="B5193" s="243"/>
      <c r="C5193" s="244"/>
      <c r="D5193" s="190"/>
      <c r="E5193" s="190"/>
      <c r="F5193" s="191"/>
      <c r="G5193" s="191"/>
      <c r="H5193" s="191"/>
    </row>
    <row r="5194">
      <c r="A5194" s="191"/>
      <c r="B5194" s="243"/>
      <c r="C5194" s="244"/>
      <c r="D5194" s="190"/>
      <c r="E5194" s="190"/>
      <c r="F5194" s="191"/>
      <c r="G5194" s="191"/>
      <c r="H5194" s="191"/>
    </row>
    <row r="5195">
      <c r="A5195" s="191"/>
      <c r="B5195" s="243"/>
      <c r="C5195" s="244"/>
      <c r="D5195" s="190"/>
      <c r="E5195" s="190"/>
      <c r="F5195" s="191"/>
      <c r="G5195" s="191"/>
      <c r="H5195" s="191"/>
    </row>
    <row r="5196">
      <c r="A5196" s="191"/>
      <c r="B5196" s="243"/>
      <c r="C5196" s="244"/>
      <c r="D5196" s="190"/>
      <c r="E5196" s="190"/>
      <c r="F5196" s="191"/>
      <c r="G5196" s="191"/>
      <c r="H5196" s="191"/>
    </row>
  </sheetData>
  <mergeCells count="6">
    <mergeCell ref="B1:B2"/>
    <mergeCell ref="D1:D2"/>
    <mergeCell ref="E1:E2"/>
    <mergeCell ref="C1:C2"/>
    <mergeCell ref="A1:A2"/>
    <mergeCell ref="F1:F2"/>
  </mergeCells>
  <hyperlinks>
    <hyperlink r:id="rId1" location="'1'!A1" ref="B3"/>
    <hyperlink r:id="rId2" location="'1'!A1" ref="B4"/>
    <hyperlink r:id="rId3" location="'1'!A1" ref="B5"/>
    <hyperlink r:id="rId4" location="'1'!A1" ref="B6"/>
    <hyperlink r:id="rId5" location="'1'!A1" ref="B7"/>
    <hyperlink r:id="rId6" location="'1'!A1" ref="B8"/>
    <hyperlink r:id="rId7" location="'1'!A1" ref="B9"/>
    <hyperlink r:id="rId8" location="'1'!A1" ref="B10"/>
    <hyperlink r:id="rId9" location="'1'!A1" ref="B11"/>
    <hyperlink r:id="rId10" location="'1'!A1" ref="B12"/>
    <hyperlink r:id="rId11" location="'1'!A1" ref="B13"/>
    <hyperlink r:id="rId12" location="'1'!A1" ref="B14"/>
    <hyperlink r:id="rId13" location="'1'!A1" ref="B15"/>
    <hyperlink r:id="rId14" location="'1'!A1" ref="B16"/>
    <hyperlink r:id="rId15" location="'1'!A1" ref="B17"/>
    <hyperlink r:id="rId16" location="'1'!A1" ref="B18"/>
    <hyperlink r:id="rId17" location="'1'!A1" ref="B19"/>
    <hyperlink r:id="rId18" location="'1'!A1" ref="B20"/>
    <hyperlink r:id="rId19" location="'2'!A1" ref="B21"/>
    <hyperlink r:id="rId20" location="'2'!A1" ref="B22"/>
    <hyperlink r:id="rId21" location="'2'!A1" ref="B23"/>
    <hyperlink r:id="rId22" location="'2'!A1" ref="B24"/>
    <hyperlink r:id="rId23" location="'2'!A1" ref="B25"/>
    <hyperlink r:id="rId24" location="'2'!A1" ref="B26"/>
    <hyperlink r:id="rId25" location="'2'!A1" ref="B27"/>
    <hyperlink r:id="rId26" location="'2'!A1" ref="B28"/>
    <hyperlink r:id="rId27" location="'2'!A1" ref="B29"/>
    <hyperlink r:id="rId28" location="'2'!A1" ref="B30"/>
    <hyperlink r:id="rId29" location="'2'!A1" ref="B31"/>
    <hyperlink r:id="rId30" location="'2'!A1" ref="B32"/>
    <hyperlink r:id="rId31" location="'2'!A1" ref="B33"/>
    <hyperlink r:id="rId32" location="'2'!A1" ref="B34"/>
    <hyperlink r:id="rId33" location="'2'!A1" ref="B35"/>
    <hyperlink r:id="rId34" location="'2'!A1" ref="B36"/>
    <hyperlink r:id="rId35" location="'2'!A1" ref="B37"/>
    <hyperlink r:id="rId36" location="'2'!A1" ref="B38"/>
    <hyperlink r:id="rId37" location="'3.'!A1" ref="B39"/>
    <hyperlink r:id="rId38" location="'3.'!A1" ref="B40"/>
    <hyperlink r:id="rId39" location="'3.'!A1" ref="B41"/>
    <hyperlink r:id="rId40" location="'3.'!A1" ref="B42"/>
    <hyperlink r:id="rId41" location="'3.'!A1" ref="B43"/>
    <hyperlink r:id="rId42" location="'3.'!A1" ref="B44"/>
    <hyperlink r:id="rId43" location="'3.'!A1" ref="B45"/>
    <hyperlink r:id="rId44" location="'3.'!A1" ref="B46"/>
    <hyperlink r:id="rId45" location="'3.'!A1" ref="B47"/>
    <hyperlink r:id="rId46" location="'3.'!A1" ref="B48"/>
    <hyperlink r:id="rId47" location="'3.'!A1" ref="B49"/>
    <hyperlink r:id="rId48" location="'3.'!A1" ref="B50"/>
    <hyperlink r:id="rId49" location="'3.'!A1" ref="B51"/>
    <hyperlink r:id="rId50" location="'3.'!A1" ref="B52"/>
    <hyperlink r:id="rId51" location="'3.'!A1" ref="B53"/>
    <hyperlink r:id="rId52" location="'3.'!A1" ref="B54"/>
    <hyperlink r:id="rId53" location="'3.'!A1" ref="B55"/>
    <hyperlink r:id="rId54" location="'3.'!A1" ref="B56"/>
    <hyperlink r:id="rId55" location="'4..'!A1" ref="B57"/>
    <hyperlink r:id="rId56" location="'4..'!A1" ref="B58"/>
    <hyperlink r:id="rId57" location="'4..'!A1" ref="B59"/>
    <hyperlink r:id="rId58" location="'4..'!A1" ref="B60"/>
    <hyperlink r:id="rId59" location="'4..'!A1" ref="B61"/>
    <hyperlink r:id="rId60" location="'4..'!A1" ref="B62"/>
    <hyperlink r:id="rId61" location="'4..'!A1" ref="B63"/>
    <hyperlink r:id="rId62" location="'4..'!A1" ref="B64"/>
    <hyperlink r:id="rId63" location="'4..'!A1" ref="B65"/>
    <hyperlink r:id="rId64" location="'4..'!A1" ref="B66"/>
    <hyperlink r:id="rId65" location="'4..'!A1" ref="B67"/>
    <hyperlink r:id="rId66" location="'4..'!A1" ref="B68"/>
    <hyperlink r:id="rId67" location="'4..'!A1" ref="B69"/>
    <hyperlink r:id="rId68" location="'4..'!A1" ref="B70"/>
    <hyperlink r:id="rId69" location="'4..'!A1" ref="B71"/>
    <hyperlink r:id="rId70" location="'4..'!A1" ref="B72"/>
    <hyperlink r:id="rId71" location="'4..'!A1" ref="B73"/>
    <hyperlink r:id="rId72" location="'4..'!A1" ref="B74"/>
    <hyperlink r:id="rId73" location="'5..'!A1" ref="B75"/>
    <hyperlink r:id="rId74" location="'5..'!A1" ref="B76"/>
    <hyperlink r:id="rId75" location="'5..'!A1" ref="B77"/>
    <hyperlink r:id="rId76" location="'5..'!A1" ref="B78"/>
    <hyperlink r:id="rId77" location="'5..'!A1" ref="B79"/>
    <hyperlink r:id="rId78" location="'5..'!A1" ref="B80"/>
    <hyperlink r:id="rId79" location="'5..'!A1" ref="B81"/>
    <hyperlink r:id="rId80" location="'5..'!A1" ref="B82"/>
    <hyperlink r:id="rId81" location="'5..'!A1" ref="B83"/>
    <hyperlink r:id="rId82" location="'5..'!A1" ref="B84"/>
    <hyperlink r:id="rId83" location="'5..'!A1" ref="B85"/>
    <hyperlink r:id="rId84" location="'5..'!A1" ref="B86"/>
    <hyperlink r:id="rId85" location="'5..'!A1" ref="B87"/>
    <hyperlink r:id="rId86" location="'5..'!A1" ref="B88"/>
    <hyperlink r:id="rId87" location="'5..'!A1" ref="B89"/>
    <hyperlink r:id="rId88" location="'5..'!A1" ref="B90"/>
    <hyperlink r:id="rId89" location="'5..'!A1" ref="B91"/>
    <hyperlink r:id="rId90" location="'5..'!A1" ref="B92"/>
    <hyperlink r:id="rId91" location="'6..'!A1" ref="B93"/>
    <hyperlink r:id="rId92" location="'6..'!A1" ref="B94"/>
    <hyperlink r:id="rId93" location="'6..'!A1" ref="B95"/>
    <hyperlink r:id="rId94" location="'6..'!A1" ref="B96"/>
    <hyperlink r:id="rId95" location="'6..'!A1" ref="B97"/>
    <hyperlink r:id="rId96" location="'6..'!A1" ref="B98"/>
    <hyperlink r:id="rId97" location="'6..'!A1" ref="B99"/>
    <hyperlink r:id="rId98" location="'6..'!A1" ref="B100"/>
    <hyperlink r:id="rId99" location="'6..'!A1" ref="B101"/>
    <hyperlink r:id="rId100" location="'6..'!A1" ref="B102"/>
    <hyperlink r:id="rId101" location="'6..'!A1" ref="B103"/>
    <hyperlink r:id="rId102" location="'6..'!A1" ref="B104"/>
    <hyperlink r:id="rId103" location="'6..'!A1" ref="B105"/>
    <hyperlink r:id="rId104" location="'6..'!A1" ref="B106"/>
    <hyperlink r:id="rId105" location="'6..'!A1" ref="B107"/>
    <hyperlink r:id="rId106" location="'6..'!A1" ref="B108"/>
    <hyperlink r:id="rId107" location="'6..'!A1" ref="B109"/>
    <hyperlink r:id="rId108" location="'6..'!A1" ref="B110"/>
    <hyperlink r:id="rId109" location="'7..'!A1" ref="B111"/>
    <hyperlink r:id="rId110" location="'7..'!A1" ref="B112"/>
    <hyperlink r:id="rId111" location="'7..'!A1" ref="B113"/>
    <hyperlink r:id="rId112" location="'7..'!A1" ref="B114"/>
    <hyperlink r:id="rId113" location="'7..'!A1" ref="B115"/>
    <hyperlink r:id="rId114" location="'7..'!A1" ref="B116"/>
    <hyperlink r:id="rId115" location="'7..'!A1" ref="B117"/>
    <hyperlink r:id="rId116" location="'7..'!A1" ref="B118"/>
    <hyperlink r:id="rId117" location="'7..'!A1" ref="B119"/>
    <hyperlink r:id="rId118" location="'7..'!A1" ref="B120"/>
    <hyperlink r:id="rId119" location="'7..'!A1" ref="B121"/>
    <hyperlink r:id="rId120" location="'7..'!A1" ref="B122"/>
    <hyperlink r:id="rId121" location="'7..'!A1" ref="B123"/>
    <hyperlink r:id="rId122" location="'7..'!A1" ref="B124"/>
    <hyperlink r:id="rId123" location="'7..'!A1" ref="B125"/>
    <hyperlink r:id="rId124" location="'7..'!A1" ref="B126"/>
    <hyperlink r:id="rId125" location="'7..'!A1" ref="B127"/>
    <hyperlink r:id="rId126" location="'7..'!A1" ref="B128"/>
    <hyperlink r:id="rId127" location="'8..'!A1" ref="B129"/>
    <hyperlink r:id="rId128" location="'8..'!A1" ref="B130"/>
    <hyperlink r:id="rId129" location="'8..'!A1" ref="B131"/>
    <hyperlink r:id="rId130" location="'8..'!A1" ref="B132"/>
    <hyperlink r:id="rId131" location="'8..'!A1" ref="B133"/>
    <hyperlink r:id="rId132" location="'8..'!A1" ref="B134"/>
    <hyperlink r:id="rId133" location="'8..'!A1" ref="B135"/>
    <hyperlink r:id="rId134" location="'8..'!A1" ref="B136"/>
    <hyperlink r:id="rId135" location="'8..'!A1" ref="B137"/>
    <hyperlink r:id="rId136" location="'8..'!A1" ref="B138"/>
    <hyperlink r:id="rId137" location="'8..'!A1" ref="B139"/>
    <hyperlink r:id="rId138" location="'8..'!A1" ref="B140"/>
    <hyperlink r:id="rId139" location="'8..'!A1" ref="B141"/>
    <hyperlink r:id="rId140" location="'8..'!A1" ref="B142"/>
    <hyperlink r:id="rId141" location="'8..'!A1" ref="B143"/>
    <hyperlink r:id="rId142" location="'8..'!A1" ref="B144"/>
    <hyperlink r:id="rId143" location="'8..'!A1" ref="B145"/>
    <hyperlink r:id="rId144" location="'8..'!A1" ref="B146"/>
    <hyperlink r:id="rId145" location="'9..'!A1" ref="B147"/>
    <hyperlink r:id="rId146" location="'9..'!A1" ref="B148"/>
    <hyperlink r:id="rId147" location="'9..'!A1" ref="B149"/>
    <hyperlink r:id="rId148" location="'9..'!A1" ref="B150"/>
    <hyperlink r:id="rId149" location="'9..'!A1" ref="B151"/>
    <hyperlink r:id="rId150" location="'9..'!A1" ref="B152"/>
    <hyperlink r:id="rId151" location="'9..'!A1" ref="B153"/>
    <hyperlink r:id="rId152" location="'9..'!A1" ref="B154"/>
    <hyperlink r:id="rId153" location="'9..'!A1" ref="B155"/>
    <hyperlink r:id="rId154" location="'9..'!A1" ref="B156"/>
    <hyperlink r:id="rId155" location="'9..'!A1" ref="B157"/>
    <hyperlink r:id="rId156" location="'9..'!A1" ref="B158"/>
    <hyperlink r:id="rId157" location="'9..'!A1" ref="B159"/>
    <hyperlink r:id="rId158" location="'9..'!A1" ref="B160"/>
    <hyperlink r:id="rId159" location="'9..'!A1" ref="B161"/>
    <hyperlink r:id="rId160" location="'9..'!A1" ref="B162"/>
    <hyperlink r:id="rId161" location="'9..'!A1" ref="B163"/>
    <hyperlink r:id="rId162" location="'9..'!A1" ref="B164"/>
    <hyperlink r:id="rId163" location="'10..'!A1" ref="B165"/>
    <hyperlink r:id="rId164" location="'10..'!A1" ref="B166"/>
    <hyperlink r:id="rId165" location="'10..'!A1" ref="B167"/>
    <hyperlink r:id="rId166" location="'10..'!A1" ref="B168"/>
    <hyperlink r:id="rId167" location="'10..'!A1" ref="B169"/>
    <hyperlink r:id="rId168" location="'10..'!A1" ref="B170"/>
    <hyperlink r:id="rId169" location="'10..'!A1" ref="B171"/>
    <hyperlink r:id="rId170" location="'10..'!A1" ref="B172"/>
    <hyperlink r:id="rId171" location="'10..'!A1" ref="B173"/>
    <hyperlink r:id="rId172" location="'10..'!A1" ref="B174"/>
    <hyperlink r:id="rId173" location="'10..'!A1" ref="B175"/>
    <hyperlink r:id="rId174" location="'10..'!A1" ref="B176"/>
    <hyperlink r:id="rId175" location="'10..'!A1" ref="B177"/>
    <hyperlink r:id="rId176" location="'10..'!A1" ref="B178"/>
    <hyperlink r:id="rId177" location="'10..'!A1" ref="B179"/>
    <hyperlink r:id="rId178" location="'10..'!A1" ref="B180"/>
    <hyperlink r:id="rId179" location="'10..'!A1" ref="B181"/>
    <hyperlink r:id="rId180" location="'10..'!A1" ref="B182"/>
    <hyperlink r:id="rId181" location="'11..'!A1" ref="B183"/>
    <hyperlink r:id="rId182" location="'11..'!A1" ref="B184"/>
    <hyperlink r:id="rId183" location="'11..'!A1" ref="B185"/>
    <hyperlink r:id="rId184" location="'11..'!A1" ref="B186"/>
    <hyperlink r:id="rId185" location="'11..'!A1" ref="B187"/>
    <hyperlink r:id="rId186" location="'11..'!A1" ref="B188"/>
    <hyperlink r:id="rId187" location="'11..'!A1" ref="B189"/>
    <hyperlink r:id="rId188" location="'11..'!A1" ref="B190"/>
    <hyperlink r:id="rId189" location="'11..'!A1" ref="B191"/>
    <hyperlink r:id="rId190" location="'11..'!A1" ref="B192"/>
    <hyperlink r:id="rId191" location="'11..'!A1" ref="B193"/>
    <hyperlink r:id="rId192" location="'11..'!A1" ref="B194"/>
    <hyperlink r:id="rId193" location="'11..'!A1" ref="B195"/>
    <hyperlink r:id="rId194" location="'11..'!A1" ref="B196"/>
    <hyperlink r:id="rId195" location="'11..'!A1" ref="B197"/>
    <hyperlink r:id="rId196" location="'11..'!A1" ref="B198"/>
    <hyperlink r:id="rId197" location="'11..'!A1" ref="B199"/>
    <hyperlink r:id="rId198" location="'11..'!A1" ref="B200"/>
    <hyperlink r:id="rId199" location="'12..'!A1" ref="B201"/>
    <hyperlink r:id="rId200" location="'12..'!A1" ref="B202"/>
    <hyperlink r:id="rId201" location="'12..'!A1" ref="B203"/>
    <hyperlink r:id="rId202" location="'12..'!A1" ref="B204"/>
    <hyperlink r:id="rId203" location="'12..'!A1" ref="B205"/>
    <hyperlink r:id="rId204" location="'12..'!A1" ref="B206"/>
    <hyperlink r:id="rId205" location="'12..'!A1" ref="B207"/>
    <hyperlink r:id="rId206" location="'12..'!A1" ref="B208"/>
    <hyperlink r:id="rId207" location="'12..'!A1" ref="B209"/>
    <hyperlink r:id="rId208" location="'12..'!A1" ref="B210"/>
    <hyperlink r:id="rId209" location="'12..'!A1" ref="B211"/>
    <hyperlink r:id="rId210" location="'12..'!A1" ref="B212"/>
    <hyperlink r:id="rId211" location="'12..'!A1" ref="B213"/>
    <hyperlink r:id="rId212" location="'12..'!A1" ref="B214"/>
    <hyperlink r:id="rId213" location="'12..'!A1" ref="B215"/>
    <hyperlink r:id="rId214" location="'12..'!A1" ref="B216"/>
    <hyperlink r:id="rId215" location="'12..'!A1" ref="B217"/>
    <hyperlink r:id="rId216" location="'12..'!A1" ref="B218"/>
    <hyperlink r:id="rId217" location="'13..'!A1" ref="B219"/>
    <hyperlink r:id="rId218" location="'13..'!A1" ref="B220"/>
    <hyperlink r:id="rId219" location="'13..'!A1" ref="B221"/>
    <hyperlink r:id="rId220" location="'13..'!A1" ref="B222"/>
    <hyperlink r:id="rId221" location="'13..'!A1" ref="B223"/>
    <hyperlink r:id="rId222" location="'13..'!A1" ref="B224"/>
    <hyperlink r:id="rId223" location="'13..'!A1" ref="B225"/>
    <hyperlink r:id="rId224" location="'13..'!A1" ref="B226"/>
    <hyperlink r:id="rId225" location="'13..'!A1" ref="B227"/>
    <hyperlink r:id="rId226" location="'13..'!A1" ref="B228"/>
    <hyperlink r:id="rId227" location="'13..'!A1" ref="B229"/>
    <hyperlink r:id="rId228" location="'13..'!A1" ref="B230"/>
    <hyperlink r:id="rId229" location="'13..'!A1" ref="B231"/>
    <hyperlink r:id="rId230" location="'13..'!A1" ref="B232"/>
    <hyperlink r:id="rId231" location="'13..'!A1" ref="B233"/>
    <hyperlink r:id="rId232" location="'13..'!A1" ref="B234"/>
    <hyperlink r:id="rId233" location="'13..'!A1" ref="B235"/>
    <hyperlink r:id="rId234" location="'13..'!A1" ref="B236"/>
    <hyperlink r:id="rId235" location="'13A.'!A1" ref="B237"/>
    <hyperlink r:id="rId236" location="'13A.'!A1" ref="B238"/>
    <hyperlink r:id="rId237" location="'13A.'!A1" ref="B239"/>
    <hyperlink r:id="rId238" location="'13A.'!A1" ref="B240"/>
    <hyperlink r:id="rId239" location="'13A.'!A1" ref="B241"/>
    <hyperlink r:id="rId240" location="'13A.'!A1" ref="B242"/>
    <hyperlink r:id="rId241" location="'13A.'!A1" ref="B243"/>
    <hyperlink r:id="rId242" location="'13A.'!A1" ref="B244"/>
    <hyperlink r:id="rId243" location="'13A.'!A1" ref="B245"/>
    <hyperlink r:id="rId244" location="'13A.'!A1" ref="B246"/>
    <hyperlink r:id="rId245" location="'13A.'!A1" ref="B247"/>
    <hyperlink r:id="rId246" location="'13A.'!A1" ref="B248"/>
    <hyperlink r:id="rId247" location="'13A.'!A1" ref="B249"/>
    <hyperlink r:id="rId248" location="'13A.'!A1" ref="B250"/>
    <hyperlink r:id="rId249" location="'13A.'!A1" ref="B251"/>
    <hyperlink r:id="rId250" location="'13A.'!A1" ref="B252"/>
    <hyperlink r:id="rId251" location="'13A.'!A1" ref="B253"/>
    <hyperlink r:id="rId252" location="'13A.'!A1" ref="B254"/>
    <hyperlink r:id="rId253" location="'14..'!A1" ref="B255"/>
    <hyperlink r:id="rId254" location="'14..'!A1" ref="B256"/>
    <hyperlink r:id="rId255" location="'14..'!A1" ref="B257"/>
    <hyperlink r:id="rId256" location="'14..'!A1" ref="B258"/>
    <hyperlink r:id="rId257" location="'14..'!A1" ref="B259"/>
    <hyperlink r:id="rId258" location="'14..'!A1" ref="B260"/>
    <hyperlink r:id="rId259" location="'14..'!A1" ref="B261"/>
    <hyperlink r:id="rId260" location="'14..'!A1" ref="B262"/>
    <hyperlink r:id="rId261" location="'14..'!A1" ref="B263"/>
    <hyperlink r:id="rId262" location="'14..'!A1" ref="B264"/>
    <hyperlink r:id="rId263" location="'14..'!A1" ref="B265"/>
    <hyperlink r:id="rId264" location="'14..'!A1" ref="B266"/>
    <hyperlink r:id="rId265" location="'14..'!A1" ref="B267"/>
    <hyperlink r:id="rId266" location="'14..'!A1" ref="B268"/>
    <hyperlink r:id="rId267" location="'14..'!A1" ref="B269"/>
    <hyperlink r:id="rId268" location="'14..'!A1" ref="B270"/>
    <hyperlink r:id="rId269" location="'14..'!A1" ref="B271"/>
    <hyperlink r:id="rId270" location="'14..'!A1" ref="B272"/>
    <hyperlink r:id="rId271" location="'15..'!A1" ref="B273"/>
    <hyperlink r:id="rId272" location="'15..'!A1" ref="B274"/>
    <hyperlink r:id="rId273" location="'15..'!A1" ref="B275"/>
    <hyperlink r:id="rId274" location="'15..'!A1" ref="B276"/>
    <hyperlink r:id="rId275" location="'15..'!A1" ref="B277"/>
    <hyperlink r:id="rId276" location="'15..'!A1" ref="B278"/>
    <hyperlink r:id="rId277" location="'15..'!A1" ref="B279"/>
    <hyperlink r:id="rId278" location="'15..'!A1" ref="B280"/>
    <hyperlink r:id="rId279" location="'15..'!A1" ref="B281"/>
    <hyperlink r:id="rId280" location="'15..'!A1" ref="B282"/>
    <hyperlink r:id="rId281" location="'15..'!A1" ref="B283"/>
    <hyperlink r:id="rId282" location="'15..'!A1" ref="B284"/>
    <hyperlink r:id="rId283" location="'15..'!A1" ref="B285"/>
    <hyperlink r:id="rId284" location="'15..'!A1" ref="B286"/>
    <hyperlink r:id="rId285" location="'15..'!A1" ref="B287"/>
    <hyperlink r:id="rId286" location="'15..'!A1" ref="B288"/>
    <hyperlink r:id="rId287" location="'15..'!A1" ref="B289"/>
    <hyperlink r:id="rId288" location="'15..'!A1" ref="B290"/>
    <hyperlink r:id="rId289" location="'16..'!A1" ref="B291"/>
    <hyperlink r:id="rId290" location="'16..'!A1" ref="B292"/>
    <hyperlink r:id="rId291" location="'16..'!A1" ref="B293"/>
    <hyperlink r:id="rId292" location="'16..'!A1" ref="B294"/>
    <hyperlink r:id="rId293" location="'16..'!A1" ref="B295"/>
    <hyperlink r:id="rId294" location="'16..'!A1" ref="B296"/>
    <hyperlink r:id="rId295" location="'16..'!A1" ref="B297"/>
    <hyperlink r:id="rId296" location="'16..'!A1" ref="B298"/>
    <hyperlink r:id="rId297" location="'16..'!A1" ref="B299"/>
    <hyperlink r:id="rId298" location="'16..'!A1" ref="B300"/>
    <hyperlink r:id="rId299" location="'16..'!A1" ref="B301"/>
    <hyperlink r:id="rId300" location="'16..'!A1" ref="B302"/>
    <hyperlink r:id="rId301" location="'16..'!A1" ref="B303"/>
    <hyperlink r:id="rId302" location="'16..'!A1" ref="B304"/>
    <hyperlink r:id="rId303" location="'16..'!A1" ref="B305"/>
    <hyperlink r:id="rId304" location="'16..'!A1" ref="B306"/>
    <hyperlink r:id="rId305" location="'16..'!A1" ref="B307"/>
    <hyperlink r:id="rId306" location="'16..'!A1" ref="B308"/>
    <hyperlink r:id="rId307" location="'17..'!A1" ref="B309"/>
    <hyperlink r:id="rId308" location="'17..'!A1" ref="B310"/>
    <hyperlink r:id="rId309" location="'17..'!A1" ref="B311"/>
    <hyperlink r:id="rId310" location="'17..'!A1" ref="B312"/>
    <hyperlink r:id="rId311" location="'17..'!A1" ref="B313"/>
    <hyperlink r:id="rId312" location="'17..'!A1" ref="B314"/>
    <hyperlink r:id="rId313" location="'17..'!A1" ref="B315"/>
    <hyperlink r:id="rId314" location="'17..'!A1" ref="B316"/>
    <hyperlink r:id="rId315" location="'17..'!A1" ref="B317"/>
    <hyperlink r:id="rId316" location="'17..'!A1" ref="B318"/>
    <hyperlink r:id="rId317" location="'17..'!A1" ref="B319"/>
    <hyperlink r:id="rId318" location="'17..'!A1" ref="B320"/>
    <hyperlink r:id="rId319" location="'17..'!A1" ref="B321"/>
    <hyperlink r:id="rId320" location="'17..'!A1" ref="B322"/>
    <hyperlink r:id="rId321" location="'17..'!A1" ref="B323"/>
    <hyperlink r:id="rId322" location="'17..'!A1" ref="B324"/>
    <hyperlink r:id="rId323" location="'17..'!A1" ref="B325"/>
    <hyperlink r:id="rId324" location="'17..'!A1" ref="B326"/>
    <hyperlink r:id="rId325" location="'18..'!A1" ref="B327"/>
    <hyperlink r:id="rId326" location="'18..'!A1" ref="B328"/>
    <hyperlink r:id="rId327" location="'18..'!A1" ref="B329"/>
    <hyperlink r:id="rId328" location="'18..'!A1" ref="B330"/>
    <hyperlink r:id="rId329" location="'18..'!A1" ref="B331"/>
    <hyperlink r:id="rId330" location="'18..'!A1" ref="B332"/>
    <hyperlink r:id="rId331" location="'18..'!A1" ref="B333"/>
    <hyperlink r:id="rId332" location="'18..'!A1" ref="B334"/>
    <hyperlink r:id="rId333" location="'18..'!A1" ref="B335"/>
    <hyperlink r:id="rId334" location="'18..'!A1" ref="B336"/>
    <hyperlink r:id="rId335" location="'18..'!A1" ref="B337"/>
    <hyperlink r:id="rId336" location="'18..'!A1" ref="B338"/>
    <hyperlink r:id="rId337" location="'18..'!A1" ref="B339"/>
    <hyperlink r:id="rId338" location="'18..'!A1" ref="B340"/>
    <hyperlink r:id="rId339" location="'18..'!A1" ref="B341"/>
    <hyperlink r:id="rId340" location="'18..'!A1" ref="B342"/>
    <hyperlink r:id="rId341" location="'18..'!A1" ref="B343"/>
    <hyperlink r:id="rId342" location="'18..'!A1" ref="B344"/>
    <hyperlink r:id="rId343" location="'19..'!A1" ref="B345"/>
    <hyperlink r:id="rId344" location="'19..'!A1" ref="B346"/>
    <hyperlink r:id="rId345" location="'19..'!A1" ref="B347"/>
    <hyperlink r:id="rId346" location="'19..'!A1" ref="B348"/>
    <hyperlink r:id="rId347" location="'19..'!A1" ref="B349"/>
    <hyperlink r:id="rId348" location="'19..'!A1" ref="B350"/>
    <hyperlink r:id="rId349" location="'19..'!A1" ref="B351"/>
    <hyperlink r:id="rId350" location="'19..'!A1" ref="B352"/>
    <hyperlink r:id="rId351" location="'19..'!A1" ref="B353"/>
    <hyperlink r:id="rId352" location="'19..'!A1" ref="B354"/>
    <hyperlink r:id="rId353" location="'19..'!A1" ref="B355"/>
    <hyperlink r:id="rId354" location="'19..'!A1" ref="B356"/>
    <hyperlink r:id="rId355" location="'19..'!A1" ref="B357"/>
    <hyperlink r:id="rId356" location="'19..'!A1" ref="B358"/>
    <hyperlink r:id="rId357" location="'19..'!A1" ref="B359"/>
    <hyperlink r:id="rId358" location="'19..'!A1" ref="B360"/>
    <hyperlink r:id="rId359" location="'19..'!A1" ref="B361"/>
    <hyperlink r:id="rId360" location="'19..'!A1" ref="B362"/>
    <hyperlink r:id="rId361" location="'20..'!A1" ref="B363"/>
    <hyperlink r:id="rId362" location="'20..'!A1" ref="B364"/>
    <hyperlink r:id="rId363" location="'20..'!A1" ref="B365"/>
    <hyperlink r:id="rId364" location="'20..'!A1" ref="B366"/>
    <hyperlink r:id="rId365" location="'20..'!A1" ref="B367"/>
    <hyperlink r:id="rId366" location="'20..'!A1" ref="B368"/>
    <hyperlink r:id="rId367" location="'20..'!A1" ref="B369"/>
    <hyperlink r:id="rId368" location="'20..'!A1" ref="B370"/>
    <hyperlink r:id="rId369" location="'20..'!A1" ref="B371"/>
    <hyperlink r:id="rId370" location="'20..'!A1" ref="B372"/>
    <hyperlink r:id="rId371" location="'20..'!A1" ref="B373"/>
    <hyperlink r:id="rId372" location="'20..'!A1" ref="B374"/>
    <hyperlink r:id="rId373" location="'20..'!A1" ref="B375"/>
    <hyperlink r:id="rId374" location="'20..'!A1" ref="B376"/>
    <hyperlink r:id="rId375" location="'20..'!A1" ref="B377"/>
    <hyperlink r:id="rId376" location="'20..'!A1" ref="B378"/>
    <hyperlink r:id="rId377" location="'20..'!A1" ref="B379"/>
    <hyperlink r:id="rId378" location="'20..'!A1" ref="B380"/>
    <hyperlink r:id="rId379" location="'21..'!A1" ref="B381"/>
    <hyperlink r:id="rId380" location="'21..'!A1" ref="B382"/>
    <hyperlink r:id="rId381" location="'21..'!A1" ref="B383"/>
    <hyperlink r:id="rId382" location="'21..'!A1" ref="B384"/>
    <hyperlink r:id="rId383" location="'21..'!A1" ref="B385"/>
    <hyperlink r:id="rId384" location="'21..'!A1" ref="B386"/>
    <hyperlink r:id="rId385" location="'21..'!A1" ref="B387"/>
    <hyperlink r:id="rId386" location="'21..'!A1" ref="B388"/>
    <hyperlink r:id="rId387" location="'21..'!A1" ref="B389"/>
    <hyperlink r:id="rId388" location="'21..'!A1" ref="B390"/>
    <hyperlink r:id="rId389" location="'21..'!A1" ref="B391"/>
    <hyperlink r:id="rId390" location="'21..'!A1" ref="B392"/>
    <hyperlink r:id="rId391" location="'21..'!A1" ref="B393"/>
    <hyperlink r:id="rId392" location="'21..'!A1" ref="B394"/>
    <hyperlink r:id="rId393" location="'21..'!A1" ref="B395"/>
    <hyperlink r:id="rId394" location="'21..'!A1" ref="B396"/>
    <hyperlink r:id="rId395" location="'21..'!A1" ref="B397"/>
    <hyperlink r:id="rId396" location="'21..'!A1" ref="B398"/>
    <hyperlink r:id="rId397" location="'22..'!A1" ref="B399"/>
    <hyperlink r:id="rId398" location="'22..'!A1" ref="B400"/>
    <hyperlink r:id="rId399" location="'22..'!A1" ref="B401"/>
    <hyperlink r:id="rId400" location="'22..'!A1" ref="B402"/>
    <hyperlink r:id="rId401" location="'22..'!A1" ref="B403"/>
    <hyperlink r:id="rId402" location="'22..'!A1" ref="B404"/>
    <hyperlink r:id="rId403" location="'22..'!A1" ref="B405"/>
    <hyperlink r:id="rId404" location="'22..'!A1" ref="B406"/>
    <hyperlink r:id="rId405" location="'22..'!A1" ref="B407"/>
    <hyperlink r:id="rId406" location="'22..'!A1" ref="B408"/>
    <hyperlink r:id="rId407" location="'22..'!A1" ref="B409"/>
    <hyperlink r:id="rId408" location="'22..'!A1" ref="B410"/>
    <hyperlink r:id="rId409" location="'22..'!A1" ref="B411"/>
    <hyperlink r:id="rId410" location="'22..'!A1" ref="B412"/>
    <hyperlink r:id="rId411" location="'22..'!A1" ref="B413"/>
    <hyperlink r:id="rId412" location="'22..'!A1" ref="B414"/>
    <hyperlink r:id="rId413" location="'22..'!A1" ref="B415"/>
    <hyperlink r:id="rId414" location="'22..'!A1" ref="B416"/>
    <hyperlink r:id="rId415" location="'23..'!A1" ref="B417"/>
    <hyperlink r:id="rId416" location="'23..'!A1" ref="B418"/>
    <hyperlink r:id="rId417" location="'23..'!A1" ref="B419"/>
    <hyperlink r:id="rId418" location="'23..'!A1" ref="B420"/>
    <hyperlink r:id="rId419" location="'23..'!A1" ref="B421"/>
    <hyperlink r:id="rId420" location="'23..'!A1" ref="B422"/>
    <hyperlink r:id="rId421" location="'23..'!A1" ref="B423"/>
    <hyperlink r:id="rId422" location="'23..'!A1" ref="B424"/>
    <hyperlink r:id="rId423" location="'23..'!A1" ref="B425"/>
    <hyperlink r:id="rId424" location="'23..'!A1" ref="B426"/>
    <hyperlink r:id="rId425" location="'23..'!A1" ref="B427"/>
    <hyperlink r:id="rId426" location="'23..'!A1" ref="B428"/>
    <hyperlink r:id="rId427" location="'23..'!A1" ref="B429"/>
    <hyperlink r:id="rId428" location="'23..'!A1" ref="B430"/>
    <hyperlink r:id="rId429" location="'23..'!A1" ref="B431"/>
    <hyperlink r:id="rId430" location="'23..'!A1" ref="B432"/>
    <hyperlink r:id="rId431" location="'23..'!A1" ref="B433"/>
    <hyperlink r:id="rId432" location="'23..'!A1" ref="B434"/>
    <hyperlink r:id="rId433" location="'24..'!A1" ref="B435"/>
    <hyperlink r:id="rId434" location="'24..'!A1" ref="B436"/>
    <hyperlink r:id="rId435" location="'24..'!A1" ref="B437"/>
    <hyperlink r:id="rId436" location="'24..'!A1" ref="B438"/>
    <hyperlink r:id="rId437" location="'24..'!A1" ref="B439"/>
    <hyperlink r:id="rId438" location="'24..'!A1" ref="B440"/>
    <hyperlink r:id="rId439" location="'24..'!A1" ref="B441"/>
    <hyperlink r:id="rId440" location="'24..'!A1" ref="B442"/>
    <hyperlink r:id="rId441" location="'24..'!A1" ref="B443"/>
    <hyperlink r:id="rId442" location="'24..'!A1" ref="B444"/>
    <hyperlink r:id="rId443" location="'24..'!A1" ref="B445"/>
    <hyperlink r:id="rId444" location="'24..'!A1" ref="B446"/>
    <hyperlink r:id="rId445" location="'24..'!A1" ref="B447"/>
    <hyperlink r:id="rId446" location="'24..'!A1" ref="B448"/>
    <hyperlink r:id="rId447" location="'24..'!A1" ref="B449"/>
    <hyperlink r:id="rId448" location="'24..'!A1" ref="B450"/>
    <hyperlink r:id="rId449" location="'24..'!A1" ref="B451"/>
    <hyperlink r:id="rId450" location="'24..'!A1" ref="B452"/>
    <hyperlink r:id="rId451" location="'24A..'!A1" ref="B453"/>
    <hyperlink r:id="rId452" location="'24A..'!A1" ref="B454"/>
    <hyperlink r:id="rId453" location="'24A..'!A1" ref="B455"/>
    <hyperlink r:id="rId454" location="'24A..'!A1" ref="B456"/>
    <hyperlink r:id="rId455" location="'24A..'!A1" ref="B457"/>
    <hyperlink r:id="rId456" location="'24A..'!A1" ref="B458"/>
    <hyperlink r:id="rId457" location="'24A..'!A1" ref="B459"/>
    <hyperlink r:id="rId458" location="'24A..'!A1" ref="B460"/>
    <hyperlink r:id="rId459" location="'24A..'!A1" ref="B461"/>
    <hyperlink r:id="rId460" location="'24A..'!A1" ref="B462"/>
    <hyperlink r:id="rId461" location="'24A..'!A1" ref="B463"/>
    <hyperlink r:id="rId462" location="'24A..'!A1" ref="B464"/>
    <hyperlink r:id="rId463" location="'24A..'!A1" ref="B465"/>
    <hyperlink r:id="rId464" location="'24A..'!A1" ref="B466"/>
    <hyperlink r:id="rId465" location="'24A..'!A1" ref="B467"/>
    <hyperlink r:id="rId466" location="'24A..'!A1" ref="B468"/>
    <hyperlink r:id="rId467" location="'24A..'!A1" ref="B469"/>
    <hyperlink r:id="rId468" location="'24A..'!A1" ref="B470"/>
    <hyperlink r:id="rId469" location="'25..'!A1" ref="B471"/>
    <hyperlink r:id="rId470" location="'25..'!A1" ref="B472"/>
    <hyperlink r:id="rId471" location="'25..'!A1" ref="B473"/>
    <hyperlink r:id="rId472" location="'25..'!A1" ref="B474"/>
    <hyperlink r:id="rId473" location="'25..'!A1" ref="B475"/>
    <hyperlink r:id="rId474" location="'25..'!A1" ref="B476"/>
    <hyperlink r:id="rId475" location="'25..'!A1" ref="B477"/>
    <hyperlink r:id="rId476" location="'25..'!A1" ref="B478"/>
    <hyperlink r:id="rId477" location="'25..'!A1" ref="B479"/>
    <hyperlink r:id="rId478" location="'25..'!A1" ref="B480"/>
    <hyperlink r:id="rId479" location="'25..'!A1" ref="B481"/>
    <hyperlink r:id="rId480" location="'25..'!A1" ref="B482"/>
    <hyperlink r:id="rId481" location="'25..'!A1" ref="B483"/>
    <hyperlink r:id="rId482" location="'25..'!A1" ref="B484"/>
    <hyperlink r:id="rId483" location="'25..'!A1" ref="B485"/>
    <hyperlink r:id="rId484" location="'25..'!A1" ref="B486"/>
    <hyperlink r:id="rId485" location="'25..'!A1" ref="B487"/>
    <hyperlink r:id="rId486" location="'25..'!A1" ref="B488"/>
    <hyperlink r:id="rId487" location="'26..'!A1" ref="B489"/>
    <hyperlink r:id="rId488" location="'26..'!A1" ref="B490"/>
    <hyperlink r:id="rId489" location="'26..'!A1" ref="B491"/>
    <hyperlink r:id="rId490" location="'26..'!A1" ref="B492"/>
    <hyperlink r:id="rId491" location="'26..'!A1" ref="B493"/>
    <hyperlink r:id="rId492" location="'26..'!A1" ref="B494"/>
    <hyperlink r:id="rId493" location="'26..'!A1" ref="B495"/>
    <hyperlink r:id="rId494" location="'26..'!A1" ref="B496"/>
    <hyperlink r:id="rId495" location="'26..'!A1" ref="B497"/>
    <hyperlink r:id="rId496" location="'26..'!A1" ref="B498"/>
    <hyperlink r:id="rId497" location="'26..'!A1" ref="B499"/>
    <hyperlink r:id="rId498" location="'26..'!A1" ref="B500"/>
    <hyperlink r:id="rId499" location="'26..'!A1" ref="B501"/>
    <hyperlink r:id="rId500" location="'26..'!A1" ref="B502"/>
    <hyperlink r:id="rId501" location="'26..'!A1" ref="B503"/>
    <hyperlink r:id="rId502" location="'26..'!A1" ref="B504"/>
    <hyperlink r:id="rId503" location="'26..'!A1" ref="B505"/>
    <hyperlink r:id="rId504" location="'26..'!A1" ref="B506"/>
    <hyperlink r:id="rId505" location="'27..'!A1" ref="B507"/>
    <hyperlink r:id="rId506" location="'27..'!A1" ref="B508"/>
    <hyperlink r:id="rId507" location="'27..'!A1" ref="B509"/>
    <hyperlink r:id="rId508" location="'27..'!A1" ref="B510"/>
    <hyperlink r:id="rId509" location="'27..'!A1" ref="B511"/>
    <hyperlink r:id="rId510" location="'27..'!A1" ref="B512"/>
    <hyperlink r:id="rId511" location="'27..'!A1" ref="B513"/>
    <hyperlink r:id="rId512" location="'27..'!A1" ref="B514"/>
    <hyperlink r:id="rId513" location="'27..'!A1" ref="B515"/>
    <hyperlink r:id="rId514" location="'27..'!A1" ref="B516"/>
    <hyperlink r:id="rId515" location="'27..'!A1" ref="B517"/>
    <hyperlink r:id="rId516" location="'27..'!A1" ref="B518"/>
    <hyperlink r:id="rId517" location="'27..'!A1" ref="B519"/>
    <hyperlink r:id="rId518" location="'27..'!A1" ref="B520"/>
    <hyperlink r:id="rId519" location="'27..'!A1" ref="B521"/>
    <hyperlink r:id="rId520" location="'27..'!A1" ref="B522"/>
    <hyperlink r:id="rId521" location="'27..'!A1" ref="B523"/>
    <hyperlink r:id="rId522" location="'27..'!A1" ref="B524"/>
    <hyperlink r:id="rId523" location="'28..'!A1" ref="B525"/>
    <hyperlink r:id="rId524" location="'28..'!A1" ref="B526"/>
    <hyperlink r:id="rId525" location="'28..'!A1" ref="B527"/>
    <hyperlink r:id="rId526" location="'28..'!A1" ref="B528"/>
    <hyperlink r:id="rId527" location="'28..'!A1" ref="B529"/>
    <hyperlink r:id="rId528" location="'28..'!A1" ref="B530"/>
    <hyperlink r:id="rId529" location="'28..'!A1" ref="B531"/>
    <hyperlink r:id="rId530" location="'28..'!A1" ref="B532"/>
    <hyperlink r:id="rId531" location="'28..'!A1" ref="B533"/>
    <hyperlink r:id="rId532" location="'28..'!A1" ref="B534"/>
    <hyperlink r:id="rId533" location="'28..'!A1" ref="B535"/>
    <hyperlink r:id="rId534" location="'28..'!A1" ref="B536"/>
    <hyperlink r:id="rId535" location="'28..'!A1" ref="B537"/>
    <hyperlink r:id="rId536" location="'28..'!A1" ref="B538"/>
    <hyperlink r:id="rId537" location="'28..'!A1" ref="B539"/>
    <hyperlink r:id="rId538" location="'28..'!A1" ref="B540"/>
    <hyperlink r:id="rId539" location="'28..'!A1" ref="B541"/>
    <hyperlink r:id="rId540" location="'28..'!A1" ref="B542"/>
    <hyperlink r:id="rId541" location="'29..'!A1" ref="B543"/>
    <hyperlink r:id="rId542" location="'29..'!A1" ref="B544"/>
    <hyperlink r:id="rId543" location="'29..'!A1" ref="B545"/>
    <hyperlink r:id="rId544" location="'29..'!A1" ref="B546"/>
    <hyperlink r:id="rId545" location="'29..'!A1" ref="B547"/>
    <hyperlink r:id="rId546" location="'29..'!A1" ref="B548"/>
    <hyperlink r:id="rId547" location="'29..'!A1" ref="B549"/>
    <hyperlink r:id="rId548" location="'29..'!A1" ref="B550"/>
    <hyperlink r:id="rId549" location="'29..'!A1" ref="B551"/>
    <hyperlink r:id="rId550" location="'29..'!A1" ref="B552"/>
    <hyperlink r:id="rId551" location="'29..'!A1" ref="B553"/>
    <hyperlink r:id="rId552" location="'29..'!A1" ref="B554"/>
    <hyperlink r:id="rId553" location="'29..'!A1" ref="B555"/>
    <hyperlink r:id="rId554" location="'29..'!A1" ref="B556"/>
    <hyperlink r:id="rId555" location="'29..'!A1" ref="B557"/>
    <hyperlink r:id="rId556" location="'29..'!A1" ref="B558"/>
    <hyperlink r:id="rId557" location="'29..'!A1" ref="B559"/>
    <hyperlink r:id="rId558" location="'29..'!A1" ref="B560"/>
    <hyperlink r:id="rId559" location="'30..'!A1" ref="B561"/>
    <hyperlink r:id="rId560" location="'30..'!A1" ref="B562"/>
    <hyperlink r:id="rId561" location="'30..'!A1" ref="B563"/>
    <hyperlink r:id="rId562" location="'30..'!A1" ref="B564"/>
    <hyperlink r:id="rId563" location="'30..'!A1" ref="B565"/>
    <hyperlink r:id="rId564" location="'30..'!A1" ref="B566"/>
    <hyperlink r:id="rId565" location="'30..'!A1" ref="B567"/>
    <hyperlink r:id="rId566" location="'30..'!A1" ref="B568"/>
    <hyperlink r:id="rId567" location="'30..'!A1" ref="B569"/>
    <hyperlink r:id="rId568" location="'30..'!A1" ref="B570"/>
    <hyperlink r:id="rId569" location="'30..'!A1" ref="B571"/>
    <hyperlink r:id="rId570" location="'30..'!A1" ref="B572"/>
    <hyperlink r:id="rId571" location="'30..'!A1" ref="B573"/>
    <hyperlink r:id="rId572" location="'30..'!A1" ref="B574"/>
    <hyperlink r:id="rId573" location="'30..'!A1" ref="B575"/>
    <hyperlink r:id="rId574" location="'30..'!A1" ref="B576"/>
    <hyperlink r:id="rId575" location="'30..'!A1" ref="B577"/>
    <hyperlink r:id="rId576" location="'30..'!A1" ref="B578"/>
    <hyperlink r:id="rId577" location="'31..'!A1" ref="B579"/>
    <hyperlink r:id="rId578" location="'31..'!A1" ref="B580"/>
    <hyperlink r:id="rId579" location="'31..'!A1" ref="B581"/>
    <hyperlink r:id="rId580" location="'31..'!A1" ref="B582"/>
    <hyperlink r:id="rId581" location="'31..'!A1" ref="B583"/>
    <hyperlink r:id="rId582" location="'31..'!A1" ref="B584"/>
    <hyperlink r:id="rId583" location="'31..'!A1" ref="B585"/>
    <hyperlink r:id="rId584" location="'31..'!A1" ref="B586"/>
    <hyperlink r:id="rId585" location="'31..'!A1" ref="B587"/>
    <hyperlink r:id="rId586" location="'31..'!A1" ref="B588"/>
    <hyperlink r:id="rId587" location="'31..'!A1" ref="B589"/>
    <hyperlink r:id="rId588" location="'31..'!A1" ref="B590"/>
    <hyperlink r:id="rId589" location="'31..'!A1" ref="B591"/>
    <hyperlink r:id="rId590" location="'31..'!A1" ref="B592"/>
    <hyperlink r:id="rId591" location="'31..'!A1" ref="B593"/>
    <hyperlink r:id="rId592" location="'31..'!A1" ref="B594"/>
    <hyperlink r:id="rId593" location="'31..'!A1" ref="B595"/>
    <hyperlink r:id="rId594" location="'31..'!A1" ref="B596"/>
    <hyperlink r:id="rId595" location="'32..'!A1" ref="B597"/>
    <hyperlink r:id="rId596" location="'32..'!A1" ref="B598"/>
    <hyperlink r:id="rId597" location="'32..'!A1" ref="B599"/>
    <hyperlink r:id="rId598" location="'32..'!A1" ref="B600"/>
    <hyperlink r:id="rId599" location="'32..'!A1" ref="B601"/>
    <hyperlink r:id="rId600" location="'32..'!A1" ref="B602"/>
    <hyperlink r:id="rId601" location="'32..'!A1" ref="B603"/>
    <hyperlink r:id="rId602" location="'32..'!A1" ref="B604"/>
    <hyperlink r:id="rId603" location="'32..'!A1" ref="B605"/>
    <hyperlink r:id="rId604" location="'32..'!A1" ref="B606"/>
    <hyperlink r:id="rId605" location="'32..'!A1" ref="B607"/>
    <hyperlink r:id="rId606" location="'32..'!A1" ref="B608"/>
    <hyperlink r:id="rId607" location="'32..'!A1" ref="B609"/>
    <hyperlink r:id="rId608" location="'32..'!A1" ref="B610"/>
    <hyperlink r:id="rId609" location="'32..'!A1" ref="B611"/>
    <hyperlink r:id="rId610" location="'32..'!A1" ref="B612"/>
    <hyperlink r:id="rId611" location="'32..'!A1" ref="B613"/>
    <hyperlink r:id="rId612" location="'32..'!A1" ref="B614"/>
    <hyperlink r:id="rId613" location="'33..'!A1" ref="B615"/>
    <hyperlink r:id="rId614" location="'33..'!A1" ref="B616"/>
    <hyperlink r:id="rId615" location="'33..'!A1" ref="B617"/>
    <hyperlink r:id="rId616" location="'33..'!A1" ref="B618"/>
    <hyperlink r:id="rId617" location="'33..'!A1" ref="B619"/>
    <hyperlink r:id="rId618" location="'33..'!A1" ref="B620"/>
    <hyperlink r:id="rId619" location="'33..'!A1" ref="B621"/>
    <hyperlink r:id="rId620" location="'33..'!A1" ref="B622"/>
    <hyperlink r:id="rId621" location="'33..'!A1" ref="B623"/>
    <hyperlink r:id="rId622" location="'33..'!A1" ref="B624"/>
    <hyperlink r:id="rId623" location="'33..'!A1" ref="B625"/>
    <hyperlink r:id="rId624" location="'33..'!A1" ref="B626"/>
    <hyperlink r:id="rId625" location="'33..'!A1" ref="B627"/>
    <hyperlink r:id="rId626" location="'33..'!A1" ref="B628"/>
    <hyperlink r:id="rId627" location="'33..'!A1" ref="B629"/>
    <hyperlink r:id="rId628" location="'33..'!A1" ref="B630"/>
    <hyperlink r:id="rId629" location="'33..'!A1" ref="B631"/>
    <hyperlink r:id="rId630" location="'33..'!A1" ref="B632"/>
    <hyperlink r:id="rId631" location="'34..'!A1" ref="B633"/>
    <hyperlink r:id="rId632" location="'34..'!A1" ref="B634"/>
    <hyperlink r:id="rId633" location="'34..'!A1" ref="B635"/>
    <hyperlink r:id="rId634" location="'34..'!A1" ref="B636"/>
    <hyperlink r:id="rId635" location="'34..'!A1" ref="B637"/>
    <hyperlink r:id="rId636" location="'34..'!A1" ref="B638"/>
    <hyperlink r:id="rId637" location="'34..'!A1" ref="B639"/>
    <hyperlink r:id="rId638" location="'34..'!A1" ref="B640"/>
    <hyperlink r:id="rId639" location="'34..'!A1" ref="B641"/>
    <hyperlink r:id="rId640" location="'34..'!A1" ref="B642"/>
    <hyperlink r:id="rId641" location="'34..'!A1" ref="B643"/>
    <hyperlink r:id="rId642" location="'34..'!A1" ref="B644"/>
    <hyperlink r:id="rId643" location="'34..'!A1" ref="B645"/>
    <hyperlink r:id="rId644" location="'34..'!A1" ref="B646"/>
    <hyperlink r:id="rId645" location="'34..'!A1" ref="B647"/>
    <hyperlink r:id="rId646" location="'34..'!A1" ref="B648"/>
    <hyperlink r:id="rId647" location="'34..'!A1" ref="B649"/>
    <hyperlink r:id="rId648" location="'34..'!A1" ref="B650"/>
    <hyperlink r:id="rId649" location="'35..'!A1" ref="B651"/>
    <hyperlink r:id="rId650" location="'35..'!A1" ref="B652"/>
    <hyperlink r:id="rId651" location="'35..'!A1" ref="B653"/>
    <hyperlink r:id="rId652" location="'35..'!A1" ref="B654"/>
    <hyperlink r:id="rId653" location="'35..'!A1" ref="B655"/>
    <hyperlink r:id="rId654" location="'35..'!A1" ref="B656"/>
    <hyperlink r:id="rId655" location="'35..'!A1" ref="B657"/>
    <hyperlink r:id="rId656" location="'35..'!A1" ref="B658"/>
    <hyperlink r:id="rId657" location="'35..'!A1" ref="B659"/>
    <hyperlink r:id="rId658" location="'35..'!A1" ref="B660"/>
    <hyperlink r:id="rId659" location="'35..'!A1" ref="B661"/>
    <hyperlink r:id="rId660" location="'35..'!A1" ref="B662"/>
    <hyperlink r:id="rId661" location="'35..'!A1" ref="B663"/>
    <hyperlink r:id="rId662" location="'35..'!A1" ref="B664"/>
    <hyperlink r:id="rId663" location="'35..'!A1" ref="B665"/>
    <hyperlink r:id="rId664" location="'35..'!A1" ref="B666"/>
    <hyperlink r:id="rId665" location="'35..'!A1" ref="B667"/>
    <hyperlink r:id="rId666" location="'35..'!A1" ref="B668"/>
    <hyperlink r:id="rId667" location="'36..'!A1" ref="B669"/>
    <hyperlink r:id="rId668" location="'36..'!A1" ref="B670"/>
    <hyperlink r:id="rId669" location="'36..'!A1" ref="B671"/>
    <hyperlink r:id="rId670" location="'36..'!A1" ref="B672"/>
    <hyperlink r:id="rId671" location="'36..'!A1" ref="B673"/>
    <hyperlink r:id="rId672" location="'36..'!A1" ref="B674"/>
    <hyperlink r:id="rId673" location="'36..'!A1" ref="B675"/>
    <hyperlink r:id="rId674" location="'36..'!A1" ref="B676"/>
    <hyperlink r:id="rId675" location="'36..'!A1" ref="B677"/>
    <hyperlink r:id="rId676" location="'36..'!A1" ref="B678"/>
    <hyperlink r:id="rId677" location="'36..'!A1" ref="B679"/>
    <hyperlink r:id="rId678" location="'36..'!A1" ref="B680"/>
    <hyperlink r:id="rId679" location="'36..'!A1" ref="B681"/>
    <hyperlink r:id="rId680" location="'36..'!A1" ref="B682"/>
    <hyperlink r:id="rId681" location="'36..'!A1" ref="B683"/>
    <hyperlink r:id="rId682" location="'36..'!A1" ref="B684"/>
    <hyperlink r:id="rId683" location="'36..'!A1" ref="B685"/>
    <hyperlink r:id="rId684" location="'36..'!A1" ref="B686"/>
    <hyperlink r:id="rId685" location="'37..'!A1" ref="B687"/>
    <hyperlink r:id="rId686" location="'37..'!A1" ref="B688"/>
    <hyperlink r:id="rId687" location="'37..'!A1" ref="B689"/>
    <hyperlink r:id="rId688" location="'37..'!A1" ref="B690"/>
    <hyperlink r:id="rId689" location="'37..'!A1" ref="B691"/>
    <hyperlink r:id="rId690" location="'37..'!A1" ref="B692"/>
    <hyperlink r:id="rId691" location="'37..'!A1" ref="B693"/>
    <hyperlink r:id="rId692" location="'37..'!A1" ref="B694"/>
    <hyperlink r:id="rId693" location="'37..'!A1" ref="B695"/>
    <hyperlink r:id="rId694" location="'37..'!A1" ref="B696"/>
    <hyperlink r:id="rId695" location="'37..'!A1" ref="B697"/>
    <hyperlink r:id="rId696" location="'37..'!A1" ref="B698"/>
    <hyperlink r:id="rId697" location="'37..'!A1" ref="B699"/>
    <hyperlink r:id="rId698" location="'37..'!A1" ref="B700"/>
    <hyperlink r:id="rId699" location="'37..'!A1" ref="B701"/>
    <hyperlink r:id="rId700" location="'37..'!A1" ref="B702"/>
    <hyperlink r:id="rId701" location="'37..'!A1" ref="B703"/>
    <hyperlink r:id="rId702" location="'37..'!A1" ref="B704"/>
    <hyperlink r:id="rId703" location="'38..'!A1" ref="B705"/>
    <hyperlink r:id="rId704" location="'38..'!A1" ref="B706"/>
    <hyperlink r:id="rId705" location="'38..'!A1" ref="B707"/>
    <hyperlink r:id="rId706" location="'38..'!A1" ref="B708"/>
    <hyperlink r:id="rId707" location="'38..'!A1" ref="B709"/>
    <hyperlink r:id="rId708" location="'38..'!A1" ref="B710"/>
    <hyperlink r:id="rId709" location="'38..'!A1" ref="B711"/>
    <hyperlink r:id="rId710" location="'38..'!A1" ref="B712"/>
    <hyperlink r:id="rId711" location="'38..'!A1" ref="B713"/>
    <hyperlink r:id="rId712" location="'38..'!A1" ref="B714"/>
    <hyperlink r:id="rId713" location="'38..'!A1" ref="B715"/>
    <hyperlink r:id="rId714" location="'38..'!A1" ref="B716"/>
    <hyperlink r:id="rId715" location="'38..'!A1" ref="B717"/>
    <hyperlink r:id="rId716" location="'38..'!A1" ref="B718"/>
    <hyperlink r:id="rId717" location="'38..'!A1" ref="B719"/>
    <hyperlink r:id="rId718" location="'38..'!A1" ref="B720"/>
    <hyperlink r:id="rId719" location="'38..'!A1" ref="B721"/>
    <hyperlink r:id="rId720" location="'38..'!A1" ref="B722"/>
    <hyperlink r:id="rId721" location="'39..'!A1" ref="B723"/>
    <hyperlink r:id="rId722" location="'39..'!A1" ref="B724"/>
    <hyperlink r:id="rId723" location="'39..'!A1" ref="B725"/>
    <hyperlink r:id="rId724" location="'39..'!A1" ref="B726"/>
    <hyperlink r:id="rId725" location="'39..'!A1" ref="B727"/>
    <hyperlink r:id="rId726" location="'39..'!A1" ref="B728"/>
    <hyperlink r:id="rId727" location="'39..'!A1" ref="B729"/>
    <hyperlink r:id="rId728" location="'39..'!A1" ref="B730"/>
    <hyperlink r:id="rId729" location="'39..'!A1" ref="B731"/>
    <hyperlink r:id="rId730" location="'39..'!A1" ref="B732"/>
    <hyperlink r:id="rId731" location="'39..'!A1" ref="B733"/>
    <hyperlink r:id="rId732" location="'39..'!A1" ref="B734"/>
    <hyperlink r:id="rId733" location="'39..'!A1" ref="B735"/>
    <hyperlink r:id="rId734" location="'39..'!A1" ref="B736"/>
    <hyperlink r:id="rId735" location="'39..'!A1" ref="B737"/>
    <hyperlink r:id="rId736" location="'39..'!A1" ref="B738"/>
    <hyperlink r:id="rId737" location="'39..'!A1" ref="B739"/>
    <hyperlink r:id="rId738" location="'39..'!A1" ref="B740"/>
    <hyperlink r:id="rId739" location="'40..'!A1" ref="B741"/>
    <hyperlink r:id="rId740" location="'40..'!A1" ref="B742"/>
    <hyperlink r:id="rId741" location="'40..'!A1" ref="B743"/>
    <hyperlink r:id="rId742" location="'40..'!A1" ref="B744"/>
    <hyperlink r:id="rId743" location="'40..'!A1" ref="B745"/>
    <hyperlink r:id="rId744" location="'40..'!A1" ref="B746"/>
    <hyperlink r:id="rId745" location="'40..'!A1" ref="B747"/>
    <hyperlink r:id="rId746" location="'40..'!A1" ref="B748"/>
    <hyperlink r:id="rId747" location="'40..'!A1" ref="B749"/>
    <hyperlink r:id="rId748" location="'40..'!A1" ref="B750"/>
    <hyperlink r:id="rId749" location="'40..'!A1" ref="B751"/>
    <hyperlink r:id="rId750" location="'40..'!A1" ref="B752"/>
    <hyperlink r:id="rId751" location="'40..'!A1" ref="B753"/>
    <hyperlink r:id="rId752" location="'40..'!A1" ref="B754"/>
    <hyperlink r:id="rId753" location="'40..'!A1" ref="B755"/>
    <hyperlink r:id="rId754" location="'40..'!A1" ref="B756"/>
    <hyperlink r:id="rId755" location="'40..'!A1" ref="B757"/>
    <hyperlink r:id="rId756" location="'40..'!A1" ref="B758"/>
    <hyperlink r:id="rId757" location="'41..'!A1" ref="B759"/>
    <hyperlink r:id="rId758" location="'41..'!A1" ref="B760"/>
    <hyperlink r:id="rId759" location="'41..'!A1" ref="B761"/>
    <hyperlink r:id="rId760" location="'41..'!A1" ref="B762"/>
    <hyperlink r:id="rId761" location="'41..'!A1" ref="B763"/>
    <hyperlink r:id="rId762" location="'41..'!A1" ref="B764"/>
    <hyperlink r:id="rId763" location="'41..'!A1" ref="B765"/>
    <hyperlink r:id="rId764" location="'41..'!A1" ref="B766"/>
    <hyperlink r:id="rId765" location="'41..'!A1" ref="B767"/>
    <hyperlink r:id="rId766" location="'41..'!A1" ref="B768"/>
    <hyperlink r:id="rId767" location="'41..'!A1" ref="B769"/>
    <hyperlink r:id="rId768" location="'41..'!A1" ref="B770"/>
    <hyperlink r:id="rId769" location="'41..'!A1" ref="B771"/>
    <hyperlink r:id="rId770" location="'41..'!A1" ref="B772"/>
    <hyperlink r:id="rId771" location="'41..'!A1" ref="B773"/>
    <hyperlink r:id="rId772" location="'41..'!A1" ref="B774"/>
    <hyperlink r:id="rId773" location="'41..'!A1" ref="B775"/>
    <hyperlink r:id="rId774" location="'41..'!A1" ref="B776"/>
    <hyperlink r:id="rId775" location="GGGG!A1" ref="B777"/>
    <hyperlink r:id="rId776" location="GGGG!A1" ref="B778"/>
    <hyperlink r:id="rId777" location="GGGG!A1" ref="B779"/>
    <hyperlink r:id="rId778" location="GGGG!A1" ref="B780"/>
    <hyperlink r:id="rId779" location="GGGG!A1" ref="B781"/>
    <hyperlink r:id="rId780" location="GGGG!A1" ref="B782"/>
    <hyperlink r:id="rId781" location="GGGG!A1" ref="B783"/>
    <hyperlink r:id="rId782" location="GGGG!A1" ref="B784"/>
    <hyperlink r:id="rId783" location="GGGG!A1" ref="B785"/>
    <hyperlink r:id="rId784" location="GGGG!A1" ref="B786"/>
    <hyperlink r:id="rId785" location="GGGG!A1" ref="B787"/>
    <hyperlink r:id="rId786" location="GGGG!A1" ref="B788"/>
    <hyperlink r:id="rId787" location="GGGG!A1" ref="B789"/>
    <hyperlink r:id="rId788" location="GGGG!A1" ref="B790"/>
    <hyperlink r:id="rId789" location="GGGG!A1" ref="B791"/>
    <hyperlink r:id="rId790" location="GGGG!A1" ref="B792"/>
    <hyperlink r:id="rId791" location="GGGG!A1" ref="B793"/>
    <hyperlink r:id="rId792" location="GGGG!A1" ref="B794"/>
    <hyperlink r:id="rId793" location="'43..'!A1" ref="B795"/>
    <hyperlink r:id="rId794" location="'43..'!A1" ref="B796"/>
    <hyperlink r:id="rId795" location="'43..'!A1" ref="B797"/>
    <hyperlink r:id="rId796" location="'43..'!A1" ref="B798"/>
    <hyperlink r:id="rId797" location="'43..'!A1" ref="B799"/>
    <hyperlink r:id="rId798" location="'43..'!A1" ref="B800"/>
    <hyperlink r:id="rId799" location="'43..'!A1" ref="B801"/>
    <hyperlink r:id="rId800" location="'43..'!A1" ref="B802"/>
    <hyperlink r:id="rId801" location="'43..'!A1" ref="B803"/>
    <hyperlink r:id="rId802" location="'43..'!A1" ref="B804"/>
    <hyperlink r:id="rId803" location="'43..'!A1" ref="B805"/>
    <hyperlink r:id="rId804" location="'43..'!A1" ref="B806"/>
    <hyperlink r:id="rId805" location="'43..'!A1" ref="B807"/>
    <hyperlink r:id="rId806" location="'43..'!A1" ref="B808"/>
    <hyperlink r:id="rId807" location="'43..'!A1" ref="B809"/>
    <hyperlink r:id="rId808" location="'43..'!A1" ref="B810"/>
    <hyperlink r:id="rId809" location="'43..'!A1" ref="B811"/>
    <hyperlink r:id="rId810" location="'43..'!A1" ref="B812"/>
    <hyperlink r:id="rId811" location="'44..'!A1" ref="B813"/>
    <hyperlink r:id="rId812" location="'44..'!A1" ref="B814"/>
    <hyperlink r:id="rId813" location="'44..'!A1" ref="B815"/>
    <hyperlink r:id="rId814" location="'44..'!A1" ref="B816"/>
    <hyperlink r:id="rId815" location="'44..'!A1" ref="B817"/>
    <hyperlink r:id="rId816" location="'44..'!A1" ref="B818"/>
    <hyperlink r:id="rId817" location="'44..'!A1" ref="B819"/>
    <hyperlink r:id="rId818" location="'44..'!A1" ref="B820"/>
    <hyperlink r:id="rId819" location="'44..'!A1" ref="B821"/>
    <hyperlink r:id="rId820" location="'44..'!A1" ref="B822"/>
    <hyperlink r:id="rId821" location="'44..'!A1" ref="B823"/>
    <hyperlink r:id="rId822" location="'44..'!A1" ref="B824"/>
    <hyperlink r:id="rId823" location="'44..'!A1" ref="B825"/>
    <hyperlink r:id="rId824" location="'44..'!A1" ref="B826"/>
    <hyperlink r:id="rId825" location="'44..'!A1" ref="B827"/>
    <hyperlink r:id="rId826" location="'44..'!A1" ref="B828"/>
    <hyperlink r:id="rId827" location="'44..'!A1" ref="B829"/>
    <hyperlink r:id="rId828" location="'44..'!A1" ref="B830"/>
    <hyperlink r:id="rId829" location="'90..'!A1" ref="B1713"/>
    <hyperlink r:id="rId830" location="'90..'!A1" ref="B1714"/>
    <hyperlink r:id="rId831" location="'90..'!A1" ref="B1715"/>
    <hyperlink r:id="rId832" location="'90..'!A1" ref="B1716"/>
    <hyperlink r:id="rId833" location="'90..'!A1" ref="B1717"/>
    <hyperlink r:id="rId834" location="'90..'!A1" ref="B1718"/>
    <hyperlink r:id="rId835" location="'90..'!A1" ref="B1719"/>
    <hyperlink r:id="rId836" location="'90..'!A1" ref="B1720"/>
    <hyperlink r:id="rId837" location="'90..'!A1" ref="B1721"/>
    <hyperlink r:id="rId838" location="'90..'!A1" ref="B1722"/>
    <hyperlink r:id="rId839" location="'90..'!A1" ref="B1723"/>
    <hyperlink r:id="rId840" location="'90..'!A1" ref="B1724"/>
    <hyperlink r:id="rId841" location="'90..'!A1" ref="B1725"/>
    <hyperlink r:id="rId842" location="'90..'!A1" ref="B1726"/>
    <hyperlink r:id="rId843" location="'90..'!A1" ref="B1727"/>
    <hyperlink r:id="rId844" location="'90..'!A1" ref="B1728"/>
    <hyperlink r:id="rId845" location="'90..'!A1" ref="B1729"/>
    <hyperlink r:id="rId846" location="'90..'!A1" ref="B1730"/>
    <hyperlink r:id="rId847" location="'91..'!A1" ref="B1731"/>
    <hyperlink r:id="rId848" location="'91..'!A1" ref="B1732"/>
    <hyperlink r:id="rId849" location="'91..'!A1" ref="B1733"/>
    <hyperlink r:id="rId850" location="'91..'!A1" ref="B1734"/>
    <hyperlink r:id="rId851" location="'91..'!A1" ref="B1735"/>
    <hyperlink r:id="rId852" location="'91..'!A1" ref="B1736"/>
    <hyperlink r:id="rId853" location="'91..'!A1" ref="B1737"/>
    <hyperlink r:id="rId854" location="'91..'!A1" ref="B1738"/>
    <hyperlink r:id="rId855" location="'91..'!A1" ref="B1739"/>
    <hyperlink r:id="rId856" location="'91..'!A1" ref="B1740"/>
    <hyperlink r:id="rId857" location="'91..'!A1" ref="B1741"/>
    <hyperlink r:id="rId858" location="'91..'!A1" ref="B1742"/>
    <hyperlink r:id="rId859" location="'91..'!A1" ref="B1743"/>
    <hyperlink r:id="rId860" location="'91..'!A1" ref="B1744"/>
    <hyperlink r:id="rId861" location="'91..'!A1" ref="B1745"/>
    <hyperlink r:id="rId862" location="'91..'!A1" ref="B1746"/>
    <hyperlink r:id="rId863" location="'91..'!A1" ref="B1747"/>
    <hyperlink r:id="rId864" location="'91..'!A1" ref="B1748"/>
    <hyperlink r:id="rId865" location="'91A..'!A1" ref="B1749"/>
    <hyperlink r:id="rId866" location="'91A..'!A1" ref="B1750"/>
    <hyperlink r:id="rId867" location="'91A..'!A1" ref="B1751"/>
    <hyperlink r:id="rId868" location="'91A..'!A1" ref="B1752"/>
    <hyperlink r:id="rId869" location="'91A..'!A1" ref="B1753"/>
    <hyperlink r:id="rId870" location="'91A..'!A1" ref="B1754"/>
    <hyperlink r:id="rId871" location="'91A..'!A1" ref="B1755"/>
    <hyperlink r:id="rId872" location="'91A..'!A1" ref="B1756"/>
    <hyperlink r:id="rId873" location="'91A..'!A1" ref="B1757"/>
    <hyperlink r:id="rId874" location="'91A..'!A1" ref="B1758"/>
    <hyperlink r:id="rId875" location="'91A..'!A1" ref="B1759"/>
    <hyperlink r:id="rId876" location="'91A..'!A1" ref="B1760"/>
    <hyperlink r:id="rId877" location="'91A..'!A1" ref="B1761"/>
    <hyperlink r:id="rId878" location="'91A..'!A1" ref="B1762"/>
    <hyperlink r:id="rId879" location="'91A..'!A1" ref="B1763"/>
    <hyperlink r:id="rId880" location="'91A..'!A1" ref="B1764"/>
    <hyperlink r:id="rId881" location="'91A..'!A1" ref="B1765"/>
    <hyperlink r:id="rId882" location="'91A..'!A1" ref="B1766"/>
    <hyperlink r:id="rId883" location="'92..'!A1" ref="B1767"/>
    <hyperlink r:id="rId884" location="'92..'!A1" ref="B1768"/>
    <hyperlink r:id="rId885" location="'92..'!A1" ref="B1769"/>
    <hyperlink r:id="rId886" location="'92..'!A1" ref="B1770"/>
    <hyperlink r:id="rId887" location="'92..'!A1" ref="B1771"/>
    <hyperlink r:id="rId888" location="'92..'!A1" ref="B1772"/>
    <hyperlink r:id="rId889" location="'92..'!A1" ref="B1773"/>
    <hyperlink r:id="rId890" location="'92..'!A1" ref="B1774"/>
    <hyperlink r:id="rId891" location="'92..'!A1" ref="B1775"/>
    <hyperlink r:id="rId892" location="'92..'!A1" ref="B1776"/>
    <hyperlink r:id="rId893" location="'92..'!A1" ref="B1777"/>
    <hyperlink r:id="rId894" location="'92..'!A1" ref="B1778"/>
    <hyperlink r:id="rId895" location="'92..'!A1" ref="B1779"/>
    <hyperlink r:id="rId896" location="'92..'!A1" ref="B1780"/>
    <hyperlink r:id="rId897" location="'92..'!A1" ref="B1781"/>
    <hyperlink r:id="rId898" location="'92..'!A1" ref="B1782"/>
    <hyperlink r:id="rId899" location="'92..'!A1" ref="B1783"/>
    <hyperlink r:id="rId900" location="'92..'!A1" ref="B1784"/>
    <hyperlink r:id="rId901" location="'93..'!A1" ref="B1785"/>
    <hyperlink r:id="rId902" location="'93..'!A1" ref="B1786"/>
    <hyperlink r:id="rId903" location="'93..'!A1" ref="B1787"/>
    <hyperlink r:id="rId904" location="'93..'!A1" ref="B1788"/>
    <hyperlink r:id="rId905" location="'93..'!A1" ref="B1789"/>
    <hyperlink r:id="rId906" location="'93..'!A1" ref="B1790"/>
    <hyperlink r:id="rId907" location="'93..'!A1" ref="B1791"/>
    <hyperlink r:id="rId908" location="'93..'!A1" ref="B1792"/>
    <hyperlink r:id="rId909" location="'93..'!A1" ref="B1793"/>
    <hyperlink r:id="rId910" location="'93..'!A1" ref="B1794"/>
    <hyperlink r:id="rId911" location="'93..'!A1" ref="B1795"/>
    <hyperlink r:id="rId912" location="'93..'!A1" ref="B1796"/>
    <hyperlink r:id="rId913" location="'93..'!A1" ref="B1797"/>
    <hyperlink r:id="rId914" location="'93..'!A1" ref="B1798"/>
    <hyperlink r:id="rId915" location="'93..'!A1" ref="B1799"/>
    <hyperlink r:id="rId916" location="'93..'!A1" ref="B1800"/>
    <hyperlink r:id="rId917" location="'93..'!A1" ref="B1801"/>
    <hyperlink r:id="rId918" location="'93..'!A1" ref="B1802"/>
    <hyperlink r:id="rId919" location="'94..'!A1" ref="B1803"/>
    <hyperlink r:id="rId920" location="'94..'!A1" ref="B1804"/>
    <hyperlink r:id="rId921" location="'94..'!A1" ref="B1805"/>
    <hyperlink r:id="rId922" location="'94..'!A1" ref="B1806"/>
    <hyperlink r:id="rId923" location="'94..'!A1" ref="B1807"/>
    <hyperlink r:id="rId924" location="'94..'!A1" ref="B1808"/>
    <hyperlink r:id="rId925" location="'94..'!A1" ref="B1809"/>
    <hyperlink r:id="rId926" location="'94..'!A1" ref="B1810"/>
    <hyperlink r:id="rId927" location="'94..'!A1" ref="B1811"/>
    <hyperlink r:id="rId928" location="'94..'!A1" ref="B1812"/>
    <hyperlink r:id="rId929" location="'94..'!A1" ref="B1813"/>
    <hyperlink r:id="rId930" location="'94..'!A1" ref="B1814"/>
    <hyperlink r:id="rId931" location="'94..'!A1" ref="B1815"/>
    <hyperlink r:id="rId932" location="'94..'!A1" ref="B1816"/>
    <hyperlink r:id="rId933" location="'94..'!A1" ref="B1817"/>
    <hyperlink r:id="rId934" location="'94..'!A1" ref="B1818"/>
    <hyperlink r:id="rId935" location="'94..'!A1" ref="B1819"/>
    <hyperlink r:id="rId936" location="'94..'!A1" ref="B1820"/>
    <hyperlink r:id="rId937" location="'95..'!A1" ref="B1821"/>
    <hyperlink r:id="rId938" location="'95..'!A1" ref="B1822"/>
    <hyperlink r:id="rId939" location="'95..'!A1" ref="B1823"/>
    <hyperlink r:id="rId940" location="'95..'!A1" ref="B1824"/>
    <hyperlink r:id="rId941" location="'95..'!A1" ref="B1825"/>
    <hyperlink r:id="rId942" location="'95..'!A1" ref="B1826"/>
    <hyperlink r:id="rId943" location="'95..'!A1" ref="B1827"/>
    <hyperlink r:id="rId944" location="'95..'!A1" ref="B1828"/>
    <hyperlink r:id="rId945" location="'95..'!A1" ref="B1829"/>
    <hyperlink r:id="rId946" location="'95..'!A1" ref="B1830"/>
    <hyperlink r:id="rId947" location="'95..'!A1" ref="B1831"/>
    <hyperlink r:id="rId948" location="'95..'!A1" ref="B1832"/>
    <hyperlink r:id="rId949" location="'95..'!A1" ref="B1833"/>
    <hyperlink r:id="rId950" location="'95..'!A1" ref="B1834"/>
    <hyperlink r:id="rId951" location="'95..'!A1" ref="B1835"/>
    <hyperlink r:id="rId952" location="'95..'!A1" ref="B1836"/>
    <hyperlink r:id="rId953" location="'95..'!A1" ref="B1837"/>
    <hyperlink r:id="rId954" location="'95..'!A1" ref="B1838"/>
    <hyperlink r:id="rId955" location="'96..'!A1" ref="B1839"/>
    <hyperlink r:id="rId956" location="'96..'!A1" ref="B1840"/>
    <hyperlink r:id="rId957" location="'96..'!A1" ref="B1841"/>
    <hyperlink r:id="rId958" location="'96..'!A1" ref="B1842"/>
    <hyperlink r:id="rId959" location="'96..'!A1" ref="B1843"/>
    <hyperlink r:id="rId960" location="'96..'!A1" ref="B1844"/>
    <hyperlink r:id="rId961" location="'96..'!A1" ref="B1845"/>
    <hyperlink r:id="rId962" location="'96..'!A1" ref="B1846"/>
    <hyperlink r:id="rId963" location="'96..'!A1" ref="B1847"/>
    <hyperlink r:id="rId964" location="'96..'!A1" ref="B1848"/>
    <hyperlink r:id="rId965" location="'96..'!A1" ref="B1849"/>
    <hyperlink r:id="rId966" location="'96..'!A1" ref="B1850"/>
    <hyperlink r:id="rId967" location="'96..'!A1" ref="B1851"/>
    <hyperlink r:id="rId968" location="'96..'!A1" ref="B1852"/>
    <hyperlink r:id="rId969" location="'96..'!A1" ref="B1853"/>
    <hyperlink r:id="rId970" location="'96..'!A1" ref="B1854"/>
    <hyperlink r:id="rId971" location="'96..'!A1" ref="B1855"/>
    <hyperlink r:id="rId972" location="'96..'!A1" ref="B1856"/>
    <hyperlink r:id="rId973" location="'97..'!A1" ref="B1857"/>
    <hyperlink r:id="rId974" location="'97..'!A1" ref="B1858"/>
    <hyperlink r:id="rId975" location="'97..'!A1" ref="B1859"/>
    <hyperlink r:id="rId976" location="'97..'!A1" ref="B1860"/>
    <hyperlink r:id="rId977" location="'97..'!A1" ref="B1861"/>
    <hyperlink r:id="rId978" location="'97..'!A1" ref="B1862"/>
    <hyperlink r:id="rId979" location="'97..'!A1" ref="B1863"/>
    <hyperlink r:id="rId980" location="'97..'!A1" ref="B1864"/>
    <hyperlink r:id="rId981" location="'97..'!A1" ref="B1865"/>
    <hyperlink r:id="rId982" location="'97..'!A1" ref="B1866"/>
    <hyperlink r:id="rId983" location="'97..'!A1" ref="B1867"/>
    <hyperlink r:id="rId984" location="'97..'!A1" ref="B1868"/>
    <hyperlink r:id="rId985" location="'97..'!A1" ref="B1869"/>
    <hyperlink r:id="rId986" location="'97..'!A1" ref="B1870"/>
    <hyperlink r:id="rId987" location="'97..'!A1" ref="B1871"/>
    <hyperlink r:id="rId988" location="'97..'!A1" ref="B1872"/>
    <hyperlink r:id="rId989" location="'97..'!A1" ref="B1873"/>
    <hyperlink r:id="rId990" location="'97..'!A1" ref="B1874"/>
    <hyperlink r:id="rId991" location="'98..'!A1" ref="B1875"/>
    <hyperlink r:id="rId992" location="'98..'!A1" ref="B1876"/>
    <hyperlink r:id="rId993" location="'98..'!A1" ref="B1877"/>
    <hyperlink r:id="rId994" location="'98..'!A1" ref="B1878"/>
    <hyperlink r:id="rId995" location="'98..'!A1" ref="B1879"/>
    <hyperlink r:id="rId996" location="'98..'!A1" ref="B1880"/>
    <hyperlink r:id="rId997" location="'98..'!A1" ref="B1881"/>
    <hyperlink r:id="rId998" location="'98..'!A1" ref="B1882"/>
    <hyperlink r:id="rId999" location="'98..'!A1" ref="B1883"/>
    <hyperlink r:id="rId1000" location="'98..'!A1" ref="B1884"/>
    <hyperlink r:id="rId1001" location="'98..'!A1" ref="B1885"/>
    <hyperlink r:id="rId1002" location="'98..'!A1" ref="B1886"/>
    <hyperlink r:id="rId1003" location="'98..'!A1" ref="B1887"/>
    <hyperlink r:id="rId1004" location="'98..'!A1" ref="B1888"/>
    <hyperlink r:id="rId1005" location="'98..'!A1" ref="B1889"/>
    <hyperlink r:id="rId1006" location="'98..'!A1" ref="B1890"/>
    <hyperlink r:id="rId1007" location="'98..'!A1" ref="B1891"/>
    <hyperlink r:id="rId1008" location="'98..'!A1" ref="B1892"/>
    <hyperlink r:id="rId1009" location="'99..'!A1" ref="B1893"/>
    <hyperlink r:id="rId1010" location="'99..'!A1" ref="B1894"/>
    <hyperlink r:id="rId1011" location="'99..'!A1" ref="B1895"/>
    <hyperlink r:id="rId1012" location="'99..'!A1" ref="B1896"/>
    <hyperlink r:id="rId1013" location="'99..'!A1" ref="B1897"/>
    <hyperlink r:id="rId1014" location="'99..'!A1" ref="B1898"/>
    <hyperlink r:id="rId1015" location="'99..'!A1" ref="B1899"/>
    <hyperlink r:id="rId1016" location="'99..'!A1" ref="B1900"/>
    <hyperlink r:id="rId1017" location="'99..'!A1" ref="B1901"/>
    <hyperlink r:id="rId1018" location="'99..'!A1" ref="B1902"/>
    <hyperlink r:id="rId1019" location="'99..'!A1" ref="B1903"/>
    <hyperlink r:id="rId1020" location="'99..'!A1" ref="B1904"/>
    <hyperlink r:id="rId1021" location="'99..'!A1" ref="B1905"/>
    <hyperlink r:id="rId1022" location="'99..'!A1" ref="B1906"/>
    <hyperlink r:id="rId1023" location="'99..'!A1" ref="B1907"/>
    <hyperlink r:id="rId1024" location="'99..'!A1" ref="B1908"/>
    <hyperlink r:id="rId1025" location="'99..'!A1" ref="B1909"/>
    <hyperlink r:id="rId1026" location="'99..'!A1" ref="B1910"/>
    <hyperlink r:id="rId1027" location="'100..'!A1" ref="B1911"/>
    <hyperlink r:id="rId1028" location="'100..'!A1" ref="B1912"/>
    <hyperlink r:id="rId1029" location="'100..'!A1" ref="B1913"/>
    <hyperlink r:id="rId1030" location="'100..'!A1" ref="B1914"/>
    <hyperlink r:id="rId1031" location="'100..'!A1" ref="B1915"/>
    <hyperlink r:id="rId1032" location="'100..'!A1" ref="B1916"/>
    <hyperlink r:id="rId1033" location="'100..'!A1" ref="B1917"/>
    <hyperlink r:id="rId1034" location="'100..'!A1" ref="B1918"/>
    <hyperlink r:id="rId1035" location="'100..'!A1" ref="B1919"/>
    <hyperlink r:id="rId1036" location="'100..'!A1" ref="B1920"/>
    <hyperlink r:id="rId1037" location="'100..'!A1" ref="B1921"/>
    <hyperlink r:id="rId1038" location="'100..'!A1" ref="B1922"/>
    <hyperlink r:id="rId1039" location="'100..'!A1" ref="B1923"/>
    <hyperlink r:id="rId1040" location="'100..'!A1" ref="B1924"/>
    <hyperlink r:id="rId1041" location="'100..'!A1" ref="B1925"/>
    <hyperlink r:id="rId1042" location="'100..'!A1" ref="B1926"/>
    <hyperlink r:id="rId1043" location="'100..'!A1" ref="B1927"/>
    <hyperlink r:id="rId1044" location="'100..'!A1" ref="B1928"/>
    <hyperlink r:id="rId1045" location="'101..'!A1" ref="B1929"/>
    <hyperlink r:id="rId1046" location="'101..'!A1" ref="B1930"/>
    <hyperlink r:id="rId1047" location="'101..'!A1" ref="B1931"/>
    <hyperlink r:id="rId1048" location="'101..'!A1" ref="B1932"/>
    <hyperlink r:id="rId1049" location="'101..'!A1" ref="B1933"/>
    <hyperlink r:id="rId1050" location="'101..'!A1" ref="B1934"/>
    <hyperlink r:id="rId1051" location="'101..'!A1" ref="B1935"/>
    <hyperlink r:id="rId1052" location="'101..'!A1" ref="B1936"/>
    <hyperlink r:id="rId1053" location="'101..'!A1" ref="B1937"/>
    <hyperlink r:id="rId1054" location="'101..'!A1" ref="B1938"/>
    <hyperlink r:id="rId1055" location="'101..'!A1" ref="B1939"/>
    <hyperlink r:id="rId1056" location="'101..'!A1" ref="B1940"/>
    <hyperlink r:id="rId1057" location="'101..'!A1" ref="B1941"/>
    <hyperlink r:id="rId1058" location="'101..'!A1" ref="B1942"/>
    <hyperlink r:id="rId1059" location="'101..'!A1" ref="B1943"/>
    <hyperlink r:id="rId1060" location="'101..'!A1" ref="B1944"/>
    <hyperlink r:id="rId1061" location="'101..'!A1" ref="B1945"/>
    <hyperlink r:id="rId1062" location="'101..'!A1" ref="B1946"/>
    <hyperlink r:id="rId1063" location="'102..'!A1" ref="B1947"/>
    <hyperlink r:id="rId1064" location="'102..'!A1" ref="B1948"/>
    <hyperlink r:id="rId1065" location="'102..'!A1" ref="B1949"/>
    <hyperlink r:id="rId1066" location="'102..'!A1" ref="B1950"/>
    <hyperlink r:id="rId1067" location="'102..'!A1" ref="B1951"/>
    <hyperlink r:id="rId1068" location="'102..'!A1" ref="B1952"/>
    <hyperlink r:id="rId1069" location="'102..'!A1" ref="B1953"/>
    <hyperlink r:id="rId1070" location="'102..'!A1" ref="B1954"/>
    <hyperlink r:id="rId1071" location="'102..'!A1" ref="B1955"/>
    <hyperlink r:id="rId1072" location="'102..'!A1" ref="B1956"/>
    <hyperlink r:id="rId1073" location="'102..'!A1" ref="B1957"/>
    <hyperlink r:id="rId1074" location="'102..'!A1" ref="B1958"/>
    <hyperlink r:id="rId1075" location="'102..'!A1" ref="B1959"/>
    <hyperlink r:id="rId1076" location="'102..'!A1" ref="B1960"/>
    <hyperlink r:id="rId1077" location="'102..'!A1" ref="B1961"/>
    <hyperlink r:id="rId1078" location="'102..'!A1" ref="B1962"/>
    <hyperlink r:id="rId1079" location="'102..'!A1" ref="B1963"/>
    <hyperlink r:id="rId1080" location="'102..'!A1" ref="B1964"/>
    <hyperlink r:id="rId1081" location="'103..'!A1" ref="B1965"/>
    <hyperlink r:id="rId1082" location="'103..'!A1" ref="B1966"/>
    <hyperlink r:id="rId1083" location="'103..'!A1" ref="B1967"/>
    <hyperlink r:id="rId1084" location="'103..'!A1" ref="B1968"/>
    <hyperlink r:id="rId1085" location="'103..'!A1" ref="B1969"/>
    <hyperlink r:id="rId1086" location="'103..'!A1" ref="B1970"/>
    <hyperlink r:id="rId1087" location="'103..'!A1" ref="B1971"/>
    <hyperlink r:id="rId1088" location="'103..'!A1" ref="B1972"/>
    <hyperlink r:id="rId1089" location="'103..'!A1" ref="B1973"/>
    <hyperlink r:id="rId1090" location="'103..'!A1" ref="B1974"/>
    <hyperlink r:id="rId1091" location="'103..'!A1" ref="B1975"/>
    <hyperlink r:id="rId1092" location="'103..'!A1" ref="B1976"/>
    <hyperlink r:id="rId1093" location="'103..'!A1" ref="B1977"/>
    <hyperlink r:id="rId1094" location="'103..'!A1" ref="B1978"/>
    <hyperlink r:id="rId1095" location="'103..'!A1" ref="B1979"/>
    <hyperlink r:id="rId1096" location="'103..'!A1" ref="B1980"/>
    <hyperlink r:id="rId1097" location="'103..'!A1" ref="B1981"/>
    <hyperlink r:id="rId1098" location="'103..'!A1" ref="B1982"/>
    <hyperlink r:id="rId1099" location="'104..'!A1" ref="B1983"/>
    <hyperlink r:id="rId1100" location="'104..'!A1" ref="B1984"/>
    <hyperlink r:id="rId1101" location="'104..'!A1" ref="B1985"/>
    <hyperlink r:id="rId1102" location="'104..'!A1" ref="B1986"/>
    <hyperlink r:id="rId1103" location="'104..'!A1" ref="B1987"/>
    <hyperlink r:id="rId1104" location="'104..'!A1" ref="B1988"/>
    <hyperlink r:id="rId1105" location="'104..'!A1" ref="B1989"/>
    <hyperlink r:id="rId1106" location="'104..'!A1" ref="B1990"/>
    <hyperlink r:id="rId1107" location="'104..'!A1" ref="B1991"/>
    <hyperlink r:id="rId1108" location="'104..'!A1" ref="B1992"/>
    <hyperlink r:id="rId1109" location="'104..'!A1" ref="B1993"/>
    <hyperlink r:id="rId1110" location="'104..'!A1" ref="B1994"/>
    <hyperlink r:id="rId1111" location="'104..'!A1" ref="B1995"/>
    <hyperlink r:id="rId1112" location="'104..'!A1" ref="B1996"/>
    <hyperlink r:id="rId1113" location="'104..'!A1" ref="B1997"/>
    <hyperlink r:id="rId1114" location="'104..'!A1" ref="B1998"/>
    <hyperlink r:id="rId1115" location="'104..'!A1" ref="B1999"/>
    <hyperlink r:id="rId1116" location="'104..'!A1" ref="B2000"/>
    <hyperlink r:id="rId1117" location="'105..'!A1" ref="B2001"/>
    <hyperlink r:id="rId1118" location="'105..'!A1" ref="B2002"/>
    <hyperlink r:id="rId1119" location="'105..'!A1" ref="B2003"/>
    <hyperlink r:id="rId1120" location="'105..'!A1" ref="B2004"/>
    <hyperlink r:id="rId1121" location="'105..'!A1" ref="B2005"/>
    <hyperlink r:id="rId1122" location="'105..'!A1" ref="B2006"/>
    <hyperlink r:id="rId1123" location="'105..'!A1" ref="B2007"/>
    <hyperlink r:id="rId1124" location="'105..'!A1" ref="B2008"/>
    <hyperlink r:id="rId1125" location="'105..'!A1" ref="B2009"/>
    <hyperlink r:id="rId1126" location="'105..'!A1" ref="B2010"/>
    <hyperlink r:id="rId1127" location="'105..'!A1" ref="B2011"/>
    <hyperlink r:id="rId1128" location="'105..'!A1" ref="B2012"/>
    <hyperlink r:id="rId1129" location="'105..'!A1" ref="B2013"/>
    <hyperlink r:id="rId1130" location="'105..'!A1" ref="B2014"/>
    <hyperlink r:id="rId1131" location="'105..'!A1" ref="B2015"/>
    <hyperlink r:id="rId1132" location="'105..'!A1" ref="B2016"/>
    <hyperlink r:id="rId1133" location="'105..'!A1" ref="B2017"/>
    <hyperlink r:id="rId1134" location="'105..'!A1" ref="B2018"/>
    <hyperlink r:id="rId1135" location="'106..'!A1" ref="B2019"/>
    <hyperlink r:id="rId1136" location="'106..'!A1" ref="B2020"/>
    <hyperlink r:id="rId1137" location="'106..'!A1" ref="B2021"/>
    <hyperlink r:id="rId1138" location="'106..'!A1" ref="B2022"/>
    <hyperlink r:id="rId1139" location="'106..'!A1" ref="B2023"/>
    <hyperlink r:id="rId1140" location="'106..'!A1" ref="B2024"/>
    <hyperlink r:id="rId1141" location="'106..'!A1" ref="B2025"/>
    <hyperlink r:id="rId1142" location="'106..'!A1" ref="B2026"/>
    <hyperlink r:id="rId1143" location="'106..'!A1" ref="B2027"/>
    <hyperlink r:id="rId1144" location="'106..'!A1" ref="B2028"/>
    <hyperlink r:id="rId1145" location="'106..'!A1" ref="B2029"/>
    <hyperlink r:id="rId1146" location="'106..'!A1" ref="B2030"/>
    <hyperlink r:id="rId1147" location="'106..'!A1" ref="B2031"/>
    <hyperlink r:id="rId1148" location="'106..'!A1" ref="B2032"/>
    <hyperlink r:id="rId1149" location="'106..'!A1" ref="B2033"/>
    <hyperlink r:id="rId1150" location="'106..'!A1" ref="B2034"/>
    <hyperlink r:id="rId1151" location="'106..'!A1" ref="B2035"/>
    <hyperlink r:id="rId1152" location="'106..'!A1" ref="B2036"/>
    <hyperlink r:id="rId1153" location="'107..'!A1" ref="B2037"/>
    <hyperlink r:id="rId1154" location="'107..'!A1" ref="B2038"/>
    <hyperlink r:id="rId1155" location="'107..'!A1" ref="B2039"/>
    <hyperlink r:id="rId1156" location="'107..'!A1" ref="B2040"/>
    <hyperlink r:id="rId1157" location="'107..'!A1" ref="B2041"/>
    <hyperlink r:id="rId1158" location="'107..'!A1" ref="B2042"/>
    <hyperlink r:id="rId1159" location="'107..'!A1" ref="B2043"/>
    <hyperlink r:id="rId1160" location="'107..'!A1" ref="B2044"/>
    <hyperlink r:id="rId1161" location="'107..'!A1" ref="B2045"/>
    <hyperlink r:id="rId1162" location="'107..'!A1" ref="B2046"/>
    <hyperlink r:id="rId1163" location="'107..'!A1" ref="B2047"/>
    <hyperlink r:id="rId1164" location="'107..'!A1" ref="B2048"/>
    <hyperlink r:id="rId1165" location="'107..'!A1" ref="B2049"/>
    <hyperlink r:id="rId1166" location="'107..'!A1" ref="B2050"/>
    <hyperlink r:id="rId1167" location="'107..'!A1" ref="B2051"/>
    <hyperlink r:id="rId1168" location="'107..'!A1" ref="B2052"/>
    <hyperlink r:id="rId1169" location="'107..'!A1" ref="B2053"/>
    <hyperlink r:id="rId1170" location="'107..'!A1" ref="B2054"/>
    <hyperlink r:id="rId1171" location="'108..'!A1" ref="B2055"/>
    <hyperlink r:id="rId1172" location="'108..'!A1" ref="B2056"/>
    <hyperlink r:id="rId1173" location="'108..'!A1" ref="B2057"/>
    <hyperlink r:id="rId1174" location="'108..'!A1" ref="B2058"/>
    <hyperlink r:id="rId1175" location="'108..'!A1" ref="B2059"/>
    <hyperlink r:id="rId1176" location="'108..'!A1" ref="B2060"/>
    <hyperlink r:id="rId1177" location="'108..'!A1" ref="B2061"/>
    <hyperlink r:id="rId1178" location="'108..'!A1" ref="B2062"/>
    <hyperlink r:id="rId1179" location="'108..'!A1" ref="B2063"/>
    <hyperlink r:id="rId1180" location="'108..'!A1" ref="B2064"/>
    <hyperlink r:id="rId1181" location="'108..'!A1" ref="B2065"/>
    <hyperlink r:id="rId1182" location="'108..'!A1" ref="B2066"/>
    <hyperlink r:id="rId1183" location="'108..'!A1" ref="B2067"/>
    <hyperlink r:id="rId1184" location="'108..'!A1" ref="B2068"/>
    <hyperlink r:id="rId1185" location="'108..'!A1" ref="B2069"/>
    <hyperlink r:id="rId1186" location="'108..'!A1" ref="B2070"/>
    <hyperlink r:id="rId1187" location="'108..'!A1" ref="B2071"/>
    <hyperlink r:id="rId1188" location="'108..'!A1" ref="B2072"/>
    <hyperlink r:id="rId1189" location="'109..'!A1" ref="B2073"/>
    <hyperlink r:id="rId1190" location="'109..'!A1" ref="B2074"/>
    <hyperlink r:id="rId1191" location="'109..'!A1" ref="B2075"/>
    <hyperlink r:id="rId1192" location="'109..'!A1" ref="B2076"/>
    <hyperlink r:id="rId1193" location="'109..'!A1" ref="B2077"/>
    <hyperlink r:id="rId1194" location="'109..'!A1" ref="B2078"/>
    <hyperlink r:id="rId1195" location="'109..'!A1" ref="B2079"/>
    <hyperlink r:id="rId1196" location="'109..'!A1" ref="B2080"/>
    <hyperlink r:id="rId1197" location="'109..'!A1" ref="B2081"/>
    <hyperlink r:id="rId1198" location="'109..'!A1" ref="B2082"/>
    <hyperlink r:id="rId1199" location="'109..'!A1" ref="B2083"/>
    <hyperlink r:id="rId1200" location="'109..'!A1" ref="B2084"/>
    <hyperlink r:id="rId1201" location="'109..'!A1" ref="B2085"/>
    <hyperlink r:id="rId1202" location="'109..'!A1" ref="B2086"/>
    <hyperlink r:id="rId1203" location="'109..'!A1" ref="B2087"/>
    <hyperlink r:id="rId1204" location="'109..'!A1" ref="B2088"/>
    <hyperlink r:id="rId1205" location="'109..'!A1" ref="B2089"/>
    <hyperlink r:id="rId1206" location="'109..'!A1" ref="B2090"/>
    <hyperlink r:id="rId1207" location="'110..'!A1" ref="B2091"/>
    <hyperlink r:id="rId1208" location="'110..'!A1" ref="B2092"/>
    <hyperlink r:id="rId1209" location="'110..'!A1" ref="B2093"/>
    <hyperlink r:id="rId1210" location="'110..'!A1" ref="B2094"/>
    <hyperlink r:id="rId1211" location="'110..'!A1" ref="B2095"/>
    <hyperlink r:id="rId1212" location="'110..'!A1" ref="B2096"/>
    <hyperlink r:id="rId1213" location="'110..'!A1" ref="B2097"/>
    <hyperlink r:id="rId1214" location="'110..'!A1" ref="B2098"/>
    <hyperlink r:id="rId1215" location="'110..'!A1" ref="B2099"/>
    <hyperlink r:id="rId1216" location="'110..'!A1" ref="B2100"/>
    <hyperlink r:id="rId1217" location="'110..'!A1" ref="B2101"/>
    <hyperlink r:id="rId1218" location="'110..'!A1" ref="B2102"/>
    <hyperlink r:id="rId1219" location="'110..'!A1" ref="B2103"/>
    <hyperlink r:id="rId1220" location="'110..'!A1" ref="B2104"/>
    <hyperlink r:id="rId1221" location="'110..'!A1" ref="B2105"/>
    <hyperlink r:id="rId1222" location="'110..'!A1" ref="B2106"/>
    <hyperlink r:id="rId1223" location="'110..'!A1" ref="B2107"/>
    <hyperlink r:id="rId1224" location="'110..'!A1" ref="B2108"/>
    <hyperlink r:id="rId1225" location="'111..'!A1" ref="B2109"/>
    <hyperlink r:id="rId1226" location="'111..'!A1" ref="B2110"/>
    <hyperlink r:id="rId1227" location="'111..'!A1" ref="B2111"/>
    <hyperlink r:id="rId1228" location="'111..'!A1" ref="B2112"/>
    <hyperlink r:id="rId1229" location="'111..'!A1" ref="B2113"/>
    <hyperlink r:id="rId1230" location="'111..'!A1" ref="B2114"/>
    <hyperlink r:id="rId1231" location="'111..'!A1" ref="B2115"/>
    <hyperlink r:id="rId1232" location="'111..'!A1" ref="B2116"/>
    <hyperlink r:id="rId1233" location="'111..'!A1" ref="B2117"/>
    <hyperlink r:id="rId1234" location="'111..'!A1" ref="B2118"/>
    <hyperlink r:id="rId1235" location="'111..'!A1" ref="B2119"/>
    <hyperlink r:id="rId1236" location="'111..'!A1" ref="B2120"/>
    <hyperlink r:id="rId1237" location="'111..'!A1" ref="B2121"/>
    <hyperlink r:id="rId1238" location="'111..'!A1" ref="B2122"/>
    <hyperlink r:id="rId1239" location="'111..'!A1" ref="B2123"/>
    <hyperlink r:id="rId1240" location="'111..'!A1" ref="B2124"/>
    <hyperlink r:id="rId1241" location="'111..'!A1" ref="B2125"/>
    <hyperlink r:id="rId1242" location="'111..'!A1" ref="B2126"/>
    <hyperlink r:id="rId1243" location="'112..'!A1" ref="B2127"/>
    <hyperlink r:id="rId1244" location="'112..'!A1" ref="B2128"/>
    <hyperlink r:id="rId1245" location="'112..'!A1" ref="B2129"/>
    <hyperlink r:id="rId1246" location="'112..'!A1" ref="B2130"/>
    <hyperlink r:id="rId1247" location="'112..'!A1" ref="B2131"/>
    <hyperlink r:id="rId1248" location="'112..'!A1" ref="B2132"/>
    <hyperlink r:id="rId1249" location="'112..'!A1" ref="B2133"/>
    <hyperlink r:id="rId1250" location="'112..'!A1" ref="B2134"/>
    <hyperlink r:id="rId1251" location="'112..'!A1" ref="B2135"/>
    <hyperlink r:id="rId1252" location="'112..'!A1" ref="B2136"/>
    <hyperlink r:id="rId1253" location="'112..'!A1" ref="B2137"/>
    <hyperlink r:id="rId1254" location="'112..'!A1" ref="B2138"/>
    <hyperlink r:id="rId1255" location="'112..'!A1" ref="B2139"/>
    <hyperlink r:id="rId1256" location="'112..'!A1" ref="B2140"/>
    <hyperlink r:id="rId1257" location="'112..'!A1" ref="B2141"/>
    <hyperlink r:id="rId1258" location="'112..'!A1" ref="B2142"/>
    <hyperlink r:id="rId1259" location="'112..'!A1" ref="B2143"/>
    <hyperlink r:id="rId1260" location="'112..'!A1" ref="B2144"/>
    <hyperlink r:id="rId1261" location="'113..'!A1" ref="B2145"/>
    <hyperlink r:id="rId1262" location="'113..'!A1" ref="B2146"/>
    <hyperlink r:id="rId1263" location="'113..'!A1" ref="B2147"/>
    <hyperlink r:id="rId1264" location="'113..'!A1" ref="B2148"/>
    <hyperlink r:id="rId1265" location="'113..'!A1" ref="B2149"/>
    <hyperlink r:id="rId1266" location="'113..'!A1" ref="B2150"/>
    <hyperlink r:id="rId1267" location="'113..'!A1" ref="B2151"/>
    <hyperlink r:id="rId1268" location="'113..'!A1" ref="B2152"/>
    <hyperlink r:id="rId1269" location="'113..'!A1" ref="B2153"/>
    <hyperlink r:id="rId1270" location="'113..'!A1" ref="B2154"/>
    <hyperlink r:id="rId1271" location="'113..'!A1" ref="B2155"/>
    <hyperlink r:id="rId1272" location="'113..'!A1" ref="B2156"/>
    <hyperlink r:id="rId1273" location="'113..'!A1" ref="B2157"/>
    <hyperlink r:id="rId1274" location="'113..'!A1" ref="B2158"/>
    <hyperlink r:id="rId1275" location="'113..'!A1" ref="B2159"/>
    <hyperlink r:id="rId1276" location="'113..'!A1" ref="B2160"/>
    <hyperlink r:id="rId1277" location="'113..'!A1" ref="B2161"/>
    <hyperlink r:id="rId1278" location="'113..'!A1" ref="B2162"/>
    <hyperlink r:id="rId1279" location="'114..'!A1" ref="B2163"/>
    <hyperlink r:id="rId1280" location="'114..'!A1" ref="B2164"/>
    <hyperlink r:id="rId1281" location="'114..'!A1" ref="B2165"/>
    <hyperlink r:id="rId1282" location="'114..'!A1" ref="B2166"/>
    <hyperlink r:id="rId1283" location="'114..'!A1" ref="B2167"/>
    <hyperlink r:id="rId1284" location="'114..'!A1" ref="B2168"/>
    <hyperlink r:id="rId1285" location="'114..'!A1" ref="B2169"/>
    <hyperlink r:id="rId1286" location="'114..'!A1" ref="B2170"/>
    <hyperlink r:id="rId1287" location="'114..'!A1" ref="B2171"/>
    <hyperlink r:id="rId1288" location="'114..'!A1" ref="B2172"/>
    <hyperlink r:id="rId1289" location="'114..'!A1" ref="B2173"/>
    <hyperlink r:id="rId1290" location="'114..'!A1" ref="B2174"/>
    <hyperlink r:id="rId1291" location="'114..'!A1" ref="B2175"/>
    <hyperlink r:id="rId1292" location="'114..'!A1" ref="B2176"/>
    <hyperlink r:id="rId1293" location="'114..'!A1" ref="B2177"/>
    <hyperlink r:id="rId1294" location="'114..'!A1" ref="B2178"/>
    <hyperlink r:id="rId1295" location="'114..'!A1" ref="B2179"/>
    <hyperlink r:id="rId1296" location="'114..'!A1" ref="B2180"/>
    <hyperlink r:id="rId1297" location="'115..'!A1" ref="B2181"/>
    <hyperlink r:id="rId1298" location="'115..'!A1" ref="B2182"/>
    <hyperlink r:id="rId1299" location="'115..'!A1" ref="B2183"/>
    <hyperlink r:id="rId1300" location="'115..'!A1" ref="B2184"/>
    <hyperlink r:id="rId1301" location="'115..'!A1" ref="B2185"/>
    <hyperlink r:id="rId1302" location="'115..'!A1" ref="B2186"/>
    <hyperlink r:id="rId1303" location="'115..'!A1" ref="B2187"/>
    <hyperlink r:id="rId1304" location="'115..'!A1" ref="B2188"/>
    <hyperlink r:id="rId1305" location="'115..'!A1" ref="B2189"/>
    <hyperlink r:id="rId1306" location="'115..'!A1" ref="B2190"/>
    <hyperlink r:id="rId1307" location="'115..'!A1" ref="B2191"/>
    <hyperlink r:id="rId1308" location="'115..'!A1" ref="B2192"/>
    <hyperlink r:id="rId1309" location="'115..'!A1" ref="B2193"/>
    <hyperlink r:id="rId1310" location="'115..'!A1" ref="B2194"/>
    <hyperlink r:id="rId1311" location="'115..'!A1" ref="B2195"/>
    <hyperlink r:id="rId1312" location="'115..'!A1" ref="B2196"/>
    <hyperlink r:id="rId1313" location="'115..'!A1" ref="B2197"/>
    <hyperlink r:id="rId1314" location="'115..'!A1" ref="B2198"/>
    <hyperlink r:id="rId1315" location="'116..'!A1" ref="B2199"/>
    <hyperlink r:id="rId1316" location="'116..'!A1" ref="B2200"/>
    <hyperlink r:id="rId1317" location="'116..'!A1" ref="B2201"/>
    <hyperlink r:id="rId1318" location="'116..'!A1" ref="B2202"/>
    <hyperlink r:id="rId1319" location="'116..'!A1" ref="B2203"/>
    <hyperlink r:id="rId1320" location="'116..'!A1" ref="B2204"/>
    <hyperlink r:id="rId1321" location="'116..'!A1" ref="B2205"/>
    <hyperlink r:id="rId1322" location="'116..'!A1" ref="B2206"/>
    <hyperlink r:id="rId1323" location="'116..'!A1" ref="B2207"/>
    <hyperlink r:id="rId1324" location="'116..'!A1" ref="B2208"/>
    <hyperlink r:id="rId1325" location="'116..'!A1" ref="B2209"/>
    <hyperlink r:id="rId1326" location="'116..'!A1" ref="B2210"/>
    <hyperlink r:id="rId1327" location="'116..'!A1" ref="B2211"/>
    <hyperlink r:id="rId1328" location="'116..'!A1" ref="B2212"/>
    <hyperlink r:id="rId1329" location="'116..'!A1" ref="B2213"/>
    <hyperlink r:id="rId1330" location="'116..'!A1" ref="B2214"/>
    <hyperlink r:id="rId1331" location="'116..'!A1" ref="B2215"/>
    <hyperlink r:id="rId1332" location="'116..'!A1" ref="B2216"/>
    <hyperlink r:id="rId1333" location="'117..'!A1" ref="B2217"/>
    <hyperlink r:id="rId1334" location="'117..'!A1" ref="B2218"/>
    <hyperlink r:id="rId1335" location="'117..'!A1" ref="B2219"/>
    <hyperlink r:id="rId1336" location="'117..'!A1" ref="B2220"/>
    <hyperlink r:id="rId1337" location="'117..'!A1" ref="B2221"/>
    <hyperlink r:id="rId1338" location="'117..'!A1" ref="B2222"/>
    <hyperlink r:id="rId1339" location="'117..'!A1" ref="B2223"/>
    <hyperlink r:id="rId1340" location="'117..'!A1" ref="B2224"/>
    <hyperlink r:id="rId1341" location="'117..'!A1" ref="B2225"/>
    <hyperlink r:id="rId1342" location="'117..'!A1" ref="B2226"/>
    <hyperlink r:id="rId1343" location="'117..'!A1" ref="B2227"/>
    <hyperlink r:id="rId1344" location="'117..'!A1" ref="B2228"/>
    <hyperlink r:id="rId1345" location="'117..'!A1" ref="B2229"/>
    <hyperlink r:id="rId1346" location="'117..'!A1" ref="B2230"/>
    <hyperlink r:id="rId1347" location="'117..'!A1" ref="B2231"/>
    <hyperlink r:id="rId1348" location="'117..'!A1" ref="B2232"/>
    <hyperlink r:id="rId1349" location="'117..'!A1" ref="B2233"/>
    <hyperlink r:id="rId1350" location="'117..'!A1" ref="B2234"/>
    <hyperlink r:id="rId1351" location="'118..'!A1" ref="B2235"/>
    <hyperlink r:id="rId1352" location="'118..'!A1" ref="B2236"/>
    <hyperlink r:id="rId1353" location="'118..'!A1" ref="B2237"/>
    <hyperlink r:id="rId1354" location="'118..'!A1" ref="B2238"/>
    <hyperlink r:id="rId1355" location="'118..'!A1" ref="B2239"/>
    <hyperlink r:id="rId1356" location="'118..'!A1" ref="B2240"/>
    <hyperlink r:id="rId1357" location="'118..'!A1" ref="B2241"/>
    <hyperlink r:id="rId1358" location="'118..'!A1" ref="B2242"/>
    <hyperlink r:id="rId1359" location="'118..'!A1" ref="B2243"/>
    <hyperlink r:id="rId1360" location="'118..'!A1" ref="B2244"/>
    <hyperlink r:id="rId1361" location="'118..'!A1" ref="B2245"/>
    <hyperlink r:id="rId1362" location="'118..'!A1" ref="B2246"/>
    <hyperlink r:id="rId1363" location="'118..'!A1" ref="B2247"/>
    <hyperlink r:id="rId1364" location="'118..'!A1" ref="B2248"/>
    <hyperlink r:id="rId1365" location="'118..'!A1" ref="B2249"/>
    <hyperlink r:id="rId1366" location="'118..'!A1" ref="B2250"/>
    <hyperlink r:id="rId1367" location="'118..'!A1" ref="B2251"/>
    <hyperlink r:id="rId1368" location="'118..'!A1" ref="B2252"/>
    <hyperlink r:id="rId1369" location="'119..'!A1" ref="B2253"/>
    <hyperlink r:id="rId1370" location="'119..'!A1" ref="B2254"/>
    <hyperlink r:id="rId1371" location="'119..'!A1" ref="B2255"/>
    <hyperlink r:id="rId1372" location="'119..'!A1" ref="B2256"/>
    <hyperlink r:id="rId1373" location="'119..'!A1" ref="B2257"/>
    <hyperlink r:id="rId1374" location="'119..'!A1" ref="B2258"/>
    <hyperlink r:id="rId1375" location="'119..'!A1" ref="B2259"/>
    <hyperlink r:id="rId1376" location="'119..'!A1" ref="B2260"/>
    <hyperlink r:id="rId1377" location="'119..'!A1" ref="B2261"/>
    <hyperlink r:id="rId1378" location="'119..'!A1" ref="B2262"/>
    <hyperlink r:id="rId1379" location="'119..'!A1" ref="B2263"/>
    <hyperlink r:id="rId1380" location="'119..'!A1" ref="B2264"/>
    <hyperlink r:id="rId1381" location="'119..'!A1" ref="B2265"/>
    <hyperlink r:id="rId1382" location="'119..'!A1" ref="B2266"/>
    <hyperlink r:id="rId1383" location="'119..'!A1" ref="B2267"/>
    <hyperlink r:id="rId1384" location="'119..'!A1" ref="B2268"/>
    <hyperlink r:id="rId1385" location="'119..'!A1" ref="B2269"/>
    <hyperlink r:id="rId1386" location="'119..'!A1" ref="B2270"/>
    <hyperlink r:id="rId1387" location="'120..'!A1" ref="B2271"/>
    <hyperlink r:id="rId1388" location="'120..'!A1" ref="B2272"/>
    <hyperlink r:id="rId1389" location="'120..'!A1" ref="B2273"/>
    <hyperlink r:id="rId1390" location="'120..'!A1" ref="B2274"/>
    <hyperlink r:id="rId1391" location="'120..'!A1" ref="B2275"/>
    <hyperlink r:id="rId1392" location="'120..'!A1" ref="B2276"/>
    <hyperlink r:id="rId1393" location="'120..'!A1" ref="B2277"/>
    <hyperlink r:id="rId1394" location="'120..'!A1" ref="B2278"/>
    <hyperlink r:id="rId1395" location="'120..'!A1" ref="B2279"/>
    <hyperlink r:id="rId1396" location="'120..'!A1" ref="B2280"/>
    <hyperlink r:id="rId1397" location="'120..'!A1" ref="B2281"/>
    <hyperlink r:id="rId1398" location="'120..'!A1" ref="B2282"/>
    <hyperlink r:id="rId1399" location="'120..'!A1" ref="B2283"/>
    <hyperlink r:id="rId1400" location="'120..'!A1" ref="B2284"/>
    <hyperlink r:id="rId1401" location="'120..'!A1" ref="B2285"/>
    <hyperlink r:id="rId1402" location="'120..'!A1" ref="B2286"/>
    <hyperlink r:id="rId1403" location="'120..'!A1" ref="B2287"/>
    <hyperlink r:id="rId1404" location="'120..'!A1" ref="B2288"/>
    <hyperlink r:id="rId1405" location="'121..'!A1" ref="B2289"/>
    <hyperlink r:id="rId1406" location="'121..'!A1" ref="B2290"/>
    <hyperlink r:id="rId1407" location="'121..'!A1" ref="B2291"/>
    <hyperlink r:id="rId1408" location="'121..'!A1" ref="B2292"/>
    <hyperlink r:id="rId1409" location="'121..'!A1" ref="B2293"/>
    <hyperlink r:id="rId1410" location="'121..'!A1" ref="B2294"/>
    <hyperlink r:id="rId1411" location="'121..'!A1" ref="B2295"/>
    <hyperlink r:id="rId1412" location="'121..'!A1" ref="B2296"/>
    <hyperlink r:id="rId1413" location="'121..'!A1" ref="B2297"/>
    <hyperlink r:id="rId1414" location="'121..'!A1" ref="B2298"/>
    <hyperlink r:id="rId1415" location="'121..'!A1" ref="B2299"/>
    <hyperlink r:id="rId1416" location="'121..'!A1" ref="B2300"/>
    <hyperlink r:id="rId1417" location="'121..'!A1" ref="B2301"/>
    <hyperlink r:id="rId1418" location="'121..'!A1" ref="B2302"/>
    <hyperlink r:id="rId1419" location="'121..'!A1" ref="B2303"/>
    <hyperlink r:id="rId1420" location="'121..'!A1" ref="B2304"/>
    <hyperlink r:id="rId1421" location="'121..'!A1" ref="B2305"/>
    <hyperlink r:id="rId1422" location="'121..'!A1" ref="B2306"/>
    <hyperlink r:id="rId1423" location="'122..'!A1" ref="B2307"/>
    <hyperlink r:id="rId1424" location="'122..'!A1" ref="B2308"/>
    <hyperlink r:id="rId1425" location="'122..'!A1" ref="B2309"/>
    <hyperlink r:id="rId1426" location="'122..'!A1" ref="B2310"/>
    <hyperlink r:id="rId1427" location="'122..'!A1" ref="B2311"/>
    <hyperlink r:id="rId1428" location="'122..'!A1" ref="B2312"/>
    <hyperlink r:id="rId1429" location="'122..'!A1" ref="B2313"/>
    <hyperlink r:id="rId1430" location="'122..'!A1" ref="B2314"/>
    <hyperlink r:id="rId1431" location="'122..'!A1" ref="B2315"/>
    <hyperlink r:id="rId1432" location="'122..'!A1" ref="B2316"/>
    <hyperlink r:id="rId1433" location="'122..'!A1" ref="B2317"/>
    <hyperlink r:id="rId1434" location="'122..'!A1" ref="B2318"/>
    <hyperlink r:id="rId1435" location="'122..'!A1" ref="B2319"/>
    <hyperlink r:id="rId1436" location="'122..'!A1" ref="B2320"/>
    <hyperlink r:id="rId1437" location="'122..'!A1" ref="B2321"/>
    <hyperlink r:id="rId1438" location="'122..'!A1" ref="B2322"/>
    <hyperlink r:id="rId1439" location="'122..'!A1" ref="B2323"/>
    <hyperlink r:id="rId1440" location="'122..'!A1" ref="B2324"/>
    <hyperlink r:id="rId1441" location="'123..'!A1" ref="B2325"/>
    <hyperlink r:id="rId1442" location="'123..'!A1" ref="B2326"/>
    <hyperlink r:id="rId1443" location="'123..'!A1" ref="B2327"/>
    <hyperlink r:id="rId1444" location="'123..'!A1" ref="B2328"/>
    <hyperlink r:id="rId1445" location="'123..'!A1" ref="B2329"/>
    <hyperlink r:id="rId1446" location="'123..'!A1" ref="B2330"/>
    <hyperlink r:id="rId1447" location="'123..'!A1" ref="B2331"/>
    <hyperlink r:id="rId1448" location="'123..'!A1" ref="B2332"/>
    <hyperlink r:id="rId1449" location="'123..'!A1" ref="B2333"/>
    <hyperlink r:id="rId1450" location="'123..'!A1" ref="B2334"/>
    <hyperlink r:id="rId1451" location="'123..'!A1" ref="B2335"/>
    <hyperlink r:id="rId1452" location="'123..'!A1" ref="B2336"/>
    <hyperlink r:id="rId1453" location="'123..'!A1" ref="B2337"/>
    <hyperlink r:id="rId1454" location="'123..'!A1" ref="B2338"/>
    <hyperlink r:id="rId1455" location="'123..'!A1" ref="B2339"/>
    <hyperlink r:id="rId1456" location="'123..'!A1" ref="B2340"/>
    <hyperlink r:id="rId1457" location="'123..'!A1" ref="B2341"/>
    <hyperlink r:id="rId1458" location="'123..'!A1" ref="B2342"/>
    <hyperlink r:id="rId1459" location="'124..'!A1" ref="B2343"/>
    <hyperlink r:id="rId1460" location="'124..'!A1" ref="B2344"/>
    <hyperlink r:id="rId1461" location="'124..'!A1" ref="B2345"/>
    <hyperlink r:id="rId1462" location="'124..'!A1" ref="B2346"/>
    <hyperlink r:id="rId1463" location="'124..'!A1" ref="B2347"/>
    <hyperlink r:id="rId1464" location="'124..'!A1" ref="B2348"/>
    <hyperlink r:id="rId1465" location="'124..'!A1" ref="B2349"/>
    <hyperlink r:id="rId1466" location="'124..'!A1" ref="B2350"/>
    <hyperlink r:id="rId1467" location="'124..'!A1" ref="B2351"/>
    <hyperlink r:id="rId1468" location="'124..'!A1" ref="B2352"/>
    <hyperlink r:id="rId1469" location="'124..'!A1" ref="B2353"/>
    <hyperlink r:id="rId1470" location="'124..'!A1" ref="B2354"/>
    <hyperlink r:id="rId1471" location="'124..'!A1" ref="B2355"/>
    <hyperlink r:id="rId1472" location="'124..'!A1" ref="B2356"/>
    <hyperlink r:id="rId1473" location="'124..'!A1" ref="B2357"/>
    <hyperlink r:id="rId1474" location="'124..'!A1" ref="B2358"/>
    <hyperlink r:id="rId1475" location="'124..'!A1" ref="B2359"/>
    <hyperlink r:id="rId1476" location="'124..'!A1" ref="B2360"/>
    <hyperlink r:id="rId1477" location="'125..'!A1" ref="B2361"/>
    <hyperlink r:id="rId1478" location="'125..'!A1" ref="B2362"/>
    <hyperlink r:id="rId1479" location="'125..'!A1" ref="B2363"/>
    <hyperlink r:id="rId1480" location="'125..'!A1" ref="B2364"/>
    <hyperlink r:id="rId1481" location="'125..'!A1" ref="B2365"/>
    <hyperlink r:id="rId1482" location="'125..'!A1" ref="B2366"/>
    <hyperlink r:id="rId1483" location="'125..'!A1" ref="B2367"/>
    <hyperlink r:id="rId1484" location="'125..'!A1" ref="B2368"/>
    <hyperlink r:id="rId1485" location="'125..'!A1" ref="B2369"/>
    <hyperlink r:id="rId1486" location="'125..'!A1" ref="B2370"/>
    <hyperlink r:id="rId1487" location="'125..'!A1" ref="B2371"/>
    <hyperlink r:id="rId1488" location="'125..'!A1" ref="B2372"/>
    <hyperlink r:id="rId1489" location="'125..'!A1" ref="B2373"/>
    <hyperlink r:id="rId1490" location="'125..'!A1" ref="B2374"/>
    <hyperlink r:id="rId1491" location="'125..'!A1" ref="B2375"/>
    <hyperlink r:id="rId1492" location="'125..'!A1" ref="B2376"/>
    <hyperlink r:id="rId1493" location="'125..'!A1" ref="B2377"/>
    <hyperlink r:id="rId1494" location="'125..'!A1" ref="B2378"/>
    <hyperlink r:id="rId1495" location="'126..'!A1" ref="B2379"/>
    <hyperlink r:id="rId1496" location="'126..'!A1" ref="B2380"/>
    <hyperlink r:id="rId1497" location="'126..'!A1" ref="B2381"/>
    <hyperlink r:id="rId1498" location="'126..'!A1" ref="B2382"/>
    <hyperlink r:id="rId1499" location="'126..'!A1" ref="B2383"/>
    <hyperlink r:id="rId1500" location="'126..'!A1" ref="B2384"/>
    <hyperlink r:id="rId1501" location="'126..'!A1" ref="B2385"/>
    <hyperlink r:id="rId1502" location="'126..'!A1" ref="B2386"/>
    <hyperlink r:id="rId1503" location="'126..'!A1" ref="B2387"/>
    <hyperlink r:id="rId1504" location="'126..'!A1" ref="B2388"/>
    <hyperlink r:id="rId1505" location="'126..'!A1" ref="B2389"/>
    <hyperlink r:id="rId1506" location="'126..'!A1" ref="B2390"/>
    <hyperlink r:id="rId1507" location="'126..'!A1" ref="B2391"/>
    <hyperlink r:id="rId1508" location="'126..'!A1" ref="B2392"/>
    <hyperlink r:id="rId1509" location="'126..'!A1" ref="B2393"/>
    <hyperlink r:id="rId1510" location="'126..'!A1" ref="B2394"/>
    <hyperlink r:id="rId1511" location="'126..'!A1" ref="B2395"/>
    <hyperlink r:id="rId1512" location="'126..'!A1" ref="B2396"/>
    <hyperlink r:id="rId1513" location="'127..'!A1" ref="B2397"/>
    <hyperlink r:id="rId1514" location="'127..'!A1" ref="B2398"/>
    <hyperlink r:id="rId1515" location="'127..'!A1" ref="B2399"/>
    <hyperlink r:id="rId1516" location="'127..'!A1" ref="B2400"/>
    <hyperlink r:id="rId1517" location="'127..'!A1" ref="B2401"/>
    <hyperlink r:id="rId1518" location="'127..'!A1" ref="B2402"/>
    <hyperlink r:id="rId1519" location="'127..'!A1" ref="B2403"/>
    <hyperlink r:id="rId1520" location="'127..'!A1" ref="B2404"/>
    <hyperlink r:id="rId1521" location="'127..'!A1" ref="B2405"/>
    <hyperlink r:id="rId1522" location="'127..'!A1" ref="B2406"/>
    <hyperlink r:id="rId1523" location="'127..'!A1" ref="B2407"/>
    <hyperlink r:id="rId1524" location="'127..'!A1" ref="B2408"/>
    <hyperlink r:id="rId1525" location="'127..'!A1" ref="B2409"/>
    <hyperlink r:id="rId1526" location="'127..'!A1" ref="B2410"/>
    <hyperlink r:id="rId1527" location="'127..'!A1" ref="B2411"/>
    <hyperlink r:id="rId1528" location="'127..'!A1" ref="B2412"/>
    <hyperlink r:id="rId1529" location="'127..'!A1" ref="B2413"/>
    <hyperlink r:id="rId1530" location="'127..'!A1" ref="B2414"/>
    <hyperlink r:id="rId1531" location="'128..'!A1" ref="B2415"/>
    <hyperlink r:id="rId1532" location="'128..'!A1" ref="B2416"/>
    <hyperlink r:id="rId1533" location="'128..'!A1" ref="B2417"/>
    <hyperlink r:id="rId1534" location="'128..'!A1" ref="B2418"/>
    <hyperlink r:id="rId1535" location="'128..'!A1" ref="B2419"/>
    <hyperlink r:id="rId1536" location="'128..'!A1" ref="B2420"/>
    <hyperlink r:id="rId1537" location="'128..'!A1" ref="B2421"/>
    <hyperlink r:id="rId1538" location="'128..'!A1" ref="B2422"/>
    <hyperlink r:id="rId1539" location="'128..'!A1" ref="B2423"/>
    <hyperlink r:id="rId1540" location="'128..'!A1" ref="B2424"/>
    <hyperlink r:id="rId1541" location="'128..'!A1" ref="B2425"/>
    <hyperlink r:id="rId1542" location="'128..'!A1" ref="B2426"/>
    <hyperlink r:id="rId1543" location="'128..'!A1" ref="B2427"/>
    <hyperlink r:id="rId1544" location="'128..'!A1" ref="B2428"/>
    <hyperlink r:id="rId1545" location="'128..'!A1" ref="B2429"/>
    <hyperlink r:id="rId1546" location="'128..'!A1" ref="B2430"/>
    <hyperlink r:id="rId1547" location="'128..'!A1" ref="B2431"/>
    <hyperlink r:id="rId1548" location="'128..'!A1" ref="B2432"/>
    <hyperlink r:id="rId1549" location="'129..'!A1" ref="B2433"/>
    <hyperlink r:id="rId1550" location="'129..'!A1" ref="B2434"/>
    <hyperlink r:id="rId1551" location="'129..'!A1" ref="B2435"/>
    <hyperlink r:id="rId1552" location="'129..'!A1" ref="B2436"/>
    <hyperlink r:id="rId1553" location="'129..'!A1" ref="B2437"/>
    <hyperlink r:id="rId1554" location="'129..'!A1" ref="B2438"/>
    <hyperlink r:id="rId1555" location="'129..'!A1" ref="B2439"/>
    <hyperlink r:id="rId1556" location="'129..'!A1" ref="B2440"/>
    <hyperlink r:id="rId1557" location="'129..'!A1" ref="B2441"/>
    <hyperlink r:id="rId1558" location="'129..'!A1" ref="B2442"/>
    <hyperlink r:id="rId1559" location="'129..'!A1" ref="B2443"/>
    <hyperlink r:id="rId1560" location="'129..'!A1" ref="B2444"/>
    <hyperlink r:id="rId1561" location="'129..'!A1" ref="B2445"/>
    <hyperlink r:id="rId1562" location="'129..'!A1" ref="B2446"/>
    <hyperlink r:id="rId1563" location="'129..'!A1" ref="B2447"/>
    <hyperlink r:id="rId1564" location="'129..'!A1" ref="B2448"/>
    <hyperlink r:id="rId1565" location="'129..'!A1" ref="B2449"/>
    <hyperlink r:id="rId1566" location="'129..'!A1" ref="B2450"/>
    <hyperlink r:id="rId1567" location="'130..'!A1" ref="B2451"/>
    <hyperlink r:id="rId1568" location="'130..'!A1" ref="B2452"/>
    <hyperlink r:id="rId1569" location="'130..'!A1" ref="B2453"/>
    <hyperlink r:id="rId1570" location="'130..'!A1" ref="B2454"/>
    <hyperlink r:id="rId1571" location="'130..'!A1" ref="B2455"/>
    <hyperlink r:id="rId1572" location="'130..'!A1" ref="B2456"/>
    <hyperlink r:id="rId1573" location="'130..'!A1" ref="B2457"/>
    <hyperlink r:id="rId1574" location="'130..'!A1" ref="B2458"/>
    <hyperlink r:id="rId1575" location="'130..'!A1" ref="B2459"/>
    <hyperlink r:id="rId1576" location="'130..'!A1" ref="B2460"/>
    <hyperlink r:id="rId1577" location="'130..'!A1" ref="B2461"/>
    <hyperlink r:id="rId1578" location="'130..'!A1" ref="B2462"/>
    <hyperlink r:id="rId1579" location="'130..'!A1" ref="B2463"/>
    <hyperlink r:id="rId1580" location="'130..'!A1" ref="B2464"/>
    <hyperlink r:id="rId1581" location="'130..'!A1" ref="B2465"/>
    <hyperlink r:id="rId1582" location="'130..'!A1" ref="B2466"/>
    <hyperlink r:id="rId1583" location="'130..'!A1" ref="B2467"/>
    <hyperlink r:id="rId1584" location="'130..'!A1" ref="B2468"/>
    <hyperlink r:id="rId1585" location="'131..'!A1" ref="B2469"/>
    <hyperlink r:id="rId1586" location="'131..'!A1" ref="B2470"/>
    <hyperlink r:id="rId1587" location="'131..'!A1" ref="B2471"/>
    <hyperlink r:id="rId1588" location="'131..'!A1" ref="B2472"/>
    <hyperlink r:id="rId1589" location="'131..'!A1" ref="B2473"/>
    <hyperlink r:id="rId1590" location="'131..'!A1" ref="B2474"/>
    <hyperlink r:id="rId1591" location="'131..'!A1" ref="B2475"/>
    <hyperlink r:id="rId1592" location="'131..'!A1" ref="B2476"/>
    <hyperlink r:id="rId1593" location="'131..'!A1" ref="B2477"/>
    <hyperlink r:id="rId1594" location="'131..'!A1" ref="B2478"/>
    <hyperlink r:id="rId1595" location="'131..'!A1" ref="B2479"/>
    <hyperlink r:id="rId1596" location="'131..'!A1" ref="B2480"/>
    <hyperlink r:id="rId1597" location="'131..'!A1" ref="B2481"/>
    <hyperlink r:id="rId1598" location="'131..'!A1" ref="B2482"/>
    <hyperlink r:id="rId1599" location="'131..'!A1" ref="B2483"/>
    <hyperlink r:id="rId1600" location="'131..'!A1" ref="B2484"/>
    <hyperlink r:id="rId1601" location="'131..'!A1" ref="B2485"/>
    <hyperlink r:id="rId1602" location="'131..'!A1" ref="B2486"/>
    <hyperlink r:id="rId1603" location="'132..'!A1" ref="B2487"/>
    <hyperlink r:id="rId1604" location="'132..'!A1" ref="B2488"/>
    <hyperlink r:id="rId1605" location="'132..'!A1" ref="B2489"/>
    <hyperlink r:id="rId1606" location="'132..'!A1" ref="B2490"/>
    <hyperlink r:id="rId1607" location="'132..'!A1" ref="B2491"/>
    <hyperlink r:id="rId1608" location="'132..'!A1" ref="B2492"/>
    <hyperlink r:id="rId1609" location="'132..'!A1" ref="B2493"/>
    <hyperlink r:id="rId1610" location="'132..'!A1" ref="B2494"/>
    <hyperlink r:id="rId1611" location="'132..'!A1" ref="B2495"/>
    <hyperlink r:id="rId1612" location="'132..'!A1" ref="B2496"/>
    <hyperlink r:id="rId1613" location="'132..'!A1" ref="B2497"/>
    <hyperlink r:id="rId1614" location="'132..'!A1" ref="B2498"/>
    <hyperlink r:id="rId1615" location="'132..'!A1" ref="B2499"/>
    <hyperlink r:id="rId1616" location="'132..'!A1" ref="B2500"/>
    <hyperlink r:id="rId1617" location="'132..'!A1" ref="B2501"/>
    <hyperlink r:id="rId1618" location="'132..'!A1" ref="B2502"/>
    <hyperlink r:id="rId1619" location="'132..'!A1" ref="B2503"/>
    <hyperlink r:id="rId1620" location="'132..'!A1" ref="B2504"/>
    <hyperlink r:id="rId1621" location="'133..'!A1" ref="B2505"/>
    <hyperlink r:id="rId1622" location="'133..'!A1" ref="B2506"/>
    <hyperlink r:id="rId1623" location="'133..'!A1" ref="B2507"/>
    <hyperlink r:id="rId1624" location="'133..'!A1" ref="B2508"/>
    <hyperlink r:id="rId1625" location="'133..'!A1" ref="B2509"/>
    <hyperlink r:id="rId1626" location="'133..'!A1" ref="B2510"/>
    <hyperlink r:id="rId1627" location="'133..'!A1" ref="B2511"/>
    <hyperlink r:id="rId1628" location="'133..'!A1" ref="B2512"/>
    <hyperlink r:id="rId1629" location="'133..'!A1" ref="B2513"/>
    <hyperlink r:id="rId1630" location="'133..'!A1" ref="B2514"/>
    <hyperlink r:id="rId1631" location="'133..'!A1" ref="B2515"/>
    <hyperlink r:id="rId1632" location="'133..'!A1" ref="B2516"/>
    <hyperlink r:id="rId1633" location="'133..'!A1" ref="B2517"/>
    <hyperlink r:id="rId1634" location="'133..'!A1" ref="B2518"/>
    <hyperlink r:id="rId1635" location="'133..'!A1" ref="B2519"/>
    <hyperlink r:id="rId1636" location="'133..'!A1" ref="B2520"/>
    <hyperlink r:id="rId1637" location="'133..'!A1" ref="B2521"/>
    <hyperlink r:id="rId1638" location="'133..'!A1" ref="B2522"/>
  </hyperlinks>
  <drawing r:id="rId163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4.71"/>
    <col customWidth="1" min="2" max="2" width="58.71"/>
    <col customWidth="1" min="3" max="3" width="25.0"/>
    <col customWidth="1" min="4" max="4" width="22.0"/>
    <col customWidth="1" min="5" max="5" width="11.43"/>
    <col customWidth="1" min="6" max="6" width="16.43"/>
    <col customWidth="1" min="7" max="7" width="6.57"/>
    <col customWidth="1" min="8" max="8" width="15.29"/>
    <col customWidth="1" min="9" max="16" width="15.57"/>
  </cols>
  <sheetData>
    <row r="1">
      <c r="A1" s="202" t="s">
        <v>219</v>
      </c>
      <c r="B1" s="203" t="s">
        <v>0</v>
      </c>
      <c r="C1" s="204" t="s">
        <v>8</v>
      </c>
      <c r="D1" s="205" t="s">
        <v>9</v>
      </c>
      <c r="E1" s="205" t="s">
        <v>519</v>
      </c>
      <c r="F1" s="202" t="s">
        <v>601</v>
      </c>
      <c r="G1" s="202"/>
      <c r="H1" s="202"/>
      <c r="I1" s="202"/>
      <c r="J1" s="202"/>
      <c r="K1" s="202"/>
      <c r="L1" s="202"/>
      <c r="M1" s="202"/>
      <c r="N1" s="202"/>
      <c r="O1" s="202"/>
      <c r="P1" s="202"/>
    </row>
    <row r="2">
      <c r="G2" s="206"/>
      <c r="H2" s="207" t="s">
        <v>225</v>
      </c>
      <c r="I2" s="207" t="s">
        <v>226</v>
      </c>
      <c r="J2" s="207" t="s">
        <v>227</v>
      </c>
      <c r="K2" s="207" t="s">
        <v>228</v>
      </c>
      <c r="L2" s="207" t="s">
        <v>229</v>
      </c>
      <c r="M2" s="207" t="s">
        <v>602</v>
      </c>
      <c r="N2" s="207" t="s">
        <v>231</v>
      </c>
      <c r="O2" s="207" t="s">
        <v>232</v>
      </c>
      <c r="P2" s="207" t="s">
        <v>603</v>
      </c>
    </row>
    <row r="3">
      <c r="A3" s="208">
        <v>1.0</v>
      </c>
      <c r="B3" s="209" t="s">
        <v>241</v>
      </c>
      <c r="C3" s="209" t="s">
        <v>604</v>
      </c>
      <c r="D3" s="210" t="s">
        <v>605</v>
      </c>
      <c r="E3" s="210" t="s">
        <v>225</v>
      </c>
      <c r="F3" s="211"/>
      <c r="G3" s="212"/>
      <c r="H3" s="212"/>
      <c r="I3" s="213"/>
      <c r="J3" s="212">
        <f>220</f>
        <v>220</v>
      </c>
      <c r="K3" s="212">
        <f>40</f>
        <v>40</v>
      </c>
      <c r="L3" s="212">
        <f>280</f>
        <v>280</v>
      </c>
      <c r="M3" s="212">
        <f>180</f>
        <v>180</v>
      </c>
      <c r="N3" s="212">
        <f>98</f>
        <v>98</v>
      </c>
      <c r="O3" s="212"/>
      <c r="P3" s="212"/>
    </row>
    <row r="4">
      <c r="A4" s="56"/>
      <c r="B4" s="209" t="s">
        <v>241</v>
      </c>
      <c r="C4" s="209" t="s">
        <v>604</v>
      </c>
      <c r="D4" s="210" t="s">
        <v>605</v>
      </c>
      <c r="E4" s="149" t="s">
        <v>606</v>
      </c>
      <c r="F4" s="56"/>
    </row>
    <row r="5">
      <c r="A5" s="56"/>
      <c r="B5" s="209" t="s">
        <v>241</v>
      </c>
      <c r="C5" s="209" t="s">
        <v>604</v>
      </c>
      <c r="D5" s="210" t="s">
        <v>605</v>
      </c>
      <c r="E5" s="149" t="s">
        <v>227</v>
      </c>
      <c r="F5" s="56">
        <v>220.0</v>
      </c>
    </row>
    <row r="6">
      <c r="A6" s="56"/>
      <c r="B6" s="209" t="s">
        <v>241</v>
      </c>
      <c r="C6" s="209" t="s">
        <v>604</v>
      </c>
      <c r="D6" s="210" t="s">
        <v>605</v>
      </c>
      <c r="E6" s="149" t="s">
        <v>228</v>
      </c>
      <c r="F6" s="56">
        <v>40.0</v>
      </c>
    </row>
    <row r="7">
      <c r="A7" s="56"/>
      <c r="B7" s="209" t="s">
        <v>241</v>
      </c>
      <c r="C7" s="209" t="s">
        <v>604</v>
      </c>
      <c r="D7" s="210" t="s">
        <v>605</v>
      </c>
      <c r="E7" s="149" t="s">
        <v>229</v>
      </c>
      <c r="F7" s="56">
        <v>280.0</v>
      </c>
    </row>
    <row r="8">
      <c r="A8" s="56"/>
      <c r="B8" s="209" t="s">
        <v>241</v>
      </c>
      <c r="C8" s="209" t="s">
        <v>604</v>
      </c>
      <c r="D8" s="210" t="s">
        <v>605</v>
      </c>
      <c r="E8" s="149" t="s">
        <v>230</v>
      </c>
      <c r="F8" s="56">
        <v>180.0</v>
      </c>
    </row>
    <row r="9">
      <c r="A9" s="56"/>
      <c r="B9" s="209" t="s">
        <v>241</v>
      </c>
      <c r="C9" s="209" t="s">
        <v>604</v>
      </c>
      <c r="D9" s="210" t="s">
        <v>605</v>
      </c>
      <c r="E9" s="149" t="s">
        <v>231</v>
      </c>
      <c r="F9" s="56">
        <v>98.0</v>
      </c>
    </row>
    <row r="10">
      <c r="A10" s="56"/>
      <c r="B10" s="209" t="s">
        <v>241</v>
      </c>
      <c r="C10" s="209" t="s">
        <v>604</v>
      </c>
      <c r="D10" s="210" t="s">
        <v>605</v>
      </c>
      <c r="E10" s="149" t="s">
        <v>232</v>
      </c>
      <c r="F10" s="56"/>
    </row>
    <row r="11">
      <c r="A11" s="56"/>
      <c r="B11" s="209" t="s">
        <v>241</v>
      </c>
      <c r="C11" s="209" t="s">
        <v>604</v>
      </c>
      <c r="D11" s="210" t="s">
        <v>605</v>
      </c>
      <c r="E11" s="149" t="s">
        <v>603</v>
      </c>
      <c r="F11" s="56"/>
    </row>
    <row r="12">
      <c r="A12" s="28">
        <v>2.0</v>
      </c>
      <c r="B12" s="209" t="s">
        <v>250</v>
      </c>
      <c r="C12" s="209" t="s">
        <v>604</v>
      </c>
      <c r="D12" s="210" t="s">
        <v>605</v>
      </c>
      <c r="E12" s="210" t="s">
        <v>225</v>
      </c>
      <c r="F12" s="211"/>
      <c r="G12" s="214"/>
      <c r="H12" s="214"/>
      <c r="I12" s="212"/>
      <c r="J12" s="212">
        <f>120</f>
        <v>120</v>
      </c>
      <c r="K12" s="212">
        <f>220</f>
        <v>220</v>
      </c>
      <c r="L12" s="212">
        <f>160</f>
        <v>160</v>
      </c>
      <c r="M12" s="212">
        <f>265</f>
        <v>265</v>
      </c>
      <c r="N12" s="212">
        <f>130</f>
        <v>130</v>
      </c>
      <c r="O12" s="212"/>
      <c r="P12" s="212"/>
    </row>
    <row r="13">
      <c r="A13" s="56"/>
      <c r="B13" s="209" t="s">
        <v>250</v>
      </c>
      <c r="C13" s="209" t="s">
        <v>604</v>
      </c>
      <c r="D13" s="210" t="s">
        <v>605</v>
      </c>
      <c r="E13" s="149" t="s">
        <v>606</v>
      </c>
      <c r="F13" s="56"/>
    </row>
    <row r="14">
      <c r="A14" s="56"/>
      <c r="B14" s="209" t="s">
        <v>250</v>
      </c>
      <c r="C14" s="209" t="s">
        <v>604</v>
      </c>
      <c r="D14" s="210" t="s">
        <v>605</v>
      </c>
      <c r="E14" s="149" t="s">
        <v>227</v>
      </c>
      <c r="F14" s="56">
        <v>120.0</v>
      </c>
    </row>
    <row r="15">
      <c r="A15" s="56"/>
      <c r="B15" s="209" t="s">
        <v>250</v>
      </c>
      <c r="C15" s="209" t="s">
        <v>604</v>
      </c>
      <c r="D15" s="210" t="s">
        <v>605</v>
      </c>
      <c r="E15" s="149" t="s">
        <v>228</v>
      </c>
      <c r="F15" s="56">
        <v>220.0</v>
      </c>
    </row>
    <row r="16">
      <c r="A16" s="56"/>
      <c r="B16" s="209" t="s">
        <v>250</v>
      </c>
      <c r="C16" s="209" t="s">
        <v>604</v>
      </c>
      <c r="D16" s="210" t="s">
        <v>605</v>
      </c>
      <c r="E16" s="149" t="s">
        <v>229</v>
      </c>
      <c r="F16" s="56">
        <v>160.0</v>
      </c>
    </row>
    <row r="17">
      <c r="A17" s="56"/>
      <c r="B17" s="209" t="s">
        <v>250</v>
      </c>
      <c r="C17" s="209" t="s">
        <v>604</v>
      </c>
      <c r="D17" s="210" t="s">
        <v>605</v>
      </c>
      <c r="E17" s="149" t="s">
        <v>230</v>
      </c>
      <c r="F17" s="56">
        <v>265.0</v>
      </c>
    </row>
    <row r="18">
      <c r="A18" s="56"/>
      <c r="B18" s="209" t="s">
        <v>250</v>
      </c>
      <c r="C18" s="209" t="s">
        <v>604</v>
      </c>
      <c r="D18" s="210" t="s">
        <v>605</v>
      </c>
      <c r="E18" s="149" t="s">
        <v>231</v>
      </c>
      <c r="F18" s="56">
        <v>130.0</v>
      </c>
    </row>
    <row r="19">
      <c r="A19" s="56"/>
      <c r="B19" s="209" t="s">
        <v>250</v>
      </c>
      <c r="C19" s="209" t="s">
        <v>604</v>
      </c>
      <c r="D19" s="210" t="s">
        <v>605</v>
      </c>
      <c r="E19" s="149" t="s">
        <v>232</v>
      </c>
      <c r="F19" s="56"/>
    </row>
    <row r="20">
      <c r="A20" s="56"/>
      <c r="B20" s="209" t="s">
        <v>250</v>
      </c>
      <c r="C20" s="209" t="s">
        <v>604</v>
      </c>
      <c r="D20" s="210" t="s">
        <v>605</v>
      </c>
      <c r="E20" s="149" t="s">
        <v>603</v>
      </c>
      <c r="F20" s="56"/>
    </row>
    <row r="21">
      <c r="A21" s="215" t="s">
        <v>607</v>
      </c>
      <c r="B21" s="209" t="s">
        <v>257</v>
      </c>
      <c r="C21" s="209" t="s">
        <v>604</v>
      </c>
      <c r="D21" s="210" t="s">
        <v>605</v>
      </c>
      <c r="E21" s="210" t="s">
        <v>225</v>
      </c>
      <c r="F21" s="211"/>
      <c r="G21" s="214"/>
      <c r="H21" s="214"/>
      <c r="I21" s="212">
        <f>260</f>
        <v>260</v>
      </c>
      <c r="J21" s="212">
        <f>80</f>
        <v>80</v>
      </c>
      <c r="K21" s="212">
        <f>290</f>
        <v>290</v>
      </c>
      <c r="L21" s="212">
        <f>255</f>
        <v>255</v>
      </c>
      <c r="M21" s="212"/>
      <c r="N21" s="212">
        <f>270</f>
        <v>270</v>
      </c>
      <c r="O21" s="212">
        <f>295</f>
        <v>295</v>
      </c>
      <c r="P21" s="212"/>
    </row>
    <row r="22">
      <c r="A22" s="208"/>
      <c r="B22" s="209" t="s">
        <v>257</v>
      </c>
      <c r="C22" s="209" t="s">
        <v>604</v>
      </c>
      <c r="D22" s="210" t="s">
        <v>605</v>
      </c>
      <c r="E22" s="149" t="s">
        <v>606</v>
      </c>
      <c r="F22" s="211">
        <v>260.0</v>
      </c>
      <c r="G22" s="214"/>
      <c r="H22" s="214"/>
      <c r="I22" s="212"/>
      <c r="J22" s="212"/>
      <c r="K22" s="212"/>
      <c r="L22" s="212"/>
      <c r="M22" s="212"/>
      <c r="N22" s="212"/>
      <c r="O22" s="212"/>
      <c r="P22" s="212"/>
    </row>
    <row r="23">
      <c r="A23" s="208"/>
      <c r="B23" s="209" t="s">
        <v>257</v>
      </c>
      <c r="C23" s="209" t="s">
        <v>604</v>
      </c>
      <c r="D23" s="210" t="s">
        <v>605</v>
      </c>
      <c r="E23" s="149" t="s">
        <v>227</v>
      </c>
      <c r="F23" s="211">
        <v>80.0</v>
      </c>
      <c r="G23" s="214"/>
      <c r="H23" s="214"/>
      <c r="I23" s="212"/>
      <c r="J23" s="212"/>
      <c r="K23" s="212"/>
      <c r="L23" s="212"/>
      <c r="M23" s="212"/>
      <c r="N23" s="212"/>
      <c r="O23" s="212"/>
      <c r="P23" s="212"/>
    </row>
    <row r="24">
      <c r="A24" s="208"/>
      <c r="B24" s="209" t="s">
        <v>257</v>
      </c>
      <c r="C24" s="209" t="s">
        <v>604</v>
      </c>
      <c r="D24" s="210" t="s">
        <v>605</v>
      </c>
      <c r="E24" s="149" t="s">
        <v>228</v>
      </c>
      <c r="F24" s="211">
        <v>290.0</v>
      </c>
      <c r="G24" s="214"/>
      <c r="H24" s="214"/>
      <c r="I24" s="212"/>
      <c r="J24" s="212"/>
      <c r="K24" s="212"/>
      <c r="L24" s="212"/>
      <c r="M24" s="212"/>
      <c r="N24" s="212"/>
      <c r="O24" s="212"/>
      <c r="P24" s="212"/>
    </row>
    <row r="25">
      <c r="A25" s="208"/>
      <c r="B25" s="209" t="s">
        <v>257</v>
      </c>
      <c r="C25" s="209" t="s">
        <v>604</v>
      </c>
      <c r="D25" s="210" t="s">
        <v>605</v>
      </c>
      <c r="E25" s="149" t="s">
        <v>229</v>
      </c>
      <c r="F25" s="211">
        <v>255.0</v>
      </c>
      <c r="G25" s="214"/>
      <c r="H25" s="214"/>
      <c r="I25" s="212"/>
      <c r="J25" s="212"/>
      <c r="K25" s="212"/>
      <c r="L25" s="212"/>
      <c r="M25" s="212"/>
      <c r="N25" s="212"/>
      <c r="O25" s="212"/>
      <c r="P25" s="212"/>
    </row>
    <row r="26">
      <c r="A26" s="208"/>
      <c r="B26" s="209" t="s">
        <v>257</v>
      </c>
      <c r="C26" s="209" t="s">
        <v>604</v>
      </c>
      <c r="D26" s="210" t="s">
        <v>605</v>
      </c>
      <c r="E26" s="149" t="s">
        <v>230</v>
      </c>
      <c r="F26" s="211"/>
      <c r="G26" s="214"/>
      <c r="H26" s="214"/>
      <c r="I26" s="212"/>
      <c r="J26" s="212"/>
      <c r="K26" s="212"/>
      <c r="L26" s="212"/>
      <c r="M26" s="212"/>
      <c r="N26" s="212"/>
      <c r="O26" s="212"/>
      <c r="P26" s="212"/>
    </row>
    <row r="27">
      <c r="A27" s="208"/>
      <c r="B27" s="209" t="s">
        <v>257</v>
      </c>
      <c r="C27" s="209" t="s">
        <v>604</v>
      </c>
      <c r="D27" s="210" t="s">
        <v>605</v>
      </c>
      <c r="E27" s="149" t="s">
        <v>231</v>
      </c>
      <c r="F27" s="211">
        <v>270.0</v>
      </c>
      <c r="G27" s="214"/>
      <c r="H27" s="214"/>
      <c r="I27" s="212"/>
      <c r="J27" s="212"/>
      <c r="K27" s="212"/>
      <c r="L27" s="212"/>
      <c r="M27" s="212"/>
      <c r="N27" s="212"/>
      <c r="O27" s="212"/>
      <c r="P27" s="212"/>
    </row>
    <row r="28">
      <c r="A28" s="208"/>
      <c r="B28" s="209" t="s">
        <v>257</v>
      </c>
      <c r="C28" s="209" t="s">
        <v>604</v>
      </c>
      <c r="D28" s="210" t="s">
        <v>605</v>
      </c>
      <c r="E28" s="149" t="s">
        <v>232</v>
      </c>
      <c r="F28" s="211">
        <v>295.0</v>
      </c>
      <c r="G28" s="212"/>
      <c r="H28" s="212"/>
      <c r="I28" s="212"/>
      <c r="J28" s="212"/>
      <c r="K28" s="212"/>
      <c r="L28" s="212"/>
      <c r="M28" s="212"/>
      <c r="N28" s="212"/>
      <c r="O28" s="212"/>
      <c r="P28" s="212"/>
    </row>
    <row r="29">
      <c r="A29" s="208"/>
      <c r="B29" s="209" t="s">
        <v>257</v>
      </c>
      <c r="C29" s="209" t="s">
        <v>604</v>
      </c>
      <c r="D29" s="210" t="s">
        <v>605</v>
      </c>
      <c r="E29" s="149" t="s">
        <v>603</v>
      </c>
      <c r="F29" s="211"/>
      <c r="G29" s="212"/>
      <c r="H29" s="212"/>
      <c r="I29" s="212"/>
      <c r="J29" s="212"/>
      <c r="K29" s="212"/>
      <c r="L29" s="212"/>
      <c r="M29" s="212"/>
      <c r="N29" s="212"/>
      <c r="O29" s="212"/>
      <c r="P29" s="212"/>
    </row>
    <row r="30">
      <c r="A30" s="216" t="s">
        <v>608</v>
      </c>
      <c r="B30" s="209" t="s">
        <v>261</v>
      </c>
      <c r="C30" s="209" t="s">
        <v>604</v>
      </c>
      <c r="D30" s="210" t="s">
        <v>605</v>
      </c>
      <c r="E30" s="210" t="s">
        <v>225</v>
      </c>
      <c r="F30" s="211"/>
      <c r="G30" s="214"/>
      <c r="H30" s="214"/>
      <c r="I30" s="212"/>
      <c r="J30" s="212"/>
      <c r="K30" s="212">
        <f>180</f>
        <v>180</v>
      </c>
      <c r="L30" s="212"/>
      <c r="M30" s="212">
        <f>175</f>
        <v>175</v>
      </c>
      <c r="N30" s="212"/>
      <c r="O30" s="212">
        <f>255</f>
        <v>255</v>
      </c>
      <c r="P30" s="212"/>
    </row>
    <row r="31">
      <c r="A31" s="208"/>
      <c r="B31" s="209" t="s">
        <v>261</v>
      </c>
      <c r="C31" s="209" t="s">
        <v>604</v>
      </c>
      <c r="D31" s="210" t="s">
        <v>605</v>
      </c>
      <c r="E31" s="149" t="s">
        <v>606</v>
      </c>
      <c r="F31" s="211"/>
      <c r="G31" s="212"/>
      <c r="H31" s="212"/>
      <c r="I31" s="212"/>
      <c r="J31" s="212"/>
      <c r="K31" s="212"/>
      <c r="L31" s="212"/>
      <c r="M31" s="212"/>
      <c r="N31" s="212"/>
      <c r="O31" s="212"/>
      <c r="P31" s="212"/>
    </row>
    <row r="32">
      <c r="A32" s="208"/>
      <c r="B32" s="209" t="s">
        <v>261</v>
      </c>
      <c r="C32" s="209" t="s">
        <v>604</v>
      </c>
      <c r="D32" s="210" t="s">
        <v>605</v>
      </c>
      <c r="E32" s="149" t="s">
        <v>227</v>
      </c>
      <c r="F32" s="211"/>
      <c r="G32" s="212"/>
      <c r="H32" s="212"/>
      <c r="I32" s="212"/>
      <c r="J32" s="212"/>
      <c r="K32" s="212"/>
      <c r="L32" s="212"/>
      <c r="M32" s="212"/>
      <c r="N32" s="212"/>
      <c r="O32" s="212"/>
      <c r="P32" s="212"/>
    </row>
    <row r="33">
      <c r="A33" s="208"/>
      <c r="B33" s="209" t="s">
        <v>261</v>
      </c>
      <c r="C33" s="209" t="s">
        <v>604</v>
      </c>
      <c r="D33" s="210" t="s">
        <v>605</v>
      </c>
      <c r="E33" s="149" t="s">
        <v>228</v>
      </c>
      <c r="F33" s="211">
        <v>180.0</v>
      </c>
      <c r="G33" s="212"/>
      <c r="H33" s="212"/>
      <c r="I33" s="212"/>
      <c r="J33" s="212"/>
      <c r="K33" s="212"/>
      <c r="L33" s="212"/>
      <c r="M33" s="212"/>
      <c r="N33" s="212"/>
      <c r="O33" s="212"/>
      <c r="P33" s="212"/>
    </row>
    <row r="34">
      <c r="A34" s="208"/>
      <c r="B34" s="209" t="s">
        <v>261</v>
      </c>
      <c r="C34" s="209" t="s">
        <v>604</v>
      </c>
      <c r="D34" s="210" t="s">
        <v>605</v>
      </c>
      <c r="E34" s="149" t="s">
        <v>229</v>
      </c>
      <c r="F34" s="211"/>
      <c r="G34" s="214"/>
      <c r="H34" s="214"/>
      <c r="I34" s="212"/>
      <c r="J34" s="212"/>
      <c r="K34" s="212"/>
      <c r="L34" s="212"/>
      <c r="M34" s="212"/>
      <c r="N34" s="212"/>
      <c r="O34" s="212"/>
      <c r="P34" s="212"/>
    </row>
    <row r="35">
      <c r="A35" s="208"/>
      <c r="B35" s="209" t="s">
        <v>261</v>
      </c>
      <c r="C35" s="209" t="s">
        <v>604</v>
      </c>
      <c r="D35" s="210" t="s">
        <v>605</v>
      </c>
      <c r="E35" s="149" t="s">
        <v>230</v>
      </c>
      <c r="F35" s="211">
        <v>175.0</v>
      </c>
      <c r="G35" s="214"/>
      <c r="I35" s="212"/>
      <c r="J35" s="212"/>
      <c r="K35" s="212"/>
      <c r="L35" s="212"/>
      <c r="M35" s="212"/>
      <c r="N35" s="212"/>
      <c r="O35" s="212"/>
      <c r="P35" s="212"/>
    </row>
    <row r="36">
      <c r="A36" s="217"/>
      <c r="B36" s="209" t="s">
        <v>261</v>
      </c>
      <c r="C36" s="209" t="s">
        <v>604</v>
      </c>
      <c r="D36" s="210" t="s">
        <v>605</v>
      </c>
      <c r="E36" s="149" t="s">
        <v>231</v>
      </c>
      <c r="F36" s="211"/>
      <c r="G36" s="212"/>
      <c r="H36" s="212"/>
      <c r="I36" s="212"/>
      <c r="J36" s="212"/>
      <c r="K36" s="212"/>
      <c r="L36" s="212"/>
      <c r="M36" s="212"/>
      <c r="N36" s="212"/>
      <c r="O36" s="212"/>
      <c r="P36" s="212"/>
    </row>
    <row r="37">
      <c r="A37" s="195"/>
      <c r="B37" s="209" t="s">
        <v>261</v>
      </c>
      <c r="C37" s="209" t="s">
        <v>604</v>
      </c>
      <c r="D37" s="210" t="s">
        <v>605</v>
      </c>
      <c r="E37" s="149" t="s">
        <v>232</v>
      </c>
      <c r="F37" s="211">
        <v>255.0</v>
      </c>
      <c r="G37" s="212"/>
      <c r="H37" s="212"/>
      <c r="I37" s="212"/>
      <c r="J37" s="212"/>
      <c r="K37" s="212"/>
      <c r="L37" s="212"/>
      <c r="M37" s="212"/>
      <c r="N37" s="212"/>
      <c r="O37" s="212"/>
      <c r="P37" s="212"/>
    </row>
    <row r="38">
      <c r="A38" s="195"/>
      <c r="B38" s="209" t="s">
        <v>261</v>
      </c>
      <c r="C38" s="209" t="s">
        <v>604</v>
      </c>
      <c r="D38" s="210" t="s">
        <v>605</v>
      </c>
      <c r="E38" s="149" t="s">
        <v>603</v>
      </c>
      <c r="F38" s="211"/>
      <c r="G38" s="212"/>
      <c r="H38" s="212"/>
      <c r="I38" s="213"/>
      <c r="J38" s="212"/>
      <c r="K38" s="212"/>
      <c r="L38" s="212"/>
      <c r="M38" s="212"/>
      <c r="N38" s="212"/>
      <c r="O38" s="212"/>
      <c r="P38" s="212"/>
    </row>
    <row r="39">
      <c r="A39" s="216" t="s">
        <v>609</v>
      </c>
      <c r="B39" s="209" t="s">
        <v>285</v>
      </c>
      <c r="C39" s="209" t="s">
        <v>604</v>
      </c>
      <c r="D39" s="210" t="s">
        <v>605</v>
      </c>
      <c r="E39" s="210" t="s">
        <v>225</v>
      </c>
      <c r="F39" s="211"/>
      <c r="G39" s="214"/>
      <c r="H39" s="214"/>
      <c r="I39" s="212">
        <f>170</f>
        <v>170</v>
      </c>
      <c r="J39" s="212"/>
      <c r="K39" s="212">
        <f>240</f>
        <v>240</v>
      </c>
      <c r="L39" s="212">
        <f>300</f>
        <v>300</v>
      </c>
      <c r="M39" s="212"/>
      <c r="N39" s="212">
        <f>280</f>
        <v>280</v>
      </c>
      <c r="O39" s="212"/>
      <c r="P39" s="212"/>
    </row>
    <row r="40">
      <c r="A40" s="195"/>
      <c r="B40" s="209" t="s">
        <v>285</v>
      </c>
      <c r="C40" s="209" t="s">
        <v>604</v>
      </c>
      <c r="D40" s="210" t="s">
        <v>605</v>
      </c>
      <c r="E40" s="149" t="s">
        <v>606</v>
      </c>
      <c r="F40" s="211">
        <v>170.0</v>
      </c>
      <c r="G40" s="212"/>
      <c r="H40" s="212"/>
      <c r="I40" s="212"/>
      <c r="J40" s="212"/>
      <c r="K40" s="212"/>
      <c r="L40" s="212"/>
      <c r="M40" s="212"/>
      <c r="N40" s="212"/>
      <c r="O40" s="212"/>
      <c r="P40" s="212"/>
    </row>
    <row r="41">
      <c r="A41" s="195"/>
      <c r="B41" s="209" t="s">
        <v>285</v>
      </c>
      <c r="C41" s="209" t="s">
        <v>604</v>
      </c>
      <c r="D41" s="210" t="s">
        <v>605</v>
      </c>
      <c r="E41" s="149" t="s">
        <v>227</v>
      </c>
      <c r="F41" s="211"/>
      <c r="G41" s="212"/>
      <c r="H41" s="212"/>
      <c r="I41" s="212"/>
      <c r="J41" s="212"/>
      <c r="K41" s="212"/>
      <c r="L41" s="212"/>
      <c r="M41" s="212"/>
      <c r="N41" s="212"/>
      <c r="O41" s="212"/>
      <c r="P41" s="212"/>
    </row>
    <row r="42">
      <c r="A42" s="195"/>
      <c r="B42" s="209" t="s">
        <v>285</v>
      </c>
      <c r="C42" s="209" t="s">
        <v>604</v>
      </c>
      <c r="D42" s="210" t="s">
        <v>605</v>
      </c>
      <c r="E42" s="149" t="s">
        <v>228</v>
      </c>
      <c r="F42" s="211">
        <v>240.0</v>
      </c>
      <c r="G42" s="212"/>
      <c r="H42" s="212"/>
      <c r="I42" s="212"/>
      <c r="J42" s="212"/>
      <c r="K42" s="212"/>
      <c r="L42" s="212"/>
      <c r="M42" s="212"/>
      <c r="N42" s="212"/>
      <c r="O42" s="212"/>
      <c r="P42" s="212"/>
    </row>
    <row r="43">
      <c r="A43" s="195"/>
      <c r="B43" s="209" t="s">
        <v>285</v>
      </c>
      <c r="C43" s="209" t="s">
        <v>604</v>
      </c>
      <c r="D43" s="210" t="s">
        <v>605</v>
      </c>
      <c r="E43" s="149" t="s">
        <v>229</v>
      </c>
      <c r="F43" s="211">
        <v>300.0</v>
      </c>
      <c r="G43" s="212"/>
      <c r="H43" s="212"/>
      <c r="I43" s="212"/>
      <c r="J43" s="212"/>
      <c r="K43" s="212"/>
      <c r="L43" s="212"/>
      <c r="M43" s="212"/>
      <c r="N43" s="212"/>
      <c r="O43" s="212"/>
      <c r="P43" s="212"/>
    </row>
    <row r="44">
      <c r="A44" s="195"/>
      <c r="B44" s="209" t="s">
        <v>285</v>
      </c>
      <c r="C44" s="209" t="s">
        <v>604</v>
      </c>
      <c r="D44" s="210" t="s">
        <v>605</v>
      </c>
      <c r="E44" s="149" t="s">
        <v>230</v>
      </c>
      <c r="F44" s="211"/>
      <c r="G44" s="212"/>
      <c r="H44" s="212"/>
      <c r="I44" s="212"/>
      <c r="J44" s="212"/>
      <c r="K44" s="212"/>
      <c r="L44" s="212"/>
      <c r="M44" s="212"/>
      <c r="N44" s="212"/>
      <c r="O44" s="212"/>
      <c r="P44" s="212"/>
    </row>
    <row r="45">
      <c r="A45" s="195"/>
      <c r="B45" s="209" t="s">
        <v>285</v>
      </c>
      <c r="C45" s="209" t="s">
        <v>604</v>
      </c>
      <c r="D45" s="210" t="s">
        <v>605</v>
      </c>
      <c r="E45" s="149" t="s">
        <v>231</v>
      </c>
      <c r="F45" s="211">
        <v>280.0</v>
      </c>
      <c r="G45" s="212"/>
      <c r="H45" s="212"/>
      <c r="I45" s="212"/>
      <c r="J45" s="212"/>
      <c r="K45" s="212"/>
      <c r="L45" s="212"/>
      <c r="M45" s="212"/>
      <c r="N45" s="212"/>
      <c r="O45" s="212"/>
      <c r="P45" s="212"/>
    </row>
    <row r="46">
      <c r="A46" s="195"/>
      <c r="B46" s="209" t="s">
        <v>285</v>
      </c>
      <c r="C46" s="209" t="s">
        <v>604</v>
      </c>
      <c r="D46" s="210" t="s">
        <v>605</v>
      </c>
      <c r="E46" s="149" t="s">
        <v>232</v>
      </c>
      <c r="F46" s="211"/>
      <c r="G46" s="212"/>
      <c r="H46" s="212"/>
      <c r="I46" s="212"/>
      <c r="J46" s="212"/>
      <c r="K46" s="212"/>
      <c r="L46" s="212"/>
      <c r="M46" s="212"/>
      <c r="N46" s="212"/>
      <c r="O46" s="212"/>
      <c r="P46" s="212"/>
    </row>
    <row r="47">
      <c r="A47" s="195"/>
      <c r="B47" s="209" t="s">
        <v>285</v>
      </c>
      <c r="C47" s="209" t="s">
        <v>604</v>
      </c>
      <c r="D47" s="210" t="s">
        <v>605</v>
      </c>
      <c r="E47" s="149" t="s">
        <v>603</v>
      </c>
      <c r="F47" s="211"/>
      <c r="G47" s="212"/>
      <c r="H47" s="212"/>
      <c r="I47" s="212"/>
      <c r="J47" s="212"/>
      <c r="K47" s="212"/>
      <c r="L47" s="212"/>
      <c r="M47" s="212"/>
      <c r="N47" s="212"/>
      <c r="O47" s="212"/>
      <c r="P47" s="212"/>
    </row>
    <row r="48">
      <c r="A48" s="216" t="s">
        <v>610</v>
      </c>
      <c r="B48" s="209" t="s">
        <v>289</v>
      </c>
      <c r="C48" s="209" t="s">
        <v>604</v>
      </c>
      <c r="D48" s="210" t="s">
        <v>605</v>
      </c>
      <c r="E48" s="210" t="s">
        <v>225</v>
      </c>
      <c r="F48" s="211"/>
      <c r="G48" s="214"/>
      <c r="H48" s="214"/>
      <c r="I48" s="212">
        <f>200</f>
        <v>200</v>
      </c>
      <c r="J48" s="212"/>
      <c r="K48" s="212">
        <f>240</f>
        <v>240</v>
      </c>
      <c r="L48" s="212">
        <f>250</f>
        <v>250</v>
      </c>
      <c r="M48" s="212"/>
      <c r="N48" s="212"/>
      <c r="O48" s="212"/>
      <c r="P48" s="212"/>
    </row>
    <row r="49">
      <c r="A49" s="195"/>
      <c r="B49" s="209" t="s">
        <v>289</v>
      </c>
      <c r="C49" s="209" t="s">
        <v>604</v>
      </c>
      <c r="D49" s="210" t="s">
        <v>605</v>
      </c>
      <c r="E49" s="149" t="s">
        <v>606</v>
      </c>
      <c r="F49" s="211">
        <v>200.0</v>
      </c>
      <c r="G49" s="212"/>
      <c r="H49" s="212"/>
      <c r="I49" s="212"/>
      <c r="J49" s="212"/>
      <c r="K49" s="212"/>
      <c r="L49" s="212"/>
      <c r="M49" s="212"/>
      <c r="N49" s="212"/>
      <c r="O49" s="212"/>
      <c r="P49" s="212"/>
    </row>
    <row r="50">
      <c r="A50" s="195"/>
      <c r="B50" s="209" t="s">
        <v>289</v>
      </c>
      <c r="C50" s="209" t="s">
        <v>604</v>
      </c>
      <c r="D50" s="210" t="s">
        <v>605</v>
      </c>
      <c r="E50" s="149" t="s">
        <v>227</v>
      </c>
      <c r="F50" s="211"/>
      <c r="G50" s="212"/>
      <c r="H50" s="212"/>
      <c r="I50" s="212"/>
      <c r="J50" s="213"/>
      <c r="K50" s="212"/>
      <c r="L50" s="213"/>
      <c r="M50" s="213"/>
      <c r="N50" s="213"/>
      <c r="O50" s="213"/>
      <c r="P50" s="213"/>
    </row>
    <row r="51">
      <c r="A51" s="195"/>
      <c r="B51" s="209" t="s">
        <v>289</v>
      </c>
      <c r="C51" s="209" t="s">
        <v>604</v>
      </c>
      <c r="D51" s="210" t="s">
        <v>605</v>
      </c>
      <c r="E51" s="149" t="s">
        <v>228</v>
      </c>
      <c r="F51" s="211">
        <v>240.0</v>
      </c>
      <c r="G51" s="212"/>
      <c r="H51" s="212"/>
      <c r="I51" s="212"/>
      <c r="J51" s="212"/>
      <c r="K51" s="212"/>
      <c r="L51" s="212"/>
      <c r="M51" s="212"/>
      <c r="N51" s="212"/>
      <c r="O51" s="212"/>
      <c r="P51" s="212"/>
    </row>
    <row r="52">
      <c r="A52" s="195"/>
      <c r="B52" s="209" t="s">
        <v>289</v>
      </c>
      <c r="C52" s="209" t="s">
        <v>604</v>
      </c>
      <c r="D52" s="210" t="s">
        <v>605</v>
      </c>
      <c r="E52" s="149" t="s">
        <v>229</v>
      </c>
      <c r="F52" s="211">
        <v>250.0</v>
      </c>
      <c r="G52" s="212"/>
      <c r="H52" s="212"/>
      <c r="I52" s="212"/>
      <c r="J52" s="212"/>
      <c r="K52" s="212"/>
      <c r="L52" s="212"/>
      <c r="M52" s="212"/>
      <c r="N52" s="212"/>
      <c r="O52" s="212"/>
      <c r="P52" s="212"/>
    </row>
    <row r="53">
      <c r="A53" s="218"/>
      <c r="B53" s="209" t="s">
        <v>289</v>
      </c>
      <c r="C53" s="209" t="s">
        <v>604</v>
      </c>
      <c r="D53" s="210" t="s">
        <v>605</v>
      </c>
      <c r="E53" s="149" t="s">
        <v>230</v>
      </c>
      <c r="F53" s="211"/>
      <c r="G53" s="212"/>
      <c r="H53" s="212"/>
      <c r="I53" s="212"/>
      <c r="J53" s="212"/>
      <c r="K53" s="212"/>
      <c r="L53" s="212"/>
      <c r="M53" s="212"/>
      <c r="N53" s="212"/>
      <c r="O53" s="212"/>
      <c r="P53" s="212"/>
    </row>
    <row r="54">
      <c r="A54" s="217"/>
      <c r="B54" s="209" t="s">
        <v>289</v>
      </c>
      <c r="C54" s="209" t="s">
        <v>604</v>
      </c>
      <c r="D54" s="210" t="s">
        <v>605</v>
      </c>
      <c r="E54" s="149" t="s">
        <v>231</v>
      </c>
      <c r="F54" s="211"/>
      <c r="G54" s="212"/>
      <c r="H54" s="212"/>
      <c r="I54" s="212"/>
      <c r="J54" s="212"/>
      <c r="K54" s="212"/>
      <c r="L54" s="212"/>
      <c r="M54" s="212"/>
      <c r="N54" s="212"/>
      <c r="O54" s="212"/>
      <c r="P54" s="212"/>
    </row>
    <row r="55">
      <c r="A55" s="195"/>
      <c r="B55" s="209" t="s">
        <v>289</v>
      </c>
      <c r="C55" s="209" t="s">
        <v>604</v>
      </c>
      <c r="D55" s="210" t="s">
        <v>605</v>
      </c>
      <c r="E55" s="149" t="s">
        <v>232</v>
      </c>
      <c r="F55" s="211"/>
      <c r="G55" s="212"/>
      <c r="H55" s="212"/>
      <c r="I55" s="212"/>
      <c r="J55" s="212"/>
      <c r="K55" s="212"/>
      <c r="L55" s="212"/>
      <c r="M55" s="212"/>
      <c r="N55" s="212"/>
      <c r="O55" s="212"/>
      <c r="P55" s="212"/>
    </row>
    <row r="56">
      <c r="A56" s="195"/>
      <c r="B56" s="209" t="s">
        <v>289</v>
      </c>
      <c r="C56" s="209" t="s">
        <v>604</v>
      </c>
      <c r="D56" s="210" t="s">
        <v>605</v>
      </c>
      <c r="E56" s="149" t="s">
        <v>603</v>
      </c>
      <c r="F56" s="211"/>
      <c r="G56" s="212"/>
      <c r="H56" s="212"/>
      <c r="I56" s="213"/>
      <c r="J56" s="212"/>
      <c r="K56" s="212"/>
      <c r="L56" s="212"/>
      <c r="M56" s="212"/>
      <c r="N56" s="212"/>
      <c r="O56" s="212"/>
      <c r="P56" s="212"/>
    </row>
    <row r="57">
      <c r="A57" s="216" t="s">
        <v>611</v>
      </c>
      <c r="B57" s="209" t="s">
        <v>275</v>
      </c>
      <c r="C57" s="209" t="s">
        <v>604</v>
      </c>
      <c r="D57" s="210" t="s">
        <v>605</v>
      </c>
      <c r="E57" s="210" t="s">
        <v>225</v>
      </c>
      <c r="F57" s="211"/>
      <c r="G57" s="214"/>
      <c r="H57" s="214"/>
      <c r="I57" s="212">
        <f>620+620</f>
        <v>1240</v>
      </c>
      <c r="J57" s="212">
        <f>340+340</f>
        <v>680</v>
      </c>
      <c r="K57" s="212">
        <v>1020.0</v>
      </c>
      <c r="L57" s="212">
        <v>340.0</v>
      </c>
      <c r="M57" s="212"/>
      <c r="N57" s="212">
        <v>270.0</v>
      </c>
      <c r="O57" s="212"/>
      <c r="P57" s="212"/>
    </row>
    <row r="58">
      <c r="A58" s="195"/>
      <c r="B58" s="209" t="s">
        <v>275</v>
      </c>
      <c r="C58" s="209" t="s">
        <v>604</v>
      </c>
      <c r="D58" s="210" t="s">
        <v>605</v>
      </c>
      <c r="E58" s="149" t="s">
        <v>606</v>
      </c>
      <c r="F58" s="211">
        <v>1240.0</v>
      </c>
      <c r="G58" s="212"/>
      <c r="H58" s="212"/>
      <c r="I58" s="212"/>
      <c r="J58" s="212"/>
      <c r="K58" s="212"/>
      <c r="L58" s="212"/>
      <c r="M58" s="212"/>
      <c r="N58" s="212"/>
      <c r="O58" s="212"/>
      <c r="P58" s="212"/>
    </row>
    <row r="59">
      <c r="A59" s="195"/>
      <c r="B59" s="209" t="s">
        <v>275</v>
      </c>
      <c r="C59" s="209" t="s">
        <v>604</v>
      </c>
      <c r="D59" s="210" t="s">
        <v>605</v>
      </c>
      <c r="E59" s="149" t="s">
        <v>227</v>
      </c>
      <c r="F59" s="211">
        <v>680.0</v>
      </c>
      <c r="G59" s="212"/>
      <c r="H59" s="212"/>
      <c r="I59" s="212"/>
      <c r="J59" s="212"/>
      <c r="K59" s="212"/>
      <c r="L59" s="212"/>
      <c r="M59" s="212"/>
      <c r="N59" s="212"/>
      <c r="O59" s="212"/>
      <c r="P59" s="212"/>
    </row>
    <row r="60">
      <c r="A60" s="195"/>
      <c r="B60" s="209" t="s">
        <v>275</v>
      </c>
      <c r="C60" s="209" t="s">
        <v>604</v>
      </c>
      <c r="D60" s="210" t="s">
        <v>605</v>
      </c>
      <c r="E60" s="149" t="s">
        <v>228</v>
      </c>
      <c r="F60" s="211">
        <v>1020.0</v>
      </c>
      <c r="G60" s="212"/>
      <c r="H60" s="212"/>
      <c r="I60" s="212"/>
      <c r="J60" s="212"/>
      <c r="K60" s="212"/>
      <c r="L60" s="212"/>
      <c r="M60" s="212"/>
      <c r="N60" s="212"/>
      <c r="O60" s="212"/>
      <c r="P60" s="212"/>
    </row>
    <row r="61">
      <c r="A61" s="195"/>
      <c r="B61" s="209" t="s">
        <v>275</v>
      </c>
      <c r="C61" s="209" t="s">
        <v>604</v>
      </c>
      <c r="D61" s="210" t="s">
        <v>605</v>
      </c>
      <c r="E61" s="149" t="s">
        <v>229</v>
      </c>
      <c r="F61" s="211">
        <v>340.0</v>
      </c>
      <c r="G61" s="212"/>
      <c r="H61" s="212"/>
      <c r="I61" s="212"/>
      <c r="J61" s="212"/>
      <c r="K61" s="212"/>
      <c r="L61" s="212"/>
      <c r="M61" s="212"/>
      <c r="N61" s="212"/>
      <c r="O61" s="212"/>
      <c r="P61" s="212"/>
    </row>
    <row r="62">
      <c r="A62" s="195"/>
      <c r="B62" s="209" t="s">
        <v>275</v>
      </c>
      <c r="C62" s="209" t="s">
        <v>604</v>
      </c>
      <c r="D62" s="210" t="s">
        <v>605</v>
      </c>
      <c r="E62" s="149" t="s">
        <v>230</v>
      </c>
      <c r="F62" s="211"/>
      <c r="G62" s="212"/>
      <c r="H62" s="212"/>
      <c r="I62" s="212"/>
      <c r="J62" s="212"/>
      <c r="K62" s="212"/>
      <c r="L62" s="212"/>
      <c r="M62" s="212"/>
      <c r="N62" s="212"/>
      <c r="O62" s="212"/>
      <c r="P62" s="212"/>
    </row>
    <row r="63">
      <c r="A63" s="195"/>
      <c r="B63" s="209" t="s">
        <v>275</v>
      </c>
      <c r="C63" s="209" t="s">
        <v>604</v>
      </c>
      <c r="D63" s="210" t="s">
        <v>605</v>
      </c>
      <c r="E63" s="149" t="s">
        <v>231</v>
      </c>
      <c r="F63" s="211">
        <v>270.0</v>
      </c>
      <c r="G63" s="212"/>
      <c r="H63" s="212"/>
      <c r="I63" s="212"/>
      <c r="J63" s="212"/>
      <c r="K63" s="212"/>
      <c r="L63" s="212"/>
      <c r="M63" s="212"/>
      <c r="N63" s="212"/>
      <c r="O63" s="212"/>
      <c r="P63" s="212"/>
    </row>
    <row r="64">
      <c r="A64" s="195"/>
      <c r="B64" s="209" t="s">
        <v>275</v>
      </c>
      <c r="C64" s="209" t="s">
        <v>604</v>
      </c>
      <c r="D64" s="210" t="s">
        <v>605</v>
      </c>
      <c r="E64" s="149" t="s">
        <v>232</v>
      </c>
      <c r="F64" s="211"/>
      <c r="G64" s="212"/>
      <c r="H64" s="212"/>
      <c r="I64" s="212"/>
      <c r="J64" s="212"/>
      <c r="K64" s="212"/>
      <c r="L64" s="212"/>
      <c r="M64" s="212"/>
      <c r="N64" s="212"/>
      <c r="O64" s="212"/>
      <c r="P64" s="212"/>
    </row>
    <row r="65">
      <c r="A65" s="195"/>
      <c r="B65" s="209" t="s">
        <v>275</v>
      </c>
      <c r="C65" s="209" t="s">
        <v>604</v>
      </c>
      <c r="D65" s="210" t="s">
        <v>605</v>
      </c>
      <c r="E65" s="149" t="s">
        <v>603</v>
      </c>
      <c r="F65" s="211"/>
      <c r="G65" s="212"/>
      <c r="H65" s="212"/>
      <c r="I65" s="212"/>
      <c r="J65" s="212"/>
      <c r="K65" s="212"/>
      <c r="L65" s="212"/>
      <c r="M65" s="212"/>
      <c r="N65" s="212"/>
      <c r="O65" s="212"/>
      <c r="P65" s="212"/>
    </row>
    <row r="66">
      <c r="A66" s="216" t="s">
        <v>612</v>
      </c>
      <c r="B66" s="209" t="s">
        <v>295</v>
      </c>
      <c r="C66" s="209" t="s">
        <v>604</v>
      </c>
      <c r="D66" s="210" t="s">
        <v>605</v>
      </c>
      <c r="E66" s="210" t="s">
        <v>225</v>
      </c>
      <c r="F66" s="211"/>
      <c r="G66" s="214"/>
      <c r="H66" s="214"/>
      <c r="I66" s="212"/>
      <c r="J66" s="212">
        <f>280</f>
        <v>280</v>
      </c>
      <c r="K66" s="212"/>
      <c r="L66" s="212">
        <f>145</f>
        <v>145</v>
      </c>
      <c r="M66" s="212"/>
      <c r="N66" s="212">
        <f>320</f>
        <v>320</v>
      </c>
      <c r="O66" s="212"/>
      <c r="P66" s="212"/>
    </row>
    <row r="67">
      <c r="A67" s="195"/>
      <c r="B67" s="209" t="s">
        <v>295</v>
      </c>
      <c r="C67" s="209" t="s">
        <v>604</v>
      </c>
      <c r="D67" s="210" t="s">
        <v>605</v>
      </c>
      <c r="E67" s="149" t="s">
        <v>606</v>
      </c>
      <c r="F67" s="211"/>
      <c r="G67" s="212"/>
      <c r="H67" s="212"/>
      <c r="I67" s="212"/>
      <c r="J67" s="212"/>
      <c r="K67" s="212"/>
      <c r="L67" s="212"/>
      <c r="M67" s="212"/>
      <c r="N67" s="212"/>
      <c r="O67" s="212"/>
      <c r="P67" s="212"/>
    </row>
    <row r="68">
      <c r="A68" s="195"/>
      <c r="B68" s="209" t="s">
        <v>295</v>
      </c>
      <c r="C68" s="209" t="s">
        <v>604</v>
      </c>
      <c r="D68" s="210" t="s">
        <v>605</v>
      </c>
      <c r="E68" s="149" t="s">
        <v>227</v>
      </c>
      <c r="F68" s="211">
        <v>280.0</v>
      </c>
      <c r="G68" s="212"/>
      <c r="H68" s="212"/>
      <c r="I68" s="212"/>
      <c r="J68" s="212"/>
      <c r="K68" s="212"/>
      <c r="L68" s="212"/>
      <c r="M68" s="212"/>
      <c r="N68" s="212"/>
      <c r="O68" s="212"/>
      <c r="P68" s="212"/>
    </row>
    <row r="69">
      <c r="A69" s="195"/>
      <c r="B69" s="209" t="s">
        <v>295</v>
      </c>
      <c r="C69" s="209" t="s">
        <v>604</v>
      </c>
      <c r="D69" s="210" t="s">
        <v>605</v>
      </c>
      <c r="E69" s="149" t="s">
        <v>228</v>
      </c>
      <c r="F69" s="211"/>
      <c r="G69" s="212"/>
      <c r="H69" s="212"/>
      <c r="I69" s="212"/>
      <c r="J69" s="212"/>
      <c r="K69" s="212"/>
      <c r="L69" s="212"/>
      <c r="M69" s="212"/>
      <c r="N69" s="212"/>
      <c r="O69" s="212"/>
      <c r="P69" s="212"/>
    </row>
    <row r="70">
      <c r="A70" s="195"/>
      <c r="B70" s="209" t="s">
        <v>295</v>
      </c>
      <c r="C70" s="209" t="s">
        <v>604</v>
      </c>
      <c r="D70" s="210" t="s">
        <v>605</v>
      </c>
      <c r="E70" s="149" t="s">
        <v>229</v>
      </c>
      <c r="F70" s="211">
        <v>145.0</v>
      </c>
      <c r="G70" s="212"/>
      <c r="H70" s="212"/>
      <c r="I70" s="212"/>
      <c r="J70" s="212"/>
      <c r="K70" s="212"/>
      <c r="L70" s="212"/>
      <c r="M70" s="212"/>
      <c r="N70" s="212"/>
      <c r="O70" s="212"/>
      <c r="P70" s="212"/>
    </row>
    <row r="71">
      <c r="A71" s="195"/>
      <c r="B71" s="209" t="s">
        <v>295</v>
      </c>
      <c r="C71" s="209" t="s">
        <v>604</v>
      </c>
      <c r="D71" s="210" t="s">
        <v>605</v>
      </c>
      <c r="E71" s="149" t="s">
        <v>230</v>
      </c>
      <c r="F71" s="211"/>
      <c r="G71" s="212"/>
      <c r="H71" s="212"/>
      <c r="I71" s="212"/>
      <c r="J71" s="212"/>
      <c r="K71" s="212"/>
      <c r="L71" s="212"/>
      <c r="M71" s="212"/>
      <c r="N71" s="212"/>
      <c r="O71" s="212"/>
      <c r="P71" s="212"/>
    </row>
    <row r="72">
      <c r="A72" s="217"/>
      <c r="B72" s="209" t="s">
        <v>295</v>
      </c>
      <c r="C72" s="209" t="s">
        <v>604</v>
      </c>
      <c r="D72" s="210" t="s">
        <v>605</v>
      </c>
      <c r="E72" s="149" t="s">
        <v>231</v>
      </c>
      <c r="F72" s="211">
        <v>320.0</v>
      </c>
      <c r="G72" s="212"/>
      <c r="H72" s="212"/>
      <c r="I72" s="212"/>
      <c r="J72" s="212"/>
      <c r="K72" s="212"/>
      <c r="L72" s="212"/>
      <c r="M72" s="212"/>
      <c r="N72" s="212"/>
      <c r="O72" s="212"/>
      <c r="P72" s="212"/>
    </row>
    <row r="73">
      <c r="A73" s="195"/>
      <c r="B73" s="209" t="s">
        <v>295</v>
      </c>
      <c r="C73" s="209" t="s">
        <v>604</v>
      </c>
      <c r="D73" s="210" t="s">
        <v>605</v>
      </c>
      <c r="E73" s="149" t="s">
        <v>232</v>
      </c>
      <c r="F73" s="211"/>
      <c r="G73" s="212"/>
      <c r="H73" s="212"/>
      <c r="I73" s="212"/>
      <c r="J73" s="212"/>
      <c r="K73" s="212"/>
      <c r="L73" s="212"/>
      <c r="M73" s="212"/>
      <c r="N73" s="212"/>
      <c r="O73" s="212"/>
      <c r="P73" s="212"/>
    </row>
    <row r="74">
      <c r="A74" s="195"/>
      <c r="B74" s="209" t="s">
        <v>295</v>
      </c>
      <c r="C74" s="209" t="s">
        <v>604</v>
      </c>
      <c r="D74" s="210" t="s">
        <v>605</v>
      </c>
      <c r="E74" s="149" t="s">
        <v>603</v>
      </c>
      <c r="F74" s="211"/>
      <c r="G74" s="212"/>
      <c r="H74" s="212"/>
      <c r="I74" s="213"/>
      <c r="J74" s="212"/>
      <c r="K74" s="212"/>
      <c r="L74" s="212"/>
      <c r="M74" s="212"/>
      <c r="N74" s="212"/>
      <c r="O74" s="212"/>
      <c r="P74" s="212"/>
    </row>
    <row r="75">
      <c r="A75" s="216" t="s">
        <v>613</v>
      </c>
      <c r="B75" s="209" t="s">
        <v>245</v>
      </c>
      <c r="C75" s="209" t="s">
        <v>604</v>
      </c>
      <c r="D75" s="210" t="s">
        <v>614</v>
      </c>
      <c r="E75" s="210" t="s">
        <v>225</v>
      </c>
      <c r="F75" s="211">
        <v>6000.0</v>
      </c>
      <c r="G75" s="212"/>
      <c r="H75" s="212">
        <v>6000.0</v>
      </c>
      <c r="I75" s="212"/>
      <c r="J75" s="212"/>
      <c r="K75" s="212"/>
      <c r="L75" s="212"/>
      <c r="M75" s="212"/>
      <c r="N75" s="212"/>
      <c r="O75" s="212"/>
      <c r="P75" s="212"/>
    </row>
    <row r="76">
      <c r="A76" s="195"/>
      <c r="B76" s="209" t="s">
        <v>245</v>
      </c>
      <c r="C76" s="209" t="s">
        <v>604</v>
      </c>
      <c r="D76" s="210" t="s">
        <v>614</v>
      </c>
      <c r="E76" s="149" t="s">
        <v>606</v>
      </c>
      <c r="F76" s="211"/>
      <c r="G76" s="212"/>
      <c r="H76" s="212"/>
      <c r="I76" s="212"/>
      <c r="J76" s="212"/>
      <c r="K76" s="212"/>
      <c r="L76" s="212"/>
      <c r="M76" s="212"/>
      <c r="N76" s="212"/>
      <c r="O76" s="212"/>
      <c r="P76" s="212"/>
    </row>
    <row r="77">
      <c r="A77" s="195"/>
      <c r="B77" s="209" t="s">
        <v>245</v>
      </c>
      <c r="C77" s="209" t="s">
        <v>604</v>
      </c>
      <c r="D77" s="210" t="s">
        <v>614</v>
      </c>
      <c r="E77" s="149" t="s">
        <v>227</v>
      </c>
      <c r="F77" s="211"/>
      <c r="G77" s="212"/>
      <c r="H77" s="212"/>
      <c r="I77" s="212"/>
      <c r="J77" s="212"/>
      <c r="K77" s="212"/>
      <c r="L77" s="212"/>
      <c r="M77" s="212"/>
      <c r="N77" s="212"/>
      <c r="O77" s="212"/>
      <c r="P77" s="212"/>
    </row>
    <row r="78">
      <c r="A78" s="195"/>
      <c r="B78" s="209" t="s">
        <v>245</v>
      </c>
      <c r="C78" s="209" t="s">
        <v>604</v>
      </c>
      <c r="D78" s="210" t="s">
        <v>614</v>
      </c>
      <c r="E78" s="149" t="s">
        <v>228</v>
      </c>
      <c r="F78" s="211"/>
      <c r="G78" s="212"/>
      <c r="H78" s="212"/>
      <c r="I78" s="212"/>
      <c r="J78" s="212"/>
      <c r="K78" s="212"/>
      <c r="L78" s="212"/>
      <c r="M78" s="212"/>
      <c r="N78" s="212"/>
      <c r="O78" s="212"/>
      <c r="P78" s="212"/>
    </row>
    <row r="79">
      <c r="A79" s="195"/>
      <c r="B79" s="209" t="s">
        <v>245</v>
      </c>
      <c r="C79" s="209" t="s">
        <v>604</v>
      </c>
      <c r="D79" s="210" t="s">
        <v>614</v>
      </c>
      <c r="E79" s="149" t="s">
        <v>229</v>
      </c>
      <c r="F79" s="211"/>
      <c r="G79" s="212"/>
      <c r="H79" s="212"/>
      <c r="I79" s="212"/>
      <c r="J79" s="212"/>
      <c r="K79" s="212"/>
      <c r="L79" s="212"/>
      <c r="M79" s="212"/>
      <c r="N79" s="212"/>
      <c r="O79" s="212"/>
      <c r="P79" s="212"/>
    </row>
    <row r="80">
      <c r="A80" s="195"/>
      <c r="B80" s="209" t="s">
        <v>245</v>
      </c>
      <c r="C80" s="209" t="s">
        <v>604</v>
      </c>
      <c r="D80" s="210" t="s">
        <v>614</v>
      </c>
      <c r="E80" s="149" t="s">
        <v>230</v>
      </c>
      <c r="F80" s="211"/>
      <c r="G80" s="212"/>
      <c r="H80" s="212"/>
      <c r="I80" s="212"/>
      <c r="J80" s="212"/>
      <c r="K80" s="212"/>
      <c r="L80" s="212"/>
      <c r="M80" s="212"/>
      <c r="N80" s="212"/>
      <c r="O80" s="212"/>
      <c r="P80" s="212"/>
    </row>
    <row r="81">
      <c r="A81" s="195"/>
      <c r="B81" s="209" t="s">
        <v>245</v>
      </c>
      <c r="C81" s="209" t="s">
        <v>604</v>
      </c>
      <c r="D81" s="210" t="s">
        <v>614</v>
      </c>
      <c r="E81" s="149" t="s">
        <v>231</v>
      </c>
      <c r="F81" s="211"/>
      <c r="G81" s="212"/>
      <c r="H81" s="212"/>
      <c r="I81" s="212"/>
      <c r="J81" s="212"/>
      <c r="K81" s="212"/>
      <c r="L81" s="212"/>
      <c r="M81" s="212"/>
      <c r="N81" s="212"/>
      <c r="O81" s="212"/>
      <c r="P81" s="212"/>
    </row>
    <row r="82">
      <c r="A82" s="195"/>
      <c r="B82" s="209" t="s">
        <v>245</v>
      </c>
      <c r="C82" s="209" t="s">
        <v>604</v>
      </c>
      <c r="D82" s="210" t="s">
        <v>614</v>
      </c>
      <c r="E82" s="149" t="s">
        <v>232</v>
      </c>
      <c r="F82" s="211"/>
      <c r="G82" s="212"/>
      <c r="H82" s="212"/>
      <c r="I82" s="212"/>
      <c r="J82" s="213"/>
      <c r="K82" s="212"/>
      <c r="L82" s="213"/>
      <c r="M82" s="213"/>
      <c r="N82" s="213"/>
      <c r="O82" s="213"/>
      <c r="P82" s="213"/>
    </row>
    <row r="83">
      <c r="A83" s="195"/>
      <c r="B83" s="209" t="s">
        <v>245</v>
      </c>
      <c r="C83" s="209" t="s">
        <v>604</v>
      </c>
      <c r="D83" s="210" t="s">
        <v>614</v>
      </c>
      <c r="E83" s="149" t="s">
        <v>603</v>
      </c>
      <c r="F83" s="211"/>
      <c r="G83" s="212"/>
      <c r="H83" s="212"/>
      <c r="I83" s="212"/>
      <c r="J83" s="212"/>
      <c r="K83" s="212"/>
      <c r="L83" s="212"/>
      <c r="M83" s="212"/>
      <c r="N83" s="212"/>
      <c r="O83" s="212"/>
      <c r="P83" s="212"/>
    </row>
    <row r="84">
      <c r="A84" s="216" t="s">
        <v>615</v>
      </c>
      <c r="B84" s="209" t="s">
        <v>251</v>
      </c>
      <c r="C84" s="209" t="s">
        <v>604</v>
      </c>
      <c r="D84" s="210" t="s">
        <v>614</v>
      </c>
      <c r="E84" s="210" t="s">
        <v>225</v>
      </c>
      <c r="F84" s="211">
        <v>6000.0</v>
      </c>
      <c r="G84" s="212"/>
      <c r="H84" s="212">
        <v>6000.0</v>
      </c>
      <c r="I84" s="212"/>
      <c r="J84" s="212"/>
      <c r="K84" s="212"/>
      <c r="L84" s="212"/>
      <c r="M84" s="212"/>
      <c r="N84" s="212"/>
      <c r="O84" s="212"/>
      <c r="P84" s="212"/>
    </row>
    <row r="85">
      <c r="A85" s="195"/>
      <c r="B85" s="209" t="s">
        <v>251</v>
      </c>
      <c r="C85" s="209" t="s">
        <v>604</v>
      </c>
      <c r="D85" s="210" t="s">
        <v>614</v>
      </c>
      <c r="E85" s="149" t="s">
        <v>606</v>
      </c>
      <c r="F85" s="211"/>
      <c r="G85" s="212"/>
      <c r="H85" s="212"/>
      <c r="I85" s="212"/>
      <c r="J85" s="212"/>
      <c r="K85" s="212"/>
      <c r="L85" s="212"/>
      <c r="M85" s="212"/>
      <c r="N85" s="212"/>
      <c r="O85" s="212"/>
      <c r="P85" s="212"/>
    </row>
    <row r="86">
      <c r="A86" s="195"/>
      <c r="B86" s="209" t="s">
        <v>251</v>
      </c>
      <c r="C86" s="209" t="s">
        <v>604</v>
      </c>
      <c r="D86" s="210" t="s">
        <v>614</v>
      </c>
      <c r="E86" s="149" t="s">
        <v>227</v>
      </c>
      <c r="F86" s="211"/>
      <c r="G86" s="212"/>
      <c r="H86" s="212"/>
      <c r="I86" s="212"/>
      <c r="J86" s="212"/>
      <c r="K86" s="212"/>
      <c r="L86" s="212"/>
      <c r="M86" s="212"/>
      <c r="N86" s="212"/>
      <c r="O86" s="212"/>
      <c r="P86" s="212"/>
    </row>
    <row r="87">
      <c r="A87" s="195"/>
      <c r="B87" s="209" t="s">
        <v>251</v>
      </c>
      <c r="C87" s="209" t="s">
        <v>604</v>
      </c>
      <c r="D87" s="210" t="s">
        <v>614</v>
      </c>
      <c r="E87" s="149" t="s">
        <v>228</v>
      </c>
      <c r="F87" s="211"/>
      <c r="G87" s="212"/>
      <c r="H87" s="212"/>
      <c r="I87" s="212"/>
      <c r="J87" s="212"/>
      <c r="K87" s="212"/>
      <c r="L87" s="212"/>
      <c r="M87" s="212"/>
      <c r="N87" s="212"/>
      <c r="O87" s="212"/>
      <c r="P87" s="212"/>
    </row>
    <row r="88">
      <c r="A88" s="195"/>
      <c r="B88" s="209" t="s">
        <v>251</v>
      </c>
      <c r="C88" s="209" t="s">
        <v>604</v>
      </c>
      <c r="D88" s="210" t="s">
        <v>614</v>
      </c>
      <c r="E88" s="149" t="s">
        <v>229</v>
      </c>
      <c r="F88" s="211"/>
      <c r="G88" s="212"/>
      <c r="H88" s="212"/>
      <c r="I88" s="212"/>
      <c r="J88" s="212"/>
      <c r="K88" s="212"/>
      <c r="L88" s="212"/>
      <c r="M88" s="212"/>
      <c r="N88" s="212"/>
      <c r="O88" s="212"/>
      <c r="P88" s="212"/>
    </row>
    <row r="89">
      <c r="A89" s="195"/>
      <c r="B89" s="209" t="s">
        <v>251</v>
      </c>
      <c r="C89" s="209" t="s">
        <v>604</v>
      </c>
      <c r="D89" s="210" t="s">
        <v>614</v>
      </c>
      <c r="E89" s="149" t="s">
        <v>230</v>
      </c>
      <c r="F89" s="211"/>
      <c r="G89" s="212"/>
      <c r="H89" s="212"/>
      <c r="I89" s="212"/>
      <c r="J89" s="212"/>
      <c r="K89" s="212"/>
      <c r="L89" s="212"/>
      <c r="M89" s="212"/>
      <c r="N89" s="212"/>
      <c r="O89" s="212"/>
      <c r="P89" s="212"/>
    </row>
    <row r="90">
      <c r="A90" s="217"/>
      <c r="B90" s="209" t="s">
        <v>251</v>
      </c>
      <c r="C90" s="209" t="s">
        <v>604</v>
      </c>
      <c r="D90" s="210" t="s">
        <v>614</v>
      </c>
      <c r="E90" s="149" t="s">
        <v>231</v>
      </c>
      <c r="F90" s="211"/>
      <c r="G90" s="212"/>
      <c r="H90" s="212"/>
      <c r="I90" s="212"/>
      <c r="J90" s="212"/>
      <c r="K90" s="212"/>
      <c r="L90" s="212"/>
      <c r="M90" s="212"/>
      <c r="N90" s="212"/>
      <c r="O90" s="212"/>
      <c r="P90" s="212"/>
    </row>
    <row r="91">
      <c r="A91" s="195"/>
      <c r="B91" s="209" t="s">
        <v>251</v>
      </c>
      <c r="C91" s="209" t="s">
        <v>604</v>
      </c>
      <c r="D91" s="210" t="s">
        <v>614</v>
      </c>
      <c r="E91" s="149" t="s">
        <v>232</v>
      </c>
      <c r="F91" s="211"/>
      <c r="G91" s="212"/>
      <c r="H91" s="212"/>
      <c r="I91" s="212"/>
      <c r="J91" s="212"/>
      <c r="K91" s="212"/>
      <c r="L91" s="212"/>
      <c r="M91" s="212"/>
      <c r="N91" s="212"/>
      <c r="O91" s="212"/>
      <c r="P91" s="212"/>
    </row>
    <row r="92">
      <c r="A92" s="195"/>
      <c r="B92" s="209" t="s">
        <v>251</v>
      </c>
      <c r="C92" s="209" t="s">
        <v>604</v>
      </c>
      <c r="D92" s="210" t="s">
        <v>614</v>
      </c>
      <c r="E92" s="149" t="s">
        <v>603</v>
      </c>
      <c r="F92" s="211"/>
      <c r="G92" s="212"/>
      <c r="H92" s="212"/>
      <c r="I92" s="213"/>
      <c r="J92" s="212"/>
      <c r="K92" s="212"/>
      <c r="L92" s="212"/>
      <c r="M92" s="212"/>
      <c r="N92" s="212"/>
      <c r="O92" s="212"/>
      <c r="P92" s="212"/>
    </row>
    <row r="93">
      <c r="A93" s="216" t="s">
        <v>616</v>
      </c>
      <c r="B93" s="209" t="s">
        <v>290</v>
      </c>
      <c r="C93" s="209" t="s">
        <v>604</v>
      </c>
      <c r="D93" s="210" t="s">
        <v>614</v>
      </c>
      <c r="E93" s="210" t="s">
        <v>225</v>
      </c>
      <c r="F93" s="211">
        <v>8000.0</v>
      </c>
      <c r="G93" s="212"/>
      <c r="H93" s="212">
        <v>8000.0</v>
      </c>
      <c r="I93" s="212"/>
      <c r="J93" s="212"/>
      <c r="K93" s="212"/>
      <c r="L93" s="212"/>
      <c r="M93" s="212"/>
      <c r="N93" s="212"/>
      <c r="O93" s="212"/>
      <c r="P93" s="212"/>
    </row>
    <row r="94">
      <c r="A94" s="195"/>
      <c r="B94" s="209" t="s">
        <v>290</v>
      </c>
      <c r="C94" s="209" t="s">
        <v>604</v>
      </c>
      <c r="D94" s="210" t="s">
        <v>614</v>
      </c>
      <c r="E94" s="149" t="s">
        <v>606</v>
      </c>
      <c r="F94" s="211"/>
      <c r="G94" s="212"/>
      <c r="H94" s="212"/>
      <c r="I94" s="212"/>
      <c r="J94" s="212"/>
      <c r="K94" s="212"/>
      <c r="L94" s="212"/>
      <c r="M94" s="212"/>
      <c r="N94" s="212"/>
      <c r="O94" s="212"/>
      <c r="P94" s="212"/>
    </row>
    <row r="95">
      <c r="A95" s="195"/>
      <c r="B95" s="209" t="s">
        <v>290</v>
      </c>
      <c r="C95" s="209" t="s">
        <v>604</v>
      </c>
      <c r="D95" s="210" t="s">
        <v>614</v>
      </c>
      <c r="E95" s="149" t="s">
        <v>227</v>
      </c>
      <c r="F95" s="211"/>
      <c r="G95" s="214"/>
      <c r="H95" s="214"/>
      <c r="I95" s="214"/>
      <c r="J95" s="214"/>
      <c r="K95" s="214"/>
      <c r="L95" s="214"/>
      <c r="M95" s="214"/>
      <c r="N95" s="214"/>
      <c r="O95" s="214"/>
      <c r="P95" s="214"/>
    </row>
    <row r="96">
      <c r="A96" s="195"/>
      <c r="B96" s="209" t="s">
        <v>290</v>
      </c>
      <c r="C96" s="209" t="s">
        <v>604</v>
      </c>
      <c r="D96" s="210" t="s">
        <v>614</v>
      </c>
      <c r="E96" s="149" t="s">
        <v>228</v>
      </c>
      <c r="F96" s="211"/>
      <c r="G96" s="212"/>
      <c r="H96" s="212"/>
      <c r="I96" s="214"/>
      <c r="J96" s="214"/>
      <c r="K96" s="214"/>
      <c r="L96" s="214"/>
      <c r="M96" s="214"/>
      <c r="N96" s="214"/>
      <c r="O96" s="214"/>
      <c r="P96" s="212"/>
    </row>
    <row r="97">
      <c r="A97" s="195"/>
      <c r="B97" s="209" t="s">
        <v>290</v>
      </c>
      <c r="C97" s="209" t="s">
        <v>604</v>
      </c>
      <c r="D97" s="210" t="s">
        <v>614</v>
      </c>
      <c r="E97" s="149" t="s">
        <v>229</v>
      </c>
      <c r="F97" s="211"/>
      <c r="G97" s="214"/>
      <c r="H97" s="214"/>
      <c r="I97" s="212"/>
      <c r="J97" s="212"/>
      <c r="K97" s="212"/>
      <c r="L97" s="212"/>
      <c r="M97" s="212"/>
      <c r="N97" s="212"/>
      <c r="O97" s="212"/>
      <c r="P97" s="212"/>
    </row>
    <row r="98">
      <c r="A98" s="195"/>
      <c r="B98" s="209" t="s">
        <v>290</v>
      </c>
      <c r="C98" s="209" t="s">
        <v>604</v>
      </c>
      <c r="D98" s="210" t="s">
        <v>614</v>
      </c>
      <c r="E98" s="149" t="s">
        <v>230</v>
      </c>
      <c r="F98" s="211"/>
      <c r="G98" s="214"/>
      <c r="H98" s="214"/>
      <c r="I98" s="212"/>
      <c r="J98" s="213"/>
      <c r="K98" s="212"/>
      <c r="L98" s="213"/>
      <c r="M98" s="213"/>
      <c r="N98" s="213"/>
      <c r="O98" s="213"/>
      <c r="P98" s="213"/>
    </row>
    <row r="99">
      <c r="A99" s="195"/>
      <c r="B99" s="209" t="s">
        <v>290</v>
      </c>
      <c r="C99" s="209" t="s">
        <v>604</v>
      </c>
      <c r="D99" s="210" t="s">
        <v>614</v>
      </c>
      <c r="E99" s="149" t="s">
        <v>231</v>
      </c>
      <c r="F99" s="211"/>
      <c r="G99" s="214"/>
      <c r="H99" s="214"/>
      <c r="I99" s="212"/>
      <c r="J99" s="212"/>
      <c r="K99" s="212"/>
      <c r="L99" s="212"/>
      <c r="M99" s="212"/>
      <c r="N99" s="212"/>
      <c r="O99" s="212"/>
      <c r="P99" s="212"/>
    </row>
    <row r="100">
      <c r="A100" s="195"/>
      <c r="B100" s="209" t="s">
        <v>290</v>
      </c>
      <c r="C100" s="209" t="s">
        <v>604</v>
      </c>
      <c r="D100" s="210" t="s">
        <v>614</v>
      </c>
      <c r="E100" s="149" t="s">
        <v>232</v>
      </c>
      <c r="F100" s="211"/>
      <c r="G100" s="214"/>
      <c r="H100" s="214"/>
      <c r="I100" s="212"/>
      <c r="J100" s="212"/>
      <c r="K100" s="212"/>
      <c r="L100" s="212"/>
      <c r="M100" s="212"/>
      <c r="N100" s="212"/>
      <c r="O100" s="212"/>
      <c r="P100" s="212"/>
    </row>
    <row r="101">
      <c r="A101" s="195"/>
      <c r="B101" s="209" t="s">
        <v>290</v>
      </c>
      <c r="C101" s="209" t="s">
        <v>604</v>
      </c>
      <c r="D101" s="210" t="s">
        <v>614</v>
      </c>
      <c r="E101" s="149" t="s">
        <v>603</v>
      </c>
      <c r="F101" s="211"/>
      <c r="G101" s="214"/>
      <c r="H101" s="214"/>
      <c r="I101" s="212"/>
      <c r="J101" s="212"/>
      <c r="K101" s="212"/>
      <c r="L101" s="212"/>
      <c r="M101" s="212"/>
      <c r="N101" s="212"/>
      <c r="O101" s="212"/>
      <c r="P101" s="212"/>
    </row>
    <row r="102">
      <c r="A102" s="216" t="s">
        <v>617</v>
      </c>
      <c r="B102" s="209" t="s">
        <v>286</v>
      </c>
      <c r="C102" s="209" t="s">
        <v>604</v>
      </c>
      <c r="D102" s="210" t="s">
        <v>614</v>
      </c>
      <c r="E102" s="210" t="s">
        <v>225</v>
      </c>
      <c r="F102" s="211">
        <v>7000.0</v>
      </c>
      <c r="G102" s="212"/>
      <c r="H102" s="212">
        <v>7000.0</v>
      </c>
      <c r="I102" s="212"/>
      <c r="J102" s="212"/>
      <c r="K102" s="212"/>
      <c r="L102" s="212"/>
      <c r="M102" s="212"/>
      <c r="N102" s="212"/>
      <c r="O102" s="212"/>
      <c r="P102" s="212"/>
    </row>
    <row r="103">
      <c r="A103" s="195"/>
      <c r="B103" s="209" t="s">
        <v>286</v>
      </c>
      <c r="C103" s="209" t="s">
        <v>604</v>
      </c>
      <c r="D103" s="210" t="s">
        <v>614</v>
      </c>
      <c r="E103" s="149" t="s">
        <v>606</v>
      </c>
      <c r="F103" s="211"/>
      <c r="G103" s="214"/>
      <c r="H103" s="214"/>
      <c r="I103" s="212"/>
      <c r="J103" s="212"/>
      <c r="K103" s="212"/>
      <c r="L103" s="212"/>
      <c r="M103" s="212"/>
      <c r="N103" s="212"/>
      <c r="O103" s="212"/>
      <c r="P103" s="212"/>
    </row>
    <row r="104">
      <c r="A104" s="195"/>
      <c r="B104" s="209" t="s">
        <v>286</v>
      </c>
      <c r="C104" s="209" t="s">
        <v>604</v>
      </c>
      <c r="D104" s="210" t="s">
        <v>614</v>
      </c>
      <c r="E104" s="149" t="s">
        <v>227</v>
      </c>
      <c r="F104" s="211"/>
      <c r="G104" s="214"/>
      <c r="H104" s="214"/>
      <c r="I104" s="212"/>
      <c r="J104" s="212"/>
      <c r="K104" s="212"/>
      <c r="L104" s="212"/>
      <c r="M104" s="212"/>
      <c r="N104" s="212"/>
      <c r="O104" s="212"/>
      <c r="P104" s="212"/>
    </row>
    <row r="105">
      <c r="A105" s="195"/>
      <c r="B105" s="209" t="s">
        <v>286</v>
      </c>
      <c r="C105" s="209" t="s">
        <v>604</v>
      </c>
      <c r="D105" s="210" t="s">
        <v>614</v>
      </c>
      <c r="E105" s="149" t="s">
        <v>228</v>
      </c>
      <c r="F105" s="211"/>
      <c r="G105" s="214"/>
      <c r="H105" s="214"/>
      <c r="I105" s="212"/>
      <c r="J105" s="212"/>
      <c r="K105" s="212"/>
      <c r="L105" s="212"/>
      <c r="M105" s="212"/>
      <c r="N105" s="212"/>
      <c r="O105" s="212"/>
      <c r="P105" s="212"/>
    </row>
    <row r="106">
      <c r="A106" s="195"/>
      <c r="B106" s="209" t="s">
        <v>286</v>
      </c>
      <c r="C106" s="209" t="s">
        <v>604</v>
      </c>
      <c r="D106" s="210" t="s">
        <v>614</v>
      </c>
      <c r="E106" s="149" t="s">
        <v>229</v>
      </c>
      <c r="F106" s="211"/>
      <c r="G106" s="214"/>
      <c r="H106" s="214"/>
      <c r="I106" s="212"/>
      <c r="J106" s="212"/>
      <c r="K106" s="212"/>
      <c r="L106" s="212"/>
      <c r="M106" s="212"/>
      <c r="N106" s="212"/>
      <c r="O106" s="212"/>
      <c r="P106" s="212"/>
    </row>
    <row r="107">
      <c r="A107" s="195"/>
      <c r="B107" s="209" t="s">
        <v>286</v>
      </c>
      <c r="C107" s="209" t="s">
        <v>604</v>
      </c>
      <c r="D107" s="210" t="s">
        <v>614</v>
      </c>
      <c r="E107" s="149" t="s">
        <v>230</v>
      </c>
      <c r="F107" s="211"/>
      <c r="G107" s="214"/>
      <c r="H107" s="214"/>
      <c r="I107" s="212"/>
      <c r="J107" s="212"/>
      <c r="K107" s="212"/>
      <c r="L107" s="212"/>
      <c r="M107" s="212"/>
      <c r="N107" s="212"/>
      <c r="O107" s="212"/>
      <c r="P107" s="212"/>
    </row>
    <row r="108">
      <c r="A108" s="220"/>
      <c r="B108" s="209" t="s">
        <v>286</v>
      </c>
      <c r="C108" s="209" t="s">
        <v>604</v>
      </c>
      <c r="D108" s="210" t="s">
        <v>614</v>
      </c>
      <c r="E108" s="149" t="s">
        <v>231</v>
      </c>
      <c r="F108" s="211"/>
      <c r="G108" s="214"/>
      <c r="H108" s="214"/>
      <c r="I108" s="212"/>
      <c r="J108" s="213"/>
      <c r="K108" s="212"/>
      <c r="L108" s="213"/>
      <c r="M108" s="213"/>
      <c r="N108" s="213"/>
      <c r="O108" s="213"/>
      <c r="P108" s="213"/>
    </row>
    <row r="109">
      <c r="A109" s="211"/>
      <c r="B109" s="209" t="s">
        <v>286</v>
      </c>
      <c r="C109" s="209" t="s">
        <v>604</v>
      </c>
      <c r="D109" s="210" t="s">
        <v>614</v>
      </c>
      <c r="E109" s="149" t="s">
        <v>232</v>
      </c>
      <c r="F109" s="211"/>
      <c r="G109" s="214"/>
      <c r="H109" s="214"/>
      <c r="I109" s="212"/>
      <c r="J109" s="213"/>
      <c r="K109" s="212"/>
      <c r="L109" s="213"/>
      <c r="M109" s="213"/>
      <c r="N109" s="213"/>
      <c r="O109" s="213"/>
      <c r="P109" s="213"/>
    </row>
    <row r="110">
      <c r="A110" s="211"/>
      <c r="B110" s="209" t="s">
        <v>286</v>
      </c>
      <c r="C110" s="209" t="s">
        <v>604</v>
      </c>
      <c r="D110" s="210" t="s">
        <v>614</v>
      </c>
      <c r="E110" s="149" t="s">
        <v>603</v>
      </c>
      <c r="F110" s="211"/>
      <c r="G110" s="214"/>
      <c r="H110" s="214"/>
      <c r="I110" s="213"/>
      <c r="J110" s="213"/>
      <c r="K110" s="212"/>
      <c r="L110" s="213"/>
      <c r="M110" s="213"/>
      <c r="N110" s="213"/>
      <c r="O110" s="213"/>
      <c r="P110" s="213"/>
    </row>
    <row r="111">
      <c r="A111" s="216" t="s">
        <v>618</v>
      </c>
      <c r="B111" s="209" t="s">
        <v>263</v>
      </c>
      <c r="C111" s="209" t="s">
        <v>604</v>
      </c>
      <c r="D111" s="210" t="s">
        <v>614</v>
      </c>
      <c r="E111" s="210" t="s">
        <v>225</v>
      </c>
      <c r="F111" s="211">
        <v>6000.0</v>
      </c>
      <c r="G111" s="212"/>
      <c r="H111" s="212">
        <v>6000.0</v>
      </c>
      <c r="I111" s="212"/>
      <c r="J111" s="212"/>
      <c r="K111" s="212"/>
      <c r="L111" s="212"/>
      <c r="M111" s="212"/>
      <c r="N111" s="212"/>
      <c r="O111" s="212"/>
      <c r="P111" s="212"/>
    </row>
    <row r="112">
      <c r="A112" s="211"/>
      <c r="B112" s="209" t="s">
        <v>263</v>
      </c>
      <c r="C112" s="209" t="s">
        <v>604</v>
      </c>
      <c r="D112" s="210" t="s">
        <v>614</v>
      </c>
      <c r="E112" s="149" t="s">
        <v>606</v>
      </c>
      <c r="F112" s="211"/>
      <c r="G112" s="214"/>
      <c r="H112" s="214"/>
      <c r="I112" s="212"/>
      <c r="J112" s="213"/>
      <c r="K112" s="212"/>
      <c r="L112" s="213"/>
      <c r="M112" s="213"/>
      <c r="N112" s="213"/>
      <c r="O112" s="213"/>
      <c r="P112" s="213"/>
    </row>
    <row r="113">
      <c r="A113" s="211"/>
      <c r="B113" s="209" t="s">
        <v>263</v>
      </c>
      <c r="C113" s="209" t="s">
        <v>604</v>
      </c>
      <c r="D113" s="210" t="s">
        <v>614</v>
      </c>
      <c r="E113" s="149" t="s">
        <v>227</v>
      </c>
      <c r="F113" s="211"/>
      <c r="G113" s="214"/>
      <c r="H113" s="214"/>
      <c r="I113" s="212"/>
      <c r="J113" s="213"/>
      <c r="K113" s="212"/>
      <c r="L113" s="213"/>
      <c r="M113" s="213"/>
      <c r="N113" s="213"/>
      <c r="O113" s="213"/>
      <c r="P113" s="213"/>
    </row>
    <row r="114">
      <c r="A114" s="211"/>
      <c r="B114" s="209" t="s">
        <v>263</v>
      </c>
      <c r="C114" s="209" t="s">
        <v>604</v>
      </c>
      <c r="D114" s="210" t="s">
        <v>614</v>
      </c>
      <c r="E114" s="149" t="s">
        <v>228</v>
      </c>
      <c r="F114" s="211"/>
      <c r="G114" s="214"/>
      <c r="H114" s="214"/>
      <c r="I114" s="212"/>
      <c r="J114" s="213"/>
      <c r="K114" s="212"/>
      <c r="L114" s="213"/>
      <c r="M114" s="213"/>
      <c r="N114" s="213"/>
      <c r="O114" s="213"/>
      <c r="P114" s="213"/>
    </row>
    <row r="115">
      <c r="A115" s="211"/>
      <c r="B115" s="209" t="s">
        <v>263</v>
      </c>
      <c r="C115" s="209" t="s">
        <v>604</v>
      </c>
      <c r="D115" s="210" t="s">
        <v>614</v>
      </c>
      <c r="E115" s="149" t="s">
        <v>229</v>
      </c>
      <c r="F115" s="211"/>
      <c r="G115" s="214"/>
      <c r="H115" s="214"/>
      <c r="I115" s="212"/>
      <c r="J115" s="213"/>
      <c r="K115" s="212"/>
      <c r="L115" s="213"/>
      <c r="M115" s="213"/>
      <c r="N115" s="213"/>
      <c r="O115" s="213"/>
      <c r="P115" s="213"/>
    </row>
    <row r="116">
      <c r="A116" s="211"/>
      <c r="B116" s="209" t="s">
        <v>263</v>
      </c>
      <c r="C116" s="209" t="s">
        <v>604</v>
      </c>
      <c r="D116" s="210" t="s">
        <v>614</v>
      </c>
      <c r="E116" s="149" t="s">
        <v>230</v>
      </c>
      <c r="F116" s="211"/>
      <c r="G116" s="214"/>
      <c r="H116" s="214"/>
      <c r="I116" s="212"/>
      <c r="J116" s="213"/>
      <c r="K116" s="212"/>
      <c r="L116" s="213"/>
      <c r="M116" s="213"/>
      <c r="N116" s="213"/>
      <c r="O116" s="213"/>
      <c r="P116" s="213"/>
    </row>
    <row r="117">
      <c r="A117" s="211"/>
      <c r="B117" s="209" t="s">
        <v>263</v>
      </c>
      <c r="C117" s="209" t="s">
        <v>604</v>
      </c>
      <c r="D117" s="210" t="s">
        <v>614</v>
      </c>
      <c r="E117" s="149" t="s">
        <v>231</v>
      </c>
      <c r="F117" s="211"/>
      <c r="G117" s="214"/>
      <c r="H117" s="214"/>
      <c r="I117" s="212"/>
      <c r="J117" s="213"/>
      <c r="K117" s="212"/>
      <c r="L117" s="213"/>
      <c r="M117" s="213"/>
      <c r="N117" s="213"/>
      <c r="O117" s="213"/>
      <c r="P117" s="213"/>
    </row>
    <row r="118">
      <c r="A118" s="211"/>
      <c r="B118" s="209" t="s">
        <v>263</v>
      </c>
      <c r="C118" s="209" t="s">
        <v>604</v>
      </c>
      <c r="D118" s="210" t="s">
        <v>614</v>
      </c>
      <c r="E118" s="149" t="s">
        <v>232</v>
      </c>
      <c r="F118" s="211"/>
      <c r="G118" s="214"/>
      <c r="H118" s="214"/>
      <c r="I118" s="212"/>
      <c r="J118" s="213"/>
      <c r="K118" s="212"/>
      <c r="L118" s="213"/>
      <c r="M118" s="213"/>
      <c r="N118" s="213"/>
      <c r="O118" s="213"/>
      <c r="P118" s="213"/>
    </row>
    <row r="119">
      <c r="A119" s="211"/>
      <c r="B119" s="209" t="s">
        <v>263</v>
      </c>
      <c r="C119" s="209" t="s">
        <v>604</v>
      </c>
      <c r="D119" s="210" t="s">
        <v>614</v>
      </c>
      <c r="E119" s="149" t="s">
        <v>603</v>
      </c>
      <c r="F119" s="211"/>
      <c r="G119" s="214"/>
      <c r="H119" s="214"/>
      <c r="I119" s="212"/>
      <c r="J119" s="213"/>
      <c r="K119" s="212"/>
      <c r="L119" s="213"/>
      <c r="M119" s="213"/>
      <c r="N119" s="213"/>
      <c r="O119" s="213"/>
      <c r="P119" s="213"/>
    </row>
    <row r="120">
      <c r="A120" s="216" t="s">
        <v>619</v>
      </c>
      <c r="B120" s="209" t="s">
        <v>258</v>
      </c>
      <c r="C120" s="209" t="s">
        <v>604</v>
      </c>
      <c r="D120" s="210" t="s">
        <v>614</v>
      </c>
      <c r="E120" s="210" t="s">
        <v>225</v>
      </c>
      <c r="F120" s="211">
        <v>12000.0</v>
      </c>
      <c r="G120" s="212"/>
      <c r="H120" s="212">
        <v>12000.0</v>
      </c>
      <c r="I120" s="212"/>
      <c r="J120" s="212"/>
      <c r="K120" s="212"/>
      <c r="L120" s="212"/>
      <c r="M120" s="212"/>
      <c r="N120" s="212"/>
      <c r="O120" s="212"/>
      <c r="P120" s="212"/>
    </row>
    <row r="121">
      <c r="A121" s="211"/>
      <c r="B121" s="209" t="s">
        <v>258</v>
      </c>
      <c r="C121" s="209" t="s">
        <v>604</v>
      </c>
      <c r="D121" s="210" t="s">
        <v>614</v>
      </c>
      <c r="E121" s="149" t="s">
        <v>606</v>
      </c>
      <c r="F121" s="211"/>
      <c r="G121" s="214"/>
      <c r="H121" s="214"/>
      <c r="I121" s="212"/>
      <c r="J121" s="213"/>
      <c r="K121" s="212"/>
      <c r="L121" s="213"/>
      <c r="M121" s="213"/>
      <c r="N121" s="213"/>
      <c r="O121" s="213"/>
      <c r="P121" s="213"/>
    </row>
    <row r="122">
      <c r="A122" s="211"/>
      <c r="B122" s="209" t="s">
        <v>258</v>
      </c>
      <c r="C122" s="209" t="s">
        <v>604</v>
      </c>
      <c r="D122" s="210" t="s">
        <v>614</v>
      </c>
      <c r="E122" s="149" t="s">
        <v>227</v>
      </c>
      <c r="F122" s="211"/>
      <c r="G122" s="214"/>
      <c r="H122" s="214"/>
      <c r="I122" s="212"/>
      <c r="J122" s="213"/>
      <c r="K122" s="212"/>
      <c r="L122" s="213"/>
      <c r="M122" s="213"/>
      <c r="N122" s="213"/>
      <c r="O122" s="213"/>
      <c r="P122" s="213"/>
    </row>
    <row r="123">
      <c r="A123" s="211"/>
      <c r="B123" s="209" t="s">
        <v>258</v>
      </c>
      <c r="C123" s="209" t="s">
        <v>604</v>
      </c>
      <c r="D123" s="210" t="s">
        <v>614</v>
      </c>
      <c r="E123" s="149" t="s">
        <v>228</v>
      </c>
      <c r="F123" s="211"/>
      <c r="G123" s="214"/>
      <c r="H123" s="214"/>
      <c r="I123" s="212"/>
      <c r="J123" s="213"/>
      <c r="K123" s="212"/>
      <c r="L123" s="213"/>
      <c r="M123" s="213"/>
      <c r="N123" s="213"/>
      <c r="O123" s="213"/>
      <c r="P123" s="213"/>
    </row>
    <row r="124">
      <c r="A124" s="211"/>
      <c r="B124" s="209" t="s">
        <v>258</v>
      </c>
      <c r="C124" s="209" t="s">
        <v>604</v>
      </c>
      <c r="D124" s="210" t="s">
        <v>614</v>
      </c>
      <c r="E124" s="149" t="s">
        <v>229</v>
      </c>
      <c r="F124" s="211"/>
      <c r="G124" s="214"/>
      <c r="H124" s="214"/>
      <c r="I124" s="212"/>
      <c r="J124" s="213"/>
      <c r="K124" s="212"/>
      <c r="L124" s="213"/>
      <c r="M124" s="213"/>
      <c r="N124" s="213"/>
      <c r="O124" s="213"/>
      <c r="P124" s="213"/>
    </row>
    <row r="125">
      <c r="A125" s="211"/>
      <c r="B125" s="209" t="s">
        <v>258</v>
      </c>
      <c r="C125" s="209" t="s">
        <v>604</v>
      </c>
      <c r="D125" s="210" t="s">
        <v>614</v>
      </c>
      <c r="E125" s="149" t="s">
        <v>230</v>
      </c>
      <c r="F125" s="211"/>
      <c r="G125" s="214"/>
      <c r="H125" s="214"/>
      <c r="I125" s="212"/>
      <c r="J125" s="213"/>
      <c r="K125" s="212"/>
      <c r="L125" s="213"/>
      <c r="M125" s="213"/>
      <c r="N125" s="213"/>
      <c r="O125" s="213"/>
      <c r="P125" s="213"/>
    </row>
    <row r="126">
      <c r="A126" s="221"/>
      <c r="B126" s="209" t="s">
        <v>258</v>
      </c>
      <c r="C126" s="209" t="s">
        <v>604</v>
      </c>
      <c r="D126" s="210" t="s">
        <v>614</v>
      </c>
      <c r="E126" s="149" t="s">
        <v>231</v>
      </c>
      <c r="F126" s="211"/>
      <c r="G126" s="214"/>
      <c r="H126" s="214"/>
      <c r="I126" s="212"/>
      <c r="J126" s="213"/>
      <c r="K126" s="212"/>
      <c r="L126" s="213"/>
      <c r="M126" s="213"/>
      <c r="N126" s="213"/>
      <c r="O126" s="213"/>
      <c r="P126" s="213"/>
    </row>
    <row r="127">
      <c r="A127" s="211"/>
      <c r="B127" s="209" t="s">
        <v>258</v>
      </c>
      <c r="C127" s="209" t="s">
        <v>604</v>
      </c>
      <c r="D127" s="210" t="s">
        <v>614</v>
      </c>
      <c r="E127" s="149" t="s">
        <v>232</v>
      </c>
      <c r="F127" s="211"/>
      <c r="G127" s="214"/>
      <c r="H127" s="214"/>
      <c r="I127" s="212"/>
      <c r="J127" s="213"/>
      <c r="K127" s="212"/>
      <c r="L127" s="213"/>
      <c r="M127" s="213"/>
      <c r="N127" s="213"/>
      <c r="O127" s="213"/>
      <c r="P127" s="213"/>
    </row>
    <row r="128">
      <c r="A128" s="211"/>
      <c r="B128" s="209" t="s">
        <v>258</v>
      </c>
      <c r="C128" s="209" t="s">
        <v>604</v>
      </c>
      <c r="D128" s="210" t="s">
        <v>614</v>
      </c>
      <c r="E128" s="149" t="s">
        <v>603</v>
      </c>
      <c r="F128" s="211"/>
      <c r="G128" s="214"/>
      <c r="H128" s="214"/>
      <c r="I128" s="213"/>
      <c r="J128" s="213"/>
      <c r="K128" s="212"/>
      <c r="L128" s="213"/>
      <c r="M128" s="213"/>
      <c r="N128" s="213"/>
      <c r="O128" s="213"/>
      <c r="P128" s="213"/>
    </row>
    <row r="129">
      <c r="A129" s="216" t="s">
        <v>620</v>
      </c>
      <c r="B129" s="209" t="s">
        <v>280</v>
      </c>
      <c r="C129" s="209" t="s">
        <v>604</v>
      </c>
      <c r="D129" s="210" t="s">
        <v>614</v>
      </c>
      <c r="E129" s="210" t="s">
        <v>225</v>
      </c>
      <c r="F129" s="211">
        <v>9430.0</v>
      </c>
      <c r="G129" s="214"/>
      <c r="H129" s="214">
        <v>9430.0</v>
      </c>
      <c r="I129" s="212"/>
      <c r="J129" s="212"/>
      <c r="K129" s="212"/>
      <c r="L129" s="212"/>
      <c r="M129" s="212"/>
      <c r="N129" s="212"/>
      <c r="O129" s="212"/>
      <c r="P129" s="212"/>
    </row>
    <row r="130">
      <c r="A130" s="211"/>
      <c r="B130" s="209" t="s">
        <v>280</v>
      </c>
      <c r="C130" s="209" t="s">
        <v>604</v>
      </c>
      <c r="D130" s="210" t="s">
        <v>614</v>
      </c>
      <c r="E130" s="149" t="s">
        <v>606</v>
      </c>
      <c r="F130" s="211"/>
      <c r="G130" s="214"/>
      <c r="H130" s="214"/>
      <c r="I130" s="212"/>
      <c r="J130" s="213"/>
      <c r="K130" s="212"/>
      <c r="L130" s="213"/>
      <c r="M130" s="213"/>
      <c r="N130" s="213"/>
      <c r="O130" s="213"/>
      <c r="P130" s="213"/>
    </row>
    <row r="131">
      <c r="A131" s="211"/>
      <c r="B131" s="209" t="s">
        <v>280</v>
      </c>
      <c r="C131" s="209" t="s">
        <v>604</v>
      </c>
      <c r="D131" s="210" t="s">
        <v>614</v>
      </c>
      <c r="E131" s="149" t="s">
        <v>227</v>
      </c>
      <c r="F131" s="211"/>
      <c r="G131" s="214"/>
      <c r="H131" s="214"/>
      <c r="I131" s="212"/>
      <c r="J131" s="213"/>
      <c r="K131" s="212"/>
      <c r="L131" s="213"/>
      <c r="M131" s="213"/>
      <c r="N131" s="213"/>
      <c r="O131" s="213"/>
      <c r="P131" s="213"/>
    </row>
    <row r="132">
      <c r="A132" s="211"/>
      <c r="B132" s="209" t="s">
        <v>280</v>
      </c>
      <c r="C132" s="209" t="s">
        <v>604</v>
      </c>
      <c r="D132" s="210" t="s">
        <v>614</v>
      </c>
      <c r="E132" s="149" t="s">
        <v>228</v>
      </c>
      <c r="F132" s="211"/>
      <c r="G132" s="214"/>
      <c r="H132" s="214"/>
      <c r="I132" s="212"/>
      <c r="J132" s="213"/>
      <c r="K132" s="212"/>
      <c r="L132" s="213"/>
      <c r="M132" s="213"/>
      <c r="N132" s="213"/>
      <c r="O132" s="213"/>
      <c r="P132" s="213"/>
    </row>
    <row r="133">
      <c r="A133" s="211"/>
      <c r="B133" s="209" t="s">
        <v>280</v>
      </c>
      <c r="C133" s="209" t="s">
        <v>604</v>
      </c>
      <c r="D133" s="210" t="s">
        <v>614</v>
      </c>
      <c r="E133" s="149" t="s">
        <v>229</v>
      </c>
      <c r="F133" s="211"/>
      <c r="G133" s="214"/>
      <c r="H133" s="214"/>
      <c r="I133" s="212"/>
      <c r="J133" s="213"/>
      <c r="K133" s="212"/>
      <c r="L133" s="213"/>
      <c r="M133" s="213"/>
      <c r="N133" s="213"/>
      <c r="O133" s="213"/>
      <c r="P133" s="213"/>
    </row>
    <row r="134">
      <c r="A134" s="211"/>
      <c r="B134" s="209" t="s">
        <v>280</v>
      </c>
      <c r="C134" s="209" t="s">
        <v>604</v>
      </c>
      <c r="D134" s="210" t="s">
        <v>614</v>
      </c>
      <c r="E134" s="149" t="s">
        <v>230</v>
      </c>
      <c r="F134" s="211"/>
      <c r="G134" s="214"/>
      <c r="H134" s="214"/>
      <c r="I134" s="212"/>
      <c r="J134" s="213"/>
      <c r="K134" s="212"/>
      <c r="L134" s="213"/>
      <c r="M134" s="213"/>
      <c r="N134" s="213"/>
      <c r="O134" s="213"/>
      <c r="P134" s="213"/>
    </row>
    <row r="135">
      <c r="A135" s="211"/>
      <c r="B135" s="209" t="s">
        <v>280</v>
      </c>
      <c r="C135" s="209" t="s">
        <v>604</v>
      </c>
      <c r="D135" s="210" t="s">
        <v>614</v>
      </c>
      <c r="E135" s="149" t="s">
        <v>231</v>
      </c>
      <c r="F135" s="211"/>
      <c r="G135" s="214"/>
      <c r="H135" s="214"/>
      <c r="I135" s="212"/>
      <c r="J135" s="213"/>
      <c r="K135" s="212"/>
      <c r="L135" s="213"/>
      <c r="M135" s="213"/>
      <c r="N135" s="213"/>
      <c r="O135" s="213"/>
      <c r="P135" s="213"/>
    </row>
    <row r="136">
      <c r="A136" s="211"/>
      <c r="B136" s="209" t="s">
        <v>280</v>
      </c>
      <c r="C136" s="209" t="s">
        <v>604</v>
      </c>
      <c r="D136" s="210" t="s">
        <v>614</v>
      </c>
      <c r="E136" s="149" t="s">
        <v>232</v>
      </c>
      <c r="F136" s="211"/>
      <c r="G136" s="214"/>
      <c r="H136" s="214"/>
      <c r="I136" s="212"/>
      <c r="J136" s="213"/>
      <c r="K136" s="212"/>
      <c r="L136" s="213"/>
      <c r="M136" s="213"/>
      <c r="N136" s="213"/>
      <c r="O136" s="213"/>
      <c r="P136" s="213"/>
    </row>
    <row r="137">
      <c r="A137" s="211"/>
      <c r="B137" s="209" t="s">
        <v>280</v>
      </c>
      <c r="C137" s="209" t="s">
        <v>604</v>
      </c>
      <c r="D137" s="210" t="s">
        <v>614</v>
      </c>
      <c r="E137" s="149" t="s">
        <v>603</v>
      </c>
      <c r="F137" s="211"/>
      <c r="G137" s="214"/>
      <c r="H137" s="214"/>
      <c r="I137" s="212"/>
      <c r="J137" s="213"/>
      <c r="K137" s="212"/>
      <c r="L137" s="213"/>
      <c r="M137" s="213"/>
      <c r="N137" s="213"/>
      <c r="O137" s="213"/>
      <c r="P137" s="213"/>
    </row>
    <row r="138">
      <c r="A138" s="216" t="s">
        <v>621</v>
      </c>
      <c r="B138" s="209" t="s">
        <v>278</v>
      </c>
      <c r="C138" s="209" t="s">
        <v>604</v>
      </c>
      <c r="D138" s="210" t="s">
        <v>614</v>
      </c>
      <c r="E138" s="210" t="s">
        <v>225</v>
      </c>
      <c r="F138" s="211">
        <v>9430.0</v>
      </c>
      <c r="G138" s="214"/>
      <c r="H138" s="214">
        <v>9430.0</v>
      </c>
      <c r="I138" s="212"/>
      <c r="J138" s="212"/>
      <c r="K138" s="212"/>
      <c r="L138" s="212"/>
      <c r="M138" s="212"/>
      <c r="N138" s="212"/>
      <c r="O138" s="212"/>
      <c r="P138" s="212"/>
    </row>
    <row r="139">
      <c r="A139" s="211"/>
      <c r="B139" s="209" t="s">
        <v>278</v>
      </c>
      <c r="C139" s="209" t="s">
        <v>604</v>
      </c>
      <c r="D139" s="210" t="s">
        <v>614</v>
      </c>
      <c r="E139" s="149" t="s">
        <v>606</v>
      </c>
      <c r="F139" s="211"/>
      <c r="G139" s="212"/>
      <c r="H139" s="212"/>
      <c r="I139" s="212"/>
      <c r="J139" s="213"/>
      <c r="K139" s="212"/>
      <c r="L139" s="213"/>
      <c r="M139" s="213"/>
      <c r="N139" s="213"/>
      <c r="O139" s="213"/>
      <c r="P139" s="213"/>
    </row>
    <row r="140">
      <c r="A140" s="211"/>
      <c r="B140" s="209" t="s">
        <v>278</v>
      </c>
      <c r="C140" s="209" t="s">
        <v>604</v>
      </c>
      <c r="D140" s="210" t="s">
        <v>614</v>
      </c>
      <c r="E140" s="149" t="s">
        <v>227</v>
      </c>
      <c r="F140" s="211"/>
      <c r="G140" s="214"/>
      <c r="H140" s="214"/>
      <c r="I140" s="212"/>
      <c r="J140" s="213"/>
      <c r="K140" s="212"/>
      <c r="L140" s="213"/>
      <c r="M140" s="213"/>
      <c r="N140" s="213"/>
      <c r="O140" s="213"/>
      <c r="P140" s="213"/>
    </row>
    <row r="141">
      <c r="A141" s="211"/>
      <c r="B141" s="209" t="s">
        <v>278</v>
      </c>
      <c r="C141" s="209" t="s">
        <v>604</v>
      </c>
      <c r="D141" s="210" t="s">
        <v>614</v>
      </c>
      <c r="E141" s="149" t="s">
        <v>228</v>
      </c>
      <c r="F141" s="211"/>
      <c r="G141" s="214"/>
      <c r="H141" s="214"/>
      <c r="I141" s="212"/>
      <c r="J141" s="213"/>
      <c r="K141" s="212"/>
      <c r="L141" s="213"/>
      <c r="M141" s="213"/>
      <c r="N141" s="213"/>
      <c r="O141" s="213"/>
      <c r="P141" s="213"/>
    </row>
    <row r="142">
      <c r="A142" s="211"/>
      <c r="B142" s="209" t="s">
        <v>278</v>
      </c>
      <c r="C142" s="209" t="s">
        <v>604</v>
      </c>
      <c r="D142" s="210" t="s">
        <v>614</v>
      </c>
      <c r="E142" s="149" t="s">
        <v>229</v>
      </c>
      <c r="F142" s="211"/>
      <c r="G142" s="214"/>
      <c r="H142" s="214"/>
      <c r="I142" s="212"/>
      <c r="J142" s="213"/>
      <c r="K142" s="212"/>
      <c r="L142" s="213"/>
      <c r="M142" s="213"/>
      <c r="N142" s="213"/>
      <c r="O142" s="213"/>
      <c r="P142" s="213"/>
    </row>
    <row r="143">
      <c r="A143" s="211"/>
      <c r="B143" s="209" t="s">
        <v>278</v>
      </c>
      <c r="C143" s="209" t="s">
        <v>604</v>
      </c>
      <c r="D143" s="210" t="s">
        <v>614</v>
      </c>
      <c r="E143" s="149" t="s">
        <v>230</v>
      </c>
      <c r="F143" s="211"/>
      <c r="G143" s="214"/>
      <c r="H143" s="214"/>
      <c r="I143" s="212"/>
      <c r="J143" s="213"/>
      <c r="K143" s="212"/>
      <c r="L143" s="213"/>
      <c r="M143" s="213"/>
      <c r="N143" s="213"/>
      <c r="O143" s="213"/>
      <c r="P143" s="213"/>
    </row>
    <row r="144">
      <c r="A144" s="221"/>
      <c r="B144" s="209" t="s">
        <v>278</v>
      </c>
      <c r="C144" s="209" t="s">
        <v>604</v>
      </c>
      <c r="D144" s="210" t="s">
        <v>614</v>
      </c>
      <c r="E144" s="149" t="s">
        <v>231</v>
      </c>
      <c r="F144" s="211"/>
      <c r="G144" s="214"/>
      <c r="H144" s="214"/>
      <c r="I144" s="212"/>
      <c r="J144" s="213"/>
      <c r="K144" s="212"/>
      <c r="L144" s="213"/>
      <c r="M144" s="213"/>
      <c r="N144" s="213"/>
      <c r="O144" s="213"/>
      <c r="P144" s="213"/>
    </row>
    <row r="145">
      <c r="A145" s="211"/>
      <c r="B145" s="209" t="s">
        <v>278</v>
      </c>
      <c r="C145" s="209" t="s">
        <v>604</v>
      </c>
      <c r="D145" s="210" t="s">
        <v>614</v>
      </c>
      <c r="E145" s="149" t="s">
        <v>232</v>
      </c>
      <c r="F145" s="211"/>
      <c r="G145" s="214"/>
      <c r="H145" s="214"/>
      <c r="I145" s="212"/>
      <c r="J145" s="213"/>
      <c r="K145" s="212"/>
      <c r="L145" s="213"/>
      <c r="M145" s="213"/>
      <c r="N145" s="213"/>
      <c r="O145" s="213"/>
      <c r="P145" s="213"/>
    </row>
    <row r="146">
      <c r="A146" s="211"/>
      <c r="B146" s="209" t="s">
        <v>278</v>
      </c>
      <c r="C146" s="209" t="s">
        <v>604</v>
      </c>
      <c r="D146" s="210" t="s">
        <v>614</v>
      </c>
      <c r="E146" s="149" t="s">
        <v>603</v>
      </c>
      <c r="F146" s="211"/>
      <c r="G146" s="214"/>
      <c r="H146" s="214"/>
      <c r="I146" s="213"/>
      <c r="J146" s="213"/>
      <c r="K146" s="212"/>
      <c r="L146" s="213"/>
      <c r="M146" s="213"/>
      <c r="N146" s="213"/>
      <c r="O146" s="213"/>
      <c r="P146" s="213"/>
    </row>
    <row r="147">
      <c r="A147" s="216" t="s">
        <v>622</v>
      </c>
      <c r="B147" s="209" t="s">
        <v>623</v>
      </c>
      <c r="C147" s="222" t="s">
        <v>624</v>
      </c>
      <c r="D147" s="210" t="s">
        <v>605</v>
      </c>
      <c r="E147" s="210" t="s">
        <v>225</v>
      </c>
      <c r="F147" s="211">
        <v>5000.0</v>
      </c>
      <c r="G147" s="212"/>
      <c r="H147" s="212">
        <f>5000</f>
        <v>5000</v>
      </c>
      <c r="I147" s="212"/>
      <c r="J147" s="212"/>
      <c r="K147" s="212"/>
      <c r="L147" s="212"/>
      <c r="M147" s="212"/>
      <c r="N147" s="212"/>
      <c r="O147" s="212"/>
      <c r="P147" s="212"/>
    </row>
    <row r="148">
      <c r="A148" s="195"/>
      <c r="B148" s="209" t="s">
        <v>623</v>
      </c>
      <c r="C148" s="222" t="s">
        <v>624</v>
      </c>
      <c r="D148" s="210" t="s">
        <v>605</v>
      </c>
      <c r="E148" s="149" t="s">
        <v>606</v>
      </c>
      <c r="F148" s="211"/>
      <c r="G148" s="214"/>
      <c r="H148" s="214"/>
      <c r="I148" s="212"/>
      <c r="J148" s="212"/>
      <c r="K148" s="212"/>
      <c r="L148" s="212"/>
      <c r="M148" s="212"/>
      <c r="N148" s="212"/>
      <c r="O148" s="212"/>
      <c r="P148" s="212"/>
    </row>
    <row r="149">
      <c r="A149" s="195"/>
      <c r="B149" s="209" t="s">
        <v>623</v>
      </c>
      <c r="C149" s="222" t="s">
        <v>624</v>
      </c>
      <c r="D149" s="210" t="s">
        <v>605</v>
      </c>
      <c r="E149" s="149" t="s">
        <v>227</v>
      </c>
      <c r="F149" s="211"/>
      <c r="G149" s="214"/>
      <c r="H149" s="214"/>
      <c r="I149" s="212"/>
      <c r="J149" s="212"/>
      <c r="K149" s="212"/>
      <c r="L149" s="212"/>
      <c r="M149" s="212"/>
      <c r="N149" s="212"/>
      <c r="O149" s="212"/>
      <c r="P149" s="212"/>
    </row>
    <row r="150">
      <c r="A150" s="195"/>
      <c r="B150" s="209" t="s">
        <v>623</v>
      </c>
      <c r="C150" s="222" t="s">
        <v>624</v>
      </c>
      <c r="D150" s="210" t="s">
        <v>605</v>
      </c>
      <c r="E150" s="149" t="s">
        <v>228</v>
      </c>
      <c r="F150" s="211"/>
      <c r="G150" s="214"/>
      <c r="H150" s="214"/>
      <c r="I150" s="212"/>
      <c r="J150" s="212"/>
      <c r="K150" s="212"/>
      <c r="L150" s="212"/>
      <c r="M150" s="212"/>
      <c r="N150" s="212"/>
      <c r="O150" s="212"/>
      <c r="P150" s="212"/>
    </row>
    <row r="151">
      <c r="A151" s="195"/>
      <c r="B151" s="209" t="s">
        <v>623</v>
      </c>
      <c r="C151" s="222" t="s">
        <v>624</v>
      </c>
      <c r="D151" s="210" t="s">
        <v>605</v>
      </c>
      <c r="E151" s="149" t="s">
        <v>229</v>
      </c>
      <c r="F151" s="211"/>
      <c r="G151" s="214"/>
      <c r="H151" s="214"/>
      <c r="I151" s="212"/>
      <c r="J151" s="212"/>
      <c r="K151" s="212"/>
      <c r="L151" s="212"/>
      <c r="M151" s="212"/>
      <c r="N151" s="212"/>
      <c r="O151" s="212"/>
      <c r="P151" s="212"/>
    </row>
    <row r="152">
      <c r="A152" s="195"/>
      <c r="B152" s="209" t="s">
        <v>623</v>
      </c>
      <c r="C152" s="222" t="s">
        <v>624</v>
      </c>
      <c r="D152" s="210" t="s">
        <v>605</v>
      </c>
      <c r="E152" s="149" t="s">
        <v>230</v>
      </c>
      <c r="F152" s="211"/>
      <c r="G152" s="214"/>
      <c r="H152" s="214"/>
      <c r="I152" s="212"/>
      <c r="J152" s="212"/>
      <c r="K152" s="212"/>
      <c r="L152" s="212"/>
      <c r="M152" s="212"/>
      <c r="N152" s="212"/>
      <c r="O152" s="212"/>
      <c r="P152" s="212"/>
    </row>
    <row r="153">
      <c r="A153" s="195"/>
      <c r="B153" s="209" t="s">
        <v>623</v>
      </c>
      <c r="C153" s="222" t="s">
        <v>624</v>
      </c>
      <c r="D153" s="210" t="s">
        <v>605</v>
      </c>
      <c r="E153" s="149" t="s">
        <v>231</v>
      </c>
      <c r="F153" s="211"/>
      <c r="G153" s="214"/>
      <c r="H153" s="214"/>
      <c r="I153" s="212"/>
      <c r="J153" s="212"/>
      <c r="K153" s="212"/>
      <c r="L153" s="212"/>
      <c r="M153" s="212"/>
      <c r="N153" s="212"/>
      <c r="O153" s="212"/>
      <c r="P153" s="212"/>
    </row>
    <row r="154">
      <c r="A154" s="195"/>
      <c r="B154" s="209" t="s">
        <v>623</v>
      </c>
      <c r="C154" s="222" t="s">
        <v>624</v>
      </c>
      <c r="D154" s="210" t="s">
        <v>605</v>
      </c>
      <c r="E154" s="149" t="s">
        <v>232</v>
      </c>
      <c r="F154" s="211"/>
      <c r="G154" s="214"/>
      <c r="H154" s="214"/>
      <c r="I154" s="212"/>
      <c r="J154" s="212"/>
      <c r="K154" s="212"/>
      <c r="L154" s="212"/>
      <c r="M154" s="212"/>
      <c r="N154" s="212"/>
      <c r="O154" s="212"/>
      <c r="P154" s="212"/>
    </row>
    <row r="155">
      <c r="A155" s="195"/>
      <c r="B155" s="209" t="s">
        <v>623</v>
      </c>
      <c r="C155" s="222" t="s">
        <v>624</v>
      </c>
      <c r="D155" s="210" t="s">
        <v>605</v>
      </c>
      <c r="E155" s="149" t="s">
        <v>603</v>
      </c>
      <c r="F155" s="211"/>
      <c r="G155" s="214"/>
      <c r="H155" s="214"/>
      <c r="I155" s="212"/>
      <c r="J155" s="212"/>
      <c r="K155" s="212"/>
      <c r="L155" s="212"/>
      <c r="M155" s="212"/>
      <c r="N155" s="212"/>
      <c r="O155" s="212"/>
      <c r="P155" s="212"/>
    </row>
    <row r="156">
      <c r="A156" s="216" t="s">
        <v>625</v>
      </c>
      <c r="B156" s="209" t="s">
        <v>626</v>
      </c>
      <c r="C156" s="222" t="s">
        <v>627</v>
      </c>
      <c r="D156" s="210" t="s">
        <v>605</v>
      </c>
      <c r="E156" s="210" t="s">
        <v>225</v>
      </c>
      <c r="F156" s="211"/>
      <c r="G156" s="212"/>
      <c r="H156" s="212"/>
      <c r="I156" s="212">
        <f>1680</f>
        <v>1680</v>
      </c>
      <c r="J156" s="212">
        <f>2400</f>
        <v>2400</v>
      </c>
      <c r="K156" s="212">
        <f>2370</f>
        <v>2370</v>
      </c>
      <c r="L156" s="212">
        <f>12000</f>
        <v>12000</v>
      </c>
      <c r="M156" s="212"/>
      <c r="N156" s="212">
        <f>9900</f>
        <v>9900</v>
      </c>
      <c r="O156" s="212">
        <f>300</f>
        <v>300</v>
      </c>
      <c r="P156" s="212"/>
    </row>
    <row r="157">
      <c r="A157" s="195"/>
      <c r="B157" s="209" t="s">
        <v>626</v>
      </c>
      <c r="C157" s="222" t="s">
        <v>627</v>
      </c>
      <c r="D157" s="210" t="s">
        <v>605</v>
      </c>
      <c r="E157" s="149" t="s">
        <v>606</v>
      </c>
      <c r="F157" s="211">
        <v>1680.0</v>
      </c>
      <c r="G157" s="214"/>
      <c r="H157" s="214"/>
      <c r="I157" s="212"/>
      <c r="J157" s="212"/>
      <c r="K157" s="212"/>
      <c r="L157" s="212"/>
      <c r="M157" s="212"/>
      <c r="N157" s="212"/>
      <c r="O157" s="212"/>
      <c r="P157" s="212"/>
    </row>
    <row r="158">
      <c r="A158" s="211"/>
      <c r="B158" s="209" t="s">
        <v>626</v>
      </c>
      <c r="C158" s="222" t="s">
        <v>627</v>
      </c>
      <c r="D158" s="210" t="s">
        <v>605</v>
      </c>
      <c r="E158" s="149" t="s">
        <v>227</v>
      </c>
      <c r="F158" s="211">
        <v>2400.0</v>
      </c>
      <c r="G158" s="214"/>
      <c r="H158" s="214"/>
      <c r="I158" s="212"/>
      <c r="J158" s="213"/>
      <c r="K158" s="212"/>
      <c r="L158" s="213"/>
      <c r="M158" s="213"/>
      <c r="N158" s="213"/>
      <c r="O158" s="213"/>
      <c r="P158" s="213"/>
    </row>
    <row r="159">
      <c r="A159" s="211"/>
      <c r="B159" s="209" t="s">
        <v>626</v>
      </c>
      <c r="C159" s="222" t="s">
        <v>627</v>
      </c>
      <c r="D159" s="210" t="s">
        <v>605</v>
      </c>
      <c r="E159" s="149" t="s">
        <v>228</v>
      </c>
      <c r="F159" s="211">
        <v>2370.0</v>
      </c>
      <c r="G159" s="214"/>
      <c r="H159" s="214"/>
      <c r="I159" s="212"/>
      <c r="J159" s="213"/>
      <c r="K159" s="212"/>
      <c r="L159" s="213"/>
      <c r="M159" s="213"/>
      <c r="N159" s="213"/>
      <c r="O159" s="213"/>
      <c r="P159" s="213"/>
    </row>
    <row r="160">
      <c r="A160" s="211"/>
      <c r="B160" s="209" t="s">
        <v>626</v>
      </c>
      <c r="C160" s="222" t="s">
        <v>627</v>
      </c>
      <c r="D160" s="210" t="s">
        <v>605</v>
      </c>
      <c r="E160" s="149" t="s">
        <v>229</v>
      </c>
      <c r="F160" s="211">
        <v>12000.0</v>
      </c>
      <c r="G160" s="223"/>
      <c r="H160" s="223"/>
      <c r="I160" s="212"/>
      <c r="J160" s="213"/>
      <c r="K160" s="212"/>
      <c r="L160" s="213"/>
      <c r="M160" s="213"/>
      <c r="N160" s="213"/>
      <c r="O160" s="213"/>
      <c r="P160" s="213"/>
    </row>
    <row r="161">
      <c r="A161" s="211"/>
      <c r="B161" s="209" t="s">
        <v>626</v>
      </c>
      <c r="C161" s="222" t="s">
        <v>627</v>
      </c>
      <c r="D161" s="210" t="s">
        <v>605</v>
      </c>
      <c r="E161" s="149" t="s">
        <v>230</v>
      </c>
      <c r="F161" s="211"/>
      <c r="G161" s="214"/>
      <c r="H161" s="214"/>
      <c r="I161" s="212"/>
      <c r="J161" s="213"/>
      <c r="K161" s="212"/>
      <c r="L161" s="213"/>
      <c r="M161" s="213"/>
      <c r="N161" s="213"/>
      <c r="O161" s="213"/>
      <c r="P161" s="213"/>
    </row>
    <row r="162">
      <c r="A162" s="221"/>
      <c r="B162" s="209" t="s">
        <v>626</v>
      </c>
      <c r="C162" s="222" t="s">
        <v>627</v>
      </c>
      <c r="D162" s="210" t="s">
        <v>605</v>
      </c>
      <c r="E162" s="149" t="s">
        <v>231</v>
      </c>
      <c r="F162" s="211">
        <v>9900.0</v>
      </c>
      <c r="G162" s="214"/>
      <c r="H162" s="214"/>
      <c r="I162" s="212"/>
      <c r="J162" s="213"/>
      <c r="K162" s="212"/>
      <c r="L162" s="213"/>
      <c r="M162" s="213"/>
      <c r="N162" s="213"/>
      <c r="O162" s="213"/>
      <c r="P162" s="213"/>
    </row>
    <row r="163">
      <c r="A163" s="211"/>
      <c r="B163" s="209" t="s">
        <v>626</v>
      </c>
      <c r="C163" s="222" t="s">
        <v>627</v>
      </c>
      <c r="D163" s="210" t="s">
        <v>605</v>
      </c>
      <c r="E163" s="149" t="s">
        <v>232</v>
      </c>
      <c r="F163" s="211">
        <v>300.0</v>
      </c>
      <c r="G163" s="214"/>
      <c r="H163" s="214"/>
      <c r="I163" s="212"/>
      <c r="J163" s="213"/>
      <c r="K163" s="212"/>
      <c r="L163" s="213"/>
      <c r="M163" s="213"/>
      <c r="N163" s="213"/>
      <c r="O163" s="213"/>
      <c r="P163" s="213"/>
    </row>
    <row r="164">
      <c r="A164" s="211"/>
      <c r="B164" s="209" t="s">
        <v>626</v>
      </c>
      <c r="C164" s="222" t="s">
        <v>627</v>
      </c>
      <c r="D164" s="210" t="s">
        <v>605</v>
      </c>
      <c r="E164" s="149" t="s">
        <v>603</v>
      </c>
      <c r="F164" s="211"/>
      <c r="G164" s="214"/>
      <c r="H164" s="214"/>
      <c r="I164" s="213"/>
      <c r="J164" s="213"/>
      <c r="K164" s="212"/>
      <c r="L164" s="213"/>
      <c r="M164" s="213"/>
      <c r="N164" s="213"/>
      <c r="O164" s="213"/>
      <c r="P164" s="213"/>
    </row>
    <row r="165">
      <c r="A165" s="216" t="s">
        <v>628</v>
      </c>
      <c r="B165" s="209" t="s">
        <v>629</v>
      </c>
      <c r="C165" s="209" t="s">
        <v>429</v>
      </c>
      <c r="D165" s="210" t="s">
        <v>605</v>
      </c>
      <c r="E165" s="210" t="s">
        <v>225</v>
      </c>
      <c r="F165" s="211"/>
      <c r="G165" s="212"/>
      <c r="H165" s="212"/>
      <c r="I165" s="213"/>
      <c r="J165" s="212"/>
      <c r="K165" s="212">
        <f>3700</f>
        <v>3700</v>
      </c>
      <c r="L165" s="212">
        <f>1550</f>
        <v>1550</v>
      </c>
      <c r="M165" s="212"/>
      <c r="N165" s="212">
        <f>5200</f>
        <v>5200</v>
      </c>
      <c r="O165" s="212"/>
      <c r="P165" s="212"/>
    </row>
    <row r="166">
      <c r="A166" s="211"/>
      <c r="B166" s="209" t="s">
        <v>629</v>
      </c>
      <c r="C166" s="209" t="s">
        <v>429</v>
      </c>
      <c r="D166" s="210" t="s">
        <v>605</v>
      </c>
      <c r="E166" s="149" t="s">
        <v>606</v>
      </c>
      <c r="F166" s="211"/>
      <c r="G166" s="214"/>
      <c r="H166" s="214"/>
      <c r="I166" s="212"/>
      <c r="J166" s="213"/>
      <c r="K166" s="212"/>
      <c r="L166" s="213"/>
      <c r="M166" s="213"/>
      <c r="N166" s="213"/>
      <c r="O166" s="213"/>
      <c r="P166" s="213"/>
    </row>
    <row r="167">
      <c r="A167" s="211"/>
      <c r="B167" s="209" t="s">
        <v>629</v>
      </c>
      <c r="C167" s="209" t="s">
        <v>429</v>
      </c>
      <c r="D167" s="210" t="s">
        <v>605</v>
      </c>
      <c r="E167" s="149" t="s">
        <v>227</v>
      </c>
      <c r="F167" s="211"/>
      <c r="G167" s="214"/>
      <c r="H167" s="214"/>
      <c r="I167" s="212"/>
      <c r="J167" s="213"/>
      <c r="K167" s="212"/>
      <c r="L167" s="213"/>
      <c r="M167" s="213"/>
      <c r="N167" s="213"/>
      <c r="O167" s="213"/>
      <c r="P167" s="213"/>
    </row>
    <row r="168">
      <c r="A168" s="211"/>
      <c r="B168" s="209" t="s">
        <v>629</v>
      </c>
      <c r="C168" s="209" t="s">
        <v>429</v>
      </c>
      <c r="D168" s="210" t="s">
        <v>605</v>
      </c>
      <c r="E168" s="149" t="s">
        <v>228</v>
      </c>
      <c r="F168" s="211">
        <v>3700.0</v>
      </c>
      <c r="G168" s="214"/>
      <c r="H168" s="214"/>
      <c r="I168" s="212"/>
      <c r="J168" s="213"/>
      <c r="K168" s="212"/>
      <c r="L168" s="213"/>
      <c r="M168" s="213"/>
      <c r="N168" s="213"/>
      <c r="O168" s="213"/>
      <c r="P168" s="213"/>
    </row>
    <row r="169">
      <c r="A169" s="211"/>
      <c r="B169" s="209" t="s">
        <v>629</v>
      </c>
      <c r="C169" s="209" t="s">
        <v>429</v>
      </c>
      <c r="D169" s="210" t="s">
        <v>605</v>
      </c>
      <c r="E169" s="149" t="s">
        <v>229</v>
      </c>
      <c r="F169" s="211">
        <v>1550.0</v>
      </c>
      <c r="G169" s="214"/>
      <c r="H169" s="214"/>
      <c r="I169" s="212"/>
      <c r="J169" s="213"/>
      <c r="K169" s="212"/>
      <c r="L169" s="213"/>
      <c r="M169" s="213"/>
      <c r="N169" s="213"/>
      <c r="O169" s="213"/>
      <c r="P169" s="213"/>
    </row>
    <row r="170">
      <c r="A170" s="211"/>
      <c r="B170" s="209" t="s">
        <v>629</v>
      </c>
      <c r="C170" s="209" t="s">
        <v>429</v>
      </c>
      <c r="D170" s="210" t="s">
        <v>605</v>
      </c>
      <c r="E170" s="149" t="s">
        <v>230</v>
      </c>
      <c r="F170" s="211"/>
      <c r="G170" s="214"/>
      <c r="H170" s="214"/>
      <c r="I170" s="212"/>
      <c r="J170" s="213"/>
      <c r="K170" s="212"/>
      <c r="L170" s="213"/>
      <c r="M170" s="213"/>
      <c r="N170" s="213"/>
      <c r="O170" s="213"/>
      <c r="P170" s="213"/>
    </row>
    <row r="171">
      <c r="A171" s="211"/>
      <c r="B171" s="209" t="s">
        <v>629</v>
      </c>
      <c r="C171" s="209" t="s">
        <v>429</v>
      </c>
      <c r="D171" s="210" t="s">
        <v>605</v>
      </c>
      <c r="E171" s="149" t="s">
        <v>231</v>
      </c>
      <c r="F171" s="211">
        <v>5200.0</v>
      </c>
      <c r="G171" s="223"/>
      <c r="H171" s="223"/>
      <c r="I171" s="212"/>
      <c r="J171" s="213"/>
      <c r="K171" s="212"/>
      <c r="L171" s="213"/>
      <c r="M171" s="213"/>
      <c r="N171" s="213"/>
      <c r="O171" s="213"/>
      <c r="P171" s="213"/>
    </row>
    <row r="172">
      <c r="A172" s="211"/>
      <c r="B172" s="209" t="s">
        <v>629</v>
      </c>
      <c r="C172" s="209" t="s">
        <v>429</v>
      </c>
      <c r="D172" s="210" t="s">
        <v>605</v>
      </c>
      <c r="E172" s="149" t="s">
        <v>232</v>
      </c>
      <c r="F172" s="211"/>
      <c r="G172" s="214"/>
      <c r="H172" s="214"/>
      <c r="I172" s="214"/>
      <c r="J172" s="224"/>
      <c r="K172" s="214"/>
      <c r="L172" s="224"/>
      <c r="M172" s="224"/>
      <c r="N172" s="224"/>
      <c r="O172" s="224"/>
      <c r="P172" s="224"/>
    </row>
    <row r="173">
      <c r="A173" s="211"/>
      <c r="B173" s="209" t="s">
        <v>629</v>
      </c>
      <c r="C173" s="209" t="s">
        <v>429</v>
      </c>
      <c r="D173" s="210" t="s">
        <v>605</v>
      </c>
      <c r="E173" s="149" t="s">
        <v>603</v>
      </c>
      <c r="F173" s="211"/>
      <c r="G173" s="214"/>
      <c r="H173" s="214"/>
      <c r="I173" s="214"/>
      <c r="J173" s="224"/>
      <c r="K173" s="214"/>
      <c r="L173" s="224"/>
      <c r="M173" s="224"/>
      <c r="N173" s="224"/>
      <c r="O173" s="224"/>
      <c r="P173" s="224"/>
    </row>
    <row r="174">
      <c r="A174" s="216" t="s">
        <v>630</v>
      </c>
      <c r="B174" s="209" t="s">
        <v>631</v>
      </c>
      <c r="C174" s="209" t="s">
        <v>429</v>
      </c>
      <c r="D174" s="210" t="s">
        <v>605</v>
      </c>
      <c r="E174" s="210" t="s">
        <v>225</v>
      </c>
      <c r="F174" s="211"/>
      <c r="G174" s="212"/>
      <c r="H174" s="212"/>
      <c r="I174" s="212"/>
      <c r="J174" s="212"/>
      <c r="K174" s="212">
        <v>4500.0</v>
      </c>
      <c r="L174" s="212">
        <v>1000.0</v>
      </c>
      <c r="M174" s="212"/>
      <c r="N174" s="212">
        <v>900.0</v>
      </c>
      <c r="O174" s="212"/>
      <c r="P174" s="212"/>
    </row>
    <row r="175">
      <c r="A175" s="211"/>
      <c r="B175" s="209" t="s">
        <v>631</v>
      </c>
      <c r="C175" s="209" t="s">
        <v>429</v>
      </c>
      <c r="D175" s="210" t="s">
        <v>605</v>
      </c>
      <c r="E175" s="149" t="s">
        <v>606</v>
      </c>
      <c r="F175" s="211"/>
      <c r="G175" s="214"/>
      <c r="H175" s="214"/>
      <c r="I175" s="214"/>
      <c r="J175" s="224"/>
      <c r="K175" s="214"/>
      <c r="L175" s="224"/>
      <c r="M175" s="224"/>
      <c r="N175" s="224"/>
      <c r="O175" s="224"/>
      <c r="P175" s="224"/>
    </row>
    <row r="176">
      <c r="A176" s="211"/>
      <c r="B176" s="209" t="s">
        <v>631</v>
      </c>
      <c r="C176" s="209" t="s">
        <v>429</v>
      </c>
      <c r="D176" s="210" t="s">
        <v>605</v>
      </c>
      <c r="E176" s="149" t="s">
        <v>227</v>
      </c>
      <c r="F176" s="211"/>
      <c r="G176" s="214"/>
      <c r="H176" s="214"/>
      <c r="I176" s="214"/>
      <c r="J176" s="224"/>
      <c r="K176" s="214"/>
      <c r="L176" s="224"/>
      <c r="M176" s="224"/>
      <c r="N176" s="224"/>
      <c r="O176" s="224"/>
      <c r="P176" s="224"/>
    </row>
    <row r="177">
      <c r="A177" s="211"/>
      <c r="B177" s="209" t="s">
        <v>631</v>
      </c>
      <c r="C177" s="209" t="s">
        <v>429</v>
      </c>
      <c r="D177" s="210" t="s">
        <v>605</v>
      </c>
      <c r="E177" s="149" t="s">
        <v>228</v>
      </c>
      <c r="F177" s="211">
        <v>4500.0</v>
      </c>
      <c r="G177" s="214"/>
      <c r="H177" s="214"/>
      <c r="I177" s="214"/>
      <c r="J177" s="224"/>
      <c r="K177" s="214"/>
      <c r="L177" s="224"/>
      <c r="M177" s="224"/>
      <c r="N177" s="224"/>
      <c r="O177" s="224"/>
      <c r="P177" s="224"/>
    </row>
    <row r="178">
      <c r="A178" s="195"/>
      <c r="B178" s="209" t="s">
        <v>631</v>
      </c>
      <c r="C178" s="209" t="s">
        <v>429</v>
      </c>
      <c r="D178" s="210" t="s">
        <v>605</v>
      </c>
      <c r="E178" s="149" t="s">
        <v>229</v>
      </c>
      <c r="F178" s="211">
        <v>1000.0</v>
      </c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</row>
    <row r="179">
      <c r="A179" s="195"/>
      <c r="B179" s="209" t="s">
        <v>631</v>
      </c>
      <c r="C179" s="209" t="s">
        <v>429</v>
      </c>
      <c r="D179" s="210" t="s">
        <v>605</v>
      </c>
      <c r="E179" s="149" t="s">
        <v>230</v>
      </c>
      <c r="F179" s="211"/>
      <c r="G179" s="214"/>
      <c r="H179" s="214"/>
      <c r="I179" s="214"/>
      <c r="J179" s="214"/>
      <c r="K179" s="214"/>
      <c r="L179" s="214"/>
      <c r="M179" s="214"/>
      <c r="N179" s="214"/>
      <c r="O179" s="214"/>
      <c r="P179" s="214"/>
    </row>
    <row r="180">
      <c r="A180" s="221"/>
      <c r="B180" s="209" t="s">
        <v>631</v>
      </c>
      <c r="C180" s="209" t="s">
        <v>429</v>
      </c>
      <c r="D180" s="210" t="s">
        <v>605</v>
      </c>
      <c r="E180" s="149" t="s">
        <v>231</v>
      </c>
      <c r="F180" s="211">
        <v>900.0</v>
      </c>
      <c r="G180" s="214"/>
      <c r="H180" s="214"/>
      <c r="I180" s="214"/>
      <c r="J180" s="224"/>
      <c r="K180" s="214"/>
      <c r="L180" s="224"/>
      <c r="M180" s="224"/>
      <c r="N180" s="224"/>
      <c r="O180" s="224"/>
      <c r="P180" s="224"/>
    </row>
    <row r="181">
      <c r="A181" s="195"/>
      <c r="B181" s="209" t="s">
        <v>631</v>
      </c>
      <c r="C181" s="209" t="s">
        <v>429</v>
      </c>
      <c r="D181" s="210" t="s">
        <v>605</v>
      </c>
      <c r="E181" s="149" t="s">
        <v>232</v>
      </c>
      <c r="F181" s="211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</row>
    <row r="182">
      <c r="A182" s="195"/>
      <c r="B182" s="209" t="s">
        <v>631</v>
      </c>
      <c r="C182" s="209" t="s">
        <v>429</v>
      </c>
      <c r="D182" s="210" t="s">
        <v>605</v>
      </c>
      <c r="E182" s="149" t="s">
        <v>603</v>
      </c>
      <c r="F182" s="211"/>
      <c r="G182" s="214"/>
      <c r="H182" s="214"/>
      <c r="I182" s="224"/>
      <c r="J182" s="214"/>
      <c r="K182" s="214"/>
      <c r="L182" s="214"/>
      <c r="M182" s="214"/>
      <c r="N182" s="214"/>
      <c r="O182" s="214"/>
      <c r="P182" s="214"/>
    </row>
    <row r="183">
      <c r="A183" s="216" t="s">
        <v>632</v>
      </c>
      <c r="B183" s="209" t="s">
        <v>633</v>
      </c>
      <c r="C183" s="209" t="s">
        <v>429</v>
      </c>
      <c r="D183" s="210" t="s">
        <v>614</v>
      </c>
      <c r="E183" s="210" t="s">
        <v>225</v>
      </c>
      <c r="F183" s="211">
        <v>2290.0</v>
      </c>
      <c r="G183" s="212"/>
      <c r="H183" s="212">
        <v>2290.0</v>
      </c>
      <c r="I183" s="212"/>
      <c r="J183" s="212"/>
      <c r="K183" s="212"/>
      <c r="L183" s="212"/>
      <c r="M183" s="212"/>
      <c r="N183" s="212"/>
      <c r="O183" s="212"/>
      <c r="P183" s="212"/>
    </row>
    <row r="184">
      <c r="A184" s="211"/>
      <c r="B184" s="209" t="s">
        <v>633</v>
      </c>
      <c r="C184" s="209" t="s">
        <v>429</v>
      </c>
      <c r="D184" s="210" t="s">
        <v>614</v>
      </c>
      <c r="E184" s="149" t="s">
        <v>606</v>
      </c>
      <c r="F184" s="211"/>
      <c r="G184" s="214"/>
      <c r="H184" s="214"/>
      <c r="I184" s="214"/>
      <c r="J184" s="224"/>
      <c r="K184" s="214"/>
      <c r="L184" s="224"/>
      <c r="M184" s="224"/>
      <c r="N184" s="224"/>
      <c r="O184" s="224"/>
      <c r="P184" s="224"/>
    </row>
    <row r="185">
      <c r="A185" s="211"/>
      <c r="B185" s="209" t="s">
        <v>633</v>
      </c>
      <c r="C185" s="209" t="s">
        <v>429</v>
      </c>
      <c r="D185" s="210" t="s">
        <v>614</v>
      </c>
      <c r="E185" s="149" t="s">
        <v>227</v>
      </c>
      <c r="F185" s="211"/>
      <c r="G185" s="214"/>
      <c r="H185" s="214"/>
      <c r="I185" s="214"/>
      <c r="J185" s="224"/>
      <c r="K185" s="214"/>
      <c r="L185" s="224"/>
      <c r="M185" s="224"/>
      <c r="N185" s="224"/>
      <c r="O185" s="224"/>
      <c r="P185" s="224"/>
    </row>
    <row r="186">
      <c r="A186" s="211"/>
      <c r="B186" s="209" t="s">
        <v>633</v>
      </c>
      <c r="C186" s="209" t="s">
        <v>429</v>
      </c>
      <c r="D186" s="210" t="s">
        <v>614</v>
      </c>
      <c r="E186" s="149" t="s">
        <v>228</v>
      </c>
      <c r="F186" s="211"/>
      <c r="G186" s="214"/>
      <c r="H186" s="214"/>
      <c r="I186" s="214"/>
      <c r="J186" s="224"/>
      <c r="K186" s="214"/>
      <c r="L186" s="224"/>
      <c r="M186" s="224"/>
      <c r="N186" s="224"/>
      <c r="O186" s="224"/>
      <c r="P186" s="224"/>
    </row>
    <row r="187">
      <c r="A187" s="211"/>
      <c r="B187" s="209" t="s">
        <v>633</v>
      </c>
      <c r="C187" s="209" t="s">
        <v>429</v>
      </c>
      <c r="D187" s="210" t="s">
        <v>614</v>
      </c>
      <c r="E187" s="149" t="s">
        <v>229</v>
      </c>
      <c r="F187" s="211"/>
      <c r="G187" s="214"/>
      <c r="H187" s="214"/>
      <c r="I187" s="214"/>
      <c r="J187" s="224"/>
      <c r="K187" s="214"/>
      <c r="L187" s="224"/>
      <c r="M187" s="224"/>
      <c r="N187" s="224"/>
      <c r="O187" s="224"/>
      <c r="P187" s="224"/>
    </row>
    <row r="188">
      <c r="A188" s="211"/>
      <c r="B188" s="209" t="s">
        <v>633</v>
      </c>
      <c r="C188" s="209" t="s">
        <v>429</v>
      </c>
      <c r="D188" s="210" t="s">
        <v>614</v>
      </c>
      <c r="E188" s="149" t="s">
        <v>230</v>
      </c>
      <c r="F188" s="211"/>
      <c r="G188" s="214"/>
      <c r="H188" s="214"/>
      <c r="I188" s="214"/>
      <c r="J188" s="224"/>
      <c r="K188" s="214"/>
      <c r="L188" s="224"/>
      <c r="M188" s="224"/>
      <c r="N188" s="224"/>
      <c r="O188" s="224"/>
      <c r="P188" s="224"/>
    </row>
    <row r="189">
      <c r="A189" s="211"/>
      <c r="B189" s="209" t="s">
        <v>633</v>
      </c>
      <c r="C189" s="209" t="s">
        <v>429</v>
      </c>
      <c r="D189" s="210" t="s">
        <v>614</v>
      </c>
      <c r="E189" s="149" t="s">
        <v>231</v>
      </c>
      <c r="F189" s="211"/>
      <c r="G189" s="214"/>
      <c r="H189" s="214"/>
      <c r="I189" s="214"/>
      <c r="J189" s="224"/>
      <c r="K189" s="214"/>
      <c r="L189" s="224"/>
      <c r="M189" s="224"/>
      <c r="N189" s="224"/>
      <c r="O189" s="224"/>
      <c r="P189" s="224"/>
    </row>
    <row r="190">
      <c r="A190" s="211"/>
      <c r="B190" s="209" t="s">
        <v>633</v>
      </c>
      <c r="C190" s="209" t="s">
        <v>429</v>
      </c>
      <c r="D190" s="210" t="s">
        <v>614</v>
      </c>
      <c r="E190" s="149" t="s">
        <v>232</v>
      </c>
      <c r="F190" s="211"/>
      <c r="G190" s="214"/>
      <c r="H190" s="214"/>
      <c r="I190" s="214"/>
      <c r="J190" s="224"/>
      <c r="K190" s="214"/>
      <c r="L190" s="224"/>
      <c r="M190" s="224"/>
      <c r="N190" s="224"/>
      <c r="O190" s="224"/>
      <c r="P190" s="224"/>
    </row>
    <row r="191">
      <c r="A191" s="211"/>
      <c r="B191" s="209" t="s">
        <v>633</v>
      </c>
      <c r="C191" s="209" t="s">
        <v>429</v>
      </c>
      <c r="D191" s="210" t="s">
        <v>614</v>
      </c>
      <c r="E191" s="149" t="s">
        <v>603</v>
      </c>
      <c r="F191" s="211"/>
      <c r="G191" s="214"/>
      <c r="H191" s="214"/>
      <c r="I191" s="214"/>
      <c r="J191" s="224"/>
      <c r="K191" s="214"/>
      <c r="L191" s="224"/>
      <c r="M191" s="224"/>
      <c r="N191" s="224"/>
      <c r="O191" s="224"/>
      <c r="P191" s="224"/>
    </row>
    <row r="192">
      <c r="A192" s="216" t="s">
        <v>634</v>
      </c>
      <c r="B192" s="209" t="s">
        <v>635</v>
      </c>
      <c r="C192" s="209" t="s">
        <v>429</v>
      </c>
      <c r="D192" s="210" t="s">
        <v>614</v>
      </c>
      <c r="E192" s="210" t="s">
        <v>225</v>
      </c>
      <c r="F192" s="211">
        <v>2720.0</v>
      </c>
      <c r="G192" s="212"/>
      <c r="H192" s="212">
        <v>2720.0</v>
      </c>
      <c r="I192" s="212"/>
      <c r="J192" s="212"/>
      <c r="K192" s="212"/>
      <c r="L192" s="212"/>
      <c r="M192" s="212"/>
      <c r="N192" s="212"/>
      <c r="O192" s="212"/>
      <c r="P192" s="212"/>
    </row>
    <row r="193">
      <c r="A193" s="211"/>
      <c r="B193" s="209" t="s">
        <v>635</v>
      </c>
      <c r="C193" s="209" t="s">
        <v>429</v>
      </c>
      <c r="D193" s="210" t="s">
        <v>614</v>
      </c>
      <c r="E193" s="149" t="s">
        <v>606</v>
      </c>
      <c r="F193" s="211"/>
      <c r="G193" s="214"/>
      <c r="H193" s="214"/>
      <c r="I193" s="214"/>
      <c r="J193" s="224"/>
      <c r="K193" s="214"/>
      <c r="L193" s="224"/>
      <c r="M193" s="224"/>
      <c r="N193" s="224"/>
      <c r="O193" s="224"/>
      <c r="P193" s="224"/>
    </row>
    <row r="194">
      <c r="A194" s="211"/>
      <c r="B194" s="209" t="s">
        <v>635</v>
      </c>
      <c r="C194" s="209" t="s">
        <v>429</v>
      </c>
      <c r="D194" s="210" t="s">
        <v>614</v>
      </c>
      <c r="E194" s="149" t="s">
        <v>227</v>
      </c>
      <c r="F194" s="211"/>
      <c r="G194" s="214"/>
      <c r="H194" s="214"/>
      <c r="I194" s="214"/>
      <c r="J194" s="224"/>
      <c r="K194" s="214"/>
      <c r="L194" s="224"/>
      <c r="M194" s="224"/>
      <c r="N194" s="224"/>
      <c r="O194" s="224"/>
      <c r="P194" s="224"/>
    </row>
    <row r="195">
      <c r="A195" s="211"/>
      <c r="B195" s="209" t="s">
        <v>635</v>
      </c>
      <c r="C195" s="209" t="s">
        <v>429</v>
      </c>
      <c r="D195" s="210" t="s">
        <v>614</v>
      </c>
      <c r="E195" s="149" t="s">
        <v>228</v>
      </c>
      <c r="F195" s="211"/>
      <c r="G195" s="214"/>
      <c r="H195" s="214"/>
      <c r="I195" s="214"/>
      <c r="J195" s="224"/>
      <c r="K195" s="214"/>
      <c r="L195" s="224"/>
      <c r="M195" s="224"/>
      <c r="N195" s="224"/>
      <c r="O195" s="224"/>
      <c r="P195" s="224"/>
    </row>
    <row r="196">
      <c r="A196" s="211"/>
      <c r="B196" s="209" t="s">
        <v>635</v>
      </c>
      <c r="C196" s="209" t="s">
        <v>429</v>
      </c>
      <c r="D196" s="210" t="s">
        <v>614</v>
      </c>
      <c r="E196" s="149" t="s">
        <v>229</v>
      </c>
      <c r="F196" s="211"/>
      <c r="G196" s="214"/>
      <c r="H196" s="214"/>
      <c r="I196" s="214"/>
      <c r="J196" s="224"/>
      <c r="K196" s="214"/>
      <c r="L196" s="224"/>
      <c r="M196" s="224"/>
      <c r="N196" s="224"/>
      <c r="O196" s="224"/>
      <c r="P196" s="224"/>
    </row>
    <row r="197">
      <c r="A197" s="211"/>
      <c r="B197" s="209" t="s">
        <v>635</v>
      </c>
      <c r="C197" s="209" t="s">
        <v>429</v>
      </c>
      <c r="D197" s="210" t="s">
        <v>614</v>
      </c>
      <c r="E197" s="149" t="s">
        <v>230</v>
      </c>
      <c r="F197" s="211"/>
      <c r="G197" s="214"/>
      <c r="H197" s="214"/>
      <c r="I197" s="214"/>
      <c r="J197" s="224"/>
      <c r="K197" s="214"/>
      <c r="L197" s="224"/>
      <c r="M197" s="224"/>
      <c r="N197" s="224"/>
      <c r="O197" s="224"/>
      <c r="P197" s="224"/>
    </row>
    <row r="198">
      <c r="A198" s="221"/>
      <c r="B198" s="209" t="s">
        <v>635</v>
      </c>
      <c r="C198" s="209" t="s">
        <v>429</v>
      </c>
      <c r="D198" s="210" t="s">
        <v>614</v>
      </c>
      <c r="E198" s="149" t="s">
        <v>231</v>
      </c>
      <c r="F198" s="211"/>
      <c r="G198" s="214"/>
      <c r="H198" s="214"/>
      <c r="I198" s="214"/>
      <c r="J198" s="224"/>
      <c r="K198" s="214"/>
      <c r="L198" s="224"/>
      <c r="M198" s="224"/>
      <c r="N198" s="224"/>
      <c r="O198" s="224"/>
      <c r="P198" s="224"/>
    </row>
    <row r="199">
      <c r="A199" s="211"/>
      <c r="B199" s="209" t="s">
        <v>635</v>
      </c>
      <c r="C199" s="209" t="s">
        <v>429</v>
      </c>
      <c r="D199" s="210" t="s">
        <v>614</v>
      </c>
      <c r="E199" s="149" t="s">
        <v>232</v>
      </c>
      <c r="F199" s="211"/>
      <c r="G199" s="214"/>
      <c r="H199" s="214"/>
      <c r="I199" s="214"/>
      <c r="J199" s="224"/>
      <c r="K199" s="214"/>
      <c r="L199" s="224"/>
      <c r="M199" s="224"/>
      <c r="N199" s="224"/>
      <c r="O199" s="224"/>
      <c r="P199" s="224"/>
    </row>
    <row r="200">
      <c r="A200" s="211"/>
      <c r="B200" s="209" t="s">
        <v>635</v>
      </c>
      <c r="C200" s="209" t="s">
        <v>429</v>
      </c>
      <c r="D200" s="210" t="s">
        <v>614</v>
      </c>
      <c r="E200" s="149" t="s">
        <v>603</v>
      </c>
      <c r="F200" s="211"/>
      <c r="G200" s="214"/>
      <c r="H200" s="214"/>
      <c r="I200" s="224"/>
      <c r="J200" s="224"/>
      <c r="K200" s="214"/>
      <c r="L200" s="224"/>
      <c r="M200" s="224"/>
      <c r="N200" s="224"/>
      <c r="O200" s="224"/>
      <c r="P200" s="224"/>
    </row>
    <row r="201">
      <c r="A201" s="216" t="s">
        <v>636</v>
      </c>
      <c r="B201" s="209" t="s">
        <v>637</v>
      </c>
      <c r="C201" s="209" t="s">
        <v>429</v>
      </c>
      <c r="D201" s="210" t="s">
        <v>614</v>
      </c>
      <c r="E201" s="225" t="s">
        <v>225</v>
      </c>
      <c r="F201" s="211">
        <v>17580.0</v>
      </c>
      <c r="G201" s="212"/>
      <c r="H201" s="212">
        <f>17580</f>
        <v>17580</v>
      </c>
      <c r="I201" s="212"/>
      <c r="J201" s="212"/>
      <c r="K201" s="212"/>
      <c r="L201" s="212"/>
      <c r="M201" s="212"/>
      <c r="N201" s="212"/>
      <c r="O201" s="212"/>
      <c r="P201" s="212"/>
    </row>
    <row r="202">
      <c r="A202" s="211"/>
      <c r="B202" s="209" t="s">
        <v>637</v>
      </c>
      <c r="C202" s="209" t="s">
        <v>429</v>
      </c>
      <c r="D202" s="210" t="s">
        <v>614</v>
      </c>
      <c r="E202" s="226" t="s">
        <v>606</v>
      </c>
      <c r="F202" s="211"/>
      <c r="G202" s="214"/>
      <c r="H202" s="214"/>
      <c r="I202" s="214"/>
      <c r="J202" s="224"/>
      <c r="K202" s="214"/>
      <c r="L202" s="224"/>
      <c r="M202" s="224"/>
      <c r="N202" s="224"/>
      <c r="O202" s="224"/>
      <c r="P202" s="224"/>
    </row>
    <row r="203">
      <c r="A203" s="211"/>
      <c r="B203" s="209" t="s">
        <v>637</v>
      </c>
      <c r="C203" s="209" t="s">
        <v>429</v>
      </c>
      <c r="D203" s="210" t="s">
        <v>614</v>
      </c>
      <c r="E203" s="226" t="s">
        <v>227</v>
      </c>
      <c r="F203" s="211"/>
      <c r="G203" s="214"/>
      <c r="H203" s="214"/>
      <c r="I203" s="214"/>
      <c r="J203" s="224"/>
      <c r="K203" s="214"/>
      <c r="L203" s="224"/>
      <c r="M203" s="224"/>
      <c r="N203" s="224"/>
      <c r="O203" s="224"/>
      <c r="P203" s="224"/>
    </row>
    <row r="204">
      <c r="A204" s="211"/>
      <c r="B204" s="209" t="s">
        <v>637</v>
      </c>
      <c r="C204" s="209" t="s">
        <v>429</v>
      </c>
      <c r="D204" s="210" t="s">
        <v>614</v>
      </c>
      <c r="E204" s="226" t="s">
        <v>228</v>
      </c>
      <c r="F204" s="211"/>
      <c r="G204" s="214"/>
      <c r="H204" s="214"/>
      <c r="I204" s="214"/>
      <c r="J204" s="224"/>
      <c r="K204" s="214"/>
      <c r="L204" s="224"/>
      <c r="M204" s="224"/>
      <c r="N204" s="224"/>
      <c r="O204" s="224"/>
      <c r="P204" s="224"/>
    </row>
    <row r="205">
      <c r="A205" s="195"/>
      <c r="B205" s="209" t="s">
        <v>637</v>
      </c>
      <c r="C205" s="209" t="s">
        <v>429</v>
      </c>
      <c r="D205" s="210" t="s">
        <v>614</v>
      </c>
      <c r="E205" s="227" t="s">
        <v>229</v>
      </c>
      <c r="F205" s="218"/>
      <c r="G205" s="217"/>
      <c r="H205" s="217"/>
      <c r="I205" s="218"/>
      <c r="J205" s="218"/>
      <c r="K205" s="218"/>
      <c r="L205" s="218"/>
      <c r="M205" s="218"/>
      <c r="N205" s="218"/>
      <c r="O205" s="218"/>
      <c r="P205" s="218"/>
    </row>
    <row r="206">
      <c r="A206" s="195"/>
      <c r="B206" s="209" t="s">
        <v>637</v>
      </c>
      <c r="C206" s="209" t="s">
        <v>429</v>
      </c>
      <c r="D206" s="210" t="s">
        <v>614</v>
      </c>
      <c r="E206" s="227" t="s">
        <v>230</v>
      </c>
      <c r="F206" s="218"/>
      <c r="G206" s="217"/>
      <c r="H206" s="217"/>
      <c r="I206" s="218"/>
      <c r="J206" s="218"/>
      <c r="K206" s="218"/>
      <c r="L206" s="218"/>
      <c r="M206" s="218"/>
      <c r="N206" s="218"/>
      <c r="O206" s="218"/>
      <c r="P206" s="218"/>
    </row>
    <row r="207">
      <c r="A207" s="195"/>
      <c r="B207" s="209" t="s">
        <v>637</v>
      </c>
      <c r="C207" s="209" t="s">
        <v>429</v>
      </c>
      <c r="D207" s="210" t="s">
        <v>614</v>
      </c>
      <c r="E207" s="227" t="s">
        <v>231</v>
      </c>
      <c r="F207" s="218"/>
      <c r="G207" s="217"/>
      <c r="H207" s="217"/>
      <c r="I207" s="218"/>
      <c r="J207" s="218"/>
      <c r="K207" s="218"/>
      <c r="L207" s="218"/>
      <c r="M207" s="218"/>
      <c r="N207" s="218"/>
      <c r="O207" s="218"/>
      <c r="P207" s="218"/>
    </row>
    <row r="208">
      <c r="A208" s="195"/>
      <c r="B208" s="209" t="s">
        <v>637</v>
      </c>
      <c r="C208" s="209" t="s">
        <v>429</v>
      </c>
      <c r="D208" s="210" t="s">
        <v>614</v>
      </c>
      <c r="E208" s="227" t="s">
        <v>232</v>
      </c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</row>
    <row r="209">
      <c r="A209" s="195"/>
      <c r="B209" s="209" t="s">
        <v>637</v>
      </c>
      <c r="C209" s="209" t="s">
        <v>429</v>
      </c>
      <c r="D209" s="210" t="s">
        <v>614</v>
      </c>
      <c r="E209" s="227" t="s">
        <v>603</v>
      </c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</row>
    <row r="210">
      <c r="A210" s="216" t="s">
        <v>638</v>
      </c>
      <c r="B210" s="209" t="s">
        <v>639</v>
      </c>
      <c r="C210" s="209" t="s">
        <v>429</v>
      </c>
      <c r="D210" s="210" t="s">
        <v>614</v>
      </c>
      <c r="E210" s="225" t="s">
        <v>225</v>
      </c>
      <c r="F210" s="211">
        <v>47780.0</v>
      </c>
      <c r="G210" s="212"/>
      <c r="H210" s="212">
        <v>47780.0</v>
      </c>
      <c r="I210" s="212"/>
      <c r="J210" s="212"/>
      <c r="K210" s="212"/>
      <c r="L210" s="212"/>
      <c r="M210" s="212"/>
      <c r="N210" s="212"/>
      <c r="O210" s="212"/>
      <c r="P210" s="212"/>
    </row>
    <row r="211">
      <c r="A211" s="195"/>
      <c r="B211" s="209" t="s">
        <v>639</v>
      </c>
      <c r="C211" s="209" t="s">
        <v>429</v>
      </c>
      <c r="D211" s="210" t="s">
        <v>614</v>
      </c>
      <c r="E211" s="226" t="s">
        <v>606</v>
      </c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</row>
    <row r="212">
      <c r="A212" s="195"/>
      <c r="B212" s="209" t="s">
        <v>639</v>
      </c>
      <c r="C212" s="209" t="s">
        <v>429</v>
      </c>
      <c r="D212" s="210" t="s">
        <v>614</v>
      </c>
      <c r="E212" s="226" t="s">
        <v>227</v>
      </c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</row>
    <row r="213">
      <c r="A213" s="195"/>
      <c r="B213" s="209" t="s">
        <v>639</v>
      </c>
      <c r="C213" s="209" t="s">
        <v>429</v>
      </c>
      <c r="D213" s="210" t="s">
        <v>614</v>
      </c>
      <c r="E213" s="226" t="s">
        <v>228</v>
      </c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</row>
    <row r="214">
      <c r="A214" s="195"/>
      <c r="B214" s="209" t="s">
        <v>639</v>
      </c>
      <c r="C214" s="209" t="s">
        <v>429</v>
      </c>
      <c r="D214" s="210" t="s">
        <v>614</v>
      </c>
      <c r="E214" s="227" t="s">
        <v>229</v>
      </c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</row>
    <row r="215">
      <c r="A215" s="195"/>
      <c r="B215" s="209" t="s">
        <v>639</v>
      </c>
      <c r="C215" s="209" t="s">
        <v>429</v>
      </c>
      <c r="D215" s="210" t="s">
        <v>614</v>
      </c>
      <c r="E215" s="227" t="s">
        <v>230</v>
      </c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</row>
    <row r="216">
      <c r="A216" s="195"/>
      <c r="B216" s="209" t="s">
        <v>639</v>
      </c>
      <c r="C216" s="209" t="s">
        <v>429</v>
      </c>
      <c r="D216" s="210" t="s">
        <v>614</v>
      </c>
      <c r="E216" s="227" t="s">
        <v>231</v>
      </c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</row>
    <row r="217">
      <c r="A217" s="195"/>
      <c r="B217" s="209" t="s">
        <v>639</v>
      </c>
      <c r="C217" s="209" t="s">
        <v>429</v>
      </c>
      <c r="D217" s="210" t="s">
        <v>614</v>
      </c>
      <c r="E217" s="227" t="s">
        <v>232</v>
      </c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</row>
    <row r="218">
      <c r="A218" s="195"/>
      <c r="B218" s="209" t="s">
        <v>639</v>
      </c>
      <c r="C218" s="209" t="s">
        <v>429</v>
      </c>
      <c r="D218" s="210" t="s">
        <v>614</v>
      </c>
      <c r="E218" s="227" t="s">
        <v>603</v>
      </c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</row>
    <row r="219">
      <c r="A219" s="216" t="s">
        <v>640</v>
      </c>
      <c r="B219" s="209" t="s">
        <v>641</v>
      </c>
      <c r="C219" s="209" t="s">
        <v>429</v>
      </c>
      <c r="D219" s="210" t="s">
        <v>605</v>
      </c>
      <c r="E219" s="225" t="s">
        <v>225</v>
      </c>
      <c r="F219" s="211"/>
      <c r="G219" s="212"/>
      <c r="H219" s="212"/>
      <c r="I219" s="212"/>
      <c r="J219" s="212"/>
      <c r="K219" s="212"/>
      <c r="L219" s="212"/>
      <c r="M219" s="212"/>
      <c r="N219" s="212">
        <v>230.0</v>
      </c>
      <c r="O219" s="212"/>
      <c r="P219" s="212"/>
    </row>
    <row r="220">
      <c r="A220" s="195"/>
      <c r="B220" s="209" t="s">
        <v>641</v>
      </c>
      <c r="C220" s="209" t="s">
        <v>429</v>
      </c>
      <c r="D220" s="210" t="s">
        <v>605</v>
      </c>
      <c r="E220" s="226" t="s">
        <v>606</v>
      </c>
      <c r="F220" s="217"/>
      <c r="G220" s="217"/>
      <c r="H220" s="217"/>
      <c r="I220" s="217"/>
      <c r="J220" s="217"/>
      <c r="K220" s="217"/>
      <c r="L220" s="217"/>
      <c r="M220" s="217"/>
      <c r="N220" s="217"/>
      <c r="O220" s="217"/>
      <c r="P220" s="217"/>
    </row>
    <row r="221">
      <c r="A221" s="195"/>
      <c r="B221" s="209" t="s">
        <v>641</v>
      </c>
      <c r="C221" s="209" t="s">
        <v>429</v>
      </c>
      <c r="D221" s="210" t="s">
        <v>605</v>
      </c>
      <c r="E221" s="226" t="s">
        <v>227</v>
      </c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</row>
    <row r="222">
      <c r="A222" s="195"/>
      <c r="B222" s="209" t="s">
        <v>641</v>
      </c>
      <c r="C222" s="209" t="s">
        <v>429</v>
      </c>
      <c r="D222" s="210" t="s">
        <v>605</v>
      </c>
      <c r="E222" s="226" t="s">
        <v>228</v>
      </c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</row>
    <row r="223">
      <c r="A223" s="195"/>
      <c r="B223" s="209" t="s">
        <v>641</v>
      </c>
      <c r="C223" s="209" t="s">
        <v>429</v>
      </c>
      <c r="D223" s="210" t="s">
        <v>605</v>
      </c>
      <c r="E223" s="227" t="s">
        <v>229</v>
      </c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</row>
    <row r="224">
      <c r="A224" s="195"/>
      <c r="B224" s="209" t="s">
        <v>641</v>
      </c>
      <c r="C224" s="209" t="s">
        <v>429</v>
      </c>
      <c r="D224" s="210" t="s">
        <v>605</v>
      </c>
      <c r="E224" s="227" t="s">
        <v>230</v>
      </c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</row>
    <row r="225">
      <c r="A225" s="195"/>
      <c r="B225" s="209" t="s">
        <v>641</v>
      </c>
      <c r="C225" s="209" t="s">
        <v>429</v>
      </c>
      <c r="D225" s="210" t="s">
        <v>605</v>
      </c>
      <c r="E225" s="227" t="s">
        <v>231</v>
      </c>
      <c r="F225" s="217">
        <v>230.0</v>
      </c>
      <c r="G225" s="217"/>
      <c r="H225" s="217"/>
      <c r="I225" s="217"/>
      <c r="J225" s="217"/>
      <c r="K225" s="217"/>
      <c r="L225" s="217"/>
      <c r="M225" s="217"/>
      <c r="N225" s="217"/>
      <c r="O225" s="217"/>
      <c r="P225" s="217"/>
    </row>
    <row r="226">
      <c r="A226" s="195"/>
      <c r="B226" s="209" t="s">
        <v>641</v>
      </c>
      <c r="C226" s="209" t="s">
        <v>429</v>
      </c>
      <c r="D226" s="210" t="s">
        <v>605</v>
      </c>
      <c r="E226" s="227" t="s">
        <v>232</v>
      </c>
      <c r="F226" s="195"/>
      <c r="G226" s="217"/>
      <c r="H226" s="217"/>
      <c r="I226" s="195"/>
      <c r="J226" s="195"/>
      <c r="K226" s="195"/>
      <c r="L226" s="195"/>
      <c r="M226" s="195"/>
      <c r="N226" s="195"/>
      <c r="O226" s="195"/>
      <c r="P226" s="195"/>
    </row>
    <row r="227">
      <c r="A227" s="195"/>
      <c r="B227" s="209" t="s">
        <v>641</v>
      </c>
      <c r="C227" s="209" t="s">
        <v>429</v>
      </c>
      <c r="D227" s="210" t="s">
        <v>605</v>
      </c>
      <c r="E227" s="227" t="s">
        <v>603</v>
      </c>
      <c r="F227" s="217"/>
      <c r="G227" s="217"/>
      <c r="H227" s="217"/>
      <c r="I227" s="217"/>
      <c r="J227" s="217"/>
      <c r="K227" s="217"/>
      <c r="L227" s="217"/>
      <c r="M227" s="217"/>
      <c r="N227" s="217"/>
      <c r="O227" s="217"/>
      <c r="P227" s="217"/>
    </row>
    <row r="228">
      <c r="A228" s="216" t="s">
        <v>642</v>
      </c>
      <c r="B228" s="209" t="s">
        <v>643</v>
      </c>
      <c r="C228" s="209" t="s">
        <v>217</v>
      </c>
      <c r="D228" s="210" t="s">
        <v>605</v>
      </c>
      <c r="E228" s="225" t="s">
        <v>225</v>
      </c>
      <c r="F228" s="211"/>
      <c r="G228" s="212"/>
      <c r="H228" s="212"/>
      <c r="I228" s="212"/>
      <c r="J228" s="212"/>
      <c r="K228" s="212">
        <f>15</f>
        <v>15</v>
      </c>
      <c r="L228" s="212">
        <f>60</f>
        <v>60</v>
      </c>
      <c r="M228" s="212"/>
      <c r="N228" s="212">
        <f>50</f>
        <v>50</v>
      </c>
      <c r="O228" s="212">
        <f>390</f>
        <v>390</v>
      </c>
      <c r="P228" s="212"/>
    </row>
    <row r="229">
      <c r="A229" s="195"/>
      <c r="B229" s="209" t="s">
        <v>643</v>
      </c>
      <c r="C229" s="209" t="s">
        <v>217</v>
      </c>
      <c r="D229" s="210" t="s">
        <v>605</v>
      </c>
      <c r="E229" s="226" t="s">
        <v>606</v>
      </c>
      <c r="F229" s="217"/>
      <c r="G229" s="217"/>
      <c r="H229" s="217"/>
      <c r="I229" s="217"/>
      <c r="J229" s="217"/>
      <c r="K229" s="217"/>
      <c r="L229" s="217"/>
      <c r="M229" s="217"/>
      <c r="N229" s="217"/>
      <c r="O229" s="217"/>
      <c r="P229" s="217"/>
    </row>
    <row r="230">
      <c r="A230" s="195"/>
      <c r="B230" s="209" t="s">
        <v>643</v>
      </c>
      <c r="C230" s="209" t="s">
        <v>217</v>
      </c>
      <c r="D230" s="210" t="s">
        <v>605</v>
      </c>
      <c r="E230" s="226" t="s">
        <v>227</v>
      </c>
      <c r="F230" s="217"/>
      <c r="G230" s="217"/>
      <c r="H230" s="217"/>
      <c r="I230" s="217"/>
      <c r="J230" s="217"/>
      <c r="K230" s="217"/>
      <c r="L230" s="217"/>
      <c r="M230" s="217"/>
      <c r="N230" s="217"/>
      <c r="O230" s="217"/>
      <c r="P230" s="217"/>
    </row>
    <row r="231">
      <c r="A231" s="195"/>
      <c r="B231" s="209" t="s">
        <v>643</v>
      </c>
      <c r="C231" s="209" t="s">
        <v>217</v>
      </c>
      <c r="D231" s="210" t="s">
        <v>605</v>
      </c>
      <c r="E231" s="226" t="s">
        <v>228</v>
      </c>
      <c r="F231" s="217">
        <v>15.0</v>
      </c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</row>
    <row r="232">
      <c r="A232" s="195"/>
      <c r="B232" s="209" t="s">
        <v>643</v>
      </c>
      <c r="C232" s="209" t="s">
        <v>217</v>
      </c>
      <c r="D232" s="210" t="s">
        <v>605</v>
      </c>
      <c r="E232" s="227" t="s">
        <v>229</v>
      </c>
      <c r="F232" s="217">
        <v>60.0</v>
      </c>
      <c r="G232" s="217"/>
      <c r="H232" s="217"/>
      <c r="I232" s="217"/>
      <c r="J232" s="217"/>
      <c r="K232" s="217"/>
      <c r="L232" s="217"/>
      <c r="M232" s="217"/>
      <c r="N232" s="217"/>
      <c r="O232" s="217"/>
      <c r="P232" s="217"/>
    </row>
    <row r="233">
      <c r="A233" s="195"/>
      <c r="B233" s="209" t="s">
        <v>643</v>
      </c>
      <c r="C233" s="209" t="s">
        <v>217</v>
      </c>
      <c r="D233" s="210" t="s">
        <v>605</v>
      </c>
      <c r="E233" s="227" t="s">
        <v>230</v>
      </c>
      <c r="F233" s="217"/>
      <c r="G233" s="217"/>
      <c r="H233" s="217"/>
      <c r="I233" s="217"/>
      <c r="J233" s="217"/>
      <c r="K233" s="217"/>
      <c r="L233" s="217"/>
      <c r="M233" s="217"/>
      <c r="N233" s="217"/>
      <c r="O233" s="217"/>
      <c r="P233" s="217"/>
    </row>
    <row r="234">
      <c r="A234" s="195"/>
      <c r="B234" s="209" t="s">
        <v>643</v>
      </c>
      <c r="C234" s="209" t="s">
        <v>217</v>
      </c>
      <c r="D234" s="210" t="s">
        <v>605</v>
      </c>
      <c r="E234" s="227" t="s">
        <v>231</v>
      </c>
      <c r="F234" s="217">
        <v>50.0</v>
      </c>
      <c r="G234" s="217"/>
      <c r="H234" s="217"/>
      <c r="I234" s="217"/>
      <c r="J234" s="217"/>
      <c r="K234" s="217"/>
      <c r="L234" s="217"/>
      <c r="M234" s="217"/>
      <c r="N234" s="217"/>
      <c r="O234" s="217"/>
      <c r="P234" s="217"/>
    </row>
    <row r="235">
      <c r="A235" s="195"/>
      <c r="B235" s="209" t="s">
        <v>643</v>
      </c>
      <c r="C235" s="209" t="s">
        <v>217</v>
      </c>
      <c r="D235" s="210" t="s">
        <v>605</v>
      </c>
      <c r="E235" s="227" t="s">
        <v>232</v>
      </c>
      <c r="F235" s="217">
        <v>390.0</v>
      </c>
      <c r="G235" s="217"/>
      <c r="H235" s="217"/>
      <c r="I235" s="217"/>
      <c r="J235" s="217"/>
      <c r="K235" s="217"/>
      <c r="L235" s="217"/>
      <c r="M235" s="217"/>
      <c r="N235" s="217"/>
      <c r="O235" s="217"/>
      <c r="P235" s="217"/>
    </row>
    <row r="236">
      <c r="A236" s="195"/>
      <c r="B236" s="209" t="s">
        <v>643</v>
      </c>
      <c r="C236" s="209" t="s">
        <v>217</v>
      </c>
      <c r="D236" s="210" t="s">
        <v>605</v>
      </c>
      <c r="E236" s="227" t="s">
        <v>603</v>
      </c>
      <c r="F236" s="217"/>
      <c r="G236" s="217"/>
      <c r="H236" s="217"/>
      <c r="I236" s="217"/>
      <c r="J236" s="217"/>
      <c r="K236" s="217"/>
      <c r="L236" s="217"/>
      <c r="M236" s="217"/>
      <c r="N236" s="217"/>
      <c r="O236" s="217"/>
      <c r="P236" s="217"/>
    </row>
    <row r="237">
      <c r="A237" s="216" t="s">
        <v>644</v>
      </c>
      <c r="B237" s="209" t="s">
        <v>645</v>
      </c>
      <c r="C237" s="209" t="s">
        <v>217</v>
      </c>
      <c r="D237" s="210" t="s">
        <v>605</v>
      </c>
      <c r="E237" s="225" t="s">
        <v>225</v>
      </c>
      <c r="F237" s="211"/>
      <c r="G237" s="212"/>
      <c r="H237" s="212"/>
      <c r="I237" s="212"/>
      <c r="J237" s="212"/>
      <c r="K237" s="212">
        <f t="shared" ref="K237:L237" si="1">460</f>
        <v>460</v>
      </c>
      <c r="L237" s="212">
        <f t="shared" si="1"/>
        <v>460</v>
      </c>
      <c r="M237" s="212"/>
      <c r="N237" s="212">
        <f>420</f>
        <v>420</v>
      </c>
      <c r="O237" s="212">
        <f>520</f>
        <v>520</v>
      </c>
      <c r="P237" s="212"/>
    </row>
    <row r="238">
      <c r="A238" s="195"/>
      <c r="B238" s="209" t="s">
        <v>645</v>
      </c>
      <c r="C238" s="209" t="s">
        <v>217</v>
      </c>
      <c r="D238" s="210" t="s">
        <v>605</v>
      </c>
      <c r="E238" s="226" t="s">
        <v>606</v>
      </c>
      <c r="F238" s="217"/>
      <c r="G238" s="217"/>
      <c r="H238" s="217"/>
      <c r="I238" s="217"/>
      <c r="J238" s="217"/>
      <c r="K238" s="217"/>
      <c r="L238" s="217"/>
      <c r="M238" s="217"/>
      <c r="N238" s="217"/>
      <c r="O238" s="217"/>
      <c r="P238" s="217"/>
    </row>
    <row r="239">
      <c r="A239" s="195"/>
      <c r="B239" s="209" t="s">
        <v>645</v>
      </c>
      <c r="C239" s="209" t="s">
        <v>217</v>
      </c>
      <c r="D239" s="210" t="s">
        <v>605</v>
      </c>
      <c r="E239" s="226" t="s">
        <v>227</v>
      </c>
      <c r="F239" s="217"/>
      <c r="G239" s="217"/>
      <c r="H239" s="217"/>
      <c r="I239" s="217"/>
      <c r="J239" s="217"/>
      <c r="K239" s="217"/>
      <c r="L239" s="217"/>
      <c r="M239" s="217"/>
      <c r="N239" s="217"/>
      <c r="O239" s="217"/>
      <c r="P239" s="217"/>
    </row>
    <row r="240">
      <c r="A240" s="195"/>
      <c r="B240" s="209" t="s">
        <v>645</v>
      </c>
      <c r="C240" s="209" t="s">
        <v>217</v>
      </c>
      <c r="D240" s="210" t="s">
        <v>605</v>
      </c>
      <c r="E240" s="226" t="s">
        <v>228</v>
      </c>
      <c r="F240" s="217">
        <v>460.0</v>
      </c>
      <c r="G240" s="217"/>
      <c r="H240" s="217"/>
      <c r="I240" s="217"/>
      <c r="J240" s="217"/>
      <c r="K240" s="217"/>
      <c r="L240" s="217"/>
      <c r="M240" s="217"/>
      <c r="N240" s="217"/>
      <c r="O240" s="217"/>
      <c r="P240" s="217"/>
    </row>
    <row r="241">
      <c r="A241" s="195"/>
      <c r="B241" s="209" t="s">
        <v>645</v>
      </c>
      <c r="C241" s="209" t="s">
        <v>217</v>
      </c>
      <c r="D241" s="210" t="s">
        <v>605</v>
      </c>
      <c r="E241" s="227" t="s">
        <v>229</v>
      </c>
      <c r="F241" s="217">
        <v>460.0</v>
      </c>
      <c r="G241" s="217"/>
      <c r="H241" s="217"/>
      <c r="I241" s="217"/>
      <c r="J241" s="217"/>
      <c r="K241" s="217"/>
      <c r="L241" s="217"/>
      <c r="M241" s="217"/>
      <c r="N241" s="217"/>
      <c r="O241" s="217"/>
      <c r="P241" s="217"/>
    </row>
    <row r="242">
      <c r="A242" s="195"/>
      <c r="B242" s="209" t="s">
        <v>645</v>
      </c>
      <c r="C242" s="209" t="s">
        <v>217</v>
      </c>
      <c r="D242" s="210" t="s">
        <v>605</v>
      </c>
      <c r="E242" s="227" t="s">
        <v>230</v>
      </c>
      <c r="F242" s="195"/>
      <c r="G242" s="217"/>
      <c r="H242" s="217"/>
      <c r="I242" s="195"/>
      <c r="J242" s="195"/>
      <c r="K242" s="195"/>
      <c r="L242" s="195"/>
      <c r="M242" s="195"/>
      <c r="N242" s="195"/>
      <c r="O242" s="195"/>
      <c r="P242" s="195"/>
    </row>
    <row r="243">
      <c r="A243" s="195"/>
      <c r="B243" s="209" t="s">
        <v>645</v>
      </c>
      <c r="C243" s="209" t="s">
        <v>217</v>
      </c>
      <c r="D243" s="210" t="s">
        <v>605</v>
      </c>
      <c r="E243" s="227" t="s">
        <v>231</v>
      </c>
      <c r="F243" s="195">
        <v>420.0</v>
      </c>
      <c r="G243" s="217"/>
      <c r="H243" s="217"/>
      <c r="I243" s="195"/>
      <c r="J243" s="195"/>
      <c r="K243" s="195"/>
      <c r="L243" s="195"/>
      <c r="M243" s="195"/>
      <c r="N243" s="195"/>
      <c r="O243" s="195"/>
      <c r="P243" s="195"/>
    </row>
    <row r="244">
      <c r="A244" s="195"/>
      <c r="B244" s="209" t="s">
        <v>645</v>
      </c>
      <c r="C244" s="209" t="s">
        <v>217</v>
      </c>
      <c r="D244" s="210" t="s">
        <v>605</v>
      </c>
      <c r="E244" s="227" t="s">
        <v>232</v>
      </c>
      <c r="F244" s="195">
        <v>520.0</v>
      </c>
      <c r="G244" s="217"/>
      <c r="H244" s="217"/>
      <c r="I244" s="195"/>
      <c r="J244" s="195"/>
      <c r="K244" s="195"/>
      <c r="L244" s="195"/>
      <c r="M244" s="195"/>
      <c r="N244" s="195"/>
      <c r="O244" s="195"/>
      <c r="P244" s="195"/>
    </row>
    <row r="245">
      <c r="A245" s="195"/>
      <c r="B245" s="209" t="s">
        <v>645</v>
      </c>
      <c r="C245" s="209" t="s">
        <v>217</v>
      </c>
      <c r="D245" s="210" t="s">
        <v>605</v>
      </c>
      <c r="E245" s="227" t="s">
        <v>603</v>
      </c>
      <c r="F245" s="195"/>
      <c r="G245" s="217"/>
      <c r="H245" s="217"/>
      <c r="I245" s="195"/>
      <c r="J245" s="195"/>
      <c r="K245" s="195"/>
      <c r="L245" s="195"/>
      <c r="M245" s="195"/>
      <c r="N245" s="195"/>
      <c r="O245" s="195"/>
      <c r="P245" s="195"/>
    </row>
    <row r="246">
      <c r="A246" s="216" t="s">
        <v>646</v>
      </c>
      <c r="B246" s="209" t="s">
        <v>647</v>
      </c>
      <c r="C246" s="209" t="s">
        <v>194</v>
      </c>
      <c r="D246" s="210" t="s">
        <v>605</v>
      </c>
      <c r="E246" s="225" t="s">
        <v>225</v>
      </c>
      <c r="F246" s="211"/>
      <c r="G246" s="212"/>
      <c r="H246" s="212"/>
      <c r="I246" s="212"/>
      <c r="J246" s="212">
        <f>160</f>
        <v>160</v>
      </c>
      <c r="K246" s="212">
        <f>110</f>
        <v>110</v>
      </c>
      <c r="L246" s="212">
        <f>135</f>
        <v>135</v>
      </c>
      <c r="M246" s="212"/>
      <c r="N246" s="212"/>
      <c r="O246" s="212"/>
      <c r="P246" s="212"/>
    </row>
    <row r="247">
      <c r="A247" s="195"/>
      <c r="B247" s="209" t="s">
        <v>647</v>
      </c>
      <c r="C247" s="209" t="s">
        <v>194</v>
      </c>
      <c r="D247" s="210" t="s">
        <v>605</v>
      </c>
      <c r="E247" s="226" t="s">
        <v>606</v>
      </c>
      <c r="F247" s="195"/>
      <c r="G247" s="217"/>
      <c r="H247" s="217"/>
      <c r="I247" s="195"/>
      <c r="J247" s="195"/>
      <c r="K247" s="195"/>
      <c r="L247" s="195"/>
      <c r="M247" s="195"/>
      <c r="N247" s="195"/>
      <c r="O247" s="195"/>
      <c r="P247" s="195"/>
    </row>
    <row r="248">
      <c r="A248" s="195"/>
      <c r="B248" s="209" t="s">
        <v>647</v>
      </c>
      <c r="C248" s="209" t="s">
        <v>194</v>
      </c>
      <c r="D248" s="210" t="s">
        <v>605</v>
      </c>
      <c r="E248" s="226" t="s">
        <v>227</v>
      </c>
      <c r="F248" s="195">
        <v>160.0</v>
      </c>
      <c r="G248" s="217"/>
      <c r="H248" s="217"/>
      <c r="I248" s="195"/>
      <c r="J248" s="195"/>
      <c r="K248" s="195"/>
      <c r="L248" s="195"/>
      <c r="M248" s="195"/>
      <c r="N248" s="195"/>
      <c r="O248" s="195"/>
      <c r="P248" s="195"/>
    </row>
    <row r="249">
      <c r="A249" s="195"/>
      <c r="B249" s="209" t="s">
        <v>647</v>
      </c>
      <c r="C249" s="209" t="s">
        <v>194</v>
      </c>
      <c r="D249" s="210" t="s">
        <v>605</v>
      </c>
      <c r="E249" s="226" t="s">
        <v>228</v>
      </c>
      <c r="F249" s="195">
        <v>110.0</v>
      </c>
      <c r="G249" s="217"/>
      <c r="H249" s="217"/>
      <c r="I249" s="195"/>
      <c r="J249" s="195"/>
      <c r="K249" s="195"/>
      <c r="L249" s="195"/>
      <c r="M249" s="195"/>
      <c r="N249" s="195"/>
      <c r="O249" s="195"/>
      <c r="P249" s="195"/>
    </row>
    <row r="250">
      <c r="A250" s="195"/>
      <c r="B250" s="209" t="s">
        <v>647</v>
      </c>
      <c r="C250" s="209" t="s">
        <v>194</v>
      </c>
      <c r="D250" s="210" t="s">
        <v>605</v>
      </c>
      <c r="E250" s="227" t="s">
        <v>229</v>
      </c>
      <c r="F250" s="195">
        <v>135.0</v>
      </c>
      <c r="G250" s="217"/>
      <c r="H250" s="217"/>
      <c r="I250" s="195"/>
      <c r="J250" s="195"/>
      <c r="K250" s="195"/>
      <c r="L250" s="195"/>
      <c r="M250" s="195"/>
      <c r="N250" s="195"/>
      <c r="O250" s="195"/>
      <c r="P250" s="195"/>
    </row>
    <row r="251">
      <c r="A251" s="221"/>
      <c r="B251" s="209" t="s">
        <v>647</v>
      </c>
      <c r="C251" s="209" t="s">
        <v>194</v>
      </c>
      <c r="D251" s="210" t="s">
        <v>605</v>
      </c>
      <c r="E251" s="227" t="s">
        <v>230</v>
      </c>
      <c r="F251" s="211"/>
      <c r="G251" s="217"/>
      <c r="H251" s="217"/>
      <c r="I251" s="211"/>
      <c r="J251" s="211"/>
      <c r="K251" s="211"/>
      <c r="L251" s="211"/>
      <c r="M251" s="211"/>
      <c r="N251" s="211"/>
      <c r="O251" s="211"/>
      <c r="P251" s="211"/>
    </row>
    <row r="252">
      <c r="A252" s="211"/>
      <c r="B252" s="209" t="s">
        <v>647</v>
      </c>
      <c r="C252" s="209" t="s">
        <v>194</v>
      </c>
      <c r="D252" s="210" t="s">
        <v>605</v>
      </c>
      <c r="E252" s="227" t="s">
        <v>231</v>
      </c>
      <c r="F252" s="211"/>
      <c r="G252" s="217"/>
      <c r="H252" s="217"/>
      <c r="I252" s="211"/>
      <c r="J252" s="211"/>
      <c r="K252" s="211"/>
      <c r="L252" s="211"/>
      <c r="M252" s="211"/>
      <c r="N252" s="211"/>
      <c r="O252" s="211"/>
      <c r="P252" s="211"/>
    </row>
    <row r="253">
      <c r="A253" s="211"/>
      <c r="B253" s="209" t="s">
        <v>647</v>
      </c>
      <c r="C253" s="209" t="s">
        <v>194</v>
      </c>
      <c r="D253" s="210" t="s">
        <v>605</v>
      </c>
      <c r="E253" s="227" t="s">
        <v>232</v>
      </c>
      <c r="F253" s="211"/>
      <c r="G253" s="217"/>
      <c r="H253" s="217"/>
      <c r="I253" s="211"/>
      <c r="J253" s="211"/>
      <c r="K253" s="211"/>
      <c r="L253" s="211"/>
      <c r="M253" s="211"/>
      <c r="N253" s="211"/>
      <c r="O253" s="211"/>
      <c r="P253" s="211"/>
    </row>
    <row r="254">
      <c r="A254" s="211"/>
      <c r="B254" s="209" t="s">
        <v>647</v>
      </c>
      <c r="C254" s="209" t="s">
        <v>194</v>
      </c>
      <c r="D254" s="210" t="s">
        <v>605</v>
      </c>
      <c r="E254" s="227" t="s">
        <v>603</v>
      </c>
      <c r="F254" s="211"/>
      <c r="G254" s="217"/>
      <c r="H254" s="217"/>
      <c r="I254" s="211"/>
      <c r="J254" s="211"/>
      <c r="K254" s="211"/>
      <c r="L254" s="211"/>
      <c r="M254" s="211"/>
      <c r="N254" s="211"/>
      <c r="O254" s="211"/>
      <c r="P254" s="211"/>
    </row>
    <row r="255">
      <c r="A255" s="216" t="s">
        <v>648</v>
      </c>
      <c r="B255" s="209" t="s">
        <v>649</v>
      </c>
      <c r="C255" s="209" t="s">
        <v>194</v>
      </c>
      <c r="D255" s="210" t="s">
        <v>605</v>
      </c>
      <c r="E255" s="225" t="s">
        <v>225</v>
      </c>
      <c r="F255" s="211"/>
      <c r="G255" s="212"/>
      <c r="H255" s="212"/>
      <c r="I255" s="212"/>
      <c r="J255" s="212">
        <f>80</f>
        <v>80</v>
      </c>
      <c r="K255" s="212">
        <f>65</f>
        <v>65</v>
      </c>
      <c r="L255" s="212">
        <f>240</f>
        <v>240</v>
      </c>
      <c r="M255" s="212"/>
      <c r="N255" s="212"/>
      <c r="O255" s="212"/>
      <c r="P255" s="212"/>
    </row>
    <row r="256">
      <c r="A256" s="211"/>
      <c r="B256" s="209" t="s">
        <v>649</v>
      </c>
      <c r="C256" s="209" t="s">
        <v>194</v>
      </c>
      <c r="D256" s="210" t="s">
        <v>605</v>
      </c>
      <c r="E256" s="226" t="s">
        <v>606</v>
      </c>
      <c r="F256" s="211"/>
      <c r="G256" s="217"/>
      <c r="H256" s="217"/>
      <c r="I256" s="211"/>
      <c r="J256" s="211"/>
      <c r="K256" s="211"/>
      <c r="L256" s="211"/>
      <c r="M256" s="211"/>
      <c r="N256" s="211"/>
      <c r="O256" s="211"/>
      <c r="P256" s="211"/>
    </row>
    <row r="257">
      <c r="A257" s="211"/>
      <c r="B257" s="209" t="s">
        <v>649</v>
      </c>
      <c r="C257" s="209" t="s">
        <v>194</v>
      </c>
      <c r="D257" s="210" t="s">
        <v>605</v>
      </c>
      <c r="E257" s="226" t="s">
        <v>227</v>
      </c>
      <c r="F257" s="211">
        <v>80.0</v>
      </c>
      <c r="G257" s="217"/>
      <c r="H257" s="217"/>
      <c r="I257" s="211"/>
      <c r="J257" s="211"/>
      <c r="K257" s="211"/>
      <c r="L257" s="211"/>
      <c r="M257" s="211"/>
      <c r="N257" s="211"/>
      <c r="O257" s="211"/>
      <c r="P257" s="211"/>
    </row>
    <row r="258">
      <c r="A258" s="211"/>
      <c r="B258" s="209" t="s">
        <v>649</v>
      </c>
      <c r="C258" s="209" t="s">
        <v>194</v>
      </c>
      <c r="D258" s="210" t="s">
        <v>605</v>
      </c>
      <c r="E258" s="226" t="s">
        <v>228</v>
      </c>
      <c r="F258" s="211">
        <v>65.0</v>
      </c>
      <c r="G258" s="217"/>
      <c r="H258" s="217"/>
      <c r="I258" s="211"/>
      <c r="J258" s="211"/>
      <c r="K258" s="211"/>
      <c r="L258" s="211"/>
      <c r="M258" s="211"/>
      <c r="N258" s="211"/>
      <c r="O258" s="211"/>
      <c r="P258" s="211"/>
    </row>
    <row r="259">
      <c r="A259" s="211"/>
      <c r="B259" s="209" t="s">
        <v>649</v>
      </c>
      <c r="C259" s="209" t="s">
        <v>194</v>
      </c>
      <c r="D259" s="210" t="s">
        <v>605</v>
      </c>
      <c r="E259" s="227" t="s">
        <v>229</v>
      </c>
      <c r="F259" s="211">
        <v>240.0</v>
      </c>
      <c r="G259" s="217"/>
      <c r="H259" s="217"/>
      <c r="I259" s="211"/>
      <c r="J259" s="211"/>
      <c r="K259" s="211"/>
      <c r="L259" s="211"/>
      <c r="M259" s="211"/>
      <c r="N259" s="211"/>
      <c r="O259" s="211"/>
      <c r="P259" s="211"/>
    </row>
    <row r="260">
      <c r="A260" s="211"/>
      <c r="B260" s="209" t="s">
        <v>649</v>
      </c>
      <c r="C260" s="209" t="s">
        <v>194</v>
      </c>
      <c r="D260" s="210" t="s">
        <v>605</v>
      </c>
      <c r="E260" s="227" t="s">
        <v>230</v>
      </c>
      <c r="F260" s="211"/>
      <c r="G260" s="217"/>
      <c r="H260" s="217"/>
      <c r="I260" s="211"/>
      <c r="J260" s="211"/>
      <c r="K260" s="211"/>
      <c r="L260" s="211"/>
      <c r="M260" s="211"/>
      <c r="N260" s="211"/>
      <c r="O260" s="211"/>
      <c r="P260" s="211"/>
    </row>
    <row r="261">
      <c r="A261" s="211"/>
      <c r="B261" s="209" t="s">
        <v>649</v>
      </c>
      <c r="C261" s="209" t="s">
        <v>194</v>
      </c>
      <c r="D261" s="210" t="s">
        <v>605</v>
      </c>
      <c r="E261" s="227" t="s">
        <v>231</v>
      </c>
      <c r="F261" s="211"/>
      <c r="G261" s="217"/>
      <c r="H261" s="217"/>
      <c r="I261" s="211"/>
      <c r="J261" s="211"/>
      <c r="K261" s="211"/>
      <c r="L261" s="211"/>
      <c r="M261" s="211"/>
      <c r="N261" s="211"/>
      <c r="O261" s="211"/>
      <c r="P261" s="211"/>
    </row>
    <row r="262">
      <c r="A262" s="211"/>
      <c r="B262" s="209" t="s">
        <v>649</v>
      </c>
      <c r="C262" s="209" t="s">
        <v>194</v>
      </c>
      <c r="D262" s="210" t="s">
        <v>605</v>
      </c>
      <c r="E262" s="227" t="s">
        <v>232</v>
      </c>
      <c r="F262" s="211"/>
      <c r="G262" s="217"/>
      <c r="H262" s="217"/>
      <c r="I262" s="211"/>
      <c r="J262" s="211"/>
      <c r="K262" s="211"/>
      <c r="L262" s="211"/>
      <c r="M262" s="211"/>
      <c r="N262" s="211"/>
      <c r="O262" s="211"/>
      <c r="P262" s="211"/>
    </row>
    <row r="263">
      <c r="A263" s="211"/>
      <c r="B263" s="209" t="s">
        <v>649</v>
      </c>
      <c r="C263" s="209" t="s">
        <v>194</v>
      </c>
      <c r="D263" s="210" t="s">
        <v>605</v>
      </c>
      <c r="E263" s="227" t="s">
        <v>603</v>
      </c>
      <c r="F263" s="211"/>
      <c r="G263" s="217"/>
      <c r="H263" s="217"/>
      <c r="I263" s="211"/>
      <c r="J263" s="211"/>
      <c r="K263" s="211"/>
      <c r="L263" s="211"/>
      <c r="M263" s="211"/>
      <c r="N263" s="211"/>
      <c r="O263" s="211"/>
      <c r="P263" s="211"/>
    </row>
    <row r="264">
      <c r="A264" s="216" t="s">
        <v>650</v>
      </c>
      <c r="B264" s="209" t="s">
        <v>651</v>
      </c>
      <c r="C264" s="209" t="s">
        <v>194</v>
      </c>
      <c r="D264" s="210" t="s">
        <v>605</v>
      </c>
      <c r="E264" s="225" t="s">
        <v>225</v>
      </c>
      <c r="F264" s="211">
        <v>370.0</v>
      </c>
      <c r="G264" s="212"/>
      <c r="H264" s="212">
        <v>370.0</v>
      </c>
      <c r="I264" s="212"/>
      <c r="J264" s="212"/>
      <c r="K264" s="212">
        <v>215.0</v>
      </c>
      <c r="L264" s="212">
        <v>310.0</v>
      </c>
      <c r="M264" s="212"/>
      <c r="N264" s="212"/>
      <c r="O264" s="212">
        <v>40.0</v>
      </c>
      <c r="P264" s="212"/>
    </row>
    <row r="265">
      <c r="A265" s="211"/>
      <c r="B265" s="209" t="s">
        <v>651</v>
      </c>
      <c r="C265" s="209" t="s">
        <v>194</v>
      </c>
      <c r="D265" s="210" t="s">
        <v>605</v>
      </c>
      <c r="E265" s="226" t="s">
        <v>606</v>
      </c>
      <c r="F265" s="211"/>
      <c r="G265" s="217"/>
      <c r="H265" s="217"/>
      <c r="I265" s="211"/>
      <c r="J265" s="211"/>
      <c r="K265" s="211"/>
      <c r="L265" s="211"/>
      <c r="M265" s="211"/>
      <c r="N265" s="211"/>
      <c r="O265" s="211"/>
      <c r="P265" s="211"/>
    </row>
    <row r="266">
      <c r="A266" s="211"/>
      <c r="B266" s="209" t="s">
        <v>651</v>
      </c>
      <c r="C266" s="209" t="s">
        <v>194</v>
      </c>
      <c r="D266" s="210" t="s">
        <v>605</v>
      </c>
      <c r="E266" s="226" t="s">
        <v>227</v>
      </c>
      <c r="F266" s="211"/>
      <c r="G266" s="217"/>
      <c r="H266" s="217"/>
      <c r="I266" s="211"/>
      <c r="J266" s="211"/>
      <c r="K266" s="211"/>
      <c r="L266" s="211"/>
      <c r="M266" s="211"/>
      <c r="N266" s="211"/>
      <c r="O266" s="211"/>
      <c r="P266" s="211"/>
    </row>
    <row r="267">
      <c r="A267" s="211"/>
      <c r="B267" s="209" t="s">
        <v>651</v>
      </c>
      <c r="C267" s="209" t="s">
        <v>194</v>
      </c>
      <c r="D267" s="210" t="s">
        <v>605</v>
      </c>
      <c r="E267" s="226" t="s">
        <v>228</v>
      </c>
      <c r="F267" s="211">
        <v>215.0</v>
      </c>
      <c r="G267" s="217"/>
      <c r="H267" s="217"/>
      <c r="I267" s="211"/>
      <c r="J267" s="211"/>
      <c r="K267" s="211"/>
      <c r="L267" s="211"/>
      <c r="M267" s="211"/>
      <c r="N267" s="211"/>
      <c r="O267" s="211"/>
      <c r="P267" s="211"/>
    </row>
    <row r="268">
      <c r="A268" s="211"/>
      <c r="B268" s="209" t="s">
        <v>651</v>
      </c>
      <c r="C268" s="209" t="s">
        <v>194</v>
      </c>
      <c r="D268" s="210" t="s">
        <v>605</v>
      </c>
      <c r="E268" s="227" t="s">
        <v>229</v>
      </c>
      <c r="F268" s="211">
        <v>310.0</v>
      </c>
      <c r="G268" s="217"/>
      <c r="H268" s="217"/>
      <c r="I268" s="211"/>
      <c r="J268" s="211"/>
      <c r="K268" s="211"/>
      <c r="L268" s="211"/>
      <c r="M268" s="211"/>
      <c r="N268" s="211"/>
      <c r="O268" s="211"/>
      <c r="P268" s="211"/>
    </row>
    <row r="269">
      <c r="A269" s="211"/>
      <c r="B269" s="209" t="s">
        <v>651</v>
      </c>
      <c r="C269" s="209" t="s">
        <v>194</v>
      </c>
      <c r="D269" s="210" t="s">
        <v>605</v>
      </c>
      <c r="E269" s="227" t="s">
        <v>230</v>
      </c>
      <c r="F269" s="211"/>
      <c r="G269" s="217"/>
      <c r="H269" s="217"/>
      <c r="I269" s="211"/>
      <c r="J269" s="211"/>
      <c r="K269" s="211"/>
      <c r="L269" s="211"/>
      <c r="M269" s="211"/>
      <c r="N269" s="211"/>
      <c r="O269" s="211"/>
      <c r="P269" s="211"/>
    </row>
    <row r="270">
      <c r="A270" s="211"/>
      <c r="B270" s="209" t="s">
        <v>651</v>
      </c>
      <c r="C270" s="209" t="s">
        <v>194</v>
      </c>
      <c r="D270" s="210" t="s">
        <v>605</v>
      </c>
      <c r="E270" s="227" t="s">
        <v>231</v>
      </c>
      <c r="F270" s="211"/>
      <c r="G270" s="217"/>
      <c r="H270" s="217"/>
      <c r="I270" s="211"/>
      <c r="J270" s="211"/>
      <c r="K270" s="211"/>
      <c r="L270" s="211"/>
      <c r="M270" s="211"/>
      <c r="N270" s="211"/>
      <c r="O270" s="211"/>
      <c r="P270" s="211"/>
    </row>
    <row r="271">
      <c r="A271" s="211"/>
      <c r="B271" s="209" t="s">
        <v>651</v>
      </c>
      <c r="C271" s="209" t="s">
        <v>194</v>
      </c>
      <c r="D271" s="210" t="s">
        <v>605</v>
      </c>
      <c r="E271" s="227" t="s">
        <v>232</v>
      </c>
      <c r="F271" s="211">
        <v>40.0</v>
      </c>
      <c r="G271" s="217"/>
      <c r="H271" s="217"/>
      <c r="I271" s="211"/>
      <c r="J271" s="211"/>
      <c r="K271" s="211"/>
      <c r="L271" s="211"/>
      <c r="M271" s="211"/>
      <c r="N271" s="211"/>
      <c r="O271" s="211"/>
      <c r="P271" s="211"/>
    </row>
    <row r="272">
      <c r="A272" s="211"/>
      <c r="B272" s="209" t="s">
        <v>651</v>
      </c>
      <c r="C272" s="209" t="s">
        <v>194</v>
      </c>
      <c r="D272" s="210" t="s">
        <v>605</v>
      </c>
      <c r="E272" s="227" t="s">
        <v>603</v>
      </c>
      <c r="F272" s="211"/>
      <c r="G272" s="217"/>
      <c r="H272" s="217"/>
      <c r="I272" s="211"/>
      <c r="J272" s="211"/>
      <c r="K272" s="211"/>
      <c r="L272" s="211"/>
      <c r="M272" s="211"/>
      <c r="N272" s="211"/>
      <c r="O272" s="211"/>
      <c r="P272" s="211"/>
    </row>
    <row r="273">
      <c r="A273" s="216" t="s">
        <v>652</v>
      </c>
      <c r="B273" s="209" t="s">
        <v>653</v>
      </c>
      <c r="C273" s="209" t="s">
        <v>194</v>
      </c>
      <c r="D273" s="210" t="s">
        <v>605</v>
      </c>
      <c r="E273" s="225" t="s">
        <v>225</v>
      </c>
      <c r="F273" s="211"/>
      <c r="G273" s="212"/>
      <c r="H273" s="212"/>
      <c r="I273" s="212"/>
      <c r="J273" s="213"/>
      <c r="K273" s="212">
        <v>170.0</v>
      </c>
      <c r="L273" s="213">
        <v>210.0</v>
      </c>
      <c r="M273" s="213"/>
      <c r="N273" s="213">
        <v>100.0</v>
      </c>
      <c r="O273" s="213"/>
      <c r="P273" s="213"/>
    </row>
    <row r="274">
      <c r="A274" s="211"/>
      <c r="B274" s="209" t="s">
        <v>653</v>
      </c>
      <c r="C274" s="209" t="s">
        <v>194</v>
      </c>
      <c r="D274" s="210" t="s">
        <v>605</v>
      </c>
      <c r="E274" s="226" t="s">
        <v>606</v>
      </c>
      <c r="F274" s="211"/>
      <c r="G274" s="217"/>
      <c r="H274" s="217"/>
      <c r="I274" s="211"/>
      <c r="J274" s="211"/>
      <c r="K274" s="211"/>
      <c r="L274" s="211"/>
      <c r="M274" s="211"/>
      <c r="N274" s="211"/>
      <c r="O274" s="211"/>
      <c r="P274" s="211"/>
    </row>
    <row r="275">
      <c r="A275" s="211"/>
      <c r="B275" s="209" t="s">
        <v>653</v>
      </c>
      <c r="C275" s="209" t="s">
        <v>194</v>
      </c>
      <c r="D275" s="210" t="s">
        <v>605</v>
      </c>
      <c r="E275" s="226" t="s">
        <v>227</v>
      </c>
      <c r="F275" s="211"/>
      <c r="G275" s="217"/>
      <c r="H275" s="217"/>
      <c r="I275" s="211"/>
      <c r="J275" s="211"/>
      <c r="K275" s="211"/>
      <c r="L275" s="211"/>
      <c r="M275" s="211"/>
      <c r="N275" s="211"/>
      <c r="O275" s="211"/>
      <c r="P275" s="211"/>
    </row>
    <row r="276">
      <c r="A276" s="211"/>
      <c r="B276" s="209" t="s">
        <v>653</v>
      </c>
      <c r="C276" s="209" t="s">
        <v>194</v>
      </c>
      <c r="D276" s="210" t="s">
        <v>605</v>
      </c>
      <c r="E276" s="226" t="s">
        <v>228</v>
      </c>
      <c r="F276" s="211">
        <v>170.0</v>
      </c>
      <c r="G276" s="217"/>
      <c r="H276" s="217"/>
      <c r="I276" s="211"/>
      <c r="J276" s="211"/>
      <c r="K276" s="211"/>
      <c r="L276" s="211"/>
      <c r="M276" s="211"/>
      <c r="N276" s="211"/>
      <c r="O276" s="211"/>
      <c r="P276" s="211"/>
    </row>
    <row r="277">
      <c r="A277" s="211"/>
      <c r="B277" s="209" t="s">
        <v>653</v>
      </c>
      <c r="C277" s="209" t="s">
        <v>194</v>
      </c>
      <c r="D277" s="210" t="s">
        <v>605</v>
      </c>
      <c r="E277" s="227" t="s">
        <v>229</v>
      </c>
      <c r="F277" s="211">
        <v>210.0</v>
      </c>
      <c r="G277" s="217"/>
      <c r="H277" s="217"/>
      <c r="I277" s="211"/>
      <c r="J277" s="211"/>
      <c r="K277" s="211"/>
      <c r="L277" s="211"/>
      <c r="M277" s="211"/>
      <c r="N277" s="211"/>
      <c r="O277" s="211"/>
      <c r="P277" s="211"/>
    </row>
    <row r="278">
      <c r="A278" s="211"/>
      <c r="B278" s="209" t="s">
        <v>653</v>
      </c>
      <c r="C278" s="209" t="s">
        <v>194</v>
      </c>
      <c r="D278" s="210" t="s">
        <v>605</v>
      </c>
      <c r="E278" s="227" t="s">
        <v>230</v>
      </c>
      <c r="F278" s="211"/>
      <c r="G278" s="217"/>
      <c r="H278" s="217"/>
      <c r="I278" s="211"/>
      <c r="J278" s="211"/>
      <c r="K278" s="211"/>
      <c r="L278" s="211"/>
      <c r="M278" s="211"/>
      <c r="N278" s="211"/>
      <c r="O278" s="211"/>
      <c r="P278" s="211"/>
    </row>
    <row r="279">
      <c r="A279" s="211"/>
      <c r="B279" s="209" t="s">
        <v>653</v>
      </c>
      <c r="C279" s="209" t="s">
        <v>194</v>
      </c>
      <c r="D279" s="210" t="s">
        <v>605</v>
      </c>
      <c r="E279" s="227" t="s">
        <v>231</v>
      </c>
      <c r="F279" s="211">
        <v>100.0</v>
      </c>
      <c r="G279" s="217"/>
      <c r="H279" s="217"/>
      <c r="I279" s="211"/>
      <c r="J279" s="211"/>
      <c r="K279" s="211"/>
      <c r="L279" s="211"/>
      <c r="M279" s="211"/>
      <c r="N279" s="211"/>
      <c r="O279" s="211"/>
      <c r="P279" s="211"/>
    </row>
    <row r="280">
      <c r="A280" s="211"/>
      <c r="B280" s="209" t="s">
        <v>653</v>
      </c>
      <c r="C280" s="209" t="s">
        <v>194</v>
      </c>
      <c r="D280" s="210" t="s">
        <v>605</v>
      </c>
      <c r="E280" s="227" t="s">
        <v>232</v>
      </c>
      <c r="F280" s="211"/>
      <c r="G280" s="217"/>
      <c r="H280" s="217"/>
      <c r="I280" s="211"/>
      <c r="J280" s="211"/>
      <c r="K280" s="211"/>
      <c r="L280" s="211"/>
      <c r="M280" s="211"/>
      <c r="N280" s="211"/>
      <c r="O280" s="211"/>
      <c r="P280" s="211"/>
    </row>
    <row r="281">
      <c r="A281" s="211"/>
      <c r="B281" s="209" t="s">
        <v>653</v>
      </c>
      <c r="C281" s="209" t="s">
        <v>194</v>
      </c>
      <c r="D281" s="210" t="s">
        <v>605</v>
      </c>
      <c r="E281" s="227" t="s">
        <v>603</v>
      </c>
      <c r="F281" s="211"/>
      <c r="G281" s="217"/>
      <c r="H281" s="217"/>
      <c r="I281" s="211"/>
      <c r="J281" s="211"/>
      <c r="K281" s="211"/>
      <c r="L281" s="211"/>
      <c r="M281" s="211"/>
      <c r="N281" s="211"/>
      <c r="O281" s="211"/>
      <c r="P281" s="211"/>
    </row>
    <row r="282">
      <c r="A282" s="216" t="s">
        <v>654</v>
      </c>
      <c r="B282" s="209" t="s">
        <v>655</v>
      </c>
      <c r="C282" s="209" t="s">
        <v>194</v>
      </c>
      <c r="D282" s="210" t="s">
        <v>605</v>
      </c>
      <c r="E282" s="225" t="s">
        <v>225</v>
      </c>
      <c r="F282" s="211">
        <v>120.0</v>
      </c>
      <c r="G282" s="212"/>
      <c r="H282" s="212">
        <v>120.0</v>
      </c>
      <c r="I282" s="212"/>
      <c r="J282" s="212"/>
      <c r="K282" s="212"/>
      <c r="L282" s="212">
        <v>230.0</v>
      </c>
      <c r="M282" s="212"/>
      <c r="N282" s="212"/>
      <c r="O282" s="212"/>
      <c r="P282" s="212"/>
    </row>
    <row r="283">
      <c r="A283" s="211"/>
      <c r="B283" s="209" t="s">
        <v>655</v>
      </c>
      <c r="C283" s="209" t="s">
        <v>194</v>
      </c>
      <c r="D283" s="210" t="s">
        <v>605</v>
      </c>
      <c r="E283" s="226" t="s">
        <v>606</v>
      </c>
      <c r="F283" s="211"/>
      <c r="G283" s="217"/>
      <c r="H283" s="217"/>
      <c r="I283" s="211"/>
      <c r="J283" s="211"/>
      <c r="K283" s="211"/>
      <c r="L283" s="211"/>
      <c r="M283" s="211"/>
      <c r="N283" s="211"/>
      <c r="O283" s="211"/>
      <c r="P283" s="211"/>
    </row>
    <row r="284">
      <c r="A284" s="211"/>
      <c r="B284" s="209" t="s">
        <v>655</v>
      </c>
      <c r="C284" s="209" t="s">
        <v>194</v>
      </c>
      <c r="D284" s="210" t="s">
        <v>605</v>
      </c>
      <c r="E284" s="226" t="s">
        <v>227</v>
      </c>
      <c r="F284" s="211"/>
      <c r="G284" s="217"/>
      <c r="H284" s="217"/>
      <c r="I284" s="211"/>
      <c r="J284" s="211"/>
      <c r="K284" s="211"/>
      <c r="L284" s="211"/>
      <c r="M284" s="211"/>
      <c r="N284" s="211"/>
      <c r="O284" s="211"/>
      <c r="P284" s="211"/>
    </row>
    <row r="285">
      <c r="A285" s="211"/>
      <c r="B285" s="209" t="s">
        <v>655</v>
      </c>
      <c r="C285" s="209" t="s">
        <v>194</v>
      </c>
      <c r="D285" s="210" t="s">
        <v>605</v>
      </c>
      <c r="E285" s="226" t="s">
        <v>228</v>
      </c>
      <c r="F285" s="211"/>
      <c r="G285" s="217"/>
      <c r="H285" s="217"/>
      <c r="I285" s="211"/>
      <c r="J285" s="211"/>
      <c r="K285" s="211"/>
      <c r="L285" s="211"/>
      <c r="M285" s="211"/>
      <c r="N285" s="211"/>
      <c r="O285" s="211"/>
      <c r="P285" s="211"/>
    </row>
    <row r="286">
      <c r="A286" s="211"/>
      <c r="B286" s="209" t="s">
        <v>655</v>
      </c>
      <c r="C286" s="209" t="s">
        <v>194</v>
      </c>
      <c r="D286" s="210" t="s">
        <v>605</v>
      </c>
      <c r="E286" s="227" t="s">
        <v>229</v>
      </c>
      <c r="F286" s="211">
        <v>230.0</v>
      </c>
      <c r="G286" s="217"/>
      <c r="H286" s="217"/>
      <c r="I286" s="211"/>
      <c r="J286" s="211"/>
      <c r="K286" s="211"/>
      <c r="L286" s="211"/>
      <c r="M286" s="211"/>
      <c r="N286" s="211"/>
      <c r="O286" s="211"/>
      <c r="P286" s="211"/>
    </row>
    <row r="287">
      <c r="A287" s="195"/>
      <c r="B287" s="209" t="s">
        <v>655</v>
      </c>
      <c r="C287" s="209" t="s">
        <v>194</v>
      </c>
      <c r="D287" s="210" t="s">
        <v>605</v>
      </c>
      <c r="E287" s="227" t="s">
        <v>230</v>
      </c>
      <c r="F287" s="195"/>
      <c r="G287" s="217"/>
      <c r="H287" s="217"/>
      <c r="I287" s="195"/>
      <c r="J287" s="195"/>
      <c r="K287" s="195"/>
      <c r="L287" s="195"/>
      <c r="M287" s="195"/>
      <c r="N287" s="195"/>
      <c r="O287" s="195"/>
      <c r="P287" s="195"/>
    </row>
    <row r="288">
      <c r="A288" s="195"/>
      <c r="B288" s="209" t="s">
        <v>655</v>
      </c>
      <c r="C288" s="209" t="s">
        <v>194</v>
      </c>
      <c r="D288" s="210" t="s">
        <v>605</v>
      </c>
      <c r="E288" s="227" t="s">
        <v>231</v>
      </c>
      <c r="F288" s="195"/>
      <c r="G288" s="217"/>
      <c r="H288" s="217"/>
      <c r="I288" s="195"/>
      <c r="J288" s="195"/>
      <c r="K288" s="195"/>
      <c r="L288" s="195"/>
      <c r="M288" s="195"/>
      <c r="N288" s="195"/>
      <c r="O288" s="195"/>
      <c r="P288" s="195"/>
    </row>
    <row r="289">
      <c r="A289" s="195"/>
      <c r="B289" s="209" t="s">
        <v>655</v>
      </c>
      <c r="C289" s="209" t="s">
        <v>194</v>
      </c>
      <c r="D289" s="210" t="s">
        <v>605</v>
      </c>
      <c r="E289" s="227" t="s">
        <v>232</v>
      </c>
      <c r="F289" s="195"/>
      <c r="G289" s="217"/>
      <c r="H289" s="217"/>
      <c r="I289" s="195"/>
      <c r="J289" s="195"/>
      <c r="K289" s="195"/>
      <c r="L289" s="195"/>
      <c r="M289" s="195"/>
      <c r="N289" s="195"/>
      <c r="O289" s="195"/>
      <c r="P289" s="195"/>
    </row>
    <row r="290">
      <c r="A290" s="195"/>
      <c r="B290" s="209" t="s">
        <v>655</v>
      </c>
      <c r="C290" s="209" t="s">
        <v>194</v>
      </c>
      <c r="D290" s="210" t="s">
        <v>605</v>
      </c>
      <c r="E290" s="227" t="s">
        <v>603</v>
      </c>
      <c r="F290" s="195"/>
      <c r="G290" s="217"/>
      <c r="H290" s="217"/>
      <c r="I290" s="195"/>
      <c r="J290" s="195"/>
      <c r="K290" s="195"/>
      <c r="L290" s="195"/>
      <c r="M290" s="195"/>
      <c r="N290" s="195"/>
      <c r="O290" s="195"/>
      <c r="P290" s="195"/>
    </row>
    <row r="291">
      <c r="A291" s="216" t="s">
        <v>656</v>
      </c>
      <c r="B291" s="209" t="s">
        <v>657</v>
      </c>
      <c r="C291" s="209" t="s">
        <v>194</v>
      </c>
      <c r="D291" s="210" t="s">
        <v>605</v>
      </c>
      <c r="E291" s="225" t="s">
        <v>225</v>
      </c>
      <c r="F291" s="211"/>
      <c r="G291" s="212"/>
      <c r="H291" s="212"/>
      <c r="I291" s="212"/>
      <c r="J291" s="212">
        <f>25</f>
        <v>25</v>
      </c>
      <c r="K291" s="212">
        <f>475</f>
        <v>475</v>
      </c>
      <c r="L291" s="212">
        <f>355</f>
        <v>355</v>
      </c>
      <c r="M291" s="212"/>
      <c r="N291" s="212">
        <f>185</f>
        <v>185</v>
      </c>
      <c r="O291" s="212">
        <f>360</f>
        <v>360</v>
      </c>
      <c r="P291" s="212"/>
    </row>
    <row r="292">
      <c r="A292" s="195"/>
      <c r="B292" s="209" t="s">
        <v>657</v>
      </c>
      <c r="C292" s="209" t="s">
        <v>194</v>
      </c>
      <c r="D292" s="210" t="s">
        <v>605</v>
      </c>
      <c r="E292" s="226" t="s">
        <v>606</v>
      </c>
      <c r="F292" s="195"/>
      <c r="G292" s="217"/>
      <c r="H292" s="217"/>
      <c r="I292" s="195"/>
      <c r="J292" s="195"/>
      <c r="K292" s="195"/>
      <c r="L292" s="195"/>
      <c r="M292" s="195"/>
      <c r="N292" s="195"/>
      <c r="O292" s="195"/>
      <c r="P292" s="195"/>
    </row>
    <row r="293">
      <c r="A293" s="195"/>
      <c r="B293" s="209" t="s">
        <v>657</v>
      </c>
      <c r="C293" s="209" t="s">
        <v>194</v>
      </c>
      <c r="D293" s="210" t="s">
        <v>605</v>
      </c>
      <c r="E293" s="226" t="s">
        <v>227</v>
      </c>
      <c r="F293" s="195">
        <v>25.0</v>
      </c>
      <c r="G293" s="217"/>
      <c r="H293" s="217"/>
      <c r="I293" s="195"/>
      <c r="J293" s="195"/>
      <c r="K293" s="195"/>
      <c r="L293" s="195"/>
      <c r="M293" s="195"/>
      <c r="N293" s="195"/>
      <c r="O293" s="195"/>
      <c r="P293" s="195"/>
    </row>
    <row r="294">
      <c r="A294" s="195"/>
      <c r="B294" s="209" t="s">
        <v>657</v>
      </c>
      <c r="C294" s="209" t="s">
        <v>194</v>
      </c>
      <c r="D294" s="210" t="s">
        <v>605</v>
      </c>
      <c r="E294" s="226" t="s">
        <v>228</v>
      </c>
      <c r="F294" s="195">
        <v>475.0</v>
      </c>
      <c r="G294" s="217"/>
      <c r="H294" s="217"/>
      <c r="I294" s="195"/>
      <c r="J294" s="195"/>
      <c r="K294" s="195"/>
      <c r="L294" s="195"/>
      <c r="M294" s="195"/>
      <c r="N294" s="195"/>
      <c r="O294" s="195"/>
      <c r="P294" s="195"/>
    </row>
    <row r="295">
      <c r="A295" s="195"/>
      <c r="B295" s="209" t="s">
        <v>657</v>
      </c>
      <c r="C295" s="209" t="s">
        <v>194</v>
      </c>
      <c r="D295" s="210" t="s">
        <v>605</v>
      </c>
      <c r="E295" s="227" t="s">
        <v>229</v>
      </c>
      <c r="F295" s="195">
        <v>355.0</v>
      </c>
      <c r="G295" s="217"/>
      <c r="H295" s="217"/>
      <c r="I295" s="195"/>
      <c r="J295" s="195"/>
      <c r="K295" s="195"/>
      <c r="L295" s="195"/>
      <c r="M295" s="195"/>
      <c r="N295" s="195"/>
      <c r="O295" s="195"/>
      <c r="P295" s="195"/>
    </row>
    <row r="296">
      <c r="A296" s="195"/>
      <c r="B296" s="209" t="s">
        <v>657</v>
      </c>
      <c r="C296" s="209" t="s">
        <v>194</v>
      </c>
      <c r="D296" s="210" t="s">
        <v>605</v>
      </c>
      <c r="E296" s="227" t="s">
        <v>230</v>
      </c>
      <c r="F296" s="195"/>
      <c r="G296" s="217"/>
      <c r="H296" s="217"/>
      <c r="I296" s="195"/>
      <c r="J296" s="195"/>
      <c r="K296" s="195"/>
      <c r="L296" s="195"/>
      <c r="M296" s="195"/>
      <c r="N296" s="195"/>
      <c r="O296" s="195"/>
      <c r="P296" s="195"/>
    </row>
    <row r="297">
      <c r="A297" s="195"/>
      <c r="B297" s="209" t="s">
        <v>657</v>
      </c>
      <c r="C297" s="209" t="s">
        <v>194</v>
      </c>
      <c r="D297" s="210" t="s">
        <v>605</v>
      </c>
      <c r="E297" s="227" t="s">
        <v>231</v>
      </c>
      <c r="F297" s="195">
        <v>185.0</v>
      </c>
      <c r="G297" s="217"/>
      <c r="H297" s="217"/>
      <c r="I297" s="195"/>
      <c r="J297" s="195"/>
      <c r="K297" s="195"/>
      <c r="L297" s="195"/>
      <c r="M297" s="195"/>
      <c r="N297" s="195"/>
      <c r="O297" s="195"/>
      <c r="P297" s="195"/>
    </row>
    <row r="298">
      <c r="A298" s="195"/>
      <c r="B298" s="209" t="s">
        <v>657</v>
      </c>
      <c r="C298" s="209" t="s">
        <v>194</v>
      </c>
      <c r="D298" s="210" t="s">
        <v>605</v>
      </c>
      <c r="E298" s="227" t="s">
        <v>232</v>
      </c>
      <c r="F298" s="195">
        <v>360.0</v>
      </c>
      <c r="G298" s="217"/>
      <c r="H298" s="217"/>
      <c r="I298" s="195"/>
      <c r="J298" s="195"/>
      <c r="K298" s="195"/>
      <c r="L298" s="195"/>
      <c r="M298" s="195"/>
      <c r="N298" s="195"/>
      <c r="O298" s="195"/>
      <c r="P298" s="195"/>
    </row>
    <row r="299">
      <c r="A299" s="195"/>
      <c r="B299" s="209" t="s">
        <v>657</v>
      </c>
      <c r="C299" s="209" t="s">
        <v>194</v>
      </c>
      <c r="D299" s="210" t="s">
        <v>605</v>
      </c>
      <c r="E299" s="227" t="s">
        <v>603</v>
      </c>
      <c r="F299" s="195"/>
      <c r="G299" s="217"/>
      <c r="H299" s="217"/>
      <c r="I299" s="195"/>
      <c r="J299" s="195"/>
      <c r="K299" s="195"/>
      <c r="L299" s="195"/>
      <c r="M299" s="195"/>
      <c r="N299" s="195"/>
      <c r="O299" s="195"/>
      <c r="P299" s="195"/>
    </row>
    <row r="300">
      <c r="A300" s="216" t="s">
        <v>658</v>
      </c>
      <c r="B300" s="209" t="s">
        <v>659</v>
      </c>
      <c r="C300" s="209" t="s">
        <v>194</v>
      </c>
      <c r="D300" s="210" t="s">
        <v>605</v>
      </c>
      <c r="E300" s="225" t="s">
        <v>225</v>
      </c>
      <c r="F300" s="211"/>
      <c r="G300" s="212"/>
      <c r="H300" s="212"/>
      <c r="I300" s="212"/>
      <c r="J300" s="212">
        <f>395</f>
        <v>395</v>
      </c>
      <c r="K300" s="212">
        <f>185</f>
        <v>185</v>
      </c>
      <c r="L300" s="212">
        <f>465</f>
        <v>465</v>
      </c>
      <c r="M300" s="212"/>
      <c r="N300" s="212">
        <f>985</f>
        <v>985</v>
      </c>
      <c r="O300" s="212"/>
      <c r="P300" s="212"/>
    </row>
    <row r="301">
      <c r="A301" s="195"/>
      <c r="B301" s="209" t="s">
        <v>659</v>
      </c>
      <c r="C301" s="209" t="s">
        <v>194</v>
      </c>
      <c r="D301" s="210" t="s">
        <v>605</v>
      </c>
      <c r="E301" s="226" t="s">
        <v>606</v>
      </c>
      <c r="F301" s="195"/>
      <c r="G301" s="217"/>
      <c r="H301" s="217"/>
      <c r="I301" s="195"/>
      <c r="J301" s="195"/>
      <c r="K301" s="195"/>
      <c r="L301" s="195"/>
      <c r="M301" s="195"/>
      <c r="N301" s="195"/>
      <c r="O301" s="195"/>
      <c r="P301" s="195"/>
    </row>
    <row r="302">
      <c r="A302" s="195"/>
      <c r="B302" s="209" t="s">
        <v>659</v>
      </c>
      <c r="C302" s="209" t="s">
        <v>194</v>
      </c>
      <c r="D302" s="210" t="s">
        <v>605</v>
      </c>
      <c r="E302" s="226" t="s">
        <v>227</v>
      </c>
      <c r="F302" s="195">
        <v>395.0</v>
      </c>
      <c r="G302" s="217"/>
      <c r="H302" s="217"/>
      <c r="I302" s="195"/>
      <c r="J302" s="195"/>
      <c r="K302" s="195"/>
      <c r="L302" s="195"/>
      <c r="M302" s="195"/>
      <c r="N302" s="195"/>
      <c r="O302" s="195"/>
      <c r="P302" s="195"/>
    </row>
    <row r="303">
      <c r="A303" s="195"/>
      <c r="B303" s="209" t="s">
        <v>659</v>
      </c>
      <c r="C303" s="209" t="s">
        <v>194</v>
      </c>
      <c r="D303" s="210" t="s">
        <v>605</v>
      </c>
      <c r="E303" s="226" t="s">
        <v>228</v>
      </c>
      <c r="F303" s="195">
        <v>185.0</v>
      </c>
      <c r="G303" s="217"/>
      <c r="H303" s="217"/>
      <c r="I303" s="195"/>
      <c r="J303" s="195"/>
      <c r="K303" s="195"/>
      <c r="L303" s="195"/>
      <c r="M303" s="195"/>
      <c r="N303" s="195"/>
      <c r="O303" s="195"/>
      <c r="P303" s="195"/>
    </row>
    <row r="304">
      <c r="A304" s="195"/>
      <c r="B304" s="209" t="s">
        <v>659</v>
      </c>
      <c r="C304" s="209" t="s">
        <v>194</v>
      </c>
      <c r="D304" s="210" t="s">
        <v>605</v>
      </c>
      <c r="E304" s="227" t="s">
        <v>229</v>
      </c>
      <c r="F304" s="195">
        <v>465.0</v>
      </c>
      <c r="G304" s="217"/>
      <c r="H304" s="217"/>
      <c r="I304" s="195"/>
      <c r="J304" s="195"/>
      <c r="K304" s="195"/>
      <c r="L304" s="195"/>
      <c r="M304" s="195"/>
      <c r="N304" s="195"/>
      <c r="O304" s="195"/>
      <c r="P304" s="195"/>
    </row>
    <row r="305">
      <c r="A305" s="195"/>
      <c r="B305" s="209" t="s">
        <v>659</v>
      </c>
      <c r="C305" s="209" t="s">
        <v>194</v>
      </c>
      <c r="D305" s="210" t="s">
        <v>605</v>
      </c>
      <c r="E305" s="227" t="s">
        <v>230</v>
      </c>
      <c r="F305" s="195"/>
      <c r="G305" s="217"/>
      <c r="H305" s="217"/>
      <c r="I305" s="195"/>
      <c r="J305" s="195"/>
      <c r="K305" s="195"/>
      <c r="L305" s="195"/>
      <c r="M305" s="195"/>
      <c r="N305" s="195"/>
      <c r="O305" s="195"/>
      <c r="P305" s="195"/>
    </row>
    <row r="306">
      <c r="A306" s="195"/>
      <c r="B306" s="209" t="s">
        <v>659</v>
      </c>
      <c r="C306" s="209" t="s">
        <v>194</v>
      </c>
      <c r="D306" s="210" t="s">
        <v>605</v>
      </c>
      <c r="E306" s="227" t="s">
        <v>231</v>
      </c>
      <c r="F306" s="195">
        <v>985.0</v>
      </c>
      <c r="G306" s="217"/>
      <c r="H306" s="217"/>
      <c r="I306" s="195"/>
      <c r="J306" s="195"/>
      <c r="K306" s="195"/>
      <c r="L306" s="195"/>
      <c r="M306" s="195"/>
      <c r="N306" s="195"/>
      <c r="O306" s="195"/>
      <c r="P306" s="195"/>
    </row>
    <row r="307">
      <c r="A307" s="195"/>
      <c r="B307" s="209" t="s">
        <v>659</v>
      </c>
      <c r="C307" s="209" t="s">
        <v>194</v>
      </c>
      <c r="D307" s="210" t="s">
        <v>605</v>
      </c>
      <c r="E307" s="227" t="s">
        <v>232</v>
      </c>
      <c r="F307" s="195"/>
      <c r="G307" s="217"/>
      <c r="H307" s="217"/>
      <c r="I307" s="195"/>
      <c r="J307" s="195"/>
      <c r="K307" s="195"/>
      <c r="L307" s="195"/>
      <c r="M307" s="195"/>
      <c r="N307" s="195"/>
      <c r="O307" s="195"/>
      <c r="P307" s="195"/>
    </row>
    <row r="308">
      <c r="A308" s="195"/>
      <c r="B308" s="209" t="s">
        <v>659</v>
      </c>
      <c r="C308" s="209" t="s">
        <v>194</v>
      </c>
      <c r="D308" s="210" t="s">
        <v>605</v>
      </c>
      <c r="E308" s="227" t="s">
        <v>603</v>
      </c>
      <c r="F308" s="195"/>
      <c r="G308" s="217"/>
      <c r="H308" s="217"/>
      <c r="I308" s="195"/>
      <c r="J308" s="195"/>
      <c r="K308" s="195"/>
      <c r="L308" s="195"/>
      <c r="M308" s="195"/>
      <c r="N308" s="195"/>
      <c r="O308" s="195"/>
      <c r="P308" s="195"/>
    </row>
    <row r="309">
      <c r="A309" s="216" t="s">
        <v>660</v>
      </c>
      <c r="B309" s="209" t="s">
        <v>661</v>
      </c>
      <c r="C309" s="209" t="s">
        <v>194</v>
      </c>
      <c r="D309" s="210" t="s">
        <v>605</v>
      </c>
      <c r="E309" s="225" t="s">
        <v>225</v>
      </c>
      <c r="F309" s="211" t="s">
        <v>522</v>
      </c>
      <c r="G309" s="212"/>
      <c r="H309" s="212" t="s">
        <v>522</v>
      </c>
      <c r="I309" s="212">
        <v>815.0</v>
      </c>
      <c r="J309" s="212">
        <v>735.0</v>
      </c>
      <c r="K309" s="212">
        <v>480.0</v>
      </c>
      <c r="L309" s="212">
        <v>50.0</v>
      </c>
      <c r="M309" s="212">
        <v>246.0</v>
      </c>
      <c r="N309" s="212">
        <v>246.0</v>
      </c>
      <c r="O309" s="212">
        <v>300.0</v>
      </c>
      <c r="P309" s="212">
        <v>800.0</v>
      </c>
    </row>
    <row r="310">
      <c r="A310" s="195"/>
      <c r="B310" s="209" t="s">
        <v>661</v>
      </c>
      <c r="C310" s="209" t="s">
        <v>194</v>
      </c>
      <c r="D310" s="210" t="s">
        <v>605</v>
      </c>
      <c r="E310" s="226" t="s">
        <v>606</v>
      </c>
      <c r="F310" s="195">
        <v>815.0</v>
      </c>
      <c r="G310" s="217"/>
      <c r="H310" s="217"/>
      <c r="I310" s="195"/>
      <c r="J310" s="195"/>
      <c r="K310" s="195"/>
      <c r="L310" s="195"/>
      <c r="M310" s="195"/>
      <c r="N310" s="195"/>
      <c r="O310" s="195"/>
      <c r="P310" s="195"/>
    </row>
    <row r="311">
      <c r="A311" s="195"/>
      <c r="B311" s="209" t="s">
        <v>661</v>
      </c>
      <c r="C311" s="209" t="s">
        <v>194</v>
      </c>
      <c r="D311" s="210" t="s">
        <v>605</v>
      </c>
      <c r="E311" s="226" t="s">
        <v>227</v>
      </c>
      <c r="F311" s="195">
        <v>735.0</v>
      </c>
      <c r="G311" s="217"/>
      <c r="H311" s="217"/>
      <c r="I311" s="195"/>
      <c r="J311" s="195"/>
      <c r="K311" s="195"/>
      <c r="L311" s="195"/>
      <c r="M311" s="195"/>
      <c r="N311" s="195"/>
      <c r="O311" s="195"/>
      <c r="P311" s="195"/>
    </row>
    <row r="312">
      <c r="A312" s="195"/>
      <c r="B312" s="209" t="s">
        <v>661</v>
      </c>
      <c r="C312" s="209" t="s">
        <v>194</v>
      </c>
      <c r="D312" s="210" t="s">
        <v>605</v>
      </c>
      <c r="E312" s="226" t="s">
        <v>228</v>
      </c>
      <c r="F312" s="195">
        <v>480.0</v>
      </c>
      <c r="G312" s="217"/>
      <c r="H312" s="217"/>
      <c r="I312" s="195"/>
      <c r="J312" s="195"/>
      <c r="K312" s="195"/>
      <c r="L312" s="195"/>
      <c r="M312" s="195"/>
      <c r="N312" s="195"/>
      <c r="O312" s="195"/>
      <c r="P312" s="195"/>
    </row>
    <row r="313">
      <c r="A313" s="195"/>
      <c r="B313" s="209" t="s">
        <v>661</v>
      </c>
      <c r="C313" s="209" t="s">
        <v>194</v>
      </c>
      <c r="D313" s="210" t="s">
        <v>605</v>
      </c>
      <c r="E313" s="227" t="s">
        <v>229</v>
      </c>
      <c r="F313" s="195">
        <v>50.0</v>
      </c>
      <c r="G313" s="217"/>
      <c r="H313" s="217"/>
      <c r="I313" s="195"/>
      <c r="J313" s="195"/>
      <c r="K313" s="195"/>
      <c r="L313" s="195"/>
      <c r="M313" s="195"/>
      <c r="N313" s="195"/>
      <c r="O313" s="195"/>
      <c r="P313" s="195"/>
    </row>
    <row r="314">
      <c r="A314" s="195"/>
      <c r="B314" s="209" t="s">
        <v>661</v>
      </c>
      <c r="C314" s="209" t="s">
        <v>194</v>
      </c>
      <c r="D314" s="210" t="s">
        <v>605</v>
      </c>
      <c r="E314" s="227" t="s">
        <v>230</v>
      </c>
      <c r="F314" s="195">
        <v>246.0</v>
      </c>
      <c r="G314" s="217"/>
      <c r="H314" s="217"/>
      <c r="I314" s="195"/>
      <c r="J314" s="195"/>
      <c r="K314" s="195"/>
      <c r="L314" s="195"/>
      <c r="M314" s="195"/>
      <c r="N314" s="195"/>
      <c r="O314" s="195"/>
      <c r="P314" s="195"/>
    </row>
    <row r="315">
      <c r="A315" s="195"/>
      <c r="B315" s="209" t="s">
        <v>661</v>
      </c>
      <c r="C315" s="209" t="s">
        <v>194</v>
      </c>
      <c r="D315" s="210" t="s">
        <v>605</v>
      </c>
      <c r="E315" s="227" t="s">
        <v>231</v>
      </c>
      <c r="F315" s="195">
        <v>246.0</v>
      </c>
      <c r="G315" s="217"/>
      <c r="H315" s="217"/>
      <c r="I315" s="195"/>
      <c r="J315" s="195"/>
      <c r="K315" s="195"/>
      <c r="L315" s="195"/>
      <c r="M315" s="195"/>
      <c r="N315" s="195"/>
      <c r="O315" s="195"/>
      <c r="P315" s="195"/>
    </row>
    <row r="316">
      <c r="A316" s="195"/>
      <c r="B316" s="209" t="s">
        <v>661</v>
      </c>
      <c r="C316" s="209" t="s">
        <v>194</v>
      </c>
      <c r="D316" s="210" t="s">
        <v>605</v>
      </c>
      <c r="E316" s="227" t="s">
        <v>232</v>
      </c>
      <c r="F316" s="195">
        <v>300.0</v>
      </c>
      <c r="G316" s="217"/>
      <c r="H316" s="217"/>
      <c r="I316" s="195"/>
      <c r="J316" s="195"/>
      <c r="K316" s="195"/>
      <c r="L316" s="195"/>
      <c r="M316" s="195"/>
      <c r="N316" s="195"/>
      <c r="O316" s="195"/>
      <c r="P316" s="195"/>
    </row>
    <row r="317">
      <c r="A317" s="195"/>
      <c r="B317" s="209" t="s">
        <v>661</v>
      </c>
      <c r="C317" s="209" t="s">
        <v>194</v>
      </c>
      <c r="D317" s="210" t="s">
        <v>605</v>
      </c>
      <c r="E317" s="227" t="s">
        <v>603</v>
      </c>
      <c r="F317" s="195">
        <v>800.0</v>
      </c>
      <c r="G317" s="217"/>
      <c r="H317" s="217"/>
      <c r="I317" s="195"/>
      <c r="J317" s="195"/>
      <c r="K317" s="195"/>
      <c r="L317" s="195"/>
      <c r="M317" s="195"/>
      <c r="N317" s="195"/>
      <c r="O317" s="195"/>
      <c r="P317" s="195"/>
    </row>
    <row r="318">
      <c r="A318" s="216" t="s">
        <v>662</v>
      </c>
      <c r="B318" s="209" t="s">
        <v>663</v>
      </c>
      <c r="C318" s="209" t="s">
        <v>205</v>
      </c>
      <c r="D318" s="210" t="s">
        <v>605</v>
      </c>
      <c r="E318" s="225" t="s">
        <v>225</v>
      </c>
      <c r="F318" s="211"/>
      <c r="G318" s="212"/>
      <c r="H318" s="212"/>
      <c r="I318" s="212"/>
      <c r="J318" s="212">
        <f>90</f>
        <v>90</v>
      </c>
      <c r="K318" s="212">
        <f>1080</f>
        <v>1080</v>
      </c>
      <c r="L318" s="212">
        <f>240</f>
        <v>240</v>
      </c>
      <c r="M318" s="212"/>
      <c r="N318" s="212"/>
      <c r="O318" s="212"/>
      <c r="P318" s="212"/>
    </row>
    <row r="319">
      <c r="A319" s="195"/>
      <c r="B319" s="209" t="s">
        <v>663</v>
      </c>
      <c r="C319" s="209" t="s">
        <v>205</v>
      </c>
      <c r="D319" s="210" t="s">
        <v>605</v>
      </c>
      <c r="E319" s="226" t="s">
        <v>606</v>
      </c>
      <c r="F319" s="195"/>
      <c r="G319" s="217"/>
      <c r="H319" s="217"/>
      <c r="I319" s="195"/>
      <c r="J319" s="195"/>
      <c r="K319" s="195"/>
      <c r="L319" s="195"/>
      <c r="M319" s="195"/>
      <c r="N319" s="195"/>
      <c r="O319" s="195"/>
      <c r="P319" s="195"/>
    </row>
    <row r="320">
      <c r="A320" s="195"/>
      <c r="B320" s="209" t="s">
        <v>663</v>
      </c>
      <c r="C320" s="209" t="s">
        <v>205</v>
      </c>
      <c r="D320" s="210" t="s">
        <v>605</v>
      </c>
      <c r="E320" s="226" t="s">
        <v>227</v>
      </c>
      <c r="F320" s="195">
        <v>90.0</v>
      </c>
      <c r="G320" s="217"/>
      <c r="H320" s="217"/>
      <c r="I320" s="195"/>
      <c r="J320" s="195"/>
      <c r="K320" s="195"/>
      <c r="L320" s="195"/>
      <c r="M320" s="195"/>
      <c r="N320" s="195"/>
      <c r="O320" s="195"/>
      <c r="P320" s="195"/>
    </row>
    <row r="321">
      <c r="A321" s="195"/>
      <c r="B321" s="209" t="s">
        <v>663</v>
      </c>
      <c r="C321" s="209" t="s">
        <v>205</v>
      </c>
      <c r="D321" s="210" t="s">
        <v>605</v>
      </c>
      <c r="E321" s="226" t="s">
        <v>228</v>
      </c>
      <c r="F321" s="195">
        <v>1080.0</v>
      </c>
      <c r="G321" s="217"/>
      <c r="H321" s="217"/>
      <c r="I321" s="195"/>
      <c r="J321" s="195"/>
      <c r="K321" s="195"/>
      <c r="L321" s="195"/>
      <c r="M321" s="195"/>
      <c r="N321" s="195"/>
      <c r="O321" s="195"/>
      <c r="P321" s="195"/>
    </row>
    <row r="322">
      <c r="A322" s="195"/>
      <c r="B322" s="209" t="s">
        <v>663</v>
      </c>
      <c r="C322" s="209" t="s">
        <v>205</v>
      </c>
      <c r="D322" s="210" t="s">
        <v>605</v>
      </c>
      <c r="E322" s="227" t="s">
        <v>229</v>
      </c>
      <c r="F322" s="195">
        <v>240.0</v>
      </c>
      <c r="G322" s="217"/>
      <c r="H322" s="217"/>
      <c r="I322" s="195"/>
      <c r="J322" s="195"/>
      <c r="K322" s="195"/>
      <c r="L322" s="195"/>
      <c r="M322" s="195"/>
      <c r="N322" s="195"/>
      <c r="O322" s="195"/>
      <c r="P322" s="195"/>
    </row>
    <row r="323">
      <c r="A323" s="195"/>
      <c r="B323" s="209" t="s">
        <v>663</v>
      </c>
      <c r="C323" s="209" t="s">
        <v>205</v>
      </c>
      <c r="D323" s="210" t="s">
        <v>605</v>
      </c>
      <c r="E323" s="227" t="s">
        <v>230</v>
      </c>
      <c r="F323" s="195"/>
      <c r="G323" s="217"/>
      <c r="H323" s="217"/>
      <c r="I323" s="195"/>
      <c r="J323" s="195"/>
      <c r="K323" s="195"/>
      <c r="L323" s="195"/>
      <c r="M323" s="195"/>
      <c r="N323" s="195"/>
      <c r="O323" s="195"/>
      <c r="P323" s="195"/>
    </row>
    <row r="324">
      <c r="A324" s="195"/>
      <c r="B324" s="209" t="s">
        <v>663</v>
      </c>
      <c r="C324" s="209" t="s">
        <v>205</v>
      </c>
      <c r="D324" s="210" t="s">
        <v>605</v>
      </c>
      <c r="E324" s="227" t="s">
        <v>231</v>
      </c>
      <c r="F324" s="195"/>
      <c r="G324" s="217"/>
      <c r="H324" s="217"/>
      <c r="I324" s="195"/>
      <c r="J324" s="195"/>
      <c r="K324" s="195"/>
      <c r="L324" s="195"/>
      <c r="M324" s="195"/>
      <c r="N324" s="195"/>
      <c r="O324" s="195"/>
      <c r="P324" s="195"/>
    </row>
    <row r="325">
      <c r="A325" s="195"/>
      <c r="B325" s="209" t="s">
        <v>663</v>
      </c>
      <c r="C325" s="209" t="s">
        <v>205</v>
      </c>
      <c r="D325" s="210" t="s">
        <v>605</v>
      </c>
      <c r="E325" s="227" t="s">
        <v>232</v>
      </c>
      <c r="F325" s="195"/>
      <c r="G325" s="217"/>
      <c r="H325" s="217"/>
      <c r="I325" s="195"/>
      <c r="J325" s="195"/>
      <c r="K325" s="195"/>
      <c r="L325" s="195"/>
      <c r="M325" s="195"/>
      <c r="N325" s="195"/>
      <c r="O325" s="195"/>
      <c r="P325" s="195"/>
    </row>
    <row r="326">
      <c r="A326" s="195"/>
      <c r="B326" s="209" t="s">
        <v>663</v>
      </c>
      <c r="C326" s="209" t="s">
        <v>205</v>
      </c>
      <c r="D326" s="210" t="s">
        <v>605</v>
      </c>
      <c r="E326" s="227" t="s">
        <v>603</v>
      </c>
      <c r="F326" s="195"/>
      <c r="G326" s="217"/>
      <c r="H326" s="217"/>
      <c r="I326" s="195"/>
      <c r="J326" s="195"/>
      <c r="K326" s="195"/>
      <c r="L326" s="195"/>
      <c r="M326" s="195"/>
      <c r="N326" s="195"/>
      <c r="O326" s="195"/>
      <c r="P326" s="195"/>
    </row>
    <row r="327">
      <c r="A327" s="216" t="s">
        <v>664</v>
      </c>
      <c r="B327" s="209" t="s">
        <v>665</v>
      </c>
      <c r="C327" s="209" t="s">
        <v>205</v>
      </c>
      <c r="D327" s="210" t="s">
        <v>605</v>
      </c>
      <c r="E327" s="225" t="s">
        <v>225</v>
      </c>
      <c r="F327" s="211"/>
      <c r="G327" s="212"/>
      <c r="H327" s="212"/>
      <c r="I327" s="213"/>
      <c r="J327" s="212">
        <f>330</f>
        <v>330</v>
      </c>
      <c r="K327" s="212">
        <f>445</f>
        <v>445</v>
      </c>
      <c r="L327" s="212">
        <f>425</f>
        <v>425</v>
      </c>
      <c r="M327" s="212"/>
      <c r="N327" s="212"/>
      <c r="O327" s="212"/>
      <c r="P327" s="212"/>
    </row>
    <row r="328">
      <c r="A328" s="211"/>
      <c r="B328" s="209" t="s">
        <v>665</v>
      </c>
      <c r="C328" s="209" t="s">
        <v>205</v>
      </c>
      <c r="D328" s="210" t="s">
        <v>605</v>
      </c>
      <c r="E328" s="226" t="s">
        <v>606</v>
      </c>
      <c r="F328" s="211"/>
      <c r="G328" s="217"/>
      <c r="H328" s="217"/>
      <c r="I328" s="211"/>
      <c r="J328" s="211"/>
      <c r="K328" s="211"/>
      <c r="L328" s="211"/>
      <c r="M328" s="211"/>
      <c r="N328" s="211"/>
      <c r="O328" s="211"/>
      <c r="P328" s="211"/>
    </row>
    <row r="329">
      <c r="A329" s="211"/>
      <c r="B329" s="209" t="s">
        <v>665</v>
      </c>
      <c r="C329" s="209" t="s">
        <v>205</v>
      </c>
      <c r="D329" s="210" t="s">
        <v>605</v>
      </c>
      <c r="E329" s="226" t="s">
        <v>227</v>
      </c>
      <c r="F329" s="211">
        <v>330.0</v>
      </c>
      <c r="G329" s="217"/>
      <c r="H329" s="217"/>
      <c r="I329" s="211"/>
      <c r="J329" s="211"/>
      <c r="K329" s="211"/>
      <c r="L329" s="211"/>
      <c r="M329" s="211"/>
      <c r="N329" s="211"/>
      <c r="O329" s="211"/>
      <c r="P329" s="211"/>
    </row>
    <row r="330">
      <c r="A330" s="211"/>
      <c r="B330" s="209" t="s">
        <v>665</v>
      </c>
      <c r="C330" s="209" t="s">
        <v>205</v>
      </c>
      <c r="D330" s="210" t="s">
        <v>605</v>
      </c>
      <c r="E330" s="226" t="s">
        <v>228</v>
      </c>
      <c r="F330" s="211">
        <v>445.0</v>
      </c>
      <c r="G330" s="217"/>
      <c r="H330" s="217"/>
      <c r="I330" s="211"/>
      <c r="J330" s="211"/>
      <c r="K330" s="211"/>
      <c r="L330" s="211"/>
      <c r="M330" s="211"/>
      <c r="N330" s="211"/>
      <c r="O330" s="211"/>
      <c r="P330" s="211"/>
    </row>
    <row r="331">
      <c r="A331" s="211"/>
      <c r="B331" s="209" t="s">
        <v>665</v>
      </c>
      <c r="C331" s="209" t="s">
        <v>205</v>
      </c>
      <c r="D331" s="210" t="s">
        <v>605</v>
      </c>
      <c r="E331" s="227" t="s">
        <v>229</v>
      </c>
      <c r="F331" s="211">
        <v>425.0</v>
      </c>
      <c r="G331" s="217"/>
      <c r="H331" s="217"/>
      <c r="I331" s="211"/>
      <c r="J331" s="211"/>
      <c r="K331" s="211"/>
      <c r="L331" s="211"/>
      <c r="M331" s="211"/>
      <c r="N331" s="211"/>
      <c r="O331" s="211"/>
      <c r="P331" s="211"/>
    </row>
    <row r="332">
      <c r="A332" s="211"/>
      <c r="B332" s="209" t="s">
        <v>665</v>
      </c>
      <c r="C332" s="209" t="s">
        <v>205</v>
      </c>
      <c r="D332" s="210" t="s">
        <v>605</v>
      </c>
      <c r="E332" s="227" t="s">
        <v>230</v>
      </c>
      <c r="F332" s="211"/>
      <c r="G332" s="217"/>
      <c r="H332" s="217"/>
      <c r="I332" s="211"/>
      <c r="J332" s="211"/>
      <c r="K332" s="211"/>
      <c r="L332" s="211"/>
      <c r="M332" s="211"/>
      <c r="N332" s="211"/>
      <c r="O332" s="211"/>
      <c r="P332" s="211"/>
    </row>
    <row r="333">
      <c r="A333" s="211"/>
      <c r="B333" s="209" t="s">
        <v>665</v>
      </c>
      <c r="C333" s="209" t="s">
        <v>205</v>
      </c>
      <c r="D333" s="210" t="s">
        <v>605</v>
      </c>
      <c r="E333" s="227" t="s">
        <v>231</v>
      </c>
      <c r="F333" s="211"/>
      <c r="G333" s="217"/>
      <c r="H333" s="217"/>
      <c r="I333" s="211"/>
      <c r="J333" s="211"/>
      <c r="K333" s="211"/>
      <c r="L333" s="211"/>
      <c r="M333" s="211"/>
      <c r="N333" s="211"/>
      <c r="O333" s="211"/>
      <c r="P333" s="211"/>
    </row>
    <row r="334">
      <c r="A334" s="211"/>
      <c r="B334" s="209" t="s">
        <v>665</v>
      </c>
      <c r="C334" s="209" t="s">
        <v>205</v>
      </c>
      <c r="D334" s="210" t="s">
        <v>605</v>
      </c>
      <c r="E334" s="227" t="s">
        <v>232</v>
      </c>
      <c r="F334" s="211"/>
      <c r="G334" s="217"/>
      <c r="H334" s="217"/>
      <c r="I334" s="211"/>
      <c r="J334" s="211"/>
      <c r="K334" s="211"/>
      <c r="L334" s="211"/>
      <c r="M334" s="211"/>
      <c r="N334" s="211"/>
      <c r="O334" s="211"/>
      <c r="P334" s="211"/>
    </row>
    <row r="335">
      <c r="A335" s="211"/>
      <c r="B335" s="209" t="s">
        <v>665</v>
      </c>
      <c r="C335" s="209" t="s">
        <v>205</v>
      </c>
      <c r="D335" s="210" t="s">
        <v>605</v>
      </c>
      <c r="E335" s="227" t="s">
        <v>603</v>
      </c>
      <c r="F335" s="211"/>
      <c r="G335" s="217"/>
      <c r="H335" s="217"/>
      <c r="I335" s="211"/>
      <c r="J335" s="211"/>
      <c r="K335" s="211"/>
      <c r="L335" s="211"/>
      <c r="M335" s="211"/>
      <c r="N335" s="211"/>
      <c r="O335" s="211"/>
      <c r="P335" s="211"/>
    </row>
    <row r="336">
      <c r="A336" s="216" t="s">
        <v>666</v>
      </c>
      <c r="B336" s="209" t="s">
        <v>667</v>
      </c>
      <c r="C336" s="209" t="s">
        <v>182</v>
      </c>
      <c r="D336" s="210" t="s">
        <v>605</v>
      </c>
      <c r="E336" s="225" t="s">
        <v>225</v>
      </c>
      <c r="F336" s="211"/>
      <c r="G336" s="212"/>
      <c r="H336" s="212"/>
      <c r="I336" s="212"/>
      <c r="J336" s="212">
        <f>3580</f>
        <v>3580</v>
      </c>
      <c r="K336" s="212">
        <f>2830</f>
        <v>2830</v>
      </c>
      <c r="L336" s="212">
        <f>5400</f>
        <v>5400</v>
      </c>
      <c r="M336" s="212"/>
      <c r="N336" s="212">
        <f>1730</f>
        <v>1730</v>
      </c>
      <c r="O336" s="212"/>
      <c r="P336" s="212"/>
    </row>
    <row r="337">
      <c r="A337" s="211"/>
      <c r="B337" s="209" t="s">
        <v>667</v>
      </c>
      <c r="C337" s="209" t="s">
        <v>182</v>
      </c>
      <c r="D337" s="210" t="s">
        <v>605</v>
      </c>
      <c r="E337" s="226" t="s">
        <v>606</v>
      </c>
      <c r="F337" s="211"/>
      <c r="G337" s="217"/>
      <c r="H337" s="217"/>
      <c r="I337" s="211"/>
      <c r="J337" s="211"/>
      <c r="K337" s="211"/>
      <c r="L337" s="211"/>
      <c r="M337" s="211"/>
      <c r="N337" s="211"/>
      <c r="O337" s="211"/>
      <c r="P337" s="211"/>
    </row>
    <row r="338">
      <c r="A338" s="211"/>
      <c r="B338" s="209" t="s">
        <v>667</v>
      </c>
      <c r="C338" s="209" t="s">
        <v>182</v>
      </c>
      <c r="D338" s="210" t="s">
        <v>605</v>
      </c>
      <c r="E338" s="226" t="s">
        <v>227</v>
      </c>
      <c r="F338" s="211">
        <v>3580.0</v>
      </c>
      <c r="G338" s="217"/>
      <c r="H338" s="217"/>
      <c r="I338" s="211"/>
      <c r="J338" s="211"/>
      <c r="K338" s="211"/>
      <c r="L338" s="211"/>
      <c r="M338" s="211"/>
      <c r="N338" s="211"/>
      <c r="O338" s="211"/>
      <c r="P338" s="211"/>
    </row>
    <row r="339">
      <c r="A339" s="211"/>
      <c r="B339" s="209" t="s">
        <v>667</v>
      </c>
      <c r="C339" s="209" t="s">
        <v>182</v>
      </c>
      <c r="D339" s="210" t="s">
        <v>605</v>
      </c>
      <c r="E339" s="226" t="s">
        <v>228</v>
      </c>
      <c r="F339" s="211">
        <v>2830.0</v>
      </c>
      <c r="G339" s="217"/>
      <c r="H339" s="217"/>
      <c r="I339" s="211"/>
      <c r="J339" s="211"/>
      <c r="K339" s="211"/>
      <c r="L339" s="211"/>
      <c r="M339" s="211"/>
      <c r="N339" s="211"/>
      <c r="O339" s="211"/>
      <c r="P339" s="211"/>
    </row>
    <row r="340">
      <c r="A340" s="211"/>
      <c r="B340" s="209" t="s">
        <v>667</v>
      </c>
      <c r="C340" s="209" t="s">
        <v>182</v>
      </c>
      <c r="D340" s="210" t="s">
        <v>605</v>
      </c>
      <c r="E340" s="227" t="s">
        <v>229</v>
      </c>
      <c r="F340" s="211">
        <v>5400.0</v>
      </c>
      <c r="G340" s="217"/>
      <c r="H340" s="217"/>
      <c r="I340" s="211"/>
      <c r="J340" s="211"/>
      <c r="K340" s="211"/>
      <c r="L340" s="211"/>
      <c r="M340" s="211"/>
      <c r="N340" s="211"/>
      <c r="O340" s="211"/>
      <c r="P340" s="211"/>
    </row>
    <row r="341">
      <c r="A341" s="211"/>
      <c r="B341" s="209" t="s">
        <v>667</v>
      </c>
      <c r="C341" s="209" t="s">
        <v>182</v>
      </c>
      <c r="D341" s="210" t="s">
        <v>605</v>
      </c>
      <c r="E341" s="227" t="s">
        <v>230</v>
      </c>
      <c r="F341" s="211"/>
      <c r="G341" s="217"/>
      <c r="H341" s="217"/>
      <c r="I341" s="211"/>
      <c r="J341" s="211"/>
      <c r="K341" s="211"/>
      <c r="L341" s="211"/>
      <c r="M341" s="211"/>
      <c r="N341" s="211"/>
      <c r="O341" s="211"/>
      <c r="P341" s="211"/>
    </row>
    <row r="342">
      <c r="A342" s="211"/>
      <c r="B342" s="209" t="s">
        <v>667</v>
      </c>
      <c r="C342" s="209" t="s">
        <v>182</v>
      </c>
      <c r="D342" s="210" t="s">
        <v>605</v>
      </c>
      <c r="E342" s="227" t="s">
        <v>231</v>
      </c>
      <c r="F342" s="211">
        <v>1730.0</v>
      </c>
      <c r="G342" s="217"/>
      <c r="H342" s="217"/>
      <c r="I342" s="211"/>
      <c r="J342" s="211"/>
      <c r="K342" s="211"/>
      <c r="L342" s="211"/>
      <c r="M342" s="211"/>
      <c r="N342" s="211"/>
      <c r="O342" s="211"/>
      <c r="P342" s="211"/>
    </row>
    <row r="343">
      <c r="A343" s="211"/>
      <c r="B343" s="209" t="s">
        <v>667</v>
      </c>
      <c r="C343" s="209" t="s">
        <v>182</v>
      </c>
      <c r="D343" s="210" t="s">
        <v>605</v>
      </c>
      <c r="E343" s="227" t="s">
        <v>232</v>
      </c>
      <c r="F343" s="211"/>
      <c r="G343" s="217"/>
      <c r="H343" s="217"/>
      <c r="I343" s="211"/>
      <c r="J343" s="211"/>
      <c r="K343" s="211"/>
      <c r="L343" s="211"/>
      <c r="M343" s="211"/>
      <c r="N343" s="211"/>
      <c r="O343" s="211"/>
      <c r="P343" s="211"/>
    </row>
    <row r="344">
      <c r="B344" s="209" t="s">
        <v>667</v>
      </c>
      <c r="C344" s="209" t="s">
        <v>182</v>
      </c>
      <c r="D344" s="210" t="s">
        <v>605</v>
      </c>
      <c r="E344" s="227" t="s">
        <v>603</v>
      </c>
      <c r="F344" s="56"/>
    </row>
    <row r="345">
      <c r="A345" s="216" t="s">
        <v>668</v>
      </c>
      <c r="B345" s="209" t="s">
        <v>669</v>
      </c>
      <c r="C345" s="209" t="s">
        <v>182</v>
      </c>
      <c r="D345" s="210" t="s">
        <v>605</v>
      </c>
      <c r="E345" s="225" t="s">
        <v>225</v>
      </c>
      <c r="F345" s="211"/>
      <c r="G345" s="212"/>
      <c r="H345" s="212"/>
      <c r="I345" s="212"/>
      <c r="J345" s="212">
        <f>1580</f>
        <v>1580</v>
      </c>
      <c r="K345" s="212">
        <f>1340</f>
        <v>1340</v>
      </c>
      <c r="L345" s="212">
        <f>1450</f>
        <v>1450</v>
      </c>
      <c r="M345" s="212"/>
      <c r="N345" s="212">
        <f>800</f>
        <v>800</v>
      </c>
      <c r="O345" s="212"/>
      <c r="P345" s="212"/>
    </row>
    <row r="346">
      <c r="A346" s="211"/>
      <c r="B346" s="209" t="s">
        <v>669</v>
      </c>
      <c r="C346" s="209" t="s">
        <v>182</v>
      </c>
      <c r="D346" s="210" t="s">
        <v>605</v>
      </c>
      <c r="E346" s="226" t="s">
        <v>606</v>
      </c>
      <c r="F346" s="211"/>
      <c r="G346" s="217"/>
      <c r="H346" s="217"/>
      <c r="I346" s="211"/>
      <c r="J346" s="211"/>
      <c r="K346" s="211"/>
      <c r="L346" s="211"/>
      <c r="M346" s="211"/>
      <c r="N346" s="211"/>
      <c r="O346" s="211"/>
      <c r="P346" s="211"/>
    </row>
    <row r="347">
      <c r="A347" s="211"/>
      <c r="B347" s="209" t="s">
        <v>669</v>
      </c>
      <c r="C347" s="209" t="s">
        <v>182</v>
      </c>
      <c r="D347" s="210" t="s">
        <v>605</v>
      </c>
      <c r="E347" s="226" t="s">
        <v>227</v>
      </c>
      <c r="F347" s="211">
        <v>1580.0</v>
      </c>
      <c r="G347" s="217"/>
      <c r="H347" s="217"/>
      <c r="I347" s="211"/>
      <c r="J347" s="211"/>
      <c r="K347" s="211"/>
      <c r="L347" s="211"/>
      <c r="M347" s="211"/>
      <c r="N347" s="211"/>
      <c r="O347" s="211"/>
      <c r="P347" s="211"/>
    </row>
    <row r="348">
      <c r="A348" s="211"/>
      <c r="B348" s="209" t="s">
        <v>669</v>
      </c>
      <c r="C348" s="209" t="s">
        <v>182</v>
      </c>
      <c r="D348" s="210" t="s">
        <v>605</v>
      </c>
      <c r="E348" s="226" t="s">
        <v>228</v>
      </c>
      <c r="F348" s="211">
        <v>1340.0</v>
      </c>
      <c r="G348" s="217"/>
      <c r="H348" s="217"/>
      <c r="I348" s="211"/>
      <c r="J348" s="211"/>
      <c r="K348" s="211"/>
      <c r="L348" s="211"/>
      <c r="M348" s="211"/>
      <c r="N348" s="211"/>
      <c r="O348" s="211"/>
      <c r="P348" s="211"/>
    </row>
    <row r="349">
      <c r="A349" s="211"/>
      <c r="B349" s="209" t="s">
        <v>669</v>
      </c>
      <c r="C349" s="209" t="s">
        <v>182</v>
      </c>
      <c r="D349" s="210" t="s">
        <v>605</v>
      </c>
      <c r="E349" s="227" t="s">
        <v>229</v>
      </c>
      <c r="F349" s="211">
        <v>1450.0</v>
      </c>
      <c r="G349" s="217"/>
      <c r="H349" s="217"/>
      <c r="I349" s="211"/>
      <c r="J349" s="211"/>
      <c r="K349" s="211"/>
      <c r="L349" s="211"/>
      <c r="M349" s="211"/>
      <c r="N349" s="211"/>
      <c r="O349" s="211"/>
      <c r="P349" s="211"/>
    </row>
    <row r="350">
      <c r="A350" s="211"/>
      <c r="B350" s="209" t="s">
        <v>669</v>
      </c>
      <c r="C350" s="209" t="s">
        <v>182</v>
      </c>
      <c r="D350" s="210" t="s">
        <v>605</v>
      </c>
      <c r="E350" s="227" t="s">
        <v>230</v>
      </c>
      <c r="F350" s="211"/>
      <c r="G350" s="217"/>
      <c r="H350" s="217"/>
      <c r="I350" s="211"/>
      <c r="J350" s="211"/>
      <c r="K350" s="211"/>
      <c r="L350" s="211"/>
      <c r="M350" s="211"/>
      <c r="N350" s="211"/>
      <c r="O350" s="211"/>
      <c r="P350" s="211"/>
    </row>
    <row r="351">
      <c r="A351" s="211"/>
      <c r="B351" s="209" t="s">
        <v>669</v>
      </c>
      <c r="C351" s="209" t="s">
        <v>182</v>
      </c>
      <c r="D351" s="210" t="s">
        <v>605</v>
      </c>
      <c r="E351" s="227" t="s">
        <v>231</v>
      </c>
      <c r="F351" s="211">
        <v>800.0</v>
      </c>
      <c r="G351" s="217"/>
      <c r="H351" s="217"/>
      <c r="I351" s="211"/>
      <c r="J351" s="211"/>
      <c r="K351" s="211"/>
      <c r="L351" s="211"/>
      <c r="M351" s="211"/>
      <c r="N351" s="211"/>
      <c r="O351" s="211"/>
      <c r="P351" s="211"/>
    </row>
    <row r="352">
      <c r="A352" s="211"/>
      <c r="B352" s="209" t="s">
        <v>669</v>
      </c>
      <c r="C352" s="209" t="s">
        <v>182</v>
      </c>
      <c r="D352" s="210" t="s">
        <v>605</v>
      </c>
      <c r="E352" s="227" t="s">
        <v>232</v>
      </c>
      <c r="F352" s="211"/>
      <c r="G352" s="217"/>
      <c r="H352" s="217"/>
      <c r="I352" s="211"/>
      <c r="J352" s="211"/>
      <c r="K352" s="211"/>
      <c r="L352" s="211"/>
      <c r="M352" s="211"/>
      <c r="N352" s="211"/>
      <c r="O352" s="211"/>
      <c r="P352" s="211"/>
    </row>
    <row r="353">
      <c r="A353" s="211"/>
      <c r="B353" s="209" t="s">
        <v>669</v>
      </c>
      <c r="C353" s="209" t="s">
        <v>182</v>
      </c>
      <c r="D353" s="210" t="s">
        <v>605</v>
      </c>
      <c r="E353" s="227" t="s">
        <v>603</v>
      </c>
      <c r="F353" s="211"/>
      <c r="G353" s="217"/>
      <c r="H353" s="217"/>
      <c r="I353" s="211"/>
      <c r="J353" s="211"/>
      <c r="K353" s="211"/>
      <c r="L353" s="211"/>
      <c r="M353" s="211"/>
      <c r="N353" s="211"/>
      <c r="O353" s="211"/>
      <c r="P353" s="211"/>
    </row>
    <row r="354">
      <c r="A354" s="216" t="s">
        <v>670</v>
      </c>
      <c r="B354" s="209" t="s">
        <v>671</v>
      </c>
      <c r="C354" s="209" t="s">
        <v>182</v>
      </c>
      <c r="D354" s="210" t="s">
        <v>605</v>
      </c>
      <c r="E354" s="225" t="s">
        <v>225</v>
      </c>
      <c r="F354" s="211"/>
      <c r="G354" s="212"/>
      <c r="H354" s="212"/>
      <c r="I354" s="212"/>
      <c r="J354" s="212">
        <f>170</f>
        <v>170</v>
      </c>
      <c r="K354" s="212">
        <f>1500</f>
        <v>1500</v>
      </c>
      <c r="L354" s="212">
        <f>1120</f>
        <v>1120</v>
      </c>
      <c r="M354" s="212"/>
      <c r="N354" s="212">
        <f>280</f>
        <v>280</v>
      </c>
      <c r="O354" s="212"/>
      <c r="P354" s="212"/>
    </row>
    <row r="355">
      <c r="A355" s="211"/>
      <c r="B355" s="209" t="s">
        <v>671</v>
      </c>
      <c r="C355" s="209" t="s">
        <v>182</v>
      </c>
      <c r="D355" s="210" t="s">
        <v>605</v>
      </c>
      <c r="E355" s="226" t="s">
        <v>606</v>
      </c>
      <c r="F355" s="211"/>
      <c r="G355" s="217"/>
      <c r="H355" s="217"/>
      <c r="I355" s="211"/>
      <c r="J355" s="211"/>
      <c r="K355" s="211"/>
      <c r="L355" s="211"/>
      <c r="M355" s="211"/>
      <c r="N355" s="211"/>
      <c r="O355" s="211"/>
      <c r="P355" s="211"/>
    </row>
    <row r="356">
      <c r="A356" s="211"/>
      <c r="B356" s="209" t="s">
        <v>671</v>
      </c>
      <c r="C356" s="209" t="s">
        <v>182</v>
      </c>
      <c r="D356" s="210" t="s">
        <v>605</v>
      </c>
      <c r="E356" s="226" t="s">
        <v>227</v>
      </c>
      <c r="F356" s="211">
        <v>170.0</v>
      </c>
      <c r="G356" s="217"/>
      <c r="H356" s="217"/>
      <c r="I356" s="211"/>
      <c r="J356" s="211"/>
      <c r="K356" s="211"/>
      <c r="L356" s="211"/>
      <c r="M356" s="211"/>
      <c r="N356" s="211"/>
      <c r="O356" s="211"/>
      <c r="P356" s="211"/>
    </row>
    <row r="357">
      <c r="A357" s="195"/>
      <c r="B357" s="209" t="s">
        <v>671</v>
      </c>
      <c r="C357" s="209" t="s">
        <v>182</v>
      </c>
      <c r="D357" s="210" t="s">
        <v>605</v>
      </c>
      <c r="E357" s="226" t="s">
        <v>228</v>
      </c>
      <c r="F357" s="195">
        <v>1500.0</v>
      </c>
      <c r="G357" s="217"/>
      <c r="H357" s="217"/>
      <c r="I357" s="195"/>
      <c r="J357" s="195"/>
      <c r="K357" s="195"/>
      <c r="L357" s="195"/>
      <c r="M357" s="195"/>
      <c r="N357" s="195"/>
      <c r="O357" s="195"/>
      <c r="P357" s="195"/>
    </row>
    <row r="358">
      <c r="A358" s="195"/>
      <c r="B358" s="209" t="s">
        <v>671</v>
      </c>
      <c r="C358" s="209" t="s">
        <v>182</v>
      </c>
      <c r="D358" s="210" t="s">
        <v>605</v>
      </c>
      <c r="E358" s="227" t="s">
        <v>229</v>
      </c>
      <c r="F358" s="195">
        <v>1120.0</v>
      </c>
      <c r="G358" s="217"/>
      <c r="H358" s="217"/>
      <c r="I358" s="195"/>
      <c r="J358" s="195"/>
      <c r="K358" s="195"/>
      <c r="L358" s="195"/>
      <c r="M358" s="195"/>
      <c r="N358" s="195"/>
      <c r="O358" s="195"/>
      <c r="P358" s="195"/>
    </row>
    <row r="359">
      <c r="A359" s="195"/>
      <c r="B359" s="209" t="s">
        <v>671</v>
      </c>
      <c r="C359" s="209" t="s">
        <v>182</v>
      </c>
      <c r="D359" s="210" t="s">
        <v>605</v>
      </c>
      <c r="E359" s="227" t="s">
        <v>230</v>
      </c>
      <c r="F359" s="195"/>
      <c r="G359" s="217"/>
      <c r="H359" s="217"/>
      <c r="I359" s="195"/>
      <c r="J359" s="195"/>
      <c r="K359" s="195"/>
      <c r="L359" s="195"/>
      <c r="M359" s="195"/>
      <c r="N359" s="195"/>
      <c r="O359" s="195"/>
      <c r="P359" s="195"/>
    </row>
    <row r="360">
      <c r="A360" s="195"/>
      <c r="B360" s="209" t="s">
        <v>671</v>
      </c>
      <c r="C360" s="209" t="s">
        <v>182</v>
      </c>
      <c r="D360" s="210" t="s">
        <v>605</v>
      </c>
      <c r="E360" s="227" t="s">
        <v>231</v>
      </c>
      <c r="F360" s="195">
        <v>280.0</v>
      </c>
      <c r="G360" s="217"/>
      <c r="H360" s="217"/>
      <c r="I360" s="195"/>
      <c r="J360" s="195"/>
      <c r="K360" s="195"/>
      <c r="L360" s="195"/>
      <c r="M360" s="195"/>
      <c r="N360" s="195"/>
      <c r="O360" s="195"/>
      <c r="P360" s="195"/>
    </row>
    <row r="361">
      <c r="A361" s="195"/>
      <c r="B361" s="209" t="s">
        <v>671</v>
      </c>
      <c r="C361" s="209" t="s">
        <v>182</v>
      </c>
      <c r="D361" s="210" t="s">
        <v>605</v>
      </c>
      <c r="E361" s="227" t="s">
        <v>232</v>
      </c>
      <c r="F361" s="195"/>
      <c r="G361" s="217"/>
      <c r="H361" s="217"/>
      <c r="I361" s="195"/>
      <c r="J361" s="195"/>
      <c r="K361" s="195"/>
      <c r="L361" s="195"/>
      <c r="M361" s="195"/>
      <c r="N361" s="195"/>
      <c r="O361" s="195"/>
      <c r="P361" s="195"/>
    </row>
    <row r="362">
      <c r="A362" s="195"/>
      <c r="B362" s="209" t="s">
        <v>671</v>
      </c>
      <c r="C362" s="209" t="s">
        <v>182</v>
      </c>
      <c r="D362" s="210" t="s">
        <v>605</v>
      </c>
      <c r="E362" s="227" t="s">
        <v>603</v>
      </c>
      <c r="F362" s="195"/>
      <c r="G362" s="217"/>
      <c r="H362" s="217"/>
      <c r="I362" s="195"/>
      <c r="J362" s="195"/>
      <c r="K362" s="195"/>
      <c r="L362" s="195"/>
      <c r="M362" s="195"/>
      <c r="N362" s="195"/>
      <c r="O362" s="195"/>
      <c r="P362" s="195"/>
    </row>
    <row r="363">
      <c r="A363" s="216" t="s">
        <v>672</v>
      </c>
      <c r="B363" s="209" t="s">
        <v>673</v>
      </c>
      <c r="C363" s="209" t="s">
        <v>182</v>
      </c>
      <c r="D363" s="210" t="s">
        <v>605</v>
      </c>
      <c r="E363" s="225" t="s">
        <v>225</v>
      </c>
      <c r="F363" s="211"/>
      <c r="G363" s="212"/>
      <c r="H363" s="212"/>
      <c r="I363" s="212"/>
      <c r="J363" s="212">
        <f>1760</f>
        <v>1760</v>
      </c>
      <c r="K363" s="212">
        <f>1880</f>
        <v>1880</v>
      </c>
      <c r="L363" s="212">
        <f>1215</f>
        <v>1215</v>
      </c>
      <c r="M363" s="212"/>
      <c r="N363" s="212">
        <f>150</f>
        <v>150</v>
      </c>
      <c r="O363" s="212"/>
      <c r="P363" s="212"/>
    </row>
    <row r="364">
      <c r="A364" s="195"/>
      <c r="B364" s="209" t="s">
        <v>673</v>
      </c>
      <c r="C364" s="209" t="s">
        <v>182</v>
      </c>
      <c r="D364" s="210" t="s">
        <v>605</v>
      </c>
      <c r="E364" s="226" t="s">
        <v>606</v>
      </c>
      <c r="F364" s="195"/>
      <c r="G364" s="217"/>
      <c r="H364" s="217"/>
      <c r="I364" s="195"/>
      <c r="J364" s="195"/>
      <c r="K364" s="195"/>
      <c r="L364" s="195"/>
      <c r="M364" s="195"/>
      <c r="N364" s="195"/>
      <c r="O364" s="195"/>
      <c r="P364" s="195"/>
    </row>
    <row r="365">
      <c r="A365" s="195"/>
      <c r="B365" s="209" t="s">
        <v>673</v>
      </c>
      <c r="C365" s="209" t="s">
        <v>182</v>
      </c>
      <c r="D365" s="210" t="s">
        <v>605</v>
      </c>
      <c r="E365" s="226" t="s">
        <v>227</v>
      </c>
      <c r="F365" s="195">
        <v>1760.0</v>
      </c>
      <c r="G365" s="217"/>
      <c r="H365" s="217"/>
      <c r="I365" s="195"/>
      <c r="J365" s="195"/>
      <c r="K365" s="195"/>
      <c r="L365" s="195"/>
      <c r="M365" s="195"/>
      <c r="N365" s="195"/>
      <c r="O365" s="195"/>
      <c r="P365" s="195"/>
    </row>
    <row r="366">
      <c r="A366" s="195"/>
      <c r="B366" s="209" t="s">
        <v>673</v>
      </c>
      <c r="C366" s="209" t="s">
        <v>182</v>
      </c>
      <c r="D366" s="210" t="s">
        <v>605</v>
      </c>
      <c r="E366" s="226" t="s">
        <v>228</v>
      </c>
      <c r="F366" s="195">
        <v>1880.0</v>
      </c>
      <c r="G366" s="217"/>
      <c r="H366" s="217"/>
      <c r="I366" s="195"/>
      <c r="J366" s="195"/>
      <c r="K366" s="195"/>
      <c r="L366" s="195"/>
      <c r="M366" s="195"/>
      <c r="N366" s="195"/>
      <c r="O366" s="195"/>
      <c r="P366" s="195"/>
    </row>
    <row r="367">
      <c r="A367" s="195"/>
      <c r="B367" s="209" t="s">
        <v>673</v>
      </c>
      <c r="C367" s="209" t="s">
        <v>182</v>
      </c>
      <c r="D367" s="210" t="s">
        <v>605</v>
      </c>
      <c r="E367" s="227" t="s">
        <v>229</v>
      </c>
      <c r="F367" s="195">
        <v>1215.0</v>
      </c>
      <c r="G367" s="217"/>
      <c r="H367" s="217"/>
      <c r="I367" s="195"/>
      <c r="J367" s="195"/>
      <c r="K367" s="195"/>
      <c r="L367" s="195"/>
      <c r="M367" s="195"/>
      <c r="N367" s="195"/>
      <c r="O367" s="195"/>
      <c r="P367" s="195"/>
    </row>
    <row r="368">
      <c r="A368" s="195"/>
      <c r="B368" s="209" t="s">
        <v>673</v>
      </c>
      <c r="C368" s="209" t="s">
        <v>182</v>
      </c>
      <c r="D368" s="210" t="s">
        <v>605</v>
      </c>
      <c r="E368" s="227" t="s">
        <v>230</v>
      </c>
      <c r="F368" s="195"/>
      <c r="G368" s="217"/>
      <c r="H368" s="217"/>
      <c r="I368" s="195"/>
      <c r="J368" s="195"/>
      <c r="K368" s="195"/>
      <c r="L368" s="195"/>
      <c r="M368" s="195"/>
      <c r="N368" s="195"/>
      <c r="O368" s="195"/>
      <c r="P368" s="195"/>
    </row>
    <row r="369">
      <c r="A369" s="195"/>
      <c r="B369" s="209" t="s">
        <v>673</v>
      </c>
      <c r="C369" s="209" t="s">
        <v>182</v>
      </c>
      <c r="D369" s="210" t="s">
        <v>605</v>
      </c>
      <c r="E369" s="227" t="s">
        <v>231</v>
      </c>
      <c r="F369" s="195">
        <v>150.0</v>
      </c>
      <c r="G369" s="217"/>
      <c r="H369" s="217"/>
      <c r="I369" s="195"/>
      <c r="J369" s="195"/>
      <c r="K369" s="195"/>
      <c r="L369" s="195"/>
      <c r="M369" s="195"/>
      <c r="N369" s="195"/>
      <c r="O369" s="195"/>
      <c r="P369" s="195"/>
    </row>
    <row r="370">
      <c r="A370" s="195"/>
      <c r="B370" s="209" t="s">
        <v>673</v>
      </c>
      <c r="C370" s="209" t="s">
        <v>182</v>
      </c>
      <c r="D370" s="210" t="s">
        <v>605</v>
      </c>
      <c r="E370" s="227" t="s">
        <v>232</v>
      </c>
      <c r="F370" s="195"/>
      <c r="G370" s="217"/>
      <c r="H370" s="217"/>
      <c r="I370" s="195"/>
      <c r="J370" s="195"/>
      <c r="K370" s="195"/>
      <c r="L370" s="195"/>
      <c r="M370" s="195"/>
      <c r="N370" s="195"/>
      <c r="O370" s="195"/>
      <c r="P370" s="195"/>
    </row>
    <row r="371">
      <c r="A371" s="195"/>
      <c r="B371" s="209" t="s">
        <v>673</v>
      </c>
      <c r="C371" s="209" t="s">
        <v>182</v>
      </c>
      <c r="D371" s="210" t="s">
        <v>605</v>
      </c>
      <c r="E371" s="227" t="s">
        <v>603</v>
      </c>
      <c r="F371" s="195"/>
      <c r="G371" s="217"/>
      <c r="H371" s="217"/>
      <c r="I371" s="195"/>
      <c r="J371" s="195"/>
      <c r="K371" s="195"/>
      <c r="L371" s="195"/>
      <c r="M371" s="195"/>
      <c r="N371" s="195"/>
      <c r="O371" s="195"/>
      <c r="P371" s="195"/>
    </row>
    <row r="372">
      <c r="A372" s="216" t="s">
        <v>674</v>
      </c>
      <c r="B372" s="209" t="s">
        <v>675</v>
      </c>
      <c r="C372" s="209" t="s">
        <v>182</v>
      </c>
      <c r="D372" s="210" t="s">
        <v>605</v>
      </c>
      <c r="E372" s="225" t="s">
        <v>225</v>
      </c>
      <c r="F372" s="211"/>
      <c r="G372" s="212"/>
      <c r="H372" s="212"/>
      <c r="I372" s="212"/>
      <c r="J372" s="212">
        <f>50</f>
        <v>50</v>
      </c>
      <c r="K372" s="212">
        <f>1515</f>
        <v>1515</v>
      </c>
      <c r="L372" s="212">
        <f>1230</f>
        <v>1230</v>
      </c>
      <c r="M372" s="212"/>
      <c r="N372" s="212">
        <f>1920</f>
        <v>1920</v>
      </c>
      <c r="O372" s="212"/>
      <c r="P372" s="212"/>
    </row>
    <row r="373">
      <c r="A373" s="195"/>
      <c r="B373" s="209" t="s">
        <v>675</v>
      </c>
      <c r="C373" s="209" t="s">
        <v>182</v>
      </c>
      <c r="D373" s="210" t="s">
        <v>605</v>
      </c>
      <c r="E373" s="226" t="s">
        <v>606</v>
      </c>
      <c r="F373" s="195"/>
      <c r="G373" s="217"/>
      <c r="H373" s="217"/>
      <c r="I373" s="195"/>
      <c r="J373" s="195"/>
      <c r="K373" s="195"/>
      <c r="L373" s="195"/>
      <c r="M373" s="195"/>
      <c r="N373" s="195"/>
      <c r="O373" s="195"/>
      <c r="P373" s="195"/>
    </row>
    <row r="374">
      <c r="A374" s="195"/>
      <c r="B374" s="209" t="s">
        <v>675</v>
      </c>
      <c r="C374" s="209" t="s">
        <v>182</v>
      </c>
      <c r="D374" s="210" t="s">
        <v>605</v>
      </c>
      <c r="E374" s="226" t="s">
        <v>227</v>
      </c>
      <c r="F374" s="195">
        <v>50.0</v>
      </c>
      <c r="G374" s="217"/>
      <c r="H374" s="217"/>
      <c r="I374" s="195"/>
      <c r="J374" s="195"/>
      <c r="K374" s="195"/>
      <c r="L374" s="195"/>
      <c r="M374" s="195"/>
      <c r="N374" s="195"/>
      <c r="O374" s="195"/>
      <c r="P374" s="195"/>
    </row>
    <row r="375">
      <c r="A375" s="195"/>
      <c r="B375" s="209" t="s">
        <v>675</v>
      </c>
      <c r="C375" s="209" t="s">
        <v>182</v>
      </c>
      <c r="D375" s="210" t="s">
        <v>605</v>
      </c>
      <c r="E375" s="226" t="s">
        <v>228</v>
      </c>
      <c r="F375" s="195">
        <v>1515.0</v>
      </c>
      <c r="G375" s="217"/>
      <c r="H375" s="217"/>
      <c r="I375" s="195"/>
      <c r="J375" s="195"/>
      <c r="K375" s="195"/>
      <c r="L375" s="195"/>
      <c r="M375" s="195"/>
      <c r="N375" s="195"/>
      <c r="O375" s="195"/>
      <c r="P375" s="195"/>
    </row>
    <row r="376">
      <c r="A376" s="195"/>
      <c r="B376" s="209" t="s">
        <v>675</v>
      </c>
      <c r="C376" s="209" t="s">
        <v>182</v>
      </c>
      <c r="D376" s="210" t="s">
        <v>605</v>
      </c>
      <c r="E376" s="227" t="s">
        <v>229</v>
      </c>
      <c r="F376" s="195">
        <v>1230.0</v>
      </c>
      <c r="G376" s="217"/>
      <c r="H376" s="217"/>
      <c r="I376" s="195"/>
      <c r="J376" s="195"/>
      <c r="K376" s="195"/>
      <c r="L376" s="195"/>
      <c r="M376" s="195"/>
      <c r="N376" s="195"/>
      <c r="O376" s="195"/>
      <c r="P376" s="195"/>
    </row>
    <row r="377">
      <c r="A377" s="195"/>
      <c r="B377" s="209" t="s">
        <v>675</v>
      </c>
      <c r="C377" s="209" t="s">
        <v>182</v>
      </c>
      <c r="D377" s="210" t="s">
        <v>605</v>
      </c>
      <c r="E377" s="227" t="s">
        <v>230</v>
      </c>
      <c r="F377" s="195"/>
      <c r="G377" s="217"/>
      <c r="H377" s="217"/>
      <c r="I377" s="195"/>
      <c r="J377" s="195"/>
      <c r="K377" s="195"/>
      <c r="L377" s="195"/>
      <c r="M377" s="195"/>
      <c r="N377" s="195"/>
      <c r="O377" s="195"/>
      <c r="P377" s="195"/>
    </row>
    <row r="378">
      <c r="A378" s="195"/>
      <c r="B378" s="209" t="s">
        <v>675</v>
      </c>
      <c r="C378" s="209" t="s">
        <v>182</v>
      </c>
      <c r="D378" s="210" t="s">
        <v>605</v>
      </c>
      <c r="E378" s="227" t="s">
        <v>231</v>
      </c>
      <c r="F378" s="195">
        <v>1920.0</v>
      </c>
      <c r="G378" s="217"/>
      <c r="H378" s="217"/>
      <c r="I378" s="195"/>
      <c r="J378" s="195"/>
      <c r="K378" s="195"/>
      <c r="L378" s="195"/>
      <c r="M378" s="195"/>
      <c r="N378" s="195"/>
      <c r="O378" s="195"/>
      <c r="P378" s="195"/>
    </row>
    <row r="379">
      <c r="A379" s="195"/>
      <c r="B379" s="209" t="s">
        <v>675</v>
      </c>
      <c r="C379" s="209" t="s">
        <v>182</v>
      </c>
      <c r="D379" s="210" t="s">
        <v>605</v>
      </c>
      <c r="E379" s="227" t="s">
        <v>232</v>
      </c>
      <c r="F379" s="195"/>
      <c r="G379" s="217"/>
      <c r="H379" s="217"/>
      <c r="I379" s="195"/>
      <c r="J379" s="195"/>
      <c r="K379" s="195"/>
      <c r="L379" s="195"/>
      <c r="M379" s="195"/>
      <c r="N379" s="195"/>
      <c r="O379" s="195"/>
      <c r="P379" s="195"/>
    </row>
    <row r="380">
      <c r="A380" s="195"/>
      <c r="B380" s="209" t="s">
        <v>675</v>
      </c>
      <c r="C380" s="209" t="s">
        <v>182</v>
      </c>
      <c r="D380" s="210" t="s">
        <v>605</v>
      </c>
      <c r="E380" s="227" t="s">
        <v>603</v>
      </c>
      <c r="F380" s="195"/>
      <c r="G380" s="217"/>
      <c r="H380" s="217"/>
      <c r="I380" s="195"/>
      <c r="J380" s="195"/>
      <c r="K380" s="195"/>
      <c r="L380" s="195"/>
      <c r="M380" s="195"/>
      <c r="N380" s="195"/>
      <c r="O380" s="195"/>
      <c r="P380" s="195"/>
    </row>
    <row r="381">
      <c r="A381" s="216" t="s">
        <v>676</v>
      </c>
      <c r="B381" s="209" t="s">
        <v>677</v>
      </c>
      <c r="C381" s="209" t="s">
        <v>182</v>
      </c>
      <c r="D381" s="210" t="s">
        <v>605</v>
      </c>
      <c r="E381" s="225" t="s">
        <v>225</v>
      </c>
      <c r="F381" s="211"/>
      <c r="G381" s="212"/>
      <c r="H381" s="212"/>
      <c r="I381" s="212"/>
      <c r="J381" s="212">
        <f>20</f>
        <v>20</v>
      </c>
      <c r="K381" s="212">
        <f>1260</f>
        <v>1260</v>
      </c>
      <c r="L381" s="212">
        <f>50</f>
        <v>50</v>
      </c>
      <c r="M381" s="212"/>
      <c r="N381" s="212">
        <f>920</f>
        <v>920</v>
      </c>
      <c r="O381" s="212"/>
      <c r="P381" s="212"/>
    </row>
    <row r="382">
      <c r="A382" s="195"/>
      <c r="B382" s="209" t="s">
        <v>677</v>
      </c>
      <c r="C382" s="209" t="s">
        <v>182</v>
      </c>
      <c r="D382" s="210" t="s">
        <v>605</v>
      </c>
      <c r="E382" s="226" t="s">
        <v>606</v>
      </c>
      <c r="F382" s="195"/>
      <c r="G382" s="217"/>
      <c r="H382" s="217"/>
      <c r="I382" s="195"/>
      <c r="J382" s="195"/>
      <c r="K382" s="195"/>
      <c r="L382" s="195"/>
      <c r="M382" s="195"/>
      <c r="N382" s="195"/>
      <c r="O382" s="195"/>
      <c r="P382" s="195"/>
    </row>
    <row r="383">
      <c r="A383" s="195"/>
      <c r="B383" s="209" t="s">
        <v>677</v>
      </c>
      <c r="C383" s="209" t="s">
        <v>182</v>
      </c>
      <c r="D383" s="210" t="s">
        <v>605</v>
      </c>
      <c r="E383" s="226" t="s">
        <v>227</v>
      </c>
      <c r="F383" s="195">
        <v>20.0</v>
      </c>
      <c r="G383" s="217"/>
      <c r="H383" s="217"/>
      <c r="I383" s="195"/>
      <c r="J383" s="195"/>
      <c r="K383" s="195"/>
      <c r="L383" s="195"/>
      <c r="M383" s="195"/>
      <c r="N383" s="195"/>
      <c r="O383" s="195"/>
      <c r="P383" s="195"/>
    </row>
    <row r="384">
      <c r="A384" s="195"/>
      <c r="B384" s="209" t="s">
        <v>677</v>
      </c>
      <c r="C384" s="209" t="s">
        <v>182</v>
      </c>
      <c r="D384" s="210" t="s">
        <v>605</v>
      </c>
      <c r="E384" s="226" t="s">
        <v>228</v>
      </c>
      <c r="F384" s="195">
        <v>1260.0</v>
      </c>
      <c r="G384" s="217"/>
      <c r="H384" s="217"/>
      <c r="I384" s="195"/>
      <c r="J384" s="195"/>
      <c r="K384" s="195"/>
      <c r="L384" s="195"/>
      <c r="M384" s="195"/>
      <c r="N384" s="195"/>
      <c r="O384" s="195"/>
      <c r="P384" s="195"/>
    </row>
    <row r="385">
      <c r="A385" s="195"/>
      <c r="B385" s="209" t="s">
        <v>677</v>
      </c>
      <c r="C385" s="209" t="s">
        <v>182</v>
      </c>
      <c r="D385" s="210" t="s">
        <v>605</v>
      </c>
      <c r="E385" s="227" t="s">
        <v>229</v>
      </c>
      <c r="F385" s="195">
        <v>50.0</v>
      </c>
      <c r="G385" s="217"/>
      <c r="H385" s="217"/>
      <c r="I385" s="195"/>
      <c r="J385" s="195"/>
      <c r="K385" s="195"/>
      <c r="L385" s="195"/>
      <c r="M385" s="195"/>
      <c r="N385" s="195"/>
      <c r="O385" s="195"/>
      <c r="P385" s="195"/>
    </row>
    <row r="386">
      <c r="A386" s="195"/>
      <c r="B386" s="209" t="s">
        <v>677</v>
      </c>
      <c r="C386" s="209" t="s">
        <v>182</v>
      </c>
      <c r="D386" s="210" t="s">
        <v>605</v>
      </c>
      <c r="E386" s="227" t="s">
        <v>230</v>
      </c>
      <c r="F386" s="195"/>
      <c r="G386" s="217"/>
      <c r="H386" s="217"/>
      <c r="I386" s="195"/>
      <c r="J386" s="195"/>
      <c r="K386" s="195"/>
      <c r="L386" s="195"/>
      <c r="M386" s="195"/>
      <c r="N386" s="195"/>
      <c r="O386" s="195"/>
      <c r="P386" s="195"/>
    </row>
    <row r="387">
      <c r="A387" s="195"/>
      <c r="B387" s="209" t="s">
        <v>677</v>
      </c>
      <c r="C387" s="209" t="s">
        <v>182</v>
      </c>
      <c r="D387" s="210" t="s">
        <v>605</v>
      </c>
      <c r="E387" s="227" t="s">
        <v>231</v>
      </c>
      <c r="F387" s="195">
        <v>920.0</v>
      </c>
      <c r="G387" s="217"/>
      <c r="H387" s="217"/>
      <c r="I387" s="195"/>
      <c r="J387" s="195"/>
      <c r="K387" s="195"/>
      <c r="L387" s="195"/>
      <c r="M387" s="195"/>
      <c r="N387" s="195"/>
      <c r="O387" s="195"/>
      <c r="P387" s="195"/>
    </row>
    <row r="388">
      <c r="A388" s="195"/>
      <c r="B388" s="209" t="s">
        <v>677</v>
      </c>
      <c r="C388" s="209" t="s">
        <v>182</v>
      </c>
      <c r="D388" s="210" t="s">
        <v>605</v>
      </c>
      <c r="E388" s="227" t="s">
        <v>232</v>
      </c>
      <c r="F388" s="195"/>
      <c r="G388" s="217"/>
      <c r="H388" s="217"/>
      <c r="I388" s="195"/>
      <c r="J388" s="195"/>
      <c r="K388" s="195"/>
      <c r="L388" s="195"/>
      <c r="M388" s="195"/>
      <c r="N388" s="195"/>
      <c r="O388" s="195"/>
      <c r="P388" s="195"/>
    </row>
    <row r="389">
      <c r="A389" s="195"/>
      <c r="B389" s="209" t="s">
        <v>677</v>
      </c>
      <c r="C389" s="209" t="s">
        <v>182</v>
      </c>
      <c r="D389" s="210" t="s">
        <v>605</v>
      </c>
      <c r="E389" s="227" t="s">
        <v>603</v>
      </c>
      <c r="F389" s="195"/>
      <c r="G389" s="217"/>
      <c r="H389" s="217"/>
      <c r="I389" s="195"/>
      <c r="J389" s="195"/>
      <c r="K389" s="195"/>
      <c r="L389" s="195"/>
      <c r="M389" s="195"/>
      <c r="N389" s="195"/>
      <c r="O389" s="195"/>
      <c r="P389" s="195"/>
    </row>
    <row r="390">
      <c r="A390" s="216" t="s">
        <v>678</v>
      </c>
      <c r="B390" s="209" t="s">
        <v>679</v>
      </c>
      <c r="C390" s="209" t="s">
        <v>182</v>
      </c>
      <c r="D390" s="210" t="s">
        <v>605</v>
      </c>
      <c r="E390" s="225" t="s">
        <v>225</v>
      </c>
      <c r="F390" s="211"/>
      <c r="G390" s="212"/>
      <c r="H390" s="212"/>
      <c r="I390" s="212"/>
      <c r="J390" s="212"/>
      <c r="K390" s="212">
        <f>1050</f>
        <v>1050</v>
      </c>
      <c r="L390" s="212">
        <f>1130</f>
        <v>1130</v>
      </c>
      <c r="M390" s="212"/>
      <c r="N390" s="212">
        <f>700</f>
        <v>700</v>
      </c>
      <c r="O390" s="212"/>
      <c r="P390" s="212"/>
    </row>
    <row r="391">
      <c r="A391" s="195"/>
      <c r="B391" s="209" t="s">
        <v>679</v>
      </c>
      <c r="C391" s="209" t="s">
        <v>182</v>
      </c>
      <c r="D391" s="210" t="s">
        <v>605</v>
      </c>
      <c r="E391" s="226" t="s">
        <v>606</v>
      </c>
      <c r="F391" s="195"/>
      <c r="G391" s="217"/>
      <c r="H391" s="217"/>
      <c r="I391" s="195"/>
      <c r="J391" s="195"/>
      <c r="K391" s="195"/>
      <c r="L391" s="195"/>
      <c r="M391" s="195"/>
      <c r="N391" s="195"/>
      <c r="O391" s="195"/>
      <c r="P391" s="195"/>
    </row>
    <row r="392">
      <c r="A392" s="195"/>
      <c r="B392" s="209" t="s">
        <v>679</v>
      </c>
      <c r="C392" s="209" t="s">
        <v>182</v>
      </c>
      <c r="D392" s="210" t="s">
        <v>605</v>
      </c>
      <c r="E392" s="226" t="s">
        <v>227</v>
      </c>
      <c r="F392" s="195"/>
      <c r="G392" s="217"/>
      <c r="H392" s="217"/>
      <c r="I392" s="195"/>
      <c r="J392" s="195"/>
      <c r="K392" s="195"/>
      <c r="L392" s="195"/>
      <c r="M392" s="195"/>
      <c r="N392" s="195"/>
      <c r="O392" s="195"/>
      <c r="P392" s="195"/>
    </row>
    <row r="393">
      <c r="A393" s="195"/>
      <c r="B393" s="209" t="s">
        <v>679</v>
      </c>
      <c r="C393" s="209" t="s">
        <v>182</v>
      </c>
      <c r="D393" s="210" t="s">
        <v>605</v>
      </c>
      <c r="E393" s="226" t="s">
        <v>228</v>
      </c>
      <c r="F393" s="195">
        <v>1050.0</v>
      </c>
      <c r="G393" s="217"/>
      <c r="H393" s="217"/>
      <c r="I393" s="195"/>
      <c r="J393" s="195"/>
      <c r="K393" s="195"/>
      <c r="L393" s="195"/>
      <c r="M393" s="195"/>
      <c r="N393" s="195"/>
      <c r="O393" s="195"/>
      <c r="P393" s="195"/>
    </row>
    <row r="394">
      <c r="A394" s="195"/>
      <c r="B394" s="209" t="s">
        <v>679</v>
      </c>
      <c r="C394" s="209" t="s">
        <v>182</v>
      </c>
      <c r="D394" s="210" t="s">
        <v>605</v>
      </c>
      <c r="E394" s="227" t="s">
        <v>229</v>
      </c>
      <c r="F394" s="195">
        <v>1130.0</v>
      </c>
      <c r="G394" s="217"/>
      <c r="H394" s="217"/>
      <c r="I394" s="195"/>
      <c r="J394" s="195"/>
      <c r="K394" s="195"/>
      <c r="L394" s="195"/>
      <c r="M394" s="195"/>
      <c r="N394" s="195"/>
      <c r="O394" s="195"/>
      <c r="P394" s="195"/>
    </row>
    <row r="395">
      <c r="A395" s="195"/>
      <c r="B395" s="209" t="s">
        <v>679</v>
      </c>
      <c r="C395" s="209" t="s">
        <v>182</v>
      </c>
      <c r="D395" s="210" t="s">
        <v>605</v>
      </c>
      <c r="E395" s="227" t="s">
        <v>230</v>
      </c>
      <c r="F395" s="195"/>
      <c r="G395" s="217"/>
      <c r="H395" s="217"/>
      <c r="I395" s="195"/>
      <c r="J395" s="195"/>
      <c r="K395" s="195"/>
      <c r="L395" s="195"/>
      <c r="M395" s="195"/>
      <c r="N395" s="195"/>
      <c r="O395" s="195"/>
      <c r="P395" s="195"/>
    </row>
    <row r="396">
      <c r="A396" s="195"/>
      <c r="B396" s="209" t="s">
        <v>679</v>
      </c>
      <c r="C396" s="209" t="s">
        <v>182</v>
      </c>
      <c r="D396" s="210" t="s">
        <v>605</v>
      </c>
      <c r="E396" s="227" t="s">
        <v>231</v>
      </c>
      <c r="F396" s="195">
        <v>700.0</v>
      </c>
      <c r="G396" s="217"/>
      <c r="H396" s="217"/>
      <c r="I396" s="195"/>
      <c r="J396" s="195"/>
      <c r="K396" s="195"/>
      <c r="L396" s="195"/>
      <c r="M396" s="195"/>
      <c r="N396" s="195"/>
      <c r="O396" s="195"/>
      <c r="P396" s="195"/>
    </row>
    <row r="397">
      <c r="A397" s="195"/>
      <c r="B397" s="209" t="s">
        <v>679</v>
      </c>
      <c r="C397" s="209" t="s">
        <v>182</v>
      </c>
      <c r="D397" s="210" t="s">
        <v>605</v>
      </c>
      <c r="E397" s="227" t="s">
        <v>232</v>
      </c>
      <c r="F397" s="195"/>
      <c r="G397" s="217"/>
      <c r="H397" s="217"/>
      <c r="I397" s="195"/>
      <c r="J397" s="195"/>
      <c r="K397" s="195"/>
      <c r="L397" s="195"/>
      <c r="M397" s="195"/>
      <c r="N397" s="195"/>
      <c r="O397" s="195"/>
      <c r="P397" s="195"/>
    </row>
    <row r="398">
      <c r="A398" s="195"/>
      <c r="B398" s="209" t="s">
        <v>679</v>
      </c>
      <c r="C398" s="209" t="s">
        <v>182</v>
      </c>
      <c r="D398" s="210" t="s">
        <v>605</v>
      </c>
      <c r="E398" s="227" t="s">
        <v>603</v>
      </c>
      <c r="F398" s="195"/>
      <c r="G398" s="217"/>
      <c r="H398" s="217"/>
      <c r="I398" s="195"/>
      <c r="J398" s="195"/>
      <c r="K398" s="195"/>
      <c r="L398" s="195"/>
      <c r="M398" s="195"/>
      <c r="N398" s="195"/>
      <c r="O398" s="195"/>
      <c r="P398" s="195"/>
    </row>
    <row r="399">
      <c r="A399" s="216" t="s">
        <v>680</v>
      </c>
      <c r="B399" s="209" t="s">
        <v>681</v>
      </c>
      <c r="C399" s="209" t="s">
        <v>182</v>
      </c>
      <c r="D399" s="210" t="s">
        <v>605</v>
      </c>
      <c r="E399" s="225" t="s">
        <v>225</v>
      </c>
      <c r="F399" s="211"/>
      <c r="G399" s="212"/>
      <c r="H399" s="212"/>
      <c r="I399" s="212"/>
      <c r="J399" s="212">
        <f>900</f>
        <v>900</v>
      </c>
      <c r="K399" s="212">
        <f>450</f>
        <v>450</v>
      </c>
      <c r="L399" s="212">
        <f>870</f>
        <v>870</v>
      </c>
      <c r="M399" s="212"/>
      <c r="N399" s="212">
        <f>530</f>
        <v>530</v>
      </c>
      <c r="O399" s="212"/>
      <c r="P399" s="212"/>
    </row>
    <row r="400">
      <c r="A400" s="195"/>
      <c r="B400" s="209" t="s">
        <v>681</v>
      </c>
      <c r="C400" s="209" t="s">
        <v>182</v>
      </c>
      <c r="D400" s="210" t="s">
        <v>605</v>
      </c>
      <c r="E400" s="226" t="s">
        <v>606</v>
      </c>
      <c r="F400" s="195"/>
      <c r="G400" s="217"/>
      <c r="H400" s="217"/>
      <c r="I400" s="195"/>
      <c r="J400" s="195"/>
      <c r="K400" s="195"/>
      <c r="L400" s="195"/>
      <c r="M400" s="195"/>
      <c r="N400" s="195"/>
      <c r="O400" s="195"/>
      <c r="P400" s="195"/>
    </row>
    <row r="401">
      <c r="A401" s="211"/>
      <c r="B401" s="209" t="s">
        <v>681</v>
      </c>
      <c r="C401" s="209" t="s">
        <v>182</v>
      </c>
      <c r="D401" s="210" t="s">
        <v>605</v>
      </c>
      <c r="E401" s="226" t="s">
        <v>227</v>
      </c>
      <c r="F401" s="211">
        <v>900.0</v>
      </c>
      <c r="G401" s="217"/>
      <c r="H401" s="217"/>
      <c r="I401" s="211"/>
      <c r="J401" s="211"/>
      <c r="K401" s="211"/>
      <c r="L401" s="211"/>
      <c r="M401" s="211"/>
      <c r="N401" s="211"/>
      <c r="O401" s="211"/>
      <c r="P401" s="211"/>
    </row>
    <row r="402">
      <c r="A402" s="211"/>
      <c r="B402" s="209" t="s">
        <v>681</v>
      </c>
      <c r="C402" s="209" t="s">
        <v>182</v>
      </c>
      <c r="D402" s="210" t="s">
        <v>605</v>
      </c>
      <c r="E402" s="226" t="s">
        <v>228</v>
      </c>
      <c r="F402" s="211">
        <v>450.0</v>
      </c>
      <c r="G402" s="217"/>
      <c r="H402" s="217"/>
      <c r="I402" s="211"/>
      <c r="J402" s="211"/>
      <c r="K402" s="211"/>
      <c r="L402" s="211"/>
      <c r="M402" s="211"/>
      <c r="N402" s="211"/>
      <c r="O402" s="211"/>
      <c r="P402" s="211"/>
    </row>
    <row r="403">
      <c r="A403" s="211"/>
      <c r="B403" s="209" t="s">
        <v>681</v>
      </c>
      <c r="C403" s="209" t="s">
        <v>182</v>
      </c>
      <c r="D403" s="210" t="s">
        <v>605</v>
      </c>
      <c r="E403" s="227" t="s">
        <v>229</v>
      </c>
      <c r="F403" s="211">
        <v>870.0</v>
      </c>
      <c r="G403" s="217"/>
      <c r="H403" s="217"/>
      <c r="I403" s="211"/>
      <c r="J403" s="211"/>
      <c r="K403" s="211"/>
      <c r="L403" s="211"/>
      <c r="M403" s="211"/>
      <c r="N403" s="211"/>
      <c r="O403" s="211"/>
      <c r="P403" s="211"/>
    </row>
    <row r="404">
      <c r="A404" s="211"/>
      <c r="B404" s="209" t="s">
        <v>681</v>
      </c>
      <c r="C404" s="209" t="s">
        <v>182</v>
      </c>
      <c r="D404" s="210" t="s">
        <v>605</v>
      </c>
      <c r="E404" s="227" t="s">
        <v>230</v>
      </c>
      <c r="F404" s="211"/>
      <c r="G404" s="217"/>
      <c r="H404" s="217"/>
      <c r="I404" s="211"/>
      <c r="J404" s="211"/>
      <c r="K404" s="211"/>
      <c r="L404" s="211"/>
      <c r="M404" s="211"/>
      <c r="N404" s="211"/>
      <c r="O404" s="211"/>
      <c r="P404" s="211"/>
    </row>
    <row r="405">
      <c r="A405" s="211"/>
      <c r="B405" s="209" t="s">
        <v>681</v>
      </c>
      <c r="C405" s="209" t="s">
        <v>182</v>
      </c>
      <c r="D405" s="210" t="s">
        <v>605</v>
      </c>
      <c r="E405" s="227" t="s">
        <v>231</v>
      </c>
      <c r="F405" s="211">
        <v>530.0</v>
      </c>
      <c r="G405" s="217"/>
      <c r="H405" s="217"/>
      <c r="I405" s="211"/>
      <c r="J405" s="211"/>
      <c r="K405" s="211"/>
      <c r="L405" s="211"/>
      <c r="M405" s="211"/>
      <c r="N405" s="211"/>
      <c r="O405" s="211"/>
      <c r="P405" s="211"/>
    </row>
    <row r="406">
      <c r="A406" s="211"/>
      <c r="B406" s="209" t="s">
        <v>681</v>
      </c>
      <c r="C406" s="209" t="s">
        <v>182</v>
      </c>
      <c r="D406" s="210" t="s">
        <v>605</v>
      </c>
      <c r="E406" s="227" t="s">
        <v>232</v>
      </c>
      <c r="F406" s="211"/>
      <c r="G406" s="217"/>
      <c r="H406" s="217"/>
      <c r="I406" s="211"/>
      <c r="J406" s="211"/>
      <c r="K406" s="211"/>
      <c r="L406" s="211"/>
      <c r="M406" s="211"/>
      <c r="N406" s="211"/>
      <c r="O406" s="211"/>
      <c r="P406" s="211"/>
    </row>
    <row r="407">
      <c r="A407" s="211"/>
      <c r="B407" s="209" t="s">
        <v>681</v>
      </c>
      <c r="C407" s="209" t="s">
        <v>182</v>
      </c>
      <c r="D407" s="210" t="s">
        <v>605</v>
      </c>
      <c r="E407" s="227" t="s">
        <v>603</v>
      </c>
      <c r="F407" s="211"/>
      <c r="G407" s="217"/>
      <c r="H407" s="217"/>
      <c r="I407" s="211"/>
      <c r="J407" s="211"/>
      <c r="K407" s="211"/>
      <c r="L407" s="211"/>
      <c r="M407" s="211"/>
      <c r="N407" s="211"/>
      <c r="O407" s="211"/>
      <c r="P407" s="211"/>
    </row>
    <row r="408">
      <c r="A408" s="216" t="s">
        <v>682</v>
      </c>
      <c r="B408" s="209" t="s">
        <v>683</v>
      </c>
      <c r="C408" s="209" t="s">
        <v>182</v>
      </c>
      <c r="D408" s="210" t="s">
        <v>605</v>
      </c>
      <c r="E408" s="225" t="s">
        <v>225</v>
      </c>
      <c r="F408" s="211"/>
      <c r="G408" s="212"/>
      <c r="H408" s="212"/>
      <c r="I408" s="212"/>
      <c r="J408" s="212">
        <f>70</f>
        <v>70</v>
      </c>
      <c r="K408" s="212">
        <f>740</f>
        <v>740</v>
      </c>
      <c r="L408" s="212">
        <f>420</f>
        <v>420</v>
      </c>
      <c r="M408" s="212"/>
      <c r="N408" s="212">
        <f>230</f>
        <v>230</v>
      </c>
      <c r="O408" s="212"/>
      <c r="P408" s="212"/>
    </row>
    <row r="409">
      <c r="A409" s="211"/>
      <c r="B409" s="209" t="s">
        <v>683</v>
      </c>
      <c r="C409" s="209" t="s">
        <v>182</v>
      </c>
      <c r="D409" s="210" t="s">
        <v>605</v>
      </c>
      <c r="E409" s="226" t="s">
        <v>606</v>
      </c>
      <c r="F409" s="211"/>
      <c r="G409" s="217"/>
      <c r="H409" s="217"/>
      <c r="I409" s="211"/>
      <c r="J409" s="211"/>
      <c r="K409" s="211"/>
      <c r="L409" s="211"/>
      <c r="M409" s="211"/>
      <c r="N409" s="211"/>
      <c r="O409" s="211"/>
      <c r="P409" s="211"/>
    </row>
    <row r="410">
      <c r="A410" s="211"/>
      <c r="B410" s="209" t="s">
        <v>683</v>
      </c>
      <c r="C410" s="209" t="s">
        <v>182</v>
      </c>
      <c r="D410" s="210" t="s">
        <v>605</v>
      </c>
      <c r="E410" s="226" t="s">
        <v>227</v>
      </c>
      <c r="F410" s="211">
        <v>70.0</v>
      </c>
      <c r="G410" s="217"/>
      <c r="H410" s="217"/>
      <c r="I410" s="211"/>
      <c r="J410" s="211"/>
      <c r="K410" s="211"/>
      <c r="L410" s="211"/>
      <c r="M410" s="211"/>
      <c r="N410" s="211"/>
      <c r="O410" s="211"/>
      <c r="P410" s="211"/>
    </row>
    <row r="411">
      <c r="A411" s="211"/>
      <c r="B411" s="209" t="s">
        <v>683</v>
      </c>
      <c r="C411" s="209" t="s">
        <v>182</v>
      </c>
      <c r="D411" s="210" t="s">
        <v>605</v>
      </c>
      <c r="E411" s="226" t="s">
        <v>228</v>
      </c>
      <c r="F411" s="211">
        <v>740.0</v>
      </c>
      <c r="G411" s="217"/>
      <c r="H411" s="217"/>
      <c r="I411" s="211"/>
      <c r="J411" s="211"/>
      <c r="K411" s="211"/>
      <c r="L411" s="211"/>
      <c r="M411" s="211"/>
      <c r="N411" s="211"/>
      <c r="O411" s="211"/>
      <c r="P411" s="211"/>
    </row>
    <row r="412">
      <c r="A412" s="211"/>
      <c r="B412" s="209" t="s">
        <v>683</v>
      </c>
      <c r="C412" s="209" t="s">
        <v>182</v>
      </c>
      <c r="D412" s="210" t="s">
        <v>605</v>
      </c>
      <c r="E412" s="227" t="s">
        <v>229</v>
      </c>
      <c r="F412" s="211">
        <v>420.0</v>
      </c>
      <c r="G412" s="217"/>
      <c r="H412" s="217"/>
      <c r="I412" s="211"/>
      <c r="J412" s="211"/>
      <c r="K412" s="211"/>
      <c r="L412" s="211"/>
      <c r="M412" s="211"/>
      <c r="N412" s="211"/>
      <c r="O412" s="211"/>
      <c r="P412" s="211"/>
    </row>
    <row r="413">
      <c r="A413" s="211"/>
      <c r="B413" s="209" t="s">
        <v>683</v>
      </c>
      <c r="C413" s="209" t="s">
        <v>182</v>
      </c>
      <c r="D413" s="210" t="s">
        <v>605</v>
      </c>
      <c r="E413" s="227" t="s">
        <v>230</v>
      </c>
      <c r="F413" s="211"/>
      <c r="G413" s="217"/>
      <c r="H413" s="217"/>
      <c r="I413" s="211"/>
      <c r="J413" s="211"/>
      <c r="K413" s="211"/>
      <c r="L413" s="211"/>
      <c r="M413" s="211"/>
      <c r="N413" s="211"/>
      <c r="O413" s="211"/>
      <c r="P413" s="211"/>
    </row>
    <row r="414">
      <c r="A414" s="211"/>
      <c r="B414" s="209" t="s">
        <v>683</v>
      </c>
      <c r="C414" s="209" t="s">
        <v>182</v>
      </c>
      <c r="D414" s="210" t="s">
        <v>605</v>
      </c>
      <c r="E414" s="227" t="s">
        <v>231</v>
      </c>
      <c r="F414" s="211">
        <v>230.0</v>
      </c>
      <c r="G414" s="217"/>
      <c r="H414" s="217"/>
      <c r="I414" s="211"/>
      <c r="J414" s="211"/>
      <c r="K414" s="211"/>
      <c r="L414" s="211"/>
      <c r="M414" s="211"/>
      <c r="N414" s="211"/>
      <c r="O414" s="211"/>
      <c r="P414" s="211"/>
    </row>
    <row r="415">
      <c r="A415" s="211"/>
      <c r="B415" s="209" t="s">
        <v>683</v>
      </c>
      <c r="C415" s="209" t="s">
        <v>182</v>
      </c>
      <c r="D415" s="210" t="s">
        <v>605</v>
      </c>
      <c r="E415" s="227" t="s">
        <v>232</v>
      </c>
      <c r="F415" s="211"/>
      <c r="G415" s="217"/>
      <c r="H415" s="217"/>
      <c r="I415" s="211"/>
      <c r="J415" s="211"/>
      <c r="K415" s="211"/>
      <c r="L415" s="211"/>
      <c r="M415" s="211"/>
      <c r="N415" s="211"/>
      <c r="O415" s="211"/>
      <c r="P415" s="211"/>
    </row>
    <row r="416">
      <c r="A416" s="211"/>
      <c r="B416" s="209" t="s">
        <v>683</v>
      </c>
      <c r="C416" s="209" t="s">
        <v>182</v>
      </c>
      <c r="D416" s="210" t="s">
        <v>605</v>
      </c>
      <c r="E416" s="227" t="s">
        <v>603</v>
      </c>
      <c r="F416" s="211"/>
      <c r="G416" s="217"/>
      <c r="H416" s="217"/>
      <c r="I416" s="211"/>
      <c r="J416" s="211"/>
      <c r="K416" s="211"/>
      <c r="L416" s="211"/>
      <c r="M416" s="211"/>
      <c r="N416" s="211"/>
      <c r="O416" s="211"/>
      <c r="P416" s="211"/>
    </row>
    <row r="417">
      <c r="A417" s="216" t="s">
        <v>684</v>
      </c>
      <c r="B417" s="209" t="s">
        <v>685</v>
      </c>
      <c r="C417" s="209" t="s">
        <v>182</v>
      </c>
      <c r="D417" s="210" t="s">
        <v>605</v>
      </c>
      <c r="E417" s="225" t="s">
        <v>225</v>
      </c>
      <c r="F417" s="211"/>
      <c r="G417" s="212"/>
      <c r="H417" s="212"/>
      <c r="I417" s="212"/>
      <c r="J417" s="213">
        <f>220</f>
        <v>220</v>
      </c>
      <c r="K417" s="212">
        <f>240</f>
        <v>240</v>
      </c>
      <c r="L417" s="213">
        <f>200</f>
        <v>200</v>
      </c>
      <c r="M417" s="213"/>
      <c r="N417" s="213"/>
      <c r="O417" s="213"/>
      <c r="P417" s="213"/>
    </row>
    <row r="418">
      <c r="A418" s="211"/>
      <c r="B418" s="209" t="s">
        <v>685</v>
      </c>
      <c r="C418" s="209" t="s">
        <v>182</v>
      </c>
      <c r="D418" s="210" t="s">
        <v>605</v>
      </c>
      <c r="E418" s="226" t="s">
        <v>606</v>
      </c>
      <c r="F418" s="211"/>
      <c r="G418" s="217"/>
      <c r="H418" s="217"/>
      <c r="I418" s="211"/>
      <c r="J418" s="211"/>
      <c r="K418" s="211"/>
      <c r="L418" s="211"/>
      <c r="M418" s="211"/>
      <c r="N418" s="211"/>
      <c r="O418" s="211"/>
      <c r="P418" s="211"/>
    </row>
    <row r="419">
      <c r="A419" s="211"/>
      <c r="B419" s="209" t="s">
        <v>685</v>
      </c>
      <c r="C419" s="209" t="s">
        <v>182</v>
      </c>
      <c r="D419" s="210" t="s">
        <v>605</v>
      </c>
      <c r="E419" s="226" t="s">
        <v>227</v>
      </c>
      <c r="F419" s="211">
        <v>220.0</v>
      </c>
      <c r="G419" s="217"/>
      <c r="H419" s="217"/>
      <c r="I419" s="211"/>
      <c r="J419" s="211"/>
      <c r="K419" s="211"/>
      <c r="L419" s="211"/>
      <c r="M419" s="211"/>
      <c r="N419" s="211"/>
      <c r="O419" s="211"/>
      <c r="P419" s="211"/>
    </row>
    <row r="420">
      <c r="A420" s="211"/>
      <c r="B420" s="209" t="s">
        <v>685</v>
      </c>
      <c r="C420" s="209" t="s">
        <v>182</v>
      </c>
      <c r="D420" s="210" t="s">
        <v>605</v>
      </c>
      <c r="E420" s="226" t="s">
        <v>228</v>
      </c>
      <c r="F420" s="211">
        <v>240.0</v>
      </c>
      <c r="G420" s="217"/>
      <c r="H420" s="217"/>
      <c r="I420" s="211"/>
      <c r="J420" s="211"/>
      <c r="K420" s="211"/>
      <c r="L420" s="211"/>
      <c r="M420" s="211"/>
      <c r="N420" s="211"/>
      <c r="O420" s="211"/>
      <c r="P420" s="211"/>
    </row>
    <row r="421">
      <c r="A421" s="211"/>
      <c r="B421" s="209" t="s">
        <v>685</v>
      </c>
      <c r="C421" s="209" t="s">
        <v>182</v>
      </c>
      <c r="D421" s="210" t="s">
        <v>605</v>
      </c>
      <c r="E421" s="227" t="s">
        <v>229</v>
      </c>
      <c r="F421" s="211">
        <v>200.0</v>
      </c>
      <c r="G421" s="217"/>
      <c r="H421" s="217"/>
      <c r="I421" s="211"/>
      <c r="J421" s="211"/>
      <c r="K421" s="211"/>
      <c r="L421" s="211"/>
      <c r="M421" s="211"/>
      <c r="N421" s="211"/>
      <c r="O421" s="211"/>
      <c r="P421" s="211"/>
    </row>
    <row r="422">
      <c r="A422" s="211"/>
      <c r="B422" s="209" t="s">
        <v>685</v>
      </c>
      <c r="C422" s="209" t="s">
        <v>182</v>
      </c>
      <c r="D422" s="210" t="s">
        <v>605</v>
      </c>
      <c r="E422" s="227" t="s">
        <v>230</v>
      </c>
      <c r="F422" s="211"/>
      <c r="G422" s="217"/>
      <c r="H422" s="217"/>
      <c r="I422" s="211"/>
      <c r="J422" s="211"/>
      <c r="K422" s="211"/>
      <c r="L422" s="211"/>
      <c r="M422" s="211"/>
      <c r="N422" s="211"/>
      <c r="O422" s="211"/>
      <c r="P422" s="211"/>
    </row>
    <row r="423">
      <c r="A423" s="211"/>
      <c r="B423" s="209" t="s">
        <v>685</v>
      </c>
      <c r="C423" s="209" t="s">
        <v>182</v>
      </c>
      <c r="D423" s="210" t="s">
        <v>605</v>
      </c>
      <c r="E423" s="227" t="s">
        <v>231</v>
      </c>
      <c r="F423" s="211"/>
      <c r="G423" s="217"/>
      <c r="H423" s="217"/>
      <c r="I423" s="211"/>
      <c r="J423" s="211"/>
      <c r="K423" s="211"/>
      <c r="L423" s="211"/>
      <c r="M423" s="211"/>
      <c r="N423" s="211"/>
      <c r="O423" s="211"/>
      <c r="P423" s="211"/>
    </row>
    <row r="424">
      <c r="A424" s="211"/>
      <c r="B424" s="209" t="s">
        <v>685</v>
      </c>
      <c r="C424" s="209" t="s">
        <v>182</v>
      </c>
      <c r="D424" s="210" t="s">
        <v>605</v>
      </c>
      <c r="E424" s="227" t="s">
        <v>232</v>
      </c>
      <c r="F424" s="211"/>
      <c r="G424" s="217"/>
      <c r="H424" s="217"/>
      <c r="I424" s="211"/>
      <c r="J424" s="211"/>
      <c r="K424" s="211"/>
      <c r="L424" s="211"/>
      <c r="M424" s="211"/>
      <c r="N424" s="211"/>
      <c r="O424" s="211"/>
      <c r="P424" s="211"/>
    </row>
    <row r="425">
      <c r="A425" s="211"/>
      <c r="B425" s="209" t="s">
        <v>685</v>
      </c>
      <c r="C425" s="209" t="s">
        <v>182</v>
      </c>
      <c r="D425" s="210" t="s">
        <v>605</v>
      </c>
      <c r="E425" s="227" t="s">
        <v>603</v>
      </c>
      <c r="F425" s="211"/>
      <c r="G425" s="217"/>
      <c r="H425" s="217"/>
      <c r="I425" s="211"/>
      <c r="J425" s="211"/>
      <c r="K425" s="211"/>
      <c r="L425" s="211"/>
      <c r="M425" s="211"/>
      <c r="N425" s="211"/>
      <c r="O425" s="211"/>
      <c r="P425" s="211"/>
    </row>
    <row r="426">
      <c r="A426" s="216" t="s">
        <v>686</v>
      </c>
      <c r="B426" s="209" t="s">
        <v>687</v>
      </c>
      <c r="C426" s="209" t="s">
        <v>182</v>
      </c>
      <c r="D426" s="210" t="s">
        <v>605</v>
      </c>
      <c r="E426" s="225" t="s">
        <v>225</v>
      </c>
      <c r="F426" s="211"/>
      <c r="G426" s="212"/>
      <c r="H426" s="212"/>
      <c r="I426" s="212"/>
      <c r="J426" s="212">
        <f>100</f>
        <v>100</v>
      </c>
      <c r="K426" s="212">
        <f>210</f>
        <v>210</v>
      </c>
      <c r="L426" s="212">
        <f>50</f>
        <v>50</v>
      </c>
      <c r="M426" s="212"/>
      <c r="N426" s="212">
        <f>150</f>
        <v>150</v>
      </c>
      <c r="O426" s="212"/>
      <c r="P426" s="212"/>
    </row>
    <row r="427">
      <c r="A427" s="211"/>
      <c r="B427" s="209" t="s">
        <v>687</v>
      </c>
      <c r="C427" s="209" t="s">
        <v>182</v>
      </c>
      <c r="D427" s="210" t="s">
        <v>605</v>
      </c>
      <c r="E427" s="226" t="s">
        <v>606</v>
      </c>
      <c r="F427" s="211"/>
      <c r="G427" s="217"/>
      <c r="H427" s="217"/>
      <c r="I427" s="211"/>
      <c r="J427" s="211"/>
      <c r="K427" s="211"/>
      <c r="L427" s="211"/>
      <c r="M427" s="211"/>
      <c r="N427" s="211"/>
      <c r="O427" s="211"/>
      <c r="P427" s="211"/>
    </row>
    <row r="428">
      <c r="A428" s="211"/>
      <c r="B428" s="209" t="s">
        <v>687</v>
      </c>
      <c r="C428" s="209" t="s">
        <v>182</v>
      </c>
      <c r="D428" s="210" t="s">
        <v>605</v>
      </c>
      <c r="E428" s="226" t="s">
        <v>227</v>
      </c>
      <c r="F428" s="211">
        <v>100.0</v>
      </c>
      <c r="G428" s="217"/>
      <c r="H428" s="217"/>
      <c r="I428" s="211"/>
      <c r="J428" s="211"/>
      <c r="K428" s="211"/>
      <c r="L428" s="211"/>
      <c r="M428" s="211"/>
      <c r="N428" s="211"/>
      <c r="O428" s="211"/>
      <c r="P428" s="211"/>
    </row>
    <row r="429">
      <c r="A429" s="211"/>
      <c r="B429" s="209" t="s">
        <v>687</v>
      </c>
      <c r="C429" s="209" t="s">
        <v>182</v>
      </c>
      <c r="D429" s="210" t="s">
        <v>605</v>
      </c>
      <c r="E429" s="226" t="s">
        <v>228</v>
      </c>
      <c r="F429" s="211">
        <v>210.0</v>
      </c>
      <c r="G429" s="217"/>
      <c r="H429" s="217"/>
      <c r="I429" s="211"/>
      <c r="J429" s="211"/>
      <c r="K429" s="211"/>
      <c r="L429" s="211"/>
      <c r="M429" s="211"/>
      <c r="N429" s="211"/>
      <c r="O429" s="211"/>
      <c r="P429" s="211"/>
    </row>
    <row r="430">
      <c r="A430" s="211"/>
      <c r="B430" s="209" t="s">
        <v>687</v>
      </c>
      <c r="C430" s="209" t="s">
        <v>182</v>
      </c>
      <c r="D430" s="210" t="s">
        <v>605</v>
      </c>
      <c r="E430" s="227" t="s">
        <v>229</v>
      </c>
      <c r="F430" s="211">
        <v>50.0</v>
      </c>
      <c r="G430" s="217"/>
      <c r="H430" s="217"/>
      <c r="I430" s="211"/>
      <c r="J430" s="211"/>
      <c r="K430" s="211"/>
      <c r="L430" s="211"/>
      <c r="M430" s="211"/>
      <c r="N430" s="211"/>
      <c r="O430" s="211"/>
      <c r="P430" s="211"/>
    </row>
    <row r="431">
      <c r="A431" s="195"/>
      <c r="B431" s="209" t="s">
        <v>687</v>
      </c>
      <c r="C431" s="209" t="s">
        <v>182</v>
      </c>
      <c r="D431" s="210" t="s">
        <v>605</v>
      </c>
      <c r="E431" s="227" t="s">
        <v>230</v>
      </c>
      <c r="F431" s="195"/>
      <c r="G431" s="217"/>
      <c r="H431" s="217"/>
      <c r="I431" s="195"/>
      <c r="J431" s="195"/>
      <c r="K431" s="195"/>
      <c r="L431" s="195"/>
      <c r="M431" s="195"/>
      <c r="N431" s="195"/>
      <c r="O431" s="195"/>
      <c r="P431" s="195"/>
    </row>
    <row r="432">
      <c r="A432" s="195"/>
      <c r="B432" s="209" t="s">
        <v>687</v>
      </c>
      <c r="C432" s="209" t="s">
        <v>182</v>
      </c>
      <c r="D432" s="210" t="s">
        <v>605</v>
      </c>
      <c r="E432" s="227" t="s">
        <v>231</v>
      </c>
      <c r="F432" s="195">
        <v>150.0</v>
      </c>
      <c r="G432" s="217"/>
      <c r="H432" s="217"/>
      <c r="I432" s="195"/>
      <c r="J432" s="195"/>
      <c r="K432" s="195"/>
      <c r="L432" s="195"/>
      <c r="M432" s="195"/>
      <c r="N432" s="195"/>
      <c r="O432" s="195"/>
      <c r="P432" s="195"/>
    </row>
    <row r="433">
      <c r="A433" s="195"/>
      <c r="B433" s="209" t="s">
        <v>687</v>
      </c>
      <c r="C433" s="209" t="s">
        <v>182</v>
      </c>
      <c r="D433" s="210" t="s">
        <v>605</v>
      </c>
      <c r="E433" s="227" t="s">
        <v>232</v>
      </c>
      <c r="F433" s="195"/>
      <c r="G433" s="217"/>
      <c r="H433" s="217"/>
      <c r="I433" s="195"/>
      <c r="J433" s="195"/>
      <c r="K433" s="195"/>
      <c r="L433" s="195"/>
      <c r="M433" s="195"/>
      <c r="N433" s="195"/>
      <c r="O433" s="195"/>
      <c r="P433" s="195"/>
    </row>
    <row r="434">
      <c r="A434" s="195"/>
      <c r="B434" s="209" t="s">
        <v>687</v>
      </c>
      <c r="C434" s="209" t="s">
        <v>182</v>
      </c>
      <c r="D434" s="210" t="s">
        <v>605</v>
      </c>
      <c r="E434" s="227" t="s">
        <v>603</v>
      </c>
      <c r="F434" s="195"/>
      <c r="G434" s="217"/>
      <c r="H434" s="217"/>
      <c r="I434" s="195"/>
      <c r="J434" s="195"/>
      <c r="K434" s="195"/>
      <c r="L434" s="195"/>
      <c r="M434" s="195"/>
      <c r="N434" s="195"/>
      <c r="O434" s="195"/>
      <c r="P434" s="195"/>
    </row>
    <row r="435">
      <c r="A435" s="216" t="s">
        <v>688</v>
      </c>
      <c r="B435" s="209" t="s">
        <v>689</v>
      </c>
      <c r="C435" s="209" t="s">
        <v>182</v>
      </c>
      <c r="D435" s="210" t="s">
        <v>605</v>
      </c>
      <c r="E435" s="225" t="s">
        <v>225</v>
      </c>
      <c r="F435" s="211"/>
      <c r="G435" s="212"/>
      <c r="H435" s="212"/>
      <c r="I435" s="212"/>
      <c r="J435" s="212"/>
      <c r="K435" s="212">
        <f t="shared" ref="K435:L435" si="2">200</f>
        <v>200</v>
      </c>
      <c r="L435" s="212">
        <f t="shared" si="2"/>
        <v>200</v>
      </c>
      <c r="M435" s="212"/>
      <c r="N435" s="212"/>
      <c r="O435" s="212"/>
      <c r="P435" s="212"/>
    </row>
    <row r="436">
      <c r="A436" s="195"/>
      <c r="B436" s="209" t="s">
        <v>689</v>
      </c>
      <c r="C436" s="209" t="s">
        <v>182</v>
      </c>
      <c r="D436" s="210" t="s">
        <v>605</v>
      </c>
      <c r="E436" s="226" t="s">
        <v>606</v>
      </c>
      <c r="F436" s="195"/>
      <c r="G436" s="217"/>
      <c r="H436" s="217"/>
      <c r="I436" s="195"/>
      <c r="J436" s="195"/>
      <c r="K436" s="195"/>
      <c r="L436" s="195"/>
      <c r="M436" s="195"/>
      <c r="N436" s="195"/>
      <c r="O436" s="195"/>
      <c r="P436" s="195"/>
    </row>
    <row r="437">
      <c r="A437" s="195"/>
      <c r="B437" s="209" t="s">
        <v>689</v>
      </c>
      <c r="C437" s="209" t="s">
        <v>182</v>
      </c>
      <c r="D437" s="210" t="s">
        <v>605</v>
      </c>
      <c r="E437" s="226" t="s">
        <v>227</v>
      </c>
      <c r="F437" s="195"/>
      <c r="G437" s="217"/>
      <c r="H437" s="217"/>
      <c r="I437" s="195"/>
      <c r="J437" s="195"/>
      <c r="K437" s="195"/>
      <c r="L437" s="195"/>
      <c r="M437" s="195"/>
      <c r="N437" s="195"/>
      <c r="O437" s="195"/>
      <c r="P437" s="195"/>
    </row>
    <row r="438">
      <c r="A438" s="195"/>
      <c r="B438" s="209" t="s">
        <v>689</v>
      </c>
      <c r="C438" s="209" t="s">
        <v>182</v>
      </c>
      <c r="D438" s="210" t="s">
        <v>605</v>
      </c>
      <c r="E438" s="226" t="s">
        <v>228</v>
      </c>
      <c r="F438" s="195">
        <v>200.0</v>
      </c>
      <c r="G438" s="217"/>
      <c r="H438" s="217"/>
      <c r="I438" s="195"/>
      <c r="J438" s="195"/>
      <c r="K438" s="195"/>
      <c r="L438" s="195"/>
      <c r="M438" s="195"/>
      <c r="N438" s="195"/>
      <c r="O438" s="195"/>
      <c r="P438" s="195"/>
    </row>
    <row r="439">
      <c r="A439" s="195"/>
      <c r="B439" s="209" t="s">
        <v>689</v>
      </c>
      <c r="C439" s="209" t="s">
        <v>182</v>
      </c>
      <c r="D439" s="210" t="s">
        <v>605</v>
      </c>
      <c r="E439" s="227" t="s">
        <v>229</v>
      </c>
      <c r="F439" s="195">
        <v>200.0</v>
      </c>
      <c r="G439" s="217"/>
      <c r="H439" s="217"/>
      <c r="I439" s="195"/>
      <c r="J439" s="195"/>
      <c r="K439" s="195"/>
      <c r="L439" s="195"/>
      <c r="M439" s="195"/>
      <c r="N439" s="195"/>
      <c r="O439" s="195"/>
      <c r="P439" s="195"/>
    </row>
    <row r="440">
      <c r="A440" s="195"/>
      <c r="B440" s="209" t="s">
        <v>689</v>
      </c>
      <c r="C440" s="209" t="s">
        <v>182</v>
      </c>
      <c r="D440" s="210" t="s">
        <v>605</v>
      </c>
      <c r="E440" s="227" t="s">
        <v>230</v>
      </c>
      <c r="F440" s="195"/>
      <c r="G440" s="217"/>
      <c r="H440" s="217"/>
      <c r="I440" s="195"/>
      <c r="J440" s="195"/>
      <c r="K440" s="195"/>
      <c r="L440" s="195"/>
      <c r="M440" s="195"/>
      <c r="N440" s="195"/>
      <c r="O440" s="195"/>
      <c r="P440" s="195"/>
    </row>
    <row r="441">
      <c r="A441" s="195"/>
      <c r="B441" s="209" t="s">
        <v>689</v>
      </c>
      <c r="C441" s="209" t="s">
        <v>182</v>
      </c>
      <c r="D441" s="210" t="s">
        <v>605</v>
      </c>
      <c r="E441" s="227" t="s">
        <v>231</v>
      </c>
      <c r="F441" s="195"/>
      <c r="G441" s="217"/>
      <c r="H441" s="217"/>
      <c r="I441" s="195"/>
      <c r="J441" s="195"/>
      <c r="K441" s="195"/>
      <c r="L441" s="195"/>
      <c r="M441" s="195"/>
      <c r="N441" s="195"/>
      <c r="O441" s="195"/>
      <c r="P441" s="195"/>
    </row>
    <row r="442">
      <c r="A442" s="195"/>
      <c r="B442" s="209" t="s">
        <v>689</v>
      </c>
      <c r="C442" s="209" t="s">
        <v>182</v>
      </c>
      <c r="D442" s="210" t="s">
        <v>605</v>
      </c>
      <c r="E442" s="227" t="s">
        <v>232</v>
      </c>
      <c r="F442" s="195"/>
      <c r="G442" s="217"/>
      <c r="H442" s="217"/>
      <c r="I442" s="195"/>
      <c r="J442" s="195"/>
      <c r="K442" s="195"/>
      <c r="L442" s="195"/>
      <c r="M442" s="195"/>
      <c r="N442" s="195"/>
      <c r="O442" s="195"/>
      <c r="P442" s="195"/>
    </row>
    <row r="443">
      <c r="A443" s="195"/>
      <c r="B443" s="209" t="s">
        <v>689</v>
      </c>
      <c r="C443" s="209" t="s">
        <v>182</v>
      </c>
      <c r="D443" s="210" t="s">
        <v>605</v>
      </c>
      <c r="E443" s="227" t="s">
        <v>603</v>
      </c>
      <c r="F443" s="195"/>
      <c r="G443" s="217"/>
      <c r="H443" s="217"/>
      <c r="I443" s="195"/>
      <c r="J443" s="195"/>
      <c r="K443" s="195"/>
      <c r="L443" s="195"/>
      <c r="M443" s="195"/>
      <c r="N443" s="195"/>
      <c r="O443" s="195"/>
      <c r="P443" s="195"/>
    </row>
    <row r="444">
      <c r="A444" s="216" t="s">
        <v>690</v>
      </c>
      <c r="B444" s="209" t="s">
        <v>691</v>
      </c>
      <c r="C444" s="209" t="s">
        <v>692</v>
      </c>
      <c r="D444" s="210" t="s">
        <v>605</v>
      </c>
      <c r="E444" s="225" t="s">
        <v>225</v>
      </c>
      <c r="F444" s="211"/>
      <c r="G444" s="212"/>
      <c r="H444" s="212"/>
      <c r="I444" s="212"/>
      <c r="J444" s="212">
        <v>478.0</v>
      </c>
      <c r="K444" s="212">
        <v>52.0</v>
      </c>
      <c r="L444" s="212">
        <v>65.0</v>
      </c>
      <c r="M444" s="212"/>
      <c r="N444" s="212">
        <v>316.0</v>
      </c>
      <c r="O444" s="212"/>
      <c r="P444" s="212"/>
    </row>
    <row r="445">
      <c r="A445" s="195"/>
      <c r="B445" s="209" t="s">
        <v>691</v>
      </c>
      <c r="C445" s="209" t="s">
        <v>692</v>
      </c>
      <c r="D445" s="210" t="s">
        <v>605</v>
      </c>
      <c r="E445" s="226" t="s">
        <v>606</v>
      </c>
      <c r="F445" s="195"/>
      <c r="G445" s="217"/>
      <c r="H445" s="217"/>
      <c r="I445" s="195"/>
      <c r="J445" s="195"/>
      <c r="K445" s="195"/>
      <c r="L445" s="195"/>
      <c r="M445" s="195"/>
      <c r="N445" s="195"/>
      <c r="O445" s="195"/>
      <c r="P445" s="195"/>
    </row>
    <row r="446">
      <c r="A446" s="195"/>
      <c r="B446" s="209" t="s">
        <v>691</v>
      </c>
      <c r="C446" s="209" t="s">
        <v>692</v>
      </c>
      <c r="D446" s="210" t="s">
        <v>605</v>
      </c>
      <c r="E446" s="226" t="s">
        <v>227</v>
      </c>
      <c r="F446" s="195">
        <v>478.0</v>
      </c>
      <c r="G446" s="217"/>
      <c r="H446" s="217"/>
      <c r="I446" s="195"/>
      <c r="J446" s="195"/>
      <c r="K446" s="195"/>
      <c r="L446" s="195"/>
      <c r="M446" s="195"/>
      <c r="N446" s="195"/>
      <c r="O446" s="195"/>
      <c r="P446" s="195"/>
    </row>
    <row r="447">
      <c r="A447" s="195"/>
      <c r="B447" s="209" t="s">
        <v>691</v>
      </c>
      <c r="C447" s="209" t="s">
        <v>692</v>
      </c>
      <c r="D447" s="210" t="s">
        <v>605</v>
      </c>
      <c r="E447" s="226" t="s">
        <v>228</v>
      </c>
      <c r="F447" s="195">
        <v>52.0</v>
      </c>
      <c r="G447" s="217"/>
      <c r="H447" s="217"/>
      <c r="I447" s="195"/>
      <c r="J447" s="195"/>
      <c r="K447" s="195"/>
      <c r="L447" s="195"/>
      <c r="M447" s="195"/>
      <c r="N447" s="195"/>
      <c r="O447" s="195"/>
      <c r="P447" s="195"/>
    </row>
    <row r="448">
      <c r="A448" s="195"/>
      <c r="B448" s="209" t="s">
        <v>691</v>
      </c>
      <c r="C448" s="209" t="s">
        <v>692</v>
      </c>
      <c r="D448" s="210" t="s">
        <v>605</v>
      </c>
      <c r="E448" s="227" t="s">
        <v>229</v>
      </c>
      <c r="F448" s="195">
        <v>65.0</v>
      </c>
      <c r="G448" s="217"/>
      <c r="H448" s="217"/>
      <c r="I448" s="195"/>
      <c r="J448" s="195"/>
      <c r="K448" s="195"/>
      <c r="L448" s="195"/>
      <c r="M448" s="195"/>
      <c r="N448" s="195"/>
      <c r="O448" s="195"/>
      <c r="P448" s="195"/>
    </row>
    <row r="449">
      <c r="A449" s="195"/>
      <c r="B449" s="209" t="s">
        <v>691</v>
      </c>
      <c r="C449" s="209" t="s">
        <v>692</v>
      </c>
      <c r="D449" s="210" t="s">
        <v>605</v>
      </c>
      <c r="E449" s="227" t="s">
        <v>230</v>
      </c>
      <c r="F449" s="195"/>
      <c r="G449" s="217"/>
      <c r="H449" s="217"/>
      <c r="I449" s="195"/>
      <c r="J449" s="195"/>
      <c r="K449" s="195"/>
      <c r="L449" s="195"/>
      <c r="M449" s="195"/>
      <c r="N449" s="195"/>
      <c r="O449" s="195"/>
      <c r="P449" s="195"/>
    </row>
    <row r="450">
      <c r="A450" s="195"/>
      <c r="B450" s="209" t="s">
        <v>691</v>
      </c>
      <c r="C450" s="209" t="s">
        <v>692</v>
      </c>
      <c r="D450" s="210" t="s">
        <v>605</v>
      </c>
      <c r="E450" s="227" t="s">
        <v>231</v>
      </c>
      <c r="F450" s="195">
        <v>316.0</v>
      </c>
      <c r="G450" s="217"/>
      <c r="H450" s="217"/>
      <c r="I450" s="195"/>
      <c r="J450" s="195"/>
      <c r="K450" s="195"/>
      <c r="L450" s="195"/>
      <c r="M450" s="195"/>
      <c r="N450" s="195"/>
      <c r="O450" s="195"/>
      <c r="P450" s="195"/>
    </row>
    <row r="451">
      <c r="A451" s="195"/>
      <c r="B451" s="209" t="s">
        <v>691</v>
      </c>
      <c r="C451" s="209" t="s">
        <v>692</v>
      </c>
      <c r="D451" s="210" t="s">
        <v>605</v>
      </c>
      <c r="E451" s="227" t="s">
        <v>232</v>
      </c>
      <c r="F451" s="195"/>
      <c r="G451" s="217"/>
      <c r="H451" s="217"/>
      <c r="I451" s="195"/>
      <c r="J451" s="195"/>
      <c r="K451" s="195"/>
      <c r="L451" s="195"/>
      <c r="M451" s="195"/>
      <c r="N451" s="195"/>
      <c r="O451" s="195"/>
      <c r="P451" s="195"/>
    </row>
    <row r="452">
      <c r="A452" s="195"/>
      <c r="B452" s="209" t="s">
        <v>691</v>
      </c>
      <c r="C452" s="209" t="s">
        <v>692</v>
      </c>
      <c r="D452" s="210" t="s">
        <v>605</v>
      </c>
      <c r="E452" s="227" t="s">
        <v>603</v>
      </c>
      <c r="F452" s="195"/>
      <c r="G452" s="217"/>
      <c r="H452" s="217"/>
      <c r="I452" s="195"/>
      <c r="J452" s="195"/>
      <c r="K452" s="195"/>
      <c r="L452" s="195"/>
      <c r="M452" s="195"/>
      <c r="N452" s="195"/>
      <c r="O452" s="195"/>
      <c r="P452" s="195"/>
    </row>
    <row r="453">
      <c r="A453" s="216" t="s">
        <v>693</v>
      </c>
      <c r="B453" s="209" t="s">
        <v>694</v>
      </c>
      <c r="C453" s="209" t="s">
        <v>692</v>
      </c>
      <c r="D453" s="210" t="s">
        <v>605</v>
      </c>
      <c r="E453" s="225" t="s">
        <v>225</v>
      </c>
      <c r="F453" s="211"/>
      <c r="G453" s="212"/>
      <c r="H453" s="212"/>
      <c r="I453" s="212"/>
      <c r="J453" s="212">
        <v>415.0</v>
      </c>
      <c r="K453" s="212">
        <v>760.0</v>
      </c>
      <c r="L453" s="212">
        <v>575.0</v>
      </c>
      <c r="M453" s="212"/>
      <c r="N453" s="212">
        <v>421.0</v>
      </c>
      <c r="O453" s="212"/>
      <c r="P453" s="212"/>
    </row>
    <row r="454">
      <c r="A454" s="195"/>
      <c r="B454" s="209" t="s">
        <v>694</v>
      </c>
      <c r="C454" s="209" t="s">
        <v>692</v>
      </c>
      <c r="D454" s="210" t="s">
        <v>605</v>
      </c>
      <c r="E454" s="226" t="s">
        <v>606</v>
      </c>
      <c r="F454" s="195"/>
      <c r="G454" s="217"/>
      <c r="H454" s="217"/>
      <c r="I454" s="195"/>
      <c r="J454" s="195"/>
      <c r="K454" s="195"/>
      <c r="L454" s="195"/>
      <c r="M454" s="195"/>
      <c r="N454" s="195"/>
      <c r="O454" s="195"/>
      <c r="P454" s="195"/>
    </row>
    <row r="455">
      <c r="A455" s="195"/>
      <c r="B455" s="209" t="s">
        <v>694</v>
      </c>
      <c r="C455" s="209" t="s">
        <v>692</v>
      </c>
      <c r="D455" s="210" t="s">
        <v>605</v>
      </c>
      <c r="E455" s="226" t="s">
        <v>227</v>
      </c>
      <c r="F455" s="195">
        <v>415.0</v>
      </c>
      <c r="G455" s="217"/>
      <c r="H455" s="217"/>
      <c r="I455" s="195"/>
      <c r="J455" s="195"/>
      <c r="K455" s="195"/>
      <c r="L455" s="195"/>
      <c r="M455" s="195"/>
      <c r="N455" s="195"/>
      <c r="O455" s="195"/>
      <c r="P455" s="195"/>
    </row>
    <row r="456">
      <c r="A456" s="195"/>
      <c r="B456" s="209" t="s">
        <v>694</v>
      </c>
      <c r="C456" s="209" t="s">
        <v>692</v>
      </c>
      <c r="D456" s="210" t="s">
        <v>605</v>
      </c>
      <c r="E456" s="226" t="s">
        <v>228</v>
      </c>
      <c r="F456" s="195">
        <v>760.0</v>
      </c>
      <c r="G456" s="217"/>
      <c r="H456" s="217"/>
      <c r="I456" s="195"/>
      <c r="J456" s="195"/>
      <c r="K456" s="195"/>
      <c r="L456" s="195"/>
      <c r="M456" s="195"/>
      <c r="N456" s="195"/>
      <c r="O456" s="195"/>
      <c r="P456" s="195"/>
    </row>
    <row r="457">
      <c r="A457" s="195"/>
      <c r="B457" s="209" t="s">
        <v>694</v>
      </c>
      <c r="C457" s="209" t="s">
        <v>692</v>
      </c>
      <c r="D457" s="210" t="s">
        <v>605</v>
      </c>
      <c r="E457" s="227" t="s">
        <v>229</v>
      </c>
      <c r="F457" s="195">
        <v>575.0</v>
      </c>
      <c r="G457" s="217"/>
      <c r="H457" s="217"/>
      <c r="I457" s="195"/>
      <c r="J457" s="195"/>
      <c r="K457" s="195"/>
      <c r="L457" s="195"/>
      <c r="M457" s="195"/>
      <c r="N457" s="195"/>
      <c r="O457" s="195"/>
      <c r="P457" s="195"/>
    </row>
    <row r="458">
      <c r="A458" s="195"/>
      <c r="B458" s="209" t="s">
        <v>694</v>
      </c>
      <c r="C458" s="209" t="s">
        <v>692</v>
      </c>
      <c r="D458" s="210" t="s">
        <v>605</v>
      </c>
      <c r="E458" s="227" t="s">
        <v>230</v>
      </c>
      <c r="F458" s="195"/>
      <c r="G458" s="217"/>
      <c r="H458" s="217"/>
      <c r="I458" s="195"/>
      <c r="J458" s="195"/>
      <c r="K458" s="195"/>
      <c r="L458" s="195"/>
      <c r="M458" s="195"/>
      <c r="N458" s="195"/>
      <c r="O458" s="195"/>
      <c r="P458" s="195"/>
    </row>
    <row r="459">
      <c r="A459" s="195"/>
      <c r="B459" s="209" t="s">
        <v>694</v>
      </c>
      <c r="C459" s="209" t="s">
        <v>692</v>
      </c>
      <c r="D459" s="210" t="s">
        <v>605</v>
      </c>
      <c r="E459" s="227" t="s">
        <v>231</v>
      </c>
      <c r="F459" s="195">
        <v>421.0</v>
      </c>
      <c r="G459" s="217"/>
      <c r="H459" s="217"/>
      <c r="I459" s="195"/>
      <c r="J459" s="195"/>
      <c r="K459" s="195"/>
      <c r="L459" s="195"/>
      <c r="M459" s="195"/>
      <c r="N459" s="195"/>
      <c r="O459" s="195"/>
      <c r="P459" s="195"/>
    </row>
    <row r="460">
      <c r="A460" s="195"/>
      <c r="B460" s="209" t="s">
        <v>694</v>
      </c>
      <c r="C460" s="209" t="s">
        <v>692</v>
      </c>
      <c r="D460" s="210" t="s">
        <v>605</v>
      </c>
      <c r="E460" s="227" t="s">
        <v>232</v>
      </c>
      <c r="F460" s="195"/>
      <c r="G460" s="217"/>
      <c r="H460" s="217"/>
      <c r="I460" s="195"/>
      <c r="J460" s="195"/>
      <c r="K460" s="195"/>
      <c r="L460" s="195"/>
      <c r="M460" s="195"/>
      <c r="N460" s="195"/>
      <c r="O460" s="195"/>
      <c r="P460" s="195"/>
    </row>
    <row r="461">
      <c r="A461" s="195"/>
      <c r="B461" s="209" t="s">
        <v>694</v>
      </c>
      <c r="C461" s="209" t="s">
        <v>692</v>
      </c>
      <c r="D461" s="210" t="s">
        <v>605</v>
      </c>
      <c r="E461" s="227" t="s">
        <v>603</v>
      </c>
      <c r="F461" s="195"/>
      <c r="G461" s="217"/>
      <c r="H461" s="217"/>
      <c r="I461" s="195"/>
      <c r="J461" s="195"/>
      <c r="K461" s="195"/>
      <c r="L461" s="195"/>
      <c r="M461" s="195"/>
      <c r="N461" s="195"/>
      <c r="O461" s="195"/>
      <c r="P461" s="195"/>
    </row>
    <row r="462">
      <c r="A462" s="216" t="s">
        <v>695</v>
      </c>
      <c r="B462" s="209" t="s">
        <v>696</v>
      </c>
      <c r="C462" s="209" t="s">
        <v>697</v>
      </c>
      <c r="D462" s="210" t="s">
        <v>605</v>
      </c>
      <c r="E462" s="225" t="s">
        <v>225</v>
      </c>
      <c r="F462" s="211"/>
      <c r="G462" s="212"/>
      <c r="H462" s="212"/>
      <c r="I462" s="212"/>
      <c r="J462" s="212">
        <v>748.0</v>
      </c>
      <c r="K462" s="212">
        <v>483.0</v>
      </c>
      <c r="L462" s="212">
        <v>752.0</v>
      </c>
      <c r="M462" s="212"/>
      <c r="N462" s="212">
        <v>879.0</v>
      </c>
      <c r="O462" s="212">
        <v>1025.0</v>
      </c>
      <c r="P462" s="212"/>
    </row>
    <row r="463">
      <c r="A463" s="195"/>
      <c r="B463" s="209" t="s">
        <v>696</v>
      </c>
      <c r="C463" s="209" t="s">
        <v>697</v>
      </c>
      <c r="D463" s="210" t="s">
        <v>605</v>
      </c>
      <c r="E463" s="226" t="s">
        <v>606</v>
      </c>
      <c r="F463" s="195"/>
      <c r="G463" s="217"/>
      <c r="H463" s="217"/>
      <c r="I463" s="195"/>
      <c r="J463" s="195"/>
      <c r="K463" s="195"/>
      <c r="L463" s="195"/>
      <c r="M463" s="195"/>
      <c r="N463" s="195"/>
      <c r="O463" s="195"/>
      <c r="P463" s="195"/>
    </row>
    <row r="464">
      <c r="A464" s="195"/>
      <c r="B464" s="209" t="s">
        <v>696</v>
      </c>
      <c r="C464" s="209" t="s">
        <v>697</v>
      </c>
      <c r="D464" s="210" t="s">
        <v>605</v>
      </c>
      <c r="E464" s="226" t="s">
        <v>227</v>
      </c>
      <c r="F464" s="195">
        <v>748.0</v>
      </c>
      <c r="G464" s="217"/>
      <c r="H464" s="217"/>
      <c r="I464" s="195"/>
      <c r="J464" s="195"/>
      <c r="K464" s="195"/>
      <c r="L464" s="195"/>
      <c r="M464" s="195"/>
      <c r="N464" s="195"/>
      <c r="O464" s="195"/>
      <c r="P464" s="195"/>
    </row>
    <row r="465">
      <c r="A465" s="195"/>
      <c r="B465" s="209" t="s">
        <v>696</v>
      </c>
      <c r="C465" s="209" t="s">
        <v>697</v>
      </c>
      <c r="D465" s="210" t="s">
        <v>605</v>
      </c>
      <c r="E465" s="226" t="s">
        <v>228</v>
      </c>
      <c r="F465" s="195">
        <v>483.0</v>
      </c>
      <c r="G465" s="217"/>
      <c r="H465" s="217"/>
      <c r="I465" s="195"/>
      <c r="J465" s="195"/>
      <c r="K465" s="195"/>
      <c r="L465" s="195"/>
      <c r="M465" s="195"/>
      <c r="N465" s="195"/>
      <c r="O465" s="195"/>
      <c r="P465" s="195"/>
    </row>
    <row r="466">
      <c r="A466" s="195"/>
      <c r="B466" s="209" t="s">
        <v>696</v>
      </c>
      <c r="C466" s="209" t="s">
        <v>697</v>
      </c>
      <c r="D466" s="210" t="s">
        <v>605</v>
      </c>
      <c r="E466" s="227" t="s">
        <v>229</v>
      </c>
      <c r="F466" s="195">
        <v>752.0</v>
      </c>
      <c r="G466" s="217"/>
      <c r="H466" s="217"/>
      <c r="I466" s="195"/>
      <c r="J466" s="195"/>
      <c r="K466" s="195"/>
      <c r="L466" s="195"/>
      <c r="M466" s="195"/>
      <c r="N466" s="195"/>
      <c r="O466" s="195"/>
      <c r="P466" s="195"/>
    </row>
    <row r="467">
      <c r="A467" s="195"/>
      <c r="B467" s="209" t="s">
        <v>696</v>
      </c>
      <c r="C467" s="209" t="s">
        <v>697</v>
      </c>
      <c r="D467" s="210" t="s">
        <v>605</v>
      </c>
      <c r="E467" s="227" t="s">
        <v>230</v>
      </c>
      <c r="F467" s="195"/>
      <c r="G467" s="217"/>
      <c r="H467" s="217"/>
      <c r="I467" s="195"/>
      <c r="J467" s="195"/>
      <c r="K467" s="195"/>
      <c r="L467" s="195"/>
      <c r="M467" s="195"/>
      <c r="N467" s="195"/>
      <c r="O467" s="195"/>
      <c r="P467" s="195"/>
    </row>
    <row r="468">
      <c r="A468" s="195"/>
      <c r="B468" s="209" t="s">
        <v>696</v>
      </c>
      <c r="C468" s="209" t="s">
        <v>697</v>
      </c>
      <c r="D468" s="210" t="s">
        <v>605</v>
      </c>
      <c r="E468" s="227" t="s">
        <v>231</v>
      </c>
      <c r="F468" s="195">
        <v>879.0</v>
      </c>
      <c r="G468" s="217"/>
      <c r="H468" s="217"/>
      <c r="I468" s="195"/>
      <c r="J468" s="195"/>
      <c r="K468" s="195"/>
      <c r="L468" s="195"/>
      <c r="M468" s="195"/>
      <c r="N468" s="195"/>
      <c r="O468" s="195"/>
      <c r="P468" s="195"/>
    </row>
    <row r="469">
      <c r="A469" s="195"/>
      <c r="B469" s="209" t="s">
        <v>696</v>
      </c>
      <c r="C469" s="209" t="s">
        <v>697</v>
      </c>
      <c r="D469" s="210" t="s">
        <v>605</v>
      </c>
      <c r="E469" s="227" t="s">
        <v>232</v>
      </c>
      <c r="F469" s="195">
        <v>1025.0</v>
      </c>
      <c r="G469" s="217"/>
      <c r="H469" s="217"/>
      <c r="I469" s="195"/>
      <c r="J469" s="195"/>
      <c r="K469" s="195"/>
      <c r="L469" s="195"/>
      <c r="M469" s="195"/>
      <c r="N469" s="195"/>
      <c r="O469" s="195"/>
      <c r="P469" s="195"/>
    </row>
    <row r="470">
      <c r="A470" s="195"/>
      <c r="B470" s="209" t="s">
        <v>696</v>
      </c>
      <c r="C470" s="209" t="s">
        <v>697</v>
      </c>
      <c r="D470" s="210" t="s">
        <v>605</v>
      </c>
      <c r="E470" s="227" t="s">
        <v>603</v>
      </c>
      <c r="F470" s="195"/>
      <c r="G470" s="217"/>
      <c r="H470" s="217"/>
      <c r="I470" s="195"/>
      <c r="J470" s="195"/>
      <c r="K470" s="195"/>
      <c r="L470" s="195"/>
      <c r="M470" s="195"/>
      <c r="N470" s="195"/>
      <c r="O470" s="195"/>
      <c r="P470" s="195"/>
    </row>
    <row r="471">
      <c r="A471" s="216" t="s">
        <v>698</v>
      </c>
      <c r="B471" s="209" t="s">
        <v>699</v>
      </c>
      <c r="C471" s="209" t="s">
        <v>697</v>
      </c>
      <c r="D471" s="210" t="s">
        <v>605</v>
      </c>
      <c r="E471" s="225" t="s">
        <v>225</v>
      </c>
      <c r="F471" s="211"/>
      <c r="G471" s="212"/>
      <c r="H471" s="212"/>
      <c r="I471" s="212"/>
      <c r="J471" s="212">
        <f t="shared" ref="J471:K471" si="3">910</f>
        <v>910</v>
      </c>
      <c r="K471" s="212">
        <f t="shared" si="3"/>
        <v>910</v>
      </c>
      <c r="L471" s="212">
        <f>745</f>
        <v>745</v>
      </c>
      <c r="M471" s="212"/>
      <c r="N471" s="212">
        <f>540</f>
        <v>540</v>
      </c>
      <c r="O471" s="212">
        <f>565</f>
        <v>565</v>
      </c>
      <c r="P471" s="212">
        <f>1010</f>
        <v>1010</v>
      </c>
    </row>
    <row r="472">
      <c r="A472" s="211"/>
      <c r="B472" s="209" t="s">
        <v>699</v>
      </c>
      <c r="C472" s="209" t="s">
        <v>697</v>
      </c>
      <c r="D472" s="210" t="s">
        <v>605</v>
      </c>
      <c r="E472" s="226" t="s">
        <v>606</v>
      </c>
      <c r="F472" s="211"/>
      <c r="G472" s="217"/>
      <c r="H472" s="217"/>
      <c r="I472" s="211"/>
      <c r="J472" s="211"/>
      <c r="K472" s="211"/>
      <c r="L472" s="211"/>
      <c r="M472" s="211"/>
      <c r="N472" s="211"/>
      <c r="O472" s="211"/>
      <c r="P472" s="211"/>
    </row>
    <row r="473">
      <c r="A473" s="211"/>
      <c r="B473" s="209" t="s">
        <v>699</v>
      </c>
      <c r="C473" s="209" t="s">
        <v>697</v>
      </c>
      <c r="D473" s="210" t="s">
        <v>605</v>
      </c>
      <c r="E473" s="226" t="s">
        <v>227</v>
      </c>
      <c r="F473" s="211">
        <v>910.0</v>
      </c>
      <c r="G473" s="217"/>
      <c r="H473" s="217"/>
      <c r="I473" s="211"/>
      <c r="J473" s="211"/>
      <c r="K473" s="211"/>
      <c r="L473" s="211"/>
      <c r="M473" s="211"/>
      <c r="N473" s="211"/>
      <c r="O473" s="211"/>
      <c r="P473" s="211"/>
    </row>
    <row r="474">
      <c r="A474" s="211"/>
      <c r="B474" s="209" t="s">
        <v>699</v>
      </c>
      <c r="C474" s="209" t="s">
        <v>697</v>
      </c>
      <c r="D474" s="210" t="s">
        <v>605</v>
      </c>
      <c r="E474" s="226" t="s">
        <v>228</v>
      </c>
      <c r="F474" s="211">
        <v>910.0</v>
      </c>
      <c r="G474" s="217"/>
      <c r="H474" s="217"/>
      <c r="I474" s="211"/>
      <c r="J474" s="211"/>
      <c r="K474" s="211"/>
      <c r="L474" s="211"/>
      <c r="M474" s="211"/>
      <c r="N474" s="211"/>
      <c r="O474" s="211"/>
      <c r="P474" s="211"/>
    </row>
    <row r="475">
      <c r="A475" s="211"/>
      <c r="B475" s="209" t="s">
        <v>699</v>
      </c>
      <c r="C475" s="209" t="s">
        <v>697</v>
      </c>
      <c r="D475" s="210" t="s">
        <v>605</v>
      </c>
      <c r="E475" s="227" t="s">
        <v>229</v>
      </c>
      <c r="F475" s="211">
        <v>745.0</v>
      </c>
      <c r="G475" s="217"/>
      <c r="H475" s="217"/>
      <c r="I475" s="211"/>
      <c r="J475" s="211"/>
      <c r="K475" s="211"/>
      <c r="L475" s="211"/>
      <c r="M475" s="211"/>
      <c r="N475" s="211"/>
      <c r="O475" s="211"/>
      <c r="P475" s="211"/>
    </row>
    <row r="476">
      <c r="A476" s="211"/>
      <c r="B476" s="209" t="s">
        <v>699</v>
      </c>
      <c r="C476" s="209" t="s">
        <v>697</v>
      </c>
      <c r="D476" s="210" t="s">
        <v>605</v>
      </c>
      <c r="E476" s="227" t="s">
        <v>230</v>
      </c>
      <c r="F476" s="211"/>
      <c r="G476" s="217"/>
      <c r="H476" s="217"/>
      <c r="I476" s="211"/>
      <c r="J476" s="211"/>
      <c r="K476" s="211"/>
      <c r="L476" s="211"/>
      <c r="M476" s="211"/>
      <c r="N476" s="211"/>
      <c r="O476" s="211"/>
      <c r="P476" s="211"/>
    </row>
    <row r="477">
      <c r="A477" s="211"/>
      <c r="B477" s="209" t="s">
        <v>699</v>
      </c>
      <c r="C477" s="209" t="s">
        <v>697</v>
      </c>
      <c r="D477" s="210" t="s">
        <v>605</v>
      </c>
      <c r="E477" s="227" t="s">
        <v>231</v>
      </c>
      <c r="F477" s="211">
        <v>540.0</v>
      </c>
      <c r="G477" s="217"/>
      <c r="H477" s="217"/>
      <c r="I477" s="211"/>
      <c r="J477" s="211"/>
      <c r="K477" s="211"/>
      <c r="L477" s="211"/>
      <c r="M477" s="211"/>
      <c r="N477" s="211"/>
      <c r="O477" s="211"/>
      <c r="P477" s="211"/>
    </row>
    <row r="478">
      <c r="A478" s="211"/>
      <c r="B478" s="209" t="s">
        <v>699</v>
      </c>
      <c r="C478" s="209" t="s">
        <v>697</v>
      </c>
      <c r="D478" s="210" t="s">
        <v>605</v>
      </c>
      <c r="E478" s="227" t="s">
        <v>232</v>
      </c>
      <c r="F478" s="211">
        <v>565.0</v>
      </c>
      <c r="G478" s="217"/>
      <c r="H478" s="217"/>
      <c r="I478" s="211"/>
      <c r="J478" s="211"/>
      <c r="K478" s="211"/>
      <c r="L478" s="211"/>
      <c r="M478" s="211"/>
      <c r="N478" s="211"/>
      <c r="O478" s="211"/>
      <c r="P478" s="211"/>
    </row>
    <row r="479">
      <c r="A479" s="211"/>
      <c r="B479" s="209" t="s">
        <v>699</v>
      </c>
      <c r="C479" s="209" t="s">
        <v>697</v>
      </c>
      <c r="D479" s="210" t="s">
        <v>605</v>
      </c>
      <c r="E479" s="227" t="s">
        <v>603</v>
      </c>
      <c r="F479" s="211">
        <v>1010.0</v>
      </c>
      <c r="G479" s="217"/>
      <c r="H479" s="217"/>
      <c r="I479" s="211"/>
      <c r="J479" s="211"/>
      <c r="K479" s="211"/>
      <c r="L479" s="211"/>
      <c r="M479" s="211"/>
      <c r="N479" s="211"/>
      <c r="O479" s="211"/>
      <c r="P479" s="211"/>
    </row>
    <row r="480">
      <c r="A480" s="216" t="s">
        <v>700</v>
      </c>
      <c r="B480" s="209" t="s">
        <v>701</v>
      </c>
      <c r="C480" s="209" t="s">
        <v>697</v>
      </c>
      <c r="D480" s="210" t="s">
        <v>605</v>
      </c>
      <c r="E480" s="225" t="s">
        <v>225</v>
      </c>
      <c r="F480" s="211"/>
      <c r="G480" s="212"/>
      <c r="H480" s="212"/>
      <c r="I480" s="212"/>
      <c r="J480" s="212">
        <f>595</f>
        <v>595</v>
      </c>
      <c r="K480" s="212">
        <f>40</f>
        <v>40</v>
      </c>
      <c r="L480" s="212">
        <f>290</f>
        <v>290</v>
      </c>
      <c r="M480" s="212"/>
      <c r="N480" s="212">
        <f>280</f>
        <v>280</v>
      </c>
      <c r="O480" s="212">
        <f>380</f>
        <v>380</v>
      </c>
      <c r="P480" s="212">
        <f>840</f>
        <v>840</v>
      </c>
    </row>
    <row r="481">
      <c r="A481" s="211"/>
      <c r="B481" s="209" t="s">
        <v>701</v>
      </c>
      <c r="C481" s="209" t="s">
        <v>697</v>
      </c>
      <c r="D481" s="210" t="s">
        <v>605</v>
      </c>
      <c r="E481" s="226" t="s">
        <v>606</v>
      </c>
      <c r="F481" s="211"/>
      <c r="G481" s="217"/>
      <c r="H481" s="217"/>
      <c r="I481" s="211"/>
      <c r="J481" s="211"/>
      <c r="K481" s="211"/>
      <c r="L481" s="211"/>
      <c r="M481" s="211"/>
      <c r="N481" s="211"/>
      <c r="O481" s="211"/>
      <c r="P481" s="211"/>
    </row>
    <row r="482">
      <c r="A482" s="211"/>
      <c r="B482" s="209" t="s">
        <v>701</v>
      </c>
      <c r="C482" s="209" t="s">
        <v>697</v>
      </c>
      <c r="D482" s="210" t="s">
        <v>605</v>
      </c>
      <c r="E482" s="226" t="s">
        <v>227</v>
      </c>
      <c r="F482" s="211">
        <v>595.0</v>
      </c>
      <c r="G482" s="217"/>
      <c r="H482" s="217"/>
      <c r="I482" s="211"/>
      <c r="J482" s="211"/>
      <c r="K482" s="211"/>
      <c r="L482" s="211"/>
      <c r="M482" s="211"/>
      <c r="N482" s="211"/>
      <c r="O482" s="211"/>
      <c r="P482" s="211"/>
    </row>
    <row r="483">
      <c r="A483" s="211"/>
      <c r="B483" s="209" t="s">
        <v>701</v>
      </c>
      <c r="C483" s="209" t="s">
        <v>697</v>
      </c>
      <c r="D483" s="210" t="s">
        <v>605</v>
      </c>
      <c r="E483" s="226" t="s">
        <v>228</v>
      </c>
      <c r="F483" s="211">
        <v>40.0</v>
      </c>
      <c r="G483" s="217"/>
      <c r="H483" s="217"/>
      <c r="I483" s="211"/>
      <c r="J483" s="211"/>
      <c r="K483" s="211"/>
      <c r="L483" s="211"/>
      <c r="M483" s="211"/>
      <c r="N483" s="211"/>
      <c r="O483" s="211"/>
      <c r="P483" s="211"/>
    </row>
    <row r="484">
      <c r="A484" s="211"/>
      <c r="B484" s="209" t="s">
        <v>701</v>
      </c>
      <c r="C484" s="209" t="s">
        <v>697</v>
      </c>
      <c r="D484" s="210" t="s">
        <v>605</v>
      </c>
      <c r="E484" s="227" t="s">
        <v>229</v>
      </c>
      <c r="F484" s="211">
        <v>290.0</v>
      </c>
      <c r="G484" s="217"/>
      <c r="H484" s="217"/>
      <c r="I484" s="211"/>
      <c r="J484" s="211"/>
      <c r="K484" s="211"/>
      <c r="L484" s="211"/>
      <c r="M484" s="211"/>
      <c r="N484" s="211"/>
      <c r="O484" s="211"/>
      <c r="P484" s="211"/>
    </row>
    <row r="485">
      <c r="A485" s="211"/>
      <c r="B485" s="209" t="s">
        <v>701</v>
      </c>
      <c r="C485" s="209" t="s">
        <v>697</v>
      </c>
      <c r="D485" s="210" t="s">
        <v>605</v>
      </c>
      <c r="E485" s="227" t="s">
        <v>230</v>
      </c>
      <c r="F485" s="211"/>
      <c r="G485" s="217"/>
      <c r="H485" s="217"/>
      <c r="I485" s="211"/>
      <c r="J485" s="211"/>
      <c r="K485" s="211"/>
      <c r="L485" s="211"/>
      <c r="M485" s="211"/>
      <c r="N485" s="211"/>
      <c r="O485" s="211"/>
      <c r="P485" s="211"/>
    </row>
    <row r="486">
      <c r="A486" s="211"/>
      <c r="B486" s="209" t="s">
        <v>701</v>
      </c>
      <c r="C486" s="209" t="s">
        <v>697</v>
      </c>
      <c r="D486" s="210" t="s">
        <v>605</v>
      </c>
      <c r="E486" s="227" t="s">
        <v>231</v>
      </c>
      <c r="F486" s="211">
        <v>280.0</v>
      </c>
      <c r="G486" s="217"/>
      <c r="H486" s="217"/>
      <c r="I486" s="211"/>
      <c r="J486" s="211"/>
      <c r="K486" s="211"/>
      <c r="L486" s="211"/>
      <c r="M486" s="211"/>
      <c r="N486" s="211"/>
      <c r="O486" s="211"/>
      <c r="P486" s="211"/>
    </row>
    <row r="487">
      <c r="A487" s="211"/>
      <c r="B487" s="209" t="s">
        <v>701</v>
      </c>
      <c r="C487" s="209" t="s">
        <v>697</v>
      </c>
      <c r="D487" s="210" t="s">
        <v>605</v>
      </c>
      <c r="E487" s="227" t="s">
        <v>232</v>
      </c>
      <c r="F487" s="211">
        <v>380.0</v>
      </c>
      <c r="G487" s="217"/>
      <c r="H487" s="217"/>
      <c r="I487" s="211"/>
      <c r="J487" s="211"/>
      <c r="K487" s="211"/>
      <c r="L487" s="211"/>
      <c r="M487" s="211"/>
      <c r="N487" s="211"/>
      <c r="O487" s="211"/>
      <c r="P487" s="211"/>
    </row>
    <row r="488">
      <c r="A488" s="211"/>
      <c r="B488" s="209" t="s">
        <v>701</v>
      </c>
      <c r="C488" s="209" t="s">
        <v>697</v>
      </c>
      <c r="D488" s="210" t="s">
        <v>605</v>
      </c>
      <c r="E488" s="227" t="s">
        <v>603</v>
      </c>
      <c r="F488" s="211">
        <v>840.0</v>
      </c>
      <c r="G488" s="217"/>
      <c r="H488" s="217"/>
      <c r="I488" s="211"/>
      <c r="J488" s="211"/>
      <c r="K488" s="211"/>
      <c r="L488" s="211"/>
      <c r="M488" s="211"/>
      <c r="N488" s="211"/>
      <c r="O488" s="211"/>
      <c r="P488" s="211"/>
    </row>
    <row r="489">
      <c r="A489" s="216" t="s">
        <v>702</v>
      </c>
      <c r="B489" s="209" t="s">
        <v>703</v>
      </c>
      <c r="C489" s="209" t="s">
        <v>697</v>
      </c>
      <c r="D489" s="210" t="s">
        <v>605</v>
      </c>
      <c r="E489" s="225" t="s">
        <v>225</v>
      </c>
      <c r="F489" s="211"/>
      <c r="G489" s="212"/>
      <c r="H489" s="212"/>
      <c r="I489" s="213"/>
      <c r="J489" s="212">
        <f>400</f>
        <v>400</v>
      </c>
      <c r="K489" s="212">
        <v>130.0</v>
      </c>
      <c r="L489" s="212">
        <f>860</f>
        <v>860</v>
      </c>
      <c r="M489" s="212"/>
      <c r="N489" s="212">
        <f>560</f>
        <v>560</v>
      </c>
      <c r="O489" s="212"/>
      <c r="P489" s="212"/>
    </row>
    <row r="490">
      <c r="A490" s="211"/>
      <c r="B490" s="209" t="s">
        <v>703</v>
      </c>
      <c r="C490" s="209" t="s">
        <v>697</v>
      </c>
      <c r="D490" s="210" t="s">
        <v>605</v>
      </c>
      <c r="E490" s="226" t="s">
        <v>606</v>
      </c>
      <c r="F490" s="211"/>
      <c r="G490" s="217"/>
      <c r="H490" s="217"/>
      <c r="I490" s="211"/>
      <c r="J490" s="211"/>
      <c r="K490" s="211"/>
      <c r="L490" s="211"/>
      <c r="M490" s="211"/>
      <c r="N490" s="211"/>
      <c r="O490" s="211"/>
      <c r="P490" s="211"/>
    </row>
    <row r="491">
      <c r="A491" s="211"/>
      <c r="B491" s="209" t="s">
        <v>703</v>
      </c>
      <c r="C491" s="209" t="s">
        <v>697</v>
      </c>
      <c r="D491" s="210" t="s">
        <v>605</v>
      </c>
      <c r="E491" s="226" t="s">
        <v>227</v>
      </c>
      <c r="F491" s="211">
        <v>400.0</v>
      </c>
      <c r="G491" s="217"/>
      <c r="H491" s="217"/>
      <c r="I491" s="211"/>
      <c r="J491" s="211"/>
      <c r="K491" s="211"/>
      <c r="L491" s="211"/>
      <c r="M491" s="211"/>
      <c r="N491" s="211"/>
      <c r="O491" s="211"/>
      <c r="P491" s="211"/>
    </row>
    <row r="492">
      <c r="A492" s="211"/>
      <c r="B492" s="209" t="s">
        <v>703</v>
      </c>
      <c r="C492" s="209" t="s">
        <v>697</v>
      </c>
      <c r="D492" s="210" t="s">
        <v>605</v>
      </c>
      <c r="E492" s="226" t="s">
        <v>228</v>
      </c>
      <c r="F492" s="211">
        <v>130.0</v>
      </c>
      <c r="G492" s="217"/>
      <c r="H492" s="217"/>
      <c r="I492" s="211"/>
      <c r="J492" s="211"/>
      <c r="K492" s="211"/>
      <c r="L492" s="211"/>
      <c r="M492" s="211"/>
      <c r="N492" s="211"/>
      <c r="O492" s="211"/>
      <c r="P492" s="211"/>
    </row>
    <row r="493">
      <c r="A493" s="211"/>
      <c r="B493" s="209" t="s">
        <v>703</v>
      </c>
      <c r="C493" s="209" t="s">
        <v>697</v>
      </c>
      <c r="D493" s="210" t="s">
        <v>605</v>
      </c>
      <c r="E493" s="227" t="s">
        <v>229</v>
      </c>
      <c r="F493" s="211">
        <v>860.0</v>
      </c>
      <c r="G493" s="217"/>
      <c r="H493" s="217"/>
      <c r="I493" s="211"/>
      <c r="J493" s="211"/>
      <c r="K493" s="211"/>
      <c r="L493" s="211"/>
      <c r="M493" s="211"/>
      <c r="N493" s="211"/>
      <c r="O493" s="211"/>
      <c r="P493" s="211"/>
    </row>
    <row r="494">
      <c r="A494" s="211"/>
      <c r="B494" s="209" t="s">
        <v>703</v>
      </c>
      <c r="C494" s="209" t="s">
        <v>697</v>
      </c>
      <c r="D494" s="210" t="s">
        <v>605</v>
      </c>
      <c r="E494" s="227" t="s">
        <v>230</v>
      </c>
      <c r="F494" s="211"/>
      <c r="G494" s="217"/>
      <c r="H494" s="217"/>
      <c r="I494" s="211"/>
      <c r="J494" s="211"/>
      <c r="K494" s="211"/>
      <c r="L494" s="211"/>
      <c r="M494" s="211"/>
      <c r="N494" s="211"/>
      <c r="O494" s="211"/>
      <c r="P494" s="211"/>
    </row>
    <row r="495">
      <c r="A495" s="211"/>
      <c r="B495" s="209" t="s">
        <v>703</v>
      </c>
      <c r="C495" s="209" t="s">
        <v>697</v>
      </c>
      <c r="D495" s="210" t="s">
        <v>605</v>
      </c>
      <c r="E495" s="227" t="s">
        <v>231</v>
      </c>
      <c r="F495" s="211">
        <v>560.0</v>
      </c>
      <c r="G495" s="217"/>
      <c r="H495" s="217"/>
      <c r="I495" s="211"/>
      <c r="J495" s="211"/>
      <c r="K495" s="211"/>
      <c r="L495" s="211"/>
      <c r="M495" s="211"/>
      <c r="N495" s="211"/>
      <c r="O495" s="211"/>
      <c r="P495" s="211"/>
    </row>
    <row r="496">
      <c r="A496" s="195"/>
      <c r="B496" s="209" t="s">
        <v>703</v>
      </c>
      <c r="C496" s="209" t="s">
        <v>697</v>
      </c>
      <c r="D496" s="210" t="s">
        <v>605</v>
      </c>
      <c r="E496" s="227" t="s">
        <v>232</v>
      </c>
      <c r="F496" s="195"/>
      <c r="G496" s="217"/>
      <c r="H496" s="217"/>
      <c r="I496" s="195"/>
      <c r="J496" s="195"/>
      <c r="K496" s="195"/>
      <c r="L496" s="195"/>
      <c r="M496" s="195"/>
      <c r="N496" s="195"/>
      <c r="O496" s="195"/>
      <c r="P496" s="195"/>
    </row>
    <row r="497">
      <c r="A497" s="195"/>
      <c r="B497" s="209" t="s">
        <v>703</v>
      </c>
      <c r="C497" s="209" t="s">
        <v>697</v>
      </c>
      <c r="D497" s="210" t="s">
        <v>605</v>
      </c>
      <c r="E497" s="227" t="s">
        <v>603</v>
      </c>
      <c r="F497" s="195"/>
      <c r="G497" s="217"/>
      <c r="H497" s="217"/>
      <c r="I497" s="195"/>
      <c r="J497" s="195"/>
      <c r="K497" s="195"/>
      <c r="L497" s="195"/>
      <c r="M497" s="195"/>
      <c r="N497" s="195"/>
      <c r="O497" s="195"/>
      <c r="P497" s="195"/>
    </row>
    <row r="498">
      <c r="A498" s="216" t="s">
        <v>704</v>
      </c>
      <c r="B498" s="209" t="s">
        <v>705</v>
      </c>
      <c r="C498" s="209" t="s">
        <v>697</v>
      </c>
      <c r="D498" s="210" t="s">
        <v>605</v>
      </c>
      <c r="E498" s="225" t="s">
        <v>225</v>
      </c>
      <c r="F498" s="211"/>
      <c r="G498" s="212"/>
      <c r="H498" s="212"/>
      <c r="I498" s="212"/>
      <c r="J498" s="212">
        <v>570.0</v>
      </c>
      <c r="K498" s="212">
        <v>160.0</v>
      </c>
      <c r="L498" s="212">
        <v>850.0</v>
      </c>
      <c r="M498" s="212"/>
      <c r="N498" s="212">
        <v>750.0</v>
      </c>
      <c r="O498" s="212"/>
      <c r="P498" s="212"/>
    </row>
    <row r="499">
      <c r="A499" s="195"/>
      <c r="B499" s="209" t="s">
        <v>705</v>
      </c>
      <c r="C499" s="209" t="s">
        <v>697</v>
      </c>
      <c r="D499" s="210" t="s">
        <v>605</v>
      </c>
      <c r="E499" s="226" t="s">
        <v>606</v>
      </c>
      <c r="F499" s="195"/>
      <c r="G499" s="217"/>
      <c r="H499" s="217"/>
      <c r="I499" s="195"/>
      <c r="J499" s="195"/>
      <c r="K499" s="195"/>
      <c r="L499" s="195"/>
      <c r="M499" s="195"/>
      <c r="N499" s="195"/>
      <c r="O499" s="195"/>
      <c r="P499" s="195"/>
    </row>
    <row r="500">
      <c r="A500" s="195"/>
      <c r="B500" s="209" t="s">
        <v>705</v>
      </c>
      <c r="C500" s="209" t="s">
        <v>697</v>
      </c>
      <c r="D500" s="210" t="s">
        <v>605</v>
      </c>
      <c r="E500" s="226" t="s">
        <v>227</v>
      </c>
      <c r="F500" s="195">
        <v>570.0</v>
      </c>
      <c r="G500" s="217"/>
      <c r="H500" s="217"/>
      <c r="I500" s="195"/>
      <c r="J500" s="195"/>
      <c r="K500" s="195"/>
      <c r="L500" s="195"/>
      <c r="M500" s="195"/>
      <c r="N500" s="195"/>
      <c r="O500" s="195"/>
      <c r="P500" s="195"/>
    </row>
    <row r="501">
      <c r="A501" s="195"/>
      <c r="B501" s="209" t="s">
        <v>705</v>
      </c>
      <c r="C501" s="209" t="s">
        <v>697</v>
      </c>
      <c r="D501" s="210" t="s">
        <v>605</v>
      </c>
      <c r="E501" s="226" t="s">
        <v>228</v>
      </c>
      <c r="F501" s="195">
        <v>160.0</v>
      </c>
      <c r="G501" s="217"/>
      <c r="H501" s="217"/>
      <c r="I501" s="195"/>
      <c r="J501" s="195"/>
      <c r="K501" s="195"/>
      <c r="L501" s="195"/>
      <c r="M501" s="195"/>
      <c r="N501" s="195"/>
      <c r="O501" s="195"/>
      <c r="P501" s="195"/>
    </row>
    <row r="502">
      <c r="A502" s="195"/>
      <c r="B502" s="209" t="s">
        <v>705</v>
      </c>
      <c r="C502" s="209" t="s">
        <v>697</v>
      </c>
      <c r="D502" s="210" t="s">
        <v>605</v>
      </c>
      <c r="E502" s="227" t="s">
        <v>229</v>
      </c>
      <c r="F502" s="195">
        <v>850.0</v>
      </c>
      <c r="G502" s="217"/>
      <c r="H502" s="217"/>
      <c r="I502" s="195"/>
      <c r="J502" s="195"/>
      <c r="K502" s="195"/>
      <c r="L502" s="195"/>
      <c r="M502" s="195"/>
      <c r="N502" s="195"/>
      <c r="O502" s="195"/>
      <c r="P502" s="195"/>
    </row>
    <row r="503">
      <c r="A503" s="195"/>
      <c r="B503" s="209" t="s">
        <v>705</v>
      </c>
      <c r="C503" s="209" t="s">
        <v>697</v>
      </c>
      <c r="D503" s="210" t="s">
        <v>605</v>
      </c>
      <c r="E503" s="227" t="s">
        <v>230</v>
      </c>
      <c r="F503" s="195"/>
      <c r="G503" s="217"/>
      <c r="H503" s="217"/>
      <c r="I503" s="195"/>
      <c r="J503" s="195"/>
      <c r="K503" s="195"/>
      <c r="L503" s="195"/>
      <c r="M503" s="195"/>
      <c r="N503" s="195"/>
      <c r="O503" s="195"/>
      <c r="P503" s="195"/>
    </row>
    <row r="504">
      <c r="A504" s="195"/>
      <c r="B504" s="209" t="s">
        <v>705</v>
      </c>
      <c r="C504" s="209" t="s">
        <v>697</v>
      </c>
      <c r="D504" s="210" t="s">
        <v>605</v>
      </c>
      <c r="E504" s="227" t="s">
        <v>231</v>
      </c>
      <c r="F504" s="195">
        <v>750.0</v>
      </c>
      <c r="G504" s="217"/>
      <c r="H504" s="217"/>
      <c r="I504" s="195"/>
      <c r="J504" s="195"/>
      <c r="K504" s="195"/>
      <c r="L504" s="195"/>
      <c r="M504" s="195"/>
      <c r="N504" s="195"/>
      <c r="O504" s="195"/>
      <c r="P504" s="195"/>
    </row>
    <row r="505">
      <c r="A505" s="195"/>
      <c r="B505" s="209" t="s">
        <v>705</v>
      </c>
      <c r="C505" s="209" t="s">
        <v>697</v>
      </c>
      <c r="D505" s="210" t="s">
        <v>605</v>
      </c>
      <c r="E505" s="227" t="s">
        <v>232</v>
      </c>
      <c r="F505" s="195"/>
      <c r="G505" s="217"/>
      <c r="H505" s="217"/>
      <c r="I505" s="195"/>
      <c r="J505" s="195"/>
      <c r="K505" s="195"/>
      <c r="L505" s="195"/>
      <c r="M505" s="195"/>
      <c r="N505" s="195"/>
      <c r="O505" s="195"/>
      <c r="P505" s="195"/>
    </row>
    <row r="506">
      <c r="A506" s="195"/>
      <c r="B506" s="209" t="s">
        <v>705</v>
      </c>
      <c r="C506" s="209" t="s">
        <v>697</v>
      </c>
      <c r="D506" s="210" t="s">
        <v>605</v>
      </c>
      <c r="E506" s="227" t="s">
        <v>603</v>
      </c>
      <c r="F506" s="195"/>
      <c r="G506" s="217"/>
      <c r="H506" s="217"/>
      <c r="I506" s="195"/>
      <c r="J506" s="195"/>
      <c r="K506" s="195"/>
      <c r="L506" s="195"/>
      <c r="M506" s="195"/>
      <c r="N506" s="195"/>
      <c r="O506" s="195"/>
      <c r="P506" s="195"/>
    </row>
    <row r="507">
      <c r="A507" s="216" t="s">
        <v>706</v>
      </c>
      <c r="B507" s="209" t="s">
        <v>707</v>
      </c>
      <c r="C507" s="209" t="s">
        <v>697</v>
      </c>
      <c r="D507" s="210" t="s">
        <v>605</v>
      </c>
      <c r="E507" s="225" t="s">
        <v>225</v>
      </c>
      <c r="F507" s="211"/>
      <c r="G507" s="212"/>
      <c r="H507" s="212"/>
      <c r="I507" s="212"/>
      <c r="J507" s="212">
        <v>380.0</v>
      </c>
      <c r="K507" s="212">
        <v>0.0</v>
      </c>
      <c r="L507" s="212">
        <v>0.0</v>
      </c>
      <c r="M507" s="212"/>
      <c r="N507" s="212">
        <v>70.0</v>
      </c>
      <c r="O507" s="212"/>
      <c r="P507" s="212"/>
    </row>
    <row r="508">
      <c r="A508" s="195"/>
      <c r="B508" s="209" t="s">
        <v>707</v>
      </c>
      <c r="C508" s="209" t="s">
        <v>697</v>
      </c>
      <c r="D508" s="210" t="s">
        <v>605</v>
      </c>
      <c r="E508" s="226" t="s">
        <v>606</v>
      </c>
      <c r="F508" s="195"/>
      <c r="G508" s="217"/>
      <c r="H508" s="217"/>
      <c r="I508" s="195"/>
      <c r="J508" s="195"/>
      <c r="K508" s="195"/>
      <c r="L508" s="195"/>
      <c r="M508" s="195"/>
      <c r="N508" s="195"/>
      <c r="O508" s="195"/>
      <c r="P508" s="195"/>
    </row>
    <row r="509">
      <c r="A509" s="195"/>
      <c r="B509" s="209" t="s">
        <v>707</v>
      </c>
      <c r="C509" s="209" t="s">
        <v>697</v>
      </c>
      <c r="D509" s="210" t="s">
        <v>605</v>
      </c>
      <c r="E509" s="226" t="s">
        <v>227</v>
      </c>
      <c r="F509" s="195">
        <v>380.0</v>
      </c>
      <c r="G509" s="217"/>
      <c r="H509" s="217"/>
      <c r="I509" s="195"/>
      <c r="J509" s="195"/>
      <c r="K509" s="195"/>
      <c r="L509" s="195"/>
      <c r="M509" s="195"/>
      <c r="N509" s="195"/>
      <c r="O509" s="195"/>
      <c r="P509" s="195"/>
    </row>
    <row r="510">
      <c r="A510" s="195"/>
      <c r="B510" s="209" t="s">
        <v>707</v>
      </c>
      <c r="C510" s="209" t="s">
        <v>697</v>
      </c>
      <c r="D510" s="210" t="s">
        <v>605</v>
      </c>
      <c r="E510" s="226" t="s">
        <v>228</v>
      </c>
      <c r="F510" s="195">
        <v>0.0</v>
      </c>
      <c r="G510" s="217"/>
      <c r="H510" s="217"/>
      <c r="I510" s="195"/>
      <c r="J510" s="195"/>
      <c r="K510" s="195"/>
      <c r="L510" s="195"/>
      <c r="M510" s="195"/>
      <c r="N510" s="195"/>
      <c r="O510" s="195"/>
      <c r="P510" s="195"/>
    </row>
    <row r="511">
      <c r="A511" s="195"/>
      <c r="B511" s="209" t="s">
        <v>707</v>
      </c>
      <c r="C511" s="209" t="s">
        <v>697</v>
      </c>
      <c r="D511" s="210" t="s">
        <v>605</v>
      </c>
      <c r="E511" s="227" t="s">
        <v>229</v>
      </c>
      <c r="F511" s="195">
        <v>0.0</v>
      </c>
      <c r="G511" s="217"/>
      <c r="H511" s="217"/>
      <c r="I511" s="195"/>
      <c r="J511" s="195"/>
      <c r="K511" s="195"/>
      <c r="L511" s="195"/>
      <c r="M511" s="195"/>
      <c r="N511" s="195"/>
      <c r="O511" s="195"/>
      <c r="P511" s="195"/>
    </row>
    <row r="512">
      <c r="A512" s="195"/>
      <c r="B512" s="209" t="s">
        <v>707</v>
      </c>
      <c r="C512" s="209" t="s">
        <v>697</v>
      </c>
      <c r="D512" s="210" t="s">
        <v>605</v>
      </c>
      <c r="E512" s="227" t="s">
        <v>230</v>
      </c>
      <c r="F512" s="195"/>
      <c r="G512" s="217"/>
      <c r="H512" s="217"/>
      <c r="I512" s="195"/>
      <c r="J512" s="195"/>
      <c r="K512" s="195"/>
      <c r="L512" s="195"/>
      <c r="M512" s="195"/>
      <c r="N512" s="195"/>
      <c r="O512" s="195"/>
      <c r="P512" s="195"/>
    </row>
    <row r="513">
      <c r="A513" s="195"/>
      <c r="B513" s="209" t="s">
        <v>707</v>
      </c>
      <c r="C513" s="209" t="s">
        <v>697</v>
      </c>
      <c r="D513" s="210" t="s">
        <v>605</v>
      </c>
      <c r="E513" s="227" t="s">
        <v>231</v>
      </c>
      <c r="F513" s="195">
        <v>70.0</v>
      </c>
      <c r="G513" s="217"/>
      <c r="H513" s="217"/>
      <c r="I513" s="195"/>
      <c r="J513" s="195"/>
      <c r="K513" s="195"/>
      <c r="L513" s="195"/>
      <c r="M513" s="195"/>
      <c r="N513" s="195"/>
      <c r="O513" s="195"/>
      <c r="P513" s="195"/>
    </row>
    <row r="514">
      <c r="A514" s="211"/>
      <c r="B514" s="209" t="s">
        <v>707</v>
      </c>
      <c r="C514" s="209" t="s">
        <v>697</v>
      </c>
      <c r="D514" s="210" t="s">
        <v>605</v>
      </c>
      <c r="E514" s="227" t="s">
        <v>232</v>
      </c>
      <c r="F514" s="211"/>
      <c r="G514" s="217"/>
      <c r="H514" s="217"/>
      <c r="I514" s="211"/>
      <c r="J514" s="211"/>
      <c r="K514" s="211"/>
      <c r="L514" s="211"/>
      <c r="M514" s="211"/>
      <c r="N514" s="211"/>
      <c r="O514" s="211"/>
      <c r="P514" s="211"/>
    </row>
    <row r="515">
      <c r="A515" s="211"/>
      <c r="B515" s="209" t="s">
        <v>707</v>
      </c>
      <c r="C515" s="209" t="s">
        <v>697</v>
      </c>
      <c r="D515" s="210" t="s">
        <v>605</v>
      </c>
      <c r="E515" s="227" t="s">
        <v>603</v>
      </c>
      <c r="F515" s="211"/>
      <c r="G515" s="217"/>
      <c r="H515" s="217"/>
      <c r="I515" s="211"/>
      <c r="J515" s="211"/>
      <c r="K515" s="211"/>
      <c r="L515" s="211"/>
      <c r="M515" s="211"/>
      <c r="N515" s="211"/>
      <c r="O515" s="211"/>
      <c r="P515" s="211"/>
    </row>
    <row r="516">
      <c r="A516" s="216" t="s">
        <v>708</v>
      </c>
      <c r="B516" s="209" t="s">
        <v>709</v>
      </c>
      <c r="C516" s="209" t="s">
        <v>697</v>
      </c>
      <c r="D516" s="210" t="s">
        <v>605</v>
      </c>
      <c r="E516" s="225" t="s">
        <v>225</v>
      </c>
      <c r="F516" s="211"/>
      <c r="G516" s="212"/>
      <c r="H516" s="212"/>
      <c r="I516" s="212"/>
      <c r="J516" s="212">
        <v>965.0</v>
      </c>
      <c r="K516" s="212">
        <v>0.0</v>
      </c>
      <c r="L516" s="212">
        <v>190.0</v>
      </c>
      <c r="M516" s="212"/>
      <c r="N516" s="212">
        <v>0.0</v>
      </c>
      <c r="O516" s="212"/>
      <c r="P516" s="212"/>
    </row>
    <row r="517">
      <c r="A517" s="211"/>
      <c r="B517" s="209" t="s">
        <v>709</v>
      </c>
      <c r="C517" s="209" t="s">
        <v>697</v>
      </c>
      <c r="D517" s="210" t="s">
        <v>605</v>
      </c>
      <c r="E517" s="226" t="s">
        <v>606</v>
      </c>
      <c r="F517" s="211"/>
      <c r="G517" s="217"/>
      <c r="H517" s="217"/>
      <c r="I517" s="211"/>
      <c r="J517" s="211"/>
      <c r="K517" s="211"/>
      <c r="L517" s="211"/>
      <c r="M517" s="211"/>
      <c r="N517" s="211"/>
      <c r="O517" s="211"/>
      <c r="P517" s="211"/>
    </row>
    <row r="518">
      <c r="A518" s="211"/>
      <c r="B518" s="209" t="s">
        <v>709</v>
      </c>
      <c r="C518" s="209" t="s">
        <v>697</v>
      </c>
      <c r="D518" s="210" t="s">
        <v>605</v>
      </c>
      <c r="E518" s="226" t="s">
        <v>227</v>
      </c>
      <c r="F518" s="211">
        <v>965.0</v>
      </c>
      <c r="G518" s="217"/>
      <c r="H518" s="217"/>
      <c r="I518" s="211"/>
      <c r="J518" s="211"/>
      <c r="K518" s="211"/>
      <c r="L518" s="211"/>
      <c r="M518" s="211"/>
      <c r="N518" s="211"/>
      <c r="O518" s="211"/>
      <c r="P518" s="211"/>
    </row>
    <row r="519">
      <c r="A519" s="211"/>
      <c r="B519" s="209" t="s">
        <v>709</v>
      </c>
      <c r="C519" s="209" t="s">
        <v>697</v>
      </c>
      <c r="D519" s="210" t="s">
        <v>605</v>
      </c>
      <c r="E519" s="226" t="s">
        <v>228</v>
      </c>
      <c r="F519" s="211">
        <v>0.0</v>
      </c>
      <c r="G519" s="217"/>
      <c r="H519" s="217"/>
      <c r="I519" s="211"/>
      <c r="J519" s="211"/>
      <c r="K519" s="211"/>
      <c r="L519" s="211"/>
      <c r="M519" s="211"/>
      <c r="N519" s="211"/>
      <c r="O519" s="211"/>
      <c r="P519" s="211"/>
    </row>
    <row r="520">
      <c r="A520" s="211"/>
      <c r="B520" s="209" t="s">
        <v>709</v>
      </c>
      <c r="C520" s="209" t="s">
        <v>697</v>
      </c>
      <c r="D520" s="210" t="s">
        <v>605</v>
      </c>
      <c r="E520" s="227" t="s">
        <v>229</v>
      </c>
      <c r="F520" s="211">
        <v>190.0</v>
      </c>
      <c r="G520" s="217"/>
      <c r="H520" s="217"/>
      <c r="I520" s="211"/>
      <c r="J520" s="211"/>
      <c r="K520" s="211"/>
      <c r="L520" s="211"/>
      <c r="M520" s="211"/>
      <c r="N520" s="211"/>
      <c r="O520" s="211"/>
      <c r="P520" s="211"/>
    </row>
    <row r="521">
      <c r="A521" s="211"/>
      <c r="B521" s="209" t="s">
        <v>709</v>
      </c>
      <c r="C521" s="209" t="s">
        <v>697</v>
      </c>
      <c r="D521" s="210" t="s">
        <v>605</v>
      </c>
      <c r="E521" s="227" t="s">
        <v>230</v>
      </c>
      <c r="F521" s="211"/>
      <c r="G521" s="217"/>
      <c r="H521" s="217"/>
      <c r="I521" s="211"/>
      <c r="J521" s="211"/>
      <c r="K521" s="211"/>
      <c r="L521" s="211"/>
      <c r="M521" s="211"/>
      <c r="N521" s="211"/>
      <c r="O521" s="211"/>
      <c r="P521" s="211"/>
    </row>
    <row r="522">
      <c r="A522" s="211"/>
      <c r="B522" s="209" t="s">
        <v>709</v>
      </c>
      <c r="C522" s="209" t="s">
        <v>697</v>
      </c>
      <c r="D522" s="210" t="s">
        <v>605</v>
      </c>
      <c r="E522" s="227" t="s">
        <v>231</v>
      </c>
      <c r="F522" s="211">
        <v>0.0</v>
      </c>
      <c r="G522" s="217"/>
      <c r="H522" s="217"/>
      <c r="I522" s="211"/>
      <c r="J522" s="211"/>
      <c r="K522" s="211"/>
      <c r="L522" s="211"/>
      <c r="M522" s="211"/>
      <c r="N522" s="211"/>
      <c r="O522" s="211"/>
      <c r="P522" s="211"/>
    </row>
    <row r="523">
      <c r="A523" s="211"/>
      <c r="B523" s="209" t="s">
        <v>709</v>
      </c>
      <c r="C523" s="209" t="s">
        <v>697</v>
      </c>
      <c r="D523" s="210" t="s">
        <v>605</v>
      </c>
      <c r="E523" s="227" t="s">
        <v>232</v>
      </c>
      <c r="F523" s="211"/>
      <c r="G523" s="217"/>
      <c r="H523" s="217"/>
      <c r="I523" s="211"/>
      <c r="J523" s="211"/>
      <c r="K523" s="211"/>
      <c r="L523" s="211"/>
      <c r="M523" s="211"/>
      <c r="N523" s="211"/>
      <c r="O523" s="211"/>
      <c r="P523" s="211"/>
    </row>
    <row r="524">
      <c r="A524" s="211"/>
      <c r="B524" s="209" t="s">
        <v>709</v>
      </c>
      <c r="C524" s="209" t="s">
        <v>697</v>
      </c>
      <c r="D524" s="210" t="s">
        <v>605</v>
      </c>
      <c r="E524" s="227" t="s">
        <v>603</v>
      </c>
      <c r="F524" s="211"/>
      <c r="G524" s="217"/>
      <c r="H524" s="217"/>
      <c r="I524" s="211"/>
      <c r="J524" s="211"/>
      <c r="K524" s="211"/>
      <c r="L524" s="211"/>
      <c r="M524" s="211"/>
      <c r="N524" s="211"/>
      <c r="O524" s="211"/>
      <c r="P524" s="211"/>
    </row>
    <row r="525">
      <c r="A525" s="216" t="s">
        <v>710</v>
      </c>
      <c r="B525" s="209" t="s">
        <v>711</v>
      </c>
      <c r="C525" s="209" t="s">
        <v>697</v>
      </c>
      <c r="D525" s="210" t="s">
        <v>605</v>
      </c>
      <c r="E525" s="225" t="s">
        <v>225</v>
      </c>
      <c r="F525" s="211"/>
      <c r="G525" s="212"/>
      <c r="H525" s="212"/>
      <c r="I525" s="212"/>
      <c r="J525" s="212">
        <f t="shared" ref="J525:K525" si="4">980</f>
        <v>980</v>
      </c>
      <c r="K525" s="212">
        <f t="shared" si="4"/>
        <v>980</v>
      </c>
      <c r="L525" s="212">
        <f>774</f>
        <v>774</v>
      </c>
      <c r="M525" s="212"/>
      <c r="N525" s="212">
        <f>282</f>
        <v>282</v>
      </c>
      <c r="O525" s="212"/>
      <c r="P525" s="212"/>
    </row>
    <row r="526">
      <c r="A526" s="211"/>
      <c r="B526" s="209" t="s">
        <v>711</v>
      </c>
      <c r="C526" s="209" t="s">
        <v>697</v>
      </c>
      <c r="D526" s="210" t="s">
        <v>605</v>
      </c>
      <c r="E526" s="226" t="s">
        <v>606</v>
      </c>
      <c r="F526" s="211"/>
      <c r="G526" s="217"/>
      <c r="H526" s="217"/>
      <c r="I526" s="211"/>
      <c r="J526" s="211"/>
      <c r="K526" s="211"/>
      <c r="L526" s="211"/>
      <c r="M526" s="211"/>
      <c r="N526" s="211"/>
      <c r="O526" s="211"/>
      <c r="P526" s="211"/>
    </row>
    <row r="527">
      <c r="A527" s="211"/>
      <c r="B527" s="209" t="s">
        <v>711</v>
      </c>
      <c r="C527" s="209" t="s">
        <v>697</v>
      </c>
      <c r="D527" s="210" t="s">
        <v>605</v>
      </c>
      <c r="E527" s="226" t="s">
        <v>227</v>
      </c>
      <c r="F527" s="211">
        <v>980.0</v>
      </c>
      <c r="G527" s="217"/>
      <c r="H527" s="217"/>
      <c r="I527" s="211"/>
      <c r="J527" s="211"/>
      <c r="K527" s="211"/>
      <c r="L527" s="211"/>
      <c r="M527" s="211"/>
      <c r="N527" s="211"/>
      <c r="O527" s="211"/>
      <c r="P527" s="211"/>
    </row>
    <row r="528">
      <c r="A528" s="211"/>
      <c r="B528" s="209" t="s">
        <v>711</v>
      </c>
      <c r="C528" s="209" t="s">
        <v>697</v>
      </c>
      <c r="D528" s="210" t="s">
        <v>605</v>
      </c>
      <c r="E528" s="226" t="s">
        <v>228</v>
      </c>
      <c r="F528" s="211">
        <v>980.0</v>
      </c>
      <c r="G528" s="217"/>
      <c r="H528" s="217"/>
      <c r="I528" s="211"/>
      <c r="J528" s="211"/>
      <c r="K528" s="211"/>
      <c r="L528" s="211"/>
      <c r="M528" s="211"/>
      <c r="N528" s="211"/>
      <c r="O528" s="211"/>
      <c r="P528" s="211"/>
    </row>
    <row r="529">
      <c r="A529" s="211"/>
      <c r="B529" s="209" t="s">
        <v>711</v>
      </c>
      <c r="C529" s="209" t="s">
        <v>697</v>
      </c>
      <c r="D529" s="210" t="s">
        <v>605</v>
      </c>
      <c r="E529" s="227" t="s">
        <v>229</v>
      </c>
      <c r="F529" s="211">
        <v>774.0</v>
      </c>
      <c r="G529" s="217"/>
      <c r="H529" s="217"/>
      <c r="I529" s="211"/>
      <c r="J529" s="211"/>
      <c r="K529" s="211"/>
      <c r="L529" s="211"/>
      <c r="M529" s="211"/>
      <c r="N529" s="211"/>
      <c r="O529" s="211"/>
      <c r="P529" s="211"/>
    </row>
    <row r="530">
      <c r="A530" s="211"/>
      <c r="B530" s="209" t="s">
        <v>711</v>
      </c>
      <c r="C530" s="209" t="s">
        <v>697</v>
      </c>
      <c r="D530" s="210" t="s">
        <v>605</v>
      </c>
      <c r="E530" s="227" t="s">
        <v>230</v>
      </c>
      <c r="F530" s="211"/>
      <c r="G530" s="217"/>
      <c r="H530" s="217"/>
      <c r="I530" s="211"/>
      <c r="J530" s="211"/>
      <c r="K530" s="211"/>
      <c r="L530" s="211"/>
      <c r="M530" s="211"/>
      <c r="N530" s="211"/>
      <c r="O530" s="211"/>
      <c r="P530" s="211"/>
    </row>
    <row r="531">
      <c r="A531" s="211"/>
      <c r="B531" s="209" t="s">
        <v>711</v>
      </c>
      <c r="C531" s="209" t="s">
        <v>697</v>
      </c>
      <c r="D531" s="210" t="s">
        <v>605</v>
      </c>
      <c r="E531" s="227" t="s">
        <v>231</v>
      </c>
      <c r="F531" s="211">
        <v>282.0</v>
      </c>
      <c r="G531" s="217"/>
      <c r="H531" s="217"/>
      <c r="I531" s="211"/>
      <c r="J531" s="211"/>
      <c r="K531" s="211"/>
      <c r="L531" s="211"/>
      <c r="M531" s="211"/>
      <c r="N531" s="211"/>
      <c r="O531" s="211"/>
      <c r="P531" s="211"/>
    </row>
    <row r="532">
      <c r="A532" s="211"/>
      <c r="B532" s="209" t="s">
        <v>711</v>
      </c>
      <c r="C532" s="209" t="s">
        <v>697</v>
      </c>
      <c r="D532" s="210" t="s">
        <v>605</v>
      </c>
      <c r="E532" s="227" t="s">
        <v>232</v>
      </c>
      <c r="F532" s="211"/>
      <c r="G532" s="217"/>
      <c r="H532" s="217"/>
      <c r="I532" s="211"/>
      <c r="J532" s="211"/>
      <c r="K532" s="211"/>
      <c r="L532" s="211"/>
      <c r="M532" s="211"/>
      <c r="N532" s="211"/>
      <c r="O532" s="211"/>
      <c r="P532" s="211"/>
    </row>
    <row r="533">
      <c r="A533" s="195"/>
      <c r="B533" s="209" t="s">
        <v>711</v>
      </c>
      <c r="C533" s="209" t="s">
        <v>697</v>
      </c>
      <c r="D533" s="210" t="s">
        <v>605</v>
      </c>
      <c r="E533" s="227" t="s">
        <v>603</v>
      </c>
      <c r="F533" s="195"/>
      <c r="G533" s="217"/>
      <c r="H533" s="217"/>
      <c r="I533" s="195"/>
      <c r="J533" s="195"/>
      <c r="K533" s="195"/>
      <c r="L533" s="195"/>
      <c r="M533" s="195"/>
      <c r="N533" s="195"/>
      <c r="O533" s="195"/>
      <c r="P533" s="195"/>
    </row>
    <row r="534">
      <c r="A534" s="216" t="s">
        <v>712</v>
      </c>
      <c r="B534" s="209" t="s">
        <v>713</v>
      </c>
      <c r="C534" s="209" t="s">
        <v>697</v>
      </c>
      <c r="D534" s="210" t="s">
        <v>605</v>
      </c>
      <c r="E534" s="225" t="s">
        <v>225</v>
      </c>
      <c r="F534" s="211"/>
      <c r="G534" s="212"/>
      <c r="H534" s="212"/>
      <c r="I534" s="212"/>
      <c r="J534" s="212">
        <v>270.0</v>
      </c>
      <c r="K534" s="212">
        <v>810.0</v>
      </c>
      <c r="L534" s="212">
        <v>600.0</v>
      </c>
      <c r="M534" s="212"/>
      <c r="N534" s="212">
        <v>620.0</v>
      </c>
      <c r="O534" s="212"/>
      <c r="P534" s="212"/>
    </row>
    <row r="535">
      <c r="A535" s="195"/>
      <c r="B535" s="209" t="s">
        <v>713</v>
      </c>
      <c r="C535" s="209" t="s">
        <v>697</v>
      </c>
      <c r="D535" s="210" t="s">
        <v>605</v>
      </c>
      <c r="E535" s="226" t="s">
        <v>606</v>
      </c>
      <c r="F535" s="195"/>
      <c r="G535" s="217"/>
      <c r="H535" s="217"/>
      <c r="I535" s="195"/>
      <c r="J535" s="195"/>
      <c r="K535" s="195"/>
      <c r="L535" s="195"/>
      <c r="M535" s="195"/>
      <c r="N535" s="195"/>
      <c r="O535" s="195"/>
      <c r="P535" s="195"/>
    </row>
    <row r="536">
      <c r="A536" s="195"/>
      <c r="B536" s="209" t="s">
        <v>713</v>
      </c>
      <c r="C536" s="209" t="s">
        <v>697</v>
      </c>
      <c r="D536" s="210" t="s">
        <v>605</v>
      </c>
      <c r="E536" s="226" t="s">
        <v>227</v>
      </c>
      <c r="F536" s="195">
        <v>270.0</v>
      </c>
      <c r="G536" s="217"/>
      <c r="H536" s="217"/>
      <c r="I536" s="195"/>
      <c r="J536" s="195"/>
      <c r="K536" s="195"/>
      <c r="L536" s="195"/>
      <c r="M536" s="195"/>
      <c r="N536" s="195"/>
      <c r="O536" s="195"/>
      <c r="P536" s="195"/>
    </row>
    <row r="537">
      <c r="A537" s="195"/>
      <c r="B537" s="209" t="s">
        <v>713</v>
      </c>
      <c r="C537" s="209" t="s">
        <v>697</v>
      </c>
      <c r="D537" s="210" t="s">
        <v>605</v>
      </c>
      <c r="E537" s="226" t="s">
        <v>228</v>
      </c>
      <c r="F537" s="195">
        <v>810.0</v>
      </c>
      <c r="G537" s="217"/>
      <c r="H537" s="217"/>
      <c r="I537" s="195"/>
      <c r="J537" s="195"/>
      <c r="K537" s="195"/>
      <c r="L537" s="195"/>
      <c r="M537" s="195"/>
      <c r="N537" s="195"/>
      <c r="O537" s="195"/>
      <c r="P537" s="195"/>
    </row>
    <row r="538">
      <c r="A538" s="195"/>
      <c r="B538" s="209" t="s">
        <v>713</v>
      </c>
      <c r="C538" s="209" t="s">
        <v>697</v>
      </c>
      <c r="D538" s="210" t="s">
        <v>605</v>
      </c>
      <c r="E538" s="227" t="s">
        <v>229</v>
      </c>
      <c r="F538" s="195">
        <v>600.0</v>
      </c>
      <c r="G538" s="217"/>
      <c r="H538" s="217"/>
      <c r="I538" s="195"/>
      <c r="J538" s="195"/>
      <c r="K538" s="195"/>
      <c r="L538" s="195"/>
      <c r="M538" s="195"/>
      <c r="N538" s="195"/>
      <c r="O538" s="195"/>
      <c r="P538" s="195"/>
    </row>
    <row r="539">
      <c r="A539" s="195"/>
      <c r="B539" s="209" t="s">
        <v>713</v>
      </c>
      <c r="C539" s="209" t="s">
        <v>697</v>
      </c>
      <c r="D539" s="210" t="s">
        <v>605</v>
      </c>
      <c r="E539" s="227" t="s">
        <v>230</v>
      </c>
      <c r="F539" s="195"/>
      <c r="G539" s="217"/>
      <c r="H539" s="217"/>
      <c r="I539" s="195"/>
      <c r="J539" s="195"/>
      <c r="K539" s="195"/>
      <c r="L539" s="195"/>
      <c r="M539" s="195"/>
      <c r="N539" s="195"/>
      <c r="O539" s="195"/>
      <c r="P539" s="195"/>
    </row>
    <row r="540">
      <c r="A540" s="195"/>
      <c r="B540" s="209" t="s">
        <v>713</v>
      </c>
      <c r="C540" s="209" t="s">
        <v>697</v>
      </c>
      <c r="D540" s="210" t="s">
        <v>605</v>
      </c>
      <c r="E540" s="227" t="s">
        <v>231</v>
      </c>
      <c r="F540" s="195">
        <v>620.0</v>
      </c>
      <c r="G540" s="217"/>
      <c r="H540" s="217"/>
      <c r="I540" s="195"/>
      <c r="J540" s="195"/>
      <c r="K540" s="195"/>
      <c r="L540" s="195"/>
      <c r="M540" s="195"/>
      <c r="N540" s="195"/>
      <c r="O540" s="195"/>
      <c r="P540" s="195"/>
    </row>
    <row r="541">
      <c r="A541" s="195"/>
      <c r="B541" s="209" t="s">
        <v>713</v>
      </c>
      <c r="C541" s="209" t="s">
        <v>697</v>
      </c>
      <c r="D541" s="210" t="s">
        <v>605</v>
      </c>
      <c r="E541" s="227" t="s">
        <v>232</v>
      </c>
      <c r="F541" s="195"/>
      <c r="G541" s="217"/>
      <c r="H541" s="217"/>
      <c r="I541" s="195"/>
      <c r="J541" s="195"/>
      <c r="K541" s="195"/>
      <c r="L541" s="195"/>
      <c r="M541" s="195"/>
      <c r="N541" s="195"/>
      <c r="O541" s="195"/>
      <c r="P541" s="195"/>
    </row>
    <row r="542">
      <c r="A542" s="195"/>
      <c r="B542" s="209" t="s">
        <v>713</v>
      </c>
      <c r="C542" s="209" t="s">
        <v>697</v>
      </c>
      <c r="D542" s="210" t="s">
        <v>605</v>
      </c>
      <c r="E542" s="227" t="s">
        <v>603</v>
      </c>
      <c r="F542" s="195"/>
      <c r="G542" s="217"/>
      <c r="H542" s="217"/>
      <c r="I542" s="195"/>
      <c r="J542" s="195"/>
      <c r="K542" s="195"/>
      <c r="L542" s="195"/>
      <c r="M542" s="195"/>
      <c r="N542" s="195"/>
      <c r="O542" s="195"/>
      <c r="P542" s="195"/>
    </row>
    <row r="543">
      <c r="A543" s="216" t="s">
        <v>714</v>
      </c>
      <c r="B543" s="209" t="s">
        <v>715</v>
      </c>
      <c r="C543" s="209" t="s">
        <v>97</v>
      </c>
      <c r="D543" s="210" t="s">
        <v>605</v>
      </c>
      <c r="E543" s="225" t="s">
        <v>225</v>
      </c>
      <c r="F543" s="211">
        <v>6250.0</v>
      </c>
      <c r="G543" s="212"/>
      <c r="H543" s="212">
        <f>6250</f>
        <v>6250</v>
      </c>
      <c r="I543" s="212"/>
      <c r="J543" s="212"/>
      <c r="K543" s="212"/>
      <c r="L543" s="212"/>
      <c r="M543" s="212"/>
      <c r="N543" s="212"/>
      <c r="O543" s="212"/>
      <c r="P543" s="212"/>
    </row>
    <row r="544">
      <c r="A544" s="195"/>
      <c r="B544" s="209" t="s">
        <v>715</v>
      </c>
      <c r="C544" s="209" t="s">
        <v>97</v>
      </c>
      <c r="D544" s="210" t="s">
        <v>605</v>
      </c>
      <c r="E544" s="226" t="s">
        <v>606</v>
      </c>
      <c r="F544" s="195"/>
      <c r="G544" s="217"/>
      <c r="H544" s="217"/>
      <c r="I544" s="195"/>
      <c r="J544" s="195"/>
      <c r="K544" s="195"/>
      <c r="L544" s="195"/>
      <c r="M544" s="195"/>
      <c r="N544" s="195"/>
      <c r="O544" s="195"/>
      <c r="P544" s="195"/>
    </row>
    <row r="545">
      <c r="A545" s="195"/>
      <c r="B545" s="209" t="s">
        <v>715</v>
      </c>
      <c r="C545" s="209" t="s">
        <v>97</v>
      </c>
      <c r="D545" s="210" t="s">
        <v>605</v>
      </c>
      <c r="E545" s="226" t="s">
        <v>227</v>
      </c>
      <c r="F545" s="195"/>
      <c r="G545" s="217"/>
      <c r="H545" s="217"/>
      <c r="I545" s="195"/>
      <c r="J545" s="195"/>
      <c r="K545" s="195"/>
      <c r="L545" s="195"/>
      <c r="M545" s="195"/>
      <c r="N545" s="195"/>
      <c r="O545" s="195"/>
      <c r="P545" s="195"/>
    </row>
    <row r="546">
      <c r="A546" s="195"/>
      <c r="B546" s="209" t="s">
        <v>715</v>
      </c>
      <c r="C546" s="209" t="s">
        <v>97</v>
      </c>
      <c r="D546" s="210" t="s">
        <v>605</v>
      </c>
      <c r="E546" s="226" t="s">
        <v>228</v>
      </c>
      <c r="F546" s="195"/>
      <c r="G546" s="217"/>
      <c r="H546" s="217"/>
      <c r="I546" s="195"/>
      <c r="J546" s="195"/>
      <c r="K546" s="195"/>
      <c r="L546" s="195"/>
      <c r="M546" s="195"/>
      <c r="N546" s="195"/>
      <c r="O546" s="195"/>
      <c r="P546" s="195"/>
    </row>
    <row r="547">
      <c r="A547" s="195"/>
      <c r="B547" s="209" t="s">
        <v>715</v>
      </c>
      <c r="C547" s="209" t="s">
        <v>97</v>
      </c>
      <c r="D547" s="210" t="s">
        <v>605</v>
      </c>
      <c r="E547" s="227" t="s">
        <v>229</v>
      </c>
      <c r="F547" s="195"/>
      <c r="G547" s="217"/>
      <c r="H547" s="217"/>
      <c r="I547" s="195"/>
      <c r="J547" s="195"/>
      <c r="K547" s="195"/>
      <c r="L547" s="195"/>
      <c r="M547" s="195"/>
      <c r="N547" s="195"/>
      <c r="O547" s="195"/>
      <c r="P547" s="195"/>
    </row>
    <row r="548">
      <c r="A548" s="195"/>
      <c r="B548" s="209" t="s">
        <v>715</v>
      </c>
      <c r="C548" s="209" t="s">
        <v>97</v>
      </c>
      <c r="D548" s="210" t="s">
        <v>605</v>
      </c>
      <c r="E548" s="227" t="s">
        <v>230</v>
      </c>
      <c r="F548" s="195"/>
      <c r="G548" s="217"/>
      <c r="H548" s="217"/>
      <c r="I548" s="195"/>
      <c r="J548" s="195"/>
      <c r="K548" s="195"/>
      <c r="L548" s="195"/>
      <c r="M548" s="195"/>
      <c r="N548" s="195"/>
      <c r="O548" s="195"/>
      <c r="P548" s="195"/>
    </row>
    <row r="549">
      <c r="A549" s="195"/>
      <c r="B549" s="209" t="s">
        <v>715</v>
      </c>
      <c r="C549" s="209" t="s">
        <v>97</v>
      </c>
      <c r="D549" s="210" t="s">
        <v>605</v>
      </c>
      <c r="E549" s="227" t="s">
        <v>231</v>
      </c>
      <c r="F549" s="195"/>
      <c r="G549" s="217"/>
      <c r="H549" s="217"/>
      <c r="I549" s="195"/>
      <c r="J549" s="195"/>
      <c r="K549" s="195"/>
      <c r="L549" s="195"/>
      <c r="M549" s="195"/>
      <c r="N549" s="195"/>
      <c r="O549" s="195"/>
      <c r="P549" s="195"/>
    </row>
    <row r="550">
      <c r="A550" s="195"/>
      <c r="B550" s="209" t="s">
        <v>715</v>
      </c>
      <c r="C550" s="209" t="s">
        <v>97</v>
      </c>
      <c r="D550" s="210" t="s">
        <v>605</v>
      </c>
      <c r="E550" s="227" t="s">
        <v>232</v>
      </c>
      <c r="F550" s="195"/>
      <c r="G550" s="217"/>
      <c r="H550" s="217"/>
      <c r="I550" s="195"/>
      <c r="J550" s="195"/>
      <c r="K550" s="195"/>
      <c r="L550" s="195"/>
      <c r="M550" s="195"/>
      <c r="N550" s="195"/>
      <c r="O550" s="195"/>
      <c r="P550" s="195"/>
    </row>
    <row r="551">
      <c r="A551" s="195"/>
      <c r="B551" s="209" t="s">
        <v>715</v>
      </c>
      <c r="C551" s="209" t="s">
        <v>97</v>
      </c>
      <c r="D551" s="210" t="s">
        <v>605</v>
      </c>
      <c r="E551" s="227" t="s">
        <v>603</v>
      </c>
      <c r="F551" s="195"/>
      <c r="G551" s="217"/>
      <c r="H551" s="217"/>
      <c r="I551" s="195"/>
      <c r="J551" s="195"/>
      <c r="K551" s="195"/>
      <c r="L551" s="195"/>
      <c r="M551" s="195"/>
      <c r="N551" s="195"/>
      <c r="O551" s="195"/>
      <c r="P551" s="195"/>
    </row>
    <row r="552">
      <c r="A552" s="216" t="s">
        <v>716</v>
      </c>
      <c r="B552" s="209" t="s">
        <v>717</v>
      </c>
      <c r="C552" s="209" t="s">
        <v>97</v>
      </c>
      <c r="D552" s="210" t="s">
        <v>605</v>
      </c>
      <c r="E552" s="225" t="s">
        <v>225</v>
      </c>
      <c r="F552" s="211">
        <v>600.0</v>
      </c>
      <c r="G552" s="212"/>
      <c r="H552" s="212">
        <f>600</f>
        <v>600</v>
      </c>
      <c r="I552" s="212"/>
      <c r="J552" s="212"/>
      <c r="K552" s="212"/>
      <c r="L552" s="212"/>
      <c r="M552" s="212"/>
      <c r="N552" s="212"/>
      <c r="O552" s="212"/>
      <c r="P552" s="212"/>
    </row>
    <row r="553">
      <c r="A553" s="195"/>
      <c r="B553" s="209" t="s">
        <v>717</v>
      </c>
      <c r="C553" s="209" t="s">
        <v>97</v>
      </c>
      <c r="D553" s="210" t="s">
        <v>605</v>
      </c>
      <c r="E553" s="226" t="s">
        <v>606</v>
      </c>
      <c r="F553" s="195"/>
      <c r="G553" s="217"/>
      <c r="H553" s="217"/>
      <c r="I553" s="195"/>
      <c r="J553" s="195"/>
      <c r="K553" s="195"/>
      <c r="L553" s="195"/>
      <c r="M553" s="195"/>
      <c r="N553" s="195"/>
      <c r="O553" s="195"/>
      <c r="P553" s="195"/>
    </row>
    <row r="554">
      <c r="A554" s="195"/>
      <c r="B554" s="209" t="s">
        <v>717</v>
      </c>
      <c r="C554" s="209" t="s">
        <v>97</v>
      </c>
      <c r="D554" s="210" t="s">
        <v>605</v>
      </c>
      <c r="E554" s="226" t="s">
        <v>227</v>
      </c>
      <c r="F554" s="195"/>
      <c r="G554" s="217"/>
      <c r="H554" s="217"/>
      <c r="I554" s="195"/>
      <c r="J554" s="195"/>
      <c r="K554" s="195"/>
      <c r="L554" s="195"/>
      <c r="M554" s="195"/>
      <c r="N554" s="195"/>
      <c r="O554" s="195"/>
      <c r="P554" s="195"/>
    </row>
    <row r="555">
      <c r="A555" s="195"/>
      <c r="B555" s="209" t="s">
        <v>717</v>
      </c>
      <c r="C555" s="209" t="s">
        <v>97</v>
      </c>
      <c r="D555" s="210" t="s">
        <v>605</v>
      </c>
      <c r="E555" s="226" t="s">
        <v>228</v>
      </c>
      <c r="F555" s="195"/>
      <c r="G555" s="217"/>
      <c r="H555" s="217"/>
      <c r="I555" s="195"/>
      <c r="J555" s="195"/>
      <c r="K555" s="195"/>
      <c r="L555" s="195"/>
      <c r="M555" s="195"/>
      <c r="N555" s="195"/>
      <c r="O555" s="195"/>
      <c r="P555" s="195"/>
    </row>
    <row r="556">
      <c r="A556" s="195"/>
      <c r="B556" s="209" t="s">
        <v>717</v>
      </c>
      <c r="C556" s="209" t="s">
        <v>97</v>
      </c>
      <c r="D556" s="210" t="s">
        <v>605</v>
      </c>
      <c r="E556" s="227" t="s">
        <v>229</v>
      </c>
      <c r="F556" s="195"/>
      <c r="G556" s="217"/>
      <c r="H556" s="217"/>
      <c r="I556" s="195"/>
      <c r="J556" s="195"/>
      <c r="K556" s="195"/>
      <c r="L556" s="195"/>
      <c r="M556" s="195"/>
      <c r="N556" s="195"/>
      <c r="O556" s="195"/>
      <c r="P556" s="195"/>
    </row>
    <row r="557">
      <c r="A557" s="195"/>
      <c r="B557" s="209" t="s">
        <v>717</v>
      </c>
      <c r="C557" s="209" t="s">
        <v>97</v>
      </c>
      <c r="D557" s="210" t="s">
        <v>605</v>
      </c>
      <c r="E557" s="227" t="s">
        <v>230</v>
      </c>
      <c r="F557" s="195"/>
      <c r="G557" s="217"/>
      <c r="H557" s="217"/>
      <c r="I557" s="195"/>
      <c r="J557" s="195"/>
      <c r="K557" s="195"/>
      <c r="L557" s="195"/>
      <c r="M557" s="195"/>
      <c r="N557" s="195"/>
      <c r="O557" s="195"/>
      <c r="P557" s="195"/>
    </row>
    <row r="558">
      <c r="A558" s="195"/>
      <c r="B558" s="209" t="s">
        <v>717</v>
      </c>
      <c r="C558" s="209" t="s">
        <v>97</v>
      </c>
      <c r="D558" s="210" t="s">
        <v>605</v>
      </c>
      <c r="E558" s="227" t="s">
        <v>231</v>
      </c>
      <c r="F558" s="195"/>
      <c r="G558" s="217"/>
      <c r="H558" s="217"/>
      <c r="I558" s="195"/>
      <c r="J558" s="195"/>
      <c r="K558" s="195"/>
      <c r="L558" s="195"/>
      <c r="M558" s="195"/>
      <c r="N558" s="195"/>
      <c r="O558" s="195"/>
      <c r="P558" s="195"/>
    </row>
    <row r="559">
      <c r="A559" s="195"/>
      <c r="B559" s="209" t="s">
        <v>717</v>
      </c>
      <c r="C559" s="209" t="s">
        <v>97</v>
      </c>
      <c r="D559" s="210" t="s">
        <v>605</v>
      </c>
      <c r="E559" s="227" t="s">
        <v>232</v>
      </c>
      <c r="F559" s="195"/>
      <c r="G559" s="217"/>
      <c r="H559" s="217"/>
      <c r="I559" s="195"/>
      <c r="J559" s="195"/>
      <c r="K559" s="195"/>
      <c r="L559" s="195"/>
      <c r="M559" s="195"/>
      <c r="N559" s="195"/>
      <c r="O559" s="195"/>
      <c r="P559" s="195"/>
    </row>
    <row r="560">
      <c r="A560" s="195"/>
      <c r="B560" s="209" t="s">
        <v>717</v>
      </c>
      <c r="C560" s="209" t="s">
        <v>97</v>
      </c>
      <c r="D560" s="210" t="s">
        <v>605</v>
      </c>
      <c r="E560" s="227" t="s">
        <v>603</v>
      </c>
      <c r="F560" s="195"/>
      <c r="G560" s="217"/>
      <c r="H560" s="217"/>
      <c r="I560" s="195"/>
      <c r="J560" s="195"/>
      <c r="K560" s="195"/>
      <c r="L560" s="195"/>
      <c r="M560" s="195"/>
      <c r="N560" s="195"/>
      <c r="O560" s="195"/>
      <c r="P560" s="195"/>
    </row>
    <row r="561">
      <c r="A561" s="216" t="s">
        <v>718</v>
      </c>
      <c r="B561" s="209" t="s">
        <v>719</v>
      </c>
      <c r="C561" s="209" t="s">
        <v>97</v>
      </c>
      <c r="D561" s="210" t="s">
        <v>605</v>
      </c>
      <c r="E561" s="225" t="s">
        <v>225</v>
      </c>
      <c r="F561" s="211">
        <v>310.0</v>
      </c>
      <c r="G561" s="212"/>
      <c r="H561" s="212">
        <f>310</f>
        <v>310</v>
      </c>
      <c r="I561" s="212"/>
      <c r="J561" s="213"/>
      <c r="K561" s="212"/>
      <c r="L561" s="213"/>
      <c r="M561" s="213"/>
      <c r="N561" s="213"/>
      <c r="O561" s="213"/>
      <c r="P561" s="213"/>
    </row>
    <row r="562">
      <c r="A562" s="195"/>
      <c r="B562" s="209" t="s">
        <v>719</v>
      </c>
      <c r="C562" s="209" t="s">
        <v>97</v>
      </c>
      <c r="D562" s="210" t="s">
        <v>605</v>
      </c>
      <c r="E562" s="226" t="s">
        <v>606</v>
      </c>
      <c r="F562" s="195"/>
      <c r="G562" s="217"/>
      <c r="H562" s="217"/>
      <c r="I562" s="195"/>
      <c r="J562" s="195"/>
      <c r="K562" s="195"/>
      <c r="L562" s="195"/>
      <c r="M562" s="195"/>
      <c r="N562" s="195"/>
      <c r="O562" s="195"/>
      <c r="P562" s="195"/>
    </row>
    <row r="563">
      <c r="A563" s="195"/>
      <c r="B563" s="209" t="s">
        <v>719</v>
      </c>
      <c r="C563" s="209" t="s">
        <v>97</v>
      </c>
      <c r="D563" s="210" t="s">
        <v>605</v>
      </c>
      <c r="E563" s="226" t="s">
        <v>227</v>
      </c>
      <c r="F563" s="195"/>
      <c r="G563" s="217"/>
      <c r="H563" s="217"/>
      <c r="I563" s="195"/>
      <c r="J563" s="195"/>
      <c r="K563" s="195"/>
      <c r="L563" s="195"/>
      <c r="M563" s="195"/>
      <c r="N563" s="195"/>
      <c r="O563" s="195"/>
      <c r="P563" s="195"/>
    </row>
    <row r="564">
      <c r="A564" s="195"/>
      <c r="B564" s="209" t="s">
        <v>719</v>
      </c>
      <c r="C564" s="209" t="s">
        <v>97</v>
      </c>
      <c r="D564" s="210" t="s">
        <v>605</v>
      </c>
      <c r="E564" s="226" t="s">
        <v>228</v>
      </c>
      <c r="F564" s="195"/>
      <c r="G564" s="217"/>
      <c r="H564" s="217"/>
      <c r="I564" s="195"/>
      <c r="J564" s="195"/>
      <c r="K564" s="195"/>
      <c r="L564" s="195"/>
      <c r="M564" s="195"/>
      <c r="N564" s="195"/>
      <c r="O564" s="195"/>
      <c r="P564" s="195"/>
    </row>
    <row r="565">
      <c r="A565" s="195"/>
      <c r="B565" s="209" t="s">
        <v>719</v>
      </c>
      <c r="C565" s="209" t="s">
        <v>97</v>
      </c>
      <c r="D565" s="210" t="s">
        <v>605</v>
      </c>
      <c r="E565" s="227" t="s">
        <v>229</v>
      </c>
      <c r="F565" s="195"/>
      <c r="G565" s="217"/>
      <c r="H565" s="217"/>
      <c r="I565" s="195"/>
      <c r="J565" s="195"/>
      <c r="K565" s="195"/>
      <c r="L565" s="195"/>
      <c r="M565" s="195"/>
      <c r="N565" s="195"/>
      <c r="O565" s="195"/>
      <c r="P565" s="195"/>
    </row>
    <row r="566">
      <c r="A566" s="195"/>
      <c r="B566" s="209" t="s">
        <v>719</v>
      </c>
      <c r="C566" s="209" t="s">
        <v>97</v>
      </c>
      <c r="D566" s="210" t="s">
        <v>605</v>
      </c>
      <c r="E566" s="227" t="s">
        <v>230</v>
      </c>
      <c r="F566" s="195"/>
      <c r="G566" s="217"/>
      <c r="H566" s="217"/>
      <c r="I566" s="195"/>
      <c r="J566" s="195"/>
      <c r="K566" s="195"/>
      <c r="L566" s="195"/>
      <c r="M566" s="195"/>
      <c r="N566" s="195"/>
      <c r="O566" s="195"/>
      <c r="P566" s="195"/>
    </row>
    <row r="567">
      <c r="A567" s="195"/>
      <c r="B567" s="209" t="s">
        <v>719</v>
      </c>
      <c r="C567" s="209" t="s">
        <v>97</v>
      </c>
      <c r="D567" s="210" t="s">
        <v>605</v>
      </c>
      <c r="E567" s="227" t="s">
        <v>231</v>
      </c>
      <c r="F567" s="195"/>
      <c r="G567" s="217"/>
      <c r="H567" s="217"/>
      <c r="I567" s="195"/>
      <c r="J567" s="195"/>
      <c r="K567" s="195"/>
      <c r="L567" s="195"/>
      <c r="M567" s="195"/>
      <c r="N567" s="195"/>
      <c r="O567" s="195"/>
      <c r="P567" s="195"/>
    </row>
    <row r="568">
      <c r="A568" s="195"/>
      <c r="B568" s="209" t="s">
        <v>719</v>
      </c>
      <c r="C568" s="209" t="s">
        <v>97</v>
      </c>
      <c r="D568" s="210" t="s">
        <v>605</v>
      </c>
      <c r="E568" s="227" t="s">
        <v>232</v>
      </c>
      <c r="F568" s="195"/>
      <c r="G568" s="217"/>
      <c r="H568" s="217"/>
      <c r="I568" s="195"/>
      <c r="J568" s="195"/>
      <c r="K568" s="195"/>
      <c r="L568" s="195"/>
      <c r="M568" s="195"/>
      <c r="N568" s="195"/>
      <c r="O568" s="195"/>
      <c r="P568" s="195"/>
    </row>
    <row r="569">
      <c r="A569" s="195"/>
      <c r="B569" s="209" t="s">
        <v>719</v>
      </c>
      <c r="C569" s="209" t="s">
        <v>97</v>
      </c>
      <c r="D569" s="210" t="s">
        <v>605</v>
      </c>
      <c r="E569" s="227" t="s">
        <v>603</v>
      </c>
      <c r="F569" s="195"/>
      <c r="G569" s="217"/>
      <c r="H569" s="217"/>
      <c r="I569" s="195"/>
      <c r="J569" s="195"/>
      <c r="K569" s="195"/>
      <c r="L569" s="195"/>
      <c r="M569" s="195"/>
      <c r="N569" s="195"/>
      <c r="O569" s="195"/>
      <c r="P569" s="195"/>
    </row>
    <row r="570">
      <c r="A570" s="216" t="s">
        <v>720</v>
      </c>
      <c r="B570" s="209" t="s">
        <v>721</v>
      </c>
      <c r="C570" s="209" t="s">
        <v>97</v>
      </c>
      <c r="D570" s="210" t="s">
        <v>605</v>
      </c>
      <c r="E570" s="225" t="s">
        <v>225</v>
      </c>
      <c r="F570" s="211">
        <v>400.0</v>
      </c>
      <c r="G570" s="212"/>
      <c r="H570" s="212">
        <f>400</f>
        <v>400</v>
      </c>
      <c r="I570" s="212"/>
      <c r="J570" s="212"/>
      <c r="K570" s="212"/>
      <c r="L570" s="212"/>
      <c r="M570" s="212"/>
      <c r="N570" s="212"/>
      <c r="O570" s="212"/>
      <c r="P570" s="212"/>
    </row>
    <row r="571">
      <c r="A571" s="195"/>
      <c r="B571" s="209" t="s">
        <v>721</v>
      </c>
      <c r="C571" s="209" t="s">
        <v>97</v>
      </c>
      <c r="D571" s="210" t="s">
        <v>605</v>
      </c>
      <c r="E571" s="226" t="s">
        <v>606</v>
      </c>
      <c r="F571" s="195"/>
      <c r="G571" s="217"/>
      <c r="H571" s="217"/>
      <c r="I571" s="195"/>
      <c r="J571" s="195"/>
      <c r="K571" s="195"/>
      <c r="L571" s="195"/>
      <c r="M571" s="195"/>
      <c r="N571" s="195"/>
      <c r="O571" s="195"/>
      <c r="P571" s="195"/>
    </row>
    <row r="572">
      <c r="A572" s="195"/>
      <c r="B572" s="209" t="s">
        <v>721</v>
      </c>
      <c r="C572" s="209" t="s">
        <v>97</v>
      </c>
      <c r="D572" s="210" t="s">
        <v>605</v>
      </c>
      <c r="E572" s="226" t="s">
        <v>227</v>
      </c>
      <c r="F572" s="195"/>
      <c r="G572" s="217"/>
      <c r="H572" s="217"/>
      <c r="I572" s="195"/>
      <c r="J572" s="195"/>
      <c r="K572" s="195"/>
      <c r="L572" s="195"/>
      <c r="M572" s="195"/>
      <c r="N572" s="195"/>
      <c r="O572" s="195"/>
      <c r="P572" s="195"/>
    </row>
    <row r="573">
      <c r="A573" s="195"/>
      <c r="B573" s="209" t="s">
        <v>721</v>
      </c>
      <c r="C573" s="209" t="s">
        <v>97</v>
      </c>
      <c r="D573" s="210" t="s">
        <v>605</v>
      </c>
      <c r="E573" s="226" t="s">
        <v>228</v>
      </c>
      <c r="F573" s="195"/>
      <c r="G573" s="217"/>
      <c r="H573" s="217"/>
      <c r="I573" s="195"/>
      <c r="J573" s="195"/>
      <c r="K573" s="195"/>
      <c r="L573" s="195"/>
      <c r="M573" s="195"/>
      <c r="N573" s="195"/>
      <c r="O573" s="195"/>
      <c r="P573" s="195"/>
    </row>
    <row r="574">
      <c r="A574" s="195"/>
      <c r="B574" s="209" t="s">
        <v>721</v>
      </c>
      <c r="C574" s="209" t="s">
        <v>97</v>
      </c>
      <c r="D574" s="210" t="s">
        <v>605</v>
      </c>
      <c r="E574" s="227" t="s">
        <v>229</v>
      </c>
      <c r="F574" s="195"/>
      <c r="G574" s="217"/>
      <c r="H574" s="217"/>
      <c r="I574" s="195"/>
      <c r="J574" s="195"/>
      <c r="K574" s="195"/>
      <c r="L574" s="195"/>
      <c r="M574" s="195"/>
      <c r="N574" s="195"/>
      <c r="O574" s="195"/>
      <c r="P574" s="195"/>
    </row>
    <row r="575">
      <c r="A575" s="195"/>
      <c r="B575" s="209" t="s">
        <v>721</v>
      </c>
      <c r="C575" s="209" t="s">
        <v>97</v>
      </c>
      <c r="D575" s="210" t="s">
        <v>605</v>
      </c>
      <c r="E575" s="227" t="s">
        <v>230</v>
      </c>
      <c r="F575" s="195"/>
      <c r="G575" s="217"/>
      <c r="H575" s="217"/>
      <c r="I575" s="195"/>
      <c r="J575" s="195"/>
      <c r="K575" s="195"/>
      <c r="L575" s="195"/>
      <c r="M575" s="195"/>
      <c r="N575" s="195"/>
      <c r="O575" s="195"/>
      <c r="P575" s="195"/>
    </row>
    <row r="576">
      <c r="A576" s="195"/>
      <c r="B576" s="209" t="s">
        <v>721</v>
      </c>
      <c r="C576" s="209" t="s">
        <v>97</v>
      </c>
      <c r="D576" s="210" t="s">
        <v>605</v>
      </c>
      <c r="E576" s="227" t="s">
        <v>231</v>
      </c>
      <c r="F576" s="195"/>
      <c r="G576" s="217"/>
      <c r="H576" s="217"/>
      <c r="I576" s="195"/>
      <c r="J576" s="195"/>
      <c r="K576" s="195"/>
      <c r="L576" s="195"/>
      <c r="M576" s="195"/>
      <c r="N576" s="195"/>
      <c r="O576" s="195"/>
      <c r="P576" s="195"/>
    </row>
    <row r="577">
      <c r="A577" s="195"/>
      <c r="B577" s="209" t="s">
        <v>721</v>
      </c>
      <c r="C577" s="209" t="s">
        <v>97</v>
      </c>
      <c r="D577" s="210" t="s">
        <v>605</v>
      </c>
      <c r="E577" s="227" t="s">
        <v>232</v>
      </c>
      <c r="F577" s="195"/>
      <c r="G577" s="217"/>
      <c r="H577" s="217"/>
      <c r="I577" s="195"/>
      <c r="J577" s="195"/>
      <c r="K577" s="195"/>
      <c r="L577" s="195"/>
      <c r="M577" s="195"/>
      <c r="N577" s="195"/>
      <c r="O577" s="195"/>
      <c r="P577" s="195"/>
    </row>
    <row r="578">
      <c r="A578" s="195"/>
      <c r="B578" s="209" t="s">
        <v>721</v>
      </c>
      <c r="C578" s="209" t="s">
        <v>97</v>
      </c>
      <c r="D578" s="210" t="s">
        <v>605</v>
      </c>
      <c r="E578" s="227" t="s">
        <v>603</v>
      </c>
      <c r="F578" s="195"/>
      <c r="G578" s="217"/>
      <c r="H578" s="217"/>
      <c r="I578" s="195"/>
      <c r="J578" s="195"/>
      <c r="K578" s="195"/>
      <c r="L578" s="195"/>
      <c r="M578" s="195"/>
      <c r="N578" s="195"/>
      <c r="O578" s="195"/>
      <c r="P578" s="195"/>
    </row>
    <row r="579">
      <c r="A579" s="216" t="s">
        <v>722</v>
      </c>
      <c r="B579" s="209" t="s">
        <v>723</v>
      </c>
      <c r="C579" s="209" t="s">
        <v>724</v>
      </c>
      <c r="D579" s="210" t="s">
        <v>605</v>
      </c>
      <c r="E579" s="225" t="s">
        <v>225</v>
      </c>
      <c r="F579" s="211"/>
      <c r="G579" s="212"/>
      <c r="H579" s="212"/>
      <c r="I579" s="212"/>
      <c r="J579" s="212">
        <f>430</f>
        <v>430</v>
      </c>
      <c r="K579" s="212">
        <f>860</f>
        <v>860</v>
      </c>
      <c r="L579" s="212"/>
      <c r="M579" s="212"/>
      <c r="N579" s="212"/>
      <c r="O579" s="212"/>
      <c r="P579" s="212"/>
    </row>
    <row r="580">
      <c r="A580" s="195"/>
      <c r="B580" s="209" t="s">
        <v>723</v>
      </c>
      <c r="C580" s="209" t="s">
        <v>724</v>
      </c>
      <c r="D580" s="210" t="s">
        <v>605</v>
      </c>
      <c r="E580" s="226" t="s">
        <v>606</v>
      </c>
      <c r="F580" s="195"/>
      <c r="G580" s="217"/>
      <c r="H580" s="217"/>
      <c r="I580" s="195"/>
      <c r="J580" s="195"/>
      <c r="K580" s="195"/>
      <c r="L580" s="195"/>
      <c r="M580" s="195"/>
      <c r="N580" s="195"/>
      <c r="O580" s="195"/>
      <c r="P580" s="195"/>
    </row>
    <row r="581">
      <c r="A581" s="195"/>
      <c r="B581" s="209" t="s">
        <v>723</v>
      </c>
      <c r="C581" s="209" t="s">
        <v>724</v>
      </c>
      <c r="D581" s="210" t="s">
        <v>605</v>
      </c>
      <c r="E581" s="226" t="s">
        <v>227</v>
      </c>
      <c r="F581" s="195">
        <v>430.0</v>
      </c>
      <c r="G581" s="217"/>
      <c r="H581" s="217"/>
      <c r="I581" s="195"/>
      <c r="J581" s="195"/>
      <c r="K581" s="195"/>
      <c r="L581" s="195"/>
      <c r="M581" s="195"/>
      <c r="N581" s="195"/>
      <c r="O581" s="195"/>
      <c r="P581" s="195"/>
    </row>
    <row r="582">
      <c r="A582" s="195"/>
      <c r="B582" s="209" t="s">
        <v>723</v>
      </c>
      <c r="C582" s="209" t="s">
        <v>724</v>
      </c>
      <c r="D582" s="210" t="s">
        <v>605</v>
      </c>
      <c r="E582" s="226" t="s">
        <v>228</v>
      </c>
      <c r="F582" s="195">
        <v>860.0</v>
      </c>
      <c r="G582" s="217"/>
      <c r="H582" s="217"/>
      <c r="I582" s="195"/>
      <c r="J582" s="195"/>
      <c r="K582" s="195"/>
      <c r="L582" s="195"/>
      <c r="M582" s="195"/>
      <c r="N582" s="195"/>
      <c r="O582" s="195"/>
      <c r="P582" s="195"/>
    </row>
    <row r="583">
      <c r="A583" s="195"/>
      <c r="B583" s="209" t="s">
        <v>723</v>
      </c>
      <c r="C583" s="209" t="s">
        <v>724</v>
      </c>
      <c r="D583" s="210" t="s">
        <v>605</v>
      </c>
      <c r="E583" s="227" t="s">
        <v>229</v>
      </c>
      <c r="F583" s="195"/>
      <c r="G583" s="217"/>
      <c r="H583" s="217"/>
      <c r="I583" s="195"/>
      <c r="J583" s="195"/>
      <c r="K583" s="195"/>
      <c r="L583" s="195"/>
      <c r="M583" s="195"/>
      <c r="N583" s="195"/>
      <c r="O583" s="195"/>
      <c r="P583" s="195"/>
    </row>
    <row r="584">
      <c r="A584" s="195"/>
      <c r="B584" s="209" t="s">
        <v>723</v>
      </c>
      <c r="C584" s="209" t="s">
        <v>724</v>
      </c>
      <c r="D584" s="210" t="s">
        <v>605</v>
      </c>
      <c r="E584" s="227" t="s">
        <v>230</v>
      </c>
      <c r="F584" s="195"/>
      <c r="G584" s="217"/>
      <c r="H584" s="217"/>
      <c r="I584" s="195"/>
      <c r="J584" s="195"/>
      <c r="K584" s="195"/>
      <c r="L584" s="195"/>
      <c r="M584" s="195"/>
      <c r="N584" s="195"/>
      <c r="O584" s="195"/>
      <c r="P584" s="195"/>
    </row>
    <row r="585">
      <c r="A585" s="195"/>
      <c r="B585" s="209" t="s">
        <v>723</v>
      </c>
      <c r="C585" s="209" t="s">
        <v>724</v>
      </c>
      <c r="D585" s="210" t="s">
        <v>605</v>
      </c>
      <c r="E585" s="227" t="s">
        <v>231</v>
      </c>
      <c r="F585" s="195"/>
      <c r="G585" s="217"/>
      <c r="H585" s="217"/>
      <c r="I585" s="195"/>
      <c r="J585" s="195"/>
      <c r="K585" s="195"/>
      <c r="L585" s="195"/>
      <c r="M585" s="195"/>
      <c r="N585" s="195"/>
      <c r="O585" s="195"/>
      <c r="P585" s="195"/>
    </row>
    <row r="586">
      <c r="A586" s="195"/>
      <c r="B586" s="209" t="s">
        <v>723</v>
      </c>
      <c r="C586" s="209" t="s">
        <v>724</v>
      </c>
      <c r="D586" s="210" t="s">
        <v>605</v>
      </c>
      <c r="E586" s="227" t="s">
        <v>232</v>
      </c>
      <c r="F586" s="195"/>
      <c r="G586" s="217"/>
      <c r="H586" s="217"/>
      <c r="I586" s="195"/>
      <c r="J586" s="195"/>
      <c r="K586" s="195"/>
      <c r="L586" s="195"/>
      <c r="M586" s="195"/>
      <c r="N586" s="195"/>
      <c r="O586" s="195"/>
      <c r="P586" s="195"/>
    </row>
    <row r="587">
      <c r="A587" s="195"/>
      <c r="B587" s="209" t="s">
        <v>723</v>
      </c>
      <c r="C587" s="209" t="s">
        <v>724</v>
      </c>
      <c r="D587" s="210" t="s">
        <v>605</v>
      </c>
      <c r="E587" s="227" t="s">
        <v>603</v>
      </c>
      <c r="F587" s="195"/>
      <c r="G587" s="217"/>
      <c r="H587" s="217"/>
      <c r="I587" s="195"/>
      <c r="J587" s="195"/>
      <c r="K587" s="195"/>
      <c r="L587" s="195"/>
      <c r="M587" s="195"/>
      <c r="N587" s="195"/>
      <c r="O587" s="195"/>
      <c r="P587" s="195"/>
    </row>
    <row r="588">
      <c r="A588" s="216" t="s">
        <v>725</v>
      </c>
      <c r="B588" s="209" t="s">
        <v>726</v>
      </c>
      <c r="C588" s="209" t="s">
        <v>724</v>
      </c>
      <c r="D588" s="210" t="s">
        <v>605</v>
      </c>
      <c r="E588" s="225" t="s">
        <v>225</v>
      </c>
      <c r="F588" s="211"/>
      <c r="G588" s="212"/>
      <c r="H588" s="212"/>
      <c r="I588" s="212"/>
      <c r="J588" s="212">
        <f>3550</f>
        <v>3550</v>
      </c>
      <c r="K588" s="212">
        <f>30</f>
        <v>30</v>
      </c>
      <c r="L588" s="212">
        <f>310</f>
        <v>310</v>
      </c>
      <c r="M588" s="212"/>
      <c r="N588" s="212"/>
      <c r="O588" s="212"/>
      <c r="P588" s="212"/>
    </row>
    <row r="589">
      <c r="A589" s="195"/>
      <c r="B589" s="209" t="s">
        <v>726</v>
      </c>
      <c r="C589" s="209" t="s">
        <v>724</v>
      </c>
      <c r="D589" s="210" t="s">
        <v>605</v>
      </c>
      <c r="E589" s="226" t="s">
        <v>606</v>
      </c>
      <c r="F589" s="195"/>
      <c r="G589" s="217"/>
      <c r="H589" s="217"/>
      <c r="I589" s="195"/>
      <c r="J589" s="195"/>
      <c r="K589" s="195"/>
      <c r="L589" s="195"/>
      <c r="M589" s="195"/>
      <c r="N589" s="195"/>
      <c r="O589" s="195"/>
      <c r="P589" s="195"/>
    </row>
    <row r="590">
      <c r="A590" s="195"/>
      <c r="B590" s="209" t="s">
        <v>726</v>
      </c>
      <c r="C590" s="209" t="s">
        <v>724</v>
      </c>
      <c r="D590" s="210" t="s">
        <v>605</v>
      </c>
      <c r="E590" s="226" t="s">
        <v>227</v>
      </c>
      <c r="F590" s="195">
        <v>3550.0</v>
      </c>
      <c r="G590" s="217"/>
      <c r="H590" s="217"/>
      <c r="I590" s="195"/>
      <c r="J590" s="195"/>
      <c r="K590" s="195"/>
      <c r="L590" s="195"/>
      <c r="M590" s="195"/>
      <c r="N590" s="195"/>
      <c r="O590" s="195"/>
      <c r="P590" s="195"/>
    </row>
    <row r="591">
      <c r="A591" s="195"/>
      <c r="B591" s="209" t="s">
        <v>726</v>
      </c>
      <c r="C591" s="209" t="s">
        <v>724</v>
      </c>
      <c r="D591" s="210" t="s">
        <v>605</v>
      </c>
      <c r="E591" s="226" t="s">
        <v>228</v>
      </c>
      <c r="F591" s="195">
        <v>30.0</v>
      </c>
      <c r="G591" s="217"/>
      <c r="H591" s="217"/>
      <c r="I591" s="195"/>
      <c r="J591" s="195"/>
      <c r="K591" s="195"/>
      <c r="L591" s="195"/>
      <c r="M591" s="195"/>
      <c r="N591" s="195"/>
      <c r="O591" s="195"/>
      <c r="P591" s="195"/>
    </row>
    <row r="592">
      <c r="A592" s="195"/>
      <c r="B592" s="209" t="s">
        <v>726</v>
      </c>
      <c r="C592" s="209" t="s">
        <v>724</v>
      </c>
      <c r="D592" s="210" t="s">
        <v>605</v>
      </c>
      <c r="E592" s="227" t="s">
        <v>229</v>
      </c>
      <c r="F592" s="195">
        <v>310.0</v>
      </c>
      <c r="G592" s="217"/>
      <c r="H592" s="217"/>
      <c r="I592" s="195"/>
      <c r="J592" s="195"/>
      <c r="K592" s="195"/>
      <c r="L592" s="195"/>
      <c r="M592" s="195"/>
      <c r="N592" s="195"/>
      <c r="O592" s="195"/>
      <c r="P592" s="195"/>
    </row>
    <row r="593">
      <c r="A593" s="195"/>
      <c r="B593" s="209" t="s">
        <v>726</v>
      </c>
      <c r="C593" s="209" t="s">
        <v>724</v>
      </c>
      <c r="D593" s="210" t="s">
        <v>605</v>
      </c>
      <c r="E593" s="227" t="s">
        <v>230</v>
      </c>
      <c r="F593" s="195"/>
      <c r="G593" s="217"/>
      <c r="H593" s="217"/>
      <c r="I593" s="195"/>
      <c r="J593" s="195"/>
      <c r="K593" s="195"/>
      <c r="L593" s="195"/>
      <c r="M593" s="195"/>
      <c r="N593" s="195"/>
      <c r="O593" s="195"/>
      <c r="P593" s="195"/>
    </row>
    <row r="594">
      <c r="A594" s="195"/>
      <c r="B594" s="209" t="s">
        <v>726</v>
      </c>
      <c r="C594" s="209" t="s">
        <v>724</v>
      </c>
      <c r="D594" s="210" t="s">
        <v>605</v>
      </c>
      <c r="E594" s="227" t="s">
        <v>231</v>
      </c>
      <c r="F594" s="195"/>
      <c r="G594" s="217"/>
      <c r="H594" s="217"/>
      <c r="I594" s="195"/>
      <c r="J594" s="195"/>
      <c r="K594" s="195"/>
      <c r="L594" s="195"/>
      <c r="M594" s="195"/>
      <c r="N594" s="195"/>
      <c r="O594" s="195"/>
      <c r="P594" s="195"/>
    </row>
    <row r="595">
      <c r="A595" s="195"/>
      <c r="B595" s="209" t="s">
        <v>726</v>
      </c>
      <c r="C595" s="209" t="s">
        <v>724</v>
      </c>
      <c r="D595" s="210" t="s">
        <v>605</v>
      </c>
      <c r="E595" s="227" t="s">
        <v>232</v>
      </c>
      <c r="F595" s="195"/>
      <c r="G595" s="217"/>
      <c r="H595" s="217"/>
      <c r="I595" s="195"/>
      <c r="J595" s="195"/>
      <c r="K595" s="195"/>
      <c r="L595" s="195"/>
      <c r="M595" s="195"/>
      <c r="N595" s="195"/>
      <c r="O595" s="195"/>
      <c r="P595" s="195"/>
    </row>
    <row r="596">
      <c r="A596" s="195"/>
      <c r="B596" s="209" t="s">
        <v>726</v>
      </c>
      <c r="C596" s="209" t="s">
        <v>724</v>
      </c>
      <c r="D596" s="210" t="s">
        <v>605</v>
      </c>
      <c r="E596" s="227" t="s">
        <v>603</v>
      </c>
      <c r="F596" s="195"/>
      <c r="G596" s="217"/>
      <c r="H596" s="217"/>
      <c r="I596" s="195"/>
      <c r="J596" s="195"/>
      <c r="K596" s="195"/>
      <c r="L596" s="195"/>
      <c r="M596" s="195"/>
      <c r="N596" s="195"/>
      <c r="O596" s="195"/>
      <c r="P596" s="195"/>
    </row>
    <row r="597">
      <c r="A597" s="216" t="s">
        <v>727</v>
      </c>
      <c r="B597" s="209" t="s">
        <v>728</v>
      </c>
      <c r="C597" s="209" t="s">
        <v>724</v>
      </c>
      <c r="D597" s="210" t="s">
        <v>605</v>
      </c>
      <c r="E597" s="225" t="s">
        <v>225</v>
      </c>
      <c r="F597" s="211" t="s">
        <v>522</v>
      </c>
      <c r="G597" s="212"/>
      <c r="H597" s="212" t="s">
        <v>522</v>
      </c>
      <c r="I597" s="212"/>
      <c r="J597" s="212"/>
      <c r="K597" s="212"/>
      <c r="L597" s="212">
        <f>580</f>
        <v>580</v>
      </c>
      <c r="M597" s="212"/>
      <c r="N597" s="212">
        <f>1200</f>
        <v>1200</v>
      </c>
      <c r="O597" s="212"/>
      <c r="P597" s="212"/>
    </row>
    <row r="598">
      <c r="A598" s="211"/>
      <c r="B598" s="209" t="s">
        <v>728</v>
      </c>
      <c r="C598" s="209" t="s">
        <v>724</v>
      </c>
      <c r="D598" s="210" t="s">
        <v>605</v>
      </c>
      <c r="E598" s="226" t="s">
        <v>606</v>
      </c>
      <c r="F598" s="211"/>
      <c r="G598" s="217"/>
      <c r="H598" s="217"/>
      <c r="I598" s="211"/>
      <c r="J598" s="211"/>
      <c r="K598" s="211"/>
      <c r="L598" s="211"/>
      <c r="M598" s="211"/>
      <c r="N598" s="211"/>
      <c r="O598" s="211"/>
      <c r="P598" s="211"/>
    </row>
    <row r="599">
      <c r="A599" s="211"/>
      <c r="B599" s="209" t="s">
        <v>728</v>
      </c>
      <c r="C599" s="209" t="s">
        <v>724</v>
      </c>
      <c r="D599" s="210" t="s">
        <v>605</v>
      </c>
      <c r="E599" s="226" t="s">
        <v>227</v>
      </c>
      <c r="F599" s="211"/>
      <c r="G599" s="217"/>
      <c r="H599" s="217"/>
      <c r="I599" s="211"/>
      <c r="J599" s="211"/>
      <c r="K599" s="211"/>
      <c r="L599" s="211"/>
      <c r="M599" s="211"/>
      <c r="N599" s="211"/>
      <c r="O599" s="211"/>
      <c r="P599" s="211"/>
    </row>
    <row r="600">
      <c r="A600" s="211"/>
      <c r="B600" s="209" t="s">
        <v>728</v>
      </c>
      <c r="C600" s="209" t="s">
        <v>724</v>
      </c>
      <c r="D600" s="210" t="s">
        <v>605</v>
      </c>
      <c r="E600" s="226" t="s">
        <v>228</v>
      </c>
      <c r="F600" s="211"/>
      <c r="G600" s="217"/>
      <c r="H600" s="217"/>
      <c r="I600" s="211"/>
      <c r="J600" s="211"/>
      <c r="K600" s="211"/>
      <c r="L600" s="211"/>
      <c r="M600" s="211"/>
      <c r="N600" s="211"/>
      <c r="O600" s="211"/>
      <c r="P600" s="211"/>
    </row>
    <row r="601">
      <c r="A601" s="211"/>
      <c r="B601" s="209" t="s">
        <v>728</v>
      </c>
      <c r="C601" s="209" t="s">
        <v>724</v>
      </c>
      <c r="D601" s="210" t="s">
        <v>605</v>
      </c>
      <c r="E601" s="227" t="s">
        <v>229</v>
      </c>
      <c r="F601" s="211">
        <v>580.0</v>
      </c>
      <c r="G601" s="217"/>
      <c r="H601" s="217"/>
      <c r="I601" s="211"/>
      <c r="J601" s="211"/>
      <c r="K601" s="211"/>
      <c r="L601" s="211"/>
      <c r="M601" s="211"/>
      <c r="N601" s="211"/>
      <c r="O601" s="211"/>
      <c r="P601" s="211"/>
    </row>
    <row r="602">
      <c r="A602" s="211"/>
      <c r="B602" s="209" t="s">
        <v>728</v>
      </c>
      <c r="C602" s="209" t="s">
        <v>724</v>
      </c>
      <c r="D602" s="210" t="s">
        <v>605</v>
      </c>
      <c r="E602" s="227" t="s">
        <v>230</v>
      </c>
      <c r="F602" s="211"/>
      <c r="G602" s="217"/>
      <c r="H602" s="217"/>
      <c r="I602" s="211"/>
      <c r="J602" s="211"/>
      <c r="K602" s="211"/>
      <c r="L602" s="211"/>
      <c r="M602" s="211"/>
      <c r="N602" s="211"/>
      <c r="O602" s="211"/>
      <c r="P602" s="211"/>
    </row>
    <row r="603">
      <c r="A603" s="211"/>
      <c r="B603" s="209" t="s">
        <v>728</v>
      </c>
      <c r="C603" s="209" t="s">
        <v>724</v>
      </c>
      <c r="D603" s="210" t="s">
        <v>605</v>
      </c>
      <c r="E603" s="227" t="s">
        <v>231</v>
      </c>
      <c r="F603" s="211">
        <v>1200.0</v>
      </c>
      <c r="G603" s="217"/>
      <c r="H603" s="217"/>
      <c r="I603" s="211"/>
      <c r="J603" s="211"/>
      <c r="K603" s="211"/>
      <c r="L603" s="211"/>
      <c r="M603" s="211"/>
      <c r="N603" s="211"/>
      <c r="O603" s="211"/>
      <c r="P603" s="211"/>
    </row>
    <row r="604">
      <c r="A604" s="211"/>
      <c r="B604" s="209" t="s">
        <v>728</v>
      </c>
      <c r="C604" s="209" t="s">
        <v>724</v>
      </c>
      <c r="D604" s="210" t="s">
        <v>605</v>
      </c>
      <c r="E604" s="227" t="s">
        <v>232</v>
      </c>
      <c r="F604" s="211"/>
      <c r="G604" s="217"/>
      <c r="H604" s="217"/>
      <c r="I604" s="211"/>
      <c r="J604" s="211"/>
      <c r="K604" s="211"/>
      <c r="L604" s="211"/>
      <c r="M604" s="211"/>
      <c r="N604" s="211"/>
      <c r="O604" s="211"/>
      <c r="P604" s="211"/>
    </row>
    <row r="605">
      <c r="A605" s="211"/>
      <c r="B605" s="209" t="s">
        <v>728</v>
      </c>
      <c r="C605" s="209" t="s">
        <v>724</v>
      </c>
      <c r="D605" s="210" t="s">
        <v>605</v>
      </c>
      <c r="E605" s="227" t="s">
        <v>603</v>
      </c>
      <c r="F605" s="211"/>
      <c r="G605" s="217"/>
      <c r="H605" s="217"/>
      <c r="I605" s="211"/>
      <c r="J605" s="211"/>
      <c r="K605" s="211"/>
      <c r="L605" s="211"/>
      <c r="M605" s="211"/>
      <c r="N605" s="211"/>
      <c r="O605" s="211"/>
      <c r="P605" s="211"/>
    </row>
    <row r="606">
      <c r="A606" s="216" t="s">
        <v>729</v>
      </c>
      <c r="B606" s="209" t="s">
        <v>730</v>
      </c>
      <c r="C606" s="209" t="s">
        <v>724</v>
      </c>
      <c r="D606" s="210" t="s">
        <v>605</v>
      </c>
      <c r="E606" s="225" t="s">
        <v>225</v>
      </c>
      <c r="F606" s="211"/>
      <c r="G606" s="212"/>
      <c r="H606" s="212"/>
      <c r="I606" s="212"/>
      <c r="J606" s="212">
        <f>2100</f>
        <v>2100</v>
      </c>
      <c r="K606" s="212">
        <f>1800</f>
        <v>1800</v>
      </c>
      <c r="L606" s="212">
        <f>1890</f>
        <v>1890</v>
      </c>
      <c r="M606" s="212"/>
      <c r="N606" s="212"/>
      <c r="O606" s="212"/>
      <c r="P606" s="212"/>
    </row>
    <row r="607">
      <c r="A607" s="211"/>
      <c r="B607" s="209" t="s">
        <v>730</v>
      </c>
      <c r="C607" s="209" t="s">
        <v>724</v>
      </c>
      <c r="D607" s="210" t="s">
        <v>605</v>
      </c>
      <c r="E607" s="226" t="s">
        <v>606</v>
      </c>
      <c r="F607" s="211"/>
      <c r="G607" s="217"/>
      <c r="H607" s="217"/>
      <c r="I607" s="211"/>
      <c r="J607" s="211"/>
      <c r="K607" s="211"/>
      <c r="L607" s="211"/>
      <c r="M607" s="211"/>
      <c r="N607" s="211"/>
      <c r="O607" s="211"/>
      <c r="P607" s="211"/>
    </row>
    <row r="608">
      <c r="A608" s="211"/>
      <c r="B608" s="209" t="s">
        <v>730</v>
      </c>
      <c r="C608" s="209" t="s">
        <v>724</v>
      </c>
      <c r="D608" s="210" t="s">
        <v>605</v>
      </c>
      <c r="E608" s="226" t="s">
        <v>227</v>
      </c>
      <c r="F608" s="211">
        <v>2100.0</v>
      </c>
      <c r="G608" s="217"/>
      <c r="H608" s="217"/>
      <c r="I608" s="211"/>
      <c r="J608" s="211"/>
      <c r="K608" s="211"/>
      <c r="L608" s="211"/>
      <c r="M608" s="211"/>
      <c r="N608" s="211"/>
      <c r="O608" s="211"/>
      <c r="P608" s="211"/>
    </row>
    <row r="609">
      <c r="A609" s="211"/>
      <c r="B609" s="209" t="s">
        <v>730</v>
      </c>
      <c r="C609" s="209" t="s">
        <v>724</v>
      </c>
      <c r="D609" s="210" t="s">
        <v>605</v>
      </c>
      <c r="E609" s="226" t="s">
        <v>228</v>
      </c>
      <c r="F609" s="211">
        <v>1800.0</v>
      </c>
      <c r="G609" s="217"/>
      <c r="H609" s="217"/>
      <c r="I609" s="211"/>
      <c r="J609" s="211"/>
      <c r="K609" s="211"/>
      <c r="L609" s="211"/>
      <c r="M609" s="211"/>
      <c r="N609" s="211"/>
      <c r="O609" s="211"/>
      <c r="P609" s="211"/>
    </row>
    <row r="610">
      <c r="A610" s="211"/>
      <c r="B610" s="209" t="s">
        <v>730</v>
      </c>
      <c r="C610" s="209" t="s">
        <v>724</v>
      </c>
      <c r="D610" s="210" t="s">
        <v>605</v>
      </c>
      <c r="E610" s="227" t="s">
        <v>229</v>
      </c>
      <c r="F610" s="211">
        <v>1890.0</v>
      </c>
      <c r="G610" s="217"/>
      <c r="H610" s="217"/>
      <c r="I610" s="211"/>
      <c r="J610" s="211"/>
      <c r="K610" s="211"/>
      <c r="L610" s="211"/>
      <c r="M610" s="211"/>
      <c r="N610" s="211"/>
      <c r="O610" s="211"/>
      <c r="P610" s="211"/>
    </row>
    <row r="611">
      <c r="A611" s="211"/>
      <c r="B611" s="209" t="s">
        <v>730</v>
      </c>
      <c r="C611" s="209" t="s">
        <v>724</v>
      </c>
      <c r="D611" s="210" t="s">
        <v>605</v>
      </c>
      <c r="E611" s="227" t="s">
        <v>230</v>
      </c>
      <c r="F611" s="211"/>
      <c r="G611" s="217"/>
      <c r="H611" s="217"/>
      <c r="I611" s="211"/>
      <c r="J611" s="211"/>
      <c r="K611" s="211"/>
      <c r="L611" s="211"/>
      <c r="M611" s="211"/>
      <c r="N611" s="211"/>
      <c r="O611" s="211"/>
      <c r="P611" s="211"/>
    </row>
    <row r="612">
      <c r="A612" s="211"/>
      <c r="B612" s="209" t="s">
        <v>730</v>
      </c>
      <c r="C612" s="209" t="s">
        <v>724</v>
      </c>
      <c r="D612" s="210" t="s">
        <v>605</v>
      </c>
      <c r="E612" s="227" t="s">
        <v>231</v>
      </c>
      <c r="F612" s="211"/>
      <c r="G612" s="217"/>
      <c r="H612" s="217"/>
      <c r="I612" s="211"/>
      <c r="J612" s="211"/>
      <c r="K612" s="211"/>
      <c r="L612" s="211"/>
      <c r="M612" s="211"/>
      <c r="N612" s="211"/>
      <c r="O612" s="211"/>
      <c r="P612" s="211"/>
    </row>
    <row r="613">
      <c r="A613" s="211"/>
      <c r="B613" s="209" t="s">
        <v>730</v>
      </c>
      <c r="C613" s="209" t="s">
        <v>724</v>
      </c>
      <c r="D613" s="210" t="s">
        <v>605</v>
      </c>
      <c r="E613" s="227" t="s">
        <v>232</v>
      </c>
      <c r="F613" s="211"/>
      <c r="G613" s="217"/>
      <c r="H613" s="217"/>
      <c r="I613" s="211"/>
      <c r="J613" s="211"/>
      <c r="K613" s="211"/>
      <c r="L613" s="211"/>
      <c r="M613" s="211"/>
      <c r="N613" s="211"/>
      <c r="O613" s="211"/>
      <c r="P613" s="211"/>
    </row>
    <row r="614">
      <c r="A614" s="211"/>
      <c r="B614" s="209" t="s">
        <v>730</v>
      </c>
      <c r="C614" s="209" t="s">
        <v>724</v>
      </c>
      <c r="D614" s="210" t="s">
        <v>605</v>
      </c>
      <c r="E614" s="227" t="s">
        <v>603</v>
      </c>
      <c r="F614" s="211"/>
      <c r="G614" s="217"/>
      <c r="H614" s="217"/>
      <c r="I614" s="211"/>
      <c r="J614" s="211"/>
      <c r="K614" s="211"/>
      <c r="L614" s="211"/>
      <c r="M614" s="211"/>
      <c r="N614" s="211"/>
      <c r="O614" s="211"/>
      <c r="P614" s="211"/>
    </row>
    <row r="615">
      <c r="A615" s="216" t="s">
        <v>731</v>
      </c>
      <c r="B615" s="209" t="s">
        <v>732</v>
      </c>
      <c r="C615" s="209" t="s">
        <v>724</v>
      </c>
      <c r="D615" s="210" t="s">
        <v>605</v>
      </c>
      <c r="E615" s="225" t="s">
        <v>225</v>
      </c>
      <c r="F615" s="211"/>
      <c r="G615" s="212"/>
      <c r="H615" s="212"/>
      <c r="I615" s="212"/>
      <c r="J615" s="212"/>
      <c r="K615" s="212">
        <f>4530</f>
        <v>4530</v>
      </c>
      <c r="L615" s="212">
        <f>4000</f>
        <v>4000</v>
      </c>
      <c r="M615" s="212"/>
      <c r="N615" s="212"/>
      <c r="O615" s="212"/>
      <c r="P615" s="212"/>
    </row>
    <row r="616">
      <c r="A616" s="195"/>
      <c r="B616" s="209" t="s">
        <v>732</v>
      </c>
      <c r="C616" s="209" t="s">
        <v>724</v>
      </c>
      <c r="D616" s="210" t="s">
        <v>605</v>
      </c>
      <c r="E616" s="226" t="s">
        <v>606</v>
      </c>
      <c r="F616" s="195"/>
      <c r="G616" s="217"/>
      <c r="H616" s="217"/>
      <c r="I616" s="195"/>
      <c r="J616" s="195"/>
      <c r="K616" s="195"/>
      <c r="L616" s="195"/>
      <c r="M616" s="195"/>
      <c r="N616" s="195"/>
      <c r="O616" s="195"/>
      <c r="P616" s="195"/>
    </row>
    <row r="617">
      <c r="A617" s="195"/>
      <c r="B617" s="209" t="s">
        <v>732</v>
      </c>
      <c r="C617" s="209" t="s">
        <v>724</v>
      </c>
      <c r="D617" s="210" t="s">
        <v>605</v>
      </c>
      <c r="E617" s="226" t="s">
        <v>227</v>
      </c>
      <c r="F617" s="195"/>
      <c r="G617" s="217"/>
      <c r="H617" s="217"/>
      <c r="I617" s="195"/>
      <c r="J617" s="195"/>
      <c r="K617" s="195"/>
      <c r="L617" s="195"/>
      <c r="M617" s="195"/>
      <c r="N617" s="195"/>
      <c r="O617" s="195"/>
      <c r="P617" s="195"/>
    </row>
    <row r="618">
      <c r="A618" s="195"/>
      <c r="B618" s="209" t="s">
        <v>732</v>
      </c>
      <c r="C618" s="209" t="s">
        <v>724</v>
      </c>
      <c r="D618" s="210" t="s">
        <v>605</v>
      </c>
      <c r="E618" s="226" t="s">
        <v>228</v>
      </c>
      <c r="F618" s="195">
        <v>4530.0</v>
      </c>
      <c r="G618" s="217"/>
      <c r="H618" s="217"/>
      <c r="I618" s="195"/>
      <c r="J618" s="195"/>
      <c r="K618" s="195"/>
      <c r="L618" s="195"/>
      <c r="M618" s="195"/>
      <c r="N618" s="195"/>
      <c r="O618" s="195"/>
      <c r="P618" s="195"/>
    </row>
    <row r="619">
      <c r="A619" s="195"/>
      <c r="B619" s="209" t="s">
        <v>732</v>
      </c>
      <c r="C619" s="209" t="s">
        <v>724</v>
      </c>
      <c r="D619" s="210" t="s">
        <v>605</v>
      </c>
      <c r="E619" s="227" t="s">
        <v>229</v>
      </c>
      <c r="F619" s="195">
        <v>4000.0</v>
      </c>
      <c r="G619" s="217"/>
      <c r="H619" s="217"/>
      <c r="I619" s="195"/>
      <c r="J619" s="195"/>
      <c r="K619" s="195"/>
      <c r="L619" s="195"/>
      <c r="M619" s="195"/>
      <c r="N619" s="195"/>
      <c r="O619" s="195"/>
      <c r="P619" s="195"/>
    </row>
    <row r="620">
      <c r="A620" s="195"/>
      <c r="B620" s="209" t="s">
        <v>732</v>
      </c>
      <c r="C620" s="209" t="s">
        <v>724</v>
      </c>
      <c r="D620" s="210" t="s">
        <v>605</v>
      </c>
      <c r="E620" s="227" t="s">
        <v>230</v>
      </c>
      <c r="F620" s="195"/>
      <c r="G620" s="217"/>
      <c r="H620" s="217"/>
      <c r="I620" s="195"/>
      <c r="J620" s="195"/>
      <c r="K620" s="195"/>
      <c r="L620" s="195"/>
      <c r="M620" s="195"/>
      <c r="N620" s="195"/>
      <c r="O620" s="195"/>
      <c r="P620" s="195"/>
    </row>
    <row r="621">
      <c r="A621" s="195"/>
      <c r="B621" s="209" t="s">
        <v>732</v>
      </c>
      <c r="C621" s="209" t="s">
        <v>724</v>
      </c>
      <c r="D621" s="210" t="s">
        <v>605</v>
      </c>
      <c r="E621" s="227" t="s">
        <v>231</v>
      </c>
      <c r="F621" s="195"/>
      <c r="G621" s="217"/>
      <c r="H621" s="217"/>
      <c r="I621" s="195"/>
      <c r="J621" s="195"/>
      <c r="K621" s="195"/>
      <c r="L621" s="195"/>
      <c r="M621" s="195"/>
      <c r="N621" s="195"/>
      <c r="O621" s="195"/>
      <c r="P621" s="195"/>
    </row>
    <row r="622">
      <c r="A622" s="195"/>
      <c r="B622" s="209" t="s">
        <v>732</v>
      </c>
      <c r="C622" s="209" t="s">
        <v>724</v>
      </c>
      <c r="D622" s="210" t="s">
        <v>605</v>
      </c>
      <c r="E622" s="227" t="s">
        <v>232</v>
      </c>
      <c r="F622" s="195"/>
      <c r="G622" s="217"/>
      <c r="H622" s="217"/>
      <c r="I622" s="195"/>
      <c r="J622" s="195"/>
      <c r="K622" s="195"/>
      <c r="L622" s="195"/>
      <c r="M622" s="195"/>
      <c r="N622" s="195"/>
      <c r="O622" s="195"/>
      <c r="P622" s="195"/>
    </row>
    <row r="623">
      <c r="A623" s="195"/>
      <c r="B623" s="209" t="s">
        <v>732</v>
      </c>
      <c r="C623" s="209" t="s">
        <v>724</v>
      </c>
      <c r="D623" s="210" t="s">
        <v>605</v>
      </c>
      <c r="E623" s="227" t="s">
        <v>603</v>
      </c>
      <c r="F623" s="195"/>
      <c r="G623" s="217"/>
      <c r="H623" s="217"/>
      <c r="I623" s="195"/>
      <c r="J623" s="195"/>
      <c r="K623" s="195"/>
      <c r="L623" s="195"/>
      <c r="M623" s="195"/>
      <c r="N623" s="195"/>
      <c r="O623" s="195"/>
      <c r="P623" s="195"/>
    </row>
    <row r="624">
      <c r="A624" s="216" t="s">
        <v>733</v>
      </c>
      <c r="B624" s="209" t="s">
        <v>734</v>
      </c>
      <c r="C624" s="209" t="s">
        <v>735</v>
      </c>
      <c r="D624" s="210" t="s">
        <v>605</v>
      </c>
      <c r="E624" s="225" t="s">
        <v>225</v>
      </c>
      <c r="F624" s="211"/>
      <c r="G624" s="212"/>
      <c r="H624" s="212"/>
      <c r="I624" s="212"/>
      <c r="J624" s="212">
        <f>1500</f>
        <v>1500</v>
      </c>
      <c r="K624" s="212">
        <f>6800</f>
        <v>6800</v>
      </c>
      <c r="L624" s="212">
        <f>3400</f>
        <v>3400</v>
      </c>
      <c r="M624" s="212"/>
      <c r="N624" s="212"/>
      <c r="O624" s="212"/>
      <c r="P624" s="212"/>
    </row>
    <row r="625">
      <c r="A625" s="195"/>
      <c r="B625" s="209" t="s">
        <v>734</v>
      </c>
      <c r="C625" s="209" t="s">
        <v>735</v>
      </c>
      <c r="D625" s="210" t="s">
        <v>605</v>
      </c>
      <c r="E625" s="226" t="s">
        <v>606</v>
      </c>
      <c r="F625" s="195"/>
      <c r="G625" s="217"/>
      <c r="H625" s="217"/>
      <c r="I625" s="195"/>
      <c r="J625" s="195"/>
      <c r="K625" s="195"/>
      <c r="L625" s="195"/>
      <c r="M625" s="195"/>
      <c r="N625" s="195"/>
      <c r="O625" s="195"/>
      <c r="P625" s="195"/>
    </row>
    <row r="626">
      <c r="A626" s="195"/>
      <c r="B626" s="209" t="s">
        <v>734</v>
      </c>
      <c r="C626" s="209" t="s">
        <v>735</v>
      </c>
      <c r="D626" s="210" t="s">
        <v>605</v>
      </c>
      <c r="E626" s="226" t="s">
        <v>227</v>
      </c>
      <c r="F626" s="195">
        <v>1500.0</v>
      </c>
      <c r="G626" s="217"/>
      <c r="H626" s="217"/>
      <c r="I626" s="195"/>
      <c r="J626" s="195"/>
      <c r="K626" s="195"/>
      <c r="L626" s="195"/>
      <c r="M626" s="195"/>
      <c r="N626" s="195"/>
      <c r="O626" s="195"/>
      <c r="P626" s="195"/>
    </row>
    <row r="627">
      <c r="A627" s="195"/>
      <c r="B627" s="209" t="s">
        <v>734</v>
      </c>
      <c r="C627" s="209" t="s">
        <v>735</v>
      </c>
      <c r="D627" s="210" t="s">
        <v>605</v>
      </c>
      <c r="E627" s="226" t="s">
        <v>228</v>
      </c>
      <c r="F627" s="195">
        <v>6800.0</v>
      </c>
      <c r="G627" s="217"/>
      <c r="H627" s="217"/>
      <c r="I627" s="195"/>
      <c r="J627" s="195"/>
      <c r="K627" s="195"/>
      <c r="L627" s="195"/>
      <c r="M627" s="195"/>
      <c r="N627" s="195"/>
      <c r="O627" s="195"/>
      <c r="P627" s="195"/>
    </row>
    <row r="628">
      <c r="A628" s="195"/>
      <c r="B628" s="209" t="s">
        <v>734</v>
      </c>
      <c r="C628" s="209" t="s">
        <v>735</v>
      </c>
      <c r="D628" s="210" t="s">
        <v>605</v>
      </c>
      <c r="E628" s="227" t="s">
        <v>229</v>
      </c>
      <c r="F628" s="195">
        <v>3400.0</v>
      </c>
      <c r="G628" s="217"/>
      <c r="H628" s="217"/>
      <c r="I628" s="195"/>
      <c r="J628" s="195"/>
      <c r="K628" s="195"/>
      <c r="L628" s="195"/>
      <c r="M628" s="195"/>
      <c r="N628" s="195"/>
      <c r="O628" s="195"/>
      <c r="P628" s="195"/>
    </row>
    <row r="629">
      <c r="A629" s="195"/>
      <c r="B629" s="209" t="s">
        <v>734</v>
      </c>
      <c r="C629" s="209" t="s">
        <v>735</v>
      </c>
      <c r="D629" s="210" t="s">
        <v>605</v>
      </c>
      <c r="E629" s="227" t="s">
        <v>230</v>
      </c>
      <c r="F629" s="195"/>
      <c r="G629" s="217"/>
      <c r="H629" s="217"/>
      <c r="I629" s="195"/>
      <c r="J629" s="195"/>
      <c r="K629" s="195"/>
      <c r="L629" s="195"/>
      <c r="M629" s="195"/>
      <c r="N629" s="195"/>
      <c r="O629" s="195"/>
      <c r="P629" s="195"/>
    </row>
    <row r="630">
      <c r="A630" s="195"/>
      <c r="B630" s="209" t="s">
        <v>734</v>
      </c>
      <c r="C630" s="209" t="s">
        <v>735</v>
      </c>
      <c r="D630" s="210" t="s">
        <v>605</v>
      </c>
      <c r="E630" s="227" t="s">
        <v>231</v>
      </c>
      <c r="F630" s="195"/>
      <c r="G630" s="217"/>
      <c r="H630" s="217"/>
      <c r="I630" s="195"/>
      <c r="J630" s="195"/>
      <c r="K630" s="195"/>
      <c r="L630" s="195"/>
      <c r="M630" s="195"/>
      <c r="N630" s="195"/>
      <c r="O630" s="195"/>
      <c r="P630" s="195"/>
    </row>
    <row r="631">
      <c r="A631" s="195"/>
      <c r="B631" s="209" t="s">
        <v>734</v>
      </c>
      <c r="C631" s="209" t="s">
        <v>735</v>
      </c>
      <c r="D631" s="210" t="s">
        <v>605</v>
      </c>
      <c r="E631" s="227" t="s">
        <v>232</v>
      </c>
      <c r="F631" s="195"/>
      <c r="G631" s="217"/>
      <c r="H631" s="217"/>
      <c r="I631" s="195"/>
      <c r="J631" s="195"/>
      <c r="K631" s="195"/>
      <c r="L631" s="195"/>
      <c r="M631" s="195"/>
      <c r="N631" s="195"/>
      <c r="O631" s="195"/>
      <c r="P631" s="195"/>
    </row>
    <row r="632">
      <c r="A632" s="195"/>
      <c r="B632" s="209" t="s">
        <v>734</v>
      </c>
      <c r="C632" s="209" t="s">
        <v>735</v>
      </c>
      <c r="D632" s="210" t="s">
        <v>605</v>
      </c>
      <c r="E632" s="227" t="s">
        <v>603</v>
      </c>
      <c r="F632" s="195"/>
      <c r="G632" s="217"/>
      <c r="H632" s="217"/>
      <c r="I632" s="195"/>
      <c r="J632" s="195"/>
      <c r="K632" s="195"/>
      <c r="L632" s="195"/>
      <c r="M632" s="195"/>
      <c r="N632" s="195"/>
      <c r="O632" s="195"/>
      <c r="P632" s="195"/>
    </row>
    <row r="633">
      <c r="A633" s="216" t="s">
        <v>736</v>
      </c>
      <c r="B633" s="209" t="s">
        <v>737</v>
      </c>
      <c r="C633" s="209" t="s">
        <v>735</v>
      </c>
      <c r="D633" s="210" t="s">
        <v>605</v>
      </c>
      <c r="E633" s="225" t="s">
        <v>225</v>
      </c>
      <c r="F633" s="211"/>
      <c r="G633" s="212"/>
      <c r="H633" s="212"/>
      <c r="I633" s="212">
        <f>900</f>
        <v>900</v>
      </c>
      <c r="J633" s="212">
        <f>1600</f>
        <v>1600</v>
      </c>
      <c r="K633" s="212">
        <f>500</f>
        <v>500</v>
      </c>
      <c r="L633" s="212">
        <f>2200</f>
        <v>2200</v>
      </c>
      <c r="M633" s="212"/>
      <c r="N633" s="212">
        <f>1900</f>
        <v>1900</v>
      </c>
      <c r="O633" s="212"/>
      <c r="P633" s="212"/>
    </row>
    <row r="634">
      <c r="A634" s="211"/>
      <c r="B634" s="209" t="s">
        <v>737</v>
      </c>
      <c r="C634" s="209" t="s">
        <v>735</v>
      </c>
      <c r="D634" s="210" t="s">
        <v>605</v>
      </c>
      <c r="E634" s="226" t="s">
        <v>606</v>
      </c>
      <c r="F634" s="211">
        <v>900.0</v>
      </c>
      <c r="G634" s="217"/>
      <c r="H634" s="217"/>
      <c r="I634" s="211"/>
      <c r="J634" s="211"/>
      <c r="K634" s="211"/>
      <c r="L634" s="211"/>
      <c r="M634" s="211"/>
      <c r="N634" s="211"/>
      <c r="O634" s="211"/>
      <c r="P634" s="211"/>
    </row>
    <row r="635">
      <c r="A635" s="211"/>
      <c r="B635" s="209" t="s">
        <v>737</v>
      </c>
      <c r="C635" s="209" t="s">
        <v>735</v>
      </c>
      <c r="D635" s="210" t="s">
        <v>605</v>
      </c>
      <c r="E635" s="226" t="s">
        <v>227</v>
      </c>
      <c r="F635" s="211">
        <v>1600.0</v>
      </c>
      <c r="G635" s="217"/>
      <c r="H635" s="217"/>
      <c r="I635" s="211"/>
      <c r="J635" s="211"/>
      <c r="K635" s="211"/>
      <c r="L635" s="211"/>
      <c r="M635" s="211"/>
      <c r="N635" s="211"/>
      <c r="O635" s="211"/>
      <c r="P635" s="211"/>
    </row>
    <row r="636">
      <c r="A636" s="211"/>
      <c r="B636" s="209" t="s">
        <v>737</v>
      </c>
      <c r="C636" s="209" t="s">
        <v>735</v>
      </c>
      <c r="D636" s="210" t="s">
        <v>605</v>
      </c>
      <c r="E636" s="226" t="s">
        <v>228</v>
      </c>
      <c r="F636" s="211">
        <v>500.0</v>
      </c>
      <c r="G636" s="217"/>
      <c r="H636" s="217"/>
      <c r="I636" s="211"/>
      <c r="J636" s="211"/>
      <c r="K636" s="211"/>
      <c r="L636" s="211"/>
      <c r="M636" s="211"/>
      <c r="N636" s="211"/>
      <c r="O636" s="211"/>
      <c r="P636" s="211"/>
    </row>
    <row r="637">
      <c r="A637" s="211"/>
      <c r="B637" s="209" t="s">
        <v>737</v>
      </c>
      <c r="C637" s="209" t="s">
        <v>735</v>
      </c>
      <c r="D637" s="210" t="s">
        <v>605</v>
      </c>
      <c r="E637" s="227" t="s">
        <v>229</v>
      </c>
      <c r="F637" s="211">
        <v>2200.0</v>
      </c>
      <c r="G637" s="217"/>
      <c r="H637" s="217"/>
      <c r="I637" s="211"/>
      <c r="J637" s="211"/>
      <c r="K637" s="211"/>
      <c r="L637" s="211"/>
      <c r="M637" s="211"/>
      <c r="N637" s="211"/>
      <c r="O637" s="211"/>
      <c r="P637" s="211"/>
    </row>
    <row r="638">
      <c r="A638" s="211"/>
      <c r="B638" s="209" t="s">
        <v>737</v>
      </c>
      <c r="C638" s="209" t="s">
        <v>735</v>
      </c>
      <c r="D638" s="210" t="s">
        <v>605</v>
      </c>
      <c r="E638" s="227" t="s">
        <v>230</v>
      </c>
      <c r="F638" s="211"/>
      <c r="G638" s="217"/>
      <c r="H638" s="217"/>
      <c r="I638" s="211"/>
      <c r="J638" s="211"/>
      <c r="K638" s="211"/>
      <c r="L638" s="211"/>
      <c r="M638" s="211"/>
      <c r="N638" s="211"/>
      <c r="O638" s="211"/>
      <c r="P638" s="211"/>
    </row>
    <row r="639">
      <c r="A639" s="211"/>
      <c r="B639" s="209" t="s">
        <v>737</v>
      </c>
      <c r="C639" s="209" t="s">
        <v>735</v>
      </c>
      <c r="D639" s="210" t="s">
        <v>605</v>
      </c>
      <c r="E639" s="227" t="s">
        <v>231</v>
      </c>
      <c r="F639" s="211">
        <v>1900.0</v>
      </c>
      <c r="G639" s="217"/>
      <c r="H639" s="217"/>
      <c r="I639" s="211"/>
      <c r="J639" s="211"/>
      <c r="K639" s="211"/>
      <c r="L639" s="211"/>
      <c r="M639" s="211"/>
      <c r="N639" s="211"/>
      <c r="O639" s="211"/>
      <c r="P639" s="211"/>
    </row>
    <row r="640">
      <c r="A640" s="211"/>
      <c r="B640" s="209" t="s">
        <v>737</v>
      </c>
      <c r="C640" s="209" t="s">
        <v>735</v>
      </c>
      <c r="D640" s="210" t="s">
        <v>605</v>
      </c>
      <c r="E640" s="227" t="s">
        <v>232</v>
      </c>
      <c r="F640" s="211"/>
      <c r="G640" s="217"/>
      <c r="H640" s="217"/>
      <c r="I640" s="211"/>
      <c r="J640" s="211"/>
      <c r="K640" s="211"/>
      <c r="L640" s="211"/>
      <c r="M640" s="211"/>
      <c r="N640" s="211"/>
      <c r="O640" s="211"/>
      <c r="P640" s="211"/>
    </row>
    <row r="641">
      <c r="A641" s="211"/>
      <c r="B641" s="209" t="s">
        <v>737</v>
      </c>
      <c r="C641" s="209" t="s">
        <v>735</v>
      </c>
      <c r="D641" s="210" t="s">
        <v>605</v>
      </c>
      <c r="E641" s="227" t="s">
        <v>603</v>
      </c>
      <c r="F641" s="211"/>
      <c r="G641" s="217"/>
      <c r="H641" s="217"/>
      <c r="I641" s="211"/>
      <c r="J641" s="211"/>
      <c r="K641" s="211"/>
      <c r="L641" s="211"/>
      <c r="M641" s="211"/>
      <c r="N641" s="211"/>
      <c r="O641" s="211"/>
      <c r="P641" s="211"/>
    </row>
    <row r="642">
      <c r="A642" s="216" t="s">
        <v>738</v>
      </c>
      <c r="B642" s="209" t="s">
        <v>739</v>
      </c>
      <c r="C642" s="209" t="s">
        <v>735</v>
      </c>
      <c r="D642" s="210" t="s">
        <v>605</v>
      </c>
      <c r="E642" s="225" t="s">
        <v>225</v>
      </c>
      <c r="F642" s="211"/>
      <c r="G642" s="212"/>
      <c r="H642" s="212"/>
      <c r="I642" s="212"/>
      <c r="J642" s="212">
        <f>600</f>
        <v>600</v>
      </c>
      <c r="K642" s="212"/>
      <c r="L642" s="212"/>
      <c r="M642" s="212"/>
      <c r="N642" s="212"/>
      <c r="O642" s="212"/>
      <c r="P642" s="212"/>
    </row>
    <row r="643">
      <c r="A643" s="211"/>
      <c r="B643" s="209" t="s">
        <v>739</v>
      </c>
      <c r="C643" s="209" t="s">
        <v>735</v>
      </c>
      <c r="D643" s="210" t="s">
        <v>605</v>
      </c>
      <c r="E643" s="226" t="s">
        <v>606</v>
      </c>
      <c r="F643" s="211"/>
      <c r="G643" s="217"/>
      <c r="H643" s="217"/>
      <c r="I643" s="211"/>
      <c r="J643" s="211"/>
      <c r="K643" s="211"/>
      <c r="L643" s="211"/>
      <c r="M643" s="211"/>
      <c r="N643" s="211"/>
      <c r="O643" s="211"/>
      <c r="P643" s="211"/>
    </row>
    <row r="644">
      <c r="A644" s="211"/>
      <c r="B644" s="209" t="s">
        <v>739</v>
      </c>
      <c r="C644" s="209" t="s">
        <v>735</v>
      </c>
      <c r="D644" s="210" t="s">
        <v>605</v>
      </c>
      <c r="E644" s="226" t="s">
        <v>227</v>
      </c>
      <c r="F644" s="211">
        <v>600.0</v>
      </c>
      <c r="G644" s="217"/>
      <c r="H644" s="217"/>
      <c r="I644" s="211"/>
      <c r="J644" s="211"/>
      <c r="K644" s="211"/>
      <c r="L644" s="211"/>
      <c r="M644" s="211"/>
      <c r="N644" s="211"/>
      <c r="O644" s="211"/>
      <c r="P644" s="211"/>
    </row>
    <row r="645">
      <c r="A645" s="211"/>
      <c r="B645" s="209" t="s">
        <v>739</v>
      </c>
      <c r="C645" s="209" t="s">
        <v>735</v>
      </c>
      <c r="D645" s="210" t="s">
        <v>605</v>
      </c>
      <c r="E645" s="226" t="s">
        <v>228</v>
      </c>
      <c r="F645" s="211"/>
      <c r="G645" s="217"/>
      <c r="H645" s="217"/>
      <c r="I645" s="211"/>
      <c r="J645" s="211"/>
      <c r="K645" s="211"/>
      <c r="L645" s="211"/>
      <c r="M645" s="211"/>
      <c r="N645" s="211"/>
      <c r="O645" s="211"/>
      <c r="P645" s="211"/>
    </row>
    <row r="646">
      <c r="A646" s="195"/>
      <c r="B646" s="209" t="s">
        <v>739</v>
      </c>
      <c r="C646" s="209" t="s">
        <v>735</v>
      </c>
      <c r="D646" s="210" t="s">
        <v>605</v>
      </c>
      <c r="E646" s="227" t="s">
        <v>229</v>
      </c>
      <c r="F646" s="195"/>
      <c r="G646" s="217"/>
      <c r="H646" s="217"/>
      <c r="I646" s="195"/>
      <c r="J646" s="195"/>
      <c r="K646" s="195"/>
      <c r="L646" s="195"/>
      <c r="M646" s="195"/>
      <c r="N646" s="195"/>
      <c r="O646" s="195"/>
      <c r="P646" s="195"/>
    </row>
    <row r="647">
      <c r="A647" s="195"/>
      <c r="B647" s="209" t="s">
        <v>739</v>
      </c>
      <c r="C647" s="209" t="s">
        <v>735</v>
      </c>
      <c r="D647" s="210" t="s">
        <v>605</v>
      </c>
      <c r="E647" s="227" t="s">
        <v>230</v>
      </c>
      <c r="F647" s="195"/>
      <c r="G647" s="217"/>
      <c r="H647" s="217"/>
      <c r="I647" s="195"/>
      <c r="J647" s="195"/>
      <c r="K647" s="195"/>
      <c r="L647" s="195"/>
      <c r="M647" s="195"/>
      <c r="N647" s="195"/>
      <c r="O647" s="195"/>
      <c r="P647" s="195"/>
    </row>
    <row r="648">
      <c r="A648" s="195"/>
      <c r="B648" s="209" t="s">
        <v>739</v>
      </c>
      <c r="C648" s="209" t="s">
        <v>735</v>
      </c>
      <c r="D648" s="210" t="s">
        <v>605</v>
      </c>
      <c r="E648" s="227" t="s">
        <v>231</v>
      </c>
      <c r="F648" s="195"/>
      <c r="G648" s="217"/>
      <c r="H648" s="217"/>
      <c r="I648" s="195"/>
      <c r="J648" s="195"/>
      <c r="K648" s="195"/>
      <c r="L648" s="195"/>
      <c r="M648" s="195"/>
      <c r="N648" s="195"/>
      <c r="O648" s="195"/>
      <c r="P648" s="195"/>
    </row>
    <row r="649">
      <c r="A649" s="195"/>
      <c r="B649" s="209" t="s">
        <v>739</v>
      </c>
      <c r="C649" s="209" t="s">
        <v>735</v>
      </c>
      <c r="D649" s="210" t="s">
        <v>605</v>
      </c>
      <c r="E649" s="227" t="s">
        <v>232</v>
      </c>
      <c r="F649" s="195"/>
      <c r="G649" s="217"/>
      <c r="H649" s="217"/>
      <c r="I649" s="195"/>
      <c r="J649" s="195"/>
      <c r="K649" s="195"/>
      <c r="L649" s="195"/>
      <c r="M649" s="195"/>
      <c r="N649" s="195"/>
      <c r="O649" s="195"/>
      <c r="P649" s="195"/>
    </row>
    <row r="650">
      <c r="A650" s="195"/>
      <c r="B650" s="209" t="s">
        <v>739</v>
      </c>
      <c r="C650" s="209" t="s">
        <v>735</v>
      </c>
      <c r="D650" s="210" t="s">
        <v>605</v>
      </c>
      <c r="E650" s="227" t="s">
        <v>603</v>
      </c>
      <c r="F650" s="195"/>
      <c r="G650" s="217"/>
      <c r="H650" s="217"/>
      <c r="I650" s="195"/>
      <c r="J650" s="195"/>
      <c r="K650" s="195"/>
      <c r="L650" s="195"/>
      <c r="M650" s="195"/>
      <c r="N650" s="195"/>
      <c r="O650" s="195"/>
      <c r="P650" s="195"/>
    </row>
    <row r="651">
      <c r="A651" s="216" t="s">
        <v>740</v>
      </c>
      <c r="B651" s="209" t="s">
        <v>741</v>
      </c>
      <c r="C651" s="228" t="s">
        <v>318</v>
      </c>
      <c r="D651" s="210" t="s">
        <v>605</v>
      </c>
      <c r="E651" s="225" t="s">
        <v>225</v>
      </c>
      <c r="F651" s="211"/>
      <c r="G651" s="212"/>
      <c r="H651" s="212"/>
      <c r="I651" s="213">
        <f>4080</f>
        <v>4080</v>
      </c>
      <c r="J651" s="212">
        <f>1350</f>
        <v>1350</v>
      </c>
      <c r="K651" s="212"/>
      <c r="L651" s="212"/>
      <c r="M651" s="212"/>
      <c r="N651" s="212">
        <f>1180</f>
        <v>1180</v>
      </c>
      <c r="O651" s="212"/>
      <c r="P651" s="212"/>
    </row>
    <row r="652">
      <c r="A652" s="195"/>
      <c r="B652" s="209" t="s">
        <v>741</v>
      </c>
      <c r="C652" s="228" t="s">
        <v>318</v>
      </c>
      <c r="D652" s="210" t="s">
        <v>605</v>
      </c>
      <c r="E652" s="226" t="s">
        <v>606</v>
      </c>
      <c r="F652" s="195">
        <v>4080.0</v>
      </c>
      <c r="G652" s="217"/>
      <c r="H652" s="217"/>
      <c r="I652" s="195"/>
      <c r="J652" s="195"/>
      <c r="K652" s="195"/>
      <c r="L652" s="195"/>
      <c r="M652" s="195"/>
      <c r="N652" s="195"/>
      <c r="O652" s="195"/>
      <c r="P652" s="195"/>
    </row>
    <row r="653">
      <c r="A653" s="195"/>
      <c r="B653" s="209" t="s">
        <v>741</v>
      </c>
      <c r="C653" s="228" t="s">
        <v>318</v>
      </c>
      <c r="D653" s="210" t="s">
        <v>605</v>
      </c>
      <c r="E653" s="226" t="s">
        <v>227</v>
      </c>
      <c r="F653" s="195">
        <v>1350.0</v>
      </c>
      <c r="G653" s="217"/>
      <c r="H653" s="217"/>
      <c r="I653" s="195"/>
      <c r="J653" s="195"/>
      <c r="K653" s="195"/>
      <c r="L653" s="195"/>
      <c r="M653" s="195"/>
      <c r="N653" s="195"/>
      <c r="O653" s="195"/>
      <c r="P653" s="195"/>
    </row>
    <row r="654">
      <c r="A654" s="195"/>
      <c r="B654" s="209" t="s">
        <v>741</v>
      </c>
      <c r="C654" s="228" t="s">
        <v>318</v>
      </c>
      <c r="D654" s="210" t="s">
        <v>605</v>
      </c>
      <c r="E654" s="226" t="s">
        <v>228</v>
      </c>
      <c r="F654" s="195"/>
      <c r="G654" s="217"/>
      <c r="H654" s="217"/>
      <c r="I654" s="195"/>
      <c r="J654" s="195"/>
      <c r="K654" s="195"/>
      <c r="L654" s="195"/>
      <c r="M654" s="195"/>
      <c r="N654" s="195"/>
      <c r="O654" s="195"/>
      <c r="P654" s="195"/>
    </row>
    <row r="655">
      <c r="A655" s="195"/>
      <c r="B655" s="209" t="s">
        <v>741</v>
      </c>
      <c r="C655" s="228" t="s">
        <v>318</v>
      </c>
      <c r="D655" s="210" t="s">
        <v>605</v>
      </c>
      <c r="E655" s="227" t="s">
        <v>229</v>
      </c>
      <c r="F655" s="195"/>
      <c r="G655" s="217"/>
      <c r="H655" s="217"/>
      <c r="I655" s="195"/>
      <c r="J655" s="195"/>
      <c r="K655" s="195"/>
      <c r="L655" s="195"/>
      <c r="M655" s="195"/>
      <c r="N655" s="195"/>
      <c r="O655" s="195"/>
      <c r="P655" s="195"/>
    </row>
    <row r="656">
      <c r="A656" s="195"/>
      <c r="B656" s="209" t="s">
        <v>741</v>
      </c>
      <c r="C656" s="228" t="s">
        <v>318</v>
      </c>
      <c r="D656" s="210" t="s">
        <v>605</v>
      </c>
      <c r="E656" s="227" t="s">
        <v>230</v>
      </c>
      <c r="F656" s="195"/>
      <c r="G656" s="217"/>
      <c r="H656" s="217"/>
      <c r="I656" s="195"/>
      <c r="J656" s="195"/>
      <c r="K656" s="195"/>
      <c r="L656" s="195"/>
      <c r="M656" s="195"/>
      <c r="N656" s="195"/>
      <c r="O656" s="195"/>
      <c r="P656" s="195"/>
    </row>
    <row r="657">
      <c r="A657" s="195"/>
      <c r="B657" s="209" t="s">
        <v>741</v>
      </c>
      <c r="C657" s="228" t="s">
        <v>318</v>
      </c>
      <c r="D657" s="210" t="s">
        <v>605</v>
      </c>
      <c r="E657" s="227" t="s">
        <v>231</v>
      </c>
      <c r="F657" s="195">
        <v>1180.0</v>
      </c>
      <c r="G657" s="217"/>
      <c r="H657" s="217"/>
      <c r="I657" s="195"/>
      <c r="J657" s="195"/>
      <c r="K657" s="195"/>
      <c r="L657" s="195"/>
      <c r="M657" s="195"/>
      <c r="N657" s="195"/>
      <c r="O657" s="195"/>
      <c r="P657" s="195"/>
    </row>
    <row r="658">
      <c r="A658" s="195"/>
      <c r="B658" s="209" t="s">
        <v>741</v>
      </c>
      <c r="C658" s="228" t="s">
        <v>318</v>
      </c>
      <c r="D658" s="210" t="s">
        <v>605</v>
      </c>
      <c r="E658" s="227" t="s">
        <v>232</v>
      </c>
      <c r="F658" s="195"/>
      <c r="G658" s="217"/>
      <c r="H658" s="217"/>
      <c r="I658" s="195"/>
      <c r="J658" s="195"/>
      <c r="K658" s="195"/>
      <c r="L658" s="195"/>
      <c r="M658" s="195"/>
      <c r="N658" s="195"/>
      <c r="O658" s="195"/>
      <c r="P658" s="195"/>
    </row>
    <row r="659">
      <c r="A659" s="195"/>
      <c r="B659" s="209" t="s">
        <v>741</v>
      </c>
      <c r="C659" s="228" t="s">
        <v>318</v>
      </c>
      <c r="D659" s="210" t="s">
        <v>605</v>
      </c>
      <c r="E659" s="227" t="s">
        <v>603</v>
      </c>
      <c r="F659" s="195"/>
      <c r="G659" s="217"/>
      <c r="H659" s="217"/>
      <c r="I659" s="195"/>
      <c r="J659" s="195"/>
      <c r="K659" s="195"/>
      <c r="L659" s="195"/>
      <c r="M659" s="195"/>
      <c r="N659" s="195"/>
      <c r="O659" s="195"/>
      <c r="P659" s="195"/>
    </row>
    <row r="660">
      <c r="A660" s="216" t="s">
        <v>742</v>
      </c>
      <c r="B660" s="209" t="s">
        <v>743</v>
      </c>
      <c r="C660" s="228" t="s">
        <v>318</v>
      </c>
      <c r="D660" s="210" t="s">
        <v>605</v>
      </c>
      <c r="E660" s="225" t="s">
        <v>225</v>
      </c>
      <c r="F660" s="211" t="s">
        <v>522</v>
      </c>
      <c r="G660" s="212"/>
      <c r="H660" s="212" t="s">
        <v>522</v>
      </c>
      <c r="I660" s="212">
        <f>240</f>
        <v>240</v>
      </c>
      <c r="J660" s="212">
        <f>1180</f>
        <v>1180</v>
      </c>
      <c r="K660" s="212">
        <f>1330</f>
        <v>1330</v>
      </c>
      <c r="L660" s="212">
        <f>1400</f>
        <v>1400</v>
      </c>
      <c r="M660" s="212"/>
      <c r="N660" s="212"/>
      <c r="O660" s="212"/>
      <c r="P660" s="212"/>
    </row>
    <row r="661">
      <c r="A661" s="195"/>
      <c r="B661" s="209" t="s">
        <v>743</v>
      </c>
      <c r="C661" s="228" t="s">
        <v>318</v>
      </c>
      <c r="D661" s="210" t="s">
        <v>605</v>
      </c>
      <c r="E661" s="226" t="s">
        <v>606</v>
      </c>
      <c r="F661" s="195">
        <v>240.0</v>
      </c>
      <c r="G661" s="217"/>
      <c r="H661" s="217"/>
      <c r="I661" s="195"/>
      <c r="J661" s="195"/>
      <c r="K661" s="195"/>
      <c r="L661" s="195"/>
      <c r="M661" s="195"/>
      <c r="N661" s="195"/>
      <c r="O661" s="195"/>
      <c r="P661" s="195"/>
    </row>
    <row r="662">
      <c r="A662" s="195"/>
      <c r="B662" s="209" t="s">
        <v>743</v>
      </c>
      <c r="C662" s="228" t="s">
        <v>318</v>
      </c>
      <c r="D662" s="210" t="s">
        <v>605</v>
      </c>
      <c r="E662" s="226" t="s">
        <v>227</v>
      </c>
      <c r="F662" s="195">
        <v>1180.0</v>
      </c>
      <c r="G662" s="217"/>
      <c r="H662" s="217"/>
      <c r="I662" s="195"/>
      <c r="J662" s="195"/>
      <c r="K662" s="195"/>
      <c r="L662" s="195"/>
      <c r="M662" s="195"/>
      <c r="N662" s="195"/>
      <c r="O662" s="195"/>
      <c r="P662" s="195"/>
    </row>
    <row r="663">
      <c r="A663" s="195"/>
      <c r="B663" s="209" t="s">
        <v>743</v>
      </c>
      <c r="C663" s="228" t="s">
        <v>318</v>
      </c>
      <c r="D663" s="210" t="s">
        <v>605</v>
      </c>
      <c r="E663" s="226" t="s">
        <v>228</v>
      </c>
      <c r="F663" s="195">
        <v>1330.0</v>
      </c>
      <c r="G663" s="217"/>
      <c r="H663" s="217"/>
      <c r="I663" s="195"/>
      <c r="J663" s="195"/>
      <c r="K663" s="195"/>
      <c r="L663" s="195"/>
      <c r="M663" s="195"/>
      <c r="N663" s="195"/>
      <c r="O663" s="195"/>
      <c r="P663" s="195"/>
    </row>
    <row r="664">
      <c r="A664" s="195"/>
      <c r="B664" s="209" t="s">
        <v>743</v>
      </c>
      <c r="C664" s="228" t="s">
        <v>318</v>
      </c>
      <c r="D664" s="210" t="s">
        <v>605</v>
      </c>
      <c r="E664" s="227" t="s">
        <v>229</v>
      </c>
      <c r="F664" s="195">
        <v>1400.0</v>
      </c>
      <c r="G664" s="217"/>
      <c r="H664" s="217"/>
      <c r="I664" s="195"/>
      <c r="J664" s="195"/>
      <c r="K664" s="195"/>
      <c r="L664" s="195"/>
      <c r="M664" s="195"/>
      <c r="N664" s="195"/>
      <c r="O664" s="195"/>
      <c r="P664" s="195"/>
    </row>
    <row r="665">
      <c r="A665" s="195"/>
      <c r="B665" s="209" t="s">
        <v>743</v>
      </c>
      <c r="C665" s="228" t="s">
        <v>318</v>
      </c>
      <c r="D665" s="210" t="s">
        <v>605</v>
      </c>
      <c r="E665" s="227" t="s">
        <v>230</v>
      </c>
      <c r="F665" s="195"/>
      <c r="G665" s="217"/>
      <c r="H665" s="217"/>
      <c r="I665" s="195"/>
      <c r="J665" s="195"/>
      <c r="K665" s="195"/>
      <c r="L665" s="195"/>
      <c r="M665" s="195"/>
      <c r="N665" s="195"/>
      <c r="O665" s="195"/>
      <c r="P665" s="195"/>
    </row>
    <row r="666">
      <c r="A666" s="195"/>
      <c r="B666" s="209" t="s">
        <v>743</v>
      </c>
      <c r="C666" s="228" t="s">
        <v>318</v>
      </c>
      <c r="D666" s="210" t="s">
        <v>605</v>
      </c>
      <c r="E666" s="227" t="s">
        <v>231</v>
      </c>
      <c r="F666" s="195"/>
      <c r="G666" s="217"/>
      <c r="H666" s="217"/>
      <c r="I666" s="195"/>
      <c r="J666" s="195"/>
      <c r="K666" s="195"/>
      <c r="L666" s="195"/>
      <c r="M666" s="195"/>
      <c r="N666" s="195"/>
      <c r="O666" s="195"/>
      <c r="P666" s="195"/>
    </row>
    <row r="667">
      <c r="A667" s="195"/>
      <c r="B667" s="209" t="s">
        <v>743</v>
      </c>
      <c r="C667" s="228" t="s">
        <v>318</v>
      </c>
      <c r="D667" s="210" t="s">
        <v>605</v>
      </c>
      <c r="E667" s="227" t="s">
        <v>232</v>
      </c>
      <c r="F667" s="195"/>
      <c r="G667" s="217"/>
      <c r="H667" s="217"/>
      <c r="I667" s="195"/>
      <c r="J667" s="195"/>
      <c r="K667" s="195"/>
      <c r="L667" s="195"/>
      <c r="M667" s="195"/>
      <c r="N667" s="195"/>
      <c r="O667" s="195"/>
      <c r="P667" s="195"/>
    </row>
    <row r="668">
      <c r="A668" s="195"/>
      <c r="B668" s="209" t="s">
        <v>743</v>
      </c>
      <c r="C668" s="228" t="s">
        <v>318</v>
      </c>
      <c r="D668" s="210" t="s">
        <v>605</v>
      </c>
      <c r="E668" s="227" t="s">
        <v>603</v>
      </c>
      <c r="F668" s="195"/>
      <c r="G668" s="217"/>
      <c r="H668" s="217"/>
      <c r="I668" s="195"/>
      <c r="J668" s="195"/>
      <c r="K668" s="195"/>
      <c r="L668" s="195"/>
      <c r="M668" s="195"/>
      <c r="N668" s="195"/>
      <c r="O668" s="195"/>
      <c r="P668" s="195"/>
    </row>
    <row r="669">
      <c r="A669" s="216" t="s">
        <v>744</v>
      </c>
      <c r="B669" s="209" t="s">
        <v>745</v>
      </c>
      <c r="C669" s="228" t="s">
        <v>318</v>
      </c>
      <c r="D669" s="210" t="s">
        <v>605</v>
      </c>
      <c r="E669" s="225" t="s">
        <v>225</v>
      </c>
      <c r="F669" s="211"/>
      <c r="G669" s="212"/>
      <c r="H669" s="212"/>
      <c r="I669" s="212"/>
      <c r="J669" s="212">
        <f>1000</f>
        <v>1000</v>
      </c>
      <c r="K669" s="212">
        <f>1360</f>
        <v>1360</v>
      </c>
      <c r="L669" s="212">
        <f>450</f>
        <v>450</v>
      </c>
      <c r="M669" s="212"/>
      <c r="N669" s="212">
        <f>1000</f>
        <v>1000</v>
      </c>
      <c r="O669" s="212"/>
      <c r="P669" s="212"/>
    </row>
    <row r="670">
      <c r="A670" s="195"/>
      <c r="B670" s="209" t="s">
        <v>745</v>
      </c>
      <c r="C670" s="228" t="s">
        <v>318</v>
      </c>
      <c r="D670" s="210" t="s">
        <v>605</v>
      </c>
      <c r="E670" s="226" t="s">
        <v>606</v>
      </c>
      <c r="F670" s="195"/>
      <c r="G670" s="217"/>
      <c r="H670" s="217"/>
      <c r="I670" s="195"/>
      <c r="J670" s="195"/>
      <c r="K670" s="195"/>
      <c r="L670" s="195"/>
      <c r="M670" s="195"/>
      <c r="N670" s="195"/>
      <c r="O670" s="195"/>
      <c r="P670" s="195"/>
    </row>
    <row r="671">
      <c r="A671" s="195"/>
      <c r="B671" s="209" t="s">
        <v>745</v>
      </c>
      <c r="C671" s="228" t="s">
        <v>318</v>
      </c>
      <c r="D671" s="210" t="s">
        <v>605</v>
      </c>
      <c r="E671" s="226" t="s">
        <v>227</v>
      </c>
      <c r="F671" s="195">
        <v>1000.0</v>
      </c>
      <c r="G671" s="217"/>
      <c r="H671" s="217"/>
      <c r="I671" s="195"/>
      <c r="J671" s="195"/>
      <c r="K671" s="195"/>
      <c r="L671" s="195"/>
      <c r="M671" s="195"/>
      <c r="N671" s="195"/>
      <c r="O671" s="195"/>
      <c r="P671" s="195"/>
    </row>
    <row r="672">
      <c r="A672" s="195"/>
      <c r="B672" s="209" t="s">
        <v>745</v>
      </c>
      <c r="C672" s="228" t="s">
        <v>318</v>
      </c>
      <c r="D672" s="210" t="s">
        <v>605</v>
      </c>
      <c r="E672" s="226" t="s">
        <v>228</v>
      </c>
      <c r="F672" s="195">
        <v>1360.0</v>
      </c>
      <c r="G672" s="217"/>
      <c r="H672" s="217"/>
      <c r="I672" s="195"/>
      <c r="J672" s="195"/>
      <c r="K672" s="195"/>
      <c r="L672" s="195"/>
      <c r="M672" s="195"/>
      <c r="N672" s="195"/>
      <c r="O672" s="195"/>
      <c r="P672" s="195"/>
    </row>
    <row r="673">
      <c r="A673" s="211"/>
      <c r="B673" s="209" t="s">
        <v>745</v>
      </c>
      <c r="C673" s="228" t="s">
        <v>318</v>
      </c>
      <c r="D673" s="210" t="s">
        <v>605</v>
      </c>
      <c r="E673" s="227" t="s">
        <v>229</v>
      </c>
      <c r="F673" s="211">
        <v>450.0</v>
      </c>
      <c r="G673" s="217"/>
      <c r="H673" s="217"/>
      <c r="I673" s="211"/>
      <c r="J673" s="211"/>
      <c r="K673" s="211"/>
      <c r="L673" s="211"/>
      <c r="M673" s="211"/>
      <c r="N673" s="211"/>
      <c r="O673" s="211"/>
      <c r="P673" s="211"/>
    </row>
    <row r="674">
      <c r="A674" s="211"/>
      <c r="B674" s="209" t="s">
        <v>745</v>
      </c>
      <c r="C674" s="228" t="s">
        <v>318</v>
      </c>
      <c r="D674" s="210" t="s">
        <v>605</v>
      </c>
      <c r="E674" s="227" t="s">
        <v>230</v>
      </c>
      <c r="F674" s="211"/>
      <c r="G674" s="217"/>
      <c r="H674" s="217"/>
      <c r="I674" s="211"/>
      <c r="J674" s="211"/>
      <c r="K674" s="211"/>
      <c r="L674" s="211"/>
      <c r="M674" s="211"/>
      <c r="N674" s="211"/>
      <c r="O674" s="211"/>
      <c r="P674" s="211"/>
    </row>
    <row r="675">
      <c r="A675" s="211"/>
      <c r="B675" s="209" t="s">
        <v>745</v>
      </c>
      <c r="C675" s="228" t="s">
        <v>318</v>
      </c>
      <c r="D675" s="210" t="s">
        <v>605</v>
      </c>
      <c r="E675" s="227" t="s">
        <v>231</v>
      </c>
      <c r="F675" s="211">
        <v>1000.0</v>
      </c>
      <c r="G675" s="217"/>
      <c r="H675" s="217"/>
      <c r="I675" s="211"/>
      <c r="J675" s="211"/>
      <c r="K675" s="211"/>
      <c r="L675" s="211"/>
      <c r="M675" s="211"/>
      <c r="N675" s="211"/>
      <c r="O675" s="211"/>
      <c r="P675" s="211"/>
    </row>
    <row r="676">
      <c r="A676" s="211"/>
      <c r="B676" s="209" t="s">
        <v>745</v>
      </c>
      <c r="C676" s="228" t="s">
        <v>318</v>
      </c>
      <c r="D676" s="210" t="s">
        <v>605</v>
      </c>
      <c r="E676" s="227" t="s">
        <v>232</v>
      </c>
      <c r="F676" s="211"/>
      <c r="G676" s="217"/>
      <c r="H676" s="217"/>
      <c r="I676" s="211"/>
      <c r="J676" s="211"/>
      <c r="K676" s="211"/>
      <c r="L676" s="211"/>
      <c r="M676" s="211"/>
      <c r="N676" s="211"/>
      <c r="O676" s="211"/>
      <c r="P676" s="211"/>
    </row>
    <row r="677">
      <c r="A677" s="211"/>
      <c r="B677" s="209" t="s">
        <v>745</v>
      </c>
      <c r="C677" s="228" t="s">
        <v>318</v>
      </c>
      <c r="D677" s="210" t="s">
        <v>605</v>
      </c>
      <c r="E677" s="227" t="s">
        <v>603</v>
      </c>
      <c r="F677" s="211"/>
      <c r="G677" s="217"/>
      <c r="H677" s="217"/>
      <c r="I677" s="211"/>
      <c r="J677" s="211"/>
      <c r="K677" s="211"/>
      <c r="L677" s="211"/>
      <c r="M677" s="211"/>
      <c r="N677" s="211"/>
      <c r="O677" s="211"/>
      <c r="P677" s="211"/>
    </row>
    <row r="678">
      <c r="A678" s="216" t="s">
        <v>746</v>
      </c>
      <c r="B678" s="209" t="s">
        <v>747</v>
      </c>
      <c r="C678" s="228" t="s">
        <v>318</v>
      </c>
      <c r="D678" s="210" t="s">
        <v>605</v>
      </c>
      <c r="E678" s="225" t="s">
        <v>225</v>
      </c>
      <c r="F678" s="211" t="s">
        <v>522</v>
      </c>
      <c r="G678" s="214"/>
      <c r="H678" s="214" t="s">
        <v>522</v>
      </c>
      <c r="I678" s="214"/>
      <c r="J678" s="214"/>
      <c r="K678" s="214">
        <f>400</f>
        <v>400</v>
      </c>
      <c r="L678" s="214"/>
      <c r="M678" s="214"/>
      <c r="N678" s="214"/>
      <c r="O678" s="214"/>
      <c r="P678" s="214"/>
    </row>
    <row r="679">
      <c r="A679" s="211"/>
      <c r="B679" s="209" t="s">
        <v>747</v>
      </c>
      <c r="C679" s="228" t="s">
        <v>318</v>
      </c>
      <c r="D679" s="210" t="s">
        <v>605</v>
      </c>
      <c r="E679" s="226" t="s">
        <v>606</v>
      </c>
      <c r="F679" s="211"/>
      <c r="G679" s="217"/>
      <c r="H679" s="217"/>
      <c r="I679" s="211"/>
      <c r="J679" s="211"/>
      <c r="K679" s="211"/>
      <c r="L679" s="211"/>
      <c r="M679" s="211"/>
      <c r="N679" s="211"/>
      <c r="O679" s="211"/>
      <c r="P679" s="211"/>
    </row>
    <row r="680">
      <c r="A680" s="211"/>
      <c r="B680" s="209" t="s">
        <v>747</v>
      </c>
      <c r="C680" s="228" t="s">
        <v>318</v>
      </c>
      <c r="D680" s="210" t="s">
        <v>605</v>
      </c>
      <c r="E680" s="226" t="s">
        <v>227</v>
      </c>
      <c r="F680" s="211"/>
      <c r="G680" s="217"/>
      <c r="H680" s="217"/>
      <c r="I680" s="211"/>
      <c r="J680" s="211"/>
      <c r="K680" s="211"/>
      <c r="L680" s="211"/>
      <c r="M680" s="211"/>
      <c r="N680" s="211"/>
      <c r="O680" s="211"/>
      <c r="P680" s="211"/>
    </row>
    <row r="681">
      <c r="A681" s="211"/>
      <c r="B681" s="209" t="s">
        <v>747</v>
      </c>
      <c r="C681" s="228" t="s">
        <v>318</v>
      </c>
      <c r="D681" s="210" t="s">
        <v>605</v>
      </c>
      <c r="E681" s="226" t="s">
        <v>228</v>
      </c>
      <c r="F681" s="211">
        <v>400.0</v>
      </c>
      <c r="G681" s="217"/>
      <c r="H681" s="217"/>
      <c r="I681" s="211"/>
      <c r="J681" s="211"/>
      <c r="K681" s="211"/>
      <c r="L681" s="211"/>
      <c r="M681" s="211"/>
      <c r="N681" s="211"/>
      <c r="O681" s="211"/>
      <c r="P681" s="211"/>
    </row>
    <row r="682">
      <c r="A682" s="211"/>
      <c r="B682" s="209" t="s">
        <v>747</v>
      </c>
      <c r="C682" s="228" t="s">
        <v>318</v>
      </c>
      <c r="D682" s="210" t="s">
        <v>605</v>
      </c>
      <c r="E682" s="227" t="s">
        <v>229</v>
      </c>
      <c r="F682" s="211"/>
      <c r="G682" s="217"/>
      <c r="H682" s="217"/>
      <c r="I682" s="211"/>
      <c r="J682" s="211"/>
      <c r="K682" s="211"/>
      <c r="L682" s="211"/>
      <c r="M682" s="211"/>
      <c r="N682" s="211"/>
      <c r="O682" s="211"/>
      <c r="P682" s="211"/>
    </row>
    <row r="683">
      <c r="A683" s="211"/>
      <c r="B683" s="209" t="s">
        <v>747</v>
      </c>
      <c r="C683" s="228" t="s">
        <v>318</v>
      </c>
      <c r="D683" s="210" t="s">
        <v>605</v>
      </c>
      <c r="E683" s="227" t="s">
        <v>230</v>
      </c>
      <c r="F683" s="211"/>
      <c r="G683" s="217"/>
      <c r="H683" s="217"/>
      <c r="I683" s="211"/>
      <c r="J683" s="211"/>
      <c r="K683" s="211"/>
      <c r="L683" s="211"/>
      <c r="M683" s="211"/>
      <c r="N683" s="211"/>
      <c r="O683" s="211"/>
      <c r="P683" s="211"/>
    </row>
    <row r="684">
      <c r="A684" s="211"/>
      <c r="B684" s="209" t="s">
        <v>747</v>
      </c>
      <c r="C684" s="228" t="s">
        <v>318</v>
      </c>
      <c r="D684" s="210" t="s">
        <v>605</v>
      </c>
      <c r="E684" s="227" t="s">
        <v>231</v>
      </c>
      <c r="F684" s="211"/>
      <c r="G684" s="217"/>
      <c r="H684" s="217"/>
      <c r="I684" s="211"/>
      <c r="J684" s="211"/>
      <c r="K684" s="211"/>
      <c r="L684" s="211"/>
      <c r="M684" s="211"/>
      <c r="N684" s="211"/>
      <c r="O684" s="211"/>
      <c r="P684" s="211"/>
    </row>
    <row r="685">
      <c r="A685" s="195"/>
      <c r="B685" s="209" t="s">
        <v>747</v>
      </c>
      <c r="C685" s="228" t="s">
        <v>318</v>
      </c>
      <c r="D685" s="210" t="s">
        <v>605</v>
      </c>
      <c r="E685" s="227" t="s">
        <v>232</v>
      </c>
      <c r="F685" s="195"/>
      <c r="G685" s="217"/>
      <c r="H685" s="217"/>
      <c r="I685" s="195"/>
      <c r="J685" s="195"/>
      <c r="K685" s="195"/>
      <c r="L685" s="195"/>
      <c r="M685" s="195"/>
      <c r="N685" s="195"/>
      <c r="O685" s="195"/>
      <c r="P685" s="195"/>
    </row>
    <row r="686">
      <c r="A686" s="195"/>
      <c r="B686" s="209" t="s">
        <v>747</v>
      </c>
      <c r="C686" s="228" t="s">
        <v>318</v>
      </c>
      <c r="D686" s="210" t="s">
        <v>605</v>
      </c>
      <c r="E686" s="227" t="s">
        <v>603</v>
      </c>
      <c r="F686" s="195"/>
      <c r="G686" s="217"/>
      <c r="H686" s="217"/>
      <c r="I686" s="195"/>
      <c r="J686" s="195"/>
      <c r="K686" s="195"/>
      <c r="L686" s="195"/>
      <c r="M686" s="195"/>
      <c r="N686" s="195"/>
      <c r="O686" s="195"/>
      <c r="P686" s="195"/>
    </row>
    <row r="687">
      <c r="A687" s="216" t="s">
        <v>748</v>
      </c>
      <c r="B687" s="209" t="s">
        <v>749</v>
      </c>
      <c r="C687" s="228" t="s">
        <v>447</v>
      </c>
      <c r="D687" s="210" t="s">
        <v>614</v>
      </c>
      <c r="E687" s="225" t="s">
        <v>225</v>
      </c>
      <c r="F687" s="211"/>
      <c r="G687" s="212"/>
      <c r="H687" s="212"/>
      <c r="I687" s="214">
        <v>3300.0</v>
      </c>
      <c r="J687" s="214">
        <v>3200.0</v>
      </c>
      <c r="K687" s="214">
        <v>5300.0</v>
      </c>
      <c r="L687" s="214">
        <v>5200.0</v>
      </c>
      <c r="M687" s="214">
        <v>2500.0</v>
      </c>
      <c r="N687" s="214"/>
      <c r="O687" s="214"/>
      <c r="P687" s="212"/>
    </row>
    <row r="688">
      <c r="A688" s="195"/>
      <c r="B688" s="209" t="s">
        <v>749</v>
      </c>
      <c r="C688" s="228" t="s">
        <v>447</v>
      </c>
      <c r="D688" s="210" t="s">
        <v>614</v>
      </c>
      <c r="E688" s="226" t="s">
        <v>606</v>
      </c>
      <c r="F688" s="195">
        <v>3300.0</v>
      </c>
      <c r="G688" s="217"/>
      <c r="H688" s="217"/>
      <c r="I688" s="195"/>
      <c r="J688" s="195"/>
      <c r="K688" s="195"/>
      <c r="L688" s="195"/>
      <c r="M688" s="195"/>
      <c r="N688" s="195"/>
      <c r="O688" s="195"/>
      <c r="P688" s="195"/>
    </row>
    <row r="689">
      <c r="A689" s="195"/>
      <c r="B689" s="209" t="s">
        <v>749</v>
      </c>
      <c r="C689" s="228" t="s">
        <v>447</v>
      </c>
      <c r="D689" s="210" t="s">
        <v>614</v>
      </c>
      <c r="E689" s="226" t="s">
        <v>227</v>
      </c>
      <c r="F689" s="195">
        <v>3200.0</v>
      </c>
      <c r="G689" s="217"/>
      <c r="H689" s="217"/>
      <c r="I689" s="195"/>
      <c r="J689" s="195"/>
      <c r="K689" s="195"/>
      <c r="L689" s="195"/>
      <c r="M689" s="195"/>
      <c r="N689" s="195"/>
      <c r="O689" s="195"/>
      <c r="P689" s="195"/>
    </row>
    <row r="690">
      <c r="A690" s="195"/>
      <c r="B690" s="209" t="s">
        <v>749</v>
      </c>
      <c r="C690" s="228" t="s">
        <v>447</v>
      </c>
      <c r="D690" s="210" t="s">
        <v>614</v>
      </c>
      <c r="E690" s="226" t="s">
        <v>228</v>
      </c>
      <c r="F690" s="195">
        <v>5300.0</v>
      </c>
      <c r="G690" s="217"/>
      <c r="H690" s="217"/>
      <c r="I690" s="195"/>
      <c r="J690" s="195"/>
      <c r="K690" s="195"/>
      <c r="L690" s="195"/>
      <c r="M690" s="195"/>
      <c r="N690" s="195"/>
      <c r="O690" s="195"/>
      <c r="P690" s="195"/>
    </row>
    <row r="691">
      <c r="A691" s="195"/>
      <c r="B691" s="209" t="s">
        <v>749</v>
      </c>
      <c r="C691" s="228" t="s">
        <v>447</v>
      </c>
      <c r="D691" s="210" t="s">
        <v>614</v>
      </c>
      <c r="E691" s="227" t="s">
        <v>229</v>
      </c>
      <c r="F691" s="195">
        <v>5200.0</v>
      </c>
      <c r="G691" s="217"/>
      <c r="H691" s="217"/>
      <c r="I691" s="195"/>
      <c r="J691" s="195"/>
      <c r="K691" s="195"/>
      <c r="L691" s="195"/>
      <c r="M691" s="195"/>
      <c r="N691" s="195"/>
      <c r="O691" s="195"/>
      <c r="P691" s="195"/>
    </row>
    <row r="692">
      <c r="A692" s="195"/>
      <c r="B692" s="209" t="s">
        <v>749</v>
      </c>
      <c r="C692" s="228" t="s">
        <v>447</v>
      </c>
      <c r="D692" s="210" t="s">
        <v>614</v>
      </c>
      <c r="E692" s="227" t="s">
        <v>230</v>
      </c>
      <c r="F692" s="195">
        <v>2500.0</v>
      </c>
      <c r="G692" s="217"/>
      <c r="H692" s="217"/>
      <c r="I692" s="195"/>
      <c r="J692" s="195"/>
      <c r="K692" s="195"/>
      <c r="L692" s="195"/>
      <c r="M692" s="195"/>
      <c r="N692" s="195"/>
      <c r="O692" s="195"/>
      <c r="P692" s="195"/>
    </row>
    <row r="693">
      <c r="A693" s="195"/>
      <c r="B693" s="209" t="s">
        <v>749</v>
      </c>
      <c r="C693" s="228" t="s">
        <v>447</v>
      </c>
      <c r="D693" s="210" t="s">
        <v>614</v>
      </c>
      <c r="E693" s="227" t="s">
        <v>231</v>
      </c>
      <c r="F693" s="195"/>
      <c r="G693" s="217"/>
      <c r="H693" s="217"/>
      <c r="I693" s="195"/>
      <c r="J693" s="195"/>
      <c r="K693" s="195"/>
      <c r="L693" s="195"/>
      <c r="M693" s="195"/>
      <c r="N693" s="195"/>
      <c r="O693" s="195"/>
      <c r="P693" s="195"/>
    </row>
    <row r="694">
      <c r="A694" s="195"/>
      <c r="B694" s="209" t="s">
        <v>749</v>
      </c>
      <c r="C694" s="228" t="s">
        <v>447</v>
      </c>
      <c r="D694" s="210" t="s">
        <v>614</v>
      </c>
      <c r="E694" s="227" t="s">
        <v>232</v>
      </c>
      <c r="F694" s="195"/>
      <c r="G694" s="217"/>
      <c r="H694" s="217"/>
      <c r="I694" s="195"/>
      <c r="J694" s="195"/>
      <c r="K694" s="195"/>
      <c r="L694" s="195"/>
      <c r="M694" s="195"/>
      <c r="N694" s="195"/>
      <c r="O694" s="195"/>
      <c r="P694" s="195"/>
    </row>
    <row r="695">
      <c r="A695" s="195"/>
      <c r="B695" s="209" t="s">
        <v>749</v>
      </c>
      <c r="C695" s="228" t="s">
        <v>447</v>
      </c>
      <c r="D695" s="210" t="s">
        <v>614</v>
      </c>
      <c r="E695" s="227" t="s">
        <v>603</v>
      </c>
      <c r="F695" s="195"/>
      <c r="G695" s="217"/>
      <c r="H695" s="217"/>
      <c r="I695" s="195"/>
      <c r="J695" s="195"/>
      <c r="K695" s="195"/>
      <c r="L695" s="195"/>
      <c r="M695" s="195"/>
      <c r="N695" s="195"/>
      <c r="O695" s="195"/>
      <c r="P695" s="195"/>
    </row>
    <row r="696">
      <c r="A696" s="216" t="s">
        <v>750</v>
      </c>
      <c r="B696" s="209" t="s">
        <v>751</v>
      </c>
      <c r="C696" s="229" t="s">
        <v>169</v>
      </c>
      <c r="D696" s="210" t="s">
        <v>614</v>
      </c>
      <c r="E696" s="225" t="s">
        <v>225</v>
      </c>
      <c r="F696" s="211"/>
      <c r="G696" s="214"/>
      <c r="H696" s="214"/>
      <c r="I696" s="212"/>
      <c r="J696" s="212">
        <v>2500.0</v>
      </c>
      <c r="K696" s="212">
        <v>1870.0</v>
      </c>
      <c r="L696" s="212">
        <v>2085.0</v>
      </c>
      <c r="M696" s="212">
        <v>2870.0</v>
      </c>
      <c r="N696" s="212">
        <v>3235.0</v>
      </c>
      <c r="O696" s="212">
        <v>4500.0</v>
      </c>
      <c r="P696" s="212"/>
    </row>
    <row r="697">
      <c r="A697" s="195"/>
      <c r="B697" s="209" t="s">
        <v>751</v>
      </c>
      <c r="C697" s="229" t="s">
        <v>169</v>
      </c>
      <c r="D697" s="210" t="s">
        <v>614</v>
      </c>
      <c r="E697" s="226" t="s">
        <v>606</v>
      </c>
      <c r="F697" s="195"/>
      <c r="G697" s="217"/>
      <c r="H697" s="217"/>
      <c r="I697" s="195"/>
      <c r="J697" s="195"/>
      <c r="K697" s="195"/>
      <c r="L697" s="195"/>
      <c r="M697" s="195"/>
      <c r="N697" s="195"/>
      <c r="O697" s="195"/>
      <c r="P697" s="195"/>
    </row>
    <row r="698">
      <c r="A698" s="195"/>
      <c r="B698" s="209" t="s">
        <v>751</v>
      </c>
      <c r="C698" s="229" t="s">
        <v>169</v>
      </c>
      <c r="D698" s="210" t="s">
        <v>614</v>
      </c>
      <c r="E698" s="226" t="s">
        <v>227</v>
      </c>
      <c r="F698" s="195">
        <v>2500.0</v>
      </c>
      <c r="G698" s="217"/>
      <c r="H698" s="217"/>
      <c r="I698" s="195"/>
      <c r="J698" s="195"/>
      <c r="K698" s="195"/>
      <c r="L698" s="195"/>
      <c r="M698" s="195"/>
      <c r="N698" s="195"/>
      <c r="O698" s="195"/>
      <c r="P698" s="195"/>
    </row>
    <row r="699">
      <c r="A699" s="195"/>
      <c r="B699" s="209" t="s">
        <v>751</v>
      </c>
      <c r="C699" s="229" t="s">
        <v>169</v>
      </c>
      <c r="D699" s="210" t="s">
        <v>614</v>
      </c>
      <c r="E699" s="226" t="s">
        <v>228</v>
      </c>
      <c r="F699" s="195">
        <v>1870.0</v>
      </c>
      <c r="G699" s="217"/>
      <c r="H699" s="217"/>
      <c r="I699" s="195"/>
      <c r="J699" s="195"/>
      <c r="K699" s="195"/>
      <c r="L699" s="195"/>
      <c r="M699" s="195"/>
      <c r="N699" s="195"/>
      <c r="O699" s="195"/>
      <c r="P699" s="195"/>
    </row>
    <row r="700">
      <c r="A700" s="195"/>
      <c r="B700" s="209" t="s">
        <v>751</v>
      </c>
      <c r="C700" s="229" t="s">
        <v>169</v>
      </c>
      <c r="D700" s="210" t="s">
        <v>614</v>
      </c>
      <c r="E700" s="227" t="s">
        <v>229</v>
      </c>
      <c r="F700" s="195">
        <v>2085.0</v>
      </c>
      <c r="G700" s="217"/>
      <c r="H700" s="217"/>
      <c r="I700" s="195"/>
      <c r="J700" s="195"/>
      <c r="K700" s="195"/>
      <c r="L700" s="195"/>
      <c r="M700" s="195"/>
      <c r="N700" s="195"/>
      <c r="O700" s="195"/>
      <c r="P700" s="195"/>
    </row>
    <row r="701">
      <c r="A701" s="195"/>
      <c r="B701" s="209" t="s">
        <v>751</v>
      </c>
      <c r="C701" s="229" t="s">
        <v>169</v>
      </c>
      <c r="D701" s="210" t="s">
        <v>614</v>
      </c>
      <c r="E701" s="227" t="s">
        <v>230</v>
      </c>
      <c r="F701" s="195">
        <v>2870.0</v>
      </c>
      <c r="G701" s="217"/>
      <c r="H701" s="217"/>
      <c r="I701" s="195"/>
      <c r="J701" s="195"/>
      <c r="K701" s="195"/>
      <c r="L701" s="195"/>
      <c r="M701" s="195"/>
      <c r="N701" s="195"/>
      <c r="O701" s="195"/>
      <c r="P701" s="195"/>
    </row>
    <row r="702">
      <c r="A702" s="195"/>
      <c r="B702" s="209" t="s">
        <v>751</v>
      </c>
      <c r="C702" s="229" t="s">
        <v>169</v>
      </c>
      <c r="D702" s="210" t="s">
        <v>614</v>
      </c>
      <c r="E702" s="227" t="s">
        <v>231</v>
      </c>
      <c r="F702" s="195">
        <v>3235.0</v>
      </c>
      <c r="G702" s="217"/>
      <c r="H702" s="217"/>
      <c r="I702" s="195"/>
      <c r="J702" s="195"/>
      <c r="K702" s="195"/>
      <c r="L702" s="195"/>
      <c r="M702" s="195"/>
      <c r="N702" s="195"/>
      <c r="O702" s="195"/>
      <c r="P702" s="195"/>
    </row>
    <row r="703">
      <c r="A703" s="195"/>
      <c r="B703" s="209" t="s">
        <v>751</v>
      </c>
      <c r="C703" s="229" t="s">
        <v>169</v>
      </c>
      <c r="D703" s="210" t="s">
        <v>614</v>
      </c>
      <c r="E703" s="227" t="s">
        <v>232</v>
      </c>
      <c r="F703" s="195">
        <v>4500.0</v>
      </c>
      <c r="G703" s="217"/>
      <c r="H703" s="217"/>
      <c r="I703" s="195"/>
      <c r="J703" s="195"/>
      <c r="K703" s="195"/>
      <c r="L703" s="195"/>
      <c r="M703" s="195"/>
      <c r="N703" s="195"/>
      <c r="O703" s="195"/>
      <c r="P703" s="195"/>
    </row>
    <row r="704">
      <c r="A704" s="195"/>
      <c r="B704" s="209" t="s">
        <v>751</v>
      </c>
      <c r="C704" s="229" t="s">
        <v>169</v>
      </c>
      <c r="D704" s="210" t="s">
        <v>614</v>
      </c>
      <c r="E704" s="227" t="s">
        <v>603</v>
      </c>
      <c r="F704" s="195"/>
      <c r="G704" s="217"/>
      <c r="H704" s="217"/>
      <c r="I704" s="195"/>
      <c r="J704" s="195"/>
      <c r="K704" s="195"/>
      <c r="L704" s="195"/>
      <c r="M704" s="195"/>
      <c r="N704" s="195"/>
      <c r="O704" s="195"/>
      <c r="P704" s="195"/>
    </row>
    <row r="705">
      <c r="A705" s="216" t="s">
        <v>752</v>
      </c>
      <c r="B705" s="209" t="s">
        <v>753</v>
      </c>
      <c r="C705" s="228" t="s">
        <v>362</v>
      </c>
      <c r="D705" s="210" t="s">
        <v>614</v>
      </c>
      <c r="E705" s="225" t="s">
        <v>225</v>
      </c>
      <c r="F705" s="211"/>
      <c r="G705" s="214"/>
      <c r="H705" s="214"/>
      <c r="I705" s="212"/>
      <c r="J705" s="213">
        <v>3400.0</v>
      </c>
      <c r="K705" s="212">
        <f>35000+1400</f>
        <v>36400</v>
      </c>
      <c r="L705" s="213">
        <f>197000+1400</f>
        <v>198400</v>
      </c>
      <c r="M705" s="213">
        <f>7900+14500</f>
        <v>22400</v>
      </c>
      <c r="N705" s="213">
        <f>24000+1000</f>
        <v>25000</v>
      </c>
      <c r="O705" s="213">
        <f>3000</f>
        <v>3000</v>
      </c>
      <c r="P705" s="213">
        <f>900</f>
        <v>900</v>
      </c>
    </row>
    <row r="706">
      <c r="A706" s="195"/>
      <c r="B706" s="209" t="s">
        <v>753</v>
      </c>
      <c r="C706" s="228" t="s">
        <v>362</v>
      </c>
      <c r="D706" s="210" t="s">
        <v>614</v>
      </c>
      <c r="E706" s="226" t="s">
        <v>606</v>
      </c>
      <c r="F706" s="195"/>
      <c r="G706" s="217"/>
      <c r="H706" s="217"/>
      <c r="I706" s="195"/>
      <c r="J706" s="195"/>
      <c r="K706" s="195"/>
      <c r="L706" s="195"/>
      <c r="M706" s="195"/>
      <c r="N706" s="195"/>
      <c r="O706" s="195"/>
      <c r="P706" s="195"/>
    </row>
    <row r="707">
      <c r="A707" s="195"/>
      <c r="B707" s="209" t="s">
        <v>753</v>
      </c>
      <c r="C707" s="228" t="s">
        <v>362</v>
      </c>
      <c r="D707" s="210" t="s">
        <v>614</v>
      </c>
      <c r="E707" s="226" t="s">
        <v>227</v>
      </c>
      <c r="F707" s="195">
        <v>3400.0</v>
      </c>
      <c r="G707" s="217"/>
      <c r="H707" s="217"/>
      <c r="I707" s="195"/>
      <c r="J707" s="195"/>
      <c r="K707" s="195"/>
      <c r="L707" s="195"/>
      <c r="M707" s="195"/>
      <c r="N707" s="195"/>
      <c r="O707" s="195"/>
      <c r="P707" s="195"/>
    </row>
    <row r="708">
      <c r="A708" s="195"/>
      <c r="B708" s="209" t="s">
        <v>753</v>
      </c>
      <c r="C708" s="228" t="s">
        <v>362</v>
      </c>
      <c r="D708" s="210" t="s">
        <v>614</v>
      </c>
      <c r="E708" s="226" t="s">
        <v>228</v>
      </c>
      <c r="F708" s="195">
        <v>36400.0</v>
      </c>
      <c r="G708" s="217"/>
      <c r="H708" s="217"/>
      <c r="I708" s="195"/>
      <c r="J708" s="195"/>
      <c r="K708" s="195"/>
      <c r="L708" s="195"/>
      <c r="M708" s="195"/>
      <c r="N708" s="195"/>
      <c r="O708" s="195"/>
      <c r="P708" s="195"/>
    </row>
    <row r="709">
      <c r="A709" s="195"/>
      <c r="B709" s="209" t="s">
        <v>753</v>
      </c>
      <c r="C709" s="228" t="s">
        <v>362</v>
      </c>
      <c r="D709" s="210" t="s">
        <v>614</v>
      </c>
      <c r="E709" s="227" t="s">
        <v>229</v>
      </c>
      <c r="F709" s="195">
        <v>198400.0</v>
      </c>
      <c r="G709" s="217"/>
      <c r="H709" s="217"/>
      <c r="I709" s="195"/>
      <c r="J709" s="195"/>
      <c r="K709" s="195"/>
      <c r="L709" s="195"/>
      <c r="M709" s="195"/>
      <c r="N709" s="195"/>
      <c r="O709" s="195"/>
      <c r="P709" s="195"/>
    </row>
    <row r="710">
      <c r="A710" s="195"/>
      <c r="B710" s="209" t="s">
        <v>753</v>
      </c>
      <c r="C710" s="228" t="s">
        <v>362</v>
      </c>
      <c r="D710" s="210" t="s">
        <v>614</v>
      </c>
      <c r="E710" s="227" t="s">
        <v>230</v>
      </c>
      <c r="F710" s="195">
        <v>22400.0</v>
      </c>
      <c r="G710" s="217"/>
      <c r="H710" s="217"/>
      <c r="I710" s="195"/>
      <c r="J710" s="195"/>
      <c r="K710" s="195"/>
      <c r="L710" s="195"/>
      <c r="M710" s="195"/>
      <c r="N710" s="195"/>
      <c r="O710" s="195"/>
      <c r="P710" s="195"/>
    </row>
    <row r="711">
      <c r="A711" s="195"/>
      <c r="B711" s="209" t="s">
        <v>753</v>
      </c>
      <c r="C711" s="228" t="s">
        <v>362</v>
      </c>
      <c r="D711" s="210" t="s">
        <v>614</v>
      </c>
      <c r="E711" s="227" t="s">
        <v>231</v>
      </c>
      <c r="F711" s="195">
        <v>25000.0</v>
      </c>
      <c r="G711" s="217"/>
      <c r="H711" s="217"/>
      <c r="I711" s="195"/>
      <c r="J711" s="195"/>
      <c r="K711" s="195"/>
      <c r="L711" s="195"/>
      <c r="M711" s="195"/>
      <c r="N711" s="195"/>
      <c r="O711" s="195"/>
      <c r="P711" s="195"/>
    </row>
    <row r="712">
      <c r="A712" s="195"/>
      <c r="B712" s="209" t="s">
        <v>753</v>
      </c>
      <c r="C712" s="228" t="s">
        <v>362</v>
      </c>
      <c r="D712" s="210" t="s">
        <v>614</v>
      </c>
      <c r="E712" s="227" t="s">
        <v>232</v>
      </c>
      <c r="F712" s="195">
        <v>3000.0</v>
      </c>
      <c r="G712" s="217"/>
      <c r="H712" s="217"/>
      <c r="I712" s="195"/>
      <c r="J712" s="195"/>
      <c r="K712" s="195"/>
      <c r="L712" s="195"/>
      <c r="M712" s="195"/>
      <c r="N712" s="195"/>
      <c r="O712" s="195"/>
      <c r="P712" s="195"/>
    </row>
    <row r="713">
      <c r="A713" s="195"/>
      <c r="B713" s="209" t="s">
        <v>753</v>
      </c>
      <c r="C713" s="228" t="s">
        <v>362</v>
      </c>
      <c r="D713" s="210" t="s">
        <v>614</v>
      </c>
      <c r="E713" s="227" t="s">
        <v>603</v>
      </c>
      <c r="F713" s="195">
        <v>900.0</v>
      </c>
      <c r="G713" s="217"/>
      <c r="H713" s="217"/>
      <c r="I713" s="195"/>
      <c r="J713" s="195"/>
      <c r="K713" s="195"/>
      <c r="L713" s="195"/>
      <c r="M713" s="195"/>
      <c r="N713" s="195"/>
      <c r="O713" s="195"/>
      <c r="P713" s="195"/>
    </row>
    <row r="714">
      <c r="A714" s="216" t="s">
        <v>754</v>
      </c>
      <c r="B714" s="209" t="s">
        <v>755</v>
      </c>
      <c r="C714" s="228" t="s">
        <v>362</v>
      </c>
      <c r="D714" s="210" t="s">
        <v>614</v>
      </c>
      <c r="E714" s="225" t="s">
        <v>225</v>
      </c>
      <c r="F714" s="211"/>
      <c r="G714" s="214"/>
      <c r="H714" s="214"/>
      <c r="I714" s="212"/>
      <c r="J714" s="212"/>
      <c r="K714" s="212">
        <v>66500.0</v>
      </c>
      <c r="L714" s="212">
        <v>36000.0</v>
      </c>
      <c r="M714" s="212">
        <v>6990.0</v>
      </c>
      <c r="N714" s="212">
        <v>25000.0</v>
      </c>
      <c r="O714" s="212"/>
      <c r="P714" s="212"/>
    </row>
    <row r="715">
      <c r="A715" s="195"/>
      <c r="B715" s="209" t="s">
        <v>755</v>
      </c>
      <c r="C715" s="228" t="s">
        <v>362</v>
      </c>
      <c r="D715" s="210" t="s">
        <v>614</v>
      </c>
      <c r="E715" s="226" t="s">
        <v>606</v>
      </c>
      <c r="F715" s="195"/>
      <c r="G715" s="217"/>
      <c r="H715" s="217"/>
      <c r="I715" s="195"/>
      <c r="J715" s="195"/>
      <c r="K715" s="195"/>
      <c r="L715" s="195"/>
      <c r="M715" s="195"/>
      <c r="N715" s="195"/>
      <c r="O715" s="195"/>
      <c r="P715" s="195"/>
    </row>
    <row r="716">
      <c r="A716" s="195"/>
      <c r="B716" s="209" t="s">
        <v>755</v>
      </c>
      <c r="C716" s="228" t="s">
        <v>362</v>
      </c>
      <c r="D716" s="210" t="s">
        <v>614</v>
      </c>
      <c r="E716" s="226" t="s">
        <v>227</v>
      </c>
      <c r="F716" s="195"/>
      <c r="G716" s="217"/>
      <c r="H716" s="217"/>
      <c r="I716" s="195"/>
      <c r="J716" s="195"/>
      <c r="K716" s="195"/>
      <c r="L716" s="195"/>
      <c r="M716" s="195"/>
      <c r="N716" s="195"/>
      <c r="O716" s="195"/>
      <c r="P716" s="195"/>
    </row>
    <row r="717">
      <c r="A717" s="195"/>
      <c r="B717" s="209" t="s">
        <v>755</v>
      </c>
      <c r="C717" s="228" t="s">
        <v>362</v>
      </c>
      <c r="D717" s="210" t="s">
        <v>614</v>
      </c>
      <c r="E717" s="226" t="s">
        <v>228</v>
      </c>
      <c r="F717" s="195">
        <v>66500.0</v>
      </c>
      <c r="G717" s="217"/>
      <c r="H717" s="217"/>
      <c r="I717" s="195"/>
      <c r="J717" s="195"/>
      <c r="K717" s="195"/>
      <c r="L717" s="195"/>
      <c r="M717" s="195"/>
      <c r="N717" s="195"/>
      <c r="O717" s="195"/>
      <c r="P717" s="195"/>
    </row>
    <row r="718">
      <c r="A718" s="195"/>
      <c r="B718" s="209" t="s">
        <v>755</v>
      </c>
      <c r="C718" s="228" t="s">
        <v>362</v>
      </c>
      <c r="D718" s="210" t="s">
        <v>614</v>
      </c>
      <c r="E718" s="227" t="s">
        <v>229</v>
      </c>
      <c r="F718" s="195">
        <v>36000.0</v>
      </c>
      <c r="G718" s="217"/>
      <c r="H718" s="217"/>
      <c r="I718" s="195"/>
      <c r="J718" s="195"/>
      <c r="K718" s="195"/>
      <c r="L718" s="195"/>
      <c r="M718" s="195"/>
      <c r="N718" s="195"/>
      <c r="O718" s="195"/>
      <c r="P718" s="195"/>
    </row>
    <row r="719">
      <c r="A719" s="195"/>
      <c r="B719" s="209" t="s">
        <v>755</v>
      </c>
      <c r="C719" s="228" t="s">
        <v>362</v>
      </c>
      <c r="D719" s="210" t="s">
        <v>614</v>
      </c>
      <c r="E719" s="227" t="s">
        <v>230</v>
      </c>
      <c r="F719" s="195">
        <v>6990.0</v>
      </c>
      <c r="G719" s="217"/>
      <c r="H719" s="217"/>
      <c r="I719" s="195"/>
      <c r="J719" s="195"/>
      <c r="K719" s="195"/>
      <c r="L719" s="195"/>
      <c r="M719" s="195"/>
      <c r="N719" s="195"/>
      <c r="O719" s="195"/>
      <c r="P719" s="195"/>
    </row>
    <row r="720">
      <c r="A720" s="195"/>
      <c r="B720" s="209" t="s">
        <v>755</v>
      </c>
      <c r="C720" s="228" t="s">
        <v>362</v>
      </c>
      <c r="D720" s="210" t="s">
        <v>614</v>
      </c>
      <c r="E720" s="227" t="s">
        <v>231</v>
      </c>
      <c r="F720" s="195">
        <v>25000.0</v>
      </c>
      <c r="G720" s="217"/>
      <c r="H720" s="217"/>
      <c r="I720" s="195"/>
      <c r="J720" s="195"/>
      <c r="K720" s="195"/>
      <c r="L720" s="195"/>
      <c r="M720" s="195"/>
      <c r="N720" s="195"/>
      <c r="O720" s="195"/>
      <c r="P720" s="195"/>
    </row>
    <row r="721">
      <c r="A721" s="211"/>
      <c r="B721" s="209" t="s">
        <v>755</v>
      </c>
      <c r="C721" s="228" t="s">
        <v>362</v>
      </c>
      <c r="D721" s="210" t="s">
        <v>614</v>
      </c>
      <c r="E721" s="227" t="s">
        <v>232</v>
      </c>
      <c r="F721" s="211"/>
      <c r="G721" s="217"/>
      <c r="H721" s="217"/>
      <c r="I721" s="211"/>
      <c r="J721" s="211"/>
      <c r="K721" s="211"/>
      <c r="L721" s="211"/>
      <c r="M721" s="211"/>
      <c r="N721" s="211"/>
      <c r="O721" s="211"/>
      <c r="P721" s="211"/>
    </row>
    <row r="722">
      <c r="A722" s="211"/>
      <c r="B722" s="209" t="s">
        <v>755</v>
      </c>
      <c r="C722" s="228" t="s">
        <v>362</v>
      </c>
      <c r="D722" s="210" t="s">
        <v>614</v>
      </c>
      <c r="E722" s="227" t="s">
        <v>603</v>
      </c>
      <c r="F722" s="211"/>
      <c r="G722" s="217"/>
      <c r="H722" s="217"/>
      <c r="I722" s="211"/>
      <c r="J722" s="211"/>
      <c r="K722" s="211"/>
      <c r="L722" s="211"/>
      <c r="M722" s="211"/>
      <c r="N722" s="211"/>
      <c r="O722" s="211"/>
      <c r="P722" s="211"/>
    </row>
    <row r="723">
      <c r="A723" s="216" t="s">
        <v>756</v>
      </c>
      <c r="B723" s="209" t="s">
        <v>757</v>
      </c>
      <c r="C723" s="229" t="s">
        <v>119</v>
      </c>
      <c r="D723" s="210" t="s">
        <v>758</v>
      </c>
      <c r="E723" s="225" t="s">
        <v>225</v>
      </c>
      <c r="F723" s="211">
        <v>262000.0</v>
      </c>
      <c r="G723" s="214"/>
      <c r="H723" s="214">
        <v>262000.0</v>
      </c>
      <c r="I723" s="212"/>
      <c r="J723" s="212"/>
      <c r="K723" s="212"/>
      <c r="L723" s="212"/>
      <c r="M723" s="212"/>
      <c r="N723" s="212"/>
      <c r="O723" s="212"/>
      <c r="P723" s="212"/>
    </row>
    <row r="724">
      <c r="A724" s="211"/>
      <c r="B724" s="209" t="s">
        <v>757</v>
      </c>
      <c r="C724" s="229" t="s">
        <v>119</v>
      </c>
      <c r="D724" s="210" t="s">
        <v>758</v>
      </c>
      <c r="E724" s="226" t="s">
        <v>606</v>
      </c>
      <c r="F724" s="211"/>
      <c r="G724" s="217"/>
      <c r="H724" s="217"/>
      <c r="I724" s="211"/>
      <c r="J724" s="211"/>
      <c r="K724" s="211"/>
      <c r="L724" s="211"/>
      <c r="M724" s="211"/>
      <c r="N724" s="211"/>
      <c r="O724" s="211"/>
      <c r="P724" s="211"/>
    </row>
    <row r="725">
      <c r="A725" s="211"/>
      <c r="B725" s="209" t="s">
        <v>757</v>
      </c>
      <c r="C725" s="229" t="s">
        <v>119</v>
      </c>
      <c r="D725" s="210" t="s">
        <v>758</v>
      </c>
      <c r="E725" s="226" t="s">
        <v>227</v>
      </c>
      <c r="F725" s="211"/>
      <c r="G725" s="217"/>
      <c r="H725" s="217"/>
      <c r="I725" s="211"/>
      <c r="J725" s="211"/>
      <c r="K725" s="211"/>
      <c r="L725" s="211"/>
      <c r="M725" s="211"/>
      <c r="N725" s="211"/>
      <c r="O725" s="211"/>
      <c r="P725" s="211"/>
    </row>
    <row r="726">
      <c r="A726" s="211"/>
      <c r="B726" s="209" t="s">
        <v>757</v>
      </c>
      <c r="C726" s="229" t="s">
        <v>119</v>
      </c>
      <c r="D726" s="210" t="s">
        <v>758</v>
      </c>
      <c r="E726" s="226" t="s">
        <v>228</v>
      </c>
      <c r="F726" s="211"/>
      <c r="G726" s="217"/>
      <c r="H726" s="217"/>
      <c r="I726" s="211"/>
      <c r="J726" s="211"/>
      <c r="K726" s="211"/>
      <c r="L726" s="211"/>
      <c r="M726" s="211"/>
      <c r="N726" s="211"/>
      <c r="O726" s="211"/>
      <c r="P726" s="211"/>
    </row>
    <row r="727">
      <c r="A727" s="211"/>
      <c r="B727" s="209" t="s">
        <v>757</v>
      </c>
      <c r="C727" s="229" t="s">
        <v>119</v>
      </c>
      <c r="D727" s="210" t="s">
        <v>758</v>
      </c>
      <c r="E727" s="227" t="s">
        <v>229</v>
      </c>
      <c r="F727" s="211"/>
      <c r="G727" s="217"/>
      <c r="H727" s="217"/>
      <c r="I727" s="211"/>
      <c r="J727" s="211"/>
      <c r="K727" s="211"/>
      <c r="L727" s="211"/>
      <c r="M727" s="211"/>
      <c r="N727" s="211"/>
      <c r="O727" s="211"/>
      <c r="P727" s="211"/>
    </row>
    <row r="728">
      <c r="A728" s="211"/>
      <c r="B728" s="209" t="s">
        <v>757</v>
      </c>
      <c r="C728" s="229" t="s">
        <v>119</v>
      </c>
      <c r="D728" s="210" t="s">
        <v>758</v>
      </c>
      <c r="E728" s="227" t="s">
        <v>230</v>
      </c>
      <c r="F728" s="211"/>
      <c r="G728" s="217"/>
      <c r="H728" s="217"/>
      <c r="I728" s="211"/>
      <c r="J728" s="211"/>
      <c r="K728" s="211"/>
      <c r="L728" s="211"/>
      <c r="M728" s="211"/>
      <c r="N728" s="211"/>
      <c r="O728" s="211"/>
      <c r="P728" s="211"/>
    </row>
    <row r="729">
      <c r="A729" s="195"/>
      <c r="B729" s="209" t="s">
        <v>757</v>
      </c>
      <c r="C729" s="229" t="s">
        <v>119</v>
      </c>
      <c r="D729" s="210" t="s">
        <v>758</v>
      </c>
      <c r="E729" s="227" t="s">
        <v>231</v>
      </c>
      <c r="F729" s="195"/>
      <c r="G729" s="217"/>
      <c r="H729" s="217"/>
      <c r="I729" s="195"/>
      <c r="J729" s="195"/>
      <c r="K729" s="195"/>
      <c r="L729" s="195"/>
      <c r="M729" s="195"/>
      <c r="N729" s="195"/>
      <c r="O729" s="195"/>
      <c r="P729" s="195"/>
    </row>
    <row r="730">
      <c r="A730" s="195"/>
      <c r="B730" s="209" t="s">
        <v>757</v>
      </c>
      <c r="C730" s="229" t="s">
        <v>119</v>
      </c>
      <c r="D730" s="210" t="s">
        <v>758</v>
      </c>
      <c r="E730" s="227" t="s">
        <v>232</v>
      </c>
      <c r="F730" s="195"/>
      <c r="G730" s="217"/>
      <c r="H730" s="217"/>
      <c r="I730" s="195"/>
      <c r="J730" s="195"/>
      <c r="K730" s="195"/>
      <c r="L730" s="195"/>
      <c r="M730" s="195"/>
      <c r="N730" s="195"/>
      <c r="O730" s="195"/>
      <c r="P730" s="195"/>
    </row>
    <row r="731">
      <c r="A731" s="195"/>
      <c r="B731" s="209" t="s">
        <v>757</v>
      </c>
      <c r="C731" s="229" t="s">
        <v>119</v>
      </c>
      <c r="D731" s="210" t="s">
        <v>758</v>
      </c>
      <c r="E731" s="227" t="s">
        <v>603</v>
      </c>
      <c r="F731" s="195"/>
      <c r="G731" s="217"/>
      <c r="H731" s="217"/>
      <c r="I731" s="195"/>
      <c r="J731" s="195"/>
      <c r="K731" s="195"/>
      <c r="L731" s="195"/>
      <c r="M731" s="195"/>
      <c r="N731" s="195"/>
      <c r="O731" s="195"/>
      <c r="P731" s="195"/>
    </row>
    <row r="732">
      <c r="A732" s="216" t="s">
        <v>759</v>
      </c>
      <c r="B732" s="209" t="s">
        <v>760</v>
      </c>
      <c r="C732" s="228" t="s">
        <v>761</v>
      </c>
      <c r="D732" s="210" t="s">
        <v>758</v>
      </c>
      <c r="E732" s="225" t="s">
        <v>225</v>
      </c>
      <c r="F732" s="211">
        <v>106000.0</v>
      </c>
      <c r="G732" s="214"/>
      <c r="H732" s="214">
        <v>106000.0</v>
      </c>
      <c r="I732" s="212"/>
      <c r="J732" s="212"/>
      <c r="K732" s="212"/>
      <c r="L732" s="212"/>
      <c r="M732" s="212"/>
      <c r="N732" s="212"/>
      <c r="O732" s="212"/>
      <c r="P732" s="212"/>
    </row>
    <row r="733">
      <c r="A733" s="195"/>
      <c r="B733" s="209" t="s">
        <v>760</v>
      </c>
      <c r="C733" s="228" t="s">
        <v>761</v>
      </c>
      <c r="D733" s="210" t="s">
        <v>758</v>
      </c>
      <c r="E733" s="226" t="s">
        <v>606</v>
      </c>
      <c r="F733" s="195"/>
      <c r="G733" s="217"/>
      <c r="H733" s="217"/>
      <c r="I733" s="195"/>
      <c r="J733" s="195"/>
      <c r="K733" s="195"/>
      <c r="L733" s="195"/>
      <c r="M733" s="195"/>
      <c r="N733" s="195"/>
      <c r="O733" s="195"/>
      <c r="P733" s="195"/>
    </row>
    <row r="734">
      <c r="A734" s="195"/>
      <c r="B734" s="209" t="s">
        <v>760</v>
      </c>
      <c r="C734" s="228" t="s">
        <v>761</v>
      </c>
      <c r="D734" s="210" t="s">
        <v>758</v>
      </c>
      <c r="E734" s="226" t="s">
        <v>227</v>
      </c>
      <c r="F734" s="195"/>
      <c r="G734" s="217"/>
      <c r="H734" s="217"/>
      <c r="I734" s="195"/>
      <c r="J734" s="195"/>
      <c r="K734" s="195"/>
      <c r="L734" s="195"/>
      <c r="M734" s="195"/>
      <c r="N734" s="195"/>
      <c r="O734" s="195"/>
      <c r="P734" s="195"/>
    </row>
    <row r="735">
      <c r="A735" s="195"/>
      <c r="B735" s="209" t="s">
        <v>760</v>
      </c>
      <c r="C735" s="228" t="s">
        <v>761</v>
      </c>
      <c r="D735" s="210" t="s">
        <v>758</v>
      </c>
      <c r="E735" s="226" t="s">
        <v>228</v>
      </c>
      <c r="F735" s="195"/>
      <c r="G735" s="217"/>
      <c r="H735" s="217"/>
      <c r="I735" s="195"/>
      <c r="J735" s="195"/>
      <c r="K735" s="195"/>
      <c r="L735" s="195"/>
      <c r="M735" s="195"/>
      <c r="N735" s="195"/>
      <c r="O735" s="195"/>
      <c r="P735" s="195"/>
    </row>
    <row r="736">
      <c r="A736" s="195"/>
      <c r="B736" s="209" t="s">
        <v>760</v>
      </c>
      <c r="C736" s="228" t="s">
        <v>761</v>
      </c>
      <c r="D736" s="210" t="s">
        <v>758</v>
      </c>
      <c r="E736" s="227" t="s">
        <v>229</v>
      </c>
      <c r="F736" s="195"/>
      <c r="G736" s="217"/>
      <c r="H736" s="217"/>
      <c r="I736" s="195"/>
      <c r="J736" s="195"/>
      <c r="K736" s="195"/>
      <c r="L736" s="195"/>
      <c r="M736" s="195"/>
      <c r="N736" s="195"/>
      <c r="O736" s="195"/>
      <c r="P736" s="195"/>
    </row>
    <row r="737">
      <c r="A737" s="195"/>
      <c r="B737" s="209" t="s">
        <v>760</v>
      </c>
      <c r="C737" s="228" t="s">
        <v>761</v>
      </c>
      <c r="D737" s="210" t="s">
        <v>758</v>
      </c>
      <c r="E737" s="227" t="s">
        <v>230</v>
      </c>
      <c r="F737" s="195"/>
      <c r="G737" s="217"/>
      <c r="H737" s="217"/>
      <c r="I737" s="195"/>
      <c r="J737" s="195"/>
      <c r="K737" s="195"/>
      <c r="L737" s="195"/>
      <c r="M737" s="195"/>
      <c r="N737" s="195"/>
      <c r="O737" s="195"/>
      <c r="P737" s="195"/>
    </row>
    <row r="738">
      <c r="A738" s="195"/>
      <c r="B738" s="209" t="s">
        <v>760</v>
      </c>
      <c r="C738" s="228" t="s">
        <v>761</v>
      </c>
      <c r="D738" s="210" t="s">
        <v>758</v>
      </c>
      <c r="E738" s="227" t="s">
        <v>231</v>
      </c>
      <c r="F738" s="195"/>
      <c r="G738" s="217"/>
      <c r="H738" s="217"/>
      <c r="I738" s="195"/>
      <c r="J738" s="195"/>
      <c r="K738" s="195"/>
      <c r="L738" s="195"/>
      <c r="M738" s="195"/>
      <c r="N738" s="195"/>
      <c r="O738" s="195"/>
      <c r="P738" s="195"/>
    </row>
    <row r="739">
      <c r="A739" s="195"/>
      <c r="B739" s="209" t="s">
        <v>760</v>
      </c>
      <c r="C739" s="228" t="s">
        <v>761</v>
      </c>
      <c r="D739" s="210" t="s">
        <v>758</v>
      </c>
      <c r="E739" s="227" t="s">
        <v>232</v>
      </c>
      <c r="F739" s="195"/>
      <c r="G739" s="217"/>
      <c r="H739" s="217"/>
      <c r="I739" s="195"/>
      <c r="J739" s="195"/>
      <c r="K739" s="195"/>
      <c r="L739" s="195"/>
      <c r="M739" s="195"/>
      <c r="N739" s="195"/>
      <c r="O739" s="195"/>
      <c r="P739" s="195"/>
    </row>
    <row r="740">
      <c r="A740" s="195"/>
      <c r="B740" s="209" t="s">
        <v>760</v>
      </c>
      <c r="C740" s="228" t="s">
        <v>761</v>
      </c>
      <c r="D740" s="210" t="s">
        <v>758</v>
      </c>
      <c r="E740" s="227" t="s">
        <v>603</v>
      </c>
      <c r="F740" s="195"/>
      <c r="G740" s="217"/>
      <c r="H740" s="217"/>
      <c r="I740" s="195"/>
      <c r="J740" s="195"/>
      <c r="K740" s="195"/>
      <c r="L740" s="195"/>
      <c r="M740" s="195"/>
      <c r="N740" s="195"/>
      <c r="O740" s="195"/>
      <c r="P740" s="195"/>
    </row>
    <row r="741">
      <c r="A741" s="216" t="s">
        <v>762</v>
      </c>
      <c r="B741" s="209" t="s">
        <v>763</v>
      </c>
      <c r="C741" s="228" t="s">
        <v>761</v>
      </c>
      <c r="D741" s="210" t="s">
        <v>758</v>
      </c>
      <c r="E741" s="225" t="s">
        <v>225</v>
      </c>
      <c r="F741" s="211">
        <v>24000.0</v>
      </c>
      <c r="G741" s="214"/>
      <c r="H741" s="214">
        <v>24000.0</v>
      </c>
      <c r="I741" s="212"/>
      <c r="J741" s="212"/>
      <c r="K741" s="212"/>
      <c r="L741" s="212"/>
      <c r="M741" s="212"/>
      <c r="N741" s="212"/>
      <c r="O741" s="212"/>
      <c r="P741" s="212"/>
    </row>
    <row r="742">
      <c r="A742" s="195"/>
      <c r="B742" s="209" t="s">
        <v>763</v>
      </c>
      <c r="C742" s="228" t="s">
        <v>761</v>
      </c>
      <c r="D742" s="210" t="s">
        <v>758</v>
      </c>
      <c r="E742" s="226" t="s">
        <v>606</v>
      </c>
      <c r="F742" s="195"/>
      <c r="G742" s="217"/>
      <c r="H742" s="217"/>
      <c r="I742" s="195"/>
      <c r="J742" s="195"/>
      <c r="K742" s="195"/>
      <c r="L742" s="195"/>
      <c r="M742" s="195"/>
      <c r="N742" s="195"/>
      <c r="O742" s="195"/>
      <c r="P742" s="195"/>
    </row>
    <row r="743">
      <c r="A743" s="195"/>
      <c r="B743" s="209" t="s">
        <v>763</v>
      </c>
      <c r="C743" s="228" t="s">
        <v>761</v>
      </c>
      <c r="D743" s="210" t="s">
        <v>758</v>
      </c>
      <c r="E743" s="226" t="s">
        <v>227</v>
      </c>
      <c r="F743" s="195"/>
      <c r="G743" s="217"/>
      <c r="H743" s="217"/>
      <c r="I743" s="195"/>
      <c r="J743" s="195"/>
      <c r="K743" s="195"/>
      <c r="L743" s="195"/>
      <c r="M743" s="195"/>
      <c r="N743" s="195"/>
      <c r="O743" s="195"/>
      <c r="P743" s="195"/>
    </row>
    <row r="744">
      <c r="A744" s="195"/>
      <c r="B744" s="209" t="s">
        <v>763</v>
      </c>
      <c r="C744" s="228" t="s">
        <v>761</v>
      </c>
      <c r="D744" s="210" t="s">
        <v>758</v>
      </c>
      <c r="E744" s="226" t="s">
        <v>228</v>
      </c>
      <c r="F744" s="195"/>
      <c r="G744" s="217"/>
      <c r="H744" s="217"/>
      <c r="I744" s="195"/>
      <c r="J744" s="195"/>
      <c r="K744" s="195"/>
      <c r="L744" s="195"/>
      <c r="M744" s="195"/>
      <c r="N744" s="195"/>
      <c r="O744" s="195"/>
      <c r="P744" s="195"/>
    </row>
    <row r="745">
      <c r="A745" s="195"/>
      <c r="B745" s="209" t="s">
        <v>763</v>
      </c>
      <c r="C745" s="228" t="s">
        <v>761</v>
      </c>
      <c r="D745" s="210" t="s">
        <v>758</v>
      </c>
      <c r="E745" s="227" t="s">
        <v>229</v>
      </c>
      <c r="F745" s="195"/>
      <c r="G745" s="217"/>
      <c r="H745" s="217"/>
      <c r="I745" s="195"/>
      <c r="J745" s="195"/>
      <c r="K745" s="195"/>
      <c r="L745" s="195"/>
      <c r="M745" s="195"/>
      <c r="N745" s="195"/>
      <c r="O745" s="195"/>
      <c r="P745" s="195"/>
    </row>
    <row r="746">
      <c r="A746" s="195"/>
      <c r="B746" s="209" t="s">
        <v>763</v>
      </c>
      <c r="C746" s="228" t="s">
        <v>761</v>
      </c>
      <c r="D746" s="210" t="s">
        <v>758</v>
      </c>
      <c r="E746" s="227" t="s">
        <v>230</v>
      </c>
      <c r="F746" s="195"/>
      <c r="G746" s="217"/>
      <c r="H746" s="217"/>
      <c r="I746" s="195"/>
      <c r="J746" s="195"/>
      <c r="K746" s="195"/>
      <c r="L746" s="195"/>
      <c r="M746" s="195"/>
      <c r="N746" s="195"/>
      <c r="O746" s="195"/>
      <c r="P746" s="195"/>
    </row>
    <row r="747">
      <c r="A747" s="195"/>
      <c r="B747" s="209" t="s">
        <v>763</v>
      </c>
      <c r="C747" s="228" t="s">
        <v>761</v>
      </c>
      <c r="D747" s="210" t="s">
        <v>758</v>
      </c>
      <c r="E747" s="227" t="s">
        <v>231</v>
      </c>
      <c r="F747" s="195"/>
      <c r="G747" s="217"/>
      <c r="H747" s="217"/>
      <c r="I747" s="195"/>
      <c r="J747" s="195"/>
      <c r="K747" s="195"/>
      <c r="L747" s="195"/>
      <c r="M747" s="195"/>
      <c r="N747" s="195"/>
      <c r="O747" s="195"/>
      <c r="P747" s="195"/>
    </row>
    <row r="748">
      <c r="A748" s="195"/>
      <c r="B748" s="209" t="s">
        <v>763</v>
      </c>
      <c r="C748" s="228" t="s">
        <v>761</v>
      </c>
      <c r="D748" s="210" t="s">
        <v>758</v>
      </c>
      <c r="E748" s="227" t="s">
        <v>232</v>
      </c>
      <c r="F748" s="195"/>
      <c r="G748" s="217"/>
      <c r="H748" s="217"/>
      <c r="I748" s="195"/>
      <c r="J748" s="195"/>
      <c r="K748" s="195"/>
      <c r="L748" s="195"/>
      <c r="M748" s="195"/>
      <c r="N748" s="195"/>
      <c r="O748" s="195"/>
      <c r="P748" s="195"/>
    </row>
    <row r="749">
      <c r="A749" s="195"/>
      <c r="B749" s="209" t="s">
        <v>763</v>
      </c>
      <c r="C749" s="228" t="s">
        <v>761</v>
      </c>
      <c r="D749" s="210" t="s">
        <v>758</v>
      </c>
      <c r="E749" s="227" t="s">
        <v>603</v>
      </c>
      <c r="F749" s="195"/>
      <c r="G749" s="217"/>
      <c r="H749" s="217"/>
      <c r="I749" s="195"/>
      <c r="J749" s="195"/>
      <c r="K749" s="195"/>
      <c r="L749" s="195"/>
      <c r="M749" s="195"/>
      <c r="N749" s="195"/>
      <c r="O749" s="195"/>
      <c r="P749" s="195"/>
    </row>
    <row r="750">
      <c r="A750" s="216" t="s">
        <v>764</v>
      </c>
      <c r="B750" s="209" t="s">
        <v>765</v>
      </c>
      <c r="C750" s="228" t="s">
        <v>766</v>
      </c>
      <c r="D750" s="210" t="s">
        <v>758</v>
      </c>
      <c r="E750" s="225" t="s">
        <v>225</v>
      </c>
      <c r="F750" s="211">
        <v>24000.0</v>
      </c>
      <c r="G750" s="214"/>
      <c r="H750" s="214">
        <v>24000.0</v>
      </c>
      <c r="I750" s="212"/>
      <c r="J750" s="212"/>
      <c r="K750" s="212"/>
      <c r="L750" s="212"/>
      <c r="M750" s="212"/>
      <c r="N750" s="212"/>
      <c r="O750" s="212"/>
      <c r="P750" s="212"/>
    </row>
    <row r="751">
      <c r="A751" s="195"/>
      <c r="B751" s="209" t="s">
        <v>765</v>
      </c>
      <c r="C751" s="228" t="s">
        <v>766</v>
      </c>
      <c r="D751" s="210" t="s">
        <v>758</v>
      </c>
      <c r="E751" s="226" t="s">
        <v>606</v>
      </c>
      <c r="F751" s="195"/>
      <c r="G751" s="217"/>
      <c r="H751" s="217"/>
      <c r="I751" s="195"/>
      <c r="J751" s="195"/>
      <c r="K751" s="195"/>
      <c r="L751" s="195"/>
      <c r="M751" s="195"/>
      <c r="N751" s="195"/>
      <c r="O751" s="195"/>
      <c r="P751" s="195"/>
    </row>
    <row r="752">
      <c r="A752" s="195"/>
      <c r="B752" s="209" t="s">
        <v>765</v>
      </c>
      <c r="C752" s="228" t="s">
        <v>766</v>
      </c>
      <c r="D752" s="210" t="s">
        <v>758</v>
      </c>
      <c r="E752" s="226" t="s">
        <v>227</v>
      </c>
      <c r="F752" s="195"/>
      <c r="G752" s="217"/>
      <c r="H752" s="217"/>
      <c r="I752" s="195"/>
      <c r="J752" s="195"/>
      <c r="K752" s="195"/>
      <c r="L752" s="195"/>
      <c r="M752" s="195"/>
      <c r="N752" s="195"/>
      <c r="O752" s="195"/>
      <c r="P752" s="195"/>
    </row>
    <row r="753">
      <c r="A753" s="195"/>
      <c r="B753" s="209" t="s">
        <v>765</v>
      </c>
      <c r="C753" s="228" t="s">
        <v>766</v>
      </c>
      <c r="D753" s="210" t="s">
        <v>758</v>
      </c>
      <c r="E753" s="226" t="s">
        <v>228</v>
      </c>
      <c r="F753" s="195"/>
      <c r="G753" s="217"/>
      <c r="H753" s="217"/>
      <c r="I753" s="195"/>
      <c r="J753" s="195"/>
      <c r="K753" s="195"/>
      <c r="L753" s="195"/>
      <c r="M753" s="195"/>
      <c r="N753" s="195"/>
      <c r="O753" s="195"/>
      <c r="P753" s="195"/>
    </row>
    <row r="754">
      <c r="A754" s="195"/>
      <c r="B754" s="209" t="s">
        <v>765</v>
      </c>
      <c r="C754" s="228" t="s">
        <v>766</v>
      </c>
      <c r="D754" s="210" t="s">
        <v>758</v>
      </c>
      <c r="E754" s="227" t="s">
        <v>229</v>
      </c>
      <c r="F754" s="195"/>
      <c r="G754" s="217"/>
      <c r="H754" s="217"/>
      <c r="I754" s="195"/>
      <c r="J754" s="195"/>
      <c r="K754" s="195"/>
      <c r="L754" s="195"/>
      <c r="M754" s="195"/>
      <c r="N754" s="195"/>
      <c r="O754" s="195"/>
      <c r="P754" s="195"/>
    </row>
    <row r="755">
      <c r="A755" s="195"/>
      <c r="B755" s="209" t="s">
        <v>765</v>
      </c>
      <c r="C755" s="228" t="s">
        <v>766</v>
      </c>
      <c r="D755" s="210" t="s">
        <v>758</v>
      </c>
      <c r="E755" s="227" t="s">
        <v>230</v>
      </c>
      <c r="F755" s="195"/>
      <c r="G755" s="217"/>
      <c r="H755" s="217"/>
      <c r="I755" s="195"/>
      <c r="J755" s="195"/>
      <c r="K755" s="195"/>
      <c r="L755" s="195"/>
      <c r="M755" s="195"/>
      <c r="N755" s="195"/>
      <c r="O755" s="195"/>
      <c r="P755" s="195"/>
    </row>
    <row r="756">
      <c r="A756" s="195"/>
      <c r="B756" s="209" t="s">
        <v>765</v>
      </c>
      <c r="C756" s="228" t="s">
        <v>766</v>
      </c>
      <c r="D756" s="210" t="s">
        <v>758</v>
      </c>
      <c r="E756" s="227" t="s">
        <v>231</v>
      </c>
      <c r="F756" s="195"/>
      <c r="G756" s="217"/>
      <c r="H756" s="217"/>
      <c r="I756" s="195"/>
      <c r="J756" s="195"/>
      <c r="K756" s="195"/>
      <c r="L756" s="195"/>
      <c r="M756" s="195"/>
      <c r="N756" s="195"/>
      <c r="O756" s="195"/>
      <c r="P756" s="195"/>
    </row>
    <row r="757">
      <c r="A757" s="195"/>
      <c r="B757" s="209" t="s">
        <v>765</v>
      </c>
      <c r="C757" s="228" t="s">
        <v>766</v>
      </c>
      <c r="D757" s="210" t="s">
        <v>758</v>
      </c>
      <c r="E757" s="227" t="s">
        <v>232</v>
      </c>
      <c r="F757" s="195"/>
      <c r="G757" s="217"/>
      <c r="H757" s="217"/>
      <c r="I757" s="195"/>
      <c r="J757" s="195"/>
      <c r="K757" s="195"/>
      <c r="L757" s="195"/>
      <c r="M757" s="195"/>
      <c r="N757" s="195"/>
      <c r="O757" s="195"/>
      <c r="P757" s="195"/>
    </row>
    <row r="758">
      <c r="A758" s="195"/>
      <c r="B758" s="209" t="s">
        <v>765</v>
      </c>
      <c r="C758" s="228" t="s">
        <v>766</v>
      </c>
      <c r="D758" s="210" t="s">
        <v>758</v>
      </c>
      <c r="E758" s="227" t="s">
        <v>603</v>
      </c>
      <c r="F758" s="195"/>
      <c r="G758" s="217"/>
      <c r="H758" s="217"/>
      <c r="I758" s="195"/>
      <c r="J758" s="195"/>
      <c r="K758" s="195"/>
      <c r="L758" s="195"/>
      <c r="M758" s="195"/>
      <c r="N758" s="195"/>
      <c r="O758" s="195"/>
      <c r="P758" s="195"/>
    </row>
    <row r="759">
      <c r="A759" s="216" t="s">
        <v>767</v>
      </c>
      <c r="B759" s="209" t="s">
        <v>768</v>
      </c>
      <c r="C759" s="228" t="s">
        <v>766</v>
      </c>
      <c r="D759" s="210" t="s">
        <v>758</v>
      </c>
      <c r="E759" s="225" t="s">
        <v>225</v>
      </c>
      <c r="F759" s="211">
        <v>7000.0</v>
      </c>
      <c r="G759" s="214"/>
      <c r="H759" s="214">
        <v>7000.0</v>
      </c>
      <c r="I759" s="212"/>
      <c r="J759" s="212"/>
      <c r="K759" s="212"/>
      <c r="L759" s="212"/>
      <c r="M759" s="212"/>
      <c r="N759" s="212"/>
      <c r="O759" s="212"/>
      <c r="P759" s="212"/>
    </row>
    <row r="760">
      <c r="A760" s="195"/>
      <c r="B760" s="209" t="s">
        <v>768</v>
      </c>
      <c r="C760" s="228" t="s">
        <v>766</v>
      </c>
      <c r="D760" s="210" t="s">
        <v>758</v>
      </c>
      <c r="E760" s="226" t="s">
        <v>606</v>
      </c>
      <c r="F760" s="195"/>
      <c r="G760" s="217"/>
      <c r="H760" s="217"/>
      <c r="I760" s="195"/>
      <c r="J760" s="195"/>
      <c r="K760" s="195"/>
      <c r="L760" s="195"/>
      <c r="M760" s="195"/>
      <c r="N760" s="195"/>
      <c r="O760" s="195"/>
      <c r="P760" s="195"/>
    </row>
    <row r="761">
      <c r="A761" s="195"/>
      <c r="B761" s="209" t="s">
        <v>768</v>
      </c>
      <c r="C761" s="228" t="s">
        <v>766</v>
      </c>
      <c r="D761" s="210" t="s">
        <v>758</v>
      </c>
      <c r="E761" s="226" t="s">
        <v>227</v>
      </c>
      <c r="F761" s="195"/>
      <c r="G761" s="217"/>
      <c r="H761" s="217"/>
      <c r="I761" s="195"/>
      <c r="J761" s="195"/>
      <c r="K761" s="195"/>
      <c r="L761" s="195"/>
      <c r="M761" s="195"/>
      <c r="N761" s="195"/>
      <c r="O761" s="195"/>
      <c r="P761" s="195"/>
    </row>
    <row r="762">
      <c r="A762" s="195"/>
      <c r="B762" s="209" t="s">
        <v>768</v>
      </c>
      <c r="C762" s="228" t="s">
        <v>766</v>
      </c>
      <c r="D762" s="210" t="s">
        <v>758</v>
      </c>
      <c r="E762" s="226" t="s">
        <v>228</v>
      </c>
      <c r="F762" s="195"/>
      <c r="G762" s="217"/>
      <c r="H762" s="217"/>
      <c r="I762" s="195"/>
      <c r="J762" s="195"/>
      <c r="K762" s="195"/>
      <c r="L762" s="195"/>
      <c r="M762" s="195"/>
      <c r="N762" s="195"/>
      <c r="O762" s="195"/>
      <c r="P762" s="195"/>
    </row>
    <row r="763">
      <c r="A763" s="195"/>
      <c r="B763" s="209" t="s">
        <v>768</v>
      </c>
      <c r="C763" s="228" t="s">
        <v>766</v>
      </c>
      <c r="D763" s="210" t="s">
        <v>758</v>
      </c>
      <c r="E763" s="227" t="s">
        <v>229</v>
      </c>
      <c r="F763" s="195"/>
      <c r="G763" s="217"/>
      <c r="H763" s="217"/>
      <c r="I763" s="195"/>
      <c r="J763" s="195"/>
      <c r="K763" s="195"/>
      <c r="L763" s="195"/>
      <c r="M763" s="195"/>
      <c r="N763" s="195"/>
      <c r="O763" s="195"/>
      <c r="P763" s="195"/>
    </row>
    <row r="764">
      <c r="A764" s="195"/>
      <c r="B764" s="209" t="s">
        <v>768</v>
      </c>
      <c r="C764" s="228" t="s">
        <v>766</v>
      </c>
      <c r="D764" s="210" t="s">
        <v>758</v>
      </c>
      <c r="E764" s="227" t="s">
        <v>230</v>
      </c>
      <c r="F764" s="195"/>
      <c r="G764" s="217"/>
      <c r="H764" s="217"/>
      <c r="I764" s="195"/>
      <c r="J764" s="195"/>
      <c r="K764" s="195"/>
      <c r="L764" s="195"/>
      <c r="M764" s="195"/>
      <c r="N764" s="195"/>
      <c r="O764" s="195"/>
      <c r="P764" s="195"/>
    </row>
    <row r="765">
      <c r="A765" s="195"/>
      <c r="B765" s="209" t="s">
        <v>768</v>
      </c>
      <c r="C765" s="228" t="s">
        <v>766</v>
      </c>
      <c r="D765" s="210" t="s">
        <v>758</v>
      </c>
      <c r="E765" s="227" t="s">
        <v>231</v>
      </c>
      <c r="F765" s="195"/>
      <c r="G765" s="217"/>
      <c r="H765" s="217"/>
      <c r="I765" s="195"/>
      <c r="J765" s="195"/>
      <c r="K765" s="195"/>
      <c r="L765" s="195"/>
      <c r="M765" s="195"/>
      <c r="N765" s="195"/>
      <c r="O765" s="195"/>
      <c r="P765" s="195"/>
    </row>
    <row r="766">
      <c r="A766" s="195"/>
      <c r="B766" s="209" t="s">
        <v>768</v>
      </c>
      <c r="C766" s="228" t="s">
        <v>766</v>
      </c>
      <c r="D766" s="210" t="s">
        <v>758</v>
      </c>
      <c r="E766" s="227" t="s">
        <v>232</v>
      </c>
      <c r="F766" s="195"/>
      <c r="G766" s="217"/>
      <c r="H766" s="217"/>
      <c r="I766" s="195"/>
      <c r="J766" s="195"/>
      <c r="K766" s="195"/>
      <c r="L766" s="195"/>
      <c r="M766" s="195"/>
      <c r="N766" s="195"/>
      <c r="O766" s="195"/>
      <c r="P766" s="195"/>
    </row>
    <row r="767">
      <c r="A767" s="195"/>
      <c r="B767" s="209" t="s">
        <v>768</v>
      </c>
      <c r="C767" s="228" t="s">
        <v>766</v>
      </c>
      <c r="D767" s="210" t="s">
        <v>758</v>
      </c>
      <c r="E767" s="227" t="s">
        <v>603</v>
      </c>
      <c r="F767" s="195"/>
      <c r="G767" s="217"/>
      <c r="H767" s="217"/>
      <c r="I767" s="195"/>
      <c r="J767" s="195"/>
      <c r="K767" s="195"/>
      <c r="L767" s="195"/>
      <c r="M767" s="195"/>
      <c r="N767" s="195"/>
      <c r="O767" s="195"/>
      <c r="P767" s="195"/>
    </row>
    <row r="768">
      <c r="A768" s="216" t="s">
        <v>769</v>
      </c>
      <c r="B768" s="209" t="s">
        <v>770</v>
      </c>
      <c r="C768" s="228" t="s">
        <v>390</v>
      </c>
      <c r="D768" s="210" t="s">
        <v>771</v>
      </c>
      <c r="E768" s="225" t="s">
        <v>225</v>
      </c>
      <c r="F768" s="211">
        <v>49800.0</v>
      </c>
      <c r="G768" s="214"/>
      <c r="H768" s="214">
        <v>49800.0</v>
      </c>
      <c r="I768" s="212"/>
      <c r="J768" s="212"/>
      <c r="K768" s="212"/>
      <c r="L768" s="212"/>
      <c r="M768" s="212"/>
      <c r="N768" s="212"/>
      <c r="O768" s="212"/>
      <c r="P768" s="212"/>
    </row>
    <row r="769">
      <c r="A769" s="195"/>
      <c r="B769" s="209" t="s">
        <v>770</v>
      </c>
      <c r="C769" s="228" t="s">
        <v>390</v>
      </c>
      <c r="D769" s="210" t="s">
        <v>771</v>
      </c>
      <c r="E769" s="226" t="s">
        <v>606</v>
      </c>
      <c r="F769" s="195"/>
      <c r="G769" s="217"/>
      <c r="H769" s="217"/>
      <c r="I769" s="195"/>
      <c r="J769" s="195"/>
      <c r="K769" s="195"/>
      <c r="L769" s="195"/>
      <c r="M769" s="195"/>
      <c r="N769" s="195"/>
      <c r="O769" s="195"/>
      <c r="P769" s="195"/>
    </row>
    <row r="770">
      <c r="A770" s="195"/>
      <c r="B770" s="209" t="s">
        <v>770</v>
      </c>
      <c r="C770" s="228" t="s">
        <v>390</v>
      </c>
      <c r="D770" s="210" t="s">
        <v>771</v>
      </c>
      <c r="E770" s="226" t="s">
        <v>227</v>
      </c>
      <c r="F770" s="195"/>
      <c r="G770" s="217"/>
      <c r="H770" s="217"/>
      <c r="I770" s="195"/>
      <c r="J770" s="195"/>
      <c r="K770" s="195"/>
      <c r="L770" s="195"/>
      <c r="M770" s="195"/>
      <c r="N770" s="195"/>
      <c r="O770" s="195"/>
      <c r="P770" s="195"/>
    </row>
    <row r="771">
      <c r="A771" s="195"/>
      <c r="B771" s="209" t="s">
        <v>770</v>
      </c>
      <c r="C771" s="228" t="s">
        <v>390</v>
      </c>
      <c r="D771" s="210" t="s">
        <v>771</v>
      </c>
      <c r="E771" s="226" t="s">
        <v>228</v>
      </c>
      <c r="F771" s="195"/>
      <c r="G771" s="217"/>
      <c r="H771" s="217"/>
      <c r="I771" s="195"/>
      <c r="J771" s="195"/>
      <c r="K771" s="195"/>
      <c r="L771" s="195"/>
      <c r="M771" s="195"/>
      <c r="N771" s="195"/>
      <c r="O771" s="195"/>
      <c r="P771" s="195"/>
    </row>
    <row r="772">
      <c r="A772" s="195"/>
      <c r="B772" s="209" t="s">
        <v>770</v>
      </c>
      <c r="C772" s="228" t="s">
        <v>390</v>
      </c>
      <c r="D772" s="210" t="s">
        <v>771</v>
      </c>
      <c r="E772" s="227" t="s">
        <v>229</v>
      </c>
      <c r="F772" s="195"/>
      <c r="G772" s="217"/>
      <c r="H772" s="217"/>
      <c r="I772" s="195"/>
      <c r="J772" s="195"/>
      <c r="K772" s="195"/>
      <c r="L772" s="195"/>
      <c r="M772" s="195"/>
      <c r="N772" s="195"/>
      <c r="O772" s="195"/>
      <c r="P772" s="195"/>
    </row>
    <row r="773">
      <c r="A773" s="195"/>
      <c r="B773" s="209" t="s">
        <v>770</v>
      </c>
      <c r="C773" s="228" t="s">
        <v>390</v>
      </c>
      <c r="D773" s="210" t="s">
        <v>771</v>
      </c>
      <c r="E773" s="227" t="s">
        <v>230</v>
      </c>
      <c r="F773" s="195"/>
      <c r="G773" s="217"/>
      <c r="H773" s="217"/>
      <c r="I773" s="195"/>
      <c r="J773" s="195"/>
      <c r="K773" s="195"/>
      <c r="L773" s="195"/>
      <c r="M773" s="195"/>
      <c r="N773" s="195"/>
      <c r="O773" s="195"/>
      <c r="P773" s="195"/>
    </row>
    <row r="774">
      <c r="A774" s="195"/>
      <c r="B774" s="209" t="s">
        <v>770</v>
      </c>
      <c r="C774" s="228" t="s">
        <v>390</v>
      </c>
      <c r="D774" s="210" t="s">
        <v>771</v>
      </c>
      <c r="E774" s="227" t="s">
        <v>231</v>
      </c>
      <c r="F774" s="195"/>
      <c r="G774" s="217"/>
      <c r="H774" s="217"/>
      <c r="I774" s="195"/>
      <c r="J774" s="195"/>
      <c r="K774" s="195"/>
      <c r="L774" s="195"/>
      <c r="M774" s="195"/>
      <c r="N774" s="195"/>
      <c r="O774" s="195"/>
      <c r="P774" s="195"/>
    </row>
    <row r="775">
      <c r="A775" s="195"/>
      <c r="B775" s="209" t="s">
        <v>770</v>
      </c>
      <c r="C775" s="228" t="s">
        <v>390</v>
      </c>
      <c r="D775" s="210" t="s">
        <v>771</v>
      </c>
      <c r="E775" s="227" t="s">
        <v>232</v>
      </c>
      <c r="F775" s="195"/>
      <c r="G775" s="217"/>
      <c r="H775" s="217"/>
      <c r="I775" s="195"/>
      <c r="J775" s="195"/>
      <c r="K775" s="195"/>
      <c r="L775" s="195"/>
      <c r="M775" s="195"/>
      <c r="N775" s="195"/>
      <c r="O775" s="195"/>
      <c r="P775" s="195"/>
    </row>
    <row r="776">
      <c r="A776" s="195"/>
      <c r="B776" s="209" t="s">
        <v>770</v>
      </c>
      <c r="C776" s="228" t="s">
        <v>390</v>
      </c>
      <c r="D776" s="210" t="s">
        <v>771</v>
      </c>
      <c r="E776" s="227" t="s">
        <v>603</v>
      </c>
      <c r="F776" s="195"/>
      <c r="G776" s="217"/>
      <c r="H776" s="217"/>
      <c r="I776" s="195"/>
      <c r="J776" s="195"/>
      <c r="K776" s="195"/>
      <c r="L776" s="195"/>
      <c r="M776" s="195"/>
      <c r="N776" s="195"/>
      <c r="O776" s="195"/>
      <c r="P776" s="195"/>
    </row>
    <row r="777">
      <c r="A777" s="216" t="s">
        <v>772</v>
      </c>
      <c r="B777" s="209" t="s">
        <v>773</v>
      </c>
      <c r="C777" s="228" t="s">
        <v>390</v>
      </c>
      <c r="D777" s="210" t="s">
        <v>771</v>
      </c>
      <c r="E777" s="225" t="s">
        <v>225</v>
      </c>
      <c r="F777" s="211">
        <v>99800.0</v>
      </c>
      <c r="G777" s="214"/>
      <c r="H777" s="214">
        <v>99800.0</v>
      </c>
      <c r="I777" s="212"/>
      <c r="J777" s="212"/>
      <c r="K777" s="212"/>
      <c r="L777" s="212"/>
      <c r="M777" s="212"/>
      <c r="N777" s="212"/>
      <c r="O777" s="212"/>
      <c r="P777" s="212"/>
    </row>
    <row r="778">
      <c r="A778" s="195"/>
      <c r="B778" s="209" t="s">
        <v>773</v>
      </c>
      <c r="C778" s="228" t="s">
        <v>390</v>
      </c>
      <c r="D778" s="210" t="s">
        <v>771</v>
      </c>
      <c r="E778" s="226" t="s">
        <v>606</v>
      </c>
      <c r="F778" s="195"/>
      <c r="G778" s="217"/>
      <c r="H778" s="217"/>
      <c r="I778" s="195"/>
      <c r="J778" s="195"/>
      <c r="K778" s="195"/>
      <c r="L778" s="195"/>
      <c r="M778" s="195"/>
      <c r="N778" s="195"/>
      <c r="O778" s="195"/>
      <c r="P778" s="195"/>
    </row>
    <row r="779">
      <c r="A779" s="195"/>
      <c r="B779" s="209" t="s">
        <v>773</v>
      </c>
      <c r="C779" s="228" t="s">
        <v>390</v>
      </c>
      <c r="D779" s="210" t="s">
        <v>771</v>
      </c>
      <c r="E779" s="226" t="s">
        <v>227</v>
      </c>
      <c r="F779" s="195"/>
      <c r="G779" s="217"/>
      <c r="H779" s="217"/>
      <c r="I779" s="195"/>
      <c r="J779" s="195"/>
      <c r="K779" s="195"/>
      <c r="L779" s="195"/>
      <c r="M779" s="195"/>
      <c r="N779" s="195"/>
      <c r="O779" s="195"/>
      <c r="P779" s="195"/>
    </row>
    <row r="780">
      <c r="A780" s="195"/>
      <c r="B780" s="209" t="s">
        <v>773</v>
      </c>
      <c r="C780" s="228" t="s">
        <v>390</v>
      </c>
      <c r="D780" s="210" t="s">
        <v>771</v>
      </c>
      <c r="E780" s="226" t="s">
        <v>228</v>
      </c>
      <c r="F780" s="195"/>
      <c r="G780" s="217"/>
      <c r="H780" s="217"/>
      <c r="I780" s="195"/>
      <c r="J780" s="195"/>
      <c r="K780" s="195"/>
      <c r="L780" s="195"/>
      <c r="M780" s="195"/>
      <c r="N780" s="195"/>
      <c r="O780" s="195"/>
      <c r="P780" s="195"/>
    </row>
    <row r="781">
      <c r="A781" s="195"/>
      <c r="B781" s="209" t="s">
        <v>773</v>
      </c>
      <c r="C781" s="228" t="s">
        <v>390</v>
      </c>
      <c r="D781" s="210" t="s">
        <v>771</v>
      </c>
      <c r="E781" s="227" t="s">
        <v>229</v>
      </c>
      <c r="F781" s="195"/>
      <c r="G781" s="217"/>
      <c r="H781" s="217"/>
      <c r="I781" s="195"/>
      <c r="J781" s="195"/>
      <c r="K781" s="195"/>
      <c r="L781" s="195"/>
      <c r="M781" s="195"/>
      <c r="N781" s="195"/>
      <c r="O781" s="195"/>
      <c r="P781" s="195"/>
    </row>
    <row r="782">
      <c r="A782" s="195"/>
      <c r="B782" s="209" t="s">
        <v>773</v>
      </c>
      <c r="C782" s="228" t="s">
        <v>390</v>
      </c>
      <c r="D782" s="210" t="s">
        <v>771</v>
      </c>
      <c r="E782" s="227" t="s">
        <v>230</v>
      </c>
      <c r="F782" s="195"/>
      <c r="G782" s="217"/>
      <c r="H782" s="217"/>
      <c r="I782" s="195"/>
      <c r="J782" s="195"/>
      <c r="K782" s="195"/>
      <c r="L782" s="195"/>
      <c r="M782" s="195"/>
      <c r="N782" s="195"/>
      <c r="O782" s="195"/>
      <c r="P782" s="195"/>
    </row>
    <row r="783">
      <c r="A783" s="195"/>
      <c r="B783" s="209" t="s">
        <v>773</v>
      </c>
      <c r="C783" s="228" t="s">
        <v>390</v>
      </c>
      <c r="D783" s="210" t="s">
        <v>771</v>
      </c>
      <c r="E783" s="227" t="s">
        <v>231</v>
      </c>
      <c r="F783" s="195"/>
      <c r="G783" s="217"/>
      <c r="H783" s="217"/>
      <c r="I783" s="195"/>
      <c r="J783" s="195"/>
      <c r="K783" s="195"/>
      <c r="L783" s="195"/>
      <c r="M783" s="195"/>
      <c r="N783" s="195"/>
      <c r="O783" s="195"/>
      <c r="P783" s="195"/>
    </row>
    <row r="784">
      <c r="A784" s="195"/>
      <c r="B784" s="209" t="s">
        <v>773</v>
      </c>
      <c r="C784" s="228" t="s">
        <v>390</v>
      </c>
      <c r="D784" s="210" t="s">
        <v>771</v>
      </c>
      <c r="E784" s="227" t="s">
        <v>232</v>
      </c>
      <c r="F784" s="195"/>
      <c r="G784" s="217"/>
      <c r="H784" s="217"/>
      <c r="I784" s="195"/>
      <c r="J784" s="195"/>
      <c r="K784" s="195"/>
      <c r="L784" s="195"/>
      <c r="M784" s="195"/>
      <c r="N784" s="195"/>
      <c r="O784" s="195"/>
      <c r="P784" s="195"/>
    </row>
    <row r="785">
      <c r="A785" s="195"/>
      <c r="B785" s="209" t="s">
        <v>773</v>
      </c>
      <c r="C785" s="228" t="s">
        <v>390</v>
      </c>
      <c r="D785" s="210" t="s">
        <v>771</v>
      </c>
      <c r="E785" s="227" t="s">
        <v>603</v>
      </c>
      <c r="F785" s="195"/>
      <c r="G785" s="217"/>
      <c r="H785" s="217"/>
      <c r="I785" s="195"/>
      <c r="J785" s="195"/>
      <c r="K785" s="195"/>
      <c r="L785" s="195"/>
      <c r="M785" s="195"/>
      <c r="N785" s="195"/>
      <c r="O785" s="195"/>
      <c r="P785" s="195"/>
    </row>
    <row r="786">
      <c r="A786" s="216" t="s">
        <v>774</v>
      </c>
      <c r="B786" s="209" t="s">
        <v>775</v>
      </c>
      <c r="C786" s="228" t="s">
        <v>390</v>
      </c>
      <c r="D786" s="210" t="s">
        <v>771</v>
      </c>
      <c r="E786" s="225" t="s">
        <v>225</v>
      </c>
      <c r="F786" s="211">
        <v>65000.0</v>
      </c>
      <c r="G786" s="214"/>
      <c r="H786" s="214">
        <v>65000.0</v>
      </c>
      <c r="I786" s="212"/>
      <c r="J786" s="212"/>
      <c r="K786" s="212"/>
      <c r="L786" s="212"/>
      <c r="M786" s="212"/>
      <c r="N786" s="212"/>
      <c r="O786" s="212"/>
      <c r="P786" s="212"/>
    </row>
    <row r="787">
      <c r="A787" s="211"/>
      <c r="B787" s="209" t="s">
        <v>775</v>
      </c>
      <c r="C787" s="228" t="s">
        <v>390</v>
      </c>
      <c r="D787" s="210" t="s">
        <v>771</v>
      </c>
      <c r="E787" s="226" t="s">
        <v>606</v>
      </c>
      <c r="F787" s="211"/>
      <c r="G787" s="217"/>
      <c r="H787" s="217"/>
      <c r="I787" s="211"/>
      <c r="J787" s="211"/>
      <c r="K787" s="211"/>
      <c r="L787" s="211"/>
      <c r="M787" s="211"/>
      <c r="N787" s="211"/>
      <c r="O787" s="211"/>
      <c r="P787" s="211"/>
    </row>
    <row r="788">
      <c r="A788" s="211"/>
      <c r="B788" s="209" t="s">
        <v>775</v>
      </c>
      <c r="C788" s="228" t="s">
        <v>390</v>
      </c>
      <c r="D788" s="210" t="s">
        <v>771</v>
      </c>
      <c r="E788" s="226" t="s">
        <v>227</v>
      </c>
      <c r="F788" s="211"/>
      <c r="G788" s="217"/>
      <c r="H788" s="217"/>
      <c r="I788" s="211"/>
      <c r="J788" s="211"/>
      <c r="K788" s="211"/>
      <c r="L788" s="211"/>
      <c r="M788" s="211"/>
      <c r="N788" s="211"/>
      <c r="O788" s="211"/>
      <c r="P788" s="211"/>
    </row>
    <row r="789">
      <c r="A789" s="211"/>
      <c r="B789" s="209" t="s">
        <v>775</v>
      </c>
      <c r="C789" s="228" t="s">
        <v>390</v>
      </c>
      <c r="D789" s="210" t="s">
        <v>771</v>
      </c>
      <c r="E789" s="226" t="s">
        <v>228</v>
      </c>
      <c r="F789" s="211"/>
      <c r="G789" s="217"/>
      <c r="H789" s="217"/>
      <c r="I789" s="211"/>
      <c r="J789" s="211"/>
      <c r="K789" s="211"/>
      <c r="L789" s="211"/>
      <c r="M789" s="211"/>
      <c r="N789" s="211"/>
      <c r="O789" s="211"/>
      <c r="P789" s="211"/>
    </row>
    <row r="790">
      <c r="A790" s="211"/>
      <c r="B790" s="209" t="s">
        <v>775</v>
      </c>
      <c r="C790" s="228" t="s">
        <v>390</v>
      </c>
      <c r="D790" s="210" t="s">
        <v>771</v>
      </c>
      <c r="E790" s="227" t="s">
        <v>229</v>
      </c>
      <c r="F790" s="211"/>
      <c r="G790" s="217"/>
      <c r="H790" s="217"/>
      <c r="I790" s="211"/>
      <c r="J790" s="211"/>
      <c r="K790" s="211"/>
      <c r="L790" s="211"/>
      <c r="M790" s="211"/>
      <c r="N790" s="211"/>
      <c r="O790" s="211"/>
      <c r="P790" s="211"/>
    </row>
    <row r="791">
      <c r="A791" s="211"/>
      <c r="B791" s="209" t="s">
        <v>775</v>
      </c>
      <c r="C791" s="228" t="s">
        <v>390</v>
      </c>
      <c r="D791" s="210" t="s">
        <v>771</v>
      </c>
      <c r="E791" s="227" t="s">
        <v>230</v>
      </c>
      <c r="F791" s="211"/>
      <c r="G791" s="217"/>
      <c r="H791" s="217"/>
      <c r="I791" s="211"/>
      <c r="J791" s="211"/>
      <c r="K791" s="211"/>
      <c r="L791" s="211"/>
      <c r="M791" s="211"/>
      <c r="N791" s="211"/>
      <c r="O791" s="211"/>
      <c r="P791" s="211"/>
    </row>
    <row r="792">
      <c r="A792" s="195"/>
      <c r="B792" s="209" t="s">
        <v>775</v>
      </c>
      <c r="C792" s="228" t="s">
        <v>390</v>
      </c>
      <c r="D792" s="210" t="s">
        <v>771</v>
      </c>
      <c r="E792" s="227" t="s">
        <v>231</v>
      </c>
      <c r="F792" s="195"/>
      <c r="G792" s="217"/>
      <c r="H792" s="217"/>
      <c r="I792" s="195"/>
      <c r="J792" s="195"/>
      <c r="K792" s="195"/>
      <c r="L792" s="195"/>
      <c r="M792" s="195"/>
      <c r="N792" s="195"/>
      <c r="O792" s="195"/>
      <c r="P792" s="195"/>
    </row>
    <row r="793">
      <c r="A793" s="195"/>
      <c r="B793" s="209" t="s">
        <v>775</v>
      </c>
      <c r="C793" s="228" t="s">
        <v>390</v>
      </c>
      <c r="D793" s="210" t="s">
        <v>771</v>
      </c>
      <c r="E793" s="227" t="s">
        <v>232</v>
      </c>
      <c r="F793" s="195"/>
      <c r="G793" s="217"/>
      <c r="H793" s="217"/>
      <c r="I793" s="195"/>
      <c r="J793" s="195"/>
      <c r="K793" s="195"/>
      <c r="L793" s="195"/>
      <c r="M793" s="195"/>
      <c r="N793" s="195"/>
      <c r="O793" s="195"/>
      <c r="P793" s="195"/>
    </row>
    <row r="794">
      <c r="A794" s="195"/>
      <c r="B794" s="209" t="s">
        <v>775</v>
      </c>
      <c r="C794" s="228" t="s">
        <v>390</v>
      </c>
      <c r="D794" s="210" t="s">
        <v>771</v>
      </c>
      <c r="E794" s="227" t="s">
        <v>603</v>
      </c>
      <c r="F794" s="195"/>
      <c r="G794" s="217"/>
      <c r="H794" s="217"/>
      <c r="I794" s="195"/>
      <c r="J794" s="195"/>
      <c r="K794" s="195"/>
      <c r="L794" s="195"/>
      <c r="M794" s="195"/>
      <c r="N794" s="195"/>
      <c r="O794" s="195"/>
      <c r="P794" s="195"/>
    </row>
    <row r="795">
      <c r="A795" s="216" t="s">
        <v>776</v>
      </c>
      <c r="B795" s="209" t="s">
        <v>777</v>
      </c>
      <c r="C795" s="228" t="s">
        <v>390</v>
      </c>
      <c r="D795" s="210" t="s">
        <v>771</v>
      </c>
      <c r="E795" s="225" t="s">
        <v>225</v>
      </c>
      <c r="F795" s="211">
        <v>47250.0</v>
      </c>
      <c r="G795" s="214"/>
      <c r="H795" s="214">
        <v>47250.0</v>
      </c>
      <c r="I795" s="212"/>
      <c r="J795" s="213"/>
      <c r="K795" s="212"/>
      <c r="L795" s="213"/>
      <c r="M795" s="213"/>
      <c r="N795" s="213"/>
      <c r="O795" s="213"/>
      <c r="P795" s="213"/>
    </row>
    <row r="796">
      <c r="A796" s="195"/>
      <c r="B796" s="209" t="s">
        <v>777</v>
      </c>
      <c r="C796" s="228" t="s">
        <v>390</v>
      </c>
      <c r="D796" s="210" t="s">
        <v>771</v>
      </c>
      <c r="E796" s="226" t="s">
        <v>606</v>
      </c>
      <c r="F796" s="195"/>
      <c r="G796" s="217"/>
      <c r="H796" s="217"/>
      <c r="I796" s="195"/>
      <c r="J796" s="195"/>
      <c r="K796" s="195"/>
      <c r="L796" s="195"/>
      <c r="M796" s="195"/>
      <c r="N796" s="195"/>
      <c r="O796" s="195"/>
      <c r="P796" s="195"/>
    </row>
    <row r="797">
      <c r="A797" s="195"/>
      <c r="B797" s="209" t="s">
        <v>777</v>
      </c>
      <c r="C797" s="228" t="s">
        <v>390</v>
      </c>
      <c r="D797" s="210" t="s">
        <v>771</v>
      </c>
      <c r="E797" s="226" t="s">
        <v>227</v>
      </c>
      <c r="F797" s="195"/>
      <c r="G797" s="217"/>
      <c r="H797" s="217"/>
      <c r="I797" s="195"/>
      <c r="J797" s="195"/>
      <c r="K797" s="195"/>
      <c r="L797" s="195"/>
      <c r="M797" s="195"/>
      <c r="N797" s="195"/>
      <c r="O797" s="195"/>
      <c r="P797" s="195"/>
    </row>
    <row r="798">
      <c r="A798" s="195"/>
      <c r="B798" s="209" t="s">
        <v>777</v>
      </c>
      <c r="C798" s="228" t="s">
        <v>390</v>
      </c>
      <c r="D798" s="210" t="s">
        <v>771</v>
      </c>
      <c r="E798" s="226" t="s">
        <v>228</v>
      </c>
      <c r="F798" s="195"/>
      <c r="G798" s="217"/>
      <c r="H798" s="217"/>
      <c r="I798" s="195"/>
      <c r="J798" s="195"/>
      <c r="K798" s="195"/>
      <c r="L798" s="195"/>
      <c r="M798" s="195"/>
      <c r="N798" s="195"/>
      <c r="O798" s="195"/>
      <c r="P798" s="195"/>
    </row>
    <row r="799">
      <c r="A799" s="195"/>
      <c r="B799" s="209" t="s">
        <v>777</v>
      </c>
      <c r="C799" s="228" t="s">
        <v>390</v>
      </c>
      <c r="D799" s="210" t="s">
        <v>771</v>
      </c>
      <c r="E799" s="227" t="s">
        <v>229</v>
      </c>
      <c r="F799" s="195"/>
      <c r="G799" s="217"/>
      <c r="H799" s="217"/>
      <c r="I799" s="195"/>
      <c r="J799" s="195"/>
      <c r="K799" s="195"/>
      <c r="L799" s="195"/>
      <c r="M799" s="195"/>
      <c r="N799" s="195"/>
      <c r="O799" s="195"/>
      <c r="P799" s="195"/>
    </row>
    <row r="800">
      <c r="A800" s="195"/>
      <c r="B800" s="209" t="s">
        <v>777</v>
      </c>
      <c r="C800" s="228" t="s">
        <v>390</v>
      </c>
      <c r="D800" s="210" t="s">
        <v>771</v>
      </c>
      <c r="E800" s="227" t="s">
        <v>230</v>
      </c>
      <c r="F800" s="195"/>
      <c r="G800" s="217"/>
      <c r="H800" s="217"/>
      <c r="I800" s="195"/>
      <c r="J800" s="195"/>
      <c r="K800" s="195"/>
      <c r="L800" s="195"/>
      <c r="M800" s="195"/>
      <c r="N800" s="195"/>
      <c r="O800" s="195"/>
      <c r="P800" s="195"/>
    </row>
    <row r="801">
      <c r="A801" s="195"/>
      <c r="B801" s="209" t="s">
        <v>777</v>
      </c>
      <c r="C801" s="228" t="s">
        <v>390</v>
      </c>
      <c r="D801" s="210" t="s">
        <v>771</v>
      </c>
      <c r="E801" s="227" t="s">
        <v>231</v>
      </c>
      <c r="F801" s="195"/>
      <c r="G801" s="217"/>
      <c r="H801" s="217"/>
      <c r="I801" s="195"/>
      <c r="J801" s="195"/>
      <c r="K801" s="195"/>
      <c r="L801" s="195"/>
      <c r="M801" s="195"/>
      <c r="N801" s="195"/>
      <c r="O801" s="195"/>
      <c r="P801" s="195"/>
    </row>
    <row r="802">
      <c r="A802" s="195"/>
      <c r="B802" s="209" t="s">
        <v>777</v>
      </c>
      <c r="C802" s="228" t="s">
        <v>390</v>
      </c>
      <c r="D802" s="210" t="s">
        <v>771</v>
      </c>
      <c r="E802" s="227" t="s">
        <v>232</v>
      </c>
      <c r="F802" s="195"/>
      <c r="G802" s="217"/>
      <c r="H802" s="217"/>
      <c r="I802" s="195"/>
      <c r="J802" s="195"/>
      <c r="K802" s="195"/>
      <c r="L802" s="195"/>
      <c r="M802" s="195"/>
      <c r="N802" s="195"/>
      <c r="O802" s="195"/>
      <c r="P802" s="195"/>
    </row>
    <row r="803">
      <c r="A803" s="195"/>
      <c r="B803" s="209" t="s">
        <v>777</v>
      </c>
      <c r="C803" s="228" t="s">
        <v>390</v>
      </c>
      <c r="D803" s="210" t="s">
        <v>771</v>
      </c>
      <c r="E803" s="227" t="s">
        <v>603</v>
      </c>
      <c r="F803" s="195"/>
      <c r="G803" s="217"/>
      <c r="H803" s="217"/>
      <c r="I803" s="195"/>
      <c r="J803" s="195"/>
      <c r="K803" s="195"/>
      <c r="L803" s="195"/>
      <c r="M803" s="195"/>
      <c r="N803" s="195"/>
      <c r="O803" s="195"/>
      <c r="P803" s="195"/>
    </row>
    <row r="804">
      <c r="A804" s="216" t="s">
        <v>778</v>
      </c>
      <c r="B804" s="209" t="s">
        <v>779</v>
      </c>
      <c r="C804" s="228" t="s">
        <v>390</v>
      </c>
      <c r="D804" s="210" t="s">
        <v>771</v>
      </c>
      <c r="E804" s="225" t="s">
        <v>225</v>
      </c>
      <c r="F804" s="211">
        <v>4690.0</v>
      </c>
      <c r="G804" s="214"/>
      <c r="H804" s="214">
        <v>4690.0</v>
      </c>
      <c r="I804" s="212"/>
      <c r="J804" s="213"/>
      <c r="K804" s="212"/>
      <c r="L804" s="213"/>
      <c r="M804" s="213"/>
      <c r="N804" s="213"/>
      <c r="O804" s="213"/>
      <c r="P804" s="213"/>
    </row>
    <row r="805">
      <c r="A805" s="195"/>
      <c r="B805" s="209" t="s">
        <v>779</v>
      </c>
      <c r="C805" s="228" t="s">
        <v>390</v>
      </c>
      <c r="D805" s="210" t="s">
        <v>771</v>
      </c>
      <c r="E805" s="226" t="s">
        <v>606</v>
      </c>
      <c r="F805" s="195"/>
      <c r="G805" s="217"/>
      <c r="H805" s="217"/>
      <c r="I805" s="195"/>
      <c r="J805" s="195"/>
      <c r="K805" s="195"/>
      <c r="L805" s="195"/>
      <c r="M805" s="195"/>
      <c r="N805" s="195"/>
      <c r="O805" s="195"/>
      <c r="P805" s="195"/>
    </row>
    <row r="806">
      <c r="A806" s="195"/>
      <c r="B806" s="209" t="s">
        <v>779</v>
      </c>
      <c r="C806" s="228" t="s">
        <v>390</v>
      </c>
      <c r="D806" s="210" t="s">
        <v>771</v>
      </c>
      <c r="E806" s="226" t="s">
        <v>227</v>
      </c>
      <c r="F806" s="195"/>
      <c r="G806" s="217"/>
      <c r="H806" s="217"/>
      <c r="I806" s="195"/>
      <c r="J806" s="195"/>
      <c r="K806" s="195"/>
      <c r="L806" s="195"/>
      <c r="M806" s="195"/>
      <c r="N806" s="195"/>
      <c r="O806" s="195"/>
      <c r="P806" s="195"/>
    </row>
    <row r="807">
      <c r="A807" s="195"/>
      <c r="B807" s="209" t="s">
        <v>779</v>
      </c>
      <c r="C807" s="228" t="s">
        <v>390</v>
      </c>
      <c r="D807" s="210" t="s">
        <v>771</v>
      </c>
      <c r="E807" s="226" t="s">
        <v>228</v>
      </c>
      <c r="F807" s="195"/>
      <c r="G807" s="217"/>
      <c r="H807" s="217"/>
      <c r="I807" s="195"/>
      <c r="J807" s="195"/>
      <c r="K807" s="195"/>
      <c r="L807" s="195"/>
      <c r="M807" s="195"/>
      <c r="N807" s="195"/>
      <c r="O807" s="195"/>
      <c r="P807" s="195"/>
    </row>
    <row r="808">
      <c r="A808" s="195"/>
      <c r="B808" s="209" t="s">
        <v>779</v>
      </c>
      <c r="C808" s="228" t="s">
        <v>390</v>
      </c>
      <c r="D808" s="210" t="s">
        <v>771</v>
      </c>
      <c r="E808" s="227" t="s">
        <v>229</v>
      </c>
      <c r="F808" s="195"/>
      <c r="G808" s="217"/>
      <c r="H808" s="217"/>
      <c r="I808" s="195"/>
      <c r="J808" s="195"/>
      <c r="K808" s="195"/>
      <c r="L808" s="195"/>
      <c r="M808" s="195"/>
      <c r="N808" s="195"/>
      <c r="O808" s="195"/>
      <c r="P808" s="195"/>
    </row>
    <row r="809">
      <c r="A809" s="195"/>
      <c r="B809" s="209" t="s">
        <v>779</v>
      </c>
      <c r="C809" s="228" t="s">
        <v>390</v>
      </c>
      <c r="D809" s="210" t="s">
        <v>771</v>
      </c>
      <c r="E809" s="227" t="s">
        <v>230</v>
      </c>
      <c r="F809" s="195"/>
      <c r="G809" s="217"/>
      <c r="H809" s="217"/>
      <c r="I809" s="195"/>
      <c r="J809" s="195"/>
      <c r="K809" s="195"/>
      <c r="L809" s="195"/>
      <c r="M809" s="195"/>
      <c r="N809" s="195"/>
      <c r="O809" s="195"/>
      <c r="P809" s="195"/>
    </row>
    <row r="810">
      <c r="A810" s="195"/>
      <c r="B810" s="209" t="s">
        <v>779</v>
      </c>
      <c r="C810" s="228" t="s">
        <v>390</v>
      </c>
      <c r="D810" s="210" t="s">
        <v>771</v>
      </c>
      <c r="E810" s="227" t="s">
        <v>231</v>
      </c>
      <c r="F810" s="195"/>
      <c r="G810" s="217"/>
      <c r="H810" s="217"/>
      <c r="I810" s="195"/>
      <c r="J810" s="195"/>
      <c r="K810" s="195"/>
      <c r="L810" s="195"/>
      <c r="M810" s="195"/>
      <c r="N810" s="195"/>
      <c r="O810" s="195"/>
      <c r="P810" s="195"/>
    </row>
    <row r="811">
      <c r="A811" s="195"/>
      <c r="B811" s="209" t="s">
        <v>779</v>
      </c>
      <c r="C811" s="228" t="s">
        <v>390</v>
      </c>
      <c r="D811" s="210" t="s">
        <v>771</v>
      </c>
      <c r="E811" s="227" t="s">
        <v>232</v>
      </c>
      <c r="F811" s="195"/>
      <c r="G811" s="217"/>
      <c r="H811" s="217"/>
      <c r="I811" s="195"/>
      <c r="J811" s="195"/>
      <c r="K811" s="195"/>
      <c r="L811" s="195"/>
      <c r="M811" s="195"/>
      <c r="N811" s="195"/>
      <c r="O811" s="195"/>
      <c r="P811" s="195"/>
    </row>
    <row r="812">
      <c r="A812" s="195"/>
      <c r="B812" s="209" t="s">
        <v>779</v>
      </c>
      <c r="C812" s="228" t="s">
        <v>390</v>
      </c>
      <c r="D812" s="210" t="s">
        <v>771</v>
      </c>
      <c r="E812" s="227" t="s">
        <v>603</v>
      </c>
      <c r="F812" s="195"/>
      <c r="G812" s="217"/>
      <c r="H812" s="217"/>
      <c r="I812" s="195"/>
      <c r="J812" s="195"/>
      <c r="K812" s="195"/>
      <c r="L812" s="195"/>
      <c r="M812" s="195"/>
      <c r="N812" s="195"/>
      <c r="O812" s="195"/>
      <c r="P812" s="195"/>
    </row>
    <row r="813">
      <c r="A813" s="216" t="s">
        <v>780</v>
      </c>
      <c r="B813" s="209" t="s">
        <v>781</v>
      </c>
      <c r="C813" s="209" t="s">
        <v>782</v>
      </c>
      <c r="D813" s="210" t="s">
        <v>771</v>
      </c>
      <c r="E813" s="225" t="s">
        <v>225</v>
      </c>
      <c r="F813" s="211">
        <v>85600.0</v>
      </c>
      <c r="G813" s="214"/>
      <c r="H813" s="214">
        <v>85600.0</v>
      </c>
      <c r="I813" s="213"/>
      <c r="J813" s="213"/>
      <c r="K813" s="212"/>
      <c r="L813" s="213"/>
      <c r="M813" s="213"/>
      <c r="N813" s="213"/>
      <c r="O813" s="213"/>
      <c r="P813" s="213"/>
    </row>
    <row r="814">
      <c r="A814" s="195"/>
      <c r="B814" s="209" t="s">
        <v>781</v>
      </c>
      <c r="C814" s="209" t="s">
        <v>782</v>
      </c>
      <c r="D814" s="210" t="s">
        <v>771</v>
      </c>
      <c r="E814" s="226" t="s">
        <v>606</v>
      </c>
      <c r="F814" s="195"/>
      <c r="G814" s="217"/>
      <c r="H814" s="217"/>
      <c r="I814" s="195"/>
      <c r="J814" s="195"/>
      <c r="K814" s="195"/>
      <c r="L814" s="195"/>
      <c r="M814" s="195"/>
      <c r="N814" s="195"/>
      <c r="O814" s="195"/>
      <c r="P814" s="195"/>
    </row>
    <row r="815">
      <c r="A815" s="195"/>
      <c r="B815" s="209" t="s">
        <v>781</v>
      </c>
      <c r="C815" s="209" t="s">
        <v>782</v>
      </c>
      <c r="D815" s="210" t="s">
        <v>771</v>
      </c>
      <c r="E815" s="226" t="s">
        <v>227</v>
      </c>
      <c r="F815" s="195"/>
      <c r="G815" s="217"/>
      <c r="H815" s="217"/>
      <c r="I815" s="195"/>
      <c r="J815" s="195"/>
      <c r="K815" s="195"/>
      <c r="L815" s="195"/>
      <c r="M815" s="195"/>
      <c r="N815" s="195"/>
      <c r="O815" s="195"/>
      <c r="P815" s="195"/>
    </row>
    <row r="816">
      <c r="A816" s="195"/>
      <c r="B816" s="209" t="s">
        <v>781</v>
      </c>
      <c r="C816" s="209" t="s">
        <v>782</v>
      </c>
      <c r="D816" s="210" t="s">
        <v>771</v>
      </c>
      <c r="E816" s="226" t="s">
        <v>228</v>
      </c>
      <c r="F816" s="195"/>
      <c r="G816" s="217"/>
      <c r="H816" s="217"/>
      <c r="I816" s="195"/>
      <c r="J816" s="195"/>
      <c r="K816" s="195"/>
      <c r="L816" s="195"/>
      <c r="M816" s="195"/>
      <c r="N816" s="195"/>
      <c r="O816" s="195"/>
      <c r="P816" s="195"/>
    </row>
    <row r="817">
      <c r="A817" s="195"/>
      <c r="B817" s="209" t="s">
        <v>781</v>
      </c>
      <c r="C817" s="209" t="s">
        <v>782</v>
      </c>
      <c r="D817" s="210" t="s">
        <v>771</v>
      </c>
      <c r="E817" s="227" t="s">
        <v>229</v>
      </c>
      <c r="F817" s="195"/>
      <c r="G817" s="217"/>
      <c r="H817" s="217"/>
      <c r="I817" s="195"/>
      <c r="J817" s="195"/>
      <c r="K817" s="195"/>
      <c r="L817" s="195"/>
      <c r="M817" s="195"/>
      <c r="N817" s="195"/>
      <c r="O817" s="195"/>
      <c r="P817" s="195"/>
    </row>
    <row r="818">
      <c r="A818" s="195"/>
      <c r="B818" s="209" t="s">
        <v>781</v>
      </c>
      <c r="C818" s="209" t="s">
        <v>782</v>
      </c>
      <c r="D818" s="210" t="s">
        <v>771</v>
      </c>
      <c r="E818" s="227" t="s">
        <v>230</v>
      </c>
      <c r="F818" s="195"/>
      <c r="G818" s="217"/>
      <c r="H818" s="217"/>
      <c r="I818" s="195"/>
      <c r="J818" s="195"/>
      <c r="K818" s="195"/>
      <c r="L818" s="195"/>
      <c r="M818" s="195"/>
      <c r="N818" s="195"/>
      <c r="O818" s="195"/>
      <c r="P818" s="195"/>
    </row>
    <row r="819">
      <c r="A819" s="195"/>
      <c r="B819" s="209" t="s">
        <v>781</v>
      </c>
      <c r="C819" s="209" t="s">
        <v>782</v>
      </c>
      <c r="D819" s="210" t="s">
        <v>771</v>
      </c>
      <c r="E819" s="227" t="s">
        <v>231</v>
      </c>
      <c r="F819" s="195"/>
      <c r="G819" s="217"/>
      <c r="H819" s="217"/>
      <c r="I819" s="195"/>
      <c r="J819" s="195"/>
      <c r="K819" s="195"/>
      <c r="L819" s="195"/>
      <c r="M819" s="195"/>
      <c r="N819" s="195"/>
      <c r="O819" s="195"/>
      <c r="P819" s="195"/>
    </row>
    <row r="820">
      <c r="A820" s="195"/>
      <c r="B820" s="209" t="s">
        <v>781</v>
      </c>
      <c r="C820" s="209" t="s">
        <v>782</v>
      </c>
      <c r="D820" s="210" t="s">
        <v>771</v>
      </c>
      <c r="E820" s="227" t="s">
        <v>232</v>
      </c>
      <c r="F820" s="195"/>
      <c r="G820" s="217"/>
      <c r="H820" s="217"/>
      <c r="I820" s="195"/>
      <c r="J820" s="195"/>
      <c r="K820" s="195"/>
      <c r="L820" s="195"/>
      <c r="M820" s="195"/>
      <c r="N820" s="195"/>
      <c r="O820" s="195"/>
      <c r="P820" s="195"/>
    </row>
    <row r="821">
      <c r="A821" s="195"/>
      <c r="B821" s="209" t="s">
        <v>781</v>
      </c>
      <c r="C821" s="209" t="s">
        <v>782</v>
      </c>
      <c r="D821" s="210" t="s">
        <v>771</v>
      </c>
      <c r="E821" s="227" t="s">
        <v>603</v>
      </c>
      <c r="F821" s="195"/>
      <c r="G821" s="217"/>
      <c r="H821" s="217"/>
      <c r="I821" s="195"/>
      <c r="J821" s="195"/>
      <c r="K821" s="195"/>
      <c r="L821" s="195"/>
      <c r="M821" s="195"/>
      <c r="N821" s="195"/>
      <c r="O821" s="195"/>
      <c r="P821" s="195"/>
    </row>
    <row r="822">
      <c r="A822" s="216" t="s">
        <v>783</v>
      </c>
      <c r="B822" s="209" t="s">
        <v>784</v>
      </c>
      <c r="C822" s="209" t="s">
        <v>782</v>
      </c>
      <c r="D822" s="210" t="s">
        <v>771</v>
      </c>
      <c r="E822" s="225" t="s">
        <v>225</v>
      </c>
      <c r="F822" s="211">
        <v>43580.0</v>
      </c>
      <c r="G822" s="214"/>
      <c r="H822" s="214">
        <v>43580.0</v>
      </c>
      <c r="I822" s="212"/>
      <c r="J822" s="213"/>
      <c r="K822" s="212"/>
      <c r="L822" s="213"/>
      <c r="M822" s="213"/>
      <c r="N822" s="213"/>
      <c r="O822" s="213"/>
      <c r="P822" s="213"/>
    </row>
    <row r="823">
      <c r="A823" s="195"/>
      <c r="B823" s="209" t="s">
        <v>784</v>
      </c>
      <c r="C823" s="209" t="s">
        <v>782</v>
      </c>
      <c r="D823" s="210" t="s">
        <v>771</v>
      </c>
      <c r="E823" s="226" t="s">
        <v>606</v>
      </c>
      <c r="F823" s="195"/>
      <c r="G823" s="217"/>
      <c r="H823" s="217"/>
      <c r="I823" s="195"/>
      <c r="J823" s="195"/>
      <c r="K823" s="195"/>
      <c r="L823" s="195"/>
      <c r="M823" s="195"/>
      <c r="N823" s="195"/>
      <c r="O823" s="195"/>
      <c r="P823" s="195"/>
    </row>
    <row r="824">
      <c r="A824" s="195"/>
      <c r="B824" s="209" t="s">
        <v>784</v>
      </c>
      <c r="C824" s="209" t="s">
        <v>782</v>
      </c>
      <c r="D824" s="210" t="s">
        <v>771</v>
      </c>
      <c r="E824" s="226" t="s">
        <v>227</v>
      </c>
      <c r="F824" s="195"/>
      <c r="G824" s="217"/>
      <c r="H824" s="217"/>
      <c r="I824" s="195"/>
      <c r="J824" s="195"/>
      <c r="K824" s="195"/>
      <c r="L824" s="195"/>
      <c r="M824" s="195"/>
      <c r="N824" s="195"/>
      <c r="O824" s="195"/>
      <c r="P824" s="195"/>
    </row>
    <row r="825">
      <c r="A825" s="195"/>
      <c r="B825" s="209" t="s">
        <v>784</v>
      </c>
      <c r="C825" s="209" t="s">
        <v>782</v>
      </c>
      <c r="D825" s="210" t="s">
        <v>771</v>
      </c>
      <c r="E825" s="226" t="s">
        <v>228</v>
      </c>
      <c r="F825" s="195"/>
      <c r="G825" s="217"/>
      <c r="H825" s="217"/>
      <c r="I825" s="195"/>
      <c r="J825" s="195"/>
      <c r="K825" s="195"/>
      <c r="L825" s="195"/>
      <c r="M825" s="195"/>
      <c r="N825" s="195"/>
      <c r="O825" s="195"/>
      <c r="P825" s="195"/>
    </row>
    <row r="826">
      <c r="A826" s="195"/>
      <c r="B826" s="209" t="s">
        <v>784</v>
      </c>
      <c r="C826" s="209" t="s">
        <v>782</v>
      </c>
      <c r="D826" s="210" t="s">
        <v>771</v>
      </c>
      <c r="E826" s="227" t="s">
        <v>229</v>
      </c>
      <c r="F826" s="195"/>
      <c r="G826" s="217"/>
      <c r="H826" s="217"/>
      <c r="I826" s="195"/>
      <c r="J826" s="195"/>
      <c r="K826" s="195"/>
      <c r="L826" s="195"/>
      <c r="M826" s="195"/>
      <c r="N826" s="195"/>
      <c r="O826" s="195"/>
      <c r="P826" s="195"/>
    </row>
    <row r="827">
      <c r="A827" s="195"/>
      <c r="B827" s="209" t="s">
        <v>784</v>
      </c>
      <c r="C827" s="209" t="s">
        <v>782</v>
      </c>
      <c r="D827" s="210" t="s">
        <v>771</v>
      </c>
      <c r="E827" s="227" t="s">
        <v>230</v>
      </c>
      <c r="F827" s="195"/>
      <c r="G827" s="217"/>
      <c r="H827" s="217"/>
      <c r="I827" s="195"/>
      <c r="J827" s="195"/>
      <c r="K827" s="195"/>
      <c r="L827" s="195"/>
      <c r="M827" s="195"/>
      <c r="N827" s="195"/>
      <c r="O827" s="195"/>
      <c r="P827" s="195"/>
    </row>
    <row r="828">
      <c r="A828" s="195"/>
      <c r="B828" s="209" t="s">
        <v>784</v>
      </c>
      <c r="C828" s="209" t="s">
        <v>782</v>
      </c>
      <c r="D828" s="210" t="s">
        <v>771</v>
      </c>
      <c r="E828" s="227" t="s">
        <v>231</v>
      </c>
      <c r="F828" s="195"/>
      <c r="G828" s="217"/>
      <c r="H828" s="217"/>
      <c r="I828" s="195"/>
      <c r="J828" s="195"/>
      <c r="K828" s="195"/>
      <c r="L828" s="195"/>
      <c r="M828" s="195"/>
      <c r="N828" s="195"/>
      <c r="O828" s="195"/>
      <c r="P828" s="195"/>
    </row>
    <row r="829">
      <c r="A829" s="195"/>
      <c r="B829" s="209" t="s">
        <v>784</v>
      </c>
      <c r="C829" s="209" t="s">
        <v>782</v>
      </c>
      <c r="D829" s="210" t="s">
        <v>771</v>
      </c>
      <c r="E829" s="227" t="s">
        <v>232</v>
      </c>
      <c r="F829" s="195"/>
      <c r="G829" s="217"/>
      <c r="H829" s="217"/>
      <c r="I829" s="195"/>
      <c r="J829" s="195"/>
      <c r="K829" s="195"/>
      <c r="L829" s="195"/>
      <c r="M829" s="195"/>
      <c r="N829" s="195"/>
      <c r="O829" s="195"/>
      <c r="P829" s="195"/>
    </row>
    <row r="830">
      <c r="A830" s="195"/>
      <c r="B830" s="209" t="s">
        <v>784</v>
      </c>
      <c r="C830" s="209" t="s">
        <v>782</v>
      </c>
      <c r="D830" s="210" t="s">
        <v>771</v>
      </c>
      <c r="E830" s="227" t="s">
        <v>603</v>
      </c>
      <c r="F830" s="195"/>
      <c r="G830" s="217"/>
      <c r="H830" s="217"/>
      <c r="I830" s="195"/>
      <c r="J830" s="195"/>
      <c r="K830" s="195"/>
      <c r="L830" s="195"/>
      <c r="M830" s="195"/>
      <c r="N830" s="195"/>
      <c r="O830" s="195"/>
      <c r="P830" s="195"/>
    </row>
    <row r="831">
      <c r="A831" s="216" t="s">
        <v>785</v>
      </c>
      <c r="B831" s="209" t="s">
        <v>786</v>
      </c>
      <c r="C831" s="209" t="s">
        <v>782</v>
      </c>
      <c r="D831" s="210" t="s">
        <v>771</v>
      </c>
      <c r="E831" s="225" t="s">
        <v>225</v>
      </c>
      <c r="F831" s="211">
        <v>44000.0</v>
      </c>
      <c r="G831" s="214"/>
      <c r="H831" s="214">
        <v>44000.0</v>
      </c>
      <c r="I831" s="212"/>
      <c r="J831" s="213"/>
      <c r="K831" s="212"/>
      <c r="L831" s="213"/>
      <c r="M831" s="213"/>
      <c r="N831" s="213"/>
      <c r="O831" s="213"/>
      <c r="P831" s="213"/>
    </row>
    <row r="832">
      <c r="A832" s="230"/>
      <c r="B832" s="209" t="s">
        <v>786</v>
      </c>
      <c r="C832" s="209" t="s">
        <v>782</v>
      </c>
      <c r="D832" s="210" t="s">
        <v>771</v>
      </c>
      <c r="E832" s="226" t="s">
        <v>606</v>
      </c>
      <c r="F832" s="217"/>
      <c r="G832" s="217"/>
      <c r="H832" s="217"/>
      <c r="I832" s="217"/>
      <c r="J832" s="217"/>
      <c r="K832" s="217"/>
      <c r="L832" s="217"/>
      <c r="M832" s="217"/>
      <c r="N832" s="217"/>
      <c r="O832" s="217"/>
      <c r="P832" s="217"/>
    </row>
    <row r="833">
      <c r="A833" s="230"/>
      <c r="B833" s="209" t="s">
        <v>786</v>
      </c>
      <c r="C833" s="209" t="s">
        <v>782</v>
      </c>
      <c r="D833" s="210" t="s">
        <v>771</v>
      </c>
      <c r="E833" s="226" t="s">
        <v>227</v>
      </c>
      <c r="F833" s="217"/>
      <c r="G833" s="217"/>
      <c r="H833" s="217"/>
      <c r="I833" s="217"/>
      <c r="J833" s="217"/>
      <c r="K833" s="217"/>
      <c r="L833" s="217"/>
      <c r="M833" s="217"/>
      <c r="N833" s="217"/>
      <c r="O833" s="217"/>
      <c r="P833" s="217"/>
    </row>
    <row r="834">
      <c r="A834" s="230"/>
      <c r="B834" s="209" t="s">
        <v>786</v>
      </c>
      <c r="C834" s="209" t="s">
        <v>782</v>
      </c>
      <c r="D834" s="210" t="s">
        <v>771</v>
      </c>
      <c r="E834" s="226" t="s">
        <v>228</v>
      </c>
      <c r="F834" s="217"/>
      <c r="G834" s="217"/>
      <c r="H834" s="217"/>
      <c r="I834" s="217"/>
      <c r="J834" s="217"/>
      <c r="K834" s="217"/>
      <c r="L834" s="217"/>
      <c r="M834" s="217"/>
      <c r="N834" s="217"/>
      <c r="O834" s="217"/>
      <c r="P834" s="217"/>
    </row>
    <row r="835">
      <c r="A835" s="230"/>
      <c r="B835" s="209" t="s">
        <v>786</v>
      </c>
      <c r="C835" s="209" t="s">
        <v>782</v>
      </c>
      <c r="D835" s="210" t="s">
        <v>771</v>
      </c>
      <c r="E835" s="227" t="s">
        <v>229</v>
      </c>
      <c r="F835" s="217"/>
      <c r="G835" s="217"/>
      <c r="H835" s="217"/>
      <c r="I835" s="217"/>
      <c r="J835" s="217"/>
      <c r="K835" s="217"/>
      <c r="L835" s="217"/>
      <c r="M835" s="217"/>
      <c r="N835" s="217"/>
      <c r="O835" s="217"/>
      <c r="P835" s="217"/>
    </row>
    <row r="836">
      <c r="A836" s="230"/>
      <c r="B836" s="209" t="s">
        <v>786</v>
      </c>
      <c r="C836" s="209" t="s">
        <v>782</v>
      </c>
      <c r="D836" s="210" t="s">
        <v>771</v>
      </c>
      <c r="E836" s="227" t="s">
        <v>230</v>
      </c>
      <c r="F836" s="217"/>
      <c r="G836" s="217"/>
      <c r="H836" s="217"/>
      <c r="I836" s="217"/>
      <c r="J836" s="217"/>
      <c r="K836" s="217"/>
      <c r="L836" s="217"/>
      <c r="M836" s="217"/>
      <c r="N836" s="217"/>
      <c r="O836" s="217"/>
      <c r="P836" s="217"/>
    </row>
    <row r="837">
      <c r="A837" s="230"/>
      <c r="B837" s="209" t="s">
        <v>786</v>
      </c>
      <c r="C837" s="209" t="s">
        <v>782</v>
      </c>
      <c r="D837" s="210" t="s">
        <v>771</v>
      </c>
      <c r="E837" s="227" t="s">
        <v>231</v>
      </c>
      <c r="F837" s="217"/>
      <c r="G837" s="217"/>
      <c r="H837" s="217"/>
      <c r="I837" s="217"/>
      <c r="J837" s="217"/>
      <c r="K837" s="217"/>
      <c r="L837" s="217"/>
      <c r="M837" s="217"/>
      <c r="N837" s="217"/>
      <c r="O837" s="217"/>
      <c r="P837" s="217"/>
    </row>
    <row r="838">
      <c r="A838" s="230"/>
      <c r="B838" s="209" t="s">
        <v>786</v>
      </c>
      <c r="C838" s="209" t="s">
        <v>782</v>
      </c>
      <c r="D838" s="210" t="s">
        <v>771</v>
      </c>
      <c r="E838" s="227" t="s">
        <v>232</v>
      </c>
      <c r="F838" s="217"/>
      <c r="G838" s="217"/>
      <c r="H838" s="217"/>
      <c r="I838" s="217"/>
      <c r="J838" s="217"/>
      <c r="K838" s="217"/>
      <c r="L838" s="217"/>
      <c r="M838" s="217"/>
      <c r="N838" s="217"/>
      <c r="O838" s="217"/>
      <c r="P838" s="217"/>
    </row>
    <row r="839">
      <c r="A839" s="230"/>
      <c r="B839" s="209" t="s">
        <v>786</v>
      </c>
      <c r="C839" s="209" t="s">
        <v>782</v>
      </c>
      <c r="D839" s="210" t="s">
        <v>771</v>
      </c>
      <c r="E839" s="227" t="s">
        <v>603</v>
      </c>
      <c r="F839" s="217"/>
      <c r="G839" s="217"/>
      <c r="H839" s="217"/>
      <c r="I839" s="217"/>
      <c r="J839" s="217"/>
      <c r="K839" s="217"/>
      <c r="L839" s="217"/>
      <c r="M839" s="217"/>
      <c r="N839" s="217"/>
      <c r="O839" s="217"/>
      <c r="P839" s="217"/>
    </row>
    <row r="840">
      <c r="A840" s="216" t="s">
        <v>787</v>
      </c>
      <c r="B840" s="209" t="s">
        <v>788</v>
      </c>
      <c r="C840" s="209" t="s">
        <v>782</v>
      </c>
      <c r="D840" s="210" t="s">
        <v>771</v>
      </c>
      <c r="E840" s="225" t="s">
        <v>225</v>
      </c>
      <c r="F840" s="211">
        <v>7200.0</v>
      </c>
      <c r="G840" s="214"/>
      <c r="H840" s="214">
        <v>7200.0</v>
      </c>
      <c r="I840" s="212"/>
      <c r="J840" s="213"/>
      <c r="K840" s="212"/>
      <c r="L840" s="213"/>
      <c r="M840" s="213"/>
      <c r="N840" s="213"/>
      <c r="O840" s="213"/>
      <c r="P840" s="213"/>
    </row>
    <row r="841">
      <c r="A841" s="230"/>
      <c r="B841" s="209" t="s">
        <v>788</v>
      </c>
      <c r="C841" s="209" t="s">
        <v>782</v>
      </c>
      <c r="D841" s="210" t="s">
        <v>771</v>
      </c>
      <c r="E841" s="226" t="s">
        <v>606</v>
      </c>
      <c r="F841" s="217"/>
      <c r="G841" s="217"/>
      <c r="H841" s="217"/>
      <c r="I841" s="217"/>
      <c r="J841" s="217"/>
      <c r="K841" s="217"/>
      <c r="L841" s="217"/>
      <c r="M841" s="217"/>
      <c r="N841" s="217"/>
      <c r="O841" s="217"/>
      <c r="P841" s="217"/>
    </row>
    <row r="842">
      <c r="A842" s="230"/>
      <c r="B842" s="209" t="s">
        <v>788</v>
      </c>
      <c r="C842" s="209" t="s">
        <v>782</v>
      </c>
      <c r="D842" s="210" t="s">
        <v>771</v>
      </c>
      <c r="E842" s="226" t="s">
        <v>227</v>
      </c>
      <c r="F842" s="217"/>
      <c r="G842" s="217"/>
      <c r="H842" s="217"/>
      <c r="I842" s="217"/>
      <c r="J842" s="217"/>
      <c r="K842" s="217"/>
      <c r="L842" s="217"/>
      <c r="M842" s="217"/>
      <c r="N842" s="217"/>
      <c r="O842" s="217"/>
      <c r="P842" s="217"/>
    </row>
    <row r="843">
      <c r="A843" s="230"/>
      <c r="B843" s="209" t="s">
        <v>788</v>
      </c>
      <c r="C843" s="209" t="s">
        <v>782</v>
      </c>
      <c r="D843" s="210" t="s">
        <v>771</v>
      </c>
      <c r="E843" s="226" t="s">
        <v>228</v>
      </c>
      <c r="F843" s="217"/>
      <c r="G843" s="217"/>
      <c r="H843" s="217"/>
      <c r="I843" s="217"/>
      <c r="J843" s="217"/>
      <c r="K843" s="217"/>
      <c r="L843" s="217"/>
      <c r="M843" s="217"/>
      <c r="N843" s="217"/>
      <c r="O843" s="217"/>
      <c r="P843" s="217"/>
    </row>
    <row r="844">
      <c r="A844" s="230"/>
      <c r="B844" s="209" t="s">
        <v>788</v>
      </c>
      <c r="C844" s="209" t="s">
        <v>782</v>
      </c>
      <c r="D844" s="210" t="s">
        <v>771</v>
      </c>
      <c r="E844" s="227" t="s">
        <v>229</v>
      </c>
      <c r="F844" s="217"/>
      <c r="G844" s="217"/>
      <c r="H844" s="217"/>
      <c r="I844" s="217"/>
      <c r="J844" s="217"/>
      <c r="K844" s="217"/>
      <c r="L844" s="217"/>
      <c r="M844" s="217"/>
      <c r="N844" s="217"/>
      <c r="O844" s="217"/>
      <c r="P844" s="217"/>
    </row>
    <row r="845">
      <c r="A845" s="230"/>
      <c r="B845" s="209" t="s">
        <v>788</v>
      </c>
      <c r="C845" s="209" t="s">
        <v>782</v>
      </c>
      <c r="D845" s="210" t="s">
        <v>771</v>
      </c>
      <c r="E845" s="227" t="s">
        <v>230</v>
      </c>
      <c r="F845" s="217"/>
      <c r="G845" s="217"/>
      <c r="H845" s="217"/>
      <c r="I845" s="217"/>
      <c r="J845" s="217"/>
      <c r="K845" s="217"/>
      <c r="L845" s="217"/>
      <c r="M845" s="217"/>
      <c r="N845" s="217"/>
      <c r="O845" s="217"/>
      <c r="P845" s="217"/>
    </row>
    <row r="846">
      <c r="A846" s="230"/>
      <c r="B846" s="209" t="s">
        <v>788</v>
      </c>
      <c r="C846" s="209" t="s">
        <v>782</v>
      </c>
      <c r="D846" s="210" t="s">
        <v>771</v>
      </c>
      <c r="E846" s="227" t="s">
        <v>231</v>
      </c>
      <c r="F846" s="217"/>
      <c r="G846" s="217"/>
      <c r="H846" s="217"/>
      <c r="I846" s="217"/>
      <c r="J846" s="217"/>
      <c r="K846" s="217"/>
      <c r="L846" s="217"/>
      <c r="M846" s="217"/>
      <c r="N846" s="217"/>
      <c r="O846" s="217"/>
      <c r="P846" s="217"/>
    </row>
    <row r="847">
      <c r="A847" s="230"/>
      <c r="B847" s="209" t="s">
        <v>788</v>
      </c>
      <c r="C847" s="209" t="s">
        <v>782</v>
      </c>
      <c r="D847" s="210" t="s">
        <v>771</v>
      </c>
      <c r="E847" s="227" t="s">
        <v>232</v>
      </c>
      <c r="F847" s="217"/>
      <c r="G847" s="217"/>
      <c r="H847" s="217"/>
      <c r="I847" s="217"/>
      <c r="J847" s="217"/>
      <c r="K847" s="217"/>
      <c r="L847" s="217"/>
      <c r="M847" s="217"/>
      <c r="N847" s="217"/>
      <c r="O847" s="217"/>
      <c r="P847" s="217"/>
    </row>
    <row r="848">
      <c r="A848" s="230"/>
      <c r="B848" s="209" t="s">
        <v>788</v>
      </c>
      <c r="C848" s="209" t="s">
        <v>782</v>
      </c>
      <c r="D848" s="210" t="s">
        <v>771</v>
      </c>
      <c r="E848" s="227" t="s">
        <v>603</v>
      </c>
      <c r="F848" s="217"/>
      <c r="G848" s="217"/>
      <c r="H848" s="217"/>
      <c r="I848" s="217"/>
      <c r="J848" s="217"/>
      <c r="K848" s="217"/>
      <c r="L848" s="217"/>
      <c r="M848" s="217"/>
      <c r="N848" s="217"/>
      <c r="O848" s="217"/>
      <c r="P848" s="217"/>
    </row>
    <row r="849">
      <c r="A849" s="216" t="s">
        <v>789</v>
      </c>
      <c r="B849" s="209" t="s">
        <v>790</v>
      </c>
      <c r="C849" s="209" t="s">
        <v>782</v>
      </c>
      <c r="D849" s="210" t="s">
        <v>771</v>
      </c>
      <c r="E849" s="225" t="s">
        <v>225</v>
      </c>
      <c r="F849" s="211">
        <v>19000.0</v>
      </c>
      <c r="G849" s="214"/>
      <c r="H849" s="214">
        <v>19000.0</v>
      </c>
      <c r="I849" s="212"/>
      <c r="J849" s="213"/>
      <c r="K849" s="212"/>
      <c r="L849" s="213"/>
      <c r="M849" s="213"/>
      <c r="N849" s="213"/>
      <c r="O849" s="213"/>
      <c r="P849" s="213"/>
    </row>
    <row r="850">
      <c r="A850" s="230"/>
      <c r="B850" s="209" t="s">
        <v>790</v>
      </c>
      <c r="C850" s="209" t="s">
        <v>782</v>
      </c>
      <c r="D850" s="210" t="s">
        <v>771</v>
      </c>
      <c r="E850" s="226" t="s">
        <v>606</v>
      </c>
      <c r="F850" s="217"/>
      <c r="G850" s="217"/>
      <c r="H850" s="217"/>
      <c r="I850" s="217"/>
      <c r="J850" s="217"/>
      <c r="K850" s="217"/>
      <c r="L850" s="217"/>
      <c r="M850" s="217"/>
      <c r="N850" s="217"/>
      <c r="O850" s="217"/>
      <c r="P850" s="217"/>
    </row>
    <row r="851">
      <c r="A851" s="230"/>
      <c r="B851" s="209" t="s">
        <v>790</v>
      </c>
      <c r="C851" s="209" t="s">
        <v>782</v>
      </c>
      <c r="D851" s="210" t="s">
        <v>771</v>
      </c>
      <c r="E851" s="226" t="s">
        <v>227</v>
      </c>
      <c r="F851" s="217"/>
      <c r="G851" s="217"/>
      <c r="H851" s="217"/>
      <c r="I851" s="217"/>
      <c r="J851" s="217"/>
      <c r="K851" s="217"/>
      <c r="L851" s="217"/>
      <c r="M851" s="217"/>
      <c r="N851" s="217"/>
      <c r="O851" s="217"/>
      <c r="P851" s="217"/>
    </row>
    <row r="852">
      <c r="A852" s="230"/>
      <c r="B852" s="209" t="s">
        <v>790</v>
      </c>
      <c r="C852" s="209" t="s">
        <v>782</v>
      </c>
      <c r="D852" s="210" t="s">
        <v>771</v>
      </c>
      <c r="E852" s="226" t="s">
        <v>228</v>
      </c>
      <c r="F852" s="217"/>
      <c r="G852" s="217"/>
      <c r="H852" s="217"/>
      <c r="I852" s="217"/>
      <c r="J852" s="217"/>
      <c r="K852" s="217"/>
      <c r="L852" s="217"/>
      <c r="M852" s="217"/>
      <c r="N852" s="217"/>
      <c r="O852" s="217"/>
      <c r="P852" s="217"/>
    </row>
    <row r="853">
      <c r="A853" s="230"/>
      <c r="B853" s="209" t="s">
        <v>790</v>
      </c>
      <c r="C853" s="209" t="s">
        <v>782</v>
      </c>
      <c r="D853" s="210" t="s">
        <v>771</v>
      </c>
      <c r="E853" s="227" t="s">
        <v>229</v>
      </c>
      <c r="F853" s="217"/>
      <c r="G853" s="217"/>
      <c r="H853" s="217"/>
      <c r="I853" s="217"/>
      <c r="J853" s="217"/>
      <c r="K853" s="217"/>
      <c r="L853" s="217"/>
      <c r="M853" s="217"/>
      <c r="N853" s="217"/>
      <c r="O853" s="217"/>
      <c r="P853" s="217"/>
    </row>
    <row r="854">
      <c r="A854" s="230"/>
      <c r="B854" s="209" t="s">
        <v>790</v>
      </c>
      <c r="C854" s="209" t="s">
        <v>782</v>
      </c>
      <c r="D854" s="210" t="s">
        <v>771</v>
      </c>
      <c r="E854" s="227" t="s">
        <v>230</v>
      </c>
      <c r="F854" s="217"/>
      <c r="G854" s="217"/>
      <c r="H854" s="217"/>
      <c r="I854" s="217"/>
      <c r="J854" s="217"/>
      <c r="K854" s="217"/>
      <c r="L854" s="217"/>
      <c r="M854" s="217"/>
      <c r="N854" s="217"/>
      <c r="O854" s="217"/>
      <c r="P854" s="217"/>
    </row>
    <row r="855">
      <c r="A855" s="230"/>
      <c r="B855" s="209" t="s">
        <v>790</v>
      </c>
      <c r="C855" s="209" t="s">
        <v>782</v>
      </c>
      <c r="D855" s="210" t="s">
        <v>771</v>
      </c>
      <c r="E855" s="227" t="s">
        <v>231</v>
      </c>
      <c r="F855" s="217"/>
      <c r="G855" s="217"/>
      <c r="H855" s="217"/>
      <c r="I855" s="217"/>
      <c r="J855" s="217"/>
      <c r="K855" s="217"/>
      <c r="L855" s="217"/>
      <c r="M855" s="217"/>
      <c r="N855" s="217"/>
      <c r="O855" s="217"/>
      <c r="P855" s="217"/>
    </row>
    <row r="856">
      <c r="A856" s="230"/>
      <c r="B856" s="209" t="s">
        <v>790</v>
      </c>
      <c r="C856" s="209" t="s">
        <v>782</v>
      </c>
      <c r="D856" s="210" t="s">
        <v>771</v>
      </c>
      <c r="E856" s="227" t="s">
        <v>232</v>
      </c>
      <c r="F856" s="217"/>
      <c r="G856" s="217"/>
      <c r="H856" s="217"/>
      <c r="I856" s="217"/>
      <c r="J856" s="217"/>
      <c r="K856" s="217"/>
      <c r="L856" s="217"/>
      <c r="M856" s="217"/>
      <c r="N856" s="217"/>
      <c r="O856" s="217"/>
      <c r="P856" s="217"/>
    </row>
    <row r="857">
      <c r="A857" s="230"/>
      <c r="B857" s="209" t="s">
        <v>790</v>
      </c>
      <c r="C857" s="209" t="s">
        <v>782</v>
      </c>
      <c r="D857" s="210" t="s">
        <v>771</v>
      </c>
      <c r="E857" s="227" t="s">
        <v>603</v>
      </c>
      <c r="F857" s="217"/>
      <c r="G857" s="217"/>
      <c r="H857" s="217"/>
      <c r="I857" s="217"/>
      <c r="J857" s="217"/>
      <c r="K857" s="217"/>
      <c r="L857" s="217"/>
      <c r="M857" s="217"/>
      <c r="N857" s="217"/>
      <c r="O857" s="217"/>
      <c r="P857" s="217"/>
    </row>
    <row r="858">
      <c r="A858" s="216" t="s">
        <v>791</v>
      </c>
      <c r="B858" s="209" t="s">
        <v>792</v>
      </c>
      <c r="C858" s="209" t="s">
        <v>782</v>
      </c>
      <c r="D858" s="210" t="s">
        <v>771</v>
      </c>
      <c r="E858" s="225" t="s">
        <v>225</v>
      </c>
      <c r="F858" s="211">
        <v>5300.0</v>
      </c>
      <c r="G858" s="214"/>
      <c r="H858" s="214">
        <v>5300.0</v>
      </c>
      <c r="I858" s="212"/>
      <c r="J858" s="213"/>
      <c r="K858" s="212"/>
      <c r="L858" s="213"/>
      <c r="M858" s="213"/>
      <c r="N858" s="213"/>
      <c r="O858" s="213"/>
      <c r="P858" s="213"/>
    </row>
    <row r="859">
      <c r="A859" s="230"/>
      <c r="B859" s="209" t="s">
        <v>792</v>
      </c>
      <c r="C859" s="209" t="s">
        <v>782</v>
      </c>
      <c r="D859" s="210" t="s">
        <v>771</v>
      </c>
      <c r="E859" s="226" t="s">
        <v>606</v>
      </c>
      <c r="F859" s="217"/>
      <c r="G859" s="217"/>
      <c r="H859" s="217"/>
      <c r="I859" s="217"/>
      <c r="J859" s="217"/>
      <c r="K859" s="217"/>
      <c r="L859" s="217"/>
      <c r="M859" s="217"/>
      <c r="N859" s="217"/>
      <c r="O859" s="217"/>
      <c r="P859" s="217"/>
    </row>
    <row r="860">
      <c r="A860" s="230"/>
      <c r="B860" s="209" t="s">
        <v>792</v>
      </c>
      <c r="C860" s="209" t="s">
        <v>782</v>
      </c>
      <c r="D860" s="210" t="s">
        <v>771</v>
      </c>
      <c r="E860" s="226" t="s">
        <v>227</v>
      </c>
      <c r="F860" s="217"/>
      <c r="G860" s="217"/>
      <c r="H860" s="217"/>
      <c r="I860" s="217"/>
      <c r="J860" s="217"/>
      <c r="K860" s="217"/>
      <c r="L860" s="217"/>
      <c r="M860" s="217"/>
      <c r="N860" s="217"/>
      <c r="O860" s="217"/>
      <c r="P860" s="217"/>
    </row>
    <row r="861">
      <c r="A861" s="230"/>
      <c r="B861" s="209" t="s">
        <v>792</v>
      </c>
      <c r="C861" s="209" t="s">
        <v>782</v>
      </c>
      <c r="D861" s="210" t="s">
        <v>771</v>
      </c>
      <c r="E861" s="226" t="s">
        <v>228</v>
      </c>
      <c r="F861" s="217"/>
      <c r="G861" s="217"/>
      <c r="H861" s="217"/>
      <c r="I861" s="217"/>
      <c r="J861" s="217"/>
      <c r="K861" s="217"/>
      <c r="L861" s="217"/>
      <c r="M861" s="217"/>
      <c r="N861" s="217"/>
      <c r="O861" s="217"/>
      <c r="P861" s="217"/>
    </row>
    <row r="862">
      <c r="A862" s="230"/>
      <c r="B862" s="209" t="s">
        <v>792</v>
      </c>
      <c r="C862" s="209" t="s">
        <v>782</v>
      </c>
      <c r="D862" s="210" t="s">
        <v>771</v>
      </c>
      <c r="E862" s="227" t="s">
        <v>229</v>
      </c>
      <c r="F862" s="217"/>
      <c r="G862" s="217"/>
      <c r="H862" s="217"/>
      <c r="I862" s="217"/>
      <c r="J862" s="217"/>
      <c r="K862" s="217"/>
      <c r="L862" s="217"/>
      <c r="M862" s="217"/>
      <c r="N862" s="217"/>
      <c r="O862" s="217"/>
      <c r="P862" s="217"/>
    </row>
    <row r="863">
      <c r="A863" s="230"/>
      <c r="B863" s="209" t="s">
        <v>792</v>
      </c>
      <c r="C863" s="209" t="s">
        <v>782</v>
      </c>
      <c r="D863" s="210" t="s">
        <v>771</v>
      </c>
      <c r="E863" s="227" t="s">
        <v>230</v>
      </c>
      <c r="F863" s="217"/>
      <c r="G863" s="217"/>
      <c r="H863" s="217"/>
      <c r="I863" s="217"/>
      <c r="J863" s="217"/>
      <c r="K863" s="217"/>
      <c r="L863" s="217"/>
      <c r="M863" s="217"/>
      <c r="N863" s="217"/>
      <c r="O863" s="217"/>
      <c r="P863" s="217"/>
    </row>
    <row r="864">
      <c r="A864" s="230"/>
      <c r="B864" s="209" t="s">
        <v>792</v>
      </c>
      <c r="C864" s="209" t="s">
        <v>782</v>
      </c>
      <c r="D864" s="210" t="s">
        <v>771</v>
      </c>
      <c r="E864" s="227" t="s">
        <v>231</v>
      </c>
      <c r="F864" s="217"/>
      <c r="G864" s="217"/>
      <c r="H864" s="217"/>
      <c r="I864" s="217"/>
      <c r="J864" s="217"/>
      <c r="K864" s="217"/>
      <c r="L864" s="217"/>
      <c r="M864" s="217"/>
      <c r="N864" s="217"/>
      <c r="O864" s="217"/>
      <c r="P864" s="217"/>
    </row>
    <row r="865">
      <c r="A865" s="230"/>
      <c r="B865" s="209" t="s">
        <v>792</v>
      </c>
      <c r="C865" s="209" t="s">
        <v>782</v>
      </c>
      <c r="D865" s="210" t="s">
        <v>771</v>
      </c>
      <c r="E865" s="227" t="s">
        <v>232</v>
      </c>
      <c r="F865" s="217"/>
      <c r="G865" s="217"/>
      <c r="H865" s="217"/>
      <c r="I865" s="217"/>
      <c r="J865" s="217"/>
      <c r="K865" s="217"/>
      <c r="L865" s="217"/>
      <c r="M865" s="217"/>
      <c r="N865" s="217"/>
      <c r="O865" s="217"/>
      <c r="P865" s="217"/>
    </row>
    <row r="866">
      <c r="A866" s="230"/>
      <c r="B866" s="209" t="s">
        <v>792</v>
      </c>
      <c r="C866" s="209" t="s">
        <v>782</v>
      </c>
      <c r="D866" s="210" t="s">
        <v>771</v>
      </c>
      <c r="E866" s="227" t="s">
        <v>603</v>
      </c>
      <c r="F866" s="217"/>
      <c r="G866" s="217"/>
      <c r="H866" s="217"/>
      <c r="I866" s="217"/>
      <c r="J866" s="217"/>
      <c r="K866" s="217"/>
      <c r="L866" s="217"/>
      <c r="M866" s="217"/>
      <c r="N866" s="217"/>
      <c r="O866" s="217"/>
      <c r="P866" s="217"/>
    </row>
    <row r="867">
      <c r="A867" s="216" t="s">
        <v>793</v>
      </c>
      <c r="B867" s="209" t="s">
        <v>794</v>
      </c>
      <c r="C867" s="209" t="s">
        <v>782</v>
      </c>
      <c r="D867" s="210" t="s">
        <v>795</v>
      </c>
      <c r="E867" s="225" t="s">
        <v>225</v>
      </c>
      <c r="F867" s="211">
        <v>270.0</v>
      </c>
      <c r="G867" s="214"/>
      <c r="H867" s="214">
        <v>270.0</v>
      </c>
      <c r="I867" s="212"/>
      <c r="J867" s="213"/>
      <c r="K867" s="212"/>
      <c r="L867" s="213"/>
      <c r="M867" s="213"/>
      <c r="N867" s="213"/>
      <c r="O867" s="213"/>
      <c r="P867" s="213"/>
    </row>
    <row r="868">
      <c r="A868" s="230"/>
      <c r="B868" s="209" t="s">
        <v>794</v>
      </c>
      <c r="C868" s="209" t="s">
        <v>782</v>
      </c>
      <c r="D868" s="210" t="s">
        <v>795</v>
      </c>
      <c r="E868" s="226" t="s">
        <v>606</v>
      </c>
      <c r="F868" s="217"/>
      <c r="G868" s="217"/>
      <c r="H868" s="217"/>
      <c r="I868" s="217"/>
      <c r="J868" s="217"/>
      <c r="K868" s="217"/>
      <c r="L868" s="217"/>
      <c r="M868" s="217"/>
      <c r="N868" s="217"/>
      <c r="O868" s="217"/>
      <c r="P868" s="217"/>
    </row>
    <row r="869">
      <c r="A869" s="230"/>
      <c r="B869" s="209" t="s">
        <v>794</v>
      </c>
      <c r="C869" s="209" t="s">
        <v>782</v>
      </c>
      <c r="D869" s="210" t="s">
        <v>795</v>
      </c>
      <c r="E869" s="226" t="s">
        <v>227</v>
      </c>
      <c r="F869" s="217"/>
      <c r="G869" s="217"/>
      <c r="H869" s="217"/>
      <c r="I869" s="217"/>
      <c r="J869" s="217"/>
      <c r="K869" s="217"/>
      <c r="L869" s="217"/>
      <c r="M869" s="217"/>
      <c r="N869" s="217"/>
      <c r="O869" s="217"/>
      <c r="P869" s="217"/>
    </row>
    <row r="870">
      <c r="A870" s="230"/>
      <c r="B870" s="209" t="s">
        <v>794</v>
      </c>
      <c r="C870" s="209" t="s">
        <v>782</v>
      </c>
      <c r="D870" s="210" t="s">
        <v>795</v>
      </c>
      <c r="E870" s="226" t="s">
        <v>228</v>
      </c>
      <c r="F870" s="217"/>
      <c r="G870" s="217"/>
      <c r="H870" s="217"/>
      <c r="I870" s="217"/>
      <c r="J870" s="217"/>
      <c r="K870" s="217"/>
      <c r="L870" s="217"/>
      <c r="M870" s="217"/>
      <c r="N870" s="217"/>
      <c r="O870" s="217"/>
      <c r="P870" s="217"/>
    </row>
    <row r="871">
      <c r="A871" s="230"/>
      <c r="B871" s="209" t="s">
        <v>794</v>
      </c>
      <c r="C871" s="209" t="s">
        <v>782</v>
      </c>
      <c r="D871" s="210" t="s">
        <v>795</v>
      </c>
      <c r="E871" s="227" t="s">
        <v>229</v>
      </c>
      <c r="F871" s="217"/>
      <c r="G871" s="217"/>
      <c r="H871" s="217"/>
      <c r="I871" s="217"/>
      <c r="J871" s="217"/>
      <c r="K871" s="217"/>
      <c r="L871" s="217"/>
      <c r="M871" s="217"/>
      <c r="N871" s="217"/>
      <c r="O871" s="217"/>
      <c r="P871" s="217"/>
    </row>
    <row r="872">
      <c r="A872" s="230"/>
      <c r="B872" s="209" t="s">
        <v>794</v>
      </c>
      <c r="C872" s="209" t="s">
        <v>782</v>
      </c>
      <c r="D872" s="210" t="s">
        <v>795</v>
      </c>
      <c r="E872" s="227" t="s">
        <v>230</v>
      </c>
      <c r="F872" s="217"/>
      <c r="G872" s="217"/>
      <c r="H872" s="217"/>
      <c r="I872" s="217"/>
      <c r="J872" s="217"/>
      <c r="K872" s="217"/>
      <c r="L872" s="217"/>
      <c r="M872" s="217"/>
      <c r="N872" s="217"/>
      <c r="O872" s="217"/>
      <c r="P872" s="217"/>
    </row>
    <row r="873">
      <c r="A873" s="230"/>
      <c r="B873" s="209" t="s">
        <v>794</v>
      </c>
      <c r="C873" s="209" t="s">
        <v>782</v>
      </c>
      <c r="D873" s="210" t="s">
        <v>795</v>
      </c>
      <c r="E873" s="227" t="s">
        <v>231</v>
      </c>
      <c r="F873" s="217"/>
      <c r="G873" s="217"/>
      <c r="H873" s="217"/>
      <c r="I873" s="217"/>
      <c r="J873" s="217"/>
      <c r="K873" s="217"/>
      <c r="L873" s="217"/>
      <c r="M873" s="217"/>
      <c r="N873" s="217"/>
      <c r="O873" s="217"/>
      <c r="P873" s="217"/>
    </row>
    <row r="874">
      <c r="A874" s="230"/>
      <c r="B874" s="209" t="s">
        <v>794</v>
      </c>
      <c r="C874" s="209" t="s">
        <v>782</v>
      </c>
      <c r="D874" s="210" t="s">
        <v>795</v>
      </c>
      <c r="E874" s="227" t="s">
        <v>232</v>
      </c>
      <c r="F874" s="217"/>
      <c r="G874" s="217"/>
      <c r="H874" s="217"/>
      <c r="I874" s="217"/>
      <c r="J874" s="217"/>
      <c r="K874" s="217"/>
      <c r="L874" s="217"/>
      <c r="M874" s="217"/>
      <c r="N874" s="217"/>
      <c r="O874" s="217"/>
      <c r="P874" s="217"/>
    </row>
    <row r="875">
      <c r="A875" s="230"/>
      <c r="B875" s="209" t="s">
        <v>794</v>
      </c>
      <c r="C875" s="209" t="s">
        <v>782</v>
      </c>
      <c r="D875" s="210" t="s">
        <v>795</v>
      </c>
      <c r="E875" s="227" t="s">
        <v>603</v>
      </c>
      <c r="F875" s="217"/>
      <c r="G875" s="217"/>
      <c r="H875" s="217"/>
      <c r="I875" s="217"/>
      <c r="J875" s="217"/>
      <c r="K875" s="217"/>
      <c r="L875" s="217"/>
      <c r="M875" s="217"/>
      <c r="N875" s="217"/>
      <c r="O875" s="217"/>
      <c r="P875" s="217"/>
    </row>
    <row r="876">
      <c r="A876" s="216" t="s">
        <v>796</v>
      </c>
      <c r="B876" s="228" t="s">
        <v>797</v>
      </c>
      <c r="C876" s="209" t="s">
        <v>782</v>
      </c>
      <c r="D876" s="210" t="s">
        <v>795</v>
      </c>
      <c r="E876" s="231" t="s">
        <v>225</v>
      </c>
      <c r="F876" s="211">
        <v>1020.0</v>
      </c>
      <c r="H876" s="214">
        <v>1020.0</v>
      </c>
      <c r="I876" s="212"/>
      <c r="J876" s="213"/>
      <c r="K876" s="212"/>
      <c r="L876" s="213"/>
      <c r="M876" s="213"/>
      <c r="N876" s="213"/>
      <c r="O876" s="213"/>
      <c r="P876" s="213"/>
    </row>
    <row r="877">
      <c r="A877" s="216"/>
      <c r="B877" s="228" t="s">
        <v>797</v>
      </c>
      <c r="C877" s="209" t="s">
        <v>782</v>
      </c>
      <c r="D877" s="210" t="s">
        <v>795</v>
      </c>
      <c r="E877" s="231" t="s">
        <v>226</v>
      </c>
      <c r="F877" s="211"/>
      <c r="H877" s="214"/>
      <c r="I877" s="212"/>
      <c r="J877" s="213"/>
      <c r="K877" s="212"/>
      <c r="L877" s="213"/>
      <c r="M877" s="213"/>
      <c r="N877" s="213"/>
      <c r="O877" s="213"/>
      <c r="P877" s="213"/>
    </row>
    <row r="878">
      <c r="A878" s="216"/>
      <c r="B878" s="228" t="s">
        <v>797</v>
      </c>
      <c r="C878" s="209" t="s">
        <v>782</v>
      </c>
      <c r="D878" s="210" t="s">
        <v>795</v>
      </c>
      <c r="E878" s="231" t="s">
        <v>227</v>
      </c>
      <c r="F878" s="211"/>
      <c r="H878" s="214"/>
      <c r="I878" s="212"/>
      <c r="J878" s="213"/>
      <c r="K878" s="212"/>
      <c r="L878" s="213"/>
      <c r="M878" s="213"/>
      <c r="N878" s="213"/>
      <c r="O878" s="213"/>
      <c r="P878" s="213"/>
    </row>
    <row r="879">
      <c r="A879" s="216"/>
      <c r="B879" s="228" t="s">
        <v>797</v>
      </c>
      <c r="C879" s="209" t="s">
        <v>782</v>
      </c>
      <c r="D879" s="210" t="s">
        <v>795</v>
      </c>
      <c r="E879" s="231" t="s">
        <v>228</v>
      </c>
      <c r="F879" s="211"/>
      <c r="H879" s="214"/>
      <c r="I879" s="212"/>
      <c r="J879" s="213"/>
      <c r="K879" s="212"/>
      <c r="L879" s="213"/>
      <c r="M879" s="213"/>
      <c r="N879" s="213"/>
      <c r="O879" s="213"/>
      <c r="P879" s="213"/>
    </row>
    <row r="880">
      <c r="A880" s="216"/>
      <c r="B880" s="228" t="s">
        <v>797</v>
      </c>
      <c r="C880" s="209" t="s">
        <v>782</v>
      </c>
      <c r="D880" s="210" t="s">
        <v>795</v>
      </c>
      <c r="E880" s="231" t="s">
        <v>229</v>
      </c>
      <c r="F880" s="211"/>
      <c r="H880" s="214"/>
      <c r="I880" s="212"/>
      <c r="J880" s="213"/>
      <c r="K880" s="212"/>
      <c r="L880" s="213"/>
      <c r="M880" s="213"/>
      <c r="N880" s="213"/>
      <c r="O880" s="213"/>
      <c r="P880" s="213"/>
    </row>
    <row r="881">
      <c r="A881" s="216"/>
      <c r="B881" s="228" t="s">
        <v>797</v>
      </c>
      <c r="C881" s="209" t="s">
        <v>782</v>
      </c>
      <c r="D881" s="210" t="s">
        <v>795</v>
      </c>
      <c r="E881" s="231" t="s">
        <v>602</v>
      </c>
      <c r="F881" s="211"/>
      <c r="H881" s="214"/>
      <c r="I881" s="212"/>
      <c r="J881" s="213"/>
      <c r="K881" s="212"/>
      <c r="L881" s="213"/>
      <c r="M881" s="213"/>
      <c r="N881" s="213"/>
      <c r="O881" s="213"/>
      <c r="P881" s="213"/>
    </row>
    <row r="882">
      <c r="A882" s="216"/>
      <c r="B882" s="228" t="s">
        <v>797</v>
      </c>
      <c r="C882" s="209" t="s">
        <v>782</v>
      </c>
      <c r="D882" s="210" t="s">
        <v>795</v>
      </c>
      <c r="E882" s="231" t="s">
        <v>231</v>
      </c>
      <c r="F882" s="211"/>
      <c r="H882" s="214"/>
      <c r="I882" s="212"/>
      <c r="J882" s="213"/>
      <c r="K882" s="212"/>
      <c r="L882" s="213"/>
      <c r="M882" s="213"/>
      <c r="N882" s="213"/>
      <c r="O882" s="213"/>
      <c r="P882" s="213"/>
    </row>
    <row r="883">
      <c r="A883" s="216"/>
      <c r="B883" s="228" t="s">
        <v>797</v>
      </c>
      <c r="C883" s="209" t="s">
        <v>782</v>
      </c>
      <c r="D883" s="210" t="s">
        <v>795</v>
      </c>
      <c r="E883" s="231" t="s">
        <v>232</v>
      </c>
      <c r="F883" s="211"/>
      <c r="H883" s="214"/>
      <c r="I883" s="212"/>
      <c r="J883" s="213"/>
      <c r="K883" s="212"/>
      <c r="L883" s="213"/>
      <c r="M883" s="213"/>
      <c r="N883" s="213"/>
      <c r="O883" s="213"/>
      <c r="P883" s="213"/>
    </row>
    <row r="884">
      <c r="A884" s="216"/>
      <c r="B884" s="228" t="s">
        <v>797</v>
      </c>
      <c r="C884" s="209" t="s">
        <v>782</v>
      </c>
      <c r="D884" s="210" t="s">
        <v>795</v>
      </c>
      <c r="E884" s="231" t="s">
        <v>603</v>
      </c>
      <c r="F884" s="211"/>
      <c r="H884" s="214"/>
      <c r="I884" s="212"/>
      <c r="J884" s="213"/>
      <c r="K884" s="212"/>
      <c r="L884" s="213"/>
      <c r="M884" s="213"/>
      <c r="N884" s="213"/>
      <c r="O884" s="213"/>
      <c r="P884" s="213"/>
    </row>
    <row r="885">
      <c r="A885" s="216" t="s">
        <v>798</v>
      </c>
      <c r="B885" s="228" t="s">
        <v>799</v>
      </c>
      <c r="C885" s="209" t="s">
        <v>782</v>
      </c>
      <c r="D885" s="210" t="s">
        <v>795</v>
      </c>
      <c r="E885" s="231" t="s">
        <v>225</v>
      </c>
      <c r="F885" s="211">
        <v>1360.0</v>
      </c>
      <c r="H885" s="214">
        <v>1360.0</v>
      </c>
      <c r="I885" s="212"/>
      <c r="J885" s="213"/>
      <c r="K885" s="212"/>
      <c r="L885" s="213"/>
      <c r="M885" s="213"/>
      <c r="N885" s="213"/>
      <c r="O885" s="213"/>
      <c r="P885" s="213"/>
    </row>
    <row r="886">
      <c r="A886" s="216"/>
      <c r="B886" s="228" t="s">
        <v>799</v>
      </c>
      <c r="C886" s="209" t="s">
        <v>782</v>
      </c>
      <c r="D886" s="210" t="s">
        <v>795</v>
      </c>
      <c r="E886" s="231" t="s">
        <v>226</v>
      </c>
      <c r="F886" s="211"/>
      <c r="H886" s="214"/>
      <c r="I886" s="212"/>
      <c r="J886" s="213"/>
      <c r="K886" s="212"/>
      <c r="L886" s="213"/>
      <c r="M886" s="213"/>
      <c r="N886" s="213"/>
      <c r="O886" s="213"/>
      <c r="P886" s="213"/>
    </row>
    <row r="887">
      <c r="A887" s="216"/>
      <c r="B887" s="228" t="s">
        <v>799</v>
      </c>
      <c r="C887" s="209" t="s">
        <v>782</v>
      </c>
      <c r="D887" s="210" t="s">
        <v>795</v>
      </c>
      <c r="E887" s="231" t="s">
        <v>227</v>
      </c>
      <c r="F887" s="211"/>
      <c r="H887" s="214"/>
      <c r="I887" s="212"/>
      <c r="J887" s="213"/>
      <c r="K887" s="212"/>
      <c r="L887" s="213"/>
      <c r="M887" s="213"/>
      <c r="N887" s="213"/>
      <c r="O887" s="213"/>
      <c r="P887" s="213"/>
    </row>
    <row r="888">
      <c r="A888" s="216"/>
      <c r="B888" s="228" t="s">
        <v>799</v>
      </c>
      <c r="C888" s="209" t="s">
        <v>782</v>
      </c>
      <c r="D888" s="210" t="s">
        <v>795</v>
      </c>
      <c r="E888" s="231" t="s">
        <v>228</v>
      </c>
      <c r="F888" s="211"/>
      <c r="H888" s="214"/>
      <c r="I888" s="212"/>
      <c r="J888" s="213"/>
      <c r="K888" s="212"/>
      <c r="L888" s="213"/>
      <c r="M888" s="213"/>
      <c r="N888" s="213"/>
      <c r="O888" s="213"/>
      <c r="P888" s="213"/>
    </row>
    <row r="889">
      <c r="A889" s="216"/>
      <c r="B889" s="228" t="s">
        <v>799</v>
      </c>
      <c r="C889" s="209" t="s">
        <v>782</v>
      </c>
      <c r="D889" s="210" t="s">
        <v>795</v>
      </c>
      <c r="E889" s="231" t="s">
        <v>229</v>
      </c>
      <c r="F889" s="211"/>
      <c r="H889" s="214"/>
      <c r="I889" s="212"/>
      <c r="J889" s="213"/>
      <c r="K889" s="212"/>
      <c r="L889" s="213"/>
      <c r="M889" s="213"/>
      <c r="N889" s="213"/>
      <c r="O889" s="213"/>
      <c r="P889" s="213"/>
    </row>
    <row r="890">
      <c r="A890" s="216"/>
      <c r="B890" s="228" t="s">
        <v>799</v>
      </c>
      <c r="C890" s="209" t="s">
        <v>782</v>
      </c>
      <c r="D890" s="210" t="s">
        <v>795</v>
      </c>
      <c r="E890" s="231" t="s">
        <v>602</v>
      </c>
      <c r="F890" s="211"/>
      <c r="H890" s="214"/>
      <c r="I890" s="212"/>
      <c r="J890" s="213"/>
      <c r="K890" s="212"/>
      <c r="L890" s="213"/>
      <c r="M890" s="213"/>
      <c r="N890" s="213"/>
      <c r="O890" s="213"/>
      <c r="P890" s="213"/>
    </row>
    <row r="891">
      <c r="A891" s="216"/>
      <c r="B891" s="228" t="s">
        <v>799</v>
      </c>
      <c r="C891" s="209" t="s">
        <v>782</v>
      </c>
      <c r="D891" s="210" t="s">
        <v>795</v>
      </c>
      <c r="E891" s="231" t="s">
        <v>231</v>
      </c>
      <c r="F891" s="211"/>
      <c r="H891" s="214"/>
      <c r="I891" s="212"/>
      <c r="J891" s="213"/>
      <c r="K891" s="212"/>
      <c r="L891" s="213"/>
      <c r="M891" s="213"/>
      <c r="N891" s="213"/>
      <c r="O891" s="213"/>
      <c r="P891" s="213"/>
    </row>
    <row r="892">
      <c r="A892" s="216"/>
      <c r="B892" s="228" t="s">
        <v>799</v>
      </c>
      <c r="C892" s="209" t="s">
        <v>782</v>
      </c>
      <c r="D892" s="210" t="s">
        <v>795</v>
      </c>
      <c r="E892" s="231" t="s">
        <v>232</v>
      </c>
      <c r="F892" s="211"/>
      <c r="H892" s="214"/>
      <c r="I892" s="212"/>
      <c r="J892" s="213"/>
      <c r="K892" s="212"/>
      <c r="L892" s="213"/>
      <c r="M892" s="213"/>
      <c r="N892" s="213"/>
      <c r="O892" s="213"/>
      <c r="P892" s="213"/>
    </row>
    <row r="893">
      <c r="A893" s="216"/>
      <c r="B893" s="228" t="s">
        <v>799</v>
      </c>
      <c r="C893" s="209" t="s">
        <v>782</v>
      </c>
      <c r="D893" s="210" t="s">
        <v>795</v>
      </c>
      <c r="E893" s="231" t="s">
        <v>603</v>
      </c>
      <c r="F893" s="211"/>
      <c r="H893" s="214"/>
      <c r="I893" s="212"/>
      <c r="J893" s="213"/>
      <c r="K893" s="212"/>
      <c r="L893" s="213"/>
      <c r="M893" s="213"/>
      <c r="N893" s="213"/>
      <c r="O893" s="213"/>
      <c r="P893" s="213"/>
    </row>
    <row r="894">
      <c r="A894" s="216" t="s">
        <v>800</v>
      </c>
      <c r="B894" s="228" t="s">
        <v>801</v>
      </c>
      <c r="C894" s="209" t="s">
        <v>782</v>
      </c>
      <c r="D894" s="210" t="s">
        <v>795</v>
      </c>
      <c r="E894" s="231" t="s">
        <v>225</v>
      </c>
      <c r="F894" s="211">
        <v>1800.0</v>
      </c>
      <c r="H894" s="214">
        <v>1800.0</v>
      </c>
      <c r="I894" s="212"/>
      <c r="J894" s="213"/>
      <c r="K894" s="212"/>
      <c r="L894" s="213"/>
      <c r="M894" s="213"/>
      <c r="N894" s="213"/>
      <c r="O894" s="213"/>
      <c r="P894" s="213"/>
    </row>
    <row r="895">
      <c r="A895" s="216"/>
      <c r="B895" s="228" t="s">
        <v>801</v>
      </c>
      <c r="C895" s="209" t="s">
        <v>782</v>
      </c>
      <c r="D895" s="210" t="s">
        <v>795</v>
      </c>
      <c r="E895" s="231" t="s">
        <v>226</v>
      </c>
      <c r="F895" s="211"/>
      <c r="H895" s="214"/>
      <c r="I895" s="212"/>
      <c r="J895" s="213"/>
      <c r="K895" s="212"/>
      <c r="L895" s="213"/>
      <c r="M895" s="213"/>
      <c r="N895" s="213"/>
      <c r="O895" s="213"/>
      <c r="P895" s="213"/>
    </row>
    <row r="896">
      <c r="A896" s="216"/>
      <c r="B896" s="228" t="s">
        <v>801</v>
      </c>
      <c r="C896" s="209" t="s">
        <v>782</v>
      </c>
      <c r="D896" s="210" t="s">
        <v>795</v>
      </c>
      <c r="E896" s="231" t="s">
        <v>227</v>
      </c>
      <c r="F896" s="211"/>
      <c r="H896" s="214"/>
      <c r="I896" s="212"/>
      <c r="J896" s="213"/>
      <c r="K896" s="212"/>
      <c r="L896" s="213"/>
      <c r="M896" s="213"/>
      <c r="N896" s="213"/>
      <c r="O896" s="213"/>
      <c r="P896" s="213"/>
    </row>
    <row r="897">
      <c r="A897" s="216"/>
      <c r="B897" s="228" t="s">
        <v>801</v>
      </c>
      <c r="C897" s="209" t="s">
        <v>782</v>
      </c>
      <c r="D897" s="210" t="s">
        <v>795</v>
      </c>
      <c r="E897" s="231" t="s">
        <v>228</v>
      </c>
      <c r="F897" s="211"/>
      <c r="H897" s="214"/>
      <c r="I897" s="212"/>
      <c r="J897" s="213"/>
      <c r="K897" s="212"/>
      <c r="L897" s="213"/>
      <c r="M897" s="213"/>
      <c r="N897" s="213"/>
      <c r="O897" s="213"/>
      <c r="P897" s="213"/>
    </row>
    <row r="898">
      <c r="A898" s="216"/>
      <c r="B898" s="228" t="s">
        <v>801</v>
      </c>
      <c r="C898" s="209" t="s">
        <v>782</v>
      </c>
      <c r="D898" s="210" t="s">
        <v>795</v>
      </c>
      <c r="E898" s="231" t="s">
        <v>229</v>
      </c>
      <c r="F898" s="211"/>
      <c r="H898" s="214"/>
      <c r="I898" s="212"/>
      <c r="J898" s="213"/>
      <c r="K898" s="212"/>
      <c r="L898" s="213"/>
      <c r="M898" s="213"/>
      <c r="N898" s="213"/>
      <c r="O898" s="213"/>
      <c r="P898" s="213"/>
    </row>
    <row r="899">
      <c r="A899" s="216"/>
      <c r="B899" s="228" t="s">
        <v>801</v>
      </c>
      <c r="C899" s="209" t="s">
        <v>782</v>
      </c>
      <c r="D899" s="210" t="s">
        <v>795</v>
      </c>
      <c r="E899" s="231" t="s">
        <v>602</v>
      </c>
      <c r="F899" s="211"/>
      <c r="H899" s="214"/>
      <c r="I899" s="212"/>
      <c r="J899" s="213"/>
      <c r="K899" s="212"/>
      <c r="L899" s="213"/>
      <c r="M899" s="213"/>
      <c r="N899" s="213"/>
      <c r="O899" s="213"/>
      <c r="P899" s="213"/>
    </row>
    <row r="900">
      <c r="A900" s="216"/>
      <c r="B900" s="228" t="s">
        <v>801</v>
      </c>
      <c r="C900" s="209" t="s">
        <v>782</v>
      </c>
      <c r="D900" s="210" t="s">
        <v>795</v>
      </c>
      <c r="E900" s="231" t="s">
        <v>231</v>
      </c>
      <c r="F900" s="211"/>
      <c r="H900" s="214"/>
      <c r="I900" s="212"/>
      <c r="J900" s="213"/>
      <c r="K900" s="212"/>
      <c r="L900" s="213"/>
      <c r="M900" s="213"/>
      <c r="N900" s="213"/>
      <c r="O900" s="213"/>
      <c r="P900" s="213"/>
    </row>
    <row r="901">
      <c r="A901" s="216"/>
      <c r="B901" s="228" t="s">
        <v>801</v>
      </c>
      <c r="C901" s="209" t="s">
        <v>782</v>
      </c>
      <c r="D901" s="210" t="s">
        <v>795</v>
      </c>
      <c r="E901" s="231" t="s">
        <v>232</v>
      </c>
      <c r="F901" s="211"/>
      <c r="H901" s="214"/>
      <c r="I901" s="212"/>
      <c r="J901" s="213"/>
      <c r="K901" s="212"/>
      <c r="L901" s="213"/>
      <c r="M901" s="213"/>
      <c r="N901" s="213"/>
      <c r="O901" s="213"/>
      <c r="P901" s="213"/>
    </row>
    <row r="902">
      <c r="A902" s="216"/>
      <c r="B902" s="228" t="s">
        <v>801</v>
      </c>
      <c r="C902" s="209" t="s">
        <v>782</v>
      </c>
      <c r="D902" s="210" t="s">
        <v>795</v>
      </c>
      <c r="E902" s="231" t="s">
        <v>603</v>
      </c>
      <c r="F902" s="211"/>
      <c r="H902" s="214"/>
      <c r="I902" s="212"/>
      <c r="J902" s="213"/>
      <c r="K902" s="212"/>
      <c r="L902" s="213"/>
      <c r="M902" s="213"/>
      <c r="N902" s="213"/>
      <c r="O902" s="213"/>
      <c r="P902" s="213"/>
    </row>
    <row r="903">
      <c r="A903" s="216" t="s">
        <v>802</v>
      </c>
      <c r="B903" s="228" t="s">
        <v>803</v>
      </c>
      <c r="C903" s="209" t="s">
        <v>782</v>
      </c>
      <c r="D903" s="210" t="s">
        <v>795</v>
      </c>
      <c r="E903" s="231" t="s">
        <v>225</v>
      </c>
      <c r="F903" s="211">
        <v>90.0</v>
      </c>
      <c r="H903" s="214">
        <v>90.0</v>
      </c>
      <c r="I903" s="212"/>
      <c r="J903" s="213"/>
      <c r="K903" s="212"/>
      <c r="L903" s="213"/>
      <c r="M903" s="213"/>
      <c r="N903" s="213"/>
      <c r="O903" s="213"/>
      <c r="P903" s="213"/>
    </row>
    <row r="904">
      <c r="A904" s="216"/>
      <c r="B904" s="228" t="s">
        <v>803</v>
      </c>
      <c r="C904" s="209" t="s">
        <v>782</v>
      </c>
      <c r="D904" s="210" t="s">
        <v>795</v>
      </c>
      <c r="E904" s="231" t="s">
        <v>226</v>
      </c>
      <c r="F904" s="211"/>
      <c r="H904" s="214"/>
      <c r="I904" s="212"/>
      <c r="J904" s="213"/>
      <c r="K904" s="212"/>
      <c r="L904" s="213"/>
      <c r="M904" s="213"/>
      <c r="N904" s="213"/>
      <c r="O904" s="213"/>
      <c r="P904" s="213"/>
    </row>
    <row r="905">
      <c r="A905" s="216"/>
      <c r="B905" s="228" t="s">
        <v>803</v>
      </c>
      <c r="C905" s="209" t="s">
        <v>782</v>
      </c>
      <c r="D905" s="210" t="s">
        <v>795</v>
      </c>
      <c r="E905" s="231" t="s">
        <v>227</v>
      </c>
      <c r="F905" s="211"/>
      <c r="H905" s="214"/>
      <c r="I905" s="212"/>
      <c r="J905" s="213"/>
      <c r="K905" s="212"/>
      <c r="L905" s="213"/>
      <c r="M905" s="213"/>
      <c r="N905" s="213"/>
      <c r="O905" s="213"/>
      <c r="P905" s="213"/>
    </row>
    <row r="906">
      <c r="A906" s="216"/>
      <c r="B906" s="228" t="s">
        <v>803</v>
      </c>
      <c r="C906" s="209" t="s">
        <v>782</v>
      </c>
      <c r="D906" s="210" t="s">
        <v>795</v>
      </c>
      <c r="E906" s="231" t="s">
        <v>228</v>
      </c>
      <c r="F906" s="211"/>
      <c r="H906" s="214"/>
      <c r="I906" s="212"/>
      <c r="J906" s="213"/>
      <c r="K906" s="212"/>
      <c r="L906" s="213"/>
      <c r="M906" s="213"/>
      <c r="N906" s="213"/>
      <c r="O906" s="213"/>
      <c r="P906" s="213"/>
    </row>
    <row r="907">
      <c r="A907" s="216"/>
      <c r="B907" s="228" t="s">
        <v>803</v>
      </c>
      <c r="C907" s="209" t="s">
        <v>782</v>
      </c>
      <c r="D907" s="210" t="s">
        <v>795</v>
      </c>
      <c r="E907" s="231" t="s">
        <v>229</v>
      </c>
      <c r="F907" s="211"/>
      <c r="H907" s="214"/>
      <c r="I907" s="212"/>
      <c r="J907" s="213"/>
      <c r="K907" s="212"/>
      <c r="L907" s="213"/>
      <c r="M907" s="213"/>
      <c r="N907" s="213"/>
      <c r="O907" s="213"/>
      <c r="P907" s="213"/>
    </row>
    <row r="908">
      <c r="A908" s="216"/>
      <c r="B908" s="228" t="s">
        <v>803</v>
      </c>
      <c r="C908" s="209" t="s">
        <v>782</v>
      </c>
      <c r="D908" s="210" t="s">
        <v>795</v>
      </c>
      <c r="E908" s="231" t="s">
        <v>602</v>
      </c>
      <c r="F908" s="211"/>
      <c r="H908" s="214"/>
      <c r="I908" s="212"/>
      <c r="J908" s="213"/>
      <c r="K908" s="212"/>
      <c r="L908" s="213"/>
      <c r="M908" s="213"/>
      <c r="N908" s="213"/>
      <c r="O908" s="213"/>
      <c r="P908" s="213"/>
    </row>
    <row r="909">
      <c r="A909" s="216"/>
      <c r="B909" s="228" t="s">
        <v>803</v>
      </c>
      <c r="C909" s="209" t="s">
        <v>782</v>
      </c>
      <c r="D909" s="210" t="s">
        <v>795</v>
      </c>
      <c r="E909" s="231" t="s">
        <v>231</v>
      </c>
      <c r="F909" s="211"/>
      <c r="H909" s="214"/>
      <c r="I909" s="212"/>
      <c r="J909" s="213"/>
      <c r="K909" s="212"/>
      <c r="L909" s="213"/>
      <c r="M909" s="213"/>
      <c r="N909" s="213"/>
      <c r="O909" s="213"/>
      <c r="P909" s="213"/>
    </row>
    <row r="910">
      <c r="A910" s="216"/>
      <c r="B910" s="228" t="s">
        <v>803</v>
      </c>
      <c r="C910" s="209" t="s">
        <v>782</v>
      </c>
      <c r="D910" s="210" t="s">
        <v>795</v>
      </c>
      <c r="E910" s="231" t="s">
        <v>232</v>
      </c>
      <c r="F910" s="211"/>
      <c r="H910" s="214"/>
      <c r="I910" s="212"/>
      <c r="J910" s="213"/>
      <c r="K910" s="212"/>
      <c r="L910" s="213"/>
      <c r="M910" s="213"/>
      <c r="N910" s="213"/>
      <c r="O910" s="213"/>
      <c r="P910" s="213"/>
    </row>
    <row r="911">
      <c r="A911" s="216"/>
      <c r="B911" s="228" t="s">
        <v>803</v>
      </c>
      <c r="C911" s="209" t="s">
        <v>782</v>
      </c>
      <c r="D911" s="210" t="s">
        <v>795</v>
      </c>
      <c r="E911" s="231" t="s">
        <v>603</v>
      </c>
      <c r="F911" s="211"/>
      <c r="H911" s="214"/>
      <c r="I911" s="212"/>
      <c r="J911" s="213"/>
      <c r="K911" s="212"/>
      <c r="L911" s="213"/>
      <c r="M911" s="213"/>
      <c r="N911" s="213"/>
      <c r="O911" s="213"/>
      <c r="P911" s="213"/>
    </row>
    <row r="912">
      <c r="A912" s="216" t="s">
        <v>804</v>
      </c>
      <c r="B912" s="228" t="s">
        <v>805</v>
      </c>
      <c r="C912" s="209" t="s">
        <v>782</v>
      </c>
      <c r="D912" s="210" t="s">
        <v>795</v>
      </c>
      <c r="E912" s="231" t="s">
        <v>225</v>
      </c>
      <c r="F912" s="211">
        <v>520.0</v>
      </c>
      <c r="H912" s="214">
        <v>520.0</v>
      </c>
      <c r="I912" s="212"/>
      <c r="J912" s="213"/>
      <c r="K912" s="212"/>
      <c r="L912" s="213"/>
      <c r="M912" s="213"/>
      <c r="N912" s="213"/>
      <c r="O912" s="213"/>
      <c r="P912" s="213"/>
    </row>
    <row r="913">
      <c r="A913" s="216"/>
      <c r="B913" s="228" t="s">
        <v>805</v>
      </c>
      <c r="C913" s="209" t="s">
        <v>782</v>
      </c>
      <c r="D913" s="210" t="s">
        <v>795</v>
      </c>
      <c r="E913" s="231" t="s">
        <v>226</v>
      </c>
      <c r="F913" s="211"/>
      <c r="H913" s="214"/>
      <c r="I913" s="212"/>
      <c r="J913" s="213"/>
      <c r="K913" s="212"/>
      <c r="L913" s="213"/>
      <c r="M913" s="213"/>
      <c r="N913" s="213"/>
      <c r="O913" s="213"/>
      <c r="P913" s="213"/>
    </row>
    <row r="914">
      <c r="A914" s="216"/>
      <c r="B914" s="228" t="s">
        <v>805</v>
      </c>
      <c r="C914" s="209" t="s">
        <v>782</v>
      </c>
      <c r="D914" s="210" t="s">
        <v>795</v>
      </c>
      <c r="E914" s="231" t="s">
        <v>227</v>
      </c>
      <c r="F914" s="211"/>
      <c r="H914" s="214"/>
      <c r="I914" s="212"/>
      <c r="J914" s="213"/>
      <c r="K914" s="212"/>
      <c r="L914" s="213"/>
      <c r="M914" s="213"/>
      <c r="N914" s="213"/>
      <c r="O914" s="213"/>
      <c r="P914" s="213"/>
    </row>
    <row r="915">
      <c r="A915" s="216"/>
      <c r="B915" s="228" t="s">
        <v>805</v>
      </c>
      <c r="C915" s="209" t="s">
        <v>782</v>
      </c>
      <c r="D915" s="210" t="s">
        <v>795</v>
      </c>
      <c r="E915" s="231" t="s">
        <v>228</v>
      </c>
      <c r="F915" s="211"/>
      <c r="H915" s="214"/>
      <c r="I915" s="212"/>
      <c r="J915" s="213"/>
      <c r="K915" s="212"/>
      <c r="L915" s="213"/>
      <c r="M915" s="213"/>
      <c r="N915" s="213"/>
      <c r="O915" s="213"/>
      <c r="P915" s="213"/>
    </row>
    <row r="916">
      <c r="A916" s="216"/>
      <c r="B916" s="228" t="s">
        <v>805</v>
      </c>
      <c r="C916" s="209" t="s">
        <v>782</v>
      </c>
      <c r="D916" s="210" t="s">
        <v>795</v>
      </c>
      <c r="E916" s="231" t="s">
        <v>229</v>
      </c>
      <c r="F916" s="211"/>
      <c r="H916" s="214"/>
      <c r="I916" s="212"/>
      <c r="J916" s="213"/>
      <c r="K916" s="212"/>
      <c r="L916" s="213"/>
      <c r="M916" s="213"/>
      <c r="N916" s="213"/>
      <c r="O916" s="213"/>
      <c r="P916" s="213"/>
    </row>
    <row r="917">
      <c r="A917" s="216"/>
      <c r="B917" s="228" t="s">
        <v>805</v>
      </c>
      <c r="C917" s="209" t="s">
        <v>782</v>
      </c>
      <c r="D917" s="210" t="s">
        <v>795</v>
      </c>
      <c r="E917" s="231" t="s">
        <v>602</v>
      </c>
      <c r="F917" s="211"/>
      <c r="H917" s="214"/>
      <c r="I917" s="212"/>
      <c r="J917" s="213"/>
      <c r="K917" s="212"/>
      <c r="L917" s="213"/>
      <c r="M917" s="213"/>
      <c r="N917" s="213"/>
      <c r="O917" s="213"/>
      <c r="P917" s="213"/>
    </row>
    <row r="918">
      <c r="A918" s="216"/>
      <c r="B918" s="228" t="s">
        <v>805</v>
      </c>
      <c r="C918" s="209" t="s">
        <v>782</v>
      </c>
      <c r="D918" s="210" t="s">
        <v>795</v>
      </c>
      <c r="E918" s="231" t="s">
        <v>231</v>
      </c>
      <c r="F918" s="211"/>
      <c r="H918" s="214"/>
      <c r="I918" s="212"/>
      <c r="J918" s="213"/>
      <c r="K918" s="212"/>
      <c r="L918" s="213"/>
      <c r="M918" s="213"/>
      <c r="N918" s="213"/>
      <c r="O918" s="213"/>
      <c r="P918" s="213"/>
    </row>
    <row r="919">
      <c r="A919" s="216"/>
      <c r="B919" s="228" t="s">
        <v>805</v>
      </c>
      <c r="C919" s="209" t="s">
        <v>782</v>
      </c>
      <c r="D919" s="210" t="s">
        <v>795</v>
      </c>
      <c r="E919" s="231" t="s">
        <v>232</v>
      </c>
      <c r="F919" s="211"/>
      <c r="H919" s="214"/>
      <c r="I919" s="212"/>
      <c r="J919" s="213"/>
      <c r="K919" s="212"/>
      <c r="L919" s="213"/>
      <c r="M919" s="213"/>
      <c r="N919" s="213"/>
      <c r="O919" s="213"/>
      <c r="P919" s="213"/>
    </row>
    <row r="920">
      <c r="A920" s="216"/>
      <c r="B920" s="228" t="s">
        <v>805</v>
      </c>
      <c r="C920" s="209" t="s">
        <v>782</v>
      </c>
      <c r="D920" s="210" t="s">
        <v>795</v>
      </c>
      <c r="E920" s="231" t="s">
        <v>603</v>
      </c>
      <c r="F920" s="211"/>
      <c r="H920" s="214"/>
      <c r="I920" s="212"/>
      <c r="J920" s="213"/>
      <c r="K920" s="212"/>
      <c r="L920" s="213"/>
      <c r="M920" s="213"/>
      <c r="N920" s="213"/>
      <c r="O920" s="213"/>
      <c r="P920" s="213"/>
    </row>
    <row r="921">
      <c r="A921" s="216" t="s">
        <v>806</v>
      </c>
      <c r="B921" s="228" t="s">
        <v>807</v>
      </c>
      <c r="C921" s="209" t="s">
        <v>782</v>
      </c>
      <c r="D921" s="210" t="s">
        <v>795</v>
      </c>
      <c r="E921" s="231" t="s">
        <v>225</v>
      </c>
      <c r="F921" s="211">
        <v>960.0</v>
      </c>
      <c r="H921" s="214">
        <v>960.0</v>
      </c>
      <c r="I921" s="212"/>
      <c r="J921" s="213"/>
      <c r="K921" s="212"/>
      <c r="L921" s="213"/>
      <c r="M921" s="213"/>
      <c r="N921" s="213"/>
      <c r="O921" s="213"/>
      <c r="P921" s="213"/>
    </row>
    <row r="922">
      <c r="A922" s="216"/>
      <c r="B922" s="228" t="s">
        <v>807</v>
      </c>
      <c r="C922" s="209" t="s">
        <v>782</v>
      </c>
      <c r="D922" s="210" t="s">
        <v>795</v>
      </c>
      <c r="E922" s="231" t="s">
        <v>226</v>
      </c>
      <c r="F922" s="211"/>
      <c r="H922" s="214"/>
      <c r="I922" s="212"/>
      <c r="J922" s="213"/>
      <c r="K922" s="212"/>
      <c r="L922" s="213"/>
      <c r="M922" s="213"/>
      <c r="N922" s="213"/>
      <c r="O922" s="213"/>
      <c r="P922" s="213"/>
    </row>
    <row r="923">
      <c r="A923" s="216"/>
      <c r="B923" s="228" t="s">
        <v>807</v>
      </c>
      <c r="C923" s="209" t="s">
        <v>782</v>
      </c>
      <c r="D923" s="210" t="s">
        <v>795</v>
      </c>
      <c r="E923" s="231" t="s">
        <v>227</v>
      </c>
      <c r="F923" s="211"/>
      <c r="H923" s="214"/>
      <c r="I923" s="212"/>
      <c r="J923" s="213"/>
      <c r="K923" s="212"/>
      <c r="L923" s="213"/>
      <c r="M923" s="213"/>
      <c r="N923" s="213"/>
      <c r="O923" s="213"/>
      <c r="P923" s="213"/>
    </row>
    <row r="924">
      <c r="A924" s="216"/>
      <c r="B924" s="228" t="s">
        <v>807</v>
      </c>
      <c r="C924" s="209" t="s">
        <v>782</v>
      </c>
      <c r="D924" s="210" t="s">
        <v>795</v>
      </c>
      <c r="E924" s="231" t="s">
        <v>228</v>
      </c>
      <c r="F924" s="211"/>
      <c r="H924" s="214"/>
      <c r="I924" s="212"/>
      <c r="J924" s="213"/>
      <c r="K924" s="212"/>
      <c r="L924" s="213"/>
      <c r="M924" s="213"/>
      <c r="N924" s="213"/>
      <c r="O924" s="213"/>
      <c r="P924" s="213"/>
    </row>
    <row r="925">
      <c r="A925" s="216"/>
      <c r="B925" s="228" t="s">
        <v>807</v>
      </c>
      <c r="C925" s="209" t="s">
        <v>782</v>
      </c>
      <c r="D925" s="210" t="s">
        <v>795</v>
      </c>
      <c r="E925" s="231" t="s">
        <v>229</v>
      </c>
      <c r="F925" s="211"/>
      <c r="H925" s="214"/>
      <c r="I925" s="212"/>
      <c r="J925" s="213"/>
      <c r="K925" s="212"/>
      <c r="L925" s="213"/>
      <c r="M925" s="213"/>
      <c r="N925" s="213"/>
      <c r="O925" s="213"/>
      <c r="P925" s="213"/>
    </row>
    <row r="926">
      <c r="A926" s="216"/>
      <c r="B926" s="228" t="s">
        <v>807</v>
      </c>
      <c r="C926" s="209" t="s">
        <v>782</v>
      </c>
      <c r="D926" s="210" t="s">
        <v>795</v>
      </c>
      <c r="E926" s="231" t="s">
        <v>602</v>
      </c>
      <c r="F926" s="211"/>
      <c r="H926" s="214"/>
      <c r="I926" s="212"/>
      <c r="J926" s="213"/>
      <c r="K926" s="212"/>
      <c r="L926" s="213"/>
      <c r="M926" s="213"/>
      <c r="N926" s="213"/>
      <c r="O926" s="213"/>
      <c r="P926" s="213"/>
    </row>
    <row r="927">
      <c r="A927" s="216"/>
      <c r="B927" s="228" t="s">
        <v>807</v>
      </c>
      <c r="C927" s="209" t="s">
        <v>782</v>
      </c>
      <c r="D927" s="210" t="s">
        <v>795</v>
      </c>
      <c r="E927" s="231" t="s">
        <v>231</v>
      </c>
      <c r="F927" s="211"/>
      <c r="H927" s="214"/>
      <c r="I927" s="212"/>
      <c r="J927" s="213"/>
      <c r="K927" s="212"/>
      <c r="L927" s="213"/>
      <c r="M927" s="213"/>
      <c r="N927" s="213"/>
      <c r="O927" s="213"/>
      <c r="P927" s="213"/>
    </row>
    <row r="928">
      <c r="A928" s="216"/>
      <c r="B928" s="228" t="s">
        <v>807</v>
      </c>
      <c r="C928" s="209" t="s">
        <v>782</v>
      </c>
      <c r="D928" s="210" t="s">
        <v>795</v>
      </c>
      <c r="E928" s="231" t="s">
        <v>232</v>
      </c>
      <c r="F928" s="211"/>
      <c r="H928" s="214"/>
      <c r="I928" s="212"/>
      <c r="J928" s="213"/>
      <c r="K928" s="212"/>
      <c r="L928" s="213"/>
      <c r="M928" s="213"/>
      <c r="N928" s="213"/>
      <c r="O928" s="213"/>
      <c r="P928" s="213"/>
    </row>
    <row r="929">
      <c r="A929" s="216"/>
      <c r="B929" s="228" t="s">
        <v>807</v>
      </c>
      <c r="C929" s="209" t="s">
        <v>782</v>
      </c>
      <c r="D929" s="210" t="s">
        <v>795</v>
      </c>
      <c r="E929" s="231" t="s">
        <v>603</v>
      </c>
      <c r="F929" s="211"/>
      <c r="H929" s="214"/>
      <c r="I929" s="212"/>
      <c r="J929" s="213"/>
      <c r="K929" s="212"/>
      <c r="L929" s="213"/>
      <c r="M929" s="213"/>
      <c r="N929" s="213"/>
      <c r="O929" s="213"/>
      <c r="P929" s="213"/>
    </row>
    <row r="930">
      <c r="A930" s="216" t="s">
        <v>808</v>
      </c>
      <c r="B930" s="228" t="s">
        <v>809</v>
      </c>
      <c r="C930" s="209" t="s">
        <v>782</v>
      </c>
      <c r="D930" s="210" t="s">
        <v>795</v>
      </c>
      <c r="E930" s="231" t="s">
        <v>225</v>
      </c>
      <c r="F930" s="211">
        <v>470.0</v>
      </c>
      <c r="H930" s="214">
        <v>470.0</v>
      </c>
      <c r="I930" s="212"/>
      <c r="J930" s="213"/>
      <c r="K930" s="212"/>
      <c r="L930" s="213"/>
      <c r="M930" s="213"/>
      <c r="N930" s="213"/>
      <c r="O930" s="213"/>
      <c r="P930" s="213"/>
    </row>
    <row r="931">
      <c r="A931" s="216"/>
      <c r="B931" s="228" t="s">
        <v>809</v>
      </c>
      <c r="C931" s="209" t="s">
        <v>782</v>
      </c>
      <c r="D931" s="210" t="s">
        <v>795</v>
      </c>
      <c r="E931" s="231" t="s">
        <v>226</v>
      </c>
      <c r="F931" s="211"/>
      <c r="H931" s="214"/>
      <c r="I931" s="212"/>
      <c r="J931" s="213"/>
      <c r="K931" s="212"/>
      <c r="L931" s="213"/>
      <c r="M931" s="213"/>
      <c r="N931" s="213"/>
      <c r="O931" s="213"/>
      <c r="P931" s="213"/>
    </row>
    <row r="932">
      <c r="A932" s="216"/>
      <c r="B932" s="228" t="s">
        <v>809</v>
      </c>
      <c r="C932" s="209" t="s">
        <v>782</v>
      </c>
      <c r="D932" s="210" t="s">
        <v>795</v>
      </c>
      <c r="E932" s="231" t="s">
        <v>227</v>
      </c>
      <c r="F932" s="211"/>
      <c r="H932" s="214"/>
      <c r="I932" s="212"/>
      <c r="J932" s="213"/>
      <c r="K932" s="212"/>
      <c r="L932" s="213"/>
      <c r="M932" s="213"/>
      <c r="N932" s="213"/>
      <c r="O932" s="213"/>
      <c r="P932" s="213"/>
    </row>
    <row r="933">
      <c r="A933" s="216"/>
      <c r="B933" s="228" t="s">
        <v>809</v>
      </c>
      <c r="C933" s="209" t="s">
        <v>782</v>
      </c>
      <c r="D933" s="210" t="s">
        <v>795</v>
      </c>
      <c r="E933" s="231" t="s">
        <v>228</v>
      </c>
      <c r="F933" s="211"/>
      <c r="H933" s="214"/>
      <c r="I933" s="212"/>
      <c r="J933" s="213"/>
      <c r="K933" s="212"/>
      <c r="L933" s="213"/>
      <c r="M933" s="213"/>
      <c r="N933" s="213"/>
      <c r="O933" s="213"/>
      <c r="P933" s="213"/>
    </row>
    <row r="934">
      <c r="A934" s="216"/>
      <c r="B934" s="228" t="s">
        <v>809</v>
      </c>
      <c r="C934" s="209" t="s">
        <v>782</v>
      </c>
      <c r="D934" s="210" t="s">
        <v>795</v>
      </c>
      <c r="E934" s="231" t="s">
        <v>229</v>
      </c>
      <c r="F934" s="211"/>
      <c r="H934" s="214"/>
      <c r="I934" s="212"/>
      <c r="J934" s="213"/>
      <c r="K934" s="212"/>
      <c r="L934" s="213"/>
      <c r="M934" s="213"/>
      <c r="N934" s="213"/>
      <c r="O934" s="213"/>
      <c r="P934" s="213"/>
    </row>
    <row r="935">
      <c r="A935" s="216"/>
      <c r="B935" s="228" t="s">
        <v>809</v>
      </c>
      <c r="C935" s="209" t="s">
        <v>782</v>
      </c>
      <c r="D935" s="210" t="s">
        <v>795</v>
      </c>
      <c r="E935" s="231" t="s">
        <v>602</v>
      </c>
      <c r="F935" s="211"/>
      <c r="H935" s="214"/>
      <c r="I935" s="212"/>
      <c r="J935" s="213"/>
      <c r="K935" s="212"/>
      <c r="L935" s="213"/>
      <c r="M935" s="213"/>
      <c r="N935" s="213"/>
      <c r="O935" s="213"/>
      <c r="P935" s="213"/>
    </row>
    <row r="936">
      <c r="A936" s="216"/>
      <c r="B936" s="228" t="s">
        <v>809</v>
      </c>
      <c r="C936" s="209" t="s">
        <v>782</v>
      </c>
      <c r="D936" s="210" t="s">
        <v>795</v>
      </c>
      <c r="E936" s="231" t="s">
        <v>231</v>
      </c>
      <c r="F936" s="211"/>
      <c r="H936" s="214"/>
      <c r="I936" s="212"/>
      <c r="J936" s="213"/>
      <c r="K936" s="212"/>
      <c r="L936" s="213"/>
      <c r="M936" s="213"/>
      <c r="N936" s="213"/>
      <c r="O936" s="213"/>
      <c r="P936" s="213"/>
    </row>
    <row r="937">
      <c r="A937" s="216"/>
      <c r="B937" s="228" t="s">
        <v>809</v>
      </c>
      <c r="C937" s="209" t="s">
        <v>782</v>
      </c>
      <c r="D937" s="210" t="s">
        <v>795</v>
      </c>
      <c r="E937" s="231" t="s">
        <v>232</v>
      </c>
      <c r="F937" s="211"/>
      <c r="H937" s="214"/>
      <c r="I937" s="212"/>
      <c r="J937" s="213"/>
      <c r="K937" s="212"/>
      <c r="L937" s="213"/>
      <c r="M937" s="213"/>
      <c r="N937" s="213"/>
      <c r="O937" s="213"/>
      <c r="P937" s="213"/>
    </row>
    <row r="938">
      <c r="A938" s="216"/>
      <c r="B938" s="228" t="s">
        <v>809</v>
      </c>
      <c r="C938" s="209" t="s">
        <v>782</v>
      </c>
      <c r="D938" s="210" t="s">
        <v>795</v>
      </c>
      <c r="E938" s="231" t="s">
        <v>603</v>
      </c>
      <c r="F938" s="211"/>
      <c r="H938" s="214"/>
      <c r="I938" s="212"/>
      <c r="J938" s="213"/>
      <c r="K938" s="212"/>
      <c r="L938" s="213"/>
      <c r="M938" s="213"/>
      <c r="N938" s="213"/>
      <c r="O938" s="213"/>
      <c r="P938" s="213"/>
    </row>
    <row r="939">
      <c r="A939" s="216" t="s">
        <v>810</v>
      </c>
      <c r="B939" s="228" t="s">
        <v>811</v>
      </c>
      <c r="C939" s="209" t="s">
        <v>782</v>
      </c>
      <c r="D939" s="210" t="s">
        <v>795</v>
      </c>
      <c r="E939" s="231" t="s">
        <v>225</v>
      </c>
      <c r="F939" s="211">
        <v>800.0</v>
      </c>
      <c r="H939" s="214">
        <v>800.0</v>
      </c>
      <c r="I939" s="212"/>
      <c r="J939" s="213"/>
      <c r="K939" s="212"/>
      <c r="L939" s="213"/>
      <c r="M939" s="213"/>
      <c r="N939" s="213"/>
      <c r="O939" s="213"/>
      <c r="P939" s="213"/>
    </row>
    <row r="940">
      <c r="A940" s="216"/>
      <c r="B940" s="228" t="s">
        <v>811</v>
      </c>
      <c r="C940" s="209" t="s">
        <v>782</v>
      </c>
      <c r="D940" s="210" t="s">
        <v>795</v>
      </c>
      <c r="E940" s="231" t="s">
        <v>226</v>
      </c>
      <c r="F940" s="211"/>
      <c r="H940" s="214"/>
      <c r="I940" s="212"/>
      <c r="J940" s="213"/>
      <c r="K940" s="212"/>
      <c r="L940" s="213"/>
      <c r="M940" s="213"/>
      <c r="N940" s="213"/>
      <c r="O940" s="213"/>
      <c r="P940" s="213"/>
    </row>
    <row r="941">
      <c r="A941" s="216"/>
      <c r="B941" s="228" t="s">
        <v>811</v>
      </c>
      <c r="C941" s="209" t="s">
        <v>782</v>
      </c>
      <c r="D941" s="210" t="s">
        <v>795</v>
      </c>
      <c r="E941" s="231" t="s">
        <v>227</v>
      </c>
      <c r="F941" s="211"/>
      <c r="H941" s="214"/>
      <c r="I941" s="212"/>
      <c r="J941" s="213"/>
      <c r="K941" s="212"/>
      <c r="L941" s="213"/>
      <c r="M941" s="213"/>
      <c r="N941" s="213"/>
      <c r="O941" s="213"/>
      <c r="P941" s="213"/>
    </row>
    <row r="942">
      <c r="A942" s="216"/>
      <c r="B942" s="228" t="s">
        <v>811</v>
      </c>
      <c r="C942" s="209" t="s">
        <v>782</v>
      </c>
      <c r="D942" s="210" t="s">
        <v>795</v>
      </c>
      <c r="E942" s="231" t="s">
        <v>228</v>
      </c>
      <c r="F942" s="211"/>
      <c r="H942" s="214"/>
      <c r="I942" s="212"/>
      <c r="J942" s="213"/>
      <c r="K942" s="212"/>
      <c r="L942" s="213"/>
      <c r="M942" s="213"/>
      <c r="N942" s="213"/>
      <c r="O942" s="213"/>
      <c r="P942" s="213"/>
    </row>
    <row r="943">
      <c r="A943" s="216"/>
      <c r="B943" s="228" t="s">
        <v>811</v>
      </c>
      <c r="C943" s="209" t="s">
        <v>782</v>
      </c>
      <c r="D943" s="210" t="s">
        <v>795</v>
      </c>
      <c r="E943" s="231" t="s">
        <v>229</v>
      </c>
      <c r="F943" s="211"/>
      <c r="H943" s="214"/>
      <c r="I943" s="212"/>
      <c r="J943" s="213"/>
      <c r="K943" s="212"/>
      <c r="L943" s="213"/>
      <c r="M943" s="213"/>
      <c r="N943" s="213"/>
      <c r="O943" s="213"/>
      <c r="P943" s="213"/>
    </row>
    <row r="944">
      <c r="A944" s="216"/>
      <c r="B944" s="228" t="s">
        <v>811</v>
      </c>
      <c r="C944" s="209" t="s">
        <v>782</v>
      </c>
      <c r="D944" s="210" t="s">
        <v>795</v>
      </c>
      <c r="E944" s="231" t="s">
        <v>602</v>
      </c>
      <c r="F944" s="211"/>
      <c r="H944" s="214"/>
      <c r="I944" s="212"/>
      <c r="J944" s="213"/>
      <c r="K944" s="212"/>
      <c r="L944" s="213"/>
      <c r="M944" s="213"/>
      <c r="N944" s="213"/>
      <c r="O944" s="213"/>
      <c r="P944" s="213"/>
    </row>
    <row r="945">
      <c r="A945" s="216"/>
      <c r="B945" s="228" t="s">
        <v>811</v>
      </c>
      <c r="C945" s="209" t="s">
        <v>782</v>
      </c>
      <c r="D945" s="210" t="s">
        <v>795</v>
      </c>
      <c r="E945" s="231" t="s">
        <v>231</v>
      </c>
      <c r="F945" s="211"/>
      <c r="H945" s="214"/>
      <c r="I945" s="212"/>
      <c r="J945" s="213"/>
      <c r="K945" s="212"/>
      <c r="L945" s="213"/>
      <c r="M945" s="213"/>
      <c r="N945" s="213"/>
      <c r="O945" s="213"/>
      <c r="P945" s="213"/>
    </row>
    <row r="946">
      <c r="A946" s="216"/>
      <c r="B946" s="228" t="s">
        <v>811</v>
      </c>
      <c r="C946" s="209" t="s">
        <v>782</v>
      </c>
      <c r="D946" s="210" t="s">
        <v>795</v>
      </c>
      <c r="E946" s="231" t="s">
        <v>232</v>
      </c>
      <c r="F946" s="211"/>
      <c r="H946" s="214"/>
      <c r="I946" s="212"/>
      <c r="J946" s="213"/>
      <c r="K946" s="212"/>
      <c r="L946" s="213"/>
      <c r="M946" s="213"/>
      <c r="N946" s="213"/>
      <c r="O946" s="213"/>
      <c r="P946" s="213"/>
    </row>
    <row r="947">
      <c r="A947" s="216"/>
      <c r="B947" s="228" t="s">
        <v>811</v>
      </c>
      <c r="C947" s="209" t="s">
        <v>782</v>
      </c>
      <c r="D947" s="210" t="s">
        <v>795</v>
      </c>
      <c r="E947" s="231" t="s">
        <v>603</v>
      </c>
      <c r="F947" s="211"/>
      <c r="H947" s="214"/>
      <c r="I947" s="212"/>
      <c r="J947" s="213"/>
      <c r="K947" s="212"/>
      <c r="L947" s="213"/>
      <c r="M947" s="213"/>
      <c r="N947" s="213"/>
      <c r="O947" s="213"/>
      <c r="P947" s="213"/>
    </row>
    <row r="948">
      <c r="A948" s="216" t="s">
        <v>812</v>
      </c>
      <c r="B948" s="228" t="s">
        <v>813</v>
      </c>
      <c r="C948" s="209" t="s">
        <v>782</v>
      </c>
      <c r="D948" s="210" t="s">
        <v>605</v>
      </c>
      <c r="E948" s="231" t="s">
        <v>225</v>
      </c>
      <c r="F948" s="211">
        <v>2380.0</v>
      </c>
      <c r="H948" s="214">
        <v>2380.0</v>
      </c>
      <c r="I948" s="212"/>
      <c r="J948" s="213"/>
      <c r="K948" s="212"/>
      <c r="L948" s="213"/>
      <c r="M948" s="213"/>
      <c r="N948" s="213"/>
      <c r="O948" s="213"/>
      <c r="P948" s="213"/>
    </row>
    <row r="949">
      <c r="A949" s="216"/>
      <c r="B949" s="228" t="s">
        <v>813</v>
      </c>
      <c r="C949" s="209" t="s">
        <v>782</v>
      </c>
      <c r="D949" s="210" t="s">
        <v>605</v>
      </c>
      <c r="E949" s="231" t="s">
        <v>226</v>
      </c>
      <c r="F949" s="211"/>
      <c r="H949" s="214"/>
      <c r="I949" s="212"/>
      <c r="J949" s="213"/>
      <c r="K949" s="212"/>
      <c r="L949" s="213"/>
      <c r="M949" s="213"/>
      <c r="N949" s="213"/>
      <c r="O949" s="213"/>
      <c r="P949" s="213"/>
    </row>
    <row r="950">
      <c r="A950" s="216"/>
      <c r="B950" s="228" t="s">
        <v>813</v>
      </c>
      <c r="C950" s="209" t="s">
        <v>782</v>
      </c>
      <c r="D950" s="210" t="s">
        <v>605</v>
      </c>
      <c r="E950" s="231" t="s">
        <v>227</v>
      </c>
      <c r="F950" s="211"/>
      <c r="H950" s="214"/>
      <c r="I950" s="212"/>
      <c r="J950" s="213"/>
      <c r="K950" s="212"/>
      <c r="L950" s="213"/>
      <c r="M950" s="213"/>
      <c r="N950" s="213"/>
      <c r="O950" s="213"/>
      <c r="P950" s="213"/>
    </row>
    <row r="951">
      <c r="A951" s="216"/>
      <c r="B951" s="228" t="s">
        <v>813</v>
      </c>
      <c r="C951" s="209" t="s">
        <v>782</v>
      </c>
      <c r="D951" s="210" t="s">
        <v>605</v>
      </c>
      <c r="E951" s="231" t="s">
        <v>228</v>
      </c>
      <c r="F951" s="211"/>
      <c r="H951" s="214"/>
      <c r="I951" s="212"/>
      <c r="J951" s="213"/>
      <c r="K951" s="212"/>
      <c r="L951" s="213"/>
      <c r="M951" s="213"/>
      <c r="N951" s="213"/>
      <c r="O951" s="213"/>
      <c r="P951" s="213"/>
    </row>
    <row r="952">
      <c r="A952" s="216"/>
      <c r="B952" s="228" t="s">
        <v>813</v>
      </c>
      <c r="C952" s="209" t="s">
        <v>782</v>
      </c>
      <c r="D952" s="210" t="s">
        <v>605</v>
      </c>
      <c r="E952" s="231" t="s">
        <v>229</v>
      </c>
      <c r="F952" s="211"/>
      <c r="H952" s="214"/>
      <c r="I952" s="212"/>
      <c r="J952" s="213"/>
      <c r="K952" s="212"/>
      <c r="L952" s="213"/>
      <c r="M952" s="213"/>
      <c r="N952" s="213"/>
      <c r="O952" s="213"/>
      <c r="P952" s="213"/>
    </row>
    <row r="953">
      <c r="A953" s="216"/>
      <c r="B953" s="228" t="s">
        <v>813</v>
      </c>
      <c r="C953" s="209" t="s">
        <v>782</v>
      </c>
      <c r="D953" s="210" t="s">
        <v>605</v>
      </c>
      <c r="E953" s="231" t="s">
        <v>602</v>
      </c>
      <c r="F953" s="211"/>
      <c r="H953" s="214"/>
      <c r="I953" s="212"/>
      <c r="J953" s="213"/>
      <c r="K953" s="212"/>
      <c r="L953" s="213"/>
      <c r="M953" s="213"/>
      <c r="N953" s="213"/>
      <c r="O953" s="213"/>
      <c r="P953" s="213"/>
    </row>
    <row r="954">
      <c r="A954" s="216"/>
      <c r="B954" s="228" t="s">
        <v>813</v>
      </c>
      <c r="C954" s="209" t="s">
        <v>782</v>
      </c>
      <c r="D954" s="210" t="s">
        <v>605</v>
      </c>
      <c r="E954" s="231" t="s">
        <v>231</v>
      </c>
      <c r="F954" s="211"/>
      <c r="H954" s="214"/>
      <c r="I954" s="212"/>
      <c r="J954" s="213"/>
      <c r="K954" s="212"/>
      <c r="L954" s="213"/>
      <c r="M954" s="213"/>
      <c r="N954" s="213"/>
      <c r="O954" s="213"/>
      <c r="P954" s="213"/>
    </row>
    <row r="955">
      <c r="A955" s="216"/>
      <c r="B955" s="228" t="s">
        <v>813</v>
      </c>
      <c r="C955" s="209" t="s">
        <v>782</v>
      </c>
      <c r="D955" s="210" t="s">
        <v>605</v>
      </c>
      <c r="E955" s="231" t="s">
        <v>232</v>
      </c>
      <c r="F955" s="211"/>
      <c r="H955" s="214"/>
      <c r="I955" s="212"/>
      <c r="J955" s="213"/>
      <c r="K955" s="212"/>
      <c r="L955" s="213"/>
      <c r="M955" s="213"/>
      <c r="N955" s="213"/>
      <c r="O955" s="213"/>
      <c r="P955" s="213"/>
    </row>
    <row r="956">
      <c r="A956" s="216"/>
      <c r="B956" s="228" t="s">
        <v>813</v>
      </c>
      <c r="C956" s="209" t="s">
        <v>782</v>
      </c>
      <c r="D956" s="210" t="s">
        <v>605</v>
      </c>
      <c r="E956" s="231" t="s">
        <v>603</v>
      </c>
      <c r="F956" s="211"/>
      <c r="H956" s="214"/>
      <c r="I956" s="212"/>
      <c r="J956" s="213"/>
      <c r="K956" s="212"/>
      <c r="L956" s="213"/>
      <c r="M956" s="213"/>
      <c r="N956" s="213"/>
      <c r="O956" s="213"/>
      <c r="P956" s="213"/>
    </row>
    <row r="957">
      <c r="A957" s="216" t="s">
        <v>814</v>
      </c>
      <c r="B957" s="228" t="s">
        <v>815</v>
      </c>
      <c r="C957" s="209" t="s">
        <v>782</v>
      </c>
      <c r="D957" s="210" t="s">
        <v>605</v>
      </c>
      <c r="E957" s="231" t="s">
        <v>225</v>
      </c>
      <c r="F957" s="211">
        <v>4400.0</v>
      </c>
      <c r="H957" s="214">
        <v>4400.0</v>
      </c>
      <c r="I957" s="212"/>
      <c r="J957" s="213"/>
      <c r="K957" s="212"/>
      <c r="L957" s="213"/>
      <c r="M957" s="213"/>
      <c r="N957" s="213"/>
      <c r="O957" s="213"/>
      <c r="P957" s="213"/>
    </row>
    <row r="958">
      <c r="A958" s="216"/>
      <c r="B958" s="228" t="s">
        <v>815</v>
      </c>
      <c r="C958" s="209" t="s">
        <v>782</v>
      </c>
      <c r="D958" s="210" t="s">
        <v>605</v>
      </c>
      <c r="E958" s="231" t="s">
        <v>226</v>
      </c>
      <c r="F958" s="211"/>
      <c r="H958" s="214"/>
      <c r="I958" s="212"/>
      <c r="J958" s="213"/>
      <c r="K958" s="212"/>
      <c r="L958" s="213"/>
      <c r="M958" s="213"/>
      <c r="N958" s="213"/>
      <c r="O958" s="213"/>
      <c r="P958" s="213"/>
    </row>
    <row r="959">
      <c r="A959" s="216"/>
      <c r="B959" s="228" t="s">
        <v>815</v>
      </c>
      <c r="C959" s="209" t="s">
        <v>782</v>
      </c>
      <c r="D959" s="210" t="s">
        <v>605</v>
      </c>
      <c r="E959" s="231" t="s">
        <v>227</v>
      </c>
      <c r="F959" s="211"/>
      <c r="H959" s="214"/>
      <c r="I959" s="212"/>
      <c r="J959" s="213"/>
      <c r="K959" s="212"/>
      <c r="L959" s="213"/>
      <c r="M959" s="213"/>
      <c r="N959" s="213"/>
      <c r="O959" s="213"/>
      <c r="P959" s="213"/>
    </row>
    <row r="960">
      <c r="A960" s="216"/>
      <c r="B960" s="228" t="s">
        <v>815</v>
      </c>
      <c r="C960" s="209" t="s">
        <v>782</v>
      </c>
      <c r="D960" s="210" t="s">
        <v>605</v>
      </c>
      <c r="E960" s="231" t="s">
        <v>228</v>
      </c>
      <c r="F960" s="211"/>
      <c r="H960" s="214"/>
      <c r="I960" s="212"/>
      <c r="J960" s="213"/>
      <c r="K960" s="212"/>
      <c r="L960" s="213"/>
      <c r="M960" s="213"/>
      <c r="N960" s="213"/>
      <c r="O960" s="213"/>
      <c r="P960" s="213"/>
    </row>
    <row r="961">
      <c r="A961" s="216"/>
      <c r="B961" s="228" t="s">
        <v>815</v>
      </c>
      <c r="C961" s="209" t="s">
        <v>782</v>
      </c>
      <c r="D961" s="210" t="s">
        <v>605</v>
      </c>
      <c r="E961" s="231" t="s">
        <v>229</v>
      </c>
      <c r="F961" s="211"/>
      <c r="H961" s="214"/>
      <c r="I961" s="212"/>
      <c r="J961" s="213"/>
      <c r="K961" s="212"/>
      <c r="L961" s="213"/>
      <c r="M961" s="213"/>
      <c r="N961" s="213"/>
      <c r="O961" s="213"/>
      <c r="P961" s="213"/>
    </row>
    <row r="962">
      <c r="A962" s="216"/>
      <c r="B962" s="228" t="s">
        <v>815</v>
      </c>
      <c r="C962" s="209" t="s">
        <v>782</v>
      </c>
      <c r="D962" s="210" t="s">
        <v>605</v>
      </c>
      <c r="E962" s="231" t="s">
        <v>602</v>
      </c>
      <c r="F962" s="211"/>
      <c r="H962" s="214"/>
      <c r="I962" s="212"/>
      <c r="J962" s="213"/>
      <c r="K962" s="212"/>
      <c r="L962" s="213"/>
      <c r="M962" s="213"/>
      <c r="N962" s="213"/>
      <c r="O962" s="213"/>
      <c r="P962" s="213"/>
    </row>
    <row r="963">
      <c r="A963" s="216"/>
      <c r="B963" s="228" t="s">
        <v>815</v>
      </c>
      <c r="C963" s="209" t="s">
        <v>782</v>
      </c>
      <c r="D963" s="210" t="s">
        <v>605</v>
      </c>
      <c r="E963" s="231" t="s">
        <v>231</v>
      </c>
      <c r="F963" s="211"/>
      <c r="H963" s="214"/>
      <c r="I963" s="212"/>
      <c r="J963" s="213"/>
      <c r="K963" s="212"/>
      <c r="L963" s="213"/>
      <c r="M963" s="213"/>
      <c r="N963" s="213"/>
      <c r="O963" s="213"/>
      <c r="P963" s="213"/>
    </row>
    <row r="964">
      <c r="A964" s="216"/>
      <c r="B964" s="228" t="s">
        <v>815</v>
      </c>
      <c r="C964" s="209" t="s">
        <v>782</v>
      </c>
      <c r="D964" s="210" t="s">
        <v>605</v>
      </c>
      <c r="E964" s="231" t="s">
        <v>232</v>
      </c>
      <c r="F964" s="211"/>
      <c r="H964" s="214"/>
      <c r="I964" s="212"/>
      <c r="J964" s="213"/>
      <c r="K964" s="212"/>
      <c r="L964" s="213"/>
      <c r="M964" s="213"/>
      <c r="N964" s="213"/>
      <c r="O964" s="213"/>
      <c r="P964" s="213"/>
    </row>
    <row r="965">
      <c r="A965" s="216"/>
      <c r="B965" s="228" t="s">
        <v>815</v>
      </c>
      <c r="C965" s="209" t="s">
        <v>782</v>
      </c>
      <c r="D965" s="210" t="s">
        <v>605</v>
      </c>
      <c r="E965" s="231" t="s">
        <v>603</v>
      </c>
      <c r="F965" s="211"/>
      <c r="H965" s="214"/>
      <c r="I965" s="212"/>
      <c r="J965" s="213"/>
      <c r="K965" s="212"/>
      <c r="L965" s="213"/>
      <c r="M965" s="213"/>
      <c r="N965" s="213"/>
      <c r="O965" s="213"/>
      <c r="P965" s="213"/>
    </row>
    <row r="966">
      <c r="A966" s="216" t="s">
        <v>816</v>
      </c>
      <c r="B966" s="228" t="s">
        <v>817</v>
      </c>
      <c r="C966" s="209" t="s">
        <v>782</v>
      </c>
      <c r="D966" s="210" t="s">
        <v>605</v>
      </c>
      <c r="E966" s="231" t="s">
        <v>225</v>
      </c>
      <c r="F966" s="211">
        <v>2920.0</v>
      </c>
      <c r="H966" s="214">
        <v>2920.0</v>
      </c>
      <c r="I966" s="212"/>
      <c r="J966" s="213"/>
      <c r="K966" s="212"/>
      <c r="L966" s="213"/>
      <c r="M966" s="213"/>
      <c r="N966" s="213"/>
      <c r="O966" s="213"/>
      <c r="P966" s="213"/>
    </row>
    <row r="967">
      <c r="A967" s="56"/>
      <c r="B967" s="228" t="s">
        <v>817</v>
      </c>
      <c r="C967" s="209" t="s">
        <v>782</v>
      </c>
      <c r="D967" s="210" t="s">
        <v>605</v>
      </c>
      <c r="E967" s="231" t="s">
        <v>226</v>
      </c>
      <c r="F967" s="56"/>
    </row>
    <row r="968">
      <c r="A968" s="56"/>
      <c r="B968" s="228" t="s">
        <v>817</v>
      </c>
      <c r="C968" s="209" t="s">
        <v>782</v>
      </c>
      <c r="D968" s="210" t="s">
        <v>605</v>
      </c>
      <c r="E968" s="231" t="s">
        <v>227</v>
      </c>
      <c r="F968" s="56"/>
    </row>
    <row r="969">
      <c r="A969" s="56"/>
      <c r="B969" s="228" t="s">
        <v>817</v>
      </c>
      <c r="C969" s="209" t="s">
        <v>782</v>
      </c>
      <c r="D969" s="210" t="s">
        <v>605</v>
      </c>
      <c r="E969" s="231" t="s">
        <v>228</v>
      </c>
      <c r="F969" s="56"/>
    </row>
    <row r="970">
      <c r="A970" s="56"/>
      <c r="B970" s="228" t="s">
        <v>817</v>
      </c>
      <c r="C970" s="209" t="s">
        <v>782</v>
      </c>
      <c r="D970" s="210" t="s">
        <v>605</v>
      </c>
      <c r="E970" s="231" t="s">
        <v>229</v>
      </c>
      <c r="F970" s="56"/>
    </row>
    <row r="971">
      <c r="A971" s="56"/>
      <c r="B971" s="228" t="s">
        <v>817</v>
      </c>
      <c r="C971" s="209" t="s">
        <v>782</v>
      </c>
      <c r="D971" s="210" t="s">
        <v>605</v>
      </c>
      <c r="E971" s="231" t="s">
        <v>602</v>
      </c>
      <c r="F971" s="56"/>
    </row>
    <row r="972">
      <c r="A972" s="56"/>
      <c r="B972" s="228" t="s">
        <v>817</v>
      </c>
      <c r="C972" s="209" t="s">
        <v>782</v>
      </c>
      <c r="D972" s="210" t="s">
        <v>605</v>
      </c>
      <c r="E972" s="231" t="s">
        <v>231</v>
      </c>
      <c r="F972" s="56"/>
    </row>
    <row r="973">
      <c r="A973" s="56"/>
      <c r="B973" s="228" t="s">
        <v>817</v>
      </c>
      <c r="C973" s="209" t="s">
        <v>782</v>
      </c>
      <c r="D973" s="210" t="s">
        <v>605</v>
      </c>
      <c r="E973" s="231" t="s">
        <v>232</v>
      </c>
      <c r="F973" s="56"/>
    </row>
    <row r="974">
      <c r="A974" s="215"/>
      <c r="B974" s="228" t="s">
        <v>817</v>
      </c>
      <c r="C974" s="209" t="s">
        <v>782</v>
      </c>
      <c r="D974" s="210" t="s">
        <v>605</v>
      </c>
      <c r="E974" s="231" t="s">
        <v>603</v>
      </c>
      <c r="F974" s="211"/>
      <c r="H974" s="214"/>
      <c r="I974" s="212"/>
      <c r="J974" s="212"/>
      <c r="K974" s="212"/>
      <c r="L974" s="212"/>
      <c r="M974" s="212"/>
      <c r="N974" s="212"/>
      <c r="O974" s="212"/>
      <c r="P974" s="212"/>
    </row>
    <row r="975">
      <c r="A975" s="216" t="s">
        <v>818</v>
      </c>
      <c r="B975" s="228" t="s">
        <v>819</v>
      </c>
      <c r="C975" s="209" t="s">
        <v>782</v>
      </c>
      <c r="D975" s="210" t="s">
        <v>605</v>
      </c>
      <c r="E975" s="231" t="s">
        <v>225</v>
      </c>
      <c r="F975" s="211">
        <v>740.0</v>
      </c>
      <c r="H975" s="214">
        <v>740.0</v>
      </c>
      <c r="I975" s="213"/>
      <c r="J975" s="213"/>
      <c r="K975" s="212"/>
      <c r="L975" s="213"/>
      <c r="M975" s="213"/>
      <c r="N975" s="213"/>
      <c r="O975" s="213"/>
      <c r="P975" s="213"/>
    </row>
    <row r="976">
      <c r="A976" s="216"/>
      <c r="B976" s="228" t="s">
        <v>819</v>
      </c>
      <c r="C976" s="209" t="s">
        <v>782</v>
      </c>
      <c r="D976" s="210" t="s">
        <v>605</v>
      </c>
      <c r="E976" s="231" t="s">
        <v>226</v>
      </c>
      <c r="F976" s="211"/>
      <c r="H976" s="214"/>
      <c r="I976" s="212"/>
      <c r="J976" s="213"/>
      <c r="K976" s="212"/>
      <c r="L976" s="213"/>
      <c r="M976" s="213"/>
      <c r="N976" s="213"/>
      <c r="O976" s="213"/>
      <c r="P976" s="213"/>
    </row>
    <row r="977">
      <c r="A977" s="216"/>
      <c r="B977" s="228" t="s">
        <v>819</v>
      </c>
      <c r="C977" s="209" t="s">
        <v>782</v>
      </c>
      <c r="D977" s="210" t="s">
        <v>605</v>
      </c>
      <c r="E977" s="231" t="s">
        <v>227</v>
      </c>
      <c r="F977" s="211"/>
      <c r="H977" s="214"/>
      <c r="I977" s="212"/>
      <c r="J977" s="213"/>
      <c r="K977" s="212"/>
      <c r="L977" s="213"/>
      <c r="M977" s="213"/>
      <c r="N977" s="213"/>
      <c r="O977" s="213"/>
      <c r="P977" s="213"/>
    </row>
    <row r="978">
      <c r="A978" s="216"/>
      <c r="B978" s="228" t="s">
        <v>819</v>
      </c>
      <c r="C978" s="209" t="s">
        <v>782</v>
      </c>
      <c r="D978" s="210" t="s">
        <v>605</v>
      </c>
      <c r="E978" s="231" t="s">
        <v>228</v>
      </c>
      <c r="F978" s="211"/>
      <c r="H978" s="214"/>
      <c r="I978" s="212"/>
      <c r="J978" s="213"/>
      <c r="K978" s="212"/>
      <c r="L978" s="213"/>
      <c r="M978" s="213"/>
      <c r="N978" s="213"/>
      <c r="O978" s="213"/>
      <c r="P978" s="213"/>
    </row>
    <row r="979">
      <c r="A979" s="216"/>
      <c r="B979" s="228" t="s">
        <v>819</v>
      </c>
      <c r="C979" s="209" t="s">
        <v>782</v>
      </c>
      <c r="D979" s="210" t="s">
        <v>605</v>
      </c>
      <c r="E979" s="231" t="s">
        <v>229</v>
      </c>
      <c r="F979" s="211"/>
      <c r="H979" s="214"/>
      <c r="I979" s="212"/>
      <c r="J979" s="213"/>
      <c r="K979" s="212"/>
      <c r="L979" s="213"/>
      <c r="M979" s="213"/>
      <c r="N979" s="213"/>
      <c r="O979" s="213"/>
      <c r="P979" s="213"/>
    </row>
    <row r="980">
      <c r="A980" s="216"/>
      <c r="B980" s="228" t="s">
        <v>819</v>
      </c>
      <c r="C980" s="209" t="s">
        <v>782</v>
      </c>
      <c r="D980" s="210" t="s">
        <v>605</v>
      </c>
      <c r="E980" s="231" t="s">
        <v>602</v>
      </c>
      <c r="F980" s="211"/>
      <c r="H980" s="214"/>
      <c r="I980" s="212"/>
      <c r="J980" s="213"/>
      <c r="K980" s="212"/>
      <c r="L980" s="213"/>
      <c r="M980" s="213"/>
      <c r="N980" s="213"/>
      <c r="O980" s="213"/>
      <c r="P980" s="213"/>
    </row>
    <row r="981">
      <c r="A981" s="216"/>
      <c r="B981" s="228" t="s">
        <v>819</v>
      </c>
      <c r="C981" s="209" t="s">
        <v>782</v>
      </c>
      <c r="D981" s="210" t="s">
        <v>605</v>
      </c>
      <c r="E981" s="231" t="s">
        <v>231</v>
      </c>
      <c r="F981" s="211"/>
      <c r="H981" s="214"/>
      <c r="I981" s="212"/>
      <c r="J981" s="213"/>
      <c r="K981" s="212"/>
      <c r="L981" s="213"/>
      <c r="M981" s="213"/>
      <c r="N981" s="213"/>
      <c r="O981" s="213"/>
      <c r="P981" s="213"/>
    </row>
    <row r="982">
      <c r="A982" s="216"/>
      <c r="B982" s="228" t="s">
        <v>819</v>
      </c>
      <c r="C982" s="209" t="s">
        <v>782</v>
      </c>
      <c r="D982" s="210" t="s">
        <v>605</v>
      </c>
      <c r="E982" s="231" t="s">
        <v>232</v>
      </c>
      <c r="F982" s="211"/>
      <c r="H982" s="214"/>
      <c r="I982" s="212"/>
      <c r="J982" s="213"/>
      <c r="K982" s="212"/>
      <c r="L982" s="213"/>
      <c r="M982" s="213"/>
      <c r="N982" s="213"/>
      <c r="O982" s="213"/>
      <c r="P982" s="213"/>
    </row>
    <row r="983">
      <c r="A983" s="216"/>
      <c r="B983" s="228" t="s">
        <v>819</v>
      </c>
      <c r="C983" s="209" t="s">
        <v>782</v>
      </c>
      <c r="D983" s="210" t="s">
        <v>605</v>
      </c>
      <c r="E983" s="231" t="s">
        <v>603</v>
      </c>
      <c r="F983" s="211"/>
      <c r="H983" s="214"/>
      <c r="I983" s="212"/>
      <c r="J983" s="213"/>
      <c r="K983" s="212"/>
      <c r="L983" s="213"/>
      <c r="M983" s="213"/>
      <c r="N983" s="213"/>
      <c r="O983" s="213"/>
      <c r="P983" s="213"/>
    </row>
    <row r="984">
      <c r="A984" s="216" t="s">
        <v>820</v>
      </c>
      <c r="B984" s="228" t="s">
        <v>821</v>
      </c>
      <c r="C984" s="209" t="s">
        <v>169</v>
      </c>
      <c r="D984" s="210" t="s">
        <v>771</v>
      </c>
      <c r="E984" s="231" t="s">
        <v>225</v>
      </c>
      <c r="F984" s="211">
        <v>2900.0</v>
      </c>
      <c r="H984" s="214">
        <v>2900.0</v>
      </c>
      <c r="I984" s="212"/>
      <c r="J984" s="213"/>
      <c r="K984" s="212"/>
      <c r="L984" s="213"/>
      <c r="M984" s="213"/>
      <c r="N984" s="213"/>
      <c r="O984" s="213"/>
      <c r="P984" s="213"/>
    </row>
    <row r="985">
      <c r="A985" s="216"/>
      <c r="B985" s="228" t="s">
        <v>821</v>
      </c>
      <c r="C985" s="209" t="s">
        <v>169</v>
      </c>
      <c r="D985" s="210" t="s">
        <v>771</v>
      </c>
      <c r="E985" s="231" t="s">
        <v>226</v>
      </c>
      <c r="F985" s="211"/>
      <c r="H985" s="214"/>
      <c r="I985" s="212"/>
      <c r="J985" s="213"/>
      <c r="K985" s="212"/>
      <c r="L985" s="213"/>
      <c r="M985" s="213"/>
      <c r="N985" s="213"/>
      <c r="O985" s="213"/>
      <c r="P985" s="213"/>
    </row>
    <row r="986">
      <c r="A986" s="216"/>
      <c r="B986" s="228" t="s">
        <v>821</v>
      </c>
      <c r="C986" s="209" t="s">
        <v>169</v>
      </c>
      <c r="D986" s="210" t="s">
        <v>771</v>
      </c>
      <c r="E986" s="231" t="s">
        <v>227</v>
      </c>
      <c r="F986" s="211"/>
      <c r="H986" s="214"/>
      <c r="I986" s="212"/>
      <c r="J986" s="213"/>
      <c r="K986" s="212"/>
      <c r="L986" s="213"/>
      <c r="M986" s="213"/>
      <c r="N986" s="213"/>
      <c r="O986" s="213"/>
      <c r="P986" s="213"/>
    </row>
    <row r="987">
      <c r="A987" s="216"/>
      <c r="B987" s="228" t="s">
        <v>821</v>
      </c>
      <c r="C987" s="209" t="s">
        <v>169</v>
      </c>
      <c r="D987" s="210" t="s">
        <v>771</v>
      </c>
      <c r="E987" s="231" t="s">
        <v>228</v>
      </c>
      <c r="F987" s="211"/>
      <c r="H987" s="214"/>
      <c r="I987" s="212"/>
      <c r="J987" s="213"/>
      <c r="K987" s="212"/>
      <c r="L987" s="213"/>
      <c r="M987" s="213"/>
      <c r="N987" s="213"/>
      <c r="O987" s="213"/>
      <c r="P987" s="213"/>
    </row>
    <row r="988">
      <c r="A988" s="216"/>
      <c r="B988" s="228" t="s">
        <v>821</v>
      </c>
      <c r="C988" s="209" t="s">
        <v>169</v>
      </c>
      <c r="D988" s="210" t="s">
        <v>771</v>
      </c>
      <c r="E988" s="231" t="s">
        <v>229</v>
      </c>
      <c r="F988" s="211"/>
      <c r="H988" s="214"/>
      <c r="I988" s="212"/>
      <c r="J988" s="213"/>
      <c r="K988" s="212"/>
      <c r="L988" s="213"/>
      <c r="M988" s="213"/>
      <c r="N988" s="213"/>
      <c r="O988" s="213"/>
      <c r="P988" s="213"/>
    </row>
    <row r="989">
      <c r="A989" s="216"/>
      <c r="B989" s="228" t="s">
        <v>821</v>
      </c>
      <c r="C989" s="209" t="s">
        <v>169</v>
      </c>
      <c r="D989" s="210" t="s">
        <v>771</v>
      </c>
      <c r="E989" s="231" t="s">
        <v>602</v>
      </c>
      <c r="F989" s="211"/>
      <c r="H989" s="214"/>
      <c r="I989" s="212"/>
      <c r="J989" s="213"/>
      <c r="K989" s="212"/>
      <c r="L989" s="213"/>
      <c r="M989" s="213"/>
      <c r="N989" s="213"/>
      <c r="O989" s="213"/>
      <c r="P989" s="213"/>
    </row>
    <row r="990">
      <c r="A990" s="216"/>
      <c r="B990" s="228" t="s">
        <v>821</v>
      </c>
      <c r="C990" s="209" t="s">
        <v>169</v>
      </c>
      <c r="D990" s="210" t="s">
        <v>771</v>
      </c>
      <c r="E990" s="231" t="s">
        <v>231</v>
      </c>
      <c r="F990" s="211"/>
      <c r="H990" s="214"/>
      <c r="I990" s="212"/>
      <c r="J990" s="213"/>
      <c r="K990" s="212"/>
      <c r="L990" s="213"/>
      <c r="M990" s="213"/>
      <c r="N990" s="213"/>
      <c r="O990" s="213"/>
      <c r="P990" s="213"/>
    </row>
    <row r="991">
      <c r="A991" s="216"/>
      <c r="B991" s="228" t="s">
        <v>821</v>
      </c>
      <c r="C991" s="209" t="s">
        <v>169</v>
      </c>
      <c r="D991" s="210" t="s">
        <v>771</v>
      </c>
      <c r="E991" s="231" t="s">
        <v>232</v>
      </c>
      <c r="F991" s="211"/>
      <c r="H991" s="214"/>
      <c r="I991" s="212"/>
      <c r="J991" s="213"/>
      <c r="K991" s="212"/>
      <c r="L991" s="213"/>
      <c r="M991" s="213"/>
      <c r="N991" s="213"/>
      <c r="O991" s="213"/>
      <c r="P991" s="213"/>
    </row>
    <row r="992">
      <c r="A992" s="216"/>
      <c r="B992" s="228" t="s">
        <v>821</v>
      </c>
      <c r="C992" s="209" t="s">
        <v>169</v>
      </c>
      <c r="D992" s="210" t="s">
        <v>771</v>
      </c>
      <c r="E992" s="231" t="s">
        <v>603</v>
      </c>
      <c r="F992" s="211"/>
      <c r="H992" s="214"/>
      <c r="I992" s="212"/>
      <c r="J992" s="213"/>
      <c r="K992" s="212"/>
      <c r="L992" s="213"/>
      <c r="M992" s="213"/>
      <c r="N992" s="213"/>
      <c r="O992" s="213"/>
      <c r="P992" s="213"/>
    </row>
    <row r="993">
      <c r="A993" s="216" t="s">
        <v>822</v>
      </c>
      <c r="B993" s="228" t="s">
        <v>823</v>
      </c>
      <c r="C993" s="209" t="s">
        <v>169</v>
      </c>
      <c r="D993" s="210" t="s">
        <v>771</v>
      </c>
      <c r="E993" s="231" t="s">
        <v>225</v>
      </c>
      <c r="F993" s="211">
        <v>7000.0</v>
      </c>
      <c r="H993" s="214">
        <v>7000.0</v>
      </c>
      <c r="I993" s="212"/>
      <c r="J993" s="213"/>
      <c r="K993" s="212"/>
      <c r="L993" s="213"/>
      <c r="M993" s="213"/>
      <c r="N993" s="213"/>
      <c r="O993" s="213"/>
      <c r="P993" s="213"/>
    </row>
    <row r="994">
      <c r="A994" s="216"/>
      <c r="B994" s="228" t="s">
        <v>823</v>
      </c>
      <c r="C994" s="209" t="s">
        <v>169</v>
      </c>
      <c r="D994" s="210" t="s">
        <v>771</v>
      </c>
      <c r="E994" s="231" t="s">
        <v>226</v>
      </c>
      <c r="F994" s="211"/>
      <c r="H994" s="214"/>
      <c r="I994" s="212"/>
      <c r="J994" s="213"/>
      <c r="K994" s="212"/>
      <c r="L994" s="213"/>
      <c r="M994" s="213"/>
      <c r="N994" s="213"/>
      <c r="O994" s="213"/>
      <c r="P994" s="213"/>
    </row>
    <row r="995">
      <c r="A995" s="216"/>
      <c r="B995" s="228" t="s">
        <v>823</v>
      </c>
      <c r="C995" s="209" t="s">
        <v>169</v>
      </c>
      <c r="D995" s="210" t="s">
        <v>771</v>
      </c>
      <c r="E995" s="231" t="s">
        <v>227</v>
      </c>
      <c r="F995" s="211"/>
      <c r="H995" s="214"/>
      <c r="I995" s="212"/>
      <c r="J995" s="213"/>
      <c r="K995" s="212"/>
      <c r="L995" s="213"/>
      <c r="M995" s="213"/>
      <c r="N995" s="213"/>
      <c r="O995" s="213"/>
      <c r="P995" s="213"/>
    </row>
    <row r="996">
      <c r="A996" s="216"/>
      <c r="B996" s="228" t="s">
        <v>823</v>
      </c>
      <c r="C996" s="209" t="s">
        <v>169</v>
      </c>
      <c r="D996" s="210" t="s">
        <v>771</v>
      </c>
      <c r="E996" s="231" t="s">
        <v>228</v>
      </c>
      <c r="F996" s="211"/>
      <c r="H996" s="214"/>
      <c r="I996" s="212"/>
      <c r="J996" s="213"/>
      <c r="K996" s="212"/>
      <c r="L996" s="213"/>
      <c r="M996" s="213"/>
      <c r="N996" s="213"/>
      <c r="O996" s="213"/>
      <c r="P996" s="213"/>
    </row>
    <row r="997">
      <c r="A997" s="216"/>
      <c r="B997" s="228" t="s">
        <v>823</v>
      </c>
      <c r="C997" s="209" t="s">
        <v>169</v>
      </c>
      <c r="D997" s="210" t="s">
        <v>771</v>
      </c>
      <c r="E997" s="231" t="s">
        <v>229</v>
      </c>
      <c r="F997" s="211"/>
      <c r="H997" s="214"/>
      <c r="I997" s="212"/>
      <c r="J997" s="213"/>
      <c r="K997" s="212"/>
      <c r="L997" s="213"/>
      <c r="M997" s="213"/>
      <c r="N997" s="213"/>
      <c r="O997" s="213"/>
      <c r="P997" s="213"/>
    </row>
    <row r="998">
      <c r="A998" s="216"/>
      <c r="B998" s="228" t="s">
        <v>823</v>
      </c>
      <c r="C998" s="209" t="s">
        <v>169</v>
      </c>
      <c r="D998" s="210" t="s">
        <v>771</v>
      </c>
      <c r="E998" s="231" t="s">
        <v>602</v>
      </c>
      <c r="F998" s="211"/>
      <c r="H998" s="214"/>
      <c r="I998" s="212"/>
      <c r="J998" s="213"/>
      <c r="K998" s="212"/>
      <c r="L998" s="213"/>
      <c r="M998" s="213"/>
      <c r="N998" s="213"/>
      <c r="O998" s="213"/>
      <c r="P998" s="213"/>
    </row>
    <row r="999">
      <c r="A999" s="216"/>
      <c r="B999" s="228" t="s">
        <v>823</v>
      </c>
      <c r="C999" s="209" t="s">
        <v>169</v>
      </c>
      <c r="D999" s="210" t="s">
        <v>771</v>
      </c>
      <c r="E999" s="231" t="s">
        <v>231</v>
      </c>
      <c r="F999" s="211"/>
      <c r="H999" s="214"/>
      <c r="I999" s="212"/>
      <c r="J999" s="213"/>
      <c r="K999" s="212"/>
      <c r="L999" s="213"/>
      <c r="M999" s="213"/>
      <c r="N999" s="213"/>
      <c r="O999" s="213"/>
      <c r="P999" s="213"/>
    </row>
    <row r="1000">
      <c r="A1000" s="216"/>
      <c r="B1000" s="228" t="s">
        <v>823</v>
      </c>
      <c r="C1000" s="209" t="s">
        <v>169</v>
      </c>
      <c r="D1000" s="210" t="s">
        <v>771</v>
      </c>
      <c r="E1000" s="231" t="s">
        <v>232</v>
      </c>
      <c r="F1000" s="211"/>
      <c r="H1000" s="214"/>
      <c r="I1000" s="212"/>
      <c r="J1000" s="213"/>
      <c r="K1000" s="212"/>
      <c r="L1000" s="213"/>
      <c r="M1000" s="213"/>
      <c r="N1000" s="213"/>
      <c r="O1000" s="213"/>
      <c r="P1000" s="213"/>
    </row>
    <row r="1001">
      <c r="A1001" s="216"/>
      <c r="B1001" s="228" t="s">
        <v>823</v>
      </c>
      <c r="C1001" s="209" t="s">
        <v>169</v>
      </c>
      <c r="D1001" s="210" t="s">
        <v>771</v>
      </c>
      <c r="E1001" s="231" t="s">
        <v>603</v>
      </c>
      <c r="F1001" s="211"/>
      <c r="H1001" s="214"/>
      <c r="I1001" s="212"/>
      <c r="J1001" s="213"/>
      <c r="K1001" s="212"/>
      <c r="L1001" s="213"/>
      <c r="M1001" s="213"/>
      <c r="N1001" s="213"/>
      <c r="O1001" s="213"/>
      <c r="P1001" s="213"/>
    </row>
    <row r="1002">
      <c r="A1002" s="216" t="s">
        <v>824</v>
      </c>
      <c r="B1002" s="228" t="s">
        <v>825</v>
      </c>
      <c r="C1002" s="209" t="s">
        <v>169</v>
      </c>
      <c r="D1002" s="210" t="s">
        <v>605</v>
      </c>
      <c r="E1002" s="231" t="s">
        <v>225</v>
      </c>
      <c r="F1002" s="211"/>
      <c r="H1002" s="214"/>
      <c r="I1002" s="212"/>
      <c r="J1002" s="213">
        <v>85.0</v>
      </c>
      <c r="K1002" s="212">
        <v>115.0</v>
      </c>
      <c r="L1002" s="213">
        <v>95.0</v>
      </c>
      <c r="M1002" s="213">
        <v>100.0</v>
      </c>
      <c r="N1002" s="213">
        <v>40.0</v>
      </c>
      <c r="O1002" s="213">
        <v>110.0</v>
      </c>
      <c r="P1002" s="213"/>
    </row>
    <row r="1003">
      <c r="A1003" s="216"/>
      <c r="B1003" s="228" t="s">
        <v>825</v>
      </c>
      <c r="C1003" s="209" t="s">
        <v>169</v>
      </c>
      <c r="D1003" s="210" t="s">
        <v>605</v>
      </c>
      <c r="E1003" s="231" t="s">
        <v>226</v>
      </c>
      <c r="F1003" s="211"/>
      <c r="H1003" s="214"/>
      <c r="I1003" s="212"/>
      <c r="J1003" s="213"/>
      <c r="K1003" s="212"/>
      <c r="L1003" s="213"/>
      <c r="M1003" s="213"/>
      <c r="N1003" s="213"/>
      <c r="O1003" s="213"/>
      <c r="P1003" s="213"/>
    </row>
    <row r="1004">
      <c r="A1004" s="216"/>
      <c r="B1004" s="228" t="s">
        <v>825</v>
      </c>
      <c r="C1004" s="209" t="s">
        <v>169</v>
      </c>
      <c r="D1004" s="210" t="s">
        <v>605</v>
      </c>
      <c r="E1004" s="231" t="s">
        <v>227</v>
      </c>
      <c r="F1004" s="211">
        <v>85.0</v>
      </c>
      <c r="H1004" s="214"/>
      <c r="I1004" s="212"/>
      <c r="J1004" s="213"/>
      <c r="K1004" s="212"/>
      <c r="L1004" s="213"/>
      <c r="M1004" s="213"/>
      <c r="N1004" s="213"/>
      <c r="O1004" s="213"/>
      <c r="P1004" s="213"/>
    </row>
    <row r="1005">
      <c r="A1005" s="216"/>
      <c r="B1005" s="228" t="s">
        <v>825</v>
      </c>
      <c r="C1005" s="209" t="s">
        <v>169</v>
      </c>
      <c r="D1005" s="210" t="s">
        <v>605</v>
      </c>
      <c r="E1005" s="231" t="s">
        <v>228</v>
      </c>
      <c r="F1005" s="211">
        <v>115.0</v>
      </c>
      <c r="H1005" s="214"/>
      <c r="I1005" s="212"/>
      <c r="J1005" s="213"/>
      <c r="K1005" s="212"/>
      <c r="L1005" s="213"/>
      <c r="M1005" s="213"/>
      <c r="N1005" s="213"/>
      <c r="O1005" s="213"/>
      <c r="P1005" s="213"/>
    </row>
    <row r="1006">
      <c r="A1006" s="216"/>
      <c r="B1006" s="228" t="s">
        <v>825</v>
      </c>
      <c r="C1006" s="209" t="s">
        <v>169</v>
      </c>
      <c r="D1006" s="210" t="s">
        <v>605</v>
      </c>
      <c r="E1006" s="231" t="s">
        <v>229</v>
      </c>
      <c r="F1006" s="211">
        <v>95.0</v>
      </c>
      <c r="H1006" s="214"/>
      <c r="I1006" s="212"/>
      <c r="J1006" s="213"/>
      <c r="K1006" s="212"/>
      <c r="L1006" s="213"/>
      <c r="M1006" s="213"/>
      <c r="N1006" s="213"/>
      <c r="O1006" s="213"/>
      <c r="P1006" s="213"/>
    </row>
    <row r="1007">
      <c r="A1007" s="216"/>
      <c r="B1007" s="228" t="s">
        <v>825</v>
      </c>
      <c r="C1007" s="209" t="s">
        <v>169</v>
      </c>
      <c r="D1007" s="210" t="s">
        <v>605</v>
      </c>
      <c r="E1007" s="231" t="s">
        <v>602</v>
      </c>
      <c r="F1007" s="211">
        <v>100.0</v>
      </c>
      <c r="H1007" s="214"/>
      <c r="I1007" s="212"/>
      <c r="J1007" s="213"/>
      <c r="K1007" s="212"/>
      <c r="L1007" s="213"/>
      <c r="M1007" s="213"/>
      <c r="N1007" s="213"/>
      <c r="O1007" s="213"/>
      <c r="P1007" s="213"/>
    </row>
    <row r="1008">
      <c r="A1008" s="216"/>
      <c r="B1008" s="228" t="s">
        <v>825</v>
      </c>
      <c r="C1008" s="209" t="s">
        <v>169</v>
      </c>
      <c r="D1008" s="210" t="s">
        <v>605</v>
      </c>
      <c r="E1008" s="231" t="s">
        <v>231</v>
      </c>
      <c r="F1008" s="211">
        <v>40.0</v>
      </c>
      <c r="H1008" s="214"/>
      <c r="I1008" s="212"/>
      <c r="J1008" s="213"/>
      <c r="K1008" s="212"/>
      <c r="L1008" s="213"/>
      <c r="M1008" s="213"/>
      <c r="N1008" s="213"/>
      <c r="O1008" s="213"/>
      <c r="P1008" s="213"/>
    </row>
    <row r="1009">
      <c r="A1009" s="216"/>
      <c r="B1009" s="228" t="s">
        <v>825</v>
      </c>
      <c r="C1009" s="209" t="s">
        <v>169</v>
      </c>
      <c r="D1009" s="210" t="s">
        <v>605</v>
      </c>
      <c r="E1009" s="231" t="s">
        <v>232</v>
      </c>
      <c r="F1009" s="211">
        <v>110.0</v>
      </c>
      <c r="H1009" s="214"/>
      <c r="I1009" s="212"/>
      <c r="J1009" s="213"/>
      <c r="K1009" s="212"/>
      <c r="L1009" s="213"/>
      <c r="M1009" s="213"/>
      <c r="N1009" s="213"/>
      <c r="O1009" s="213"/>
      <c r="P1009" s="213"/>
    </row>
    <row r="1010">
      <c r="A1010" s="216"/>
      <c r="B1010" s="228" t="s">
        <v>825</v>
      </c>
      <c r="C1010" s="209" t="s">
        <v>169</v>
      </c>
      <c r="D1010" s="210" t="s">
        <v>605</v>
      </c>
      <c r="E1010" s="231" t="s">
        <v>603</v>
      </c>
      <c r="F1010" s="211"/>
      <c r="H1010" s="214"/>
      <c r="I1010" s="212"/>
      <c r="J1010" s="213"/>
      <c r="K1010" s="212"/>
      <c r="L1010" s="213"/>
      <c r="M1010" s="213"/>
      <c r="N1010" s="213"/>
      <c r="O1010" s="213"/>
      <c r="P1010" s="213"/>
    </row>
    <row r="1011">
      <c r="A1011" s="216" t="s">
        <v>826</v>
      </c>
      <c r="B1011" s="228" t="s">
        <v>827</v>
      </c>
      <c r="C1011" s="209" t="s">
        <v>169</v>
      </c>
      <c r="D1011" s="210" t="s">
        <v>605</v>
      </c>
      <c r="E1011" s="231" t="s">
        <v>225</v>
      </c>
      <c r="F1011" s="211"/>
      <c r="H1011" s="214"/>
      <c r="I1011" s="212"/>
      <c r="J1011" s="213">
        <v>165.0</v>
      </c>
      <c r="K1011" s="212">
        <v>190.0</v>
      </c>
      <c r="L1011" s="213">
        <v>110.0</v>
      </c>
      <c r="M1011" s="213">
        <v>150.0</v>
      </c>
      <c r="N1011" s="213">
        <v>450.0</v>
      </c>
      <c r="O1011" s="213">
        <v>80.0</v>
      </c>
      <c r="P1011" s="213"/>
    </row>
    <row r="1012">
      <c r="A1012" s="216"/>
      <c r="B1012" s="228" t="s">
        <v>827</v>
      </c>
      <c r="C1012" s="209" t="s">
        <v>169</v>
      </c>
      <c r="D1012" s="210" t="s">
        <v>605</v>
      </c>
      <c r="E1012" s="231" t="s">
        <v>226</v>
      </c>
      <c r="F1012" s="211"/>
      <c r="H1012" s="214"/>
      <c r="I1012" s="212"/>
      <c r="J1012" s="213"/>
      <c r="K1012" s="212"/>
      <c r="L1012" s="213"/>
      <c r="M1012" s="213"/>
      <c r="N1012" s="213"/>
      <c r="O1012" s="213"/>
      <c r="P1012" s="213"/>
    </row>
    <row r="1013">
      <c r="A1013" s="216"/>
      <c r="B1013" s="228" t="s">
        <v>827</v>
      </c>
      <c r="C1013" s="209" t="s">
        <v>169</v>
      </c>
      <c r="D1013" s="210" t="s">
        <v>605</v>
      </c>
      <c r="E1013" s="231" t="s">
        <v>227</v>
      </c>
      <c r="F1013" s="211">
        <v>165.0</v>
      </c>
      <c r="H1013" s="214"/>
      <c r="I1013" s="212"/>
      <c r="J1013" s="213"/>
      <c r="K1013" s="212"/>
      <c r="L1013" s="213"/>
      <c r="M1013" s="213"/>
      <c r="N1013" s="213"/>
      <c r="O1013" s="213"/>
      <c r="P1013" s="213"/>
    </row>
    <row r="1014">
      <c r="A1014" s="216"/>
      <c r="B1014" s="228" t="s">
        <v>827</v>
      </c>
      <c r="C1014" s="209" t="s">
        <v>169</v>
      </c>
      <c r="D1014" s="210" t="s">
        <v>605</v>
      </c>
      <c r="E1014" s="231" t="s">
        <v>228</v>
      </c>
      <c r="F1014" s="211">
        <v>190.0</v>
      </c>
      <c r="H1014" s="214"/>
      <c r="I1014" s="212"/>
      <c r="J1014" s="213"/>
      <c r="K1014" s="212"/>
      <c r="L1014" s="213"/>
      <c r="M1014" s="213"/>
      <c r="N1014" s="213"/>
      <c r="O1014" s="213"/>
      <c r="P1014" s="213"/>
    </row>
    <row r="1015">
      <c r="A1015" s="216"/>
      <c r="B1015" s="228" t="s">
        <v>827</v>
      </c>
      <c r="C1015" s="209" t="s">
        <v>169</v>
      </c>
      <c r="D1015" s="210" t="s">
        <v>605</v>
      </c>
      <c r="E1015" s="231" t="s">
        <v>229</v>
      </c>
      <c r="F1015" s="211">
        <v>110.0</v>
      </c>
      <c r="H1015" s="214"/>
      <c r="I1015" s="212"/>
      <c r="J1015" s="213"/>
      <c r="K1015" s="212"/>
      <c r="L1015" s="213"/>
      <c r="M1015" s="213"/>
      <c r="N1015" s="213"/>
      <c r="O1015" s="213"/>
      <c r="P1015" s="213"/>
    </row>
    <row r="1016">
      <c r="A1016" s="216"/>
      <c r="B1016" s="228" t="s">
        <v>827</v>
      </c>
      <c r="C1016" s="209" t="s">
        <v>169</v>
      </c>
      <c r="D1016" s="210" t="s">
        <v>605</v>
      </c>
      <c r="E1016" s="231" t="s">
        <v>602</v>
      </c>
      <c r="F1016" s="211">
        <v>150.0</v>
      </c>
      <c r="H1016" s="214"/>
      <c r="I1016" s="212"/>
      <c r="J1016" s="213"/>
      <c r="K1016" s="212"/>
      <c r="L1016" s="213"/>
      <c r="M1016" s="213"/>
      <c r="N1016" s="213"/>
      <c r="O1016" s="213"/>
      <c r="P1016" s="213"/>
    </row>
    <row r="1017">
      <c r="A1017" s="216"/>
      <c r="B1017" s="228" t="s">
        <v>827</v>
      </c>
      <c r="C1017" s="209" t="s">
        <v>169</v>
      </c>
      <c r="D1017" s="210" t="s">
        <v>605</v>
      </c>
      <c r="E1017" s="231" t="s">
        <v>231</v>
      </c>
      <c r="F1017" s="211">
        <v>450.0</v>
      </c>
      <c r="H1017" s="214"/>
      <c r="I1017" s="212"/>
      <c r="J1017" s="213"/>
      <c r="K1017" s="212"/>
      <c r="L1017" s="213"/>
      <c r="M1017" s="213"/>
      <c r="N1017" s="213"/>
      <c r="O1017" s="213"/>
      <c r="P1017" s="213"/>
    </row>
    <row r="1018">
      <c r="A1018" s="216"/>
      <c r="B1018" s="228" t="s">
        <v>827</v>
      </c>
      <c r="C1018" s="209" t="s">
        <v>169</v>
      </c>
      <c r="D1018" s="210" t="s">
        <v>605</v>
      </c>
      <c r="E1018" s="231" t="s">
        <v>232</v>
      </c>
      <c r="F1018" s="211">
        <v>80.0</v>
      </c>
      <c r="H1018" s="214"/>
      <c r="I1018" s="212"/>
      <c r="J1018" s="213"/>
      <c r="K1018" s="212"/>
      <c r="L1018" s="213"/>
      <c r="M1018" s="213"/>
      <c r="N1018" s="213"/>
      <c r="O1018" s="213"/>
      <c r="P1018" s="213"/>
    </row>
    <row r="1019">
      <c r="A1019" s="216"/>
      <c r="B1019" s="228" t="s">
        <v>827</v>
      </c>
      <c r="C1019" s="209" t="s">
        <v>169</v>
      </c>
      <c r="D1019" s="210" t="s">
        <v>605</v>
      </c>
      <c r="E1019" s="231" t="s">
        <v>603</v>
      </c>
      <c r="F1019" s="211"/>
      <c r="H1019" s="214"/>
      <c r="I1019" s="212"/>
      <c r="J1019" s="213"/>
      <c r="K1019" s="212"/>
      <c r="L1019" s="213"/>
      <c r="M1019" s="213"/>
      <c r="N1019" s="213"/>
      <c r="O1019" s="213"/>
      <c r="P1019" s="213"/>
    </row>
    <row r="1020">
      <c r="A1020" s="216" t="s">
        <v>828</v>
      </c>
      <c r="B1020" s="228" t="s">
        <v>829</v>
      </c>
      <c r="C1020" s="209" t="s">
        <v>766</v>
      </c>
      <c r="D1020" s="210" t="s">
        <v>771</v>
      </c>
      <c r="E1020" s="231" t="s">
        <v>225</v>
      </c>
      <c r="F1020" s="211">
        <v>6600.0</v>
      </c>
      <c r="H1020" s="214">
        <v>6600.0</v>
      </c>
      <c r="I1020" s="212"/>
      <c r="J1020" s="213"/>
      <c r="K1020" s="212"/>
      <c r="L1020" s="213"/>
      <c r="M1020" s="213"/>
      <c r="N1020" s="213"/>
      <c r="O1020" s="213"/>
      <c r="P1020" s="213"/>
    </row>
    <row r="1021">
      <c r="A1021" s="216"/>
      <c r="B1021" s="228" t="s">
        <v>829</v>
      </c>
      <c r="C1021" s="209" t="s">
        <v>766</v>
      </c>
      <c r="D1021" s="210" t="s">
        <v>771</v>
      </c>
      <c r="E1021" s="231" t="s">
        <v>226</v>
      </c>
      <c r="F1021" s="211"/>
      <c r="H1021" s="214"/>
      <c r="I1021" s="212"/>
      <c r="J1021" s="213"/>
      <c r="K1021" s="212"/>
      <c r="L1021" s="213"/>
      <c r="M1021" s="213"/>
      <c r="N1021" s="213"/>
      <c r="O1021" s="213"/>
      <c r="P1021" s="213"/>
    </row>
    <row r="1022">
      <c r="A1022" s="216"/>
      <c r="B1022" s="228" t="s">
        <v>829</v>
      </c>
      <c r="C1022" s="209" t="s">
        <v>766</v>
      </c>
      <c r="D1022" s="210" t="s">
        <v>771</v>
      </c>
      <c r="E1022" s="231" t="s">
        <v>227</v>
      </c>
      <c r="F1022" s="211"/>
      <c r="H1022" s="214"/>
      <c r="I1022" s="212"/>
      <c r="J1022" s="213"/>
      <c r="K1022" s="212"/>
      <c r="L1022" s="213"/>
      <c r="M1022" s="213"/>
      <c r="N1022" s="213"/>
      <c r="O1022" s="213"/>
      <c r="P1022" s="213"/>
    </row>
    <row r="1023">
      <c r="A1023" s="216"/>
      <c r="B1023" s="228" t="s">
        <v>829</v>
      </c>
      <c r="C1023" s="209" t="s">
        <v>766</v>
      </c>
      <c r="D1023" s="210" t="s">
        <v>771</v>
      </c>
      <c r="E1023" s="231" t="s">
        <v>228</v>
      </c>
      <c r="F1023" s="211"/>
      <c r="H1023" s="214"/>
      <c r="I1023" s="212"/>
      <c r="J1023" s="213"/>
      <c r="K1023" s="212"/>
      <c r="L1023" s="213"/>
      <c r="M1023" s="213"/>
      <c r="N1023" s="213"/>
      <c r="O1023" s="213"/>
      <c r="P1023" s="213"/>
    </row>
    <row r="1024">
      <c r="A1024" s="216"/>
      <c r="B1024" s="228" t="s">
        <v>829</v>
      </c>
      <c r="C1024" s="209" t="s">
        <v>766</v>
      </c>
      <c r="D1024" s="210" t="s">
        <v>771</v>
      </c>
      <c r="E1024" s="231" t="s">
        <v>229</v>
      </c>
      <c r="F1024" s="211"/>
      <c r="H1024" s="214"/>
      <c r="I1024" s="212"/>
      <c r="J1024" s="213"/>
      <c r="K1024" s="212"/>
      <c r="L1024" s="213"/>
      <c r="M1024" s="213"/>
      <c r="N1024" s="213"/>
      <c r="O1024" s="213"/>
      <c r="P1024" s="213"/>
    </row>
    <row r="1025">
      <c r="A1025" s="216"/>
      <c r="B1025" s="228" t="s">
        <v>829</v>
      </c>
      <c r="C1025" s="209" t="s">
        <v>766</v>
      </c>
      <c r="D1025" s="210" t="s">
        <v>771</v>
      </c>
      <c r="E1025" s="231" t="s">
        <v>602</v>
      </c>
      <c r="F1025" s="211"/>
      <c r="H1025" s="214"/>
      <c r="I1025" s="212"/>
      <c r="J1025" s="213"/>
      <c r="K1025" s="212"/>
      <c r="L1025" s="213"/>
      <c r="M1025" s="213"/>
      <c r="N1025" s="213"/>
      <c r="O1025" s="213"/>
      <c r="P1025" s="213"/>
    </row>
    <row r="1026">
      <c r="A1026" s="216"/>
      <c r="B1026" s="228" t="s">
        <v>829</v>
      </c>
      <c r="C1026" s="209" t="s">
        <v>766</v>
      </c>
      <c r="D1026" s="210" t="s">
        <v>771</v>
      </c>
      <c r="E1026" s="231" t="s">
        <v>231</v>
      </c>
      <c r="F1026" s="211"/>
      <c r="H1026" s="214"/>
      <c r="I1026" s="212"/>
      <c r="J1026" s="213"/>
      <c r="K1026" s="212"/>
      <c r="L1026" s="213"/>
      <c r="M1026" s="213"/>
      <c r="N1026" s="213"/>
      <c r="O1026" s="213"/>
      <c r="P1026" s="213"/>
    </row>
    <row r="1027">
      <c r="A1027" s="216"/>
      <c r="B1027" s="228" t="s">
        <v>829</v>
      </c>
      <c r="C1027" s="209" t="s">
        <v>766</v>
      </c>
      <c r="D1027" s="210" t="s">
        <v>771</v>
      </c>
      <c r="E1027" s="231" t="s">
        <v>232</v>
      </c>
      <c r="F1027" s="211"/>
      <c r="H1027" s="214"/>
      <c r="I1027" s="212"/>
      <c r="J1027" s="213"/>
      <c r="K1027" s="212"/>
      <c r="L1027" s="213"/>
      <c r="M1027" s="213"/>
      <c r="N1027" s="213"/>
      <c r="O1027" s="213"/>
      <c r="P1027" s="213"/>
    </row>
    <row r="1028">
      <c r="A1028" s="216"/>
      <c r="B1028" s="228" t="s">
        <v>829</v>
      </c>
      <c r="C1028" s="209" t="s">
        <v>766</v>
      </c>
      <c r="D1028" s="210" t="s">
        <v>771</v>
      </c>
      <c r="E1028" s="231" t="s">
        <v>603</v>
      </c>
      <c r="F1028" s="211"/>
      <c r="H1028" s="214"/>
      <c r="I1028" s="212"/>
      <c r="J1028" s="213"/>
      <c r="K1028" s="212"/>
      <c r="L1028" s="213"/>
      <c r="M1028" s="213"/>
      <c r="N1028" s="213"/>
      <c r="O1028" s="213"/>
      <c r="P1028" s="213"/>
    </row>
    <row r="1029">
      <c r="A1029" s="216" t="s">
        <v>830</v>
      </c>
      <c r="B1029" s="228" t="s">
        <v>831</v>
      </c>
      <c r="C1029" s="209" t="s">
        <v>766</v>
      </c>
      <c r="D1029" s="210" t="s">
        <v>771</v>
      </c>
      <c r="E1029" s="231" t="s">
        <v>225</v>
      </c>
      <c r="F1029" s="211">
        <v>8700.0</v>
      </c>
      <c r="H1029" s="214">
        <v>8700.0</v>
      </c>
      <c r="I1029" s="212"/>
      <c r="J1029" s="213"/>
      <c r="K1029" s="212"/>
      <c r="L1029" s="213"/>
      <c r="M1029" s="213"/>
      <c r="N1029" s="213"/>
      <c r="O1029" s="213"/>
      <c r="P1029" s="213"/>
    </row>
    <row r="1030">
      <c r="A1030" s="216"/>
      <c r="B1030" s="228" t="s">
        <v>831</v>
      </c>
      <c r="C1030" s="209" t="s">
        <v>766</v>
      </c>
      <c r="D1030" s="210" t="s">
        <v>771</v>
      </c>
      <c r="E1030" s="231" t="s">
        <v>226</v>
      </c>
      <c r="F1030" s="211"/>
      <c r="H1030" s="214"/>
      <c r="I1030" s="212"/>
      <c r="J1030" s="213"/>
      <c r="K1030" s="212"/>
      <c r="L1030" s="213"/>
      <c r="M1030" s="213"/>
      <c r="N1030" s="213"/>
      <c r="O1030" s="213"/>
      <c r="P1030" s="213"/>
    </row>
    <row r="1031">
      <c r="A1031" s="216"/>
      <c r="B1031" s="228" t="s">
        <v>831</v>
      </c>
      <c r="C1031" s="209" t="s">
        <v>766</v>
      </c>
      <c r="D1031" s="210" t="s">
        <v>771</v>
      </c>
      <c r="E1031" s="231" t="s">
        <v>227</v>
      </c>
      <c r="F1031" s="211"/>
      <c r="H1031" s="214"/>
      <c r="I1031" s="212"/>
      <c r="J1031" s="213"/>
      <c r="K1031" s="212"/>
      <c r="L1031" s="213"/>
      <c r="M1031" s="213"/>
      <c r="N1031" s="213"/>
      <c r="O1031" s="213"/>
      <c r="P1031" s="213"/>
    </row>
    <row r="1032">
      <c r="A1032" s="216"/>
      <c r="B1032" s="228" t="s">
        <v>831</v>
      </c>
      <c r="C1032" s="209" t="s">
        <v>766</v>
      </c>
      <c r="D1032" s="210" t="s">
        <v>771</v>
      </c>
      <c r="E1032" s="231" t="s">
        <v>228</v>
      </c>
      <c r="F1032" s="211"/>
      <c r="H1032" s="214"/>
      <c r="I1032" s="212"/>
      <c r="J1032" s="213"/>
      <c r="K1032" s="212"/>
      <c r="L1032" s="213"/>
      <c r="M1032" s="213"/>
      <c r="N1032" s="213"/>
      <c r="O1032" s="213"/>
      <c r="P1032" s="213"/>
    </row>
    <row r="1033">
      <c r="A1033" s="216"/>
      <c r="B1033" s="228" t="s">
        <v>831</v>
      </c>
      <c r="C1033" s="209" t="s">
        <v>766</v>
      </c>
      <c r="D1033" s="210" t="s">
        <v>771</v>
      </c>
      <c r="E1033" s="231" t="s">
        <v>229</v>
      </c>
      <c r="F1033" s="211"/>
      <c r="H1033" s="214"/>
      <c r="I1033" s="212"/>
      <c r="J1033" s="213"/>
      <c r="K1033" s="212"/>
      <c r="L1033" s="213"/>
      <c r="M1033" s="213"/>
      <c r="N1033" s="213"/>
      <c r="O1033" s="213"/>
      <c r="P1033" s="213"/>
    </row>
    <row r="1034">
      <c r="A1034" s="216"/>
      <c r="B1034" s="228" t="s">
        <v>831</v>
      </c>
      <c r="C1034" s="209" t="s">
        <v>766</v>
      </c>
      <c r="D1034" s="210" t="s">
        <v>771</v>
      </c>
      <c r="E1034" s="231" t="s">
        <v>602</v>
      </c>
      <c r="F1034" s="211"/>
      <c r="H1034" s="214"/>
      <c r="I1034" s="212"/>
      <c r="J1034" s="213"/>
      <c r="K1034" s="212"/>
      <c r="L1034" s="213"/>
      <c r="M1034" s="213"/>
      <c r="N1034" s="213"/>
      <c r="O1034" s="213"/>
      <c r="P1034" s="213"/>
    </row>
    <row r="1035">
      <c r="A1035" s="216"/>
      <c r="B1035" s="228" t="s">
        <v>831</v>
      </c>
      <c r="C1035" s="209" t="s">
        <v>766</v>
      </c>
      <c r="D1035" s="210" t="s">
        <v>771</v>
      </c>
      <c r="E1035" s="231" t="s">
        <v>231</v>
      </c>
      <c r="F1035" s="211"/>
      <c r="H1035" s="214"/>
      <c r="I1035" s="212"/>
      <c r="J1035" s="213"/>
      <c r="K1035" s="212"/>
      <c r="L1035" s="213"/>
      <c r="M1035" s="213"/>
      <c r="N1035" s="213"/>
      <c r="O1035" s="213"/>
      <c r="P1035" s="213"/>
    </row>
    <row r="1036">
      <c r="A1036" s="216"/>
      <c r="B1036" s="228" t="s">
        <v>831</v>
      </c>
      <c r="C1036" s="209" t="s">
        <v>766</v>
      </c>
      <c r="D1036" s="210" t="s">
        <v>771</v>
      </c>
      <c r="E1036" s="231" t="s">
        <v>232</v>
      </c>
      <c r="F1036" s="211"/>
      <c r="H1036" s="214"/>
      <c r="I1036" s="212"/>
      <c r="J1036" s="213"/>
      <c r="K1036" s="212"/>
      <c r="L1036" s="213"/>
      <c r="M1036" s="213"/>
      <c r="N1036" s="213"/>
      <c r="O1036" s="213"/>
      <c r="P1036" s="213"/>
    </row>
    <row r="1037">
      <c r="A1037" s="216"/>
      <c r="B1037" s="228" t="s">
        <v>831</v>
      </c>
      <c r="C1037" s="209" t="s">
        <v>766</v>
      </c>
      <c r="D1037" s="210" t="s">
        <v>771</v>
      </c>
      <c r="E1037" s="231" t="s">
        <v>603</v>
      </c>
      <c r="F1037" s="211"/>
      <c r="H1037" s="214"/>
      <c r="I1037" s="212"/>
      <c r="J1037" s="213"/>
      <c r="K1037" s="212"/>
      <c r="L1037" s="213"/>
      <c r="M1037" s="213"/>
      <c r="N1037" s="213"/>
      <c r="O1037" s="213"/>
      <c r="P1037" s="213"/>
    </row>
    <row r="1038">
      <c r="A1038" s="216" t="s">
        <v>832</v>
      </c>
      <c r="B1038" s="228" t="s">
        <v>833</v>
      </c>
      <c r="C1038" s="209" t="s">
        <v>194</v>
      </c>
      <c r="D1038" s="210" t="s">
        <v>771</v>
      </c>
      <c r="E1038" s="231" t="s">
        <v>225</v>
      </c>
      <c r="F1038" s="211">
        <v>3600.0</v>
      </c>
      <c r="H1038" s="214">
        <v>3600.0</v>
      </c>
      <c r="I1038" s="212"/>
      <c r="J1038" s="213"/>
      <c r="K1038" s="212"/>
      <c r="L1038" s="213"/>
      <c r="M1038" s="213"/>
      <c r="N1038" s="213"/>
      <c r="O1038" s="213"/>
      <c r="P1038" s="213"/>
    </row>
    <row r="1039">
      <c r="A1039" s="216"/>
      <c r="B1039" s="228" t="s">
        <v>833</v>
      </c>
      <c r="C1039" s="209" t="s">
        <v>194</v>
      </c>
      <c r="D1039" s="210" t="s">
        <v>771</v>
      </c>
      <c r="E1039" s="231" t="s">
        <v>226</v>
      </c>
      <c r="F1039" s="211"/>
      <c r="H1039" s="214"/>
      <c r="I1039" s="212"/>
      <c r="J1039" s="213"/>
      <c r="K1039" s="212"/>
      <c r="L1039" s="213"/>
      <c r="M1039" s="213"/>
      <c r="N1039" s="213"/>
      <c r="O1039" s="213"/>
      <c r="P1039" s="213"/>
    </row>
    <row r="1040">
      <c r="A1040" s="216"/>
      <c r="B1040" s="228" t="s">
        <v>833</v>
      </c>
      <c r="C1040" s="209" t="s">
        <v>194</v>
      </c>
      <c r="D1040" s="210" t="s">
        <v>771</v>
      </c>
      <c r="E1040" s="231" t="s">
        <v>227</v>
      </c>
      <c r="F1040" s="211"/>
      <c r="H1040" s="214"/>
      <c r="I1040" s="212"/>
      <c r="J1040" s="213"/>
      <c r="K1040" s="212"/>
      <c r="L1040" s="213"/>
      <c r="M1040" s="213"/>
      <c r="N1040" s="213"/>
      <c r="O1040" s="213"/>
      <c r="P1040" s="213"/>
    </row>
    <row r="1041">
      <c r="A1041" s="216"/>
      <c r="B1041" s="228" t="s">
        <v>833</v>
      </c>
      <c r="C1041" s="209" t="s">
        <v>194</v>
      </c>
      <c r="D1041" s="210" t="s">
        <v>771</v>
      </c>
      <c r="E1041" s="231" t="s">
        <v>228</v>
      </c>
      <c r="F1041" s="211"/>
      <c r="H1041" s="214"/>
      <c r="I1041" s="212"/>
      <c r="J1041" s="213"/>
      <c r="K1041" s="212"/>
      <c r="L1041" s="213"/>
      <c r="M1041" s="213"/>
      <c r="N1041" s="213"/>
      <c r="O1041" s="213"/>
      <c r="P1041" s="213"/>
    </row>
    <row r="1042">
      <c r="A1042" s="216"/>
      <c r="B1042" s="228" t="s">
        <v>833</v>
      </c>
      <c r="C1042" s="209" t="s">
        <v>194</v>
      </c>
      <c r="D1042" s="210" t="s">
        <v>771</v>
      </c>
      <c r="E1042" s="231" t="s">
        <v>229</v>
      </c>
      <c r="F1042" s="211"/>
      <c r="H1042" s="214"/>
      <c r="I1042" s="212"/>
      <c r="J1042" s="213"/>
      <c r="K1042" s="212"/>
      <c r="L1042" s="213"/>
      <c r="M1042" s="213"/>
      <c r="N1042" s="213"/>
      <c r="O1042" s="213"/>
      <c r="P1042" s="213"/>
    </row>
    <row r="1043">
      <c r="A1043" s="216"/>
      <c r="B1043" s="228" t="s">
        <v>833</v>
      </c>
      <c r="C1043" s="209" t="s">
        <v>194</v>
      </c>
      <c r="D1043" s="210" t="s">
        <v>771</v>
      </c>
      <c r="E1043" s="231" t="s">
        <v>602</v>
      </c>
      <c r="F1043" s="211"/>
      <c r="H1043" s="214"/>
      <c r="I1043" s="212"/>
      <c r="J1043" s="213"/>
      <c r="K1043" s="212"/>
      <c r="L1043" s="213"/>
      <c r="M1043" s="213"/>
      <c r="N1043" s="213"/>
      <c r="O1043" s="213"/>
      <c r="P1043" s="213"/>
    </row>
    <row r="1044">
      <c r="A1044" s="216"/>
      <c r="B1044" s="228" t="s">
        <v>833</v>
      </c>
      <c r="C1044" s="209" t="s">
        <v>194</v>
      </c>
      <c r="D1044" s="210" t="s">
        <v>771</v>
      </c>
      <c r="E1044" s="231" t="s">
        <v>231</v>
      </c>
      <c r="F1044" s="211"/>
      <c r="H1044" s="214"/>
      <c r="I1044" s="212"/>
      <c r="J1044" s="213"/>
      <c r="K1044" s="212"/>
      <c r="L1044" s="213"/>
      <c r="M1044" s="213"/>
      <c r="N1044" s="213"/>
      <c r="O1044" s="213"/>
      <c r="P1044" s="213"/>
    </row>
    <row r="1045">
      <c r="A1045" s="216"/>
      <c r="B1045" s="228" t="s">
        <v>833</v>
      </c>
      <c r="C1045" s="209" t="s">
        <v>194</v>
      </c>
      <c r="D1045" s="210" t="s">
        <v>771</v>
      </c>
      <c r="E1045" s="231" t="s">
        <v>232</v>
      </c>
      <c r="F1045" s="211"/>
      <c r="H1045" s="214"/>
      <c r="I1045" s="212"/>
      <c r="J1045" s="213"/>
      <c r="K1045" s="212"/>
      <c r="L1045" s="213"/>
      <c r="M1045" s="213"/>
      <c r="N1045" s="213"/>
      <c r="O1045" s="213"/>
      <c r="P1045" s="213"/>
    </row>
    <row r="1046">
      <c r="A1046" s="216"/>
      <c r="B1046" s="228" t="s">
        <v>833</v>
      </c>
      <c r="C1046" s="209" t="s">
        <v>194</v>
      </c>
      <c r="D1046" s="210" t="s">
        <v>771</v>
      </c>
      <c r="E1046" s="231" t="s">
        <v>603</v>
      </c>
      <c r="F1046" s="211"/>
      <c r="H1046" s="214"/>
      <c r="I1046" s="212"/>
      <c r="J1046" s="213"/>
      <c r="K1046" s="212"/>
      <c r="L1046" s="213"/>
      <c r="M1046" s="213"/>
      <c r="N1046" s="213"/>
      <c r="O1046" s="213"/>
      <c r="P1046" s="213"/>
    </row>
    <row r="1047">
      <c r="A1047" s="216" t="s">
        <v>834</v>
      </c>
      <c r="B1047" s="228" t="s">
        <v>835</v>
      </c>
      <c r="C1047" s="209" t="s">
        <v>194</v>
      </c>
      <c r="D1047" s="210" t="s">
        <v>771</v>
      </c>
      <c r="E1047" s="231" t="s">
        <v>225</v>
      </c>
      <c r="F1047" s="211">
        <v>14000.0</v>
      </c>
      <c r="H1047" s="214">
        <v>14000.0</v>
      </c>
      <c r="I1047" s="212"/>
      <c r="J1047" s="213"/>
      <c r="K1047" s="212"/>
      <c r="L1047" s="213"/>
      <c r="M1047" s="213"/>
      <c r="N1047" s="213"/>
      <c r="O1047" s="213"/>
      <c r="P1047" s="213"/>
    </row>
    <row r="1048">
      <c r="A1048" s="216"/>
      <c r="B1048" s="228" t="s">
        <v>835</v>
      </c>
      <c r="C1048" s="209" t="s">
        <v>194</v>
      </c>
      <c r="D1048" s="210" t="s">
        <v>771</v>
      </c>
      <c r="E1048" s="231" t="s">
        <v>226</v>
      </c>
      <c r="F1048" s="211"/>
      <c r="H1048" s="214"/>
      <c r="I1048" s="212"/>
      <c r="J1048" s="213"/>
      <c r="K1048" s="212"/>
      <c r="L1048" s="213"/>
      <c r="M1048" s="213"/>
      <c r="N1048" s="213"/>
      <c r="O1048" s="213"/>
      <c r="P1048" s="213"/>
    </row>
    <row r="1049">
      <c r="A1049" s="216"/>
      <c r="B1049" s="228" t="s">
        <v>835</v>
      </c>
      <c r="C1049" s="209" t="s">
        <v>194</v>
      </c>
      <c r="D1049" s="210" t="s">
        <v>771</v>
      </c>
      <c r="E1049" s="231" t="s">
        <v>227</v>
      </c>
      <c r="F1049" s="211"/>
      <c r="H1049" s="214"/>
      <c r="I1049" s="212"/>
      <c r="J1049" s="213"/>
      <c r="K1049" s="212"/>
      <c r="L1049" s="213"/>
      <c r="M1049" s="213"/>
      <c r="N1049" s="213"/>
      <c r="O1049" s="213"/>
      <c r="P1049" s="213"/>
    </row>
    <row r="1050">
      <c r="A1050" s="216"/>
      <c r="B1050" s="228" t="s">
        <v>835</v>
      </c>
      <c r="C1050" s="209" t="s">
        <v>194</v>
      </c>
      <c r="D1050" s="210" t="s">
        <v>771</v>
      </c>
      <c r="E1050" s="231" t="s">
        <v>228</v>
      </c>
      <c r="F1050" s="211"/>
      <c r="H1050" s="214"/>
      <c r="I1050" s="212"/>
      <c r="J1050" s="213"/>
      <c r="K1050" s="212"/>
      <c r="L1050" s="213"/>
      <c r="M1050" s="213"/>
      <c r="N1050" s="213"/>
      <c r="O1050" s="213"/>
      <c r="P1050" s="213"/>
    </row>
    <row r="1051">
      <c r="A1051" s="216"/>
      <c r="B1051" s="228" t="s">
        <v>835</v>
      </c>
      <c r="C1051" s="209" t="s">
        <v>194</v>
      </c>
      <c r="D1051" s="210" t="s">
        <v>771</v>
      </c>
      <c r="E1051" s="231" t="s">
        <v>229</v>
      </c>
      <c r="F1051" s="211"/>
      <c r="H1051" s="214"/>
      <c r="I1051" s="212"/>
      <c r="J1051" s="213"/>
      <c r="K1051" s="212"/>
      <c r="L1051" s="213"/>
      <c r="M1051" s="213"/>
      <c r="N1051" s="213"/>
      <c r="O1051" s="213"/>
      <c r="P1051" s="213"/>
    </row>
    <row r="1052">
      <c r="A1052" s="216"/>
      <c r="B1052" s="228" t="s">
        <v>835</v>
      </c>
      <c r="C1052" s="209" t="s">
        <v>194</v>
      </c>
      <c r="D1052" s="210" t="s">
        <v>771</v>
      </c>
      <c r="E1052" s="231" t="s">
        <v>602</v>
      </c>
      <c r="F1052" s="211"/>
      <c r="H1052" s="214"/>
      <c r="I1052" s="212"/>
      <c r="J1052" s="213"/>
      <c r="K1052" s="212"/>
      <c r="L1052" s="213"/>
      <c r="M1052" s="213"/>
      <c r="N1052" s="213"/>
      <c r="O1052" s="213"/>
      <c r="P1052" s="213"/>
    </row>
    <row r="1053">
      <c r="A1053" s="216"/>
      <c r="B1053" s="228" t="s">
        <v>835</v>
      </c>
      <c r="C1053" s="209" t="s">
        <v>194</v>
      </c>
      <c r="D1053" s="210" t="s">
        <v>771</v>
      </c>
      <c r="E1053" s="231" t="s">
        <v>231</v>
      </c>
      <c r="F1053" s="211"/>
      <c r="H1053" s="214"/>
      <c r="I1053" s="212"/>
      <c r="J1053" s="213"/>
      <c r="K1053" s="212"/>
      <c r="L1053" s="213"/>
      <c r="M1053" s="213"/>
      <c r="N1053" s="213"/>
      <c r="O1053" s="213"/>
      <c r="P1053" s="213"/>
    </row>
    <row r="1054">
      <c r="A1054" s="216"/>
      <c r="B1054" s="228" t="s">
        <v>835</v>
      </c>
      <c r="C1054" s="209" t="s">
        <v>194</v>
      </c>
      <c r="D1054" s="210" t="s">
        <v>771</v>
      </c>
      <c r="E1054" s="231" t="s">
        <v>232</v>
      </c>
      <c r="F1054" s="211"/>
      <c r="H1054" s="214"/>
      <c r="I1054" s="212"/>
      <c r="J1054" s="213"/>
      <c r="K1054" s="212"/>
      <c r="L1054" s="213"/>
      <c r="M1054" s="213"/>
      <c r="N1054" s="213"/>
      <c r="O1054" s="213"/>
      <c r="P1054" s="213"/>
    </row>
    <row r="1055">
      <c r="A1055" s="216"/>
      <c r="B1055" s="228" t="s">
        <v>835</v>
      </c>
      <c r="C1055" s="209" t="s">
        <v>194</v>
      </c>
      <c r="D1055" s="210" t="s">
        <v>771</v>
      </c>
      <c r="E1055" s="231" t="s">
        <v>603</v>
      </c>
      <c r="F1055" s="211"/>
      <c r="H1055" s="214"/>
      <c r="I1055" s="212"/>
      <c r="J1055" s="213"/>
      <c r="K1055" s="212"/>
      <c r="L1055" s="213"/>
      <c r="M1055" s="213"/>
      <c r="N1055" s="213"/>
      <c r="O1055" s="213"/>
      <c r="P1055" s="213"/>
    </row>
    <row r="1056">
      <c r="A1056" s="216" t="s">
        <v>836</v>
      </c>
      <c r="B1056" s="228" t="s">
        <v>837</v>
      </c>
      <c r="C1056" s="209" t="s">
        <v>194</v>
      </c>
      <c r="D1056" s="210" t="s">
        <v>771</v>
      </c>
      <c r="E1056" s="231" t="s">
        <v>225</v>
      </c>
      <c r="F1056" s="211">
        <v>9950.0</v>
      </c>
      <c r="H1056" s="214">
        <v>9950.0</v>
      </c>
      <c r="I1056" s="212"/>
      <c r="J1056" s="213"/>
      <c r="K1056" s="212"/>
      <c r="L1056" s="213"/>
      <c r="M1056" s="213"/>
      <c r="N1056" s="213"/>
      <c r="O1056" s="213"/>
      <c r="P1056" s="213"/>
    </row>
    <row r="1057">
      <c r="A1057" s="216"/>
      <c r="B1057" s="228" t="s">
        <v>837</v>
      </c>
      <c r="C1057" s="209" t="s">
        <v>194</v>
      </c>
      <c r="D1057" s="210" t="s">
        <v>771</v>
      </c>
      <c r="E1057" s="231" t="s">
        <v>226</v>
      </c>
      <c r="F1057" s="211"/>
      <c r="H1057" s="214"/>
      <c r="I1057" s="212"/>
      <c r="J1057" s="213"/>
      <c r="K1057" s="212"/>
      <c r="L1057" s="213"/>
      <c r="M1057" s="213"/>
      <c r="N1057" s="213"/>
      <c r="O1057" s="213"/>
      <c r="P1057" s="213"/>
    </row>
    <row r="1058">
      <c r="A1058" s="216"/>
      <c r="B1058" s="228" t="s">
        <v>837</v>
      </c>
      <c r="C1058" s="209" t="s">
        <v>194</v>
      </c>
      <c r="D1058" s="210" t="s">
        <v>771</v>
      </c>
      <c r="E1058" s="231" t="s">
        <v>227</v>
      </c>
      <c r="F1058" s="211"/>
      <c r="H1058" s="214"/>
      <c r="I1058" s="212"/>
      <c r="J1058" s="213"/>
      <c r="K1058" s="212"/>
      <c r="L1058" s="213"/>
      <c r="M1058" s="213"/>
      <c r="N1058" s="213"/>
      <c r="O1058" s="213"/>
      <c r="P1058" s="213"/>
    </row>
    <row r="1059">
      <c r="A1059" s="216"/>
      <c r="B1059" s="228" t="s">
        <v>837</v>
      </c>
      <c r="C1059" s="209" t="s">
        <v>194</v>
      </c>
      <c r="D1059" s="210" t="s">
        <v>771</v>
      </c>
      <c r="E1059" s="231" t="s">
        <v>228</v>
      </c>
      <c r="F1059" s="211"/>
      <c r="H1059" s="214"/>
      <c r="I1059" s="212"/>
      <c r="J1059" s="213"/>
      <c r="K1059" s="212"/>
      <c r="L1059" s="213"/>
      <c r="M1059" s="213"/>
      <c r="N1059" s="213"/>
      <c r="O1059" s="213"/>
      <c r="P1059" s="213"/>
    </row>
    <row r="1060">
      <c r="A1060" s="216"/>
      <c r="B1060" s="228" t="s">
        <v>837</v>
      </c>
      <c r="C1060" s="209" t="s">
        <v>194</v>
      </c>
      <c r="D1060" s="210" t="s">
        <v>771</v>
      </c>
      <c r="E1060" s="231" t="s">
        <v>229</v>
      </c>
      <c r="F1060" s="211"/>
      <c r="H1060" s="214"/>
      <c r="I1060" s="212"/>
      <c r="J1060" s="213"/>
      <c r="K1060" s="212"/>
      <c r="L1060" s="213"/>
      <c r="M1060" s="213"/>
      <c r="N1060" s="213"/>
      <c r="O1060" s="213"/>
      <c r="P1060" s="213"/>
    </row>
    <row r="1061">
      <c r="A1061" s="216"/>
      <c r="B1061" s="228" t="s">
        <v>837</v>
      </c>
      <c r="C1061" s="209" t="s">
        <v>194</v>
      </c>
      <c r="D1061" s="210" t="s">
        <v>771</v>
      </c>
      <c r="E1061" s="231" t="s">
        <v>602</v>
      </c>
      <c r="F1061" s="211"/>
      <c r="H1061" s="214"/>
      <c r="I1061" s="212"/>
      <c r="J1061" s="213"/>
      <c r="K1061" s="212"/>
      <c r="L1061" s="213"/>
      <c r="M1061" s="213"/>
      <c r="N1061" s="213"/>
      <c r="O1061" s="213"/>
      <c r="P1061" s="213"/>
    </row>
    <row r="1062">
      <c r="A1062" s="216"/>
      <c r="B1062" s="228" t="s">
        <v>837</v>
      </c>
      <c r="C1062" s="209" t="s">
        <v>194</v>
      </c>
      <c r="D1062" s="210" t="s">
        <v>771</v>
      </c>
      <c r="E1062" s="231" t="s">
        <v>231</v>
      </c>
      <c r="F1062" s="211"/>
      <c r="H1062" s="214"/>
      <c r="I1062" s="212"/>
      <c r="J1062" s="213"/>
      <c r="K1062" s="212"/>
      <c r="L1062" s="213"/>
      <c r="M1062" s="213"/>
      <c r="N1062" s="213"/>
      <c r="O1062" s="213"/>
      <c r="P1062" s="213"/>
    </row>
    <row r="1063">
      <c r="A1063" s="216"/>
      <c r="B1063" s="228" t="s">
        <v>837</v>
      </c>
      <c r="C1063" s="209" t="s">
        <v>194</v>
      </c>
      <c r="D1063" s="210" t="s">
        <v>771</v>
      </c>
      <c r="E1063" s="231" t="s">
        <v>232</v>
      </c>
      <c r="F1063" s="211"/>
      <c r="H1063" s="214"/>
      <c r="I1063" s="212"/>
      <c r="J1063" s="213"/>
      <c r="K1063" s="212"/>
      <c r="L1063" s="213"/>
      <c r="M1063" s="213"/>
      <c r="N1063" s="213"/>
      <c r="O1063" s="213"/>
      <c r="P1063" s="213"/>
    </row>
    <row r="1064">
      <c r="A1064" s="216"/>
      <c r="B1064" s="228" t="s">
        <v>837</v>
      </c>
      <c r="C1064" s="209" t="s">
        <v>194</v>
      </c>
      <c r="D1064" s="210" t="s">
        <v>771</v>
      </c>
      <c r="E1064" s="231" t="s">
        <v>603</v>
      </c>
      <c r="F1064" s="211"/>
      <c r="H1064" s="214"/>
      <c r="I1064" s="212"/>
      <c r="J1064" s="213"/>
      <c r="K1064" s="212"/>
      <c r="L1064" s="213"/>
      <c r="M1064" s="213"/>
      <c r="N1064" s="213"/>
      <c r="O1064" s="213"/>
      <c r="P1064" s="213"/>
    </row>
    <row r="1065">
      <c r="A1065" s="216" t="s">
        <v>838</v>
      </c>
      <c r="B1065" s="228" t="s">
        <v>839</v>
      </c>
      <c r="C1065" s="222" t="s">
        <v>322</v>
      </c>
      <c r="D1065" s="210" t="s">
        <v>840</v>
      </c>
      <c r="E1065" s="231" t="s">
        <v>225</v>
      </c>
      <c r="F1065" s="211"/>
      <c r="H1065" s="214"/>
      <c r="I1065" s="212"/>
      <c r="J1065" s="213">
        <v>500.0</v>
      </c>
      <c r="K1065" s="212">
        <v>350.0</v>
      </c>
      <c r="L1065" s="213">
        <v>500.0</v>
      </c>
      <c r="M1065" s="213"/>
      <c r="N1065" s="213"/>
      <c r="O1065" s="213"/>
      <c r="P1065" s="213"/>
    </row>
    <row r="1066">
      <c r="A1066" s="216"/>
      <c r="B1066" s="228" t="s">
        <v>839</v>
      </c>
      <c r="C1066" s="222" t="s">
        <v>322</v>
      </c>
      <c r="D1066" s="210" t="s">
        <v>840</v>
      </c>
      <c r="E1066" s="231" t="s">
        <v>226</v>
      </c>
      <c r="F1066" s="211"/>
      <c r="H1066" s="212"/>
      <c r="I1066" s="212"/>
      <c r="J1066" s="213"/>
      <c r="K1066" s="212"/>
      <c r="L1066" s="213"/>
      <c r="M1066" s="213"/>
      <c r="N1066" s="213"/>
      <c r="O1066" s="213"/>
      <c r="P1066" s="213"/>
    </row>
    <row r="1067">
      <c r="A1067" s="216"/>
      <c r="B1067" s="228" t="s">
        <v>839</v>
      </c>
      <c r="C1067" s="222" t="s">
        <v>322</v>
      </c>
      <c r="D1067" s="210" t="s">
        <v>840</v>
      </c>
      <c r="E1067" s="231" t="s">
        <v>227</v>
      </c>
      <c r="F1067" s="211">
        <v>500.0</v>
      </c>
      <c r="H1067" s="212"/>
      <c r="I1067" s="212"/>
      <c r="J1067" s="213"/>
      <c r="K1067" s="212"/>
      <c r="L1067" s="213"/>
      <c r="M1067" s="213"/>
      <c r="N1067" s="213"/>
      <c r="O1067" s="213"/>
      <c r="P1067" s="213"/>
    </row>
    <row r="1068">
      <c r="A1068" s="216"/>
      <c r="B1068" s="228" t="s">
        <v>839</v>
      </c>
      <c r="C1068" s="222" t="s">
        <v>322</v>
      </c>
      <c r="D1068" s="210" t="s">
        <v>840</v>
      </c>
      <c r="E1068" s="231" t="s">
        <v>228</v>
      </c>
      <c r="F1068" s="211">
        <v>350.0</v>
      </c>
      <c r="H1068" s="212"/>
      <c r="I1068" s="212"/>
      <c r="J1068" s="213"/>
      <c r="K1068" s="212"/>
      <c r="L1068" s="213"/>
      <c r="M1068" s="213"/>
      <c r="N1068" s="213"/>
      <c r="O1068" s="213"/>
      <c r="P1068" s="213"/>
    </row>
    <row r="1069">
      <c r="A1069" s="216"/>
      <c r="B1069" s="228" t="s">
        <v>839</v>
      </c>
      <c r="C1069" s="222" t="s">
        <v>322</v>
      </c>
      <c r="D1069" s="210" t="s">
        <v>840</v>
      </c>
      <c r="E1069" s="231" t="s">
        <v>229</v>
      </c>
      <c r="F1069" s="211">
        <v>500.0</v>
      </c>
      <c r="H1069" s="212"/>
      <c r="I1069" s="212"/>
      <c r="J1069" s="213"/>
      <c r="K1069" s="212"/>
      <c r="L1069" s="213"/>
      <c r="M1069" s="213"/>
      <c r="N1069" s="213"/>
      <c r="O1069" s="213"/>
      <c r="P1069" s="213"/>
    </row>
    <row r="1070">
      <c r="A1070" s="216"/>
      <c r="B1070" s="228" t="s">
        <v>839</v>
      </c>
      <c r="C1070" s="222" t="s">
        <v>322</v>
      </c>
      <c r="D1070" s="210" t="s">
        <v>840</v>
      </c>
      <c r="E1070" s="231" t="s">
        <v>602</v>
      </c>
      <c r="F1070" s="211"/>
      <c r="H1070" s="212"/>
      <c r="I1070" s="212"/>
      <c r="J1070" s="213"/>
      <c r="K1070" s="212"/>
      <c r="L1070" s="213"/>
      <c r="M1070" s="213"/>
      <c r="N1070" s="213"/>
      <c r="O1070" s="213"/>
      <c r="P1070" s="213"/>
    </row>
    <row r="1071">
      <c r="A1071" s="216"/>
      <c r="B1071" s="228" t="s">
        <v>839</v>
      </c>
      <c r="C1071" s="222" t="s">
        <v>322</v>
      </c>
      <c r="D1071" s="210" t="s">
        <v>840</v>
      </c>
      <c r="E1071" s="231" t="s">
        <v>231</v>
      </c>
      <c r="F1071" s="211"/>
      <c r="H1071" s="212"/>
      <c r="I1071" s="212"/>
      <c r="J1071" s="213"/>
      <c r="K1071" s="212"/>
      <c r="L1071" s="213"/>
      <c r="M1071" s="213"/>
      <c r="N1071" s="213"/>
      <c r="O1071" s="213"/>
      <c r="P1071" s="213"/>
    </row>
    <row r="1072">
      <c r="A1072" s="216"/>
      <c r="B1072" s="228" t="s">
        <v>839</v>
      </c>
      <c r="C1072" s="222" t="s">
        <v>322</v>
      </c>
      <c r="D1072" s="210" t="s">
        <v>840</v>
      </c>
      <c r="E1072" s="231" t="s">
        <v>232</v>
      </c>
      <c r="F1072" s="211"/>
      <c r="H1072" s="212"/>
      <c r="I1072" s="212"/>
      <c r="J1072" s="213"/>
      <c r="K1072" s="212"/>
      <c r="L1072" s="213"/>
      <c r="M1072" s="213"/>
      <c r="N1072" s="213"/>
      <c r="O1072" s="213"/>
      <c r="P1072" s="213"/>
    </row>
    <row r="1073">
      <c r="A1073" s="216"/>
      <c r="B1073" s="228" t="s">
        <v>839</v>
      </c>
      <c r="C1073" s="222" t="s">
        <v>322</v>
      </c>
      <c r="D1073" s="210" t="s">
        <v>840</v>
      </c>
      <c r="E1073" s="231" t="s">
        <v>603</v>
      </c>
      <c r="F1073" s="211"/>
      <c r="H1073" s="212"/>
      <c r="I1073" s="212"/>
      <c r="J1073" s="213"/>
      <c r="K1073" s="212"/>
      <c r="L1073" s="213"/>
      <c r="M1073" s="213"/>
      <c r="N1073" s="213"/>
      <c r="O1073" s="213"/>
      <c r="P1073" s="213"/>
    </row>
    <row r="1074">
      <c r="A1074" s="216" t="s">
        <v>841</v>
      </c>
      <c r="B1074" s="228" t="s">
        <v>842</v>
      </c>
      <c r="C1074" s="222" t="s">
        <v>322</v>
      </c>
      <c r="D1074" s="210" t="s">
        <v>843</v>
      </c>
      <c r="E1074" s="231" t="s">
        <v>225</v>
      </c>
      <c r="F1074" s="211">
        <v>10855.0</v>
      </c>
      <c r="H1074" s="212">
        <v>10855.0</v>
      </c>
      <c r="I1074" s="212"/>
      <c r="J1074" s="213"/>
      <c r="K1074" s="212"/>
      <c r="L1074" s="213"/>
      <c r="M1074" s="213"/>
      <c r="N1074" s="213"/>
      <c r="O1074" s="213"/>
      <c r="P1074" s="213"/>
    </row>
    <row r="1075">
      <c r="A1075" s="216"/>
      <c r="B1075" s="228" t="s">
        <v>842</v>
      </c>
      <c r="C1075" s="222" t="s">
        <v>322</v>
      </c>
      <c r="D1075" s="210" t="s">
        <v>843</v>
      </c>
      <c r="E1075" s="231" t="s">
        <v>226</v>
      </c>
      <c r="F1075" s="211"/>
      <c r="H1075" s="214"/>
      <c r="I1075" s="212"/>
      <c r="J1075" s="213"/>
      <c r="K1075" s="212"/>
      <c r="L1075" s="213"/>
      <c r="M1075" s="213"/>
      <c r="N1075" s="213"/>
      <c r="O1075" s="213"/>
      <c r="P1075" s="213"/>
    </row>
    <row r="1076">
      <c r="A1076" s="216"/>
      <c r="B1076" s="228" t="s">
        <v>842</v>
      </c>
      <c r="C1076" s="222" t="s">
        <v>322</v>
      </c>
      <c r="D1076" s="210" t="s">
        <v>843</v>
      </c>
      <c r="E1076" s="231" t="s">
        <v>227</v>
      </c>
      <c r="F1076" s="211"/>
      <c r="H1076" s="214"/>
      <c r="I1076" s="212"/>
      <c r="J1076" s="213"/>
      <c r="K1076" s="212"/>
      <c r="L1076" s="213"/>
      <c r="M1076" s="213"/>
      <c r="N1076" s="213"/>
      <c r="O1076" s="213"/>
      <c r="P1076" s="213"/>
    </row>
    <row r="1077">
      <c r="A1077" s="216"/>
      <c r="B1077" s="228" t="s">
        <v>842</v>
      </c>
      <c r="C1077" s="222" t="s">
        <v>322</v>
      </c>
      <c r="D1077" s="210" t="s">
        <v>843</v>
      </c>
      <c r="E1077" s="231" t="s">
        <v>228</v>
      </c>
      <c r="F1077" s="211"/>
      <c r="H1077" s="214"/>
      <c r="I1077" s="212"/>
      <c r="J1077" s="213"/>
      <c r="K1077" s="212"/>
      <c r="L1077" s="213"/>
      <c r="M1077" s="213"/>
      <c r="N1077" s="213"/>
      <c r="O1077" s="213"/>
      <c r="P1077" s="213"/>
    </row>
    <row r="1078">
      <c r="A1078" s="216"/>
      <c r="B1078" s="228" t="s">
        <v>842</v>
      </c>
      <c r="C1078" s="222" t="s">
        <v>322</v>
      </c>
      <c r="D1078" s="210" t="s">
        <v>843</v>
      </c>
      <c r="E1078" s="231" t="s">
        <v>229</v>
      </c>
      <c r="F1078" s="211"/>
      <c r="H1078" s="214"/>
      <c r="I1078" s="212"/>
      <c r="J1078" s="213"/>
      <c r="K1078" s="212"/>
      <c r="L1078" s="213"/>
      <c r="M1078" s="213"/>
      <c r="N1078" s="213"/>
      <c r="O1078" s="213"/>
      <c r="P1078" s="213"/>
    </row>
    <row r="1079">
      <c r="A1079" s="216"/>
      <c r="B1079" s="228" t="s">
        <v>842</v>
      </c>
      <c r="C1079" s="222" t="s">
        <v>322</v>
      </c>
      <c r="D1079" s="210" t="s">
        <v>843</v>
      </c>
      <c r="E1079" s="231" t="s">
        <v>602</v>
      </c>
      <c r="F1079" s="211"/>
      <c r="H1079" s="214"/>
      <c r="I1079" s="212"/>
      <c r="J1079" s="213"/>
      <c r="K1079" s="212"/>
      <c r="L1079" s="213"/>
      <c r="M1079" s="213"/>
      <c r="N1079" s="213"/>
      <c r="O1079" s="213"/>
      <c r="P1079" s="213"/>
    </row>
    <row r="1080">
      <c r="A1080" s="216"/>
      <c r="B1080" s="228" t="s">
        <v>842</v>
      </c>
      <c r="C1080" s="222" t="s">
        <v>322</v>
      </c>
      <c r="D1080" s="210" t="s">
        <v>843</v>
      </c>
      <c r="E1080" s="231" t="s">
        <v>231</v>
      </c>
      <c r="F1080" s="211"/>
      <c r="H1080" s="214"/>
      <c r="I1080" s="212"/>
      <c r="J1080" s="213"/>
      <c r="K1080" s="212"/>
      <c r="L1080" s="213"/>
      <c r="M1080" s="213"/>
      <c r="N1080" s="213"/>
      <c r="O1080" s="213"/>
      <c r="P1080" s="213"/>
    </row>
    <row r="1081">
      <c r="A1081" s="216"/>
      <c r="B1081" s="228" t="s">
        <v>842</v>
      </c>
      <c r="C1081" s="222" t="s">
        <v>322</v>
      </c>
      <c r="D1081" s="210" t="s">
        <v>843</v>
      </c>
      <c r="E1081" s="231" t="s">
        <v>232</v>
      </c>
      <c r="F1081" s="211"/>
      <c r="H1081" s="214"/>
      <c r="I1081" s="212"/>
      <c r="J1081" s="213"/>
      <c r="K1081" s="212"/>
      <c r="L1081" s="213"/>
      <c r="M1081" s="213"/>
      <c r="N1081" s="213"/>
      <c r="O1081" s="213"/>
      <c r="P1081" s="213"/>
    </row>
    <row r="1082">
      <c r="A1082" s="216"/>
      <c r="B1082" s="228" t="s">
        <v>842</v>
      </c>
      <c r="C1082" s="222" t="s">
        <v>322</v>
      </c>
      <c r="D1082" s="210" t="s">
        <v>843</v>
      </c>
      <c r="E1082" s="231" t="s">
        <v>603</v>
      </c>
      <c r="F1082" s="211"/>
      <c r="H1082" s="214"/>
      <c r="I1082" s="212"/>
      <c r="J1082" s="213"/>
      <c r="K1082" s="212"/>
      <c r="L1082" s="213"/>
      <c r="M1082" s="213"/>
      <c r="N1082" s="213"/>
      <c r="O1082" s="213"/>
      <c r="P1082" s="213"/>
    </row>
    <row r="1083">
      <c r="A1083" s="216" t="s">
        <v>844</v>
      </c>
      <c r="B1083" s="228" t="s">
        <v>845</v>
      </c>
      <c r="C1083" s="209" t="s">
        <v>385</v>
      </c>
      <c r="D1083" s="210" t="s">
        <v>771</v>
      </c>
      <c r="E1083" s="231" t="s">
        <v>225</v>
      </c>
      <c r="F1083" s="211">
        <v>7900.0</v>
      </c>
      <c r="H1083" s="214">
        <v>7900.0</v>
      </c>
      <c r="I1083" s="212"/>
      <c r="J1083" s="213"/>
      <c r="K1083" s="212"/>
      <c r="L1083" s="213"/>
      <c r="M1083" s="213"/>
      <c r="N1083" s="213"/>
      <c r="O1083" s="213"/>
      <c r="P1083" s="213"/>
    </row>
    <row r="1084">
      <c r="A1084" s="216"/>
      <c r="B1084" s="228" t="s">
        <v>845</v>
      </c>
      <c r="C1084" s="209" t="s">
        <v>385</v>
      </c>
      <c r="D1084" s="210" t="s">
        <v>771</v>
      </c>
      <c r="E1084" s="231" t="s">
        <v>226</v>
      </c>
      <c r="F1084" s="211"/>
      <c r="H1084" s="214"/>
      <c r="I1084" s="212"/>
      <c r="J1084" s="213"/>
      <c r="K1084" s="212"/>
      <c r="L1084" s="213"/>
      <c r="M1084" s="213"/>
      <c r="N1084" s="213"/>
      <c r="O1084" s="213"/>
      <c r="P1084" s="213"/>
    </row>
    <row r="1085">
      <c r="A1085" s="216"/>
      <c r="B1085" s="228" t="s">
        <v>845</v>
      </c>
      <c r="C1085" s="209" t="s">
        <v>385</v>
      </c>
      <c r="D1085" s="210" t="s">
        <v>771</v>
      </c>
      <c r="E1085" s="231" t="s">
        <v>227</v>
      </c>
      <c r="F1085" s="211"/>
      <c r="H1085" s="214"/>
      <c r="I1085" s="212"/>
      <c r="J1085" s="213"/>
      <c r="K1085" s="212"/>
      <c r="L1085" s="213"/>
      <c r="M1085" s="213"/>
      <c r="N1085" s="213"/>
      <c r="O1085" s="213"/>
      <c r="P1085" s="213"/>
    </row>
    <row r="1086">
      <c r="A1086" s="216"/>
      <c r="B1086" s="228" t="s">
        <v>845</v>
      </c>
      <c r="C1086" s="209" t="s">
        <v>385</v>
      </c>
      <c r="D1086" s="210" t="s">
        <v>771</v>
      </c>
      <c r="E1086" s="231" t="s">
        <v>228</v>
      </c>
      <c r="F1086" s="211"/>
      <c r="H1086" s="214"/>
      <c r="I1086" s="212"/>
      <c r="J1086" s="213"/>
      <c r="K1086" s="212"/>
      <c r="L1086" s="213"/>
      <c r="M1086" s="213"/>
      <c r="N1086" s="213"/>
      <c r="O1086" s="213"/>
      <c r="P1086" s="213"/>
    </row>
    <row r="1087">
      <c r="A1087" s="216"/>
      <c r="B1087" s="228" t="s">
        <v>845</v>
      </c>
      <c r="C1087" s="209" t="s">
        <v>385</v>
      </c>
      <c r="D1087" s="210" t="s">
        <v>771</v>
      </c>
      <c r="E1087" s="231" t="s">
        <v>229</v>
      </c>
      <c r="F1087" s="211"/>
      <c r="H1087" s="214"/>
      <c r="I1087" s="212"/>
      <c r="J1087" s="213"/>
      <c r="K1087" s="212"/>
      <c r="L1087" s="213"/>
      <c r="M1087" s="213"/>
      <c r="N1087" s="213"/>
      <c r="O1087" s="213"/>
      <c r="P1087" s="213"/>
    </row>
    <row r="1088">
      <c r="A1088" s="216"/>
      <c r="B1088" s="228" t="s">
        <v>845</v>
      </c>
      <c r="C1088" s="209" t="s">
        <v>385</v>
      </c>
      <c r="D1088" s="210" t="s">
        <v>771</v>
      </c>
      <c r="E1088" s="231" t="s">
        <v>602</v>
      </c>
      <c r="F1088" s="211"/>
      <c r="H1088" s="214"/>
      <c r="I1088" s="212"/>
      <c r="J1088" s="213"/>
      <c r="K1088" s="212"/>
      <c r="L1088" s="213"/>
      <c r="M1088" s="213"/>
      <c r="N1088" s="213"/>
      <c r="O1088" s="213"/>
      <c r="P1088" s="213"/>
    </row>
    <row r="1089">
      <c r="A1089" s="216"/>
      <c r="B1089" s="228" t="s">
        <v>845</v>
      </c>
      <c r="C1089" s="209" t="s">
        <v>385</v>
      </c>
      <c r="D1089" s="210" t="s">
        <v>771</v>
      </c>
      <c r="E1089" s="231" t="s">
        <v>231</v>
      </c>
      <c r="F1089" s="211"/>
      <c r="H1089" s="214"/>
      <c r="I1089" s="212"/>
      <c r="J1089" s="213"/>
      <c r="K1089" s="212"/>
      <c r="L1089" s="213"/>
      <c r="M1089" s="213"/>
      <c r="N1089" s="213"/>
      <c r="O1089" s="213"/>
      <c r="P1089" s="213"/>
    </row>
    <row r="1090">
      <c r="A1090" s="216"/>
      <c r="B1090" s="228" t="s">
        <v>845</v>
      </c>
      <c r="C1090" s="209" t="s">
        <v>385</v>
      </c>
      <c r="D1090" s="210" t="s">
        <v>771</v>
      </c>
      <c r="E1090" s="231" t="s">
        <v>232</v>
      </c>
      <c r="F1090" s="211"/>
      <c r="H1090" s="214"/>
      <c r="I1090" s="212"/>
      <c r="J1090" s="213"/>
      <c r="K1090" s="212"/>
      <c r="L1090" s="213"/>
      <c r="M1090" s="213"/>
      <c r="N1090" s="213"/>
      <c r="O1090" s="213"/>
      <c r="P1090" s="213"/>
    </row>
    <row r="1091">
      <c r="A1091" s="216"/>
      <c r="B1091" s="228" t="s">
        <v>845</v>
      </c>
      <c r="C1091" s="209" t="s">
        <v>385</v>
      </c>
      <c r="D1091" s="210" t="s">
        <v>771</v>
      </c>
      <c r="E1091" s="231" t="s">
        <v>603</v>
      </c>
      <c r="F1091" s="211"/>
      <c r="H1091" s="214"/>
      <c r="I1091" s="212"/>
      <c r="J1091" s="213"/>
      <c r="K1091" s="212"/>
      <c r="L1091" s="213"/>
      <c r="M1091" s="213"/>
      <c r="N1091" s="213"/>
      <c r="O1091" s="213"/>
      <c r="P1091" s="213"/>
    </row>
    <row r="1092">
      <c r="A1092" s="216" t="s">
        <v>846</v>
      </c>
      <c r="B1092" s="228" t="s">
        <v>847</v>
      </c>
      <c r="C1092" s="209" t="s">
        <v>385</v>
      </c>
      <c r="D1092" s="210" t="s">
        <v>771</v>
      </c>
      <c r="E1092" s="231" t="s">
        <v>225</v>
      </c>
      <c r="F1092" s="211">
        <v>5900.0</v>
      </c>
      <c r="H1092" s="214">
        <v>5900.0</v>
      </c>
      <c r="I1092" s="212"/>
      <c r="J1092" s="213"/>
      <c r="K1092" s="212"/>
      <c r="L1092" s="213"/>
      <c r="M1092" s="213"/>
      <c r="N1092" s="213"/>
      <c r="O1092" s="213"/>
      <c r="P1092" s="213"/>
    </row>
    <row r="1093">
      <c r="A1093" s="216"/>
      <c r="B1093" s="228" t="s">
        <v>847</v>
      </c>
      <c r="C1093" s="209" t="s">
        <v>385</v>
      </c>
      <c r="D1093" s="210" t="s">
        <v>771</v>
      </c>
      <c r="E1093" s="231" t="s">
        <v>226</v>
      </c>
      <c r="F1093" s="211"/>
      <c r="H1093" s="214"/>
      <c r="I1093" s="212"/>
      <c r="J1093" s="213"/>
      <c r="K1093" s="212"/>
      <c r="L1093" s="213"/>
      <c r="M1093" s="213"/>
      <c r="N1093" s="213"/>
      <c r="O1093" s="213"/>
      <c r="P1093" s="213"/>
    </row>
    <row r="1094">
      <c r="A1094" s="216"/>
      <c r="B1094" s="228" t="s">
        <v>847</v>
      </c>
      <c r="C1094" s="209" t="s">
        <v>385</v>
      </c>
      <c r="D1094" s="210" t="s">
        <v>771</v>
      </c>
      <c r="E1094" s="231" t="s">
        <v>227</v>
      </c>
      <c r="F1094" s="211"/>
      <c r="H1094" s="214"/>
      <c r="I1094" s="212"/>
      <c r="J1094" s="213"/>
      <c r="K1094" s="212"/>
      <c r="L1094" s="213"/>
      <c r="M1094" s="213"/>
      <c r="N1094" s="213"/>
      <c r="O1094" s="213"/>
      <c r="P1094" s="213"/>
    </row>
    <row r="1095">
      <c r="A1095" s="216"/>
      <c r="B1095" s="228" t="s">
        <v>847</v>
      </c>
      <c r="C1095" s="209" t="s">
        <v>385</v>
      </c>
      <c r="D1095" s="210" t="s">
        <v>771</v>
      </c>
      <c r="E1095" s="231" t="s">
        <v>228</v>
      </c>
      <c r="F1095" s="211"/>
      <c r="H1095" s="214"/>
      <c r="I1095" s="212"/>
      <c r="J1095" s="213"/>
      <c r="K1095" s="212"/>
      <c r="L1095" s="213"/>
      <c r="M1095" s="213"/>
      <c r="N1095" s="213"/>
      <c r="O1095" s="213"/>
      <c r="P1095" s="213"/>
    </row>
    <row r="1096">
      <c r="A1096" s="216"/>
      <c r="B1096" s="228" t="s">
        <v>847</v>
      </c>
      <c r="C1096" s="209" t="s">
        <v>385</v>
      </c>
      <c r="D1096" s="210" t="s">
        <v>771</v>
      </c>
      <c r="E1096" s="231" t="s">
        <v>229</v>
      </c>
      <c r="F1096" s="211"/>
      <c r="H1096" s="214"/>
      <c r="I1096" s="212"/>
      <c r="J1096" s="213"/>
      <c r="K1096" s="212"/>
      <c r="L1096" s="213"/>
      <c r="M1096" s="213"/>
      <c r="N1096" s="213"/>
      <c r="O1096" s="213"/>
      <c r="P1096" s="213"/>
    </row>
    <row r="1097">
      <c r="A1097" s="216"/>
      <c r="B1097" s="228" t="s">
        <v>847</v>
      </c>
      <c r="C1097" s="209" t="s">
        <v>385</v>
      </c>
      <c r="D1097" s="210" t="s">
        <v>771</v>
      </c>
      <c r="E1097" s="231" t="s">
        <v>602</v>
      </c>
      <c r="F1097" s="211"/>
      <c r="H1097" s="214"/>
      <c r="I1097" s="212"/>
      <c r="J1097" s="213"/>
      <c r="K1097" s="212"/>
      <c r="L1097" s="213"/>
      <c r="M1097" s="213"/>
      <c r="N1097" s="213"/>
      <c r="O1097" s="213"/>
      <c r="P1097" s="213"/>
    </row>
    <row r="1098">
      <c r="A1098" s="216"/>
      <c r="B1098" s="228" t="s">
        <v>847</v>
      </c>
      <c r="C1098" s="209" t="s">
        <v>385</v>
      </c>
      <c r="D1098" s="210" t="s">
        <v>771</v>
      </c>
      <c r="E1098" s="231" t="s">
        <v>231</v>
      </c>
      <c r="F1098" s="211"/>
      <c r="H1098" s="214"/>
      <c r="I1098" s="212"/>
      <c r="J1098" s="213"/>
      <c r="K1098" s="212"/>
      <c r="L1098" s="213"/>
      <c r="M1098" s="213"/>
      <c r="N1098" s="213"/>
      <c r="O1098" s="213"/>
      <c r="P1098" s="213"/>
    </row>
    <row r="1099">
      <c r="A1099" s="216"/>
      <c r="B1099" s="228" t="s">
        <v>847</v>
      </c>
      <c r="C1099" s="209" t="s">
        <v>385</v>
      </c>
      <c r="D1099" s="210" t="s">
        <v>771</v>
      </c>
      <c r="E1099" s="231" t="s">
        <v>232</v>
      </c>
      <c r="F1099" s="211"/>
      <c r="H1099" s="214"/>
      <c r="I1099" s="212"/>
      <c r="J1099" s="213"/>
      <c r="K1099" s="212"/>
      <c r="L1099" s="213"/>
      <c r="M1099" s="213"/>
      <c r="N1099" s="213"/>
      <c r="O1099" s="213"/>
      <c r="P1099" s="213"/>
    </row>
    <row r="1100">
      <c r="A1100" s="216"/>
      <c r="B1100" s="228" t="s">
        <v>847</v>
      </c>
      <c r="C1100" s="209" t="s">
        <v>385</v>
      </c>
      <c r="D1100" s="210" t="s">
        <v>771</v>
      </c>
      <c r="E1100" s="231" t="s">
        <v>603</v>
      </c>
      <c r="F1100" s="211"/>
      <c r="H1100" s="214"/>
      <c r="I1100" s="212"/>
      <c r="J1100" s="213"/>
      <c r="K1100" s="212"/>
      <c r="L1100" s="213"/>
      <c r="M1100" s="213"/>
      <c r="N1100" s="213"/>
      <c r="O1100" s="213"/>
      <c r="P1100" s="213"/>
    </row>
    <row r="1101">
      <c r="A1101" s="216" t="s">
        <v>848</v>
      </c>
      <c r="B1101" s="228" t="s">
        <v>849</v>
      </c>
      <c r="C1101" s="209" t="s">
        <v>766</v>
      </c>
      <c r="D1101" s="210" t="s">
        <v>771</v>
      </c>
      <c r="E1101" s="231" t="s">
        <v>225</v>
      </c>
      <c r="F1101" s="211">
        <v>300.0</v>
      </c>
      <c r="H1101" s="214">
        <v>300.0</v>
      </c>
      <c r="I1101" s="212"/>
      <c r="J1101" s="213"/>
      <c r="K1101" s="212"/>
      <c r="L1101" s="213"/>
      <c r="M1101" s="213"/>
      <c r="N1101" s="213"/>
      <c r="O1101" s="213"/>
      <c r="P1101" s="213"/>
    </row>
    <row r="1102">
      <c r="A1102" s="216"/>
      <c r="B1102" s="228" t="s">
        <v>849</v>
      </c>
      <c r="C1102" s="209" t="s">
        <v>766</v>
      </c>
      <c r="D1102" s="210" t="s">
        <v>771</v>
      </c>
      <c r="E1102" s="231" t="s">
        <v>226</v>
      </c>
      <c r="F1102" s="211"/>
      <c r="H1102" s="214"/>
      <c r="I1102" s="212"/>
      <c r="J1102" s="213"/>
      <c r="K1102" s="212"/>
      <c r="L1102" s="213"/>
      <c r="M1102" s="213"/>
      <c r="N1102" s="213"/>
      <c r="O1102" s="213"/>
      <c r="P1102" s="213"/>
    </row>
    <row r="1103">
      <c r="A1103" s="216"/>
      <c r="B1103" s="228" t="s">
        <v>849</v>
      </c>
      <c r="C1103" s="209" t="s">
        <v>766</v>
      </c>
      <c r="D1103" s="210" t="s">
        <v>771</v>
      </c>
      <c r="E1103" s="231" t="s">
        <v>227</v>
      </c>
      <c r="F1103" s="211"/>
      <c r="H1103" s="214"/>
      <c r="I1103" s="212"/>
      <c r="J1103" s="213"/>
      <c r="K1103" s="212"/>
      <c r="L1103" s="213"/>
      <c r="M1103" s="213"/>
      <c r="N1103" s="213"/>
      <c r="O1103" s="213"/>
      <c r="P1103" s="213"/>
    </row>
    <row r="1104">
      <c r="A1104" s="216"/>
      <c r="B1104" s="228" t="s">
        <v>849</v>
      </c>
      <c r="C1104" s="209" t="s">
        <v>766</v>
      </c>
      <c r="D1104" s="210" t="s">
        <v>771</v>
      </c>
      <c r="E1104" s="231" t="s">
        <v>228</v>
      </c>
      <c r="F1104" s="211"/>
      <c r="H1104" s="214"/>
      <c r="I1104" s="212"/>
      <c r="J1104" s="213"/>
      <c r="K1104" s="212"/>
      <c r="L1104" s="213"/>
      <c r="M1104" s="213"/>
      <c r="N1104" s="213"/>
      <c r="O1104" s="213"/>
      <c r="P1104" s="213"/>
    </row>
    <row r="1105">
      <c r="A1105" s="216"/>
      <c r="B1105" s="228" t="s">
        <v>849</v>
      </c>
      <c r="C1105" s="209" t="s">
        <v>766</v>
      </c>
      <c r="D1105" s="210" t="s">
        <v>771</v>
      </c>
      <c r="E1105" s="231" t="s">
        <v>229</v>
      </c>
      <c r="F1105" s="211"/>
      <c r="H1105" s="214"/>
      <c r="I1105" s="212"/>
      <c r="J1105" s="213"/>
      <c r="K1105" s="212"/>
      <c r="L1105" s="213"/>
      <c r="M1105" s="213"/>
      <c r="N1105" s="213"/>
      <c r="O1105" s="213"/>
      <c r="P1105" s="213"/>
    </row>
    <row r="1106">
      <c r="A1106" s="216"/>
      <c r="B1106" s="228" t="s">
        <v>849</v>
      </c>
      <c r="C1106" s="209" t="s">
        <v>766</v>
      </c>
      <c r="D1106" s="210" t="s">
        <v>771</v>
      </c>
      <c r="E1106" s="231" t="s">
        <v>602</v>
      </c>
      <c r="F1106" s="211"/>
      <c r="H1106" s="214"/>
      <c r="I1106" s="212"/>
      <c r="J1106" s="213"/>
      <c r="K1106" s="212"/>
      <c r="L1106" s="213"/>
      <c r="M1106" s="213"/>
      <c r="N1106" s="213"/>
      <c r="O1106" s="213"/>
      <c r="P1106" s="213"/>
    </row>
    <row r="1107">
      <c r="A1107" s="216"/>
      <c r="B1107" s="228" t="s">
        <v>849</v>
      </c>
      <c r="C1107" s="209" t="s">
        <v>766</v>
      </c>
      <c r="D1107" s="210" t="s">
        <v>771</v>
      </c>
      <c r="E1107" s="231" t="s">
        <v>231</v>
      </c>
      <c r="F1107" s="211"/>
      <c r="H1107" s="214"/>
      <c r="I1107" s="212"/>
      <c r="J1107" s="213"/>
      <c r="K1107" s="212"/>
      <c r="L1107" s="213"/>
      <c r="M1107" s="213"/>
      <c r="N1107" s="213"/>
      <c r="O1107" s="213"/>
      <c r="P1107" s="213"/>
    </row>
    <row r="1108">
      <c r="A1108" s="216"/>
      <c r="B1108" s="228" t="s">
        <v>849</v>
      </c>
      <c r="C1108" s="209" t="s">
        <v>766</v>
      </c>
      <c r="D1108" s="210" t="s">
        <v>771</v>
      </c>
      <c r="E1108" s="231" t="s">
        <v>232</v>
      </c>
      <c r="F1108" s="211"/>
      <c r="H1108" s="214"/>
      <c r="I1108" s="212"/>
      <c r="J1108" s="213"/>
      <c r="K1108" s="212"/>
      <c r="L1108" s="213"/>
      <c r="M1108" s="213"/>
      <c r="N1108" s="213"/>
      <c r="O1108" s="213"/>
      <c r="P1108" s="213"/>
    </row>
    <row r="1109">
      <c r="A1109" s="216"/>
      <c r="B1109" s="228" t="s">
        <v>849</v>
      </c>
      <c r="C1109" s="209" t="s">
        <v>766</v>
      </c>
      <c r="D1109" s="210" t="s">
        <v>771</v>
      </c>
      <c r="E1109" s="231" t="s">
        <v>603</v>
      </c>
      <c r="F1109" s="211"/>
      <c r="H1109" s="214"/>
      <c r="I1109" s="212"/>
      <c r="J1109" s="213"/>
      <c r="K1109" s="212"/>
      <c r="L1109" s="213"/>
      <c r="M1109" s="213"/>
      <c r="N1109" s="213"/>
      <c r="O1109" s="213"/>
      <c r="P1109" s="213"/>
    </row>
    <row r="1110">
      <c r="A1110" s="216" t="s">
        <v>850</v>
      </c>
      <c r="B1110" s="228" t="s">
        <v>851</v>
      </c>
      <c r="C1110" s="209" t="s">
        <v>337</v>
      </c>
      <c r="D1110" s="210" t="s">
        <v>771</v>
      </c>
      <c r="E1110" s="231" t="s">
        <v>225</v>
      </c>
      <c r="F1110" s="211">
        <v>3800.0</v>
      </c>
      <c r="H1110" s="214">
        <v>3800.0</v>
      </c>
      <c r="I1110" s="212"/>
      <c r="J1110" s="213"/>
      <c r="K1110" s="212"/>
      <c r="L1110" s="213"/>
      <c r="M1110" s="213"/>
      <c r="N1110" s="213"/>
      <c r="O1110" s="213"/>
      <c r="P1110" s="213"/>
    </row>
    <row r="1111">
      <c r="A1111" s="216"/>
      <c r="B1111" s="228" t="s">
        <v>851</v>
      </c>
      <c r="C1111" s="209" t="s">
        <v>337</v>
      </c>
      <c r="D1111" s="210" t="s">
        <v>771</v>
      </c>
      <c r="E1111" s="231" t="s">
        <v>226</v>
      </c>
      <c r="F1111" s="211"/>
      <c r="H1111" s="214"/>
      <c r="I1111" s="212"/>
      <c r="J1111" s="213"/>
      <c r="K1111" s="212"/>
      <c r="L1111" s="213"/>
      <c r="M1111" s="213"/>
      <c r="N1111" s="213"/>
      <c r="O1111" s="213"/>
      <c r="P1111" s="213"/>
    </row>
    <row r="1112">
      <c r="A1112" s="216"/>
      <c r="B1112" s="228" t="s">
        <v>851</v>
      </c>
      <c r="C1112" s="209" t="s">
        <v>337</v>
      </c>
      <c r="D1112" s="210" t="s">
        <v>771</v>
      </c>
      <c r="E1112" s="231" t="s">
        <v>227</v>
      </c>
      <c r="F1112" s="211"/>
      <c r="H1112" s="214"/>
      <c r="I1112" s="212"/>
      <c r="J1112" s="213"/>
      <c r="K1112" s="212"/>
      <c r="L1112" s="213"/>
      <c r="M1112" s="213"/>
      <c r="N1112" s="213"/>
      <c r="O1112" s="213"/>
      <c r="P1112" s="213"/>
    </row>
    <row r="1113">
      <c r="A1113" s="216"/>
      <c r="B1113" s="228" t="s">
        <v>851</v>
      </c>
      <c r="C1113" s="209" t="s">
        <v>337</v>
      </c>
      <c r="D1113" s="210" t="s">
        <v>771</v>
      </c>
      <c r="E1113" s="231" t="s">
        <v>228</v>
      </c>
      <c r="F1113" s="211"/>
      <c r="H1113" s="214"/>
      <c r="I1113" s="212"/>
      <c r="J1113" s="213"/>
      <c r="K1113" s="212"/>
      <c r="L1113" s="213"/>
      <c r="M1113" s="213"/>
      <c r="N1113" s="213"/>
      <c r="O1113" s="213"/>
      <c r="P1113" s="213"/>
    </row>
    <row r="1114">
      <c r="A1114" s="216"/>
      <c r="B1114" s="228" t="s">
        <v>851</v>
      </c>
      <c r="C1114" s="209" t="s">
        <v>337</v>
      </c>
      <c r="D1114" s="210" t="s">
        <v>771</v>
      </c>
      <c r="E1114" s="231" t="s">
        <v>229</v>
      </c>
      <c r="F1114" s="211"/>
      <c r="H1114" s="214"/>
      <c r="I1114" s="212"/>
      <c r="J1114" s="213"/>
      <c r="K1114" s="212"/>
      <c r="L1114" s="213"/>
      <c r="M1114" s="213"/>
      <c r="N1114" s="213"/>
      <c r="O1114" s="213"/>
      <c r="P1114" s="213"/>
    </row>
    <row r="1115">
      <c r="A1115" s="216"/>
      <c r="B1115" s="228" t="s">
        <v>851</v>
      </c>
      <c r="C1115" s="209" t="s">
        <v>337</v>
      </c>
      <c r="D1115" s="210" t="s">
        <v>771</v>
      </c>
      <c r="E1115" s="231" t="s">
        <v>602</v>
      </c>
      <c r="F1115" s="211"/>
      <c r="H1115" s="214"/>
      <c r="I1115" s="212"/>
      <c r="J1115" s="213"/>
      <c r="K1115" s="212"/>
      <c r="L1115" s="213"/>
      <c r="M1115" s="213"/>
      <c r="N1115" s="213"/>
      <c r="O1115" s="213"/>
      <c r="P1115" s="213"/>
    </row>
    <row r="1116">
      <c r="A1116" s="216"/>
      <c r="B1116" s="228" t="s">
        <v>851</v>
      </c>
      <c r="C1116" s="209" t="s">
        <v>337</v>
      </c>
      <c r="D1116" s="210" t="s">
        <v>771</v>
      </c>
      <c r="E1116" s="231" t="s">
        <v>231</v>
      </c>
      <c r="F1116" s="211"/>
      <c r="H1116" s="214"/>
      <c r="I1116" s="212"/>
      <c r="J1116" s="213"/>
      <c r="K1116" s="212"/>
      <c r="L1116" s="213"/>
      <c r="M1116" s="213"/>
      <c r="N1116" s="213"/>
      <c r="O1116" s="213"/>
      <c r="P1116" s="213"/>
    </row>
    <row r="1117">
      <c r="A1117" s="216"/>
      <c r="B1117" s="228" t="s">
        <v>851</v>
      </c>
      <c r="C1117" s="209" t="s">
        <v>337</v>
      </c>
      <c r="D1117" s="210" t="s">
        <v>771</v>
      </c>
      <c r="E1117" s="231" t="s">
        <v>232</v>
      </c>
      <c r="F1117" s="211"/>
      <c r="H1117" s="214"/>
      <c r="I1117" s="212"/>
      <c r="J1117" s="213"/>
      <c r="K1117" s="212"/>
      <c r="L1117" s="213"/>
      <c r="M1117" s="213"/>
      <c r="N1117" s="213"/>
      <c r="O1117" s="213"/>
      <c r="P1117" s="213"/>
    </row>
    <row r="1118">
      <c r="A1118" s="216"/>
      <c r="B1118" s="228" t="s">
        <v>851</v>
      </c>
      <c r="C1118" s="209" t="s">
        <v>337</v>
      </c>
      <c r="D1118" s="210" t="s">
        <v>771</v>
      </c>
      <c r="E1118" s="231" t="s">
        <v>603</v>
      </c>
      <c r="F1118" s="211"/>
      <c r="H1118" s="214"/>
      <c r="I1118" s="212"/>
      <c r="J1118" s="213"/>
      <c r="K1118" s="212"/>
      <c r="L1118" s="213"/>
      <c r="M1118" s="213"/>
      <c r="N1118" s="213"/>
      <c r="O1118" s="213"/>
      <c r="P1118" s="213"/>
    </row>
    <row r="1119">
      <c r="A1119" s="216" t="s">
        <v>852</v>
      </c>
      <c r="B1119" s="228" t="s">
        <v>853</v>
      </c>
      <c r="C1119" s="209" t="s">
        <v>362</v>
      </c>
      <c r="D1119" s="210" t="s">
        <v>771</v>
      </c>
      <c r="E1119" s="231" t="s">
        <v>225</v>
      </c>
      <c r="F1119" s="211">
        <v>75000.0</v>
      </c>
      <c r="H1119" s="214">
        <v>75000.0</v>
      </c>
      <c r="I1119" s="212"/>
      <c r="J1119" s="213"/>
      <c r="K1119" s="212"/>
      <c r="L1119" s="213"/>
      <c r="M1119" s="213"/>
      <c r="N1119" s="213"/>
      <c r="O1119" s="213"/>
      <c r="P1119" s="213"/>
    </row>
    <row r="1120">
      <c r="A1120" s="216"/>
      <c r="B1120" s="228" t="s">
        <v>853</v>
      </c>
      <c r="C1120" s="209" t="s">
        <v>362</v>
      </c>
      <c r="D1120" s="210" t="s">
        <v>771</v>
      </c>
      <c r="E1120" s="231" t="s">
        <v>226</v>
      </c>
      <c r="F1120" s="211"/>
      <c r="H1120" s="214"/>
      <c r="I1120" s="212"/>
      <c r="J1120" s="213"/>
      <c r="K1120" s="212"/>
      <c r="L1120" s="213"/>
      <c r="M1120" s="213"/>
      <c r="N1120" s="213"/>
      <c r="O1120" s="213"/>
      <c r="P1120" s="213"/>
    </row>
    <row r="1121">
      <c r="A1121" s="216"/>
      <c r="B1121" s="228" t="s">
        <v>853</v>
      </c>
      <c r="C1121" s="209" t="s">
        <v>362</v>
      </c>
      <c r="D1121" s="210" t="s">
        <v>771</v>
      </c>
      <c r="E1121" s="231" t="s">
        <v>227</v>
      </c>
      <c r="F1121" s="211"/>
      <c r="H1121" s="214"/>
      <c r="I1121" s="212"/>
      <c r="J1121" s="213"/>
      <c r="K1121" s="212"/>
      <c r="L1121" s="213"/>
      <c r="M1121" s="213"/>
      <c r="N1121" s="213"/>
      <c r="O1121" s="213"/>
      <c r="P1121" s="213"/>
    </row>
    <row r="1122">
      <c r="A1122" s="216"/>
      <c r="B1122" s="228" t="s">
        <v>853</v>
      </c>
      <c r="C1122" s="209" t="s">
        <v>362</v>
      </c>
      <c r="D1122" s="210" t="s">
        <v>771</v>
      </c>
      <c r="E1122" s="231" t="s">
        <v>228</v>
      </c>
      <c r="F1122" s="211"/>
      <c r="H1122" s="214"/>
      <c r="I1122" s="212"/>
      <c r="J1122" s="213"/>
      <c r="K1122" s="212"/>
      <c r="L1122" s="213"/>
      <c r="M1122" s="213"/>
      <c r="N1122" s="213"/>
      <c r="O1122" s="213"/>
      <c r="P1122" s="213"/>
    </row>
    <row r="1123">
      <c r="A1123" s="216"/>
      <c r="B1123" s="228" t="s">
        <v>853</v>
      </c>
      <c r="C1123" s="209" t="s">
        <v>362</v>
      </c>
      <c r="D1123" s="210" t="s">
        <v>771</v>
      </c>
      <c r="E1123" s="231" t="s">
        <v>229</v>
      </c>
      <c r="F1123" s="211"/>
      <c r="H1123" s="214"/>
      <c r="I1123" s="212"/>
      <c r="J1123" s="213"/>
      <c r="K1123" s="212"/>
      <c r="L1123" s="213"/>
      <c r="M1123" s="213"/>
      <c r="N1123" s="213"/>
      <c r="O1123" s="213"/>
      <c r="P1123" s="213"/>
    </row>
    <row r="1124">
      <c r="A1124" s="216"/>
      <c r="B1124" s="228" t="s">
        <v>853</v>
      </c>
      <c r="C1124" s="209" t="s">
        <v>362</v>
      </c>
      <c r="D1124" s="210" t="s">
        <v>771</v>
      </c>
      <c r="E1124" s="231" t="s">
        <v>602</v>
      </c>
      <c r="F1124" s="211"/>
      <c r="H1124" s="214"/>
      <c r="I1124" s="212"/>
      <c r="J1124" s="213"/>
      <c r="K1124" s="212"/>
      <c r="L1124" s="213"/>
      <c r="M1124" s="213"/>
      <c r="N1124" s="213"/>
      <c r="O1124" s="213"/>
      <c r="P1124" s="213"/>
    </row>
    <row r="1125">
      <c r="A1125" s="216"/>
      <c r="B1125" s="228" t="s">
        <v>853</v>
      </c>
      <c r="C1125" s="209" t="s">
        <v>362</v>
      </c>
      <c r="D1125" s="210" t="s">
        <v>771</v>
      </c>
      <c r="E1125" s="231" t="s">
        <v>231</v>
      </c>
      <c r="F1125" s="211"/>
      <c r="H1125" s="214"/>
      <c r="I1125" s="212"/>
      <c r="J1125" s="213"/>
      <c r="K1125" s="212"/>
      <c r="L1125" s="213"/>
      <c r="M1125" s="213"/>
      <c r="N1125" s="213"/>
      <c r="O1125" s="213"/>
      <c r="P1125" s="213"/>
    </row>
    <row r="1126">
      <c r="A1126" s="216"/>
      <c r="B1126" s="228" t="s">
        <v>853</v>
      </c>
      <c r="C1126" s="209" t="s">
        <v>362</v>
      </c>
      <c r="D1126" s="210" t="s">
        <v>771</v>
      </c>
      <c r="E1126" s="231" t="s">
        <v>232</v>
      </c>
      <c r="F1126" s="211"/>
      <c r="H1126" s="214"/>
      <c r="I1126" s="212"/>
      <c r="J1126" s="213"/>
      <c r="K1126" s="212"/>
      <c r="L1126" s="213"/>
      <c r="M1126" s="213"/>
      <c r="N1126" s="213"/>
      <c r="O1126" s="213"/>
      <c r="P1126" s="213"/>
    </row>
    <row r="1127">
      <c r="A1127" s="216"/>
      <c r="B1127" s="228" t="s">
        <v>853</v>
      </c>
      <c r="C1127" s="209" t="s">
        <v>362</v>
      </c>
      <c r="D1127" s="210" t="s">
        <v>771</v>
      </c>
      <c r="E1127" s="231" t="s">
        <v>603</v>
      </c>
      <c r="F1127" s="211"/>
      <c r="H1127" s="214"/>
      <c r="I1127" s="212"/>
      <c r="J1127" s="213"/>
      <c r="K1127" s="212"/>
      <c r="L1127" s="213"/>
      <c r="M1127" s="213"/>
      <c r="N1127" s="213"/>
      <c r="O1127" s="213"/>
      <c r="P1127" s="213"/>
    </row>
    <row r="1128">
      <c r="A1128" s="216" t="s">
        <v>854</v>
      </c>
      <c r="B1128" s="228" t="s">
        <v>855</v>
      </c>
      <c r="C1128" s="209" t="s">
        <v>624</v>
      </c>
      <c r="D1128" s="210" t="s">
        <v>771</v>
      </c>
      <c r="E1128" s="231" t="s">
        <v>225</v>
      </c>
      <c r="F1128" s="211">
        <v>700.0</v>
      </c>
      <c r="H1128" s="214">
        <v>700.0</v>
      </c>
      <c r="I1128" s="212"/>
      <c r="J1128" s="213"/>
      <c r="K1128" s="212"/>
      <c r="L1128" s="213"/>
      <c r="M1128" s="213"/>
      <c r="N1128" s="213"/>
      <c r="O1128" s="213"/>
      <c r="P1128" s="213"/>
    </row>
    <row r="1129">
      <c r="A1129" s="216"/>
      <c r="B1129" s="228" t="s">
        <v>855</v>
      </c>
      <c r="C1129" s="209" t="s">
        <v>624</v>
      </c>
      <c r="D1129" s="210" t="s">
        <v>771</v>
      </c>
      <c r="E1129" s="231" t="s">
        <v>226</v>
      </c>
      <c r="F1129" s="211"/>
      <c r="H1129" s="214"/>
      <c r="I1129" s="213"/>
      <c r="J1129" s="213"/>
      <c r="K1129" s="212"/>
      <c r="L1129" s="213"/>
      <c r="M1129" s="213"/>
      <c r="N1129" s="213"/>
      <c r="O1129" s="213"/>
      <c r="P1129" s="213"/>
    </row>
    <row r="1130">
      <c r="A1130" s="216"/>
      <c r="B1130" s="228" t="s">
        <v>855</v>
      </c>
      <c r="C1130" s="209" t="s">
        <v>624</v>
      </c>
      <c r="D1130" s="210" t="s">
        <v>771</v>
      </c>
      <c r="E1130" s="231" t="s">
        <v>227</v>
      </c>
      <c r="F1130" s="211"/>
      <c r="H1130" s="214"/>
      <c r="I1130" s="213"/>
      <c r="J1130" s="213"/>
      <c r="K1130" s="212"/>
      <c r="L1130" s="213"/>
      <c r="M1130" s="213"/>
      <c r="N1130" s="213"/>
      <c r="O1130" s="213"/>
      <c r="P1130" s="213"/>
    </row>
    <row r="1131">
      <c r="A1131" s="216"/>
      <c r="B1131" s="228" t="s">
        <v>855</v>
      </c>
      <c r="C1131" s="209" t="s">
        <v>624</v>
      </c>
      <c r="D1131" s="210" t="s">
        <v>771</v>
      </c>
      <c r="E1131" s="231" t="s">
        <v>228</v>
      </c>
      <c r="F1131" s="211"/>
      <c r="H1131" s="214"/>
      <c r="I1131" s="213"/>
      <c r="J1131" s="213"/>
      <c r="K1131" s="212"/>
      <c r="L1131" s="213"/>
      <c r="M1131" s="213"/>
      <c r="N1131" s="213"/>
      <c r="O1131" s="213"/>
      <c r="P1131" s="213"/>
    </row>
    <row r="1132">
      <c r="A1132" s="216"/>
      <c r="B1132" s="228" t="s">
        <v>855</v>
      </c>
      <c r="C1132" s="209" t="s">
        <v>624</v>
      </c>
      <c r="D1132" s="210" t="s">
        <v>771</v>
      </c>
      <c r="E1132" s="231" t="s">
        <v>229</v>
      </c>
      <c r="F1132" s="211"/>
      <c r="H1132" s="214"/>
      <c r="I1132" s="213"/>
      <c r="J1132" s="213"/>
      <c r="K1132" s="212"/>
      <c r="L1132" s="213"/>
      <c r="M1132" s="213"/>
      <c r="N1132" s="213"/>
      <c r="O1132" s="213"/>
      <c r="P1132" s="213"/>
    </row>
    <row r="1133">
      <c r="A1133" s="216"/>
      <c r="B1133" s="228" t="s">
        <v>855</v>
      </c>
      <c r="C1133" s="209" t="s">
        <v>624</v>
      </c>
      <c r="D1133" s="210" t="s">
        <v>771</v>
      </c>
      <c r="E1133" s="231" t="s">
        <v>602</v>
      </c>
      <c r="F1133" s="211"/>
      <c r="H1133" s="214"/>
      <c r="I1133" s="213"/>
      <c r="J1133" s="213"/>
      <c r="K1133" s="212"/>
      <c r="L1133" s="213"/>
      <c r="M1133" s="213"/>
      <c r="N1133" s="213"/>
      <c r="O1133" s="213"/>
      <c r="P1133" s="213"/>
    </row>
    <row r="1134">
      <c r="A1134" s="216"/>
      <c r="B1134" s="228" t="s">
        <v>855</v>
      </c>
      <c r="C1134" s="209" t="s">
        <v>624</v>
      </c>
      <c r="D1134" s="210" t="s">
        <v>771</v>
      </c>
      <c r="E1134" s="231" t="s">
        <v>231</v>
      </c>
      <c r="F1134" s="211"/>
      <c r="H1134" s="214"/>
      <c r="I1134" s="213"/>
      <c r="J1134" s="213"/>
      <c r="K1134" s="212"/>
      <c r="L1134" s="213"/>
      <c r="M1134" s="213"/>
      <c r="N1134" s="213"/>
      <c r="O1134" s="213"/>
      <c r="P1134" s="213"/>
    </row>
    <row r="1135">
      <c r="A1135" s="216"/>
      <c r="B1135" s="228" t="s">
        <v>855</v>
      </c>
      <c r="C1135" s="209" t="s">
        <v>624</v>
      </c>
      <c r="D1135" s="210" t="s">
        <v>771</v>
      </c>
      <c r="E1135" s="231" t="s">
        <v>232</v>
      </c>
      <c r="F1135" s="211"/>
      <c r="H1135" s="214"/>
      <c r="I1135" s="213"/>
      <c r="J1135" s="213"/>
      <c r="K1135" s="212"/>
      <c r="L1135" s="213"/>
      <c r="M1135" s="213"/>
      <c r="N1135" s="213"/>
      <c r="O1135" s="213"/>
      <c r="P1135" s="213"/>
    </row>
    <row r="1136">
      <c r="A1136" s="216"/>
      <c r="B1136" s="228" t="s">
        <v>855</v>
      </c>
      <c r="C1136" s="209" t="s">
        <v>624</v>
      </c>
      <c r="D1136" s="210" t="s">
        <v>771</v>
      </c>
      <c r="E1136" s="231" t="s">
        <v>603</v>
      </c>
      <c r="F1136" s="211"/>
      <c r="H1136" s="214"/>
      <c r="I1136" s="213"/>
      <c r="J1136" s="213"/>
      <c r="K1136" s="212"/>
      <c r="L1136" s="213"/>
      <c r="M1136" s="213"/>
      <c r="N1136" s="213"/>
      <c r="O1136" s="213"/>
      <c r="P1136" s="213"/>
    </row>
    <row r="1137">
      <c r="A1137" s="216" t="s">
        <v>856</v>
      </c>
      <c r="B1137" s="228" t="s">
        <v>256</v>
      </c>
      <c r="C1137" s="209" t="s">
        <v>604</v>
      </c>
      <c r="D1137" s="210" t="s">
        <v>840</v>
      </c>
      <c r="E1137" s="231" t="s">
        <v>225</v>
      </c>
      <c r="F1137" s="211">
        <v>30400.0</v>
      </c>
      <c r="H1137" s="214">
        <v>30400.0</v>
      </c>
      <c r="I1137" s="213"/>
      <c r="J1137" s="213"/>
      <c r="K1137" s="212"/>
      <c r="L1137" s="213"/>
      <c r="M1137" s="213"/>
      <c r="N1137" s="213"/>
      <c r="O1137" s="213"/>
      <c r="P1137" s="213"/>
    </row>
    <row r="1138">
      <c r="A1138" s="216"/>
      <c r="B1138" s="228" t="s">
        <v>256</v>
      </c>
      <c r="C1138" s="209" t="s">
        <v>604</v>
      </c>
      <c r="D1138" s="210" t="s">
        <v>840</v>
      </c>
      <c r="E1138" s="231" t="s">
        <v>226</v>
      </c>
      <c r="F1138" s="211"/>
      <c r="H1138" s="214"/>
      <c r="I1138" s="212"/>
      <c r="J1138" s="212"/>
      <c r="K1138" s="212"/>
      <c r="L1138" s="212"/>
      <c r="M1138" s="212"/>
      <c r="N1138" s="212"/>
      <c r="O1138" s="212"/>
      <c r="P1138" s="212"/>
    </row>
    <row r="1139">
      <c r="A1139" s="216"/>
      <c r="B1139" s="228" t="s">
        <v>256</v>
      </c>
      <c r="C1139" s="209" t="s">
        <v>604</v>
      </c>
      <c r="D1139" s="210" t="s">
        <v>840</v>
      </c>
      <c r="E1139" s="231" t="s">
        <v>227</v>
      </c>
      <c r="F1139" s="211"/>
      <c r="H1139" s="214"/>
      <c r="I1139" s="212"/>
      <c r="J1139" s="212"/>
      <c r="K1139" s="212"/>
      <c r="L1139" s="212"/>
      <c r="M1139" s="212"/>
      <c r="N1139" s="212"/>
      <c r="O1139" s="212"/>
      <c r="P1139" s="212"/>
    </row>
    <row r="1140">
      <c r="A1140" s="216"/>
      <c r="B1140" s="228" t="s">
        <v>256</v>
      </c>
      <c r="C1140" s="209" t="s">
        <v>604</v>
      </c>
      <c r="D1140" s="210" t="s">
        <v>840</v>
      </c>
      <c r="E1140" s="231" t="s">
        <v>228</v>
      </c>
      <c r="F1140" s="211"/>
      <c r="H1140" s="214"/>
      <c r="I1140" s="212"/>
      <c r="J1140" s="212"/>
      <c r="K1140" s="212"/>
      <c r="L1140" s="212"/>
      <c r="M1140" s="212"/>
      <c r="N1140" s="212"/>
      <c r="O1140" s="212"/>
      <c r="P1140" s="212"/>
    </row>
    <row r="1141">
      <c r="A1141" s="216"/>
      <c r="B1141" s="228" t="s">
        <v>256</v>
      </c>
      <c r="C1141" s="209" t="s">
        <v>604</v>
      </c>
      <c r="D1141" s="210" t="s">
        <v>840</v>
      </c>
      <c r="E1141" s="231" t="s">
        <v>229</v>
      </c>
      <c r="F1141" s="211"/>
      <c r="H1141" s="214"/>
      <c r="I1141" s="212"/>
      <c r="J1141" s="212"/>
      <c r="K1141" s="212"/>
      <c r="L1141" s="212"/>
      <c r="M1141" s="212"/>
      <c r="N1141" s="212"/>
      <c r="O1141" s="212"/>
      <c r="P1141" s="212"/>
    </row>
    <row r="1142">
      <c r="A1142" s="216"/>
      <c r="B1142" s="228" t="s">
        <v>256</v>
      </c>
      <c r="C1142" s="209" t="s">
        <v>604</v>
      </c>
      <c r="D1142" s="210" t="s">
        <v>840</v>
      </c>
      <c r="E1142" s="231" t="s">
        <v>602</v>
      </c>
      <c r="F1142" s="211"/>
      <c r="H1142" s="214"/>
      <c r="I1142" s="212"/>
      <c r="J1142" s="212"/>
      <c r="K1142" s="212"/>
      <c r="L1142" s="212"/>
      <c r="M1142" s="212"/>
      <c r="N1142" s="212"/>
      <c r="O1142" s="212"/>
      <c r="P1142" s="212"/>
    </row>
    <row r="1143">
      <c r="A1143" s="216"/>
      <c r="B1143" s="228" t="s">
        <v>256</v>
      </c>
      <c r="C1143" s="209" t="s">
        <v>604</v>
      </c>
      <c r="D1143" s="210" t="s">
        <v>840</v>
      </c>
      <c r="E1143" s="231" t="s">
        <v>231</v>
      </c>
      <c r="F1143" s="211"/>
      <c r="H1143" s="214"/>
      <c r="I1143" s="212"/>
      <c r="J1143" s="212"/>
      <c r="K1143" s="212"/>
      <c r="L1143" s="212"/>
      <c r="M1143" s="212"/>
      <c r="N1143" s="212"/>
      <c r="O1143" s="212"/>
      <c r="P1143" s="212"/>
    </row>
    <row r="1144">
      <c r="A1144" s="216"/>
      <c r="B1144" s="228" t="s">
        <v>256</v>
      </c>
      <c r="C1144" s="209" t="s">
        <v>604</v>
      </c>
      <c r="D1144" s="210" t="s">
        <v>840</v>
      </c>
      <c r="E1144" s="231" t="s">
        <v>232</v>
      </c>
      <c r="F1144" s="211"/>
      <c r="H1144" s="214"/>
      <c r="I1144" s="212"/>
      <c r="J1144" s="212"/>
      <c r="K1144" s="212"/>
      <c r="L1144" s="212"/>
      <c r="M1144" s="212"/>
      <c r="N1144" s="212"/>
      <c r="O1144" s="212"/>
      <c r="P1144" s="212"/>
    </row>
    <row r="1145">
      <c r="A1145" s="216"/>
      <c r="B1145" s="228" t="s">
        <v>256</v>
      </c>
      <c r="C1145" s="209" t="s">
        <v>604</v>
      </c>
      <c r="D1145" s="210" t="s">
        <v>840</v>
      </c>
      <c r="E1145" s="231" t="s">
        <v>603</v>
      </c>
      <c r="F1145" s="211"/>
      <c r="H1145" s="214"/>
      <c r="I1145" s="212"/>
      <c r="J1145" s="212"/>
      <c r="K1145" s="212"/>
      <c r="L1145" s="212"/>
      <c r="M1145" s="212"/>
      <c r="N1145" s="212"/>
      <c r="O1145" s="212"/>
      <c r="P1145" s="212"/>
    </row>
    <row r="1146">
      <c r="A1146" s="216" t="s">
        <v>857</v>
      </c>
      <c r="B1146" s="228" t="s">
        <v>858</v>
      </c>
      <c r="C1146" s="209" t="s">
        <v>604</v>
      </c>
      <c r="D1146" s="210" t="s">
        <v>840</v>
      </c>
      <c r="E1146" s="231" t="s">
        <v>225</v>
      </c>
      <c r="F1146" s="211">
        <v>11000.0</v>
      </c>
      <c r="H1146" s="214">
        <v>11000.0</v>
      </c>
      <c r="I1146" s="212"/>
      <c r="J1146" s="212"/>
      <c r="K1146" s="212"/>
      <c r="L1146" s="212"/>
      <c r="M1146" s="212"/>
      <c r="N1146" s="212"/>
      <c r="O1146" s="212"/>
      <c r="P1146" s="212"/>
    </row>
    <row r="1147">
      <c r="A1147" s="216"/>
      <c r="B1147" s="228" t="s">
        <v>858</v>
      </c>
      <c r="C1147" s="209" t="s">
        <v>604</v>
      </c>
      <c r="D1147" s="210" t="s">
        <v>840</v>
      </c>
      <c r="E1147" s="231" t="s">
        <v>226</v>
      </c>
      <c r="F1147" s="211"/>
      <c r="H1147" s="214"/>
      <c r="I1147" s="212"/>
      <c r="J1147" s="212"/>
      <c r="K1147" s="212"/>
      <c r="L1147" s="212"/>
      <c r="M1147" s="212"/>
      <c r="N1147" s="212"/>
      <c r="O1147" s="212"/>
      <c r="P1147" s="212"/>
    </row>
    <row r="1148">
      <c r="A1148" s="216"/>
      <c r="B1148" s="228" t="s">
        <v>858</v>
      </c>
      <c r="C1148" s="209" t="s">
        <v>604</v>
      </c>
      <c r="D1148" s="210" t="s">
        <v>840</v>
      </c>
      <c r="E1148" s="231" t="s">
        <v>227</v>
      </c>
      <c r="F1148" s="211"/>
      <c r="H1148" s="214"/>
      <c r="I1148" s="212"/>
      <c r="J1148" s="212"/>
      <c r="K1148" s="212"/>
      <c r="L1148" s="212"/>
      <c r="M1148" s="212"/>
      <c r="N1148" s="212"/>
      <c r="O1148" s="212"/>
      <c r="P1148" s="212"/>
    </row>
    <row r="1149">
      <c r="A1149" s="216"/>
      <c r="B1149" s="228" t="s">
        <v>858</v>
      </c>
      <c r="C1149" s="209" t="s">
        <v>604</v>
      </c>
      <c r="D1149" s="210" t="s">
        <v>840</v>
      </c>
      <c r="E1149" s="231" t="s">
        <v>228</v>
      </c>
      <c r="F1149" s="211"/>
      <c r="H1149" s="214"/>
      <c r="I1149" s="212"/>
      <c r="J1149" s="212"/>
      <c r="K1149" s="212"/>
      <c r="L1149" s="212"/>
      <c r="M1149" s="212"/>
      <c r="N1149" s="212"/>
      <c r="O1149" s="212"/>
      <c r="P1149" s="212"/>
    </row>
    <row r="1150">
      <c r="A1150" s="216"/>
      <c r="B1150" s="228" t="s">
        <v>858</v>
      </c>
      <c r="C1150" s="209" t="s">
        <v>604</v>
      </c>
      <c r="D1150" s="210" t="s">
        <v>840</v>
      </c>
      <c r="E1150" s="231" t="s">
        <v>229</v>
      </c>
      <c r="F1150" s="211"/>
      <c r="H1150" s="214"/>
      <c r="I1150" s="212"/>
      <c r="J1150" s="212"/>
      <c r="K1150" s="212"/>
      <c r="L1150" s="212"/>
      <c r="M1150" s="212"/>
      <c r="N1150" s="212"/>
      <c r="O1150" s="212"/>
      <c r="P1150" s="212"/>
    </row>
    <row r="1151">
      <c r="A1151" s="216"/>
      <c r="B1151" s="228" t="s">
        <v>858</v>
      </c>
      <c r="C1151" s="209" t="s">
        <v>604</v>
      </c>
      <c r="D1151" s="210" t="s">
        <v>840</v>
      </c>
      <c r="E1151" s="231" t="s">
        <v>602</v>
      </c>
      <c r="F1151" s="211"/>
      <c r="H1151" s="214"/>
      <c r="I1151" s="212"/>
      <c r="J1151" s="212"/>
      <c r="K1151" s="212"/>
      <c r="L1151" s="212"/>
      <c r="M1151" s="212"/>
      <c r="N1151" s="212"/>
      <c r="O1151" s="212"/>
      <c r="P1151" s="212"/>
    </row>
    <row r="1152">
      <c r="A1152" s="216"/>
      <c r="B1152" s="228" t="s">
        <v>858</v>
      </c>
      <c r="C1152" s="209" t="s">
        <v>604</v>
      </c>
      <c r="D1152" s="210" t="s">
        <v>840</v>
      </c>
      <c r="E1152" s="231" t="s">
        <v>231</v>
      </c>
      <c r="F1152" s="211"/>
      <c r="H1152" s="214"/>
      <c r="I1152" s="212"/>
      <c r="J1152" s="212"/>
      <c r="K1152" s="212"/>
      <c r="L1152" s="212"/>
      <c r="M1152" s="212"/>
      <c r="N1152" s="212"/>
      <c r="O1152" s="212"/>
      <c r="P1152" s="212"/>
    </row>
    <row r="1153">
      <c r="A1153" s="216"/>
      <c r="B1153" s="228" t="s">
        <v>858</v>
      </c>
      <c r="C1153" s="209" t="s">
        <v>604</v>
      </c>
      <c r="D1153" s="210" t="s">
        <v>840</v>
      </c>
      <c r="E1153" s="231" t="s">
        <v>232</v>
      </c>
      <c r="F1153" s="211"/>
      <c r="H1153" s="214"/>
      <c r="I1153" s="212"/>
      <c r="J1153" s="212"/>
      <c r="K1153" s="212"/>
      <c r="L1153" s="212"/>
      <c r="M1153" s="212"/>
      <c r="N1153" s="212"/>
      <c r="O1153" s="212"/>
      <c r="P1153" s="212"/>
    </row>
    <row r="1154">
      <c r="A1154" s="216"/>
      <c r="B1154" s="228" t="s">
        <v>858</v>
      </c>
      <c r="C1154" s="209" t="s">
        <v>604</v>
      </c>
      <c r="D1154" s="210" t="s">
        <v>840</v>
      </c>
      <c r="E1154" s="231" t="s">
        <v>603</v>
      </c>
      <c r="F1154" s="211"/>
      <c r="H1154" s="214"/>
      <c r="I1154" s="212"/>
      <c r="J1154" s="212"/>
      <c r="K1154" s="212"/>
      <c r="L1154" s="212"/>
      <c r="M1154" s="212"/>
      <c r="N1154" s="212"/>
      <c r="O1154" s="212"/>
      <c r="P1154" s="212"/>
    </row>
    <row r="1155">
      <c r="A1155" s="216" t="s">
        <v>859</v>
      </c>
      <c r="B1155" s="228" t="s">
        <v>860</v>
      </c>
      <c r="C1155" s="209" t="s">
        <v>604</v>
      </c>
      <c r="D1155" s="210" t="s">
        <v>840</v>
      </c>
      <c r="E1155" s="231" t="s">
        <v>225</v>
      </c>
      <c r="F1155" s="211">
        <v>11000.0</v>
      </c>
      <c r="H1155" s="214">
        <v>11000.0</v>
      </c>
      <c r="I1155" s="212"/>
      <c r="J1155" s="212"/>
      <c r="K1155" s="212"/>
      <c r="L1155" s="212"/>
      <c r="M1155" s="212"/>
      <c r="N1155" s="212"/>
      <c r="O1155" s="212"/>
      <c r="P1155" s="212"/>
    </row>
    <row r="1156">
      <c r="A1156" s="216"/>
      <c r="B1156" s="228" t="s">
        <v>860</v>
      </c>
      <c r="C1156" s="209" t="s">
        <v>604</v>
      </c>
      <c r="D1156" s="210" t="s">
        <v>840</v>
      </c>
      <c r="E1156" s="231" t="s">
        <v>226</v>
      </c>
      <c r="F1156" s="211"/>
      <c r="H1156" s="214"/>
      <c r="I1156" s="212"/>
      <c r="J1156" s="212"/>
      <c r="K1156" s="212"/>
      <c r="L1156" s="212"/>
      <c r="M1156" s="212"/>
      <c r="N1156" s="212"/>
      <c r="O1156" s="212"/>
      <c r="P1156" s="212"/>
    </row>
    <row r="1157">
      <c r="A1157" s="216"/>
      <c r="B1157" s="228" t="s">
        <v>860</v>
      </c>
      <c r="C1157" s="209" t="s">
        <v>604</v>
      </c>
      <c r="D1157" s="210" t="s">
        <v>840</v>
      </c>
      <c r="E1157" s="231" t="s">
        <v>227</v>
      </c>
      <c r="F1157" s="211"/>
      <c r="H1157" s="214"/>
      <c r="I1157" s="212"/>
      <c r="J1157" s="212"/>
      <c r="K1157" s="212"/>
      <c r="L1157" s="212"/>
      <c r="M1157" s="212"/>
      <c r="N1157" s="212"/>
      <c r="O1157" s="212"/>
      <c r="P1157" s="212"/>
    </row>
    <row r="1158">
      <c r="A1158" s="216"/>
      <c r="B1158" s="228" t="s">
        <v>860</v>
      </c>
      <c r="C1158" s="209" t="s">
        <v>604</v>
      </c>
      <c r="D1158" s="210" t="s">
        <v>840</v>
      </c>
      <c r="E1158" s="231" t="s">
        <v>228</v>
      </c>
      <c r="F1158" s="211"/>
      <c r="H1158" s="214"/>
      <c r="I1158" s="212"/>
      <c r="J1158" s="212"/>
      <c r="K1158" s="212"/>
      <c r="L1158" s="212"/>
      <c r="M1158" s="212"/>
      <c r="N1158" s="212"/>
      <c r="O1158" s="212"/>
      <c r="P1158" s="212"/>
    </row>
    <row r="1159">
      <c r="A1159" s="216"/>
      <c r="B1159" s="228" t="s">
        <v>860</v>
      </c>
      <c r="C1159" s="209" t="s">
        <v>604</v>
      </c>
      <c r="D1159" s="210" t="s">
        <v>840</v>
      </c>
      <c r="E1159" s="231" t="s">
        <v>229</v>
      </c>
      <c r="F1159" s="211"/>
      <c r="H1159" s="214"/>
      <c r="I1159" s="212"/>
      <c r="J1159" s="212"/>
      <c r="K1159" s="212"/>
      <c r="L1159" s="212"/>
      <c r="M1159" s="212"/>
      <c r="N1159" s="212"/>
      <c r="O1159" s="212"/>
      <c r="P1159" s="212"/>
    </row>
    <row r="1160">
      <c r="A1160" s="216"/>
      <c r="B1160" s="228" t="s">
        <v>860</v>
      </c>
      <c r="C1160" s="209" t="s">
        <v>604</v>
      </c>
      <c r="D1160" s="210" t="s">
        <v>840</v>
      </c>
      <c r="E1160" s="231" t="s">
        <v>602</v>
      </c>
      <c r="F1160" s="211"/>
      <c r="H1160" s="214"/>
      <c r="I1160" s="212"/>
      <c r="J1160" s="212"/>
      <c r="K1160" s="212"/>
      <c r="L1160" s="212"/>
      <c r="M1160" s="212"/>
      <c r="N1160" s="212"/>
      <c r="O1160" s="212"/>
      <c r="P1160" s="212"/>
    </row>
    <row r="1161">
      <c r="A1161" s="216"/>
      <c r="B1161" s="228" t="s">
        <v>860</v>
      </c>
      <c r="C1161" s="209" t="s">
        <v>604</v>
      </c>
      <c r="D1161" s="210" t="s">
        <v>840</v>
      </c>
      <c r="E1161" s="231" t="s">
        <v>231</v>
      </c>
      <c r="F1161" s="211"/>
      <c r="H1161" s="214"/>
      <c r="I1161" s="212"/>
      <c r="J1161" s="212"/>
      <c r="K1161" s="212"/>
      <c r="L1161" s="212"/>
      <c r="M1161" s="212"/>
      <c r="N1161" s="212"/>
      <c r="O1161" s="212"/>
      <c r="P1161" s="212"/>
    </row>
    <row r="1162">
      <c r="A1162" s="216"/>
      <c r="B1162" s="228" t="s">
        <v>860</v>
      </c>
      <c r="C1162" s="209" t="s">
        <v>604</v>
      </c>
      <c r="D1162" s="210" t="s">
        <v>840</v>
      </c>
      <c r="E1162" s="231" t="s">
        <v>232</v>
      </c>
      <c r="F1162" s="211"/>
      <c r="H1162" s="214"/>
      <c r="I1162" s="212"/>
      <c r="J1162" s="212"/>
      <c r="K1162" s="212"/>
      <c r="L1162" s="212"/>
      <c r="M1162" s="212"/>
      <c r="N1162" s="212"/>
      <c r="O1162" s="212"/>
      <c r="P1162" s="212"/>
    </row>
    <row r="1163">
      <c r="A1163" s="216"/>
      <c r="B1163" s="228" t="s">
        <v>860</v>
      </c>
      <c r="C1163" s="209" t="s">
        <v>604</v>
      </c>
      <c r="D1163" s="210" t="s">
        <v>840</v>
      </c>
      <c r="E1163" s="231" t="s">
        <v>603</v>
      </c>
      <c r="F1163" s="211"/>
      <c r="H1163" s="214"/>
      <c r="I1163" s="212"/>
      <c r="J1163" s="212"/>
      <c r="K1163" s="212"/>
      <c r="L1163" s="212"/>
      <c r="M1163" s="212"/>
      <c r="N1163" s="212"/>
      <c r="O1163" s="212"/>
      <c r="P1163" s="212"/>
    </row>
    <row r="1164">
      <c r="A1164" s="216" t="s">
        <v>861</v>
      </c>
      <c r="B1164" s="228" t="s">
        <v>862</v>
      </c>
      <c r="C1164" s="209" t="s">
        <v>604</v>
      </c>
      <c r="D1164" s="210" t="s">
        <v>840</v>
      </c>
      <c r="E1164" s="231" t="s">
        <v>225</v>
      </c>
      <c r="F1164" s="211">
        <v>20000.0</v>
      </c>
      <c r="H1164" s="214">
        <v>20000.0</v>
      </c>
      <c r="I1164" s="212"/>
      <c r="J1164" s="212"/>
      <c r="K1164" s="212"/>
      <c r="L1164" s="212"/>
      <c r="M1164" s="212"/>
      <c r="N1164" s="212"/>
      <c r="O1164" s="212"/>
      <c r="P1164" s="212"/>
    </row>
    <row r="1165">
      <c r="A1165" s="195"/>
      <c r="B1165" s="228" t="s">
        <v>862</v>
      </c>
      <c r="C1165" s="209" t="s">
        <v>604</v>
      </c>
      <c r="D1165" s="210" t="s">
        <v>840</v>
      </c>
      <c r="E1165" s="231" t="s">
        <v>226</v>
      </c>
      <c r="F1165" s="211"/>
      <c r="H1165" s="212"/>
      <c r="I1165" s="212"/>
      <c r="J1165" s="212"/>
      <c r="K1165" s="212"/>
      <c r="L1165" s="212"/>
      <c r="M1165" s="212"/>
      <c r="N1165" s="212"/>
      <c r="O1165" s="212"/>
      <c r="P1165" s="212"/>
    </row>
    <row r="1166">
      <c r="A1166" s="195"/>
      <c r="B1166" s="228" t="s">
        <v>862</v>
      </c>
      <c r="C1166" s="209" t="s">
        <v>604</v>
      </c>
      <c r="D1166" s="210" t="s">
        <v>840</v>
      </c>
      <c r="E1166" s="231" t="s">
        <v>227</v>
      </c>
      <c r="F1166" s="211"/>
      <c r="H1166" s="212"/>
      <c r="I1166" s="212"/>
      <c r="J1166" s="212"/>
      <c r="K1166" s="212"/>
      <c r="L1166" s="212"/>
      <c r="M1166" s="212"/>
      <c r="N1166" s="212"/>
      <c r="O1166" s="212"/>
      <c r="P1166" s="212"/>
    </row>
    <row r="1167">
      <c r="A1167" s="195"/>
      <c r="B1167" s="228" t="s">
        <v>862</v>
      </c>
      <c r="C1167" s="209" t="s">
        <v>604</v>
      </c>
      <c r="D1167" s="210" t="s">
        <v>840</v>
      </c>
      <c r="E1167" s="231" t="s">
        <v>228</v>
      </c>
      <c r="F1167" s="211"/>
      <c r="H1167" s="212"/>
      <c r="I1167" s="212"/>
      <c r="J1167" s="212"/>
      <c r="K1167" s="212"/>
      <c r="L1167" s="212"/>
      <c r="M1167" s="212"/>
      <c r="N1167" s="212"/>
      <c r="O1167" s="212"/>
      <c r="P1167" s="212"/>
    </row>
    <row r="1168">
      <c r="A1168" s="195"/>
      <c r="B1168" s="228" t="s">
        <v>862</v>
      </c>
      <c r="C1168" s="209" t="s">
        <v>604</v>
      </c>
      <c r="D1168" s="210" t="s">
        <v>840</v>
      </c>
      <c r="E1168" s="231" t="s">
        <v>229</v>
      </c>
      <c r="F1168" s="211"/>
      <c r="H1168" s="212"/>
      <c r="I1168" s="212"/>
      <c r="J1168" s="212"/>
      <c r="K1168" s="212"/>
      <c r="L1168" s="212"/>
      <c r="M1168" s="212"/>
      <c r="N1168" s="212"/>
      <c r="O1168" s="212"/>
      <c r="P1168" s="212"/>
    </row>
    <row r="1169">
      <c r="A1169" s="216"/>
      <c r="B1169" s="228" t="s">
        <v>862</v>
      </c>
      <c r="C1169" s="209" t="s">
        <v>604</v>
      </c>
      <c r="D1169" s="210" t="s">
        <v>840</v>
      </c>
      <c r="E1169" s="231" t="s">
        <v>602</v>
      </c>
      <c r="F1169" s="211"/>
      <c r="H1169" s="214"/>
      <c r="I1169" s="212"/>
      <c r="J1169" s="212"/>
      <c r="K1169" s="212"/>
      <c r="L1169" s="212"/>
      <c r="M1169" s="212"/>
      <c r="N1169" s="212"/>
      <c r="O1169" s="212"/>
      <c r="P1169" s="212"/>
    </row>
    <row r="1170">
      <c r="A1170" s="195"/>
      <c r="B1170" s="228" t="s">
        <v>862</v>
      </c>
      <c r="C1170" s="209" t="s">
        <v>604</v>
      </c>
      <c r="D1170" s="210" t="s">
        <v>840</v>
      </c>
      <c r="E1170" s="231" t="s">
        <v>231</v>
      </c>
      <c r="F1170" s="211"/>
      <c r="H1170" s="212"/>
      <c r="I1170" s="212"/>
      <c r="J1170" s="212"/>
      <c r="K1170" s="212"/>
      <c r="L1170" s="212"/>
      <c r="M1170" s="212"/>
      <c r="N1170" s="212"/>
      <c r="O1170" s="212"/>
      <c r="P1170" s="212"/>
    </row>
    <row r="1171">
      <c r="A1171" s="195"/>
      <c r="B1171" s="228" t="s">
        <v>862</v>
      </c>
      <c r="C1171" s="209" t="s">
        <v>604</v>
      </c>
      <c r="D1171" s="210" t="s">
        <v>840</v>
      </c>
      <c r="E1171" s="231" t="s">
        <v>232</v>
      </c>
      <c r="F1171" s="211"/>
      <c r="H1171" s="212"/>
      <c r="I1171" s="212"/>
      <c r="J1171" s="213"/>
      <c r="K1171" s="212"/>
      <c r="L1171" s="213"/>
      <c r="M1171" s="213"/>
      <c r="N1171" s="213"/>
      <c r="O1171" s="213"/>
      <c r="P1171" s="213"/>
    </row>
    <row r="1172">
      <c r="A1172" s="195"/>
      <c r="B1172" s="228" t="s">
        <v>862</v>
      </c>
      <c r="C1172" s="209" t="s">
        <v>604</v>
      </c>
      <c r="D1172" s="210" t="s">
        <v>840</v>
      </c>
      <c r="E1172" s="231" t="s">
        <v>603</v>
      </c>
      <c r="F1172" s="211"/>
      <c r="H1172" s="212"/>
      <c r="I1172" s="212"/>
      <c r="J1172" s="212"/>
      <c r="K1172" s="212"/>
      <c r="L1172" s="212"/>
      <c r="M1172" s="212"/>
      <c r="N1172" s="212"/>
      <c r="O1172" s="212"/>
      <c r="P1172" s="212"/>
    </row>
    <row r="1173">
      <c r="A1173" s="216" t="s">
        <v>863</v>
      </c>
      <c r="B1173" s="228" t="s">
        <v>287</v>
      </c>
      <c r="C1173" s="209" t="s">
        <v>604</v>
      </c>
      <c r="D1173" s="210" t="s">
        <v>840</v>
      </c>
      <c r="E1173" s="231" t="s">
        <v>225</v>
      </c>
      <c r="F1173" s="211">
        <v>26400.0</v>
      </c>
      <c r="H1173" s="214">
        <v>26400.0</v>
      </c>
      <c r="I1173" s="212"/>
      <c r="J1173" s="212"/>
      <c r="K1173" s="212"/>
      <c r="L1173" s="212"/>
      <c r="M1173" s="212"/>
      <c r="N1173" s="212"/>
      <c r="O1173" s="212"/>
      <c r="P1173" s="212"/>
    </row>
    <row r="1174">
      <c r="A1174" s="216"/>
      <c r="B1174" s="228" t="s">
        <v>287</v>
      </c>
      <c r="C1174" s="209" t="s">
        <v>604</v>
      </c>
      <c r="D1174" s="210" t="s">
        <v>840</v>
      </c>
      <c r="E1174" s="231" t="s">
        <v>226</v>
      </c>
      <c r="F1174" s="211"/>
      <c r="H1174" s="214"/>
      <c r="I1174" s="212"/>
      <c r="J1174" s="212"/>
      <c r="K1174" s="212"/>
      <c r="L1174" s="212"/>
      <c r="M1174" s="212"/>
      <c r="N1174" s="212"/>
      <c r="O1174" s="212"/>
      <c r="P1174" s="212"/>
    </row>
    <row r="1175">
      <c r="A1175" s="216"/>
      <c r="B1175" s="228" t="s">
        <v>287</v>
      </c>
      <c r="C1175" s="209" t="s">
        <v>604</v>
      </c>
      <c r="D1175" s="210" t="s">
        <v>840</v>
      </c>
      <c r="E1175" s="231" t="s">
        <v>227</v>
      </c>
      <c r="F1175" s="211"/>
      <c r="H1175" s="214"/>
      <c r="I1175" s="212"/>
      <c r="J1175" s="212"/>
      <c r="K1175" s="212"/>
      <c r="L1175" s="212"/>
      <c r="M1175" s="212"/>
      <c r="N1175" s="212"/>
      <c r="O1175" s="212"/>
      <c r="P1175" s="212"/>
    </row>
    <row r="1176">
      <c r="A1176" s="216"/>
      <c r="B1176" s="228" t="s">
        <v>287</v>
      </c>
      <c r="C1176" s="209" t="s">
        <v>604</v>
      </c>
      <c r="D1176" s="210" t="s">
        <v>840</v>
      </c>
      <c r="E1176" s="231" t="s">
        <v>228</v>
      </c>
      <c r="F1176" s="211"/>
      <c r="H1176" s="214"/>
      <c r="I1176" s="212"/>
      <c r="J1176" s="212"/>
      <c r="K1176" s="212"/>
      <c r="L1176" s="212"/>
      <c r="M1176" s="212"/>
      <c r="N1176" s="212"/>
      <c r="O1176" s="212"/>
      <c r="P1176" s="212"/>
    </row>
    <row r="1177">
      <c r="A1177" s="216"/>
      <c r="B1177" s="228" t="s">
        <v>287</v>
      </c>
      <c r="C1177" s="209" t="s">
        <v>604</v>
      </c>
      <c r="D1177" s="210" t="s">
        <v>840</v>
      </c>
      <c r="E1177" s="231" t="s">
        <v>229</v>
      </c>
      <c r="F1177" s="211"/>
      <c r="H1177" s="214"/>
      <c r="I1177" s="212"/>
      <c r="J1177" s="212"/>
      <c r="K1177" s="212"/>
      <c r="L1177" s="212"/>
      <c r="M1177" s="212"/>
      <c r="N1177" s="212"/>
      <c r="O1177" s="212"/>
      <c r="P1177" s="212"/>
    </row>
    <row r="1178">
      <c r="A1178" s="216"/>
      <c r="B1178" s="228" t="s">
        <v>287</v>
      </c>
      <c r="C1178" s="209" t="s">
        <v>604</v>
      </c>
      <c r="D1178" s="210" t="s">
        <v>840</v>
      </c>
      <c r="E1178" s="231" t="s">
        <v>602</v>
      </c>
      <c r="F1178" s="211"/>
      <c r="H1178" s="214"/>
      <c r="I1178" s="212"/>
      <c r="J1178" s="212"/>
      <c r="K1178" s="212"/>
      <c r="L1178" s="212"/>
      <c r="M1178" s="212"/>
      <c r="N1178" s="212"/>
      <c r="O1178" s="212"/>
      <c r="P1178" s="212"/>
    </row>
    <row r="1179">
      <c r="A1179" s="216"/>
      <c r="B1179" s="228" t="s">
        <v>287</v>
      </c>
      <c r="C1179" s="209" t="s">
        <v>604</v>
      </c>
      <c r="D1179" s="210" t="s">
        <v>840</v>
      </c>
      <c r="E1179" s="231" t="s">
        <v>231</v>
      </c>
      <c r="F1179" s="211"/>
      <c r="H1179" s="214"/>
      <c r="I1179" s="212"/>
      <c r="J1179" s="212"/>
      <c r="K1179" s="212"/>
      <c r="L1179" s="212"/>
      <c r="M1179" s="212"/>
      <c r="N1179" s="212"/>
      <c r="O1179" s="212"/>
      <c r="P1179" s="212"/>
    </row>
    <row r="1180">
      <c r="A1180" s="216"/>
      <c r="B1180" s="228" t="s">
        <v>287</v>
      </c>
      <c r="C1180" s="209" t="s">
        <v>604</v>
      </c>
      <c r="D1180" s="210" t="s">
        <v>840</v>
      </c>
      <c r="E1180" s="231" t="s">
        <v>232</v>
      </c>
      <c r="F1180" s="211"/>
      <c r="H1180" s="214"/>
      <c r="I1180" s="212"/>
      <c r="J1180" s="212"/>
      <c r="K1180" s="212"/>
      <c r="L1180" s="212"/>
      <c r="M1180" s="212"/>
      <c r="N1180" s="212"/>
      <c r="O1180" s="212"/>
      <c r="P1180" s="212"/>
    </row>
    <row r="1181">
      <c r="A1181" s="216"/>
      <c r="B1181" s="228" t="s">
        <v>287</v>
      </c>
      <c r="C1181" s="209" t="s">
        <v>604</v>
      </c>
      <c r="D1181" s="210" t="s">
        <v>840</v>
      </c>
      <c r="E1181" s="231" t="s">
        <v>603</v>
      </c>
      <c r="F1181" s="211"/>
      <c r="H1181" s="214"/>
      <c r="I1181" s="212"/>
      <c r="J1181" s="212"/>
      <c r="K1181" s="212"/>
      <c r="L1181" s="212"/>
      <c r="M1181" s="212"/>
      <c r="N1181" s="212"/>
      <c r="O1181" s="212"/>
      <c r="P1181" s="212"/>
    </row>
    <row r="1182">
      <c r="A1182" s="216" t="s">
        <v>864</v>
      </c>
      <c r="B1182" s="228" t="s">
        <v>865</v>
      </c>
      <c r="C1182" s="209" t="s">
        <v>604</v>
      </c>
      <c r="D1182" s="210" t="s">
        <v>840</v>
      </c>
      <c r="E1182" s="231" t="s">
        <v>225</v>
      </c>
      <c r="F1182" s="211">
        <v>19800.0</v>
      </c>
      <c r="H1182" s="214">
        <v>19800.0</v>
      </c>
      <c r="I1182" s="212"/>
      <c r="J1182" s="212"/>
      <c r="K1182" s="212"/>
      <c r="L1182" s="212"/>
      <c r="M1182" s="212"/>
      <c r="N1182" s="212"/>
      <c r="O1182" s="212"/>
      <c r="P1182" s="212"/>
    </row>
    <row r="1183">
      <c r="A1183" s="216"/>
      <c r="B1183" s="228" t="s">
        <v>865</v>
      </c>
      <c r="C1183" s="209" t="s">
        <v>604</v>
      </c>
      <c r="D1183" s="210" t="s">
        <v>840</v>
      </c>
      <c r="E1183" s="231" t="s">
        <v>226</v>
      </c>
      <c r="F1183" s="211"/>
      <c r="H1183" s="214"/>
      <c r="I1183" s="212"/>
      <c r="J1183" s="212"/>
      <c r="K1183" s="212"/>
      <c r="L1183" s="212"/>
      <c r="M1183" s="212"/>
      <c r="N1183" s="212"/>
      <c r="O1183" s="212"/>
      <c r="P1183" s="212"/>
    </row>
    <row r="1184">
      <c r="A1184" s="216"/>
      <c r="B1184" s="228" t="s">
        <v>865</v>
      </c>
      <c r="C1184" s="209" t="s">
        <v>604</v>
      </c>
      <c r="D1184" s="210" t="s">
        <v>840</v>
      </c>
      <c r="E1184" s="231" t="s">
        <v>227</v>
      </c>
      <c r="F1184" s="211"/>
      <c r="H1184" s="214"/>
      <c r="I1184" s="212"/>
      <c r="J1184" s="212"/>
      <c r="K1184" s="212"/>
      <c r="L1184" s="212"/>
      <c r="M1184" s="212"/>
      <c r="N1184" s="212"/>
      <c r="O1184" s="212"/>
      <c r="P1184" s="212"/>
    </row>
    <row r="1185">
      <c r="A1185" s="216"/>
      <c r="B1185" s="228" t="s">
        <v>865</v>
      </c>
      <c r="C1185" s="209" t="s">
        <v>604</v>
      </c>
      <c r="D1185" s="210" t="s">
        <v>840</v>
      </c>
      <c r="E1185" s="231" t="s">
        <v>228</v>
      </c>
      <c r="F1185" s="211"/>
      <c r="H1185" s="214"/>
      <c r="I1185" s="212"/>
      <c r="J1185" s="212"/>
      <c r="K1185" s="212"/>
      <c r="L1185" s="212"/>
      <c r="M1185" s="212"/>
      <c r="N1185" s="212"/>
      <c r="O1185" s="212"/>
      <c r="P1185" s="212"/>
    </row>
    <row r="1186">
      <c r="A1186" s="216"/>
      <c r="B1186" s="228" t="s">
        <v>865</v>
      </c>
      <c r="C1186" s="209" t="s">
        <v>604</v>
      </c>
      <c r="D1186" s="210" t="s">
        <v>840</v>
      </c>
      <c r="E1186" s="231" t="s">
        <v>229</v>
      </c>
      <c r="F1186" s="211"/>
      <c r="H1186" s="214"/>
      <c r="I1186" s="212"/>
      <c r="J1186" s="212"/>
      <c r="K1186" s="212"/>
      <c r="L1186" s="212"/>
      <c r="M1186" s="212"/>
      <c r="N1186" s="212"/>
      <c r="O1186" s="212"/>
      <c r="P1186" s="212"/>
    </row>
    <row r="1187">
      <c r="A1187" s="216"/>
      <c r="B1187" s="228" t="s">
        <v>865</v>
      </c>
      <c r="C1187" s="209" t="s">
        <v>604</v>
      </c>
      <c r="D1187" s="210" t="s">
        <v>840</v>
      </c>
      <c r="E1187" s="231" t="s">
        <v>602</v>
      </c>
      <c r="F1187" s="211"/>
      <c r="H1187" s="214"/>
      <c r="I1187" s="212"/>
      <c r="J1187" s="212"/>
      <c r="K1187" s="212"/>
      <c r="L1187" s="212"/>
      <c r="M1187" s="212"/>
      <c r="N1187" s="212"/>
      <c r="O1187" s="212"/>
      <c r="P1187" s="212"/>
    </row>
    <row r="1188">
      <c r="A1188" s="216"/>
      <c r="B1188" s="228" t="s">
        <v>865</v>
      </c>
      <c r="C1188" s="209" t="s">
        <v>604</v>
      </c>
      <c r="D1188" s="210" t="s">
        <v>840</v>
      </c>
      <c r="E1188" s="231" t="s">
        <v>231</v>
      </c>
      <c r="F1188" s="211"/>
      <c r="H1188" s="214"/>
      <c r="I1188" s="212"/>
      <c r="J1188" s="212"/>
      <c r="K1188" s="212"/>
      <c r="L1188" s="212"/>
      <c r="M1188" s="212"/>
      <c r="N1188" s="212"/>
      <c r="O1188" s="212"/>
      <c r="P1188" s="212"/>
    </row>
    <row r="1189">
      <c r="A1189" s="216"/>
      <c r="B1189" s="228" t="s">
        <v>865</v>
      </c>
      <c r="C1189" s="209" t="s">
        <v>604</v>
      </c>
      <c r="D1189" s="210" t="s">
        <v>840</v>
      </c>
      <c r="E1189" s="231" t="s">
        <v>232</v>
      </c>
      <c r="F1189" s="211"/>
      <c r="H1189" s="214"/>
      <c r="I1189" s="212"/>
      <c r="J1189" s="212"/>
      <c r="K1189" s="212"/>
      <c r="L1189" s="212"/>
      <c r="M1189" s="212"/>
      <c r="N1189" s="212"/>
      <c r="O1189" s="212"/>
      <c r="P1189" s="212"/>
    </row>
    <row r="1190">
      <c r="A1190" s="216"/>
      <c r="B1190" s="228" t="s">
        <v>865</v>
      </c>
      <c r="C1190" s="209" t="s">
        <v>604</v>
      </c>
      <c r="D1190" s="210" t="s">
        <v>840</v>
      </c>
      <c r="E1190" s="231" t="s">
        <v>603</v>
      </c>
      <c r="F1190" s="211"/>
      <c r="H1190" s="214"/>
      <c r="I1190" s="212"/>
      <c r="J1190" s="212"/>
      <c r="K1190" s="212"/>
      <c r="L1190" s="212"/>
      <c r="M1190" s="212"/>
      <c r="N1190" s="212"/>
      <c r="O1190" s="212"/>
      <c r="P1190" s="212"/>
    </row>
    <row r="1191">
      <c r="A1191" s="216" t="s">
        <v>866</v>
      </c>
      <c r="B1191" s="228" t="s">
        <v>268</v>
      </c>
      <c r="C1191" s="209" t="s">
        <v>604</v>
      </c>
      <c r="D1191" s="210" t="s">
        <v>840</v>
      </c>
      <c r="E1191" s="231" t="s">
        <v>225</v>
      </c>
      <c r="F1191" s="211">
        <v>36000.0</v>
      </c>
      <c r="H1191" s="214">
        <v>36000.0</v>
      </c>
      <c r="I1191" s="212"/>
      <c r="J1191" s="212"/>
      <c r="K1191" s="212"/>
      <c r="L1191" s="212"/>
      <c r="M1191" s="212"/>
      <c r="N1191" s="212"/>
      <c r="O1191" s="212"/>
      <c r="P1191" s="212"/>
    </row>
    <row r="1192">
      <c r="A1192" s="216"/>
      <c r="B1192" s="228" t="s">
        <v>268</v>
      </c>
      <c r="C1192" s="209" t="s">
        <v>604</v>
      </c>
      <c r="D1192" s="210" t="s">
        <v>840</v>
      </c>
      <c r="E1192" s="231" t="s">
        <v>226</v>
      </c>
      <c r="F1192" s="211"/>
      <c r="H1192" s="214"/>
      <c r="I1192" s="212"/>
      <c r="J1192" s="212"/>
      <c r="K1192" s="212"/>
      <c r="L1192" s="212"/>
      <c r="M1192" s="212"/>
      <c r="N1192" s="212"/>
      <c r="O1192" s="212"/>
      <c r="P1192" s="212"/>
    </row>
    <row r="1193">
      <c r="A1193" s="216"/>
      <c r="B1193" s="228" t="s">
        <v>268</v>
      </c>
      <c r="C1193" s="209" t="s">
        <v>604</v>
      </c>
      <c r="D1193" s="210" t="s">
        <v>840</v>
      </c>
      <c r="E1193" s="231" t="s">
        <v>227</v>
      </c>
      <c r="F1193" s="211"/>
      <c r="H1193" s="214"/>
      <c r="I1193" s="212"/>
      <c r="J1193" s="212"/>
      <c r="K1193" s="212"/>
      <c r="L1193" s="212"/>
      <c r="M1193" s="212"/>
      <c r="N1193" s="212"/>
      <c r="O1193" s="212"/>
      <c r="P1193" s="212"/>
    </row>
    <row r="1194">
      <c r="A1194" s="216"/>
      <c r="B1194" s="228" t="s">
        <v>268</v>
      </c>
      <c r="C1194" s="209" t="s">
        <v>604</v>
      </c>
      <c r="D1194" s="210" t="s">
        <v>840</v>
      </c>
      <c r="E1194" s="231" t="s">
        <v>228</v>
      </c>
      <c r="F1194" s="211"/>
      <c r="H1194" s="214"/>
      <c r="I1194" s="212"/>
      <c r="J1194" s="212"/>
      <c r="K1194" s="212"/>
      <c r="L1194" s="212"/>
      <c r="M1194" s="212"/>
      <c r="N1194" s="212"/>
      <c r="O1194" s="212"/>
      <c r="P1194" s="212"/>
    </row>
    <row r="1195">
      <c r="A1195" s="216"/>
      <c r="B1195" s="228" t="s">
        <v>268</v>
      </c>
      <c r="C1195" s="209" t="s">
        <v>604</v>
      </c>
      <c r="D1195" s="210" t="s">
        <v>840</v>
      </c>
      <c r="E1195" s="231" t="s">
        <v>229</v>
      </c>
      <c r="F1195" s="211"/>
      <c r="H1195" s="214"/>
      <c r="I1195" s="212"/>
      <c r="J1195" s="212"/>
      <c r="K1195" s="212"/>
      <c r="L1195" s="212"/>
      <c r="M1195" s="212"/>
      <c r="N1195" s="212"/>
      <c r="O1195" s="212"/>
      <c r="P1195" s="212"/>
    </row>
    <row r="1196">
      <c r="A1196" s="216"/>
      <c r="B1196" s="228" t="s">
        <v>268</v>
      </c>
      <c r="C1196" s="209" t="s">
        <v>604</v>
      </c>
      <c r="D1196" s="210" t="s">
        <v>840</v>
      </c>
      <c r="E1196" s="231" t="s">
        <v>602</v>
      </c>
      <c r="F1196" s="211"/>
      <c r="H1196" s="214"/>
      <c r="I1196" s="212"/>
      <c r="J1196" s="212"/>
      <c r="K1196" s="212"/>
      <c r="L1196" s="212"/>
      <c r="M1196" s="212"/>
      <c r="N1196" s="212"/>
      <c r="O1196" s="212"/>
      <c r="P1196" s="212"/>
    </row>
    <row r="1197">
      <c r="A1197" s="216"/>
      <c r="B1197" s="228" t="s">
        <v>268</v>
      </c>
      <c r="C1197" s="209" t="s">
        <v>604</v>
      </c>
      <c r="D1197" s="210" t="s">
        <v>840</v>
      </c>
      <c r="E1197" s="231" t="s">
        <v>231</v>
      </c>
      <c r="F1197" s="211"/>
      <c r="H1197" s="214"/>
      <c r="I1197" s="212"/>
      <c r="J1197" s="212"/>
      <c r="K1197" s="212"/>
      <c r="L1197" s="212"/>
      <c r="M1197" s="212"/>
      <c r="N1197" s="212"/>
      <c r="O1197" s="212"/>
      <c r="P1197" s="212"/>
    </row>
    <row r="1198">
      <c r="A1198" s="216"/>
      <c r="B1198" s="228" t="s">
        <v>268</v>
      </c>
      <c r="C1198" s="209" t="s">
        <v>604</v>
      </c>
      <c r="D1198" s="210" t="s">
        <v>840</v>
      </c>
      <c r="E1198" s="231" t="s">
        <v>232</v>
      </c>
      <c r="F1198" s="211"/>
      <c r="H1198" s="214"/>
      <c r="I1198" s="212"/>
      <c r="J1198" s="212"/>
      <c r="K1198" s="212"/>
      <c r="L1198" s="212"/>
      <c r="M1198" s="212"/>
      <c r="N1198" s="212"/>
      <c r="O1198" s="212"/>
      <c r="P1198" s="212"/>
    </row>
    <row r="1199">
      <c r="A1199" s="216"/>
      <c r="B1199" s="228" t="s">
        <v>268</v>
      </c>
      <c r="C1199" s="209" t="s">
        <v>604</v>
      </c>
      <c r="D1199" s="210" t="s">
        <v>840</v>
      </c>
      <c r="E1199" s="231" t="s">
        <v>603</v>
      </c>
      <c r="F1199" s="211"/>
      <c r="H1199" s="214"/>
      <c r="I1199" s="212"/>
      <c r="J1199" s="212"/>
      <c r="K1199" s="212"/>
      <c r="L1199" s="212"/>
      <c r="M1199" s="212"/>
      <c r="N1199" s="212"/>
      <c r="O1199" s="212"/>
      <c r="P1199" s="212"/>
    </row>
    <row r="1200">
      <c r="A1200" s="216" t="s">
        <v>867</v>
      </c>
      <c r="B1200" s="228" t="s">
        <v>868</v>
      </c>
      <c r="C1200" s="209" t="s">
        <v>604</v>
      </c>
      <c r="D1200" s="210" t="s">
        <v>840</v>
      </c>
      <c r="E1200" s="231" t="s">
        <v>225</v>
      </c>
      <c r="F1200" s="211">
        <v>12800.0</v>
      </c>
      <c r="H1200" s="214">
        <v>12800.0</v>
      </c>
      <c r="I1200" s="212"/>
      <c r="J1200" s="212"/>
      <c r="K1200" s="212"/>
      <c r="L1200" s="212"/>
      <c r="M1200" s="212"/>
      <c r="N1200" s="212"/>
      <c r="O1200" s="212"/>
      <c r="P1200" s="212"/>
    </row>
    <row r="1201">
      <c r="A1201" s="216"/>
      <c r="B1201" s="228" t="s">
        <v>868</v>
      </c>
      <c r="C1201" s="209" t="s">
        <v>604</v>
      </c>
      <c r="D1201" s="210" t="s">
        <v>840</v>
      </c>
      <c r="E1201" s="231" t="s">
        <v>226</v>
      </c>
      <c r="F1201" s="211"/>
      <c r="H1201" s="214"/>
      <c r="I1201" s="212"/>
      <c r="J1201" s="212"/>
      <c r="K1201" s="212"/>
      <c r="L1201" s="212"/>
      <c r="M1201" s="212"/>
      <c r="N1201" s="212"/>
      <c r="O1201" s="212"/>
      <c r="P1201" s="212"/>
    </row>
    <row r="1202">
      <c r="A1202" s="216"/>
      <c r="B1202" s="228" t="s">
        <v>868</v>
      </c>
      <c r="C1202" s="209" t="s">
        <v>604</v>
      </c>
      <c r="D1202" s="210" t="s">
        <v>840</v>
      </c>
      <c r="E1202" s="231" t="s">
        <v>227</v>
      </c>
      <c r="F1202" s="211"/>
      <c r="H1202" s="214"/>
      <c r="I1202" s="212"/>
      <c r="J1202" s="212"/>
      <c r="K1202" s="212"/>
      <c r="L1202" s="212"/>
      <c r="M1202" s="212"/>
      <c r="N1202" s="212"/>
      <c r="O1202" s="212"/>
      <c r="P1202" s="212"/>
    </row>
    <row r="1203">
      <c r="A1203" s="216"/>
      <c r="B1203" s="228" t="s">
        <v>868</v>
      </c>
      <c r="C1203" s="209" t="s">
        <v>604</v>
      </c>
      <c r="D1203" s="210" t="s">
        <v>840</v>
      </c>
      <c r="E1203" s="231" t="s">
        <v>228</v>
      </c>
      <c r="F1203" s="211"/>
      <c r="H1203" s="214"/>
      <c r="I1203" s="212"/>
      <c r="J1203" s="212"/>
      <c r="K1203" s="212"/>
      <c r="L1203" s="212"/>
      <c r="M1203" s="212"/>
      <c r="N1203" s="212"/>
      <c r="O1203" s="212"/>
      <c r="P1203" s="212"/>
    </row>
    <row r="1204">
      <c r="A1204" s="216"/>
      <c r="B1204" s="228" t="s">
        <v>868</v>
      </c>
      <c r="C1204" s="209" t="s">
        <v>604</v>
      </c>
      <c r="D1204" s="210" t="s">
        <v>840</v>
      </c>
      <c r="E1204" s="231" t="s">
        <v>229</v>
      </c>
      <c r="F1204" s="211"/>
      <c r="H1204" s="214"/>
      <c r="I1204" s="212"/>
      <c r="J1204" s="212"/>
      <c r="K1204" s="212"/>
      <c r="L1204" s="212"/>
      <c r="M1204" s="212"/>
      <c r="N1204" s="212"/>
      <c r="O1204" s="212"/>
      <c r="P1204" s="212"/>
    </row>
    <row r="1205">
      <c r="A1205" s="216"/>
      <c r="B1205" s="228" t="s">
        <v>868</v>
      </c>
      <c r="C1205" s="209" t="s">
        <v>604</v>
      </c>
      <c r="D1205" s="210" t="s">
        <v>840</v>
      </c>
      <c r="E1205" s="231" t="s">
        <v>602</v>
      </c>
      <c r="F1205" s="211"/>
      <c r="H1205" s="214"/>
      <c r="I1205" s="212"/>
      <c r="J1205" s="212"/>
      <c r="K1205" s="212"/>
      <c r="L1205" s="212"/>
      <c r="M1205" s="212"/>
      <c r="N1205" s="212"/>
      <c r="O1205" s="212"/>
      <c r="P1205" s="212"/>
    </row>
    <row r="1206">
      <c r="A1206" s="216"/>
      <c r="B1206" s="228" t="s">
        <v>868</v>
      </c>
      <c r="C1206" s="209" t="s">
        <v>604</v>
      </c>
      <c r="D1206" s="210" t="s">
        <v>840</v>
      </c>
      <c r="E1206" s="231" t="s">
        <v>231</v>
      </c>
      <c r="F1206" s="211"/>
      <c r="H1206" s="214"/>
      <c r="I1206" s="212"/>
      <c r="J1206" s="212"/>
      <c r="K1206" s="212"/>
      <c r="L1206" s="212"/>
      <c r="M1206" s="212"/>
      <c r="N1206" s="212"/>
      <c r="O1206" s="212"/>
      <c r="P1206" s="212"/>
    </row>
    <row r="1207">
      <c r="A1207" s="216"/>
      <c r="B1207" s="228" t="s">
        <v>868</v>
      </c>
      <c r="C1207" s="209" t="s">
        <v>604</v>
      </c>
      <c r="D1207" s="210" t="s">
        <v>840</v>
      </c>
      <c r="E1207" s="231" t="s">
        <v>232</v>
      </c>
      <c r="F1207" s="211"/>
      <c r="H1207" s="214"/>
      <c r="I1207" s="212"/>
      <c r="J1207" s="212"/>
      <c r="K1207" s="212"/>
      <c r="L1207" s="212"/>
      <c r="M1207" s="212"/>
      <c r="N1207" s="212"/>
      <c r="O1207" s="212"/>
      <c r="P1207" s="212"/>
    </row>
    <row r="1208">
      <c r="A1208" s="216"/>
      <c r="B1208" s="228" t="s">
        <v>868</v>
      </c>
      <c r="C1208" s="209" t="s">
        <v>604</v>
      </c>
      <c r="D1208" s="210" t="s">
        <v>840</v>
      </c>
      <c r="E1208" s="231" t="s">
        <v>603</v>
      </c>
      <c r="F1208" s="211"/>
      <c r="H1208" s="214"/>
      <c r="I1208" s="212"/>
      <c r="J1208" s="212"/>
      <c r="K1208" s="212"/>
      <c r="L1208" s="212"/>
      <c r="M1208" s="212"/>
      <c r="N1208" s="212"/>
      <c r="O1208" s="212"/>
      <c r="P1208" s="212"/>
    </row>
    <row r="1209">
      <c r="A1209" s="216" t="s">
        <v>869</v>
      </c>
      <c r="B1209" s="228" t="s">
        <v>870</v>
      </c>
      <c r="C1209" s="209" t="s">
        <v>604</v>
      </c>
      <c r="D1209" s="210" t="s">
        <v>840</v>
      </c>
      <c r="E1209" s="231" t="s">
        <v>225</v>
      </c>
      <c r="F1209" s="211">
        <v>7000.0</v>
      </c>
      <c r="H1209" s="214">
        <v>7000.0</v>
      </c>
      <c r="I1209" s="212"/>
      <c r="J1209" s="212"/>
      <c r="K1209" s="212"/>
      <c r="L1209" s="212"/>
      <c r="M1209" s="212"/>
      <c r="N1209" s="212"/>
      <c r="O1209" s="212"/>
      <c r="P1209" s="212"/>
    </row>
    <row r="1210">
      <c r="A1210" s="216"/>
      <c r="B1210" s="228" t="s">
        <v>870</v>
      </c>
      <c r="C1210" s="209" t="s">
        <v>604</v>
      </c>
      <c r="D1210" s="210" t="s">
        <v>840</v>
      </c>
      <c r="E1210" s="231" t="s">
        <v>226</v>
      </c>
      <c r="F1210" s="211"/>
      <c r="H1210" s="214"/>
      <c r="I1210" s="212"/>
      <c r="J1210" s="212"/>
      <c r="K1210" s="212"/>
      <c r="L1210" s="212"/>
      <c r="M1210" s="212"/>
      <c r="N1210" s="212"/>
      <c r="O1210" s="212"/>
      <c r="P1210" s="212"/>
    </row>
    <row r="1211">
      <c r="A1211" s="216"/>
      <c r="B1211" s="228" t="s">
        <v>870</v>
      </c>
      <c r="C1211" s="209" t="s">
        <v>604</v>
      </c>
      <c r="D1211" s="210" t="s">
        <v>840</v>
      </c>
      <c r="E1211" s="231" t="s">
        <v>227</v>
      </c>
      <c r="F1211" s="211"/>
      <c r="H1211" s="214"/>
      <c r="I1211" s="212"/>
      <c r="J1211" s="212"/>
      <c r="K1211" s="212"/>
      <c r="L1211" s="212"/>
      <c r="M1211" s="212"/>
      <c r="N1211" s="212"/>
      <c r="O1211" s="212"/>
      <c r="P1211" s="212"/>
    </row>
    <row r="1212">
      <c r="A1212" s="216"/>
      <c r="B1212" s="228" t="s">
        <v>870</v>
      </c>
      <c r="C1212" s="209" t="s">
        <v>604</v>
      </c>
      <c r="D1212" s="210" t="s">
        <v>840</v>
      </c>
      <c r="E1212" s="231" t="s">
        <v>228</v>
      </c>
      <c r="F1212" s="211"/>
      <c r="H1212" s="214"/>
      <c r="I1212" s="212"/>
      <c r="J1212" s="212"/>
      <c r="K1212" s="212"/>
      <c r="L1212" s="212"/>
      <c r="M1212" s="212"/>
      <c r="N1212" s="212"/>
      <c r="O1212" s="212"/>
      <c r="P1212" s="212"/>
    </row>
    <row r="1213">
      <c r="A1213" s="216"/>
      <c r="B1213" s="228" t="s">
        <v>870</v>
      </c>
      <c r="C1213" s="209" t="s">
        <v>604</v>
      </c>
      <c r="D1213" s="210" t="s">
        <v>840</v>
      </c>
      <c r="E1213" s="231" t="s">
        <v>229</v>
      </c>
      <c r="F1213" s="211"/>
      <c r="H1213" s="214"/>
      <c r="I1213" s="212"/>
      <c r="J1213" s="212"/>
      <c r="K1213" s="212"/>
      <c r="L1213" s="212"/>
      <c r="M1213" s="212"/>
      <c r="N1213" s="212"/>
      <c r="O1213" s="212"/>
      <c r="P1213" s="212"/>
    </row>
    <row r="1214">
      <c r="A1214" s="216"/>
      <c r="B1214" s="228" t="s">
        <v>870</v>
      </c>
      <c r="C1214" s="209" t="s">
        <v>604</v>
      </c>
      <c r="D1214" s="210" t="s">
        <v>840</v>
      </c>
      <c r="E1214" s="231" t="s">
        <v>602</v>
      </c>
      <c r="F1214" s="211"/>
      <c r="H1214" s="214"/>
      <c r="I1214" s="212"/>
      <c r="J1214" s="212"/>
      <c r="K1214" s="212"/>
      <c r="L1214" s="212"/>
      <c r="M1214" s="212"/>
      <c r="N1214" s="212"/>
      <c r="O1214" s="212"/>
      <c r="P1214" s="212"/>
    </row>
    <row r="1215">
      <c r="A1215" s="216"/>
      <c r="B1215" s="228" t="s">
        <v>870</v>
      </c>
      <c r="C1215" s="209" t="s">
        <v>604</v>
      </c>
      <c r="D1215" s="210" t="s">
        <v>840</v>
      </c>
      <c r="E1215" s="231" t="s">
        <v>231</v>
      </c>
      <c r="F1215" s="211"/>
      <c r="H1215" s="214"/>
      <c r="I1215" s="212"/>
      <c r="J1215" s="212"/>
      <c r="K1215" s="212"/>
      <c r="L1215" s="212"/>
      <c r="M1215" s="212"/>
      <c r="N1215" s="212"/>
      <c r="O1215" s="212"/>
      <c r="P1215" s="212"/>
    </row>
    <row r="1216">
      <c r="A1216" s="216"/>
      <c r="B1216" s="228" t="s">
        <v>870</v>
      </c>
      <c r="C1216" s="209" t="s">
        <v>604</v>
      </c>
      <c r="D1216" s="210" t="s">
        <v>840</v>
      </c>
      <c r="E1216" s="231" t="s">
        <v>232</v>
      </c>
      <c r="F1216" s="211"/>
      <c r="H1216" s="214"/>
      <c r="I1216" s="212"/>
      <c r="J1216" s="212"/>
      <c r="K1216" s="212"/>
      <c r="L1216" s="212"/>
      <c r="M1216" s="212"/>
      <c r="N1216" s="212"/>
      <c r="O1216" s="212"/>
      <c r="P1216" s="212"/>
    </row>
    <row r="1217">
      <c r="A1217" s="216"/>
      <c r="B1217" s="228" t="s">
        <v>870</v>
      </c>
      <c r="C1217" s="209" t="s">
        <v>604</v>
      </c>
      <c r="D1217" s="210" t="s">
        <v>840</v>
      </c>
      <c r="E1217" s="231" t="s">
        <v>603</v>
      </c>
      <c r="F1217" s="211"/>
      <c r="H1217" s="214"/>
      <c r="I1217" s="212"/>
      <c r="J1217" s="212"/>
      <c r="K1217" s="212"/>
      <c r="L1217" s="212"/>
      <c r="M1217" s="212"/>
      <c r="N1217" s="212"/>
      <c r="O1217" s="212"/>
      <c r="P1217" s="212"/>
    </row>
    <row r="1218">
      <c r="A1218" s="216" t="s">
        <v>871</v>
      </c>
      <c r="B1218" s="228" t="s">
        <v>281</v>
      </c>
      <c r="C1218" s="209" t="s">
        <v>604</v>
      </c>
      <c r="D1218" s="210" t="s">
        <v>840</v>
      </c>
      <c r="E1218" s="231" t="s">
        <v>225</v>
      </c>
      <c r="F1218" s="211">
        <v>5600.0</v>
      </c>
      <c r="H1218" s="214">
        <v>5600.0</v>
      </c>
      <c r="I1218" s="212"/>
      <c r="J1218" s="212"/>
      <c r="K1218" s="212"/>
      <c r="L1218" s="212"/>
      <c r="M1218" s="212"/>
      <c r="N1218" s="212"/>
      <c r="O1218" s="212"/>
      <c r="P1218" s="212"/>
    </row>
    <row r="1219">
      <c r="A1219" s="216"/>
      <c r="B1219" s="228" t="s">
        <v>281</v>
      </c>
      <c r="C1219" s="209" t="s">
        <v>604</v>
      </c>
      <c r="D1219" s="210" t="s">
        <v>840</v>
      </c>
      <c r="E1219" s="231" t="s">
        <v>226</v>
      </c>
      <c r="F1219" s="211"/>
      <c r="H1219" s="214"/>
      <c r="I1219" s="212"/>
      <c r="J1219" s="212"/>
      <c r="K1219" s="212"/>
      <c r="L1219" s="212"/>
      <c r="M1219" s="212"/>
      <c r="N1219" s="212"/>
      <c r="O1219" s="212"/>
      <c r="P1219" s="212"/>
    </row>
    <row r="1220">
      <c r="A1220" s="216"/>
      <c r="B1220" s="228" t="s">
        <v>281</v>
      </c>
      <c r="C1220" s="209" t="s">
        <v>604</v>
      </c>
      <c r="D1220" s="210" t="s">
        <v>840</v>
      </c>
      <c r="E1220" s="231" t="s">
        <v>227</v>
      </c>
      <c r="F1220" s="211"/>
      <c r="H1220" s="214"/>
      <c r="I1220" s="212"/>
      <c r="J1220" s="212"/>
      <c r="K1220" s="212"/>
      <c r="L1220" s="212"/>
      <c r="M1220" s="212"/>
      <c r="N1220" s="212"/>
      <c r="O1220" s="212"/>
      <c r="P1220" s="212"/>
    </row>
    <row r="1221">
      <c r="A1221" s="216"/>
      <c r="B1221" s="228" t="s">
        <v>281</v>
      </c>
      <c r="C1221" s="209" t="s">
        <v>604</v>
      </c>
      <c r="D1221" s="210" t="s">
        <v>840</v>
      </c>
      <c r="E1221" s="231" t="s">
        <v>228</v>
      </c>
      <c r="F1221" s="211"/>
      <c r="H1221" s="214"/>
      <c r="I1221" s="212"/>
      <c r="J1221" s="212"/>
      <c r="K1221" s="212"/>
      <c r="L1221" s="212"/>
      <c r="M1221" s="212"/>
      <c r="N1221" s="212"/>
      <c r="O1221" s="212"/>
      <c r="P1221" s="212"/>
    </row>
    <row r="1222">
      <c r="A1222" s="216"/>
      <c r="B1222" s="228" t="s">
        <v>281</v>
      </c>
      <c r="C1222" s="209" t="s">
        <v>604</v>
      </c>
      <c r="D1222" s="210" t="s">
        <v>840</v>
      </c>
      <c r="E1222" s="231" t="s">
        <v>229</v>
      </c>
      <c r="F1222" s="211"/>
      <c r="H1222" s="214"/>
      <c r="I1222" s="212"/>
      <c r="J1222" s="212"/>
      <c r="K1222" s="212"/>
      <c r="L1222" s="212"/>
      <c r="M1222" s="212"/>
      <c r="N1222" s="212"/>
      <c r="O1222" s="212"/>
      <c r="P1222" s="212"/>
    </row>
    <row r="1223">
      <c r="A1223" s="216"/>
      <c r="B1223" s="228" t="s">
        <v>281</v>
      </c>
      <c r="C1223" s="209" t="s">
        <v>604</v>
      </c>
      <c r="D1223" s="210" t="s">
        <v>840</v>
      </c>
      <c r="E1223" s="231" t="s">
        <v>602</v>
      </c>
      <c r="F1223" s="211"/>
      <c r="H1223" s="214"/>
      <c r="I1223" s="212"/>
      <c r="J1223" s="212"/>
      <c r="K1223" s="212"/>
      <c r="L1223" s="212"/>
      <c r="M1223" s="212"/>
      <c r="N1223" s="212"/>
      <c r="O1223" s="212"/>
      <c r="P1223" s="212"/>
    </row>
    <row r="1224">
      <c r="A1224" s="216"/>
      <c r="B1224" s="228" t="s">
        <v>281</v>
      </c>
      <c r="C1224" s="209" t="s">
        <v>604</v>
      </c>
      <c r="D1224" s="210" t="s">
        <v>840</v>
      </c>
      <c r="E1224" s="231" t="s">
        <v>231</v>
      </c>
      <c r="F1224" s="211"/>
      <c r="H1224" s="214"/>
      <c r="I1224" s="212"/>
      <c r="J1224" s="212"/>
      <c r="K1224" s="212"/>
      <c r="L1224" s="212"/>
      <c r="M1224" s="212"/>
      <c r="N1224" s="212"/>
      <c r="O1224" s="212"/>
      <c r="P1224" s="212"/>
    </row>
    <row r="1225">
      <c r="A1225" s="216"/>
      <c r="B1225" s="228" t="s">
        <v>281</v>
      </c>
      <c r="C1225" s="209" t="s">
        <v>604</v>
      </c>
      <c r="D1225" s="210" t="s">
        <v>840</v>
      </c>
      <c r="E1225" s="231" t="s">
        <v>232</v>
      </c>
      <c r="F1225" s="211"/>
      <c r="H1225" s="214"/>
      <c r="I1225" s="212"/>
      <c r="J1225" s="212"/>
      <c r="K1225" s="212"/>
      <c r="L1225" s="212"/>
      <c r="M1225" s="212"/>
      <c r="N1225" s="212"/>
      <c r="O1225" s="212"/>
      <c r="P1225" s="212"/>
    </row>
    <row r="1226">
      <c r="A1226" s="216"/>
      <c r="B1226" s="228" t="s">
        <v>281</v>
      </c>
      <c r="C1226" s="209" t="s">
        <v>604</v>
      </c>
      <c r="D1226" s="210" t="s">
        <v>840</v>
      </c>
      <c r="E1226" s="231" t="s">
        <v>603</v>
      </c>
      <c r="F1226" s="211"/>
      <c r="H1226" s="214"/>
      <c r="I1226" s="212"/>
      <c r="J1226" s="212"/>
      <c r="K1226" s="212"/>
      <c r="L1226" s="212"/>
      <c r="M1226" s="212"/>
      <c r="N1226" s="212"/>
      <c r="O1226" s="212"/>
      <c r="P1226" s="212"/>
    </row>
    <row r="1227">
      <c r="A1227" s="216" t="s">
        <v>872</v>
      </c>
      <c r="B1227" s="228" t="s">
        <v>293</v>
      </c>
      <c r="C1227" s="209" t="s">
        <v>604</v>
      </c>
      <c r="D1227" s="210" t="s">
        <v>840</v>
      </c>
      <c r="E1227" s="231" t="s">
        <v>225</v>
      </c>
      <c r="F1227" s="211">
        <v>84000.0</v>
      </c>
      <c r="H1227" s="214">
        <v>84000.0</v>
      </c>
      <c r="I1227" s="212"/>
      <c r="J1227" s="212"/>
      <c r="K1227" s="212"/>
      <c r="L1227" s="212"/>
      <c r="M1227" s="212"/>
      <c r="N1227" s="212"/>
      <c r="O1227" s="212"/>
      <c r="P1227" s="212"/>
    </row>
    <row r="1228">
      <c r="A1228" s="216"/>
      <c r="B1228" s="228" t="s">
        <v>293</v>
      </c>
      <c r="C1228" s="209" t="s">
        <v>604</v>
      </c>
      <c r="D1228" s="210" t="s">
        <v>840</v>
      </c>
      <c r="E1228" s="231" t="s">
        <v>226</v>
      </c>
      <c r="F1228" s="211"/>
      <c r="H1228" s="214"/>
      <c r="I1228" s="212"/>
      <c r="J1228" s="212"/>
      <c r="K1228" s="212"/>
      <c r="L1228" s="212"/>
      <c r="M1228" s="212"/>
      <c r="N1228" s="212"/>
      <c r="O1228" s="212"/>
      <c r="P1228" s="212"/>
    </row>
    <row r="1229">
      <c r="A1229" s="216"/>
      <c r="B1229" s="228" t="s">
        <v>293</v>
      </c>
      <c r="C1229" s="209" t="s">
        <v>604</v>
      </c>
      <c r="D1229" s="210" t="s">
        <v>840</v>
      </c>
      <c r="E1229" s="231" t="s">
        <v>227</v>
      </c>
      <c r="F1229" s="211"/>
      <c r="H1229" s="214"/>
      <c r="I1229" s="212"/>
      <c r="J1229" s="212"/>
      <c r="K1229" s="212"/>
      <c r="L1229" s="212"/>
      <c r="M1229" s="212"/>
      <c r="N1229" s="212"/>
      <c r="O1229" s="212"/>
      <c r="P1229" s="212"/>
    </row>
    <row r="1230">
      <c r="A1230" s="216"/>
      <c r="B1230" s="228" t="s">
        <v>293</v>
      </c>
      <c r="C1230" s="209" t="s">
        <v>604</v>
      </c>
      <c r="D1230" s="210" t="s">
        <v>840</v>
      </c>
      <c r="E1230" s="231" t="s">
        <v>228</v>
      </c>
      <c r="F1230" s="211"/>
      <c r="H1230" s="214"/>
      <c r="I1230" s="212"/>
      <c r="J1230" s="212"/>
      <c r="K1230" s="212"/>
      <c r="L1230" s="212"/>
      <c r="M1230" s="212"/>
      <c r="N1230" s="212"/>
      <c r="O1230" s="212"/>
      <c r="P1230" s="212"/>
    </row>
    <row r="1231">
      <c r="A1231" s="216"/>
      <c r="B1231" s="228" t="s">
        <v>293</v>
      </c>
      <c r="C1231" s="209" t="s">
        <v>604</v>
      </c>
      <c r="D1231" s="210" t="s">
        <v>840</v>
      </c>
      <c r="E1231" s="231" t="s">
        <v>229</v>
      </c>
      <c r="F1231" s="211"/>
      <c r="H1231" s="214"/>
      <c r="I1231" s="212"/>
      <c r="J1231" s="212"/>
      <c r="K1231" s="212"/>
      <c r="L1231" s="212"/>
      <c r="M1231" s="212"/>
      <c r="N1231" s="212"/>
      <c r="O1231" s="212"/>
      <c r="P1231" s="212"/>
    </row>
    <row r="1232">
      <c r="A1232" s="216"/>
      <c r="B1232" s="228" t="s">
        <v>293</v>
      </c>
      <c r="C1232" s="209" t="s">
        <v>604</v>
      </c>
      <c r="D1232" s="210" t="s">
        <v>840</v>
      </c>
      <c r="E1232" s="231" t="s">
        <v>602</v>
      </c>
      <c r="F1232" s="211"/>
      <c r="H1232" s="214"/>
      <c r="I1232" s="212"/>
      <c r="J1232" s="212"/>
      <c r="K1232" s="212"/>
      <c r="L1232" s="212"/>
      <c r="M1232" s="212"/>
      <c r="N1232" s="212"/>
      <c r="O1232" s="212"/>
      <c r="P1232" s="212"/>
    </row>
    <row r="1233">
      <c r="A1233" s="216"/>
      <c r="B1233" s="228" t="s">
        <v>293</v>
      </c>
      <c r="C1233" s="209" t="s">
        <v>604</v>
      </c>
      <c r="D1233" s="210" t="s">
        <v>840</v>
      </c>
      <c r="E1233" s="231" t="s">
        <v>231</v>
      </c>
      <c r="F1233" s="211"/>
      <c r="H1233" s="214"/>
      <c r="I1233" s="212"/>
      <c r="J1233" s="212"/>
      <c r="K1233" s="212"/>
      <c r="L1233" s="212"/>
      <c r="M1233" s="212"/>
      <c r="N1233" s="212"/>
      <c r="O1233" s="212"/>
      <c r="P1233" s="212"/>
    </row>
    <row r="1234">
      <c r="A1234" s="216"/>
      <c r="B1234" s="228" t="s">
        <v>293</v>
      </c>
      <c r="C1234" s="209" t="s">
        <v>604</v>
      </c>
      <c r="D1234" s="210" t="s">
        <v>840</v>
      </c>
      <c r="E1234" s="231" t="s">
        <v>232</v>
      </c>
      <c r="F1234" s="211"/>
      <c r="H1234" s="214"/>
      <c r="I1234" s="212"/>
      <c r="J1234" s="212"/>
      <c r="K1234" s="212"/>
      <c r="L1234" s="212"/>
      <c r="M1234" s="212"/>
      <c r="N1234" s="212"/>
      <c r="O1234" s="212"/>
      <c r="P1234" s="212"/>
    </row>
    <row r="1235">
      <c r="A1235" s="216"/>
      <c r="B1235" s="228" t="s">
        <v>293</v>
      </c>
      <c r="C1235" s="209" t="s">
        <v>604</v>
      </c>
      <c r="D1235" s="210" t="s">
        <v>840</v>
      </c>
      <c r="E1235" s="231" t="s">
        <v>603</v>
      </c>
      <c r="F1235" s="211"/>
      <c r="H1235" s="214"/>
      <c r="I1235" s="212"/>
      <c r="J1235" s="212"/>
      <c r="K1235" s="212"/>
      <c r="L1235" s="212"/>
      <c r="M1235" s="212"/>
      <c r="N1235" s="212"/>
      <c r="O1235" s="212"/>
      <c r="P1235" s="212"/>
    </row>
    <row r="1236">
      <c r="A1236" s="216" t="s">
        <v>873</v>
      </c>
      <c r="B1236" s="228" t="s">
        <v>874</v>
      </c>
      <c r="C1236" s="209" t="s">
        <v>766</v>
      </c>
      <c r="D1236" s="210" t="s">
        <v>840</v>
      </c>
      <c r="E1236" s="231" t="s">
        <v>225</v>
      </c>
      <c r="F1236" s="211">
        <v>26000.0</v>
      </c>
      <c r="H1236" s="214">
        <v>26000.0</v>
      </c>
      <c r="I1236" s="212"/>
      <c r="J1236" s="212"/>
      <c r="K1236" s="212"/>
      <c r="L1236" s="212"/>
      <c r="M1236" s="212"/>
      <c r="N1236" s="212"/>
      <c r="O1236" s="212"/>
      <c r="P1236" s="212"/>
    </row>
    <row r="1237">
      <c r="A1237" s="216"/>
      <c r="B1237" s="228" t="s">
        <v>874</v>
      </c>
      <c r="C1237" s="209" t="s">
        <v>766</v>
      </c>
      <c r="D1237" s="210" t="s">
        <v>840</v>
      </c>
      <c r="E1237" s="231" t="s">
        <v>226</v>
      </c>
      <c r="F1237" s="211"/>
      <c r="H1237" s="214"/>
      <c r="I1237" s="212"/>
      <c r="J1237" s="213"/>
      <c r="K1237" s="212"/>
      <c r="L1237" s="213"/>
      <c r="M1237" s="213"/>
      <c r="N1237" s="213"/>
      <c r="O1237" s="213"/>
      <c r="P1237" s="213"/>
    </row>
    <row r="1238">
      <c r="A1238" s="216"/>
      <c r="B1238" s="228" t="s">
        <v>874</v>
      </c>
      <c r="C1238" s="209" t="s">
        <v>766</v>
      </c>
      <c r="D1238" s="210" t="s">
        <v>840</v>
      </c>
      <c r="E1238" s="231" t="s">
        <v>227</v>
      </c>
      <c r="F1238" s="211"/>
      <c r="H1238" s="214"/>
      <c r="I1238" s="212"/>
      <c r="J1238" s="213"/>
      <c r="K1238" s="212"/>
      <c r="L1238" s="213"/>
      <c r="M1238" s="213"/>
      <c r="N1238" s="213"/>
      <c r="O1238" s="213"/>
      <c r="P1238" s="213"/>
    </row>
    <row r="1239">
      <c r="A1239" s="216"/>
      <c r="B1239" s="228" t="s">
        <v>874</v>
      </c>
      <c r="C1239" s="209" t="s">
        <v>766</v>
      </c>
      <c r="D1239" s="210" t="s">
        <v>840</v>
      </c>
      <c r="E1239" s="231" t="s">
        <v>228</v>
      </c>
      <c r="F1239" s="211"/>
      <c r="H1239" s="214"/>
      <c r="I1239" s="212"/>
      <c r="J1239" s="213"/>
      <c r="K1239" s="212"/>
      <c r="L1239" s="213"/>
      <c r="M1239" s="213"/>
      <c r="N1239" s="213"/>
      <c r="O1239" s="213"/>
      <c r="P1239" s="213"/>
    </row>
    <row r="1240">
      <c r="A1240" s="216"/>
      <c r="B1240" s="228" t="s">
        <v>874</v>
      </c>
      <c r="C1240" s="209" t="s">
        <v>766</v>
      </c>
      <c r="D1240" s="210" t="s">
        <v>840</v>
      </c>
      <c r="E1240" s="231" t="s">
        <v>229</v>
      </c>
      <c r="F1240" s="211"/>
      <c r="H1240" s="214"/>
      <c r="I1240" s="212"/>
      <c r="J1240" s="213"/>
      <c r="K1240" s="212"/>
      <c r="L1240" s="213"/>
      <c r="M1240" s="213"/>
      <c r="N1240" s="213"/>
      <c r="O1240" s="213"/>
      <c r="P1240" s="213"/>
    </row>
    <row r="1241">
      <c r="A1241" s="216"/>
      <c r="B1241" s="228" t="s">
        <v>874</v>
      </c>
      <c r="C1241" s="209" t="s">
        <v>766</v>
      </c>
      <c r="D1241" s="210" t="s">
        <v>840</v>
      </c>
      <c r="E1241" s="231" t="s">
        <v>602</v>
      </c>
      <c r="F1241" s="211"/>
      <c r="H1241" s="214"/>
      <c r="I1241" s="212"/>
      <c r="J1241" s="213"/>
      <c r="K1241" s="212"/>
      <c r="L1241" s="213"/>
      <c r="M1241" s="213"/>
      <c r="N1241" s="213"/>
      <c r="O1241" s="213"/>
      <c r="P1241" s="213"/>
    </row>
    <row r="1242">
      <c r="A1242" s="216"/>
      <c r="B1242" s="228" t="s">
        <v>874</v>
      </c>
      <c r="C1242" s="209" t="s">
        <v>766</v>
      </c>
      <c r="D1242" s="210" t="s">
        <v>840</v>
      </c>
      <c r="E1242" s="231" t="s">
        <v>231</v>
      </c>
      <c r="F1242" s="211"/>
      <c r="H1242" s="214"/>
      <c r="I1242" s="212"/>
      <c r="J1242" s="213"/>
      <c r="K1242" s="212"/>
      <c r="L1242" s="213"/>
      <c r="M1242" s="213"/>
      <c r="N1242" s="213"/>
      <c r="O1242" s="213"/>
      <c r="P1242" s="213"/>
    </row>
    <row r="1243">
      <c r="A1243" s="216"/>
      <c r="B1243" s="228" t="s">
        <v>874</v>
      </c>
      <c r="C1243" s="209" t="s">
        <v>766</v>
      </c>
      <c r="D1243" s="210" t="s">
        <v>840</v>
      </c>
      <c r="E1243" s="231" t="s">
        <v>232</v>
      </c>
      <c r="F1243" s="211"/>
      <c r="H1243" s="214"/>
      <c r="I1243" s="212"/>
      <c r="J1243" s="213"/>
      <c r="K1243" s="212"/>
      <c r="L1243" s="213"/>
      <c r="M1243" s="213"/>
      <c r="N1243" s="213"/>
      <c r="O1243" s="213"/>
      <c r="P1243" s="213"/>
    </row>
    <row r="1244">
      <c r="A1244" s="216"/>
      <c r="B1244" s="228" t="s">
        <v>874</v>
      </c>
      <c r="C1244" s="209" t="s">
        <v>766</v>
      </c>
      <c r="D1244" s="210" t="s">
        <v>840</v>
      </c>
      <c r="E1244" s="231" t="s">
        <v>603</v>
      </c>
      <c r="F1244" s="211"/>
      <c r="H1244" s="214"/>
      <c r="I1244" s="212"/>
      <c r="J1244" s="213"/>
      <c r="K1244" s="212"/>
      <c r="L1244" s="213"/>
      <c r="M1244" s="213"/>
      <c r="N1244" s="213"/>
      <c r="O1244" s="213"/>
      <c r="P1244" s="213"/>
    </row>
    <row r="1245">
      <c r="A1245" s="216" t="s">
        <v>875</v>
      </c>
      <c r="B1245" s="228" t="s">
        <v>876</v>
      </c>
      <c r="C1245" s="209" t="s">
        <v>766</v>
      </c>
      <c r="D1245" s="210" t="s">
        <v>840</v>
      </c>
      <c r="E1245" s="231" t="s">
        <v>225</v>
      </c>
      <c r="F1245" s="211">
        <v>63000.0</v>
      </c>
      <c r="H1245" s="214">
        <v>63000.0</v>
      </c>
      <c r="I1245" s="212"/>
      <c r="J1245" s="213"/>
      <c r="K1245" s="212"/>
      <c r="L1245" s="213"/>
      <c r="M1245" s="213"/>
      <c r="N1245" s="213"/>
      <c r="O1245" s="213"/>
      <c r="P1245" s="213"/>
    </row>
    <row r="1246">
      <c r="A1246" s="216"/>
      <c r="B1246" s="228" t="s">
        <v>876</v>
      </c>
      <c r="C1246" s="209" t="s">
        <v>766</v>
      </c>
      <c r="D1246" s="210" t="s">
        <v>840</v>
      </c>
      <c r="E1246" s="231" t="s">
        <v>226</v>
      </c>
      <c r="F1246" s="211"/>
      <c r="H1246" s="214"/>
      <c r="I1246" s="212"/>
      <c r="J1246" s="213"/>
      <c r="K1246" s="212"/>
      <c r="L1246" s="213"/>
      <c r="M1246" s="213"/>
      <c r="N1246" s="213"/>
      <c r="O1246" s="213"/>
      <c r="P1246" s="213"/>
    </row>
    <row r="1247">
      <c r="A1247" s="216"/>
      <c r="B1247" s="228" t="s">
        <v>876</v>
      </c>
      <c r="C1247" s="209" t="s">
        <v>766</v>
      </c>
      <c r="D1247" s="210" t="s">
        <v>840</v>
      </c>
      <c r="E1247" s="231" t="s">
        <v>227</v>
      </c>
      <c r="F1247" s="211"/>
      <c r="H1247" s="214"/>
      <c r="I1247" s="212"/>
      <c r="J1247" s="213"/>
      <c r="K1247" s="212"/>
      <c r="L1247" s="213"/>
      <c r="M1247" s="213"/>
      <c r="N1247" s="213"/>
      <c r="O1247" s="213"/>
      <c r="P1247" s="213"/>
    </row>
    <row r="1248">
      <c r="A1248" s="216"/>
      <c r="B1248" s="228" t="s">
        <v>876</v>
      </c>
      <c r="C1248" s="209" t="s">
        <v>766</v>
      </c>
      <c r="D1248" s="210" t="s">
        <v>840</v>
      </c>
      <c r="E1248" s="231" t="s">
        <v>228</v>
      </c>
      <c r="F1248" s="211"/>
      <c r="H1248" s="214"/>
      <c r="I1248" s="212"/>
      <c r="J1248" s="213"/>
      <c r="K1248" s="212"/>
      <c r="L1248" s="213"/>
      <c r="M1248" s="213"/>
      <c r="N1248" s="213"/>
      <c r="O1248" s="213"/>
      <c r="P1248" s="213"/>
    </row>
    <row r="1249">
      <c r="A1249" s="216"/>
      <c r="B1249" s="228" t="s">
        <v>876</v>
      </c>
      <c r="C1249" s="209" t="s">
        <v>766</v>
      </c>
      <c r="D1249" s="210" t="s">
        <v>840</v>
      </c>
      <c r="E1249" s="231" t="s">
        <v>229</v>
      </c>
      <c r="F1249" s="211"/>
      <c r="H1249" s="214"/>
      <c r="I1249" s="212"/>
      <c r="J1249" s="213"/>
      <c r="K1249" s="212"/>
      <c r="L1249" s="213"/>
      <c r="M1249" s="213"/>
      <c r="N1249" s="213"/>
      <c r="O1249" s="213"/>
      <c r="P1249" s="213"/>
    </row>
    <row r="1250">
      <c r="A1250" s="216"/>
      <c r="B1250" s="228" t="s">
        <v>876</v>
      </c>
      <c r="C1250" s="209" t="s">
        <v>766</v>
      </c>
      <c r="D1250" s="210" t="s">
        <v>840</v>
      </c>
      <c r="E1250" s="231" t="s">
        <v>602</v>
      </c>
      <c r="F1250" s="211"/>
      <c r="H1250" s="214"/>
      <c r="I1250" s="212"/>
      <c r="J1250" s="213"/>
      <c r="K1250" s="212"/>
      <c r="L1250" s="213"/>
      <c r="M1250" s="213"/>
      <c r="N1250" s="213"/>
      <c r="O1250" s="213"/>
      <c r="P1250" s="213"/>
    </row>
    <row r="1251">
      <c r="A1251" s="216"/>
      <c r="B1251" s="228" t="s">
        <v>876</v>
      </c>
      <c r="C1251" s="209" t="s">
        <v>766</v>
      </c>
      <c r="D1251" s="210" t="s">
        <v>840</v>
      </c>
      <c r="E1251" s="231" t="s">
        <v>231</v>
      </c>
      <c r="F1251" s="211"/>
      <c r="H1251" s="214"/>
      <c r="I1251" s="212"/>
      <c r="J1251" s="213"/>
      <c r="K1251" s="212"/>
      <c r="L1251" s="213"/>
      <c r="M1251" s="213"/>
      <c r="N1251" s="213"/>
      <c r="O1251" s="213"/>
      <c r="P1251" s="213"/>
    </row>
    <row r="1252">
      <c r="A1252" s="216"/>
      <c r="B1252" s="228" t="s">
        <v>876</v>
      </c>
      <c r="C1252" s="209" t="s">
        <v>766</v>
      </c>
      <c r="D1252" s="210" t="s">
        <v>840</v>
      </c>
      <c r="E1252" s="231" t="s">
        <v>232</v>
      </c>
      <c r="F1252" s="211"/>
      <c r="H1252" s="214"/>
      <c r="I1252" s="212"/>
      <c r="J1252" s="213"/>
      <c r="K1252" s="212"/>
      <c r="L1252" s="213"/>
      <c r="M1252" s="213"/>
      <c r="N1252" s="213"/>
      <c r="O1252" s="213"/>
      <c r="P1252" s="213"/>
    </row>
    <row r="1253">
      <c r="A1253" s="216"/>
      <c r="B1253" s="228" t="s">
        <v>876</v>
      </c>
      <c r="C1253" s="209" t="s">
        <v>766</v>
      </c>
      <c r="D1253" s="210" t="s">
        <v>840</v>
      </c>
      <c r="E1253" s="231" t="s">
        <v>603</v>
      </c>
      <c r="F1253" s="211"/>
      <c r="H1253" s="214"/>
      <c r="I1253" s="212"/>
      <c r="J1253" s="213"/>
      <c r="K1253" s="212"/>
      <c r="L1253" s="213"/>
      <c r="M1253" s="213"/>
      <c r="N1253" s="213"/>
      <c r="O1253" s="213"/>
      <c r="P1253" s="213"/>
    </row>
    <row r="1254">
      <c r="A1254" s="216" t="s">
        <v>877</v>
      </c>
      <c r="B1254" s="228" t="s">
        <v>878</v>
      </c>
      <c r="C1254" s="209" t="s">
        <v>67</v>
      </c>
      <c r="D1254" s="210" t="s">
        <v>840</v>
      </c>
      <c r="E1254" s="231" t="s">
        <v>225</v>
      </c>
      <c r="F1254" s="211">
        <v>10000.0</v>
      </c>
      <c r="H1254" s="214">
        <v>10000.0</v>
      </c>
      <c r="I1254" s="212"/>
      <c r="J1254" s="213"/>
      <c r="K1254" s="212"/>
      <c r="L1254" s="213"/>
      <c r="M1254" s="213"/>
      <c r="N1254" s="213"/>
      <c r="O1254" s="213"/>
      <c r="P1254" s="213"/>
    </row>
    <row r="1255">
      <c r="A1255" s="216"/>
      <c r="B1255" s="228" t="s">
        <v>878</v>
      </c>
      <c r="C1255" s="209" t="s">
        <v>67</v>
      </c>
      <c r="D1255" s="210" t="s">
        <v>840</v>
      </c>
      <c r="E1255" s="231" t="s">
        <v>226</v>
      </c>
      <c r="F1255" s="211"/>
      <c r="H1255" s="223"/>
      <c r="I1255" s="212"/>
      <c r="J1255" s="213"/>
      <c r="K1255" s="212"/>
      <c r="L1255" s="213"/>
      <c r="M1255" s="213"/>
      <c r="N1255" s="213"/>
      <c r="O1255" s="213"/>
      <c r="P1255" s="213"/>
    </row>
    <row r="1256">
      <c r="A1256" s="216"/>
      <c r="B1256" s="228" t="s">
        <v>878</v>
      </c>
      <c r="C1256" s="209" t="s">
        <v>67</v>
      </c>
      <c r="D1256" s="210" t="s">
        <v>840</v>
      </c>
      <c r="E1256" s="231" t="s">
        <v>227</v>
      </c>
      <c r="F1256" s="211"/>
      <c r="H1256" s="223"/>
      <c r="I1256" s="212"/>
      <c r="J1256" s="213"/>
      <c r="K1256" s="212"/>
      <c r="L1256" s="213"/>
      <c r="M1256" s="213"/>
      <c r="N1256" s="213"/>
      <c r="O1256" s="213"/>
      <c r="P1256" s="213"/>
    </row>
    <row r="1257">
      <c r="A1257" s="216"/>
      <c r="B1257" s="228" t="s">
        <v>878</v>
      </c>
      <c r="C1257" s="209" t="s">
        <v>67</v>
      </c>
      <c r="D1257" s="210" t="s">
        <v>840</v>
      </c>
      <c r="E1257" s="231" t="s">
        <v>228</v>
      </c>
      <c r="F1257" s="211"/>
      <c r="H1257" s="223"/>
      <c r="I1257" s="212"/>
      <c r="J1257" s="213"/>
      <c r="K1257" s="212"/>
      <c r="L1257" s="213"/>
      <c r="M1257" s="213"/>
      <c r="N1257" s="213"/>
      <c r="O1257" s="213"/>
      <c r="P1257" s="213"/>
    </row>
    <row r="1258">
      <c r="A1258" s="216"/>
      <c r="B1258" s="228" t="s">
        <v>878</v>
      </c>
      <c r="C1258" s="209" t="s">
        <v>67</v>
      </c>
      <c r="D1258" s="210" t="s">
        <v>840</v>
      </c>
      <c r="E1258" s="231" t="s">
        <v>229</v>
      </c>
      <c r="F1258" s="211"/>
      <c r="H1258" s="223"/>
      <c r="I1258" s="212"/>
      <c r="J1258" s="213"/>
      <c r="K1258" s="212"/>
      <c r="L1258" s="213"/>
      <c r="M1258" s="213"/>
      <c r="N1258" s="213"/>
      <c r="O1258" s="213"/>
      <c r="P1258" s="213"/>
    </row>
    <row r="1259">
      <c r="A1259" s="216"/>
      <c r="B1259" s="228" t="s">
        <v>878</v>
      </c>
      <c r="C1259" s="209" t="s">
        <v>67</v>
      </c>
      <c r="D1259" s="210" t="s">
        <v>840</v>
      </c>
      <c r="E1259" s="231" t="s">
        <v>602</v>
      </c>
      <c r="F1259" s="211"/>
      <c r="H1259" s="223"/>
      <c r="I1259" s="212"/>
      <c r="J1259" s="213"/>
      <c r="K1259" s="212"/>
      <c r="L1259" s="213"/>
      <c r="M1259" s="213"/>
      <c r="N1259" s="213"/>
      <c r="O1259" s="213"/>
      <c r="P1259" s="213"/>
    </row>
    <row r="1260">
      <c r="A1260" s="216"/>
      <c r="B1260" s="228" t="s">
        <v>878</v>
      </c>
      <c r="C1260" s="209" t="s">
        <v>67</v>
      </c>
      <c r="D1260" s="210" t="s">
        <v>840</v>
      </c>
      <c r="E1260" s="231" t="s">
        <v>231</v>
      </c>
      <c r="F1260" s="211"/>
      <c r="H1260" s="223"/>
      <c r="I1260" s="212"/>
      <c r="J1260" s="213"/>
      <c r="K1260" s="212"/>
      <c r="L1260" s="213"/>
      <c r="M1260" s="213"/>
      <c r="N1260" s="213"/>
      <c r="O1260" s="213"/>
      <c r="P1260" s="213"/>
    </row>
    <row r="1261">
      <c r="A1261" s="216"/>
      <c r="B1261" s="228" t="s">
        <v>878</v>
      </c>
      <c r="C1261" s="209" t="s">
        <v>67</v>
      </c>
      <c r="D1261" s="210" t="s">
        <v>840</v>
      </c>
      <c r="E1261" s="231" t="s">
        <v>232</v>
      </c>
      <c r="F1261" s="211"/>
      <c r="H1261" s="223"/>
      <c r="I1261" s="212"/>
      <c r="J1261" s="213"/>
      <c r="K1261" s="212"/>
      <c r="L1261" s="213"/>
      <c r="M1261" s="213"/>
      <c r="N1261" s="213"/>
      <c r="O1261" s="213"/>
      <c r="P1261" s="213"/>
    </row>
    <row r="1262">
      <c r="A1262" s="216"/>
      <c r="B1262" s="228" t="s">
        <v>878</v>
      </c>
      <c r="C1262" s="209" t="s">
        <v>67</v>
      </c>
      <c r="D1262" s="210" t="s">
        <v>840</v>
      </c>
      <c r="E1262" s="231" t="s">
        <v>603</v>
      </c>
      <c r="F1262" s="211"/>
      <c r="H1262" s="223"/>
      <c r="I1262" s="212"/>
      <c r="J1262" s="213"/>
      <c r="K1262" s="212"/>
      <c r="L1262" s="213"/>
      <c r="M1262" s="213"/>
      <c r="N1262" s="213"/>
      <c r="O1262" s="213"/>
      <c r="P1262" s="213"/>
    </row>
    <row r="1263">
      <c r="A1263" s="216" t="s">
        <v>879</v>
      </c>
      <c r="B1263" s="232" t="s">
        <v>880</v>
      </c>
      <c r="C1263" s="209" t="s">
        <v>67</v>
      </c>
      <c r="D1263" s="210" t="s">
        <v>840</v>
      </c>
      <c r="E1263" s="231" t="s">
        <v>225</v>
      </c>
      <c r="F1263" s="211">
        <v>32400.0</v>
      </c>
      <c r="H1263" s="223">
        <v>32400.0</v>
      </c>
      <c r="I1263" s="212"/>
      <c r="J1263" s="213"/>
      <c r="K1263" s="212"/>
      <c r="L1263" s="213"/>
      <c r="M1263" s="213"/>
      <c r="N1263" s="213"/>
      <c r="O1263" s="213"/>
      <c r="P1263" s="213"/>
    </row>
    <row r="1264">
      <c r="A1264" s="216"/>
      <c r="B1264" s="232" t="s">
        <v>880</v>
      </c>
      <c r="C1264" s="209" t="s">
        <v>67</v>
      </c>
      <c r="D1264" s="210" t="s">
        <v>840</v>
      </c>
      <c r="E1264" s="231" t="s">
        <v>226</v>
      </c>
      <c r="F1264" s="211"/>
      <c r="H1264" s="214"/>
      <c r="I1264" s="212"/>
      <c r="J1264" s="213"/>
      <c r="K1264" s="212"/>
      <c r="L1264" s="213"/>
      <c r="M1264" s="213"/>
      <c r="N1264" s="213"/>
      <c r="O1264" s="213"/>
      <c r="P1264" s="213"/>
    </row>
    <row r="1265">
      <c r="A1265" s="216"/>
      <c r="B1265" s="232" t="s">
        <v>880</v>
      </c>
      <c r="C1265" s="209" t="s">
        <v>67</v>
      </c>
      <c r="D1265" s="210" t="s">
        <v>840</v>
      </c>
      <c r="E1265" s="231" t="s">
        <v>227</v>
      </c>
      <c r="F1265" s="211"/>
      <c r="H1265" s="214"/>
      <c r="I1265" s="212"/>
      <c r="J1265" s="213"/>
      <c r="K1265" s="212"/>
      <c r="L1265" s="213"/>
      <c r="M1265" s="213"/>
      <c r="N1265" s="213"/>
      <c r="O1265" s="213"/>
      <c r="P1265" s="213"/>
    </row>
    <row r="1266">
      <c r="A1266" s="216"/>
      <c r="B1266" s="232" t="s">
        <v>880</v>
      </c>
      <c r="C1266" s="209" t="s">
        <v>67</v>
      </c>
      <c r="D1266" s="210" t="s">
        <v>840</v>
      </c>
      <c r="E1266" s="231" t="s">
        <v>228</v>
      </c>
      <c r="F1266" s="211"/>
      <c r="H1266" s="214"/>
      <c r="I1266" s="212"/>
      <c r="J1266" s="213"/>
      <c r="K1266" s="212"/>
      <c r="L1266" s="213"/>
      <c r="M1266" s="213"/>
      <c r="N1266" s="213"/>
      <c r="O1266" s="213"/>
      <c r="P1266" s="213"/>
    </row>
    <row r="1267">
      <c r="A1267" s="216"/>
      <c r="B1267" s="232" t="s">
        <v>880</v>
      </c>
      <c r="C1267" s="209" t="s">
        <v>67</v>
      </c>
      <c r="D1267" s="210" t="s">
        <v>840</v>
      </c>
      <c r="E1267" s="231" t="s">
        <v>229</v>
      </c>
      <c r="F1267" s="211"/>
      <c r="H1267" s="214"/>
      <c r="I1267" s="212"/>
      <c r="J1267" s="213"/>
      <c r="K1267" s="212"/>
      <c r="L1267" s="213"/>
      <c r="M1267" s="213"/>
      <c r="N1267" s="213"/>
      <c r="O1267" s="213"/>
      <c r="P1267" s="213"/>
    </row>
    <row r="1268">
      <c r="A1268" s="216"/>
      <c r="B1268" s="232" t="s">
        <v>880</v>
      </c>
      <c r="C1268" s="209" t="s">
        <v>67</v>
      </c>
      <c r="D1268" s="210" t="s">
        <v>840</v>
      </c>
      <c r="E1268" s="231" t="s">
        <v>602</v>
      </c>
      <c r="F1268" s="211"/>
      <c r="H1268" s="214"/>
      <c r="I1268" s="212"/>
      <c r="J1268" s="213"/>
      <c r="K1268" s="212"/>
      <c r="L1268" s="213"/>
      <c r="M1268" s="213"/>
      <c r="N1268" s="213"/>
      <c r="O1268" s="213"/>
      <c r="P1268" s="213"/>
    </row>
    <row r="1269">
      <c r="A1269" s="216"/>
      <c r="B1269" s="232" t="s">
        <v>880</v>
      </c>
      <c r="C1269" s="209" t="s">
        <v>67</v>
      </c>
      <c r="D1269" s="210" t="s">
        <v>840</v>
      </c>
      <c r="E1269" s="231" t="s">
        <v>231</v>
      </c>
      <c r="F1269" s="211"/>
      <c r="H1269" s="214"/>
      <c r="I1269" s="212"/>
      <c r="J1269" s="213"/>
      <c r="K1269" s="212"/>
      <c r="L1269" s="213"/>
      <c r="M1269" s="213"/>
      <c r="N1269" s="213"/>
      <c r="O1269" s="213"/>
      <c r="P1269" s="213"/>
    </row>
    <row r="1270">
      <c r="A1270" s="216"/>
      <c r="B1270" s="232" t="s">
        <v>880</v>
      </c>
      <c r="C1270" s="209" t="s">
        <v>67</v>
      </c>
      <c r="D1270" s="210" t="s">
        <v>840</v>
      </c>
      <c r="E1270" s="231" t="s">
        <v>232</v>
      </c>
      <c r="F1270" s="211"/>
      <c r="H1270" s="214"/>
      <c r="I1270" s="212"/>
      <c r="J1270" s="213"/>
      <c r="K1270" s="212"/>
      <c r="L1270" s="213"/>
      <c r="M1270" s="213"/>
      <c r="N1270" s="213"/>
      <c r="O1270" s="213"/>
      <c r="P1270" s="213"/>
    </row>
    <row r="1271">
      <c r="A1271" s="216"/>
      <c r="B1271" s="232" t="s">
        <v>880</v>
      </c>
      <c r="C1271" s="209" t="s">
        <v>67</v>
      </c>
      <c r="D1271" s="210" t="s">
        <v>840</v>
      </c>
      <c r="E1271" s="231" t="s">
        <v>603</v>
      </c>
      <c r="F1271" s="211"/>
      <c r="H1271" s="214"/>
      <c r="I1271" s="212"/>
      <c r="J1271" s="213"/>
      <c r="K1271" s="212"/>
      <c r="L1271" s="213"/>
      <c r="M1271" s="213"/>
      <c r="N1271" s="213"/>
      <c r="O1271" s="213"/>
      <c r="P1271" s="213"/>
    </row>
    <row r="1272">
      <c r="A1272" s="216" t="s">
        <v>881</v>
      </c>
      <c r="B1272" s="228" t="s">
        <v>882</v>
      </c>
      <c r="C1272" s="209" t="s">
        <v>883</v>
      </c>
      <c r="D1272" s="210" t="s">
        <v>840</v>
      </c>
      <c r="E1272" s="231" t="s">
        <v>225</v>
      </c>
      <c r="F1272" s="211">
        <v>19000.0</v>
      </c>
      <c r="H1272" s="214">
        <v>19000.0</v>
      </c>
      <c r="I1272" s="212"/>
      <c r="J1272" s="213"/>
      <c r="K1272" s="212"/>
      <c r="L1272" s="213"/>
      <c r="M1272" s="213"/>
      <c r="N1272" s="213"/>
      <c r="O1272" s="213"/>
      <c r="P1272" s="213"/>
    </row>
    <row r="1273">
      <c r="A1273" s="216"/>
      <c r="B1273" s="228" t="s">
        <v>882</v>
      </c>
      <c r="C1273" s="209" t="s">
        <v>883</v>
      </c>
      <c r="D1273" s="210" t="s">
        <v>840</v>
      </c>
      <c r="E1273" s="231" t="s">
        <v>226</v>
      </c>
      <c r="F1273" s="211"/>
      <c r="H1273" s="214"/>
      <c r="I1273" s="212"/>
      <c r="J1273" s="213"/>
      <c r="K1273" s="212"/>
      <c r="L1273" s="213"/>
      <c r="M1273" s="213"/>
      <c r="N1273" s="213"/>
      <c r="O1273" s="213"/>
      <c r="P1273" s="213"/>
    </row>
    <row r="1274">
      <c r="A1274" s="216"/>
      <c r="B1274" s="228" t="s">
        <v>882</v>
      </c>
      <c r="C1274" s="209" t="s">
        <v>883</v>
      </c>
      <c r="D1274" s="210" t="s">
        <v>840</v>
      </c>
      <c r="E1274" s="231" t="s">
        <v>227</v>
      </c>
      <c r="F1274" s="211"/>
      <c r="H1274" s="214"/>
      <c r="I1274" s="212"/>
      <c r="J1274" s="213"/>
      <c r="K1274" s="212"/>
      <c r="L1274" s="213"/>
      <c r="M1274" s="213"/>
      <c r="N1274" s="213"/>
      <c r="O1274" s="213"/>
      <c r="P1274" s="213"/>
    </row>
    <row r="1275">
      <c r="A1275" s="216"/>
      <c r="B1275" s="228" t="s">
        <v>882</v>
      </c>
      <c r="C1275" s="209" t="s">
        <v>883</v>
      </c>
      <c r="D1275" s="210" t="s">
        <v>840</v>
      </c>
      <c r="E1275" s="231" t="s">
        <v>228</v>
      </c>
      <c r="F1275" s="211"/>
      <c r="H1275" s="214"/>
      <c r="I1275" s="212"/>
      <c r="J1275" s="213"/>
      <c r="K1275" s="212"/>
      <c r="L1275" s="213"/>
      <c r="M1275" s="213"/>
      <c r="N1275" s="213"/>
      <c r="O1275" s="213"/>
      <c r="P1275" s="213"/>
    </row>
    <row r="1276">
      <c r="A1276" s="216"/>
      <c r="B1276" s="228" t="s">
        <v>882</v>
      </c>
      <c r="C1276" s="209" t="s">
        <v>883</v>
      </c>
      <c r="D1276" s="210" t="s">
        <v>840</v>
      </c>
      <c r="E1276" s="231" t="s">
        <v>229</v>
      </c>
      <c r="F1276" s="211"/>
      <c r="H1276" s="214"/>
      <c r="I1276" s="212"/>
      <c r="J1276" s="213"/>
      <c r="K1276" s="212"/>
      <c r="L1276" s="213"/>
      <c r="M1276" s="213"/>
      <c r="N1276" s="213"/>
      <c r="O1276" s="213"/>
      <c r="P1276" s="213"/>
    </row>
    <row r="1277">
      <c r="A1277" s="216"/>
      <c r="B1277" s="228" t="s">
        <v>882</v>
      </c>
      <c r="C1277" s="209" t="s">
        <v>883</v>
      </c>
      <c r="D1277" s="210" t="s">
        <v>840</v>
      </c>
      <c r="E1277" s="231" t="s">
        <v>602</v>
      </c>
      <c r="F1277" s="211"/>
      <c r="H1277" s="214"/>
      <c r="I1277" s="212"/>
      <c r="J1277" s="213"/>
      <c r="K1277" s="212"/>
      <c r="L1277" s="213"/>
      <c r="M1277" s="213"/>
      <c r="N1277" s="213"/>
      <c r="O1277" s="213"/>
      <c r="P1277" s="213"/>
    </row>
    <row r="1278">
      <c r="A1278" s="216"/>
      <c r="B1278" s="228" t="s">
        <v>882</v>
      </c>
      <c r="C1278" s="209" t="s">
        <v>883</v>
      </c>
      <c r="D1278" s="210" t="s">
        <v>840</v>
      </c>
      <c r="E1278" s="231" t="s">
        <v>231</v>
      </c>
      <c r="F1278" s="211"/>
      <c r="H1278" s="214"/>
      <c r="I1278" s="212"/>
      <c r="J1278" s="213"/>
      <c r="K1278" s="212"/>
      <c r="L1278" s="213"/>
      <c r="M1278" s="213"/>
      <c r="N1278" s="213"/>
      <c r="O1278" s="213"/>
      <c r="P1278" s="213"/>
    </row>
    <row r="1279">
      <c r="A1279" s="216"/>
      <c r="B1279" s="228" t="s">
        <v>882</v>
      </c>
      <c r="C1279" s="209" t="s">
        <v>883</v>
      </c>
      <c r="D1279" s="210" t="s">
        <v>840</v>
      </c>
      <c r="E1279" s="231" t="s">
        <v>232</v>
      </c>
      <c r="F1279" s="211"/>
      <c r="H1279" s="214"/>
      <c r="I1279" s="212"/>
      <c r="J1279" s="213"/>
      <c r="K1279" s="212"/>
      <c r="L1279" s="213"/>
      <c r="M1279" s="213"/>
      <c r="N1279" s="213"/>
      <c r="O1279" s="213"/>
      <c r="P1279" s="213"/>
    </row>
    <row r="1280">
      <c r="A1280" s="216"/>
      <c r="B1280" s="228" t="s">
        <v>882</v>
      </c>
      <c r="C1280" s="209" t="s">
        <v>883</v>
      </c>
      <c r="D1280" s="210" t="s">
        <v>840</v>
      </c>
      <c r="E1280" s="231" t="s">
        <v>603</v>
      </c>
      <c r="F1280" s="211"/>
      <c r="H1280" s="214"/>
      <c r="I1280" s="212"/>
      <c r="J1280" s="213"/>
      <c r="K1280" s="212"/>
      <c r="L1280" s="213"/>
      <c r="M1280" s="213"/>
      <c r="N1280" s="213"/>
      <c r="O1280" s="213"/>
      <c r="P1280" s="213"/>
    </row>
    <row r="1281">
      <c r="A1281" s="216" t="s">
        <v>884</v>
      </c>
      <c r="B1281" s="228" t="s">
        <v>885</v>
      </c>
      <c r="C1281" s="209" t="s">
        <v>886</v>
      </c>
      <c r="D1281" s="210" t="s">
        <v>840</v>
      </c>
      <c r="E1281" s="231" t="s">
        <v>225</v>
      </c>
      <c r="F1281" s="211">
        <v>15800.0</v>
      </c>
      <c r="H1281" s="214">
        <v>15800.0</v>
      </c>
      <c r="I1281" s="212"/>
      <c r="J1281" s="213"/>
      <c r="K1281" s="212"/>
      <c r="L1281" s="213"/>
      <c r="M1281" s="213"/>
      <c r="N1281" s="213"/>
      <c r="O1281" s="213"/>
      <c r="P1281" s="213"/>
    </row>
    <row r="1282">
      <c r="A1282" s="216"/>
      <c r="B1282" s="228" t="s">
        <v>885</v>
      </c>
      <c r="C1282" s="209" t="s">
        <v>886</v>
      </c>
      <c r="D1282" s="210" t="s">
        <v>840</v>
      </c>
      <c r="E1282" s="231" t="s">
        <v>226</v>
      </c>
      <c r="F1282" s="211"/>
      <c r="H1282" s="214"/>
      <c r="I1282" s="212"/>
      <c r="J1282" s="213"/>
      <c r="K1282" s="212"/>
      <c r="L1282" s="213"/>
      <c r="M1282" s="213"/>
      <c r="N1282" s="213"/>
      <c r="O1282" s="213"/>
      <c r="P1282" s="213"/>
    </row>
    <row r="1283">
      <c r="A1283" s="216"/>
      <c r="B1283" s="228" t="s">
        <v>885</v>
      </c>
      <c r="C1283" s="209" t="s">
        <v>886</v>
      </c>
      <c r="D1283" s="210" t="s">
        <v>840</v>
      </c>
      <c r="E1283" s="231" t="s">
        <v>227</v>
      </c>
      <c r="F1283" s="211"/>
      <c r="H1283" s="214"/>
      <c r="I1283" s="212"/>
      <c r="J1283" s="213"/>
      <c r="K1283" s="212"/>
      <c r="L1283" s="213"/>
      <c r="M1283" s="213"/>
      <c r="N1283" s="213"/>
      <c r="O1283" s="213"/>
      <c r="P1283" s="213"/>
    </row>
    <row r="1284">
      <c r="A1284" s="216"/>
      <c r="B1284" s="228" t="s">
        <v>885</v>
      </c>
      <c r="C1284" s="209" t="s">
        <v>886</v>
      </c>
      <c r="D1284" s="210" t="s">
        <v>840</v>
      </c>
      <c r="E1284" s="231" t="s">
        <v>228</v>
      </c>
      <c r="F1284" s="211"/>
      <c r="H1284" s="214"/>
      <c r="I1284" s="212"/>
      <c r="J1284" s="213"/>
      <c r="K1284" s="212"/>
      <c r="L1284" s="213"/>
      <c r="M1284" s="213"/>
      <c r="N1284" s="213"/>
      <c r="O1284" s="213"/>
      <c r="P1284" s="213"/>
    </row>
    <row r="1285">
      <c r="A1285" s="216"/>
      <c r="B1285" s="228" t="s">
        <v>885</v>
      </c>
      <c r="C1285" s="209" t="s">
        <v>886</v>
      </c>
      <c r="D1285" s="210" t="s">
        <v>840</v>
      </c>
      <c r="E1285" s="231" t="s">
        <v>229</v>
      </c>
      <c r="F1285" s="211"/>
      <c r="H1285" s="214"/>
      <c r="I1285" s="212"/>
      <c r="J1285" s="213"/>
      <c r="K1285" s="212"/>
      <c r="L1285" s="213"/>
      <c r="M1285" s="213"/>
      <c r="N1285" s="213"/>
      <c r="O1285" s="213"/>
      <c r="P1285" s="213"/>
    </row>
    <row r="1286">
      <c r="A1286" s="216"/>
      <c r="B1286" s="228" t="s">
        <v>885</v>
      </c>
      <c r="C1286" s="209" t="s">
        <v>886</v>
      </c>
      <c r="D1286" s="210" t="s">
        <v>840</v>
      </c>
      <c r="E1286" s="231" t="s">
        <v>602</v>
      </c>
      <c r="F1286" s="211"/>
      <c r="H1286" s="214"/>
      <c r="I1286" s="212"/>
      <c r="J1286" s="213"/>
      <c r="K1286" s="212"/>
      <c r="L1286" s="213"/>
      <c r="M1286" s="213"/>
      <c r="N1286" s="213"/>
      <c r="O1286" s="213"/>
      <c r="P1286" s="213"/>
    </row>
    <row r="1287">
      <c r="A1287" s="216"/>
      <c r="B1287" s="228" t="s">
        <v>885</v>
      </c>
      <c r="C1287" s="209" t="s">
        <v>886</v>
      </c>
      <c r="D1287" s="210" t="s">
        <v>840</v>
      </c>
      <c r="E1287" s="231" t="s">
        <v>231</v>
      </c>
      <c r="F1287" s="211"/>
      <c r="H1287" s="214"/>
      <c r="I1287" s="212"/>
      <c r="J1287" s="213"/>
      <c r="K1287" s="212"/>
      <c r="L1287" s="213"/>
      <c r="M1287" s="213"/>
      <c r="N1287" s="213"/>
      <c r="O1287" s="213"/>
      <c r="P1287" s="213"/>
    </row>
    <row r="1288">
      <c r="A1288" s="216"/>
      <c r="B1288" s="228" t="s">
        <v>885</v>
      </c>
      <c r="C1288" s="209" t="s">
        <v>886</v>
      </c>
      <c r="D1288" s="210" t="s">
        <v>840</v>
      </c>
      <c r="E1288" s="231" t="s">
        <v>232</v>
      </c>
      <c r="F1288" s="211"/>
      <c r="H1288" s="214"/>
      <c r="I1288" s="212"/>
      <c r="J1288" s="213"/>
      <c r="K1288" s="212"/>
      <c r="L1288" s="213"/>
      <c r="M1288" s="213"/>
      <c r="N1288" s="213"/>
      <c r="O1288" s="213"/>
      <c r="P1288" s="213"/>
    </row>
    <row r="1289">
      <c r="A1289" s="216"/>
      <c r="B1289" s="228" t="s">
        <v>885</v>
      </c>
      <c r="C1289" s="209" t="s">
        <v>886</v>
      </c>
      <c r="D1289" s="210" t="s">
        <v>840</v>
      </c>
      <c r="E1289" s="231" t="s">
        <v>603</v>
      </c>
      <c r="F1289" s="211"/>
      <c r="H1289" s="214"/>
      <c r="I1289" s="212"/>
      <c r="J1289" s="213"/>
      <c r="K1289" s="212"/>
      <c r="L1289" s="213"/>
      <c r="M1289" s="213"/>
      <c r="N1289" s="213"/>
      <c r="O1289" s="213"/>
      <c r="P1289" s="213"/>
    </row>
    <row r="1290">
      <c r="A1290" s="216" t="s">
        <v>887</v>
      </c>
      <c r="B1290" s="228" t="s">
        <v>888</v>
      </c>
      <c r="C1290" s="209" t="s">
        <v>326</v>
      </c>
      <c r="D1290" s="210" t="s">
        <v>840</v>
      </c>
      <c r="E1290" s="231" t="s">
        <v>225</v>
      </c>
      <c r="F1290" s="211">
        <v>2400.0</v>
      </c>
      <c r="H1290" s="214">
        <v>2400.0</v>
      </c>
      <c r="I1290" s="212"/>
      <c r="J1290" s="213"/>
      <c r="K1290" s="212"/>
      <c r="L1290" s="213"/>
      <c r="M1290" s="213"/>
      <c r="N1290" s="213"/>
      <c r="O1290" s="213"/>
      <c r="P1290" s="213"/>
    </row>
    <row r="1291">
      <c r="A1291" s="216"/>
      <c r="B1291" s="228" t="s">
        <v>888</v>
      </c>
      <c r="C1291" s="209" t="s">
        <v>326</v>
      </c>
      <c r="D1291" s="210" t="s">
        <v>840</v>
      </c>
      <c r="E1291" s="231" t="s">
        <v>226</v>
      </c>
      <c r="F1291" s="211"/>
      <c r="H1291" s="214"/>
      <c r="I1291" s="213"/>
      <c r="J1291" s="213"/>
      <c r="K1291" s="212"/>
      <c r="L1291" s="213"/>
      <c r="M1291" s="213"/>
      <c r="N1291" s="213"/>
      <c r="O1291" s="213"/>
      <c r="P1291" s="213"/>
    </row>
    <row r="1292">
      <c r="A1292" s="216"/>
      <c r="B1292" s="228" t="s">
        <v>888</v>
      </c>
      <c r="C1292" s="209" t="s">
        <v>326</v>
      </c>
      <c r="D1292" s="210" t="s">
        <v>840</v>
      </c>
      <c r="E1292" s="231" t="s">
        <v>227</v>
      </c>
      <c r="F1292" s="211"/>
      <c r="H1292" s="214"/>
      <c r="I1292" s="213"/>
      <c r="J1292" s="213"/>
      <c r="K1292" s="212"/>
      <c r="L1292" s="213"/>
      <c r="M1292" s="213"/>
      <c r="N1292" s="213"/>
      <c r="O1292" s="213"/>
      <c r="P1292" s="213"/>
    </row>
    <row r="1293">
      <c r="A1293" s="216"/>
      <c r="B1293" s="228" t="s">
        <v>888</v>
      </c>
      <c r="C1293" s="209" t="s">
        <v>326</v>
      </c>
      <c r="D1293" s="210" t="s">
        <v>840</v>
      </c>
      <c r="E1293" s="231" t="s">
        <v>228</v>
      </c>
      <c r="F1293" s="211"/>
      <c r="H1293" s="214"/>
      <c r="I1293" s="213"/>
      <c r="J1293" s="213"/>
      <c r="K1293" s="212"/>
      <c r="L1293" s="213"/>
      <c r="M1293" s="213"/>
      <c r="N1293" s="213"/>
      <c r="O1293" s="213"/>
      <c r="P1293" s="213"/>
    </row>
    <row r="1294">
      <c r="A1294" s="216"/>
      <c r="B1294" s="228" t="s">
        <v>888</v>
      </c>
      <c r="C1294" s="209" t="s">
        <v>326</v>
      </c>
      <c r="D1294" s="210" t="s">
        <v>840</v>
      </c>
      <c r="E1294" s="231" t="s">
        <v>229</v>
      </c>
      <c r="F1294" s="211"/>
      <c r="H1294" s="214"/>
      <c r="I1294" s="213"/>
      <c r="J1294" s="213"/>
      <c r="K1294" s="212"/>
      <c r="L1294" s="213"/>
      <c r="M1294" s="213"/>
      <c r="N1294" s="213"/>
      <c r="O1294" s="213"/>
      <c r="P1294" s="213"/>
    </row>
    <row r="1295">
      <c r="A1295" s="216"/>
      <c r="B1295" s="228" t="s">
        <v>888</v>
      </c>
      <c r="C1295" s="209" t="s">
        <v>326</v>
      </c>
      <c r="D1295" s="210" t="s">
        <v>840</v>
      </c>
      <c r="E1295" s="231" t="s">
        <v>602</v>
      </c>
      <c r="F1295" s="211"/>
      <c r="H1295" s="214"/>
      <c r="I1295" s="213"/>
      <c r="J1295" s="213"/>
      <c r="K1295" s="212"/>
      <c r="L1295" s="213"/>
      <c r="M1295" s="213"/>
      <c r="N1295" s="213"/>
      <c r="O1295" s="213"/>
      <c r="P1295" s="213"/>
    </row>
    <row r="1296">
      <c r="A1296" s="216"/>
      <c r="B1296" s="228" t="s">
        <v>888</v>
      </c>
      <c r="C1296" s="209" t="s">
        <v>326</v>
      </c>
      <c r="D1296" s="210" t="s">
        <v>840</v>
      </c>
      <c r="E1296" s="231" t="s">
        <v>231</v>
      </c>
      <c r="F1296" s="211"/>
      <c r="H1296" s="214"/>
      <c r="I1296" s="213"/>
      <c r="J1296" s="213"/>
      <c r="K1296" s="212"/>
      <c r="L1296" s="213"/>
      <c r="M1296" s="213"/>
      <c r="N1296" s="213"/>
      <c r="O1296" s="213"/>
      <c r="P1296" s="213"/>
    </row>
    <row r="1297">
      <c r="A1297" s="216"/>
      <c r="B1297" s="228" t="s">
        <v>888</v>
      </c>
      <c r="C1297" s="209" t="s">
        <v>326</v>
      </c>
      <c r="D1297" s="210" t="s">
        <v>840</v>
      </c>
      <c r="E1297" s="231" t="s">
        <v>232</v>
      </c>
      <c r="F1297" s="211"/>
      <c r="H1297" s="214"/>
      <c r="I1297" s="213"/>
      <c r="J1297" s="213"/>
      <c r="K1297" s="212"/>
      <c r="L1297" s="213"/>
      <c r="M1297" s="213"/>
      <c r="N1297" s="213"/>
      <c r="O1297" s="213"/>
      <c r="P1297" s="213"/>
    </row>
    <row r="1298">
      <c r="A1298" s="216"/>
      <c r="B1298" s="228" t="s">
        <v>888</v>
      </c>
      <c r="C1298" s="209" t="s">
        <v>326</v>
      </c>
      <c r="D1298" s="210" t="s">
        <v>840</v>
      </c>
      <c r="E1298" s="231" t="s">
        <v>603</v>
      </c>
      <c r="F1298" s="211"/>
      <c r="H1298" s="214"/>
      <c r="I1298" s="213"/>
      <c r="J1298" s="213"/>
      <c r="K1298" s="212"/>
      <c r="L1298" s="213"/>
      <c r="M1298" s="213"/>
      <c r="N1298" s="213"/>
      <c r="O1298" s="213"/>
      <c r="P1298" s="213"/>
    </row>
    <row r="1299">
      <c r="A1299" s="216" t="s">
        <v>889</v>
      </c>
      <c r="B1299" s="228" t="s">
        <v>890</v>
      </c>
      <c r="C1299" s="209" t="s">
        <v>697</v>
      </c>
      <c r="D1299" s="210" t="s">
        <v>840</v>
      </c>
      <c r="E1299" s="231" t="s">
        <v>225</v>
      </c>
      <c r="F1299" s="211">
        <v>500.0</v>
      </c>
      <c r="H1299" s="214">
        <v>500.0</v>
      </c>
      <c r="I1299" s="213"/>
      <c r="J1299" s="213"/>
      <c r="K1299" s="212"/>
      <c r="L1299" s="213"/>
      <c r="M1299" s="213"/>
      <c r="N1299" s="213"/>
      <c r="O1299" s="213"/>
      <c r="P1299" s="213"/>
    </row>
    <row r="1300">
      <c r="A1300" s="216"/>
      <c r="B1300" s="228" t="s">
        <v>890</v>
      </c>
      <c r="C1300" s="209" t="s">
        <v>697</v>
      </c>
      <c r="D1300" s="210" t="s">
        <v>840</v>
      </c>
      <c r="E1300" s="231" t="s">
        <v>226</v>
      </c>
      <c r="F1300" s="211"/>
      <c r="H1300" s="214"/>
      <c r="I1300" s="212"/>
      <c r="J1300" s="213"/>
      <c r="K1300" s="212"/>
      <c r="L1300" s="213"/>
      <c r="M1300" s="213"/>
      <c r="N1300" s="213"/>
      <c r="O1300" s="213"/>
      <c r="P1300" s="213"/>
    </row>
    <row r="1301">
      <c r="A1301" s="216"/>
      <c r="B1301" s="228" t="s">
        <v>890</v>
      </c>
      <c r="C1301" s="209" t="s">
        <v>697</v>
      </c>
      <c r="D1301" s="210" t="s">
        <v>840</v>
      </c>
      <c r="E1301" s="231" t="s">
        <v>227</v>
      </c>
      <c r="F1301" s="211"/>
      <c r="H1301" s="214"/>
      <c r="I1301" s="212"/>
      <c r="J1301" s="213"/>
      <c r="K1301" s="212"/>
      <c r="L1301" s="213"/>
      <c r="M1301" s="213"/>
      <c r="N1301" s="213"/>
      <c r="O1301" s="213"/>
      <c r="P1301" s="213"/>
    </row>
    <row r="1302">
      <c r="A1302" s="216"/>
      <c r="B1302" s="228" t="s">
        <v>890</v>
      </c>
      <c r="C1302" s="209" t="s">
        <v>697</v>
      </c>
      <c r="D1302" s="210" t="s">
        <v>840</v>
      </c>
      <c r="E1302" s="231" t="s">
        <v>228</v>
      </c>
      <c r="F1302" s="211"/>
      <c r="H1302" s="214"/>
      <c r="I1302" s="212"/>
      <c r="J1302" s="213"/>
      <c r="K1302" s="212"/>
      <c r="L1302" s="213"/>
      <c r="M1302" s="213"/>
      <c r="N1302" s="213"/>
      <c r="O1302" s="213"/>
      <c r="P1302" s="213"/>
    </row>
    <row r="1303">
      <c r="A1303" s="216"/>
      <c r="B1303" s="228" t="s">
        <v>890</v>
      </c>
      <c r="C1303" s="209" t="s">
        <v>697</v>
      </c>
      <c r="D1303" s="210" t="s">
        <v>840</v>
      </c>
      <c r="E1303" s="231" t="s">
        <v>229</v>
      </c>
      <c r="F1303" s="211"/>
      <c r="H1303" s="214"/>
      <c r="I1303" s="212"/>
      <c r="J1303" s="213"/>
      <c r="K1303" s="212"/>
      <c r="L1303" s="213"/>
      <c r="M1303" s="213"/>
      <c r="N1303" s="213"/>
      <c r="O1303" s="213"/>
      <c r="P1303" s="213"/>
    </row>
    <row r="1304">
      <c r="A1304" s="216"/>
      <c r="B1304" s="228" t="s">
        <v>890</v>
      </c>
      <c r="C1304" s="209" t="s">
        <v>697</v>
      </c>
      <c r="D1304" s="210" t="s">
        <v>840</v>
      </c>
      <c r="E1304" s="231" t="s">
        <v>602</v>
      </c>
      <c r="F1304" s="211"/>
      <c r="H1304" s="214"/>
      <c r="I1304" s="212"/>
      <c r="J1304" s="213"/>
      <c r="K1304" s="212"/>
      <c r="L1304" s="213"/>
      <c r="M1304" s="213"/>
      <c r="N1304" s="213"/>
      <c r="O1304" s="213"/>
      <c r="P1304" s="213"/>
    </row>
    <row r="1305">
      <c r="A1305" s="216"/>
      <c r="B1305" s="228" t="s">
        <v>890</v>
      </c>
      <c r="C1305" s="209" t="s">
        <v>697</v>
      </c>
      <c r="D1305" s="210" t="s">
        <v>840</v>
      </c>
      <c r="E1305" s="231" t="s">
        <v>231</v>
      </c>
      <c r="F1305" s="211"/>
      <c r="H1305" s="214"/>
      <c r="I1305" s="212"/>
      <c r="J1305" s="213"/>
      <c r="K1305" s="212"/>
      <c r="L1305" s="213"/>
      <c r="M1305" s="213"/>
      <c r="N1305" s="213"/>
      <c r="O1305" s="213"/>
      <c r="P1305" s="213"/>
    </row>
    <row r="1306">
      <c r="A1306" s="216"/>
      <c r="B1306" s="228" t="s">
        <v>890</v>
      </c>
      <c r="C1306" s="209" t="s">
        <v>697</v>
      </c>
      <c r="D1306" s="210" t="s">
        <v>840</v>
      </c>
      <c r="E1306" s="231" t="s">
        <v>232</v>
      </c>
      <c r="F1306" s="211"/>
      <c r="H1306" s="214"/>
      <c r="I1306" s="212"/>
      <c r="J1306" s="213"/>
      <c r="K1306" s="212"/>
      <c r="L1306" s="213"/>
      <c r="M1306" s="213"/>
      <c r="N1306" s="213"/>
      <c r="O1306" s="213"/>
      <c r="P1306" s="213"/>
    </row>
    <row r="1307">
      <c r="A1307" s="216"/>
      <c r="B1307" s="228" t="s">
        <v>890</v>
      </c>
      <c r="C1307" s="209" t="s">
        <v>697</v>
      </c>
      <c r="D1307" s="210" t="s">
        <v>840</v>
      </c>
      <c r="E1307" s="231" t="s">
        <v>603</v>
      </c>
      <c r="F1307" s="211"/>
      <c r="H1307" s="214"/>
      <c r="I1307" s="212"/>
      <c r="J1307" s="213"/>
      <c r="K1307" s="212"/>
      <c r="L1307" s="213"/>
      <c r="M1307" s="213"/>
      <c r="N1307" s="213"/>
      <c r="O1307" s="213"/>
      <c r="P1307" s="213"/>
    </row>
    <row r="1308">
      <c r="A1308" s="216" t="s">
        <v>891</v>
      </c>
      <c r="B1308" s="228" t="s">
        <v>892</v>
      </c>
      <c r="C1308" s="209" t="s">
        <v>697</v>
      </c>
      <c r="D1308" s="210" t="s">
        <v>840</v>
      </c>
      <c r="E1308" s="231" t="s">
        <v>225</v>
      </c>
      <c r="F1308" s="211">
        <v>1319.0</v>
      </c>
      <c r="H1308" s="214">
        <v>1319.0</v>
      </c>
      <c r="I1308" s="212"/>
      <c r="J1308" s="213"/>
      <c r="K1308" s="212"/>
      <c r="L1308" s="213"/>
      <c r="M1308" s="213"/>
      <c r="N1308" s="213"/>
      <c r="O1308" s="213"/>
      <c r="P1308" s="213"/>
    </row>
    <row r="1309">
      <c r="A1309" s="216"/>
      <c r="B1309" s="228" t="s">
        <v>892</v>
      </c>
      <c r="C1309" s="209" t="s">
        <v>697</v>
      </c>
      <c r="D1309" s="210" t="s">
        <v>840</v>
      </c>
      <c r="E1309" s="231" t="s">
        <v>226</v>
      </c>
      <c r="F1309" s="211"/>
      <c r="H1309" s="214"/>
      <c r="I1309" s="212"/>
      <c r="J1309" s="213"/>
      <c r="K1309" s="212"/>
      <c r="L1309" s="213"/>
      <c r="M1309" s="213"/>
      <c r="N1309" s="213"/>
      <c r="O1309" s="213"/>
      <c r="P1309" s="213"/>
    </row>
    <row r="1310">
      <c r="A1310" s="216"/>
      <c r="B1310" s="228" t="s">
        <v>892</v>
      </c>
      <c r="C1310" s="209" t="s">
        <v>697</v>
      </c>
      <c r="D1310" s="210" t="s">
        <v>840</v>
      </c>
      <c r="E1310" s="231" t="s">
        <v>227</v>
      </c>
      <c r="F1310" s="211"/>
      <c r="H1310" s="214"/>
      <c r="I1310" s="212"/>
      <c r="J1310" s="213"/>
      <c r="K1310" s="212"/>
      <c r="L1310" s="213"/>
      <c r="M1310" s="213"/>
      <c r="N1310" s="213"/>
      <c r="O1310" s="213"/>
      <c r="P1310" s="213"/>
    </row>
    <row r="1311">
      <c r="A1311" s="216"/>
      <c r="B1311" s="228" t="s">
        <v>892</v>
      </c>
      <c r="C1311" s="209" t="s">
        <v>697</v>
      </c>
      <c r="D1311" s="210" t="s">
        <v>840</v>
      </c>
      <c r="E1311" s="231" t="s">
        <v>228</v>
      </c>
      <c r="F1311" s="211"/>
      <c r="H1311" s="214"/>
      <c r="I1311" s="212"/>
      <c r="J1311" s="213"/>
      <c r="K1311" s="212"/>
      <c r="L1311" s="213"/>
      <c r="M1311" s="213"/>
      <c r="N1311" s="213"/>
      <c r="O1311" s="213"/>
      <c r="P1311" s="213"/>
    </row>
    <row r="1312">
      <c r="A1312" s="216"/>
      <c r="B1312" s="228" t="s">
        <v>892</v>
      </c>
      <c r="C1312" s="209" t="s">
        <v>697</v>
      </c>
      <c r="D1312" s="210" t="s">
        <v>840</v>
      </c>
      <c r="E1312" s="231" t="s">
        <v>229</v>
      </c>
      <c r="F1312" s="211"/>
      <c r="H1312" s="214"/>
      <c r="I1312" s="212"/>
      <c r="J1312" s="213"/>
      <c r="K1312" s="212"/>
      <c r="L1312" s="213"/>
      <c r="M1312" s="213"/>
      <c r="N1312" s="213"/>
      <c r="O1312" s="213"/>
      <c r="P1312" s="213"/>
    </row>
    <row r="1313">
      <c r="A1313" s="216"/>
      <c r="B1313" s="228" t="s">
        <v>892</v>
      </c>
      <c r="C1313" s="209" t="s">
        <v>697</v>
      </c>
      <c r="D1313" s="210" t="s">
        <v>840</v>
      </c>
      <c r="E1313" s="231" t="s">
        <v>602</v>
      </c>
      <c r="F1313" s="211"/>
      <c r="H1313" s="214"/>
      <c r="I1313" s="212"/>
      <c r="J1313" s="213"/>
      <c r="K1313" s="212"/>
      <c r="L1313" s="213"/>
      <c r="M1313" s="213"/>
      <c r="N1313" s="213"/>
      <c r="O1313" s="213"/>
      <c r="P1313" s="213"/>
    </row>
    <row r="1314">
      <c r="A1314" s="216"/>
      <c r="B1314" s="228" t="s">
        <v>892</v>
      </c>
      <c r="C1314" s="209" t="s">
        <v>697</v>
      </c>
      <c r="D1314" s="210" t="s">
        <v>840</v>
      </c>
      <c r="E1314" s="231" t="s">
        <v>231</v>
      </c>
      <c r="F1314" s="211"/>
      <c r="H1314" s="214"/>
      <c r="I1314" s="212"/>
      <c r="J1314" s="213"/>
      <c r="K1314" s="212"/>
      <c r="L1314" s="213"/>
      <c r="M1314" s="213"/>
      <c r="N1314" s="213"/>
      <c r="O1314" s="213"/>
      <c r="P1314" s="213"/>
    </row>
    <row r="1315">
      <c r="A1315" s="216"/>
      <c r="B1315" s="228" t="s">
        <v>892</v>
      </c>
      <c r="C1315" s="209" t="s">
        <v>697</v>
      </c>
      <c r="D1315" s="210" t="s">
        <v>840</v>
      </c>
      <c r="E1315" s="231" t="s">
        <v>232</v>
      </c>
      <c r="F1315" s="211"/>
      <c r="H1315" s="214"/>
      <c r="I1315" s="212"/>
      <c r="J1315" s="213"/>
      <c r="K1315" s="212"/>
      <c r="L1315" s="213"/>
      <c r="M1315" s="213"/>
      <c r="N1315" s="213"/>
      <c r="O1315" s="213"/>
      <c r="P1315" s="213"/>
    </row>
    <row r="1316">
      <c r="A1316" s="216"/>
      <c r="B1316" s="228" t="s">
        <v>892</v>
      </c>
      <c r="C1316" s="209" t="s">
        <v>697</v>
      </c>
      <c r="D1316" s="210" t="s">
        <v>840</v>
      </c>
      <c r="E1316" s="231" t="s">
        <v>603</v>
      </c>
      <c r="F1316" s="211"/>
      <c r="H1316" s="214"/>
      <c r="I1316" s="212"/>
      <c r="J1316" s="213"/>
      <c r="K1316" s="212"/>
      <c r="L1316" s="213"/>
      <c r="M1316" s="213"/>
      <c r="N1316" s="213"/>
      <c r="O1316" s="213"/>
      <c r="P1316" s="213"/>
    </row>
    <row r="1317">
      <c r="A1317" s="216" t="s">
        <v>893</v>
      </c>
      <c r="B1317" s="228" t="s">
        <v>894</v>
      </c>
      <c r="C1317" s="209" t="s">
        <v>697</v>
      </c>
      <c r="D1317" s="210" t="s">
        <v>840</v>
      </c>
      <c r="E1317" s="231" t="s">
        <v>225</v>
      </c>
      <c r="F1317" s="211">
        <v>1683.0</v>
      </c>
      <c r="H1317" s="214">
        <v>1683.0</v>
      </c>
      <c r="I1317" s="212"/>
      <c r="J1317" s="213"/>
      <c r="K1317" s="212"/>
      <c r="L1317" s="213"/>
      <c r="M1317" s="213"/>
      <c r="N1317" s="213"/>
      <c r="O1317" s="213"/>
      <c r="P1317" s="213"/>
    </row>
    <row r="1318">
      <c r="A1318" s="216"/>
      <c r="B1318" s="228" t="s">
        <v>894</v>
      </c>
      <c r="C1318" s="209" t="s">
        <v>697</v>
      </c>
      <c r="D1318" s="210" t="s">
        <v>840</v>
      </c>
      <c r="E1318" s="231" t="s">
        <v>226</v>
      </c>
      <c r="F1318" s="211"/>
      <c r="H1318" s="214"/>
      <c r="I1318" s="212"/>
      <c r="J1318" s="213"/>
      <c r="K1318" s="212"/>
      <c r="L1318" s="213"/>
      <c r="M1318" s="213"/>
      <c r="N1318" s="213"/>
      <c r="O1318" s="213"/>
      <c r="P1318" s="213"/>
    </row>
    <row r="1319">
      <c r="A1319" s="216"/>
      <c r="B1319" s="228" t="s">
        <v>894</v>
      </c>
      <c r="C1319" s="209" t="s">
        <v>697</v>
      </c>
      <c r="D1319" s="210" t="s">
        <v>840</v>
      </c>
      <c r="E1319" s="231" t="s">
        <v>227</v>
      </c>
      <c r="F1319" s="211"/>
      <c r="H1319" s="214"/>
      <c r="I1319" s="212"/>
      <c r="J1319" s="213"/>
      <c r="K1319" s="212"/>
      <c r="L1319" s="213"/>
      <c r="M1319" s="213"/>
      <c r="N1319" s="213"/>
      <c r="O1319" s="213"/>
      <c r="P1319" s="213"/>
    </row>
    <row r="1320">
      <c r="A1320" s="216"/>
      <c r="B1320" s="228" t="s">
        <v>894</v>
      </c>
      <c r="C1320" s="209" t="s">
        <v>697</v>
      </c>
      <c r="D1320" s="210" t="s">
        <v>840</v>
      </c>
      <c r="E1320" s="231" t="s">
        <v>228</v>
      </c>
      <c r="F1320" s="211"/>
      <c r="H1320" s="214"/>
      <c r="I1320" s="212"/>
      <c r="J1320" s="213"/>
      <c r="K1320" s="212"/>
      <c r="L1320" s="213"/>
      <c r="M1320" s="213"/>
      <c r="N1320" s="213"/>
      <c r="O1320" s="213"/>
      <c r="P1320" s="213"/>
    </row>
    <row r="1321">
      <c r="A1321" s="216"/>
      <c r="B1321" s="228" t="s">
        <v>894</v>
      </c>
      <c r="C1321" s="209" t="s">
        <v>697</v>
      </c>
      <c r="D1321" s="210" t="s">
        <v>840</v>
      </c>
      <c r="E1321" s="231" t="s">
        <v>229</v>
      </c>
      <c r="F1321" s="211"/>
      <c r="H1321" s="214"/>
      <c r="I1321" s="212"/>
      <c r="J1321" s="213"/>
      <c r="K1321" s="212"/>
      <c r="L1321" s="213"/>
      <c r="M1321" s="213"/>
      <c r="N1321" s="213"/>
      <c r="O1321" s="213"/>
      <c r="P1321" s="213"/>
    </row>
    <row r="1322">
      <c r="A1322" s="216"/>
      <c r="B1322" s="228" t="s">
        <v>894</v>
      </c>
      <c r="C1322" s="209" t="s">
        <v>697</v>
      </c>
      <c r="D1322" s="210" t="s">
        <v>840</v>
      </c>
      <c r="E1322" s="231" t="s">
        <v>602</v>
      </c>
      <c r="F1322" s="211"/>
      <c r="H1322" s="214"/>
      <c r="I1322" s="212"/>
      <c r="J1322" s="213"/>
      <c r="K1322" s="212"/>
      <c r="L1322" s="213"/>
      <c r="M1322" s="213"/>
      <c r="N1322" s="213"/>
      <c r="O1322" s="213"/>
      <c r="P1322" s="213"/>
    </row>
    <row r="1323">
      <c r="A1323" s="216"/>
      <c r="B1323" s="228" t="s">
        <v>894</v>
      </c>
      <c r="C1323" s="209" t="s">
        <v>697</v>
      </c>
      <c r="D1323" s="210" t="s">
        <v>840</v>
      </c>
      <c r="E1323" s="231" t="s">
        <v>231</v>
      </c>
      <c r="F1323" s="211"/>
      <c r="H1323" s="214"/>
      <c r="I1323" s="212"/>
      <c r="J1323" s="213"/>
      <c r="K1323" s="212"/>
      <c r="L1323" s="213"/>
      <c r="M1323" s="213"/>
      <c r="N1323" s="213"/>
      <c r="O1323" s="213"/>
      <c r="P1323" s="213"/>
    </row>
    <row r="1324">
      <c r="A1324" s="216"/>
      <c r="B1324" s="228" t="s">
        <v>894</v>
      </c>
      <c r="C1324" s="209" t="s">
        <v>697</v>
      </c>
      <c r="D1324" s="210" t="s">
        <v>840</v>
      </c>
      <c r="E1324" s="231" t="s">
        <v>232</v>
      </c>
      <c r="F1324" s="211"/>
      <c r="H1324" s="214"/>
      <c r="I1324" s="212"/>
      <c r="J1324" s="213"/>
      <c r="K1324" s="212"/>
      <c r="L1324" s="213"/>
      <c r="M1324" s="213"/>
      <c r="N1324" s="213"/>
      <c r="O1324" s="213"/>
      <c r="P1324" s="213"/>
    </row>
    <row r="1325">
      <c r="A1325" s="216"/>
      <c r="B1325" s="228" t="s">
        <v>894</v>
      </c>
      <c r="C1325" s="209" t="s">
        <v>697</v>
      </c>
      <c r="D1325" s="210" t="s">
        <v>840</v>
      </c>
      <c r="E1325" s="231" t="s">
        <v>603</v>
      </c>
      <c r="F1325" s="211"/>
      <c r="H1325" s="214"/>
      <c r="I1325" s="212"/>
      <c r="J1325" s="213"/>
      <c r="K1325" s="212"/>
      <c r="L1325" s="213"/>
      <c r="M1325" s="213"/>
      <c r="N1325" s="213"/>
      <c r="O1325" s="213"/>
      <c r="P1325" s="213"/>
    </row>
    <row r="1326">
      <c r="A1326" s="216" t="s">
        <v>895</v>
      </c>
      <c r="B1326" s="228" t="s">
        <v>896</v>
      </c>
      <c r="C1326" s="209" t="s">
        <v>697</v>
      </c>
      <c r="D1326" s="210" t="s">
        <v>840</v>
      </c>
      <c r="E1326" s="231" t="s">
        <v>225</v>
      </c>
      <c r="F1326" s="211">
        <v>1335.0</v>
      </c>
      <c r="H1326" s="214">
        <v>1335.0</v>
      </c>
      <c r="I1326" s="212"/>
      <c r="J1326" s="213"/>
      <c r="K1326" s="212"/>
      <c r="L1326" s="213"/>
      <c r="M1326" s="213"/>
      <c r="N1326" s="213"/>
      <c r="O1326" s="213"/>
      <c r="P1326" s="213"/>
    </row>
    <row r="1327">
      <c r="A1327" s="216"/>
      <c r="B1327" s="228" t="s">
        <v>896</v>
      </c>
      <c r="C1327" s="209" t="s">
        <v>697</v>
      </c>
      <c r="D1327" s="210" t="s">
        <v>840</v>
      </c>
      <c r="E1327" s="231" t="s">
        <v>226</v>
      </c>
      <c r="F1327" s="211"/>
      <c r="H1327" s="214"/>
      <c r="I1327" s="212"/>
      <c r="J1327" s="213"/>
      <c r="K1327" s="212"/>
      <c r="L1327" s="213"/>
      <c r="M1327" s="213"/>
      <c r="N1327" s="213"/>
      <c r="O1327" s="213"/>
      <c r="P1327" s="213"/>
    </row>
    <row r="1328">
      <c r="A1328" s="216"/>
      <c r="B1328" s="228" t="s">
        <v>896</v>
      </c>
      <c r="C1328" s="209" t="s">
        <v>697</v>
      </c>
      <c r="D1328" s="210" t="s">
        <v>840</v>
      </c>
      <c r="E1328" s="231" t="s">
        <v>227</v>
      </c>
      <c r="F1328" s="211"/>
      <c r="H1328" s="214"/>
      <c r="I1328" s="212"/>
      <c r="J1328" s="213"/>
      <c r="K1328" s="212"/>
      <c r="L1328" s="213"/>
      <c r="M1328" s="213"/>
      <c r="N1328" s="213"/>
      <c r="O1328" s="213"/>
      <c r="P1328" s="213"/>
    </row>
    <row r="1329">
      <c r="A1329" s="216"/>
      <c r="B1329" s="228" t="s">
        <v>896</v>
      </c>
      <c r="C1329" s="209" t="s">
        <v>697</v>
      </c>
      <c r="D1329" s="210" t="s">
        <v>840</v>
      </c>
      <c r="E1329" s="231" t="s">
        <v>228</v>
      </c>
      <c r="F1329" s="211"/>
      <c r="H1329" s="214"/>
      <c r="I1329" s="212"/>
      <c r="J1329" s="213"/>
      <c r="K1329" s="212"/>
      <c r="L1329" s="213"/>
      <c r="M1329" s="213"/>
      <c r="N1329" s="213"/>
      <c r="O1329" s="213"/>
      <c r="P1329" s="213"/>
    </row>
    <row r="1330">
      <c r="A1330" s="216"/>
      <c r="B1330" s="228" t="s">
        <v>896</v>
      </c>
      <c r="C1330" s="209" t="s">
        <v>697</v>
      </c>
      <c r="D1330" s="210" t="s">
        <v>840</v>
      </c>
      <c r="E1330" s="231" t="s">
        <v>229</v>
      </c>
      <c r="F1330" s="211"/>
      <c r="H1330" s="214"/>
      <c r="I1330" s="212"/>
      <c r="J1330" s="213"/>
      <c r="K1330" s="212"/>
      <c r="L1330" s="213"/>
      <c r="M1330" s="213"/>
      <c r="N1330" s="213"/>
      <c r="O1330" s="213"/>
      <c r="P1330" s="213"/>
    </row>
    <row r="1331">
      <c r="A1331" s="216"/>
      <c r="B1331" s="228" t="s">
        <v>896</v>
      </c>
      <c r="C1331" s="209" t="s">
        <v>697</v>
      </c>
      <c r="D1331" s="210" t="s">
        <v>840</v>
      </c>
      <c r="E1331" s="231" t="s">
        <v>602</v>
      </c>
      <c r="F1331" s="211"/>
      <c r="H1331" s="214"/>
      <c r="I1331" s="212"/>
      <c r="J1331" s="213"/>
      <c r="K1331" s="212"/>
      <c r="L1331" s="213"/>
      <c r="M1331" s="213"/>
      <c r="N1331" s="213"/>
      <c r="O1331" s="213"/>
      <c r="P1331" s="213"/>
    </row>
    <row r="1332">
      <c r="A1332" s="216"/>
      <c r="B1332" s="228" t="s">
        <v>896</v>
      </c>
      <c r="C1332" s="209" t="s">
        <v>697</v>
      </c>
      <c r="D1332" s="210" t="s">
        <v>840</v>
      </c>
      <c r="E1332" s="231" t="s">
        <v>231</v>
      </c>
      <c r="F1332" s="211"/>
      <c r="H1332" s="214"/>
      <c r="I1332" s="212"/>
      <c r="J1332" s="213"/>
      <c r="K1332" s="212"/>
      <c r="L1332" s="213"/>
      <c r="M1332" s="213"/>
      <c r="N1332" s="213"/>
      <c r="O1332" s="213"/>
      <c r="P1332" s="213"/>
    </row>
    <row r="1333">
      <c r="A1333" s="216"/>
      <c r="B1333" s="228" t="s">
        <v>896</v>
      </c>
      <c r="C1333" s="209" t="s">
        <v>697</v>
      </c>
      <c r="D1333" s="210" t="s">
        <v>840</v>
      </c>
      <c r="E1333" s="231" t="s">
        <v>232</v>
      </c>
      <c r="F1333" s="211"/>
      <c r="H1333" s="214"/>
      <c r="I1333" s="212"/>
      <c r="J1333" s="213"/>
      <c r="K1333" s="212"/>
      <c r="L1333" s="213"/>
      <c r="M1333" s="213"/>
      <c r="N1333" s="213"/>
      <c r="O1333" s="213"/>
      <c r="P1333" s="213"/>
    </row>
    <row r="1334">
      <c r="A1334" s="216"/>
      <c r="B1334" s="228" t="s">
        <v>896</v>
      </c>
      <c r="C1334" s="209" t="s">
        <v>697</v>
      </c>
      <c r="D1334" s="210" t="s">
        <v>840</v>
      </c>
      <c r="E1334" s="231" t="s">
        <v>603</v>
      </c>
      <c r="F1334" s="211"/>
      <c r="H1334" s="214"/>
      <c r="I1334" s="212"/>
      <c r="J1334" s="213"/>
      <c r="K1334" s="212"/>
      <c r="L1334" s="213"/>
      <c r="M1334" s="213"/>
      <c r="N1334" s="213"/>
      <c r="O1334" s="213"/>
      <c r="P1334" s="213"/>
    </row>
    <row r="1335">
      <c r="A1335" s="216" t="s">
        <v>897</v>
      </c>
      <c r="B1335" s="232" t="s">
        <v>898</v>
      </c>
      <c r="C1335" s="209" t="s">
        <v>182</v>
      </c>
      <c r="D1335" s="210" t="s">
        <v>840</v>
      </c>
      <c r="E1335" s="231" t="s">
        <v>225</v>
      </c>
      <c r="F1335" s="211">
        <v>2000.0</v>
      </c>
      <c r="H1335" s="214">
        <v>2000.0</v>
      </c>
      <c r="I1335" s="212"/>
      <c r="J1335" s="213"/>
      <c r="K1335" s="212"/>
      <c r="L1335" s="213"/>
      <c r="M1335" s="213"/>
      <c r="N1335" s="213"/>
      <c r="O1335" s="213"/>
      <c r="P1335" s="213"/>
    </row>
    <row r="1336">
      <c r="A1336" s="216"/>
      <c r="B1336" s="232" t="s">
        <v>898</v>
      </c>
      <c r="C1336" s="209" t="s">
        <v>182</v>
      </c>
      <c r="D1336" s="210" t="s">
        <v>840</v>
      </c>
      <c r="E1336" s="231" t="s">
        <v>226</v>
      </c>
      <c r="F1336" s="211"/>
      <c r="H1336" s="214"/>
      <c r="I1336" s="212"/>
      <c r="J1336" s="213"/>
      <c r="K1336" s="212"/>
      <c r="L1336" s="213"/>
      <c r="M1336" s="213"/>
      <c r="N1336" s="213"/>
      <c r="O1336" s="213"/>
      <c r="P1336" s="213"/>
    </row>
    <row r="1337">
      <c r="A1337" s="216"/>
      <c r="B1337" s="232" t="s">
        <v>898</v>
      </c>
      <c r="C1337" s="209" t="s">
        <v>182</v>
      </c>
      <c r="D1337" s="210" t="s">
        <v>840</v>
      </c>
      <c r="E1337" s="231" t="s">
        <v>227</v>
      </c>
      <c r="F1337" s="211"/>
      <c r="H1337" s="214"/>
      <c r="I1337" s="212"/>
      <c r="J1337" s="213"/>
      <c r="K1337" s="212"/>
      <c r="L1337" s="213"/>
      <c r="M1337" s="213"/>
      <c r="N1337" s="213"/>
      <c r="O1337" s="213"/>
      <c r="P1337" s="213"/>
    </row>
    <row r="1338">
      <c r="A1338" s="216"/>
      <c r="B1338" s="232" t="s">
        <v>898</v>
      </c>
      <c r="C1338" s="209" t="s">
        <v>182</v>
      </c>
      <c r="D1338" s="210" t="s">
        <v>840</v>
      </c>
      <c r="E1338" s="231" t="s">
        <v>228</v>
      </c>
      <c r="F1338" s="211"/>
      <c r="H1338" s="214"/>
      <c r="I1338" s="212"/>
      <c r="J1338" s="213"/>
      <c r="K1338" s="212"/>
      <c r="L1338" s="213"/>
      <c r="M1338" s="213"/>
      <c r="N1338" s="213"/>
      <c r="O1338" s="213"/>
      <c r="P1338" s="213"/>
    </row>
    <row r="1339">
      <c r="A1339" s="216"/>
      <c r="B1339" s="232" t="s">
        <v>898</v>
      </c>
      <c r="C1339" s="209" t="s">
        <v>182</v>
      </c>
      <c r="D1339" s="210" t="s">
        <v>840</v>
      </c>
      <c r="E1339" s="231" t="s">
        <v>229</v>
      </c>
      <c r="F1339" s="211"/>
      <c r="H1339" s="214"/>
      <c r="I1339" s="212"/>
      <c r="J1339" s="213"/>
      <c r="K1339" s="212"/>
      <c r="L1339" s="213"/>
      <c r="M1339" s="213"/>
      <c r="N1339" s="213"/>
      <c r="O1339" s="213"/>
      <c r="P1339" s="213"/>
    </row>
    <row r="1340">
      <c r="A1340" s="216"/>
      <c r="B1340" s="232" t="s">
        <v>898</v>
      </c>
      <c r="C1340" s="209" t="s">
        <v>182</v>
      </c>
      <c r="D1340" s="210" t="s">
        <v>840</v>
      </c>
      <c r="E1340" s="231" t="s">
        <v>602</v>
      </c>
      <c r="F1340" s="211"/>
      <c r="H1340" s="214"/>
      <c r="I1340" s="212"/>
      <c r="J1340" s="213"/>
      <c r="K1340" s="212"/>
      <c r="L1340" s="213"/>
      <c r="M1340" s="213"/>
      <c r="N1340" s="213"/>
      <c r="O1340" s="213"/>
      <c r="P1340" s="213"/>
    </row>
    <row r="1341">
      <c r="A1341" s="216"/>
      <c r="B1341" s="232" t="s">
        <v>898</v>
      </c>
      <c r="C1341" s="209" t="s">
        <v>182</v>
      </c>
      <c r="D1341" s="210" t="s">
        <v>840</v>
      </c>
      <c r="E1341" s="231" t="s">
        <v>231</v>
      </c>
      <c r="F1341" s="211"/>
      <c r="H1341" s="214"/>
      <c r="I1341" s="212"/>
      <c r="J1341" s="213"/>
      <c r="K1341" s="212"/>
      <c r="L1341" s="213"/>
      <c r="M1341" s="213"/>
      <c r="N1341" s="213"/>
      <c r="O1341" s="213"/>
      <c r="P1341" s="213"/>
    </row>
    <row r="1342">
      <c r="A1342" s="216"/>
      <c r="B1342" s="232" t="s">
        <v>898</v>
      </c>
      <c r="C1342" s="209" t="s">
        <v>182</v>
      </c>
      <c r="D1342" s="210" t="s">
        <v>840</v>
      </c>
      <c r="E1342" s="231" t="s">
        <v>232</v>
      </c>
      <c r="F1342" s="211"/>
      <c r="H1342" s="214"/>
      <c r="I1342" s="212"/>
      <c r="J1342" s="213"/>
      <c r="K1342" s="212"/>
      <c r="L1342" s="213"/>
      <c r="M1342" s="213"/>
      <c r="N1342" s="213"/>
      <c r="O1342" s="213"/>
      <c r="P1342" s="213"/>
    </row>
    <row r="1343">
      <c r="A1343" s="216"/>
      <c r="B1343" s="232" t="s">
        <v>898</v>
      </c>
      <c r="C1343" s="209" t="s">
        <v>182</v>
      </c>
      <c r="D1343" s="210" t="s">
        <v>840</v>
      </c>
      <c r="E1343" s="231" t="s">
        <v>603</v>
      </c>
      <c r="F1343" s="211"/>
      <c r="H1343" s="214"/>
      <c r="I1343" s="212"/>
      <c r="J1343" s="213"/>
      <c r="K1343" s="212"/>
      <c r="L1343" s="213"/>
      <c r="M1343" s="213"/>
      <c r="N1343" s="213"/>
      <c r="O1343" s="213"/>
      <c r="P1343" s="213"/>
    </row>
    <row r="1344">
      <c r="A1344" s="216" t="s">
        <v>899</v>
      </c>
      <c r="B1344" s="232" t="s">
        <v>900</v>
      </c>
      <c r="C1344" s="209" t="s">
        <v>182</v>
      </c>
      <c r="D1344" s="210" t="s">
        <v>840</v>
      </c>
      <c r="E1344" s="231" t="s">
        <v>225</v>
      </c>
      <c r="F1344" s="211">
        <v>1700.0</v>
      </c>
      <c r="H1344" s="214">
        <v>1700.0</v>
      </c>
      <c r="I1344" s="212"/>
      <c r="J1344" s="213"/>
      <c r="K1344" s="212"/>
      <c r="L1344" s="213"/>
      <c r="M1344" s="213"/>
      <c r="N1344" s="213"/>
      <c r="O1344" s="213"/>
      <c r="P1344" s="213"/>
    </row>
    <row r="1345">
      <c r="A1345" s="216"/>
      <c r="B1345" s="232" t="s">
        <v>900</v>
      </c>
      <c r="C1345" s="209" t="s">
        <v>182</v>
      </c>
      <c r="D1345" s="210" t="s">
        <v>840</v>
      </c>
      <c r="E1345" s="231" t="s">
        <v>226</v>
      </c>
      <c r="F1345" s="211"/>
      <c r="H1345" s="214"/>
      <c r="I1345" s="212"/>
      <c r="J1345" s="213"/>
      <c r="K1345" s="212"/>
      <c r="L1345" s="213"/>
      <c r="M1345" s="213"/>
      <c r="N1345" s="213"/>
      <c r="O1345" s="213"/>
      <c r="P1345" s="213"/>
    </row>
    <row r="1346">
      <c r="A1346" s="216"/>
      <c r="B1346" s="232" t="s">
        <v>900</v>
      </c>
      <c r="C1346" s="209" t="s">
        <v>182</v>
      </c>
      <c r="D1346" s="210" t="s">
        <v>840</v>
      </c>
      <c r="E1346" s="231" t="s">
        <v>227</v>
      </c>
      <c r="F1346" s="211"/>
      <c r="H1346" s="214"/>
      <c r="I1346" s="212"/>
      <c r="J1346" s="213"/>
      <c r="K1346" s="212"/>
      <c r="L1346" s="213"/>
      <c r="M1346" s="213"/>
      <c r="N1346" s="213"/>
      <c r="O1346" s="213"/>
      <c r="P1346" s="213"/>
    </row>
    <row r="1347">
      <c r="A1347" s="216"/>
      <c r="B1347" s="232" t="s">
        <v>900</v>
      </c>
      <c r="C1347" s="209" t="s">
        <v>182</v>
      </c>
      <c r="D1347" s="210" t="s">
        <v>840</v>
      </c>
      <c r="E1347" s="231" t="s">
        <v>228</v>
      </c>
      <c r="F1347" s="211"/>
      <c r="H1347" s="214"/>
      <c r="I1347" s="212"/>
      <c r="J1347" s="213"/>
      <c r="K1347" s="212"/>
      <c r="L1347" s="213"/>
      <c r="M1347" s="213"/>
      <c r="N1347" s="213"/>
      <c r="O1347" s="213"/>
      <c r="P1347" s="213"/>
    </row>
    <row r="1348">
      <c r="A1348" s="216"/>
      <c r="B1348" s="232" t="s">
        <v>900</v>
      </c>
      <c r="C1348" s="209" t="s">
        <v>182</v>
      </c>
      <c r="D1348" s="210" t="s">
        <v>840</v>
      </c>
      <c r="E1348" s="231" t="s">
        <v>229</v>
      </c>
      <c r="F1348" s="211"/>
      <c r="H1348" s="214"/>
      <c r="I1348" s="212"/>
      <c r="J1348" s="213"/>
      <c r="K1348" s="212"/>
      <c r="L1348" s="213"/>
      <c r="M1348" s="213"/>
      <c r="N1348" s="213"/>
      <c r="O1348" s="213"/>
      <c r="P1348" s="213"/>
    </row>
    <row r="1349">
      <c r="A1349" s="216"/>
      <c r="B1349" s="232" t="s">
        <v>900</v>
      </c>
      <c r="C1349" s="209" t="s">
        <v>182</v>
      </c>
      <c r="D1349" s="210" t="s">
        <v>840</v>
      </c>
      <c r="E1349" s="231" t="s">
        <v>602</v>
      </c>
      <c r="F1349" s="211"/>
      <c r="H1349" s="214"/>
      <c r="I1349" s="212"/>
      <c r="J1349" s="213"/>
      <c r="K1349" s="212"/>
      <c r="L1349" s="213"/>
      <c r="M1349" s="213"/>
      <c r="N1349" s="213"/>
      <c r="O1349" s="213"/>
      <c r="P1349" s="213"/>
    </row>
    <row r="1350">
      <c r="A1350" s="216"/>
      <c r="B1350" s="232" t="s">
        <v>900</v>
      </c>
      <c r="C1350" s="209" t="s">
        <v>182</v>
      </c>
      <c r="D1350" s="210" t="s">
        <v>840</v>
      </c>
      <c r="E1350" s="231" t="s">
        <v>231</v>
      </c>
      <c r="F1350" s="211"/>
      <c r="H1350" s="214"/>
      <c r="I1350" s="212"/>
      <c r="J1350" s="213"/>
      <c r="K1350" s="212"/>
      <c r="L1350" s="213"/>
      <c r="M1350" s="213"/>
      <c r="N1350" s="213"/>
      <c r="O1350" s="213"/>
      <c r="P1350" s="213"/>
    </row>
    <row r="1351">
      <c r="A1351" s="216"/>
      <c r="B1351" s="232" t="s">
        <v>900</v>
      </c>
      <c r="C1351" s="209" t="s">
        <v>182</v>
      </c>
      <c r="D1351" s="210" t="s">
        <v>840</v>
      </c>
      <c r="E1351" s="231" t="s">
        <v>232</v>
      </c>
      <c r="F1351" s="211"/>
      <c r="H1351" s="214"/>
      <c r="I1351" s="212"/>
      <c r="J1351" s="213"/>
      <c r="K1351" s="212"/>
      <c r="L1351" s="213"/>
      <c r="M1351" s="213"/>
      <c r="N1351" s="213"/>
      <c r="O1351" s="213"/>
      <c r="P1351" s="213"/>
    </row>
    <row r="1352">
      <c r="A1352" s="216"/>
      <c r="B1352" s="232" t="s">
        <v>900</v>
      </c>
      <c r="C1352" s="209" t="s">
        <v>182</v>
      </c>
      <c r="D1352" s="210" t="s">
        <v>840</v>
      </c>
      <c r="E1352" s="231" t="s">
        <v>603</v>
      </c>
      <c r="F1352" s="211"/>
      <c r="H1352" s="214"/>
      <c r="I1352" s="212"/>
      <c r="J1352" s="213"/>
      <c r="K1352" s="212"/>
      <c r="L1352" s="213"/>
      <c r="M1352" s="213"/>
      <c r="N1352" s="213"/>
      <c r="O1352" s="213"/>
      <c r="P1352" s="213"/>
    </row>
    <row r="1353">
      <c r="A1353" s="216" t="s">
        <v>901</v>
      </c>
      <c r="B1353" s="232" t="s">
        <v>902</v>
      </c>
      <c r="C1353" s="209" t="s">
        <v>182</v>
      </c>
      <c r="D1353" s="210" t="s">
        <v>840</v>
      </c>
      <c r="E1353" s="231" t="s">
        <v>225</v>
      </c>
      <c r="F1353" s="211">
        <v>1200.0</v>
      </c>
      <c r="H1353" s="214">
        <v>1200.0</v>
      </c>
      <c r="I1353" s="212"/>
      <c r="J1353" s="213"/>
      <c r="K1353" s="212"/>
      <c r="L1353" s="213"/>
      <c r="M1353" s="213"/>
      <c r="N1353" s="213"/>
      <c r="O1353" s="213"/>
      <c r="P1353" s="213"/>
    </row>
    <row r="1354">
      <c r="A1354" s="216"/>
      <c r="B1354" s="232" t="s">
        <v>902</v>
      </c>
      <c r="C1354" s="209" t="s">
        <v>182</v>
      </c>
      <c r="D1354" s="210" t="s">
        <v>840</v>
      </c>
      <c r="E1354" s="231" t="s">
        <v>226</v>
      </c>
      <c r="F1354" s="211"/>
      <c r="H1354" s="223"/>
      <c r="I1354" s="212"/>
      <c r="J1354" s="213"/>
      <c r="K1354" s="212"/>
      <c r="L1354" s="213"/>
      <c r="M1354" s="213"/>
      <c r="N1354" s="213"/>
      <c r="O1354" s="213"/>
      <c r="P1354" s="213"/>
    </row>
    <row r="1355">
      <c r="A1355" s="216"/>
      <c r="B1355" s="232" t="s">
        <v>902</v>
      </c>
      <c r="C1355" s="209" t="s">
        <v>182</v>
      </c>
      <c r="D1355" s="210" t="s">
        <v>840</v>
      </c>
      <c r="E1355" s="231" t="s">
        <v>227</v>
      </c>
      <c r="F1355" s="211"/>
      <c r="H1355" s="223"/>
      <c r="I1355" s="212"/>
      <c r="J1355" s="213"/>
      <c r="K1355" s="212"/>
      <c r="L1355" s="213"/>
      <c r="M1355" s="213"/>
      <c r="N1355" s="213"/>
      <c r="O1355" s="213"/>
      <c r="P1355" s="213"/>
    </row>
    <row r="1356">
      <c r="A1356" s="216"/>
      <c r="B1356" s="232" t="s">
        <v>902</v>
      </c>
      <c r="C1356" s="209" t="s">
        <v>182</v>
      </c>
      <c r="D1356" s="210" t="s">
        <v>840</v>
      </c>
      <c r="E1356" s="231" t="s">
        <v>228</v>
      </c>
      <c r="F1356" s="211"/>
      <c r="H1356" s="223"/>
      <c r="I1356" s="212"/>
      <c r="J1356" s="213"/>
      <c r="K1356" s="212"/>
      <c r="L1356" s="213"/>
      <c r="M1356" s="213"/>
      <c r="N1356" s="213"/>
      <c r="O1356" s="213"/>
      <c r="P1356" s="213"/>
    </row>
    <row r="1357">
      <c r="A1357" s="216"/>
      <c r="B1357" s="232" t="s">
        <v>902</v>
      </c>
      <c r="C1357" s="209" t="s">
        <v>182</v>
      </c>
      <c r="D1357" s="210" t="s">
        <v>840</v>
      </c>
      <c r="E1357" s="231" t="s">
        <v>229</v>
      </c>
      <c r="F1357" s="211"/>
      <c r="H1357" s="223"/>
      <c r="I1357" s="212"/>
      <c r="J1357" s="213"/>
      <c r="K1357" s="212"/>
      <c r="L1357" s="213"/>
      <c r="M1357" s="213"/>
      <c r="N1357" s="213"/>
      <c r="O1357" s="213"/>
      <c r="P1357" s="213"/>
    </row>
    <row r="1358">
      <c r="A1358" s="216"/>
      <c r="B1358" s="232" t="s">
        <v>902</v>
      </c>
      <c r="C1358" s="209" t="s">
        <v>182</v>
      </c>
      <c r="D1358" s="210" t="s">
        <v>840</v>
      </c>
      <c r="E1358" s="231" t="s">
        <v>602</v>
      </c>
      <c r="F1358" s="211"/>
      <c r="H1358" s="223"/>
      <c r="I1358" s="212"/>
      <c r="J1358" s="213"/>
      <c r="K1358" s="212"/>
      <c r="L1358" s="213"/>
      <c r="M1358" s="213"/>
      <c r="N1358" s="213"/>
      <c r="O1358" s="213"/>
      <c r="P1358" s="213"/>
    </row>
    <row r="1359">
      <c r="A1359" s="216"/>
      <c r="B1359" s="232" t="s">
        <v>902</v>
      </c>
      <c r="C1359" s="209" t="s">
        <v>182</v>
      </c>
      <c r="D1359" s="210" t="s">
        <v>840</v>
      </c>
      <c r="E1359" s="231" t="s">
        <v>231</v>
      </c>
      <c r="F1359" s="211"/>
      <c r="H1359" s="223"/>
      <c r="I1359" s="212"/>
      <c r="J1359" s="213"/>
      <c r="K1359" s="212"/>
      <c r="L1359" s="213"/>
      <c r="M1359" s="213"/>
      <c r="N1359" s="213"/>
      <c r="O1359" s="213"/>
      <c r="P1359" s="213"/>
    </row>
    <row r="1360">
      <c r="A1360" s="216"/>
      <c r="B1360" s="232" t="s">
        <v>902</v>
      </c>
      <c r="C1360" s="209" t="s">
        <v>182</v>
      </c>
      <c r="D1360" s="210" t="s">
        <v>840</v>
      </c>
      <c r="E1360" s="231" t="s">
        <v>232</v>
      </c>
      <c r="F1360" s="211"/>
      <c r="H1360" s="223"/>
      <c r="I1360" s="212"/>
      <c r="J1360" s="213"/>
      <c r="K1360" s="212"/>
      <c r="L1360" s="213"/>
      <c r="M1360" s="213"/>
      <c r="N1360" s="213"/>
      <c r="O1360" s="213"/>
      <c r="P1360" s="213"/>
    </row>
    <row r="1361">
      <c r="A1361" s="216"/>
      <c r="B1361" s="232" t="s">
        <v>902</v>
      </c>
      <c r="C1361" s="209" t="s">
        <v>182</v>
      </c>
      <c r="D1361" s="210" t="s">
        <v>840</v>
      </c>
      <c r="E1361" s="231" t="s">
        <v>603</v>
      </c>
      <c r="F1361" s="211"/>
      <c r="H1361" s="223"/>
      <c r="I1361" s="212"/>
      <c r="J1361" s="213"/>
      <c r="K1361" s="212"/>
      <c r="L1361" s="213"/>
      <c r="M1361" s="213"/>
      <c r="N1361" s="213"/>
      <c r="O1361" s="213"/>
      <c r="P1361" s="213"/>
    </row>
    <row r="1362">
      <c r="A1362" s="216" t="s">
        <v>903</v>
      </c>
      <c r="B1362" s="232" t="s">
        <v>904</v>
      </c>
      <c r="C1362" s="209" t="s">
        <v>182</v>
      </c>
      <c r="D1362" s="210" t="s">
        <v>840</v>
      </c>
      <c r="E1362" s="231" t="s">
        <v>225</v>
      </c>
      <c r="F1362" s="211">
        <v>200.0</v>
      </c>
      <c r="H1362" s="223">
        <v>200.0</v>
      </c>
      <c r="I1362" s="212"/>
      <c r="J1362" s="213"/>
      <c r="K1362" s="212"/>
      <c r="L1362" s="213"/>
      <c r="M1362" s="213"/>
      <c r="N1362" s="213"/>
      <c r="O1362" s="213"/>
      <c r="P1362" s="213"/>
    </row>
    <row r="1363">
      <c r="A1363" s="216"/>
      <c r="B1363" s="232" t="s">
        <v>904</v>
      </c>
      <c r="C1363" s="209" t="s">
        <v>182</v>
      </c>
      <c r="D1363" s="210" t="s">
        <v>840</v>
      </c>
      <c r="E1363" s="231" t="s">
        <v>226</v>
      </c>
      <c r="F1363" s="211"/>
      <c r="H1363" s="214"/>
      <c r="I1363" s="214"/>
      <c r="J1363" s="224"/>
      <c r="K1363" s="214"/>
      <c r="L1363" s="224"/>
      <c r="M1363" s="224"/>
      <c r="N1363" s="224"/>
      <c r="O1363" s="224"/>
      <c r="P1363" s="224"/>
    </row>
    <row r="1364">
      <c r="A1364" s="216"/>
      <c r="B1364" s="232" t="s">
        <v>904</v>
      </c>
      <c r="C1364" s="209" t="s">
        <v>182</v>
      </c>
      <c r="D1364" s="210" t="s">
        <v>840</v>
      </c>
      <c r="E1364" s="231" t="s">
        <v>227</v>
      </c>
      <c r="F1364" s="211"/>
      <c r="H1364" s="214"/>
      <c r="I1364" s="214"/>
      <c r="J1364" s="224"/>
      <c r="K1364" s="214"/>
      <c r="L1364" s="224"/>
      <c r="M1364" s="224"/>
      <c r="N1364" s="224"/>
      <c r="O1364" s="224"/>
      <c r="P1364" s="224"/>
    </row>
    <row r="1365">
      <c r="A1365" s="216"/>
      <c r="B1365" s="232" t="s">
        <v>904</v>
      </c>
      <c r="C1365" s="209" t="s">
        <v>182</v>
      </c>
      <c r="D1365" s="210" t="s">
        <v>840</v>
      </c>
      <c r="E1365" s="231" t="s">
        <v>228</v>
      </c>
      <c r="F1365" s="211"/>
      <c r="H1365" s="214"/>
      <c r="I1365" s="214"/>
      <c r="J1365" s="224"/>
      <c r="K1365" s="214"/>
      <c r="L1365" s="224"/>
      <c r="M1365" s="224"/>
      <c r="N1365" s="224"/>
      <c r="O1365" s="224"/>
      <c r="P1365" s="224"/>
    </row>
    <row r="1366">
      <c r="A1366" s="216"/>
      <c r="B1366" s="232" t="s">
        <v>904</v>
      </c>
      <c r="C1366" s="209" t="s">
        <v>182</v>
      </c>
      <c r="D1366" s="210" t="s">
        <v>840</v>
      </c>
      <c r="E1366" s="231" t="s">
        <v>229</v>
      </c>
      <c r="F1366" s="211"/>
      <c r="H1366" s="214"/>
      <c r="I1366" s="214"/>
      <c r="J1366" s="224"/>
      <c r="K1366" s="214"/>
      <c r="L1366" s="224"/>
      <c r="M1366" s="224"/>
      <c r="N1366" s="224"/>
      <c r="O1366" s="224"/>
      <c r="P1366" s="224"/>
    </row>
    <row r="1367">
      <c r="A1367" s="216"/>
      <c r="B1367" s="232" t="s">
        <v>904</v>
      </c>
      <c r="C1367" s="209" t="s">
        <v>182</v>
      </c>
      <c r="D1367" s="210" t="s">
        <v>840</v>
      </c>
      <c r="E1367" s="231" t="s">
        <v>602</v>
      </c>
      <c r="F1367" s="211"/>
      <c r="H1367" s="214"/>
      <c r="I1367" s="214"/>
      <c r="J1367" s="224"/>
      <c r="K1367" s="214"/>
      <c r="L1367" s="224"/>
      <c r="M1367" s="224"/>
      <c r="N1367" s="224"/>
      <c r="O1367" s="224"/>
      <c r="P1367" s="224"/>
    </row>
    <row r="1368">
      <c r="A1368" s="216"/>
      <c r="B1368" s="232" t="s">
        <v>904</v>
      </c>
      <c r="C1368" s="209" t="s">
        <v>182</v>
      </c>
      <c r="D1368" s="210" t="s">
        <v>840</v>
      </c>
      <c r="E1368" s="231" t="s">
        <v>231</v>
      </c>
      <c r="F1368" s="211"/>
      <c r="H1368" s="214"/>
      <c r="I1368" s="214"/>
      <c r="J1368" s="224"/>
      <c r="K1368" s="214"/>
      <c r="L1368" s="224"/>
      <c r="M1368" s="224"/>
      <c r="N1368" s="224"/>
      <c r="O1368" s="224"/>
      <c r="P1368" s="224"/>
    </row>
    <row r="1369">
      <c r="A1369" s="216"/>
      <c r="B1369" s="232" t="s">
        <v>904</v>
      </c>
      <c r="C1369" s="209" t="s">
        <v>182</v>
      </c>
      <c r="D1369" s="210" t="s">
        <v>840</v>
      </c>
      <c r="E1369" s="231" t="s">
        <v>232</v>
      </c>
      <c r="F1369" s="211"/>
      <c r="H1369" s="214"/>
      <c r="I1369" s="214"/>
      <c r="J1369" s="224"/>
      <c r="K1369" s="214"/>
      <c r="L1369" s="224"/>
      <c r="M1369" s="224"/>
      <c r="N1369" s="224"/>
      <c r="O1369" s="224"/>
      <c r="P1369" s="224"/>
    </row>
    <row r="1370">
      <c r="A1370" s="216"/>
      <c r="B1370" s="232" t="s">
        <v>904</v>
      </c>
      <c r="C1370" s="209" t="s">
        <v>182</v>
      </c>
      <c r="D1370" s="210" t="s">
        <v>840</v>
      </c>
      <c r="E1370" s="231" t="s">
        <v>603</v>
      </c>
      <c r="F1370" s="211"/>
      <c r="H1370" s="214"/>
      <c r="I1370" s="214"/>
      <c r="J1370" s="224"/>
      <c r="K1370" s="214"/>
      <c r="L1370" s="224"/>
      <c r="M1370" s="224"/>
      <c r="N1370" s="224"/>
      <c r="O1370" s="224"/>
      <c r="P1370" s="224"/>
    </row>
    <row r="1371">
      <c r="A1371" s="216" t="s">
        <v>905</v>
      </c>
      <c r="B1371" s="228" t="s">
        <v>906</v>
      </c>
      <c r="C1371" s="209" t="s">
        <v>429</v>
      </c>
      <c r="D1371" s="210" t="s">
        <v>840</v>
      </c>
      <c r="E1371" s="231" t="s">
        <v>225</v>
      </c>
      <c r="F1371" s="211">
        <v>3970.0</v>
      </c>
      <c r="H1371" s="214">
        <v>3970.0</v>
      </c>
      <c r="I1371" s="214"/>
      <c r="J1371" s="224"/>
      <c r="K1371" s="214"/>
      <c r="L1371" s="224"/>
      <c r="M1371" s="224"/>
      <c r="N1371" s="224"/>
      <c r="O1371" s="224"/>
      <c r="P1371" s="224"/>
    </row>
    <row r="1372">
      <c r="A1372" s="216"/>
      <c r="B1372" s="228" t="s">
        <v>906</v>
      </c>
      <c r="C1372" s="209" t="s">
        <v>429</v>
      </c>
      <c r="D1372" s="210" t="s">
        <v>840</v>
      </c>
      <c r="E1372" s="231" t="s">
        <v>226</v>
      </c>
      <c r="F1372" s="211"/>
      <c r="H1372" s="214"/>
      <c r="I1372" s="214"/>
      <c r="J1372" s="224"/>
      <c r="K1372" s="214"/>
      <c r="L1372" s="224"/>
      <c r="M1372" s="224"/>
      <c r="N1372" s="224"/>
      <c r="O1372" s="224"/>
      <c r="P1372" s="224"/>
    </row>
    <row r="1373">
      <c r="A1373" s="216"/>
      <c r="B1373" s="228" t="s">
        <v>906</v>
      </c>
      <c r="C1373" s="209" t="s">
        <v>429</v>
      </c>
      <c r="D1373" s="210" t="s">
        <v>840</v>
      </c>
      <c r="E1373" s="231" t="s">
        <v>227</v>
      </c>
      <c r="F1373" s="211"/>
      <c r="H1373" s="214"/>
      <c r="I1373" s="214"/>
      <c r="J1373" s="224"/>
      <c r="K1373" s="214"/>
      <c r="L1373" s="224"/>
      <c r="M1373" s="224"/>
      <c r="N1373" s="224"/>
      <c r="O1373" s="224"/>
      <c r="P1373" s="224"/>
    </row>
    <row r="1374">
      <c r="A1374" s="216"/>
      <c r="B1374" s="228" t="s">
        <v>906</v>
      </c>
      <c r="C1374" s="209" t="s">
        <v>429</v>
      </c>
      <c r="D1374" s="210" t="s">
        <v>840</v>
      </c>
      <c r="E1374" s="231" t="s">
        <v>228</v>
      </c>
      <c r="F1374" s="211"/>
      <c r="H1374" s="214"/>
      <c r="I1374" s="214"/>
      <c r="J1374" s="224"/>
      <c r="K1374" s="214"/>
      <c r="L1374" s="224"/>
      <c r="M1374" s="224"/>
      <c r="N1374" s="224"/>
      <c r="O1374" s="224"/>
      <c r="P1374" s="224"/>
    </row>
    <row r="1375">
      <c r="A1375" s="216"/>
      <c r="B1375" s="228" t="s">
        <v>906</v>
      </c>
      <c r="C1375" s="209" t="s">
        <v>429</v>
      </c>
      <c r="D1375" s="210" t="s">
        <v>840</v>
      </c>
      <c r="E1375" s="231" t="s">
        <v>229</v>
      </c>
      <c r="F1375" s="211"/>
      <c r="H1375" s="214"/>
      <c r="I1375" s="214"/>
      <c r="J1375" s="224"/>
      <c r="K1375" s="214"/>
      <c r="L1375" s="224"/>
      <c r="M1375" s="224"/>
      <c r="N1375" s="224"/>
      <c r="O1375" s="224"/>
      <c r="P1375" s="224"/>
    </row>
    <row r="1376">
      <c r="A1376" s="216"/>
      <c r="B1376" s="228" t="s">
        <v>906</v>
      </c>
      <c r="C1376" s="209" t="s">
        <v>429</v>
      </c>
      <c r="D1376" s="210" t="s">
        <v>840</v>
      </c>
      <c r="E1376" s="231" t="s">
        <v>602</v>
      </c>
      <c r="F1376" s="211"/>
      <c r="H1376" s="214"/>
      <c r="I1376" s="214"/>
      <c r="J1376" s="224"/>
      <c r="K1376" s="214"/>
      <c r="L1376" s="224"/>
      <c r="M1376" s="224"/>
      <c r="N1376" s="224"/>
      <c r="O1376" s="224"/>
      <c r="P1376" s="224"/>
    </row>
    <row r="1377">
      <c r="A1377" s="216"/>
      <c r="B1377" s="228" t="s">
        <v>906</v>
      </c>
      <c r="C1377" s="209" t="s">
        <v>429</v>
      </c>
      <c r="D1377" s="210" t="s">
        <v>840</v>
      </c>
      <c r="E1377" s="231" t="s">
        <v>231</v>
      </c>
      <c r="F1377" s="211"/>
      <c r="H1377" s="214"/>
      <c r="I1377" s="214"/>
      <c r="J1377" s="224"/>
      <c r="K1377" s="214"/>
      <c r="L1377" s="224"/>
      <c r="M1377" s="224"/>
      <c r="N1377" s="224"/>
      <c r="O1377" s="224"/>
      <c r="P1377" s="224"/>
    </row>
    <row r="1378">
      <c r="A1378" s="216"/>
      <c r="B1378" s="228" t="s">
        <v>906</v>
      </c>
      <c r="C1378" s="209" t="s">
        <v>429</v>
      </c>
      <c r="D1378" s="210" t="s">
        <v>840</v>
      </c>
      <c r="E1378" s="231" t="s">
        <v>232</v>
      </c>
      <c r="F1378" s="211"/>
      <c r="H1378" s="214"/>
      <c r="I1378" s="214"/>
      <c r="J1378" s="224"/>
      <c r="K1378" s="214"/>
      <c r="L1378" s="224"/>
      <c r="M1378" s="224"/>
      <c r="N1378" s="224"/>
      <c r="O1378" s="224"/>
      <c r="P1378" s="224"/>
    </row>
    <row r="1379">
      <c r="A1379" s="216"/>
      <c r="B1379" s="228" t="s">
        <v>906</v>
      </c>
      <c r="C1379" s="209" t="s">
        <v>429</v>
      </c>
      <c r="D1379" s="210" t="s">
        <v>840</v>
      </c>
      <c r="E1379" s="231" t="s">
        <v>603</v>
      </c>
      <c r="F1379" s="211"/>
      <c r="H1379" s="214"/>
      <c r="I1379" s="214"/>
      <c r="J1379" s="224"/>
      <c r="K1379" s="214"/>
      <c r="L1379" s="224"/>
      <c r="M1379" s="224"/>
      <c r="N1379" s="224"/>
      <c r="O1379" s="224"/>
      <c r="P1379" s="224"/>
    </row>
    <row r="1380">
      <c r="A1380" s="216" t="s">
        <v>907</v>
      </c>
      <c r="B1380" s="228" t="s">
        <v>908</v>
      </c>
      <c r="C1380" s="209" t="s">
        <v>909</v>
      </c>
      <c r="D1380" s="210" t="s">
        <v>840</v>
      </c>
      <c r="E1380" s="231" t="s">
        <v>225</v>
      </c>
      <c r="F1380" s="211">
        <v>4000.0</v>
      </c>
      <c r="H1380" s="214">
        <v>4000.0</v>
      </c>
      <c r="I1380" s="214"/>
      <c r="J1380" s="224"/>
      <c r="K1380" s="214"/>
      <c r="L1380" s="224"/>
      <c r="M1380" s="224"/>
      <c r="N1380" s="224"/>
      <c r="O1380" s="224"/>
      <c r="P1380" s="224"/>
    </row>
    <row r="1381">
      <c r="A1381" s="216"/>
      <c r="B1381" s="228" t="s">
        <v>908</v>
      </c>
      <c r="C1381" s="209" t="s">
        <v>909</v>
      </c>
      <c r="D1381" s="210" t="s">
        <v>840</v>
      </c>
      <c r="E1381" s="231" t="s">
        <v>226</v>
      </c>
      <c r="F1381" s="211"/>
      <c r="H1381" s="214"/>
      <c r="I1381" s="214"/>
      <c r="J1381" s="224"/>
      <c r="K1381" s="214"/>
      <c r="L1381" s="224"/>
      <c r="M1381" s="224"/>
      <c r="N1381" s="224"/>
      <c r="O1381" s="224"/>
      <c r="P1381" s="224"/>
    </row>
    <row r="1382">
      <c r="A1382" s="216"/>
      <c r="B1382" s="228" t="s">
        <v>908</v>
      </c>
      <c r="C1382" s="209" t="s">
        <v>909</v>
      </c>
      <c r="D1382" s="210" t="s">
        <v>840</v>
      </c>
      <c r="E1382" s="231" t="s">
        <v>227</v>
      </c>
      <c r="F1382" s="211"/>
      <c r="H1382" s="214"/>
      <c r="I1382" s="214"/>
      <c r="J1382" s="224"/>
      <c r="K1382" s="214"/>
      <c r="L1382" s="224"/>
      <c r="M1382" s="224"/>
      <c r="N1382" s="224"/>
      <c r="O1382" s="224"/>
      <c r="P1382" s="224"/>
    </row>
    <row r="1383">
      <c r="A1383" s="216"/>
      <c r="B1383" s="228" t="s">
        <v>908</v>
      </c>
      <c r="C1383" s="209" t="s">
        <v>909</v>
      </c>
      <c r="D1383" s="210" t="s">
        <v>840</v>
      </c>
      <c r="E1383" s="231" t="s">
        <v>228</v>
      </c>
      <c r="F1383" s="211"/>
      <c r="H1383" s="214"/>
      <c r="I1383" s="214"/>
      <c r="J1383" s="224"/>
      <c r="K1383" s="214"/>
      <c r="L1383" s="224"/>
      <c r="M1383" s="224"/>
      <c r="N1383" s="224"/>
      <c r="O1383" s="224"/>
      <c r="P1383" s="224"/>
    </row>
    <row r="1384">
      <c r="A1384" s="216"/>
      <c r="B1384" s="228" t="s">
        <v>908</v>
      </c>
      <c r="C1384" s="209" t="s">
        <v>909</v>
      </c>
      <c r="D1384" s="210" t="s">
        <v>840</v>
      </c>
      <c r="E1384" s="231" t="s">
        <v>229</v>
      </c>
      <c r="F1384" s="211"/>
      <c r="H1384" s="214"/>
      <c r="I1384" s="214"/>
      <c r="J1384" s="224"/>
      <c r="K1384" s="214"/>
      <c r="L1384" s="224"/>
      <c r="M1384" s="224"/>
      <c r="N1384" s="224"/>
      <c r="O1384" s="224"/>
      <c r="P1384" s="224"/>
    </row>
    <row r="1385">
      <c r="A1385" s="216"/>
      <c r="B1385" s="228" t="s">
        <v>908</v>
      </c>
      <c r="C1385" s="209" t="s">
        <v>909</v>
      </c>
      <c r="D1385" s="210" t="s">
        <v>840</v>
      </c>
      <c r="E1385" s="231" t="s">
        <v>602</v>
      </c>
      <c r="F1385" s="211"/>
      <c r="H1385" s="214"/>
      <c r="I1385" s="214"/>
      <c r="J1385" s="224"/>
      <c r="K1385" s="214"/>
      <c r="L1385" s="224"/>
      <c r="M1385" s="224"/>
      <c r="N1385" s="224"/>
      <c r="O1385" s="224"/>
      <c r="P1385" s="224"/>
    </row>
    <row r="1386">
      <c r="A1386" s="216"/>
      <c r="B1386" s="228" t="s">
        <v>908</v>
      </c>
      <c r="C1386" s="209" t="s">
        <v>909</v>
      </c>
      <c r="D1386" s="210" t="s">
        <v>840</v>
      </c>
      <c r="E1386" s="231" t="s">
        <v>231</v>
      </c>
      <c r="F1386" s="211"/>
      <c r="H1386" s="214"/>
      <c r="I1386" s="214"/>
      <c r="J1386" s="224"/>
      <c r="K1386" s="214"/>
      <c r="L1386" s="224"/>
      <c r="M1386" s="224"/>
      <c r="N1386" s="224"/>
      <c r="O1386" s="224"/>
      <c r="P1386" s="224"/>
    </row>
    <row r="1387">
      <c r="A1387" s="216"/>
      <c r="B1387" s="228" t="s">
        <v>908</v>
      </c>
      <c r="C1387" s="209" t="s">
        <v>909</v>
      </c>
      <c r="D1387" s="210" t="s">
        <v>840</v>
      </c>
      <c r="E1387" s="231" t="s">
        <v>232</v>
      </c>
      <c r="F1387" s="211"/>
      <c r="H1387" s="214"/>
      <c r="I1387" s="214"/>
      <c r="J1387" s="224"/>
      <c r="K1387" s="214"/>
      <c r="L1387" s="224"/>
      <c r="M1387" s="224"/>
      <c r="N1387" s="224"/>
      <c r="O1387" s="224"/>
      <c r="P1387" s="224"/>
    </row>
    <row r="1388">
      <c r="A1388" s="216"/>
      <c r="B1388" s="228" t="s">
        <v>908</v>
      </c>
      <c r="C1388" s="209" t="s">
        <v>909</v>
      </c>
      <c r="D1388" s="210" t="s">
        <v>840</v>
      </c>
      <c r="E1388" s="231" t="s">
        <v>603</v>
      </c>
      <c r="F1388" s="211"/>
      <c r="H1388" s="214"/>
      <c r="I1388" s="214"/>
      <c r="J1388" s="224"/>
      <c r="K1388" s="214"/>
      <c r="L1388" s="224"/>
      <c r="M1388" s="224"/>
      <c r="N1388" s="224"/>
      <c r="O1388" s="224"/>
      <c r="P1388" s="224"/>
    </row>
    <row r="1389">
      <c r="A1389" s="216" t="s">
        <v>910</v>
      </c>
      <c r="B1389" s="228" t="s">
        <v>911</v>
      </c>
      <c r="C1389" s="209" t="s">
        <v>909</v>
      </c>
      <c r="D1389" s="210" t="s">
        <v>840</v>
      </c>
      <c r="E1389" s="231" t="s">
        <v>225</v>
      </c>
      <c r="F1389" s="211">
        <v>9000.0</v>
      </c>
      <c r="H1389" s="214">
        <v>9000.0</v>
      </c>
      <c r="I1389" s="214"/>
      <c r="J1389" s="224"/>
      <c r="K1389" s="214"/>
      <c r="L1389" s="224"/>
      <c r="M1389" s="224"/>
      <c r="N1389" s="224"/>
      <c r="O1389" s="224"/>
      <c r="P1389" s="224"/>
    </row>
    <row r="1390">
      <c r="A1390" s="216"/>
      <c r="B1390" s="228" t="s">
        <v>911</v>
      </c>
      <c r="C1390" s="209" t="s">
        <v>909</v>
      </c>
      <c r="D1390" s="210" t="s">
        <v>840</v>
      </c>
      <c r="E1390" s="231" t="s">
        <v>226</v>
      </c>
      <c r="F1390" s="211"/>
      <c r="H1390" s="214"/>
      <c r="I1390" s="214"/>
      <c r="J1390" s="224"/>
      <c r="K1390" s="214"/>
      <c r="L1390" s="224"/>
      <c r="M1390" s="224"/>
      <c r="N1390" s="224"/>
      <c r="O1390" s="224"/>
      <c r="P1390" s="224"/>
    </row>
    <row r="1391">
      <c r="A1391" s="216"/>
      <c r="B1391" s="228" t="s">
        <v>911</v>
      </c>
      <c r="C1391" s="209" t="s">
        <v>909</v>
      </c>
      <c r="D1391" s="210" t="s">
        <v>840</v>
      </c>
      <c r="E1391" s="231" t="s">
        <v>227</v>
      </c>
      <c r="F1391" s="211"/>
      <c r="H1391" s="214"/>
      <c r="I1391" s="214"/>
      <c r="J1391" s="224"/>
      <c r="K1391" s="214"/>
      <c r="L1391" s="224"/>
      <c r="M1391" s="224"/>
      <c r="N1391" s="224"/>
      <c r="O1391" s="224"/>
      <c r="P1391" s="224"/>
    </row>
    <row r="1392">
      <c r="A1392" s="216"/>
      <c r="B1392" s="228" t="s">
        <v>911</v>
      </c>
      <c r="C1392" s="209" t="s">
        <v>909</v>
      </c>
      <c r="D1392" s="210" t="s">
        <v>840</v>
      </c>
      <c r="E1392" s="231" t="s">
        <v>228</v>
      </c>
      <c r="F1392" s="211"/>
      <c r="H1392" s="214"/>
      <c r="I1392" s="214"/>
      <c r="J1392" s="224"/>
      <c r="K1392" s="214"/>
      <c r="L1392" s="224"/>
      <c r="M1392" s="224"/>
      <c r="N1392" s="224"/>
      <c r="O1392" s="224"/>
      <c r="P1392" s="224"/>
    </row>
    <row r="1393">
      <c r="A1393" s="216"/>
      <c r="B1393" s="228" t="s">
        <v>911</v>
      </c>
      <c r="C1393" s="209" t="s">
        <v>909</v>
      </c>
      <c r="D1393" s="210" t="s">
        <v>840</v>
      </c>
      <c r="E1393" s="231" t="s">
        <v>229</v>
      </c>
      <c r="F1393" s="211"/>
      <c r="H1393" s="214"/>
      <c r="I1393" s="214"/>
      <c r="J1393" s="224"/>
      <c r="K1393" s="214"/>
      <c r="L1393" s="224"/>
      <c r="M1393" s="224"/>
      <c r="N1393" s="224"/>
      <c r="O1393" s="224"/>
      <c r="P1393" s="224"/>
    </row>
    <row r="1394">
      <c r="A1394" s="216"/>
      <c r="B1394" s="228" t="s">
        <v>911</v>
      </c>
      <c r="C1394" s="209" t="s">
        <v>909</v>
      </c>
      <c r="D1394" s="210" t="s">
        <v>840</v>
      </c>
      <c r="E1394" s="231" t="s">
        <v>602</v>
      </c>
      <c r="F1394" s="211"/>
      <c r="H1394" s="214"/>
      <c r="I1394" s="214"/>
      <c r="J1394" s="224"/>
      <c r="K1394" s="214"/>
      <c r="L1394" s="224"/>
      <c r="M1394" s="224"/>
      <c r="N1394" s="224"/>
      <c r="O1394" s="224"/>
      <c r="P1394" s="224"/>
    </row>
    <row r="1395">
      <c r="A1395" s="216"/>
      <c r="B1395" s="228" t="s">
        <v>911</v>
      </c>
      <c r="C1395" s="209" t="s">
        <v>909</v>
      </c>
      <c r="D1395" s="210" t="s">
        <v>840</v>
      </c>
      <c r="E1395" s="231" t="s">
        <v>231</v>
      </c>
      <c r="F1395" s="211"/>
      <c r="H1395" s="214"/>
      <c r="I1395" s="214"/>
      <c r="J1395" s="224"/>
      <c r="K1395" s="214"/>
      <c r="L1395" s="224"/>
      <c r="M1395" s="224"/>
      <c r="N1395" s="224"/>
      <c r="O1395" s="224"/>
      <c r="P1395" s="224"/>
    </row>
    <row r="1396">
      <c r="A1396" s="216"/>
      <c r="B1396" s="228" t="s">
        <v>911</v>
      </c>
      <c r="C1396" s="209" t="s">
        <v>909</v>
      </c>
      <c r="D1396" s="210" t="s">
        <v>840</v>
      </c>
      <c r="E1396" s="231" t="s">
        <v>232</v>
      </c>
      <c r="F1396" s="211"/>
      <c r="H1396" s="214"/>
      <c r="I1396" s="214"/>
      <c r="J1396" s="224"/>
      <c r="K1396" s="214"/>
      <c r="L1396" s="224"/>
      <c r="M1396" s="224"/>
      <c r="N1396" s="224"/>
      <c r="O1396" s="224"/>
      <c r="P1396" s="224"/>
    </row>
    <row r="1397">
      <c r="A1397" s="216"/>
      <c r="B1397" s="228" t="s">
        <v>911</v>
      </c>
      <c r="C1397" s="209" t="s">
        <v>909</v>
      </c>
      <c r="D1397" s="210" t="s">
        <v>840</v>
      </c>
      <c r="E1397" s="231" t="s">
        <v>603</v>
      </c>
      <c r="F1397" s="211"/>
      <c r="H1397" s="214"/>
      <c r="I1397" s="214"/>
      <c r="J1397" s="224"/>
      <c r="K1397" s="214"/>
      <c r="L1397" s="224"/>
      <c r="M1397" s="224"/>
      <c r="N1397" s="224"/>
      <c r="O1397" s="224"/>
      <c r="P1397" s="224"/>
    </row>
    <row r="1398">
      <c r="A1398" s="216" t="s">
        <v>912</v>
      </c>
      <c r="B1398" s="228" t="s">
        <v>913</v>
      </c>
      <c r="C1398" s="222" t="s">
        <v>205</v>
      </c>
      <c r="D1398" s="210" t="s">
        <v>840</v>
      </c>
      <c r="E1398" s="231" t="s">
        <v>225</v>
      </c>
      <c r="F1398" s="211">
        <v>1400.0</v>
      </c>
      <c r="H1398" s="214">
        <v>1400.0</v>
      </c>
      <c r="I1398" s="214"/>
      <c r="J1398" s="224"/>
      <c r="K1398" s="214"/>
      <c r="L1398" s="224"/>
      <c r="M1398" s="224"/>
      <c r="N1398" s="224"/>
      <c r="O1398" s="224"/>
      <c r="P1398" s="224"/>
    </row>
    <row r="1399">
      <c r="A1399" s="216"/>
      <c r="B1399" s="228" t="s">
        <v>913</v>
      </c>
      <c r="C1399" s="222" t="s">
        <v>205</v>
      </c>
      <c r="D1399" s="210" t="s">
        <v>840</v>
      </c>
      <c r="E1399" s="231" t="s">
        <v>226</v>
      </c>
      <c r="F1399" s="211"/>
      <c r="H1399" s="214"/>
      <c r="I1399" s="214"/>
      <c r="J1399" s="224"/>
      <c r="K1399" s="214"/>
      <c r="L1399" s="224"/>
      <c r="M1399" s="224"/>
      <c r="N1399" s="224"/>
      <c r="O1399" s="224"/>
      <c r="P1399" s="224"/>
    </row>
    <row r="1400">
      <c r="A1400" s="216"/>
      <c r="B1400" s="228" t="s">
        <v>913</v>
      </c>
      <c r="C1400" s="222" t="s">
        <v>205</v>
      </c>
      <c r="D1400" s="210" t="s">
        <v>840</v>
      </c>
      <c r="E1400" s="231" t="s">
        <v>227</v>
      </c>
      <c r="F1400" s="211"/>
      <c r="H1400" s="214"/>
      <c r="I1400" s="214"/>
      <c r="J1400" s="224"/>
      <c r="K1400" s="214"/>
      <c r="L1400" s="224"/>
      <c r="M1400" s="224"/>
      <c r="N1400" s="224"/>
      <c r="O1400" s="224"/>
      <c r="P1400" s="224"/>
    </row>
    <row r="1401">
      <c r="A1401" s="216"/>
      <c r="B1401" s="228" t="s">
        <v>913</v>
      </c>
      <c r="C1401" s="222" t="s">
        <v>205</v>
      </c>
      <c r="D1401" s="210" t="s">
        <v>840</v>
      </c>
      <c r="E1401" s="231" t="s">
        <v>228</v>
      </c>
      <c r="F1401" s="211"/>
      <c r="H1401" s="214"/>
      <c r="I1401" s="214"/>
      <c r="J1401" s="224"/>
      <c r="K1401" s="214"/>
      <c r="L1401" s="224"/>
      <c r="M1401" s="224"/>
      <c r="N1401" s="224"/>
      <c r="O1401" s="224"/>
      <c r="P1401" s="224"/>
    </row>
    <row r="1402">
      <c r="A1402" s="216"/>
      <c r="B1402" s="228" t="s">
        <v>913</v>
      </c>
      <c r="C1402" s="222" t="s">
        <v>205</v>
      </c>
      <c r="D1402" s="210" t="s">
        <v>840</v>
      </c>
      <c r="E1402" s="231" t="s">
        <v>229</v>
      </c>
      <c r="F1402" s="211"/>
      <c r="H1402" s="214"/>
      <c r="I1402" s="214"/>
      <c r="J1402" s="224"/>
      <c r="K1402" s="214"/>
      <c r="L1402" s="224"/>
      <c r="M1402" s="224"/>
      <c r="N1402" s="224"/>
      <c r="O1402" s="224"/>
      <c r="P1402" s="224"/>
    </row>
    <row r="1403">
      <c r="A1403" s="216"/>
      <c r="B1403" s="228" t="s">
        <v>913</v>
      </c>
      <c r="C1403" s="222" t="s">
        <v>205</v>
      </c>
      <c r="D1403" s="210" t="s">
        <v>840</v>
      </c>
      <c r="E1403" s="231" t="s">
        <v>602</v>
      </c>
      <c r="F1403" s="211"/>
      <c r="H1403" s="214"/>
      <c r="I1403" s="214"/>
      <c r="J1403" s="224"/>
      <c r="K1403" s="214"/>
      <c r="L1403" s="224"/>
      <c r="M1403" s="224"/>
      <c r="N1403" s="224"/>
      <c r="O1403" s="224"/>
      <c r="P1403" s="224"/>
    </row>
    <row r="1404">
      <c r="A1404" s="216"/>
      <c r="B1404" s="228" t="s">
        <v>913</v>
      </c>
      <c r="C1404" s="222" t="s">
        <v>205</v>
      </c>
      <c r="D1404" s="210" t="s">
        <v>840</v>
      </c>
      <c r="E1404" s="231" t="s">
        <v>231</v>
      </c>
      <c r="F1404" s="211"/>
      <c r="H1404" s="214"/>
      <c r="I1404" s="214"/>
      <c r="J1404" s="224"/>
      <c r="K1404" s="214"/>
      <c r="L1404" s="224"/>
      <c r="M1404" s="224"/>
      <c r="N1404" s="224"/>
      <c r="O1404" s="224"/>
      <c r="P1404" s="224"/>
    </row>
    <row r="1405">
      <c r="A1405" s="216"/>
      <c r="B1405" s="228" t="s">
        <v>913</v>
      </c>
      <c r="C1405" s="222" t="s">
        <v>205</v>
      </c>
      <c r="D1405" s="210" t="s">
        <v>840</v>
      </c>
      <c r="E1405" s="231" t="s">
        <v>232</v>
      </c>
      <c r="F1405" s="211"/>
      <c r="H1405" s="214"/>
      <c r="I1405" s="214"/>
      <c r="J1405" s="224"/>
      <c r="K1405" s="214"/>
      <c r="L1405" s="224"/>
      <c r="M1405" s="224"/>
      <c r="N1405" s="224"/>
      <c r="O1405" s="224"/>
      <c r="P1405" s="224"/>
    </row>
    <row r="1406">
      <c r="A1406" s="216"/>
      <c r="B1406" s="228" t="s">
        <v>913</v>
      </c>
      <c r="C1406" s="222" t="s">
        <v>205</v>
      </c>
      <c r="D1406" s="210" t="s">
        <v>840</v>
      </c>
      <c r="E1406" s="231" t="s">
        <v>603</v>
      </c>
      <c r="F1406" s="211"/>
      <c r="H1406" s="214"/>
      <c r="I1406" s="214"/>
      <c r="J1406" s="224"/>
      <c r="K1406" s="214"/>
      <c r="L1406" s="224"/>
      <c r="M1406" s="224"/>
      <c r="N1406" s="224"/>
      <c r="O1406" s="224"/>
      <c r="P1406" s="224"/>
    </row>
    <row r="1407">
      <c r="A1407" s="216" t="s">
        <v>914</v>
      </c>
      <c r="B1407" s="228" t="s">
        <v>915</v>
      </c>
      <c r="C1407" s="209" t="s">
        <v>429</v>
      </c>
      <c r="D1407" s="210" t="s">
        <v>840</v>
      </c>
      <c r="E1407" s="231" t="s">
        <v>225</v>
      </c>
      <c r="F1407" s="211">
        <v>22100.0</v>
      </c>
      <c r="H1407" s="214">
        <v>22100.0</v>
      </c>
      <c r="I1407" s="214"/>
      <c r="J1407" s="224"/>
      <c r="K1407" s="214"/>
      <c r="L1407" s="224"/>
      <c r="M1407" s="224"/>
      <c r="N1407" s="224"/>
      <c r="O1407" s="224"/>
      <c r="P1407" s="224"/>
    </row>
    <row r="1408">
      <c r="A1408" s="216"/>
      <c r="B1408" s="228" t="s">
        <v>915</v>
      </c>
      <c r="C1408" s="209" t="s">
        <v>429</v>
      </c>
      <c r="D1408" s="210" t="s">
        <v>840</v>
      </c>
      <c r="E1408" s="231" t="s">
        <v>226</v>
      </c>
      <c r="F1408" s="211"/>
      <c r="H1408" s="214"/>
      <c r="I1408" s="214"/>
      <c r="J1408" s="224"/>
      <c r="K1408" s="214"/>
      <c r="L1408" s="224"/>
      <c r="M1408" s="224"/>
      <c r="N1408" s="224"/>
      <c r="O1408" s="224"/>
      <c r="P1408" s="224"/>
    </row>
    <row r="1409">
      <c r="A1409" s="216"/>
      <c r="B1409" s="228" t="s">
        <v>915</v>
      </c>
      <c r="C1409" s="209" t="s">
        <v>429</v>
      </c>
      <c r="D1409" s="210" t="s">
        <v>840</v>
      </c>
      <c r="E1409" s="231" t="s">
        <v>227</v>
      </c>
      <c r="F1409" s="211"/>
      <c r="H1409" s="214"/>
      <c r="I1409" s="214"/>
      <c r="J1409" s="224"/>
      <c r="K1409" s="214"/>
      <c r="L1409" s="224"/>
      <c r="M1409" s="224"/>
      <c r="N1409" s="224"/>
      <c r="O1409" s="224"/>
      <c r="P1409" s="224"/>
    </row>
    <row r="1410">
      <c r="A1410" s="216"/>
      <c r="B1410" s="228" t="s">
        <v>915</v>
      </c>
      <c r="C1410" s="209" t="s">
        <v>429</v>
      </c>
      <c r="D1410" s="210" t="s">
        <v>840</v>
      </c>
      <c r="E1410" s="231" t="s">
        <v>228</v>
      </c>
      <c r="F1410" s="211"/>
      <c r="H1410" s="214"/>
      <c r="I1410" s="214"/>
      <c r="J1410" s="224"/>
      <c r="K1410" s="214"/>
      <c r="L1410" s="224"/>
      <c r="M1410" s="224"/>
      <c r="N1410" s="224"/>
      <c r="O1410" s="224"/>
      <c r="P1410" s="224"/>
    </row>
    <row r="1411">
      <c r="A1411" s="216"/>
      <c r="B1411" s="228" t="s">
        <v>915</v>
      </c>
      <c r="C1411" s="209" t="s">
        <v>429</v>
      </c>
      <c r="D1411" s="210" t="s">
        <v>840</v>
      </c>
      <c r="E1411" s="231" t="s">
        <v>229</v>
      </c>
      <c r="F1411" s="211"/>
      <c r="H1411" s="214"/>
      <c r="I1411" s="214"/>
      <c r="J1411" s="224"/>
      <c r="K1411" s="214"/>
      <c r="L1411" s="224"/>
      <c r="M1411" s="224"/>
      <c r="N1411" s="224"/>
      <c r="O1411" s="224"/>
      <c r="P1411" s="224"/>
    </row>
    <row r="1412">
      <c r="A1412" s="216"/>
      <c r="B1412" s="228" t="s">
        <v>915</v>
      </c>
      <c r="C1412" s="209" t="s">
        <v>429</v>
      </c>
      <c r="D1412" s="210" t="s">
        <v>840</v>
      </c>
      <c r="E1412" s="231" t="s">
        <v>602</v>
      </c>
      <c r="F1412" s="211"/>
      <c r="H1412" s="214"/>
      <c r="I1412" s="214"/>
      <c r="J1412" s="224"/>
      <c r="K1412" s="214"/>
      <c r="L1412" s="224"/>
      <c r="M1412" s="224"/>
      <c r="N1412" s="224"/>
      <c r="O1412" s="224"/>
      <c r="P1412" s="224"/>
    </row>
    <row r="1413">
      <c r="A1413" s="216"/>
      <c r="B1413" s="228" t="s">
        <v>915</v>
      </c>
      <c r="C1413" s="209" t="s">
        <v>429</v>
      </c>
      <c r="D1413" s="210" t="s">
        <v>840</v>
      </c>
      <c r="E1413" s="231" t="s">
        <v>231</v>
      </c>
      <c r="F1413" s="211"/>
      <c r="H1413" s="214"/>
      <c r="I1413" s="214"/>
      <c r="J1413" s="224"/>
      <c r="K1413" s="214"/>
      <c r="L1413" s="224"/>
      <c r="M1413" s="224"/>
      <c r="N1413" s="224"/>
      <c r="O1413" s="224"/>
      <c r="P1413" s="224"/>
    </row>
    <row r="1414">
      <c r="A1414" s="216"/>
      <c r="B1414" s="228" t="s">
        <v>915</v>
      </c>
      <c r="C1414" s="209" t="s">
        <v>429</v>
      </c>
      <c r="D1414" s="210" t="s">
        <v>840</v>
      </c>
      <c r="E1414" s="231" t="s">
        <v>232</v>
      </c>
      <c r="F1414" s="211"/>
      <c r="H1414" s="214"/>
      <c r="I1414" s="214"/>
      <c r="J1414" s="224"/>
      <c r="K1414" s="214"/>
      <c r="L1414" s="224"/>
      <c r="M1414" s="224"/>
      <c r="N1414" s="224"/>
      <c r="O1414" s="224"/>
      <c r="P1414" s="224"/>
    </row>
    <row r="1415">
      <c r="A1415" s="216"/>
      <c r="B1415" s="228" t="s">
        <v>915</v>
      </c>
      <c r="C1415" s="209" t="s">
        <v>429</v>
      </c>
      <c r="D1415" s="210" t="s">
        <v>840</v>
      </c>
      <c r="E1415" s="231" t="s">
        <v>603</v>
      </c>
      <c r="F1415" s="211"/>
      <c r="H1415" s="214"/>
      <c r="I1415" s="214"/>
      <c r="J1415" s="224"/>
      <c r="K1415" s="214"/>
      <c r="L1415" s="224"/>
      <c r="M1415" s="224"/>
      <c r="N1415" s="224"/>
      <c r="O1415" s="224"/>
      <c r="P1415" s="224"/>
    </row>
    <row r="1416">
      <c r="A1416" s="216" t="s">
        <v>916</v>
      </c>
      <c r="B1416" s="228" t="s">
        <v>917</v>
      </c>
      <c r="C1416" s="209" t="s">
        <v>429</v>
      </c>
      <c r="D1416" s="210" t="s">
        <v>840</v>
      </c>
      <c r="E1416" s="231" t="s">
        <v>225</v>
      </c>
      <c r="F1416" s="211">
        <v>4700.0</v>
      </c>
      <c r="H1416" s="214">
        <v>4700.0</v>
      </c>
      <c r="I1416" s="214"/>
      <c r="J1416" s="224"/>
      <c r="K1416" s="214"/>
      <c r="L1416" s="224"/>
      <c r="M1416" s="224"/>
      <c r="N1416" s="224"/>
      <c r="O1416" s="224"/>
      <c r="P1416" s="224"/>
    </row>
    <row r="1417">
      <c r="A1417" s="216"/>
      <c r="B1417" s="228" t="s">
        <v>917</v>
      </c>
      <c r="C1417" s="209" t="s">
        <v>429</v>
      </c>
      <c r="D1417" s="210" t="s">
        <v>840</v>
      </c>
      <c r="E1417" s="231" t="s">
        <v>226</v>
      </c>
      <c r="F1417" s="211"/>
      <c r="H1417" s="214"/>
      <c r="I1417" s="214"/>
      <c r="J1417" s="214"/>
      <c r="K1417" s="214"/>
      <c r="L1417" s="214"/>
      <c r="M1417" s="214"/>
      <c r="N1417" s="214"/>
      <c r="O1417" s="214"/>
      <c r="P1417" s="214"/>
    </row>
    <row r="1418">
      <c r="A1418" s="216"/>
      <c r="B1418" s="228" t="s">
        <v>917</v>
      </c>
      <c r="C1418" s="209" t="s">
        <v>429</v>
      </c>
      <c r="D1418" s="210" t="s">
        <v>840</v>
      </c>
      <c r="E1418" s="231" t="s">
        <v>227</v>
      </c>
      <c r="F1418" s="211"/>
      <c r="H1418" s="214"/>
      <c r="I1418" s="214"/>
      <c r="J1418" s="214"/>
      <c r="K1418" s="214"/>
      <c r="L1418" s="214"/>
      <c r="M1418" s="214"/>
      <c r="N1418" s="214"/>
      <c r="O1418" s="214"/>
      <c r="P1418" s="214"/>
    </row>
    <row r="1419">
      <c r="A1419" s="216"/>
      <c r="B1419" s="228" t="s">
        <v>917</v>
      </c>
      <c r="C1419" s="209" t="s">
        <v>429</v>
      </c>
      <c r="D1419" s="210" t="s">
        <v>840</v>
      </c>
      <c r="E1419" s="231" t="s">
        <v>228</v>
      </c>
      <c r="F1419" s="211"/>
      <c r="H1419" s="214"/>
      <c r="I1419" s="214"/>
      <c r="J1419" s="214"/>
      <c r="K1419" s="214"/>
      <c r="L1419" s="214"/>
      <c r="M1419" s="214"/>
      <c r="N1419" s="214"/>
      <c r="O1419" s="214"/>
      <c r="P1419" s="214"/>
    </row>
    <row r="1420">
      <c r="A1420" s="216"/>
      <c r="B1420" s="228" t="s">
        <v>917</v>
      </c>
      <c r="C1420" s="209" t="s">
        <v>429</v>
      </c>
      <c r="D1420" s="210" t="s">
        <v>840</v>
      </c>
      <c r="E1420" s="231" t="s">
        <v>229</v>
      </c>
      <c r="F1420" s="211"/>
      <c r="H1420" s="214"/>
      <c r="I1420" s="214"/>
      <c r="J1420" s="214"/>
      <c r="K1420" s="214"/>
      <c r="L1420" s="214"/>
      <c r="M1420" s="214"/>
      <c r="N1420" s="214"/>
      <c r="O1420" s="214"/>
      <c r="P1420" s="214"/>
    </row>
    <row r="1421">
      <c r="A1421" s="216"/>
      <c r="B1421" s="228" t="s">
        <v>917</v>
      </c>
      <c r="C1421" s="209" t="s">
        <v>429</v>
      </c>
      <c r="D1421" s="210" t="s">
        <v>840</v>
      </c>
      <c r="E1421" s="231" t="s">
        <v>602</v>
      </c>
      <c r="F1421" s="211"/>
      <c r="H1421" s="214"/>
      <c r="I1421" s="214"/>
      <c r="J1421" s="214"/>
      <c r="K1421" s="214"/>
      <c r="L1421" s="214"/>
      <c r="M1421" s="214"/>
      <c r="N1421" s="214"/>
      <c r="O1421" s="214"/>
      <c r="P1421" s="214"/>
    </row>
    <row r="1422">
      <c r="A1422" s="216"/>
      <c r="B1422" s="228" t="s">
        <v>917</v>
      </c>
      <c r="C1422" s="209" t="s">
        <v>429</v>
      </c>
      <c r="D1422" s="210" t="s">
        <v>840</v>
      </c>
      <c r="E1422" s="231" t="s">
        <v>231</v>
      </c>
      <c r="F1422" s="211"/>
      <c r="H1422" s="214"/>
      <c r="I1422" s="214"/>
      <c r="J1422" s="214"/>
      <c r="K1422" s="214"/>
      <c r="L1422" s="214"/>
      <c r="M1422" s="214"/>
      <c r="N1422" s="214"/>
      <c r="O1422" s="214"/>
      <c r="P1422" s="214"/>
    </row>
    <row r="1423">
      <c r="A1423" s="216"/>
      <c r="B1423" s="228" t="s">
        <v>917</v>
      </c>
      <c r="C1423" s="209" t="s">
        <v>429</v>
      </c>
      <c r="D1423" s="210" t="s">
        <v>840</v>
      </c>
      <c r="E1423" s="231" t="s">
        <v>232</v>
      </c>
      <c r="F1423" s="211"/>
      <c r="H1423" s="214"/>
      <c r="I1423" s="214"/>
      <c r="J1423" s="214"/>
      <c r="K1423" s="214"/>
      <c r="L1423" s="214"/>
      <c r="M1423" s="214"/>
      <c r="N1423" s="214"/>
      <c r="O1423" s="214"/>
      <c r="P1423" s="214"/>
    </row>
    <row r="1424">
      <c r="A1424" s="216"/>
      <c r="B1424" s="228" t="s">
        <v>917</v>
      </c>
      <c r="C1424" s="209" t="s">
        <v>429</v>
      </c>
      <c r="D1424" s="210" t="s">
        <v>840</v>
      </c>
      <c r="E1424" s="231" t="s">
        <v>603</v>
      </c>
      <c r="F1424" s="211"/>
      <c r="H1424" s="214"/>
      <c r="I1424" s="214"/>
      <c r="J1424" s="214"/>
      <c r="K1424" s="214"/>
      <c r="L1424" s="214"/>
      <c r="M1424" s="214"/>
      <c r="N1424" s="214"/>
      <c r="O1424" s="214"/>
      <c r="P1424" s="214"/>
    </row>
    <row r="1425">
      <c r="A1425" s="216" t="s">
        <v>918</v>
      </c>
      <c r="B1425" s="228" t="s">
        <v>919</v>
      </c>
      <c r="C1425" s="209" t="s">
        <v>920</v>
      </c>
      <c r="D1425" s="210" t="s">
        <v>840</v>
      </c>
      <c r="E1425" s="231" t="s">
        <v>225</v>
      </c>
      <c r="F1425" s="211">
        <v>1500.0</v>
      </c>
      <c r="H1425" s="214">
        <v>1500.0</v>
      </c>
      <c r="I1425" s="214"/>
      <c r="J1425" s="214"/>
      <c r="K1425" s="214"/>
      <c r="L1425" s="214"/>
      <c r="M1425" s="214"/>
      <c r="N1425" s="214"/>
      <c r="O1425" s="214"/>
      <c r="P1425" s="214"/>
    </row>
    <row r="1426">
      <c r="A1426" s="216"/>
      <c r="B1426" s="228" t="s">
        <v>919</v>
      </c>
      <c r="C1426" s="209" t="s">
        <v>920</v>
      </c>
      <c r="D1426" s="210" t="s">
        <v>840</v>
      </c>
      <c r="E1426" s="231" t="s">
        <v>226</v>
      </c>
      <c r="F1426" s="211"/>
      <c r="H1426" s="214"/>
      <c r="I1426" s="214"/>
      <c r="J1426" s="214"/>
      <c r="K1426" s="214"/>
      <c r="L1426" s="214"/>
      <c r="M1426" s="214"/>
      <c r="N1426" s="214"/>
      <c r="O1426" s="214"/>
      <c r="P1426" s="214"/>
    </row>
    <row r="1427">
      <c r="A1427" s="216"/>
      <c r="B1427" s="228" t="s">
        <v>919</v>
      </c>
      <c r="C1427" s="209" t="s">
        <v>920</v>
      </c>
      <c r="D1427" s="210" t="s">
        <v>840</v>
      </c>
      <c r="E1427" s="231" t="s">
        <v>227</v>
      </c>
      <c r="F1427" s="211"/>
      <c r="H1427" s="214"/>
      <c r="I1427" s="214"/>
      <c r="J1427" s="214"/>
      <c r="K1427" s="214"/>
      <c r="L1427" s="214"/>
      <c r="M1427" s="214"/>
      <c r="N1427" s="214"/>
      <c r="O1427" s="214"/>
      <c r="P1427" s="214"/>
    </row>
    <row r="1428">
      <c r="A1428" s="216"/>
      <c r="B1428" s="228" t="s">
        <v>919</v>
      </c>
      <c r="C1428" s="209" t="s">
        <v>920</v>
      </c>
      <c r="D1428" s="210" t="s">
        <v>840</v>
      </c>
      <c r="E1428" s="231" t="s">
        <v>228</v>
      </c>
      <c r="F1428" s="211"/>
      <c r="H1428" s="214"/>
      <c r="I1428" s="214"/>
      <c r="J1428" s="214"/>
      <c r="K1428" s="214"/>
      <c r="L1428" s="214"/>
      <c r="M1428" s="214"/>
      <c r="N1428" s="214"/>
      <c r="O1428" s="214"/>
      <c r="P1428" s="214"/>
    </row>
    <row r="1429">
      <c r="A1429" s="216"/>
      <c r="B1429" s="228" t="s">
        <v>919</v>
      </c>
      <c r="C1429" s="209" t="s">
        <v>920</v>
      </c>
      <c r="D1429" s="210" t="s">
        <v>840</v>
      </c>
      <c r="E1429" s="231" t="s">
        <v>229</v>
      </c>
      <c r="F1429" s="211"/>
      <c r="H1429" s="214"/>
      <c r="I1429" s="214"/>
      <c r="J1429" s="214"/>
      <c r="K1429" s="214"/>
      <c r="L1429" s="214"/>
      <c r="M1429" s="214"/>
      <c r="N1429" s="214"/>
      <c r="O1429" s="214"/>
      <c r="P1429" s="214"/>
    </row>
    <row r="1430">
      <c r="A1430" s="216"/>
      <c r="B1430" s="228" t="s">
        <v>919</v>
      </c>
      <c r="C1430" s="209" t="s">
        <v>920</v>
      </c>
      <c r="D1430" s="210" t="s">
        <v>840</v>
      </c>
      <c r="E1430" s="231" t="s">
        <v>602</v>
      </c>
      <c r="F1430" s="211"/>
      <c r="H1430" s="214"/>
      <c r="I1430" s="214"/>
      <c r="J1430" s="214"/>
      <c r="K1430" s="214"/>
      <c r="L1430" s="214"/>
      <c r="M1430" s="214"/>
      <c r="N1430" s="214"/>
      <c r="O1430" s="214"/>
      <c r="P1430" s="214"/>
    </row>
    <row r="1431">
      <c r="A1431" s="216"/>
      <c r="B1431" s="228" t="s">
        <v>919</v>
      </c>
      <c r="C1431" s="209" t="s">
        <v>920</v>
      </c>
      <c r="D1431" s="210" t="s">
        <v>840</v>
      </c>
      <c r="E1431" s="231" t="s">
        <v>231</v>
      </c>
      <c r="F1431" s="211"/>
      <c r="H1431" s="214"/>
      <c r="I1431" s="214"/>
      <c r="J1431" s="214"/>
      <c r="K1431" s="214"/>
      <c r="L1431" s="214"/>
      <c r="M1431" s="214"/>
      <c r="N1431" s="214"/>
      <c r="O1431" s="214"/>
      <c r="P1431" s="214"/>
    </row>
    <row r="1432">
      <c r="A1432" s="216"/>
      <c r="B1432" s="228" t="s">
        <v>919</v>
      </c>
      <c r="C1432" s="209" t="s">
        <v>920</v>
      </c>
      <c r="D1432" s="210" t="s">
        <v>840</v>
      </c>
      <c r="E1432" s="231" t="s">
        <v>232</v>
      </c>
      <c r="F1432" s="211"/>
      <c r="H1432" s="214"/>
      <c r="I1432" s="214"/>
      <c r="J1432" s="214"/>
      <c r="K1432" s="214"/>
      <c r="L1432" s="214"/>
      <c r="M1432" s="214"/>
      <c r="N1432" s="214"/>
      <c r="O1432" s="214"/>
      <c r="P1432" s="214"/>
    </row>
    <row r="1433">
      <c r="A1433" s="216"/>
      <c r="B1433" s="228" t="s">
        <v>919</v>
      </c>
      <c r="C1433" s="209" t="s">
        <v>920</v>
      </c>
      <c r="D1433" s="210" t="s">
        <v>840</v>
      </c>
      <c r="E1433" s="231" t="s">
        <v>603</v>
      </c>
      <c r="F1433" s="211"/>
      <c r="H1433" s="214"/>
      <c r="I1433" s="214"/>
      <c r="J1433" s="214"/>
      <c r="K1433" s="214"/>
      <c r="L1433" s="214"/>
      <c r="M1433" s="214"/>
      <c r="N1433" s="214"/>
      <c r="O1433" s="214"/>
      <c r="P1433" s="214"/>
    </row>
    <row r="1434">
      <c r="A1434" s="216" t="s">
        <v>921</v>
      </c>
      <c r="B1434" s="228" t="s">
        <v>922</v>
      </c>
      <c r="C1434" s="209" t="s">
        <v>923</v>
      </c>
      <c r="D1434" s="210" t="s">
        <v>840</v>
      </c>
      <c r="E1434" s="231" t="s">
        <v>225</v>
      </c>
      <c r="F1434" s="211">
        <v>11000.0</v>
      </c>
      <c r="H1434" s="214">
        <v>11000.0</v>
      </c>
      <c r="I1434" s="214"/>
      <c r="J1434" s="214"/>
      <c r="K1434" s="214"/>
      <c r="L1434" s="214"/>
      <c r="M1434" s="214"/>
      <c r="N1434" s="214"/>
      <c r="O1434" s="214"/>
      <c r="P1434" s="214"/>
    </row>
    <row r="1435">
      <c r="A1435" s="195"/>
      <c r="B1435" s="228" t="s">
        <v>922</v>
      </c>
      <c r="C1435" s="209" t="s">
        <v>923</v>
      </c>
      <c r="D1435" s="210" t="s">
        <v>840</v>
      </c>
      <c r="E1435" s="231" t="s">
        <v>226</v>
      </c>
      <c r="F1435" s="211"/>
      <c r="H1435" s="212"/>
      <c r="I1435" s="212"/>
      <c r="J1435" s="213"/>
      <c r="K1435" s="212"/>
      <c r="L1435" s="213"/>
      <c r="M1435" s="213"/>
      <c r="N1435" s="213"/>
      <c r="O1435" s="213"/>
      <c r="P1435" s="213"/>
    </row>
    <row r="1436">
      <c r="A1436" s="195"/>
      <c r="B1436" s="228" t="s">
        <v>922</v>
      </c>
      <c r="C1436" s="209" t="s">
        <v>923</v>
      </c>
      <c r="D1436" s="210" t="s">
        <v>840</v>
      </c>
      <c r="E1436" s="231" t="s">
        <v>227</v>
      </c>
      <c r="F1436" s="211"/>
      <c r="H1436" s="212"/>
      <c r="I1436" s="212"/>
      <c r="J1436" s="212"/>
      <c r="K1436" s="212"/>
      <c r="L1436" s="212"/>
      <c r="M1436" s="212"/>
      <c r="N1436" s="212"/>
      <c r="O1436" s="212"/>
      <c r="P1436" s="212"/>
    </row>
    <row r="1437">
      <c r="A1437" s="216"/>
      <c r="B1437" s="228" t="s">
        <v>922</v>
      </c>
      <c r="C1437" s="209" t="s">
        <v>923</v>
      </c>
      <c r="D1437" s="210" t="s">
        <v>840</v>
      </c>
      <c r="E1437" s="231" t="s">
        <v>228</v>
      </c>
      <c r="F1437" s="211"/>
      <c r="H1437" s="212"/>
      <c r="I1437" s="212"/>
      <c r="J1437" s="212"/>
      <c r="K1437" s="212"/>
      <c r="L1437" s="212"/>
      <c r="M1437" s="212"/>
      <c r="N1437" s="212"/>
      <c r="O1437" s="212"/>
      <c r="P1437" s="212"/>
    </row>
    <row r="1438">
      <c r="A1438" s="195"/>
      <c r="B1438" s="228" t="s">
        <v>922</v>
      </c>
      <c r="C1438" s="209" t="s">
        <v>923</v>
      </c>
      <c r="D1438" s="210" t="s">
        <v>840</v>
      </c>
      <c r="E1438" s="231" t="s">
        <v>229</v>
      </c>
      <c r="F1438" s="211"/>
      <c r="H1438" s="212"/>
      <c r="I1438" s="212"/>
      <c r="J1438" s="212"/>
      <c r="K1438" s="212"/>
      <c r="L1438" s="212"/>
      <c r="M1438" s="212"/>
      <c r="N1438" s="212"/>
      <c r="O1438" s="212"/>
      <c r="P1438" s="212"/>
    </row>
    <row r="1439">
      <c r="A1439" s="195"/>
      <c r="B1439" s="228" t="s">
        <v>922</v>
      </c>
      <c r="C1439" s="209" t="s">
        <v>923</v>
      </c>
      <c r="D1439" s="210" t="s">
        <v>840</v>
      </c>
      <c r="E1439" s="231" t="s">
        <v>602</v>
      </c>
      <c r="F1439" s="211"/>
      <c r="H1439" s="212"/>
      <c r="I1439" s="212"/>
      <c r="J1439" s="212"/>
      <c r="K1439" s="212"/>
      <c r="L1439" s="212"/>
      <c r="M1439" s="212"/>
      <c r="N1439" s="212"/>
      <c r="O1439" s="212"/>
      <c r="P1439" s="212"/>
    </row>
    <row r="1440">
      <c r="A1440" s="195"/>
      <c r="B1440" s="228" t="s">
        <v>922</v>
      </c>
      <c r="C1440" s="209" t="s">
        <v>923</v>
      </c>
      <c r="D1440" s="210" t="s">
        <v>840</v>
      </c>
      <c r="E1440" s="231" t="s">
        <v>231</v>
      </c>
      <c r="F1440" s="211"/>
      <c r="H1440" s="212"/>
      <c r="I1440" s="212"/>
      <c r="J1440" s="212"/>
      <c r="K1440" s="212"/>
      <c r="L1440" s="212"/>
      <c r="M1440" s="212"/>
      <c r="N1440" s="212"/>
      <c r="O1440" s="212"/>
      <c r="P1440" s="212"/>
    </row>
    <row r="1441">
      <c r="A1441" s="195"/>
      <c r="B1441" s="228" t="s">
        <v>922</v>
      </c>
      <c r="C1441" s="209" t="s">
        <v>923</v>
      </c>
      <c r="D1441" s="210" t="s">
        <v>840</v>
      </c>
      <c r="E1441" s="231" t="s">
        <v>232</v>
      </c>
      <c r="F1441" s="211"/>
      <c r="H1441" s="212"/>
      <c r="I1441" s="212"/>
      <c r="J1441" s="212"/>
      <c r="K1441" s="212"/>
      <c r="L1441" s="212"/>
      <c r="M1441" s="212"/>
      <c r="N1441" s="212"/>
      <c r="O1441" s="212"/>
      <c r="P1441" s="212"/>
    </row>
    <row r="1442">
      <c r="A1442" s="195"/>
      <c r="B1442" s="228" t="s">
        <v>922</v>
      </c>
      <c r="C1442" s="209" t="s">
        <v>923</v>
      </c>
      <c r="D1442" s="210" t="s">
        <v>840</v>
      </c>
      <c r="E1442" s="231" t="s">
        <v>603</v>
      </c>
      <c r="F1442" s="211"/>
      <c r="H1442" s="212"/>
      <c r="I1442" s="212"/>
      <c r="J1442" s="212"/>
      <c r="K1442" s="212"/>
      <c r="L1442" s="212"/>
      <c r="M1442" s="212"/>
      <c r="N1442" s="212"/>
      <c r="O1442" s="212"/>
      <c r="P1442" s="212"/>
    </row>
    <row r="1443">
      <c r="A1443" s="216" t="s">
        <v>924</v>
      </c>
      <c r="B1443" s="228" t="s">
        <v>925</v>
      </c>
      <c r="C1443" s="209" t="s">
        <v>923</v>
      </c>
      <c r="D1443" s="210" t="s">
        <v>605</v>
      </c>
      <c r="E1443" s="231" t="s">
        <v>225</v>
      </c>
      <c r="F1443" s="211">
        <v>190.0</v>
      </c>
      <c r="H1443" s="214">
        <v>190.0</v>
      </c>
      <c r="I1443" s="214"/>
      <c r="J1443" s="224"/>
      <c r="K1443" s="214"/>
      <c r="L1443" s="224"/>
      <c r="M1443" s="224"/>
      <c r="N1443" s="224"/>
      <c r="O1443" s="224"/>
      <c r="P1443" s="224"/>
    </row>
    <row r="1444">
      <c r="A1444" s="216"/>
      <c r="B1444" s="228" t="s">
        <v>925</v>
      </c>
      <c r="C1444" s="209" t="s">
        <v>923</v>
      </c>
      <c r="D1444" s="210" t="s">
        <v>605</v>
      </c>
      <c r="E1444" s="231" t="s">
        <v>226</v>
      </c>
      <c r="F1444" s="211"/>
      <c r="H1444" s="214"/>
      <c r="I1444" s="214"/>
      <c r="J1444" s="214"/>
      <c r="K1444" s="214"/>
      <c r="L1444" s="214"/>
      <c r="M1444" s="214"/>
      <c r="N1444" s="214"/>
      <c r="O1444" s="214"/>
      <c r="P1444" s="214"/>
    </row>
    <row r="1445">
      <c r="A1445" s="216"/>
      <c r="B1445" s="228" t="s">
        <v>925</v>
      </c>
      <c r="C1445" s="209" t="s">
        <v>923</v>
      </c>
      <c r="D1445" s="210" t="s">
        <v>605</v>
      </c>
      <c r="E1445" s="231" t="s">
        <v>227</v>
      </c>
      <c r="F1445" s="211"/>
      <c r="H1445" s="214"/>
      <c r="I1445" s="214"/>
      <c r="J1445" s="214"/>
      <c r="K1445" s="214"/>
      <c r="L1445" s="214"/>
      <c r="M1445" s="214"/>
      <c r="N1445" s="214"/>
      <c r="O1445" s="214"/>
      <c r="P1445" s="214"/>
    </row>
    <row r="1446">
      <c r="A1446" s="216"/>
      <c r="B1446" s="228" t="s">
        <v>925</v>
      </c>
      <c r="C1446" s="209" t="s">
        <v>923</v>
      </c>
      <c r="D1446" s="210" t="s">
        <v>605</v>
      </c>
      <c r="E1446" s="231" t="s">
        <v>228</v>
      </c>
      <c r="F1446" s="211"/>
      <c r="H1446" s="214"/>
      <c r="I1446" s="214"/>
      <c r="J1446" s="214"/>
      <c r="K1446" s="214"/>
      <c r="L1446" s="214"/>
      <c r="M1446" s="214"/>
      <c r="N1446" s="214"/>
      <c r="O1446" s="214"/>
      <c r="P1446" s="214"/>
    </row>
    <row r="1447">
      <c r="A1447" s="216"/>
      <c r="B1447" s="228" t="s">
        <v>925</v>
      </c>
      <c r="C1447" s="209" t="s">
        <v>923</v>
      </c>
      <c r="D1447" s="210" t="s">
        <v>605</v>
      </c>
      <c r="E1447" s="231" t="s">
        <v>229</v>
      </c>
      <c r="F1447" s="211"/>
      <c r="H1447" s="214"/>
      <c r="I1447" s="214"/>
      <c r="J1447" s="214"/>
      <c r="K1447" s="214"/>
      <c r="L1447" s="214"/>
      <c r="M1447" s="214"/>
      <c r="N1447" s="214"/>
      <c r="O1447" s="214"/>
      <c r="P1447" s="214"/>
    </row>
    <row r="1448">
      <c r="A1448" s="216"/>
      <c r="B1448" s="228" t="s">
        <v>925</v>
      </c>
      <c r="C1448" s="209" t="s">
        <v>923</v>
      </c>
      <c r="D1448" s="210" t="s">
        <v>605</v>
      </c>
      <c r="E1448" s="231" t="s">
        <v>602</v>
      </c>
      <c r="F1448" s="211"/>
      <c r="H1448" s="214"/>
      <c r="I1448" s="214"/>
      <c r="J1448" s="214"/>
      <c r="K1448" s="214"/>
      <c r="L1448" s="214"/>
      <c r="M1448" s="214"/>
      <c r="N1448" s="214"/>
      <c r="O1448" s="214"/>
      <c r="P1448" s="214"/>
    </row>
    <row r="1449">
      <c r="A1449" s="216"/>
      <c r="B1449" s="228" t="s">
        <v>925</v>
      </c>
      <c r="C1449" s="209" t="s">
        <v>923</v>
      </c>
      <c r="D1449" s="210" t="s">
        <v>605</v>
      </c>
      <c r="E1449" s="231" t="s">
        <v>231</v>
      </c>
      <c r="F1449" s="211"/>
      <c r="H1449" s="214"/>
      <c r="I1449" s="214"/>
      <c r="J1449" s="214"/>
      <c r="K1449" s="214"/>
      <c r="L1449" s="214"/>
      <c r="M1449" s="214"/>
      <c r="N1449" s="214"/>
      <c r="O1449" s="214"/>
      <c r="P1449" s="214"/>
    </row>
    <row r="1450">
      <c r="A1450" s="216"/>
      <c r="B1450" s="228" t="s">
        <v>925</v>
      </c>
      <c r="C1450" s="209" t="s">
        <v>923</v>
      </c>
      <c r="D1450" s="210" t="s">
        <v>605</v>
      </c>
      <c r="E1450" s="231" t="s">
        <v>232</v>
      </c>
      <c r="F1450" s="211"/>
      <c r="H1450" s="214"/>
      <c r="I1450" s="214"/>
      <c r="J1450" s="214"/>
      <c r="K1450" s="214"/>
      <c r="L1450" s="214"/>
      <c r="M1450" s="214"/>
      <c r="N1450" s="214"/>
      <c r="O1450" s="214"/>
      <c r="P1450" s="214"/>
    </row>
    <row r="1451">
      <c r="A1451" s="216"/>
      <c r="B1451" s="228" t="s">
        <v>925</v>
      </c>
      <c r="C1451" s="209" t="s">
        <v>923</v>
      </c>
      <c r="D1451" s="210" t="s">
        <v>605</v>
      </c>
      <c r="E1451" s="231" t="s">
        <v>603</v>
      </c>
      <c r="F1451" s="211"/>
      <c r="H1451" s="214"/>
      <c r="I1451" s="214"/>
      <c r="J1451" s="214"/>
      <c r="K1451" s="214"/>
      <c r="L1451" s="214"/>
      <c r="M1451" s="214"/>
      <c r="N1451" s="214"/>
      <c r="O1451" s="214"/>
      <c r="P1451" s="214"/>
    </row>
    <row r="1452">
      <c r="A1452" s="216" t="s">
        <v>926</v>
      </c>
      <c r="B1452" s="228" t="s">
        <v>927</v>
      </c>
      <c r="C1452" s="209" t="s">
        <v>923</v>
      </c>
      <c r="D1452" s="210" t="s">
        <v>605</v>
      </c>
      <c r="E1452" s="231" t="s">
        <v>225</v>
      </c>
      <c r="F1452" s="211">
        <v>140.0</v>
      </c>
      <c r="H1452" s="214">
        <v>140.0</v>
      </c>
      <c r="I1452" s="214"/>
      <c r="J1452" s="214"/>
      <c r="K1452" s="214"/>
      <c r="L1452" s="214"/>
      <c r="M1452" s="214"/>
      <c r="N1452" s="214"/>
      <c r="O1452" s="214"/>
      <c r="P1452" s="214"/>
    </row>
    <row r="1453">
      <c r="A1453" s="216"/>
      <c r="B1453" s="228" t="s">
        <v>927</v>
      </c>
      <c r="C1453" s="209" t="s">
        <v>923</v>
      </c>
      <c r="D1453" s="210" t="s">
        <v>605</v>
      </c>
      <c r="E1453" s="231" t="s">
        <v>226</v>
      </c>
      <c r="F1453" s="211"/>
      <c r="H1453" s="214"/>
      <c r="I1453" s="224"/>
      <c r="J1453" s="214"/>
      <c r="K1453" s="214"/>
      <c r="L1453" s="214"/>
      <c r="M1453" s="214"/>
      <c r="N1453" s="214"/>
      <c r="O1453" s="214"/>
      <c r="P1453" s="214"/>
    </row>
    <row r="1454">
      <c r="A1454" s="216"/>
      <c r="B1454" s="228" t="s">
        <v>927</v>
      </c>
      <c r="C1454" s="209" t="s">
        <v>923</v>
      </c>
      <c r="D1454" s="210" t="s">
        <v>605</v>
      </c>
      <c r="E1454" s="231" t="s">
        <v>227</v>
      </c>
      <c r="F1454" s="211"/>
      <c r="H1454" s="214"/>
      <c r="I1454" s="224"/>
      <c r="J1454" s="214"/>
      <c r="K1454" s="214"/>
      <c r="L1454" s="214"/>
      <c r="M1454" s="214"/>
      <c r="N1454" s="214"/>
      <c r="O1454" s="214"/>
      <c r="P1454" s="214"/>
    </row>
    <row r="1455">
      <c r="A1455" s="216"/>
      <c r="B1455" s="228" t="s">
        <v>927</v>
      </c>
      <c r="C1455" s="209" t="s">
        <v>923</v>
      </c>
      <c r="D1455" s="210" t="s">
        <v>605</v>
      </c>
      <c r="E1455" s="231" t="s">
        <v>228</v>
      </c>
      <c r="F1455" s="211"/>
      <c r="H1455" s="214"/>
      <c r="I1455" s="224"/>
      <c r="J1455" s="214"/>
      <c r="K1455" s="214"/>
      <c r="L1455" s="214"/>
      <c r="M1455" s="214"/>
      <c r="N1455" s="214"/>
      <c r="O1455" s="214"/>
      <c r="P1455" s="214"/>
    </row>
    <row r="1456">
      <c r="A1456" s="216"/>
      <c r="B1456" s="228" t="s">
        <v>927</v>
      </c>
      <c r="C1456" s="209" t="s">
        <v>923</v>
      </c>
      <c r="D1456" s="210" t="s">
        <v>605</v>
      </c>
      <c r="E1456" s="231" t="s">
        <v>229</v>
      </c>
      <c r="F1456" s="211"/>
      <c r="H1456" s="214"/>
      <c r="I1456" s="224"/>
      <c r="J1456" s="214"/>
      <c r="K1456" s="214"/>
      <c r="L1456" s="214"/>
      <c r="M1456" s="214"/>
      <c r="N1456" s="214"/>
      <c r="O1456" s="214"/>
      <c r="P1456" s="214"/>
    </row>
    <row r="1457">
      <c r="A1457" s="216"/>
      <c r="B1457" s="228" t="s">
        <v>927</v>
      </c>
      <c r="C1457" s="209" t="s">
        <v>923</v>
      </c>
      <c r="D1457" s="210" t="s">
        <v>605</v>
      </c>
      <c r="E1457" s="231" t="s">
        <v>602</v>
      </c>
      <c r="F1457" s="211"/>
      <c r="H1457" s="214"/>
      <c r="I1457" s="224"/>
      <c r="J1457" s="214"/>
      <c r="K1457" s="214"/>
      <c r="L1457" s="214"/>
      <c r="M1457" s="214"/>
      <c r="N1457" s="214"/>
      <c r="O1457" s="214"/>
      <c r="P1457" s="214"/>
    </row>
    <row r="1458">
      <c r="A1458" s="216"/>
      <c r="B1458" s="228" t="s">
        <v>927</v>
      </c>
      <c r="C1458" s="209" t="s">
        <v>923</v>
      </c>
      <c r="D1458" s="210" t="s">
        <v>605</v>
      </c>
      <c r="E1458" s="231" t="s">
        <v>231</v>
      </c>
      <c r="F1458" s="211"/>
      <c r="H1458" s="214"/>
      <c r="I1458" s="224"/>
      <c r="J1458" s="214"/>
      <c r="K1458" s="214"/>
      <c r="L1458" s="214"/>
      <c r="M1458" s="214"/>
      <c r="N1458" s="214"/>
      <c r="O1458" s="214"/>
      <c r="P1458" s="214"/>
    </row>
    <row r="1459">
      <c r="A1459" s="216"/>
      <c r="B1459" s="228" t="s">
        <v>927</v>
      </c>
      <c r="C1459" s="209" t="s">
        <v>923</v>
      </c>
      <c r="D1459" s="210" t="s">
        <v>605</v>
      </c>
      <c r="E1459" s="231" t="s">
        <v>232</v>
      </c>
      <c r="F1459" s="211"/>
      <c r="H1459" s="214"/>
      <c r="I1459" s="224"/>
      <c r="J1459" s="214"/>
      <c r="K1459" s="214"/>
      <c r="L1459" s="214"/>
      <c r="M1459" s="214"/>
      <c r="N1459" s="214"/>
      <c r="O1459" s="214"/>
      <c r="P1459" s="214"/>
    </row>
    <row r="1460">
      <c r="A1460" s="216"/>
      <c r="B1460" s="228" t="s">
        <v>927</v>
      </c>
      <c r="C1460" s="209" t="s">
        <v>923</v>
      </c>
      <c r="D1460" s="210" t="s">
        <v>605</v>
      </c>
      <c r="E1460" s="231" t="s">
        <v>603</v>
      </c>
      <c r="F1460" s="211"/>
      <c r="H1460" s="214"/>
      <c r="I1460" s="224"/>
      <c r="J1460" s="214"/>
      <c r="K1460" s="214"/>
      <c r="L1460" s="214"/>
      <c r="M1460" s="214"/>
      <c r="N1460" s="214"/>
      <c r="O1460" s="214"/>
      <c r="P1460" s="214"/>
    </row>
    <row r="1461">
      <c r="A1461" s="216" t="s">
        <v>928</v>
      </c>
      <c r="B1461" s="228" t="s">
        <v>929</v>
      </c>
      <c r="C1461" s="209" t="s">
        <v>923</v>
      </c>
      <c r="D1461" s="210" t="s">
        <v>605</v>
      </c>
      <c r="E1461" s="231" t="s">
        <v>225</v>
      </c>
      <c r="F1461" s="211">
        <v>80.0</v>
      </c>
      <c r="H1461" s="214">
        <v>80.0</v>
      </c>
      <c r="I1461" s="224"/>
      <c r="J1461" s="214"/>
      <c r="K1461" s="214"/>
      <c r="L1461" s="214"/>
      <c r="M1461" s="214"/>
      <c r="N1461" s="214"/>
      <c r="O1461" s="214"/>
      <c r="P1461" s="214"/>
    </row>
    <row r="1462">
      <c r="A1462" s="216"/>
      <c r="B1462" s="228" t="s">
        <v>929</v>
      </c>
      <c r="C1462" s="209" t="s">
        <v>923</v>
      </c>
      <c r="D1462" s="210" t="s">
        <v>605</v>
      </c>
      <c r="E1462" s="231" t="s">
        <v>226</v>
      </c>
      <c r="F1462" s="211"/>
      <c r="H1462" s="214"/>
      <c r="I1462" s="214"/>
      <c r="J1462" s="214"/>
      <c r="K1462" s="214"/>
      <c r="L1462" s="214"/>
      <c r="M1462" s="214"/>
      <c r="N1462" s="214"/>
      <c r="O1462" s="214"/>
      <c r="P1462" s="214"/>
    </row>
    <row r="1463">
      <c r="A1463" s="216"/>
      <c r="B1463" s="228" t="s">
        <v>929</v>
      </c>
      <c r="C1463" s="209" t="s">
        <v>923</v>
      </c>
      <c r="D1463" s="210" t="s">
        <v>605</v>
      </c>
      <c r="E1463" s="231" t="s">
        <v>227</v>
      </c>
      <c r="F1463" s="211"/>
      <c r="H1463" s="214"/>
      <c r="I1463" s="214"/>
      <c r="J1463" s="214"/>
      <c r="K1463" s="214"/>
      <c r="L1463" s="214"/>
      <c r="M1463" s="214"/>
      <c r="N1463" s="214"/>
      <c r="O1463" s="214"/>
      <c r="P1463" s="214"/>
    </row>
    <row r="1464">
      <c r="A1464" s="216"/>
      <c r="B1464" s="228" t="s">
        <v>929</v>
      </c>
      <c r="C1464" s="209" t="s">
        <v>923</v>
      </c>
      <c r="D1464" s="210" t="s">
        <v>605</v>
      </c>
      <c r="E1464" s="231" t="s">
        <v>228</v>
      </c>
      <c r="F1464" s="211"/>
      <c r="H1464" s="214"/>
      <c r="I1464" s="214"/>
      <c r="J1464" s="214"/>
      <c r="K1464" s="214"/>
      <c r="L1464" s="214"/>
      <c r="M1464" s="214"/>
      <c r="N1464" s="214"/>
      <c r="O1464" s="214"/>
      <c r="P1464" s="214"/>
    </row>
    <row r="1465">
      <c r="A1465" s="216"/>
      <c r="B1465" s="228" t="s">
        <v>929</v>
      </c>
      <c r="C1465" s="209" t="s">
        <v>923</v>
      </c>
      <c r="D1465" s="210" t="s">
        <v>605</v>
      </c>
      <c r="E1465" s="231" t="s">
        <v>229</v>
      </c>
      <c r="F1465" s="211"/>
      <c r="H1465" s="214"/>
      <c r="I1465" s="214"/>
      <c r="J1465" s="214"/>
      <c r="K1465" s="214"/>
      <c r="L1465" s="214"/>
      <c r="M1465" s="214"/>
      <c r="N1465" s="214"/>
      <c r="O1465" s="214"/>
      <c r="P1465" s="214"/>
    </row>
    <row r="1466">
      <c r="A1466" s="216"/>
      <c r="B1466" s="228" t="s">
        <v>929</v>
      </c>
      <c r="C1466" s="209" t="s">
        <v>923</v>
      </c>
      <c r="D1466" s="210" t="s">
        <v>605</v>
      </c>
      <c r="E1466" s="231" t="s">
        <v>602</v>
      </c>
      <c r="F1466" s="211"/>
      <c r="H1466" s="214"/>
      <c r="I1466" s="214"/>
      <c r="J1466" s="214"/>
      <c r="K1466" s="214"/>
      <c r="L1466" s="214"/>
      <c r="M1466" s="214"/>
      <c r="N1466" s="214"/>
      <c r="O1466" s="214"/>
      <c r="P1466" s="214"/>
    </row>
    <row r="1467">
      <c r="A1467" s="216"/>
      <c r="B1467" s="228" t="s">
        <v>929</v>
      </c>
      <c r="C1467" s="209" t="s">
        <v>923</v>
      </c>
      <c r="D1467" s="210" t="s">
        <v>605</v>
      </c>
      <c r="E1467" s="231" t="s">
        <v>231</v>
      </c>
      <c r="F1467" s="211"/>
      <c r="H1467" s="214"/>
      <c r="I1467" s="214"/>
      <c r="J1467" s="214"/>
      <c r="K1467" s="214"/>
      <c r="L1467" s="214"/>
      <c r="M1467" s="214"/>
      <c r="N1467" s="214"/>
      <c r="O1467" s="214"/>
      <c r="P1467" s="214"/>
    </row>
    <row r="1468">
      <c r="A1468" s="216"/>
      <c r="B1468" s="228" t="s">
        <v>929</v>
      </c>
      <c r="C1468" s="209" t="s">
        <v>923</v>
      </c>
      <c r="D1468" s="210" t="s">
        <v>605</v>
      </c>
      <c r="E1468" s="231" t="s">
        <v>232</v>
      </c>
      <c r="F1468" s="211"/>
      <c r="H1468" s="214"/>
      <c r="I1468" s="214"/>
      <c r="J1468" s="214"/>
      <c r="K1468" s="214"/>
      <c r="L1468" s="214"/>
      <c r="M1468" s="214"/>
      <c r="N1468" s="214"/>
      <c r="O1468" s="214"/>
      <c r="P1468" s="214"/>
    </row>
    <row r="1469">
      <c r="A1469" s="216"/>
      <c r="B1469" s="228" t="s">
        <v>929</v>
      </c>
      <c r="C1469" s="209" t="s">
        <v>923</v>
      </c>
      <c r="D1469" s="210" t="s">
        <v>605</v>
      </c>
      <c r="E1469" s="231" t="s">
        <v>603</v>
      </c>
      <c r="F1469" s="211"/>
      <c r="H1469" s="214"/>
      <c r="I1469" s="214"/>
      <c r="J1469" s="214"/>
      <c r="K1469" s="214"/>
      <c r="L1469" s="214"/>
      <c r="M1469" s="214"/>
      <c r="N1469" s="214"/>
      <c r="O1469" s="214"/>
      <c r="P1469" s="214"/>
    </row>
    <row r="1470">
      <c r="A1470" s="216" t="s">
        <v>930</v>
      </c>
      <c r="B1470" s="228" t="s">
        <v>931</v>
      </c>
      <c r="C1470" s="209" t="s">
        <v>923</v>
      </c>
      <c r="D1470" s="210" t="s">
        <v>605</v>
      </c>
      <c r="E1470" s="231" t="s">
        <v>225</v>
      </c>
      <c r="F1470" s="211">
        <v>900.0</v>
      </c>
      <c r="H1470" s="214">
        <v>900.0</v>
      </c>
      <c r="I1470" s="214"/>
      <c r="J1470" s="214"/>
      <c r="K1470" s="214"/>
      <c r="L1470" s="214"/>
      <c r="M1470" s="214"/>
      <c r="N1470" s="214"/>
      <c r="O1470" s="214"/>
      <c r="P1470" s="214"/>
    </row>
    <row r="1471">
      <c r="A1471" s="216"/>
      <c r="B1471" s="228" t="s">
        <v>931</v>
      </c>
      <c r="C1471" s="209" t="s">
        <v>923</v>
      </c>
      <c r="D1471" s="210" t="s">
        <v>605</v>
      </c>
      <c r="E1471" s="231" t="s">
        <v>226</v>
      </c>
      <c r="F1471" s="211"/>
      <c r="H1471" s="214"/>
      <c r="I1471" s="214"/>
      <c r="J1471" s="224"/>
      <c r="K1471" s="214"/>
      <c r="L1471" s="224"/>
      <c r="M1471" s="224"/>
      <c r="N1471" s="224"/>
      <c r="O1471" s="224"/>
      <c r="P1471" s="224"/>
    </row>
    <row r="1472">
      <c r="A1472" s="216"/>
      <c r="B1472" s="228" t="s">
        <v>931</v>
      </c>
      <c r="C1472" s="209" t="s">
        <v>923</v>
      </c>
      <c r="D1472" s="210" t="s">
        <v>605</v>
      </c>
      <c r="E1472" s="231" t="s">
        <v>227</v>
      </c>
      <c r="F1472" s="211"/>
      <c r="H1472" s="214"/>
      <c r="I1472" s="214"/>
      <c r="J1472" s="224"/>
      <c r="K1472" s="214"/>
      <c r="L1472" s="224"/>
      <c r="M1472" s="224"/>
      <c r="N1472" s="224"/>
      <c r="O1472" s="224"/>
      <c r="P1472" s="224"/>
    </row>
    <row r="1473">
      <c r="A1473" s="216"/>
      <c r="B1473" s="228" t="s">
        <v>931</v>
      </c>
      <c r="C1473" s="209" t="s">
        <v>923</v>
      </c>
      <c r="D1473" s="210" t="s">
        <v>605</v>
      </c>
      <c r="E1473" s="231" t="s">
        <v>228</v>
      </c>
      <c r="F1473" s="211"/>
      <c r="H1473" s="214"/>
      <c r="I1473" s="214"/>
      <c r="J1473" s="224"/>
      <c r="K1473" s="214"/>
      <c r="L1473" s="224"/>
      <c r="M1473" s="224"/>
      <c r="N1473" s="224"/>
      <c r="O1473" s="224"/>
      <c r="P1473" s="224"/>
    </row>
    <row r="1474">
      <c r="A1474" s="216"/>
      <c r="B1474" s="228" t="s">
        <v>931</v>
      </c>
      <c r="C1474" s="209" t="s">
        <v>923</v>
      </c>
      <c r="D1474" s="210" t="s">
        <v>605</v>
      </c>
      <c r="E1474" s="231" t="s">
        <v>229</v>
      </c>
      <c r="F1474" s="211"/>
      <c r="H1474" s="214"/>
      <c r="I1474" s="214"/>
      <c r="J1474" s="224"/>
      <c r="K1474" s="214"/>
      <c r="L1474" s="224"/>
      <c r="M1474" s="224"/>
      <c r="N1474" s="224"/>
      <c r="O1474" s="224"/>
      <c r="P1474" s="224"/>
    </row>
    <row r="1475">
      <c r="A1475" s="216"/>
      <c r="B1475" s="228" t="s">
        <v>931</v>
      </c>
      <c r="C1475" s="209" t="s">
        <v>923</v>
      </c>
      <c r="D1475" s="210" t="s">
        <v>605</v>
      </c>
      <c r="E1475" s="231" t="s">
        <v>602</v>
      </c>
      <c r="F1475" s="211"/>
      <c r="H1475" s="214"/>
      <c r="I1475" s="214"/>
      <c r="J1475" s="224"/>
      <c r="K1475" s="214"/>
      <c r="L1475" s="224"/>
      <c r="M1475" s="224"/>
      <c r="N1475" s="224"/>
      <c r="O1475" s="224"/>
      <c r="P1475" s="224"/>
    </row>
    <row r="1476">
      <c r="A1476" s="216"/>
      <c r="B1476" s="228" t="s">
        <v>931</v>
      </c>
      <c r="C1476" s="209" t="s">
        <v>923</v>
      </c>
      <c r="D1476" s="210" t="s">
        <v>605</v>
      </c>
      <c r="E1476" s="231" t="s">
        <v>231</v>
      </c>
      <c r="F1476" s="211"/>
      <c r="H1476" s="214"/>
      <c r="I1476" s="214"/>
      <c r="J1476" s="224"/>
      <c r="K1476" s="214"/>
      <c r="L1476" s="224"/>
      <c r="M1476" s="224"/>
      <c r="N1476" s="224"/>
      <c r="O1476" s="224"/>
      <c r="P1476" s="224"/>
    </row>
    <row r="1477">
      <c r="A1477" s="216"/>
      <c r="B1477" s="228" t="s">
        <v>931</v>
      </c>
      <c r="C1477" s="209" t="s">
        <v>923</v>
      </c>
      <c r="D1477" s="210" t="s">
        <v>605</v>
      </c>
      <c r="E1477" s="231" t="s">
        <v>232</v>
      </c>
      <c r="F1477" s="211"/>
      <c r="H1477" s="214"/>
      <c r="I1477" s="214"/>
      <c r="J1477" s="224"/>
      <c r="K1477" s="214"/>
      <c r="L1477" s="224"/>
      <c r="M1477" s="224"/>
      <c r="N1477" s="224"/>
      <c r="O1477" s="224"/>
      <c r="P1477" s="224"/>
    </row>
    <row r="1478">
      <c r="A1478" s="216"/>
      <c r="B1478" s="228" t="s">
        <v>931</v>
      </c>
      <c r="C1478" s="209" t="s">
        <v>923</v>
      </c>
      <c r="D1478" s="210" t="s">
        <v>605</v>
      </c>
      <c r="E1478" s="231" t="s">
        <v>603</v>
      </c>
      <c r="F1478" s="211"/>
      <c r="H1478" s="214"/>
      <c r="I1478" s="214"/>
      <c r="J1478" s="224"/>
      <c r="K1478" s="214"/>
      <c r="L1478" s="224"/>
      <c r="M1478" s="224"/>
      <c r="N1478" s="224"/>
      <c r="O1478" s="224"/>
      <c r="P1478" s="224"/>
    </row>
    <row r="1479">
      <c r="A1479" s="216" t="s">
        <v>932</v>
      </c>
      <c r="B1479" s="228" t="s">
        <v>933</v>
      </c>
      <c r="C1479" s="209" t="s">
        <v>934</v>
      </c>
      <c r="D1479" s="210" t="s">
        <v>605</v>
      </c>
      <c r="E1479" s="231" t="s">
        <v>225</v>
      </c>
      <c r="F1479" s="211">
        <v>190.0</v>
      </c>
      <c r="H1479" s="214">
        <v>190.0</v>
      </c>
      <c r="I1479" s="214"/>
      <c r="J1479" s="224"/>
      <c r="K1479" s="214"/>
      <c r="L1479" s="224"/>
      <c r="M1479" s="224"/>
      <c r="N1479" s="224"/>
      <c r="O1479" s="224"/>
      <c r="P1479" s="224"/>
    </row>
    <row r="1480">
      <c r="A1480" s="216"/>
      <c r="B1480" s="228" t="s">
        <v>933</v>
      </c>
      <c r="C1480" s="209" t="s">
        <v>934</v>
      </c>
      <c r="D1480" s="210" t="s">
        <v>605</v>
      </c>
      <c r="E1480" s="231" t="s">
        <v>226</v>
      </c>
      <c r="F1480" s="211"/>
      <c r="H1480" s="214"/>
      <c r="I1480" s="214"/>
      <c r="J1480" s="224"/>
      <c r="K1480" s="214"/>
      <c r="L1480" s="224"/>
      <c r="M1480" s="224"/>
      <c r="N1480" s="224"/>
      <c r="O1480" s="224"/>
      <c r="P1480" s="224"/>
    </row>
    <row r="1481">
      <c r="A1481" s="216"/>
      <c r="B1481" s="228" t="s">
        <v>933</v>
      </c>
      <c r="C1481" s="209" t="s">
        <v>934</v>
      </c>
      <c r="D1481" s="210" t="s">
        <v>605</v>
      </c>
      <c r="E1481" s="231" t="s">
        <v>227</v>
      </c>
      <c r="F1481" s="211"/>
      <c r="H1481" s="214"/>
      <c r="I1481" s="214"/>
      <c r="J1481" s="224"/>
      <c r="K1481" s="214"/>
      <c r="L1481" s="224"/>
      <c r="M1481" s="224"/>
      <c r="N1481" s="224"/>
      <c r="O1481" s="224"/>
      <c r="P1481" s="224"/>
    </row>
    <row r="1482">
      <c r="A1482" s="216"/>
      <c r="B1482" s="228" t="s">
        <v>933</v>
      </c>
      <c r="C1482" s="209" t="s">
        <v>934</v>
      </c>
      <c r="D1482" s="210" t="s">
        <v>605</v>
      </c>
      <c r="E1482" s="231" t="s">
        <v>228</v>
      </c>
      <c r="F1482" s="211"/>
      <c r="H1482" s="214"/>
      <c r="I1482" s="214"/>
      <c r="J1482" s="224"/>
      <c r="K1482" s="214"/>
      <c r="L1482" s="224"/>
      <c r="M1482" s="224"/>
      <c r="N1482" s="224"/>
      <c r="O1482" s="224"/>
      <c r="P1482" s="224"/>
    </row>
    <row r="1483">
      <c r="A1483" s="216"/>
      <c r="B1483" s="228" t="s">
        <v>933</v>
      </c>
      <c r="C1483" s="209" t="s">
        <v>934</v>
      </c>
      <c r="D1483" s="210" t="s">
        <v>605</v>
      </c>
      <c r="E1483" s="231" t="s">
        <v>229</v>
      </c>
      <c r="F1483" s="211"/>
      <c r="H1483" s="214"/>
      <c r="I1483" s="214"/>
      <c r="J1483" s="224"/>
      <c r="K1483" s="214"/>
      <c r="L1483" s="224"/>
      <c r="M1483" s="224"/>
      <c r="N1483" s="224"/>
      <c r="O1483" s="224"/>
      <c r="P1483" s="224"/>
    </row>
    <row r="1484">
      <c r="A1484" s="216"/>
      <c r="B1484" s="228" t="s">
        <v>933</v>
      </c>
      <c r="C1484" s="209" t="s">
        <v>934</v>
      </c>
      <c r="D1484" s="210" t="s">
        <v>605</v>
      </c>
      <c r="E1484" s="231" t="s">
        <v>602</v>
      </c>
      <c r="F1484" s="211"/>
      <c r="H1484" s="214"/>
      <c r="I1484" s="214"/>
      <c r="J1484" s="224"/>
      <c r="K1484" s="214"/>
      <c r="L1484" s="224"/>
      <c r="M1484" s="224"/>
      <c r="N1484" s="224"/>
      <c r="O1484" s="224"/>
      <c r="P1484" s="224"/>
    </row>
    <row r="1485">
      <c r="A1485" s="216"/>
      <c r="B1485" s="228" t="s">
        <v>933</v>
      </c>
      <c r="C1485" s="209" t="s">
        <v>934</v>
      </c>
      <c r="D1485" s="210" t="s">
        <v>605</v>
      </c>
      <c r="E1485" s="231" t="s">
        <v>231</v>
      </c>
      <c r="F1485" s="211"/>
      <c r="H1485" s="214"/>
      <c r="I1485" s="214"/>
      <c r="J1485" s="224"/>
      <c r="K1485" s="214"/>
      <c r="L1485" s="224"/>
      <c r="M1485" s="224"/>
      <c r="N1485" s="224"/>
      <c r="O1485" s="224"/>
      <c r="P1485" s="224"/>
    </row>
    <row r="1486">
      <c r="A1486" s="216"/>
      <c r="B1486" s="228" t="s">
        <v>933</v>
      </c>
      <c r="C1486" s="209" t="s">
        <v>934</v>
      </c>
      <c r="D1486" s="210" t="s">
        <v>605</v>
      </c>
      <c r="E1486" s="231" t="s">
        <v>232</v>
      </c>
      <c r="F1486" s="211"/>
      <c r="H1486" s="214"/>
      <c r="I1486" s="214"/>
      <c r="J1486" s="224"/>
      <c r="K1486" s="214"/>
      <c r="L1486" s="224"/>
      <c r="M1486" s="224"/>
      <c r="N1486" s="224"/>
      <c r="O1486" s="224"/>
      <c r="P1486" s="224"/>
    </row>
    <row r="1487">
      <c r="A1487" s="216"/>
      <c r="B1487" s="228" t="s">
        <v>933</v>
      </c>
      <c r="C1487" s="209" t="s">
        <v>934</v>
      </c>
      <c r="D1487" s="210" t="s">
        <v>605</v>
      </c>
      <c r="E1487" s="231" t="s">
        <v>603</v>
      </c>
      <c r="F1487" s="211"/>
      <c r="H1487" s="214"/>
      <c r="I1487" s="214"/>
      <c r="J1487" s="224"/>
      <c r="K1487" s="214"/>
      <c r="L1487" s="224"/>
      <c r="M1487" s="224"/>
      <c r="N1487" s="224"/>
      <c r="O1487" s="224"/>
      <c r="P1487" s="224"/>
    </row>
    <row r="1488">
      <c r="A1488" s="216" t="s">
        <v>935</v>
      </c>
      <c r="B1488" s="228" t="s">
        <v>936</v>
      </c>
      <c r="C1488" s="209" t="s">
        <v>934</v>
      </c>
      <c r="D1488" s="210" t="s">
        <v>605</v>
      </c>
      <c r="E1488" s="231" t="s">
        <v>225</v>
      </c>
      <c r="F1488" s="211">
        <v>320.0</v>
      </c>
      <c r="H1488" s="214">
        <v>320.0</v>
      </c>
      <c r="I1488" s="214"/>
      <c r="J1488" s="224"/>
      <c r="K1488" s="214"/>
      <c r="L1488" s="224"/>
      <c r="M1488" s="224"/>
      <c r="N1488" s="224"/>
      <c r="O1488" s="224"/>
      <c r="P1488" s="224"/>
    </row>
    <row r="1489">
      <c r="A1489" s="216"/>
      <c r="B1489" s="228" t="s">
        <v>936</v>
      </c>
      <c r="C1489" s="209" t="s">
        <v>934</v>
      </c>
      <c r="D1489" s="210" t="s">
        <v>605</v>
      </c>
      <c r="E1489" s="231" t="s">
        <v>226</v>
      </c>
      <c r="F1489" s="211"/>
      <c r="H1489" s="214"/>
      <c r="I1489" s="214"/>
      <c r="J1489" s="224"/>
      <c r="K1489" s="214"/>
      <c r="L1489" s="224"/>
      <c r="M1489" s="224"/>
      <c r="N1489" s="224"/>
      <c r="O1489" s="224"/>
      <c r="P1489" s="224"/>
    </row>
    <row r="1490">
      <c r="A1490" s="216"/>
      <c r="B1490" s="228" t="s">
        <v>936</v>
      </c>
      <c r="C1490" s="209" t="s">
        <v>934</v>
      </c>
      <c r="D1490" s="210" t="s">
        <v>605</v>
      </c>
      <c r="E1490" s="231" t="s">
        <v>227</v>
      </c>
      <c r="F1490" s="211"/>
      <c r="H1490" s="214"/>
      <c r="I1490" s="214"/>
      <c r="J1490" s="224"/>
      <c r="K1490" s="214"/>
      <c r="L1490" s="224"/>
      <c r="M1490" s="224"/>
      <c r="N1490" s="224"/>
      <c r="O1490" s="224"/>
      <c r="P1490" s="224"/>
    </row>
    <row r="1491">
      <c r="A1491" s="216"/>
      <c r="B1491" s="228" t="s">
        <v>936</v>
      </c>
      <c r="C1491" s="209" t="s">
        <v>934</v>
      </c>
      <c r="D1491" s="210" t="s">
        <v>605</v>
      </c>
      <c r="E1491" s="231" t="s">
        <v>228</v>
      </c>
      <c r="F1491" s="211"/>
      <c r="H1491" s="214"/>
      <c r="I1491" s="214"/>
      <c r="J1491" s="224"/>
      <c r="K1491" s="214"/>
      <c r="L1491" s="224"/>
      <c r="M1491" s="224"/>
      <c r="N1491" s="224"/>
      <c r="O1491" s="224"/>
      <c r="P1491" s="224"/>
    </row>
    <row r="1492">
      <c r="A1492" s="216"/>
      <c r="B1492" s="228" t="s">
        <v>936</v>
      </c>
      <c r="C1492" s="209" t="s">
        <v>934</v>
      </c>
      <c r="D1492" s="210" t="s">
        <v>605</v>
      </c>
      <c r="E1492" s="231" t="s">
        <v>229</v>
      </c>
      <c r="F1492" s="211"/>
      <c r="H1492" s="214"/>
      <c r="I1492" s="214"/>
      <c r="J1492" s="224"/>
      <c r="K1492" s="214"/>
      <c r="L1492" s="224"/>
      <c r="M1492" s="224"/>
      <c r="N1492" s="224"/>
      <c r="O1492" s="224"/>
      <c r="P1492" s="224"/>
    </row>
    <row r="1493">
      <c r="A1493" s="216"/>
      <c r="B1493" s="228" t="s">
        <v>936</v>
      </c>
      <c r="C1493" s="209" t="s">
        <v>934</v>
      </c>
      <c r="D1493" s="210" t="s">
        <v>605</v>
      </c>
      <c r="E1493" s="231" t="s">
        <v>602</v>
      </c>
      <c r="F1493" s="211"/>
      <c r="H1493" s="214"/>
      <c r="I1493" s="214"/>
      <c r="J1493" s="224"/>
      <c r="K1493" s="214"/>
      <c r="L1493" s="224"/>
      <c r="M1493" s="224"/>
      <c r="N1493" s="224"/>
      <c r="O1493" s="224"/>
      <c r="P1493" s="224"/>
    </row>
    <row r="1494">
      <c r="A1494" s="216"/>
      <c r="B1494" s="228" t="s">
        <v>936</v>
      </c>
      <c r="C1494" s="209" t="s">
        <v>934</v>
      </c>
      <c r="D1494" s="210" t="s">
        <v>605</v>
      </c>
      <c r="E1494" s="231" t="s">
        <v>231</v>
      </c>
      <c r="F1494" s="211"/>
      <c r="H1494" s="214"/>
      <c r="I1494" s="214"/>
      <c r="J1494" s="224"/>
      <c r="K1494" s="214"/>
      <c r="L1494" s="224"/>
      <c r="M1494" s="224"/>
      <c r="N1494" s="224"/>
      <c r="O1494" s="224"/>
      <c r="P1494" s="224"/>
    </row>
    <row r="1495">
      <c r="A1495" s="216"/>
      <c r="B1495" s="228" t="s">
        <v>936</v>
      </c>
      <c r="C1495" s="209" t="s">
        <v>934</v>
      </c>
      <c r="D1495" s="210" t="s">
        <v>605</v>
      </c>
      <c r="E1495" s="231" t="s">
        <v>232</v>
      </c>
      <c r="F1495" s="211"/>
      <c r="H1495" s="214"/>
      <c r="I1495" s="214"/>
      <c r="J1495" s="224"/>
      <c r="K1495" s="214"/>
      <c r="L1495" s="224"/>
      <c r="M1495" s="224"/>
      <c r="N1495" s="224"/>
      <c r="O1495" s="224"/>
      <c r="P1495" s="224"/>
    </row>
    <row r="1496">
      <c r="A1496" s="216"/>
      <c r="B1496" s="228" t="s">
        <v>936</v>
      </c>
      <c r="C1496" s="209" t="s">
        <v>934</v>
      </c>
      <c r="D1496" s="210" t="s">
        <v>605</v>
      </c>
      <c r="E1496" s="231" t="s">
        <v>603</v>
      </c>
      <c r="F1496" s="211"/>
      <c r="H1496" s="214"/>
      <c r="I1496" s="214"/>
      <c r="J1496" s="224"/>
      <c r="K1496" s="214"/>
      <c r="L1496" s="224"/>
      <c r="M1496" s="224"/>
      <c r="N1496" s="224"/>
      <c r="O1496" s="224"/>
      <c r="P1496" s="224"/>
    </row>
    <row r="1497">
      <c r="A1497" s="216" t="s">
        <v>937</v>
      </c>
      <c r="B1497" s="228" t="s">
        <v>938</v>
      </c>
      <c r="C1497" s="209" t="s">
        <v>934</v>
      </c>
      <c r="D1497" s="210" t="s">
        <v>605</v>
      </c>
      <c r="E1497" s="231" t="s">
        <v>225</v>
      </c>
      <c r="F1497" s="211">
        <v>340.0</v>
      </c>
      <c r="H1497" s="214">
        <v>340.0</v>
      </c>
      <c r="I1497" s="214"/>
      <c r="J1497" s="224"/>
      <c r="K1497" s="214"/>
      <c r="L1497" s="224"/>
      <c r="M1497" s="224"/>
      <c r="N1497" s="224"/>
      <c r="O1497" s="224"/>
      <c r="P1497" s="224"/>
    </row>
    <row r="1498">
      <c r="A1498" s="216"/>
      <c r="B1498" s="228" t="s">
        <v>938</v>
      </c>
      <c r="C1498" s="209" t="s">
        <v>934</v>
      </c>
      <c r="D1498" s="210" t="s">
        <v>605</v>
      </c>
      <c r="E1498" s="231" t="s">
        <v>226</v>
      </c>
      <c r="F1498" s="211"/>
      <c r="H1498" s="214"/>
      <c r="I1498" s="214"/>
      <c r="J1498" s="224"/>
      <c r="K1498" s="214"/>
      <c r="L1498" s="224"/>
      <c r="M1498" s="224"/>
      <c r="N1498" s="224"/>
      <c r="O1498" s="224"/>
      <c r="P1498" s="224"/>
    </row>
    <row r="1499">
      <c r="A1499" s="216"/>
      <c r="B1499" s="228" t="s">
        <v>938</v>
      </c>
      <c r="C1499" s="209" t="s">
        <v>934</v>
      </c>
      <c r="D1499" s="210" t="s">
        <v>605</v>
      </c>
      <c r="E1499" s="231" t="s">
        <v>227</v>
      </c>
      <c r="F1499" s="211"/>
      <c r="H1499" s="214"/>
      <c r="I1499" s="214"/>
      <c r="J1499" s="224"/>
      <c r="K1499" s="214"/>
      <c r="L1499" s="224"/>
      <c r="M1499" s="224"/>
      <c r="N1499" s="224"/>
      <c r="O1499" s="224"/>
      <c r="P1499" s="224"/>
    </row>
    <row r="1500">
      <c r="A1500" s="216"/>
      <c r="B1500" s="228" t="s">
        <v>938</v>
      </c>
      <c r="C1500" s="209" t="s">
        <v>934</v>
      </c>
      <c r="D1500" s="210" t="s">
        <v>605</v>
      </c>
      <c r="E1500" s="231" t="s">
        <v>228</v>
      </c>
      <c r="F1500" s="211"/>
      <c r="H1500" s="214"/>
      <c r="I1500" s="214"/>
      <c r="J1500" s="224"/>
      <c r="K1500" s="214"/>
      <c r="L1500" s="224"/>
      <c r="M1500" s="224"/>
      <c r="N1500" s="224"/>
      <c r="O1500" s="224"/>
      <c r="P1500" s="224"/>
    </row>
    <row r="1501">
      <c r="A1501" s="216"/>
      <c r="B1501" s="228" t="s">
        <v>938</v>
      </c>
      <c r="C1501" s="209" t="s">
        <v>934</v>
      </c>
      <c r="D1501" s="210" t="s">
        <v>605</v>
      </c>
      <c r="E1501" s="231" t="s">
        <v>229</v>
      </c>
      <c r="F1501" s="211"/>
      <c r="H1501" s="214"/>
      <c r="I1501" s="214"/>
      <c r="J1501" s="224"/>
      <c r="K1501" s="214"/>
      <c r="L1501" s="224"/>
      <c r="M1501" s="224"/>
      <c r="N1501" s="224"/>
      <c r="O1501" s="224"/>
      <c r="P1501" s="224"/>
    </row>
    <row r="1502">
      <c r="A1502" s="216"/>
      <c r="B1502" s="228" t="s">
        <v>938</v>
      </c>
      <c r="C1502" s="209" t="s">
        <v>934</v>
      </c>
      <c r="D1502" s="210" t="s">
        <v>605</v>
      </c>
      <c r="E1502" s="231" t="s">
        <v>602</v>
      </c>
      <c r="F1502" s="211"/>
      <c r="H1502" s="214"/>
      <c r="I1502" s="214"/>
      <c r="J1502" s="224"/>
      <c r="K1502" s="214"/>
      <c r="L1502" s="224"/>
      <c r="M1502" s="224"/>
      <c r="N1502" s="224"/>
      <c r="O1502" s="224"/>
      <c r="P1502" s="224"/>
    </row>
    <row r="1503">
      <c r="A1503" s="216"/>
      <c r="B1503" s="228" t="s">
        <v>938</v>
      </c>
      <c r="C1503" s="209" t="s">
        <v>934</v>
      </c>
      <c r="D1503" s="210" t="s">
        <v>605</v>
      </c>
      <c r="E1503" s="231" t="s">
        <v>231</v>
      </c>
      <c r="F1503" s="211"/>
      <c r="H1503" s="214"/>
      <c r="I1503" s="214"/>
      <c r="J1503" s="224"/>
      <c r="K1503" s="214"/>
      <c r="L1503" s="224"/>
      <c r="M1503" s="224"/>
      <c r="N1503" s="224"/>
      <c r="O1503" s="224"/>
      <c r="P1503" s="224"/>
    </row>
    <row r="1504">
      <c r="A1504" s="216"/>
      <c r="B1504" s="228" t="s">
        <v>938</v>
      </c>
      <c r="C1504" s="209" t="s">
        <v>934</v>
      </c>
      <c r="D1504" s="210" t="s">
        <v>605</v>
      </c>
      <c r="E1504" s="231" t="s">
        <v>232</v>
      </c>
      <c r="F1504" s="211"/>
      <c r="H1504" s="214"/>
      <c r="I1504" s="214"/>
      <c r="J1504" s="224"/>
      <c r="K1504" s="214"/>
      <c r="L1504" s="224"/>
      <c r="M1504" s="224"/>
      <c r="N1504" s="224"/>
      <c r="O1504" s="224"/>
      <c r="P1504" s="224"/>
    </row>
    <row r="1505">
      <c r="A1505" s="216"/>
      <c r="B1505" s="228" t="s">
        <v>938</v>
      </c>
      <c r="C1505" s="209" t="s">
        <v>934</v>
      </c>
      <c r="D1505" s="210" t="s">
        <v>605</v>
      </c>
      <c r="E1505" s="231" t="s">
        <v>603</v>
      </c>
      <c r="F1505" s="211"/>
      <c r="H1505" s="214"/>
      <c r="I1505" s="214"/>
      <c r="J1505" s="224"/>
      <c r="K1505" s="214"/>
      <c r="L1505" s="224"/>
      <c r="M1505" s="224"/>
      <c r="N1505" s="224"/>
      <c r="O1505" s="224"/>
      <c r="P1505" s="224"/>
    </row>
    <row r="1506">
      <c r="A1506" s="216" t="s">
        <v>939</v>
      </c>
      <c r="B1506" s="228" t="s">
        <v>940</v>
      </c>
      <c r="C1506" s="209" t="s">
        <v>194</v>
      </c>
      <c r="D1506" s="210" t="s">
        <v>840</v>
      </c>
      <c r="E1506" s="231" t="s">
        <v>225</v>
      </c>
      <c r="F1506" s="211">
        <v>3000.0</v>
      </c>
      <c r="H1506" s="214">
        <v>3000.0</v>
      </c>
      <c r="I1506" s="214"/>
      <c r="J1506" s="224"/>
      <c r="K1506" s="214"/>
      <c r="L1506" s="224"/>
      <c r="M1506" s="224"/>
      <c r="N1506" s="224"/>
      <c r="O1506" s="224"/>
      <c r="P1506" s="224"/>
    </row>
    <row r="1507">
      <c r="A1507" s="216"/>
      <c r="B1507" s="228" t="s">
        <v>940</v>
      </c>
      <c r="C1507" s="209" t="s">
        <v>194</v>
      </c>
      <c r="D1507" s="210" t="s">
        <v>840</v>
      </c>
      <c r="E1507" s="231" t="s">
        <v>226</v>
      </c>
      <c r="F1507" s="211"/>
      <c r="H1507" s="214"/>
      <c r="I1507" s="214"/>
      <c r="J1507" s="224"/>
      <c r="K1507" s="214"/>
      <c r="L1507" s="224"/>
      <c r="M1507" s="224"/>
      <c r="N1507" s="224"/>
      <c r="O1507" s="224"/>
      <c r="P1507" s="224"/>
    </row>
    <row r="1508">
      <c r="A1508" s="216"/>
      <c r="B1508" s="228" t="s">
        <v>940</v>
      </c>
      <c r="C1508" s="209" t="s">
        <v>194</v>
      </c>
      <c r="D1508" s="210" t="s">
        <v>840</v>
      </c>
      <c r="E1508" s="231" t="s">
        <v>227</v>
      </c>
      <c r="F1508" s="211"/>
      <c r="H1508" s="214"/>
      <c r="I1508" s="214"/>
      <c r="J1508" s="224"/>
      <c r="K1508" s="214"/>
      <c r="L1508" s="224"/>
      <c r="M1508" s="224"/>
      <c r="N1508" s="224"/>
      <c r="O1508" s="224"/>
      <c r="P1508" s="224"/>
    </row>
    <row r="1509">
      <c r="A1509" s="216"/>
      <c r="B1509" s="228" t="s">
        <v>940</v>
      </c>
      <c r="C1509" s="209" t="s">
        <v>194</v>
      </c>
      <c r="D1509" s="210" t="s">
        <v>840</v>
      </c>
      <c r="E1509" s="231" t="s">
        <v>228</v>
      </c>
      <c r="F1509" s="211"/>
      <c r="H1509" s="214"/>
      <c r="I1509" s="214"/>
      <c r="J1509" s="224"/>
      <c r="K1509" s="214"/>
      <c r="L1509" s="224"/>
      <c r="M1509" s="224"/>
      <c r="N1509" s="224"/>
      <c r="O1509" s="224"/>
      <c r="P1509" s="224"/>
    </row>
    <row r="1510">
      <c r="A1510" s="216"/>
      <c r="B1510" s="228" t="s">
        <v>940</v>
      </c>
      <c r="C1510" s="209" t="s">
        <v>194</v>
      </c>
      <c r="D1510" s="210" t="s">
        <v>840</v>
      </c>
      <c r="E1510" s="231" t="s">
        <v>229</v>
      </c>
      <c r="F1510" s="211"/>
      <c r="H1510" s="214"/>
      <c r="I1510" s="214"/>
      <c r="J1510" s="224"/>
      <c r="K1510" s="214"/>
      <c r="L1510" s="224"/>
      <c r="M1510" s="224"/>
      <c r="N1510" s="224"/>
      <c r="O1510" s="224"/>
      <c r="P1510" s="224"/>
    </row>
    <row r="1511">
      <c r="A1511" s="216"/>
      <c r="B1511" s="228" t="s">
        <v>940</v>
      </c>
      <c r="C1511" s="209" t="s">
        <v>194</v>
      </c>
      <c r="D1511" s="210" t="s">
        <v>840</v>
      </c>
      <c r="E1511" s="231" t="s">
        <v>602</v>
      </c>
      <c r="F1511" s="211"/>
      <c r="H1511" s="214"/>
      <c r="I1511" s="214"/>
      <c r="J1511" s="224"/>
      <c r="K1511" s="214"/>
      <c r="L1511" s="224"/>
      <c r="M1511" s="224"/>
      <c r="N1511" s="224"/>
      <c r="O1511" s="224"/>
      <c r="P1511" s="224"/>
    </row>
    <row r="1512">
      <c r="A1512" s="216"/>
      <c r="B1512" s="228" t="s">
        <v>940</v>
      </c>
      <c r="C1512" s="209" t="s">
        <v>194</v>
      </c>
      <c r="D1512" s="210" t="s">
        <v>840</v>
      </c>
      <c r="E1512" s="231" t="s">
        <v>231</v>
      </c>
      <c r="F1512" s="211"/>
      <c r="H1512" s="214"/>
      <c r="I1512" s="214"/>
      <c r="J1512" s="224"/>
      <c r="K1512" s="214"/>
      <c r="L1512" s="224"/>
      <c r="M1512" s="224"/>
      <c r="N1512" s="224"/>
      <c r="O1512" s="224"/>
      <c r="P1512" s="224"/>
    </row>
    <row r="1513">
      <c r="A1513" s="216"/>
      <c r="B1513" s="228" t="s">
        <v>940</v>
      </c>
      <c r="C1513" s="209" t="s">
        <v>194</v>
      </c>
      <c r="D1513" s="210" t="s">
        <v>840</v>
      </c>
      <c r="E1513" s="231" t="s">
        <v>232</v>
      </c>
      <c r="F1513" s="211"/>
      <c r="H1513" s="214"/>
      <c r="I1513" s="214"/>
      <c r="J1513" s="224"/>
      <c r="K1513" s="214"/>
      <c r="L1513" s="224"/>
      <c r="M1513" s="224"/>
      <c r="N1513" s="224"/>
      <c r="O1513" s="224"/>
      <c r="P1513" s="224"/>
    </row>
    <row r="1514">
      <c r="A1514" s="216"/>
      <c r="B1514" s="228" t="s">
        <v>940</v>
      </c>
      <c r="C1514" s="209" t="s">
        <v>194</v>
      </c>
      <c r="D1514" s="210" t="s">
        <v>840</v>
      </c>
      <c r="E1514" s="231" t="s">
        <v>603</v>
      </c>
      <c r="F1514" s="211"/>
      <c r="H1514" s="214"/>
      <c r="I1514" s="214"/>
      <c r="J1514" s="224"/>
      <c r="K1514" s="214"/>
      <c r="L1514" s="224"/>
      <c r="M1514" s="224"/>
      <c r="N1514" s="224"/>
      <c r="O1514" s="224"/>
      <c r="P1514" s="224"/>
    </row>
    <row r="1515">
      <c r="A1515" s="216" t="s">
        <v>941</v>
      </c>
      <c r="B1515" s="228" t="s">
        <v>942</v>
      </c>
      <c r="C1515" s="209" t="s">
        <v>194</v>
      </c>
      <c r="D1515" s="210" t="s">
        <v>840</v>
      </c>
      <c r="E1515" s="231" t="s">
        <v>225</v>
      </c>
      <c r="F1515" s="211">
        <v>1000.0</v>
      </c>
      <c r="H1515" s="214">
        <v>1000.0</v>
      </c>
      <c r="I1515" s="214"/>
      <c r="J1515" s="224"/>
      <c r="K1515" s="214"/>
      <c r="L1515" s="224"/>
      <c r="M1515" s="224"/>
      <c r="N1515" s="224"/>
      <c r="O1515" s="224"/>
      <c r="P1515" s="224"/>
    </row>
    <row r="1516">
      <c r="A1516" s="216"/>
      <c r="B1516" s="228" t="s">
        <v>942</v>
      </c>
      <c r="C1516" s="209" t="s">
        <v>194</v>
      </c>
      <c r="D1516" s="210" t="s">
        <v>840</v>
      </c>
      <c r="E1516" s="231" t="s">
        <v>226</v>
      </c>
      <c r="F1516" s="211"/>
      <c r="H1516" s="214"/>
      <c r="I1516" s="214"/>
      <c r="J1516" s="224"/>
      <c r="K1516" s="214"/>
      <c r="L1516" s="224"/>
      <c r="M1516" s="224"/>
      <c r="N1516" s="224"/>
      <c r="O1516" s="224"/>
      <c r="P1516" s="224"/>
    </row>
    <row r="1517">
      <c r="A1517" s="216"/>
      <c r="B1517" s="228" t="s">
        <v>942</v>
      </c>
      <c r="C1517" s="209" t="s">
        <v>194</v>
      </c>
      <c r="D1517" s="210" t="s">
        <v>840</v>
      </c>
      <c r="E1517" s="231" t="s">
        <v>227</v>
      </c>
      <c r="F1517" s="211"/>
      <c r="H1517" s="214"/>
      <c r="I1517" s="214"/>
      <c r="J1517" s="224"/>
      <c r="K1517" s="214"/>
      <c r="L1517" s="224"/>
      <c r="M1517" s="224"/>
      <c r="N1517" s="224"/>
      <c r="O1517" s="224"/>
      <c r="P1517" s="224"/>
    </row>
    <row r="1518">
      <c r="A1518" s="216"/>
      <c r="B1518" s="228" t="s">
        <v>942</v>
      </c>
      <c r="C1518" s="209" t="s">
        <v>194</v>
      </c>
      <c r="D1518" s="210" t="s">
        <v>840</v>
      </c>
      <c r="E1518" s="231" t="s">
        <v>228</v>
      </c>
      <c r="F1518" s="211"/>
      <c r="H1518" s="214"/>
      <c r="I1518" s="214"/>
      <c r="J1518" s="224"/>
      <c r="K1518" s="214"/>
      <c r="L1518" s="224"/>
      <c r="M1518" s="224"/>
      <c r="N1518" s="224"/>
      <c r="O1518" s="224"/>
      <c r="P1518" s="224"/>
    </row>
    <row r="1519">
      <c r="A1519" s="216"/>
      <c r="B1519" s="228" t="s">
        <v>942</v>
      </c>
      <c r="C1519" s="209" t="s">
        <v>194</v>
      </c>
      <c r="D1519" s="210" t="s">
        <v>840</v>
      </c>
      <c r="E1519" s="231" t="s">
        <v>229</v>
      </c>
      <c r="F1519" s="211"/>
      <c r="H1519" s="214"/>
      <c r="I1519" s="214"/>
      <c r="J1519" s="224"/>
      <c r="K1519" s="214"/>
      <c r="L1519" s="224"/>
      <c r="M1519" s="224"/>
      <c r="N1519" s="224"/>
      <c r="O1519" s="224"/>
      <c r="P1519" s="224"/>
    </row>
    <row r="1520">
      <c r="A1520" s="216"/>
      <c r="B1520" s="228" t="s">
        <v>942</v>
      </c>
      <c r="C1520" s="209" t="s">
        <v>194</v>
      </c>
      <c r="D1520" s="210" t="s">
        <v>840</v>
      </c>
      <c r="E1520" s="231" t="s">
        <v>602</v>
      </c>
      <c r="F1520" s="211"/>
      <c r="H1520" s="214"/>
      <c r="I1520" s="214"/>
      <c r="J1520" s="224"/>
      <c r="K1520" s="214"/>
      <c r="L1520" s="224"/>
      <c r="M1520" s="224"/>
      <c r="N1520" s="224"/>
      <c r="O1520" s="224"/>
      <c r="P1520" s="224"/>
    </row>
    <row r="1521">
      <c r="A1521" s="216"/>
      <c r="B1521" s="228" t="s">
        <v>942</v>
      </c>
      <c r="C1521" s="209" t="s">
        <v>194</v>
      </c>
      <c r="D1521" s="210" t="s">
        <v>840</v>
      </c>
      <c r="E1521" s="231" t="s">
        <v>231</v>
      </c>
      <c r="F1521" s="211"/>
      <c r="H1521" s="214"/>
      <c r="I1521" s="214"/>
      <c r="J1521" s="224"/>
      <c r="K1521" s="214"/>
      <c r="L1521" s="224"/>
      <c r="M1521" s="224"/>
      <c r="N1521" s="224"/>
      <c r="O1521" s="224"/>
      <c r="P1521" s="224"/>
    </row>
    <row r="1522">
      <c r="A1522" s="216"/>
      <c r="B1522" s="228" t="s">
        <v>942</v>
      </c>
      <c r="C1522" s="209" t="s">
        <v>194</v>
      </c>
      <c r="D1522" s="210" t="s">
        <v>840</v>
      </c>
      <c r="E1522" s="231" t="s">
        <v>232</v>
      </c>
      <c r="F1522" s="211"/>
      <c r="H1522" s="214"/>
      <c r="I1522" s="214"/>
      <c r="J1522" s="224"/>
      <c r="K1522" s="214"/>
      <c r="L1522" s="224"/>
      <c r="M1522" s="224"/>
      <c r="N1522" s="224"/>
      <c r="O1522" s="224"/>
      <c r="P1522" s="224"/>
    </row>
    <row r="1523">
      <c r="A1523" s="216"/>
      <c r="B1523" s="228" t="s">
        <v>942</v>
      </c>
      <c r="C1523" s="209" t="s">
        <v>194</v>
      </c>
      <c r="D1523" s="210" t="s">
        <v>840</v>
      </c>
      <c r="E1523" s="231" t="s">
        <v>603</v>
      </c>
      <c r="F1523" s="211"/>
      <c r="H1523" s="214"/>
      <c r="I1523" s="214"/>
      <c r="J1523" s="224"/>
      <c r="K1523" s="214"/>
      <c r="L1523" s="224"/>
      <c r="M1523" s="224"/>
      <c r="N1523" s="224"/>
      <c r="O1523" s="224"/>
      <c r="P1523" s="224"/>
    </row>
    <row r="1524">
      <c r="A1524" s="216" t="s">
        <v>943</v>
      </c>
      <c r="B1524" s="228" t="s">
        <v>944</v>
      </c>
      <c r="C1524" s="209" t="s">
        <v>624</v>
      </c>
      <c r="D1524" s="210" t="s">
        <v>840</v>
      </c>
      <c r="E1524" s="231" t="s">
        <v>225</v>
      </c>
      <c r="F1524" s="211">
        <v>17000.0</v>
      </c>
      <c r="H1524" s="214">
        <v>17000.0</v>
      </c>
      <c r="I1524" s="214"/>
      <c r="J1524" s="224"/>
      <c r="K1524" s="214"/>
      <c r="L1524" s="224"/>
      <c r="M1524" s="224"/>
      <c r="N1524" s="224"/>
      <c r="O1524" s="224"/>
      <c r="P1524" s="224"/>
    </row>
    <row r="1525">
      <c r="A1525" s="216"/>
      <c r="B1525" s="228" t="s">
        <v>944</v>
      </c>
      <c r="C1525" s="209" t="s">
        <v>624</v>
      </c>
      <c r="D1525" s="210" t="s">
        <v>840</v>
      </c>
      <c r="E1525" s="231" t="s">
        <v>226</v>
      </c>
      <c r="F1525" s="211"/>
      <c r="H1525" s="214"/>
      <c r="I1525" s="214"/>
      <c r="J1525" s="224"/>
      <c r="K1525" s="214"/>
      <c r="L1525" s="224"/>
      <c r="M1525" s="224"/>
      <c r="N1525" s="224"/>
      <c r="O1525" s="224"/>
      <c r="P1525" s="224"/>
    </row>
    <row r="1526">
      <c r="A1526" s="216"/>
      <c r="B1526" s="228" t="s">
        <v>944</v>
      </c>
      <c r="C1526" s="209" t="s">
        <v>624</v>
      </c>
      <c r="D1526" s="210" t="s">
        <v>840</v>
      </c>
      <c r="E1526" s="231" t="s">
        <v>227</v>
      </c>
      <c r="F1526" s="211"/>
      <c r="H1526" s="214"/>
      <c r="I1526" s="214"/>
      <c r="J1526" s="224"/>
      <c r="K1526" s="214"/>
      <c r="L1526" s="224"/>
      <c r="M1526" s="224"/>
      <c r="N1526" s="224"/>
      <c r="O1526" s="224"/>
      <c r="P1526" s="224"/>
    </row>
    <row r="1527">
      <c r="A1527" s="216"/>
      <c r="B1527" s="228" t="s">
        <v>944</v>
      </c>
      <c r="C1527" s="209" t="s">
        <v>624</v>
      </c>
      <c r="D1527" s="210" t="s">
        <v>840</v>
      </c>
      <c r="E1527" s="231" t="s">
        <v>228</v>
      </c>
      <c r="F1527" s="211"/>
      <c r="H1527" s="214"/>
      <c r="I1527" s="214"/>
      <c r="J1527" s="224"/>
      <c r="K1527" s="214"/>
      <c r="L1527" s="224"/>
      <c r="M1527" s="224"/>
      <c r="N1527" s="224"/>
      <c r="O1527" s="224"/>
      <c r="P1527" s="224"/>
    </row>
    <row r="1528">
      <c r="A1528" s="216"/>
      <c r="B1528" s="228" t="s">
        <v>944</v>
      </c>
      <c r="C1528" s="209" t="s">
        <v>624</v>
      </c>
      <c r="D1528" s="210" t="s">
        <v>840</v>
      </c>
      <c r="E1528" s="231" t="s">
        <v>229</v>
      </c>
      <c r="F1528" s="211"/>
      <c r="H1528" s="214"/>
      <c r="I1528" s="214"/>
      <c r="J1528" s="224"/>
      <c r="K1528" s="214"/>
      <c r="L1528" s="224"/>
      <c r="M1528" s="224"/>
      <c r="N1528" s="224"/>
      <c r="O1528" s="224"/>
      <c r="P1528" s="224"/>
    </row>
    <row r="1529">
      <c r="A1529" s="216"/>
      <c r="B1529" s="228" t="s">
        <v>944</v>
      </c>
      <c r="C1529" s="209" t="s">
        <v>624</v>
      </c>
      <c r="D1529" s="210" t="s">
        <v>840</v>
      </c>
      <c r="E1529" s="231" t="s">
        <v>602</v>
      </c>
      <c r="F1529" s="211"/>
      <c r="H1529" s="214"/>
      <c r="I1529" s="214"/>
      <c r="J1529" s="224"/>
      <c r="K1529" s="214"/>
      <c r="L1529" s="224"/>
      <c r="M1529" s="224"/>
      <c r="N1529" s="224"/>
      <c r="O1529" s="224"/>
      <c r="P1529" s="224"/>
    </row>
    <row r="1530">
      <c r="A1530" s="216"/>
      <c r="B1530" s="228" t="s">
        <v>944</v>
      </c>
      <c r="C1530" s="209" t="s">
        <v>624</v>
      </c>
      <c r="D1530" s="210" t="s">
        <v>840</v>
      </c>
      <c r="E1530" s="231" t="s">
        <v>231</v>
      </c>
      <c r="F1530" s="211"/>
      <c r="H1530" s="214"/>
      <c r="I1530" s="214"/>
      <c r="J1530" s="224"/>
      <c r="K1530" s="214"/>
      <c r="L1530" s="224"/>
      <c r="M1530" s="224"/>
      <c r="N1530" s="224"/>
      <c r="O1530" s="224"/>
      <c r="P1530" s="224"/>
    </row>
    <row r="1531">
      <c r="A1531" s="216"/>
      <c r="B1531" s="228" t="s">
        <v>944</v>
      </c>
      <c r="C1531" s="209" t="s">
        <v>624</v>
      </c>
      <c r="D1531" s="210" t="s">
        <v>840</v>
      </c>
      <c r="E1531" s="231" t="s">
        <v>232</v>
      </c>
      <c r="F1531" s="211"/>
      <c r="H1531" s="214"/>
      <c r="I1531" s="214"/>
      <c r="J1531" s="224"/>
      <c r="K1531" s="214"/>
      <c r="L1531" s="224"/>
      <c r="M1531" s="224"/>
      <c r="N1531" s="224"/>
      <c r="O1531" s="224"/>
      <c r="P1531" s="224"/>
    </row>
    <row r="1532">
      <c r="A1532" s="216"/>
      <c r="B1532" s="228" t="s">
        <v>944</v>
      </c>
      <c r="C1532" s="209" t="s">
        <v>624</v>
      </c>
      <c r="D1532" s="210" t="s">
        <v>840</v>
      </c>
      <c r="E1532" s="231" t="s">
        <v>603</v>
      </c>
      <c r="F1532" s="211"/>
      <c r="H1532" s="214"/>
      <c r="I1532" s="214"/>
      <c r="J1532" s="224"/>
      <c r="K1532" s="214"/>
      <c r="L1532" s="224"/>
      <c r="M1532" s="224"/>
      <c r="N1532" s="224"/>
      <c r="O1532" s="224"/>
      <c r="P1532" s="224"/>
    </row>
    <row r="1533">
      <c r="A1533" s="216" t="s">
        <v>945</v>
      </c>
      <c r="B1533" s="228" t="s">
        <v>946</v>
      </c>
      <c r="C1533" s="209" t="s">
        <v>624</v>
      </c>
      <c r="D1533" s="210" t="s">
        <v>840</v>
      </c>
      <c r="E1533" s="231" t="s">
        <v>225</v>
      </c>
      <c r="F1533" s="211">
        <v>40000.0</v>
      </c>
      <c r="H1533" s="214">
        <v>40000.0</v>
      </c>
      <c r="I1533" s="214"/>
      <c r="J1533" s="224"/>
      <c r="K1533" s="214"/>
      <c r="L1533" s="224"/>
      <c r="M1533" s="224"/>
      <c r="N1533" s="224"/>
      <c r="O1533" s="224"/>
      <c r="P1533" s="224"/>
    </row>
    <row r="1534">
      <c r="A1534" s="216"/>
      <c r="B1534" s="228" t="s">
        <v>946</v>
      </c>
      <c r="C1534" s="209" t="s">
        <v>624</v>
      </c>
      <c r="D1534" s="210" t="s">
        <v>840</v>
      </c>
      <c r="E1534" s="231" t="s">
        <v>226</v>
      </c>
      <c r="F1534" s="211"/>
      <c r="H1534" s="214"/>
      <c r="I1534" s="214"/>
      <c r="J1534" s="224"/>
      <c r="K1534" s="214"/>
      <c r="L1534" s="224"/>
      <c r="M1534" s="224"/>
      <c r="N1534" s="224"/>
      <c r="O1534" s="224"/>
      <c r="P1534" s="224"/>
    </row>
    <row r="1535">
      <c r="A1535" s="216"/>
      <c r="B1535" s="228" t="s">
        <v>946</v>
      </c>
      <c r="C1535" s="209" t="s">
        <v>624</v>
      </c>
      <c r="D1535" s="210" t="s">
        <v>840</v>
      </c>
      <c r="E1535" s="231" t="s">
        <v>227</v>
      </c>
      <c r="F1535" s="211"/>
      <c r="H1535" s="214"/>
      <c r="I1535" s="214"/>
      <c r="J1535" s="224"/>
      <c r="K1535" s="214"/>
      <c r="L1535" s="224"/>
      <c r="M1535" s="224"/>
      <c r="N1535" s="224"/>
      <c r="O1535" s="224"/>
      <c r="P1535" s="224"/>
    </row>
    <row r="1536">
      <c r="A1536" s="216"/>
      <c r="B1536" s="228" t="s">
        <v>946</v>
      </c>
      <c r="C1536" s="209" t="s">
        <v>624</v>
      </c>
      <c r="D1536" s="210" t="s">
        <v>840</v>
      </c>
      <c r="E1536" s="231" t="s">
        <v>228</v>
      </c>
      <c r="F1536" s="211"/>
      <c r="H1536" s="214"/>
      <c r="I1536" s="214"/>
      <c r="J1536" s="224"/>
      <c r="K1536" s="214"/>
      <c r="L1536" s="224"/>
      <c r="M1536" s="224"/>
      <c r="N1536" s="224"/>
      <c r="O1536" s="224"/>
      <c r="P1536" s="224"/>
    </row>
    <row r="1537">
      <c r="A1537" s="216"/>
      <c r="B1537" s="228" t="s">
        <v>946</v>
      </c>
      <c r="C1537" s="209" t="s">
        <v>624</v>
      </c>
      <c r="D1537" s="210" t="s">
        <v>840</v>
      </c>
      <c r="E1537" s="231" t="s">
        <v>229</v>
      </c>
      <c r="F1537" s="211"/>
      <c r="H1537" s="214"/>
      <c r="I1537" s="214"/>
      <c r="J1537" s="224"/>
      <c r="K1537" s="214"/>
      <c r="L1537" s="224"/>
      <c r="M1537" s="224"/>
      <c r="N1537" s="224"/>
      <c r="O1537" s="224"/>
      <c r="P1537" s="224"/>
    </row>
    <row r="1538">
      <c r="A1538" s="216"/>
      <c r="B1538" s="228" t="s">
        <v>946</v>
      </c>
      <c r="C1538" s="209" t="s">
        <v>624</v>
      </c>
      <c r="D1538" s="210" t="s">
        <v>840</v>
      </c>
      <c r="E1538" s="231" t="s">
        <v>602</v>
      </c>
      <c r="F1538" s="211"/>
      <c r="H1538" s="214"/>
      <c r="I1538" s="214"/>
      <c r="J1538" s="224"/>
      <c r="K1538" s="214"/>
      <c r="L1538" s="224"/>
      <c r="M1538" s="224"/>
      <c r="N1538" s="224"/>
      <c r="O1538" s="224"/>
      <c r="P1538" s="224"/>
    </row>
    <row r="1539">
      <c r="A1539" s="216"/>
      <c r="B1539" s="228" t="s">
        <v>946</v>
      </c>
      <c r="C1539" s="209" t="s">
        <v>624</v>
      </c>
      <c r="D1539" s="210" t="s">
        <v>840</v>
      </c>
      <c r="E1539" s="231" t="s">
        <v>231</v>
      </c>
      <c r="F1539" s="211"/>
      <c r="H1539" s="214"/>
      <c r="I1539" s="214"/>
      <c r="J1539" s="224"/>
      <c r="K1539" s="214"/>
      <c r="L1539" s="224"/>
      <c r="M1539" s="224"/>
      <c r="N1539" s="224"/>
      <c r="O1539" s="224"/>
      <c r="P1539" s="224"/>
    </row>
    <row r="1540">
      <c r="A1540" s="216"/>
      <c r="B1540" s="228" t="s">
        <v>946</v>
      </c>
      <c r="C1540" s="209" t="s">
        <v>624</v>
      </c>
      <c r="D1540" s="210" t="s">
        <v>840</v>
      </c>
      <c r="E1540" s="231" t="s">
        <v>232</v>
      </c>
      <c r="F1540" s="211"/>
      <c r="H1540" s="214"/>
      <c r="I1540" s="214"/>
      <c r="J1540" s="224"/>
      <c r="K1540" s="214"/>
      <c r="L1540" s="224"/>
      <c r="M1540" s="224"/>
      <c r="N1540" s="224"/>
      <c r="O1540" s="224"/>
      <c r="P1540" s="224"/>
    </row>
    <row r="1541">
      <c r="A1541" s="216"/>
      <c r="B1541" s="228" t="s">
        <v>946</v>
      </c>
      <c r="C1541" s="209" t="s">
        <v>624</v>
      </c>
      <c r="D1541" s="210" t="s">
        <v>840</v>
      </c>
      <c r="E1541" s="231" t="s">
        <v>603</v>
      </c>
      <c r="F1541" s="211"/>
      <c r="H1541" s="214"/>
      <c r="I1541" s="214"/>
      <c r="J1541" s="224"/>
      <c r="K1541" s="214"/>
      <c r="L1541" s="224"/>
      <c r="M1541" s="224"/>
      <c r="N1541" s="224"/>
      <c r="O1541" s="224"/>
      <c r="P1541" s="224"/>
    </row>
    <row r="1542">
      <c r="A1542" s="216" t="s">
        <v>947</v>
      </c>
      <c r="B1542" s="228" t="s">
        <v>948</v>
      </c>
      <c r="C1542" s="209" t="s">
        <v>766</v>
      </c>
      <c r="D1542" s="210" t="s">
        <v>840</v>
      </c>
      <c r="E1542" s="231" t="s">
        <v>225</v>
      </c>
      <c r="F1542" s="211">
        <v>12000.0</v>
      </c>
      <c r="H1542" s="214">
        <v>12000.0</v>
      </c>
      <c r="I1542" s="214"/>
      <c r="J1542" s="224"/>
      <c r="K1542" s="214"/>
      <c r="L1542" s="224"/>
      <c r="M1542" s="224"/>
      <c r="N1542" s="224"/>
      <c r="O1542" s="224"/>
      <c r="P1542" s="224"/>
    </row>
    <row r="1543">
      <c r="A1543" s="216"/>
      <c r="B1543" s="228" t="s">
        <v>948</v>
      </c>
      <c r="C1543" s="209" t="s">
        <v>766</v>
      </c>
      <c r="D1543" s="210" t="s">
        <v>840</v>
      </c>
      <c r="E1543" s="231" t="s">
        <v>226</v>
      </c>
      <c r="F1543" s="211"/>
      <c r="H1543" s="214"/>
      <c r="I1543" s="214"/>
      <c r="J1543" s="224"/>
      <c r="K1543" s="214"/>
      <c r="L1543" s="224"/>
      <c r="M1543" s="224"/>
      <c r="N1543" s="224"/>
      <c r="O1543" s="224"/>
      <c r="P1543" s="224"/>
    </row>
    <row r="1544">
      <c r="A1544" s="216"/>
      <c r="B1544" s="228" t="s">
        <v>948</v>
      </c>
      <c r="C1544" s="209" t="s">
        <v>766</v>
      </c>
      <c r="D1544" s="210" t="s">
        <v>840</v>
      </c>
      <c r="E1544" s="231" t="s">
        <v>227</v>
      </c>
      <c r="F1544" s="211"/>
      <c r="H1544" s="214"/>
      <c r="I1544" s="214"/>
      <c r="J1544" s="224"/>
      <c r="K1544" s="214"/>
      <c r="L1544" s="224"/>
      <c r="M1544" s="224"/>
      <c r="N1544" s="224"/>
      <c r="O1544" s="224"/>
      <c r="P1544" s="224"/>
    </row>
    <row r="1545">
      <c r="A1545" s="216"/>
      <c r="B1545" s="228" t="s">
        <v>948</v>
      </c>
      <c r="C1545" s="209" t="s">
        <v>766</v>
      </c>
      <c r="D1545" s="210" t="s">
        <v>840</v>
      </c>
      <c r="E1545" s="231" t="s">
        <v>228</v>
      </c>
      <c r="F1545" s="211"/>
      <c r="H1545" s="214"/>
      <c r="I1545" s="214"/>
      <c r="J1545" s="224"/>
      <c r="K1545" s="214"/>
      <c r="L1545" s="224"/>
      <c r="M1545" s="224"/>
      <c r="N1545" s="224"/>
      <c r="O1545" s="224"/>
      <c r="P1545" s="224"/>
    </row>
    <row r="1546">
      <c r="A1546" s="216"/>
      <c r="B1546" s="228" t="s">
        <v>948</v>
      </c>
      <c r="C1546" s="209" t="s">
        <v>766</v>
      </c>
      <c r="D1546" s="210" t="s">
        <v>840</v>
      </c>
      <c r="E1546" s="231" t="s">
        <v>229</v>
      </c>
      <c r="F1546" s="211"/>
      <c r="H1546" s="214"/>
      <c r="I1546" s="214"/>
      <c r="J1546" s="224"/>
      <c r="K1546" s="214"/>
      <c r="L1546" s="224"/>
      <c r="M1546" s="224"/>
      <c r="N1546" s="224"/>
      <c r="O1546" s="224"/>
      <c r="P1546" s="224"/>
    </row>
    <row r="1547">
      <c r="A1547" s="216"/>
      <c r="B1547" s="228" t="s">
        <v>948</v>
      </c>
      <c r="C1547" s="209" t="s">
        <v>766</v>
      </c>
      <c r="D1547" s="210" t="s">
        <v>840</v>
      </c>
      <c r="E1547" s="231" t="s">
        <v>602</v>
      </c>
      <c r="F1547" s="211"/>
      <c r="H1547" s="214"/>
      <c r="I1547" s="214"/>
      <c r="J1547" s="224"/>
      <c r="K1547" s="214"/>
      <c r="L1547" s="224"/>
      <c r="M1547" s="224"/>
      <c r="N1547" s="224"/>
      <c r="O1547" s="224"/>
      <c r="P1547" s="224"/>
    </row>
    <row r="1548">
      <c r="A1548" s="216"/>
      <c r="B1548" s="228" t="s">
        <v>948</v>
      </c>
      <c r="C1548" s="209" t="s">
        <v>766</v>
      </c>
      <c r="D1548" s="210" t="s">
        <v>840</v>
      </c>
      <c r="E1548" s="231" t="s">
        <v>231</v>
      </c>
      <c r="F1548" s="211"/>
      <c r="H1548" s="214"/>
      <c r="I1548" s="214"/>
      <c r="J1548" s="224"/>
      <c r="K1548" s="214"/>
      <c r="L1548" s="224"/>
      <c r="M1548" s="224"/>
      <c r="N1548" s="224"/>
      <c r="O1548" s="224"/>
      <c r="P1548" s="224"/>
    </row>
    <row r="1549">
      <c r="A1549" s="216"/>
      <c r="B1549" s="228" t="s">
        <v>948</v>
      </c>
      <c r="C1549" s="209" t="s">
        <v>766</v>
      </c>
      <c r="D1549" s="210" t="s">
        <v>840</v>
      </c>
      <c r="E1549" s="231" t="s">
        <v>232</v>
      </c>
      <c r="F1549" s="211"/>
      <c r="H1549" s="214"/>
      <c r="I1549" s="214"/>
      <c r="J1549" s="224"/>
      <c r="K1549" s="214"/>
      <c r="L1549" s="224"/>
      <c r="M1549" s="224"/>
      <c r="N1549" s="224"/>
      <c r="O1549" s="224"/>
      <c r="P1549" s="224"/>
    </row>
    <row r="1550">
      <c r="A1550" s="216"/>
      <c r="B1550" s="228" t="s">
        <v>948</v>
      </c>
      <c r="C1550" s="209" t="s">
        <v>766</v>
      </c>
      <c r="D1550" s="210" t="s">
        <v>840</v>
      </c>
      <c r="E1550" s="231" t="s">
        <v>603</v>
      </c>
      <c r="F1550" s="211"/>
      <c r="H1550" s="214"/>
      <c r="I1550" s="214"/>
      <c r="J1550" s="224"/>
      <c r="K1550" s="214"/>
      <c r="L1550" s="224"/>
      <c r="M1550" s="224"/>
      <c r="N1550" s="224"/>
      <c r="O1550" s="224"/>
      <c r="P1550" s="224"/>
    </row>
    <row r="1551">
      <c r="A1551" s="216" t="s">
        <v>949</v>
      </c>
      <c r="B1551" s="228" t="s">
        <v>950</v>
      </c>
      <c r="C1551" s="209" t="s">
        <v>766</v>
      </c>
      <c r="D1551" s="210" t="s">
        <v>840</v>
      </c>
      <c r="E1551" s="231" t="s">
        <v>225</v>
      </c>
      <c r="F1551" s="211">
        <v>42000.0</v>
      </c>
      <c r="H1551" s="214">
        <v>42000.0</v>
      </c>
      <c r="I1551" s="214"/>
      <c r="J1551" s="224"/>
      <c r="K1551" s="214"/>
      <c r="L1551" s="224"/>
      <c r="M1551" s="224"/>
      <c r="N1551" s="224"/>
      <c r="O1551" s="224"/>
      <c r="P1551" s="224"/>
    </row>
    <row r="1552">
      <c r="A1552" s="216"/>
      <c r="B1552" s="228" t="s">
        <v>950</v>
      </c>
      <c r="C1552" s="209" t="s">
        <v>766</v>
      </c>
      <c r="D1552" s="210" t="s">
        <v>840</v>
      </c>
      <c r="E1552" s="231" t="s">
        <v>226</v>
      </c>
      <c r="F1552" s="211"/>
      <c r="H1552" s="214"/>
      <c r="I1552" s="214"/>
      <c r="J1552" s="224"/>
      <c r="K1552" s="214"/>
      <c r="L1552" s="224"/>
      <c r="M1552" s="224"/>
      <c r="N1552" s="224"/>
      <c r="O1552" s="224"/>
      <c r="P1552" s="224"/>
    </row>
    <row r="1553">
      <c r="A1553" s="216"/>
      <c r="B1553" s="228" t="s">
        <v>950</v>
      </c>
      <c r="C1553" s="209" t="s">
        <v>766</v>
      </c>
      <c r="D1553" s="210" t="s">
        <v>840</v>
      </c>
      <c r="E1553" s="231" t="s">
        <v>227</v>
      </c>
      <c r="F1553" s="211"/>
      <c r="H1553" s="214"/>
      <c r="I1553" s="214"/>
      <c r="J1553" s="224"/>
      <c r="K1553" s="214"/>
      <c r="L1553" s="224"/>
      <c r="M1553" s="224"/>
      <c r="N1553" s="224"/>
      <c r="O1553" s="224"/>
      <c r="P1553" s="224"/>
    </row>
    <row r="1554">
      <c r="A1554" s="216"/>
      <c r="B1554" s="228" t="s">
        <v>950</v>
      </c>
      <c r="C1554" s="209" t="s">
        <v>766</v>
      </c>
      <c r="D1554" s="210" t="s">
        <v>840</v>
      </c>
      <c r="E1554" s="231" t="s">
        <v>228</v>
      </c>
      <c r="F1554" s="211"/>
      <c r="H1554" s="214"/>
      <c r="I1554" s="214"/>
      <c r="J1554" s="224"/>
      <c r="K1554" s="214"/>
      <c r="L1554" s="224"/>
      <c r="M1554" s="224"/>
      <c r="N1554" s="224"/>
      <c r="O1554" s="224"/>
      <c r="P1554" s="224"/>
    </row>
    <row r="1555">
      <c r="A1555" s="216"/>
      <c r="B1555" s="228" t="s">
        <v>950</v>
      </c>
      <c r="C1555" s="209" t="s">
        <v>766</v>
      </c>
      <c r="D1555" s="210" t="s">
        <v>840</v>
      </c>
      <c r="E1555" s="231" t="s">
        <v>229</v>
      </c>
      <c r="F1555" s="211"/>
      <c r="H1555" s="214"/>
      <c r="I1555" s="214"/>
      <c r="J1555" s="224"/>
      <c r="K1555" s="214"/>
      <c r="L1555" s="224"/>
      <c r="M1555" s="224"/>
      <c r="N1555" s="224"/>
      <c r="O1555" s="224"/>
      <c r="P1555" s="224"/>
    </row>
    <row r="1556">
      <c r="A1556" s="216"/>
      <c r="B1556" s="228" t="s">
        <v>950</v>
      </c>
      <c r="C1556" s="209" t="s">
        <v>766</v>
      </c>
      <c r="D1556" s="210" t="s">
        <v>840</v>
      </c>
      <c r="E1556" s="231" t="s">
        <v>602</v>
      </c>
      <c r="F1556" s="211"/>
      <c r="H1556" s="214"/>
      <c r="I1556" s="214"/>
      <c r="J1556" s="224"/>
      <c r="K1556" s="214"/>
      <c r="L1556" s="224"/>
      <c r="M1556" s="224"/>
      <c r="N1556" s="224"/>
      <c r="O1556" s="224"/>
      <c r="P1556" s="224"/>
    </row>
    <row r="1557">
      <c r="A1557" s="216"/>
      <c r="B1557" s="228" t="s">
        <v>950</v>
      </c>
      <c r="C1557" s="209" t="s">
        <v>766</v>
      </c>
      <c r="D1557" s="210" t="s">
        <v>840</v>
      </c>
      <c r="E1557" s="231" t="s">
        <v>231</v>
      </c>
      <c r="F1557" s="211"/>
      <c r="H1557" s="214"/>
      <c r="I1557" s="214"/>
      <c r="J1557" s="224"/>
      <c r="K1557" s="214"/>
      <c r="L1557" s="224"/>
      <c r="M1557" s="224"/>
      <c r="N1557" s="224"/>
      <c r="O1557" s="224"/>
      <c r="P1557" s="224"/>
    </row>
    <row r="1558">
      <c r="A1558" s="216"/>
      <c r="B1558" s="228" t="s">
        <v>950</v>
      </c>
      <c r="C1558" s="209" t="s">
        <v>766</v>
      </c>
      <c r="D1558" s="210" t="s">
        <v>840</v>
      </c>
      <c r="E1558" s="231" t="s">
        <v>232</v>
      </c>
      <c r="F1558" s="211"/>
      <c r="H1558" s="214"/>
      <c r="I1558" s="214"/>
      <c r="J1558" s="224"/>
      <c r="K1558" s="214"/>
      <c r="L1558" s="224"/>
      <c r="M1558" s="224"/>
      <c r="N1558" s="224"/>
      <c r="O1558" s="224"/>
      <c r="P1558" s="224"/>
    </row>
    <row r="1559">
      <c r="A1559" s="216"/>
      <c r="B1559" s="228" t="s">
        <v>950</v>
      </c>
      <c r="C1559" s="209" t="s">
        <v>766</v>
      </c>
      <c r="D1559" s="210" t="s">
        <v>840</v>
      </c>
      <c r="E1559" s="231" t="s">
        <v>603</v>
      </c>
      <c r="F1559" s="211"/>
      <c r="H1559" s="214"/>
      <c r="I1559" s="214"/>
      <c r="J1559" s="224"/>
      <c r="K1559" s="214"/>
      <c r="L1559" s="224"/>
      <c r="M1559" s="224"/>
      <c r="N1559" s="224"/>
      <c r="O1559" s="224"/>
      <c r="P1559" s="224"/>
    </row>
    <row r="1560">
      <c r="A1560" s="216" t="s">
        <v>951</v>
      </c>
      <c r="B1560" s="228" t="s">
        <v>952</v>
      </c>
      <c r="C1560" s="209" t="s">
        <v>766</v>
      </c>
      <c r="D1560" s="210" t="s">
        <v>840</v>
      </c>
      <c r="E1560" s="231" t="s">
        <v>225</v>
      </c>
      <c r="F1560" s="211">
        <v>28000.0</v>
      </c>
      <c r="H1560" s="214">
        <v>28000.0</v>
      </c>
      <c r="I1560" s="214"/>
      <c r="J1560" s="224"/>
      <c r="K1560" s="214"/>
      <c r="L1560" s="224"/>
      <c r="M1560" s="224"/>
      <c r="N1560" s="224"/>
      <c r="O1560" s="224"/>
      <c r="P1560" s="224"/>
    </row>
    <row r="1561">
      <c r="A1561" s="216"/>
      <c r="B1561" s="228" t="s">
        <v>952</v>
      </c>
      <c r="C1561" s="209" t="s">
        <v>766</v>
      </c>
      <c r="D1561" s="210" t="s">
        <v>840</v>
      </c>
      <c r="E1561" s="231" t="s">
        <v>226</v>
      </c>
      <c r="F1561" s="211"/>
      <c r="H1561" s="214"/>
      <c r="I1561" s="214"/>
      <c r="J1561" s="224"/>
      <c r="K1561" s="214"/>
      <c r="L1561" s="224"/>
      <c r="M1561" s="224"/>
      <c r="N1561" s="224"/>
      <c r="O1561" s="224"/>
      <c r="P1561" s="224"/>
    </row>
    <row r="1562">
      <c r="A1562" s="216"/>
      <c r="B1562" s="228" t="s">
        <v>952</v>
      </c>
      <c r="C1562" s="209" t="s">
        <v>766</v>
      </c>
      <c r="D1562" s="210" t="s">
        <v>840</v>
      </c>
      <c r="E1562" s="231" t="s">
        <v>227</v>
      </c>
      <c r="F1562" s="211"/>
      <c r="H1562" s="214"/>
      <c r="I1562" s="214"/>
      <c r="J1562" s="224"/>
      <c r="K1562" s="214"/>
      <c r="L1562" s="224"/>
      <c r="M1562" s="224"/>
      <c r="N1562" s="224"/>
      <c r="O1562" s="224"/>
      <c r="P1562" s="224"/>
    </row>
    <row r="1563">
      <c r="A1563" s="216"/>
      <c r="B1563" s="228" t="s">
        <v>952</v>
      </c>
      <c r="C1563" s="209" t="s">
        <v>766</v>
      </c>
      <c r="D1563" s="210" t="s">
        <v>840</v>
      </c>
      <c r="E1563" s="231" t="s">
        <v>228</v>
      </c>
      <c r="F1563" s="211"/>
      <c r="H1563" s="214"/>
      <c r="I1563" s="214"/>
      <c r="J1563" s="224"/>
      <c r="K1563" s="214"/>
      <c r="L1563" s="224"/>
      <c r="M1563" s="224"/>
      <c r="N1563" s="224"/>
      <c r="O1563" s="224"/>
      <c r="P1563" s="224"/>
    </row>
    <row r="1564">
      <c r="A1564" s="216"/>
      <c r="B1564" s="228" t="s">
        <v>952</v>
      </c>
      <c r="C1564" s="209" t="s">
        <v>766</v>
      </c>
      <c r="D1564" s="210" t="s">
        <v>840</v>
      </c>
      <c r="E1564" s="231" t="s">
        <v>229</v>
      </c>
      <c r="F1564" s="211"/>
      <c r="H1564" s="214"/>
      <c r="I1564" s="214"/>
      <c r="J1564" s="224"/>
      <c r="K1564" s="214"/>
      <c r="L1564" s="224"/>
      <c r="M1564" s="224"/>
      <c r="N1564" s="224"/>
      <c r="O1564" s="224"/>
      <c r="P1564" s="224"/>
    </row>
    <row r="1565">
      <c r="A1565" s="216"/>
      <c r="B1565" s="228" t="s">
        <v>952</v>
      </c>
      <c r="C1565" s="209" t="s">
        <v>766</v>
      </c>
      <c r="D1565" s="210" t="s">
        <v>840</v>
      </c>
      <c r="E1565" s="231" t="s">
        <v>602</v>
      </c>
      <c r="F1565" s="211"/>
      <c r="H1565" s="214"/>
      <c r="I1565" s="214"/>
      <c r="J1565" s="224"/>
      <c r="K1565" s="214"/>
      <c r="L1565" s="224"/>
      <c r="M1565" s="224"/>
      <c r="N1565" s="224"/>
      <c r="O1565" s="224"/>
      <c r="P1565" s="224"/>
    </row>
    <row r="1566">
      <c r="A1566" s="216"/>
      <c r="B1566" s="228" t="s">
        <v>952</v>
      </c>
      <c r="C1566" s="209" t="s">
        <v>766</v>
      </c>
      <c r="D1566" s="210" t="s">
        <v>840</v>
      </c>
      <c r="E1566" s="231" t="s">
        <v>231</v>
      </c>
      <c r="F1566" s="211"/>
      <c r="H1566" s="214"/>
      <c r="I1566" s="214"/>
      <c r="J1566" s="224"/>
      <c r="K1566" s="214"/>
      <c r="L1566" s="224"/>
      <c r="M1566" s="224"/>
      <c r="N1566" s="224"/>
      <c r="O1566" s="224"/>
      <c r="P1566" s="224"/>
    </row>
    <row r="1567">
      <c r="A1567" s="216"/>
      <c r="B1567" s="228" t="s">
        <v>952</v>
      </c>
      <c r="C1567" s="209" t="s">
        <v>766</v>
      </c>
      <c r="D1567" s="210" t="s">
        <v>840</v>
      </c>
      <c r="E1567" s="231" t="s">
        <v>232</v>
      </c>
      <c r="F1567" s="211"/>
      <c r="H1567" s="214"/>
      <c r="I1567" s="214"/>
      <c r="J1567" s="224"/>
      <c r="K1567" s="214"/>
      <c r="L1567" s="224"/>
      <c r="M1567" s="224"/>
      <c r="N1567" s="224"/>
      <c r="O1567" s="224"/>
      <c r="P1567" s="224"/>
    </row>
    <row r="1568">
      <c r="A1568" s="216"/>
      <c r="B1568" s="228" t="s">
        <v>952</v>
      </c>
      <c r="C1568" s="209" t="s">
        <v>766</v>
      </c>
      <c r="D1568" s="210" t="s">
        <v>840</v>
      </c>
      <c r="E1568" s="231" t="s">
        <v>603</v>
      </c>
      <c r="F1568" s="211"/>
      <c r="H1568" s="214"/>
      <c r="I1568" s="214"/>
      <c r="J1568" s="224"/>
      <c r="K1568" s="214"/>
      <c r="L1568" s="224"/>
      <c r="M1568" s="224"/>
      <c r="N1568" s="224"/>
      <c r="O1568" s="224"/>
      <c r="P1568" s="224"/>
    </row>
    <row r="1569">
      <c r="A1569" s="216" t="s">
        <v>953</v>
      </c>
      <c r="B1569" s="228" t="s">
        <v>954</v>
      </c>
      <c r="C1569" s="209" t="s">
        <v>955</v>
      </c>
      <c r="D1569" s="210" t="s">
        <v>840</v>
      </c>
      <c r="E1569" s="231" t="s">
        <v>225</v>
      </c>
      <c r="F1569" s="211">
        <v>12200.0</v>
      </c>
      <c r="H1569" s="214">
        <v>12200.0</v>
      </c>
      <c r="I1569" s="214"/>
      <c r="J1569" s="224"/>
      <c r="K1569" s="214"/>
      <c r="L1569" s="224"/>
      <c r="M1569" s="224"/>
      <c r="N1569" s="224"/>
      <c r="O1569" s="224"/>
      <c r="P1569" s="224"/>
    </row>
    <row r="1570">
      <c r="A1570" s="216"/>
      <c r="B1570" s="228" t="s">
        <v>954</v>
      </c>
      <c r="C1570" s="209" t="s">
        <v>955</v>
      </c>
      <c r="D1570" s="210" t="s">
        <v>840</v>
      </c>
      <c r="E1570" s="231" t="s">
        <v>226</v>
      </c>
      <c r="F1570" s="211"/>
      <c r="H1570" s="214"/>
      <c r="I1570" s="214"/>
      <c r="J1570" s="224"/>
      <c r="K1570" s="214"/>
      <c r="L1570" s="224"/>
      <c r="M1570" s="224"/>
      <c r="N1570" s="224"/>
      <c r="O1570" s="224"/>
      <c r="P1570" s="224"/>
    </row>
    <row r="1571">
      <c r="A1571" s="216"/>
      <c r="B1571" s="228" t="s">
        <v>954</v>
      </c>
      <c r="C1571" s="209" t="s">
        <v>955</v>
      </c>
      <c r="D1571" s="210" t="s">
        <v>840</v>
      </c>
      <c r="E1571" s="231" t="s">
        <v>227</v>
      </c>
      <c r="F1571" s="211"/>
      <c r="H1571" s="214"/>
      <c r="I1571" s="214"/>
      <c r="J1571" s="224"/>
      <c r="K1571" s="214"/>
      <c r="L1571" s="224"/>
      <c r="M1571" s="224"/>
      <c r="N1571" s="224"/>
      <c r="O1571" s="224"/>
      <c r="P1571" s="224"/>
    </row>
    <row r="1572">
      <c r="A1572" s="216"/>
      <c r="B1572" s="228" t="s">
        <v>954</v>
      </c>
      <c r="C1572" s="209" t="s">
        <v>955</v>
      </c>
      <c r="D1572" s="210" t="s">
        <v>840</v>
      </c>
      <c r="E1572" s="231" t="s">
        <v>228</v>
      </c>
      <c r="F1572" s="211"/>
      <c r="H1572" s="214"/>
      <c r="I1572" s="214"/>
      <c r="J1572" s="224"/>
      <c r="K1572" s="214"/>
      <c r="L1572" s="224"/>
      <c r="M1572" s="224"/>
      <c r="N1572" s="224"/>
      <c r="O1572" s="224"/>
      <c r="P1572" s="224"/>
    </row>
    <row r="1573">
      <c r="A1573" s="216"/>
      <c r="B1573" s="228" t="s">
        <v>954</v>
      </c>
      <c r="C1573" s="209" t="s">
        <v>955</v>
      </c>
      <c r="D1573" s="210" t="s">
        <v>840</v>
      </c>
      <c r="E1573" s="231" t="s">
        <v>229</v>
      </c>
      <c r="F1573" s="211"/>
      <c r="H1573" s="214"/>
      <c r="I1573" s="214"/>
      <c r="J1573" s="224"/>
      <c r="K1573" s="214"/>
      <c r="L1573" s="224"/>
      <c r="M1573" s="224"/>
      <c r="N1573" s="224"/>
      <c r="O1573" s="224"/>
      <c r="P1573" s="224"/>
    </row>
    <row r="1574">
      <c r="A1574" s="216"/>
      <c r="B1574" s="228" t="s">
        <v>954</v>
      </c>
      <c r="C1574" s="209" t="s">
        <v>955</v>
      </c>
      <c r="D1574" s="210" t="s">
        <v>840</v>
      </c>
      <c r="E1574" s="231" t="s">
        <v>602</v>
      </c>
      <c r="F1574" s="211"/>
      <c r="H1574" s="214"/>
      <c r="I1574" s="214"/>
      <c r="J1574" s="224"/>
      <c r="K1574" s="214"/>
      <c r="L1574" s="224"/>
      <c r="M1574" s="224"/>
      <c r="N1574" s="224"/>
      <c r="O1574" s="224"/>
      <c r="P1574" s="224"/>
    </row>
    <row r="1575">
      <c r="A1575" s="216"/>
      <c r="B1575" s="228" t="s">
        <v>954</v>
      </c>
      <c r="C1575" s="209" t="s">
        <v>955</v>
      </c>
      <c r="D1575" s="210" t="s">
        <v>840</v>
      </c>
      <c r="E1575" s="231" t="s">
        <v>231</v>
      </c>
      <c r="F1575" s="211"/>
      <c r="H1575" s="214"/>
      <c r="I1575" s="214"/>
      <c r="J1575" s="224"/>
      <c r="K1575" s="214"/>
      <c r="L1575" s="224"/>
      <c r="M1575" s="224"/>
      <c r="N1575" s="224"/>
      <c r="O1575" s="224"/>
      <c r="P1575" s="224"/>
    </row>
    <row r="1576">
      <c r="A1576" s="216"/>
      <c r="B1576" s="228" t="s">
        <v>954</v>
      </c>
      <c r="C1576" s="209" t="s">
        <v>955</v>
      </c>
      <c r="D1576" s="210" t="s">
        <v>840</v>
      </c>
      <c r="E1576" s="231" t="s">
        <v>232</v>
      </c>
      <c r="F1576" s="211"/>
      <c r="H1576" s="214"/>
      <c r="I1576" s="214"/>
      <c r="J1576" s="224"/>
      <c r="K1576" s="214"/>
      <c r="L1576" s="224"/>
      <c r="M1576" s="224"/>
      <c r="N1576" s="224"/>
      <c r="O1576" s="224"/>
      <c r="P1576" s="224"/>
    </row>
    <row r="1577">
      <c r="A1577" s="216"/>
      <c r="B1577" s="228" t="s">
        <v>954</v>
      </c>
      <c r="C1577" s="209" t="s">
        <v>955</v>
      </c>
      <c r="D1577" s="210" t="s">
        <v>840</v>
      </c>
      <c r="E1577" s="231" t="s">
        <v>603</v>
      </c>
      <c r="F1577" s="211"/>
      <c r="H1577" s="214"/>
      <c r="I1577" s="214"/>
      <c r="J1577" s="224"/>
      <c r="K1577" s="214"/>
      <c r="L1577" s="224"/>
      <c r="M1577" s="224"/>
      <c r="N1577" s="224"/>
      <c r="O1577" s="224"/>
      <c r="P1577" s="224"/>
    </row>
    <row r="1578">
      <c r="A1578" s="216" t="s">
        <v>956</v>
      </c>
      <c r="B1578" s="228" t="s">
        <v>957</v>
      </c>
      <c r="C1578" s="209" t="s">
        <v>119</v>
      </c>
      <c r="D1578" s="210" t="s">
        <v>840</v>
      </c>
      <c r="E1578" s="231" t="s">
        <v>225</v>
      </c>
      <c r="F1578" s="211">
        <v>4600.0</v>
      </c>
      <c r="H1578" s="214">
        <v>4600.0</v>
      </c>
      <c r="I1578" s="214"/>
      <c r="J1578" s="224"/>
      <c r="K1578" s="214"/>
      <c r="L1578" s="224"/>
      <c r="M1578" s="224"/>
      <c r="N1578" s="224"/>
      <c r="O1578" s="224"/>
      <c r="P1578" s="224"/>
    </row>
    <row r="1579">
      <c r="A1579" s="216"/>
      <c r="B1579" s="228" t="s">
        <v>957</v>
      </c>
      <c r="C1579" s="209" t="s">
        <v>119</v>
      </c>
      <c r="D1579" s="210" t="s">
        <v>840</v>
      </c>
      <c r="E1579" s="231" t="s">
        <v>226</v>
      </c>
      <c r="F1579" s="211"/>
      <c r="H1579" s="214"/>
      <c r="I1579" s="214"/>
      <c r="J1579" s="224"/>
      <c r="K1579" s="214"/>
      <c r="L1579" s="224"/>
      <c r="M1579" s="224"/>
      <c r="N1579" s="224"/>
      <c r="O1579" s="224"/>
      <c r="P1579" s="224"/>
    </row>
    <row r="1580">
      <c r="A1580" s="216"/>
      <c r="B1580" s="228" t="s">
        <v>957</v>
      </c>
      <c r="C1580" s="209" t="s">
        <v>119</v>
      </c>
      <c r="D1580" s="210" t="s">
        <v>840</v>
      </c>
      <c r="E1580" s="231" t="s">
        <v>227</v>
      </c>
      <c r="F1580" s="211"/>
      <c r="H1580" s="214"/>
      <c r="I1580" s="214"/>
      <c r="J1580" s="224"/>
      <c r="K1580" s="214"/>
      <c r="L1580" s="224"/>
      <c r="M1580" s="224"/>
      <c r="N1580" s="224"/>
      <c r="O1580" s="224"/>
      <c r="P1580" s="224"/>
    </row>
    <row r="1581">
      <c r="A1581" s="216"/>
      <c r="B1581" s="228" t="s">
        <v>957</v>
      </c>
      <c r="C1581" s="209" t="s">
        <v>119</v>
      </c>
      <c r="D1581" s="210" t="s">
        <v>840</v>
      </c>
      <c r="E1581" s="231" t="s">
        <v>228</v>
      </c>
      <c r="F1581" s="211"/>
      <c r="H1581" s="214"/>
      <c r="I1581" s="214"/>
      <c r="J1581" s="224"/>
      <c r="K1581" s="214"/>
      <c r="L1581" s="224"/>
      <c r="M1581" s="224"/>
      <c r="N1581" s="224"/>
      <c r="O1581" s="224"/>
      <c r="P1581" s="224"/>
    </row>
    <row r="1582">
      <c r="A1582" s="216"/>
      <c r="B1582" s="228" t="s">
        <v>957</v>
      </c>
      <c r="C1582" s="209" t="s">
        <v>119</v>
      </c>
      <c r="D1582" s="210" t="s">
        <v>840</v>
      </c>
      <c r="E1582" s="231" t="s">
        <v>229</v>
      </c>
      <c r="F1582" s="211"/>
      <c r="H1582" s="214"/>
      <c r="I1582" s="214"/>
      <c r="J1582" s="224"/>
      <c r="K1582" s="214"/>
      <c r="L1582" s="224"/>
      <c r="M1582" s="224"/>
      <c r="N1582" s="224"/>
      <c r="O1582" s="224"/>
      <c r="P1582" s="224"/>
    </row>
    <row r="1583">
      <c r="A1583" s="216"/>
      <c r="B1583" s="228" t="s">
        <v>957</v>
      </c>
      <c r="C1583" s="209" t="s">
        <v>119</v>
      </c>
      <c r="D1583" s="210" t="s">
        <v>840</v>
      </c>
      <c r="E1583" s="231" t="s">
        <v>602</v>
      </c>
      <c r="F1583" s="211"/>
      <c r="H1583" s="214"/>
      <c r="I1583" s="214"/>
      <c r="J1583" s="224"/>
      <c r="K1583" s="214"/>
      <c r="L1583" s="224"/>
      <c r="M1583" s="224"/>
      <c r="N1583" s="224"/>
      <c r="O1583" s="224"/>
      <c r="P1583" s="224"/>
    </row>
    <row r="1584">
      <c r="A1584" s="216"/>
      <c r="B1584" s="228" t="s">
        <v>957</v>
      </c>
      <c r="C1584" s="209" t="s">
        <v>119</v>
      </c>
      <c r="D1584" s="210" t="s">
        <v>840</v>
      </c>
      <c r="E1584" s="231" t="s">
        <v>231</v>
      </c>
      <c r="F1584" s="211"/>
      <c r="H1584" s="214"/>
      <c r="I1584" s="214"/>
      <c r="J1584" s="224"/>
      <c r="K1584" s="214"/>
      <c r="L1584" s="224"/>
      <c r="M1584" s="224"/>
      <c r="N1584" s="224"/>
      <c r="O1584" s="224"/>
      <c r="P1584" s="224"/>
    </row>
    <row r="1585">
      <c r="A1585" s="216"/>
      <c r="B1585" s="228" t="s">
        <v>957</v>
      </c>
      <c r="C1585" s="209" t="s">
        <v>119</v>
      </c>
      <c r="D1585" s="210" t="s">
        <v>840</v>
      </c>
      <c r="E1585" s="231" t="s">
        <v>232</v>
      </c>
      <c r="F1585" s="211"/>
      <c r="H1585" s="214"/>
      <c r="I1585" s="214"/>
      <c r="J1585" s="224"/>
      <c r="K1585" s="214"/>
      <c r="L1585" s="224"/>
      <c r="M1585" s="224"/>
      <c r="N1585" s="224"/>
      <c r="O1585" s="224"/>
      <c r="P1585" s="224"/>
    </row>
    <row r="1586">
      <c r="A1586" s="216"/>
      <c r="B1586" s="228" t="s">
        <v>957</v>
      </c>
      <c r="C1586" s="209" t="s">
        <v>119</v>
      </c>
      <c r="D1586" s="210" t="s">
        <v>840</v>
      </c>
      <c r="E1586" s="231" t="s">
        <v>603</v>
      </c>
      <c r="F1586" s="211"/>
      <c r="H1586" s="214"/>
      <c r="I1586" s="214"/>
      <c r="J1586" s="224"/>
      <c r="K1586" s="214"/>
      <c r="L1586" s="224"/>
      <c r="M1586" s="224"/>
      <c r="N1586" s="224"/>
      <c r="O1586" s="224"/>
      <c r="P1586" s="224"/>
    </row>
    <row r="1587">
      <c r="A1587" s="216" t="s">
        <v>958</v>
      </c>
      <c r="B1587" s="228" t="s">
        <v>959</v>
      </c>
      <c r="C1587" s="209" t="s">
        <v>390</v>
      </c>
      <c r="D1587" s="210" t="s">
        <v>840</v>
      </c>
      <c r="E1587" s="231" t="s">
        <v>225</v>
      </c>
      <c r="F1587" s="211">
        <v>700.0</v>
      </c>
      <c r="H1587" s="214">
        <v>700.0</v>
      </c>
      <c r="I1587" s="214"/>
      <c r="J1587" s="224"/>
      <c r="K1587" s="214"/>
      <c r="L1587" s="224"/>
      <c r="M1587" s="224"/>
      <c r="N1587" s="224"/>
      <c r="O1587" s="224"/>
      <c r="P1587" s="224"/>
    </row>
    <row r="1588">
      <c r="A1588" s="216"/>
      <c r="B1588" s="228" t="s">
        <v>959</v>
      </c>
      <c r="C1588" s="209" t="s">
        <v>390</v>
      </c>
      <c r="D1588" s="210" t="s">
        <v>840</v>
      </c>
      <c r="E1588" s="231" t="s">
        <v>226</v>
      </c>
      <c r="F1588" s="211"/>
      <c r="H1588" s="214"/>
      <c r="I1588" s="214"/>
      <c r="J1588" s="224"/>
      <c r="K1588" s="214"/>
      <c r="L1588" s="224"/>
      <c r="M1588" s="224"/>
      <c r="N1588" s="224"/>
      <c r="O1588" s="224"/>
      <c r="P1588" s="224"/>
    </row>
    <row r="1589">
      <c r="A1589" s="216"/>
      <c r="B1589" s="228" t="s">
        <v>959</v>
      </c>
      <c r="C1589" s="209" t="s">
        <v>390</v>
      </c>
      <c r="D1589" s="210" t="s">
        <v>840</v>
      </c>
      <c r="E1589" s="231" t="s">
        <v>227</v>
      </c>
      <c r="F1589" s="211"/>
      <c r="H1589" s="214"/>
      <c r="I1589" s="214"/>
      <c r="J1589" s="224"/>
      <c r="K1589" s="214"/>
      <c r="L1589" s="224"/>
      <c r="M1589" s="224"/>
      <c r="N1589" s="224"/>
      <c r="O1589" s="224"/>
      <c r="P1589" s="224"/>
    </row>
    <row r="1590">
      <c r="A1590" s="216"/>
      <c r="B1590" s="228" t="s">
        <v>959</v>
      </c>
      <c r="C1590" s="209" t="s">
        <v>390</v>
      </c>
      <c r="D1590" s="210" t="s">
        <v>840</v>
      </c>
      <c r="E1590" s="231" t="s">
        <v>228</v>
      </c>
      <c r="F1590" s="211"/>
      <c r="H1590" s="214"/>
      <c r="I1590" s="214"/>
      <c r="J1590" s="224"/>
      <c r="K1590" s="214"/>
      <c r="L1590" s="224"/>
      <c r="M1590" s="224"/>
      <c r="N1590" s="224"/>
      <c r="O1590" s="224"/>
      <c r="P1590" s="224"/>
    </row>
    <row r="1591">
      <c r="A1591" s="216"/>
      <c r="B1591" s="228" t="s">
        <v>959</v>
      </c>
      <c r="C1591" s="209" t="s">
        <v>390</v>
      </c>
      <c r="D1591" s="210" t="s">
        <v>840</v>
      </c>
      <c r="E1591" s="231" t="s">
        <v>229</v>
      </c>
      <c r="F1591" s="211"/>
      <c r="H1591" s="214"/>
      <c r="I1591" s="214"/>
      <c r="J1591" s="224"/>
      <c r="K1591" s="214"/>
      <c r="L1591" s="224"/>
      <c r="M1591" s="224"/>
      <c r="N1591" s="224"/>
      <c r="O1591" s="224"/>
      <c r="P1591" s="224"/>
    </row>
    <row r="1592">
      <c r="A1592" s="216"/>
      <c r="B1592" s="228" t="s">
        <v>959</v>
      </c>
      <c r="C1592" s="209" t="s">
        <v>390</v>
      </c>
      <c r="D1592" s="210" t="s">
        <v>840</v>
      </c>
      <c r="E1592" s="231" t="s">
        <v>602</v>
      </c>
      <c r="F1592" s="211"/>
      <c r="H1592" s="214"/>
      <c r="I1592" s="214"/>
      <c r="J1592" s="224"/>
      <c r="K1592" s="214"/>
      <c r="L1592" s="224"/>
      <c r="M1592" s="224"/>
      <c r="N1592" s="224"/>
      <c r="O1592" s="224"/>
      <c r="P1592" s="224"/>
    </row>
    <row r="1593">
      <c r="A1593" s="216"/>
      <c r="B1593" s="228" t="s">
        <v>959</v>
      </c>
      <c r="C1593" s="209" t="s">
        <v>390</v>
      </c>
      <c r="D1593" s="210" t="s">
        <v>840</v>
      </c>
      <c r="E1593" s="231" t="s">
        <v>231</v>
      </c>
      <c r="F1593" s="211"/>
      <c r="H1593" s="214"/>
      <c r="I1593" s="214"/>
      <c r="J1593" s="224"/>
      <c r="K1593" s="214"/>
      <c r="L1593" s="224"/>
      <c r="M1593" s="224"/>
      <c r="N1593" s="224"/>
      <c r="O1593" s="224"/>
      <c r="P1593" s="224"/>
    </row>
    <row r="1594">
      <c r="A1594" s="216"/>
      <c r="B1594" s="228" t="s">
        <v>959</v>
      </c>
      <c r="C1594" s="209" t="s">
        <v>390</v>
      </c>
      <c r="D1594" s="210" t="s">
        <v>840</v>
      </c>
      <c r="E1594" s="231" t="s">
        <v>232</v>
      </c>
      <c r="F1594" s="211"/>
      <c r="H1594" s="214"/>
      <c r="I1594" s="214"/>
      <c r="J1594" s="224"/>
      <c r="K1594" s="214"/>
      <c r="L1594" s="224"/>
      <c r="M1594" s="224"/>
      <c r="N1594" s="224"/>
      <c r="O1594" s="224"/>
      <c r="P1594" s="224"/>
    </row>
    <row r="1595">
      <c r="A1595" s="216"/>
      <c r="B1595" s="228" t="s">
        <v>959</v>
      </c>
      <c r="C1595" s="209" t="s">
        <v>390</v>
      </c>
      <c r="D1595" s="210" t="s">
        <v>840</v>
      </c>
      <c r="E1595" s="231" t="s">
        <v>603</v>
      </c>
      <c r="F1595" s="211"/>
      <c r="H1595" s="214"/>
      <c r="I1595" s="214"/>
      <c r="J1595" s="224"/>
      <c r="K1595" s="214"/>
      <c r="L1595" s="224"/>
      <c r="M1595" s="224"/>
      <c r="N1595" s="224"/>
      <c r="O1595" s="224"/>
      <c r="P1595" s="224"/>
    </row>
    <row r="1596">
      <c r="A1596" s="216" t="s">
        <v>960</v>
      </c>
      <c r="B1596" s="228" t="s">
        <v>961</v>
      </c>
      <c r="C1596" s="209" t="s">
        <v>390</v>
      </c>
      <c r="D1596" s="210" t="s">
        <v>840</v>
      </c>
      <c r="E1596" s="231" t="s">
        <v>225</v>
      </c>
      <c r="F1596" s="211">
        <v>210.0</v>
      </c>
      <c r="H1596" s="214">
        <v>210.0</v>
      </c>
      <c r="I1596" s="214"/>
      <c r="J1596" s="224"/>
      <c r="K1596" s="214"/>
      <c r="L1596" s="224"/>
      <c r="M1596" s="224"/>
      <c r="N1596" s="224"/>
      <c r="O1596" s="224"/>
      <c r="P1596" s="224"/>
    </row>
    <row r="1597">
      <c r="A1597" s="216"/>
      <c r="B1597" s="228" t="s">
        <v>961</v>
      </c>
      <c r="C1597" s="209" t="s">
        <v>390</v>
      </c>
      <c r="D1597" s="210" t="s">
        <v>840</v>
      </c>
      <c r="E1597" s="231" t="s">
        <v>226</v>
      </c>
      <c r="F1597" s="211"/>
      <c r="H1597" s="214"/>
      <c r="I1597" s="214"/>
      <c r="J1597" s="224"/>
      <c r="K1597" s="214"/>
      <c r="L1597" s="224"/>
      <c r="M1597" s="224"/>
      <c r="N1597" s="224"/>
      <c r="O1597" s="224"/>
      <c r="P1597" s="224"/>
    </row>
    <row r="1598">
      <c r="A1598" s="216"/>
      <c r="B1598" s="228" t="s">
        <v>961</v>
      </c>
      <c r="C1598" s="209" t="s">
        <v>390</v>
      </c>
      <c r="D1598" s="210" t="s">
        <v>840</v>
      </c>
      <c r="E1598" s="231" t="s">
        <v>227</v>
      </c>
      <c r="F1598" s="211"/>
      <c r="H1598" s="214"/>
      <c r="I1598" s="214"/>
      <c r="J1598" s="224"/>
      <c r="K1598" s="214"/>
      <c r="L1598" s="224"/>
      <c r="M1598" s="224"/>
      <c r="N1598" s="224"/>
      <c r="O1598" s="224"/>
      <c r="P1598" s="224"/>
    </row>
    <row r="1599">
      <c r="A1599" s="216"/>
      <c r="B1599" s="228" t="s">
        <v>961</v>
      </c>
      <c r="C1599" s="209" t="s">
        <v>390</v>
      </c>
      <c r="D1599" s="210" t="s">
        <v>840</v>
      </c>
      <c r="E1599" s="231" t="s">
        <v>228</v>
      </c>
      <c r="F1599" s="211"/>
      <c r="H1599" s="214"/>
      <c r="I1599" s="214"/>
      <c r="J1599" s="224"/>
      <c r="K1599" s="214"/>
      <c r="L1599" s="224"/>
      <c r="M1599" s="224"/>
      <c r="N1599" s="224"/>
      <c r="O1599" s="224"/>
      <c r="P1599" s="224"/>
    </row>
    <row r="1600">
      <c r="A1600" s="216"/>
      <c r="B1600" s="228" t="s">
        <v>961</v>
      </c>
      <c r="C1600" s="209" t="s">
        <v>390</v>
      </c>
      <c r="D1600" s="210" t="s">
        <v>840</v>
      </c>
      <c r="E1600" s="231" t="s">
        <v>229</v>
      </c>
      <c r="F1600" s="211"/>
      <c r="H1600" s="214"/>
      <c r="I1600" s="214"/>
      <c r="J1600" s="224"/>
      <c r="K1600" s="214"/>
      <c r="L1600" s="224"/>
      <c r="M1600" s="224"/>
      <c r="N1600" s="224"/>
      <c r="O1600" s="224"/>
      <c r="P1600" s="224"/>
    </row>
    <row r="1601">
      <c r="A1601" s="216"/>
      <c r="B1601" s="228" t="s">
        <v>961</v>
      </c>
      <c r="C1601" s="209" t="s">
        <v>390</v>
      </c>
      <c r="D1601" s="210" t="s">
        <v>840</v>
      </c>
      <c r="E1601" s="231" t="s">
        <v>602</v>
      </c>
      <c r="F1601" s="211"/>
      <c r="H1601" s="214"/>
      <c r="I1601" s="214"/>
      <c r="J1601" s="224"/>
      <c r="K1601" s="214"/>
      <c r="L1601" s="224"/>
      <c r="M1601" s="224"/>
      <c r="N1601" s="224"/>
      <c r="O1601" s="224"/>
      <c r="P1601" s="224"/>
    </row>
    <row r="1602">
      <c r="A1602" s="216"/>
      <c r="B1602" s="228" t="s">
        <v>961</v>
      </c>
      <c r="C1602" s="209" t="s">
        <v>390</v>
      </c>
      <c r="D1602" s="210" t="s">
        <v>840</v>
      </c>
      <c r="E1602" s="231" t="s">
        <v>231</v>
      </c>
      <c r="F1602" s="211"/>
      <c r="H1602" s="214"/>
      <c r="I1602" s="214"/>
      <c r="J1602" s="224"/>
      <c r="K1602" s="214"/>
      <c r="L1602" s="224"/>
      <c r="M1602" s="224"/>
      <c r="N1602" s="224"/>
      <c r="O1602" s="224"/>
      <c r="P1602" s="224"/>
    </row>
    <row r="1603">
      <c r="A1603" s="216"/>
      <c r="B1603" s="228" t="s">
        <v>961</v>
      </c>
      <c r="C1603" s="209" t="s">
        <v>390</v>
      </c>
      <c r="D1603" s="210" t="s">
        <v>840</v>
      </c>
      <c r="E1603" s="231" t="s">
        <v>232</v>
      </c>
      <c r="F1603" s="211"/>
      <c r="H1603" s="214"/>
      <c r="I1603" s="214"/>
      <c r="J1603" s="224"/>
      <c r="K1603" s="214"/>
      <c r="L1603" s="224"/>
      <c r="M1603" s="224"/>
      <c r="N1603" s="224"/>
      <c r="O1603" s="224"/>
      <c r="P1603" s="224"/>
    </row>
    <row r="1604">
      <c r="A1604" s="216"/>
      <c r="B1604" s="228" t="s">
        <v>961</v>
      </c>
      <c r="C1604" s="209" t="s">
        <v>390</v>
      </c>
      <c r="D1604" s="210" t="s">
        <v>840</v>
      </c>
      <c r="E1604" s="231" t="s">
        <v>603</v>
      </c>
      <c r="F1604" s="211"/>
      <c r="H1604" s="214"/>
      <c r="I1604" s="214"/>
      <c r="J1604" s="224"/>
      <c r="K1604" s="214"/>
      <c r="L1604" s="224"/>
      <c r="M1604" s="224"/>
      <c r="N1604" s="224"/>
      <c r="O1604" s="224"/>
      <c r="P1604" s="224"/>
    </row>
    <row r="1605">
      <c r="A1605" s="216" t="s">
        <v>962</v>
      </c>
      <c r="B1605" s="228" t="s">
        <v>963</v>
      </c>
      <c r="C1605" s="209" t="s">
        <v>390</v>
      </c>
      <c r="D1605" s="210" t="s">
        <v>840</v>
      </c>
      <c r="E1605" s="231" t="s">
        <v>225</v>
      </c>
      <c r="F1605" s="211">
        <v>400.0</v>
      </c>
      <c r="H1605" s="214">
        <v>400.0</v>
      </c>
      <c r="I1605" s="214"/>
      <c r="J1605" s="224"/>
      <c r="K1605" s="214"/>
      <c r="L1605" s="224"/>
      <c r="M1605" s="224"/>
      <c r="N1605" s="224"/>
      <c r="O1605" s="224"/>
      <c r="P1605" s="224"/>
    </row>
    <row r="1606">
      <c r="A1606" s="216"/>
      <c r="B1606" s="228" t="s">
        <v>963</v>
      </c>
      <c r="C1606" s="209" t="s">
        <v>390</v>
      </c>
      <c r="D1606" s="210" t="s">
        <v>840</v>
      </c>
      <c r="E1606" s="231" t="s">
        <v>226</v>
      </c>
      <c r="F1606" s="211"/>
      <c r="H1606" s="214"/>
      <c r="I1606" s="214"/>
      <c r="J1606" s="224"/>
      <c r="K1606" s="214"/>
      <c r="L1606" s="224"/>
      <c r="M1606" s="224"/>
      <c r="N1606" s="224"/>
      <c r="O1606" s="224"/>
      <c r="P1606" s="224"/>
    </row>
    <row r="1607">
      <c r="A1607" s="216"/>
      <c r="B1607" s="228" t="s">
        <v>963</v>
      </c>
      <c r="C1607" s="209" t="s">
        <v>390</v>
      </c>
      <c r="D1607" s="210" t="s">
        <v>840</v>
      </c>
      <c r="E1607" s="231" t="s">
        <v>227</v>
      </c>
      <c r="F1607" s="211"/>
      <c r="H1607" s="214"/>
      <c r="I1607" s="214"/>
      <c r="J1607" s="224"/>
      <c r="K1607" s="214"/>
      <c r="L1607" s="224"/>
      <c r="M1607" s="224"/>
      <c r="N1607" s="224"/>
      <c r="O1607" s="224"/>
      <c r="P1607" s="224"/>
    </row>
    <row r="1608">
      <c r="A1608" s="216"/>
      <c r="B1608" s="228" t="s">
        <v>963</v>
      </c>
      <c r="C1608" s="209" t="s">
        <v>390</v>
      </c>
      <c r="D1608" s="210" t="s">
        <v>840</v>
      </c>
      <c r="E1608" s="231" t="s">
        <v>228</v>
      </c>
      <c r="F1608" s="211"/>
      <c r="H1608" s="214"/>
      <c r="I1608" s="214"/>
      <c r="J1608" s="224"/>
      <c r="K1608" s="214"/>
      <c r="L1608" s="224"/>
      <c r="M1608" s="224"/>
      <c r="N1608" s="224"/>
      <c r="O1608" s="224"/>
      <c r="P1608" s="224"/>
    </row>
    <row r="1609">
      <c r="A1609" s="216"/>
      <c r="B1609" s="228" t="s">
        <v>963</v>
      </c>
      <c r="C1609" s="209" t="s">
        <v>390</v>
      </c>
      <c r="D1609" s="210" t="s">
        <v>840</v>
      </c>
      <c r="E1609" s="231" t="s">
        <v>229</v>
      </c>
      <c r="F1609" s="211"/>
      <c r="H1609" s="214"/>
      <c r="I1609" s="214"/>
      <c r="J1609" s="224"/>
      <c r="K1609" s="214"/>
      <c r="L1609" s="224"/>
      <c r="M1609" s="224"/>
      <c r="N1609" s="224"/>
      <c r="O1609" s="224"/>
      <c r="P1609" s="224"/>
    </row>
    <row r="1610">
      <c r="A1610" s="216"/>
      <c r="B1610" s="228" t="s">
        <v>963</v>
      </c>
      <c r="C1610" s="209" t="s">
        <v>390</v>
      </c>
      <c r="D1610" s="210" t="s">
        <v>840</v>
      </c>
      <c r="E1610" s="231" t="s">
        <v>602</v>
      </c>
      <c r="F1610" s="211"/>
      <c r="H1610" s="214"/>
      <c r="I1610" s="214"/>
      <c r="J1610" s="224"/>
      <c r="K1610" s="214"/>
      <c r="L1610" s="224"/>
      <c r="M1610" s="224"/>
      <c r="N1610" s="224"/>
      <c r="O1610" s="224"/>
      <c r="P1610" s="224"/>
    </row>
    <row r="1611">
      <c r="A1611" s="216"/>
      <c r="B1611" s="228" t="s">
        <v>963</v>
      </c>
      <c r="C1611" s="209" t="s">
        <v>390</v>
      </c>
      <c r="D1611" s="210" t="s">
        <v>840</v>
      </c>
      <c r="E1611" s="231" t="s">
        <v>231</v>
      </c>
      <c r="F1611" s="211"/>
      <c r="H1611" s="214"/>
      <c r="I1611" s="214"/>
      <c r="J1611" s="224"/>
      <c r="K1611" s="214"/>
      <c r="L1611" s="224"/>
      <c r="M1611" s="224"/>
      <c r="N1611" s="224"/>
      <c r="O1611" s="224"/>
      <c r="P1611" s="224"/>
    </row>
    <row r="1612">
      <c r="A1612" s="216"/>
      <c r="B1612" s="228" t="s">
        <v>963</v>
      </c>
      <c r="C1612" s="209" t="s">
        <v>390</v>
      </c>
      <c r="D1612" s="210" t="s">
        <v>840</v>
      </c>
      <c r="E1612" s="231" t="s">
        <v>232</v>
      </c>
      <c r="F1612" s="211"/>
      <c r="H1612" s="214"/>
      <c r="I1612" s="214"/>
      <c r="J1612" s="224"/>
      <c r="K1612" s="214"/>
      <c r="L1612" s="224"/>
      <c r="M1612" s="224"/>
      <c r="N1612" s="224"/>
      <c r="O1612" s="224"/>
      <c r="P1612" s="224"/>
    </row>
    <row r="1613">
      <c r="A1613" s="216"/>
      <c r="B1613" s="228" t="s">
        <v>963</v>
      </c>
      <c r="C1613" s="209" t="s">
        <v>390</v>
      </c>
      <c r="D1613" s="210" t="s">
        <v>840</v>
      </c>
      <c r="E1613" s="231" t="s">
        <v>603</v>
      </c>
      <c r="F1613" s="211"/>
      <c r="H1613" s="214"/>
      <c r="I1613" s="214"/>
      <c r="J1613" s="224"/>
      <c r="K1613" s="214"/>
      <c r="L1613" s="224"/>
      <c r="M1613" s="224"/>
      <c r="N1613" s="224"/>
      <c r="O1613" s="224"/>
      <c r="P1613" s="224"/>
    </row>
    <row r="1614">
      <c r="A1614" s="216" t="s">
        <v>964</v>
      </c>
      <c r="B1614" s="228" t="s">
        <v>965</v>
      </c>
      <c r="C1614" s="209" t="s">
        <v>465</v>
      </c>
      <c r="D1614" s="210" t="s">
        <v>840</v>
      </c>
      <c r="E1614" s="231" t="s">
        <v>225</v>
      </c>
      <c r="F1614" s="211">
        <v>6600.0</v>
      </c>
      <c r="H1614" s="214">
        <v>6600.0</v>
      </c>
      <c r="I1614" s="214"/>
      <c r="J1614" s="224"/>
      <c r="K1614" s="214"/>
      <c r="L1614" s="224"/>
      <c r="M1614" s="224"/>
      <c r="N1614" s="224"/>
      <c r="O1614" s="224"/>
      <c r="P1614" s="224"/>
    </row>
    <row r="1615">
      <c r="A1615" s="216"/>
      <c r="B1615" s="228" t="s">
        <v>965</v>
      </c>
      <c r="C1615" s="209" t="s">
        <v>465</v>
      </c>
      <c r="D1615" s="210" t="s">
        <v>840</v>
      </c>
      <c r="E1615" s="231" t="s">
        <v>226</v>
      </c>
      <c r="F1615" s="211"/>
      <c r="H1615" s="214"/>
      <c r="I1615" s="224"/>
      <c r="J1615" s="224"/>
      <c r="K1615" s="214"/>
      <c r="L1615" s="224"/>
      <c r="M1615" s="224"/>
      <c r="N1615" s="224"/>
      <c r="O1615" s="224"/>
      <c r="P1615" s="224"/>
    </row>
    <row r="1616">
      <c r="A1616" s="216"/>
      <c r="B1616" s="228" t="s">
        <v>965</v>
      </c>
      <c r="C1616" s="209" t="s">
        <v>465</v>
      </c>
      <c r="D1616" s="210" t="s">
        <v>840</v>
      </c>
      <c r="E1616" s="231" t="s">
        <v>227</v>
      </c>
      <c r="F1616" s="211"/>
      <c r="H1616" s="214"/>
      <c r="I1616" s="224"/>
      <c r="J1616" s="224"/>
      <c r="K1616" s="214"/>
      <c r="L1616" s="224"/>
      <c r="M1616" s="224"/>
      <c r="N1616" s="224"/>
      <c r="O1616" s="224"/>
      <c r="P1616" s="224"/>
    </row>
    <row r="1617">
      <c r="A1617" s="216"/>
      <c r="B1617" s="228" t="s">
        <v>965</v>
      </c>
      <c r="C1617" s="209" t="s">
        <v>465</v>
      </c>
      <c r="D1617" s="210" t="s">
        <v>840</v>
      </c>
      <c r="E1617" s="231" t="s">
        <v>228</v>
      </c>
      <c r="F1617" s="211"/>
      <c r="H1617" s="214"/>
      <c r="I1617" s="224"/>
      <c r="J1617" s="224"/>
      <c r="K1617" s="214"/>
      <c r="L1617" s="224"/>
      <c r="M1617" s="224"/>
      <c r="N1617" s="224"/>
      <c r="O1617" s="224"/>
      <c r="P1617" s="224"/>
    </row>
    <row r="1618">
      <c r="A1618" s="216"/>
      <c r="B1618" s="228" t="s">
        <v>965</v>
      </c>
      <c r="C1618" s="209" t="s">
        <v>465</v>
      </c>
      <c r="D1618" s="210" t="s">
        <v>840</v>
      </c>
      <c r="E1618" s="231" t="s">
        <v>229</v>
      </c>
      <c r="F1618" s="211"/>
      <c r="H1618" s="214"/>
      <c r="I1618" s="224"/>
      <c r="J1618" s="224"/>
      <c r="K1618" s="214"/>
      <c r="L1618" s="224"/>
      <c r="M1618" s="224"/>
      <c r="N1618" s="224"/>
      <c r="O1618" s="224"/>
      <c r="P1618" s="224"/>
    </row>
    <row r="1619">
      <c r="A1619" s="216"/>
      <c r="B1619" s="228" t="s">
        <v>965</v>
      </c>
      <c r="C1619" s="209" t="s">
        <v>465</v>
      </c>
      <c r="D1619" s="210" t="s">
        <v>840</v>
      </c>
      <c r="E1619" s="231" t="s">
        <v>602</v>
      </c>
      <c r="F1619" s="211"/>
      <c r="H1619" s="214"/>
      <c r="I1619" s="224"/>
      <c r="J1619" s="224"/>
      <c r="K1619" s="214"/>
      <c r="L1619" s="224"/>
      <c r="M1619" s="224"/>
      <c r="N1619" s="224"/>
      <c r="O1619" s="224"/>
      <c r="P1619" s="224"/>
    </row>
    <row r="1620">
      <c r="A1620" s="216"/>
      <c r="B1620" s="228" t="s">
        <v>965</v>
      </c>
      <c r="C1620" s="209" t="s">
        <v>465</v>
      </c>
      <c r="D1620" s="210" t="s">
        <v>840</v>
      </c>
      <c r="E1620" s="231" t="s">
        <v>231</v>
      </c>
      <c r="F1620" s="211"/>
      <c r="H1620" s="214"/>
      <c r="I1620" s="224"/>
      <c r="J1620" s="224"/>
      <c r="K1620" s="214"/>
      <c r="L1620" s="224"/>
      <c r="M1620" s="224"/>
      <c r="N1620" s="224"/>
      <c r="O1620" s="224"/>
      <c r="P1620" s="224"/>
    </row>
    <row r="1621">
      <c r="A1621" s="216"/>
      <c r="B1621" s="228" t="s">
        <v>965</v>
      </c>
      <c r="C1621" s="209" t="s">
        <v>465</v>
      </c>
      <c r="D1621" s="210" t="s">
        <v>840</v>
      </c>
      <c r="E1621" s="231" t="s">
        <v>232</v>
      </c>
      <c r="F1621" s="211"/>
      <c r="H1621" s="214"/>
      <c r="I1621" s="224"/>
      <c r="J1621" s="224"/>
      <c r="K1621" s="214"/>
      <c r="L1621" s="224"/>
      <c r="M1621" s="224"/>
      <c r="N1621" s="224"/>
      <c r="O1621" s="224"/>
      <c r="P1621" s="224"/>
    </row>
    <row r="1622">
      <c r="A1622" s="216"/>
      <c r="B1622" s="228" t="s">
        <v>965</v>
      </c>
      <c r="C1622" s="209" t="s">
        <v>465</v>
      </c>
      <c r="D1622" s="210" t="s">
        <v>840</v>
      </c>
      <c r="E1622" s="231" t="s">
        <v>603</v>
      </c>
      <c r="F1622" s="211"/>
      <c r="H1622" s="214"/>
      <c r="I1622" s="224"/>
      <c r="J1622" s="224"/>
      <c r="K1622" s="214"/>
      <c r="L1622" s="224"/>
      <c r="M1622" s="224"/>
      <c r="N1622" s="224"/>
      <c r="O1622" s="224"/>
      <c r="P1622" s="224"/>
    </row>
    <row r="1623">
      <c r="A1623" s="216" t="s">
        <v>966</v>
      </c>
      <c r="B1623" s="228" t="s">
        <v>967</v>
      </c>
      <c r="C1623" s="209" t="s">
        <v>955</v>
      </c>
      <c r="D1623" s="210" t="s">
        <v>968</v>
      </c>
      <c r="E1623" s="231" t="s">
        <v>225</v>
      </c>
      <c r="F1623" s="211">
        <v>1900.0</v>
      </c>
      <c r="H1623" s="214">
        <v>1900.0</v>
      </c>
      <c r="I1623" s="224"/>
      <c r="J1623" s="224"/>
      <c r="K1623" s="214"/>
      <c r="L1623" s="224"/>
      <c r="M1623" s="224"/>
      <c r="N1623" s="224"/>
      <c r="O1623" s="224"/>
      <c r="P1623" s="224"/>
    </row>
    <row r="1624">
      <c r="A1624" s="216"/>
      <c r="B1624" s="228" t="s">
        <v>967</v>
      </c>
      <c r="C1624" s="209" t="s">
        <v>955</v>
      </c>
      <c r="D1624" s="210" t="s">
        <v>968</v>
      </c>
      <c r="E1624" s="231" t="s">
        <v>226</v>
      </c>
      <c r="F1624" s="211"/>
      <c r="H1624" s="214"/>
      <c r="I1624" s="214"/>
      <c r="J1624" s="224"/>
      <c r="K1624" s="214"/>
      <c r="L1624" s="224"/>
      <c r="M1624" s="224"/>
      <c r="N1624" s="224"/>
      <c r="O1624" s="224"/>
      <c r="P1624" s="224"/>
    </row>
    <row r="1625">
      <c r="A1625" s="216"/>
      <c r="B1625" s="228" t="s">
        <v>967</v>
      </c>
      <c r="C1625" s="209" t="s">
        <v>955</v>
      </c>
      <c r="D1625" s="210" t="s">
        <v>968</v>
      </c>
      <c r="E1625" s="231" t="s">
        <v>227</v>
      </c>
      <c r="F1625" s="211"/>
      <c r="H1625" s="214"/>
      <c r="I1625" s="214"/>
      <c r="J1625" s="224"/>
      <c r="K1625" s="214"/>
      <c r="L1625" s="224"/>
      <c r="M1625" s="224"/>
      <c r="N1625" s="224"/>
      <c r="O1625" s="224"/>
      <c r="P1625" s="224"/>
    </row>
    <row r="1626">
      <c r="A1626" s="216"/>
      <c r="B1626" s="228" t="s">
        <v>967</v>
      </c>
      <c r="C1626" s="209" t="s">
        <v>955</v>
      </c>
      <c r="D1626" s="210" t="s">
        <v>968</v>
      </c>
      <c r="E1626" s="231" t="s">
        <v>228</v>
      </c>
      <c r="F1626" s="211"/>
      <c r="H1626" s="214"/>
      <c r="I1626" s="214"/>
      <c r="J1626" s="224"/>
      <c r="K1626" s="214"/>
      <c r="L1626" s="224"/>
      <c r="M1626" s="224"/>
      <c r="N1626" s="224"/>
      <c r="O1626" s="224"/>
      <c r="P1626" s="224"/>
    </row>
    <row r="1627">
      <c r="A1627" s="216"/>
      <c r="B1627" s="228" t="s">
        <v>967</v>
      </c>
      <c r="C1627" s="209" t="s">
        <v>955</v>
      </c>
      <c r="D1627" s="210" t="s">
        <v>968</v>
      </c>
      <c r="E1627" s="231" t="s">
        <v>229</v>
      </c>
      <c r="F1627" s="211"/>
      <c r="H1627" s="214"/>
      <c r="I1627" s="214"/>
      <c r="J1627" s="224"/>
      <c r="K1627" s="214"/>
      <c r="L1627" s="224"/>
      <c r="M1627" s="224"/>
      <c r="N1627" s="224"/>
      <c r="O1627" s="224"/>
      <c r="P1627" s="224"/>
    </row>
    <row r="1628">
      <c r="A1628" s="216"/>
      <c r="B1628" s="228" t="s">
        <v>967</v>
      </c>
      <c r="C1628" s="209" t="s">
        <v>955</v>
      </c>
      <c r="D1628" s="210" t="s">
        <v>968</v>
      </c>
      <c r="E1628" s="231" t="s">
        <v>602</v>
      </c>
      <c r="F1628" s="211"/>
      <c r="H1628" s="214"/>
      <c r="I1628" s="214"/>
      <c r="J1628" s="224"/>
      <c r="K1628" s="214"/>
      <c r="L1628" s="224"/>
      <c r="M1628" s="224"/>
      <c r="N1628" s="224"/>
      <c r="O1628" s="224"/>
      <c r="P1628" s="224"/>
    </row>
    <row r="1629">
      <c r="A1629" s="216"/>
      <c r="B1629" s="228" t="s">
        <v>967</v>
      </c>
      <c r="C1629" s="209" t="s">
        <v>955</v>
      </c>
      <c r="D1629" s="210" t="s">
        <v>968</v>
      </c>
      <c r="E1629" s="231" t="s">
        <v>231</v>
      </c>
      <c r="F1629" s="211"/>
      <c r="H1629" s="214"/>
      <c r="I1629" s="214"/>
      <c r="J1629" s="224"/>
      <c r="K1629" s="214"/>
      <c r="L1629" s="224"/>
      <c r="M1629" s="224"/>
      <c r="N1629" s="224"/>
      <c r="O1629" s="224"/>
      <c r="P1629" s="224"/>
    </row>
    <row r="1630">
      <c r="A1630" s="216"/>
      <c r="B1630" s="228" t="s">
        <v>967</v>
      </c>
      <c r="C1630" s="209" t="s">
        <v>955</v>
      </c>
      <c r="D1630" s="210" t="s">
        <v>968</v>
      </c>
      <c r="E1630" s="231" t="s">
        <v>232</v>
      </c>
      <c r="F1630" s="211"/>
      <c r="H1630" s="214"/>
      <c r="I1630" s="214"/>
      <c r="J1630" s="224"/>
      <c r="K1630" s="214"/>
      <c r="L1630" s="224"/>
      <c r="M1630" s="224"/>
      <c r="N1630" s="224"/>
      <c r="O1630" s="224"/>
      <c r="P1630" s="224"/>
    </row>
    <row r="1631">
      <c r="A1631" s="216"/>
      <c r="B1631" s="228" t="s">
        <v>967</v>
      </c>
      <c r="C1631" s="209" t="s">
        <v>955</v>
      </c>
      <c r="D1631" s="210" t="s">
        <v>968</v>
      </c>
      <c r="E1631" s="231" t="s">
        <v>603</v>
      </c>
      <c r="F1631" s="211"/>
      <c r="H1631" s="214"/>
      <c r="I1631" s="214"/>
      <c r="J1631" s="224"/>
      <c r="K1631" s="214"/>
      <c r="L1631" s="224"/>
      <c r="M1631" s="224"/>
      <c r="N1631" s="224"/>
      <c r="O1631" s="224"/>
      <c r="P1631" s="224"/>
    </row>
    <row r="1632">
      <c r="A1632" s="216" t="s">
        <v>969</v>
      </c>
      <c r="B1632" s="228" t="s">
        <v>970</v>
      </c>
      <c r="C1632" s="209" t="s">
        <v>262</v>
      </c>
      <c r="D1632" s="210" t="s">
        <v>968</v>
      </c>
      <c r="E1632" s="231" t="s">
        <v>225</v>
      </c>
      <c r="F1632" s="211">
        <v>3750.0</v>
      </c>
      <c r="H1632" s="214">
        <v>3750.0</v>
      </c>
      <c r="I1632" s="214"/>
      <c r="J1632" s="224"/>
      <c r="K1632" s="214"/>
      <c r="L1632" s="224"/>
      <c r="M1632" s="224"/>
      <c r="N1632" s="224"/>
      <c r="O1632" s="224"/>
      <c r="P1632" s="224"/>
    </row>
    <row r="1633">
      <c r="A1633" s="216"/>
      <c r="B1633" s="228" t="s">
        <v>970</v>
      </c>
      <c r="C1633" s="209" t="s">
        <v>262</v>
      </c>
      <c r="D1633" s="210" t="s">
        <v>968</v>
      </c>
      <c r="E1633" s="231" t="s">
        <v>226</v>
      </c>
      <c r="F1633" s="211"/>
      <c r="H1633" s="214"/>
      <c r="I1633" s="214"/>
      <c r="J1633" s="224"/>
      <c r="K1633" s="214"/>
      <c r="L1633" s="224"/>
      <c r="M1633" s="224"/>
      <c r="N1633" s="224"/>
      <c r="O1633" s="224"/>
      <c r="P1633" s="224"/>
    </row>
    <row r="1634">
      <c r="A1634" s="216"/>
      <c r="B1634" s="228" t="s">
        <v>970</v>
      </c>
      <c r="C1634" s="209" t="s">
        <v>262</v>
      </c>
      <c r="D1634" s="210" t="s">
        <v>968</v>
      </c>
      <c r="E1634" s="231" t="s">
        <v>227</v>
      </c>
      <c r="F1634" s="211"/>
      <c r="H1634" s="214"/>
      <c r="I1634" s="214"/>
      <c r="J1634" s="224"/>
      <c r="K1634" s="214"/>
      <c r="L1634" s="224"/>
      <c r="M1634" s="224"/>
      <c r="N1634" s="224"/>
      <c r="O1634" s="224"/>
      <c r="P1634" s="224"/>
    </row>
    <row r="1635">
      <c r="A1635" s="216"/>
      <c r="B1635" s="228" t="s">
        <v>970</v>
      </c>
      <c r="C1635" s="209" t="s">
        <v>262</v>
      </c>
      <c r="D1635" s="210" t="s">
        <v>968</v>
      </c>
      <c r="E1635" s="231" t="s">
        <v>228</v>
      </c>
      <c r="F1635" s="211"/>
      <c r="H1635" s="214"/>
      <c r="I1635" s="214"/>
      <c r="J1635" s="224"/>
      <c r="K1635" s="214"/>
      <c r="L1635" s="224"/>
      <c r="M1635" s="224"/>
      <c r="N1635" s="224"/>
      <c r="O1635" s="224"/>
      <c r="P1635" s="224"/>
    </row>
    <row r="1636">
      <c r="A1636" s="216"/>
      <c r="B1636" s="228" t="s">
        <v>970</v>
      </c>
      <c r="C1636" s="209" t="s">
        <v>262</v>
      </c>
      <c r="D1636" s="210" t="s">
        <v>968</v>
      </c>
      <c r="E1636" s="231" t="s">
        <v>229</v>
      </c>
      <c r="F1636" s="211"/>
      <c r="H1636" s="214"/>
      <c r="I1636" s="214"/>
      <c r="J1636" s="224"/>
      <c r="K1636" s="214"/>
      <c r="L1636" s="224"/>
      <c r="M1636" s="224"/>
      <c r="N1636" s="224"/>
      <c r="O1636" s="224"/>
      <c r="P1636" s="224"/>
    </row>
    <row r="1637">
      <c r="A1637" s="216"/>
      <c r="B1637" s="228" t="s">
        <v>970</v>
      </c>
      <c r="C1637" s="209" t="s">
        <v>262</v>
      </c>
      <c r="D1637" s="210" t="s">
        <v>968</v>
      </c>
      <c r="E1637" s="231" t="s">
        <v>602</v>
      </c>
      <c r="F1637" s="211"/>
      <c r="H1637" s="214"/>
      <c r="I1637" s="214"/>
      <c r="J1637" s="224"/>
      <c r="K1637" s="214"/>
      <c r="L1637" s="224"/>
      <c r="M1637" s="224"/>
      <c r="N1637" s="224"/>
      <c r="O1637" s="224"/>
      <c r="P1637" s="224"/>
    </row>
    <row r="1638">
      <c r="A1638" s="216"/>
      <c r="B1638" s="228" t="s">
        <v>970</v>
      </c>
      <c r="C1638" s="209" t="s">
        <v>262</v>
      </c>
      <c r="D1638" s="210" t="s">
        <v>968</v>
      </c>
      <c r="E1638" s="231" t="s">
        <v>231</v>
      </c>
      <c r="F1638" s="211"/>
      <c r="H1638" s="214"/>
      <c r="I1638" s="214"/>
      <c r="J1638" s="224"/>
      <c r="K1638" s="214"/>
      <c r="L1638" s="224"/>
      <c r="M1638" s="224"/>
      <c r="N1638" s="224"/>
      <c r="O1638" s="224"/>
      <c r="P1638" s="224"/>
    </row>
    <row r="1639">
      <c r="A1639" s="216"/>
      <c r="B1639" s="228" t="s">
        <v>970</v>
      </c>
      <c r="C1639" s="209" t="s">
        <v>262</v>
      </c>
      <c r="D1639" s="210" t="s">
        <v>968</v>
      </c>
      <c r="E1639" s="231" t="s">
        <v>232</v>
      </c>
      <c r="F1639" s="211"/>
      <c r="H1639" s="214"/>
      <c r="I1639" s="214"/>
      <c r="J1639" s="224"/>
      <c r="K1639" s="214"/>
      <c r="L1639" s="224"/>
      <c r="M1639" s="224"/>
      <c r="N1639" s="224"/>
      <c r="O1639" s="224"/>
      <c r="P1639" s="224"/>
    </row>
    <row r="1640">
      <c r="A1640" s="216"/>
      <c r="B1640" s="228" t="s">
        <v>970</v>
      </c>
      <c r="C1640" s="209" t="s">
        <v>262</v>
      </c>
      <c r="D1640" s="210" t="s">
        <v>968</v>
      </c>
      <c r="E1640" s="231" t="s">
        <v>603</v>
      </c>
      <c r="F1640" s="211"/>
      <c r="H1640" s="214"/>
      <c r="I1640" s="214"/>
      <c r="J1640" s="224"/>
      <c r="K1640" s="214"/>
      <c r="L1640" s="224"/>
      <c r="M1640" s="224"/>
      <c r="N1640" s="224"/>
      <c r="O1640" s="224"/>
      <c r="P1640" s="224"/>
    </row>
    <row r="1641">
      <c r="A1641" s="216" t="s">
        <v>971</v>
      </c>
      <c r="B1641" s="228" t="s">
        <v>972</v>
      </c>
      <c r="C1641" s="209" t="s">
        <v>604</v>
      </c>
      <c r="D1641" s="210" t="s">
        <v>968</v>
      </c>
      <c r="E1641" s="231" t="s">
        <v>225</v>
      </c>
      <c r="F1641" s="211">
        <v>400.0</v>
      </c>
      <c r="H1641" s="214">
        <v>400.0</v>
      </c>
      <c r="I1641" s="214"/>
      <c r="J1641" s="224"/>
      <c r="K1641" s="214"/>
      <c r="L1641" s="224"/>
      <c r="M1641" s="224"/>
      <c r="N1641" s="224"/>
      <c r="O1641" s="224"/>
      <c r="P1641" s="224"/>
    </row>
    <row r="1642">
      <c r="A1642" s="216"/>
      <c r="B1642" s="228" t="s">
        <v>972</v>
      </c>
      <c r="C1642" s="209" t="s">
        <v>604</v>
      </c>
      <c r="D1642" s="210" t="s">
        <v>968</v>
      </c>
      <c r="E1642" s="231" t="s">
        <v>226</v>
      </c>
      <c r="F1642" s="211"/>
      <c r="H1642" s="214"/>
      <c r="I1642" s="214"/>
      <c r="J1642" s="224"/>
      <c r="K1642" s="214"/>
      <c r="L1642" s="224"/>
      <c r="M1642" s="224"/>
      <c r="N1642" s="224"/>
      <c r="O1642" s="224"/>
      <c r="P1642" s="224"/>
    </row>
    <row r="1643">
      <c r="A1643" s="216"/>
      <c r="B1643" s="228" t="s">
        <v>972</v>
      </c>
      <c r="C1643" s="209" t="s">
        <v>604</v>
      </c>
      <c r="D1643" s="210" t="s">
        <v>968</v>
      </c>
      <c r="E1643" s="231" t="s">
        <v>227</v>
      </c>
      <c r="F1643" s="211"/>
      <c r="H1643" s="214"/>
      <c r="I1643" s="214"/>
      <c r="J1643" s="224"/>
      <c r="K1643" s="214"/>
      <c r="L1643" s="224"/>
      <c r="M1643" s="224"/>
      <c r="N1643" s="224"/>
      <c r="O1643" s="224"/>
      <c r="P1643" s="224"/>
    </row>
    <row r="1644">
      <c r="A1644" s="216"/>
      <c r="B1644" s="228" t="s">
        <v>972</v>
      </c>
      <c r="C1644" s="209" t="s">
        <v>604</v>
      </c>
      <c r="D1644" s="210" t="s">
        <v>968</v>
      </c>
      <c r="E1644" s="231" t="s">
        <v>228</v>
      </c>
      <c r="F1644" s="211"/>
      <c r="H1644" s="214"/>
      <c r="I1644" s="214"/>
      <c r="J1644" s="224"/>
      <c r="K1644" s="214"/>
      <c r="L1644" s="224"/>
      <c r="M1644" s="224"/>
      <c r="N1644" s="224"/>
      <c r="O1644" s="224"/>
      <c r="P1644" s="224"/>
    </row>
    <row r="1645">
      <c r="A1645" s="216"/>
      <c r="B1645" s="228" t="s">
        <v>972</v>
      </c>
      <c r="C1645" s="209" t="s">
        <v>604</v>
      </c>
      <c r="D1645" s="210" t="s">
        <v>968</v>
      </c>
      <c r="E1645" s="231" t="s">
        <v>229</v>
      </c>
      <c r="F1645" s="211"/>
      <c r="H1645" s="214"/>
      <c r="I1645" s="214"/>
      <c r="J1645" s="224"/>
      <c r="K1645" s="214"/>
      <c r="L1645" s="224"/>
      <c r="M1645" s="224"/>
      <c r="N1645" s="224"/>
      <c r="O1645" s="224"/>
      <c r="P1645" s="224"/>
    </row>
    <row r="1646">
      <c r="A1646" s="216"/>
      <c r="B1646" s="228" t="s">
        <v>972</v>
      </c>
      <c r="C1646" s="209" t="s">
        <v>604</v>
      </c>
      <c r="D1646" s="210" t="s">
        <v>968</v>
      </c>
      <c r="E1646" s="231" t="s">
        <v>602</v>
      </c>
      <c r="F1646" s="211"/>
      <c r="H1646" s="214"/>
      <c r="I1646" s="214"/>
      <c r="J1646" s="224"/>
      <c r="K1646" s="214"/>
      <c r="L1646" s="224"/>
      <c r="M1646" s="224"/>
      <c r="N1646" s="224"/>
      <c r="O1646" s="224"/>
      <c r="P1646" s="224"/>
    </row>
    <row r="1647">
      <c r="A1647" s="216"/>
      <c r="B1647" s="228" t="s">
        <v>972</v>
      </c>
      <c r="C1647" s="209" t="s">
        <v>604</v>
      </c>
      <c r="D1647" s="210" t="s">
        <v>968</v>
      </c>
      <c r="E1647" s="231" t="s">
        <v>231</v>
      </c>
      <c r="F1647" s="211"/>
      <c r="H1647" s="214"/>
      <c r="I1647" s="214"/>
      <c r="J1647" s="224"/>
      <c r="K1647" s="214"/>
      <c r="L1647" s="224"/>
      <c r="M1647" s="224"/>
      <c r="N1647" s="224"/>
      <c r="O1647" s="224"/>
      <c r="P1647" s="224"/>
    </row>
    <row r="1648">
      <c r="A1648" s="216"/>
      <c r="B1648" s="228" t="s">
        <v>972</v>
      </c>
      <c r="C1648" s="209" t="s">
        <v>604</v>
      </c>
      <c r="D1648" s="210" t="s">
        <v>968</v>
      </c>
      <c r="E1648" s="231" t="s">
        <v>232</v>
      </c>
      <c r="F1648" s="211"/>
      <c r="H1648" s="214"/>
      <c r="I1648" s="214"/>
      <c r="J1648" s="224"/>
      <c r="K1648" s="214"/>
      <c r="L1648" s="224"/>
      <c r="M1648" s="224"/>
      <c r="N1648" s="224"/>
      <c r="O1648" s="224"/>
      <c r="P1648" s="224"/>
    </row>
    <row r="1649">
      <c r="A1649" s="216"/>
      <c r="B1649" s="228" t="s">
        <v>972</v>
      </c>
      <c r="C1649" s="209" t="s">
        <v>604</v>
      </c>
      <c r="D1649" s="210" t="s">
        <v>968</v>
      </c>
      <c r="E1649" s="231" t="s">
        <v>603</v>
      </c>
      <c r="F1649" s="211"/>
      <c r="H1649" s="214"/>
      <c r="I1649" s="214"/>
      <c r="J1649" s="224"/>
      <c r="K1649" s="214"/>
      <c r="L1649" s="224"/>
      <c r="M1649" s="224"/>
      <c r="N1649" s="224"/>
      <c r="O1649" s="224"/>
      <c r="P1649" s="224"/>
    </row>
    <row r="1650">
      <c r="A1650" s="216" t="s">
        <v>973</v>
      </c>
      <c r="B1650" s="228" t="s">
        <v>974</v>
      </c>
      <c r="C1650" s="209" t="s">
        <v>766</v>
      </c>
      <c r="D1650" s="210" t="s">
        <v>968</v>
      </c>
      <c r="E1650" s="231" t="s">
        <v>225</v>
      </c>
      <c r="F1650" s="211">
        <v>2000.0</v>
      </c>
      <c r="H1650" s="214">
        <v>2000.0</v>
      </c>
      <c r="I1650" s="214"/>
      <c r="J1650" s="224"/>
      <c r="K1650" s="214"/>
      <c r="L1650" s="224"/>
      <c r="M1650" s="224"/>
      <c r="N1650" s="224"/>
      <c r="O1650" s="224"/>
      <c r="P1650" s="224"/>
    </row>
    <row r="1651">
      <c r="A1651" s="216"/>
      <c r="B1651" s="228" t="s">
        <v>974</v>
      </c>
      <c r="C1651" s="209" t="s">
        <v>766</v>
      </c>
      <c r="D1651" s="210" t="s">
        <v>968</v>
      </c>
      <c r="E1651" s="231" t="s">
        <v>226</v>
      </c>
      <c r="F1651" s="211"/>
      <c r="H1651" s="214"/>
      <c r="I1651" s="214"/>
      <c r="J1651" s="224"/>
      <c r="K1651" s="214"/>
      <c r="L1651" s="224"/>
      <c r="M1651" s="224"/>
      <c r="N1651" s="224"/>
      <c r="O1651" s="224"/>
      <c r="P1651" s="224"/>
    </row>
    <row r="1652">
      <c r="A1652" s="216"/>
      <c r="B1652" s="228" t="s">
        <v>974</v>
      </c>
      <c r="C1652" s="209" t="s">
        <v>766</v>
      </c>
      <c r="D1652" s="210" t="s">
        <v>968</v>
      </c>
      <c r="E1652" s="231" t="s">
        <v>227</v>
      </c>
      <c r="F1652" s="211"/>
      <c r="H1652" s="214"/>
      <c r="I1652" s="214"/>
      <c r="J1652" s="224"/>
      <c r="K1652" s="214"/>
      <c r="L1652" s="224"/>
      <c r="M1652" s="224"/>
      <c r="N1652" s="224"/>
      <c r="O1652" s="224"/>
      <c r="P1652" s="224"/>
    </row>
    <row r="1653">
      <c r="A1653" s="216"/>
      <c r="B1653" s="228" t="s">
        <v>974</v>
      </c>
      <c r="C1653" s="209" t="s">
        <v>766</v>
      </c>
      <c r="D1653" s="210" t="s">
        <v>968</v>
      </c>
      <c r="E1653" s="231" t="s">
        <v>228</v>
      </c>
      <c r="F1653" s="211"/>
      <c r="H1653" s="214"/>
      <c r="I1653" s="214"/>
      <c r="J1653" s="224"/>
      <c r="K1653" s="214"/>
      <c r="L1653" s="224"/>
      <c r="M1653" s="224"/>
      <c r="N1653" s="224"/>
      <c r="O1653" s="224"/>
      <c r="P1653" s="224"/>
    </row>
    <row r="1654">
      <c r="A1654" s="216"/>
      <c r="B1654" s="228" t="s">
        <v>974</v>
      </c>
      <c r="C1654" s="209" t="s">
        <v>766</v>
      </c>
      <c r="D1654" s="210" t="s">
        <v>968</v>
      </c>
      <c r="E1654" s="231" t="s">
        <v>229</v>
      </c>
      <c r="F1654" s="211"/>
      <c r="H1654" s="214"/>
      <c r="I1654" s="214"/>
      <c r="J1654" s="224"/>
      <c r="K1654" s="214"/>
      <c r="L1654" s="224"/>
      <c r="M1654" s="224"/>
      <c r="N1654" s="224"/>
      <c r="O1654" s="224"/>
      <c r="P1654" s="224"/>
    </row>
    <row r="1655">
      <c r="A1655" s="216"/>
      <c r="B1655" s="228" t="s">
        <v>974</v>
      </c>
      <c r="C1655" s="209" t="s">
        <v>766</v>
      </c>
      <c r="D1655" s="210" t="s">
        <v>968</v>
      </c>
      <c r="E1655" s="231" t="s">
        <v>602</v>
      </c>
      <c r="F1655" s="211"/>
      <c r="H1655" s="214"/>
      <c r="I1655" s="214"/>
      <c r="J1655" s="224"/>
      <c r="K1655" s="214"/>
      <c r="L1655" s="224"/>
      <c r="M1655" s="224"/>
      <c r="N1655" s="224"/>
      <c r="O1655" s="224"/>
      <c r="P1655" s="224"/>
    </row>
    <row r="1656">
      <c r="A1656" s="216"/>
      <c r="B1656" s="228" t="s">
        <v>974</v>
      </c>
      <c r="C1656" s="209" t="s">
        <v>766</v>
      </c>
      <c r="D1656" s="210" t="s">
        <v>968</v>
      </c>
      <c r="E1656" s="231" t="s">
        <v>231</v>
      </c>
      <c r="F1656" s="211"/>
      <c r="H1656" s="214"/>
      <c r="I1656" s="214"/>
      <c r="J1656" s="224"/>
      <c r="K1656" s="214"/>
      <c r="L1656" s="224"/>
      <c r="M1656" s="224"/>
      <c r="N1656" s="224"/>
      <c r="O1656" s="224"/>
      <c r="P1656" s="224"/>
    </row>
    <row r="1657">
      <c r="A1657" s="216"/>
      <c r="B1657" s="228" t="s">
        <v>974</v>
      </c>
      <c r="C1657" s="209" t="s">
        <v>766</v>
      </c>
      <c r="D1657" s="210" t="s">
        <v>968</v>
      </c>
      <c r="E1657" s="231" t="s">
        <v>232</v>
      </c>
      <c r="F1657" s="211"/>
      <c r="H1657" s="214"/>
      <c r="I1657" s="214"/>
      <c r="J1657" s="224"/>
      <c r="K1657" s="214"/>
      <c r="L1657" s="224"/>
      <c r="M1657" s="224"/>
      <c r="N1657" s="224"/>
      <c r="O1657" s="224"/>
      <c r="P1657" s="224"/>
    </row>
    <row r="1658">
      <c r="A1658" s="216"/>
      <c r="B1658" s="228" t="s">
        <v>974</v>
      </c>
      <c r="C1658" s="209" t="s">
        <v>766</v>
      </c>
      <c r="D1658" s="210" t="s">
        <v>968</v>
      </c>
      <c r="E1658" s="231" t="s">
        <v>603</v>
      </c>
      <c r="F1658" s="211"/>
      <c r="H1658" s="214"/>
      <c r="I1658" s="214"/>
      <c r="J1658" s="224"/>
      <c r="K1658" s="214"/>
      <c r="L1658" s="224"/>
      <c r="M1658" s="224"/>
      <c r="N1658" s="224"/>
      <c r="O1658" s="224"/>
      <c r="P1658" s="224"/>
    </row>
    <row r="1659">
      <c r="A1659" s="216" t="s">
        <v>975</v>
      </c>
      <c r="B1659" s="228" t="s">
        <v>976</v>
      </c>
      <c r="C1659" s="209" t="s">
        <v>977</v>
      </c>
      <c r="D1659" s="210" t="s">
        <v>605</v>
      </c>
      <c r="E1659" s="231" t="s">
        <v>225</v>
      </c>
      <c r="F1659" s="211">
        <v>16200.0</v>
      </c>
      <c r="H1659" s="214">
        <v>16200.0</v>
      </c>
      <c r="I1659" s="214"/>
      <c r="J1659" s="224"/>
      <c r="K1659" s="214"/>
      <c r="L1659" s="224"/>
      <c r="M1659" s="224"/>
      <c r="N1659" s="224"/>
      <c r="O1659" s="224"/>
      <c r="P1659" s="224"/>
    </row>
    <row r="1660">
      <c r="A1660" s="211"/>
      <c r="B1660" s="228" t="s">
        <v>976</v>
      </c>
      <c r="C1660" s="209" t="s">
        <v>977</v>
      </c>
      <c r="D1660" s="210" t="s">
        <v>605</v>
      </c>
      <c r="E1660" s="231" t="s">
        <v>226</v>
      </c>
      <c r="F1660" s="211"/>
      <c r="H1660" s="214"/>
      <c r="I1660" s="212"/>
      <c r="J1660" s="213"/>
      <c r="K1660" s="212"/>
      <c r="L1660" s="213"/>
      <c r="M1660" s="213"/>
      <c r="N1660" s="213"/>
      <c r="O1660" s="213"/>
      <c r="P1660" s="213"/>
    </row>
    <row r="1661">
      <c r="A1661" s="211"/>
      <c r="B1661" s="228" t="s">
        <v>976</v>
      </c>
      <c r="C1661" s="209" t="s">
        <v>977</v>
      </c>
      <c r="D1661" s="210" t="s">
        <v>605</v>
      </c>
      <c r="E1661" s="231" t="s">
        <v>227</v>
      </c>
      <c r="F1661" s="211"/>
      <c r="H1661" s="214"/>
      <c r="I1661" s="212"/>
      <c r="J1661" s="213"/>
      <c r="K1661" s="212"/>
      <c r="L1661" s="213"/>
      <c r="M1661" s="213"/>
      <c r="N1661" s="213"/>
      <c r="O1661" s="213"/>
      <c r="P1661" s="213"/>
    </row>
    <row r="1662">
      <c r="A1662" s="211"/>
      <c r="B1662" s="228" t="s">
        <v>976</v>
      </c>
      <c r="C1662" s="209" t="s">
        <v>977</v>
      </c>
      <c r="D1662" s="210" t="s">
        <v>605</v>
      </c>
      <c r="E1662" s="231" t="s">
        <v>228</v>
      </c>
      <c r="F1662" s="211"/>
      <c r="H1662" s="214"/>
      <c r="I1662" s="212"/>
      <c r="J1662" s="213"/>
      <c r="K1662" s="212"/>
      <c r="L1662" s="213"/>
      <c r="M1662" s="213"/>
      <c r="N1662" s="213"/>
      <c r="O1662" s="213"/>
      <c r="P1662" s="213"/>
    </row>
    <row r="1663">
      <c r="A1663" s="211"/>
      <c r="B1663" s="228" t="s">
        <v>976</v>
      </c>
      <c r="C1663" s="209" t="s">
        <v>977</v>
      </c>
      <c r="D1663" s="210" t="s">
        <v>605</v>
      </c>
      <c r="E1663" s="231" t="s">
        <v>229</v>
      </c>
      <c r="F1663" s="211"/>
      <c r="H1663" s="214"/>
      <c r="I1663" s="212"/>
      <c r="J1663" s="213"/>
      <c r="K1663" s="212"/>
      <c r="L1663" s="213"/>
      <c r="M1663" s="213"/>
      <c r="N1663" s="213"/>
      <c r="O1663" s="213"/>
      <c r="P1663" s="213"/>
    </row>
    <row r="1664">
      <c r="A1664" s="211"/>
      <c r="B1664" s="228" t="s">
        <v>976</v>
      </c>
      <c r="C1664" s="209" t="s">
        <v>977</v>
      </c>
      <c r="D1664" s="210" t="s">
        <v>605</v>
      </c>
      <c r="E1664" s="231" t="s">
        <v>602</v>
      </c>
      <c r="F1664" s="211"/>
      <c r="H1664" s="214"/>
      <c r="I1664" s="212"/>
      <c r="J1664" s="213"/>
      <c r="K1664" s="212"/>
      <c r="L1664" s="213"/>
      <c r="M1664" s="213"/>
      <c r="N1664" s="213"/>
      <c r="O1664" s="213"/>
      <c r="P1664" s="213"/>
    </row>
    <row r="1665">
      <c r="A1665" s="211"/>
      <c r="B1665" s="228" t="s">
        <v>976</v>
      </c>
      <c r="C1665" s="209" t="s">
        <v>977</v>
      </c>
      <c r="D1665" s="210" t="s">
        <v>605</v>
      </c>
      <c r="E1665" s="231" t="s">
        <v>231</v>
      </c>
      <c r="F1665" s="211"/>
      <c r="H1665" s="214"/>
      <c r="I1665" s="212"/>
      <c r="J1665" s="213"/>
      <c r="K1665" s="212"/>
      <c r="L1665" s="213"/>
      <c r="M1665" s="213"/>
      <c r="N1665" s="213"/>
      <c r="O1665" s="213"/>
      <c r="P1665" s="213"/>
    </row>
    <row r="1666">
      <c r="A1666" s="211"/>
      <c r="B1666" s="228" t="s">
        <v>976</v>
      </c>
      <c r="C1666" s="209" t="s">
        <v>977</v>
      </c>
      <c r="D1666" s="210" t="s">
        <v>605</v>
      </c>
      <c r="E1666" s="231" t="s">
        <v>232</v>
      </c>
      <c r="F1666" s="211"/>
      <c r="H1666" s="214"/>
      <c r="I1666" s="212"/>
      <c r="J1666" s="213"/>
      <c r="K1666" s="212"/>
      <c r="L1666" s="213"/>
      <c r="M1666" s="213"/>
      <c r="N1666" s="213"/>
      <c r="O1666" s="213"/>
      <c r="P1666" s="213"/>
    </row>
    <row r="1667">
      <c r="A1667" s="211"/>
      <c r="B1667" s="228" t="s">
        <v>976</v>
      </c>
      <c r="C1667" s="209" t="s">
        <v>977</v>
      </c>
      <c r="D1667" s="210" t="s">
        <v>605</v>
      </c>
      <c r="E1667" s="231" t="s">
        <v>603</v>
      </c>
      <c r="F1667" s="211"/>
      <c r="H1667" s="214"/>
      <c r="I1667" s="212"/>
      <c r="J1667" s="213"/>
      <c r="K1667" s="212"/>
      <c r="L1667" s="213"/>
      <c r="M1667" s="213"/>
      <c r="N1667" s="213"/>
      <c r="O1667" s="213"/>
      <c r="P1667" s="213"/>
    </row>
    <row r="1668">
      <c r="A1668" s="230"/>
      <c r="B1668" s="233"/>
      <c r="C1668" s="234"/>
      <c r="D1668" s="235"/>
      <c r="E1668" s="235"/>
      <c r="F1668" s="217"/>
      <c r="G1668" s="217"/>
      <c r="H1668" s="217"/>
      <c r="I1668" s="217"/>
      <c r="J1668" s="217"/>
      <c r="K1668" s="217"/>
      <c r="L1668" s="217"/>
      <c r="M1668" s="217"/>
      <c r="N1668" s="217"/>
      <c r="O1668" s="217"/>
      <c r="P1668" s="217"/>
    </row>
    <row r="1669">
      <c r="A1669" s="230"/>
      <c r="B1669" s="233"/>
      <c r="C1669" s="234"/>
      <c r="D1669" s="235"/>
      <c r="E1669" s="235"/>
      <c r="F1669" s="217"/>
      <c r="G1669" s="217"/>
      <c r="H1669" s="217"/>
      <c r="I1669" s="217"/>
      <c r="J1669" s="217"/>
      <c r="K1669" s="217"/>
      <c r="L1669" s="217"/>
      <c r="M1669" s="217"/>
      <c r="N1669" s="217"/>
      <c r="O1669" s="217"/>
      <c r="P1669" s="217"/>
    </row>
    <row r="1670">
      <c r="A1670" s="230"/>
      <c r="B1670" s="233"/>
      <c r="C1670" s="234"/>
      <c r="D1670" s="235"/>
      <c r="E1670" s="235"/>
      <c r="F1670" s="217"/>
      <c r="G1670" s="217"/>
      <c r="H1670" s="217"/>
      <c r="I1670" s="217"/>
      <c r="J1670" s="217"/>
      <c r="K1670" s="217"/>
      <c r="L1670" s="217"/>
      <c r="M1670" s="217"/>
      <c r="N1670" s="217"/>
      <c r="O1670" s="217"/>
      <c r="P1670" s="217"/>
    </row>
    <row r="1671">
      <c r="A1671" s="230"/>
      <c r="B1671" s="233"/>
      <c r="C1671" s="234"/>
      <c r="D1671" s="235"/>
      <c r="E1671" s="235"/>
      <c r="F1671" s="217"/>
      <c r="G1671" s="217"/>
      <c r="H1671" s="217"/>
      <c r="I1671" s="217"/>
      <c r="J1671" s="217"/>
      <c r="K1671" s="217"/>
      <c r="L1671" s="217"/>
      <c r="M1671" s="217"/>
      <c r="N1671" s="217"/>
      <c r="O1671" s="217"/>
      <c r="P1671" s="217"/>
    </row>
    <row r="1672">
      <c r="A1672" s="230"/>
      <c r="B1672" s="233"/>
      <c r="C1672" s="234"/>
      <c r="D1672" s="235"/>
      <c r="E1672" s="235"/>
      <c r="F1672" s="217"/>
      <c r="G1672" s="217"/>
      <c r="H1672" s="217"/>
      <c r="I1672" s="217"/>
      <c r="J1672" s="217"/>
      <c r="K1672" s="217"/>
      <c r="L1672" s="217"/>
      <c r="M1672" s="217"/>
      <c r="N1672" s="217"/>
      <c r="O1672" s="217"/>
      <c r="P1672" s="217"/>
    </row>
    <row r="1673">
      <c r="A1673" s="230"/>
      <c r="B1673" s="233"/>
      <c r="C1673" s="234"/>
      <c r="D1673" s="235"/>
      <c r="E1673" s="235"/>
      <c r="F1673" s="217"/>
      <c r="G1673" s="217"/>
      <c r="H1673" s="217"/>
      <c r="I1673" s="217"/>
      <c r="J1673" s="217"/>
      <c r="K1673" s="217"/>
      <c r="L1673" s="217"/>
      <c r="M1673" s="217"/>
      <c r="N1673" s="217"/>
      <c r="O1673" s="217"/>
      <c r="P1673" s="217"/>
    </row>
    <row r="1674">
      <c r="A1674" s="230"/>
      <c r="B1674" s="233"/>
      <c r="C1674" s="234"/>
      <c r="D1674" s="235"/>
      <c r="E1674" s="235"/>
      <c r="F1674" s="217"/>
      <c r="G1674" s="217"/>
      <c r="H1674" s="217"/>
      <c r="I1674" s="217"/>
      <c r="J1674" s="217"/>
      <c r="K1674" s="217"/>
      <c r="L1674" s="217"/>
      <c r="M1674" s="217"/>
      <c r="N1674" s="217"/>
      <c r="O1674" s="217"/>
      <c r="P1674" s="217"/>
    </row>
    <row r="1675">
      <c r="A1675" s="230"/>
      <c r="B1675" s="233"/>
      <c r="C1675" s="234"/>
      <c r="D1675" s="235"/>
      <c r="E1675" s="235"/>
      <c r="F1675" s="217"/>
      <c r="G1675" s="217"/>
      <c r="H1675" s="217"/>
      <c r="I1675" s="217"/>
      <c r="J1675" s="217"/>
      <c r="K1675" s="217"/>
      <c r="L1675" s="217"/>
      <c r="M1675" s="217"/>
      <c r="N1675" s="217"/>
      <c r="O1675" s="217"/>
      <c r="P1675" s="217"/>
    </row>
    <row r="1676">
      <c r="A1676" s="230"/>
      <c r="B1676" s="233"/>
      <c r="C1676" s="234"/>
      <c r="D1676" s="235"/>
      <c r="E1676" s="235"/>
      <c r="F1676" s="217"/>
      <c r="G1676" s="217"/>
      <c r="H1676" s="217"/>
      <c r="I1676" s="217"/>
      <c r="J1676" s="217"/>
      <c r="K1676" s="217"/>
      <c r="L1676" s="217"/>
      <c r="M1676" s="217"/>
      <c r="N1676" s="217"/>
      <c r="O1676" s="217"/>
      <c r="P1676" s="217"/>
    </row>
    <row r="1677">
      <c r="A1677" s="217"/>
      <c r="B1677" s="233"/>
      <c r="C1677" s="234"/>
      <c r="D1677" s="236"/>
      <c r="E1677" s="235"/>
      <c r="F1677" s="195"/>
      <c r="G1677" s="217"/>
      <c r="H1677" s="217"/>
      <c r="I1677" s="195"/>
      <c r="J1677" s="195"/>
      <c r="K1677" s="195"/>
      <c r="L1677" s="195"/>
      <c r="M1677" s="195"/>
      <c r="N1677" s="195"/>
      <c r="O1677" s="195"/>
      <c r="P1677" s="195"/>
    </row>
    <row r="1678">
      <c r="A1678" s="230"/>
      <c r="B1678" s="233"/>
      <c r="C1678" s="234"/>
      <c r="D1678" s="235"/>
      <c r="E1678" s="235"/>
      <c r="F1678" s="217"/>
      <c r="G1678" s="217"/>
      <c r="H1678" s="217"/>
      <c r="I1678" s="217"/>
      <c r="J1678" s="217"/>
      <c r="K1678" s="217"/>
      <c r="L1678" s="217"/>
      <c r="M1678" s="217"/>
      <c r="N1678" s="217"/>
      <c r="O1678" s="217"/>
      <c r="P1678" s="217"/>
    </row>
    <row r="1679">
      <c r="A1679" s="230"/>
      <c r="B1679" s="233"/>
      <c r="C1679" s="234"/>
      <c r="D1679" s="235"/>
      <c r="E1679" s="235"/>
      <c r="F1679" s="217"/>
      <c r="G1679" s="217"/>
      <c r="H1679" s="217"/>
      <c r="I1679" s="217"/>
      <c r="J1679" s="217"/>
      <c r="K1679" s="217"/>
      <c r="L1679" s="217"/>
      <c r="M1679" s="217"/>
      <c r="N1679" s="217"/>
      <c r="O1679" s="217"/>
      <c r="P1679" s="217"/>
    </row>
    <row r="1680">
      <c r="A1680" s="230"/>
      <c r="B1680" s="233"/>
      <c r="C1680" s="234"/>
      <c r="D1680" s="235"/>
      <c r="E1680" s="235"/>
      <c r="F1680" s="217"/>
      <c r="G1680" s="217"/>
      <c r="H1680" s="217"/>
      <c r="I1680" s="217"/>
      <c r="J1680" s="217"/>
      <c r="K1680" s="217"/>
      <c r="L1680" s="217"/>
      <c r="M1680" s="217"/>
      <c r="N1680" s="217"/>
      <c r="O1680" s="217"/>
      <c r="P1680" s="217"/>
    </row>
    <row r="1681">
      <c r="A1681" s="230"/>
      <c r="B1681" s="233"/>
      <c r="C1681" s="234"/>
      <c r="D1681" s="235"/>
      <c r="E1681" s="235"/>
      <c r="F1681" s="217"/>
      <c r="G1681" s="217"/>
      <c r="H1681" s="217"/>
      <c r="I1681" s="217"/>
      <c r="J1681" s="217"/>
      <c r="K1681" s="217"/>
      <c r="L1681" s="217"/>
      <c r="M1681" s="217"/>
      <c r="N1681" s="217"/>
      <c r="O1681" s="217"/>
      <c r="P1681" s="217"/>
    </row>
    <row r="1682">
      <c r="A1682" s="230"/>
      <c r="B1682" s="233"/>
      <c r="C1682" s="234"/>
      <c r="D1682" s="235"/>
      <c r="E1682" s="235"/>
      <c r="F1682" s="217"/>
      <c r="G1682" s="217"/>
      <c r="H1682" s="217"/>
      <c r="I1682" s="217"/>
      <c r="J1682" s="217"/>
      <c r="K1682" s="217"/>
      <c r="L1682" s="217"/>
      <c r="M1682" s="217"/>
      <c r="N1682" s="217"/>
      <c r="O1682" s="217"/>
      <c r="P1682" s="217"/>
    </row>
    <row r="1683">
      <c r="A1683" s="230"/>
      <c r="B1683" s="233"/>
      <c r="C1683" s="234"/>
      <c r="D1683" s="235"/>
      <c r="E1683" s="235"/>
      <c r="F1683" s="217"/>
      <c r="G1683" s="217"/>
      <c r="H1683" s="217"/>
      <c r="I1683" s="217"/>
      <c r="J1683" s="217"/>
      <c r="K1683" s="217"/>
      <c r="L1683" s="217"/>
      <c r="M1683" s="217"/>
      <c r="N1683" s="217"/>
      <c r="O1683" s="217"/>
      <c r="P1683" s="217"/>
    </row>
    <row r="1684">
      <c r="A1684" s="230"/>
      <c r="B1684" s="233"/>
      <c r="C1684" s="234"/>
      <c r="D1684" s="235"/>
      <c r="E1684" s="235"/>
      <c r="F1684" s="217"/>
      <c r="G1684" s="217"/>
      <c r="H1684" s="217"/>
      <c r="I1684" s="217"/>
      <c r="J1684" s="217"/>
      <c r="K1684" s="217"/>
      <c r="L1684" s="217"/>
      <c r="M1684" s="217"/>
      <c r="N1684" s="217"/>
      <c r="O1684" s="217"/>
      <c r="P1684" s="217"/>
    </row>
    <row r="1685">
      <c r="A1685" s="230"/>
      <c r="B1685" s="233"/>
      <c r="C1685" s="234"/>
      <c r="D1685" s="235"/>
      <c r="E1685" s="235"/>
      <c r="F1685" s="217"/>
      <c r="G1685" s="217"/>
      <c r="H1685" s="217"/>
      <c r="I1685" s="217"/>
      <c r="J1685" s="217"/>
      <c r="K1685" s="217"/>
      <c r="L1685" s="217"/>
      <c r="M1685" s="217"/>
      <c r="N1685" s="217"/>
      <c r="O1685" s="217"/>
      <c r="P1685" s="217"/>
    </row>
    <row r="1686">
      <c r="A1686" s="230"/>
      <c r="B1686" s="233"/>
      <c r="C1686" s="234"/>
      <c r="D1686" s="235"/>
      <c r="E1686" s="235"/>
      <c r="F1686" s="217"/>
      <c r="G1686" s="217"/>
      <c r="H1686" s="217"/>
      <c r="I1686" s="217"/>
      <c r="J1686" s="217"/>
      <c r="K1686" s="217"/>
      <c r="L1686" s="217"/>
      <c r="M1686" s="217"/>
      <c r="N1686" s="217"/>
      <c r="O1686" s="217"/>
      <c r="P1686" s="217"/>
    </row>
    <row r="1687">
      <c r="A1687" s="230"/>
      <c r="B1687" s="233"/>
      <c r="C1687" s="234"/>
      <c r="D1687" s="235"/>
      <c r="E1687" s="235"/>
      <c r="F1687" s="217"/>
      <c r="G1687" s="217"/>
      <c r="H1687" s="217"/>
      <c r="I1687" s="217"/>
      <c r="J1687" s="217"/>
      <c r="K1687" s="217"/>
      <c r="L1687" s="217"/>
      <c r="M1687" s="217"/>
      <c r="N1687" s="217"/>
      <c r="O1687" s="217"/>
      <c r="P1687" s="217"/>
    </row>
    <row r="1688">
      <c r="A1688" s="230"/>
      <c r="B1688" s="233"/>
      <c r="C1688" s="234"/>
      <c r="D1688" s="235"/>
      <c r="E1688" s="235"/>
      <c r="F1688" s="217"/>
      <c r="G1688" s="217"/>
      <c r="H1688" s="217"/>
      <c r="I1688" s="217"/>
      <c r="J1688" s="217"/>
      <c r="K1688" s="217"/>
      <c r="L1688" s="217"/>
      <c r="M1688" s="217"/>
      <c r="N1688" s="217"/>
      <c r="O1688" s="217"/>
      <c r="P1688" s="217"/>
    </row>
    <row r="1689">
      <c r="A1689" s="230"/>
      <c r="B1689" s="233"/>
      <c r="C1689" s="234"/>
      <c r="D1689" s="235"/>
      <c r="E1689" s="235"/>
      <c r="F1689" s="217"/>
      <c r="G1689" s="217"/>
      <c r="H1689" s="217"/>
      <c r="I1689" s="217"/>
      <c r="J1689" s="217"/>
      <c r="K1689" s="217"/>
      <c r="L1689" s="217"/>
      <c r="M1689" s="217"/>
      <c r="N1689" s="217"/>
      <c r="O1689" s="217"/>
      <c r="P1689" s="217"/>
    </row>
    <row r="1690">
      <c r="A1690" s="230"/>
      <c r="B1690" s="233"/>
      <c r="C1690" s="234"/>
      <c r="D1690" s="235"/>
      <c r="E1690" s="235"/>
      <c r="F1690" s="217"/>
      <c r="G1690" s="217"/>
      <c r="H1690" s="217"/>
      <c r="I1690" s="217"/>
      <c r="J1690" s="217"/>
      <c r="K1690" s="217"/>
      <c r="L1690" s="217"/>
      <c r="M1690" s="217"/>
      <c r="N1690" s="217"/>
      <c r="O1690" s="217"/>
      <c r="P1690" s="217"/>
    </row>
    <row r="1691">
      <c r="A1691" s="230"/>
      <c r="B1691" s="233"/>
      <c r="C1691" s="234"/>
      <c r="D1691" s="235"/>
      <c r="E1691" s="235"/>
      <c r="F1691" s="217"/>
      <c r="G1691" s="217"/>
      <c r="H1691" s="217"/>
      <c r="I1691" s="217"/>
      <c r="J1691" s="217"/>
      <c r="K1691" s="217"/>
      <c r="L1691" s="217"/>
      <c r="M1691" s="217"/>
      <c r="N1691" s="217"/>
      <c r="O1691" s="217"/>
      <c r="P1691" s="217"/>
    </row>
    <row r="1692">
      <c r="A1692" s="230"/>
      <c r="B1692" s="233"/>
      <c r="C1692" s="234"/>
      <c r="D1692" s="235"/>
      <c r="E1692" s="235"/>
      <c r="F1692" s="217"/>
      <c r="G1692" s="217"/>
      <c r="H1692" s="217"/>
      <c r="I1692" s="217"/>
      <c r="J1692" s="217"/>
      <c r="K1692" s="217"/>
      <c r="L1692" s="217"/>
      <c r="M1692" s="217"/>
      <c r="N1692" s="217"/>
      <c r="O1692" s="217"/>
      <c r="P1692" s="217"/>
    </row>
    <row r="1693">
      <c r="A1693" s="230"/>
      <c r="B1693" s="233"/>
      <c r="C1693" s="234"/>
      <c r="D1693" s="235"/>
      <c r="E1693" s="235"/>
      <c r="F1693" s="217"/>
      <c r="G1693" s="217"/>
      <c r="H1693" s="217"/>
      <c r="I1693" s="217"/>
      <c r="J1693" s="217"/>
      <c r="K1693" s="217"/>
      <c r="L1693" s="217"/>
      <c r="M1693" s="217"/>
      <c r="N1693" s="217"/>
      <c r="O1693" s="217"/>
      <c r="P1693" s="217"/>
    </row>
    <row r="1694">
      <c r="A1694" s="230"/>
      <c r="B1694" s="233"/>
      <c r="C1694" s="234"/>
      <c r="D1694" s="235"/>
      <c r="E1694" s="235"/>
      <c r="F1694" s="217"/>
      <c r="G1694" s="217"/>
      <c r="H1694" s="217"/>
      <c r="I1694" s="217"/>
      <c r="J1694" s="217"/>
      <c r="K1694" s="217"/>
      <c r="L1694" s="217"/>
      <c r="M1694" s="217"/>
      <c r="N1694" s="217"/>
      <c r="O1694" s="217"/>
      <c r="P1694" s="217"/>
    </row>
    <row r="1695">
      <c r="A1695" s="217"/>
      <c r="B1695" s="233"/>
      <c r="C1695" s="234"/>
      <c r="D1695" s="236"/>
      <c r="E1695" s="235"/>
      <c r="F1695" s="195"/>
      <c r="G1695" s="217"/>
      <c r="H1695" s="217"/>
      <c r="I1695" s="195"/>
      <c r="J1695" s="195"/>
      <c r="K1695" s="195"/>
      <c r="L1695" s="195"/>
      <c r="M1695" s="195"/>
      <c r="N1695" s="195"/>
      <c r="O1695" s="195"/>
      <c r="P1695" s="195"/>
    </row>
    <row r="1696">
      <c r="A1696" s="195"/>
      <c r="B1696" s="233"/>
      <c r="C1696" s="234"/>
      <c r="D1696" s="235"/>
      <c r="E1696" s="235"/>
      <c r="F1696" s="217"/>
      <c r="G1696" s="217"/>
      <c r="H1696" s="217"/>
      <c r="I1696" s="217"/>
      <c r="J1696" s="217"/>
      <c r="K1696" s="217"/>
      <c r="L1696" s="217"/>
      <c r="M1696" s="217"/>
      <c r="N1696" s="217"/>
      <c r="O1696" s="217"/>
      <c r="P1696" s="217"/>
    </row>
    <row r="1697">
      <c r="A1697" s="195"/>
      <c r="B1697" s="233"/>
      <c r="C1697" s="234"/>
      <c r="D1697" s="235"/>
      <c r="E1697" s="235"/>
      <c r="F1697" s="217"/>
      <c r="G1697" s="217"/>
      <c r="H1697" s="217"/>
      <c r="I1697" s="217"/>
      <c r="J1697" s="217"/>
      <c r="K1697" s="217"/>
      <c r="L1697" s="217"/>
      <c r="M1697" s="217"/>
      <c r="N1697" s="217"/>
      <c r="O1697" s="217"/>
      <c r="P1697" s="217"/>
    </row>
    <row r="1698">
      <c r="A1698" s="195"/>
      <c r="B1698" s="233"/>
      <c r="C1698" s="234"/>
      <c r="D1698" s="235"/>
      <c r="E1698" s="235"/>
      <c r="F1698" s="217"/>
      <c r="G1698" s="217"/>
      <c r="H1698" s="217"/>
      <c r="I1698" s="217"/>
      <c r="J1698" s="217"/>
      <c r="K1698" s="217"/>
      <c r="L1698" s="217"/>
      <c r="M1698" s="217"/>
      <c r="N1698" s="217"/>
      <c r="O1698" s="217"/>
      <c r="P1698" s="217"/>
    </row>
    <row r="1699">
      <c r="A1699" s="195"/>
      <c r="B1699" s="233"/>
      <c r="C1699" s="234"/>
      <c r="D1699" s="235"/>
      <c r="E1699" s="235"/>
      <c r="F1699" s="217"/>
      <c r="G1699" s="217"/>
      <c r="H1699" s="217"/>
      <c r="I1699" s="217"/>
      <c r="J1699" s="217"/>
      <c r="K1699" s="217"/>
      <c r="L1699" s="217"/>
      <c r="M1699" s="217"/>
      <c r="N1699" s="217"/>
      <c r="O1699" s="217"/>
      <c r="P1699" s="217"/>
    </row>
    <row r="1700">
      <c r="A1700" s="195"/>
      <c r="B1700" s="233"/>
      <c r="C1700" s="234"/>
      <c r="D1700" s="235"/>
      <c r="E1700" s="235"/>
      <c r="F1700" s="217"/>
      <c r="G1700" s="217"/>
      <c r="H1700" s="217"/>
      <c r="I1700" s="217"/>
      <c r="J1700" s="217"/>
      <c r="K1700" s="217"/>
      <c r="L1700" s="217"/>
      <c r="M1700" s="217"/>
      <c r="N1700" s="217"/>
      <c r="O1700" s="217"/>
      <c r="P1700" s="217"/>
    </row>
    <row r="1701">
      <c r="A1701" s="195"/>
      <c r="B1701" s="233"/>
      <c r="C1701" s="234"/>
      <c r="D1701" s="235"/>
      <c r="E1701" s="235"/>
      <c r="F1701" s="217"/>
      <c r="G1701" s="217"/>
      <c r="H1701" s="217"/>
      <c r="I1701" s="217"/>
      <c r="J1701" s="217"/>
      <c r="K1701" s="217"/>
      <c r="L1701" s="217"/>
      <c r="M1701" s="217"/>
      <c r="N1701" s="217"/>
      <c r="O1701" s="217"/>
      <c r="P1701" s="217"/>
    </row>
    <row r="1702">
      <c r="A1702" s="195"/>
      <c r="B1702" s="233"/>
      <c r="C1702" s="234"/>
      <c r="D1702" s="235"/>
      <c r="E1702" s="235"/>
      <c r="F1702" s="217"/>
      <c r="G1702" s="217"/>
      <c r="H1702" s="217"/>
      <c r="I1702" s="217"/>
      <c r="J1702" s="217"/>
      <c r="K1702" s="217"/>
      <c r="L1702" s="217"/>
      <c r="M1702" s="217"/>
      <c r="N1702" s="217"/>
      <c r="O1702" s="217"/>
      <c r="P1702" s="217"/>
    </row>
    <row r="1703">
      <c r="A1703" s="195"/>
      <c r="B1703" s="233"/>
      <c r="C1703" s="234"/>
      <c r="D1703" s="235"/>
      <c r="E1703" s="235"/>
      <c r="F1703" s="217"/>
      <c r="G1703" s="217"/>
      <c r="H1703" s="217"/>
      <c r="I1703" s="217"/>
      <c r="J1703" s="217"/>
      <c r="K1703" s="217"/>
      <c r="L1703" s="217"/>
      <c r="M1703" s="217"/>
      <c r="N1703" s="217"/>
      <c r="O1703" s="217"/>
      <c r="P1703" s="217"/>
    </row>
    <row r="1704">
      <c r="A1704" s="195"/>
      <c r="B1704" s="233"/>
      <c r="C1704" s="234"/>
      <c r="D1704" s="235"/>
      <c r="E1704" s="235"/>
      <c r="F1704" s="217"/>
      <c r="G1704" s="217"/>
      <c r="H1704" s="217"/>
      <c r="I1704" s="217"/>
      <c r="J1704" s="217"/>
      <c r="K1704" s="217"/>
      <c r="L1704" s="217"/>
      <c r="M1704" s="217"/>
      <c r="N1704" s="217"/>
      <c r="O1704" s="217"/>
      <c r="P1704" s="217"/>
    </row>
    <row r="1705">
      <c r="A1705" s="195"/>
      <c r="B1705" s="233"/>
      <c r="C1705" s="234"/>
      <c r="D1705" s="235"/>
      <c r="E1705" s="235"/>
      <c r="F1705" s="217"/>
      <c r="G1705" s="217"/>
      <c r="H1705" s="217"/>
      <c r="I1705" s="217"/>
      <c r="J1705" s="217"/>
      <c r="K1705" s="217"/>
      <c r="L1705" s="217"/>
      <c r="M1705" s="217"/>
      <c r="N1705" s="217"/>
      <c r="O1705" s="217"/>
      <c r="P1705" s="217"/>
    </row>
    <row r="1706">
      <c r="A1706" s="195"/>
      <c r="B1706" s="233"/>
      <c r="C1706" s="234"/>
      <c r="D1706" s="235"/>
      <c r="E1706" s="235"/>
      <c r="F1706" s="217"/>
      <c r="G1706" s="217"/>
      <c r="H1706" s="217"/>
      <c r="I1706" s="217"/>
      <c r="J1706" s="217"/>
      <c r="K1706" s="217"/>
      <c r="L1706" s="217"/>
      <c r="M1706" s="217"/>
      <c r="N1706" s="217"/>
      <c r="O1706" s="217"/>
      <c r="P1706" s="217"/>
    </row>
    <row r="1707">
      <c r="A1707" s="195"/>
      <c r="B1707" s="233"/>
      <c r="C1707" s="234"/>
      <c r="D1707" s="235"/>
      <c r="E1707" s="235"/>
      <c r="F1707" s="217"/>
      <c r="G1707" s="217"/>
      <c r="H1707" s="217"/>
      <c r="I1707" s="217"/>
      <c r="J1707" s="217"/>
      <c r="K1707" s="217"/>
      <c r="L1707" s="217"/>
      <c r="M1707" s="217"/>
      <c r="N1707" s="217"/>
      <c r="O1707" s="217"/>
      <c r="P1707" s="217"/>
    </row>
    <row r="1708">
      <c r="A1708" s="195"/>
      <c r="B1708" s="233"/>
      <c r="C1708" s="234"/>
      <c r="D1708" s="235"/>
      <c r="E1708" s="235"/>
      <c r="F1708" s="217"/>
      <c r="G1708" s="217"/>
      <c r="H1708" s="217"/>
      <c r="I1708" s="217"/>
      <c r="J1708" s="217"/>
      <c r="K1708" s="217"/>
      <c r="L1708" s="217"/>
      <c r="M1708" s="217"/>
      <c r="N1708" s="217"/>
      <c r="O1708" s="217"/>
      <c r="P1708" s="217"/>
    </row>
    <row r="1709">
      <c r="A1709" s="195"/>
      <c r="B1709" s="233"/>
      <c r="C1709" s="234"/>
      <c r="D1709" s="235"/>
      <c r="E1709" s="235"/>
      <c r="F1709" s="217"/>
      <c r="G1709" s="217"/>
      <c r="H1709" s="217"/>
      <c r="I1709" s="217"/>
      <c r="J1709" s="217"/>
      <c r="K1709" s="217"/>
      <c r="L1709" s="217"/>
      <c r="M1709" s="217"/>
      <c r="N1709" s="217"/>
      <c r="O1709" s="217"/>
      <c r="P1709" s="217"/>
    </row>
    <row r="1710">
      <c r="A1710" s="195"/>
      <c r="B1710" s="233"/>
      <c r="C1710" s="234"/>
      <c r="D1710" s="235"/>
      <c r="E1710" s="235"/>
      <c r="F1710" s="217"/>
      <c r="G1710" s="217"/>
      <c r="H1710" s="217"/>
      <c r="I1710" s="217"/>
      <c r="J1710" s="217"/>
      <c r="K1710" s="217"/>
      <c r="L1710" s="217"/>
      <c r="M1710" s="217"/>
      <c r="N1710" s="217"/>
      <c r="O1710" s="217"/>
      <c r="P1710" s="217"/>
    </row>
    <row r="1711">
      <c r="A1711" s="195"/>
      <c r="B1711" s="233"/>
      <c r="C1711" s="234"/>
      <c r="D1711" s="235"/>
      <c r="E1711" s="235"/>
      <c r="F1711" s="217"/>
      <c r="G1711" s="217"/>
      <c r="H1711" s="217"/>
      <c r="I1711" s="217"/>
      <c r="J1711" s="217"/>
      <c r="K1711" s="217"/>
      <c r="L1711" s="217"/>
      <c r="M1711" s="217"/>
      <c r="N1711" s="217"/>
      <c r="O1711" s="217"/>
      <c r="P1711" s="217"/>
    </row>
    <row r="1712">
      <c r="A1712" s="195"/>
      <c r="B1712" s="233"/>
      <c r="C1712" s="234"/>
      <c r="D1712" s="235"/>
      <c r="E1712" s="235"/>
      <c r="F1712" s="217"/>
      <c r="G1712" s="217"/>
      <c r="H1712" s="217"/>
      <c r="I1712" s="217"/>
      <c r="J1712" s="217"/>
      <c r="K1712" s="217"/>
      <c r="L1712" s="217"/>
      <c r="M1712" s="217"/>
      <c r="N1712" s="217"/>
      <c r="O1712" s="217"/>
      <c r="P1712" s="217"/>
    </row>
    <row r="1713">
      <c r="A1713" s="221"/>
      <c r="B1713" s="237"/>
      <c r="C1713" s="238"/>
      <c r="D1713" s="235"/>
      <c r="E1713" s="235"/>
      <c r="F1713" s="211"/>
      <c r="G1713" s="217"/>
      <c r="H1713" s="217"/>
      <c r="I1713" s="211"/>
      <c r="J1713" s="211"/>
      <c r="K1713" s="211"/>
      <c r="L1713" s="211"/>
      <c r="M1713" s="211"/>
      <c r="N1713" s="211"/>
      <c r="O1713" s="211"/>
      <c r="P1713" s="211"/>
    </row>
    <row r="1714">
      <c r="A1714" s="211"/>
      <c r="B1714" s="237"/>
      <c r="C1714" s="238"/>
      <c r="D1714" s="235"/>
      <c r="E1714" s="235"/>
      <c r="F1714" s="211"/>
      <c r="G1714" s="217"/>
      <c r="H1714" s="217"/>
      <c r="I1714" s="211"/>
      <c r="J1714" s="211"/>
      <c r="K1714" s="211"/>
      <c r="L1714" s="211"/>
      <c r="M1714" s="211"/>
      <c r="N1714" s="211"/>
      <c r="O1714" s="211"/>
      <c r="P1714" s="211"/>
    </row>
    <row r="1715">
      <c r="A1715" s="211"/>
      <c r="B1715" s="237"/>
      <c r="C1715" s="238"/>
      <c r="D1715" s="235"/>
      <c r="E1715" s="231"/>
      <c r="F1715" s="211"/>
      <c r="G1715" s="217"/>
      <c r="H1715" s="217"/>
      <c r="I1715" s="211"/>
      <c r="J1715" s="211"/>
      <c r="K1715" s="211"/>
      <c r="L1715" s="211"/>
      <c r="M1715" s="211"/>
      <c r="N1715" s="211"/>
      <c r="O1715" s="211"/>
      <c r="P1715" s="211"/>
    </row>
    <row r="1716">
      <c r="A1716" s="211"/>
      <c r="B1716" s="237"/>
      <c r="C1716" s="238"/>
      <c r="D1716" s="235"/>
      <c r="E1716" s="235"/>
      <c r="F1716" s="211"/>
      <c r="G1716" s="217"/>
      <c r="H1716" s="217"/>
      <c r="I1716" s="211"/>
      <c r="J1716" s="211"/>
      <c r="K1716" s="211"/>
      <c r="L1716" s="211"/>
      <c r="M1716" s="211"/>
      <c r="N1716" s="211"/>
      <c r="O1716" s="211"/>
      <c r="P1716" s="211"/>
    </row>
    <row r="1717">
      <c r="A1717" s="211"/>
      <c r="B1717" s="237"/>
      <c r="C1717" s="238"/>
      <c r="D1717" s="235"/>
      <c r="E1717" s="235"/>
      <c r="F1717" s="211"/>
      <c r="G1717" s="217"/>
      <c r="H1717" s="217"/>
      <c r="I1717" s="211"/>
      <c r="J1717" s="211"/>
      <c r="K1717" s="211"/>
      <c r="L1717" s="211"/>
      <c r="M1717" s="211"/>
      <c r="N1717" s="211"/>
      <c r="O1717" s="211"/>
      <c r="P1717" s="211"/>
    </row>
    <row r="1718">
      <c r="A1718" s="211"/>
      <c r="B1718" s="237"/>
      <c r="C1718" s="238"/>
      <c r="D1718" s="235"/>
      <c r="E1718" s="235"/>
      <c r="F1718" s="211"/>
      <c r="G1718" s="217"/>
      <c r="H1718" s="217"/>
      <c r="I1718" s="211"/>
      <c r="J1718" s="211"/>
      <c r="K1718" s="211"/>
      <c r="L1718" s="211"/>
      <c r="M1718" s="211"/>
      <c r="N1718" s="211"/>
      <c r="O1718" s="211"/>
      <c r="P1718" s="211"/>
    </row>
    <row r="1719">
      <c r="A1719" s="211"/>
      <c r="B1719" s="237"/>
      <c r="C1719" s="238"/>
      <c r="D1719" s="235"/>
      <c r="E1719" s="235"/>
      <c r="F1719" s="211"/>
      <c r="G1719" s="217"/>
      <c r="H1719" s="217"/>
      <c r="I1719" s="211"/>
      <c r="J1719" s="211"/>
      <c r="K1719" s="211"/>
      <c r="L1719" s="211"/>
      <c r="M1719" s="211"/>
      <c r="N1719" s="211"/>
      <c r="O1719" s="211"/>
      <c r="P1719" s="211"/>
    </row>
    <row r="1720">
      <c r="A1720" s="211"/>
      <c r="B1720" s="237"/>
      <c r="C1720" s="238"/>
      <c r="D1720" s="235"/>
      <c r="E1720" s="235"/>
      <c r="F1720" s="211"/>
      <c r="G1720" s="217"/>
      <c r="H1720" s="217"/>
      <c r="I1720" s="211"/>
      <c r="J1720" s="211"/>
      <c r="K1720" s="211"/>
      <c r="L1720" s="211"/>
      <c r="M1720" s="211"/>
      <c r="N1720" s="211"/>
      <c r="O1720" s="211"/>
      <c r="P1720" s="211"/>
    </row>
    <row r="1721">
      <c r="A1721" s="211"/>
      <c r="B1721" s="237"/>
      <c r="C1721" s="238"/>
      <c r="D1721" s="235"/>
      <c r="E1721" s="235"/>
      <c r="F1721" s="211"/>
      <c r="G1721" s="217"/>
      <c r="H1721" s="217"/>
      <c r="I1721" s="211"/>
      <c r="J1721" s="211"/>
      <c r="K1721" s="211"/>
      <c r="L1721" s="211"/>
      <c r="M1721" s="211"/>
      <c r="N1721" s="211"/>
      <c r="O1721" s="211"/>
      <c r="P1721" s="211"/>
    </row>
    <row r="1722">
      <c r="A1722" s="211"/>
      <c r="B1722" s="237"/>
      <c r="C1722" s="238"/>
      <c r="D1722" s="235"/>
      <c r="E1722" s="235"/>
      <c r="F1722" s="211"/>
      <c r="G1722" s="217"/>
      <c r="H1722" s="217"/>
      <c r="I1722" s="211"/>
      <c r="J1722" s="211"/>
      <c r="K1722" s="211"/>
      <c r="L1722" s="211"/>
      <c r="M1722" s="211"/>
      <c r="N1722" s="211"/>
      <c r="O1722" s="211"/>
      <c r="P1722" s="211"/>
    </row>
    <row r="1723">
      <c r="A1723" s="211"/>
      <c r="B1723" s="237"/>
      <c r="C1723" s="238"/>
      <c r="D1723" s="235"/>
      <c r="E1723" s="235"/>
      <c r="F1723" s="211"/>
      <c r="G1723" s="217"/>
      <c r="H1723" s="217"/>
      <c r="I1723" s="211"/>
      <c r="J1723" s="211"/>
      <c r="K1723" s="211"/>
      <c r="L1723" s="211"/>
      <c r="M1723" s="211"/>
      <c r="N1723" s="211"/>
      <c r="O1723" s="211"/>
      <c r="P1723" s="211"/>
    </row>
    <row r="1724">
      <c r="A1724" s="211"/>
      <c r="B1724" s="237"/>
      <c r="C1724" s="238"/>
      <c r="D1724" s="235"/>
      <c r="E1724" s="235"/>
      <c r="F1724" s="211"/>
      <c r="G1724" s="217"/>
      <c r="H1724" s="217"/>
      <c r="I1724" s="211"/>
      <c r="J1724" s="211"/>
      <c r="K1724" s="211"/>
      <c r="L1724" s="211"/>
      <c r="M1724" s="211"/>
      <c r="N1724" s="211"/>
      <c r="O1724" s="211"/>
      <c r="P1724" s="211"/>
    </row>
    <row r="1725">
      <c r="A1725" s="211"/>
      <c r="B1725" s="237"/>
      <c r="C1725" s="238"/>
      <c r="D1725" s="235"/>
      <c r="E1725" s="235"/>
      <c r="F1725" s="211"/>
      <c r="G1725" s="217"/>
      <c r="H1725" s="217"/>
      <c r="I1725" s="211"/>
      <c r="J1725" s="211"/>
      <c r="K1725" s="211"/>
      <c r="L1725" s="211"/>
      <c r="M1725" s="211"/>
      <c r="N1725" s="211"/>
      <c r="O1725" s="211"/>
      <c r="P1725" s="211"/>
    </row>
    <row r="1726">
      <c r="A1726" s="211"/>
      <c r="B1726" s="237"/>
      <c r="C1726" s="238"/>
      <c r="D1726" s="235"/>
      <c r="E1726" s="235"/>
      <c r="F1726" s="211"/>
      <c r="G1726" s="217"/>
      <c r="H1726" s="217"/>
      <c r="I1726" s="211"/>
      <c r="J1726" s="211"/>
      <c r="K1726" s="211"/>
      <c r="L1726" s="211"/>
      <c r="M1726" s="211"/>
      <c r="N1726" s="211"/>
      <c r="O1726" s="211"/>
      <c r="P1726" s="211"/>
    </row>
    <row r="1727">
      <c r="A1727" s="211"/>
      <c r="B1727" s="237"/>
      <c r="C1727" s="238"/>
      <c r="D1727" s="235"/>
      <c r="E1727" s="235"/>
      <c r="F1727" s="211"/>
      <c r="G1727" s="217"/>
      <c r="H1727" s="217"/>
      <c r="I1727" s="211"/>
      <c r="J1727" s="211"/>
      <c r="K1727" s="211"/>
      <c r="L1727" s="211"/>
      <c r="M1727" s="211"/>
      <c r="N1727" s="211"/>
      <c r="O1727" s="211"/>
      <c r="P1727" s="211"/>
    </row>
    <row r="1728">
      <c r="A1728" s="211"/>
      <c r="B1728" s="237"/>
      <c r="C1728" s="238"/>
      <c r="D1728" s="235"/>
      <c r="E1728" s="235"/>
      <c r="F1728" s="211"/>
      <c r="G1728" s="217"/>
      <c r="H1728" s="217"/>
      <c r="I1728" s="211"/>
      <c r="J1728" s="211"/>
      <c r="K1728" s="211"/>
      <c r="L1728" s="211"/>
      <c r="M1728" s="211"/>
      <c r="N1728" s="211"/>
      <c r="O1728" s="211"/>
      <c r="P1728" s="211"/>
    </row>
    <row r="1729">
      <c r="A1729" s="211"/>
      <c r="B1729" s="237"/>
      <c r="C1729" s="238"/>
      <c r="D1729" s="235"/>
      <c r="E1729" s="235"/>
      <c r="F1729" s="211"/>
      <c r="G1729" s="217"/>
      <c r="H1729" s="217"/>
      <c r="I1729" s="211"/>
      <c r="J1729" s="211"/>
      <c r="K1729" s="211"/>
      <c r="L1729" s="211"/>
      <c r="M1729" s="211"/>
      <c r="N1729" s="211"/>
      <c r="O1729" s="211"/>
      <c r="P1729" s="211"/>
    </row>
    <row r="1730">
      <c r="A1730" s="211"/>
      <c r="B1730" s="237"/>
      <c r="C1730" s="238"/>
      <c r="D1730" s="235"/>
      <c r="E1730" s="235"/>
      <c r="F1730" s="211"/>
      <c r="G1730" s="217"/>
      <c r="H1730" s="217"/>
      <c r="I1730" s="211"/>
      <c r="J1730" s="211"/>
      <c r="K1730" s="211"/>
      <c r="L1730" s="211"/>
      <c r="M1730" s="211"/>
      <c r="N1730" s="211"/>
      <c r="O1730" s="211"/>
      <c r="P1730" s="211"/>
    </row>
    <row r="1731">
      <c r="A1731" s="221"/>
      <c r="B1731" s="237"/>
      <c r="C1731" s="238"/>
      <c r="D1731" s="235"/>
      <c r="E1731" s="235"/>
      <c r="F1731" s="211"/>
      <c r="G1731" s="217"/>
      <c r="H1731" s="217"/>
      <c r="I1731" s="211"/>
      <c r="J1731" s="211"/>
      <c r="K1731" s="211"/>
      <c r="L1731" s="211"/>
      <c r="M1731" s="211"/>
      <c r="N1731" s="211"/>
      <c r="O1731" s="211"/>
      <c r="P1731" s="211"/>
    </row>
    <row r="1732">
      <c r="A1732" s="211"/>
      <c r="B1732" s="237"/>
      <c r="C1732" s="238"/>
      <c r="D1732" s="235"/>
      <c r="E1732" s="235"/>
      <c r="F1732" s="211"/>
      <c r="G1732" s="217"/>
      <c r="H1732" s="217"/>
      <c r="I1732" s="211"/>
      <c r="J1732" s="211"/>
      <c r="K1732" s="211"/>
      <c r="L1732" s="211"/>
      <c r="M1732" s="211"/>
      <c r="N1732" s="211"/>
      <c r="O1732" s="211"/>
      <c r="P1732" s="211"/>
    </row>
    <row r="1733">
      <c r="A1733" s="211"/>
      <c r="B1733" s="237"/>
      <c r="C1733" s="238"/>
      <c r="D1733" s="235"/>
      <c r="E1733" s="231"/>
      <c r="F1733" s="211"/>
      <c r="G1733" s="217"/>
      <c r="H1733" s="217"/>
      <c r="I1733" s="211"/>
      <c r="J1733" s="211"/>
      <c r="K1733" s="211"/>
      <c r="L1733" s="211"/>
      <c r="M1733" s="211"/>
      <c r="N1733" s="211"/>
      <c r="O1733" s="211"/>
      <c r="P1733" s="211"/>
    </row>
    <row r="1734">
      <c r="A1734" s="211"/>
      <c r="B1734" s="237"/>
      <c r="C1734" s="238"/>
      <c r="D1734" s="235"/>
      <c r="E1734" s="235"/>
      <c r="F1734" s="211"/>
      <c r="G1734" s="217"/>
      <c r="H1734" s="217"/>
      <c r="I1734" s="211"/>
      <c r="J1734" s="211"/>
      <c r="K1734" s="211"/>
      <c r="L1734" s="211"/>
      <c r="M1734" s="211"/>
      <c r="N1734" s="211"/>
      <c r="O1734" s="211"/>
      <c r="P1734" s="211"/>
    </row>
    <row r="1735">
      <c r="A1735" s="211"/>
      <c r="B1735" s="237"/>
      <c r="C1735" s="238"/>
      <c r="D1735" s="235"/>
      <c r="E1735" s="235"/>
      <c r="F1735" s="211"/>
      <c r="G1735" s="217"/>
      <c r="H1735" s="217"/>
      <c r="I1735" s="211"/>
      <c r="J1735" s="211"/>
      <c r="K1735" s="211"/>
      <c r="L1735" s="211"/>
      <c r="M1735" s="211"/>
      <c r="N1735" s="211"/>
      <c r="O1735" s="211"/>
      <c r="P1735" s="211"/>
    </row>
    <row r="1736">
      <c r="A1736" s="211"/>
      <c r="B1736" s="237"/>
      <c r="C1736" s="238"/>
      <c r="D1736" s="235"/>
      <c r="E1736" s="235"/>
      <c r="F1736" s="211"/>
      <c r="G1736" s="217"/>
      <c r="H1736" s="217"/>
      <c r="I1736" s="211"/>
      <c r="J1736" s="211"/>
      <c r="K1736" s="211"/>
      <c r="L1736" s="211"/>
      <c r="M1736" s="211"/>
      <c r="N1736" s="211"/>
      <c r="O1736" s="211"/>
      <c r="P1736" s="211"/>
    </row>
    <row r="1737">
      <c r="A1737" s="211"/>
      <c r="B1737" s="237"/>
      <c r="C1737" s="238"/>
      <c r="D1737" s="235"/>
      <c r="E1737" s="235"/>
      <c r="F1737" s="211"/>
      <c r="G1737" s="217"/>
      <c r="H1737" s="217"/>
      <c r="I1737" s="211"/>
      <c r="J1737" s="211"/>
      <c r="K1737" s="211"/>
      <c r="L1737" s="211"/>
      <c r="M1737" s="211"/>
      <c r="N1737" s="211"/>
      <c r="O1737" s="211"/>
      <c r="P1737" s="211"/>
    </row>
    <row r="1738">
      <c r="A1738" s="211"/>
      <c r="B1738" s="237"/>
      <c r="C1738" s="238"/>
      <c r="D1738" s="235"/>
      <c r="E1738" s="235"/>
      <c r="F1738" s="211"/>
      <c r="G1738" s="217"/>
      <c r="H1738" s="217"/>
      <c r="I1738" s="211"/>
      <c r="J1738" s="211"/>
      <c r="K1738" s="211"/>
      <c r="L1738" s="211"/>
      <c r="M1738" s="211"/>
      <c r="N1738" s="211"/>
      <c r="O1738" s="211"/>
      <c r="P1738" s="211"/>
    </row>
    <row r="1739">
      <c r="A1739" s="211"/>
      <c r="B1739" s="237"/>
      <c r="C1739" s="238"/>
      <c r="D1739" s="235"/>
      <c r="E1739" s="235"/>
      <c r="F1739" s="211"/>
      <c r="G1739" s="217"/>
      <c r="H1739" s="217"/>
      <c r="I1739" s="211"/>
      <c r="J1739" s="211"/>
      <c r="K1739" s="211"/>
      <c r="L1739" s="211"/>
      <c r="M1739" s="211"/>
      <c r="N1739" s="211"/>
      <c r="O1739" s="211"/>
      <c r="P1739" s="211"/>
    </row>
    <row r="1740">
      <c r="A1740" s="211"/>
      <c r="B1740" s="237"/>
      <c r="C1740" s="238"/>
      <c r="D1740" s="235"/>
      <c r="E1740" s="235"/>
      <c r="F1740" s="211"/>
      <c r="G1740" s="217"/>
      <c r="H1740" s="217"/>
      <c r="I1740" s="211"/>
      <c r="J1740" s="211"/>
      <c r="K1740" s="211"/>
      <c r="L1740" s="211"/>
      <c r="M1740" s="211"/>
      <c r="N1740" s="211"/>
      <c r="O1740" s="211"/>
      <c r="P1740" s="211"/>
    </row>
    <row r="1741">
      <c r="A1741" s="211"/>
      <c r="B1741" s="237"/>
      <c r="C1741" s="238"/>
      <c r="D1741" s="235"/>
      <c r="E1741" s="235"/>
      <c r="F1741" s="211"/>
      <c r="G1741" s="217"/>
      <c r="H1741" s="217"/>
      <c r="I1741" s="211"/>
      <c r="J1741" s="211"/>
      <c r="K1741" s="211"/>
      <c r="L1741" s="211"/>
      <c r="M1741" s="211"/>
      <c r="N1741" s="211"/>
      <c r="O1741" s="211"/>
      <c r="P1741" s="211"/>
    </row>
    <row r="1742">
      <c r="A1742" s="211"/>
      <c r="B1742" s="237"/>
      <c r="C1742" s="238"/>
      <c r="D1742" s="235"/>
      <c r="E1742" s="235"/>
      <c r="F1742" s="211"/>
      <c r="G1742" s="217"/>
      <c r="H1742" s="217"/>
      <c r="I1742" s="211"/>
      <c r="J1742" s="211"/>
      <c r="K1742" s="211"/>
      <c r="L1742" s="211"/>
      <c r="M1742" s="211"/>
      <c r="N1742" s="211"/>
      <c r="O1742" s="211"/>
      <c r="P1742" s="211"/>
    </row>
    <row r="1743">
      <c r="A1743" s="211"/>
      <c r="B1743" s="237"/>
      <c r="C1743" s="238"/>
      <c r="D1743" s="235"/>
      <c r="E1743" s="235"/>
      <c r="F1743" s="211"/>
      <c r="G1743" s="217"/>
      <c r="H1743" s="217"/>
      <c r="I1743" s="211"/>
      <c r="J1743" s="211"/>
      <c r="K1743" s="211"/>
      <c r="L1743" s="211"/>
      <c r="M1743" s="211"/>
      <c r="N1743" s="211"/>
      <c r="O1743" s="211"/>
      <c r="P1743" s="211"/>
    </row>
    <row r="1744">
      <c r="A1744" s="211"/>
      <c r="B1744" s="237"/>
      <c r="C1744" s="238"/>
      <c r="D1744" s="235"/>
      <c r="E1744" s="235"/>
      <c r="F1744" s="211"/>
      <c r="G1744" s="217"/>
      <c r="H1744" s="217"/>
      <c r="I1744" s="211"/>
      <c r="J1744" s="211"/>
      <c r="K1744" s="211"/>
      <c r="L1744" s="211"/>
      <c r="M1744" s="211"/>
      <c r="N1744" s="211"/>
      <c r="O1744" s="211"/>
      <c r="P1744" s="211"/>
    </row>
    <row r="1745">
      <c r="A1745" s="211"/>
      <c r="B1745" s="237"/>
      <c r="C1745" s="238"/>
      <c r="D1745" s="235"/>
      <c r="E1745" s="235"/>
      <c r="F1745" s="211"/>
      <c r="G1745" s="217"/>
      <c r="H1745" s="217"/>
      <c r="I1745" s="211"/>
      <c r="J1745" s="211"/>
      <c r="K1745" s="211"/>
      <c r="L1745" s="211"/>
      <c r="M1745" s="211"/>
      <c r="N1745" s="211"/>
      <c r="O1745" s="211"/>
      <c r="P1745" s="211"/>
    </row>
    <row r="1746">
      <c r="A1746" s="211"/>
      <c r="B1746" s="237"/>
      <c r="C1746" s="238"/>
      <c r="D1746" s="235"/>
      <c r="E1746" s="235"/>
      <c r="F1746" s="211"/>
      <c r="G1746" s="217"/>
      <c r="H1746" s="217"/>
      <c r="I1746" s="211"/>
      <c r="J1746" s="211"/>
      <c r="K1746" s="211"/>
      <c r="L1746" s="211"/>
      <c r="M1746" s="211"/>
      <c r="N1746" s="211"/>
      <c r="O1746" s="211"/>
      <c r="P1746" s="211"/>
    </row>
    <row r="1747">
      <c r="A1747" s="211"/>
      <c r="B1747" s="237"/>
      <c r="C1747" s="238"/>
      <c r="D1747" s="235"/>
      <c r="E1747" s="235"/>
      <c r="F1747" s="211"/>
      <c r="G1747" s="217"/>
      <c r="H1747" s="217"/>
      <c r="I1747" s="211"/>
      <c r="J1747" s="211"/>
      <c r="K1747" s="211"/>
      <c r="L1747" s="211"/>
      <c r="M1747" s="211"/>
      <c r="N1747" s="211"/>
      <c r="O1747" s="211"/>
      <c r="P1747" s="211"/>
    </row>
    <row r="1748">
      <c r="A1748" s="211"/>
      <c r="B1748" s="237"/>
      <c r="C1748" s="238"/>
      <c r="D1748" s="235"/>
      <c r="E1748" s="235"/>
      <c r="F1748" s="211"/>
      <c r="G1748" s="217"/>
      <c r="H1748" s="217"/>
      <c r="I1748" s="211"/>
      <c r="J1748" s="211"/>
      <c r="K1748" s="211"/>
      <c r="L1748" s="211"/>
      <c r="M1748" s="211"/>
      <c r="N1748" s="211"/>
      <c r="O1748" s="211"/>
      <c r="P1748" s="211"/>
    </row>
    <row r="1749">
      <c r="A1749" s="221"/>
      <c r="B1749" s="237"/>
      <c r="C1749" s="238"/>
      <c r="D1749" s="235"/>
      <c r="E1749" s="235"/>
      <c r="F1749" s="211"/>
      <c r="G1749" s="217"/>
      <c r="H1749" s="217"/>
      <c r="I1749" s="211"/>
      <c r="J1749" s="211"/>
      <c r="K1749" s="211"/>
      <c r="L1749" s="211"/>
      <c r="M1749" s="211"/>
      <c r="N1749" s="211"/>
      <c r="O1749" s="211"/>
      <c r="P1749" s="211"/>
    </row>
    <row r="1750">
      <c r="A1750" s="211"/>
      <c r="B1750" s="237"/>
      <c r="C1750" s="238"/>
      <c r="D1750" s="235"/>
      <c r="E1750" s="235"/>
      <c r="F1750" s="211"/>
      <c r="G1750" s="217"/>
      <c r="H1750" s="217"/>
      <c r="I1750" s="211"/>
      <c r="J1750" s="211"/>
      <c r="K1750" s="211"/>
      <c r="L1750" s="211"/>
      <c r="M1750" s="211"/>
      <c r="N1750" s="211"/>
      <c r="O1750" s="211"/>
      <c r="P1750" s="211"/>
    </row>
    <row r="1751">
      <c r="A1751" s="211"/>
      <c r="B1751" s="237"/>
      <c r="C1751" s="238"/>
      <c r="D1751" s="235"/>
      <c r="E1751" s="231"/>
      <c r="F1751" s="211"/>
      <c r="G1751" s="217"/>
      <c r="H1751" s="217"/>
      <c r="I1751" s="211"/>
      <c r="J1751" s="211"/>
      <c r="K1751" s="211"/>
      <c r="L1751" s="211"/>
      <c r="M1751" s="211"/>
      <c r="N1751" s="211"/>
      <c r="O1751" s="211"/>
      <c r="P1751" s="211"/>
    </row>
    <row r="1752">
      <c r="A1752" s="211"/>
      <c r="B1752" s="237"/>
      <c r="C1752" s="238"/>
      <c r="D1752" s="235"/>
      <c r="E1752" s="235"/>
      <c r="F1752" s="211"/>
      <c r="G1752" s="217"/>
      <c r="H1752" s="217"/>
      <c r="I1752" s="211"/>
      <c r="J1752" s="211"/>
      <c r="K1752" s="211"/>
      <c r="L1752" s="211"/>
      <c r="M1752" s="211"/>
      <c r="N1752" s="211"/>
      <c r="O1752" s="211"/>
      <c r="P1752" s="211"/>
    </row>
    <row r="1753">
      <c r="A1753" s="211"/>
      <c r="B1753" s="237"/>
      <c r="C1753" s="238"/>
      <c r="D1753" s="235"/>
      <c r="E1753" s="235"/>
      <c r="F1753" s="211"/>
      <c r="G1753" s="217"/>
      <c r="H1753" s="217"/>
      <c r="I1753" s="211"/>
      <c r="J1753" s="211"/>
      <c r="K1753" s="211"/>
      <c r="L1753" s="211"/>
      <c r="M1753" s="211"/>
      <c r="N1753" s="211"/>
      <c r="O1753" s="211"/>
      <c r="P1753" s="211"/>
    </row>
    <row r="1754">
      <c r="A1754" s="211"/>
      <c r="B1754" s="237"/>
      <c r="C1754" s="238"/>
      <c r="D1754" s="235"/>
      <c r="E1754" s="235"/>
      <c r="F1754" s="211"/>
      <c r="G1754" s="217"/>
      <c r="H1754" s="217"/>
      <c r="I1754" s="211"/>
      <c r="J1754" s="211"/>
      <c r="K1754" s="211"/>
      <c r="L1754" s="211"/>
      <c r="M1754" s="211"/>
      <c r="N1754" s="211"/>
      <c r="O1754" s="211"/>
      <c r="P1754" s="211"/>
    </row>
    <row r="1755">
      <c r="A1755" s="211"/>
      <c r="B1755" s="237"/>
      <c r="C1755" s="238"/>
      <c r="D1755" s="235"/>
      <c r="E1755" s="235"/>
      <c r="F1755" s="211"/>
      <c r="G1755" s="217"/>
      <c r="H1755" s="217"/>
      <c r="I1755" s="211"/>
      <c r="J1755" s="211"/>
      <c r="K1755" s="211"/>
      <c r="L1755" s="211"/>
      <c r="M1755" s="211"/>
      <c r="N1755" s="211"/>
      <c r="O1755" s="211"/>
      <c r="P1755" s="211"/>
    </row>
    <row r="1756">
      <c r="A1756" s="195"/>
      <c r="B1756" s="237"/>
      <c r="C1756" s="238"/>
      <c r="D1756" s="235"/>
      <c r="E1756" s="235"/>
      <c r="F1756" s="217"/>
      <c r="G1756" s="217"/>
      <c r="H1756" s="217"/>
      <c r="I1756" s="217"/>
      <c r="J1756" s="217"/>
      <c r="K1756" s="217"/>
      <c r="L1756" s="217"/>
      <c r="M1756" s="217"/>
      <c r="N1756" s="217"/>
      <c r="O1756" s="217"/>
      <c r="P1756" s="217"/>
    </row>
    <row r="1757">
      <c r="A1757" s="195"/>
      <c r="B1757" s="237"/>
      <c r="C1757" s="238"/>
      <c r="D1757" s="235"/>
      <c r="E1757" s="235"/>
      <c r="F1757" s="217"/>
      <c r="G1757" s="217"/>
      <c r="H1757" s="217"/>
      <c r="I1757" s="217"/>
      <c r="J1757" s="217"/>
      <c r="K1757" s="217"/>
      <c r="L1757" s="217"/>
      <c r="M1757" s="217"/>
      <c r="N1757" s="217"/>
      <c r="O1757" s="217"/>
      <c r="P1757" s="217"/>
    </row>
    <row r="1758">
      <c r="A1758" s="195"/>
      <c r="B1758" s="237"/>
      <c r="C1758" s="238"/>
      <c r="D1758" s="235"/>
      <c r="E1758" s="235"/>
      <c r="F1758" s="217"/>
      <c r="G1758" s="217"/>
      <c r="H1758" s="217"/>
      <c r="I1758" s="217"/>
      <c r="J1758" s="217"/>
      <c r="K1758" s="217"/>
      <c r="L1758" s="217"/>
      <c r="M1758" s="217"/>
      <c r="N1758" s="217"/>
      <c r="O1758" s="217"/>
      <c r="P1758" s="217"/>
    </row>
    <row r="1759">
      <c r="A1759" s="195"/>
      <c r="B1759" s="237"/>
      <c r="C1759" s="238"/>
      <c r="D1759" s="235"/>
      <c r="E1759" s="235"/>
      <c r="F1759" s="217"/>
      <c r="G1759" s="217"/>
      <c r="H1759" s="217"/>
      <c r="I1759" s="217"/>
      <c r="J1759" s="217"/>
      <c r="K1759" s="217"/>
      <c r="L1759" s="217"/>
      <c r="M1759" s="217"/>
      <c r="N1759" s="217"/>
      <c r="O1759" s="217"/>
      <c r="P1759" s="217"/>
    </row>
    <row r="1760">
      <c r="A1760" s="195"/>
      <c r="B1760" s="237"/>
      <c r="C1760" s="238"/>
      <c r="D1760" s="235"/>
      <c r="E1760" s="235"/>
      <c r="F1760" s="195"/>
      <c r="G1760" s="217"/>
      <c r="H1760" s="217"/>
      <c r="I1760" s="195"/>
      <c r="J1760" s="195"/>
      <c r="K1760" s="195"/>
      <c r="L1760" s="195"/>
      <c r="M1760" s="195"/>
      <c r="N1760" s="195"/>
      <c r="O1760" s="195"/>
      <c r="P1760" s="195"/>
    </row>
    <row r="1761">
      <c r="A1761" s="195"/>
      <c r="B1761" s="237"/>
      <c r="C1761" s="238"/>
      <c r="D1761" s="235"/>
      <c r="E1761" s="235"/>
      <c r="F1761" s="217"/>
      <c r="G1761" s="217"/>
      <c r="H1761" s="217"/>
      <c r="I1761" s="217"/>
      <c r="J1761" s="217"/>
      <c r="K1761" s="217"/>
      <c r="L1761" s="217"/>
      <c r="M1761" s="217"/>
      <c r="N1761" s="217"/>
      <c r="O1761" s="217"/>
      <c r="P1761" s="217"/>
    </row>
    <row r="1762">
      <c r="A1762" s="195"/>
      <c r="B1762" s="237"/>
      <c r="C1762" s="238"/>
      <c r="D1762" s="235"/>
      <c r="E1762" s="235"/>
      <c r="F1762" s="217"/>
      <c r="G1762" s="217"/>
      <c r="H1762" s="217"/>
      <c r="I1762" s="217"/>
      <c r="J1762" s="217"/>
      <c r="K1762" s="217"/>
      <c r="L1762" s="217"/>
      <c r="M1762" s="217"/>
      <c r="N1762" s="217"/>
      <c r="O1762" s="217"/>
      <c r="P1762" s="217"/>
    </row>
    <row r="1763">
      <c r="A1763" s="195"/>
      <c r="B1763" s="237"/>
      <c r="C1763" s="238"/>
      <c r="D1763" s="235"/>
      <c r="E1763" s="235"/>
      <c r="F1763" s="217"/>
      <c r="G1763" s="217"/>
      <c r="H1763" s="217"/>
      <c r="I1763" s="217"/>
      <c r="J1763" s="217"/>
      <c r="K1763" s="217"/>
      <c r="L1763" s="217"/>
      <c r="M1763" s="217"/>
      <c r="N1763" s="217"/>
      <c r="O1763" s="217"/>
      <c r="P1763" s="217"/>
    </row>
    <row r="1764">
      <c r="A1764" s="195"/>
      <c r="B1764" s="237"/>
      <c r="C1764" s="238"/>
      <c r="D1764" s="235"/>
      <c r="E1764" s="235"/>
      <c r="F1764" s="217"/>
      <c r="G1764" s="217"/>
      <c r="H1764" s="217"/>
      <c r="I1764" s="217"/>
      <c r="J1764" s="217"/>
      <c r="K1764" s="217"/>
      <c r="L1764" s="217"/>
      <c r="M1764" s="217"/>
      <c r="N1764" s="217"/>
      <c r="O1764" s="217"/>
      <c r="P1764" s="217"/>
    </row>
    <row r="1765">
      <c r="A1765" s="195"/>
      <c r="B1765" s="237"/>
      <c r="C1765" s="238"/>
      <c r="D1765" s="235"/>
      <c r="E1765" s="235"/>
      <c r="F1765" s="217"/>
      <c r="G1765" s="217"/>
      <c r="H1765" s="217"/>
      <c r="I1765" s="217"/>
      <c r="J1765" s="217"/>
      <c r="K1765" s="217"/>
      <c r="L1765" s="217"/>
      <c r="M1765" s="217"/>
      <c r="N1765" s="217"/>
      <c r="O1765" s="217"/>
      <c r="P1765" s="217"/>
    </row>
    <row r="1766">
      <c r="A1766" s="211"/>
      <c r="B1766" s="237"/>
      <c r="C1766" s="238"/>
      <c r="D1766" s="235"/>
      <c r="E1766" s="235"/>
      <c r="F1766" s="211"/>
      <c r="G1766" s="217"/>
      <c r="H1766" s="217"/>
      <c r="I1766" s="211"/>
      <c r="J1766" s="211"/>
      <c r="K1766" s="211"/>
      <c r="L1766" s="211"/>
      <c r="M1766" s="211"/>
      <c r="N1766" s="211"/>
      <c r="O1766" s="211"/>
      <c r="P1766" s="211"/>
    </row>
    <row r="1767">
      <c r="A1767" s="221"/>
      <c r="B1767" s="237"/>
      <c r="C1767" s="238"/>
      <c r="D1767" s="235"/>
      <c r="E1767" s="235"/>
      <c r="F1767" s="211"/>
      <c r="G1767" s="217"/>
      <c r="H1767" s="217"/>
      <c r="I1767" s="211"/>
      <c r="J1767" s="211"/>
      <c r="K1767" s="211"/>
      <c r="L1767" s="211"/>
      <c r="M1767" s="211"/>
      <c r="N1767" s="211"/>
      <c r="O1767" s="211"/>
      <c r="P1767" s="211"/>
    </row>
    <row r="1768">
      <c r="A1768" s="211"/>
      <c r="B1768" s="237"/>
      <c r="C1768" s="238"/>
      <c r="D1768" s="235"/>
      <c r="E1768" s="235"/>
      <c r="F1768" s="211"/>
      <c r="G1768" s="217"/>
      <c r="H1768" s="217"/>
      <c r="I1768" s="211"/>
      <c r="J1768" s="211"/>
      <c r="K1768" s="211"/>
      <c r="L1768" s="211"/>
      <c r="M1768" s="211"/>
      <c r="N1768" s="211"/>
      <c r="O1768" s="211"/>
      <c r="P1768" s="211"/>
    </row>
    <row r="1769">
      <c r="A1769" s="211"/>
      <c r="B1769" s="237"/>
      <c r="C1769" s="238"/>
      <c r="D1769" s="235"/>
      <c r="E1769" s="231"/>
      <c r="F1769" s="211"/>
      <c r="G1769" s="217"/>
      <c r="H1769" s="217"/>
      <c r="I1769" s="211"/>
      <c r="J1769" s="211"/>
      <c r="K1769" s="211"/>
      <c r="L1769" s="211"/>
      <c r="M1769" s="211"/>
      <c r="N1769" s="211"/>
      <c r="O1769" s="211"/>
      <c r="P1769" s="211"/>
    </row>
    <row r="1770">
      <c r="A1770" s="211"/>
      <c r="B1770" s="237"/>
      <c r="C1770" s="238"/>
      <c r="D1770" s="235"/>
      <c r="E1770" s="235"/>
      <c r="F1770" s="211"/>
      <c r="G1770" s="217"/>
      <c r="H1770" s="217"/>
      <c r="I1770" s="211"/>
      <c r="J1770" s="211"/>
      <c r="K1770" s="211"/>
      <c r="L1770" s="211"/>
      <c r="M1770" s="211"/>
      <c r="N1770" s="211"/>
      <c r="O1770" s="211"/>
      <c r="P1770" s="211"/>
    </row>
    <row r="1771">
      <c r="A1771" s="211"/>
      <c r="B1771" s="237"/>
      <c r="C1771" s="238"/>
      <c r="D1771" s="235"/>
      <c r="E1771" s="235"/>
      <c r="F1771" s="211"/>
      <c r="G1771" s="217"/>
      <c r="H1771" s="217"/>
      <c r="I1771" s="211"/>
      <c r="J1771" s="211"/>
      <c r="K1771" s="211"/>
      <c r="L1771" s="211"/>
      <c r="M1771" s="211"/>
      <c r="N1771" s="211"/>
      <c r="O1771" s="211"/>
      <c r="P1771" s="211"/>
    </row>
    <row r="1772">
      <c r="A1772" s="211"/>
      <c r="B1772" s="237"/>
      <c r="C1772" s="238"/>
      <c r="D1772" s="235"/>
      <c r="E1772" s="235"/>
      <c r="F1772" s="211"/>
      <c r="G1772" s="217"/>
      <c r="H1772" s="217"/>
      <c r="I1772" s="211"/>
      <c r="J1772" s="211"/>
      <c r="K1772" s="211"/>
      <c r="L1772" s="211"/>
      <c r="M1772" s="211"/>
      <c r="N1772" s="211"/>
      <c r="O1772" s="211"/>
      <c r="P1772" s="211"/>
    </row>
    <row r="1773">
      <c r="A1773" s="211"/>
      <c r="B1773" s="237"/>
      <c r="C1773" s="238"/>
      <c r="D1773" s="235"/>
      <c r="E1773" s="235"/>
      <c r="F1773" s="211"/>
      <c r="G1773" s="217"/>
      <c r="H1773" s="217"/>
      <c r="I1773" s="211"/>
      <c r="J1773" s="211"/>
      <c r="K1773" s="211"/>
      <c r="L1773" s="211"/>
      <c r="M1773" s="211"/>
      <c r="N1773" s="211"/>
      <c r="O1773" s="211"/>
      <c r="P1773" s="211"/>
    </row>
    <row r="1774">
      <c r="A1774" s="211"/>
      <c r="B1774" s="237"/>
      <c r="C1774" s="238"/>
      <c r="D1774" s="235"/>
      <c r="E1774" s="235"/>
      <c r="F1774" s="211"/>
      <c r="G1774" s="217"/>
      <c r="H1774" s="217"/>
      <c r="I1774" s="211"/>
      <c r="J1774" s="211"/>
      <c r="K1774" s="211"/>
      <c r="L1774" s="211"/>
      <c r="M1774" s="211"/>
      <c r="N1774" s="211"/>
      <c r="O1774" s="211"/>
      <c r="P1774" s="211"/>
    </row>
    <row r="1775">
      <c r="A1775" s="211"/>
      <c r="B1775" s="237"/>
      <c r="C1775" s="238"/>
      <c r="D1775" s="235"/>
      <c r="E1775" s="235"/>
      <c r="F1775" s="211"/>
      <c r="G1775" s="217"/>
      <c r="H1775" s="217"/>
      <c r="I1775" s="211"/>
      <c r="J1775" s="211"/>
      <c r="K1775" s="211"/>
      <c r="L1775" s="211"/>
      <c r="M1775" s="211"/>
      <c r="N1775" s="211"/>
      <c r="O1775" s="211"/>
      <c r="P1775" s="211"/>
    </row>
    <row r="1776">
      <c r="A1776" s="211"/>
      <c r="B1776" s="237"/>
      <c r="C1776" s="238"/>
      <c r="D1776" s="235"/>
      <c r="E1776" s="235"/>
      <c r="F1776" s="211"/>
      <c r="G1776" s="217"/>
      <c r="H1776" s="217"/>
      <c r="I1776" s="211"/>
      <c r="J1776" s="211"/>
      <c r="K1776" s="211"/>
      <c r="L1776" s="211"/>
      <c r="M1776" s="211"/>
      <c r="N1776" s="211"/>
      <c r="O1776" s="211"/>
      <c r="P1776" s="211"/>
    </row>
    <row r="1777">
      <c r="A1777" s="211"/>
      <c r="B1777" s="237"/>
      <c r="C1777" s="238"/>
      <c r="D1777" s="235"/>
      <c r="E1777" s="235"/>
      <c r="F1777" s="211"/>
      <c r="G1777" s="217"/>
      <c r="H1777" s="217"/>
      <c r="I1777" s="211"/>
      <c r="J1777" s="211"/>
      <c r="K1777" s="211"/>
      <c r="L1777" s="211"/>
      <c r="M1777" s="211"/>
      <c r="N1777" s="211"/>
      <c r="O1777" s="211"/>
      <c r="P1777" s="211"/>
    </row>
    <row r="1778">
      <c r="A1778" s="211"/>
      <c r="B1778" s="237"/>
      <c r="C1778" s="238"/>
      <c r="D1778" s="235"/>
      <c r="E1778" s="235"/>
      <c r="F1778" s="211"/>
      <c r="G1778" s="217"/>
      <c r="H1778" s="217"/>
      <c r="I1778" s="211"/>
      <c r="J1778" s="211"/>
      <c r="K1778" s="211"/>
      <c r="L1778" s="211"/>
      <c r="M1778" s="211"/>
      <c r="N1778" s="211"/>
      <c r="O1778" s="211"/>
      <c r="P1778" s="211"/>
    </row>
    <row r="1779">
      <c r="A1779" s="211"/>
      <c r="B1779" s="237"/>
      <c r="C1779" s="238"/>
      <c r="D1779" s="235"/>
      <c r="E1779" s="235"/>
      <c r="F1779" s="211"/>
      <c r="G1779" s="217"/>
      <c r="H1779" s="217"/>
      <c r="I1779" s="211"/>
      <c r="J1779" s="211"/>
      <c r="K1779" s="211"/>
      <c r="L1779" s="211"/>
      <c r="M1779" s="211"/>
      <c r="N1779" s="211"/>
      <c r="O1779" s="211"/>
      <c r="P1779" s="211"/>
    </row>
    <row r="1780">
      <c r="A1780" s="211"/>
      <c r="B1780" s="237"/>
      <c r="C1780" s="238"/>
      <c r="D1780" s="235"/>
      <c r="E1780" s="235"/>
      <c r="F1780" s="211"/>
      <c r="G1780" s="217"/>
      <c r="H1780" s="217"/>
      <c r="I1780" s="211"/>
      <c r="J1780" s="211"/>
      <c r="K1780" s="211"/>
      <c r="L1780" s="211"/>
      <c r="M1780" s="211"/>
      <c r="N1780" s="211"/>
      <c r="O1780" s="211"/>
      <c r="P1780" s="211"/>
    </row>
    <row r="1781">
      <c r="A1781" s="211"/>
      <c r="B1781" s="237"/>
      <c r="C1781" s="238"/>
      <c r="D1781" s="235"/>
      <c r="E1781" s="235"/>
      <c r="F1781" s="211"/>
      <c r="G1781" s="217"/>
      <c r="H1781" s="217"/>
      <c r="I1781" s="211"/>
      <c r="J1781" s="211"/>
      <c r="K1781" s="211"/>
      <c r="L1781" s="211"/>
      <c r="M1781" s="211"/>
      <c r="N1781" s="211"/>
      <c r="O1781" s="211"/>
      <c r="P1781" s="211"/>
    </row>
    <row r="1782">
      <c r="A1782" s="211"/>
      <c r="B1782" s="237"/>
      <c r="C1782" s="238"/>
      <c r="D1782" s="235"/>
      <c r="E1782" s="235"/>
      <c r="F1782" s="211"/>
      <c r="G1782" s="217"/>
      <c r="H1782" s="217"/>
      <c r="I1782" s="211"/>
      <c r="J1782" s="211"/>
      <c r="K1782" s="211"/>
      <c r="L1782" s="211"/>
      <c r="M1782" s="211"/>
      <c r="N1782" s="211"/>
      <c r="O1782" s="211"/>
      <c r="P1782" s="211"/>
    </row>
    <row r="1783">
      <c r="A1783" s="211"/>
      <c r="B1783" s="237"/>
      <c r="C1783" s="238"/>
      <c r="D1783" s="235"/>
      <c r="E1783" s="235"/>
      <c r="F1783" s="211"/>
      <c r="G1783" s="217"/>
      <c r="H1783" s="217"/>
      <c r="I1783" s="211"/>
      <c r="J1783" s="211"/>
      <c r="K1783" s="211"/>
      <c r="L1783" s="211"/>
      <c r="M1783" s="211"/>
      <c r="N1783" s="211"/>
      <c r="O1783" s="211"/>
      <c r="P1783" s="211"/>
    </row>
    <row r="1784">
      <c r="A1784" s="211"/>
      <c r="B1784" s="237"/>
      <c r="C1784" s="238"/>
      <c r="D1784" s="235"/>
      <c r="E1784" s="235"/>
      <c r="F1784" s="211"/>
      <c r="G1784" s="217"/>
      <c r="H1784" s="217"/>
      <c r="I1784" s="211"/>
      <c r="J1784" s="211"/>
      <c r="K1784" s="211"/>
      <c r="L1784" s="211"/>
      <c r="M1784" s="211"/>
      <c r="N1784" s="211"/>
      <c r="O1784" s="211"/>
      <c r="P1784" s="211"/>
    </row>
    <row r="1785">
      <c r="A1785" s="220"/>
      <c r="B1785" s="237"/>
      <c r="C1785" s="238"/>
      <c r="D1785" s="235"/>
      <c r="E1785" s="235"/>
      <c r="F1785" s="211"/>
      <c r="G1785" s="217"/>
      <c r="H1785" s="217"/>
      <c r="I1785" s="211"/>
      <c r="J1785" s="211"/>
      <c r="K1785" s="211"/>
      <c r="L1785" s="211"/>
      <c r="M1785" s="211"/>
      <c r="N1785" s="211"/>
      <c r="O1785" s="211"/>
      <c r="P1785" s="211"/>
    </row>
    <row r="1786">
      <c r="A1786" s="211"/>
      <c r="B1786" s="237"/>
      <c r="C1786" s="238"/>
      <c r="D1786" s="235"/>
      <c r="E1786" s="235"/>
      <c r="F1786" s="211"/>
      <c r="G1786" s="217"/>
      <c r="H1786" s="217"/>
      <c r="I1786" s="211"/>
      <c r="J1786" s="211"/>
      <c r="K1786" s="211"/>
      <c r="L1786" s="211"/>
      <c r="M1786" s="211"/>
      <c r="N1786" s="211"/>
      <c r="O1786" s="211"/>
      <c r="P1786" s="211"/>
    </row>
    <row r="1787">
      <c r="A1787" s="211"/>
      <c r="B1787" s="237"/>
      <c r="C1787" s="238"/>
      <c r="D1787" s="235"/>
      <c r="E1787" s="231"/>
      <c r="F1787" s="211"/>
      <c r="G1787" s="217"/>
      <c r="H1787" s="217"/>
      <c r="I1787" s="211"/>
      <c r="J1787" s="211"/>
      <c r="K1787" s="211"/>
      <c r="L1787" s="211"/>
      <c r="M1787" s="211"/>
      <c r="N1787" s="211"/>
      <c r="O1787" s="211"/>
      <c r="P1787" s="211"/>
    </row>
    <row r="1788">
      <c r="A1788" s="211"/>
      <c r="B1788" s="237"/>
      <c r="C1788" s="238"/>
      <c r="D1788" s="235"/>
      <c r="E1788" s="235"/>
      <c r="F1788" s="211"/>
      <c r="G1788" s="217"/>
      <c r="H1788" s="217"/>
      <c r="I1788" s="211"/>
      <c r="J1788" s="211"/>
      <c r="K1788" s="211"/>
      <c r="L1788" s="211"/>
      <c r="M1788" s="211"/>
      <c r="N1788" s="211"/>
      <c r="O1788" s="211"/>
      <c r="P1788" s="211"/>
    </row>
    <row r="1789">
      <c r="A1789" s="211"/>
      <c r="B1789" s="237"/>
      <c r="C1789" s="238"/>
      <c r="D1789" s="235"/>
      <c r="E1789" s="235"/>
      <c r="F1789" s="211"/>
      <c r="G1789" s="217"/>
      <c r="H1789" s="217"/>
      <c r="I1789" s="211"/>
      <c r="J1789" s="211"/>
      <c r="K1789" s="211"/>
      <c r="L1789" s="211"/>
      <c r="M1789" s="211"/>
      <c r="N1789" s="211"/>
      <c r="O1789" s="211"/>
      <c r="P1789" s="211"/>
    </row>
    <row r="1790">
      <c r="A1790" s="211"/>
      <c r="B1790" s="237"/>
      <c r="C1790" s="238"/>
      <c r="D1790" s="235"/>
      <c r="E1790" s="235"/>
      <c r="F1790" s="211"/>
      <c r="G1790" s="217"/>
      <c r="H1790" s="217"/>
      <c r="I1790" s="211"/>
      <c r="J1790" s="211"/>
      <c r="K1790" s="211"/>
      <c r="L1790" s="211"/>
      <c r="M1790" s="211"/>
      <c r="N1790" s="211"/>
      <c r="O1790" s="211"/>
      <c r="P1790" s="211"/>
    </row>
    <row r="1791">
      <c r="A1791" s="211"/>
      <c r="B1791" s="237"/>
      <c r="C1791" s="238"/>
      <c r="D1791" s="235"/>
      <c r="E1791" s="235"/>
      <c r="F1791" s="211"/>
      <c r="G1791" s="217"/>
      <c r="H1791" s="217"/>
      <c r="I1791" s="211"/>
      <c r="J1791" s="211"/>
      <c r="K1791" s="211"/>
      <c r="L1791" s="211"/>
      <c r="M1791" s="211"/>
      <c r="N1791" s="211"/>
      <c r="O1791" s="211"/>
      <c r="P1791" s="211"/>
    </row>
    <row r="1792">
      <c r="A1792" s="211"/>
      <c r="B1792" s="237"/>
      <c r="C1792" s="238"/>
      <c r="D1792" s="235"/>
      <c r="E1792" s="235"/>
      <c r="F1792" s="211"/>
      <c r="G1792" s="217"/>
      <c r="H1792" s="217"/>
      <c r="I1792" s="211"/>
      <c r="J1792" s="211"/>
      <c r="K1792" s="211"/>
      <c r="L1792" s="211"/>
      <c r="M1792" s="211"/>
      <c r="N1792" s="211"/>
      <c r="O1792" s="211"/>
      <c r="P1792" s="211"/>
    </row>
    <row r="1793">
      <c r="A1793" s="211"/>
      <c r="B1793" s="237"/>
      <c r="C1793" s="238"/>
      <c r="D1793" s="235"/>
      <c r="E1793" s="235"/>
      <c r="F1793" s="211"/>
      <c r="G1793" s="217"/>
      <c r="H1793" s="217"/>
      <c r="I1793" s="211"/>
      <c r="J1793" s="211"/>
      <c r="K1793" s="211"/>
      <c r="L1793" s="211"/>
      <c r="M1793" s="211"/>
      <c r="N1793" s="211"/>
      <c r="O1793" s="211"/>
      <c r="P1793" s="211"/>
    </row>
    <row r="1794">
      <c r="A1794" s="211"/>
      <c r="B1794" s="237"/>
      <c r="C1794" s="238"/>
      <c r="D1794" s="235"/>
      <c r="E1794" s="235"/>
      <c r="F1794" s="211"/>
      <c r="G1794" s="217"/>
      <c r="H1794" s="217"/>
      <c r="I1794" s="211"/>
      <c r="J1794" s="211"/>
      <c r="K1794" s="211"/>
      <c r="L1794" s="211"/>
      <c r="M1794" s="211"/>
      <c r="N1794" s="211"/>
      <c r="O1794" s="211"/>
      <c r="P1794" s="211"/>
    </row>
    <row r="1795">
      <c r="A1795" s="211"/>
      <c r="B1795" s="237"/>
      <c r="C1795" s="238"/>
      <c r="D1795" s="235"/>
      <c r="E1795" s="235"/>
      <c r="F1795" s="211"/>
      <c r="G1795" s="217"/>
      <c r="H1795" s="217"/>
      <c r="I1795" s="211"/>
      <c r="J1795" s="211"/>
      <c r="K1795" s="211"/>
      <c r="L1795" s="211"/>
      <c r="M1795" s="211"/>
      <c r="N1795" s="211"/>
      <c r="O1795" s="211"/>
      <c r="P1795" s="211"/>
    </row>
    <row r="1796">
      <c r="A1796" s="211"/>
      <c r="B1796" s="237"/>
      <c r="C1796" s="238"/>
      <c r="D1796" s="235"/>
      <c r="E1796" s="235"/>
      <c r="F1796" s="211"/>
      <c r="G1796" s="217"/>
      <c r="H1796" s="217"/>
      <c r="I1796" s="211"/>
      <c r="J1796" s="211"/>
      <c r="K1796" s="211"/>
      <c r="L1796" s="211"/>
      <c r="M1796" s="211"/>
      <c r="N1796" s="211"/>
      <c r="O1796" s="211"/>
      <c r="P1796" s="211"/>
    </row>
    <row r="1797">
      <c r="A1797" s="211"/>
      <c r="B1797" s="237"/>
      <c r="C1797" s="238"/>
      <c r="D1797" s="235"/>
      <c r="E1797" s="235"/>
      <c r="F1797" s="211"/>
      <c r="G1797" s="217"/>
      <c r="H1797" s="217"/>
      <c r="I1797" s="211"/>
      <c r="J1797" s="211"/>
      <c r="K1797" s="211"/>
      <c r="L1797" s="211"/>
      <c r="M1797" s="211"/>
      <c r="N1797" s="211"/>
      <c r="O1797" s="211"/>
      <c r="P1797" s="211"/>
    </row>
    <row r="1798">
      <c r="A1798" s="211"/>
      <c r="B1798" s="237"/>
      <c r="C1798" s="238"/>
      <c r="D1798" s="235"/>
      <c r="E1798" s="235"/>
      <c r="F1798" s="211"/>
      <c r="G1798" s="217"/>
      <c r="H1798" s="217"/>
      <c r="I1798" s="211"/>
      <c r="J1798" s="211"/>
      <c r="K1798" s="211"/>
      <c r="L1798" s="211"/>
      <c r="M1798" s="211"/>
      <c r="N1798" s="211"/>
      <c r="O1798" s="211"/>
      <c r="P1798" s="211"/>
    </row>
    <row r="1799">
      <c r="A1799" s="211"/>
      <c r="B1799" s="237"/>
      <c r="C1799" s="238"/>
      <c r="D1799" s="235"/>
      <c r="E1799" s="235"/>
      <c r="F1799" s="211"/>
      <c r="G1799" s="217"/>
      <c r="H1799" s="217"/>
      <c r="I1799" s="211"/>
      <c r="J1799" s="211"/>
      <c r="K1799" s="211"/>
      <c r="L1799" s="211"/>
      <c r="M1799" s="211"/>
      <c r="N1799" s="211"/>
      <c r="O1799" s="211"/>
      <c r="P1799" s="211"/>
    </row>
    <row r="1800">
      <c r="A1800" s="211"/>
      <c r="B1800" s="237"/>
      <c r="C1800" s="238"/>
      <c r="D1800" s="235"/>
      <c r="E1800" s="235"/>
      <c r="F1800" s="211"/>
      <c r="G1800" s="217"/>
      <c r="H1800" s="217"/>
      <c r="I1800" s="211"/>
      <c r="J1800" s="211"/>
      <c r="K1800" s="211"/>
      <c r="L1800" s="211"/>
      <c r="M1800" s="211"/>
      <c r="N1800" s="211"/>
      <c r="O1800" s="211"/>
      <c r="P1800" s="211"/>
    </row>
    <row r="1801">
      <c r="A1801" s="211"/>
      <c r="B1801" s="237"/>
      <c r="C1801" s="238"/>
      <c r="D1801" s="235"/>
      <c r="E1801" s="235"/>
      <c r="F1801" s="211"/>
      <c r="G1801" s="217"/>
      <c r="H1801" s="217"/>
      <c r="I1801" s="211"/>
      <c r="J1801" s="211"/>
      <c r="K1801" s="211"/>
      <c r="L1801" s="211"/>
      <c r="M1801" s="211"/>
      <c r="N1801" s="211"/>
      <c r="O1801" s="211"/>
      <c r="P1801" s="211"/>
    </row>
    <row r="1802">
      <c r="A1802" s="211"/>
      <c r="B1802" s="237"/>
      <c r="C1802" s="238"/>
      <c r="D1802" s="235"/>
      <c r="E1802" s="235"/>
      <c r="F1802" s="211"/>
      <c r="G1802" s="217"/>
      <c r="H1802" s="217"/>
      <c r="I1802" s="211"/>
      <c r="J1802" s="211"/>
      <c r="K1802" s="211"/>
      <c r="L1802" s="211"/>
      <c r="M1802" s="211"/>
      <c r="N1802" s="211"/>
      <c r="O1802" s="211"/>
      <c r="P1802" s="211"/>
    </row>
    <row r="1803">
      <c r="A1803" s="220"/>
      <c r="B1803" s="237"/>
      <c r="C1803" s="238"/>
      <c r="D1803" s="235"/>
      <c r="E1803" s="235"/>
      <c r="F1803" s="211"/>
      <c r="G1803" s="217"/>
      <c r="H1803" s="217"/>
      <c r="I1803" s="211"/>
      <c r="J1803" s="211"/>
      <c r="K1803" s="211"/>
      <c r="L1803" s="211"/>
      <c r="M1803" s="211"/>
      <c r="N1803" s="211"/>
      <c r="O1803" s="211"/>
      <c r="P1803" s="211"/>
    </row>
    <row r="1804">
      <c r="A1804" s="211"/>
      <c r="B1804" s="237"/>
      <c r="C1804" s="238"/>
      <c r="D1804" s="235"/>
      <c r="E1804" s="235"/>
      <c r="F1804" s="211"/>
      <c r="G1804" s="217"/>
      <c r="H1804" s="217"/>
      <c r="I1804" s="211"/>
      <c r="J1804" s="211"/>
      <c r="K1804" s="211"/>
      <c r="L1804" s="211"/>
      <c r="M1804" s="211"/>
      <c r="N1804" s="211"/>
      <c r="O1804" s="211"/>
      <c r="P1804" s="211"/>
    </row>
    <row r="1805">
      <c r="A1805" s="211"/>
      <c r="B1805" s="237"/>
      <c r="C1805" s="238"/>
      <c r="D1805" s="235"/>
      <c r="E1805" s="231"/>
      <c r="F1805" s="211"/>
      <c r="G1805" s="217"/>
      <c r="H1805" s="217"/>
      <c r="I1805" s="211"/>
      <c r="J1805" s="211"/>
      <c r="K1805" s="211"/>
      <c r="L1805" s="211"/>
      <c r="M1805" s="211"/>
      <c r="N1805" s="211"/>
      <c r="O1805" s="211"/>
      <c r="P1805" s="211"/>
    </row>
    <row r="1806">
      <c r="A1806" s="211"/>
      <c r="B1806" s="237"/>
      <c r="C1806" s="238"/>
      <c r="D1806" s="235"/>
      <c r="E1806" s="235"/>
      <c r="F1806" s="211"/>
      <c r="G1806" s="217"/>
      <c r="H1806" s="217"/>
      <c r="I1806" s="211"/>
      <c r="J1806" s="211"/>
      <c r="K1806" s="211"/>
      <c r="L1806" s="211"/>
      <c r="M1806" s="211"/>
      <c r="N1806" s="211"/>
      <c r="O1806" s="211"/>
      <c r="P1806" s="211"/>
    </row>
    <row r="1807">
      <c r="A1807" s="211"/>
      <c r="B1807" s="237"/>
      <c r="C1807" s="238"/>
      <c r="D1807" s="235"/>
      <c r="E1807" s="235"/>
      <c r="F1807" s="211"/>
      <c r="G1807" s="217"/>
      <c r="H1807" s="217"/>
      <c r="I1807" s="211"/>
      <c r="J1807" s="211"/>
      <c r="K1807" s="211"/>
      <c r="L1807" s="211"/>
      <c r="M1807" s="211"/>
      <c r="N1807" s="211"/>
      <c r="O1807" s="211"/>
      <c r="P1807" s="211"/>
    </row>
    <row r="1808">
      <c r="A1808" s="211"/>
      <c r="B1808" s="237"/>
      <c r="C1808" s="238"/>
      <c r="D1808" s="235"/>
      <c r="E1808" s="235"/>
      <c r="F1808" s="211"/>
      <c r="G1808" s="217"/>
      <c r="H1808" s="217"/>
      <c r="I1808" s="211"/>
      <c r="J1808" s="211"/>
      <c r="K1808" s="211"/>
      <c r="L1808" s="211"/>
      <c r="M1808" s="211"/>
      <c r="N1808" s="211"/>
      <c r="O1808" s="211"/>
      <c r="P1808" s="211"/>
    </row>
    <row r="1809">
      <c r="A1809" s="211"/>
      <c r="B1809" s="237"/>
      <c r="C1809" s="238"/>
      <c r="D1809" s="235"/>
      <c r="E1809" s="235"/>
      <c r="F1809" s="211"/>
      <c r="G1809" s="217"/>
      <c r="H1809" s="217"/>
      <c r="I1809" s="211"/>
      <c r="J1809" s="211"/>
      <c r="K1809" s="211"/>
      <c r="L1809" s="211"/>
      <c r="M1809" s="211"/>
      <c r="N1809" s="211"/>
      <c r="O1809" s="211"/>
      <c r="P1809" s="211"/>
    </row>
    <row r="1810">
      <c r="A1810" s="211"/>
      <c r="B1810" s="237"/>
      <c r="C1810" s="238"/>
      <c r="D1810" s="235"/>
      <c r="E1810" s="235"/>
      <c r="F1810" s="211"/>
      <c r="G1810" s="217"/>
      <c r="H1810" s="217"/>
      <c r="I1810" s="211"/>
      <c r="J1810" s="211"/>
      <c r="K1810" s="211"/>
      <c r="L1810" s="211"/>
      <c r="M1810" s="211"/>
      <c r="N1810" s="211"/>
      <c r="O1810" s="211"/>
      <c r="P1810" s="211"/>
    </row>
    <row r="1811">
      <c r="A1811" s="211"/>
      <c r="B1811" s="237"/>
      <c r="C1811" s="238"/>
      <c r="D1811" s="235"/>
      <c r="E1811" s="235"/>
      <c r="F1811" s="211"/>
      <c r="G1811" s="217"/>
      <c r="H1811" s="217"/>
      <c r="I1811" s="211"/>
      <c r="J1811" s="211"/>
      <c r="K1811" s="211"/>
      <c r="L1811" s="211"/>
      <c r="M1811" s="211"/>
      <c r="N1811" s="211"/>
      <c r="O1811" s="211"/>
      <c r="P1811" s="211"/>
    </row>
    <row r="1812">
      <c r="A1812" s="211"/>
      <c r="B1812" s="237"/>
      <c r="C1812" s="238"/>
      <c r="D1812" s="235"/>
      <c r="E1812" s="235"/>
      <c r="F1812" s="211"/>
      <c r="G1812" s="217"/>
      <c r="H1812" s="217"/>
      <c r="I1812" s="211"/>
      <c r="J1812" s="211"/>
      <c r="K1812" s="211"/>
      <c r="L1812" s="211"/>
      <c r="M1812" s="211"/>
      <c r="N1812" s="211"/>
      <c r="O1812" s="211"/>
      <c r="P1812" s="211"/>
    </row>
    <row r="1813">
      <c r="A1813" s="211"/>
      <c r="B1813" s="237"/>
      <c r="C1813" s="238"/>
      <c r="D1813" s="235"/>
      <c r="E1813" s="235"/>
      <c r="F1813" s="211"/>
      <c r="G1813" s="217"/>
      <c r="H1813" s="217"/>
      <c r="I1813" s="211"/>
      <c r="J1813" s="211"/>
      <c r="K1813" s="211"/>
      <c r="L1813" s="211"/>
      <c r="M1813" s="211"/>
      <c r="N1813" s="211"/>
      <c r="O1813" s="211"/>
      <c r="P1813" s="211"/>
    </row>
    <row r="1814">
      <c r="A1814" s="211"/>
      <c r="B1814" s="237"/>
      <c r="C1814" s="238"/>
      <c r="D1814" s="235"/>
      <c r="E1814" s="235"/>
      <c r="F1814" s="211"/>
      <c r="G1814" s="217"/>
      <c r="H1814" s="217"/>
      <c r="I1814" s="211"/>
      <c r="J1814" s="211"/>
      <c r="K1814" s="211"/>
      <c r="L1814" s="211"/>
      <c r="M1814" s="211"/>
      <c r="N1814" s="211"/>
      <c r="O1814" s="211"/>
      <c r="P1814" s="211"/>
    </row>
    <row r="1815">
      <c r="A1815" s="211"/>
      <c r="B1815" s="237"/>
      <c r="C1815" s="238"/>
      <c r="D1815" s="235"/>
      <c r="E1815" s="235"/>
      <c r="F1815" s="211"/>
      <c r="G1815" s="217"/>
      <c r="H1815" s="217"/>
      <c r="I1815" s="211"/>
      <c r="J1815" s="211"/>
      <c r="K1815" s="211"/>
      <c r="L1815" s="211"/>
      <c r="M1815" s="211"/>
      <c r="N1815" s="211"/>
      <c r="O1815" s="211"/>
      <c r="P1815" s="211"/>
    </row>
    <row r="1816">
      <c r="A1816" s="211"/>
      <c r="B1816" s="237"/>
      <c r="C1816" s="238"/>
      <c r="D1816" s="235"/>
      <c r="E1816" s="235"/>
      <c r="F1816" s="211"/>
      <c r="G1816" s="217"/>
      <c r="H1816" s="217"/>
      <c r="I1816" s="211"/>
      <c r="J1816" s="211"/>
      <c r="K1816" s="211"/>
      <c r="L1816" s="211"/>
      <c r="M1816" s="211"/>
      <c r="N1816" s="211"/>
      <c r="O1816" s="211"/>
      <c r="P1816" s="211"/>
    </row>
    <row r="1817">
      <c r="A1817" s="211"/>
      <c r="B1817" s="237"/>
      <c r="C1817" s="238"/>
      <c r="D1817" s="235"/>
      <c r="E1817" s="235"/>
      <c r="F1817" s="211"/>
      <c r="G1817" s="217"/>
      <c r="H1817" s="217"/>
      <c r="I1817" s="211"/>
      <c r="J1817" s="211"/>
      <c r="K1817" s="211"/>
      <c r="L1817" s="211"/>
      <c r="M1817" s="211"/>
      <c r="N1817" s="211"/>
      <c r="O1817" s="211"/>
      <c r="P1817" s="211"/>
    </row>
    <row r="1818">
      <c r="A1818" s="211"/>
      <c r="B1818" s="237"/>
      <c r="C1818" s="238"/>
      <c r="D1818" s="235"/>
      <c r="E1818" s="235"/>
      <c r="F1818" s="211"/>
      <c r="G1818" s="217"/>
      <c r="H1818" s="217"/>
      <c r="I1818" s="211"/>
      <c r="J1818" s="211"/>
      <c r="K1818" s="211"/>
      <c r="L1818" s="211"/>
      <c r="M1818" s="211"/>
      <c r="N1818" s="211"/>
      <c r="O1818" s="211"/>
      <c r="P1818" s="211"/>
    </row>
    <row r="1819">
      <c r="A1819" s="211"/>
      <c r="B1819" s="237"/>
      <c r="C1819" s="238"/>
      <c r="D1819" s="235"/>
      <c r="E1819" s="235"/>
      <c r="F1819" s="211"/>
      <c r="G1819" s="217"/>
      <c r="H1819" s="217"/>
      <c r="I1819" s="211"/>
      <c r="J1819" s="211"/>
      <c r="K1819" s="211"/>
      <c r="L1819" s="211"/>
      <c r="M1819" s="211"/>
      <c r="N1819" s="211"/>
      <c r="O1819" s="211"/>
      <c r="P1819" s="211"/>
    </row>
    <row r="1820">
      <c r="A1820" s="211"/>
      <c r="B1820" s="237"/>
      <c r="C1820" s="238"/>
      <c r="D1820" s="235"/>
      <c r="E1820" s="235"/>
      <c r="F1820" s="211"/>
      <c r="G1820" s="217"/>
      <c r="H1820" s="217"/>
      <c r="I1820" s="211"/>
      <c r="J1820" s="211"/>
      <c r="K1820" s="211"/>
      <c r="L1820" s="211"/>
      <c r="M1820" s="211"/>
      <c r="N1820" s="211"/>
      <c r="O1820" s="211"/>
      <c r="P1820" s="211"/>
    </row>
    <row r="1821">
      <c r="A1821" s="220"/>
      <c r="B1821" s="237"/>
      <c r="C1821" s="238"/>
      <c r="D1821" s="235"/>
      <c r="E1821" s="235"/>
      <c r="F1821" s="211"/>
      <c r="G1821" s="217"/>
      <c r="H1821" s="217"/>
      <c r="I1821" s="211"/>
      <c r="J1821" s="211"/>
      <c r="K1821" s="211"/>
      <c r="L1821" s="211"/>
      <c r="M1821" s="211"/>
      <c r="N1821" s="211"/>
      <c r="O1821" s="211"/>
      <c r="P1821" s="211"/>
    </row>
    <row r="1822">
      <c r="A1822" s="211"/>
      <c r="B1822" s="237"/>
      <c r="C1822" s="238"/>
      <c r="D1822" s="235"/>
      <c r="E1822" s="235"/>
      <c r="F1822" s="211"/>
      <c r="G1822" s="217"/>
      <c r="H1822" s="217"/>
      <c r="I1822" s="211"/>
      <c r="J1822" s="211"/>
      <c r="K1822" s="211"/>
      <c r="L1822" s="211"/>
      <c r="M1822" s="211"/>
      <c r="N1822" s="211"/>
      <c r="O1822" s="211"/>
      <c r="P1822" s="211"/>
    </row>
    <row r="1823">
      <c r="A1823" s="211"/>
      <c r="B1823" s="237"/>
      <c r="C1823" s="238"/>
      <c r="D1823" s="235"/>
      <c r="E1823" s="231"/>
      <c r="F1823" s="211"/>
      <c r="G1823" s="217"/>
      <c r="H1823" s="217"/>
      <c r="I1823" s="211"/>
      <c r="J1823" s="211"/>
      <c r="K1823" s="211"/>
      <c r="L1823" s="211"/>
      <c r="M1823" s="211"/>
      <c r="N1823" s="211"/>
      <c r="O1823" s="211"/>
      <c r="P1823" s="211"/>
    </row>
    <row r="1824">
      <c r="A1824" s="211"/>
      <c r="B1824" s="237"/>
      <c r="C1824" s="238"/>
      <c r="D1824" s="235"/>
      <c r="E1824" s="235"/>
      <c r="F1824" s="211"/>
      <c r="G1824" s="217"/>
      <c r="H1824" s="217"/>
      <c r="I1824" s="211"/>
      <c r="J1824" s="211"/>
      <c r="K1824" s="211"/>
      <c r="L1824" s="211"/>
      <c r="M1824" s="211"/>
      <c r="N1824" s="211"/>
      <c r="O1824" s="211"/>
      <c r="P1824" s="211"/>
    </row>
    <row r="1825">
      <c r="A1825" s="211"/>
      <c r="B1825" s="237"/>
      <c r="C1825" s="238"/>
      <c r="D1825" s="235"/>
      <c r="E1825" s="235"/>
      <c r="F1825" s="211"/>
      <c r="G1825" s="217"/>
      <c r="H1825" s="217"/>
      <c r="I1825" s="211"/>
      <c r="J1825" s="211"/>
      <c r="K1825" s="211"/>
      <c r="L1825" s="211"/>
      <c r="M1825" s="211"/>
      <c r="N1825" s="211"/>
      <c r="O1825" s="211"/>
      <c r="P1825" s="211"/>
    </row>
    <row r="1826">
      <c r="A1826" s="211"/>
      <c r="B1826" s="237"/>
      <c r="C1826" s="238"/>
      <c r="D1826" s="235"/>
      <c r="E1826" s="235"/>
      <c r="F1826" s="211"/>
      <c r="G1826" s="217"/>
      <c r="H1826" s="217"/>
      <c r="I1826" s="211"/>
      <c r="J1826" s="211"/>
      <c r="K1826" s="211"/>
      <c r="L1826" s="211"/>
      <c r="M1826" s="211"/>
      <c r="N1826" s="211"/>
      <c r="O1826" s="211"/>
      <c r="P1826" s="211"/>
    </row>
    <row r="1827">
      <c r="A1827" s="211"/>
      <c r="B1827" s="237"/>
      <c r="C1827" s="238"/>
      <c r="D1827" s="235"/>
      <c r="E1827" s="235"/>
      <c r="F1827" s="211"/>
      <c r="G1827" s="217"/>
      <c r="H1827" s="217"/>
      <c r="I1827" s="211"/>
      <c r="J1827" s="211"/>
      <c r="K1827" s="211"/>
      <c r="L1827" s="211"/>
      <c r="M1827" s="211"/>
      <c r="N1827" s="211"/>
      <c r="O1827" s="211"/>
      <c r="P1827" s="211"/>
    </row>
    <row r="1828">
      <c r="A1828" s="211"/>
      <c r="B1828" s="237"/>
      <c r="C1828" s="238"/>
      <c r="D1828" s="235"/>
      <c r="E1828" s="235"/>
      <c r="F1828" s="211"/>
      <c r="G1828" s="217"/>
      <c r="H1828" s="217"/>
      <c r="I1828" s="211"/>
      <c r="J1828" s="211"/>
      <c r="K1828" s="211"/>
      <c r="L1828" s="211"/>
      <c r="M1828" s="211"/>
      <c r="N1828" s="211"/>
      <c r="O1828" s="211"/>
      <c r="P1828" s="211"/>
    </row>
    <row r="1829">
      <c r="A1829" s="211"/>
      <c r="B1829" s="237"/>
      <c r="C1829" s="238"/>
      <c r="D1829" s="235"/>
      <c r="E1829" s="235"/>
      <c r="F1829" s="211"/>
      <c r="G1829" s="217"/>
      <c r="H1829" s="217"/>
      <c r="I1829" s="211"/>
      <c r="J1829" s="211"/>
      <c r="K1829" s="211"/>
      <c r="L1829" s="211"/>
      <c r="M1829" s="211"/>
      <c r="N1829" s="211"/>
      <c r="O1829" s="211"/>
      <c r="P1829" s="211"/>
    </row>
    <row r="1830">
      <c r="A1830" s="211"/>
      <c r="B1830" s="237"/>
      <c r="C1830" s="238"/>
      <c r="D1830" s="235"/>
      <c r="E1830" s="235"/>
      <c r="F1830" s="211"/>
      <c r="G1830" s="217"/>
      <c r="H1830" s="217"/>
      <c r="I1830" s="211"/>
      <c r="J1830" s="211"/>
      <c r="K1830" s="211"/>
      <c r="L1830" s="211"/>
      <c r="M1830" s="211"/>
      <c r="N1830" s="211"/>
      <c r="O1830" s="211"/>
      <c r="P1830" s="211"/>
    </row>
    <row r="1831">
      <c r="A1831" s="211"/>
      <c r="B1831" s="237"/>
      <c r="C1831" s="238"/>
      <c r="D1831" s="235"/>
      <c r="E1831" s="235"/>
      <c r="F1831" s="211"/>
      <c r="G1831" s="217"/>
      <c r="H1831" s="217"/>
      <c r="I1831" s="211"/>
      <c r="J1831" s="211"/>
      <c r="K1831" s="211"/>
      <c r="L1831" s="211"/>
      <c r="M1831" s="211"/>
      <c r="N1831" s="211"/>
      <c r="O1831" s="211"/>
      <c r="P1831" s="211"/>
    </row>
    <row r="1832">
      <c r="A1832" s="211"/>
      <c r="B1832" s="237"/>
      <c r="C1832" s="238"/>
      <c r="D1832" s="235"/>
      <c r="E1832" s="235"/>
      <c r="F1832" s="211"/>
      <c r="G1832" s="217"/>
      <c r="H1832" s="217"/>
      <c r="I1832" s="211"/>
      <c r="J1832" s="211"/>
      <c r="K1832" s="211"/>
      <c r="L1832" s="211"/>
      <c r="M1832" s="211"/>
      <c r="N1832" s="211"/>
      <c r="O1832" s="211"/>
      <c r="P1832" s="211"/>
    </row>
    <row r="1833">
      <c r="A1833" s="211"/>
      <c r="B1833" s="237"/>
      <c r="C1833" s="238"/>
      <c r="D1833" s="235"/>
      <c r="E1833" s="235"/>
      <c r="F1833" s="211"/>
      <c r="G1833" s="217"/>
      <c r="H1833" s="217"/>
      <c r="I1833" s="211"/>
      <c r="J1833" s="211"/>
      <c r="K1833" s="211"/>
      <c r="L1833" s="211"/>
      <c r="M1833" s="211"/>
      <c r="N1833" s="211"/>
      <c r="O1833" s="211"/>
      <c r="P1833" s="211"/>
    </row>
    <row r="1834">
      <c r="A1834" s="211"/>
      <c r="B1834" s="237"/>
      <c r="C1834" s="238"/>
      <c r="D1834" s="235"/>
      <c r="E1834" s="235"/>
      <c r="F1834" s="211"/>
      <c r="G1834" s="217"/>
      <c r="H1834" s="217"/>
      <c r="I1834" s="211"/>
      <c r="J1834" s="211"/>
      <c r="K1834" s="211"/>
      <c r="L1834" s="211"/>
      <c r="M1834" s="211"/>
      <c r="N1834" s="211"/>
      <c r="O1834" s="211"/>
      <c r="P1834" s="211"/>
    </row>
    <row r="1835">
      <c r="A1835" s="211"/>
      <c r="B1835" s="237"/>
      <c r="C1835" s="238"/>
      <c r="D1835" s="235"/>
      <c r="E1835" s="235"/>
      <c r="F1835" s="211"/>
      <c r="G1835" s="217"/>
      <c r="H1835" s="217"/>
      <c r="I1835" s="211"/>
      <c r="J1835" s="211"/>
      <c r="K1835" s="211"/>
      <c r="L1835" s="211"/>
      <c r="M1835" s="211"/>
      <c r="N1835" s="211"/>
      <c r="O1835" s="211"/>
      <c r="P1835" s="211"/>
    </row>
    <row r="1836">
      <c r="A1836" s="211"/>
      <c r="B1836" s="237"/>
      <c r="C1836" s="238"/>
      <c r="D1836" s="235"/>
      <c r="E1836" s="235"/>
      <c r="F1836" s="211"/>
      <c r="G1836" s="217"/>
      <c r="H1836" s="217"/>
      <c r="I1836" s="211"/>
      <c r="J1836" s="211"/>
      <c r="K1836" s="211"/>
      <c r="L1836" s="211"/>
      <c r="M1836" s="211"/>
      <c r="N1836" s="211"/>
      <c r="O1836" s="211"/>
      <c r="P1836" s="211"/>
    </row>
    <row r="1837">
      <c r="A1837" s="211"/>
      <c r="B1837" s="237"/>
      <c r="C1837" s="238"/>
      <c r="D1837" s="235"/>
      <c r="E1837" s="235"/>
      <c r="F1837" s="211"/>
      <c r="G1837" s="217"/>
      <c r="H1837" s="217"/>
      <c r="I1837" s="211"/>
      <c r="J1837" s="211"/>
      <c r="K1837" s="211"/>
      <c r="L1837" s="211"/>
      <c r="M1837" s="211"/>
      <c r="N1837" s="211"/>
      <c r="O1837" s="211"/>
      <c r="P1837" s="211"/>
    </row>
    <row r="1838">
      <c r="A1838" s="211"/>
      <c r="B1838" s="237"/>
      <c r="C1838" s="238"/>
      <c r="D1838" s="235"/>
      <c r="E1838" s="235"/>
      <c r="F1838" s="211"/>
      <c r="G1838" s="217"/>
      <c r="H1838" s="217"/>
      <c r="I1838" s="211"/>
      <c r="J1838" s="211"/>
      <c r="K1838" s="211"/>
      <c r="L1838" s="211"/>
      <c r="M1838" s="211"/>
      <c r="N1838" s="211"/>
      <c r="O1838" s="211"/>
      <c r="P1838" s="211"/>
    </row>
    <row r="1839">
      <c r="A1839" s="220"/>
      <c r="B1839" s="237"/>
      <c r="C1839" s="238"/>
      <c r="D1839" s="235"/>
      <c r="E1839" s="235"/>
      <c r="F1839" s="211"/>
      <c r="G1839" s="217"/>
      <c r="H1839" s="217"/>
      <c r="I1839" s="211"/>
      <c r="J1839" s="211"/>
      <c r="K1839" s="211"/>
      <c r="L1839" s="211"/>
      <c r="M1839" s="211"/>
      <c r="N1839" s="211"/>
      <c r="O1839" s="211"/>
      <c r="P1839" s="211"/>
    </row>
    <row r="1840">
      <c r="A1840" s="211"/>
      <c r="B1840" s="237"/>
      <c r="C1840" s="238"/>
      <c r="D1840" s="235"/>
      <c r="E1840" s="235"/>
      <c r="F1840" s="211"/>
      <c r="G1840" s="217"/>
      <c r="H1840" s="217"/>
      <c r="I1840" s="211"/>
      <c r="J1840" s="211"/>
      <c r="K1840" s="211"/>
      <c r="L1840" s="211"/>
      <c r="M1840" s="211"/>
      <c r="N1840" s="211"/>
      <c r="O1840" s="211"/>
      <c r="P1840" s="211"/>
    </row>
    <row r="1841">
      <c r="A1841" s="195"/>
      <c r="B1841" s="237"/>
      <c r="C1841" s="238"/>
      <c r="D1841" s="235"/>
      <c r="E1841" s="231"/>
      <c r="F1841" s="217"/>
      <c r="G1841" s="217"/>
      <c r="H1841" s="217"/>
      <c r="I1841" s="217"/>
      <c r="J1841" s="217"/>
      <c r="K1841" s="217"/>
      <c r="L1841" s="217"/>
      <c r="M1841" s="217"/>
      <c r="N1841" s="217"/>
      <c r="O1841" s="217"/>
      <c r="P1841" s="217"/>
    </row>
    <row r="1842">
      <c r="A1842" s="195"/>
      <c r="B1842" s="237"/>
      <c r="C1842" s="238"/>
      <c r="D1842" s="235"/>
      <c r="E1842" s="235"/>
      <c r="F1842" s="217"/>
      <c r="G1842" s="217"/>
      <c r="H1842" s="217"/>
      <c r="I1842" s="217"/>
      <c r="J1842" s="217"/>
      <c r="K1842" s="217"/>
      <c r="L1842" s="217"/>
      <c r="M1842" s="217"/>
      <c r="N1842" s="217"/>
      <c r="O1842" s="217"/>
      <c r="P1842" s="217"/>
    </row>
    <row r="1843">
      <c r="A1843" s="195"/>
      <c r="B1843" s="237"/>
      <c r="C1843" s="238"/>
      <c r="D1843" s="235"/>
      <c r="E1843" s="235"/>
      <c r="F1843" s="217"/>
      <c r="G1843" s="217"/>
      <c r="H1843" s="217"/>
      <c r="I1843" s="217"/>
      <c r="J1843" s="217"/>
      <c r="K1843" s="217"/>
      <c r="L1843" s="217"/>
      <c r="M1843" s="217"/>
      <c r="N1843" s="217"/>
      <c r="O1843" s="217"/>
      <c r="P1843" s="217"/>
    </row>
    <row r="1844">
      <c r="A1844" s="195"/>
      <c r="B1844" s="237"/>
      <c r="C1844" s="238"/>
      <c r="D1844" s="235"/>
      <c r="E1844" s="235"/>
      <c r="F1844" s="217"/>
      <c r="G1844" s="217"/>
      <c r="H1844" s="217"/>
      <c r="I1844" s="217"/>
      <c r="J1844" s="217"/>
      <c r="K1844" s="217"/>
      <c r="L1844" s="217"/>
      <c r="M1844" s="217"/>
      <c r="N1844" s="217"/>
      <c r="O1844" s="217"/>
      <c r="P1844" s="217"/>
    </row>
    <row r="1845">
      <c r="A1845" s="195"/>
      <c r="B1845" s="237"/>
      <c r="C1845" s="238"/>
      <c r="D1845" s="235"/>
      <c r="E1845" s="235"/>
      <c r="F1845" s="217"/>
      <c r="G1845" s="217"/>
      <c r="H1845" s="217"/>
      <c r="I1845" s="217"/>
      <c r="J1845" s="217"/>
      <c r="K1845" s="217"/>
      <c r="L1845" s="217"/>
      <c r="M1845" s="217"/>
      <c r="N1845" s="217"/>
      <c r="O1845" s="217"/>
      <c r="P1845" s="217"/>
    </row>
    <row r="1846">
      <c r="A1846" s="195"/>
      <c r="B1846" s="237"/>
      <c r="C1846" s="238"/>
      <c r="D1846" s="235"/>
      <c r="E1846" s="235"/>
      <c r="F1846" s="217"/>
      <c r="G1846" s="217"/>
      <c r="H1846" s="217"/>
      <c r="I1846" s="217"/>
      <c r="J1846" s="217"/>
      <c r="K1846" s="217"/>
      <c r="L1846" s="217"/>
      <c r="M1846" s="217"/>
      <c r="N1846" s="217"/>
      <c r="O1846" s="217"/>
      <c r="P1846" s="217"/>
    </row>
    <row r="1847">
      <c r="A1847" s="195"/>
      <c r="B1847" s="237"/>
      <c r="C1847" s="238"/>
      <c r="D1847" s="235"/>
      <c r="E1847" s="235"/>
      <c r="F1847" s="217"/>
      <c r="G1847" s="217"/>
      <c r="H1847" s="217"/>
      <c r="I1847" s="217"/>
      <c r="J1847" s="217"/>
      <c r="K1847" s="217"/>
      <c r="L1847" s="217"/>
      <c r="M1847" s="217"/>
      <c r="N1847" s="217"/>
      <c r="O1847" s="217"/>
      <c r="P1847" s="217"/>
    </row>
    <row r="1848">
      <c r="A1848" s="195"/>
      <c r="B1848" s="237"/>
      <c r="C1848" s="238"/>
      <c r="D1848" s="235"/>
      <c r="E1848" s="235"/>
      <c r="F1848" s="217"/>
      <c r="G1848" s="217"/>
      <c r="H1848" s="217"/>
      <c r="I1848" s="217"/>
      <c r="J1848" s="217"/>
      <c r="K1848" s="217"/>
      <c r="L1848" s="217"/>
      <c r="M1848" s="217"/>
      <c r="N1848" s="217"/>
      <c r="O1848" s="217"/>
      <c r="P1848" s="217"/>
    </row>
    <row r="1849">
      <c r="A1849" s="195"/>
      <c r="B1849" s="237"/>
      <c r="C1849" s="238"/>
      <c r="D1849" s="235"/>
      <c r="E1849" s="235"/>
      <c r="F1849" s="217"/>
      <c r="G1849" s="217"/>
      <c r="H1849" s="217"/>
      <c r="I1849" s="217"/>
      <c r="J1849" s="217"/>
      <c r="K1849" s="217"/>
      <c r="L1849" s="217"/>
      <c r="M1849" s="217"/>
      <c r="N1849" s="217"/>
      <c r="O1849" s="217"/>
      <c r="P1849" s="217"/>
    </row>
    <row r="1850">
      <c r="A1850" s="195"/>
      <c r="B1850" s="237"/>
      <c r="C1850" s="238"/>
      <c r="D1850" s="235"/>
      <c r="E1850" s="235"/>
      <c r="F1850" s="217"/>
      <c r="G1850" s="217"/>
      <c r="H1850" s="217"/>
      <c r="I1850" s="217"/>
      <c r="J1850" s="217"/>
      <c r="K1850" s="217"/>
      <c r="L1850" s="217"/>
      <c r="M1850" s="217"/>
      <c r="N1850" s="217"/>
      <c r="O1850" s="217"/>
      <c r="P1850" s="217"/>
    </row>
    <row r="1851">
      <c r="A1851" s="195"/>
      <c r="B1851" s="237"/>
      <c r="C1851" s="238"/>
      <c r="D1851" s="235"/>
      <c r="E1851" s="235"/>
      <c r="F1851" s="217"/>
      <c r="G1851" s="217"/>
      <c r="H1851" s="217"/>
      <c r="I1851" s="217"/>
      <c r="J1851" s="217"/>
      <c r="K1851" s="217"/>
      <c r="L1851" s="217"/>
      <c r="M1851" s="217"/>
      <c r="N1851" s="217"/>
      <c r="O1851" s="217"/>
      <c r="P1851" s="217"/>
    </row>
    <row r="1852">
      <c r="A1852" s="211"/>
      <c r="B1852" s="237"/>
      <c r="C1852" s="238"/>
      <c r="D1852" s="235"/>
      <c r="E1852" s="235"/>
      <c r="F1852" s="211"/>
      <c r="G1852" s="217"/>
      <c r="H1852" s="217"/>
      <c r="I1852" s="211"/>
      <c r="J1852" s="211"/>
      <c r="K1852" s="211"/>
      <c r="L1852" s="211"/>
      <c r="M1852" s="211"/>
      <c r="N1852" s="211"/>
      <c r="O1852" s="211"/>
      <c r="P1852" s="211"/>
    </row>
    <row r="1853">
      <c r="A1853" s="211"/>
      <c r="B1853" s="237"/>
      <c r="C1853" s="238"/>
      <c r="D1853" s="235"/>
      <c r="E1853" s="235"/>
      <c r="F1853" s="211"/>
      <c r="G1853" s="217"/>
      <c r="H1853" s="217"/>
      <c r="I1853" s="211"/>
      <c r="J1853" s="211"/>
      <c r="K1853" s="211"/>
      <c r="L1853" s="211"/>
      <c r="M1853" s="211"/>
      <c r="N1853" s="211"/>
      <c r="O1853" s="211"/>
      <c r="P1853" s="211"/>
    </row>
    <row r="1854">
      <c r="A1854" s="211"/>
      <c r="B1854" s="237"/>
      <c r="C1854" s="238"/>
      <c r="D1854" s="235"/>
      <c r="E1854" s="235"/>
      <c r="F1854" s="211"/>
      <c r="G1854" s="217"/>
      <c r="H1854" s="217"/>
      <c r="I1854" s="211"/>
      <c r="J1854" s="211"/>
      <c r="K1854" s="211"/>
      <c r="L1854" s="211"/>
      <c r="M1854" s="211"/>
      <c r="N1854" s="211"/>
      <c r="O1854" s="211"/>
      <c r="P1854" s="211"/>
    </row>
    <row r="1855">
      <c r="A1855" s="211"/>
      <c r="B1855" s="237"/>
      <c r="C1855" s="238"/>
      <c r="D1855" s="235"/>
      <c r="E1855" s="235"/>
      <c r="F1855" s="211"/>
      <c r="G1855" s="217"/>
      <c r="H1855" s="217"/>
      <c r="I1855" s="211"/>
      <c r="J1855" s="211"/>
      <c r="K1855" s="211"/>
      <c r="L1855" s="211"/>
      <c r="M1855" s="211"/>
      <c r="N1855" s="211"/>
      <c r="O1855" s="211"/>
      <c r="P1855" s="211"/>
    </row>
    <row r="1856">
      <c r="A1856" s="211"/>
      <c r="B1856" s="237"/>
      <c r="C1856" s="238"/>
      <c r="D1856" s="235"/>
      <c r="E1856" s="235"/>
      <c r="F1856" s="211"/>
      <c r="G1856" s="217"/>
      <c r="H1856" s="217"/>
      <c r="I1856" s="211"/>
      <c r="J1856" s="211"/>
      <c r="K1856" s="211"/>
      <c r="L1856" s="211"/>
      <c r="M1856" s="211"/>
      <c r="N1856" s="211"/>
      <c r="O1856" s="211"/>
      <c r="P1856" s="211"/>
    </row>
    <row r="1857">
      <c r="A1857" s="220"/>
      <c r="B1857" s="237"/>
      <c r="C1857" s="238"/>
      <c r="D1857" s="235"/>
      <c r="E1857" s="235"/>
      <c r="F1857" s="211"/>
      <c r="G1857" s="217"/>
      <c r="H1857" s="217"/>
      <c r="I1857" s="211"/>
      <c r="J1857" s="211"/>
      <c r="K1857" s="211"/>
      <c r="L1857" s="211"/>
      <c r="M1857" s="211"/>
      <c r="N1857" s="211"/>
      <c r="O1857" s="211"/>
      <c r="P1857" s="211"/>
    </row>
    <row r="1858">
      <c r="A1858" s="211"/>
      <c r="B1858" s="237"/>
      <c r="C1858" s="238"/>
      <c r="D1858" s="235"/>
      <c r="E1858" s="235"/>
      <c r="F1858" s="211"/>
      <c r="G1858" s="217"/>
      <c r="H1858" s="217"/>
      <c r="I1858" s="211"/>
      <c r="J1858" s="211"/>
      <c r="K1858" s="211"/>
      <c r="L1858" s="211"/>
      <c r="M1858" s="211"/>
      <c r="N1858" s="211"/>
      <c r="O1858" s="211"/>
      <c r="P1858" s="211"/>
    </row>
    <row r="1859">
      <c r="A1859" s="211"/>
      <c r="B1859" s="237"/>
      <c r="C1859" s="238"/>
      <c r="D1859" s="235"/>
      <c r="E1859" s="231"/>
      <c r="F1859" s="211"/>
      <c r="G1859" s="217"/>
      <c r="H1859" s="217"/>
      <c r="I1859" s="211"/>
      <c r="J1859" s="211"/>
      <c r="K1859" s="211"/>
      <c r="L1859" s="211"/>
      <c r="M1859" s="211"/>
      <c r="N1859" s="211"/>
      <c r="O1859" s="211"/>
      <c r="P1859" s="211"/>
    </row>
    <row r="1860">
      <c r="A1860" s="211"/>
      <c r="B1860" s="237"/>
      <c r="C1860" s="238"/>
      <c r="D1860" s="235"/>
      <c r="E1860" s="235"/>
      <c r="F1860" s="211"/>
      <c r="G1860" s="217"/>
      <c r="H1860" s="217"/>
      <c r="I1860" s="211"/>
      <c r="J1860" s="211"/>
      <c r="K1860" s="211"/>
      <c r="L1860" s="211"/>
      <c r="M1860" s="211"/>
      <c r="N1860" s="211"/>
      <c r="O1860" s="211"/>
      <c r="P1860" s="211"/>
    </row>
    <row r="1861">
      <c r="A1861" s="211"/>
      <c r="B1861" s="237"/>
      <c r="C1861" s="238"/>
      <c r="D1861" s="235"/>
      <c r="E1861" s="235"/>
      <c r="F1861" s="211"/>
      <c r="G1861" s="217"/>
      <c r="H1861" s="217"/>
      <c r="I1861" s="211"/>
      <c r="J1861" s="211"/>
      <c r="K1861" s="211"/>
      <c r="L1861" s="211"/>
      <c r="M1861" s="211"/>
      <c r="N1861" s="211"/>
      <c r="O1861" s="211"/>
      <c r="P1861" s="211"/>
    </row>
    <row r="1862">
      <c r="A1862" s="211"/>
      <c r="B1862" s="237"/>
      <c r="C1862" s="238"/>
      <c r="D1862" s="235"/>
      <c r="E1862" s="235"/>
      <c r="F1862" s="211"/>
      <c r="G1862" s="217"/>
      <c r="H1862" s="217"/>
      <c r="I1862" s="211"/>
      <c r="J1862" s="211"/>
      <c r="K1862" s="211"/>
      <c r="L1862" s="211"/>
      <c r="M1862" s="211"/>
      <c r="N1862" s="211"/>
      <c r="O1862" s="211"/>
      <c r="P1862" s="211"/>
    </row>
    <row r="1863">
      <c r="A1863" s="211"/>
      <c r="B1863" s="237"/>
      <c r="C1863" s="238"/>
      <c r="D1863" s="235"/>
      <c r="E1863" s="235"/>
      <c r="F1863" s="211"/>
      <c r="G1863" s="217"/>
      <c r="H1863" s="217"/>
      <c r="I1863" s="211"/>
      <c r="J1863" s="211"/>
      <c r="K1863" s="211"/>
      <c r="L1863" s="211"/>
      <c r="M1863" s="211"/>
      <c r="N1863" s="211"/>
      <c r="O1863" s="211"/>
      <c r="P1863" s="211"/>
    </row>
    <row r="1864">
      <c r="A1864" s="211"/>
      <c r="B1864" s="237"/>
      <c r="C1864" s="238"/>
      <c r="D1864" s="235"/>
      <c r="E1864" s="235"/>
      <c r="F1864" s="211"/>
      <c r="G1864" s="217"/>
      <c r="H1864" s="217"/>
      <c r="I1864" s="211"/>
      <c r="J1864" s="211"/>
      <c r="K1864" s="211"/>
      <c r="L1864" s="211"/>
      <c r="M1864" s="211"/>
      <c r="N1864" s="211"/>
      <c r="O1864" s="211"/>
      <c r="P1864" s="211"/>
    </row>
    <row r="1865">
      <c r="A1865" s="211"/>
      <c r="B1865" s="237"/>
      <c r="C1865" s="238"/>
      <c r="D1865" s="235"/>
      <c r="E1865" s="235"/>
      <c r="F1865" s="211"/>
      <c r="G1865" s="217"/>
      <c r="H1865" s="217"/>
      <c r="I1865" s="211"/>
      <c r="J1865" s="211"/>
      <c r="K1865" s="211"/>
      <c r="L1865" s="211"/>
      <c r="M1865" s="211"/>
      <c r="N1865" s="211"/>
      <c r="O1865" s="211"/>
      <c r="P1865" s="211"/>
    </row>
    <row r="1866">
      <c r="A1866" s="211"/>
      <c r="B1866" s="237"/>
      <c r="C1866" s="238"/>
      <c r="D1866" s="235"/>
      <c r="E1866" s="235"/>
      <c r="F1866" s="211"/>
      <c r="G1866" s="217"/>
      <c r="H1866" s="217"/>
      <c r="I1866" s="211"/>
      <c r="J1866" s="211"/>
      <c r="K1866" s="211"/>
      <c r="L1866" s="211"/>
      <c r="M1866" s="211"/>
      <c r="N1866" s="211"/>
      <c r="O1866" s="211"/>
      <c r="P1866" s="211"/>
    </row>
    <row r="1867">
      <c r="A1867" s="211"/>
      <c r="B1867" s="237"/>
      <c r="C1867" s="238"/>
      <c r="D1867" s="235"/>
      <c r="E1867" s="235"/>
      <c r="F1867" s="211"/>
      <c r="G1867" s="217"/>
      <c r="H1867" s="217"/>
      <c r="I1867" s="211"/>
      <c r="J1867" s="211"/>
      <c r="K1867" s="211"/>
      <c r="L1867" s="211"/>
      <c r="M1867" s="211"/>
      <c r="N1867" s="211"/>
      <c r="O1867" s="211"/>
      <c r="P1867" s="211"/>
    </row>
    <row r="1868">
      <c r="A1868" s="211"/>
      <c r="B1868" s="237"/>
      <c r="C1868" s="238"/>
      <c r="D1868" s="235"/>
      <c r="E1868" s="235"/>
      <c r="F1868" s="211"/>
      <c r="G1868" s="217"/>
      <c r="H1868" s="217"/>
      <c r="I1868" s="211"/>
      <c r="J1868" s="211"/>
      <c r="K1868" s="211"/>
      <c r="L1868" s="211"/>
      <c r="M1868" s="211"/>
      <c r="N1868" s="211"/>
      <c r="O1868" s="211"/>
      <c r="P1868" s="211"/>
    </row>
    <row r="1869">
      <c r="A1869" s="211"/>
      <c r="B1869" s="237"/>
      <c r="C1869" s="238"/>
      <c r="D1869" s="235"/>
      <c r="E1869" s="235"/>
      <c r="F1869" s="211"/>
      <c r="G1869" s="217"/>
      <c r="H1869" s="217"/>
      <c r="I1869" s="211"/>
      <c r="J1869" s="211"/>
      <c r="K1869" s="211"/>
      <c r="L1869" s="211"/>
      <c r="M1869" s="211"/>
      <c r="N1869" s="211"/>
      <c r="O1869" s="211"/>
      <c r="P1869" s="211"/>
    </row>
    <row r="1870">
      <c r="A1870" s="211"/>
      <c r="B1870" s="237"/>
      <c r="C1870" s="238"/>
      <c r="D1870" s="235"/>
      <c r="E1870" s="235"/>
      <c r="F1870" s="211"/>
      <c r="G1870" s="217"/>
      <c r="H1870" s="217"/>
      <c r="I1870" s="211"/>
      <c r="J1870" s="211"/>
      <c r="K1870" s="211"/>
      <c r="L1870" s="211"/>
      <c r="M1870" s="211"/>
      <c r="N1870" s="211"/>
      <c r="O1870" s="211"/>
      <c r="P1870" s="211"/>
    </row>
    <row r="1871">
      <c r="A1871" s="211"/>
      <c r="B1871" s="237"/>
      <c r="C1871" s="238"/>
      <c r="D1871" s="235"/>
      <c r="E1871" s="235"/>
      <c r="F1871" s="211"/>
      <c r="G1871" s="217"/>
      <c r="H1871" s="217"/>
      <c r="I1871" s="211"/>
      <c r="J1871" s="211"/>
      <c r="K1871" s="211"/>
      <c r="L1871" s="211"/>
      <c r="M1871" s="211"/>
      <c r="N1871" s="211"/>
      <c r="O1871" s="211"/>
      <c r="P1871" s="211"/>
    </row>
    <row r="1872">
      <c r="A1872" s="211"/>
      <c r="B1872" s="237"/>
      <c r="C1872" s="238"/>
      <c r="D1872" s="235"/>
      <c r="E1872" s="235"/>
      <c r="F1872" s="211"/>
      <c r="G1872" s="217"/>
      <c r="H1872" s="217"/>
      <c r="I1872" s="211"/>
      <c r="J1872" s="211"/>
      <c r="K1872" s="211"/>
      <c r="L1872" s="211"/>
      <c r="M1872" s="211"/>
      <c r="N1872" s="211"/>
      <c r="O1872" s="211"/>
      <c r="P1872" s="211"/>
    </row>
    <row r="1873">
      <c r="A1873" s="211"/>
      <c r="B1873" s="237"/>
      <c r="C1873" s="238"/>
      <c r="D1873" s="235"/>
      <c r="E1873" s="235"/>
      <c r="F1873" s="211"/>
      <c r="G1873" s="217"/>
      <c r="H1873" s="217"/>
      <c r="I1873" s="211"/>
      <c r="J1873" s="211"/>
      <c r="K1873" s="211"/>
      <c r="L1873" s="211"/>
      <c r="M1873" s="211"/>
      <c r="N1873" s="211"/>
      <c r="O1873" s="211"/>
      <c r="P1873" s="211"/>
    </row>
    <row r="1874">
      <c r="A1874" s="211"/>
      <c r="B1874" s="237"/>
      <c r="C1874" s="238"/>
      <c r="D1874" s="235"/>
      <c r="E1874" s="235"/>
      <c r="F1874" s="211"/>
      <c r="G1874" s="217"/>
      <c r="H1874" s="217"/>
      <c r="I1874" s="211"/>
      <c r="J1874" s="211"/>
      <c r="K1874" s="211"/>
      <c r="L1874" s="211"/>
      <c r="M1874" s="211"/>
      <c r="N1874" s="211"/>
      <c r="O1874" s="211"/>
      <c r="P1874" s="211"/>
    </row>
    <row r="1875">
      <c r="A1875" s="220"/>
      <c r="B1875" s="237"/>
      <c r="C1875" s="238"/>
      <c r="D1875" s="235"/>
      <c r="E1875" s="235"/>
      <c r="F1875" s="211"/>
      <c r="G1875" s="217"/>
      <c r="H1875" s="217"/>
      <c r="I1875" s="211"/>
      <c r="J1875" s="211"/>
      <c r="K1875" s="211"/>
      <c r="L1875" s="211"/>
      <c r="M1875" s="211"/>
      <c r="N1875" s="211"/>
      <c r="O1875" s="211"/>
      <c r="P1875" s="211"/>
    </row>
    <row r="1876">
      <c r="A1876" s="211"/>
      <c r="B1876" s="237"/>
      <c r="C1876" s="238"/>
      <c r="D1876" s="235"/>
      <c r="E1876" s="235"/>
      <c r="F1876" s="211"/>
      <c r="G1876" s="217"/>
      <c r="H1876" s="217"/>
      <c r="I1876" s="211"/>
      <c r="J1876" s="211"/>
      <c r="K1876" s="211"/>
      <c r="L1876" s="211"/>
      <c r="M1876" s="211"/>
      <c r="N1876" s="211"/>
      <c r="O1876" s="211"/>
      <c r="P1876" s="211"/>
    </row>
    <row r="1877">
      <c r="A1877" s="211"/>
      <c r="B1877" s="237"/>
      <c r="C1877" s="238"/>
      <c r="D1877" s="235"/>
      <c r="E1877" s="231"/>
      <c r="F1877" s="211"/>
      <c r="G1877" s="217"/>
      <c r="H1877" s="217"/>
      <c r="I1877" s="211"/>
      <c r="J1877" s="211"/>
      <c r="K1877" s="211"/>
      <c r="L1877" s="211"/>
      <c r="M1877" s="211"/>
      <c r="N1877" s="211"/>
      <c r="O1877" s="211"/>
      <c r="P1877" s="211"/>
    </row>
    <row r="1878">
      <c r="A1878" s="211"/>
      <c r="B1878" s="237"/>
      <c r="C1878" s="238"/>
      <c r="D1878" s="235"/>
      <c r="E1878" s="235"/>
      <c r="F1878" s="211"/>
      <c r="G1878" s="217"/>
      <c r="H1878" s="217"/>
      <c r="I1878" s="211"/>
      <c r="J1878" s="211"/>
      <c r="K1878" s="211"/>
      <c r="L1878" s="211"/>
      <c r="M1878" s="211"/>
      <c r="N1878" s="211"/>
      <c r="O1878" s="211"/>
      <c r="P1878" s="211"/>
    </row>
    <row r="1879">
      <c r="A1879" s="211"/>
      <c r="B1879" s="237"/>
      <c r="C1879" s="238"/>
      <c r="D1879" s="235"/>
      <c r="E1879" s="235"/>
      <c r="F1879" s="211"/>
      <c r="G1879" s="217"/>
      <c r="H1879" s="217"/>
      <c r="I1879" s="211"/>
      <c r="J1879" s="211"/>
      <c r="K1879" s="211"/>
      <c r="L1879" s="211"/>
      <c r="M1879" s="211"/>
      <c r="N1879" s="211"/>
      <c r="O1879" s="211"/>
      <c r="P1879" s="211"/>
    </row>
    <row r="1880">
      <c r="A1880" s="211"/>
      <c r="B1880" s="237"/>
      <c r="C1880" s="238"/>
      <c r="D1880" s="235"/>
      <c r="E1880" s="235"/>
      <c r="F1880" s="211"/>
      <c r="G1880" s="217"/>
      <c r="H1880" s="217"/>
      <c r="I1880" s="211"/>
      <c r="J1880" s="211"/>
      <c r="K1880" s="211"/>
      <c r="L1880" s="211"/>
      <c r="M1880" s="211"/>
      <c r="N1880" s="211"/>
      <c r="O1880" s="211"/>
      <c r="P1880" s="211"/>
    </row>
    <row r="1881">
      <c r="A1881" s="211"/>
      <c r="B1881" s="237"/>
      <c r="C1881" s="238"/>
      <c r="D1881" s="235"/>
      <c r="E1881" s="235"/>
      <c r="F1881" s="211"/>
      <c r="G1881" s="217"/>
      <c r="H1881" s="217"/>
      <c r="I1881" s="211"/>
      <c r="J1881" s="211"/>
      <c r="K1881" s="211"/>
      <c r="L1881" s="211"/>
      <c r="M1881" s="211"/>
      <c r="N1881" s="211"/>
      <c r="O1881" s="211"/>
      <c r="P1881" s="211"/>
    </row>
    <row r="1882">
      <c r="A1882" s="211"/>
      <c r="B1882" s="237"/>
      <c r="C1882" s="238"/>
      <c r="D1882" s="235"/>
      <c r="E1882" s="235"/>
      <c r="F1882" s="211"/>
      <c r="G1882" s="217"/>
      <c r="H1882" s="217"/>
      <c r="I1882" s="211"/>
      <c r="J1882" s="211"/>
      <c r="K1882" s="211"/>
      <c r="L1882" s="211"/>
      <c r="M1882" s="211"/>
      <c r="N1882" s="211"/>
      <c r="O1882" s="211"/>
      <c r="P1882" s="211"/>
    </row>
    <row r="1883">
      <c r="A1883" s="211"/>
      <c r="B1883" s="237"/>
      <c r="C1883" s="238"/>
      <c r="D1883" s="235"/>
      <c r="E1883" s="235"/>
      <c r="F1883" s="211"/>
      <c r="G1883" s="217"/>
      <c r="H1883" s="217"/>
      <c r="I1883" s="211"/>
      <c r="J1883" s="211"/>
      <c r="K1883" s="211"/>
      <c r="L1883" s="211"/>
      <c r="M1883" s="211"/>
      <c r="N1883" s="211"/>
      <c r="O1883" s="211"/>
      <c r="P1883" s="211"/>
    </row>
    <row r="1884">
      <c r="A1884" s="211"/>
      <c r="B1884" s="237"/>
      <c r="C1884" s="238"/>
      <c r="D1884" s="235"/>
      <c r="E1884" s="235"/>
      <c r="F1884" s="211"/>
      <c r="G1884" s="217"/>
      <c r="H1884" s="217"/>
      <c r="I1884" s="211"/>
      <c r="J1884" s="211"/>
      <c r="K1884" s="211"/>
      <c r="L1884" s="211"/>
      <c r="M1884" s="211"/>
      <c r="N1884" s="211"/>
      <c r="O1884" s="211"/>
      <c r="P1884" s="211"/>
    </row>
    <row r="1885">
      <c r="A1885" s="211"/>
      <c r="B1885" s="237"/>
      <c r="C1885" s="238"/>
      <c r="D1885" s="235"/>
      <c r="E1885" s="235"/>
      <c r="F1885" s="211"/>
      <c r="G1885" s="217"/>
      <c r="H1885" s="217"/>
      <c r="I1885" s="211"/>
      <c r="J1885" s="211"/>
      <c r="K1885" s="211"/>
      <c r="L1885" s="211"/>
      <c r="M1885" s="211"/>
      <c r="N1885" s="211"/>
      <c r="O1885" s="211"/>
      <c r="P1885" s="211"/>
    </row>
    <row r="1886">
      <c r="A1886" s="211"/>
      <c r="B1886" s="237"/>
      <c r="C1886" s="238"/>
      <c r="D1886" s="235"/>
      <c r="E1886" s="235"/>
      <c r="F1886" s="211"/>
      <c r="G1886" s="217"/>
      <c r="H1886" s="217"/>
      <c r="I1886" s="211"/>
      <c r="J1886" s="211"/>
      <c r="K1886" s="211"/>
      <c r="L1886" s="211"/>
      <c r="M1886" s="211"/>
      <c r="N1886" s="211"/>
      <c r="O1886" s="211"/>
      <c r="P1886" s="211"/>
    </row>
    <row r="1887">
      <c r="A1887" s="211"/>
      <c r="B1887" s="237"/>
      <c r="C1887" s="238"/>
      <c r="D1887" s="235"/>
      <c r="E1887" s="235"/>
      <c r="F1887" s="211"/>
      <c r="G1887" s="217"/>
      <c r="H1887" s="217"/>
      <c r="I1887" s="211"/>
      <c r="J1887" s="211"/>
      <c r="K1887" s="211"/>
      <c r="L1887" s="211"/>
      <c r="M1887" s="211"/>
      <c r="N1887" s="211"/>
      <c r="O1887" s="211"/>
      <c r="P1887" s="211"/>
    </row>
    <row r="1888">
      <c r="A1888" s="211"/>
      <c r="B1888" s="237"/>
      <c r="C1888" s="238"/>
      <c r="D1888" s="235"/>
      <c r="E1888" s="235"/>
      <c r="F1888" s="211"/>
      <c r="G1888" s="217"/>
      <c r="H1888" s="217"/>
      <c r="I1888" s="211"/>
      <c r="J1888" s="211"/>
      <c r="K1888" s="211"/>
      <c r="L1888" s="211"/>
      <c r="M1888" s="211"/>
      <c r="N1888" s="211"/>
      <c r="O1888" s="211"/>
      <c r="P1888" s="211"/>
    </row>
    <row r="1889">
      <c r="A1889" s="211"/>
      <c r="B1889" s="237"/>
      <c r="C1889" s="238"/>
      <c r="D1889" s="235"/>
      <c r="E1889" s="235"/>
      <c r="F1889" s="211"/>
      <c r="G1889" s="217"/>
      <c r="H1889" s="217"/>
      <c r="I1889" s="211"/>
      <c r="J1889" s="211"/>
      <c r="K1889" s="211"/>
      <c r="L1889" s="211"/>
      <c r="M1889" s="211"/>
      <c r="N1889" s="211"/>
      <c r="O1889" s="211"/>
      <c r="P1889" s="211"/>
    </row>
    <row r="1890">
      <c r="A1890" s="211"/>
      <c r="B1890" s="237"/>
      <c r="C1890" s="238"/>
      <c r="D1890" s="235"/>
      <c r="E1890" s="235"/>
      <c r="F1890" s="211"/>
      <c r="G1890" s="217"/>
      <c r="H1890" s="217"/>
      <c r="I1890" s="211"/>
      <c r="J1890" s="211"/>
      <c r="K1890" s="211"/>
      <c r="L1890" s="211"/>
      <c r="M1890" s="211"/>
      <c r="N1890" s="211"/>
      <c r="O1890" s="211"/>
      <c r="P1890" s="211"/>
    </row>
    <row r="1891">
      <c r="A1891" s="211"/>
      <c r="B1891" s="237"/>
      <c r="C1891" s="238"/>
      <c r="D1891" s="235"/>
      <c r="E1891" s="235"/>
      <c r="F1891" s="211"/>
      <c r="G1891" s="217"/>
      <c r="H1891" s="217"/>
      <c r="I1891" s="211"/>
      <c r="J1891" s="211"/>
      <c r="K1891" s="211"/>
      <c r="L1891" s="211"/>
      <c r="M1891" s="211"/>
      <c r="N1891" s="211"/>
      <c r="O1891" s="211"/>
      <c r="P1891" s="211"/>
    </row>
    <row r="1892">
      <c r="A1892" s="211"/>
      <c r="B1892" s="237"/>
      <c r="C1892" s="238"/>
      <c r="D1892" s="235"/>
      <c r="E1892" s="235"/>
      <c r="F1892" s="211"/>
      <c r="G1892" s="217"/>
      <c r="H1892" s="217"/>
      <c r="I1892" s="211"/>
      <c r="J1892" s="211"/>
      <c r="K1892" s="211"/>
      <c r="L1892" s="211"/>
      <c r="M1892" s="211"/>
      <c r="N1892" s="211"/>
      <c r="O1892" s="211"/>
      <c r="P1892" s="211"/>
    </row>
    <row r="1893">
      <c r="A1893" s="220"/>
      <c r="B1893" s="237"/>
      <c r="C1893" s="238"/>
      <c r="D1893" s="235"/>
      <c r="E1893" s="235"/>
      <c r="F1893" s="211"/>
      <c r="G1893" s="217"/>
      <c r="H1893" s="217"/>
      <c r="I1893" s="211"/>
      <c r="J1893" s="211"/>
      <c r="K1893" s="211"/>
      <c r="L1893" s="211"/>
      <c r="M1893" s="211"/>
      <c r="N1893" s="211"/>
      <c r="O1893" s="211"/>
      <c r="P1893" s="211"/>
    </row>
    <row r="1894">
      <c r="A1894" s="211"/>
      <c r="B1894" s="237"/>
      <c r="C1894" s="238"/>
      <c r="D1894" s="235"/>
      <c r="E1894" s="235"/>
      <c r="F1894" s="211"/>
      <c r="G1894" s="217"/>
      <c r="H1894" s="217"/>
      <c r="I1894" s="211"/>
      <c r="J1894" s="211"/>
      <c r="K1894" s="211"/>
      <c r="L1894" s="211"/>
      <c r="M1894" s="211"/>
      <c r="N1894" s="211"/>
      <c r="O1894" s="211"/>
      <c r="P1894" s="211"/>
    </row>
    <row r="1895">
      <c r="A1895" s="211"/>
      <c r="B1895" s="237"/>
      <c r="C1895" s="238"/>
      <c r="D1895" s="235"/>
      <c r="E1895" s="231"/>
      <c r="F1895" s="211"/>
      <c r="G1895" s="217"/>
      <c r="H1895" s="217"/>
      <c r="I1895" s="211"/>
      <c r="J1895" s="211"/>
      <c r="K1895" s="211"/>
      <c r="L1895" s="211"/>
      <c r="M1895" s="211"/>
      <c r="N1895" s="211"/>
      <c r="O1895" s="211"/>
      <c r="P1895" s="211"/>
    </row>
    <row r="1896">
      <c r="A1896" s="211"/>
      <c r="B1896" s="237"/>
      <c r="C1896" s="238"/>
      <c r="D1896" s="235"/>
      <c r="E1896" s="235"/>
      <c r="F1896" s="211"/>
      <c r="G1896" s="217"/>
      <c r="H1896" s="217"/>
      <c r="I1896" s="211"/>
      <c r="J1896" s="211"/>
      <c r="K1896" s="211"/>
      <c r="L1896" s="211"/>
      <c r="M1896" s="211"/>
      <c r="N1896" s="211"/>
      <c r="O1896" s="211"/>
      <c r="P1896" s="211"/>
    </row>
    <row r="1897">
      <c r="A1897" s="211"/>
      <c r="B1897" s="237"/>
      <c r="C1897" s="238"/>
      <c r="D1897" s="235"/>
      <c r="E1897" s="235"/>
      <c r="F1897" s="211"/>
      <c r="G1897" s="217"/>
      <c r="H1897" s="217"/>
      <c r="I1897" s="211"/>
      <c r="J1897" s="211"/>
      <c r="K1897" s="211"/>
      <c r="L1897" s="211"/>
      <c r="M1897" s="211"/>
      <c r="N1897" s="211"/>
      <c r="O1897" s="211"/>
      <c r="P1897" s="211"/>
    </row>
    <row r="1898">
      <c r="A1898" s="211"/>
      <c r="B1898" s="237"/>
      <c r="C1898" s="238"/>
      <c r="D1898" s="235"/>
      <c r="E1898" s="235"/>
      <c r="F1898" s="211"/>
      <c r="G1898" s="217"/>
      <c r="H1898" s="217"/>
      <c r="I1898" s="211"/>
      <c r="J1898" s="211"/>
      <c r="K1898" s="211"/>
      <c r="L1898" s="211"/>
      <c r="M1898" s="211"/>
      <c r="N1898" s="211"/>
      <c r="O1898" s="211"/>
      <c r="P1898" s="211"/>
    </row>
    <row r="1899">
      <c r="A1899" s="211"/>
      <c r="B1899" s="237"/>
      <c r="C1899" s="238"/>
      <c r="D1899" s="235"/>
      <c r="E1899" s="235"/>
      <c r="F1899" s="211"/>
      <c r="G1899" s="217"/>
      <c r="H1899" s="217"/>
      <c r="I1899" s="211"/>
      <c r="J1899" s="211"/>
      <c r="K1899" s="211"/>
      <c r="L1899" s="211"/>
      <c r="M1899" s="211"/>
      <c r="N1899" s="211"/>
      <c r="O1899" s="211"/>
      <c r="P1899" s="211"/>
    </row>
    <row r="1900">
      <c r="A1900" s="211"/>
      <c r="B1900" s="237"/>
      <c r="C1900" s="238"/>
      <c r="D1900" s="235"/>
      <c r="E1900" s="235"/>
      <c r="F1900" s="211"/>
      <c r="G1900" s="217"/>
      <c r="H1900" s="217"/>
      <c r="I1900" s="211"/>
      <c r="J1900" s="211"/>
      <c r="K1900" s="211"/>
      <c r="L1900" s="211"/>
      <c r="M1900" s="211"/>
      <c r="N1900" s="211"/>
      <c r="O1900" s="211"/>
      <c r="P1900" s="211"/>
    </row>
    <row r="1901">
      <c r="A1901" s="211"/>
      <c r="B1901" s="237"/>
      <c r="C1901" s="238"/>
      <c r="D1901" s="235"/>
      <c r="E1901" s="235"/>
      <c r="F1901" s="211"/>
      <c r="G1901" s="217"/>
      <c r="H1901" s="217"/>
      <c r="I1901" s="211"/>
      <c r="J1901" s="211"/>
      <c r="K1901" s="211"/>
      <c r="L1901" s="211"/>
      <c r="M1901" s="211"/>
      <c r="N1901" s="211"/>
      <c r="O1901" s="211"/>
      <c r="P1901" s="211"/>
    </row>
    <row r="1902">
      <c r="A1902" s="211"/>
      <c r="B1902" s="237"/>
      <c r="C1902" s="238"/>
      <c r="D1902" s="235"/>
      <c r="E1902" s="235"/>
      <c r="F1902" s="211"/>
      <c r="G1902" s="217"/>
      <c r="H1902" s="217"/>
      <c r="I1902" s="211"/>
      <c r="J1902" s="211"/>
      <c r="K1902" s="211"/>
      <c r="L1902" s="211"/>
      <c r="M1902" s="211"/>
      <c r="N1902" s="211"/>
      <c r="O1902" s="211"/>
      <c r="P1902" s="211"/>
    </row>
    <row r="1903">
      <c r="A1903" s="211"/>
      <c r="B1903" s="237"/>
      <c r="C1903" s="238"/>
      <c r="D1903" s="235"/>
      <c r="E1903" s="235"/>
      <c r="F1903" s="211"/>
      <c r="G1903" s="217"/>
      <c r="H1903" s="217"/>
      <c r="I1903" s="211"/>
      <c r="J1903" s="211"/>
      <c r="K1903" s="211"/>
      <c r="L1903" s="211"/>
      <c r="M1903" s="211"/>
      <c r="N1903" s="211"/>
      <c r="O1903" s="211"/>
      <c r="P1903" s="211"/>
    </row>
    <row r="1904">
      <c r="A1904" s="211"/>
      <c r="B1904" s="237"/>
      <c r="C1904" s="238"/>
      <c r="D1904" s="235"/>
      <c r="E1904" s="235"/>
      <c r="F1904" s="211"/>
      <c r="G1904" s="217"/>
      <c r="H1904" s="217"/>
      <c r="I1904" s="211"/>
      <c r="J1904" s="211"/>
      <c r="K1904" s="211"/>
      <c r="L1904" s="211"/>
      <c r="M1904" s="211"/>
      <c r="N1904" s="211"/>
      <c r="O1904" s="211"/>
      <c r="P1904" s="211"/>
    </row>
    <row r="1905">
      <c r="A1905" s="211"/>
      <c r="B1905" s="237"/>
      <c r="C1905" s="238"/>
      <c r="D1905" s="235"/>
      <c r="E1905" s="235"/>
      <c r="F1905" s="211"/>
      <c r="G1905" s="217"/>
      <c r="H1905" s="217"/>
      <c r="I1905" s="211"/>
      <c r="J1905" s="211"/>
      <c r="K1905" s="211"/>
      <c r="L1905" s="211"/>
      <c r="M1905" s="211"/>
      <c r="N1905" s="211"/>
      <c r="O1905" s="211"/>
      <c r="P1905" s="211"/>
    </row>
    <row r="1906">
      <c r="A1906" s="211"/>
      <c r="B1906" s="237"/>
      <c r="C1906" s="238"/>
      <c r="D1906" s="235"/>
      <c r="E1906" s="235"/>
      <c r="F1906" s="211"/>
      <c r="G1906" s="217"/>
      <c r="H1906" s="217"/>
      <c r="I1906" s="211"/>
      <c r="J1906" s="211"/>
      <c r="K1906" s="211"/>
      <c r="L1906" s="211"/>
      <c r="M1906" s="211"/>
      <c r="N1906" s="211"/>
      <c r="O1906" s="211"/>
      <c r="P1906" s="211"/>
    </row>
    <row r="1907">
      <c r="A1907" s="211"/>
      <c r="B1907" s="237"/>
      <c r="C1907" s="238"/>
      <c r="D1907" s="235"/>
      <c r="E1907" s="235"/>
      <c r="F1907" s="211"/>
      <c r="G1907" s="217"/>
      <c r="H1907" s="217"/>
      <c r="I1907" s="211"/>
      <c r="J1907" s="211"/>
      <c r="K1907" s="211"/>
      <c r="L1907" s="211"/>
      <c r="M1907" s="211"/>
      <c r="N1907" s="211"/>
      <c r="O1907" s="211"/>
      <c r="P1907" s="211"/>
    </row>
    <row r="1908">
      <c r="A1908" s="211"/>
      <c r="B1908" s="237"/>
      <c r="C1908" s="238"/>
      <c r="D1908" s="235"/>
      <c r="E1908" s="235"/>
      <c r="F1908" s="211"/>
      <c r="G1908" s="217"/>
      <c r="H1908" s="217"/>
      <c r="I1908" s="211"/>
      <c r="J1908" s="211"/>
      <c r="K1908" s="211"/>
      <c r="L1908" s="211"/>
      <c r="M1908" s="211"/>
      <c r="N1908" s="211"/>
      <c r="O1908" s="211"/>
      <c r="P1908" s="211"/>
    </row>
    <row r="1909">
      <c r="A1909" s="211"/>
      <c r="B1909" s="237"/>
      <c r="C1909" s="238"/>
      <c r="D1909" s="235"/>
      <c r="E1909" s="235"/>
      <c r="F1909" s="211"/>
      <c r="G1909" s="217"/>
      <c r="H1909" s="217"/>
      <c r="I1909" s="211"/>
      <c r="J1909" s="211"/>
      <c r="K1909" s="211"/>
      <c r="L1909" s="211"/>
      <c r="M1909" s="211"/>
      <c r="N1909" s="211"/>
      <c r="O1909" s="211"/>
      <c r="P1909" s="211"/>
    </row>
    <row r="1910">
      <c r="A1910" s="211"/>
      <c r="B1910" s="237"/>
      <c r="C1910" s="238"/>
      <c r="D1910" s="235"/>
      <c r="E1910" s="235"/>
      <c r="F1910" s="211"/>
      <c r="G1910" s="217"/>
      <c r="H1910" s="217"/>
      <c r="I1910" s="211"/>
      <c r="J1910" s="211"/>
      <c r="K1910" s="211"/>
      <c r="L1910" s="211"/>
      <c r="M1910" s="211"/>
      <c r="N1910" s="211"/>
      <c r="O1910" s="211"/>
      <c r="P1910" s="211"/>
    </row>
    <row r="1911">
      <c r="A1911" s="220"/>
      <c r="B1911" s="237"/>
      <c r="C1911" s="238"/>
      <c r="D1911" s="235"/>
      <c r="E1911" s="235"/>
      <c r="F1911" s="211"/>
      <c r="G1911" s="217"/>
      <c r="H1911" s="217"/>
      <c r="I1911" s="211"/>
      <c r="J1911" s="211"/>
      <c r="K1911" s="211"/>
      <c r="L1911" s="211"/>
      <c r="M1911" s="211"/>
      <c r="N1911" s="211"/>
      <c r="O1911" s="211"/>
      <c r="P1911" s="211"/>
    </row>
    <row r="1912">
      <c r="A1912" s="211"/>
      <c r="B1912" s="237"/>
      <c r="C1912" s="238"/>
      <c r="D1912" s="235"/>
      <c r="E1912" s="235"/>
      <c r="F1912" s="211"/>
      <c r="G1912" s="217"/>
      <c r="H1912" s="217"/>
      <c r="I1912" s="211"/>
      <c r="J1912" s="211"/>
      <c r="K1912" s="211"/>
      <c r="L1912" s="211"/>
      <c r="M1912" s="211"/>
      <c r="N1912" s="211"/>
      <c r="O1912" s="211"/>
      <c r="P1912" s="211"/>
    </row>
    <row r="1913">
      <c r="A1913" s="211"/>
      <c r="B1913" s="237"/>
      <c r="C1913" s="238"/>
      <c r="D1913" s="235"/>
      <c r="E1913" s="231"/>
      <c r="F1913" s="211"/>
      <c r="G1913" s="217"/>
      <c r="H1913" s="217"/>
      <c r="I1913" s="211"/>
      <c r="J1913" s="211"/>
      <c r="K1913" s="211"/>
      <c r="L1913" s="211"/>
      <c r="M1913" s="211"/>
      <c r="N1913" s="211"/>
      <c r="O1913" s="211"/>
      <c r="P1913" s="211"/>
    </row>
    <row r="1914">
      <c r="A1914" s="211"/>
      <c r="B1914" s="237"/>
      <c r="C1914" s="238"/>
      <c r="D1914" s="235"/>
      <c r="E1914" s="235"/>
      <c r="F1914" s="211"/>
      <c r="G1914" s="217"/>
      <c r="H1914" s="217"/>
      <c r="I1914" s="211"/>
      <c r="J1914" s="211"/>
      <c r="K1914" s="211"/>
      <c r="L1914" s="211"/>
      <c r="M1914" s="211"/>
      <c r="N1914" s="211"/>
      <c r="O1914" s="211"/>
      <c r="P1914" s="211"/>
    </row>
    <row r="1915">
      <c r="A1915" s="211"/>
      <c r="B1915" s="237"/>
      <c r="C1915" s="238"/>
      <c r="D1915" s="235"/>
      <c r="E1915" s="235"/>
      <c r="F1915" s="211"/>
      <c r="G1915" s="217"/>
      <c r="H1915" s="217"/>
      <c r="I1915" s="211"/>
      <c r="J1915" s="211"/>
      <c r="K1915" s="211"/>
      <c r="L1915" s="211"/>
      <c r="M1915" s="211"/>
      <c r="N1915" s="211"/>
      <c r="O1915" s="211"/>
      <c r="P1915" s="211"/>
    </row>
    <row r="1916">
      <c r="A1916" s="211"/>
      <c r="B1916" s="237"/>
      <c r="C1916" s="238"/>
      <c r="D1916" s="235"/>
      <c r="E1916" s="235"/>
      <c r="F1916" s="211"/>
      <c r="G1916" s="217"/>
      <c r="H1916" s="217"/>
      <c r="I1916" s="211"/>
      <c r="J1916" s="211"/>
      <c r="K1916" s="211"/>
      <c r="L1916" s="211"/>
      <c r="M1916" s="211"/>
      <c r="N1916" s="211"/>
      <c r="O1916" s="211"/>
      <c r="P1916" s="211"/>
    </row>
    <row r="1917">
      <c r="A1917" s="211"/>
      <c r="B1917" s="237"/>
      <c r="C1917" s="238"/>
      <c r="D1917" s="235"/>
      <c r="E1917" s="235"/>
      <c r="F1917" s="211"/>
      <c r="G1917" s="217"/>
      <c r="H1917" s="217"/>
      <c r="I1917" s="211"/>
      <c r="J1917" s="211"/>
      <c r="K1917" s="211"/>
      <c r="L1917" s="211"/>
      <c r="M1917" s="211"/>
      <c r="N1917" s="211"/>
      <c r="O1917" s="211"/>
      <c r="P1917" s="211"/>
    </row>
    <row r="1918">
      <c r="A1918" s="211"/>
      <c r="B1918" s="237"/>
      <c r="C1918" s="238"/>
      <c r="D1918" s="235"/>
      <c r="E1918" s="235"/>
      <c r="F1918" s="211"/>
      <c r="G1918" s="217"/>
      <c r="H1918" s="217"/>
      <c r="I1918" s="211"/>
      <c r="J1918" s="211"/>
      <c r="K1918" s="211"/>
      <c r="L1918" s="211"/>
      <c r="M1918" s="211"/>
      <c r="N1918" s="211"/>
      <c r="O1918" s="211"/>
      <c r="P1918" s="211"/>
    </row>
    <row r="1919">
      <c r="A1919" s="211"/>
      <c r="B1919" s="237"/>
      <c r="C1919" s="238"/>
      <c r="D1919" s="235"/>
      <c r="E1919" s="235"/>
      <c r="F1919" s="211"/>
      <c r="G1919" s="217"/>
      <c r="H1919" s="217"/>
      <c r="I1919" s="211"/>
      <c r="J1919" s="211"/>
      <c r="K1919" s="211"/>
      <c r="L1919" s="211"/>
      <c r="M1919" s="211"/>
      <c r="N1919" s="211"/>
      <c r="O1919" s="211"/>
      <c r="P1919" s="211"/>
    </row>
    <row r="1920">
      <c r="A1920" s="211"/>
      <c r="B1920" s="237"/>
      <c r="C1920" s="238"/>
      <c r="D1920" s="235"/>
      <c r="E1920" s="235"/>
      <c r="F1920" s="211"/>
      <c r="G1920" s="217"/>
      <c r="H1920" s="217"/>
      <c r="I1920" s="211"/>
      <c r="J1920" s="211"/>
      <c r="K1920" s="211"/>
      <c r="L1920" s="211"/>
      <c r="M1920" s="211"/>
      <c r="N1920" s="211"/>
      <c r="O1920" s="211"/>
      <c r="P1920" s="211"/>
    </row>
    <row r="1921">
      <c r="A1921" s="211"/>
      <c r="B1921" s="237"/>
      <c r="C1921" s="238"/>
      <c r="D1921" s="235"/>
      <c r="E1921" s="235"/>
      <c r="F1921" s="211"/>
      <c r="G1921" s="217"/>
      <c r="H1921" s="217"/>
      <c r="I1921" s="211"/>
      <c r="J1921" s="211"/>
      <c r="K1921" s="211"/>
      <c r="L1921" s="211"/>
      <c r="M1921" s="211"/>
      <c r="N1921" s="211"/>
      <c r="O1921" s="211"/>
      <c r="P1921" s="211"/>
    </row>
    <row r="1922">
      <c r="A1922" s="211"/>
      <c r="B1922" s="237"/>
      <c r="C1922" s="238"/>
      <c r="D1922" s="235"/>
      <c r="E1922" s="235"/>
      <c r="F1922" s="211"/>
      <c r="G1922" s="217"/>
      <c r="H1922" s="217"/>
      <c r="I1922" s="211"/>
      <c r="J1922" s="211"/>
      <c r="K1922" s="211"/>
      <c r="L1922" s="211"/>
      <c r="M1922" s="211"/>
      <c r="N1922" s="211"/>
      <c r="O1922" s="211"/>
      <c r="P1922" s="211"/>
    </row>
    <row r="1923">
      <c r="A1923" s="211"/>
      <c r="B1923" s="237"/>
      <c r="C1923" s="238"/>
      <c r="D1923" s="235"/>
      <c r="E1923" s="235"/>
      <c r="F1923" s="211"/>
      <c r="G1923" s="217"/>
      <c r="H1923" s="217"/>
      <c r="I1923" s="211"/>
      <c r="J1923" s="211"/>
      <c r="K1923" s="211"/>
      <c r="L1923" s="211"/>
      <c r="M1923" s="211"/>
      <c r="N1923" s="211"/>
      <c r="O1923" s="211"/>
      <c r="P1923" s="211"/>
    </row>
    <row r="1924">
      <c r="A1924" s="211"/>
      <c r="B1924" s="237"/>
      <c r="C1924" s="238"/>
      <c r="D1924" s="235"/>
      <c r="E1924" s="235"/>
      <c r="F1924" s="211"/>
      <c r="G1924" s="217"/>
      <c r="H1924" s="217"/>
      <c r="I1924" s="211"/>
      <c r="J1924" s="211"/>
      <c r="K1924" s="211"/>
      <c r="L1924" s="211"/>
      <c r="M1924" s="211"/>
      <c r="N1924" s="211"/>
      <c r="O1924" s="211"/>
      <c r="P1924" s="211"/>
    </row>
    <row r="1925">
      <c r="A1925" s="211"/>
      <c r="B1925" s="237"/>
      <c r="C1925" s="238"/>
      <c r="D1925" s="235"/>
      <c r="E1925" s="235"/>
      <c r="F1925" s="211"/>
      <c r="G1925" s="217"/>
      <c r="H1925" s="217"/>
      <c r="I1925" s="211"/>
      <c r="J1925" s="211"/>
      <c r="K1925" s="211"/>
      <c r="L1925" s="211"/>
      <c r="M1925" s="211"/>
      <c r="N1925" s="211"/>
      <c r="O1925" s="211"/>
      <c r="P1925" s="211"/>
    </row>
    <row r="1926">
      <c r="A1926" s="211"/>
      <c r="B1926" s="237"/>
      <c r="C1926" s="238"/>
      <c r="D1926" s="235"/>
      <c r="E1926" s="235"/>
      <c r="F1926" s="211"/>
      <c r="G1926" s="217"/>
      <c r="H1926" s="217"/>
      <c r="I1926" s="211"/>
      <c r="J1926" s="211"/>
      <c r="K1926" s="211"/>
      <c r="L1926" s="211"/>
      <c r="M1926" s="211"/>
      <c r="N1926" s="211"/>
      <c r="O1926" s="211"/>
      <c r="P1926" s="211"/>
    </row>
    <row r="1927">
      <c r="A1927" s="211"/>
      <c r="B1927" s="237"/>
      <c r="C1927" s="238"/>
      <c r="D1927" s="235"/>
      <c r="E1927" s="235"/>
      <c r="F1927" s="211"/>
      <c r="G1927" s="217"/>
      <c r="H1927" s="217"/>
      <c r="I1927" s="211"/>
      <c r="J1927" s="211"/>
      <c r="K1927" s="211"/>
      <c r="L1927" s="211"/>
      <c r="M1927" s="211"/>
      <c r="N1927" s="211"/>
      <c r="O1927" s="211"/>
      <c r="P1927" s="211"/>
    </row>
    <row r="1928">
      <c r="A1928" s="211"/>
      <c r="B1928" s="237"/>
      <c r="C1928" s="238"/>
      <c r="D1928" s="235"/>
      <c r="E1928" s="235"/>
      <c r="F1928" s="211"/>
      <c r="G1928" s="217"/>
      <c r="H1928" s="217"/>
      <c r="I1928" s="211"/>
      <c r="J1928" s="211"/>
      <c r="K1928" s="211"/>
      <c r="L1928" s="211"/>
      <c r="M1928" s="211"/>
      <c r="N1928" s="211"/>
      <c r="O1928" s="211"/>
      <c r="P1928" s="211"/>
    </row>
    <row r="1929">
      <c r="A1929" s="220"/>
      <c r="B1929" s="237"/>
      <c r="C1929" s="238"/>
      <c r="D1929" s="235"/>
      <c r="E1929" s="235"/>
      <c r="F1929" s="211"/>
      <c r="G1929" s="217"/>
      <c r="H1929" s="217"/>
      <c r="I1929" s="211"/>
      <c r="J1929" s="211"/>
      <c r="K1929" s="211"/>
      <c r="L1929" s="211"/>
      <c r="M1929" s="211"/>
      <c r="N1929" s="211"/>
      <c r="O1929" s="211"/>
      <c r="P1929" s="211"/>
    </row>
    <row r="1930">
      <c r="A1930" s="211"/>
      <c r="B1930" s="237"/>
      <c r="C1930" s="238"/>
      <c r="D1930" s="235"/>
      <c r="E1930" s="235"/>
      <c r="F1930" s="211"/>
      <c r="G1930" s="217"/>
      <c r="H1930" s="217"/>
      <c r="I1930" s="211"/>
      <c r="J1930" s="211"/>
      <c r="K1930" s="211"/>
      <c r="L1930" s="211"/>
      <c r="M1930" s="211"/>
      <c r="N1930" s="211"/>
      <c r="O1930" s="211"/>
      <c r="P1930" s="211"/>
    </row>
    <row r="1931">
      <c r="A1931" s="211"/>
      <c r="B1931" s="237"/>
      <c r="C1931" s="238"/>
      <c r="D1931" s="235"/>
      <c r="E1931" s="231"/>
      <c r="F1931" s="211"/>
      <c r="G1931" s="217"/>
      <c r="H1931" s="217"/>
      <c r="I1931" s="211"/>
      <c r="J1931" s="211"/>
      <c r="K1931" s="211"/>
      <c r="L1931" s="211"/>
      <c r="M1931" s="211"/>
      <c r="N1931" s="211"/>
      <c r="O1931" s="211"/>
      <c r="P1931" s="211"/>
    </row>
    <row r="1932">
      <c r="A1932" s="211"/>
      <c r="B1932" s="237"/>
      <c r="C1932" s="238"/>
      <c r="D1932" s="235"/>
      <c r="E1932" s="235"/>
      <c r="F1932" s="211"/>
      <c r="G1932" s="217"/>
      <c r="H1932" s="217"/>
      <c r="I1932" s="211"/>
      <c r="J1932" s="211"/>
      <c r="K1932" s="211"/>
      <c r="L1932" s="211"/>
      <c r="M1932" s="211"/>
      <c r="N1932" s="211"/>
      <c r="O1932" s="211"/>
      <c r="P1932" s="211"/>
    </row>
    <row r="1933">
      <c r="A1933" s="211"/>
      <c r="B1933" s="237"/>
      <c r="C1933" s="238"/>
      <c r="D1933" s="235"/>
      <c r="E1933" s="235"/>
      <c r="F1933" s="211"/>
      <c r="G1933" s="217"/>
      <c r="H1933" s="217"/>
      <c r="I1933" s="211"/>
      <c r="J1933" s="211"/>
      <c r="K1933" s="211"/>
      <c r="L1933" s="211"/>
      <c r="M1933" s="211"/>
      <c r="N1933" s="211"/>
      <c r="O1933" s="211"/>
      <c r="P1933" s="211"/>
    </row>
    <row r="1934">
      <c r="A1934" s="211"/>
      <c r="B1934" s="237"/>
      <c r="C1934" s="238"/>
      <c r="D1934" s="235"/>
      <c r="E1934" s="235"/>
      <c r="F1934" s="211"/>
      <c r="G1934" s="217"/>
      <c r="H1934" s="217"/>
      <c r="I1934" s="211"/>
      <c r="J1934" s="211"/>
      <c r="K1934" s="211"/>
      <c r="L1934" s="211"/>
      <c r="M1934" s="211"/>
      <c r="N1934" s="211"/>
      <c r="O1934" s="211"/>
      <c r="P1934" s="211"/>
    </row>
    <row r="1935">
      <c r="A1935" s="211"/>
      <c r="B1935" s="237"/>
      <c r="C1935" s="238"/>
      <c r="D1935" s="235"/>
      <c r="E1935" s="235"/>
      <c r="F1935" s="211"/>
      <c r="G1935" s="217"/>
      <c r="H1935" s="217"/>
      <c r="I1935" s="211"/>
      <c r="J1935" s="211"/>
      <c r="K1935" s="211"/>
      <c r="L1935" s="211"/>
      <c r="M1935" s="211"/>
      <c r="N1935" s="211"/>
      <c r="O1935" s="211"/>
      <c r="P1935" s="211"/>
    </row>
    <row r="1936">
      <c r="A1936" s="211"/>
      <c r="B1936" s="237"/>
      <c r="C1936" s="238"/>
      <c r="D1936" s="235"/>
      <c r="E1936" s="235"/>
      <c r="F1936" s="211"/>
      <c r="G1936" s="217"/>
      <c r="H1936" s="217"/>
      <c r="I1936" s="211"/>
      <c r="J1936" s="211"/>
      <c r="K1936" s="211"/>
      <c r="L1936" s="211"/>
      <c r="M1936" s="211"/>
      <c r="N1936" s="211"/>
      <c r="O1936" s="211"/>
      <c r="P1936" s="211"/>
    </row>
    <row r="1937">
      <c r="A1937" s="211"/>
      <c r="B1937" s="237"/>
      <c r="C1937" s="238"/>
      <c r="D1937" s="235"/>
      <c r="E1937" s="235"/>
      <c r="F1937" s="211"/>
      <c r="G1937" s="217"/>
      <c r="H1937" s="217"/>
      <c r="I1937" s="211"/>
      <c r="J1937" s="211"/>
      <c r="K1937" s="211"/>
      <c r="L1937" s="211"/>
      <c r="M1937" s="211"/>
      <c r="N1937" s="211"/>
      <c r="O1937" s="211"/>
      <c r="P1937" s="211"/>
    </row>
    <row r="1938">
      <c r="A1938" s="211"/>
      <c r="B1938" s="237"/>
      <c r="C1938" s="238"/>
      <c r="D1938" s="235"/>
      <c r="E1938" s="235"/>
      <c r="F1938" s="211"/>
      <c r="G1938" s="217"/>
      <c r="H1938" s="217"/>
      <c r="I1938" s="211"/>
      <c r="J1938" s="211"/>
      <c r="K1938" s="211"/>
      <c r="L1938" s="211"/>
      <c r="M1938" s="211"/>
      <c r="N1938" s="211"/>
      <c r="O1938" s="211"/>
      <c r="P1938" s="211"/>
    </row>
    <row r="1939">
      <c r="A1939" s="211"/>
      <c r="B1939" s="237"/>
      <c r="C1939" s="238"/>
      <c r="D1939" s="235"/>
      <c r="E1939" s="235"/>
      <c r="F1939" s="211"/>
      <c r="G1939" s="217"/>
      <c r="H1939" s="217"/>
      <c r="I1939" s="211"/>
      <c r="J1939" s="211"/>
      <c r="K1939" s="211"/>
      <c r="L1939" s="211"/>
      <c r="M1939" s="211"/>
      <c r="N1939" s="211"/>
      <c r="O1939" s="211"/>
      <c r="P1939" s="211"/>
    </row>
    <row r="1940">
      <c r="A1940" s="211"/>
      <c r="B1940" s="237"/>
      <c r="C1940" s="238"/>
      <c r="D1940" s="235"/>
      <c r="E1940" s="235"/>
      <c r="F1940" s="211"/>
      <c r="G1940" s="217"/>
      <c r="H1940" s="217"/>
      <c r="I1940" s="211"/>
      <c r="J1940" s="211"/>
      <c r="K1940" s="211"/>
      <c r="L1940" s="211"/>
      <c r="M1940" s="211"/>
      <c r="N1940" s="211"/>
      <c r="O1940" s="211"/>
      <c r="P1940" s="211"/>
    </row>
    <row r="1941">
      <c r="A1941" s="211"/>
      <c r="B1941" s="237"/>
      <c r="C1941" s="238"/>
      <c r="D1941" s="235"/>
      <c r="E1941" s="235"/>
      <c r="F1941" s="211"/>
      <c r="G1941" s="217"/>
      <c r="H1941" s="217"/>
      <c r="I1941" s="211"/>
      <c r="J1941" s="211"/>
      <c r="K1941" s="211"/>
      <c r="L1941" s="211"/>
      <c r="M1941" s="211"/>
      <c r="N1941" s="211"/>
      <c r="O1941" s="211"/>
      <c r="P1941" s="211"/>
    </row>
    <row r="1942">
      <c r="A1942" s="211"/>
      <c r="B1942" s="237"/>
      <c r="C1942" s="238"/>
      <c r="D1942" s="235"/>
      <c r="E1942" s="235"/>
      <c r="F1942" s="211"/>
      <c r="G1942" s="217"/>
      <c r="H1942" s="217"/>
      <c r="I1942" s="211"/>
      <c r="J1942" s="211"/>
      <c r="K1942" s="211"/>
      <c r="L1942" s="211"/>
      <c r="M1942" s="211"/>
      <c r="N1942" s="211"/>
      <c r="O1942" s="211"/>
      <c r="P1942" s="211"/>
    </row>
    <row r="1943">
      <c r="A1943" s="211"/>
      <c r="B1943" s="237"/>
      <c r="C1943" s="238"/>
      <c r="D1943" s="235"/>
      <c r="E1943" s="235"/>
      <c r="F1943" s="211"/>
      <c r="G1943" s="217"/>
      <c r="H1943" s="217"/>
      <c r="I1943" s="211"/>
      <c r="J1943" s="211"/>
      <c r="K1943" s="211"/>
      <c r="L1943" s="211"/>
      <c r="M1943" s="211"/>
      <c r="N1943" s="211"/>
      <c r="O1943" s="211"/>
      <c r="P1943" s="211"/>
    </row>
    <row r="1944">
      <c r="A1944" s="211"/>
      <c r="B1944" s="237"/>
      <c r="C1944" s="238"/>
      <c r="D1944" s="235"/>
      <c r="E1944" s="235"/>
      <c r="F1944" s="211"/>
      <c r="G1944" s="217"/>
      <c r="H1944" s="217"/>
      <c r="I1944" s="211"/>
      <c r="J1944" s="211"/>
      <c r="K1944" s="211"/>
      <c r="L1944" s="211"/>
      <c r="M1944" s="211"/>
      <c r="N1944" s="211"/>
      <c r="O1944" s="211"/>
      <c r="P1944" s="211"/>
    </row>
    <row r="1945">
      <c r="A1945" s="211"/>
      <c r="B1945" s="237"/>
      <c r="C1945" s="238"/>
      <c r="D1945" s="235"/>
      <c r="E1945" s="235"/>
      <c r="F1945" s="211"/>
      <c r="G1945" s="217"/>
      <c r="H1945" s="217"/>
      <c r="I1945" s="211"/>
      <c r="J1945" s="211"/>
      <c r="K1945" s="211"/>
      <c r="L1945" s="211"/>
      <c r="M1945" s="211"/>
      <c r="N1945" s="211"/>
      <c r="O1945" s="211"/>
      <c r="P1945" s="211"/>
    </row>
    <row r="1946">
      <c r="A1946" s="211"/>
      <c r="B1946" s="237"/>
      <c r="C1946" s="238"/>
      <c r="D1946" s="235"/>
      <c r="E1946" s="235"/>
      <c r="F1946" s="211"/>
      <c r="G1946" s="217"/>
      <c r="H1946" s="217"/>
      <c r="I1946" s="211"/>
      <c r="J1946" s="211"/>
      <c r="K1946" s="211"/>
      <c r="L1946" s="211"/>
      <c r="M1946" s="211"/>
      <c r="N1946" s="211"/>
      <c r="O1946" s="211"/>
      <c r="P1946" s="211"/>
    </row>
    <row r="1947">
      <c r="A1947" s="220"/>
      <c r="B1947" s="237"/>
      <c r="C1947" s="238"/>
      <c r="D1947" s="235"/>
      <c r="E1947" s="235"/>
      <c r="F1947" s="211"/>
      <c r="G1947" s="217"/>
      <c r="H1947" s="217"/>
      <c r="I1947" s="211"/>
      <c r="J1947" s="211"/>
      <c r="K1947" s="211"/>
      <c r="L1947" s="211"/>
      <c r="M1947" s="211"/>
      <c r="N1947" s="211"/>
      <c r="O1947" s="211"/>
      <c r="P1947" s="211"/>
    </row>
    <row r="1948">
      <c r="A1948" s="211"/>
      <c r="B1948" s="237"/>
      <c r="C1948" s="238"/>
      <c r="D1948" s="235"/>
      <c r="E1948" s="235"/>
      <c r="F1948" s="211"/>
      <c r="G1948" s="217"/>
      <c r="H1948" s="217"/>
      <c r="I1948" s="211"/>
      <c r="J1948" s="211"/>
      <c r="K1948" s="211"/>
      <c r="L1948" s="211"/>
      <c r="M1948" s="211"/>
      <c r="N1948" s="211"/>
      <c r="O1948" s="211"/>
      <c r="P1948" s="211"/>
    </row>
    <row r="1949">
      <c r="A1949" s="211"/>
      <c r="B1949" s="237"/>
      <c r="C1949" s="238"/>
      <c r="D1949" s="235"/>
      <c r="E1949" s="231"/>
      <c r="F1949" s="211"/>
      <c r="G1949" s="217"/>
      <c r="H1949" s="217"/>
      <c r="I1949" s="211"/>
      <c r="J1949" s="211"/>
      <c r="K1949" s="211"/>
      <c r="L1949" s="211"/>
      <c r="M1949" s="211"/>
      <c r="N1949" s="211"/>
      <c r="O1949" s="211"/>
      <c r="P1949" s="211"/>
    </row>
    <row r="1950">
      <c r="A1950" s="211"/>
      <c r="B1950" s="237"/>
      <c r="C1950" s="238"/>
      <c r="D1950" s="235"/>
      <c r="E1950" s="235"/>
      <c r="F1950" s="211"/>
      <c r="G1950" s="217"/>
      <c r="H1950" s="217"/>
      <c r="I1950" s="211"/>
      <c r="J1950" s="211"/>
      <c r="K1950" s="211"/>
      <c r="L1950" s="211"/>
      <c r="M1950" s="211"/>
      <c r="N1950" s="211"/>
      <c r="O1950" s="211"/>
      <c r="P1950" s="211"/>
    </row>
    <row r="1951">
      <c r="A1951" s="211"/>
      <c r="B1951" s="237"/>
      <c r="C1951" s="238"/>
      <c r="D1951" s="235"/>
      <c r="E1951" s="235"/>
      <c r="F1951" s="211"/>
      <c r="G1951" s="217"/>
      <c r="H1951" s="217"/>
      <c r="I1951" s="211"/>
      <c r="J1951" s="211"/>
      <c r="K1951" s="211"/>
      <c r="L1951" s="211"/>
      <c r="M1951" s="211"/>
      <c r="N1951" s="211"/>
      <c r="O1951" s="211"/>
      <c r="P1951" s="211"/>
    </row>
    <row r="1952">
      <c r="A1952" s="211"/>
      <c r="B1952" s="237"/>
      <c r="C1952" s="238"/>
      <c r="D1952" s="235"/>
      <c r="E1952" s="235"/>
      <c r="F1952" s="211"/>
      <c r="G1952" s="217"/>
      <c r="H1952" s="217"/>
      <c r="I1952" s="211"/>
      <c r="J1952" s="211"/>
      <c r="K1952" s="211"/>
      <c r="L1952" s="211"/>
      <c r="M1952" s="211"/>
      <c r="N1952" s="211"/>
      <c r="O1952" s="211"/>
      <c r="P1952" s="211"/>
    </row>
    <row r="1953">
      <c r="A1953" s="211"/>
      <c r="B1953" s="237"/>
      <c r="C1953" s="238"/>
      <c r="D1953" s="235"/>
      <c r="E1953" s="235"/>
      <c r="F1953" s="211"/>
      <c r="G1953" s="217"/>
      <c r="H1953" s="217"/>
      <c r="I1953" s="211"/>
      <c r="J1953" s="211"/>
      <c r="K1953" s="211"/>
      <c r="L1953" s="211"/>
      <c r="M1953" s="211"/>
      <c r="N1953" s="211"/>
      <c r="O1953" s="211"/>
      <c r="P1953" s="211"/>
    </row>
    <row r="1954">
      <c r="A1954" s="211"/>
      <c r="B1954" s="237"/>
      <c r="C1954" s="238"/>
      <c r="D1954" s="235"/>
      <c r="E1954" s="235"/>
      <c r="F1954" s="211"/>
      <c r="G1954" s="217"/>
      <c r="H1954" s="217"/>
      <c r="I1954" s="211"/>
      <c r="J1954" s="211"/>
      <c r="K1954" s="211"/>
      <c r="L1954" s="211"/>
      <c r="M1954" s="211"/>
      <c r="N1954" s="211"/>
      <c r="O1954" s="211"/>
      <c r="P1954" s="211"/>
    </row>
    <row r="1955">
      <c r="A1955" s="211"/>
      <c r="B1955" s="237"/>
      <c r="C1955" s="238"/>
      <c r="D1955" s="235"/>
      <c r="E1955" s="235"/>
      <c r="F1955" s="211"/>
      <c r="G1955" s="217"/>
      <c r="H1955" s="217"/>
      <c r="I1955" s="211"/>
      <c r="J1955" s="211"/>
      <c r="K1955" s="211"/>
      <c r="L1955" s="211"/>
      <c r="M1955" s="211"/>
      <c r="N1955" s="211"/>
      <c r="O1955" s="211"/>
      <c r="P1955" s="211"/>
    </row>
    <row r="1956">
      <c r="A1956" s="211"/>
      <c r="B1956" s="237"/>
      <c r="C1956" s="238"/>
      <c r="D1956" s="235"/>
      <c r="E1956" s="235"/>
      <c r="F1956" s="211"/>
      <c r="G1956" s="217"/>
      <c r="H1956" s="217"/>
      <c r="I1956" s="211"/>
      <c r="J1956" s="211"/>
      <c r="K1956" s="211"/>
      <c r="L1956" s="211"/>
      <c r="M1956" s="211"/>
      <c r="N1956" s="211"/>
      <c r="O1956" s="211"/>
      <c r="P1956" s="211"/>
    </row>
    <row r="1957">
      <c r="A1957" s="211"/>
      <c r="B1957" s="237"/>
      <c r="C1957" s="238"/>
      <c r="D1957" s="235"/>
      <c r="E1957" s="235"/>
      <c r="F1957" s="211"/>
      <c r="G1957" s="217"/>
      <c r="H1957" s="217"/>
      <c r="I1957" s="211"/>
      <c r="J1957" s="211"/>
      <c r="K1957" s="211"/>
      <c r="L1957" s="211"/>
      <c r="M1957" s="211"/>
      <c r="N1957" s="211"/>
      <c r="O1957" s="211"/>
      <c r="P1957" s="211"/>
    </row>
    <row r="1958">
      <c r="A1958" s="211"/>
      <c r="B1958" s="237"/>
      <c r="C1958" s="238"/>
      <c r="D1958" s="235"/>
      <c r="E1958" s="235"/>
      <c r="F1958" s="211"/>
      <c r="G1958" s="217"/>
      <c r="H1958" s="217"/>
      <c r="I1958" s="211"/>
      <c r="J1958" s="211"/>
      <c r="K1958" s="211"/>
      <c r="L1958" s="211"/>
      <c r="M1958" s="211"/>
      <c r="N1958" s="211"/>
      <c r="O1958" s="211"/>
      <c r="P1958" s="211"/>
    </row>
    <row r="1959">
      <c r="A1959" s="211"/>
      <c r="B1959" s="237"/>
      <c r="C1959" s="238"/>
      <c r="D1959" s="235"/>
      <c r="E1959" s="235"/>
      <c r="F1959" s="211"/>
      <c r="G1959" s="217"/>
      <c r="H1959" s="217"/>
      <c r="I1959" s="211"/>
      <c r="J1959" s="211"/>
      <c r="K1959" s="211"/>
      <c r="L1959" s="211"/>
      <c r="M1959" s="211"/>
      <c r="N1959" s="211"/>
      <c r="O1959" s="211"/>
      <c r="P1959" s="211"/>
    </row>
    <row r="1960">
      <c r="A1960" s="211"/>
      <c r="B1960" s="237"/>
      <c r="C1960" s="238"/>
      <c r="D1960" s="235"/>
      <c r="E1960" s="235"/>
      <c r="F1960" s="211"/>
      <c r="G1960" s="217"/>
      <c r="H1960" s="217"/>
      <c r="I1960" s="211"/>
      <c r="J1960" s="211"/>
      <c r="K1960" s="211"/>
      <c r="L1960" s="211"/>
      <c r="M1960" s="211"/>
      <c r="N1960" s="211"/>
      <c r="O1960" s="211"/>
      <c r="P1960" s="211"/>
    </row>
    <row r="1961">
      <c r="A1961" s="195"/>
      <c r="B1961" s="237"/>
      <c r="C1961" s="238"/>
      <c r="D1961" s="235"/>
      <c r="E1961" s="235"/>
      <c r="F1961" s="217"/>
      <c r="G1961" s="217"/>
      <c r="H1961" s="217"/>
      <c r="I1961" s="217"/>
      <c r="J1961" s="217"/>
      <c r="K1961" s="217"/>
      <c r="L1961" s="217"/>
      <c r="M1961" s="217"/>
      <c r="N1961" s="217"/>
      <c r="O1961" s="217"/>
      <c r="P1961" s="217"/>
    </row>
    <row r="1962">
      <c r="A1962" s="195"/>
      <c r="B1962" s="237"/>
      <c r="C1962" s="238"/>
      <c r="D1962" s="235"/>
      <c r="E1962" s="235"/>
      <c r="F1962" s="217"/>
      <c r="G1962" s="217"/>
      <c r="H1962" s="217"/>
      <c r="I1962" s="217"/>
      <c r="J1962" s="217"/>
      <c r="K1962" s="217"/>
      <c r="L1962" s="217"/>
      <c r="M1962" s="217"/>
      <c r="N1962" s="217"/>
      <c r="O1962" s="217"/>
      <c r="P1962" s="217"/>
    </row>
    <row r="1963">
      <c r="A1963" s="195"/>
      <c r="B1963" s="237"/>
      <c r="C1963" s="238"/>
      <c r="D1963" s="235"/>
      <c r="E1963" s="235"/>
      <c r="F1963" s="217"/>
      <c r="G1963" s="217"/>
      <c r="H1963" s="217"/>
      <c r="I1963" s="217"/>
      <c r="J1963" s="217"/>
      <c r="K1963" s="217"/>
      <c r="L1963" s="217"/>
      <c r="M1963" s="217"/>
      <c r="N1963" s="217"/>
      <c r="O1963" s="217"/>
      <c r="P1963" s="217"/>
    </row>
    <row r="1964">
      <c r="A1964" s="195"/>
      <c r="B1964" s="237"/>
      <c r="C1964" s="238"/>
      <c r="D1964" s="235"/>
      <c r="E1964" s="235"/>
      <c r="F1964" s="217"/>
      <c r="G1964" s="217"/>
      <c r="H1964" s="217"/>
      <c r="I1964" s="217"/>
      <c r="J1964" s="217"/>
      <c r="K1964" s="217"/>
      <c r="L1964" s="217"/>
      <c r="M1964" s="217"/>
      <c r="N1964" s="217"/>
      <c r="O1964" s="217"/>
      <c r="P1964" s="217"/>
    </row>
    <row r="1965">
      <c r="A1965" s="220"/>
      <c r="B1965" s="237"/>
      <c r="C1965" s="238"/>
      <c r="D1965" s="235"/>
      <c r="E1965" s="235"/>
      <c r="F1965" s="211"/>
      <c r="G1965" s="217"/>
      <c r="H1965" s="217"/>
      <c r="I1965" s="211"/>
      <c r="J1965" s="211"/>
      <c r="K1965" s="211"/>
      <c r="L1965" s="211"/>
      <c r="M1965" s="211"/>
      <c r="N1965" s="211"/>
      <c r="O1965" s="211"/>
      <c r="P1965" s="211"/>
    </row>
    <row r="1966">
      <c r="A1966" s="211"/>
      <c r="B1966" s="237"/>
      <c r="C1966" s="238"/>
      <c r="D1966" s="235"/>
      <c r="E1966" s="235"/>
      <c r="F1966" s="211"/>
      <c r="G1966" s="217"/>
      <c r="H1966" s="217"/>
      <c r="I1966" s="211"/>
      <c r="J1966" s="211"/>
      <c r="K1966" s="211"/>
      <c r="L1966" s="211"/>
      <c r="M1966" s="211"/>
      <c r="N1966" s="211"/>
      <c r="O1966" s="211"/>
      <c r="P1966" s="211"/>
    </row>
    <row r="1967">
      <c r="A1967" s="211"/>
      <c r="B1967" s="237"/>
      <c r="C1967" s="238"/>
      <c r="D1967" s="235"/>
      <c r="E1967" s="231"/>
      <c r="F1967" s="211"/>
      <c r="G1967" s="217"/>
      <c r="H1967" s="217"/>
      <c r="I1967" s="211"/>
      <c r="J1967" s="211"/>
      <c r="K1967" s="211"/>
      <c r="L1967" s="211"/>
      <c r="M1967" s="211"/>
      <c r="N1967" s="211"/>
      <c r="O1967" s="211"/>
      <c r="P1967" s="211"/>
    </row>
    <row r="1968">
      <c r="A1968" s="211"/>
      <c r="B1968" s="237"/>
      <c r="C1968" s="238"/>
      <c r="D1968" s="235"/>
      <c r="E1968" s="235"/>
      <c r="F1968" s="211"/>
      <c r="G1968" s="217"/>
      <c r="H1968" s="217"/>
      <c r="I1968" s="211"/>
      <c r="J1968" s="211"/>
      <c r="K1968" s="211"/>
      <c r="L1968" s="211"/>
      <c r="M1968" s="211"/>
      <c r="N1968" s="211"/>
      <c r="O1968" s="211"/>
      <c r="P1968" s="211"/>
    </row>
    <row r="1969">
      <c r="A1969" s="211"/>
      <c r="B1969" s="237"/>
      <c r="C1969" s="238"/>
      <c r="D1969" s="235"/>
      <c r="E1969" s="235"/>
      <c r="F1969" s="211"/>
      <c r="G1969" s="217"/>
      <c r="H1969" s="217"/>
      <c r="I1969" s="211"/>
      <c r="J1969" s="211"/>
      <c r="K1969" s="211"/>
      <c r="L1969" s="211"/>
      <c r="M1969" s="211"/>
      <c r="N1969" s="211"/>
      <c r="O1969" s="211"/>
      <c r="P1969" s="211"/>
    </row>
    <row r="1970">
      <c r="A1970" s="211"/>
      <c r="B1970" s="237"/>
      <c r="C1970" s="238"/>
      <c r="D1970" s="235"/>
      <c r="E1970" s="235"/>
      <c r="F1970" s="211"/>
      <c r="G1970" s="217"/>
      <c r="H1970" s="217"/>
      <c r="I1970" s="211"/>
      <c r="J1970" s="211"/>
      <c r="K1970" s="211"/>
      <c r="L1970" s="211"/>
      <c r="M1970" s="211"/>
      <c r="N1970" s="211"/>
      <c r="O1970" s="211"/>
      <c r="P1970" s="211"/>
    </row>
    <row r="1971">
      <c r="A1971" s="211"/>
      <c r="B1971" s="237"/>
      <c r="C1971" s="238"/>
      <c r="D1971" s="235"/>
      <c r="E1971" s="235"/>
      <c r="F1971" s="211"/>
      <c r="G1971" s="217"/>
      <c r="H1971" s="217"/>
      <c r="I1971" s="211"/>
      <c r="J1971" s="211"/>
      <c r="K1971" s="211"/>
      <c r="L1971" s="211"/>
      <c r="M1971" s="211"/>
      <c r="N1971" s="211"/>
      <c r="O1971" s="211"/>
      <c r="P1971" s="211"/>
    </row>
    <row r="1972">
      <c r="A1972" s="211"/>
      <c r="B1972" s="237"/>
      <c r="C1972" s="238"/>
      <c r="D1972" s="235"/>
      <c r="E1972" s="235"/>
      <c r="F1972" s="211"/>
      <c r="G1972" s="217"/>
      <c r="H1972" s="217"/>
      <c r="I1972" s="211"/>
      <c r="J1972" s="211"/>
      <c r="K1972" s="211"/>
      <c r="L1972" s="211"/>
      <c r="M1972" s="211"/>
      <c r="N1972" s="211"/>
      <c r="O1972" s="211"/>
      <c r="P1972" s="211"/>
    </row>
    <row r="1973">
      <c r="A1973" s="211"/>
      <c r="B1973" s="237"/>
      <c r="C1973" s="238"/>
      <c r="D1973" s="235"/>
      <c r="E1973" s="235"/>
      <c r="F1973" s="211"/>
      <c r="G1973" s="217"/>
      <c r="H1973" s="217"/>
      <c r="I1973" s="211"/>
      <c r="J1973" s="211"/>
      <c r="K1973" s="211"/>
      <c r="L1973" s="211"/>
      <c r="M1973" s="211"/>
      <c r="N1973" s="211"/>
      <c r="O1973" s="211"/>
      <c r="P1973" s="211"/>
    </row>
    <row r="1974">
      <c r="A1974" s="211"/>
      <c r="B1974" s="237"/>
      <c r="C1974" s="238"/>
      <c r="D1974" s="235"/>
      <c r="E1974" s="235"/>
      <c r="F1974" s="211"/>
      <c r="G1974" s="217"/>
      <c r="H1974" s="217"/>
      <c r="I1974" s="211"/>
      <c r="J1974" s="211"/>
      <c r="K1974" s="211"/>
      <c r="L1974" s="211"/>
      <c r="M1974" s="211"/>
      <c r="N1974" s="211"/>
      <c r="O1974" s="211"/>
      <c r="P1974" s="211"/>
    </row>
    <row r="1975">
      <c r="A1975" s="211"/>
      <c r="B1975" s="237"/>
      <c r="C1975" s="238"/>
      <c r="D1975" s="235"/>
      <c r="E1975" s="235"/>
      <c r="F1975" s="211"/>
      <c r="G1975" s="217"/>
      <c r="H1975" s="217"/>
      <c r="I1975" s="211"/>
      <c r="J1975" s="211"/>
      <c r="K1975" s="211"/>
      <c r="L1975" s="211"/>
      <c r="M1975" s="211"/>
      <c r="N1975" s="211"/>
      <c r="O1975" s="211"/>
      <c r="P1975" s="211"/>
    </row>
    <row r="1976">
      <c r="A1976" s="211"/>
      <c r="B1976" s="237"/>
      <c r="C1976" s="238"/>
      <c r="D1976" s="235"/>
      <c r="E1976" s="235"/>
      <c r="F1976" s="211"/>
      <c r="G1976" s="217"/>
      <c r="H1976" s="217"/>
      <c r="I1976" s="211"/>
      <c r="J1976" s="211"/>
      <c r="K1976" s="211"/>
      <c r="L1976" s="211"/>
      <c r="M1976" s="211"/>
      <c r="N1976" s="211"/>
      <c r="O1976" s="211"/>
      <c r="P1976" s="211"/>
    </row>
    <row r="1977">
      <c r="A1977" s="211"/>
      <c r="B1977" s="237"/>
      <c r="C1977" s="238"/>
      <c r="D1977" s="235"/>
      <c r="E1977" s="235"/>
      <c r="F1977" s="211"/>
      <c r="G1977" s="217"/>
      <c r="H1977" s="217"/>
      <c r="I1977" s="211"/>
      <c r="J1977" s="211"/>
      <c r="K1977" s="211"/>
      <c r="L1977" s="211"/>
      <c r="M1977" s="211"/>
      <c r="N1977" s="211"/>
      <c r="O1977" s="211"/>
      <c r="P1977" s="211"/>
    </row>
    <row r="1978">
      <c r="A1978" s="211"/>
      <c r="B1978" s="237"/>
      <c r="C1978" s="238"/>
      <c r="D1978" s="235"/>
      <c r="E1978" s="235"/>
      <c r="F1978" s="211"/>
      <c r="G1978" s="217"/>
      <c r="H1978" s="217"/>
      <c r="I1978" s="211"/>
      <c r="J1978" s="211"/>
      <c r="K1978" s="211"/>
      <c r="L1978" s="211"/>
      <c r="M1978" s="211"/>
      <c r="N1978" s="211"/>
      <c r="O1978" s="211"/>
      <c r="P1978" s="211"/>
    </row>
    <row r="1979">
      <c r="A1979" s="211"/>
      <c r="B1979" s="237"/>
      <c r="C1979" s="238"/>
      <c r="D1979" s="235"/>
      <c r="E1979" s="235"/>
      <c r="F1979" s="211"/>
      <c r="G1979" s="217"/>
      <c r="H1979" s="217"/>
      <c r="I1979" s="211"/>
      <c r="J1979" s="211"/>
      <c r="K1979" s="211"/>
      <c r="L1979" s="211"/>
      <c r="M1979" s="211"/>
      <c r="N1979" s="211"/>
      <c r="O1979" s="211"/>
      <c r="P1979" s="211"/>
    </row>
    <row r="1980">
      <c r="A1980" s="211"/>
      <c r="B1980" s="237"/>
      <c r="C1980" s="238"/>
      <c r="D1980" s="235"/>
      <c r="E1980" s="235"/>
      <c r="F1980" s="211"/>
      <c r="G1980" s="217"/>
      <c r="H1980" s="217"/>
      <c r="I1980" s="211"/>
      <c r="J1980" s="211"/>
      <c r="K1980" s="211"/>
      <c r="L1980" s="211"/>
      <c r="M1980" s="211"/>
      <c r="N1980" s="211"/>
      <c r="O1980" s="211"/>
      <c r="P1980" s="211"/>
    </row>
    <row r="1981">
      <c r="A1981" s="211"/>
      <c r="B1981" s="237"/>
      <c r="C1981" s="238"/>
      <c r="D1981" s="235"/>
      <c r="E1981" s="235"/>
      <c r="F1981" s="211"/>
      <c r="G1981" s="217"/>
      <c r="H1981" s="217"/>
      <c r="I1981" s="211"/>
      <c r="J1981" s="211"/>
      <c r="K1981" s="211"/>
      <c r="L1981" s="211"/>
      <c r="M1981" s="211"/>
      <c r="N1981" s="211"/>
      <c r="O1981" s="211"/>
      <c r="P1981" s="211"/>
    </row>
    <row r="1982">
      <c r="A1982" s="211"/>
      <c r="B1982" s="237"/>
      <c r="C1982" s="238"/>
      <c r="D1982" s="235"/>
      <c r="E1982" s="235"/>
      <c r="F1982" s="211"/>
      <c r="G1982" s="217"/>
      <c r="H1982" s="217"/>
      <c r="I1982" s="211"/>
      <c r="J1982" s="211"/>
      <c r="K1982" s="211"/>
      <c r="L1982" s="211"/>
      <c r="M1982" s="211"/>
      <c r="N1982" s="211"/>
      <c r="O1982" s="211"/>
      <c r="P1982" s="211"/>
    </row>
    <row r="1983">
      <c r="A1983" s="220"/>
      <c r="B1983" s="237"/>
      <c r="C1983" s="238"/>
      <c r="D1983" s="235"/>
      <c r="E1983" s="235"/>
      <c r="F1983" s="211"/>
      <c r="G1983" s="217"/>
      <c r="H1983" s="217"/>
      <c r="I1983" s="211"/>
      <c r="J1983" s="211"/>
      <c r="K1983" s="211"/>
      <c r="L1983" s="211"/>
      <c r="M1983" s="211"/>
      <c r="N1983" s="211"/>
      <c r="O1983" s="211"/>
      <c r="P1983" s="211"/>
    </row>
    <row r="1984">
      <c r="A1984" s="211"/>
      <c r="B1984" s="237"/>
      <c r="C1984" s="238"/>
      <c r="D1984" s="235"/>
      <c r="E1984" s="235"/>
      <c r="F1984" s="211"/>
      <c r="G1984" s="217"/>
      <c r="H1984" s="217"/>
      <c r="I1984" s="211"/>
      <c r="J1984" s="211"/>
      <c r="K1984" s="211"/>
      <c r="L1984" s="211"/>
      <c r="M1984" s="211"/>
      <c r="N1984" s="211"/>
      <c r="O1984" s="211"/>
      <c r="P1984" s="211"/>
    </row>
    <row r="1985">
      <c r="A1985" s="211"/>
      <c r="B1985" s="237"/>
      <c r="C1985" s="238"/>
      <c r="D1985" s="235"/>
      <c r="E1985" s="231"/>
      <c r="F1985" s="211"/>
      <c r="G1985" s="217"/>
      <c r="H1985" s="217"/>
      <c r="I1985" s="211"/>
      <c r="J1985" s="211"/>
      <c r="K1985" s="211"/>
      <c r="L1985" s="211"/>
      <c r="M1985" s="211"/>
      <c r="N1985" s="211"/>
      <c r="O1985" s="211"/>
      <c r="P1985" s="211"/>
    </row>
    <row r="1986">
      <c r="A1986" s="211"/>
      <c r="B1986" s="237"/>
      <c r="C1986" s="238"/>
      <c r="D1986" s="235"/>
      <c r="E1986" s="235"/>
      <c r="F1986" s="211"/>
      <c r="G1986" s="217"/>
      <c r="H1986" s="217"/>
      <c r="I1986" s="211"/>
      <c r="J1986" s="211"/>
      <c r="K1986" s="211"/>
      <c r="L1986" s="211"/>
      <c r="M1986" s="211"/>
      <c r="N1986" s="211"/>
      <c r="O1986" s="211"/>
      <c r="P1986" s="211"/>
    </row>
    <row r="1987">
      <c r="A1987" s="211"/>
      <c r="B1987" s="237"/>
      <c r="C1987" s="238"/>
      <c r="D1987" s="235"/>
      <c r="E1987" s="235"/>
      <c r="F1987" s="211"/>
      <c r="G1987" s="217"/>
      <c r="H1987" s="217"/>
      <c r="I1987" s="211"/>
      <c r="J1987" s="211"/>
      <c r="K1987" s="211"/>
      <c r="L1987" s="211"/>
      <c r="M1987" s="211"/>
      <c r="N1987" s="211"/>
      <c r="O1987" s="211"/>
      <c r="P1987" s="211"/>
    </row>
    <row r="1988">
      <c r="A1988" s="211"/>
      <c r="B1988" s="237"/>
      <c r="C1988" s="238"/>
      <c r="D1988" s="235"/>
      <c r="E1988" s="235"/>
      <c r="F1988" s="211"/>
      <c r="G1988" s="217"/>
      <c r="H1988" s="217"/>
      <c r="I1988" s="211"/>
      <c r="J1988" s="211"/>
      <c r="K1988" s="211"/>
      <c r="L1988" s="211"/>
      <c r="M1988" s="211"/>
      <c r="N1988" s="211"/>
      <c r="O1988" s="211"/>
      <c r="P1988" s="211"/>
    </row>
    <row r="1989">
      <c r="A1989" s="211"/>
      <c r="B1989" s="237"/>
      <c r="C1989" s="238"/>
      <c r="D1989" s="235"/>
      <c r="E1989" s="235"/>
      <c r="F1989" s="211"/>
      <c r="G1989" s="217"/>
      <c r="H1989" s="217"/>
      <c r="I1989" s="211"/>
      <c r="J1989" s="211"/>
      <c r="K1989" s="211"/>
      <c r="L1989" s="211"/>
      <c r="M1989" s="211"/>
      <c r="N1989" s="211"/>
      <c r="O1989" s="211"/>
      <c r="P1989" s="211"/>
    </row>
    <row r="1990">
      <c r="A1990" s="211"/>
      <c r="B1990" s="237"/>
      <c r="C1990" s="238"/>
      <c r="D1990" s="235"/>
      <c r="E1990" s="235"/>
      <c r="F1990" s="211"/>
      <c r="G1990" s="217"/>
      <c r="H1990" s="217"/>
      <c r="I1990" s="211"/>
      <c r="J1990" s="211"/>
      <c r="K1990" s="211"/>
      <c r="L1990" s="211"/>
      <c r="M1990" s="211"/>
      <c r="N1990" s="211"/>
      <c r="O1990" s="211"/>
      <c r="P1990" s="211"/>
    </row>
    <row r="1991">
      <c r="A1991" s="211"/>
      <c r="B1991" s="237"/>
      <c r="C1991" s="238"/>
      <c r="D1991" s="235"/>
      <c r="E1991" s="235"/>
      <c r="F1991" s="211"/>
      <c r="G1991" s="217"/>
      <c r="H1991" s="217"/>
      <c r="I1991" s="211"/>
      <c r="J1991" s="211"/>
      <c r="K1991" s="211"/>
      <c r="L1991" s="211"/>
      <c r="M1991" s="211"/>
      <c r="N1991" s="211"/>
      <c r="O1991" s="211"/>
      <c r="P1991" s="211"/>
    </row>
    <row r="1992">
      <c r="A1992" s="211"/>
      <c r="B1992" s="237"/>
      <c r="C1992" s="238"/>
      <c r="D1992" s="235"/>
      <c r="E1992" s="235"/>
      <c r="F1992" s="211"/>
      <c r="G1992" s="217"/>
      <c r="H1992" s="217"/>
      <c r="I1992" s="211"/>
      <c r="J1992" s="211"/>
      <c r="K1992" s="211"/>
      <c r="L1992" s="211"/>
      <c r="M1992" s="211"/>
      <c r="N1992" s="211"/>
      <c r="O1992" s="211"/>
      <c r="P1992" s="211"/>
    </row>
    <row r="1993">
      <c r="A1993" s="211"/>
      <c r="B1993" s="237"/>
      <c r="C1993" s="238"/>
      <c r="D1993" s="235"/>
      <c r="E1993" s="235"/>
      <c r="F1993" s="211"/>
      <c r="G1993" s="217"/>
      <c r="H1993" s="217"/>
      <c r="I1993" s="211"/>
      <c r="J1993" s="211"/>
      <c r="K1993" s="211"/>
      <c r="L1993" s="211"/>
      <c r="M1993" s="211"/>
      <c r="N1993" s="211"/>
      <c r="O1993" s="211"/>
      <c r="P1993" s="211"/>
    </row>
    <row r="1994">
      <c r="A1994" s="211"/>
      <c r="B1994" s="237"/>
      <c r="C1994" s="238"/>
      <c r="D1994" s="235"/>
      <c r="E1994" s="235"/>
      <c r="F1994" s="211"/>
      <c r="G1994" s="217"/>
      <c r="H1994" s="217"/>
      <c r="I1994" s="211"/>
      <c r="J1994" s="211"/>
      <c r="K1994" s="211"/>
      <c r="L1994" s="211"/>
      <c r="M1994" s="211"/>
      <c r="N1994" s="211"/>
      <c r="O1994" s="211"/>
      <c r="P1994" s="211"/>
    </row>
    <row r="1995">
      <c r="A1995" s="211"/>
      <c r="B1995" s="237"/>
      <c r="C1995" s="238"/>
      <c r="D1995" s="235"/>
      <c r="E1995" s="235"/>
      <c r="F1995" s="211"/>
      <c r="G1995" s="217"/>
      <c r="H1995" s="217"/>
      <c r="I1995" s="211"/>
      <c r="J1995" s="211"/>
      <c r="K1995" s="211"/>
      <c r="L1995" s="211"/>
      <c r="M1995" s="211"/>
      <c r="N1995" s="211"/>
      <c r="O1995" s="211"/>
      <c r="P1995" s="211"/>
    </row>
    <row r="1996">
      <c r="A1996" s="211"/>
      <c r="B1996" s="237"/>
      <c r="C1996" s="238"/>
      <c r="D1996" s="235"/>
      <c r="E1996" s="235"/>
      <c r="F1996" s="211"/>
      <c r="G1996" s="217"/>
      <c r="H1996" s="217"/>
      <c r="I1996" s="211"/>
      <c r="J1996" s="211"/>
      <c r="K1996" s="211"/>
      <c r="L1996" s="211"/>
      <c r="M1996" s="211"/>
      <c r="N1996" s="211"/>
      <c r="O1996" s="211"/>
      <c r="P1996" s="211"/>
    </row>
    <row r="1997">
      <c r="A1997" s="211"/>
      <c r="B1997" s="237"/>
      <c r="C1997" s="238"/>
      <c r="D1997" s="235"/>
      <c r="E1997" s="235"/>
      <c r="F1997" s="211"/>
      <c r="G1997" s="217"/>
      <c r="H1997" s="217"/>
      <c r="I1997" s="211"/>
      <c r="J1997" s="211"/>
      <c r="K1997" s="211"/>
      <c r="L1997" s="211"/>
      <c r="M1997" s="211"/>
      <c r="N1997" s="211"/>
      <c r="O1997" s="211"/>
      <c r="P1997" s="211"/>
    </row>
    <row r="1998">
      <c r="A1998" s="211"/>
      <c r="B1998" s="237"/>
      <c r="C1998" s="238"/>
      <c r="D1998" s="235"/>
      <c r="E1998" s="235"/>
      <c r="F1998" s="211"/>
      <c r="G1998" s="217"/>
      <c r="H1998" s="217"/>
      <c r="I1998" s="211"/>
      <c r="J1998" s="211"/>
      <c r="K1998" s="211"/>
      <c r="L1998" s="211"/>
      <c r="M1998" s="211"/>
      <c r="N1998" s="211"/>
      <c r="O1998" s="211"/>
      <c r="P1998" s="211"/>
    </row>
    <row r="1999">
      <c r="A1999" s="211"/>
      <c r="B1999" s="237"/>
      <c r="C1999" s="238"/>
      <c r="D1999" s="235"/>
      <c r="E1999" s="235"/>
      <c r="F1999" s="211"/>
      <c r="G1999" s="217"/>
      <c r="H1999" s="217"/>
      <c r="I1999" s="211"/>
      <c r="J1999" s="211"/>
      <c r="K1999" s="211"/>
      <c r="L1999" s="211"/>
      <c r="M1999" s="211"/>
      <c r="N1999" s="211"/>
      <c r="O1999" s="211"/>
      <c r="P1999" s="211"/>
    </row>
    <row r="2000">
      <c r="A2000" s="211"/>
      <c r="B2000" s="237"/>
      <c r="C2000" s="238"/>
      <c r="D2000" s="235"/>
      <c r="E2000" s="235"/>
      <c r="F2000" s="211"/>
      <c r="G2000" s="217"/>
      <c r="H2000" s="217"/>
      <c r="I2000" s="211"/>
      <c r="J2000" s="211"/>
      <c r="K2000" s="211"/>
      <c r="L2000" s="211"/>
      <c r="M2000" s="211"/>
      <c r="N2000" s="211"/>
      <c r="O2000" s="211"/>
      <c r="P2000" s="211"/>
    </row>
    <row r="2001">
      <c r="A2001" s="220"/>
      <c r="B2001" s="237"/>
      <c r="C2001" s="238"/>
      <c r="D2001" s="235"/>
      <c r="E2001" s="235"/>
      <c r="F2001" s="211"/>
      <c r="G2001" s="217"/>
      <c r="H2001" s="217"/>
      <c r="I2001" s="211"/>
      <c r="J2001" s="211"/>
      <c r="K2001" s="211"/>
      <c r="L2001" s="211"/>
      <c r="M2001" s="211"/>
      <c r="N2001" s="211"/>
      <c r="O2001" s="211"/>
      <c r="P2001" s="211"/>
    </row>
    <row r="2002">
      <c r="A2002" s="211"/>
      <c r="B2002" s="237"/>
      <c r="C2002" s="238"/>
      <c r="D2002" s="235"/>
      <c r="E2002" s="235"/>
      <c r="F2002" s="211"/>
      <c r="G2002" s="217"/>
      <c r="H2002" s="217"/>
      <c r="I2002" s="211"/>
      <c r="J2002" s="211"/>
      <c r="K2002" s="211"/>
      <c r="L2002" s="211"/>
      <c r="M2002" s="211"/>
      <c r="N2002" s="211"/>
      <c r="O2002" s="211"/>
      <c r="P2002" s="211"/>
    </row>
    <row r="2003">
      <c r="A2003" s="211"/>
      <c r="B2003" s="237"/>
      <c r="C2003" s="238"/>
      <c r="D2003" s="235"/>
      <c r="E2003" s="231"/>
      <c r="F2003" s="211"/>
      <c r="G2003" s="217"/>
      <c r="H2003" s="217"/>
      <c r="I2003" s="211"/>
      <c r="J2003" s="211"/>
      <c r="K2003" s="211"/>
      <c r="L2003" s="211"/>
      <c r="M2003" s="211"/>
      <c r="N2003" s="211"/>
      <c r="O2003" s="211"/>
      <c r="P2003" s="211"/>
    </row>
    <row r="2004">
      <c r="A2004" s="211"/>
      <c r="B2004" s="237"/>
      <c r="C2004" s="238"/>
      <c r="D2004" s="235"/>
      <c r="E2004" s="235"/>
      <c r="F2004" s="211"/>
      <c r="G2004" s="217"/>
      <c r="H2004" s="217"/>
      <c r="I2004" s="211"/>
      <c r="J2004" s="211"/>
      <c r="K2004" s="211"/>
      <c r="L2004" s="211"/>
      <c r="M2004" s="211"/>
      <c r="N2004" s="211"/>
      <c r="O2004" s="211"/>
      <c r="P2004" s="211"/>
    </row>
    <row r="2005">
      <c r="A2005" s="211"/>
      <c r="B2005" s="237"/>
      <c r="C2005" s="238"/>
      <c r="D2005" s="235"/>
      <c r="E2005" s="235"/>
      <c r="F2005" s="211"/>
      <c r="G2005" s="217"/>
      <c r="H2005" s="217"/>
      <c r="I2005" s="211"/>
      <c r="J2005" s="211"/>
      <c r="K2005" s="211"/>
      <c r="L2005" s="211"/>
      <c r="M2005" s="211"/>
      <c r="N2005" s="211"/>
      <c r="O2005" s="211"/>
      <c r="P2005" s="211"/>
    </row>
    <row r="2006">
      <c r="A2006" s="211"/>
      <c r="B2006" s="237"/>
      <c r="C2006" s="238"/>
      <c r="D2006" s="235"/>
      <c r="E2006" s="235"/>
      <c r="F2006" s="211"/>
      <c r="G2006" s="217"/>
      <c r="H2006" s="217"/>
      <c r="I2006" s="211"/>
      <c r="J2006" s="211"/>
      <c r="K2006" s="211"/>
      <c r="L2006" s="211"/>
      <c r="M2006" s="211"/>
      <c r="N2006" s="211"/>
      <c r="O2006" s="211"/>
      <c r="P2006" s="211"/>
    </row>
    <row r="2007">
      <c r="A2007" s="211"/>
      <c r="B2007" s="237"/>
      <c r="C2007" s="238"/>
      <c r="D2007" s="235"/>
      <c r="E2007" s="235"/>
      <c r="F2007" s="211"/>
      <c r="G2007" s="217"/>
      <c r="H2007" s="217"/>
      <c r="I2007" s="211"/>
      <c r="J2007" s="211"/>
      <c r="K2007" s="211"/>
      <c r="L2007" s="211"/>
      <c r="M2007" s="211"/>
      <c r="N2007" s="211"/>
      <c r="O2007" s="211"/>
      <c r="P2007" s="211"/>
    </row>
    <row r="2008">
      <c r="A2008" s="211"/>
      <c r="B2008" s="237"/>
      <c r="C2008" s="238"/>
      <c r="D2008" s="235"/>
      <c r="E2008" s="235"/>
      <c r="F2008" s="211"/>
      <c r="G2008" s="217"/>
      <c r="H2008" s="217"/>
      <c r="I2008" s="211"/>
      <c r="J2008" s="211"/>
      <c r="K2008" s="211"/>
      <c r="L2008" s="211"/>
      <c r="M2008" s="211"/>
      <c r="N2008" s="211"/>
      <c r="O2008" s="211"/>
      <c r="P2008" s="211"/>
    </row>
    <row r="2009">
      <c r="A2009" s="211"/>
      <c r="B2009" s="237"/>
      <c r="C2009" s="238"/>
      <c r="D2009" s="235"/>
      <c r="E2009" s="235"/>
      <c r="F2009" s="211"/>
      <c r="G2009" s="217"/>
      <c r="H2009" s="217"/>
      <c r="I2009" s="211"/>
      <c r="J2009" s="211"/>
      <c r="K2009" s="211"/>
      <c r="L2009" s="211"/>
      <c r="M2009" s="211"/>
      <c r="N2009" s="211"/>
      <c r="O2009" s="211"/>
      <c r="P2009" s="211"/>
    </row>
    <row r="2010">
      <c r="A2010" s="211"/>
      <c r="B2010" s="237"/>
      <c r="C2010" s="238"/>
      <c r="D2010" s="235"/>
      <c r="E2010" s="235"/>
      <c r="F2010" s="211"/>
      <c r="G2010" s="217"/>
      <c r="H2010" s="217"/>
      <c r="I2010" s="211"/>
      <c r="J2010" s="211"/>
      <c r="K2010" s="211"/>
      <c r="L2010" s="211"/>
      <c r="M2010" s="211"/>
      <c r="N2010" s="211"/>
      <c r="O2010" s="211"/>
      <c r="P2010" s="211"/>
    </row>
    <row r="2011">
      <c r="A2011" s="211"/>
      <c r="B2011" s="237"/>
      <c r="C2011" s="238"/>
      <c r="D2011" s="235"/>
      <c r="E2011" s="235"/>
      <c r="F2011" s="211"/>
      <c r="G2011" s="217"/>
      <c r="H2011" s="217"/>
      <c r="I2011" s="211"/>
      <c r="J2011" s="211"/>
      <c r="K2011" s="211"/>
      <c r="L2011" s="211"/>
      <c r="M2011" s="211"/>
      <c r="N2011" s="211"/>
      <c r="O2011" s="211"/>
      <c r="P2011" s="211"/>
    </row>
    <row r="2012">
      <c r="A2012" s="211"/>
      <c r="B2012" s="237"/>
      <c r="C2012" s="238"/>
      <c r="D2012" s="235"/>
      <c r="E2012" s="235"/>
      <c r="F2012" s="211"/>
      <c r="G2012" s="217"/>
      <c r="H2012" s="217"/>
      <c r="I2012" s="211"/>
      <c r="J2012" s="211"/>
      <c r="K2012" s="211"/>
      <c r="L2012" s="211"/>
      <c r="M2012" s="211"/>
      <c r="N2012" s="211"/>
      <c r="O2012" s="211"/>
      <c r="P2012" s="211"/>
    </row>
    <row r="2013">
      <c r="A2013" s="211"/>
      <c r="B2013" s="237"/>
      <c r="C2013" s="238"/>
      <c r="D2013" s="235"/>
      <c r="E2013" s="235"/>
      <c r="F2013" s="211"/>
      <c r="G2013" s="217"/>
      <c r="H2013" s="217"/>
      <c r="I2013" s="211"/>
      <c r="J2013" s="211"/>
      <c r="K2013" s="211"/>
      <c r="L2013" s="211"/>
      <c r="M2013" s="211"/>
      <c r="N2013" s="211"/>
      <c r="O2013" s="211"/>
      <c r="P2013" s="211"/>
    </row>
    <row r="2014">
      <c r="A2014" s="211"/>
      <c r="B2014" s="237"/>
      <c r="C2014" s="238"/>
      <c r="D2014" s="235"/>
      <c r="E2014" s="235"/>
      <c r="F2014" s="211"/>
      <c r="G2014" s="217"/>
      <c r="H2014" s="217"/>
      <c r="I2014" s="211"/>
      <c r="J2014" s="211"/>
      <c r="K2014" s="211"/>
      <c r="L2014" s="211"/>
      <c r="M2014" s="211"/>
      <c r="N2014" s="211"/>
      <c r="O2014" s="211"/>
      <c r="P2014" s="211"/>
    </row>
    <row r="2015">
      <c r="A2015" s="211"/>
      <c r="B2015" s="237"/>
      <c r="C2015" s="238"/>
      <c r="D2015" s="235"/>
      <c r="E2015" s="235"/>
      <c r="F2015" s="211"/>
      <c r="G2015" s="217"/>
      <c r="H2015" s="217"/>
      <c r="I2015" s="211"/>
      <c r="J2015" s="211"/>
      <c r="K2015" s="211"/>
      <c r="L2015" s="211"/>
      <c r="M2015" s="211"/>
      <c r="N2015" s="211"/>
      <c r="O2015" s="211"/>
      <c r="P2015" s="211"/>
    </row>
    <row r="2016">
      <c r="A2016" s="211"/>
      <c r="B2016" s="237"/>
      <c r="C2016" s="238"/>
      <c r="D2016" s="235"/>
      <c r="E2016" s="235"/>
      <c r="F2016" s="211"/>
      <c r="G2016" s="217"/>
      <c r="H2016" s="217"/>
      <c r="I2016" s="211"/>
      <c r="J2016" s="211"/>
      <c r="K2016" s="211"/>
      <c r="L2016" s="211"/>
      <c r="M2016" s="211"/>
      <c r="N2016" s="211"/>
      <c r="O2016" s="211"/>
      <c r="P2016" s="211"/>
    </row>
    <row r="2017">
      <c r="A2017" s="211"/>
      <c r="B2017" s="237"/>
      <c r="C2017" s="238"/>
      <c r="D2017" s="235"/>
      <c r="E2017" s="235"/>
      <c r="F2017" s="211"/>
      <c r="G2017" s="217"/>
      <c r="H2017" s="217"/>
      <c r="I2017" s="211"/>
      <c r="J2017" s="211"/>
      <c r="K2017" s="211"/>
      <c r="L2017" s="211"/>
      <c r="M2017" s="211"/>
      <c r="N2017" s="211"/>
      <c r="O2017" s="211"/>
      <c r="P2017" s="211"/>
    </row>
    <row r="2018">
      <c r="A2018" s="211"/>
      <c r="B2018" s="237"/>
      <c r="C2018" s="238"/>
      <c r="D2018" s="235"/>
      <c r="E2018" s="235"/>
      <c r="F2018" s="211"/>
      <c r="G2018" s="217"/>
      <c r="H2018" s="217"/>
      <c r="I2018" s="211"/>
      <c r="J2018" s="211"/>
      <c r="K2018" s="211"/>
      <c r="L2018" s="211"/>
      <c r="M2018" s="211"/>
      <c r="N2018" s="211"/>
      <c r="O2018" s="211"/>
      <c r="P2018" s="211"/>
    </row>
    <row r="2019">
      <c r="A2019" s="220"/>
      <c r="B2019" s="237"/>
      <c r="C2019" s="238"/>
      <c r="D2019" s="235"/>
      <c r="E2019" s="235"/>
      <c r="F2019" s="211"/>
      <c r="G2019" s="217"/>
      <c r="H2019" s="217"/>
      <c r="I2019" s="211"/>
      <c r="J2019" s="211"/>
      <c r="K2019" s="211"/>
      <c r="L2019" s="211"/>
      <c r="M2019" s="211"/>
      <c r="N2019" s="211"/>
      <c r="O2019" s="211"/>
      <c r="P2019" s="211"/>
    </row>
    <row r="2020">
      <c r="A2020" s="211"/>
      <c r="B2020" s="237"/>
      <c r="C2020" s="238"/>
      <c r="D2020" s="235"/>
      <c r="E2020" s="235"/>
      <c r="F2020" s="211"/>
      <c r="G2020" s="217"/>
      <c r="H2020" s="217"/>
      <c r="I2020" s="211"/>
      <c r="J2020" s="211"/>
      <c r="K2020" s="211"/>
      <c r="L2020" s="211"/>
      <c r="M2020" s="211"/>
      <c r="N2020" s="211"/>
      <c r="O2020" s="211"/>
      <c r="P2020" s="211"/>
    </row>
    <row r="2021">
      <c r="A2021" s="211"/>
      <c r="B2021" s="237"/>
      <c r="C2021" s="238"/>
      <c r="D2021" s="235"/>
      <c r="E2021" s="231"/>
      <c r="F2021" s="211"/>
      <c r="G2021" s="217"/>
      <c r="H2021" s="217"/>
      <c r="I2021" s="211"/>
      <c r="J2021" s="211"/>
      <c r="K2021" s="211"/>
      <c r="L2021" s="211"/>
      <c r="M2021" s="211"/>
      <c r="N2021" s="211"/>
      <c r="O2021" s="211"/>
      <c r="P2021" s="211"/>
    </row>
    <row r="2022">
      <c r="A2022" s="211"/>
      <c r="B2022" s="237"/>
      <c r="C2022" s="238"/>
      <c r="D2022" s="235"/>
      <c r="E2022" s="235"/>
      <c r="F2022" s="211"/>
      <c r="G2022" s="217"/>
      <c r="H2022" s="217"/>
      <c r="I2022" s="211"/>
      <c r="J2022" s="211"/>
      <c r="K2022" s="211"/>
      <c r="L2022" s="211"/>
      <c r="M2022" s="211"/>
      <c r="N2022" s="211"/>
      <c r="O2022" s="211"/>
      <c r="P2022" s="211"/>
    </row>
    <row r="2023">
      <c r="A2023" s="211"/>
      <c r="B2023" s="237"/>
      <c r="C2023" s="238"/>
      <c r="D2023" s="235"/>
      <c r="E2023" s="235"/>
      <c r="F2023" s="211"/>
      <c r="G2023" s="217"/>
      <c r="H2023" s="217"/>
      <c r="I2023" s="211"/>
      <c r="J2023" s="211"/>
      <c r="K2023" s="211"/>
      <c r="L2023" s="211"/>
      <c r="M2023" s="211"/>
      <c r="N2023" s="211"/>
      <c r="O2023" s="211"/>
      <c r="P2023" s="211"/>
    </row>
    <row r="2024">
      <c r="A2024" s="211"/>
      <c r="B2024" s="237"/>
      <c r="C2024" s="238"/>
      <c r="D2024" s="235"/>
      <c r="E2024" s="235"/>
      <c r="F2024" s="211"/>
      <c r="G2024" s="217"/>
      <c r="H2024" s="217"/>
      <c r="I2024" s="211"/>
      <c r="J2024" s="211"/>
      <c r="K2024" s="211"/>
      <c r="L2024" s="211"/>
      <c r="M2024" s="211"/>
      <c r="N2024" s="211"/>
      <c r="O2024" s="211"/>
      <c r="P2024" s="211"/>
    </row>
    <row r="2025">
      <c r="A2025" s="211"/>
      <c r="B2025" s="237"/>
      <c r="C2025" s="238"/>
      <c r="D2025" s="235"/>
      <c r="E2025" s="235"/>
      <c r="F2025" s="211"/>
      <c r="G2025" s="217"/>
      <c r="H2025" s="217"/>
      <c r="I2025" s="211"/>
      <c r="J2025" s="211"/>
      <c r="K2025" s="211"/>
      <c r="L2025" s="211"/>
      <c r="M2025" s="211"/>
      <c r="N2025" s="211"/>
      <c r="O2025" s="211"/>
      <c r="P2025" s="211"/>
    </row>
    <row r="2026">
      <c r="A2026" s="211"/>
      <c r="B2026" s="237"/>
      <c r="C2026" s="238"/>
      <c r="D2026" s="235"/>
      <c r="E2026" s="235"/>
      <c r="F2026" s="211"/>
      <c r="G2026" s="217"/>
      <c r="H2026" s="217"/>
      <c r="I2026" s="211"/>
      <c r="J2026" s="211"/>
      <c r="K2026" s="211"/>
      <c r="L2026" s="211"/>
      <c r="M2026" s="211"/>
      <c r="N2026" s="211"/>
      <c r="O2026" s="211"/>
      <c r="P2026" s="211"/>
    </row>
    <row r="2027">
      <c r="A2027" s="211"/>
      <c r="B2027" s="237"/>
      <c r="C2027" s="238"/>
      <c r="D2027" s="235"/>
      <c r="E2027" s="235"/>
      <c r="F2027" s="211"/>
      <c r="G2027" s="217"/>
      <c r="H2027" s="217"/>
      <c r="I2027" s="211"/>
      <c r="J2027" s="211"/>
      <c r="K2027" s="211"/>
      <c r="L2027" s="211"/>
      <c r="M2027" s="211"/>
      <c r="N2027" s="211"/>
      <c r="O2027" s="211"/>
      <c r="P2027" s="211"/>
    </row>
    <row r="2028">
      <c r="A2028" s="211"/>
      <c r="B2028" s="237"/>
      <c r="C2028" s="238"/>
      <c r="D2028" s="235"/>
      <c r="E2028" s="235"/>
      <c r="F2028" s="211"/>
      <c r="G2028" s="217"/>
      <c r="H2028" s="217"/>
      <c r="I2028" s="211"/>
      <c r="J2028" s="211"/>
      <c r="K2028" s="211"/>
      <c r="L2028" s="211"/>
      <c r="M2028" s="211"/>
      <c r="N2028" s="211"/>
      <c r="O2028" s="211"/>
      <c r="P2028" s="211"/>
    </row>
    <row r="2029">
      <c r="A2029" s="211"/>
      <c r="B2029" s="237"/>
      <c r="C2029" s="238"/>
      <c r="D2029" s="235"/>
      <c r="E2029" s="235"/>
      <c r="F2029" s="211"/>
      <c r="G2029" s="217"/>
      <c r="H2029" s="217"/>
      <c r="I2029" s="211"/>
      <c r="J2029" s="211"/>
      <c r="K2029" s="211"/>
      <c r="L2029" s="211"/>
      <c r="M2029" s="211"/>
      <c r="N2029" s="211"/>
      <c r="O2029" s="211"/>
      <c r="P2029" s="211"/>
    </row>
    <row r="2030">
      <c r="A2030" s="211"/>
      <c r="B2030" s="237"/>
      <c r="C2030" s="238"/>
      <c r="D2030" s="235"/>
      <c r="E2030" s="235"/>
      <c r="F2030" s="211"/>
      <c r="G2030" s="217"/>
      <c r="H2030" s="217"/>
      <c r="I2030" s="211"/>
      <c r="J2030" s="211"/>
      <c r="K2030" s="211"/>
      <c r="L2030" s="211"/>
      <c r="M2030" s="211"/>
      <c r="N2030" s="211"/>
      <c r="O2030" s="211"/>
      <c r="P2030" s="211"/>
    </row>
    <row r="2031">
      <c r="A2031" s="211"/>
      <c r="B2031" s="237"/>
      <c r="C2031" s="238"/>
      <c r="D2031" s="235"/>
      <c r="E2031" s="235"/>
      <c r="F2031" s="211"/>
      <c r="G2031" s="217"/>
      <c r="H2031" s="217"/>
      <c r="I2031" s="211"/>
      <c r="J2031" s="211"/>
      <c r="K2031" s="211"/>
      <c r="L2031" s="211"/>
      <c r="M2031" s="211"/>
      <c r="N2031" s="211"/>
      <c r="O2031" s="211"/>
      <c r="P2031" s="211"/>
    </row>
    <row r="2032">
      <c r="A2032" s="211"/>
      <c r="B2032" s="237"/>
      <c r="C2032" s="238"/>
      <c r="D2032" s="235"/>
      <c r="E2032" s="235"/>
      <c r="F2032" s="211"/>
      <c r="G2032" s="217"/>
      <c r="H2032" s="217"/>
      <c r="I2032" s="211"/>
      <c r="J2032" s="211"/>
      <c r="K2032" s="211"/>
      <c r="L2032" s="211"/>
      <c r="M2032" s="211"/>
      <c r="N2032" s="211"/>
      <c r="O2032" s="211"/>
      <c r="P2032" s="211"/>
    </row>
    <row r="2033">
      <c r="A2033" s="211"/>
      <c r="B2033" s="237"/>
      <c r="C2033" s="238"/>
      <c r="D2033" s="235"/>
      <c r="E2033" s="235"/>
      <c r="F2033" s="211"/>
      <c r="G2033" s="217"/>
      <c r="H2033" s="217"/>
      <c r="I2033" s="211"/>
      <c r="J2033" s="211"/>
      <c r="K2033" s="211"/>
      <c r="L2033" s="211"/>
      <c r="M2033" s="211"/>
      <c r="N2033" s="211"/>
      <c r="O2033" s="211"/>
      <c r="P2033" s="211"/>
    </row>
    <row r="2034">
      <c r="A2034" s="211"/>
      <c r="B2034" s="237"/>
      <c r="C2034" s="238"/>
      <c r="D2034" s="235"/>
      <c r="E2034" s="235"/>
      <c r="F2034" s="211"/>
      <c r="G2034" s="217"/>
      <c r="H2034" s="217"/>
      <c r="I2034" s="211"/>
      <c r="J2034" s="211"/>
      <c r="K2034" s="211"/>
      <c r="L2034" s="211"/>
      <c r="M2034" s="211"/>
      <c r="N2034" s="211"/>
      <c r="O2034" s="211"/>
      <c r="P2034" s="211"/>
    </row>
    <row r="2035">
      <c r="A2035" s="211"/>
      <c r="B2035" s="237"/>
      <c r="C2035" s="238"/>
      <c r="D2035" s="235"/>
      <c r="E2035" s="235"/>
      <c r="F2035" s="211"/>
      <c r="G2035" s="217"/>
      <c r="H2035" s="217"/>
      <c r="I2035" s="211"/>
      <c r="J2035" s="211"/>
      <c r="K2035" s="211"/>
      <c r="L2035" s="211"/>
      <c r="M2035" s="211"/>
      <c r="N2035" s="211"/>
      <c r="O2035" s="211"/>
      <c r="P2035" s="211"/>
    </row>
    <row r="2036">
      <c r="A2036" s="211"/>
      <c r="B2036" s="237"/>
      <c r="C2036" s="238"/>
      <c r="D2036" s="235"/>
      <c r="E2036" s="235"/>
      <c r="F2036" s="211"/>
      <c r="G2036" s="217"/>
      <c r="H2036" s="217"/>
      <c r="I2036" s="211"/>
      <c r="J2036" s="211"/>
      <c r="K2036" s="211"/>
      <c r="L2036" s="211"/>
      <c r="M2036" s="211"/>
      <c r="N2036" s="211"/>
      <c r="O2036" s="211"/>
      <c r="P2036" s="211"/>
    </row>
    <row r="2037">
      <c r="A2037" s="220"/>
      <c r="B2037" s="237"/>
      <c r="C2037" s="238"/>
      <c r="D2037" s="235"/>
      <c r="E2037" s="235"/>
      <c r="F2037" s="211"/>
      <c r="G2037" s="217"/>
      <c r="H2037" s="217"/>
      <c r="I2037" s="211"/>
      <c r="J2037" s="211"/>
      <c r="K2037" s="211"/>
      <c r="L2037" s="211"/>
      <c r="M2037" s="211"/>
      <c r="N2037" s="211"/>
      <c r="O2037" s="211"/>
      <c r="P2037" s="211"/>
    </row>
    <row r="2038">
      <c r="A2038" s="211"/>
      <c r="B2038" s="237"/>
      <c r="C2038" s="238"/>
      <c r="D2038" s="235"/>
      <c r="E2038" s="235"/>
      <c r="F2038" s="211"/>
      <c r="G2038" s="217"/>
      <c r="H2038" s="217"/>
      <c r="I2038" s="211"/>
      <c r="J2038" s="211"/>
      <c r="K2038" s="211"/>
      <c r="L2038" s="211"/>
      <c r="M2038" s="211"/>
      <c r="N2038" s="211"/>
      <c r="O2038" s="211"/>
      <c r="P2038" s="211"/>
    </row>
    <row r="2039">
      <c r="A2039" s="195"/>
      <c r="B2039" s="237"/>
      <c r="C2039" s="238"/>
      <c r="D2039" s="235"/>
      <c r="E2039" s="231"/>
      <c r="F2039" s="195"/>
      <c r="G2039" s="217"/>
      <c r="H2039" s="217"/>
      <c r="I2039" s="195"/>
      <c r="J2039" s="195"/>
      <c r="K2039" s="195"/>
      <c r="L2039" s="195"/>
      <c r="M2039" s="195"/>
      <c r="N2039" s="195"/>
      <c r="O2039" s="195"/>
      <c r="P2039" s="195"/>
    </row>
    <row r="2040">
      <c r="A2040" s="195"/>
      <c r="B2040" s="237"/>
      <c r="C2040" s="238"/>
      <c r="D2040" s="235"/>
      <c r="E2040" s="235"/>
      <c r="F2040" s="195"/>
      <c r="G2040" s="217"/>
      <c r="H2040" s="217"/>
      <c r="I2040" s="195"/>
      <c r="J2040" s="195"/>
      <c r="K2040" s="195"/>
      <c r="L2040" s="195"/>
      <c r="M2040" s="195"/>
      <c r="N2040" s="195"/>
      <c r="O2040" s="195"/>
      <c r="P2040" s="195"/>
    </row>
    <row r="2041">
      <c r="A2041" s="195"/>
      <c r="B2041" s="237"/>
      <c r="C2041" s="238"/>
      <c r="D2041" s="235"/>
      <c r="E2041" s="235"/>
      <c r="F2041" s="195"/>
      <c r="G2041" s="217"/>
      <c r="H2041" s="217"/>
      <c r="I2041" s="195"/>
      <c r="J2041" s="195"/>
      <c r="K2041" s="195"/>
      <c r="L2041" s="195"/>
      <c r="M2041" s="195"/>
      <c r="N2041" s="195"/>
      <c r="O2041" s="195"/>
      <c r="P2041" s="195"/>
    </row>
    <row r="2042">
      <c r="A2042" s="195"/>
      <c r="B2042" s="237"/>
      <c r="C2042" s="238"/>
      <c r="D2042" s="235"/>
      <c r="E2042" s="235"/>
      <c r="F2042" s="195"/>
      <c r="G2042" s="217"/>
      <c r="H2042" s="217"/>
      <c r="I2042" s="195"/>
      <c r="J2042" s="195"/>
      <c r="K2042" s="195"/>
      <c r="L2042" s="195"/>
      <c r="M2042" s="195"/>
      <c r="N2042" s="195"/>
      <c r="O2042" s="195"/>
      <c r="P2042" s="195"/>
    </row>
    <row r="2043">
      <c r="A2043" s="195"/>
      <c r="B2043" s="237"/>
      <c r="C2043" s="238"/>
      <c r="D2043" s="235"/>
      <c r="E2043" s="235"/>
      <c r="F2043" s="195"/>
      <c r="G2043" s="217"/>
      <c r="H2043" s="217"/>
      <c r="I2043" s="195"/>
      <c r="J2043" s="195"/>
      <c r="K2043" s="195"/>
      <c r="L2043" s="195"/>
      <c r="M2043" s="195"/>
      <c r="N2043" s="195"/>
      <c r="O2043" s="195"/>
      <c r="P2043" s="195"/>
    </row>
    <row r="2044">
      <c r="A2044" s="195"/>
      <c r="B2044" s="237"/>
      <c r="C2044" s="238"/>
      <c r="D2044" s="235"/>
      <c r="E2044" s="235"/>
      <c r="F2044" s="195"/>
      <c r="G2044" s="217"/>
      <c r="H2044" s="217"/>
      <c r="I2044" s="195"/>
      <c r="J2044" s="195"/>
      <c r="K2044" s="195"/>
      <c r="L2044" s="195"/>
      <c r="M2044" s="195"/>
      <c r="N2044" s="195"/>
      <c r="O2044" s="195"/>
      <c r="P2044" s="195"/>
    </row>
    <row r="2045">
      <c r="A2045" s="195"/>
      <c r="B2045" s="237"/>
      <c r="C2045" s="238"/>
      <c r="D2045" s="235"/>
      <c r="E2045" s="235"/>
      <c r="F2045" s="195"/>
      <c r="G2045" s="217"/>
      <c r="H2045" s="217"/>
      <c r="I2045" s="195"/>
      <c r="J2045" s="195"/>
      <c r="K2045" s="195"/>
      <c r="L2045" s="195"/>
      <c r="M2045" s="195"/>
      <c r="N2045" s="195"/>
      <c r="O2045" s="195"/>
      <c r="P2045" s="195"/>
    </row>
    <row r="2046">
      <c r="A2046" s="195"/>
      <c r="B2046" s="237"/>
      <c r="C2046" s="238"/>
      <c r="D2046" s="235"/>
      <c r="E2046" s="235"/>
      <c r="F2046" s="195"/>
      <c r="G2046" s="217"/>
      <c r="H2046" s="217"/>
      <c r="I2046" s="195"/>
      <c r="J2046" s="195"/>
      <c r="K2046" s="195"/>
      <c r="L2046" s="195"/>
      <c r="M2046" s="195"/>
      <c r="N2046" s="195"/>
      <c r="O2046" s="195"/>
      <c r="P2046" s="195"/>
    </row>
    <row r="2047">
      <c r="A2047" s="195"/>
      <c r="B2047" s="237"/>
      <c r="C2047" s="238"/>
      <c r="D2047" s="235"/>
      <c r="E2047" s="235"/>
      <c r="F2047" s="195"/>
      <c r="G2047" s="217"/>
      <c r="H2047" s="217"/>
      <c r="I2047" s="195"/>
      <c r="J2047" s="195"/>
      <c r="K2047" s="195"/>
      <c r="L2047" s="195"/>
      <c r="M2047" s="195"/>
      <c r="N2047" s="195"/>
      <c r="O2047" s="195"/>
      <c r="P2047" s="195"/>
    </row>
    <row r="2048">
      <c r="A2048" s="195"/>
      <c r="B2048" s="237"/>
      <c r="C2048" s="238"/>
      <c r="D2048" s="235"/>
      <c r="E2048" s="235"/>
      <c r="F2048" s="195"/>
      <c r="G2048" s="217"/>
      <c r="H2048" s="217"/>
      <c r="I2048" s="195"/>
      <c r="J2048" s="195"/>
      <c r="K2048" s="195"/>
      <c r="L2048" s="195"/>
      <c r="M2048" s="195"/>
      <c r="N2048" s="195"/>
      <c r="O2048" s="195"/>
      <c r="P2048" s="195"/>
    </row>
    <row r="2049">
      <c r="A2049" s="195"/>
      <c r="B2049" s="237"/>
      <c r="C2049" s="238"/>
      <c r="D2049" s="235"/>
      <c r="E2049" s="235"/>
      <c r="F2049" s="195"/>
      <c r="G2049" s="217"/>
      <c r="H2049" s="217"/>
      <c r="I2049" s="195"/>
      <c r="J2049" s="195"/>
      <c r="K2049" s="195"/>
      <c r="L2049" s="195"/>
      <c r="M2049" s="195"/>
      <c r="N2049" s="195"/>
      <c r="O2049" s="195"/>
      <c r="P2049" s="195"/>
    </row>
    <row r="2050">
      <c r="A2050" s="195"/>
      <c r="B2050" s="237"/>
      <c r="C2050" s="238"/>
      <c r="D2050" s="235"/>
      <c r="E2050" s="235"/>
      <c r="F2050" s="195"/>
      <c r="G2050" s="217"/>
      <c r="H2050" s="217"/>
      <c r="I2050" s="195"/>
      <c r="J2050" s="195"/>
      <c r="K2050" s="195"/>
      <c r="L2050" s="195"/>
      <c r="M2050" s="195"/>
      <c r="N2050" s="195"/>
      <c r="O2050" s="195"/>
      <c r="P2050" s="195"/>
    </row>
    <row r="2051">
      <c r="A2051" s="195"/>
      <c r="B2051" s="237"/>
      <c r="C2051" s="238"/>
      <c r="D2051" s="235"/>
      <c r="E2051" s="235"/>
      <c r="F2051" s="195"/>
      <c r="G2051" s="217"/>
      <c r="H2051" s="217"/>
      <c r="I2051" s="195"/>
      <c r="J2051" s="195"/>
      <c r="K2051" s="195"/>
      <c r="L2051" s="195"/>
      <c r="M2051" s="195"/>
      <c r="N2051" s="195"/>
      <c r="O2051" s="195"/>
      <c r="P2051" s="195"/>
    </row>
    <row r="2052">
      <c r="A2052" s="195"/>
      <c r="B2052" s="237"/>
      <c r="C2052" s="238"/>
      <c r="D2052" s="235"/>
      <c r="E2052" s="235"/>
      <c r="F2052" s="195"/>
      <c r="G2052" s="217"/>
      <c r="H2052" s="217"/>
      <c r="I2052" s="195"/>
      <c r="J2052" s="195"/>
      <c r="K2052" s="195"/>
      <c r="L2052" s="195"/>
      <c r="M2052" s="195"/>
      <c r="N2052" s="195"/>
      <c r="O2052" s="195"/>
      <c r="P2052" s="195"/>
    </row>
    <row r="2053">
      <c r="A2053" s="195"/>
      <c r="B2053" s="237"/>
      <c r="C2053" s="238"/>
      <c r="D2053" s="235"/>
      <c r="E2053" s="235"/>
      <c r="F2053" s="195"/>
      <c r="G2053" s="217"/>
      <c r="H2053" s="217"/>
      <c r="I2053" s="195"/>
      <c r="J2053" s="195"/>
      <c r="K2053" s="195"/>
      <c r="L2053" s="195"/>
      <c r="M2053" s="195"/>
      <c r="N2053" s="195"/>
      <c r="O2053" s="195"/>
      <c r="P2053" s="195"/>
    </row>
    <row r="2054">
      <c r="A2054" s="211"/>
      <c r="B2054" s="237"/>
      <c r="C2054" s="238"/>
      <c r="D2054" s="235"/>
      <c r="E2054" s="235"/>
      <c r="F2054" s="211"/>
      <c r="G2054" s="217"/>
      <c r="H2054" s="217"/>
      <c r="I2054" s="211"/>
      <c r="J2054" s="211"/>
      <c r="K2054" s="211"/>
      <c r="L2054" s="211"/>
      <c r="M2054" s="211"/>
      <c r="N2054" s="211"/>
      <c r="O2054" s="211"/>
      <c r="P2054" s="211"/>
    </row>
    <row r="2055">
      <c r="A2055" s="220"/>
      <c r="B2055" s="237"/>
      <c r="C2055" s="238"/>
      <c r="D2055" s="235"/>
      <c r="E2055" s="235"/>
      <c r="F2055" s="211"/>
      <c r="G2055" s="217"/>
      <c r="H2055" s="217"/>
      <c r="I2055" s="211"/>
      <c r="J2055" s="211"/>
      <c r="K2055" s="211"/>
      <c r="L2055" s="211"/>
      <c r="M2055" s="211"/>
      <c r="N2055" s="211"/>
      <c r="O2055" s="211"/>
      <c r="P2055" s="211"/>
    </row>
    <row r="2056">
      <c r="A2056" s="211"/>
      <c r="B2056" s="237"/>
      <c r="C2056" s="238"/>
      <c r="D2056" s="235"/>
      <c r="E2056" s="235"/>
      <c r="F2056" s="211"/>
      <c r="G2056" s="217"/>
      <c r="H2056" s="217"/>
      <c r="I2056" s="211"/>
      <c r="J2056" s="211"/>
      <c r="K2056" s="211"/>
      <c r="L2056" s="211"/>
      <c r="M2056" s="211"/>
      <c r="N2056" s="211"/>
      <c r="O2056" s="211"/>
      <c r="P2056" s="211"/>
    </row>
    <row r="2057">
      <c r="A2057" s="211"/>
      <c r="B2057" s="237"/>
      <c r="C2057" s="238"/>
      <c r="D2057" s="235"/>
      <c r="E2057" s="231"/>
      <c r="F2057" s="211"/>
      <c r="G2057" s="217"/>
      <c r="H2057" s="217"/>
      <c r="I2057" s="211"/>
      <c r="J2057" s="211"/>
      <c r="K2057" s="211"/>
      <c r="L2057" s="211"/>
      <c r="M2057" s="211"/>
      <c r="N2057" s="211"/>
      <c r="O2057" s="211"/>
      <c r="P2057" s="211"/>
    </row>
    <row r="2058">
      <c r="A2058" s="211"/>
      <c r="B2058" s="237"/>
      <c r="C2058" s="238"/>
      <c r="D2058" s="235"/>
      <c r="E2058" s="235"/>
      <c r="F2058" s="211"/>
      <c r="G2058" s="217"/>
      <c r="H2058" s="217"/>
      <c r="I2058" s="211"/>
      <c r="J2058" s="211"/>
      <c r="K2058" s="211"/>
      <c r="L2058" s="211"/>
      <c r="M2058" s="211"/>
      <c r="N2058" s="211"/>
      <c r="O2058" s="211"/>
      <c r="P2058" s="211"/>
    </row>
    <row r="2059">
      <c r="A2059" s="211"/>
      <c r="B2059" s="237"/>
      <c r="C2059" s="238"/>
      <c r="D2059" s="235"/>
      <c r="E2059" s="235"/>
      <c r="F2059" s="211"/>
      <c r="G2059" s="217"/>
      <c r="H2059" s="217"/>
      <c r="I2059" s="211"/>
      <c r="J2059" s="211"/>
      <c r="K2059" s="211"/>
      <c r="L2059" s="211"/>
      <c r="M2059" s="211"/>
      <c r="N2059" s="211"/>
      <c r="O2059" s="211"/>
      <c r="P2059" s="211"/>
    </row>
    <row r="2060">
      <c r="A2060" s="211"/>
      <c r="B2060" s="237"/>
      <c r="C2060" s="238"/>
      <c r="D2060" s="235"/>
      <c r="E2060" s="235"/>
      <c r="F2060" s="211"/>
      <c r="G2060" s="217"/>
      <c r="H2060" s="217"/>
      <c r="I2060" s="211"/>
      <c r="J2060" s="211"/>
      <c r="K2060" s="211"/>
      <c r="L2060" s="211"/>
      <c r="M2060" s="211"/>
      <c r="N2060" s="211"/>
      <c r="O2060" s="211"/>
      <c r="P2060" s="211"/>
    </row>
    <row r="2061">
      <c r="A2061" s="211"/>
      <c r="B2061" s="237"/>
      <c r="C2061" s="238"/>
      <c r="D2061" s="235"/>
      <c r="E2061" s="235"/>
      <c r="F2061" s="211"/>
      <c r="G2061" s="217"/>
      <c r="H2061" s="217"/>
      <c r="I2061" s="211"/>
      <c r="J2061" s="211"/>
      <c r="K2061" s="211"/>
      <c r="L2061" s="211"/>
      <c r="M2061" s="211"/>
      <c r="N2061" s="211"/>
      <c r="O2061" s="211"/>
      <c r="P2061" s="211"/>
    </row>
    <row r="2062">
      <c r="A2062" s="211"/>
      <c r="B2062" s="237"/>
      <c r="C2062" s="238"/>
      <c r="D2062" s="235"/>
      <c r="E2062" s="235"/>
      <c r="F2062" s="211"/>
      <c r="G2062" s="217"/>
      <c r="H2062" s="217"/>
      <c r="I2062" s="211"/>
      <c r="J2062" s="211"/>
      <c r="K2062" s="211"/>
      <c r="L2062" s="211"/>
      <c r="M2062" s="211"/>
      <c r="N2062" s="211"/>
      <c r="O2062" s="211"/>
      <c r="P2062" s="211"/>
    </row>
    <row r="2063">
      <c r="A2063" s="211"/>
      <c r="B2063" s="237"/>
      <c r="C2063" s="238"/>
      <c r="D2063" s="235"/>
      <c r="E2063" s="235"/>
      <c r="F2063" s="211"/>
      <c r="G2063" s="217"/>
      <c r="H2063" s="217"/>
      <c r="I2063" s="211"/>
      <c r="J2063" s="211"/>
      <c r="K2063" s="211"/>
      <c r="L2063" s="211"/>
      <c r="M2063" s="211"/>
      <c r="N2063" s="211"/>
      <c r="O2063" s="211"/>
      <c r="P2063" s="211"/>
    </row>
    <row r="2064">
      <c r="A2064" s="211"/>
      <c r="B2064" s="237"/>
      <c r="C2064" s="238"/>
      <c r="D2064" s="235"/>
      <c r="E2064" s="235"/>
      <c r="F2064" s="211"/>
      <c r="G2064" s="217"/>
      <c r="H2064" s="217"/>
      <c r="I2064" s="211"/>
      <c r="J2064" s="211"/>
      <c r="K2064" s="211"/>
      <c r="L2064" s="211"/>
      <c r="M2064" s="211"/>
      <c r="N2064" s="211"/>
      <c r="O2064" s="211"/>
      <c r="P2064" s="211"/>
    </row>
    <row r="2065">
      <c r="A2065" s="211"/>
      <c r="B2065" s="237"/>
      <c r="C2065" s="238"/>
      <c r="D2065" s="235"/>
      <c r="E2065" s="235"/>
      <c r="F2065" s="211"/>
      <c r="G2065" s="217"/>
      <c r="H2065" s="217"/>
      <c r="I2065" s="211"/>
      <c r="J2065" s="211"/>
      <c r="K2065" s="211"/>
      <c r="L2065" s="211"/>
      <c r="M2065" s="211"/>
      <c r="N2065" s="211"/>
      <c r="O2065" s="211"/>
      <c r="P2065" s="211"/>
    </row>
    <row r="2066">
      <c r="A2066" s="211"/>
      <c r="B2066" s="237"/>
      <c r="C2066" s="238"/>
      <c r="D2066" s="235"/>
      <c r="E2066" s="235"/>
      <c r="F2066" s="211"/>
      <c r="G2066" s="217"/>
      <c r="H2066" s="217"/>
      <c r="I2066" s="211"/>
      <c r="J2066" s="211"/>
      <c r="K2066" s="211"/>
      <c r="L2066" s="211"/>
      <c r="M2066" s="211"/>
      <c r="N2066" s="211"/>
      <c r="O2066" s="211"/>
      <c r="P2066" s="211"/>
    </row>
    <row r="2067">
      <c r="A2067" s="211"/>
      <c r="B2067" s="237"/>
      <c r="C2067" s="238"/>
      <c r="D2067" s="235"/>
      <c r="E2067" s="235"/>
      <c r="F2067" s="211"/>
      <c r="G2067" s="217"/>
      <c r="H2067" s="217"/>
      <c r="I2067" s="211"/>
      <c r="J2067" s="211"/>
      <c r="K2067" s="211"/>
      <c r="L2067" s="211"/>
      <c r="M2067" s="211"/>
      <c r="N2067" s="211"/>
      <c r="O2067" s="211"/>
      <c r="P2067" s="211"/>
    </row>
    <row r="2068">
      <c r="A2068" s="211"/>
      <c r="B2068" s="237"/>
      <c r="C2068" s="238"/>
      <c r="D2068" s="235"/>
      <c r="E2068" s="235"/>
      <c r="F2068" s="211"/>
      <c r="G2068" s="217"/>
      <c r="H2068" s="217"/>
      <c r="I2068" s="211"/>
      <c r="J2068" s="211"/>
      <c r="K2068" s="211"/>
      <c r="L2068" s="211"/>
      <c r="M2068" s="211"/>
      <c r="N2068" s="211"/>
      <c r="O2068" s="211"/>
      <c r="P2068" s="211"/>
    </row>
    <row r="2069">
      <c r="A2069" s="211"/>
      <c r="B2069" s="237"/>
      <c r="C2069" s="238"/>
      <c r="D2069" s="235"/>
      <c r="E2069" s="235"/>
      <c r="F2069" s="211"/>
      <c r="G2069" s="217"/>
      <c r="H2069" s="217"/>
      <c r="I2069" s="211"/>
      <c r="J2069" s="211"/>
      <c r="K2069" s="211"/>
      <c r="L2069" s="211"/>
      <c r="M2069" s="211"/>
      <c r="N2069" s="211"/>
      <c r="O2069" s="211"/>
      <c r="P2069" s="211"/>
    </row>
    <row r="2070">
      <c r="A2070" s="211"/>
      <c r="B2070" s="237"/>
      <c r="C2070" s="238"/>
      <c r="D2070" s="235"/>
      <c r="E2070" s="235"/>
      <c r="F2070" s="211"/>
      <c r="G2070" s="217"/>
      <c r="H2070" s="217"/>
      <c r="I2070" s="211"/>
      <c r="J2070" s="211"/>
      <c r="K2070" s="211"/>
      <c r="L2070" s="211"/>
      <c r="M2070" s="211"/>
      <c r="N2070" s="211"/>
      <c r="O2070" s="211"/>
      <c r="P2070" s="211"/>
    </row>
    <row r="2071">
      <c r="A2071" s="211"/>
      <c r="B2071" s="237"/>
      <c r="C2071" s="238"/>
      <c r="D2071" s="235"/>
      <c r="E2071" s="235"/>
      <c r="F2071" s="211"/>
      <c r="G2071" s="217"/>
      <c r="H2071" s="217"/>
      <c r="I2071" s="211"/>
      <c r="J2071" s="211"/>
      <c r="K2071" s="211"/>
      <c r="L2071" s="211"/>
      <c r="M2071" s="211"/>
      <c r="N2071" s="211"/>
      <c r="O2071" s="211"/>
      <c r="P2071" s="211"/>
    </row>
    <row r="2072">
      <c r="A2072" s="211"/>
      <c r="B2072" s="237"/>
      <c r="C2072" s="238"/>
      <c r="D2072" s="235"/>
      <c r="E2072" s="235"/>
      <c r="F2072" s="211"/>
      <c r="G2072" s="217"/>
      <c r="H2072" s="217"/>
      <c r="I2072" s="211"/>
      <c r="J2072" s="211"/>
      <c r="K2072" s="211"/>
      <c r="L2072" s="211"/>
      <c r="M2072" s="211"/>
      <c r="N2072" s="211"/>
      <c r="O2072" s="211"/>
      <c r="P2072" s="211"/>
    </row>
    <row r="2073">
      <c r="A2073" s="220"/>
      <c r="B2073" s="237"/>
      <c r="C2073" s="238"/>
      <c r="D2073" s="235"/>
      <c r="E2073" s="235"/>
      <c r="F2073" s="211"/>
      <c r="G2073" s="217"/>
      <c r="H2073" s="217"/>
      <c r="I2073" s="211"/>
      <c r="J2073" s="211"/>
      <c r="K2073" s="211"/>
      <c r="L2073" s="211"/>
      <c r="M2073" s="211"/>
      <c r="N2073" s="211"/>
      <c r="O2073" s="211"/>
      <c r="P2073" s="211"/>
    </row>
    <row r="2074">
      <c r="A2074" s="211"/>
      <c r="B2074" s="237"/>
      <c r="C2074" s="238"/>
      <c r="D2074" s="235"/>
      <c r="E2074" s="235"/>
      <c r="F2074" s="211"/>
      <c r="G2074" s="217"/>
      <c r="H2074" s="217"/>
      <c r="I2074" s="211"/>
      <c r="J2074" s="211"/>
      <c r="K2074" s="211"/>
      <c r="L2074" s="211"/>
      <c r="M2074" s="211"/>
      <c r="N2074" s="211"/>
      <c r="O2074" s="211"/>
      <c r="P2074" s="211"/>
    </row>
    <row r="2075">
      <c r="A2075" s="211"/>
      <c r="B2075" s="237"/>
      <c r="C2075" s="238"/>
      <c r="D2075" s="235"/>
      <c r="E2075" s="231"/>
      <c r="F2075" s="211"/>
      <c r="G2075" s="217"/>
      <c r="H2075" s="217"/>
      <c r="I2075" s="211"/>
      <c r="J2075" s="211"/>
      <c r="K2075" s="211"/>
      <c r="L2075" s="211"/>
      <c r="M2075" s="211"/>
      <c r="N2075" s="211"/>
      <c r="O2075" s="211"/>
      <c r="P2075" s="211"/>
    </row>
    <row r="2076">
      <c r="A2076" s="211"/>
      <c r="B2076" s="237"/>
      <c r="C2076" s="238"/>
      <c r="D2076" s="235"/>
      <c r="E2076" s="235"/>
      <c r="F2076" s="211"/>
      <c r="G2076" s="217"/>
      <c r="H2076" s="217"/>
      <c r="I2076" s="211"/>
      <c r="J2076" s="211"/>
      <c r="K2076" s="211"/>
      <c r="L2076" s="211"/>
      <c r="M2076" s="211"/>
      <c r="N2076" s="211"/>
      <c r="O2076" s="211"/>
      <c r="P2076" s="211"/>
    </row>
    <row r="2077">
      <c r="A2077" s="211"/>
      <c r="B2077" s="237"/>
      <c r="C2077" s="238"/>
      <c r="D2077" s="235"/>
      <c r="E2077" s="235"/>
      <c r="F2077" s="211"/>
      <c r="G2077" s="217"/>
      <c r="H2077" s="217"/>
      <c r="I2077" s="211"/>
      <c r="J2077" s="211"/>
      <c r="K2077" s="211"/>
      <c r="L2077" s="211"/>
      <c r="M2077" s="211"/>
      <c r="N2077" s="211"/>
      <c r="O2077" s="211"/>
      <c r="P2077" s="211"/>
    </row>
    <row r="2078">
      <c r="A2078" s="211"/>
      <c r="B2078" s="237"/>
      <c r="C2078" s="238"/>
      <c r="D2078" s="235"/>
      <c r="E2078" s="235"/>
      <c r="F2078" s="211"/>
      <c r="G2078" s="217"/>
      <c r="H2078" s="217"/>
      <c r="I2078" s="211"/>
      <c r="J2078" s="211"/>
      <c r="K2078" s="211"/>
      <c r="L2078" s="211"/>
      <c r="M2078" s="211"/>
      <c r="N2078" s="211"/>
      <c r="O2078" s="211"/>
      <c r="P2078" s="211"/>
    </row>
    <row r="2079">
      <c r="A2079" s="211"/>
      <c r="B2079" s="237"/>
      <c r="C2079" s="238"/>
      <c r="D2079" s="235"/>
      <c r="E2079" s="235"/>
      <c r="F2079" s="211"/>
      <c r="G2079" s="217"/>
      <c r="H2079" s="217"/>
      <c r="I2079" s="211"/>
      <c r="J2079" s="211"/>
      <c r="K2079" s="211"/>
      <c r="L2079" s="211"/>
      <c r="M2079" s="211"/>
      <c r="N2079" s="211"/>
      <c r="O2079" s="211"/>
      <c r="P2079" s="211"/>
    </row>
    <row r="2080">
      <c r="A2080" s="211"/>
      <c r="B2080" s="237"/>
      <c r="C2080" s="238"/>
      <c r="D2080" s="235"/>
      <c r="E2080" s="235"/>
      <c r="F2080" s="211"/>
      <c r="G2080" s="217"/>
      <c r="H2080" s="217"/>
      <c r="I2080" s="211"/>
      <c r="J2080" s="211"/>
      <c r="K2080" s="211"/>
      <c r="L2080" s="211"/>
      <c r="M2080" s="211"/>
      <c r="N2080" s="211"/>
      <c r="O2080" s="211"/>
      <c r="P2080" s="211"/>
    </row>
    <row r="2081">
      <c r="A2081" s="211"/>
      <c r="B2081" s="237"/>
      <c r="C2081" s="238"/>
      <c r="D2081" s="235"/>
      <c r="E2081" s="235"/>
      <c r="F2081" s="211"/>
      <c r="G2081" s="217"/>
      <c r="H2081" s="217"/>
      <c r="I2081" s="211"/>
      <c r="J2081" s="211"/>
      <c r="K2081" s="211"/>
      <c r="L2081" s="211"/>
      <c r="M2081" s="211"/>
      <c r="N2081" s="211"/>
      <c r="O2081" s="211"/>
      <c r="P2081" s="211"/>
    </row>
    <row r="2082">
      <c r="A2082" s="211"/>
      <c r="B2082" s="237"/>
      <c r="C2082" s="238"/>
      <c r="D2082" s="235"/>
      <c r="E2082" s="235"/>
      <c r="F2082" s="211"/>
      <c r="G2082" s="217"/>
      <c r="H2082" s="217"/>
      <c r="I2082" s="211"/>
      <c r="J2082" s="211"/>
      <c r="K2082" s="211"/>
      <c r="L2082" s="211"/>
      <c r="M2082" s="211"/>
      <c r="N2082" s="211"/>
      <c r="O2082" s="211"/>
      <c r="P2082" s="211"/>
    </row>
    <row r="2083">
      <c r="A2083" s="211"/>
      <c r="B2083" s="237"/>
      <c r="C2083" s="238"/>
      <c r="D2083" s="235"/>
      <c r="E2083" s="235"/>
      <c r="F2083" s="211"/>
      <c r="G2083" s="217"/>
      <c r="H2083" s="217"/>
      <c r="I2083" s="211"/>
      <c r="J2083" s="211"/>
      <c r="K2083" s="211"/>
      <c r="L2083" s="211"/>
      <c r="M2083" s="211"/>
      <c r="N2083" s="211"/>
      <c r="O2083" s="211"/>
      <c r="P2083" s="211"/>
    </row>
    <row r="2084">
      <c r="A2084" s="211"/>
      <c r="B2084" s="237"/>
      <c r="C2084" s="238"/>
      <c r="D2084" s="235"/>
      <c r="E2084" s="235"/>
      <c r="F2084" s="211"/>
      <c r="G2084" s="217"/>
      <c r="H2084" s="217"/>
      <c r="I2084" s="211"/>
      <c r="J2084" s="211"/>
      <c r="K2084" s="211"/>
      <c r="L2084" s="211"/>
      <c r="M2084" s="211"/>
      <c r="N2084" s="211"/>
      <c r="O2084" s="211"/>
      <c r="P2084" s="211"/>
    </row>
    <row r="2085">
      <c r="A2085" s="195"/>
      <c r="B2085" s="237"/>
      <c r="C2085" s="238"/>
      <c r="D2085" s="235"/>
      <c r="E2085" s="235"/>
      <c r="F2085" s="195"/>
      <c r="G2085" s="217"/>
      <c r="H2085" s="217"/>
      <c r="I2085" s="195"/>
      <c r="J2085" s="195"/>
      <c r="K2085" s="195"/>
      <c r="L2085" s="195"/>
      <c r="M2085" s="195"/>
      <c r="N2085" s="195"/>
      <c r="O2085" s="195"/>
      <c r="P2085" s="195"/>
    </row>
    <row r="2086">
      <c r="A2086" s="195"/>
      <c r="B2086" s="237"/>
      <c r="C2086" s="238"/>
      <c r="D2086" s="235"/>
      <c r="E2086" s="235"/>
      <c r="F2086" s="195"/>
      <c r="G2086" s="217"/>
      <c r="H2086" s="217"/>
      <c r="I2086" s="195"/>
      <c r="J2086" s="195"/>
      <c r="K2086" s="195"/>
      <c r="L2086" s="195"/>
      <c r="M2086" s="195"/>
      <c r="N2086" s="195"/>
      <c r="O2086" s="195"/>
      <c r="P2086" s="195"/>
    </row>
    <row r="2087">
      <c r="A2087" s="195"/>
      <c r="B2087" s="237"/>
      <c r="C2087" s="238"/>
      <c r="D2087" s="235"/>
      <c r="E2087" s="235"/>
      <c r="F2087" s="195"/>
      <c r="G2087" s="217"/>
      <c r="H2087" s="217"/>
      <c r="I2087" s="195"/>
      <c r="J2087" s="195"/>
      <c r="K2087" s="195"/>
      <c r="L2087" s="195"/>
      <c r="M2087" s="195"/>
      <c r="N2087" s="195"/>
      <c r="O2087" s="195"/>
      <c r="P2087" s="195"/>
    </row>
    <row r="2088">
      <c r="A2088" s="195"/>
      <c r="B2088" s="237"/>
      <c r="C2088" s="238"/>
      <c r="D2088" s="235"/>
      <c r="E2088" s="235"/>
      <c r="F2088" s="195"/>
      <c r="G2088" s="217"/>
      <c r="H2088" s="217"/>
      <c r="I2088" s="195"/>
      <c r="J2088" s="195"/>
      <c r="K2088" s="195"/>
      <c r="L2088" s="195"/>
      <c r="M2088" s="195"/>
      <c r="N2088" s="195"/>
      <c r="O2088" s="195"/>
      <c r="P2088" s="195"/>
    </row>
    <row r="2089">
      <c r="A2089" s="195"/>
      <c r="B2089" s="237"/>
      <c r="C2089" s="238"/>
      <c r="D2089" s="235"/>
      <c r="E2089" s="235"/>
      <c r="F2089" s="195"/>
      <c r="G2089" s="217"/>
      <c r="H2089" s="217"/>
      <c r="I2089" s="195"/>
      <c r="J2089" s="195"/>
      <c r="K2089" s="195"/>
      <c r="L2089" s="195"/>
      <c r="M2089" s="195"/>
      <c r="N2089" s="195"/>
      <c r="O2089" s="195"/>
      <c r="P2089" s="195"/>
    </row>
    <row r="2090">
      <c r="A2090" s="195"/>
      <c r="B2090" s="237"/>
      <c r="C2090" s="238"/>
      <c r="D2090" s="235"/>
      <c r="E2090" s="235"/>
      <c r="F2090" s="195"/>
      <c r="G2090" s="217"/>
      <c r="H2090" s="217"/>
      <c r="I2090" s="195"/>
      <c r="J2090" s="195"/>
      <c r="K2090" s="195"/>
      <c r="L2090" s="195"/>
      <c r="M2090" s="195"/>
      <c r="N2090" s="195"/>
      <c r="O2090" s="195"/>
      <c r="P2090" s="195"/>
    </row>
    <row r="2091">
      <c r="A2091" s="220"/>
      <c r="B2091" s="237"/>
      <c r="C2091" s="238"/>
      <c r="D2091" s="235"/>
      <c r="E2091" s="235"/>
      <c r="F2091" s="211"/>
      <c r="G2091" s="217"/>
      <c r="H2091" s="217"/>
      <c r="I2091" s="211"/>
      <c r="J2091" s="211"/>
      <c r="K2091" s="211"/>
      <c r="L2091" s="211"/>
      <c r="M2091" s="211"/>
      <c r="N2091" s="211"/>
      <c r="O2091" s="211"/>
      <c r="P2091" s="211"/>
    </row>
    <row r="2092">
      <c r="A2092" s="195"/>
      <c r="B2092" s="237"/>
      <c r="C2092" s="238"/>
      <c r="D2092" s="235"/>
      <c r="E2092" s="235"/>
      <c r="F2092" s="195"/>
      <c r="G2092" s="217"/>
      <c r="H2092" s="217"/>
      <c r="I2092" s="195"/>
      <c r="J2092" s="195"/>
      <c r="K2092" s="195"/>
      <c r="L2092" s="195"/>
      <c r="M2092" s="195"/>
      <c r="N2092" s="195"/>
      <c r="O2092" s="195"/>
      <c r="P2092" s="195"/>
    </row>
    <row r="2093">
      <c r="A2093" s="195"/>
      <c r="B2093" s="237"/>
      <c r="C2093" s="238"/>
      <c r="D2093" s="235"/>
      <c r="E2093" s="231"/>
      <c r="F2093" s="195"/>
      <c r="G2093" s="217"/>
      <c r="H2093" s="217"/>
      <c r="I2093" s="195"/>
      <c r="J2093" s="195"/>
      <c r="K2093" s="195"/>
      <c r="L2093" s="195"/>
      <c r="M2093" s="195"/>
      <c r="N2093" s="195"/>
      <c r="O2093" s="195"/>
      <c r="P2093" s="195"/>
    </row>
    <row r="2094">
      <c r="A2094" s="195"/>
      <c r="B2094" s="237"/>
      <c r="C2094" s="238"/>
      <c r="D2094" s="235"/>
      <c r="E2094" s="235"/>
      <c r="F2094" s="195"/>
      <c r="G2094" s="217"/>
      <c r="H2094" s="217"/>
      <c r="I2094" s="195"/>
      <c r="J2094" s="195"/>
      <c r="K2094" s="195"/>
      <c r="L2094" s="195"/>
      <c r="M2094" s="195"/>
      <c r="N2094" s="195"/>
      <c r="O2094" s="195"/>
      <c r="P2094" s="195"/>
    </row>
    <row r="2095">
      <c r="A2095" s="195"/>
      <c r="B2095" s="237"/>
      <c r="C2095" s="238"/>
      <c r="D2095" s="235"/>
      <c r="E2095" s="235"/>
      <c r="F2095" s="195"/>
      <c r="G2095" s="217"/>
      <c r="H2095" s="217"/>
      <c r="I2095" s="195"/>
      <c r="J2095" s="195"/>
      <c r="K2095" s="195"/>
      <c r="L2095" s="195"/>
      <c r="M2095" s="195"/>
      <c r="N2095" s="195"/>
      <c r="O2095" s="195"/>
      <c r="P2095" s="195"/>
    </row>
    <row r="2096">
      <c r="A2096" s="195"/>
      <c r="B2096" s="237"/>
      <c r="C2096" s="238"/>
      <c r="D2096" s="235"/>
      <c r="E2096" s="235"/>
      <c r="F2096" s="195"/>
      <c r="G2096" s="217"/>
      <c r="H2096" s="217"/>
      <c r="I2096" s="195"/>
      <c r="J2096" s="195"/>
      <c r="K2096" s="195"/>
      <c r="L2096" s="195"/>
      <c r="M2096" s="195"/>
      <c r="N2096" s="195"/>
      <c r="O2096" s="195"/>
      <c r="P2096" s="195"/>
    </row>
    <row r="2097">
      <c r="A2097" s="195"/>
      <c r="B2097" s="237"/>
      <c r="C2097" s="238"/>
      <c r="D2097" s="235"/>
      <c r="E2097" s="235"/>
      <c r="F2097" s="195"/>
      <c r="G2097" s="217"/>
      <c r="H2097" s="217"/>
      <c r="I2097" s="195"/>
      <c r="J2097" s="195"/>
      <c r="K2097" s="195"/>
      <c r="L2097" s="195"/>
      <c r="M2097" s="195"/>
      <c r="N2097" s="195"/>
      <c r="O2097" s="195"/>
      <c r="P2097" s="195"/>
    </row>
    <row r="2098">
      <c r="A2098" s="195"/>
      <c r="B2098" s="237"/>
      <c r="C2098" s="238"/>
      <c r="D2098" s="235"/>
      <c r="E2098" s="235"/>
      <c r="F2098" s="195"/>
      <c r="G2098" s="217"/>
      <c r="H2098" s="217"/>
      <c r="I2098" s="195"/>
      <c r="J2098" s="195"/>
      <c r="K2098" s="195"/>
      <c r="L2098" s="195"/>
      <c r="M2098" s="195"/>
      <c r="N2098" s="195"/>
      <c r="O2098" s="195"/>
      <c r="P2098" s="195"/>
    </row>
    <row r="2099">
      <c r="A2099" s="211"/>
      <c r="B2099" s="237"/>
      <c r="C2099" s="238"/>
      <c r="D2099" s="235"/>
      <c r="E2099" s="235"/>
      <c r="F2099" s="211"/>
      <c r="G2099" s="217"/>
      <c r="H2099" s="217"/>
      <c r="I2099" s="211"/>
      <c r="J2099" s="211"/>
      <c r="K2099" s="211"/>
      <c r="L2099" s="211"/>
      <c r="M2099" s="211"/>
      <c r="N2099" s="211"/>
      <c r="O2099" s="211"/>
      <c r="P2099" s="211"/>
    </row>
    <row r="2100">
      <c r="A2100" s="211"/>
      <c r="B2100" s="237"/>
      <c r="C2100" s="238"/>
      <c r="D2100" s="235"/>
      <c r="E2100" s="235"/>
      <c r="F2100" s="211"/>
      <c r="G2100" s="217"/>
      <c r="H2100" s="217"/>
      <c r="I2100" s="211"/>
      <c r="J2100" s="211"/>
      <c r="K2100" s="211"/>
      <c r="L2100" s="211"/>
      <c r="M2100" s="211"/>
      <c r="N2100" s="211"/>
      <c r="O2100" s="211"/>
      <c r="P2100" s="211"/>
    </row>
    <row r="2101">
      <c r="A2101" s="211"/>
      <c r="B2101" s="237"/>
      <c r="C2101" s="238"/>
      <c r="D2101" s="235"/>
      <c r="E2101" s="235"/>
      <c r="F2101" s="211"/>
      <c r="G2101" s="217"/>
      <c r="H2101" s="217"/>
      <c r="I2101" s="211"/>
      <c r="J2101" s="211"/>
      <c r="K2101" s="211"/>
      <c r="L2101" s="211"/>
      <c r="M2101" s="211"/>
      <c r="N2101" s="211"/>
      <c r="O2101" s="211"/>
      <c r="P2101" s="211"/>
    </row>
    <row r="2102">
      <c r="A2102" s="211"/>
      <c r="B2102" s="237"/>
      <c r="C2102" s="238"/>
      <c r="D2102" s="235"/>
      <c r="E2102" s="235"/>
      <c r="F2102" s="211"/>
      <c r="G2102" s="217"/>
      <c r="H2102" s="217"/>
      <c r="I2102" s="211"/>
      <c r="J2102" s="211"/>
      <c r="K2102" s="211"/>
      <c r="L2102" s="211"/>
      <c r="M2102" s="211"/>
      <c r="N2102" s="211"/>
      <c r="O2102" s="211"/>
      <c r="P2102" s="211"/>
    </row>
    <row r="2103">
      <c r="A2103" s="211"/>
      <c r="B2103" s="237"/>
      <c r="C2103" s="238"/>
      <c r="D2103" s="235"/>
      <c r="E2103" s="235"/>
      <c r="F2103" s="211"/>
      <c r="G2103" s="217"/>
      <c r="H2103" s="217"/>
      <c r="I2103" s="211"/>
      <c r="J2103" s="211"/>
      <c r="K2103" s="211"/>
      <c r="L2103" s="211"/>
      <c r="M2103" s="211"/>
      <c r="N2103" s="211"/>
      <c r="O2103" s="211"/>
      <c r="P2103" s="211"/>
    </row>
    <row r="2104">
      <c r="A2104" s="211"/>
      <c r="B2104" s="237"/>
      <c r="C2104" s="238"/>
      <c r="D2104" s="235"/>
      <c r="E2104" s="235"/>
      <c r="F2104" s="211"/>
      <c r="G2104" s="217"/>
      <c r="H2104" s="217"/>
      <c r="I2104" s="211"/>
      <c r="J2104" s="211"/>
      <c r="K2104" s="211"/>
      <c r="L2104" s="211"/>
      <c r="M2104" s="211"/>
      <c r="N2104" s="211"/>
      <c r="O2104" s="211"/>
      <c r="P2104" s="211"/>
    </row>
    <row r="2105">
      <c r="A2105" s="211"/>
      <c r="B2105" s="237"/>
      <c r="C2105" s="238"/>
      <c r="D2105" s="235"/>
      <c r="E2105" s="235"/>
      <c r="F2105" s="211"/>
      <c r="G2105" s="217"/>
      <c r="H2105" s="217"/>
      <c r="I2105" s="211"/>
      <c r="J2105" s="211"/>
      <c r="K2105" s="211"/>
      <c r="L2105" s="211"/>
      <c r="M2105" s="211"/>
      <c r="N2105" s="211"/>
      <c r="O2105" s="211"/>
      <c r="P2105" s="211"/>
    </row>
    <row r="2106">
      <c r="A2106" s="211"/>
      <c r="B2106" s="237"/>
      <c r="C2106" s="238"/>
      <c r="D2106" s="235"/>
      <c r="E2106" s="235"/>
      <c r="F2106" s="211"/>
      <c r="G2106" s="217"/>
      <c r="H2106" s="217"/>
      <c r="I2106" s="211"/>
      <c r="J2106" s="211"/>
      <c r="K2106" s="211"/>
      <c r="L2106" s="211"/>
      <c r="M2106" s="211"/>
      <c r="N2106" s="211"/>
      <c r="O2106" s="211"/>
      <c r="P2106" s="211"/>
    </row>
    <row r="2107">
      <c r="A2107" s="211"/>
      <c r="B2107" s="237"/>
      <c r="C2107" s="238"/>
      <c r="D2107" s="235"/>
      <c r="E2107" s="235"/>
      <c r="F2107" s="211"/>
      <c r="G2107" s="217"/>
      <c r="H2107" s="217"/>
      <c r="I2107" s="211"/>
      <c r="J2107" s="211"/>
      <c r="K2107" s="211"/>
      <c r="L2107" s="211"/>
      <c r="M2107" s="211"/>
      <c r="N2107" s="211"/>
      <c r="O2107" s="211"/>
      <c r="P2107" s="211"/>
    </row>
    <row r="2108">
      <c r="A2108" s="211"/>
      <c r="B2108" s="237"/>
      <c r="C2108" s="238"/>
      <c r="D2108" s="235"/>
      <c r="E2108" s="235"/>
      <c r="F2108" s="211"/>
      <c r="G2108" s="217"/>
      <c r="H2108" s="217"/>
      <c r="I2108" s="211"/>
      <c r="J2108" s="211"/>
      <c r="K2108" s="211"/>
      <c r="L2108" s="211"/>
      <c r="M2108" s="211"/>
      <c r="N2108" s="211"/>
      <c r="O2108" s="211"/>
      <c r="P2108" s="211"/>
    </row>
    <row r="2109">
      <c r="A2109" s="220"/>
      <c r="B2109" s="237"/>
      <c r="C2109" s="238"/>
      <c r="D2109" s="235"/>
      <c r="E2109" s="235"/>
      <c r="F2109" s="211"/>
      <c r="G2109" s="217"/>
      <c r="H2109" s="217"/>
      <c r="I2109" s="211"/>
      <c r="J2109" s="211"/>
      <c r="K2109" s="211"/>
      <c r="L2109" s="211"/>
      <c r="M2109" s="211"/>
      <c r="N2109" s="211"/>
      <c r="O2109" s="211"/>
      <c r="P2109" s="211"/>
    </row>
    <row r="2110">
      <c r="A2110" s="211"/>
      <c r="B2110" s="237"/>
      <c r="C2110" s="238"/>
      <c r="D2110" s="235"/>
      <c r="E2110" s="235"/>
      <c r="F2110" s="211"/>
      <c r="G2110" s="217"/>
      <c r="H2110" s="217"/>
      <c r="I2110" s="211"/>
      <c r="J2110" s="211"/>
      <c r="K2110" s="211"/>
      <c r="L2110" s="211"/>
      <c r="M2110" s="211"/>
      <c r="N2110" s="211"/>
      <c r="O2110" s="211"/>
      <c r="P2110" s="211"/>
    </row>
    <row r="2111">
      <c r="A2111" s="211"/>
      <c r="B2111" s="237"/>
      <c r="C2111" s="238"/>
      <c r="D2111" s="235"/>
      <c r="E2111" s="231"/>
      <c r="F2111" s="211"/>
      <c r="G2111" s="217"/>
      <c r="H2111" s="217"/>
      <c r="I2111" s="211"/>
      <c r="J2111" s="211"/>
      <c r="K2111" s="211"/>
      <c r="L2111" s="211"/>
      <c r="M2111" s="211"/>
      <c r="N2111" s="211"/>
      <c r="O2111" s="211"/>
      <c r="P2111" s="211"/>
    </row>
    <row r="2112">
      <c r="A2112" s="211"/>
      <c r="B2112" s="237"/>
      <c r="C2112" s="238"/>
      <c r="D2112" s="235"/>
      <c r="E2112" s="235"/>
      <c r="F2112" s="211"/>
      <c r="G2112" s="217"/>
      <c r="H2112" s="217"/>
      <c r="I2112" s="211"/>
      <c r="J2112" s="211"/>
      <c r="K2112" s="211"/>
      <c r="L2112" s="211"/>
      <c r="M2112" s="211"/>
      <c r="N2112" s="211"/>
      <c r="O2112" s="211"/>
      <c r="P2112" s="211"/>
    </row>
    <row r="2113">
      <c r="A2113" s="211"/>
      <c r="B2113" s="237"/>
      <c r="C2113" s="238"/>
      <c r="D2113" s="235"/>
      <c r="E2113" s="235"/>
      <c r="F2113" s="211"/>
      <c r="G2113" s="217"/>
      <c r="H2113" s="217"/>
      <c r="I2113" s="211"/>
      <c r="J2113" s="211"/>
      <c r="K2113" s="211"/>
      <c r="L2113" s="211"/>
      <c r="M2113" s="211"/>
      <c r="N2113" s="211"/>
      <c r="O2113" s="211"/>
      <c r="P2113" s="211"/>
    </row>
    <row r="2114">
      <c r="A2114" s="211"/>
      <c r="B2114" s="237"/>
      <c r="C2114" s="238"/>
      <c r="D2114" s="235"/>
      <c r="E2114" s="235"/>
      <c r="F2114" s="211"/>
      <c r="G2114" s="217"/>
      <c r="H2114" s="217"/>
      <c r="I2114" s="211"/>
      <c r="J2114" s="211"/>
      <c r="K2114" s="211"/>
      <c r="L2114" s="211"/>
      <c r="M2114" s="211"/>
      <c r="N2114" s="211"/>
      <c r="O2114" s="211"/>
      <c r="P2114" s="211"/>
    </row>
    <row r="2115">
      <c r="A2115" s="211"/>
      <c r="B2115" s="237"/>
      <c r="C2115" s="238"/>
      <c r="D2115" s="235"/>
      <c r="E2115" s="235"/>
      <c r="F2115" s="211"/>
      <c r="G2115" s="217"/>
      <c r="H2115" s="217"/>
      <c r="I2115" s="211"/>
      <c r="J2115" s="211"/>
      <c r="K2115" s="211"/>
      <c r="L2115" s="211"/>
      <c r="M2115" s="211"/>
      <c r="N2115" s="211"/>
      <c r="O2115" s="211"/>
      <c r="P2115" s="211"/>
    </row>
    <row r="2116">
      <c r="A2116" s="211"/>
      <c r="B2116" s="237"/>
      <c r="C2116" s="238"/>
      <c r="D2116" s="235"/>
      <c r="E2116" s="235"/>
      <c r="F2116" s="211"/>
      <c r="G2116" s="217"/>
      <c r="H2116" s="217"/>
      <c r="I2116" s="211"/>
      <c r="J2116" s="211"/>
      <c r="K2116" s="211"/>
      <c r="L2116" s="211"/>
      <c r="M2116" s="211"/>
      <c r="N2116" s="211"/>
      <c r="O2116" s="211"/>
      <c r="P2116" s="211"/>
    </row>
    <row r="2117">
      <c r="A2117" s="211"/>
      <c r="B2117" s="237"/>
      <c r="C2117" s="238"/>
      <c r="D2117" s="235"/>
      <c r="E2117" s="235"/>
      <c r="F2117" s="211"/>
      <c r="G2117" s="217"/>
      <c r="H2117" s="217"/>
      <c r="I2117" s="211"/>
      <c r="J2117" s="211"/>
      <c r="K2117" s="211"/>
      <c r="L2117" s="211"/>
      <c r="M2117" s="211"/>
      <c r="N2117" s="211"/>
      <c r="O2117" s="211"/>
      <c r="P2117" s="211"/>
    </row>
    <row r="2118">
      <c r="A2118" s="211"/>
      <c r="B2118" s="237"/>
      <c r="C2118" s="238"/>
      <c r="D2118" s="235"/>
      <c r="E2118" s="235"/>
      <c r="F2118" s="211"/>
      <c r="G2118" s="217"/>
      <c r="H2118" s="217"/>
      <c r="I2118" s="211"/>
      <c r="J2118" s="211"/>
      <c r="K2118" s="211"/>
      <c r="L2118" s="211"/>
      <c r="M2118" s="211"/>
      <c r="N2118" s="211"/>
      <c r="O2118" s="211"/>
      <c r="P2118" s="211"/>
    </row>
    <row r="2119">
      <c r="A2119" s="211"/>
      <c r="B2119" s="237"/>
      <c r="C2119" s="238"/>
      <c r="D2119" s="235"/>
      <c r="E2119" s="235"/>
      <c r="F2119" s="211"/>
      <c r="G2119" s="217"/>
      <c r="H2119" s="217"/>
      <c r="I2119" s="211"/>
      <c r="J2119" s="211"/>
      <c r="K2119" s="211"/>
      <c r="L2119" s="211"/>
      <c r="M2119" s="211"/>
      <c r="N2119" s="211"/>
      <c r="O2119" s="211"/>
      <c r="P2119" s="211"/>
    </row>
    <row r="2120">
      <c r="A2120" s="211"/>
      <c r="B2120" s="237"/>
      <c r="C2120" s="238"/>
      <c r="D2120" s="235"/>
      <c r="E2120" s="235"/>
      <c r="F2120" s="211"/>
      <c r="G2120" s="217"/>
      <c r="H2120" s="217"/>
      <c r="I2120" s="211"/>
      <c r="J2120" s="211"/>
      <c r="K2120" s="211"/>
      <c r="L2120" s="211"/>
      <c r="M2120" s="211"/>
      <c r="N2120" s="211"/>
      <c r="O2120" s="211"/>
      <c r="P2120" s="211"/>
    </row>
    <row r="2121">
      <c r="A2121" s="211"/>
      <c r="B2121" s="237"/>
      <c r="C2121" s="238"/>
      <c r="D2121" s="235"/>
      <c r="E2121" s="235"/>
      <c r="F2121" s="211"/>
      <c r="G2121" s="217"/>
      <c r="H2121" s="217"/>
      <c r="I2121" s="211"/>
      <c r="J2121" s="211"/>
      <c r="K2121" s="211"/>
      <c r="L2121" s="211"/>
      <c r="M2121" s="211"/>
      <c r="N2121" s="211"/>
      <c r="O2121" s="211"/>
      <c r="P2121" s="211"/>
    </row>
    <row r="2122">
      <c r="A2122" s="211"/>
      <c r="B2122" s="237"/>
      <c r="C2122" s="238"/>
      <c r="D2122" s="235"/>
      <c r="E2122" s="235"/>
      <c r="F2122" s="211"/>
      <c r="G2122" s="217"/>
      <c r="H2122" s="217"/>
      <c r="I2122" s="211"/>
      <c r="J2122" s="211"/>
      <c r="K2122" s="211"/>
      <c r="L2122" s="211"/>
      <c r="M2122" s="211"/>
      <c r="N2122" s="211"/>
      <c r="O2122" s="211"/>
      <c r="P2122" s="211"/>
    </row>
    <row r="2123">
      <c r="A2123" s="211"/>
      <c r="B2123" s="237"/>
      <c r="C2123" s="238"/>
      <c r="D2123" s="235"/>
      <c r="E2123" s="235"/>
      <c r="F2123" s="211"/>
      <c r="G2123" s="217"/>
      <c r="H2123" s="217"/>
      <c r="I2123" s="211"/>
      <c r="J2123" s="211"/>
      <c r="K2123" s="211"/>
      <c r="L2123" s="211"/>
      <c r="M2123" s="211"/>
      <c r="N2123" s="211"/>
      <c r="O2123" s="211"/>
      <c r="P2123" s="211"/>
    </row>
    <row r="2124">
      <c r="A2124" s="195"/>
      <c r="B2124" s="237"/>
      <c r="C2124" s="238"/>
      <c r="D2124" s="235"/>
      <c r="E2124" s="235"/>
      <c r="F2124" s="195"/>
      <c r="G2124" s="217"/>
      <c r="H2124" s="217"/>
      <c r="I2124" s="195"/>
      <c r="J2124" s="195"/>
      <c r="K2124" s="195"/>
      <c r="L2124" s="195"/>
      <c r="M2124" s="195"/>
      <c r="N2124" s="195"/>
      <c r="O2124" s="195"/>
      <c r="P2124" s="195"/>
    </row>
    <row r="2125">
      <c r="A2125" s="195"/>
      <c r="B2125" s="237"/>
      <c r="C2125" s="238"/>
      <c r="D2125" s="235"/>
      <c r="E2125" s="235"/>
      <c r="F2125" s="195"/>
      <c r="G2125" s="217"/>
      <c r="H2125" s="217"/>
      <c r="I2125" s="195"/>
      <c r="J2125" s="195"/>
      <c r="K2125" s="195"/>
      <c r="L2125" s="195"/>
      <c r="M2125" s="195"/>
      <c r="N2125" s="195"/>
      <c r="O2125" s="195"/>
      <c r="P2125" s="195"/>
    </row>
    <row r="2126">
      <c r="A2126" s="195"/>
      <c r="B2126" s="237"/>
      <c r="C2126" s="238"/>
      <c r="D2126" s="235"/>
      <c r="E2126" s="235"/>
      <c r="F2126" s="195"/>
      <c r="G2126" s="217"/>
      <c r="H2126" s="217"/>
      <c r="I2126" s="195"/>
      <c r="J2126" s="195"/>
      <c r="K2126" s="195"/>
      <c r="L2126" s="195"/>
      <c r="M2126" s="195"/>
      <c r="N2126" s="195"/>
      <c r="O2126" s="195"/>
      <c r="P2126" s="195"/>
    </row>
    <row r="2127">
      <c r="A2127" s="220"/>
      <c r="B2127" s="237"/>
      <c r="C2127" s="238"/>
      <c r="D2127" s="235"/>
      <c r="E2127" s="235"/>
      <c r="F2127" s="211"/>
      <c r="G2127" s="217"/>
      <c r="H2127" s="217"/>
      <c r="I2127" s="211"/>
      <c r="J2127" s="211"/>
      <c r="K2127" s="211"/>
      <c r="L2127" s="211"/>
      <c r="M2127" s="211"/>
      <c r="N2127" s="211"/>
      <c r="O2127" s="211"/>
      <c r="P2127" s="211"/>
    </row>
    <row r="2128">
      <c r="A2128" s="211"/>
      <c r="B2128" s="237"/>
      <c r="C2128" s="238"/>
      <c r="D2128" s="235"/>
      <c r="E2128" s="235"/>
      <c r="F2128" s="211"/>
      <c r="G2128" s="217"/>
      <c r="H2128" s="217"/>
      <c r="I2128" s="211"/>
      <c r="J2128" s="211"/>
      <c r="K2128" s="211"/>
      <c r="L2128" s="211"/>
      <c r="M2128" s="211"/>
      <c r="N2128" s="211"/>
      <c r="O2128" s="211"/>
      <c r="P2128" s="211"/>
    </row>
    <row r="2129">
      <c r="A2129" s="211"/>
      <c r="B2129" s="237"/>
      <c r="C2129" s="238"/>
      <c r="D2129" s="235"/>
      <c r="E2129" s="231"/>
      <c r="F2129" s="211"/>
      <c r="G2129" s="217"/>
      <c r="H2129" s="217"/>
      <c r="I2129" s="211"/>
      <c r="J2129" s="211"/>
      <c r="K2129" s="211"/>
      <c r="L2129" s="211"/>
      <c r="M2129" s="211"/>
      <c r="N2129" s="211"/>
      <c r="O2129" s="211"/>
      <c r="P2129" s="211"/>
    </row>
    <row r="2130">
      <c r="A2130" s="211"/>
      <c r="B2130" s="237"/>
      <c r="C2130" s="238"/>
      <c r="D2130" s="235"/>
      <c r="E2130" s="235"/>
      <c r="F2130" s="211"/>
      <c r="G2130" s="217"/>
      <c r="H2130" s="217"/>
      <c r="I2130" s="211"/>
      <c r="J2130" s="211"/>
      <c r="K2130" s="211"/>
      <c r="L2130" s="211"/>
      <c r="M2130" s="211"/>
      <c r="N2130" s="211"/>
      <c r="O2130" s="211"/>
      <c r="P2130" s="211"/>
    </row>
    <row r="2131">
      <c r="A2131" s="211"/>
      <c r="B2131" s="237"/>
      <c r="C2131" s="238"/>
      <c r="D2131" s="235"/>
      <c r="E2131" s="235"/>
      <c r="F2131" s="211"/>
      <c r="G2131" s="217"/>
      <c r="H2131" s="217"/>
      <c r="I2131" s="211"/>
      <c r="J2131" s="211"/>
      <c r="K2131" s="211"/>
      <c r="L2131" s="211"/>
      <c r="M2131" s="211"/>
      <c r="N2131" s="211"/>
      <c r="O2131" s="211"/>
      <c r="P2131" s="211"/>
    </row>
    <row r="2132">
      <c r="A2132" s="211"/>
      <c r="B2132" s="237"/>
      <c r="C2132" s="238"/>
      <c r="D2132" s="235"/>
      <c r="E2132" s="235"/>
      <c r="F2132" s="211"/>
      <c r="G2132" s="217"/>
      <c r="H2132" s="217"/>
      <c r="I2132" s="211"/>
      <c r="J2132" s="211"/>
      <c r="K2132" s="211"/>
      <c r="L2132" s="211"/>
      <c r="M2132" s="211"/>
      <c r="N2132" s="211"/>
      <c r="O2132" s="211"/>
      <c r="P2132" s="211"/>
    </row>
    <row r="2133">
      <c r="A2133" s="211"/>
      <c r="B2133" s="237"/>
      <c r="C2133" s="238"/>
      <c r="D2133" s="235"/>
      <c r="E2133" s="235"/>
      <c r="F2133" s="211"/>
      <c r="G2133" s="217"/>
      <c r="H2133" s="217"/>
      <c r="I2133" s="211"/>
      <c r="J2133" s="211"/>
      <c r="K2133" s="211"/>
      <c r="L2133" s="211"/>
      <c r="M2133" s="211"/>
      <c r="N2133" s="211"/>
      <c r="O2133" s="211"/>
      <c r="P2133" s="211"/>
    </row>
    <row r="2134">
      <c r="A2134" s="211"/>
      <c r="B2134" s="237"/>
      <c r="C2134" s="238"/>
      <c r="D2134" s="235"/>
      <c r="E2134" s="235"/>
      <c r="F2134" s="211"/>
      <c r="G2134" s="217"/>
      <c r="H2134" s="217"/>
      <c r="I2134" s="211"/>
      <c r="J2134" s="211"/>
      <c r="K2134" s="211"/>
      <c r="L2134" s="211"/>
      <c r="M2134" s="211"/>
      <c r="N2134" s="211"/>
      <c r="O2134" s="211"/>
      <c r="P2134" s="211"/>
    </row>
    <row r="2135">
      <c r="A2135" s="211"/>
      <c r="B2135" s="237"/>
      <c r="C2135" s="238"/>
      <c r="D2135" s="235"/>
      <c r="E2135" s="235"/>
      <c r="F2135" s="211"/>
      <c r="G2135" s="217"/>
      <c r="H2135" s="217"/>
      <c r="I2135" s="211"/>
      <c r="J2135" s="211"/>
      <c r="K2135" s="211"/>
      <c r="L2135" s="211"/>
      <c r="M2135" s="211"/>
      <c r="N2135" s="211"/>
      <c r="O2135" s="211"/>
      <c r="P2135" s="211"/>
    </row>
    <row r="2136">
      <c r="A2136" s="211"/>
      <c r="B2136" s="237"/>
      <c r="C2136" s="238"/>
      <c r="D2136" s="235"/>
      <c r="E2136" s="235"/>
      <c r="F2136" s="211"/>
      <c r="G2136" s="217"/>
      <c r="H2136" s="217"/>
      <c r="I2136" s="211"/>
      <c r="J2136" s="211"/>
      <c r="K2136" s="211"/>
      <c r="L2136" s="211"/>
      <c r="M2136" s="211"/>
      <c r="N2136" s="211"/>
      <c r="O2136" s="211"/>
      <c r="P2136" s="211"/>
    </row>
    <row r="2137">
      <c r="A2137" s="211"/>
      <c r="B2137" s="237"/>
      <c r="C2137" s="238"/>
      <c r="D2137" s="235"/>
      <c r="E2137" s="235"/>
      <c r="F2137" s="211"/>
      <c r="G2137" s="217"/>
      <c r="H2137" s="217"/>
      <c r="I2137" s="211"/>
      <c r="J2137" s="211"/>
      <c r="K2137" s="211"/>
      <c r="L2137" s="211"/>
      <c r="M2137" s="211"/>
      <c r="N2137" s="211"/>
      <c r="O2137" s="211"/>
      <c r="P2137" s="211"/>
    </row>
    <row r="2138">
      <c r="A2138" s="211"/>
      <c r="B2138" s="237"/>
      <c r="C2138" s="238"/>
      <c r="D2138" s="235"/>
      <c r="E2138" s="235"/>
      <c r="F2138" s="211"/>
      <c r="G2138" s="217"/>
      <c r="H2138" s="217"/>
      <c r="I2138" s="211"/>
      <c r="J2138" s="211"/>
      <c r="K2138" s="211"/>
      <c r="L2138" s="211"/>
      <c r="M2138" s="211"/>
      <c r="N2138" s="211"/>
      <c r="O2138" s="211"/>
      <c r="P2138" s="211"/>
    </row>
    <row r="2139">
      <c r="A2139" s="211"/>
      <c r="B2139" s="237"/>
      <c r="C2139" s="238"/>
      <c r="D2139" s="235"/>
      <c r="E2139" s="235"/>
      <c r="F2139" s="211"/>
      <c r="G2139" s="217"/>
      <c r="H2139" s="217"/>
      <c r="I2139" s="211"/>
      <c r="J2139" s="211"/>
      <c r="K2139" s="211"/>
      <c r="L2139" s="211"/>
      <c r="M2139" s="211"/>
      <c r="N2139" s="211"/>
      <c r="O2139" s="211"/>
      <c r="P2139" s="211"/>
    </row>
    <row r="2140">
      <c r="A2140" s="211"/>
      <c r="B2140" s="237"/>
      <c r="C2140" s="238"/>
      <c r="D2140" s="235"/>
      <c r="E2140" s="235"/>
      <c r="F2140" s="211"/>
      <c r="G2140" s="217"/>
      <c r="H2140" s="217"/>
      <c r="I2140" s="211"/>
      <c r="J2140" s="211"/>
      <c r="K2140" s="211"/>
      <c r="L2140" s="211"/>
      <c r="M2140" s="211"/>
      <c r="N2140" s="211"/>
      <c r="O2140" s="211"/>
      <c r="P2140" s="211"/>
    </row>
    <row r="2141">
      <c r="A2141" s="211"/>
      <c r="B2141" s="237"/>
      <c r="C2141" s="238"/>
      <c r="D2141" s="235"/>
      <c r="E2141" s="235"/>
      <c r="F2141" s="211"/>
      <c r="G2141" s="217"/>
      <c r="H2141" s="217"/>
      <c r="I2141" s="211"/>
      <c r="J2141" s="211"/>
      <c r="K2141" s="211"/>
      <c r="L2141" s="211"/>
      <c r="M2141" s="211"/>
      <c r="N2141" s="211"/>
      <c r="O2141" s="211"/>
      <c r="P2141" s="211"/>
    </row>
    <row r="2142">
      <c r="A2142" s="211"/>
      <c r="B2142" s="237"/>
      <c r="C2142" s="238"/>
      <c r="D2142" s="235"/>
      <c r="E2142" s="235"/>
      <c r="F2142" s="211"/>
      <c r="G2142" s="217"/>
      <c r="H2142" s="217"/>
      <c r="I2142" s="211"/>
      <c r="J2142" s="211"/>
      <c r="K2142" s="211"/>
      <c r="L2142" s="211"/>
      <c r="M2142" s="211"/>
      <c r="N2142" s="211"/>
      <c r="O2142" s="211"/>
      <c r="P2142" s="211"/>
    </row>
    <row r="2143">
      <c r="A2143" s="211"/>
      <c r="B2143" s="237"/>
      <c r="C2143" s="238"/>
      <c r="D2143" s="235"/>
      <c r="E2143" s="235"/>
      <c r="F2143" s="211"/>
      <c r="G2143" s="217"/>
      <c r="H2143" s="217"/>
      <c r="I2143" s="211"/>
      <c r="J2143" s="211"/>
      <c r="K2143" s="211"/>
      <c r="L2143" s="211"/>
      <c r="M2143" s="211"/>
      <c r="N2143" s="211"/>
      <c r="O2143" s="211"/>
      <c r="P2143" s="211"/>
    </row>
    <row r="2144">
      <c r="A2144" s="211"/>
      <c r="B2144" s="237"/>
      <c r="C2144" s="238"/>
      <c r="D2144" s="235"/>
      <c r="E2144" s="235"/>
      <c r="F2144" s="211"/>
      <c r="G2144" s="217"/>
      <c r="H2144" s="217"/>
      <c r="I2144" s="211"/>
      <c r="J2144" s="211"/>
      <c r="K2144" s="211"/>
      <c r="L2144" s="211"/>
      <c r="M2144" s="211"/>
      <c r="N2144" s="211"/>
      <c r="O2144" s="211"/>
      <c r="P2144" s="211"/>
    </row>
    <row r="2145">
      <c r="A2145" s="220"/>
      <c r="B2145" s="237"/>
      <c r="C2145" s="238"/>
      <c r="D2145" s="235"/>
      <c r="E2145" s="235"/>
      <c r="F2145" s="211"/>
      <c r="G2145" s="217"/>
      <c r="H2145" s="217"/>
      <c r="I2145" s="211"/>
      <c r="J2145" s="211"/>
      <c r="K2145" s="211"/>
      <c r="L2145" s="211"/>
      <c r="M2145" s="211"/>
      <c r="N2145" s="211"/>
      <c r="O2145" s="211"/>
      <c r="P2145" s="211"/>
    </row>
    <row r="2146">
      <c r="A2146" s="211"/>
      <c r="B2146" s="237"/>
      <c r="C2146" s="238"/>
      <c r="D2146" s="235"/>
      <c r="E2146" s="235"/>
      <c r="F2146" s="211"/>
      <c r="G2146" s="217"/>
      <c r="H2146" s="217"/>
      <c r="I2146" s="211"/>
      <c r="J2146" s="211"/>
      <c r="K2146" s="211"/>
      <c r="L2146" s="211"/>
      <c r="M2146" s="211"/>
      <c r="N2146" s="211"/>
      <c r="O2146" s="211"/>
      <c r="P2146" s="211"/>
    </row>
    <row r="2147">
      <c r="A2147" s="211"/>
      <c r="B2147" s="237"/>
      <c r="C2147" s="238"/>
      <c r="D2147" s="235"/>
      <c r="E2147" s="231"/>
      <c r="F2147" s="211"/>
      <c r="G2147" s="217"/>
      <c r="H2147" s="217"/>
      <c r="I2147" s="211"/>
      <c r="J2147" s="211"/>
      <c r="K2147" s="211"/>
      <c r="L2147" s="211"/>
      <c r="M2147" s="211"/>
      <c r="N2147" s="211"/>
      <c r="O2147" s="211"/>
      <c r="P2147" s="211"/>
    </row>
    <row r="2148">
      <c r="A2148" s="211"/>
      <c r="B2148" s="237"/>
      <c r="C2148" s="238"/>
      <c r="D2148" s="235"/>
      <c r="E2148" s="235"/>
      <c r="F2148" s="211"/>
      <c r="G2148" s="217"/>
      <c r="H2148" s="217"/>
      <c r="I2148" s="211"/>
      <c r="J2148" s="211"/>
      <c r="K2148" s="211"/>
      <c r="L2148" s="211"/>
      <c r="M2148" s="211"/>
      <c r="N2148" s="211"/>
      <c r="O2148" s="211"/>
      <c r="P2148" s="211"/>
    </row>
    <row r="2149">
      <c r="A2149" s="211"/>
      <c r="B2149" s="237"/>
      <c r="C2149" s="238"/>
      <c r="D2149" s="235"/>
      <c r="E2149" s="235"/>
      <c r="F2149" s="211"/>
      <c r="G2149" s="217"/>
      <c r="H2149" s="217"/>
      <c r="I2149" s="211"/>
      <c r="J2149" s="211"/>
      <c r="K2149" s="211"/>
      <c r="L2149" s="211"/>
      <c r="M2149" s="211"/>
      <c r="N2149" s="211"/>
      <c r="O2149" s="211"/>
      <c r="P2149" s="211"/>
    </row>
    <row r="2150">
      <c r="A2150" s="211"/>
      <c r="B2150" s="237"/>
      <c r="C2150" s="238"/>
      <c r="D2150" s="235"/>
      <c r="E2150" s="235"/>
      <c r="F2150" s="211"/>
      <c r="G2150" s="217"/>
      <c r="H2150" s="217"/>
      <c r="I2150" s="211"/>
      <c r="J2150" s="211"/>
      <c r="K2150" s="211"/>
      <c r="L2150" s="211"/>
      <c r="M2150" s="211"/>
      <c r="N2150" s="211"/>
      <c r="O2150" s="211"/>
      <c r="P2150" s="211"/>
    </row>
    <row r="2151">
      <c r="A2151" s="211"/>
      <c r="B2151" s="237"/>
      <c r="C2151" s="238"/>
      <c r="D2151" s="235"/>
      <c r="E2151" s="235"/>
      <c r="F2151" s="211"/>
      <c r="G2151" s="217"/>
      <c r="H2151" s="217"/>
      <c r="I2151" s="211"/>
      <c r="J2151" s="211"/>
      <c r="K2151" s="211"/>
      <c r="L2151" s="211"/>
      <c r="M2151" s="211"/>
      <c r="N2151" s="211"/>
      <c r="O2151" s="211"/>
      <c r="P2151" s="211"/>
    </row>
    <row r="2152">
      <c r="A2152" s="211"/>
      <c r="B2152" s="237"/>
      <c r="C2152" s="238"/>
      <c r="D2152" s="235"/>
      <c r="E2152" s="235"/>
      <c r="F2152" s="211"/>
      <c r="G2152" s="217"/>
      <c r="H2152" s="217"/>
      <c r="I2152" s="211"/>
      <c r="J2152" s="211"/>
      <c r="K2152" s="211"/>
      <c r="L2152" s="211"/>
      <c r="M2152" s="211"/>
      <c r="N2152" s="211"/>
      <c r="O2152" s="211"/>
      <c r="P2152" s="211"/>
    </row>
    <row r="2153">
      <c r="A2153" s="211"/>
      <c r="B2153" s="237"/>
      <c r="C2153" s="238"/>
      <c r="D2153" s="235"/>
      <c r="E2153" s="235"/>
      <c r="F2153" s="211"/>
      <c r="G2153" s="217"/>
      <c r="H2153" s="217"/>
      <c r="I2153" s="211"/>
      <c r="J2153" s="211"/>
      <c r="K2153" s="211"/>
      <c r="L2153" s="211"/>
      <c r="M2153" s="211"/>
      <c r="N2153" s="211"/>
      <c r="O2153" s="211"/>
      <c r="P2153" s="211"/>
    </row>
    <row r="2154">
      <c r="A2154" s="211"/>
      <c r="B2154" s="237"/>
      <c r="C2154" s="238"/>
      <c r="D2154" s="235"/>
      <c r="E2154" s="235"/>
      <c r="F2154" s="211"/>
      <c r="G2154" s="217"/>
      <c r="H2154" s="217"/>
      <c r="I2154" s="211"/>
      <c r="J2154" s="211"/>
      <c r="K2154" s="211"/>
      <c r="L2154" s="211"/>
      <c r="M2154" s="211"/>
      <c r="N2154" s="211"/>
      <c r="O2154" s="211"/>
      <c r="P2154" s="211"/>
    </row>
    <row r="2155">
      <c r="A2155" s="211"/>
      <c r="B2155" s="237"/>
      <c r="C2155" s="238"/>
      <c r="D2155" s="235"/>
      <c r="E2155" s="235"/>
      <c r="F2155" s="211"/>
      <c r="G2155" s="217"/>
      <c r="H2155" s="217"/>
      <c r="I2155" s="211"/>
      <c r="J2155" s="211"/>
      <c r="K2155" s="211"/>
      <c r="L2155" s="211"/>
      <c r="M2155" s="211"/>
      <c r="N2155" s="211"/>
      <c r="O2155" s="211"/>
      <c r="P2155" s="211"/>
    </row>
    <row r="2156">
      <c r="A2156" s="211"/>
      <c r="B2156" s="237"/>
      <c r="C2156" s="238"/>
      <c r="D2156" s="235"/>
      <c r="E2156" s="235"/>
      <c r="F2156" s="211"/>
      <c r="G2156" s="217"/>
      <c r="H2156" s="217"/>
      <c r="I2156" s="211"/>
      <c r="J2156" s="211"/>
      <c r="K2156" s="211"/>
      <c r="L2156" s="211"/>
      <c r="M2156" s="211"/>
      <c r="N2156" s="211"/>
      <c r="O2156" s="211"/>
      <c r="P2156" s="211"/>
    </row>
    <row r="2157">
      <c r="A2157" s="211"/>
      <c r="B2157" s="237"/>
      <c r="C2157" s="238"/>
      <c r="D2157" s="235"/>
      <c r="E2157" s="235"/>
      <c r="F2157" s="211"/>
      <c r="G2157" s="217"/>
      <c r="H2157" s="217"/>
      <c r="I2157" s="211"/>
      <c r="J2157" s="211"/>
      <c r="K2157" s="211"/>
      <c r="L2157" s="211"/>
      <c r="M2157" s="211"/>
      <c r="N2157" s="211"/>
      <c r="O2157" s="211"/>
      <c r="P2157" s="211"/>
    </row>
    <row r="2158">
      <c r="A2158" s="211"/>
      <c r="B2158" s="237"/>
      <c r="C2158" s="238"/>
      <c r="D2158" s="235"/>
      <c r="E2158" s="235"/>
      <c r="F2158" s="211"/>
      <c r="G2158" s="217"/>
      <c r="H2158" s="217"/>
      <c r="I2158" s="211"/>
      <c r="J2158" s="211"/>
      <c r="K2158" s="211"/>
      <c r="L2158" s="211"/>
      <c r="M2158" s="211"/>
      <c r="N2158" s="211"/>
      <c r="O2158" s="211"/>
      <c r="P2158" s="211"/>
    </row>
    <row r="2159">
      <c r="A2159" s="211"/>
      <c r="B2159" s="237"/>
      <c r="C2159" s="238"/>
      <c r="D2159" s="235"/>
      <c r="E2159" s="235"/>
      <c r="F2159" s="211"/>
      <c r="G2159" s="217"/>
      <c r="H2159" s="217"/>
      <c r="I2159" s="211"/>
      <c r="J2159" s="211"/>
      <c r="K2159" s="211"/>
      <c r="L2159" s="211"/>
      <c r="M2159" s="211"/>
      <c r="N2159" s="211"/>
      <c r="O2159" s="211"/>
      <c r="P2159" s="211"/>
    </row>
    <row r="2160">
      <c r="A2160" s="211"/>
      <c r="B2160" s="237"/>
      <c r="C2160" s="238"/>
      <c r="D2160" s="235"/>
      <c r="E2160" s="235"/>
      <c r="F2160" s="211"/>
      <c r="G2160" s="217"/>
      <c r="H2160" s="217"/>
      <c r="I2160" s="211"/>
      <c r="J2160" s="211"/>
      <c r="K2160" s="211"/>
      <c r="L2160" s="211"/>
      <c r="M2160" s="211"/>
      <c r="N2160" s="211"/>
      <c r="O2160" s="211"/>
      <c r="P2160" s="211"/>
    </row>
    <row r="2161">
      <c r="A2161" s="195"/>
      <c r="B2161" s="237"/>
      <c r="C2161" s="238"/>
      <c r="D2161" s="235"/>
      <c r="E2161" s="235"/>
      <c r="F2161" s="195"/>
      <c r="G2161" s="217"/>
      <c r="H2161" s="217"/>
      <c r="I2161" s="195"/>
      <c r="J2161" s="195"/>
      <c r="K2161" s="195"/>
      <c r="L2161" s="195"/>
      <c r="M2161" s="195"/>
      <c r="N2161" s="195"/>
      <c r="O2161" s="195"/>
      <c r="P2161" s="195"/>
    </row>
    <row r="2162">
      <c r="A2162" s="195"/>
      <c r="B2162" s="237"/>
      <c r="C2162" s="238"/>
      <c r="D2162" s="235"/>
      <c r="E2162" s="235"/>
      <c r="F2162" s="195"/>
      <c r="G2162" s="217"/>
      <c r="H2162" s="217"/>
      <c r="I2162" s="195"/>
      <c r="J2162" s="195"/>
      <c r="K2162" s="195"/>
      <c r="L2162" s="195"/>
      <c r="M2162" s="195"/>
      <c r="N2162" s="195"/>
      <c r="O2162" s="195"/>
      <c r="P2162" s="195"/>
    </row>
    <row r="2163">
      <c r="A2163" s="220"/>
      <c r="B2163" s="237"/>
      <c r="C2163" s="238"/>
      <c r="D2163" s="235"/>
      <c r="E2163" s="235"/>
      <c r="F2163" s="211"/>
      <c r="G2163" s="217"/>
      <c r="H2163" s="217"/>
      <c r="I2163" s="211"/>
      <c r="J2163" s="211"/>
      <c r="K2163" s="211"/>
      <c r="L2163" s="211"/>
      <c r="M2163" s="211"/>
      <c r="N2163" s="211"/>
      <c r="O2163" s="211"/>
      <c r="P2163" s="211"/>
    </row>
    <row r="2164">
      <c r="A2164" s="195"/>
      <c r="B2164" s="237"/>
      <c r="C2164" s="238"/>
      <c r="D2164" s="235"/>
      <c r="E2164" s="235"/>
      <c r="F2164" s="195"/>
      <c r="G2164" s="217"/>
      <c r="H2164" s="217"/>
      <c r="I2164" s="195"/>
      <c r="J2164" s="195"/>
      <c r="K2164" s="195"/>
      <c r="L2164" s="195"/>
      <c r="M2164" s="195"/>
      <c r="N2164" s="195"/>
      <c r="O2164" s="195"/>
      <c r="P2164" s="195"/>
    </row>
    <row r="2165">
      <c r="A2165" s="195"/>
      <c r="B2165" s="237"/>
      <c r="C2165" s="238"/>
      <c r="D2165" s="235"/>
      <c r="E2165" s="231"/>
      <c r="F2165" s="195"/>
      <c r="G2165" s="217"/>
      <c r="H2165" s="217"/>
      <c r="I2165" s="195"/>
      <c r="J2165" s="195"/>
      <c r="K2165" s="195"/>
      <c r="L2165" s="195"/>
      <c r="M2165" s="195"/>
      <c r="N2165" s="195"/>
      <c r="O2165" s="195"/>
      <c r="P2165" s="195"/>
    </row>
    <row r="2166">
      <c r="A2166" s="195"/>
      <c r="B2166" s="237"/>
      <c r="C2166" s="238"/>
      <c r="D2166" s="235"/>
      <c r="E2166" s="235"/>
      <c r="F2166" s="195"/>
      <c r="G2166" s="217"/>
      <c r="H2166" s="217"/>
      <c r="I2166" s="195"/>
      <c r="J2166" s="195"/>
      <c r="K2166" s="195"/>
      <c r="L2166" s="195"/>
      <c r="M2166" s="195"/>
      <c r="N2166" s="195"/>
      <c r="O2166" s="195"/>
      <c r="P2166" s="195"/>
    </row>
    <row r="2167">
      <c r="A2167" s="195"/>
      <c r="B2167" s="237"/>
      <c r="C2167" s="238"/>
      <c r="D2167" s="235"/>
      <c r="E2167" s="235"/>
      <c r="F2167" s="195"/>
      <c r="G2167" s="217"/>
      <c r="H2167" s="217"/>
      <c r="I2167" s="195"/>
      <c r="J2167" s="195"/>
      <c r="K2167" s="195"/>
      <c r="L2167" s="195"/>
      <c r="M2167" s="195"/>
      <c r="N2167" s="195"/>
      <c r="O2167" s="195"/>
      <c r="P2167" s="195"/>
    </row>
    <row r="2168">
      <c r="A2168" s="195"/>
      <c r="B2168" s="237"/>
      <c r="C2168" s="238"/>
      <c r="D2168" s="235"/>
      <c r="E2168" s="235"/>
      <c r="F2168" s="195"/>
      <c r="G2168" s="217"/>
      <c r="H2168" s="217"/>
      <c r="I2168" s="195"/>
      <c r="J2168" s="195"/>
      <c r="K2168" s="195"/>
      <c r="L2168" s="195"/>
      <c r="M2168" s="195"/>
      <c r="N2168" s="195"/>
      <c r="O2168" s="195"/>
      <c r="P2168" s="195"/>
    </row>
    <row r="2169">
      <c r="A2169" s="195"/>
      <c r="B2169" s="237"/>
      <c r="C2169" s="238"/>
      <c r="D2169" s="235"/>
      <c r="E2169" s="235"/>
      <c r="F2169" s="195"/>
      <c r="G2169" s="217"/>
      <c r="H2169" s="217"/>
      <c r="I2169" s="195"/>
      <c r="J2169" s="195"/>
      <c r="K2169" s="195"/>
      <c r="L2169" s="195"/>
      <c r="M2169" s="195"/>
      <c r="N2169" s="195"/>
      <c r="O2169" s="195"/>
      <c r="P2169" s="195"/>
    </row>
    <row r="2170">
      <c r="A2170" s="195"/>
      <c r="B2170" s="237"/>
      <c r="C2170" s="238"/>
      <c r="D2170" s="235"/>
      <c r="E2170" s="235"/>
      <c r="F2170" s="195"/>
      <c r="G2170" s="217"/>
      <c r="H2170" s="217"/>
      <c r="I2170" s="195"/>
      <c r="J2170" s="195"/>
      <c r="K2170" s="195"/>
      <c r="L2170" s="195"/>
      <c r="M2170" s="195"/>
      <c r="N2170" s="195"/>
      <c r="O2170" s="195"/>
      <c r="P2170" s="195"/>
    </row>
    <row r="2171">
      <c r="A2171" s="195"/>
      <c r="B2171" s="237"/>
      <c r="C2171" s="238"/>
      <c r="D2171" s="235"/>
      <c r="E2171" s="235"/>
      <c r="F2171" s="195"/>
      <c r="G2171" s="217"/>
      <c r="H2171" s="217"/>
      <c r="I2171" s="195"/>
      <c r="J2171" s="195"/>
      <c r="K2171" s="195"/>
      <c r="L2171" s="195"/>
      <c r="M2171" s="195"/>
      <c r="N2171" s="195"/>
      <c r="O2171" s="195"/>
      <c r="P2171" s="195"/>
    </row>
    <row r="2172">
      <c r="A2172" s="195"/>
      <c r="B2172" s="237"/>
      <c r="C2172" s="238"/>
      <c r="D2172" s="235"/>
      <c r="E2172" s="235"/>
      <c r="F2172" s="195"/>
      <c r="G2172" s="217"/>
      <c r="H2172" s="217"/>
      <c r="I2172" s="195"/>
      <c r="J2172" s="195"/>
      <c r="K2172" s="195"/>
      <c r="L2172" s="195"/>
      <c r="M2172" s="195"/>
      <c r="N2172" s="195"/>
      <c r="O2172" s="195"/>
      <c r="P2172" s="195"/>
    </row>
    <row r="2173">
      <c r="A2173" s="195"/>
      <c r="B2173" s="237"/>
      <c r="C2173" s="238"/>
      <c r="D2173" s="235"/>
      <c r="E2173" s="235"/>
      <c r="F2173" s="195"/>
      <c r="G2173" s="217"/>
      <c r="H2173" s="217"/>
      <c r="I2173" s="195"/>
      <c r="J2173" s="195"/>
      <c r="K2173" s="195"/>
      <c r="L2173" s="195"/>
      <c r="M2173" s="195"/>
      <c r="N2173" s="195"/>
      <c r="O2173" s="195"/>
      <c r="P2173" s="195"/>
    </row>
    <row r="2174">
      <c r="A2174" s="195"/>
      <c r="B2174" s="237"/>
      <c r="C2174" s="238"/>
      <c r="D2174" s="235"/>
      <c r="E2174" s="235"/>
      <c r="F2174" s="195"/>
      <c r="G2174" s="217"/>
      <c r="H2174" s="217"/>
      <c r="I2174" s="195"/>
      <c r="J2174" s="195"/>
      <c r="K2174" s="195"/>
      <c r="L2174" s="195"/>
      <c r="M2174" s="195"/>
      <c r="N2174" s="195"/>
      <c r="O2174" s="195"/>
      <c r="P2174" s="195"/>
    </row>
    <row r="2175">
      <c r="A2175" s="195"/>
      <c r="B2175" s="237"/>
      <c r="C2175" s="238"/>
      <c r="D2175" s="235"/>
      <c r="E2175" s="235"/>
      <c r="F2175" s="195"/>
      <c r="G2175" s="217"/>
      <c r="H2175" s="217"/>
      <c r="I2175" s="195"/>
      <c r="J2175" s="195"/>
      <c r="K2175" s="195"/>
      <c r="L2175" s="195"/>
      <c r="M2175" s="195"/>
      <c r="N2175" s="195"/>
      <c r="O2175" s="195"/>
      <c r="P2175" s="195"/>
    </row>
    <row r="2176">
      <c r="A2176" s="195"/>
      <c r="B2176" s="237"/>
      <c r="C2176" s="238"/>
      <c r="D2176" s="235"/>
      <c r="E2176" s="235"/>
      <c r="F2176" s="195"/>
      <c r="G2176" s="217"/>
      <c r="H2176" s="217"/>
      <c r="I2176" s="195"/>
      <c r="J2176" s="195"/>
      <c r="K2176" s="195"/>
      <c r="L2176" s="195"/>
      <c r="M2176" s="195"/>
      <c r="N2176" s="195"/>
      <c r="O2176" s="195"/>
      <c r="P2176" s="195"/>
    </row>
    <row r="2177">
      <c r="A2177" s="195"/>
      <c r="B2177" s="237"/>
      <c r="C2177" s="238"/>
      <c r="D2177" s="235"/>
      <c r="E2177" s="235"/>
      <c r="F2177" s="195"/>
      <c r="G2177" s="217"/>
      <c r="H2177" s="217"/>
      <c r="I2177" s="195"/>
      <c r="J2177" s="195"/>
      <c r="K2177" s="195"/>
      <c r="L2177" s="195"/>
      <c r="M2177" s="195"/>
      <c r="N2177" s="195"/>
      <c r="O2177" s="195"/>
      <c r="P2177" s="195"/>
    </row>
    <row r="2178">
      <c r="A2178" s="195"/>
      <c r="B2178" s="237"/>
      <c r="C2178" s="238"/>
      <c r="D2178" s="235"/>
      <c r="E2178" s="235"/>
      <c r="F2178" s="195"/>
      <c r="G2178" s="217"/>
      <c r="H2178" s="217"/>
      <c r="I2178" s="195"/>
      <c r="J2178" s="195"/>
      <c r="K2178" s="195"/>
      <c r="L2178" s="195"/>
      <c r="M2178" s="195"/>
      <c r="N2178" s="195"/>
      <c r="O2178" s="195"/>
      <c r="P2178" s="195"/>
    </row>
    <row r="2179">
      <c r="A2179" s="195"/>
      <c r="B2179" s="237"/>
      <c r="C2179" s="238"/>
      <c r="D2179" s="235"/>
      <c r="E2179" s="235"/>
      <c r="F2179" s="195"/>
      <c r="G2179" s="217"/>
      <c r="H2179" s="217"/>
      <c r="I2179" s="195"/>
      <c r="J2179" s="195"/>
      <c r="K2179" s="195"/>
      <c r="L2179" s="195"/>
      <c r="M2179" s="195"/>
      <c r="N2179" s="195"/>
      <c r="O2179" s="195"/>
      <c r="P2179" s="195"/>
    </row>
    <row r="2180">
      <c r="A2180" s="195"/>
      <c r="B2180" s="237"/>
      <c r="C2180" s="238"/>
      <c r="D2180" s="235"/>
      <c r="E2180" s="235"/>
      <c r="F2180" s="195"/>
      <c r="G2180" s="217"/>
      <c r="H2180" s="217"/>
      <c r="I2180" s="195"/>
      <c r="J2180" s="195"/>
      <c r="K2180" s="195"/>
      <c r="L2180" s="195"/>
      <c r="M2180" s="195"/>
      <c r="N2180" s="195"/>
      <c r="O2180" s="195"/>
      <c r="P2180" s="195"/>
    </row>
    <row r="2181">
      <c r="A2181" s="220"/>
      <c r="B2181" s="237"/>
      <c r="C2181" s="238"/>
      <c r="D2181" s="235"/>
      <c r="E2181" s="235"/>
      <c r="F2181" s="211"/>
      <c r="G2181" s="217"/>
      <c r="H2181" s="217"/>
      <c r="I2181" s="211"/>
      <c r="J2181" s="211"/>
      <c r="K2181" s="211"/>
      <c r="L2181" s="211"/>
      <c r="M2181" s="211"/>
      <c r="N2181" s="211"/>
      <c r="O2181" s="211"/>
      <c r="P2181" s="211"/>
    </row>
    <row r="2182">
      <c r="A2182" s="211"/>
      <c r="B2182" s="237"/>
      <c r="C2182" s="238"/>
      <c r="D2182" s="235"/>
      <c r="E2182" s="235"/>
      <c r="F2182" s="211"/>
      <c r="G2182" s="217"/>
      <c r="H2182" s="217"/>
      <c r="I2182" s="211"/>
      <c r="J2182" s="211"/>
      <c r="K2182" s="211"/>
      <c r="L2182" s="211"/>
      <c r="M2182" s="211"/>
      <c r="N2182" s="211"/>
      <c r="O2182" s="211"/>
      <c r="P2182" s="211"/>
    </row>
    <row r="2183">
      <c r="A2183" s="211"/>
      <c r="B2183" s="237"/>
      <c r="C2183" s="238"/>
      <c r="D2183" s="235"/>
      <c r="E2183" s="231"/>
      <c r="F2183" s="211"/>
      <c r="G2183" s="217"/>
      <c r="H2183" s="217"/>
      <c r="I2183" s="211"/>
      <c r="J2183" s="211"/>
      <c r="K2183" s="211"/>
      <c r="L2183" s="211"/>
      <c r="M2183" s="211"/>
      <c r="N2183" s="211"/>
      <c r="O2183" s="211"/>
      <c r="P2183" s="211"/>
    </row>
    <row r="2184">
      <c r="A2184" s="211"/>
      <c r="B2184" s="237"/>
      <c r="C2184" s="238"/>
      <c r="D2184" s="235"/>
      <c r="E2184" s="235"/>
      <c r="F2184" s="211"/>
      <c r="G2184" s="217"/>
      <c r="H2184" s="217"/>
      <c r="I2184" s="211"/>
      <c r="J2184" s="211"/>
      <c r="K2184" s="211"/>
      <c r="L2184" s="211"/>
      <c r="M2184" s="211"/>
      <c r="N2184" s="211"/>
      <c r="O2184" s="211"/>
      <c r="P2184" s="211"/>
    </row>
    <row r="2185">
      <c r="A2185" s="211"/>
      <c r="B2185" s="237"/>
      <c r="C2185" s="238"/>
      <c r="D2185" s="235"/>
      <c r="E2185" s="235"/>
      <c r="F2185" s="211"/>
      <c r="G2185" s="217"/>
      <c r="H2185" s="217"/>
      <c r="I2185" s="211"/>
      <c r="J2185" s="211"/>
      <c r="K2185" s="211"/>
      <c r="L2185" s="211"/>
      <c r="M2185" s="211"/>
      <c r="N2185" s="211"/>
      <c r="O2185" s="211"/>
      <c r="P2185" s="211"/>
    </row>
    <row r="2186">
      <c r="A2186" s="211"/>
      <c r="B2186" s="237"/>
      <c r="C2186" s="238"/>
      <c r="D2186" s="235"/>
      <c r="E2186" s="235"/>
      <c r="F2186" s="211"/>
      <c r="G2186" s="217"/>
      <c r="H2186" s="217"/>
      <c r="I2186" s="211"/>
      <c r="J2186" s="211"/>
      <c r="K2186" s="211"/>
      <c r="L2186" s="211"/>
      <c r="M2186" s="211"/>
      <c r="N2186" s="211"/>
      <c r="O2186" s="211"/>
      <c r="P2186" s="211"/>
    </row>
    <row r="2187">
      <c r="A2187" s="211"/>
      <c r="B2187" s="237"/>
      <c r="C2187" s="238"/>
      <c r="D2187" s="235"/>
      <c r="E2187" s="235"/>
      <c r="F2187" s="211"/>
      <c r="G2187" s="217"/>
      <c r="H2187" s="217"/>
      <c r="I2187" s="211"/>
      <c r="J2187" s="211"/>
      <c r="K2187" s="211"/>
      <c r="L2187" s="211"/>
      <c r="M2187" s="211"/>
      <c r="N2187" s="211"/>
      <c r="O2187" s="211"/>
      <c r="P2187" s="211"/>
    </row>
    <row r="2188">
      <c r="A2188" s="211"/>
      <c r="B2188" s="237"/>
      <c r="C2188" s="238"/>
      <c r="D2188" s="235"/>
      <c r="E2188" s="235"/>
      <c r="F2188" s="211"/>
      <c r="G2188" s="217"/>
      <c r="H2188" s="217"/>
      <c r="I2188" s="211"/>
      <c r="J2188" s="211"/>
      <c r="K2188" s="211"/>
      <c r="L2188" s="211"/>
      <c r="M2188" s="211"/>
      <c r="N2188" s="211"/>
      <c r="O2188" s="211"/>
      <c r="P2188" s="211"/>
    </row>
    <row r="2189">
      <c r="A2189" s="211"/>
      <c r="B2189" s="237"/>
      <c r="C2189" s="238"/>
      <c r="D2189" s="235"/>
      <c r="E2189" s="235"/>
      <c r="F2189" s="211"/>
      <c r="G2189" s="217"/>
      <c r="H2189" s="217"/>
      <c r="I2189" s="211"/>
      <c r="J2189" s="211"/>
      <c r="K2189" s="211"/>
      <c r="L2189" s="211"/>
      <c r="M2189" s="211"/>
      <c r="N2189" s="211"/>
      <c r="O2189" s="211"/>
      <c r="P2189" s="211"/>
    </row>
    <row r="2190">
      <c r="A2190" s="211"/>
      <c r="B2190" s="237"/>
      <c r="C2190" s="238"/>
      <c r="D2190" s="235"/>
      <c r="E2190" s="235"/>
      <c r="F2190" s="211"/>
      <c r="G2190" s="217"/>
      <c r="H2190" s="217"/>
      <c r="I2190" s="211"/>
      <c r="J2190" s="211"/>
      <c r="K2190" s="211"/>
      <c r="L2190" s="211"/>
      <c r="M2190" s="211"/>
      <c r="N2190" s="211"/>
      <c r="O2190" s="211"/>
      <c r="P2190" s="211"/>
    </row>
    <row r="2191">
      <c r="A2191" s="211"/>
      <c r="B2191" s="237"/>
      <c r="C2191" s="238"/>
      <c r="D2191" s="235"/>
      <c r="E2191" s="235"/>
      <c r="F2191" s="211"/>
      <c r="G2191" s="217"/>
      <c r="H2191" s="217"/>
      <c r="I2191" s="211"/>
      <c r="J2191" s="211"/>
      <c r="K2191" s="211"/>
      <c r="L2191" s="211"/>
      <c r="M2191" s="211"/>
      <c r="N2191" s="211"/>
      <c r="O2191" s="211"/>
      <c r="P2191" s="211"/>
    </row>
    <row r="2192">
      <c r="A2192" s="211"/>
      <c r="B2192" s="237"/>
      <c r="C2192" s="238"/>
      <c r="D2192" s="235"/>
      <c r="E2192" s="235"/>
      <c r="F2192" s="211"/>
      <c r="G2192" s="217"/>
      <c r="H2192" s="217"/>
      <c r="I2192" s="211"/>
      <c r="J2192" s="211"/>
      <c r="K2192" s="211"/>
      <c r="L2192" s="211"/>
      <c r="M2192" s="211"/>
      <c r="N2192" s="211"/>
      <c r="O2192" s="211"/>
      <c r="P2192" s="211"/>
    </row>
    <row r="2193">
      <c r="A2193" s="211"/>
      <c r="B2193" s="237"/>
      <c r="C2193" s="238"/>
      <c r="D2193" s="235"/>
      <c r="E2193" s="235"/>
      <c r="F2193" s="211"/>
      <c r="G2193" s="217"/>
      <c r="H2193" s="217"/>
      <c r="I2193" s="211"/>
      <c r="J2193" s="211"/>
      <c r="K2193" s="211"/>
      <c r="L2193" s="211"/>
      <c r="M2193" s="211"/>
      <c r="N2193" s="211"/>
      <c r="O2193" s="211"/>
      <c r="P2193" s="211"/>
    </row>
    <row r="2194">
      <c r="A2194" s="211"/>
      <c r="B2194" s="237"/>
      <c r="C2194" s="238"/>
      <c r="D2194" s="235"/>
      <c r="E2194" s="235"/>
      <c r="F2194" s="211"/>
      <c r="G2194" s="217"/>
      <c r="H2194" s="217"/>
      <c r="I2194" s="211"/>
      <c r="J2194" s="211"/>
      <c r="K2194" s="211"/>
      <c r="L2194" s="211"/>
      <c r="M2194" s="211"/>
      <c r="N2194" s="211"/>
      <c r="O2194" s="211"/>
      <c r="P2194" s="211"/>
    </row>
    <row r="2195">
      <c r="A2195" s="211"/>
      <c r="B2195" s="237"/>
      <c r="C2195" s="238"/>
      <c r="D2195" s="235"/>
      <c r="E2195" s="235"/>
      <c r="F2195" s="211"/>
      <c r="G2195" s="217"/>
      <c r="H2195" s="217"/>
      <c r="I2195" s="211"/>
      <c r="J2195" s="211"/>
      <c r="K2195" s="211"/>
      <c r="L2195" s="211"/>
      <c r="M2195" s="211"/>
      <c r="N2195" s="211"/>
      <c r="O2195" s="211"/>
      <c r="P2195" s="211"/>
    </row>
    <row r="2196">
      <c r="A2196" s="211"/>
      <c r="B2196" s="237"/>
      <c r="C2196" s="238"/>
      <c r="D2196" s="235"/>
      <c r="E2196" s="235"/>
      <c r="F2196" s="211"/>
      <c r="G2196" s="217"/>
      <c r="H2196" s="217"/>
      <c r="I2196" s="211"/>
      <c r="J2196" s="211"/>
      <c r="K2196" s="211"/>
      <c r="L2196" s="211"/>
      <c r="M2196" s="211"/>
      <c r="N2196" s="211"/>
      <c r="O2196" s="211"/>
      <c r="P2196" s="211"/>
    </row>
    <row r="2197">
      <c r="A2197" s="211"/>
      <c r="B2197" s="237"/>
      <c r="C2197" s="238"/>
      <c r="D2197" s="235"/>
      <c r="E2197" s="235"/>
      <c r="F2197" s="211"/>
      <c r="G2197" s="217"/>
      <c r="H2197" s="217"/>
      <c r="I2197" s="211"/>
      <c r="J2197" s="211"/>
      <c r="K2197" s="211"/>
      <c r="L2197" s="211"/>
      <c r="M2197" s="211"/>
      <c r="N2197" s="211"/>
      <c r="O2197" s="211"/>
      <c r="P2197" s="211"/>
    </row>
    <row r="2198">
      <c r="A2198" s="211"/>
      <c r="B2198" s="237"/>
      <c r="C2198" s="238"/>
      <c r="D2198" s="235"/>
      <c r="E2198" s="235"/>
      <c r="F2198" s="211"/>
      <c r="G2198" s="217"/>
      <c r="H2198" s="217"/>
      <c r="I2198" s="211"/>
      <c r="J2198" s="211"/>
      <c r="K2198" s="211"/>
      <c r="L2198" s="211"/>
      <c r="M2198" s="211"/>
      <c r="N2198" s="211"/>
      <c r="O2198" s="211"/>
      <c r="P2198" s="211"/>
    </row>
    <row r="2199">
      <c r="A2199" s="220"/>
      <c r="B2199" s="237"/>
      <c r="C2199" s="238"/>
      <c r="D2199" s="235"/>
      <c r="E2199" s="235"/>
      <c r="F2199" s="211"/>
      <c r="G2199" s="217"/>
      <c r="H2199" s="217"/>
      <c r="I2199" s="211"/>
      <c r="J2199" s="211"/>
      <c r="K2199" s="211"/>
      <c r="L2199" s="211"/>
      <c r="M2199" s="211"/>
      <c r="N2199" s="211"/>
      <c r="O2199" s="211"/>
      <c r="P2199" s="211"/>
    </row>
    <row r="2200">
      <c r="A2200" s="211"/>
      <c r="B2200" s="237"/>
      <c r="C2200" s="238"/>
      <c r="D2200" s="235"/>
      <c r="E2200" s="235"/>
      <c r="F2200" s="211"/>
      <c r="G2200" s="217"/>
      <c r="H2200" s="217"/>
      <c r="I2200" s="211"/>
      <c r="J2200" s="211"/>
      <c r="K2200" s="211"/>
      <c r="L2200" s="211"/>
      <c r="M2200" s="211"/>
      <c r="N2200" s="211"/>
      <c r="O2200" s="211"/>
      <c r="P2200" s="211"/>
    </row>
    <row r="2201">
      <c r="A2201" s="211"/>
      <c r="B2201" s="237"/>
      <c r="C2201" s="238"/>
      <c r="D2201" s="235"/>
      <c r="E2201" s="231"/>
      <c r="F2201" s="211"/>
      <c r="G2201" s="217"/>
      <c r="H2201" s="217"/>
      <c r="I2201" s="211"/>
      <c r="J2201" s="211"/>
      <c r="K2201" s="211"/>
      <c r="L2201" s="211"/>
      <c r="M2201" s="211"/>
      <c r="N2201" s="211"/>
      <c r="O2201" s="211"/>
      <c r="P2201" s="211"/>
    </row>
    <row r="2202">
      <c r="A2202" s="211"/>
      <c r="B2202" s="237"/>
      <c r="C2202" s="238"/>
      <c r="D2202" s="235"/>
      <c r="E2202" s="235"/>
      <c r="F2202" s="211"/>
      <c r="G2202" s="217"/>
      <c r="H2202" s="217"/>
      <c r="I2202" s="211"/>
      <c r="J2202" s="211"/>
      <c r="K2202" s="211"/>
      <c r="L2202" s="211"/>
      <c r="M2202" s="211"/>
      <c r="N2202" s="211"/>
      <c r="O2202" s="211"/>
      <c r="P2202" s="211"/>
    </row>
    <row r="2203">
      <c r="A2203" s="211"/>
      <c r="B2203" s="237"/>
      <c r="C2203" s="238"/>
      <c r="D2203" s="235"/>
      <c r="E2203" s="235"/>
      <c r="F2203" s="211"/>
      <c r="G2203" s="217"/>
      <c r="H2203" s="217"/>
      <c r="I2203" s="211"/>
      <c r="J2203" s="211"/>
      <c r="K2203" s="211"/>
      <c r="L2203" s="211"/>
      <c r="M2203" s="211"/>
      <c r="N2203" s="211"/>
      <c r="O2203" s="211"/>
      <c r="P2203" s="211"/>
    </row>
    <row r="2204">
      <c r="A2204" s="211"/>
      <c r="B2204" s="237"/>
      <c r="C2204" s="238"/>
      <c r="D2204" s="235"/>
      <c r="E2204" s="235"/>
      <c r="F2204" s="211"/>
      <c r="G2204" s="217"/>
      <c r="H2204" s="217"/>
      <c r="I2204" s="211"/>
      <c r="J2204" s="211"/>
      <c r="K2204" s="211"/>
      <c r="L2204" s="211"/>
      <c r="M2204" s="211"/>
      <c r="N2204" s="211"/>
      <c r="O2204" s="211"/>
      <c r="P2204" s="211"/>
    </row>
    <row r="2205">
      <c r="A2205" s="211"/>
      <c r="B2205" s="237"/>
      <c r="C2205" s="238"/>
      <c r="D2205" s="235"/>
      <c r="E2205" s="235"/>
      <c r="F2205" s="211"/>
      <c r="G2205" s="217"/>
      <c r="H2205" s="217"/>
      <c r="I2205" s="211"/>
      <c r="J2205" s="211"/>
      <c r="K2205" s="211"/>
      <c r="L2205" s="211"/>
      <c r="M2205" s="211"/>
      <c r="N2205" s="211"/>
      <c r="O2205" s="211"/>
      <c r="P2205" s="211"/>
    </row>
    <row r="2206">
      <c r="A2206" s="211"/>
      <c r="B2206" s="237"/>
      <c r="C2206" s="238"/>
      <c r="D2206" s="235"/>
      <c r="E2206" s="235"/>
      <c r="F2206" s="211"/>
      <c r="G2206" s="217"/>
      <c r="H2206" s="217"/>
      <c r="I2206" s="211"/>
      <c r="J2206" s="211"/>
      <c r="K2206" s="211"/>
      <c r="L2206" s="211"/>
      <c r="M2206" s="211"/>
      <c r="N2206" s="211"/>
      <c r="O2206" s="211"/>
      <c r="P2206" s="211"/>
    </row>
    <row r="2207">
      <c r="A2207" s="211"/>
      <c r="B2207" s="237"/>
      <c r="C2207" s="238"/>
      <c r="D2207" s="235"/>
      <c r="E2207" s="235"/>
      <c r="F2207" s="211"/>
      <c r="G2207" s="217"/>
      <c r="H2207" s="217"/>
      <c r="I2207" s="211"/>
      <c r="J2207" s="211"/>
      <c r="K2207" s="211"/>
      <c r="L2207" s="211"/>
      <c r="M2207" s="211"/>
      <c r="N2207" s="211"/>
      <c r="O2207" s="211"/>
      <c r="P2207" s="211"/>
    </row>
    <row r="2208">
      <c r="A2208" s="211"/>
      <c r="B2208" s="237"/>
      <c r="C2208" s="238"/>
      <c r="D2208" s="235"/>
      <c r="E2208" s="235"/>
      <c r="F2208" s="211"/>
      <c r="G2208" s="217"/>
      <c r="H2208" s="217"/>
      <c r="I2208" s="211"/>
      <c r="J2208" s="211"/>
      <c r="K2208" s="211"/>
      <c r="L2208" s="211"/>
      <c r="M2208" s="211"/>
      <c r="N2208" s="211"/>
      <c r="O2208" s="211"/>
      <c r="P2208" s="211"/>
    </row>
    <row r="2209">
      <c r="A2209" s="211"/>
      <c r="B2209" s="237"/>
      <c r="C2209" s="238"/>
      <c r="D2209" s="235"/>
      <c r="E2209" s="235"/>
      <c r="F2209" s="211"/>
      <c r="G2209" s="217"/>
      <c r="H2209" s="217"/>
      <c r="I2209" s="211"/>
      <c r="J2209" s="211"/>
      <c r="K2209" s="211"/>
      <c r="L2209" s="211"/>
      <c r="M2209" s="211"/>
      <c r="N2209" s="211"/>
      <c r="O2209" s="211"/>
      <c r="P2209" s="211"/>
    </row>
    <row r="2210">
      <c r="A2210" s="211"/>
      <c r="B2210" s="237"/>
      <c r="C2210" s="238"/>
      <c r="D2210" s="235"/>
      <c r="E2210" s="235"/>
      <c r="F2210" s="211"/>
      <c r="G2210" s="217"/>
      <c r="H2210" s="217"/>
      <c r="I2210" s="211"/>
      <c r="J2210" s="211"/>
      <c r="K2210" s="211"/>
      <c r="L2210" s="211"/>
      <c r="M2210" s="211"/>
      <c r="N2210" s="211"/>
      <c r="O2210" s="211"/>
      <c r="P2210" s="211"/>
    </row>
    <row r="2211">
      <c r="A2211" s="211"/>
      <c r="B2211" s="237"/>
      <c r="C2211" s="238"/>
      <c r="D2211" s="235"/>
      <c r="E2211" s="235"/>
      <c r="F2211" s="211"/>
      <c r="G2211" s="217"/>
      <c r="H2211" s="217"/>
      <c r="I2211" s="211"/>
      <c r="J2211" s="211"/>
      <c r="K2211" s="211"/>
      <c r="L2211" s="211"/>
      <c r="M2211" s="211"/>
      <c r="N2211" s="211"/>
      <c r="O2211" s="211"/>
      <c r="P2211" s="211"/>
    </row>
    <row r="2212">
      <c r="A2212" s="211"/>
      <c r="B2212" s="237"/>
      <c r="C2212" s="238"/>
      <c r="D2212" s="235"/>
      <c r="E2212" s="235"/>
      <c r="F2212" s="211"/>
      <c r="G2212" s="217"/>
      <c r="H2212" s="217"/>
      <c r="I2212" s="211"/>
      <c r="J2212" s="211"/>
      <c r="K2212" s="211"/>
      <c r="L2212" s="211"/>
      <c r="M2212" s="211"/>
      <c r="N2212" s="211"/>
      <c r="O2212" s="211"/>
      <c r="P2212" s="211"/>
    </row>
    <row r="2213">
      <c r="A2213" s="211"/>
      <c r="B2213" s="237"/>
      <c r="C2213" s="238"/>
      <c r="D2213" s="235"/>
      <c r="E2213" s="235"/>
      <c r="F2213" s="211"/>
      <c r="G2213" s="217"/>
      <c r="H2213" s="217"/>
      <c r="I2213" s="211"/>
      <c r="J2213" s="211"/>
      <c r="K2213" s="211"/>
      <c r="L2213" s="211"/>
      <c r="M2213" s="211"/>
      <c r="N2213" s="211"/>
      <c r="O2213" s="211"/>
      <c r="P2213" s="211"/>
    </row>
    <row r="2214">
      <c r="A2214" s="211"/>
      <c r="B2214" s="237"/>
      <c r="C2214" s="238"/>
      <c r="D2214" s="235"/>
      <c r="E2214" s="235"/>
      <c r="F2214" s="211"/>
      <c r="G2214" s="217"/>
      <c r="H2214" s="217"/>
      <c r="I2214" s="211"/>
      <c r="J2214" s="211"/>
      <c r="K2214" s="211"/>
      <c r="L2214" s="211"/>
      <c r="M2214" s="211"/>
      <c r="N2214" s="211"/>
      <c r="O2214" s="211"/>
      <c r="P2214" s="211"/>
    </row>
    <row r="2215">
      <c r="A2215" s="211"/>
      <c r="B2215" s="237"/>
      <c r="C2215" s="238"/>
      <c r="D2215" s="235"/>
      <c r="E2215" s="235"/>
      <c r="F2215" s="211"/>
      <c r="G2215" s="217"/>
      <c r="H2215" s="217"/>
      <c r="I2215" s="211"/>
      <c r="J2215" s="211"/>
      <c r="K2215" s="211"/>
      <c r="L2215" s="211"/>
      <c r="M2215" s="211"/>
      <c r="N2215" s="211"/>
      <c r="O2215" s="211"/>
      <c r="P2215" s="211"/>
    </row>
    <row r="2216">
      <c r="A2216" s="211"/>
      <c r="B2216" s="237"/>
      <c r="C2216" s="238"/>
      <c r="D2216" s="235"/>
      <c r="E2216" s="235"/>
      <c r="F2216" s="211"/>
      <c r="G2216" s="217"/>
      <c r="H2216" s="217"/>
      <c r="I2216" s="211"/>
      <c r="J2216" s="211"/>
      <c r="K2216" s="211"/>
      <c r="L2216" s="211"/>
      <c r="M2216" s="211"/>
      <c r="N2216" s="211"/>
      <c r="O2216" s="211"/>
      <c r="P2216" s="211"/>
    </row>
    <row r="2217">
      <c r="A2217" s="220"/>
      <c r="B2217" s="237"/>
      <c r="C2217" s="238"/>
      <c r="D2217" s="235"/>
      <c r="E2217" s="235"/>
      <c r="F2217" s="211"/>
      <c r="G2217" s="217"/>
      <c r="H2217" s="217"/>
      <c r="I2217" s="211"/>
      <c r="J2217" s="211"/>
      <c r="K2217" s="211"/>
      <c r="L2217" s="211"/>
      <c r="M2217" s="211"/>
      <c r="N2217" s="211"/>
      <c r="O2217" s="211"/>
      <c r="P2217" s="211"/>
    </row>
    <row r="2218">
      <c r="A2218" s="211"/>
      <c r="B2218" s="237"/>
      <c r="C2218" s="238"/>
      <c r="D2218" s="235"/>
      <c r="E2218" s="235"/>
      <c r="F2218" s="211"/>
      <c r="G2218" s="217"/>
      <c r="H2218" s="217"/>
      <c r="I2218" s="211"/>
      <c r="J2218" s="211"/>
      <c r="K2218" s="211"/>
      <c r="L2218" s="211"/>
      <c r="M2218" s="211"/>
      <c r="N2218" s="211"/>
      <c r="O2218" s="211"/>
      <c r="P2218" s="211"/>
    </row>
    <row r="2219">
      <c r="A2219" s="211"/>
      <c r="B2219" s="237"/>
      <c r="C2219" s="238"/>
      <c r="D2219" s="235"/>
      <c r="E2219" s="231"/>
      <c r="F2219" s="211"/>
      <c r="G2219" s="217"/>
      <c r="H2219" s="217"/>
      <c r="I2219" s="211"/>
      <c r="J2219" s="211"/>
      <c r="K2219" s="211"/>
      <c r="L2219" s="211"/>
      <c r="M2219" s="211"/>
      <c r="N2219" s="211"/>
      <c r="O2219" s="211"/>
      <c r="P2219" s="211"/>
    </row>
    <row r="2220">
      <c r="A2220" s="211"/>
      <c r="B2220" s="237"/>
      <c r="C2220" s="238"/>
      <c r="D2220" s="235"/>
      <c r="E2220" s="235"/>
      <c r="F2220" s="211"/>
      <c r="G2220" s="217"/>
      <c r="H2220" s="217"/>
      <c r="I2220" s="211"/>
      <c r="J2220" s="211"/>
      <c r="K2220" s="211"/>
      <c r="L2220" s="211"/>
      <c r="M2220" s="211"/>
      <c r="N2220" s="211"/>
      <c r="O2220" s="211"/>
      <c r="P2220" s="211"/>
    </row>
    <row r="2221">
      <c r="A2221" s="211"/>
      <c r="B2221" s="237"/>
      <c r="C2221" s="238"/>
      <c r="D2221" s="235"/>
      <c r="E2221" s="235"/>
      <c r="F2221" s="211"/>
      <c r="G2221" s="217"/>
      <c r="H2221" s="217"/>
      <c r="I2221" s="211"/>
      <c r="J2221" s="211"/>
      <c r="K2221" s="211"/>
      <c r="L2221" s="211"/>
      <c r="M2221" s="211"/>
      <c r="N2221" s="211"/>
      <c r="O2221" s="211"/>
      <c r="P2221" s="211"/>
    </row>
    <row r="2222">
      <c r="A2222" s="211"/>
      <c r="B2222" s="237"/>
      <c r="C2222" s="238"/>
      <c r="D2222" s="235"/>
      <c r="E2222" s="235"/>
      <c r="F2222" s="211"/>
      <c r="G2222" s="217"/>
      <c r="H2222" s="217"/>
      <c r="I2222" s="211"/>
      <c r="J2222" s="211"/>
      <c r="K2222" s="211"/>
      <c r="L2222" s="211"/>
      <c r="M2222" s="211"/>
      <c r="N2222" s="211"/>
      <c r="O2222" s="211"/>
      <c r="P2222" s="211"/>
    </row>
    <row r="2223">
      <c r="A2223" s="195"/>
      <c r="B2223" s="237"/>
      <c r="C2223" s="238"/>
      <c r="D2223" s="235"/>
      <c r="E2223" s="235"/>
      <c r="F2223" s="195"/>
      <c r="G2223" s="217"/>
      <c r="H2223" s="217"/>
      <c r="I2223" s="195"/>
      <c r="J2223" s="195"/>
      <c r="K2223" s="195"/>
      <c r="L2223" s="195"/>
      <c r="M2223" s="195"/>
      <c r="N2223" s="195"/>
      <c r="O2223" s="195"/>
      <c r="P2223" s="195"/>
    </row>
    <row r="2224">
      <c r="A2224" s="195"/>
      <c r="B2224" s="237"/>
      <c r="C2224" s="238"/>
      <c r="D2224" s="235"/>
      <c r="E2224" s="235"/>
      <c r="F2224" s="195"/>
      <c r="G2224" s="217"/>
      <c r="H2224" s="217"/>
      <c r="I2224" s="195"/>
      <c r="J2224" s="195"/>
      <c r="K2224" s="195"/>
      <c r="L2224" s="195"/>
      <c r="M2224" s="195"/>
      <c r="N2224" s="195"/>
      <c r="O2224" s="195"/>
      <c r="P2224" s="195"/>
    </row>
    <row r="2225">
      <c r="A2225" s="195"/>
      <c r="B2225" s="237"/>
      <c r="C2225" s="238"/>
      <c r="D2225" s="235"/>
      <c r="E2225" s="235"/>
      <c r="F2225" s="195"/>
      <c r="G2225" s="217"/>
      <c r="H2225" s="217"/>
      <c r="I2225" s="195"/>
      <c r="J2225" s="195"/>
      <c r="K2225" s="195"/>
      <c r="L2225" s="195"/>
      <c r="M2225" s="195"/>
      <c r="N2225" s="195"/>
      <c r="O2225" s="195"/>
      <c r="P2225" s="195"/>
    </row>
    <row r="2226">
      <c r="A2226" s="195"/>
      <c r="B2226" s="237"/>
      <c r="C2226" s="238"/>
      <c r="D2226" s="235"/>
      <c r="E2226" s="235"/>
      <c r="F2226" s="195"/>
      <c r="G2226" s="217"/>
      <c r="H2226" s="217"/>
      <c r="I2226" s="195"/>
      <c r="J2226" s="195"/>
      <c r="K2226" s="195"/>
      <c r="L2226" s="195"/>
      <c r="M2226" s="195"/>
      <c r="N2226" s="195"/>
      <c r="O2226" s="195"/>
      <c r="P2226" s="195"/>
    </row>
    <row r="2227">
      <c r="A2227" s="195"/>
      <c r="B2227" s="237"/>
      <c r="C2227" s="238"/>
      <c r="D2227" s="235"/>
      <c r="E2227" s="235"/>
      <c r="F2227" s="195"/>
      <c r="G2227" s="217"/>
      <c r="H2227" s="217"/>
      <c r="I2227" s="195"/>
      <c r="J2227" s="195"/>
      <c r="K2227" s="195"/>
      <c r="L2227" s="195"/>
      <c r="M2227" s="195"/>
      <c r="N2227" s="195"/>
      <c r="O2227" s="195"/>
      <c r="P2227" s="195"/>
    </row>
    <row r="2228">
      <c r="A2228" s="195"/>
      <c r="B2228" s="237"/>
      <c r="C2228" s="238"/>
      <c r="D2228" s="235"/>
      <c r="E2228" s="235"/>
      <c r="F2228" s="195"/>
      <c r="G2228" s="217"/>
      <c r="H2228" s="217"/>
      <c r="I2228" s="195"/>
      <c r="J2228" s="195"/>
      <c r="K2228" s="195"/>
      <c r="L2228" s="195"/>
      <c r="M2228" s="195"/>
      <c r="N2228" s="195"/>
      <c r="O2228" s="195"/>
      <c r="P2228" s="195"/>
    </row>
    <row r="2229">
      <c r="A2229" s="195"/>
      <c r="B2229" s="237"/>
      <c r="C2229" s="238"/>
      <c r="D2229" s="235"/>
      <c r="E2229" s="235"/>
      <c r="F2229" s="195"/>
      <c r="G2229" s="217"/>
      <c r="H2229" s="217"/>
      <c r="I2229" s="195"/>
      <c r="J2229" s="195"/>
      <c r="K2229" s="195"/>
      <c r="L2229" s="195"/>
      <c r="M2229" s="195"/>
      <c r="N2229" s="195"/>
      <c r="O2229" s="195"/>
      <c r="P2229" s="195"/>
    </row>
    <row r="2230">
      <c r="A2230" s="195"/>
      <c r="B2230" s="237"/>
      <c r="C2230" s="238"/>
      <c r="D2230" s="235"/>
      <c r="E2230" s="235"/>
      <c r="F2230" s="195"/>
      <c r="G2230" s="217"/>
      <c r="H2230" s="217"/>
      <c r="I2230" s="195"/>
      <c r="J2230" s="195"/>
      <c r="K2230" s="195"/>
      <c r="L2230" s="195"/>
      <c r="M2230" s="195"/>
      <c r="N2230" s="195"/>
      <c r="O2230" s="195"/>
      <c r="P2230" s="195"/>
    </row>
    <row r="2231">
      <c r="A2231" s="195"/>
      <c r="B2231" s="237"/>
      <c r="C2231" s="238"/>
      <c r="D2231" s="235"/>
      <c r="E2231" s="235"/>
      <c r="F2231" s="195"/>
      <c r="G2231" s="217"/>
      <c r="H2231" s="217"/>
      <c r="I2231" s="195"/>
      <c r="J2231" s="195"/>
      <c r="K2231" s="195"/>
      <c r="L2231" s="195"/>
      <c r="M2231" s="195"/>
      <c r="N2231" s="195"/>
      <c r="O2231" s="195"/>
      <c r="P2231" s="195"/>
    </row>
    <row r="2232">
      <c r="A2232" s="195"/>
      <c r="B2232" s="237"/>
      <c r="C2232" s="238"/>
      <c r="D2232" s="235"/>
      <c r="E2232" s="235"/>
      <c r="F2232" s="195"/>
      <c r="G2232" s="217"/>
      <c r="H2232" s="217"/>
      <c r="I2232" s="195"/>
      <c r="J2232" s="195"/>
      <c r="K2232" s="195"/>
      <c r="L2232" s="195"/>
      <c r="M2232" s="195"/>
      <c r="N2232" s="195"/>
      <c r="O2232" s="195"/>
      <c r="P2232" s="195"/>
    </row>
    <row r="2233">
      <c r="A2233" s="195"/>
      <c r="B2233" s="237"/>
      <c r="C2233" s="238"/>
      <c r="D2233" s="235"/>
      <c r="E2233" s="235"/>
      <c r="F2233" s="195"/>
      <c r="G2233" s="217"/>
      <c r="H2233" s="217"/>
      <c r="I2233" s="195"/>
      <c r="J2233" s="195"/>
      <c r="K2233" s="195"/>
      <c r="L2233" s="195"/>
      <c r="M2233" s="195"/>
      <c r="N2233" s="195"/>
      <c r="O2233" s="195"/>
      <c r="P2233" s="195"/>
    </row>
    <row r="2234">
      <c r="A2234" s="195"/>
      <c r="B2234" s="237"/>
      <c r="C2234" s="238"/>
      <c r="D2234" s="235"/>
      <c r="E2234" s="235"/>
      <c r="F2234" s="195"/>
      <c r="G2234" s="217"/>
      <c r="H2234" s="217"/>
      <c r="I2234" s="195"/>
      <c r="J2234" s="195"/>
      <c r="K2234" s="195"/>
      <c r="L2234" s="195"/>
      <c r="M2234" s="195"/>
      <c r="N2234" s="195"/>
      <c r="O2234" s="195"/>
      <c r="P2234" s="195"/>
    </row>
    <row r="2235">
      <c r="A2235" s="220"/>
      <c r="B2235" s="237"/>
      <c r="C2235" s="238"/>
      <c r="D2235" s="235"/>
      <c r="E2235" s="235"/>
      <c r="F2235" s="211"/>
      <c r="G2235" s="217"/>
      <c r="H2235" s="217"/>
      <c r="I2235" s="211"/>
      <c r="J2235" s="211"/>
      <c r="K2235" s="211"/>
      <c r="L2235" s="211"/>
      <c r="M2235" s="211"/>
      <c r="N2235" s="211"/>
      <c r="O2235" s="211"/>
      <c r="P2235" s="211"/>
    </row>
    <row r="2236">
      <c r="A2236" s="195"/>
      <c r="B2236" s="237"/>
      <c r="C2236" s="238"/>
      <c r="D2236" s="235"/>
      <c r="E2236" s="235"/>
      <c r="F2236" s="195"/>
      <c r="G2236" s="217"/>
      <c r="H2236" s="217"/>
      <c r="I2236" s="195"/>
      <c r="J2236" s="195"/>
      <c r="K2236" s="195"/>
      <c r="L2236" s="195"/>
      <c r="M2236" s="195"/>
      <c r="N2236" s="195"/>
      <c r="O2236" s="195"/>
      <c r="P2236" s="195"/>
    </row>
    <row r="2237">
      <c r="A2237" s="195"/>
      <c r="B2237" s="237"/>
      <c r="C2237" s="238"/>
      <c r="D2237" s="235"/>
      <c r="E2237" s="231"/>
      <c r="F2237" s="195"/>
      <c r="G2237" s="217"/>
      <c r="H2237" s="217"/>
      <c r="I2237" s="195"/>
      <c r="J2237" s="195"/>
      <c r="K2237" s="195"/>
      <c r="L2237" s="195"/>
      <c r="M2237" s="195"/>
      <c r="N2237" s="195"/>
      <c r="O2237" s="195"/>
      <c r="P2237" s="195"/>
    </row>
    <row r="2238">
      <c r="A2238" s="195"/>
      <c r="B2238" s="237"/>
      <c r="C2238" s="238"/>
      <c r="D2238" s="235"/>
      <c r="E2238" s="235"/>
      <c r="F2238" s="195"/>
      <c r="G2238" s="217"/>
      <c r="H2238" s="217"/>
      <c r="I2238" s="195"/>
      <c r="J2238" s="195"/>
      <c r="K2238" s="195"/>
      <c r="L2238" s="195"/>
      <c r="M2238" s="195"/>
      <c r="N2238" s="195"/>
      <c r="O2238" s="195"/>
      <c r="P2238" s="195"/>
    </row>
    <row r="2239">
      <c r="A2239" s="195"/>
      <c r="B2239" s="237"/>
      <c r="C2239" s="238"/>
      <c r="D2239" s="235"/>
      <c r="E2239" s="235"/>
      <c r="F2239" s="195"/>
      <c r="G2239" s="217"/>
      <c r="H2239" s="217"/>
      <c r="I2239" s="195"/>
      <c r="J2239" s="195"/>
      <c r="K2239" s="195"/>
      <c r="L2239" s="195"/>
      <c r="M2239" s="195"/>
      <c r="N2239" s="195"/>
      <c r="O2239" s="195"/>
      <c r="P2239" s="195"/>
    </row>
    <row r="2240">
      <c r="A2240" s="195"/>
      <c r="B2240" s="237"/>
      <c r="C2240" s="238"/>
      <c r="D2240" s="235"/>
      <c r="E2240" s="235"/>
      <c r="F2240" s="195"/>
      <c r="G2240" s="217"/>
      <c r="H2240" s="217"/>
      <c r="I2240" s="195"/>
      <c r="J2240" s="195"/>
      <c r="K2240" s="195"/>
      <c r="L2240" s="195"/>
      <c r="M2240" s="195"/>
      <c r="N2240" s="195"/>
      <c r="O2240" s="195"/>
      <c r="P2240" s="195"/>
    </row>
    <row r="2241">
      <c r="A2241" s="211"/>
      <c r="B2241" s="237"/>
      <c r="C2241" s="238"/>
      <c r="D2241" s="235"/>
      <c r="E2241" s="235"/>
      <c r="F2241" s="211"/>
      <c r="G2241" s="217"/>
      <c r="H2241" s="217"/>
      <c r="I2241" s="211"/>
      <c r="J2241" s="211"/>
      <c r="K2241" s="211"/>
      <c r="L2241" s="211"/>
      <c r="M2241" s="211"/>
      <c r="N2241" s="211"/>
      <c r="O2241" s="211"/>
      <c r="P2241" s="211"/>
    </row>
    <row r="2242">
      <c r="A2242" s="211"/>
      <c r="B2242" s="237"/>
      <c r="C2242" s="238"/>
      <c r="D2242" s="235"/>
      <c r="E2242" s="235"/>
      <c r="F2242" s="211"/>
      <c r="G2242" s="217"/>
      <c r="H2242" s="217"/>
      <c r="I2242" s="211"/>
      <c r="J2242" s="211"/>
      <c r="K2242" s="211"/>
      <c r="L2242" s="211"/>
      <c r="M2242" s="211"/>
      <c r="N2242" s="211"/>
      <c r="O2242" s="211"/>
      <c r="P2242" s="211"/>
    </row>
    <row r="2243">
      <c r="A2243" s="211"/>
      <c r="B2243" s="237"/>
      <c r="C2243" s="238"/>
      <c r="D2243" s="235"/>
      <c r="E2243" s="235"/>
      <c r="F2243" s="211"/>
      <c r="G2243" s="217"/>
      <c r="H2243" s="217"/>
      <c r="I2243" s="211"/>
      <c r="J2243" s="211"/>
      <c r="K2243" s="211"/>
      <c r="L2243" s="211"/>
      <c r="M2243" s="211"/>
      <c r="N2243" s="211"/>
      <c r="O2243" s="211"/>
      <c r="P2243" s="211"/>
    </row>
    <row r="2244">
      <c r="A2244" s="211"/>
      <c r="B2244" s="237"/>
      <c r="C2244" s="238"/>
      <c r="D2244" s="235"/>
      <c r="E2244" s="235"/>
      <c r="F2244" s="211"/>
      <c r="G2244" s="217"/>
      <c r="H2244" s="217"/>
      <c r="I2244" s="211"/>
      <c r="J2244" s="211"/>
      <c r="K2244" s="211"/>
      <c r="L2244" s="211"/>
      <c r="M2244" s="211"/>
      <c r="N2244" s="211"/>
      <c r="O2244" s="211"/>
      <c r="P2244" s="211"/>
    </row>
    <row r="2245">
      <c r="A2245" s="211"/>
      <c r="B2245" s="237"/>
      <c r="C2245" s="238"/>
      <c r="D2245" s="235"/>
      <c r="E2245" s="235"/>
      <c r="F2245" s="211"/>
      <c r="G2245" s="217"/>
      <c r="H2245" s="217"/>
      <c r="I2245" s="211"/>
      <c r="J2245" s="211"/>
      <c r="K2245" s="211"/>
      <c r="L2245" s="211"/>
      <c r="M2245" s="211"/>
      <c r="N2245" s="211"/>
      <c r="O2245" s="211"/>
      <c r="P2245" s="211"/>
    </row>
    <row r="2246">
      <c r="A2246" s="211"/>
      <c r="B2246" s="237"/>
      <c r="C2246" s="238"/>
      <c r="D2246" s="235"/>
      <c r="E2246" s="235"/>
      <c r="F2246" s="211"/>
      <c r="G2246" s="217"/>
      <c r="H2246" s="217"/>
      <c r="I2246" s="211"/>
      <c r="J2246" s="211"/>
      <c r="K2246" s="211"/>
      <c r="L2246" s="211"/>
      <c r="M2246" s="211"/>
      <c r="N2246" s="211"/>
      <c r="O2246" s="211"/>
      <c r="P2246" s="211"/>
    </row>
    <row r="2247">
      <c r="A2247" s="211"/>
      <c r="B2247" s="237"/>
      <c r="C2247" s="238"/>
      <c r="D2247" s="235"/>
      <c r="E2247" s="235"/>
      <c r="F2247" s="211"/>
      <c r="G2247" s="217"/>
      <c r="H2247" s="217"/>
      <c r="I2247" s="211"/>
      <c r="J2247" s="211"/>
      <c r="K2247" s="211"/>
      <c r="L2247" s="211"/>
      <c r="M2247" s="211"/>
      <c r="N2247" s="211"/>
      <c r="O2247" s="211"/>
      <c r="P2247" s="211"/>
    </row>
    <row r="2248">
      <c r="A2248" s="211"/>
      <c r="B2248" s="237"/>
      <c r="C2248" s="238"/>
      <c r="D2248" s="235"/>
      <c r="E2248" s="235"/>
      <c r="F2248" s="211"/>
      <c r="G2248" s="217"/>
      <c r="H2248" s="217"/>
      <c r="I2248" s="211"/>
      <c r="J2248" s="211"/>
      <c r="K2248" s="211"/>
      <c r="L2248" s="211"/>
      <c r="M2248" s="211"/>
      <c r="N2248" s="211"/>
      <c r="O2248" s="211"/>
      <c r="P2248" s="211"/>
    </row>
    <row r="2249">
      <c r="A2249" s="211"/>
      <c r="B2249" s="237"/>
      <c r="C2249" s="238"/>
      <c r="D2249" s="235"/>
      <c r="E2249" s="235"/>
      <c r="F2249" s="211"/>
      <c r="G2249" s="217"/>
      <c r="H2249" s="217"/>
      <c r="I2249" s="211"/>
      <c r="J2249" s="211"/>
      <c r="K2249" s="211"/>
      <c r="L2249" s="211"/>
      <c r="M2249" s="211"/>
      <c r="N2249" s="211"/>
      <c r="O2249" s="211"/>
      <c r="P2249" s="211"/>
    </row>
    <row r="2250">
      <c r="A2250" s="211"/>
      <c r="B2250" s="237"/>
      <c r="C2250" s="238"/>
      <c r="D2250" s="235"/>
      <c r="E2250" s="235"/>
      <c r="F2250" s="211"/>
      <c r="G2250" s="217"/>
      <c r="H2250" s="217"/>
      <c r="I2250" s="211"/>
      <c r="J2250" s="211"/>
      <c r="K2250" s="211"/>
      <c r="L2250" s="211"/>
      <c r="M2250" s="211"/>
      <c r="N2250" s="211"/>
      <c r="O2250" s="211"/>
      <c r="P2250" s="211"/>
    </row>
    <row r="2251">
      <c r="A2251" s="211"/>
      <c r="B2251" s="237"/>
      <c r="C2251" s="238"/>
      <c r="D2251" s="235"/>
      <c r="E2251" s="235"/>
      <c r="F2251" s="211"/>
      <c r="G2251" s="217"/>
      <c r="H2251" s="217"/>
      <c r="I2251" s="211"/>
      <c r="J2251" s="211"/>
      <c r="K2251" s="211"/>
      <c r="L2251" s="211"/>
      <c r="M2251" s="211"/>
      <c r="N2251" s="211"/>
      <c r="O2251" s="211"/>
      <c r="P2251" s="211"/>
    </row>
    <row r="2252">
      <c r="A2252" s="211"/>
      <c r="B2252" s="237"/>
      <c r="C2252" s="238"/>
      <c r="D2252" s="235"/>
      <c r="E2252" s="235"/>
      <c r="F2252" s="211"/>
      <c r="G2252" s="217"/>
      <c r="H2252" s="217"/>
      <c r="I2252" s="211"/>
      <c r="J2252" s="211"/>
      <c r="K2252" s="211"/>
      <c r="L2252" s="211"/>
      <c r="M2252" s="211"/>
      <c r="N2252" s="211"/>
      <c r="O2252" s="211"/>
      <c r="P2252" s="211"/>
    </row>
    <row r="2253">
      <c r="A2253" s="220"/>
      <c r="B2253" s="240"/>
      <c r="C2253" s="238"/>
      <c r="D2253" s="235"/>
      <c r="E2253" s="235"/>
      <c r="F2253" s="211"/>
      <c r="G2253" s="217"/>
      <c r="H2253" s="217"/>
      <c r="I2253" s="211"/>
      <c r="J2253" s="211"/>
      <c r="K2253" s="211"/>
      <c r="L2253" s="211"/>
      <c r="M2253" s="211"/>
      <c r="N2253" s="211"/>
      <c r="O2253" s="211"/>
      <c r="P2253" s="211"/>
    </row>
    <row r="2254">
      <c r="A2254" s="211"/>
      <c r="B2254" s="240"/>
      <c r="C2254" s="238"/>
      <c r="D2254" s="235"/>
      <c r="E2254" s="235"/>
      <c r="F2254" s="211"/>
      <c r="G2254" s="217"/>
      <c r="H2254" s="217"/>
      <c r="I2254" s="211"/>
      <c r="J2254" s="211"/>
      <c r="K2254" s="211"/>
      <c r="L2254" s="211"/>
      <c r="M2254" s="211"/>
      <c r="N2254" s="211"/>
      <c r="O2254" s="211"/>
      <c r="P2254" s="211"/>
    </row>
    <row r="2255">
      <c r="A2255" s="211"/>
      <c r="B2255" s="240"/>
      <c r="C2255" s="238"/>
      <c r="D2255" s="235"/>
      <c r="E2255" s="231"/>
      <c r="F2255" s="211"/>
      <c r="G2255" s="217"/>
      <c r="H2255" s="217"/>
      <c r="I2255" s="211"/>
      <c r="J2255" s="211"/>
      <c r="K2255" s="211"/>
      <c r="L2255" s="211"/>
      <c r="M2255" s="211"/>
      <c r="N2255" s="211"/>
      <c r="O2255" s="211"/>
      <c r="P2255" s="211"/>
    </row>
    <row r="2256">
      <c r="A2256" s="211"/>
      <c r="B2256" s="240"/>
      <c r="C2256" s="238"/>
      <c r="D2256" s="235"/>
      <c r="E2256" s="235"/>
      <c r="F2256" s="211"/>
      <c r="G2256" s="217"/>
      <c r="H2256" s="217"/>
      <c r="I2256" s="211"/>
      <c r="J2256" s="211"/>
      <c r="K2256" s="211"/>
      <c r="L2256" s="211"/>
      <c r="M2256" s="211"/>
      <c r="N2256" s="211"/>
      <c r="O2256" s="211"/>
      <c r="P2256" s="211"/>
    </row>
    <row r="2257">
      <c r="A2257" s="211"/>
      <c r="B2257" s="240"/>
      <c r="C2257" s="238"/>
      <c r="D2257" s="235"/>
      <c r="E2257" s="235"/>
      <c r="F2257" s="211"/>
      <c r="G2257" s="217"/>
      <c r="H2257" s="217"/>
      <c r="I2257" s="211"/>
      <c r="J2257" s="211"/>
      <c r="K2257" s="211"/>
      <c r="L2257" s="211"/>
      <c r="M2257" s="211"/>
      <c r="N2257" s="211"/>
      <c r="O2257" s="211"/>
      <c r="P2257" s="211"/>
    </row>
    <row r="2258">
      <c r="A2258" s="211"/>
      <c r="B2258" s="240"/>
      <c r="C2258" s="238"/>
      <c r="D2258" s="235"/>
      <c r="E2258" s="235"/>
      <c r="F2258" s="211"/>
      <c r="G2258" s="217"/>
      <c r="H2258" s="217"/>
      <c r="I2258" s="211"/>
      <c r="J2258" s="211"/>
      <c r="K2258" s="211"/>
      <c r="L2258" s="211"/>
      <c r="M2258" s="211"/>
      <c r="N2258" s="211"/>
      <c r="O2258" s="211"/>
      <c r="P2258" s="211"/>
    </row>
    <row r="2259">
      <c r="A2259" s="211"/>
      <c r="B2259" s="240"/>
      <c r="C2259" s="238"/>
      <c r="D2259" s="235"/>
      <c r="E2259" s="235"/>
      <c r="F2259" s="211"/>
      <c r="G2259" s="217"/>
      <c r="H2259" s="217"/>
      <c r="I2259" s="211"/>
      <c r="J2259" s="211"/>
      <c r="K2259" s="211"/>
      <c r="L2259" s="211"/>
      <c r="M2259" s="211"/>
      <c r="N2259" s="211"/>
      <c r="O2259" s="211"/>
      <c r="P2259" s="211"/>
    </row>
    <row r="2260">
      <c r="A2260" s="211"/>
      <c r="B2260" s="240"/>
      <c r="C2260" s="238"/>
      <c r="D2260" s="235"/>
      <c r="E2260" s="235"/>
      <c r="F2260" s="211"/>
      <c r="G2260" s="217"/>
      <c r="H2260" s="217"/>
      <c r="I2260" s="211"/>
      <c r="J2260" s="211"/>
      <c r="K2260" s="211"/>
      <c r="L2260" s="211"/>
      <c r="M2260" s="211"/>
      <c r="N2260" s="211"/>
      <c r="O2260" s="211"/>
      <c r="P2260" s="211"/>
    </row>
    <row r="2261">
      <c r="A2261" s="211"/>
      <c r="B2261" s="240"/>
      <c r="C2261" s="238"/>
      <c r="D2261" s="235"/>
      <c r="E2261" s="235"/>
      <c r="F2261" s="211"/>
      <c r="G2261" s="217"/>
      <c r="H2261" s="217"/>
      <c r="I2261" s="211"/>
      <c r="J2261" s="211"/>
      <c r="K2261" s="211"/>
      <c r="L2261" s="211"/>
      <c r="M2261" s="211"/>
      <c r="N2261" s="211"/>
      <c r="O2261" s="211"/>
      <c r="P2261" s="211"/>
    </row>
    <row r="2262">
      <c r="A2262" s="211"/>
      <c r="B2262" s="240"/>
      <c r="C2262" s="238"/>
      <c r="D2262" s="235"/>
      <c r="E2262" s="235"/>
      <c r="F2262" s="211"/>
      <c r="G2262" s="217"/>
      <c r="H2262" s="217"/>
      <c r="I2262" s="211"/>
      <c r="J2262" s="211"/>
      <c r="K2262" s="211"/>
      <c r="L2262" s="211"/>
      <c r="M2262" s="211"/>
      <c r="N2262" s="211"/>
      <c r="O2262" s="211"/>
      <c r="P2262" s="211"/>
    </row>
    <row r="2263">
      <c r="A2263" s="195"/>
      <c r="B2263" s="240"/>
      <c r="C2263" s="238"/>
      <c r="D2263" s="235"/>
      <c r="E2263" s="235"/>
      <c r="F2263" s="195"/>
      <c r="G2263" s="217"/>
      <c r="H2263" s="217"/>
      <c r="I2263" s="195"/>
      <c r="J2263" s="195"/>
      <c r="K2263" s="195"/>
      <c r="L2263" s="195"/>
      <c r="M2263" s="195"/>
      <c r="N2263" s="195"/>
      <c r="O2263" s="195"/>
      <c r="P2263" s="195"/>
    </row>
    <row r="2264">
      <c r="A2264" s="195"/>
      <c r="B2264" s="240"/>
      <c r="C2264" s="238"/>
      <c r="D2264" s="235"/>
      <c r="E2264" s="235"/>
      <c r="F2264" s="195"/>
      <c r="G2264" s="217"/>
      <c r="H2264" s="217"/>
      <c r="I2264" s="195"/>
      <c r="J2264" s="195"/>
      <c r="K2264" s="195"/>
      <c r="L2264" s="195"/>
      <c r="M2264" s="195"/>
      <c r="N2264" s="195"/>
      <c r="O2264" s="195"/>
      <c r="P2264" s="195"/>
    </row>
    <row r="2265">
      <c r="A2265" s="195"/>
      <c r="B2265" s="240"/>
      <c r="C2265" s="238"/>
      <c r="D2265" s="235"/>
      <c r="E2265" s="235"/>
      <c r="F2265" s="195"/>
      <c r="G2265" s="217"/>
      <c r="H2265" s="217"/>
      <c r="I2265" s="195"/>
      <c r="J2265" s="195"/>
      <c r="K2265" s="195"/>
      <c r="L2265" s="195"/>
      <c r="M2265" s="195"/>
      <c r="N2265" s="195"/>
      <c r="O2265" s="195"/>
      <c r="P2265" s="195"/>
    </row>
    <row r="2266">
      <c r="A2266" s="195"/>
      <c r="B2266" s="240"/>
      <c r="C2266" s="238"/>
      <c r="D2266" s="235"/>
      <c r="E2266" s="235"/>
      <c r="F2266" s="195"/>
      <c r="G2266" s="217"/>
      <c r="H2266" s="217"/>
      <c r="I2266" s="195"/>
      <c r="J2266" s="195"/>
      <c r="K2266" s="195"/>
      <c r="L2266" s="195"/>
      <c r="M2266" s="195"/>
      <c r="N2266" s="195"/>
      <c r="O2266" s="195"/>
      <c r="P2266" s="195"/>
    </row>
    <row r="2267">
      <c r="A2267" s="195"/>
      <c r="B2267" s="240"/>
      <c r="C2267" s="238"/>
      <c r="D2267" s="235"/>
      <c r="E2267" s="235"/>
      <c r="F2267" s="195"/>
      <c r="G2267" s="217"/>
      <c r="H2267" s="217"/>
      <c r="I2267" s="195"/>
      <c r="J2267" s="195"/>
      <c r="K2267" s="195"/>
      <c r="L2267" s="195"/>
      <c r="M2267" s="195"/>
      <c r="N2267" s="195"/>
      <c r="O2267" s="195"/>
      <c r="P2267" s="195"/>
    </row>
    <row r="2268">
      <c r="A2268" s="195"/>
      <c r="B2268" s="240"/>
      <c r="C2268" s="238"/>
      <c r="D2268" s="235"/>
      <c r="E2268" s="235"/>
      <c r="F2268" s="195"/>
      <c r="G2268" s="217"/>
      <c r="H2268" s="217"/>
      <c r="I2268" s="195"/>
      <c r="J2268" s="195"/>
      <c r="K2268" s="195"/>
      <c r="L2268" s="195"/>
      <c r="M2268" s="195"/>
      <c r="N2268" s="195"/>
      <c r="O2268" s="195"/>
      <c r="P2268" s="195"/>
    </row>
    <row r="2269">
      <c r="A2269" s="195"/>
      <c r="B2269" s="240"/>
      <c r="C2269" s="238"/>
      <c r="D2269" s="235"/>
      <c r="E2269" s="235"/>
      <c r="F2269" s="195"/>
      <c r="G2269" s="217"/>
      <c r="H2269" s="217"/>
      <c r="I2269" s="195"/>
      <c r="J2269" s="195"/>
      <c r="K2269" s="195"/>
      <c r="L2269" s="195"/>
      <c r="M2269" s="195"/>
      <c r="N2269" s="195"/>
      <c r="O2269" s="195"/>
      <c r="P2269" s="195"/>
    </row>
    <row r="2270">
      <c r="A2270" s="195"/>
      <c r="B2270" s="240"/>
      <c r="C2270" s="238"/>
      <c r="D2270" s="235"/>
      <c r="E2270" s="235"/>
      <c r="F2270" s="195"/>
      <c r="G2270" s="217"/>
      <c r="H2270" s="217"/>
      <c r="I2270" s="195"/>
      <c r="J2270" s="195"/>
      <c r="K2270" s="195"/>
      <c r="L2270" s="195"/>
      <c r="M2270" s="195"/>
      <c r="N2270" s="195"/>
      <c r="O2270" s="195"/>
      <c r="P2270" s="195"/>
    </row>
    <row r="2271">
      <c r="A2271" s="220"/>
      <c r="B2271" s="237"/>
      <c r="C2271" s="238"/>
      <c r="D2271" s="235"/>
      <c r="E2271" s="235"/>
      <c r="F2271" s="211"/>
      <c r="G2271" s="217"/>
      <c r="H2271" s="217"/>
      <c r="I2271" s="211"/>
      <c r="J2271" s="211"/>
      <c r="K2271" s="211"/>
      <c r="L2271" s="211"/>
      <c r="M2271" s="211"/>
      <c r="N2271" s="211"/>
      <c r="O2271" s="211"/>
      <c r="P2271" s="211"/>
    </row>
    <row r="2272">
      <c r="A2272" s="195"/>
      <c r="B2272" s="237"/>
      <c r="C2272" s="238"/>
      <c r="D2272" s="235"/>
      <c r="E2272" s="235"/>
      <c r="F2272" s="195"/>
      <c r="G2272" s="217"/>
      <c r="H2272" s="217"/>
      <c r="I2272" s="195"/>
      <c r="J2272" s="195"/>
      <c r="K2272" s="195"/>
      <c r="L2272" s="195"/>
      <c r="M2272" s="195"/>
      <c r="N2272" s="195"/>
      <c r="O2272" s="195"/>
      <c r="P2272" s="195"/>
    </row>
    <row r="2273">
      <c r="A2273" s="195"/>
      <c r="B2273" s="237"/>
      <c r="C2273" s="238"/>
      <c r="D2273" s="235"/>
      <c r="E2273" s="231"/>
      <c r="F2273" s="195"/>
      <c r="G2273" s="217"/>
      <c r="H2273" s="217"/>
      <c r="I2273" s="195"/>
      <c r="J2273" s="195"/>
      <c r="K2273" s="195"/>
      <c r="L2273" s="195"/>
      <c r="M2273" s="195"/>
      <c r="N2273" s="195"/>
      <c r="O2273" s="195"/>
      <c r="P2273" s="195"/>
    </row>
    <row r="2274">
      <c r="A2274" s="195"/>
      <c r="B2274" s="237"/>
      <c r="C2274" s="238"/>
      <c r="D2274" s="235"/>
      <c r="E2274" s="235"/>
      <c r="F2274" s="195"/>
      <c r="G2274" s="217"/>
      <c r="H2274" s="217"/>
      <c r="I2274" s="195"/>
      <c r="J2274" s="195"/>
      <c r="K2274" s="195"/>
      <c r="L2274" s="195"/>
      <c r="M2274" s="195"/>
      <c r="N2274" s="195"/>
      <c r="O2274" s="195"/>
      <c r="P2274" s="195"/>
    </row>
    <row r="2275">
      <c r="A2275" s="195"/>
      <c r="B2275" s="237"/>
      <c r="C2275" s="238"/>
      <c r="D2275" s="235"/>
      <c r="E2275" s="235"/>
      <c r="F2275" s="195"/>
      <c r="G2275" s="217"/>
      <c r="H2275" s="217"/>
      <c r="I2275" s="195"/>
      <c r="J2275" s="195"/>
      <c r="K2275" s="195"/>
      <c r="L2275" s="195"/>
      <c r="M2275" s="195"/>
      <c r="N2275" s="195"/>
      <c r="O2275" s="195"/>
      <c r="P2275" s="195"/>
    </row>
    <row r="2276">
      <c r="A2276" s="195"/>
      <c r="B2276" s="237"/>
      <c r="C2276" s="238"/>
      <c r="D2276" s="235"/>
      <c r="E2276" s="235"/>
      <c r="F2276" s="195"/>
      <c r="G2276" s="217"/>
      <c r="H2276" s="217"/>
      <c r="I2276" s="195"/>
      <c r="J2276" s="195"/>
      <c r="K2276" s="195"/>
      <c r="L2276" s="195"/>
      <c r="M2276" s="195"/>
      <c r="N2276" s="195"/>
      <c r="O2276" s="195"/>
      <c r="P2276" s="195"/>
    </row>
    <row r="2277">
      <c r="A2277" s="195"/>
      <c r="B2277" s="237"/>
      <c r="C2277" s="238"/>
      <c r="D2277" s="235"/>
      <c r="E2277" s="235"/>
      <c r="F2277" s="195"/>
      <c r="G2277" s="217"/>
      <c r="H2277" s="217"/>
      <c r="I2277" s="195"/>
      <c r="J2277" s="195"/>
      <c r="K2277" s="195"/>
      <c r="L2277" s="195"/>
      <c r="M2277" s="195"/>
      <c r="N2277" s="195"/>
      <c r="O2277" s="195"/>
      <c r="P2277" s="195"/>
    </row>
    <row r="2278">
      <c r="A2278" s="195"/>
      <c r="B2278" s="237"/>
      <c r="C2278" s="238"/>
      <c r="D2278" s="235"/>
      <c r="E2278" s="235"/>
      <c r="F2278" s="195"/>
      <c r="G2278" s="217"/>
      <c r="H2278" s="217"/>
      <c r="I2278" s="195"/>
      <c r="J2278" s="195"/>
      <c r="K2278" s="195"/>
      <c r="L2278" s="195"/>
      <c r="M2278" s="195"/>
      <c r="N2278" s="195"/>
      <c r="O2278" s="195"/>
      <c r="P2278" s="195"/>
    </row>
    <row r="2279">
      <c r="A2279" s="195"/>
      <c r="B2279" s="237"/>
      <c r="C2279" s="238"/>
      <c r="D2279" s="235"/>
      <c r="E2279" s="235"/>
      <c r="F2279" s="195"/>
      <c r="G2279" s="217"/>
      <c r="H2279" s="217"/>
      <c r="I2279" s="195"/>
      <c r="J2279" s="195"/>
      <c r="K2279" s="195"/>
      <c r="L2279" s="195"/>
      <c r="M2279" s="195"/>
      <c r="N2279" s="195"/>
      <c r="O2279" s="195"/>
      <c r="P2279" s="195"/>
    </row>
    <row r="2280">
      <c r="A2280" s="195"/>
      <c r="B2280" s="237"/>
      <c r="C2280" s="238"/>
      <c r="D2280" s="235"/>
      <c r="E2280" s="235"/>
      <c r="F2280" s="195"/>
      <c r="G2280" s="217"/>
      <c r="H2280" s="217"/>
      <c r="I2280" s="195"/>
      <c r="J2280" s="195"/>
      <c r="K2280" s="195"/>
      <c r="L2280" s="195"/>
      <c r="M2280" s="195"/>
      <c r="N2280" s="195"/>
      <c r="O2280" s="195"/>
      <c r="P2280" s="195"/>
    </row>
    <row r="2281">
      <c r="A2281" s="195"/>
      <c r="B2281" s="237"/>
      <c r="C2281" s="238"/>
      <c r="D2281" s="235"/>
      <c r="E2281" s="235"/>
      <c r="F2281" s="195"/>
      <c r="G2281" s="217"/>
      <c r="H2281" s="217"/>
      <c r="I2281" s="195"/>
      <c r="J2281" s="195"/>
      <c r="K2281" s="195"/>
      <c r="L2281" s="195"/>
      <c r="M2281" s="195"/>
      <c r="N2281" s="195"/>
      <c r="O2281" s="195"/>
      <c r="P2281" s="195"/>
    </row>
    <row r="2282">
      <c r="A2282" s="195"/>
      <c r="B2282" s="237"/>
      <c r="C2282" s="238"/>
      <c r="D2282" s="235"/>
      <c r="E2282" s="235"/>
      <c r="F2282" s="195"/>
      <c r="G2282" s="217"/>
      <c r="H2282" s="217"/>
      <c r="I2282" s="195"/>
      <c r="J2282" s="195"/>
      <c r="K2282" s="195"/>
      <c r="L2282" s="195"/>
      <c r="M2282" s="195"/>
      <c r="N2282" s="195"/>
      <c r="O2282" s="195"/>
      <c r="P2282" s="195"/>
    </row>
    <row r="2283">
      <c r="A2283" s="195"/>
      <c r="B2283" s="237"/>
      <c r="C2283" s="238"/>
      <c r="D2283" s="235"/>
      <c r="E2283" s="235"/>
      <c r="F2283" s="195"/>
      <c r="G2283" s="217"/>
      <c r="H2283" s="217"/>
      <c r="I2283" s="195"/>
      <c r="J2283" s="195"/>
      <c r="K2283" s="195"/>
      <c r="L2283" s="195"/>
      <c r="M2283" s="195"/>
      <c r="N2283" s="195"/>
      <c r="O2283" s="195"/>
      <c r="P2283" s="195"/>
    </row>
    <row r="2284">
      <c r="A2284" s="195"/>
      <c r="B2284" s="237"/>
      <c r="C2284" s="238"/>
      <c r="D2284" s="235"/>
      <c r="E2284" s="235"/>
      <c r="F2284" s="195"/>
      <c r="G2284" s="217"/>
      <c r="H2284" s="217"/>
      <c r="I2284" s="195"/>
      <c r="J2284" s="195"/>
      <c r="K2284" s="195"/>
      <c r="L2284" s="195"/>
      <c r="M2284" s="195"/>
      <c r="N2284" s="195"/>
      <c r="O2284" s="195"/>
      <c r="P2284" s="195"/>
    </row>
    <row r="2285">
      <c r="A2285" s="195"/>
      <c r="B2285" s="237"/>
      <c r="C2285" s="238"/>
      <c r="D2285" s="235"/>
      <c r="E2285" s="235"/>
      <c r="F2285" s="195"/>
      <c r="G2285" s="217"/>
      <c r="H2285" s="217"/>
      <c r="I2285" s="195"/>
      <c r="J2285" s="195"/>
      <c r="K2285" s="195"/>
      <c r="L2285" s="195"/>
      <c r="M2285" s="195"/>
      <c r="N2285" s="195"/>
      <c r="O2285" s="195"/>
      <c r="P2285" s="195"/>
    </row>
    <row r="2286">
      <c r="A2286" s="195"/>
      <c r="B2286" s="237"/>
      <c r="C2286" s="238"/>
      <c r="D2286" s="235"/>
      <c r="E2286" s="235"/>
      <c r="F2286" s="195"/>
      <c r="G2286" s="217"/>
      <c r="H2286" s="217"/>
      <c r="I2286" s="195"/>
      <c r="J2286" s="195"/>
      <c r="K2286" s="195"/>
      <c r="L2286" s="195"/>
      <c r="M2286" s="195"/>
      <c r="N2286" s="195"/>
      <c r="O2286" s="195"/>
      <c r="P2286" s="195"/>
    </row>
    <row r="2287">
      <c r="A2287" s="195"/>
      <c r="B2287" s="237"/>
      <c r="C2287" s="238"/>
      <c r="D2287" s="235"/>
      <c r="E2287" s="235"/>
      <c r="F2287" s="195"/>
      <c r="G2287" s="217"/>
      <c r="H2287" s="217"/>
      <c r="I2287" s="195"/>
      <c r="J2287" s="195"/>
      <c r="K2287" s="195"/>
      <c r="L2287" s="195"/>
      <c r="M2287" s="195"/>
      <c r="N2287" s="195"/>
      <c r="O2287" s="195"/>
      <c r="P2287" s="195"/>
    </row>
    <row r="2288">
      <c r="A2288" s="195"/>
      <c r="B2288" s="237"/>
      <c r="C2288" s="238"/>
      <c r="D2288" s="235"/>
      <c r="E2288" s="235"/>
      <c r="F2288" s="195"/>
      <c r="G2288" s="217"/>
      <c r="H2288" s="217"/>
      <c r="I2288" s="195"/>
      <c r="J2288" s="195"/>
      <c r="K2288" s="195"/>
      <c r="L2288" s="195"/>
      <c r="M2288" s="195"/>
      <c r="N2288" s="195"/>
      <c r="O2288" s="195"/>
      <c r="P2288" s="195"/>
    </row>
    <row r="2289">
      <c r="A2289" s="241"/>
      <c r="B2289" s="237"/>
      <c r="C2289" s="238"/>
      <c r="D2289" s="235"/>
      <c r="E2289" s="235"/>
      <c r="F2289" s="211"/>
      <c r="G2289" s="217"/>
      <c r="H2289" s="217"/>
      <c r="I2289" s="211"/>
      <c r="J2289" s="211"/>
      <c r="K2289" s="211"/>
      <c r="L2289" s="211"/>
      <c r="M2289" s="211"/>
      <c r="N2289" s="211"/>
      <c r="O2289" s="211"/>
      <c r="P2289" s="211"/>
    </row>
    <row r="2290">
      <c r="A2290" s="195"/>
      <c r="B2290" s="237"/>
      <c r="C2290" s="238"/>
      <c r="D2290" s="235"/>
      <c r="E2290" s="235"/>
      <c r="F2290" s="195"/>
      <c r="G2290" s="217"/>
      <c r="H2290" s="217"/>
      <c r="I2290" s="195"/>
      <c r="J2290" s="195"/>
      <c r="K2290" s="195"/>
      <c r="L2290" s="195"/>
      <c r="M2290" s="195"/>
      <c r="N2290" s="195"/>
      <c r="O2290" s="195"/>
      <c r="P2290" s="195"/>
    </row>
    <row r="2291">
      <c r="A2291" s="195"/>
      <c r="B2291" s="237"/>
      <c r="C2291" s="238"/>
      <c r="D2291" s="235"/>
      <c r="E2291" s="231"/>
      <c r="F2291" s="195"/>
      <c r="G2291" s="217"/>
      <c r="H2291" s="217"/>
      <c r="I2291" s="195"/>
      <c r="J2291" s="195"/>
      <c r="K2291" s="195"/>
      <c r="L2291" s="195"/>
      <c r="M2291" s="195"/>
      <c r="N2291" s="195"/>
      <c r="O2291" s="195"/>
      <c r="P2291" s="195"/>
    </row>
    <row r="2292">
      <c r="A2292" s="195"/>
      <c r="B2292" s="237"/>
      <c r="C2292" s="238"/>
      <c r="D2292" s="235"/>
      <c r="E2292" s="235"/>
      <c r="F2292" s="195"/>
      <c r="G2292" s="217"/>
      <c r="H2292" s="217"/>
      <c r="I2292" s="195"/>
      <c r="J2292" s="195"/>
      <c r="K2292" s="195"/>
      <c r="L2292" s="195"/>
      <c r="M2292" s="195"/>
      <c r="N2292" s="195"/>
      <c r="O2292" s="195"/>
      <c r="P2292" s="195"/>
    </row>
    <row r="2293">
      <c r="A2293" s="195"/>
      <c r="B2293" s="237"/>
      <c r="C2293" s="238"/>
      <c r="D2293" s="235"/>
      <c r="E2293" s="235"/>
      <c r="F2293" s="195"/>
      <c r="G2293" s="217"/>
      <c r="H2293" s="217"/>
      <c r="I2293" s="195"/>
      <c r="J2293" s="195"/>
      <c r="K2293" s="195"/>
      <c r="L2293" s="195"/>
      <c r="M2293" s="195"/>
      <c r="N2293" s="195"/>
      <c r="O2293" s="195"/>
      <c r="P2293" s="195"/>
    </row>
    <row r="2294">
      <c r="A2294" s="195"/>
      <c r="B2294" s="237"/>
      <c r="C2294" s="238"/>
      <c r="D2294" s="235"/>
      <c r="E2294" s="235"/>
      <c r="F2294" s="195"/>
      <c r="G2294" s="217"/>
      <c r="H2294" s="217"/>
      <c r="I2294" s="195"/>
      <c r="J2294" s="195"/>
      <c r="K2294" s="195"/>
      <c r="L2294" s="195"/>
      <c r="M2294" s="195"/>
      <c r="N2294" s="195"/>
      <c r="O2294" s="195"/>
      <c r="P2294" s="195"/>
    </row>
    <row r="2295">
      <c r="A2295" s="195"/>
      <c r="B2295" s="237"/>
      <c r="C2295" s="238"/>
      <c r="D2295" s="235"/>
      <c r="E2295" s="235"/>
      <c r="F2295" s="195"/>
      <c r="G2295" s="217"/>
      <c r="H2295" s="217"/>
      <c r="I2295" s="195"/>
      <c r="J2295" s="195"/>
      <c r="K2295" s="195"/>
      <c r="L2295" s="195"/>
      <c r="M2295" s="195"/>
      <c r="N2295" s="195"/>
      <c r="O2295" s="195"/>
      <c r="P2295" s="195"/>
    </row>
    <row r="2296">
      <c r="A2296" s="195"/>
      <c r="B2296" s="237"/>
      <c r="C2296" s="238"/>
      <c r="D2296" s="235"/>
      <c r="E2296" s="235"/>
      <c r="F2296" s="195"/>
      <c r="G2296" s="217"/>
      <c r="H2296" s="217"/>
      <c r="I2296" s="195"/>
      <c r="J2296" s="195"/>
      <c r="K2296" s="195"/>
      <c r="L2296" s="195"/>
      <c r="M2296" s="195"/>
      <c r="N2296" s="195"/>
      <c r="O2296" s="195"/>
      <c r="P2296" s="195"/>
    </row>
    <row r="2297">
      <c r="A2297" s="195"/>
      <c r="B2297" s="237"/>
      <c r="C2297" s="238"/>
      <c r="D2297" s="235"/>
      <c r="E2297" s="235"/>
      <c r="F2297" s="195"/>
      <c r="G2297" s="217"/>
      <c r="H2297" s="217"/>
      <c r="I2297" s="195"/>
      <c r="J2297" s="195"/>
      <c r="K2297" s="195"/>
      <c r="L2297" s="195"/>
      <c r="M2297" s="195"/>
      <c r="N2297" s="195"/>
      <c r="O2297" s="195"/>
      <c r="P2297" s="195"/>
    </row>
    <row r="2298">
      <c r="A2298" s="195"/>
      <c r="B2298" s="237"/>
      <c r="C2298" s="238"/>
      <c r="D2298" s="235"/>
      <c r="E2298" s="235"/>
      <c r="F2298" s="195"/>
      <c r="G2298" s="217"/>
      <c r="H2298" s="217"/>
      <c r="I2298" s="195"/>
      <c r="J2298" s="195"/>
      <c r="K2298" s="195"/>
      <c r="L2298" s="195"/>
      <c r="M2298" s="195"/>
      <c r="N2298" s="195"/>
      <c r="O2298" s="195"/>
      <c r="P2298" s="195"/>
    </row>
    <row r="2299">
      <c r="A2299" s="195"/>
      <c r="B2299" s="237"/>
      <c r="C2299" s="238"/>
      <c r="D2299" s="235"/>
      <c r="E2299" s="235"/>
      <c r="F2299" s="195"/>
      <c r="G2299" s="217"/>
      <c r="H2299" s="217"/>
      <c r="I2299" s="195"/>
      <c r="J2299" s="195"/>
      <c r="K2299" s="195"/>
      <c r="L2299" s="195"/>
      <c r="M2299" s="195"/>
      <c r="N2299" s="195"/>
      <c r="O2299" s="195"/>
      <c r="P2299" s="195"/>
    </row>
    <row r="2300">
      <c r="A2300" s="195"/>
      <c r="B2300" s="237"/>
      <c r="C2300" s="238"/>
      <c r="D2300" s="235"/>
      <c r="E2300" s="235"/>
      <c r="F2300" s="195"/>
      <c r="G2300" s="217"/>
      <c r="H2300" s="217"/>
      <c r="I2300" s="195"/>
      <c r="J2300" s="195"/>
      <c r="K2300" s="195"/>
      <c r="L2300" s="195"/>
      <c r="M2300" s="195"/>
      <c r="N2300" s="195"/>
      <c r="O2300" s="195"/>
      <c r="P2300" s="195"/>
    </row>
    <row r="2301">
      <c r="A2301" s="195"/>
      <c r="B2301" s="237"/>
      <c r="C2301" s="238"/>
      <c r="D2301" s="235"/>
      <c r="E2301" s="235"/>
      <c r="F2301" s="195"/>
      <c r="G2301" s="217"/>
      <c r="H2301" s="217"/>
      <c r="I2301" s="195"/>
      <c r="J2301" s="195"/>
      <c r="K2301" s="195"/>
      <c r="L2301" s="195"/>
      <c r="M2301" s="195"/>
      <c r="N2301" s="195"/>
      <c r="O2301" s="195"/>
      <c r="P2301" s="195"/>
    </row>
    <row r="2302">
      <c r="A2302" s="195"/>
      <c r="B2302" s="237"/>
      <c r="C2302" s="238"/>
      <c r="D2302" s="235"/>
      <c r="E2302" s="235"/>
      <c r="F2302" s="195"/>
      <c r="G2302" s="217"/>
      <c r="H2302" s="217"/>
      <c r="I2302" s="195"/>
      <c r="J2302" s="195"/>
      <c r="K2302" s="195"/>
      <c r="L2302" s="195"/>
      <c r="M2302" s="195"/>
      <c r="N2302" s="195"/>
      <c r="O2302" s="195"/>
      <c r="P2302" s="195"/>
    </row>
    <row r="2303">
      <c r="A2303" s="195"/>
      <c r="B2303" s="237"/>
      <c r="C2303" s="238"/>
      <c r="D2303" s="235"/>
      <c r="E2303" s="235"/>
      <c r="F2303" s="195"/>
      <c r="G2303" s="217"/>
      <c r="H2303" s="217"/>
      <c r="I2303" s="195"/>
      <c r="J2303" s="195"/>
      <c r="K2303" s="195"/>
      <c r="L2303" s="195"/>
      <c r="M2303" s="195"/>
      <c r="N2303" s="195"/>
      <c r="O2303" s="195"/>
      <c r="P2303" s="195"/>
    </row>
    <row r="2304">
      <c r="A2304" s="195"/>
      <c r="B2304" s="237"/>
      <c r="C2304" s="238"/>
      <c r="D2304" s="235"/>
      <c r="E2304" s="235"/>
      <c r="F2304" s="195"/>
      <c r="G2304" s="217"/>
      <c r="H2304" s="217"/>
      <c r="I2304" s="195"/>
      <c r="J2304" s="195"/>
      <c r="K2304" s="195"/>
      <c r="L2304" s="195"/>
      <c r="M2304" s="195"/>
      <c r="N2304" s="195"/>
      <c r="O2304" s="195"/>
      <c r="P2304" s="195"/>
    </row>
    <row r="2305">
      <c r="A2305" s="195"/>
      <c r="B2305" s="237"/>
      <c r="C2305" s="238"/>
      <c r="D2305" s="235"/>
      <c r="E2305" s="235"/>
      <c r="F2305" s="195"/>
      <c r="G2305" s="217"/>
      <c r="H2305" s="217"/>
      <c r="I2305" s="195"/>
      <c r="J2305" s="195"/>
      <c r="K2305" s="195"/>
      <c r="L2305" s="195"/>
      <c r="M2305" s="195"/>
      <c r="N2305" s="195"/>
      <c r="O2305" s="195"/>
      <c r="P2305" s="195"/>
    </row>
    <row r="2306">
      <c r="A2306" s="195"/>
      <c r="B2306" s="237"/>
      <c r="C2306" s="238"/>
      <c r="D2306" s="235"/>
      <c r="E2306" s="235"/>
      <c r="F2306" s="195"/>
      <c r="G2306" s="217"/>
      <c r="H2306" s="217"/>
      <c r="I2306" s="195"/>
      <c r="J2306" s="195"/>
      <c r="K2306" s="195"/>
      <c r="L2306" s="195"/>
      <c r="M2306" s="195"/>
      <c r="N2306" s="195"/>
      <c r="O2306" s="195"/>
      <c r="P2306" s="195"/>
    </row>
    <row r="2307">
      <c r="A2307" s="220"/>
      <c r="B2307" s="237"/>
      <c r="C2307" s="238"/>
      <c r="D2307" s="235"/>
      <c r="E2307" s="235"/>
      <c r="F2307" s="211"/>
      <c r="G2307" s="217"/>
      <c r="H2307" s="217"/>
      <c r="I2307" s="211"/>
      <c r="J2307" s="211"/>
      <c r="K2307" s="211"/>
      <c r="L2307" s="211"/>
      <c r="M2307" s="211"/>
      <c r="N2307" s="211"/>
      <c r="O2307" s="211"/>
      <c r="P2307" s="211"/>
    </row>
    <row r="2308">
      <c r="A2308" s="195"/>
      <c r="B2308" s="237"/>
      <c r="C2308" s="238"/>
      <c r="D2308" s="235"/>
      <c r="E2308" s="235"/>
      <c r="F2308" s="195"/>
      <c r="G2308" s="217"/>
      <c r="H2308" s="217"/>
      <c r="I2308" s="195"/>
      <c r="J2308" s="195"/>
      <c r="K2308" s="195"/>
      <c r="L2308" s="195"/>
      <c r="M2308" s="195"/>
      <c r="N2308" s="195"/>
      <c r="O2308" s="195"/>
      <c r="P2308" s="195"/>
    </row>
    <row r="2309">
      <c r="A2309" s="195"/>
      <c r="B2309" s="237"/>
      <c r="C2309" s="238"/>
      <c r="D2309" s="235"/>
      <c r="E2309" s="231"/>
      <c r="F2309" s="195"/>
      <c r="G2309" s="217"/>
      <c r="H2309" s="217"/>
      <c r="I2309" s="195"/>
      <c r="J2309" s="195"/>
      <c r="K2309" s="195"/>
      <c r="L2309" s="195"/>
      <c r="M2309" s="195"/>
      <c r="N2309" s="195"/>
      <c r="O2309" s="195"/>
      <c r="P2309" s="195"/>
    </row>
    <row r="2310">
      <c r="A2310" s="195"/>
      <c r="B2310" s="237"/>
      <c r="C2310" s="238"/>
      <c r="D2310" s="235"/>
      <c r="E2310" s="235"/>
      <c r="F2310" s="195"/>
      <c r="G2310" s="217"/>
      <c r="H2310" s="217"/>
      <c r="I2310" s="195"/>
      <c r="J2310" s="195"/>
      <c r="K2310" s="195"/>
      <c r="L2310" s="195"/>
      <c r="M2310" s="195"/>
      <c r="N2310" s="195"/>
      <c r="O2310" s="195"/>
      <c r="P2310" s="195"/>
    </row>
    <row r="2311">
      <c r="A2311" s="195"/>
      <c r="B2311" s="237"/>
      <c r="C2311" s="238"/>
      <c r="D2311" s="235"/>
      <c r="E2311" s="235"/>
      <c r="F2311" s="195"/>
      <c r="G2311" s="217"/>
      <c r="H2311" s="217"/>
      <c r="I2311" s="195"/>
      <c r="J2311" s="195"/>
      <c r="K2311" s="195"/>
      <c r="L2311" s="195"/>
      <c r="M2311" s="195"/>
      <c r="N2311" s="195"/>
      <c r="O2311" s="195"/>
      <c r="P2311" s="195"/>
    </row>
    <row r="2312">
      <c r="A2312" s="195"/>
      <c r="B2312" s="237"/>
      <c r="C2312" s="238"/>
      <c r="D2312" s="235"/>
      <c r="E2312" s="235"/>
      <c r="F2312" s="195"/>
      <c r="G2312" s="217"/>
      <c r="H2312" s="217"/>
      <c r="I2312" s="195"/>
      <c r="J2312" s="195"/>
      <c r="K2312" s="195"/>
      <c r="L2312" s="195"/>
      <c r="M2312" s="195"/>
      <c r="N2312" s="195"/>
      <c r="O2312" s="195"/>
      <c r="P2312" s="195"/>
    </row>
    <row r="2313">
      <c r="A2313" s="195"/>
      <c r="B2313" s="237"/>
      <c r="C2313" s="238"/>
      <c r="D2313" s="235"/>
      <c r="E2313" s="235"/>
      <c r="F2313" s="195"/>
      <c r="G2313" s="217"/>
      <c r="H2313" s="217"/>
      <c r="I2313" s="195"/>
      <c r="J2313" s="195"/>
      <c r="K2313" s="195"/>
      <c r="L2313" s="195"/>
      <c r="M2313" s="195"/>
      <c r="N2313" s="195"/>
      <c r="O2313" s="195"/>
      <c r="P2313" s="195"/>
    </row>
    <row r="2314">
      <c r="A2314" s="195"/>
      <c r="B2314" s="237"/>
      <c r="C2314" s="238"/>
      <c r="D2314" s="235"/>
      <c r="E2314" s="235"/>
      <c r="F2314" s="195"/>
      <c r="G2314" s="217"/>
      <c r="H2314" s="217"/>
      <c r="I2314" s="195"/>
      <c r="J2314" s="195"/>
      <c r="K2314" s="195"/>
      <c r="L2314" s="195"/>
      <c r="M2314" s="195"/>
      <c r="N2314" s="195"/>
      <c r="O2314" s="195"/>
      <c r="P2314" s="195"/>
    </row>
    <row r="2315">
      <c r="A2315" s="195"/>
      <c r="B2315" s="237"/>
      <c r="C2315" s="238"/>
      <c r="D2315" s="235"/>
      <c r="E2315" s="235"/>
      <c r="F2315" s="195"/>
      <c r="G2315" s="217"/>
      <c r="H2315" s="217"/>
      <c r="I2315" s="195"/>
      <c r="J2315" s="195"/>
      <c r="K2315" s="195"/>
      <c r="L2315" s="195"/>
      <c r="M2315" s="195"/>
      <c r="N2315" s="195"/>
      <c r="O2315" s="195"/>
      <c r="P2315" s="195"/>
    </row>
    <row r="2316">
      <c r="A2316" s="195"/>
      <c r="B2316" s="237"/>
      <c r="C2316" s="238"/>
      <c r="D2316" s="235"/>
      <c r="E2316" s="235"/>
      <c r="F2316" s="195"/>
      <c r="G2316" s="217"/>
      <c r="H2316" s="217"/>
      <c r="I2316" s="195"/>
      <c r="J2316" s="195"/>
      <c r="K2316" s="195"/>
      <c r="L2316" s="195"/>
      <c r="M2316" s="195"/>
      <c r="N2316" s="195"/>
      <c r="O2316" s="195"/>
      <c r="P2316" s="195"/>
    </row>
    <row r="2317">
      <c r="A2317" s="195"/>
      <c r="B2317" s="237"/>
      <c r="C2317" s="238"/>
      <c r="D2317" s="235"/>
      <c r="E2317" s="235"/>
      <c r="F2317" s="195"/>
      <c r="G2317" s="217"/>
      <c r="H2317" s="217"/>
      <c r="I2317" s="195"/>
      <c r="J2317" s="195"/>
      <c r="K2317" s="195"/>
      <c r="L2317" s="195"/>
      <c r="M2317" s="195"/>
      <c r="N2317" s="195"/>
      <c r="O2317" s="195"/>
      <c r="P2317" s="195"/>
    </row>
    <row r="2318">
      <c r="A2318" s="195"/>
      <c r="B2318" s="237"/>
      <c r="C2318" s="238"/>
      <c r="D2318" s="235"/>
      <c r="E2318" s="235"/>
      <c r="F2318" s="195"/>
      <c r="G2318" s="217"/>
      <c r="H2318" s="217"/>
      <c r="I2318" s="195"/>
      <c r="J2318" s="195"/>
      <c r="K2318" s="195"/>
      <c r="L2318" s="195"/>
      <c r="M2318" s="195"/>
      <c r="N2318" s="195"/>
      <c r="O2318" s="195"/>
      <c r="P2318" s="195"/>
    </row>
    <row r="2319">
      <c r="A2319" s="195"/>
      <c r="B2319" s="237"/>
      <c r="C2319" s="238"/>
      <c r="D2319" s="235"/>
      <c r="E2319" s="235"/>
      <c r="F2319" s="195"/>
      <c r="G2319" s="217"/>
      <c r="H2319" s="217"/>
      <c r="I2319" s="195"/>
      <c r="J2319" s="195"/>
      <c r="K2319" s="195"/>
      <c r="L2319" s="195"/>
      <c r="M2319" s="195"/>
      <c r="N2319" s="195"/>
      <c r="O2319" s="195"/>
      <c r="P2319" s="195"/>
    </row>
    <row r="2320">
      <c r="A2320" s="195"/>
      <c r="B2320" s="237"/>
      <c r="C2320" s="238"/>
      <c r="D2320" s="235"/>
      <c r="E2320" s="235"/>
      <c r="F2320" s="195"/>
      <c r="G2320" s="217"/>
      <c r="H2320" s="217"/>
      <c r="I2320" s="195"/>
      <c r="J2320" s="195"/>
      <c r="K2320" s="195"/>
      <c r="L2320" s="195"/>
      <c r="M2320" s="195"/>
      <c r="N2320" s="195"/>
      <c r="O2320" s="195"/>
      <c r="P2320" s="195"/>
    </row>
    <row r="2321">
      <c r="A2321" s="195"/>
      <c r="B2321" s="237"/>
      <c r="C2321" s="238"/>
      <c r="D2321" s="235"/>
      <c r="E2321" s="235"/>
      <c r="F2321" s="195"/>
      <c r="G2321" s="217"/>
      <c r="H2321" s="217"/>
      <c r="I2321" s="195"/>
      <c r="J2321" s="195"/>
      <c r="K2321" s="195"/>
      <c r="L2321" s="195"/>
      <c r="M2321" s="195"/>
      <c r="N2321" s="195"/>
      <c r="O2321" s="195"/>
      <c r="P2321" s="195"/>
    </row>
    <row r="2322">
      <c r="A2322" s="195"/>
      <c r="B2322" s="237"/>
      <c r="C2322" s="238"/>
      <c r="D2322" s="235"/>
      <c r="E2322" s="235"/>
      <c r="F2322" s="195"/>
      <c r="G2322" s="217"/>
      <c r="H2322" s="217"/>
      <c r="I2322" s="195"/>
      <c r="J2322" s="195"/>
      <c r="K2322" s="195"/>
      <c r="L2322" s="195"/>
      <c r="M2322" s="195"/>
      <c r="N2322" s="195"/>
      <c r="O2322" s="195"/>
      <c r="P2322" s="195"/>
    </row>
    <row r="2323">
      <c r="A2323" s="195"/>
      <c r="B2323" s="237"/>
      <c r="C2323" s="238"/>
      <c r="D2323" s="235"/>
      <c r="E2323" s="235"/>
      <c r="F2323" s="195"/>
      <c r="G2323" s="217"/>
      <c r="H2323" s="217"/>
      <c r="I2323" s="195"/>
      <c r="J2323" s="195"/>
      <c r="K2323" s="195"/>
      <c r="L2323" s="195"/>
      <c r="M2323" s="195"/>
      <c r="N2323" s="195"/>
      <c r="O2323" s="195"/>
      <c r="P2323" s="195"/>
    </row>
    <row r="2324">
      <c r="A2324" s="195"/>
      <c r="B2324" s="237"/>
      <c r="C2324" s="238"/>
      <c r="D2324" s="235"/>
      <c r="E2324" s="235"/>
      <c r="F2324" s="195"/>
      <c r="G2324" s="217"/>
      <c r="H2324" s="217"/>
      <c r="I2324" s="195"/>
      <c r="J2324" s="195"/>
      <c r="K2324" s="195"/>
      <c r="L2324" s="195"/>
      <c r="M2324" s="195"/>
      <c r="N2324" s="195"/>
      <c r="O2324" s="195"/>
      <c r="P2324" s="195"/>
    </row>
    <row r="2325">
      <c r="A2325" s="220"/>
      <c r="B2325" s="237"/>
      <c r="C2325" s="238"/>
      <c r="D2325" s="235"/>
      <c r="E2325" s="235"/>
      <c r="F2325" s="211"/>
      <c r="G2325" s="217"/>
      <c r="H2325" s="217"/>
      <c r="I2325" s="211"/>
      <c r="J2325" s="211"/>
      <c r="K2325" s="211"/>
      <c r="L2325" s="211"/>
      <c r="M2325" s="211"/>
      <c r="N2325" s="211"/>
      <c r="O2325" s="211"/>
      <c r="P2325" s="211"/>
    </row>
    <row r="2326">
      <c r="A2326" s="211"/>
      <c r="B2326" s="237"/>
      <c r="C2326" s="238"/>
      <c r="D2326" s="235"/>
      <c r="E2326" s="235"/>
      <c r="F2326" s="211"/>
      <c r="G2326" s="217"/>
      <c r="H2326" s="217"/>
      <c r="I2326" s="211"/>
      <c r="J2326" s="211"/>
      <c r="K2326" s="211"/>
      <c r="L2326" s="211"/>
      <c r="M2326" s="211"/>
      <c r="N2326" s="211"/>
      <c r="O2326" s="211"/>
      <c r="P2326" s="211"/>
    </row>
    <row r="2327">
      <c r="A2327" s="211"/>
      <c r="B2327" s="237"/>
      <c r="C2327" s="238"/>
      <c r="D2327" s="235"/>
      <c r="E2327" s="231"/>
      <c r="F2327" s="211"/>
      <c r="G2327" s="217"/>
      <c r="H2327" s="217"/>
      <c r="I2327" s="211"/>
      <c r="J2327" s="211"/>
      <c r="K2327" s="211"/>
      <c r="L2327" s="211"/>
      <c r="M2327" s="211"/>
      <c r="N2327" s="211"/>
      <c r="O2327" s="211"/>
      <c r="P2327" s="211"/>
    </row>
    <row r="2328">
      <c r="A2328" s="211"/>
      <c r="B2328" s="237"/>
      <c r="C2328" s="238"/>
      <c r="D2328" s="235"/>
      <c r="E2328" s="235"/>
      <c r="F2328" s="211"/>
      <c r="G2328" s="217"/>
      <c r="H2328" s="217"/>
      <c r="I2328" s="211"/>
      <c r="J2328" s="211"/>
      <c r="K2328" s="211"/>
      <c r="L2328" s="211"/>
      <c r="M2328" s="211"/>
      <c r="N2328" s="211"/>
      <c r="O2328" s="211"/>
      <c r="P2328" s="211"/>
    </row>
    <row r="2329">
      <c r="A2329" s="211"/>
      <c r="B2329" s="237"/>
      <c r="C2329" s="238"/>
      <c r="D2329" s="235"/>
      <c r="E2329" s="235"/>
      <c r="F2329" s="211"/>
      <c r="G2329" s="217"/>
      <c r="H2329" s="217"/>
      <c r="I2329" s="211"/>
      <c r="J2329" s="211"/>
      <c r="K2329" s="211"/>
      <c r="L2329" s="211"/>
      <c r="M2329" s="211"/>
      <c r="N2329" s="211"/>
      <c r="O2329" s="211"/>
      <c r="P2329" s="211"/>
    </row>
    <row r="2330">
      <c r="A2330" s="211"/>
      <c r="B2330" s="237"/>
      <c r="C2330" s="238"/>
      <c r="D2330" s="235"/>
      <c r="E2330" s="235"/>
      <c r="F2330" s="211"/>
      <c r="G2330" s="217"/>
      <c r="H2330" s="217"/>
      <c r="I2330" s="211"/>
      <c r="J2330" s="211"/>
      <c r="K2330" s="211"/>
      <c r="L2330" s="211"/>
      <c r="M2330" s="211"/>
      <c r="N2330" s="211"/>
      <c r="O2330" s="211"/>
      <c r="P2330" s="211"/>
    </row>
    <row r="2331">
      <c r="A2331" s="211"/>
      <c r="B2331" s="237"/>
      <c r="C2331" s="238"/>
      <c r="D2331" s="235"/>
      <c r="E2331" s="235"/>
      <c r="F2331" s="211"/>
      <c r="G2331" s="217"/>
      <c r="H2331" s="217"/>
      <c r="I2331" s="211"/>
      <c r="J2331" s="211"/>
      <c r="K2331" s="211"/>
      <c r="L2331" s="211"/>
      <c r="M2331" s="211"/>
      <c r="N2331" s="211"/>
      <c r="O2331" s="211"/>
      <c r="P2331" s="211"/>
    </row>
    <row r="2332">
      <c r="A2332" s="211"/>
      <c r="B2332" s="237"/>
      <c r="C2332" s="238"/>
      <c r="D2332" s="235"/>
      <c r="E2332" s="235"/>
      <c r="F2332" s="211"/>
      <c r="G2332" s="217"/>
      <c r="H2332" s="217"/>
      <c r="I2332" s="211"/>
      <c r="J2332" s="211"/>
      <c r="K2332" s="211"/>
      <c r="L2332" s="211"/>
      <c r="M2332" s="211"/>
      <c r="N2332" s="211"/>
      <c r="O2332" s="211"/>
      <c r="P2332" s="211"/>
    </row>
    <row r="2333">
      <c r="A2333" s="211"/>
      <c r="B2333" s="237"/>
      <c r="C2333" s="238"/>
      <c r="D2333" s="235"/>
      <c r="E2333" s="235"/>
      <c r="F2333" s="211"/>
      <c r="G2333" s="217"/>
      <c r="H2333" s="217"/>
      <c r="I2333" s="211"/>
      <c r="J2333" s="211"/>
      <c r="K2333" s="211"/>
      <c r="L2333" s="211"/>
      <c r="M2333" s="211"/>
      <c r="N2333" s="211"/>
      <c r="O2333" s="211"/>
      <c r="P2333" s="211"/>
    </row>
    <row r="2334">
      <c r="A2334" s="211"/>
      <c r="B2334" s="237"/>
      <c r="C2334" s="238"/>
      <c r="D2334" s="235"/>
      <c r="E2334" s="235"/>
      <c r="F2334" s="211"/>
      <c r="G2334" s="217"/>
      <c r="H2334" s="217"/>
      <c r="I2334" s="211"/>
      <c r="J2334" s="211"/>
      <c r="K2334" s="211"/>
      <c r="L2334" s="211"/>
      <c r="M2334" s="211"/>
      <c r="N2334" s="211"/>
      <c r="O2334" s="211"/>
      <c r="P2334" s="211"/>
    </row>
    <row r="2335">
      <c r="A2335" s="211"/>
      <c r="B2335" s="237"/>
      <c r="C2335" s="238"/>
      <c r="D2335" s="235"/>
      <c r="E2335" s="235"/>
      <c r="F2335" s="211"/>
      <c r="G2335" s="217"/>
      <c r="H2335" s="217"/>
      <c r="I2335" s="211"/>
      <c r="J2335" s="211"/>
      <c r="K2335" s="211"/>
      <c r="L2335" s="211"/>
      <c r="M2335" s="211"/>
      <c r="N2335" s="211"/>
      <c r="O2335" s="211"/>
      <c r="P2335" s="211"/>
    </row>
    <row r="2336">
      <c r="A2336" s="211"/>
      <c r="B2336" s="237"/>
      <c r="C2336" s="238"/>
      <c r="D2336" s="235"/>
      <c r="E2336" s="235"/>
      <c r="F2336" s="211"/>
      <c r="G2336" s="217"/>
      <c r="H2336" s="217"/>
      <c r="I2336" s="211"/>
      <c r="J2336" s="211"/>
      <c r="K2336" s="211"/>
      <c r="L2336" s="211"/>
      <c r="M2336" s="211"/>
      <c r="N2336" s="211"/>
      <c r="O2336" s="211"/>
      <c r="P2336" s="211"/>
    </row>
    <row r="2337">
      <c r="A2337" s="211"/>
      <c r="B2337" s="237"/>
      <c r="C2337" s="238"/>
      <c r="D2337" s="235"/>
      <c r="E2337" s="235"/>
      <c r="F2337" s="211"/>
      <c r="G2337" s="217"/>
      <c r="H2337" s="217"/>
      <c r="I2337" s="211"/>
      <c r="J2337" s="211"/>
      <c r="K2337" s="211"/>
      <c r="L2337" s="211"/>
      <c r="M2337" s="211"/>
      <c r="N2337" s="211"/>
      <c r="O2337" s="211"/>
      <c r="P2337" s="211"/>
    </row>
    <row r="2338">
      <c r="A2338" s="211"/>
      <c r="B2338" s="237"/>
      <c r="C2338" s="238"/>
      <c r="D2338" s="235"/>
      <c r="E2338" s="235"/>
      <c r="F2338" s="211"/>
      <c r="G2338" s="217"/>
      <c r="H2338" s="217"/>
      <c r="I2338" s="211"/>
      <c r="J2338" s="211"/>
      <c r="K2338" s="211"/>
      <c r="L2338" s="211"/>
      <c r="M2338" s="211"/>
      <c r="N2338" s="211"/>
      <c r="O2338" s="211"/>
      <c r="P2338" s="211"/>
    </row>
    <row r="2339">
      <c r="A2339" s="211"/>
      <c r="B2339" s="237"/>
      <c r="C2339" s="238"/>
      <c r="D2339" s="235"/>
      <c r="E2339" s="235"/>
      <c r="F2339" s="211"/>
      <c r="G2339" s="217"/>
      <c r="H2339" s="217"/>
      <c r="I2339" s="211"/>
      <c r="J2339" s="211"/>
      <c r="K2339" s="211"/>
      <c r="L2339" s="211"/>
      <c r="M2339" s="211"/>
      <c r="N2339" s="211"/>
      <c r="O2339" s="211"/>
      <c r="P2339" s="211"/>
    </row>
    <row r="2340">
      <c r="A2340" s="211"/>
      <c r="B2340" s="237"/>
      <c r="C2340" s="238"/>
      <c r="D2340" s="235"/>
      <c r="E2340" s="235"/>
      <c r="F2340" s="211"/>
      <c r="G2340" s="217"/>
      <c r="H2340" s="217"/>
      <c r="I2340" s="211"/>
      <c r="J2340" s="211"/>
      <c r="K2340" s="211"/>
      <c r="L2340" s="211"/>
      <c r="M2340" s="211"/>
      <c r="N2340" s="211"/>
      <c r="O2340" s="211"/>
      <c r="P2340" s="211"/>
    </row>
    <row r="2341">
      <c r="A2341" s="211"/>
      <c r="B2341" s="237"/>
      <c r="C2341" s="238"/>
      <c r="D2341" s="235"/>
      <c r="E2341" s="235"/>
      <c r="F2341" s="211"/>
      <c r="G2341" s="217"/>
      <c r="H2341" s="217"/>
      <c r="I2341" s="211"/>
      <c r="J2341" s="211"/>
      <c r="K2341" s="211"/>
      <c r="L2341" s="211"/>
      <c r="M2341" s="211"/>
      <c r="N2341" s="211"/>
      <c r="O2341" s="211"/>
      <c r="P2341" s="211"/>
    </row>
    <row r="2342">
      <c r="A2342" s="211"/>
      <c r="B2342" s="237"/>
      <c r="C2342" s="238"/>
      <c r="D2342" s="235"/>
      <c r="E2342" s="235"/>
      <c r="F2342" s="211"/>
      <c r="G2342" s="217"/>
      <c r="H2342" s="217"/>
      <c r="I2342" s="211"/>
      <c r="J2342" s="211"/>
      <c r="K2342" s="211"/>
      <c r="L2342" s="211"/>
      <c r="M2342" s="211"/>
      <c r="N2342" s="211"/>
      <c r="O2342" s="211"/>
      <c r="P2342" s="211"/>
    </row>
    <row r="2343">
      <c r="A2343" s="220"/>
      <c r="B2343" s="237"/>
      <c r="C2343" s="238"/>
      <c r="D2343" s="235"/>
      <c r="E2343" s="235"/>
      <c r="F2343" s="211"/>
      <c r="G2343" s="217"/>
      <c r="H2343" s="217"/>
      <c r="I2343" s="211"/>
      <c r="J2343" s="211"/>
      <c r="K2343" s="211"/>
      <c r="L2343" s="211"/>
      <c r="M2343" s="211"/>
      <c r="N2343" s="211"/>
      <c r="O2343" s="211"/>
      <c r="P2343" s="211"/>
    </row>
    <row r="2344">
      <c r="A2344" s="211"/>
      <c r="B2344" s="237"/>
      <c r="C2344" s="238"/>
      <c r="D2344" s="235"/>
      <c r="E2344" s="235"/>
      <c r="F2344" s="211"/>
      <c r="G2344" s="217"/>
      <c r="H2344" s="217"/>
      <c r="I2344" s="211"/>
      <c r="J2344" s="211"/>
      <c r="K2344" s="211"/>
      <c r="L2344" s="211"/>
      <c r="M2344" s="211"/>
      <c r="N2344" s="211"/>
      <c r="O2344" s="211"/>
      <c r="P2344" s="211"/>
    </row>
    <row r="2345">
      <c r="A2345" s="211"/>
      <c r="B2345" s="237"/>
      <c r="C2345" s="238"/>
      <c r="D2345" s="235"/>
      <c r="E2345" s="231"/>
      <c r="F2345" s="211"/>
      <c r="G2345" s="217"/>
      <c r="H2345" s="217"/>
      <c r="I2345" s="211"/>
      <c r="J2345" s="211"/>
      <c r="K2345" s="211"/>
      <c r="L2345" s="211"/>
      <c r="M2345" s="211"/>
      <c r="N2345" s="211"/>
      <c r="O2345" s="211"/>
      <c r="P2345" s="211"/>
    </row>
    <row r="2346">
      <c r="A2346" s="211"/>
      <c r="B2346" s="237"/>
      <c r="C2346" s="238"/>
      <c r="D2346" s="235"/>
      <c r="E2346" s="235"/>
      <c r="F2346" s="211"/>
      <c r="G2346" s="217"/>
      <c r="H2346" s="217"/>
      <c r="I2346" s="211"/>
      <c r="J2346" s="211"/>
      <c r="K2346" s="211"/>
      <c r="L2346" s="211"/>
      <c r="M2346" s="211"/>
      <c r="N2346" s="211"/>
      <c r="O2346" s="211"/>
      <c r="P2346" s="211"/>
    </row>
    <row r="2347">
      <c r="A2347" s="211"/>
      <c r="B2347" s="237"/>
      <c r="C2347" s="238"/>
      <c r="D2347" s="235"/>
      <c r="E2347" s="235"/>
      <c r="F2347" s="211"/>
      <c r="G2347" s="217"/>
      <c r="H2347" s="217"/>
      <c r="I2347" s="211"/>
      <c r="J2347" s="211"/>
      <c r="K2347" s="211"/>
      <c r="L2347" s="211"/>
      <c r="M2347" s="211"/>
      <c r="N2347" s="211"/>
      <c r="O2347" s="211"/>
      <c r="P2347" s="211"/>
    </row>
    <row r="2348">
      <c r="A2348" s="195"/>
      <c r="B2348" s="237"/>
      <c r="C2348" s="238"/>
      <c r="D2348" s="235"/>
      <c r="E2348" s="235"/>
      <c r="F2348" s="195"/>
      <c r="G2348" s="217"/>
      <c r="H2348" s="217"/>
      <c r="I2348" s="195"/>
      <c r="J2348" s="195"/>
      <c r="K2348" s="195"/>
      <c r="L2348" s="195"/>
      <c r="M2348" s="195"/>
      <c r="N2348" s="195"/>
      <c r="O2348" s="195"/>
      <c r="P2348" s="195"/>
    </row>
    <row r="2349">
      <c r="A2349" s="195"/>
      <c r="B2349" s="237"/>
      <c r="C2349" s="238"/>
      <c r="D2349" s="235"/>
      <c r="E2349" s="235"/>
      <c r="F2349" s="195"/>
      <c r="G2349" s="217"/>
      <c r="H2349" s="217"/>
      <c r="I2349" s="195"/>
      <c r="J2349" s="195"/>
      <c r="K2349" s="195"/>
      <c r="L2349" s="195"/>
      <c r="M2349" s="195"/>
      <c r="N2349" s="195"/>
      <c r="O2349" s="195"/>
      <c r="P2349" s="195"/>
    </row>
    <row r="2350">
      <c r="A2350" s="195"/>
      <c r="B2350" s="237"/>
      <c r="C2350" s="238"/>
      <c r="D2350" s="235"/>
      <c r="E2350" s="235"/>
      <c r="F2350" s="195"/>
      <c r="G2350" s="217"/>
      <c r="H2350" s="217"/>
      <c r="I2350" s="195"/>
      <c r="J2350" s="195"/>
      <c r="K2350" s="195"/>
      <c r="L2350" s="195"/>
      <c r="M2350" s="195"/>
      <c r="N2350" s="195"/>
      <c r="O2350" s="195"/>
      <c r="P2350" s="195"/>
    </row>
    <row r="2351">
      <c r="A2351" s="195"/>
      <c r="B2351" s="237"/>
      <c r="C2351" s="238"/>
      <c r="D2351" s="235"/>
      <c r="E2351" s="235"/>
      <c r="F2351" s="195"/>
      <c r="G2351" s="217"/>
      <c r="H2351" s="217"/>
      <c r="I2351" s="195"/>
      <c r="J2351" s="195"/>
      <c r="K2351" s="195"/>
      <c r="L2351" s="195"/>
      <c r="M2351" s="195"/>
      <c r="N2351" s="195"/>
      <c r="O2351" s="195"/>
      <c r="P2351" s="195"/>
    </row>
    <row r="2352">
      <c r="A2352" s="195"/>
      <c r="B2352" s="237"/>
      <c r="C2352" s="238"/>
      <c r="D2352" s="235"/>
      <c r="E2352" s="235"/>
      <c r="F2352" s="195"/>
      <c r="G2352" s="217"/>
      <c r="H2352" s="217"/>
      <c r="I2352" s="195"/>
      <c r="J2352" s="195"/>
      <c r="K2352" s="195"/>
      <c r="L2352" s="195"/>
      <c r="M2352" s="195"/>
      <c r="N2352" s="195"/>
      <c r="O2352" s="195"/>
      <c r="P2352" s="195"/>
    </row>
    <row r="2353">
      <c r="A2353" s="195"/>
      <c r="B2353" s="237"/>
      <c r="C2353" s="238"/>
      <c r="D2353" s="235"/>
      <c r="E2353" s="235"/>
      <c r="F2353" s="195"/>
      <c r="G2353" s="217"/>
      <c r="H2353" s="217"/>
      <c r="I2353" s="195"/>
      <c r="J2353" s="195"/>
      <c r="K2353" s="195"/>
      <c r="L2353" s="195"/>
      <c r="M2353" s="195"/>
      <c r="N2353" s="195"/>
      <c r="O2353" s="195"/>
      <c r="P2353" s="195"/>
    </row>
    <row r="2354">
      <c r="A2354" s="195"/>
      <c r="B2354" s="237"/>
      <c r="C2354" s="238"/>
      <c r="D2354" s="235"/>
      <c r="E2354" s="235"/>
      <c r="F2354" s="195"/>
      <c r="G2354" s="217"/>
      <c r="H2354" s="217"/>
      <c r="I2354" s="195"/>
      <c r="J2354" s="195"/>
      <c r="K2354" s="195"/>
      <c r="L2354" s="195"/>
      <c r="M2354" s="195"/>
      <c r="N2354" s="195"/>
      <c r="O2354" s="195"/>
      <c r="P2354" s="195"/>
    </row>
    <row r="2355">
      <c r="A2355" s="195"/>
      <c r="B2355" s="237"/>
      <c r="C2355" s="238"/>
      <c r="D2355" s="235"/>
      <c r="E2355" s="235"/>
      <c r="F2355" s="195"/>
      <c r="G2355" s="217"/>
      <c r="H2355" s="217"/>
      <c r="I2355" s="195"/>
      <c r="J2355" s="195"/>
      <c r="K2355" s="195"/>
      <c r="L2355" s="195"/>
      <c r="M2355" s="195"/>
      <c r="N2355" s="195"/>
      <c r="O2355" s="195"/>
      <c r="P2355" s="195"/>
    </row>
    <row r="2356">
      <c r="A2356" s="195"/>
      <c r="B2356" s="237"/>
      <c r="C2356" s="238"/>
      <c r="D2356" s="235"/>
      <c r="E2356" s="235"/>
      <c r="F2356" s="195"/>
      <c r="G2356" s="217"/>
      <c r="H2356" s="217"/>
      <c r="I2356" s="195"/>
      <c r="J2356" s="195"/>
      <c r="K2356" s="195"/>
      <c r="L2356" s="195"/>
      <c r="M2356" s="195"/>
      <c r="N2356" s="195"/>
      <c r="O2356" s="195"/>
      <c r="P2356" s="195"/>
    </row>
    <row r="2357">
      <c r="A2357" s="195"/>
      <c r="B2357" s="237"/>
      <c r="C2357" s="238"/>
      <c r="D2357" s="235"/>
      <c r="E2357" s="235"/>
      <c r="F2357" s="195"/>
      <c r="G2357" s="217"/>
      <c r="H2357" s="217"/>
      <c r="I2357" s="195"/>
      <c r="J2357" s="195"/>
      <c r="K2357" s="195"/>
      <c r="L2357" s="195"/>
      <c r="M2357" s="195"/>
      <c r="N2357" s="195"/>
      <c r="O2357" s="195"/>
      <c r="P2357" s="195"/>
    </row>
    <row r="2358">
      <c r="A2358" s="195"/>
      <c r="B2358" s="237"/>
      <c r="C2358" s="238"/>
      <c r="D2358" s="235"/>
      <c r="E2358" s="235"/>
      <c r="F2358" s="195"/>
      <c r="G2358" s="217"/>
      <c r="H2358" s="217"/>
      <c r="I2358" s="195"/>
      <c r="J2358" s="195"/>
      <c r="K2358" s="195"/>
      <c r="L2358" s="195"/>
      <c r="M2358" s="195"/>
      <c r="N2358" s="195"/>
      <c r="O2358" s="195"/>
      <c r="P2358" s="195"/>
    </row>
    <row r="2359">
      <c r="A2359" s="195"/>
      <c r="B2359" s="237"/>
      <c r="C2359" s="238"/>
      <c r="D2359" s="235"/>
      <c r="E2359" s="235"/>
      <c r="F2359" s="195"/>
      <c r="G2359" s="217"/>
      <c r="H2359" s="217"/>
      <c r="I2359" s="195"/>
      <c r="J2359" s="195"/>
      <c r="K2359" s="195"/>
      <c r="L2359" s="195"/>
      <c r="M2359" s="195"/>
      <c r="N2359" s="195"/>
      <c r="O2359" s="195"/>
      <c r="P2359" s="195"/>
    </row>
    <row r="2360">
      <c r="A2360" s="211"/>
      <c r="B2360" s="237"/>
      <c r="C2360" s="238"/>
      <c r="D2360" s="235"/>
      <c r="E2360" s="235"/>
      <c r="F2360" s="211"/>
      <c r="G2360" s="217"/>
      <c r="H2360" s="217"/>
      <c r="I2360" s="211"/>
      <c r="J2360" s="211"/>
      <c r="K2360" s="211"/>
      <c r="L2360" s="211"/>
      <c r="M2360" s="211"/>
      <c r="N2360" s="211"/>
      <c r="O2360" s="211"/>
      <c r="P2360" s="211"/>
    </row>
    <row r="2361">
      <c r="A2361" s="220"/>
      <c r="B2361" s="237"/>
      <c r="C2361" s="238"/>
      <c r="D2361" s="235"/>
      <c r="E2361" s="235"/>
      <c r="F2361" s="211"/>
      <c r="G2361" s="217"/>
      <c r="H2361" s="217"/>
      <c r="I2361" s="211"/>
      <c r="J2361" s="211"/>
      <c r="K2361" s="211"/>
      <c r="L2361" s="211"/>
      <c r="M2361" s="211"/>
      <c r="N2361" s="211"/>
      <c r="O2361" s="211"/>
      <c r="P2361" s="211"/>
    </row>
    <row r="2362">
      <c r="A2362" s="211"/>
      <c r="B2362" s="237"/>
      <c r="C2362" s="238"/>
      <c r="D2362" s="235"/>
      <c r="E2362" s="235"/>
      <c r="F2362" s="211"/>
      <c r="G2362" s="217"/>
      <c r="H2362" s="217"/>
      <c r="I2362" s="211"/>
      <c r="J2362" s="211"/>
      <c r="K2362" s="211"/>
      <c r="L2362" s="211"/>
      <c r="M2362" s="211"/>
      <c r="N2362" s="211"/>
      <c r="O2362" s="211"/>
      <c r="P2362" s="211"/>
    </row>
    <row r="2363">
      <c r="A2363" s="211"/>
      <c r="B2363" s="237"/>
      <c r="C2363" s="238"/>
      <c r="D2363" s="235"/>
      <c r="E2363" s="231"/>
      <c r="F2363" s="211"/>
      <c r="G2363" s="217"/>
      <c r="H2363" s="217"/>
      <c r="I2363" s="211"/>
      <c r="J2363" s="211"/>
      <c r="K2363" s="211"/>
      <c r="L2363" s="211"/>
      <c r="M2363" s="211"/>
      <c r="N2363" s="211"/>
      <c r="O2363" s="211"/>
      <c r="P2363" s="211"/>
    </row>
    <row r="2364">
      <c r="A2364" s="211"/>
      <c r="B2364" s="237"/>
      <c r="C2364" s="238"/>
      <c r="D2364" s="235"/>
      <c r="E2364" s="235"/>
      <c r="F2364" s="211"/>
      <c r="G2364" s="217"/>
      <c r="H2364" s="217"/>
      <c r="I2364" s="211"/>
      <c r="J2364" s="211"/>
      <c r="K2364" s="211"/>
      <c r="L2364" s="211"/>
      <c r="M2364" s="211"/>
      <c r="N2364" s="211"/>
      <c r="O2364" s="211"/>
      <c r="P2364" s="211"/>
    </row>
    <row r="2365">
      <c r="A2365" s="211"/>
      <c r="B2365" s="237"/>
      <c r="C2365" s="238"/>
      <c r="D2365" s="235"/>
      <c r="E2365" s="235"/>
      <c r="F2365" s="211"/>
      <c r="G2365" s="217"/>
      <c r="H2365" s="217"/>
      <c r="I2365" s="211"/>
      <c r="J2365" s="211"/>
      <c r="K2365" s="211"/>
      <c r="L2365" s="211"/>
      <c r="M2365" s="211"/>
      <c r="N2365" s="211"/>
      <c r="O2365" s="211"/>
      <c r="P2365" s="211"/>
    </row>
    <row r="2366">
      <c r="A2366" s="211"/>
      <c r="B2366" s="237"/>
      <c r="C2366" s="238"/>
      <c r="D2366" s="235"/>
      <c r="E2366" s="235"/>
      <c r="F2366" s="211"/>
      <c r="G2366" s="217"/>
      <c r="H2366" s="217"/>
      <c r="I2366" s="211"/>
      <c r="J2366" s="211"/>
      <c r="K2366" s="211"/>
      <c r="L2366" s="211"/>
      <c r="M2366" s="211"/>
      <c r="N2366" s="211"/>
      <c r="O2366" s="211"/>
      <c r="P2366" s="211"/>
    </row>
    <row r="2367">
      <c r="A2367" s="211"/>
      <c r="B2367" s="237"/>
      <c r="C2367" s="238"/>
      <c r="D2367" s="235"/>
      <c r="E2367" s="235"/>
      <c r="F2367" s="211"/>
      <c r="G2367" s="217"/>
      <c r="H2367" s="217"/>
      <c r="I2367" s="211"/>
      <c r="J2367" s="211"/>
      <c r="K2367" s="211"/>
      <c r="L2367" s="211"/>
      <c r="M2367" s="211"/>
      <c r="N2367" s="211"/>
      <c r="O2367" s="211"/>
      <c r="P2367" s="211"/>
    </row>
    <row r="2368">
      <c r="A2368" s="211"/>
      <c r="B2368" s="237"/>
      <c r="C2368" s="238"/>
      <c r="D2368" s="235"/>
      <c r="E2368" s="235"/>
      <c r="F2368" s="211"/>
      <c r="G2368" s="217"/>
      <c r="H2368" s="217"/>
      <c r="I2368" s="211"/>
      <c r="J2368" s="211"/>
      <c r="K2368" s="211"/>
      <c r="L2368" s="211"/>
      <c r="M2368" s="211"/>
      <c r="N2368" s="211"/>
      <c r="O2368" s="211"/>
      <c r="P2368" s="211"/>
    </row>
    <row r="2369">
      <c r="A2369" s="211"/>
      <c r="B2369" s="237"/>
      <c r="C2369" s="238"/>
      <c r="D2369" s="235"/>
      <c r="E2369" s="235"/>
      <c r="F2369" s="211"/>
      <c r="G2369" s="217"/>
      <c r="H2369" s="217"/>
      <c r="I2369" s="211"/>
      <c r="J2369" s="211"/>
      <c r="K2369" s="211"/>
      <c r="L2369" s="211"/>
      <c r="M2369" s="211"/>
      <c r="N2369" s="211"/>
      <c r="O2369" s="211"/>
      <c r="P2369" s="211"/>
    </row>
    <row r="2370">
      <c r="A2370" s="211"/>
      <c r="B2370" s="237"/>
      <c r="C2370" s="238"/>
      <c r="D2370" s="235"/>
      <c r="E2370" s="235"/>
      <c r="F2370" s="211"/>
      <c r="G2370" s="217"/>
      <c r="H2370" s="217"/>
      <c r="I2370" s="211"/>
      <c r="J2370" s="211"/>
      <c r="K2370" s="211"/>
      <c r="L2370" s="211"/>
      <c r="M2370" s="211"/>
      <c r="N2370" s="211"/>
      <c r="O2370" s="211"/>
      <c r="P2370" s="211"/>
    </row>
    <row r="2371">
      <c r="A2371" s="211"/>
      <c r="B2371" s="237"/>
      <c r="C2371" s="238"/>
      <c r="D2371" s="235"/>
      <c r="E2371" s="235"/>
      <c r="F2371" s="211"/>
      <c r="G2371" s="217"/>
      <c r="H2371" s="217"/>
      <c r="I2371" s="211"/>
      <c r="J2371" s="211"/>
      <c r="K2371" s="211"/>
      <c r="L2371" s="211"/>
      <c r="M2371" s="211"/>
      <c r="N2371" s="211"/>
      <c r="O2371" s="211"/>
      <c r="P2371" s="211"/>
    </row>
    <row r="2372">
      <c r="A2372" s="211"/>
      <c r="B2372" s="237"/>
      <c r="C2372" s="238"/>
      <c r="D2372" s="235"/>
      <c r="E2372" s="235"/>
      <c r="F2372" s="211"/>
      <c r="G2372" s="217"/>
      <c r="H2372" s="217"/>
      <c r="I2372" s="211"/>
      <c r="J2372" s="211"/>
      <c r="K2372" s="211"/>
      <c r="L2372" s="211"/>
      <c r="M2372" s="211"/>
      <c r="N2372" s="211"/>
      <c r="O2372" s="211"/>
      <c r="P2372" s="211"/>
    </row>
    <row r="2373">
      <c r="A2373" s="195"/>
      <c r="B2373" s="237"/>
      <c r="C2373" s="238"/>
      <c r="D2373" s="235"/>
      <c r="E2373" s="235"/>
      <c r="F2373" s="195"/>
      <c r="G2373" s="217"/>
      <c r="H2373" s="217"/>
      <c r="I2373" s="195"/>
      <c r="J2373" s="195"/>
      <c r="K2373" s="195"/>
      <c r="L2373" s="195"/>
      <c r="M2373" s="195"/>
      <c r="N2373" s="195"/>
      <c r="O2373" s="195"/>
      <c r="P2373" s="195"/>
    </row>
    <row r="2374">
      <c r="A2374" s="195"/>
      <c r="B2374" s="237"/>
      <c r="C2374" s="238"/>
      <c r="D2374" s="235"/>
      <c r="E2374" s="235"/>
      <c r="F2374" s="195"/>
      <c r="G2374" s="217"/>
      <c r="H2374" s="217"/>
      <c r="I2374" s="195"/>
      <c r="J2374" s="195"/>
      <c r="K2374" s="195"/>
      <c r="L2374" s="195"/>
      <c r="M2374" s="195"/>
      <c r="N2374" s="195"/>
      <c r="O2374" s="195"/>
      <c r="P2374" s="195"/>
    </row>
    <row r="2375">
      <c r="A2375" s="195"/>
      <c r="B2375" s="237"/>
      <c r="C2375" s="238"/>
      <c r="D2375" s="235"/>
      <c r="E2375" s="235"/>
      <c r="F2375" s="195"/>
      <c r="G2375" s="217"/>
      <c r="H2375" s="217"/>
      <c r="I2375" s="195"/>
      <c r="J2375" s="195"/>
      <c r="K2375" s="195"/>
      <c r="L2375" s="195"/>
      <c r="M2375" s="195"/>
      <c r="N2375" s="195"/>
      <c r="O2375" s="195"/>
      <c r="P2375" s="195"/>
    </row>
    <row r="2376">
      <c r="A2376" s="195"/>
      <c r="B2376" s="237"/>
      <c r="C2376" s="238"/>
      <c r="D2376" s="235"/>
      <c r="E2376" s="235"/>
      <c r="F2376" s="195"/>
      <c r="G2376" s="217"/>
      <c r="H2376" s="217"/>
      <c r="I2376" s="195"/>
      <c r="J2376" s="195"/>
      <c r="K2376" s="195"/>
      <c r="L2376" s="195"/>
      <c r="M2376" s="195"/>
      <c r="N2376" s="195"/>
      <c r="O2376" s="195"/>
      <c r="P2376" s="195"/>
    </row>
    <row r="2377">
      <c r="A2377" s="195"/>
      <c r="B2377" s="237"/>
      <c r="C2377" s="238"/>
      <c r="D2377" s="235"/>
      <c r="E2377" s="235"/>
      <c r="F2377" s="195"/>
      <c r="G2377" s="217"/>
      <c r="H2377" s="217"/>
      <c r="I2377" s="195"/>
      <c r="J2377" s="195"/>
      <c r="K2377" s="195"/>
      <c r="L2377" s="195"/>
      <c r="M2377" s="195"/>
      <c r="N2377" s="195"/>
      <c r="O2377" s="195"/>
      <c r="P2377" s="195"/>
    </row>
    <row r="2378">
      <c r="A2378" s="195"/>
      <c r="B2378" s="237"/>
      <c r="C2378" s="238"/>
      <c r="D2378" s="235"/>
      <c r="E2378" s="235"/>
      <c r="F2378" s="195"/>
      <c r="G2378" s="217"/>
      <c r="H2378" s="217"/>
      <c r="I2378" s="195"/>
      <c r="J2378" s="195"/>
      <c r="K2378" s="195"/>
      <c r="L2378" s="195"/>
      <c r="M2378" s="195"/>
      <c r="N2378" s="195"/>
      <c r="O2378" s="195"/>
      <c r="P2378" s="195"/>
    </row>
    <row r="2379">
      <c r="A2379" s="220"/>
      <c r="B2379" s="237"/>
      <c r="C2379" s="238"/>
      <c r="D2379" s="235"/>
      <c r="E2379" s="235"/>
      <c r="F2379" s="211"/>
      <c r="G2379" s="217"/>
      <c r="H2379" s="217"/>
      <c r="I2379" s="211"/>
      <c r="J2379" s="211"/>
      <c r="K2379" s="211"/>
      <c r="L2379" s="211"/>
      <c r="M2379" s="211"/>
      <c r="N2379" s="211"/>
      <c r="O2379" s="211"/>
      <c r="P2379" s="211"/>
    </row>
    <row r="2380">
      <c r="A2380" s="195"/>
      <c r="B2380" s="237"/>
      <c r="C2380" s="238"/>
      <c r="D2380" s="235"/>
      <c r="E2380" s="235"/>
      <c r="F2380" s="195"/>
      <c r="G2380" s="217"/>
      <c r="H2380" s="217"/>
      <c r="I2380" s="195"/>
      <c r="J2380" s="195"/>
      <c r="K2380" s="195"/>
      <c r="L2380" s="195"/>
      <c r="M2380" s="195"/>
      <c r="N2380" s="195"/>
      <c r="O2380" s="195"/>
      <c r="P2380" s="195"/>
    </row>
    <row r="2381">
      <c r="A2381" s="195"/>
      <c r="B2381" s="237"/>
      <c r="C2381" s="238"/>
      <c r="D2381" s="235"/>
      <c r="E2381" s="231"/>
      <c r="F2381" s="195"/>
      <c r="G2381" s="217"/>
      <c r="H2381" s="217"/>
      <c r="I2381" s="195"/>
      <c r="J2381" s="195"/>
      <c r="K2381" s="195"/>
      <c r="L2381" s="195"/>
      <c r="M2381" s="195"/>
      <c r="N2381" s="195"/>
      <c r="O2381" s="195"/>
      <c r="P2381" s="195"/>
    </row>
    <row r="2382">
      <c r="A2382" s="195"/>
      <c r="B2382" s="237"/>
      <c r="C2382" s="238"/>
      <c r="D2382" s="235"/>
      <c r="E2382" s="235"/>
      <c r="F2382" s="195"/>
      <c r="G2382" s="217"/>
      <c r="H2382" s="217"/>
      <c r="I2382" s="195"/>
      <c r="J2382" s="195"/>
      <c r="K2382" s="195"/>
      <c r="L2382" s="195"/>
      <c r="M2382" s="195"/>
      <c r="N2382" s="195"/>
      <c r="O2382" s="195"/>
      <c r="P2382" s="195"/>
    </row>
    <row r="2383">
      <c r="A2383" s="195"/>
      <c r="B2383" s="237"/>
      <c r="C2383" s="238"/>
      <c r="D2383" s="235"/>
      <c r="E2383" s="235"/>
      <c r="F2383" s="195"/>
      <c r="G2383" s="217"/>
      <c r="H2383" s="217"/>
      <c r="I2383" s="195"/>
      <c r="J2383" s="195"/>
      <c r="K2383" s="195"/>
      <c r="L2383" s="195"/>
      <c r="M2383" s="195"/>
      <c r="N2383" s="195"/>
      <c r="O2383" s="195"/>
      <c r="P2383" s="195"/>
    </row>
    <row r="2384">
      <c r="A2384" s="211"/>
      <c r="B2384" s="237"/>
      <c r="C2384" s="238"/>
      <c r="D2384" s="235"/>
      <c r="E2384" s="235"/>
      <c r="F2384" s="211"/>
      <c r="G2384" s="217"/>
      <c r="H2384" s="217"/>
      <c r="I2384" s="211"/>
      <c r="J2384" s="211"/>
      <c r="K2384" s="211"/>
      <c r="L2384" s="211"/>
      <c r="M2384" s="211"/>
      <c r="N2384" s="211"/>
      <c r="O2384" s="211"/>
      <c r="P2384" s="211"/>
    </row>
    <row r="2385">
      <c r="A2385" s="211"/>
      <c r="B2385" s="237"/>
      <c r="C2385" s="238"/>
      <c r="D2385" s="235"/>
      <c r="E2385" s="235"/>
      <c r="F2385" s="211"/>
      <c r="G2385" s="217"/>
      <c r="H2385" s="217"/>
      <c r="I2385" s="211"/>
      <c r="J2385" s="211"/>
      <c r="K2385" s="211"/>
      <c r="L2385" s="211"/>
      <c r="M2385" s="211"/>
      <c r="N2385" s="211"/>
      <c r="O2385" s="211"/>
      <c r="P2385" s="211"/>
    </row>
    <row r="2386">
      <c r="A2386" s="211"/>
      <c r="B2386" s="237"/>
      <c r="C2386" s="238"/>
      <c r="D2386" s="235"/>
      <c r="E2386" s="235"/>
      <c r="F2386" s="211"/>
      <c r="G2386" s="217"/>
      <c r="H2386" s="217"/>
      <c r="I2386" s="211"/>
      <c r="J2386" s="211"/>
      <c r="K2386" s="211"/>
      <c r="L2386" s="211"/>
      <c r="M2386" s="211"/>
      <c r="N2386" s="211"/>
      <c r="O2386" s="211"/>
      <c r="P2386" s="211"/>
    </row>
    <row r="2387">
      <c r="A2387" s="211"/>
      <c r="B2387" s="237"/>
      <c r="C2387" s="238"/>
      <c r="D2387" s="235"/>
      <c r="E2387" s="235"/>
      <c r="F2387" s="211"/>
      <c r="G2387" s="217"/>
      <c r="H2387" s="217"/>
      <c r="I2387" s="211"/>
      <c r="J2387" s="211"/>
      <c r="K2387" s="211"/>
      <c r="L2387" s="211"/>
      <c r="M2387" s="211"/>
      <c r="N2387" s="211"/>
      <c r="O2387" s="211"/>
      <c r="P2387" s="211"/>
    </row>
    <row r="2388">
      <c r="A2388" s="211"/>
      <c r="B2388" s="237"/>
      <c r="C2388" s="238"/>
      <c r="D2388" s="235"/>
      <c r="E2388" s="235"/>
      <c r="F2388" s="211"/>
      <c r="G2388" s="217"/>
      <c r="H2388" s="217"/>
      <c r="I2388" s="211"/>
      <c r="J2388" s="211"/>
      <c r="K2388" s="211"/>
      <c r="L2388" s="211"/>
      <c r="M2388" s="211"/>
      <c r="N2388" s="211"/>
      <c r="O2388" s="211"/>
      <c r="P2388" s="211"/>
    </row>
    <row r="2389">
      <c r="A2389" s="211"/>
      <c r="B2389" s="237"/>
      <c r="C2389" s="238"/>
      <c r="D2389" s="235"/>
      <c r="E2389" s="235"/>
      <c r="F2389" s="211"/>
      <c r="G2389" s="217"/>
      <c r="H2389" s="217"/>
      <c r="I2389" s="211"/>
      <c r="J2389" s="211"/>
      <c r="K2389" s="211"/>
      <c r="L2389" s="211"/>
      <c r="M2389" s="211"/>
      <c r="N2389" s="211"/>
      <c r="O2389" s="211"/>
      <c r="P2389" s="211"/>
    </row>
    <row r="2390">
      <c r="A2390" s="211"/>
      <c r="B2390" s="237"/>
      <c r="C2390" s="238"/>
      <c r="D2390" s="235"/>
      <c r="E2390" s="235"/>
      <c r="F2390" s="211"/>
      <c r="G2390" s="217"/>
      <c r="H2390" s="217"/>
      <c r="I2390" s="211"/>
      <c r="J2390" s="211"/>
      <c r="K2390" s="211"/>
      <c r="L2390" s="211"/>
      <c r="M2390" s="211"/>
      <c r="N2390" s="211"/>
      <c r="O2390" s="211"/>
      <c r="P2390" s="211"/>
    </row>
    <row r="2391">
      <c r="A2391" s="211"/>
      <c r="B2391" s="237"/>
      <c r="C2391" s="238"/>
      <c r="D2391" s="235"/>
      <c r="E2391" s="235"/>
      <c r="F2391" s="211"/>
      <c r="G2391" s="217"/>
      <c r="H2391" s="217"/>
      <c r="I2391" s="211"/>
      <c r="J2391" s="211"/>
      <c r="K2391" s="211"/>
      <c r="L2391" s="211"/>
      <c r="M2391" s="211"/>
      <c r="N2391" s="211"/>
      <c r="O2391" s="211"/>
      <c r="P2391" s="211"/>
    </row>
    <row r="2392">
      <c r="A2392" s="211"/>
      <c r="B2392" s="237"/>
      <c r="C2392" s="238"/>
      <c r="D2392" s="235"/>
      <c r="E2392" s="235"/>
      <c r="F2392" s="211"/>
      <c r="G2392" s="217"/>
      <c r="H2392" s="217"/>
      <c r="I2392" s="211"/>
      <c r="J2392" s="211"/>
      <c r="K2392" s="211"/>
      <c r="L2392" s="211"/>
      <c r="M2392" s="211"/>
      <c r="N2392" s="211"/>
      <c r="O2392" s="211"/>
      <c r="P2392" s="211"/>
    </row>
    <row r="2393">
      <c r="A2393" s="195"/>
      <c r="B2393" s="237"/>
      <c r="C2393" s="238"/>
      <c r="D2393" s="235"/>
      <c r="E2393" s="235"/>
      <c r="F2393" s="195"/>
      <c r="G2393" s="217"/>
      <c r="H2393" s="217"/>
      <c r="I2393" s="195"/>
      <c r="J2393" s="195"/>
      <c r="K2393" s="195"/>
      <c r="L2393" s="195"/>
      <c r="M2393" s="195"/>
      <c r="N2393" s="195"/>
      <c r="O2393" s="195"/>
      <c r="P2393" s="195"/>
    </row>
    <row r="2394">
      <c r="A2394" s="195"/>
      <c r="B2394" s="237"/>
      <c r="C2394" s="238"/>
      <c r="D2394" s="235"/>
      <c r="E2394" s="235"/>
      <c r="F2394" s="195"/>
      <c r="G2394" s="217"/>
      <c r="H2394" s="217"/>
      <c r="I2394" s="195"/>
      <c r="J2394" s="195"/>
      <c r="K2394" s="195"/>
      <c r="L2394" s="195"/>
      <c r="M2394" s="195"/>
      <c r="N2394" s="195"/>
      <c r="O2394" s="195"/>
      <c r="P2394" s="195"/>
    </row>
    <row r="2395">
      <c r="A2395" s="195"/>
      <c r="B2395" s="237"/>
      <c r="C2395" s="238"/>
      <c r="D2395" s="235"/>
      <c r="E2395" s="235"/>
      <c r="F2395" s="195"/>
      <c r="G2395" s="217"/>
      <c r="H2395" s="217"/>
      <c r="I2395" s="195"/>
      <c r="J2395" s="195"/>
      <c r="K2395" s="195"/>
      <c r="L2395" s="195"/>
      <c r="M2395" s="195"/>
      <c r="N2395" s="195"/>
      <c r="O2395" s="195"/>
      <c r="P2395" s="195"/>
    </row>
    <row r="2396">
      <c r="A2396" s="195"/>
      <c r="B2396" s="237"/>
      <c r="C2396" s="238"/>
      <c r="D2396" s="235"/>
      <c r="E2396" s="235"/>
      <c r="F2396" s="195"/>
      <c r="G2396" s="217"/>
      <c r="H2396" s="217"/>
      <c r="I2396" s="195"/>
      <c r="J2396" s="195"/>
      <c r="K2396" s="195"/>
      <c r="L2396" s="195"/>
      <c r="M2396" s="195"/>
      <c r="N2396" s="195"/>
      <c r="O2396" s="195"/>
      <c r="P2396" s="195"/>
    </row>
    <row r="2397">
      <c r="A2397" s="241"/>
      <c r="B2397" s="237"/>
      <c r="C2397" s="238"/>
      <c r="D2397" s="235"/>
      <c r="E2397" s="235"/>
      <c r="F2397" s="211"/>
      <c r="G2397" s="217"/>
      <c r="H2397" s="217"/>
      <c r="I2397" s="211"/>
      <c r="J2397" s="211"/>
      <c r="K2397" s="211"/>
      <c r="L2397" s="211"/>
      <c r="M2397" s="211"/>
      <c r="N2397" s="211"/>
      <c r="O2397" s="211"/>
      <c r="P2397" s="211"/>
    </row>
    <row r="2398">
      <c r="A2398" s="195"/>
      <c r="B2398" s="237"/>
      <c r="C2398" s="238"/>
      <c r="D2398" s="235"/>
      <c r="E2398" s="235"/>
      <c r="F2398" s="195"/>
      <c r="G2398" s="217"/>
      <c r="H2398" s="217"/>
      <c r="I2398" s="195"/>
      <c r="J2398" s="195"/>
      <c r="K2398" s="195"/>
      <c r="L2398" s="195"/>
      <c r="M2398" s="195"/>
      <c r="N2398" s="195"/>
      <c r="O2398" s="195"/>
      <c r="P2398" s="195"/>
    </row>
    <row r="2399">
      <c r="A2399" s="195"/>
      <c r="B2399" s="237"/>
      <c r="C2399" s="238"/>
      <c r="D2399" s="235"/>
      <c r="E2399" s="231"/>
      <c r="F2399" s="195"/>
      <c r="G2399" s="217"/>
      <c r="H2399" s="217"/>
      <c r="I2399" s="195"/>
      <c r="J2399" s="195"/>
      <c r="K2399" s="195"/>
      <c r="L2399" s="195"/>
      <c r="M2399" s="195"/>
      <c r="N2399" s="195"/>
      <c r="O2399" s="195"/>
      <c r="P2399" s="195"/>
    </row>
    <row r="2400">
      <c r="A2400" s="211"/>
      <c r="B2400" s="237"/>
      <c r="C2400" s="238"/>
      <c r="D2400" s="235"/>
      <c r="E2400" s="235"/>
      <c r="F2400" s="211"/>
      <c r="G2400" s="217"/>
      <c r="H2400" s="217"/>
      <c r="I2400" s="211"/>
      <c r="J2400" s="211"/>
      <c r="K2400" s="211"/>
      <c r="L2400" s="211"/>
      <c r="M2400" s="211"/>
      <c r="N2400" s="211"/>
      <c r="O2400" s="211"/>
      <c r="P2400" s="211"/>
    </row>
    <row r="2401">
      <c r="A2401" s="211"/>
      <c r="B2401" s="237"/>
      <c r="C2401" s="238"/>
      <c r="D2401" s="235"/>
      <c r="E2401" s="235"/>
      <c r="F2401" s="211"/>
      <c r="G2401" s="217"/>
      <c r="H2401" s="217"/>
      <c r="I2401" s="211"/>
      <c r="J2401" s="211"/>
      <c r="K2401" s="211"/>
      <c r="L2401" s="211"/>
      <c r="M2401" s="211"/>
      <c r="N2401" s="211"/>
      <c r="O2401" s="211"/>
      <c r="P2401" s="211"/>
    </row>
    <row r="2402">
      <c r="A2402" s="211"/>
      <c r="B2402" s="237"/>
      <c r="C2402" s="238"/>
      <c r="D2402" s="235"/>
      <c r="E2402" s="235"/>
      <c r="F2402" s="211"/>
      <c r="G2402" s="217"/>
      <c r="H2402" s="217"/>
      <c r="I2402" s="211"/>
      <c r="J2402" s="211"/>
      <c r="K2402" s="211"/>
      <c r="L2402" s="211"/>
      <c r="M2402" s="211"/>
      <c r="N2402" s="211"/>
      <c r="O2402" s="211"/>
      <c r="P2402" s="211"/>
    </row>
    <row r="2403">
      <c r="A2403" s="211"/>
      <c r="B2403" s="237"/>
      <c r="C2403" s="238"/>
      <c r="D2403" s="235"/>
      <c r="E2403" s="235"/>
      <c r="F2403" s="211"/>
      <c r="G2403" s="217"/>
      <c r="H2403" s="217"/>
      <c r="I2403" s="211"/>
      <c r="J2403" s="211"/>
      <c r="K2403" s="211"/>
      <c r="L2403" s="211"/>
      <c r="M2403" s="211"/>
      <c r="N2403" s="211"/>
      <c r="O2403" s="211"/>
      <c r="P2403" s="211"/>
    </row>
    <row r="2404">
      <c r="A2404" s="211"/>
      <c r="B2404" s="237"/>
      <c r="C2404" s="238"/>
      <c r="D2404" s="235"/>
      <c r="E2404" s="235"/>
      <c r="F2404" s="211"/>
      <c r="G2404" s="217"/>
      <c r="H2404" s="217"/>
      <c r="I2404" s="211"/>
      <c r="J2404" s="211"/>
      <c r="K2404" s="211"/>
      <c r="L2404" s="211"/>
      <c r="M2404" s="211"/>
      <c r="N2404" s="211"/>
      <c r="O2404" s="211"/>
      <c r="P2404" s="211"/>
    </row>
    <row r="2405">
      <c r="A2405" s="211"/>
      <c r="B2405" s="237"/>
      <c r="C2405" s="238"/>
      <c r="D2405" s="235"/>
      <c r="E2405" s="235"/>
      <c r="F2405" s="211"/>
      <c r="G2405" s="217"/>
      <c r="H2405" s="217"/>
      <c r="I2405" s="211"/>
      <c r="J2405" s="211"/>
      <c r="K2405" s="211"/>
      <c r="L2405" s="211"/>
      <c r="M2405" s="211"/>
      <c r="N2405" s="211"/>
      <c r="O2405" s="211"/>
      <c r="P2405" s="211"/>
    </row>
    <row r="2406">
      <c r="A2406" s="211"/>
      <c r="B2406" s="237"/>
      <c r="C2406" s="238"/>
      <c r="D2406" s="235"/>
      <c r="E2406" s="235"/>
      <c r="F2406" s="211"/>
      <c r="G2406" s="217"/>
      <c r="H2406" s="217"/>
      <c r="I2406" s="211"/>
      <c r="J2406" s="211"/>
      <c r="K2406" s="211"/>
      <c r="L2406" s="211"/>
      <c r="M2406" s="211"/>
      <c r="N2406" s="211"/>
      <c r="O2406" s="211"/>
      <c r="P2406" s="211"/>
    </row>
    <row r="2407">
      <c r="A2407" s="211"/>
      <c r="B2407" s="237"/>
      <c r="C2407" s="238"/>
      <c r="D2407" s="235"/>
      <c r="E2407" s="235"/>
      <c r="F2407" s="211"/>
      <c r="G2407" s="217"/>
      <c r="H2407" s="217"/>
      <c r="I2407" s="211"/>
      <c r="J2407" s="211"/>
      <c r="K2407" s="211"/>
      <c r="L2407" s="211"/>
      <c r="M2407" s="211"/>
      <c r="N2407" s="211"/>
      <c r="O2407" s="211"/>
      <c r="P2407" s="211"/>
    </row>
    <row r="2408">
      <c r="A2408" s="211"/>
      <c r="B2408" s="237"/>
      <c r="C2408" s="238"/>
      <c r="D2408" s="235"/>
      <c r="E2408" s="235"/>
      <c r="F2408" s="211"/>
      <c r="G2408" s="217"/>
      <c r="H2408" s="217"/>
      <c r="I2408" s="211"/>
      <c r="J2408" s="211"/>
      <c r="K2408" s="211"/>
      <c r="L2408" s="211"/>
      <c r="M2408" s="211"/>
      <c r="N2408" s="211"/>
      <c r="O2408" s="211"/>
      <c r="P2408" s="211"/>
    </row>
    <row r="2409">
      <c r="A2409" s="211"/>
      <c r="B2409" s="237"/>
      <c r="C2409" s="238"/>
      <c r="D2409" s="235"/>
      <c r="E2409" s="235"/>
      <c r="F2409" s="211"/>
      <c r="G2409" s="217"/>
      <c r="H2409" s="217"/>
      <c r="I2409" s="211"/>
      <c r="J2409" s="211"/>
      <c r="K2409" s="211"/>
      <c r="L2409" s="211"/>
      <c r="M2409" s="211"/>
      <c r="N2409" s="211"/>
      <c r="O2409" s="211"/>
      <c r="P2409" s="211"/>
    </row>
    <row r="2410">
      <c r="A2410" s="211"/>
      <c r="B2410" s="237"/>
      <c r="C2410" s="238"/>
      <c r="D2410" s="235"/>
      <c r="E2410" s="235"/>
      <c r="F2410" s="211"/>
      <c r="G2410" s="217"/>
      <c r="H2410" s="217"/>
      <c r="I2410" s="211"/>
      <c r="J2410" s="211"/>
      <c r="K2410" s="211"/>
      <c r="L2410" s="211"/>
      <c r="M2410" s="211"/>
      <c r="N2410" s="211"/>
      <c r="O2410" s="211"/>
      <c r="P2410" s="211"/>
    </row>
    <row r="2411">
      <c r="A2411" s="211"/>
      <c r="B2411" s="237"/>
      <c r="C2411" s="238"/>
      <c r="D2411" s="235"/>
      <c r="E2411" s="235"/>
      <c r="F2411" s="211"/>
      <c r="G2411" s="217"/>
      <c r="H2411" s="217"/>
      <c r="I2411" s="211"/>
      <c r="J2411" s="211"/>
      <c r="K2411" s="211"/>
      <c r="L2411" s="211"/>
      <c r="M2411" s="211"/>
      <c r="N2411" s="211"/>
      <c r="O2411" s="211"/>
      <c r="P2411" s="211"/>
    </row>
    <row r="2412">
      <c r="A2412" s="211"/>
      <c r="B2412" s="237"/>
      <c r="C2412" s="238"/>
      <c r="D2412" s="235"/>
      <c r="E2412" s="235"/>
      <c r="F2412" s="211"/>
      <c r="G2412" s="217"/>
      <c r="H2412" s="217"/>
      <c r="I2412" s="211"/>
      <c r="J2412" s="211"/>
      <c r="K2412" s="211"/>
      <c r="L2412" s="211"/>
      <c r="M2412" s="211"/>
      <c r="N2412" s="211"/>
      <c r="O2412" s="211"/>
      <c r="P2412" s="211"/>
    </row>
    <row r="2413">
      <c r="A2413" s="211"/>
      <c r="B2413" s="237"/>
      <c r="C2413" s="238"/>
      <c r="D2413" s="235"/>
      <c r="E2413" s="235"/>
      <c r="F2413" s="211"/>
      <c r="G2413" s="217"/>
      <c r="H2413" s="217"/>
      <c r="I2413" s="211"/>
      <c r="J2413" s="211"/>
      <c r="K2413" s="211"/>
      <c r="L2413" s="211"/>
      <c r="M2413" s="211"/>
      <c r="N2413" s="211"/>
      <c r="O2413" s="211"/>
      <c r="P2413" s="211"/>
    </row>
    <row r="2414">
      <c r="A2414" s="211"/>
      <c r="B2414" s="237"/>
      <c r="C2414" s="238"/>
      <c r="D2414" s="235"/>
      <c r="E2414" s="235"/>
      <c r="F2414" s="211"/>
      <c r="G2414" s="217"/>
      <c r="H2414" s="217"/>
      <c r="I2414" s="211"/>
      <c r="J2414" s="211"/>
      <c r="K2414" s="211"/>
      <c r="L2414" s="211"/>
      <c r="M2414" s="211"/>
      <c r="N2414" s="211"/>
      <c r="O2414" s="211"/>
      <c r="P2414" s="211"/>
    </row>
    <row r="2415">
      <c r="A2415" s="220"/>
      <c r="B2415" s="237"/>
      <c r="C2415" s="238"/>
      <c r="D2415" s="235"/>
      <c r="E2415" s="235"/>
      <c r="F2415" s="211"/>
      <c r="G2415" s="217"/>
      <c r="H2415" s="217"/>
      <c r="I2415" s="211"/>
      <c r="J2415" s="211"/>
      <c r="K2415" s="211"/>
      <c r="L2415" s="211"/>
      <c r="M2415" s="211"/>
      <c r="N2415" s="211"/>
      <c r="O2415" s="211"/>
      <c r="P2415" s="211"/>
    </row>
    <row r="2416">
      <c r="A2416" s="195"/>
      <c r="B2416" s="237"/>
      <c r="C2416" s="238"/>
      <c r="D2416" s="235"/>
      <c r="E2416" s="235"/>
      <c r="F2416" s="195"/>
      <c r="G2416" s="217"/>
      <c r="H2416" s="217"/>
      <c r="I2416" s="195"/>
      <c r="J2416" s="195"/>
      <c r="K2416" s="195"/>
      <c r="L2416" s="195"/>
      <c r="M2416" s="195"/>
      <c r="N2416" s="195"/>
      <c r="O2416" s="195"/>
      <c r="P2416" s="195"/>
    </row>
    <row r="2417">
      <c r="A2417" s="195"/>
      <c r="B2417" s="237"/>
      <c r="C2417" s="238"/>
      <c r="D2417" s="235"/>
      <c r="E2417" s="231"/>
      <c r="F2417" s="195"/>
      <c r="G2417" s="217"/>
      <c r="H2417" s="217"/>
      <c r="I2417" s="195"/>
      <c r="J2417" s="195"/>
      <c r="K2417" s="195"/>
      <c r="L2417" s="195"/>
      <c r="M2417" s="195"/>
      <c r="N2417" s="195"/>
      <c r="O2417" s="195"/>
      <c r="P2417" s="195"/>
    </row>
    <row r="2418">
      <c r="A2418" s="195"/>
      <c r="B2418" s="237"/>
      <c r="C2418" s="238"/>
      <c r="D2418" s="235"/>
      <c r="E2418" s="235"/>
      <c r="F2418" s="195"/>
      <c r="G2418" s="217"/>
      <c r="H2418" s="217"/>
      <c r="I2418" s="195"/>
      <c r="J2418" s="195"/>
      <c r="K2418" s="195"/>
      <c r="L2418" s="195"/>
      <c r="M2418" s="195"/>
      <c r="N2418" s="195"/>
      <c r="O2418" s="195"/>
      <c r="P2418" s="195"/>
    </row>
    <row r="2419">
      <c r="A2419" s="195"/>
      <c r="B2419" s="237"/>
      <c r="C2419" s="238"/>
      <c r="D2419" s="235"/>
      <c r="E2419" s="235"/>
      <c r="F2419" s="195"/>
      <c r="G2419" s="217"/>
      <c r="H2419" s="217"/>
      <c r="I2419" s="195"/>
      <c r="J2419" s="195"/>
      <c r="K2419" s="195"/>
      <c r="L2419" s="195"/>
      <c r="M2419" s="195"/>
      <c r="N2419" s="195"/>
      <c r="O2419" s="195"/>
      <c r="P2419" s="195"/>
    </row>
    <row r="2420">
      <c r="A2420" s="195"/>
      <c r="B2420" s="237"/>
      <c r="C2420" s="238"/>
      <c r="D2420" s="235"/>
      <c r="E2420" s="235"/>
      <c r="F2420" s="195"/>
      <c r="G2420" s="217"/>
      <c r="H2420" s="217"/>
      <c r="I2420" s="195"/>
      <c r="J2420" s="195"/>
      <c r="K2420" s="195"/>
      <c r="L2420" s="195"/>
      <c r="M2420" s="195"/>
      <c r="N2420" s="195"/>
      <c r="O2420" s="195"/>
      <c r="P2420" s="195"/>
    </row>
    <row r="2421">
      <c r="A2421" s="195"/>
      <c r="B2421" s="237"/>
      <c r="C2421" s="238"/>
      <c r="D2421" s="235"/>
      <c r="E2421" s="235"/>
      <c r="F2421" s="195"/>
      <c r="G2421" s="217"/>
      <c r="H2421" s="217"/>
      <c r="I2421" s="195"/>
      <c r="J2421" s="195"/>
      <c r="K2421" s="195"/>
      <c r="L2421" s="195"/>
      <c r="M2421" s="195"/>
      <c r="N2421" s="195"/>
      <c r="O2421" s="195"/>
      <c r="P2421" s="195"/>
    </row>
    <row r="2422">
      <c r="A2422" s="195"/>
      <c r="B2422" s="237"/>
      <c r="C2422" s="238"/>
      <c r="D2422" s="235"/>
      <c r="E2422" s="235"/>
      <c r="F2422" s="195"/>
      <c r="G2422" s="217"/>
      <c r="H2422" s="217"/>
      <c r="I2422" s="195"/>
      <c r="J2422" s="195"/>
      <c r="K2422" s="195"/>
      <c r="L2422" s="195"/>
      <c r="M2422" s="195"/>
      <c r="N2422" s="195"/>
      <c r="O2422" s="195"/>
      <c r="P2422" s="195"/>
    </row>
    <row r="2423">
      <c r="A2423" s="195"/>
      <c r="B2423" s="237"/>
      <c r="C2423" s="238"/>
      <c r="D2423" s="235"/>
      <c r="E2423" s="235"/>
      <c r="F2423" s="195"/>
      <c r="G2423" s="217"/>
      <c r="H2423" s="217"/>
      <c r="I2423" s="195"/>
      <c r="J2423" s="195"/>
      <c r="K2423" s="195"/>
      <c r="L2423" s="195"/>
      <c r="M2423" s="195"/>
      <c r="N2423" s="195"/>
      <c r="O2423" s="195"/>
      <c r="P2423" s="195"/>
    </row>
    <row r="2424">
      <c r="A2424" s="195"/>
      <c r="B2424" s="237"/>
      <c r="C2424" s="238"/>
      <c r="D2424" s="235"/>
      <c r="E2424" s="235"/>
      <c r="F2424" s="195"/>
      <c r="G2424" s="217"/>
      <c r="H2424" s="217"/>
      <c r="I2424" s="195"/>
      <c r="J2424" s="195"/>
      <c r="K2424" s="195"/>
      <c r="L2424" s="195"/>
      <c r="M2424" s="195"/>
      <c r="N2424" s="195"/>
      <c r="O2424" s="195"/>
      <c r="P2424" s="195"/>
    </row>
    <row r="2425">
      <c r="A2425" s="195"/>
      <c r="B2425" s="237"/>
      <c r="C2425" s="238"/>
      <c r="D2425" s="235"/>
      <c r="E2425" s="235"/>
      <c r="F2425" s="195"/>
      <c r="G2425" s="217"/>
      <c r="H2425" s="217"/>
      <c r="I2425" s="195"/>
      <c r="J2425" s="195"/>
      <c r="K2425" s="195"/>
      <c r="L2425" s="195"/>
      <c r="M2425" s="195"/>
      <c r="N2425" s="195"/>
      <c r="O2425" s="195"/>
      <c r="P2425" s="195"/>
    </row>
    <row r="2426">
      <c r="A2426" s="195"/>
      <c r="B2426" s="237"/>
      <c r="C2426" s="238"/>
      <c r="D2426" s="235"/>
      <c r="E2426" s="235"/>
      <c r="F2426" s="195"/>
      <c r="G2426" s="217"/>
      <c r="H2426" s="217"/>
      <c r="I2426" s="195"/>
      <c r="J2426" s="195"/>
      <c r="K2426" s="195"/>
      <c r="L2426" s="195"/>
      <c r="M2426" s="195"/>
      <c r="N2426" s="195"/>
      <c r="O2426" s="195"/>
      <c r="P2426" s="195"/>
    </row>
    <row r="2427">
      <c r="A2427" s="195"/>
      <c r="B2427" s="237"/>
      <c r="C2427" s="238"/>
      <c r="D2427" s="235"/>
      <c r="E2427" s="235"/>
      <c r="F2427" s="195"/>
      <c r="G2427" s="217"/>
      <c r="H2427" s="217"/>
      <c r="I2427" s="195"/>
      <c r="J2427" s="195"/>
      <c r="K2427" s="195"/>
      <c r="L2427" s="195"/>
      <c r="M2427" s="195"/>
      <c r="N2427" s="195"/>
      <c r="O2427" s="195"/>
      <c r="P2427" s="195"/>
    </row>
    <row r="2428">
      <c r="A2428" s="195"/>
      <c r="B2428" s="237"/>
      <c r="C2428" s="238"/>
      <c r="D2428" s="235"/>
      <c r="E2428" s="235"/>
      <c r="F2428" s="195"/>
      <c r="G2428" s="217"/>
      <c r="H2428" s="217"/>
      <c r="I2428" s="195"/>
      <c r="J2428" s="195"/>
      <c r="K2428" s="195"/>
      <c r="L2428" s="195"/>
      <c r="M2428" s="195"/>
      <c r="N2428" s="195"/>
      <c r="O2428" s="195"/>
      <c r="P2428" s="195"/>
    </row>
    <row r="2429">
      <c r="A2429" s="195"/>
      <c r="B2429" s="237"/>
      <c r="C2429" s="238"/>
      <c r="D2429" s="235"/>
      <c r="E2429" s="235"/>
      <c r="F2429" s="195"/>
      <c r="G2429" s="217"/>
      <c r="H2429" s="217"/>
      <c r="I2429" s="195"/>
      <c r="J2429" s="195"/>
      <c r="K2429" s="195"/>
      <c r="L2429" s="195"/>
      <c r="M2429" s="195"/>
      <c r="N2429" s="195"/>
      <c r="O2429" s="195"/>
      <c r="P2429" s="195"/>
    </row>
    <row r="2430">
      <c r="A2430" s="195"/>
      <c r="B2430" s="237"/>
      <c r="C2430" s="238"/>
      <c r="D2430" s="235"/>
      <c r="E2430" s="235"/>
      <c r="F2430" s="195"/>
      <c r="G2430" s="217"/>
      <c r="H2430" s="217"/>
      <c r="I2430" s="195"/>
      <c r="J2430" s="195"/>
      <c r="K2430" s="195"/>
      <c r="L2430" s="195"/>
      <c r="M2430" s="195"/>
      <c r="N2430" s="195"/>
      <c r="O2430" s="195"/>
      <c r="P2430" s="195"/>
    </row>
    <row r="2431">
      <c r="A2431" s="195"/>
      <c r="B2431" s="237"/>
      <c r="C2431" s="238"/>
      <c r="D2431" s="235"/>
      <c r="E2431" s="235"/>
      <c r="F2431" s="195"/>
      <c r="G2431" s="217"/>
      <c r="H2431" s="217"/>
      <c r="I2431" s="195"/>
      <c r="J2431" s="195"/>
      <c r="K2431" s="195"/>
      <c r="L2431" s="195"/>
      <c r="M2431" s="195"/>
      <c r="N2431" s="195"/>
      <c r="O2431" s="195"/>
      <c r="P2431" s="195"/>
    </row>
    <row r="2432">
      <c r="A2432" s="195"/>
      <c r="B2432" s="237"/>
      <c r="C2432" s="238"/>
      <c r="D2432" s="235"/>
      <c r="E2432" s="235"/>
      <c r="F2432" s="195"/>
      <c r="G2432" s="217"/>
      <c r="H2432" s="217"/>
      <c r="I2432" s="195"/>
      <c r="J2432" s="195"/>
      <c r="K2432" s="195"/>
      <c r="L2432" s="195"/>
      <c r="M2432" s="195"/>
      <c r="N2432" s="195"/>
      <c r="O2432" s="195"/>
      <c r="P2432" s="195"/>
    </row>
    <row r="2433">
      <c r="A2433" s="220"/>
      <c r="B2433" s="237"/>
      <c r="C2433" s="238"/>
      <c r="D2433" s="235"/>
      <c r="E2433" s="235"/>
      <c r="F2433" s="211"/>
      <c r="G2433" s="217"/>
      <c r="H2433" s="217"/>
      <c r="I2433" s="211"/>
      <c r="J2433" s="211"/>
      <c r="K2433" s="211"/>
      <c r="L2433" s="211"/>
      <c r="M2433" s="211"/>
      <c r="N2433" s="211"/>
      <c r="O2433" s="211"/>
      <c r="P2433" s="211"/>
    </row>
    <row r="2434">
      <c r="A2434" s="195"/>
      <c r="B2434" s="237"/>
      <c r="C2434" s="238"/>
      <c r="D2434" s="235"/>
      <c r="E2434" s="235"/>
      <c r="F2434" s="195"/>
      <c r="G2434" s="217"/>
      <c r="H2434" s="217"/>
      <c r="I2434" s="195"/>
      <c r="J2434" s="195"/>
      <c r="K2434" s="195"/>
      <c r="L2434" s="195"/>
      <c r="M2434" s="195"/>
      <c r="N2434" s="195"/>
      <c r="O2434" s="195"/>
      <c r="P2434" s="195"/>
    </row>
    <row r="2435">
      <c r="A2435" s="195"/>
      <c r="B2435" s="237"/>
      <c r="C2435" s="238"/>
      <c r="D2435" s="235"/>
      <c r="E2435" s="231"/>
      <c r="F2435" s="195"/>
      <c r="G2435" s="217"/>
      <c r="H2435" s="217"/>
      <c r="I2435" s="195"/>
      <c r="J2435" s="195"/>
      <c r="K2435" s="195"/>
      <c r="L2435" s="195"/>
      <c r="M2435" s="195"/>
      <c r="N2435" s="195"/>
      <c r="O2435" s="195"/>
      <c r="P2435" s="195"/>
    </row>
    <row r="2436">
      <c r="A2436" s="195"/>
      <c r="B2436" s="237"/>
      <c r="C2436" s="238"/>
      <c r="D2436" s="235"/>
      <c r="E2436" s="235"/>
      <c r="F2436" s="195"/>
      <c r="G2436" s="217"/>
      <c r="H2436" s="217"/>
      <c r="I2436" s="195"/>
      <c r="J2436" s="195"/>
      <c r="K2436" s="195"/>
      <c r="L2436" s="195"/>
      <c r="M2436" s="195"/>
      <c r="N2436" s="195"/>
      <c r="O2436" s="195"/>
      <c r="P2436" s="195"/>
    </row>
    <row r="2437">
      <c r="A2437" s="195"/>
      <c r="B2437" s="237"/>
      <c r="C2437" s="238"/>
      <c r="D2437" s="235"/>
      <c r="E2437" s="235"/>
      <c r="F2437" s="195"/>
      <c r="G2437" s="217"/>
      <c r="H2437" s="217"/>
      <c r="I2437" s="195"/>
      <c r="J2437" s="195"/>
      <c r="K2437" s="195"/>
      <c r="L2437" s="195"/>
      <c r="M2437" s="195"/>
      <c r="N2437" s="195"/>
      <c r="O2437" s="195"/>
      <c r="P2437" s="195"/>
    </row>
    <row r="2438">
      <c r="A2438" s="195"/>
      <c r="B2438" s="237"/>
      <c r="C2438" s="238"/>
      <c r="D2438" s="235"/>
      <c r="E2438" s="235"/>
      <c r="F2438" s="195"/>
      <c r="G2438" s="217"/>
      <c r="H2438" s="217"/>
      <c r="I2438" s="195"/>
      <c r="J2438" s="195"/>
      <c r="K2438" s="195"/>
      <c r="L2438" s="195"/>
      <c r="M2438" s="195"/>
      <c r="N2438" s="195"/>
      <c r="O2438" s="195"/>
      <c r="P2438" s="195"/>
    </row>
    <row r="2439">
      <c r="A2439" s="195"/>
      <c r="B2439" s="237"/>
      <c r="C2439" s="238"/>
      <c r="D2439" s="235"/>
      <c r="E2439" s="235"/>
      <c r="F2439" s="195"/>
      <c r="G2439" s="217"/>
      <c r="H2439" s="217"/>
      <c r="I2439" s="195"/>
      <c r="J2439" s="195"/>
      <c r="K2439" s="195"/>
      <c r="L2439" s="195"/>
      <c r="M2439" s="195"/>
      <c r="N2439" s="195"/>
      <c r="O2439" s="195"/>
      <c r="P2439" s="195"/>
    </row>
    <row r="2440">
      <c r="A2440" s="195"/>
      <c r="B2440" s="237"/>
      <c r="C2440" s="238"/>
      <c r="D2440" s="235"/>
      <c r="E2440" s="235"/>
      <c r="F2440" s="195"/>
      <c r="G2440" s="217"/>
      <c r="H2440" s="217"/>
      <c r="I2440" s="195"/>
      <c r="J2440" s="195"/>
      <c r="K2440" s="195"/>
      <c r="L2440" s="195"/>
      <c r="M2440" s="195"/>
      <c r="N2440" s="195"/>
      <c r="O2440" s="195"/>
      <c r="P2440" s="195"/>
    </row>
    <row r="2441">
      <c r="A2441" s="195"/>
      <c r="B2441" s="237"/>
      <c r="C2441" s="238"/>
      <c r="D2441" s="235"/>
      <c r="E2441" s="235"/>
      <c r="F2441" s="195"/>
      <c r="G2441" s="217"/>
      <c r="H2441" s="217"/>
      <c r="I2441" s="195"/>
      <c r="J2441" s="195"/>
      <c r="K2441" s="195"/>
      <c r="L2441" s="195"/>
      <c r="M2441" s="195"/>
      <c r="N2441" s="195"/>
      <c r="O2441" s="195"/>
      <c r="P2441" s="195"/>
    </row>
    <row r="2442">
      <c r="A2442" s="195"/>
      <c r="B2442" s="237"/>
      <c r="C2442" s="238"/>
      <c r="D2442" s="235"/>
      <c r="E2442" s="235"/>
      <c r="F2442" s="195"/>
      <c r="G2442" s="217"/>
      <c r="H2442" s="217"/>
      <c r="I2442" s="195"/>
      <c r="J2442" s="195"/>
      <c r="K2442" s="195"/>
      <c r="L2442" s="195"/>
      <c r="M2442" s="195"/>
      <c r="N2442" s="195"/>
      <c r="O2442" s="195"/>
      <c r="P2442" s="195"/>
    </row>
    <row r="2443">
      <c r="A2443" s="195"/>
      <c r="B2443" s="237"/>
      <c r="C2443" s="238"/>
      <c r="D2443" s="235"/>
      <c r="E2443" s="235"/>
      <c r="F2443" s="195"/>
      <c r="G2443" s="217"/>
      <c r="H2443" s="217"/>
      <c r="I2443" s="195"/>
      <c r="J2443" s="195"/>
      <c r="K2443" s="195"/>
      <c r="L2443" s="195"/>
      <c r="M2443" s="195"/>
      <c r="N2443" s="195"/>
      <c r="O2443" s="195"/>
      <c r="P2443" s="195"/>
    </row>
    <row r="2444">
      <c r="A2444" s="195"/>
      <c r="B2444" s="237"/>
      <c r="C2444" s="238"/>
      <c r="D2444" s="235"/>
      <c r="E2444" s="235"/>
      <c r="F2444" s="195"/>
      <c r="G2444" s="217"/>
      <c r="H2444" s="217"/>
      <c r="I2444" s="195"/>
      <c r="J2444" s="195"/>
      <c r="K2444" s="195"/>
      <c r="L2444" s="195"/>
      <c r="M2444" s="195"/>
      <c r="N2444" s="195"/>
      <c r="O2444" s="195"/>
      <c r="P2444" s="195"/>
    </row>
    <row r="2445">
      <c r="A2445" s="195"/>
      <c r="B2445" s="237"/>
      <c r="C2445" s="238"/>
      <c r="D2445" s="235"/>
      <c r="E2445" s="235"/>
      <c r="F2445" s="195"/>
      <c r="G2445" s="217"/>
      <c r="H2445" s="217"/>
      <c r="I2445" s="195"/>
      <c r="J2445" s="195"/>
      <c r="K2445" s="195"/>
      <c r="L2445" s="195"/>
      <c r="M2445" s="195"/>
      <c r="N2445" s="195"/>
      <c r="O2445" s="195"/>
      <c r="P2445" s="195"/>
    </row>
    <row r="2446">
      <c r="A2446" s="195"/>
      <c r="B2446" s="237"/>
      <c r="C2446" s="238"/>
      <c r="D2446" s="235"/>
      <c r="E2446" s="235"/>
      <c r="F2446" s="195"/>
      <c r="G2446" s="217"/>
      <c r="H2446" s="217"/>
      <c r="I2446" s="195"/>
      <c r="J2446" s="195"/>
      <c r="K2446" s="195"/>
      <c r="L2446" s="195"/>
      <c r="M2446" s="195"/>
      <c r="N2446" s="195"/>
      <c r="O2446" s="195"/>
      <c r="P2446" s="195"/>
    </row>
    <row r="2447">
      <c r="A2447" s="195"/>
      <c r="B2447" s="237"/>
      <c r="C2447" s="238"/>
      <c r="D2447" s="235"/>
      <c r="E2447" s="235"/>
      <c r="F2447" s="195"/>
      <c r="G2447" s="217"/>
      <c r="H2447" s="217"/>
      <c r="I2447" s="195"/>
      <c r="J2447" s="195"/>
      <c r="K2447" s="195"/>
      <c r="L2447" s="195"/>
      <c r="M2447" s="195"/>
      <c r="N2447" s="195"/>
      <c r="O2447" s="195"/>
      <c r="P2447" s="195"/>
    </row>
    <row r="2448">
      <c r="A2448" s="211"/>
      <c r="B2448" s="237"/>
      <c r="C2448" s="238"/>
      <c r="D2448" s="235"/>
      <c r="E2448" s="235"/>
      <c r="F2448" s="211"/>
      <c r="G2448" s="217"/>
      <c r="H2448" s="217"/>
      <c r="I2448" s="211"/>
      <c r="J2448" s="211"/>
      <c r="K2448" s="211"/>
      <c r="L2448" s="211"/>
      <c r="M2448" s="211"/>
      <c r="N2448" s="211"/>
      <c r="O2448" s="211"/>
      <c r="P2448" s="211"/>
    </row>
    <row r="2449">
      <c r="A2449" s="211"/>
      <c r="B2449" s="237"/>
      <c r="C2449" s="238"/>
      <c r="D2449" s="235"/>
      <c r="E2449" s="235"/>
      <c r="F2449" s="211"/>
      <c r="G2449" s="217"/>
      <c r="H2449" s="217"/>
      <c r="I2449" s="211"/>
      <c r="J2449" s="211"/>
      <c r="K2449" s="211"/>
      <c r="L2449" s="211"/>
      <c r="M2449" s="211"/>
      <c r="N2449" s="211"/>
      <c r="O2449" s="211"/>
      <c r="P2449" s="211"/>
    </row>
    <row r="2450">
      <c r="A2450" s="211"/>
      <c r="B2450" s="237"/>
      <c r="C2450" s="238"/>
      <c r="D2450" s="235"/>
      <c r="E2450" s="235"/>
      <c r="F2450" s="211"/>
      <c r="G2450" s="217"/>
      <c r="H2450" s="217"/>
      <c r="I2450" s="211"/>
      <c r="J2450" s="211"/>
      <c r="K2450" s="211"/>
      <c r="L2450" s="211"/>
      <c r="M2450" s="211"/>
      <c r="N2450" s="211"/>
      <c r="O2450" s="211"/>
      <c r="P2450" s="211"/>
    </row>
    <row r="2451">
      <c r="A2451" s="220"/>
      <c r="B2451" s="237"/>
      <c r="C2451" s="238"/>
      <c r="D2451" s="235"/>
      <c r="E2451" s="235"/>
      <c r="F2451" s="211"/>
      <c r="G2451" s="217"/>
      <c r="H2451" s="217"/>
      <c r="I2451" s="211"/>
      <c r="J2451" s="211"/>
      <c r="K2451" s="211"/>
      <c r="L2451" s="211"/>
      <c r="M2451" s="211"/>
      <c r="N2451" s="211"/>
      <c r="O2451" s="211"/>
      <c r="P2451" s="211"/>
    </row>
    <row r="2452">
      <c r="A2452" s="211"/>
      <c r="B2452" s="237"/>
      <c r="C2452" s="238"/>
      <c r="D2452" s="235"/>
      <c r="E2452" s="235"/>
      <c r="F2452" s="211"/>
      <c r="G2452" s="217"/>
      <c r="H2452" s="217"/>
      <c r="I2452" s="211"/>
      <c r="J2452" s="211"/>
      <c r="K2452" s="211"/>
      <c r="L2452" s="211"/>
      <c r="M2452" s="211"/>
      <c r="N2452" s="211"/>
      <c r="O2452" s="211"/>
      <c r="P2452" s="211"/>
    </row>
    <row r="2453">
      <c r="A2453" s="211"/>
      <c r="B2453" s="237"/>
      <c r="C2453" s="238"/>
      <c r="D2453" s="235"/>
      <c r="E2453" s="231"/>
      <c r="F2453" s="211"/>
      <c r="G2453" s="217"/>
      <c r="H2453" s="217"/>
      <c r="I2453" s="211"/>
      <c r="J2453" s="211"/>
      <c r="K2453" s="211"/>
      <c r="L2453" s="211"/>
      <c r="M2453" s="211"/>
      <c r="N2453" s="211"/>
      <c r="O2453" s="211"/>
      <c r="P2453" s="211"/>
    </row>
    <row r="2454">
      <c r="A2454" s="211"/>
      <c r="B2454" s="237"/>
      <c r="C2454" s="238"/>
      <c r="D2454" s="235"/>
      <c r="E2454" s="235"/>
      <c r="F2454" s="211"/>
      <c r="G2454" s="217"/>
      <c r="H2454" s="217"/>
      <c r="I2454" s="211"/>
      <c r="J2454" s="211"/>
      <c r="K2454" s="211"/>
      <c r="L2454" s="211"/>
      <c r="M2454" s="211"/>
      <c r="N2454" s="211"/>
      <c r="O2454" s="211"/>
      <c r="P2454" s="211"/>
    </row>
    <row r="2455">
      <c r="A2455" s="195"/>
      <c r="B2455" s="237"/>
      <c r="C2455" s="238"/>
      <c r="D2455" s="235"/>
      <c r="E2455" s="235"/>
      <c r="F2455" s="195"/>
      <c r="G2455" s="217"/>
      <c r="H2455" s="217"/>
      <c r="I2455" s="195"/>
      <c r="J2455" s="195"/>
      <c r="K2455" s="195"/>
      <c r="L2455" s="195"/>
      <c r="M2455" s="195"/>
      <c r="N2455" s="195"/>
      <c r="O2455" s="195"/>
      <c r="P2455" s="195"/>
    </row>
    <row r="2456">
      <c r="A2456" s="195"/>
      <c r="B2456" s="237"/>
      <c r="C2456" s="238"/>
      <c r="D2456" s="235"/>
      <c r="E2456" s="235"/>
      <c r="F2456" s="195"/>
      <c r="G2456" s="217"/>
      <c r="H2456" s="217"/>
      <c r="I2456" s="195"/>
      <c r="J2456" s="195"/>
      <c r="K2456" s="195"/>
      <c r="L2456" s="195"/>
      <c r="M2456" s="195"/>
      <c r="N2456" s="195"/>
      <c r="O2456" s="195"/>
      <c r="P2456" s="195"/>
    </row>
    <row r="2457">
      <c r="A2457" s="195"/>
      <c r="B2457" s="237"/>
      <c r="C2457" s="238"/>
      <c r="D2457" s="235"/>
      <c r="E2457" s="235"/>
      <c r="F2457" s="195"/>
      <c r="G2457" s="217"/>
      <c r="H2457" s="217"/>
      <c r="I2457" s="195"/>
      <c r="J2457" s="195"/>
      <c r="K2457" s="195"/>
      <c r="L2457" s="195"/>
      <c r="M2457" s="195"/>
      <c r="N2457" s="195"/>
      <c r="O2457" s="195"/>
      <c r="P2457" s="195"/>
    </row>
    <row r="2458">
      <c r="A2458" s="195"/>
      <c r="B2458" s="237"/>
      <c r="C2458" s="238"/>
      <c r="D2458" s="235"/>
      <c r="E2458" s="235"/>
      <c r="F2458" s="195"/>
      <c r="G2458" s="217"/>
      <c r="H2458" s="217"/>
      <c r="I2458" s="195"/>
      <c r="J2458" s="195"/>
      <c r="K2458" s="195"/>
      <c r="L2458" s="195"/>
      <c r="M2458" s="195"/>
      <c r="N2458" s="195"/>
      <c r="O2458" s="195"/>
      <c r="P2458" s="195"/>
    </row>
    <row r="2459">
      <c r="A2459" s="195"/>
      <c r="B2459" s="237"/>
      <c r="C2459" s="238"/>
      <c r="D2459" s="235"/>
      <c r="E2459" s="235"/>
      <c r="F2459" s="195"/>
      <c r="G2459" s="217"/>
      <c r="H2459" s="217"/>
      <c r="I2459" s="195"/>
      <c r="J2459" s="195"/>
      <c r="K2459" s="195"/>
      <c r="L2459" s="195"/>
      <c r="M2459" s="195"/>
      <c r="N2459" s="195"/>
      <c r="O2459" s="195"/>
      <c r="P2459" s="195"/>
    </row>
    <row r="2460">
      <c r="A2460" s="195"/>
      <c r="B2460" s="237"/>
      <c r="C2460" s="238"/>
      <c r="D2460" s="235"/>
      <c r="E2460" s="235"/>
      <c r="F2460" s="195"/>
      <c r="G2460" s="217"/>
      <c r="H2460" s="217"/>
      <c r="I2460" s="195"/>
      <c r="J2460" s="195"/>
      <c r="K2460" s="195"/>
      <c r="L2460" s="195"/>
      <c r="M2460" s="195"/>
      <c r="N2460" s="195"/>
      <c r="O2460" s="195"/>
      <c r="P2460" s="195"/>
    </row>
    <row r="2461">
      <c r="A2461" s="195"/>
      <c r="B2461" s="237"/>
      <c r="C2461" s="238"/>
      <c r="D2461" s="235"/>
      <c r="E2461" s="235"/>
      <c r="F2461" s="195"/>
      <c r="G2461" s="217"/>
      <c r="H2461" s="217"/>
      <c r="I2461" s="195"/>
      <c r="J2461" s="195"/>
      <c r="K2461" s="195"/>
      <c r="L2461" s="195"/>
      <c r="M2461" s="195"/>
      <c r="N2461" s="195"/>
      <c r="O2461" s="195"/>
      <c r="P2461" s="195"/>
    </row>
    <row r="2462">
      <c r="A2462" s="195"/>
      <c r="B2462" s="237"/>
      <c r="C2462" s="238"/>
      <c r="D2462" s="235"/>
      <c r="E2462" s="235"/>
      <c r="F2462" s="195"/>
      <c r="G2462" s="217"/>
      <c r="H2462" s="217"/>
      <c r="I2462" s="195"/>
      <c r="J2462" s="195"/>
      <c r="K2462" s="195"/>
      <c r="L2462" s="195"/>
      <c r="M2462" s="195"/>
      <c r="N2462" s="195"/>
      <c r="O2462" s="195"/>
      <c r="P2462" s="195"/>
    </row>
    <row r="2463">
      <c r="A2463" s="195"/>
      <c r="B2463" s="237"/>
      <c r="C2463" s="238"/>
      <c r="D2463" s="235"/>
      <c r="E2463" s="235"/>
      <c r="F2463" s="195"/>
      <c r="G2463" s="217"/>
      <c r="H2463" s="217"/>
      <c r="I2463" s="195"/>
      <c r="J2463" s="195"/>
      <c r="K2463" s="195"/>
      <c r="L2463" s="195"/>
      <c r="M2463" s="195"/>
      <c r="N2463" s="195"/>
      <c r="O2463" s="195"/>
      <c r="P2463" s="195"/>
    </row>
    <row r="2464">
      <c r="A2464" s="195"/>
      <c r="B2464" s="237"/>
      <c r="C2464" s="238"/>
      <c r="D2464" s="235"/>
      <c r="E2464" s="235"/>
      <c r="F2464" s="195"/>
      <c r="G2464" s="217"/>
      <c r="H2464" s="217"/>
      <c r="I2464" s="195"/>
      <c r="J2464" s="195"/>
      <c r="K2464" s="195"/>
      <c r="L2464" s="195"/>
      <c r="M2464" s="195"/>
      <c r="N2464" s="195"/>
      <c r="O2464" s="195"/>
      <c r="P2464" s="195"/>
    </row>
    <row r="2465">
      <c r="A2465" s="195"/>
      <c r="B2465" s="237"/>
      <c r="C2465" s="238"/>
      <c r="D2465" s="235"/>
      <c r="E2465" s="235"/>
      <c r="F2465" s="195"/>
      <c r="G2465" s="217"/>
      <c r="H2465" s="217"/>
      <c r="I2465" s="195"/>
      <c r="J2465" s="195"/>
      <c r="K2465" s="195"/>
      <c r="L2465" s="195"/>
      <c r="M2465" s="195"/>
      <c r="N2465" s="195"/>
      <c r="O2465" s="195"/>
      <c r="P2465" s="195"/>
    </row>
    <row r="2466">
      <c r="A2466" s="195"/>
      <c r="B2466" s="237"/>
      <c r="C2466" s="238"/>
      <c r="D2466" s="235"/>
      <c r="E2466" s="235"/>
      <c r="F2466" s="195"/>
      <c r="G2466" s="217"/>
      <c r="H2466" s="217"/>
      <c r="I2466" s="195"/>
      <c r="J2466" s="195"/>
      <c r="K2466" s="195"/>
      <c r="L2466" s="195"/>
      <c r="M2466" s="195"/>
      <c r="N2466" s="195"/>
      <c r="O2466" s="195"/>
      <c r="P2466" s="195"/>
    </row>
    <row r="2467">
      <c r="A2467" s="221"/>
      <c r="B2467" s="237"/>
      <c r="C2467" s="238"/>
      <c r="D2467" s="235"/>
      <c r="E2467" s="235"/>
      <c r="F2467" s="211"/>
      <c r="G2467" s="217"/>
      <c r="H2467" s="217"/>
      <c r="I2467" s="211"/>
      <c r="J2467" s="211"/>
      <c r="K2467" s="211"/>
      <c r="L2467" s="211"/>
      <c r="M2467" s="211"/>
      <c r="N2467" s="211"/>
      <c r="O2467" s="211"/>
      <c r="P2467" s="211"/>
    </row>
    <row r="2468">
      <c r="A2468" s="195"/>
      <c r="B2468" s="237"/>
      <c r="C2468" s="238"/>
      <c r="D2468" s="235"/>
      <c r="E2468" s="235"/>
      <c r="F2468" s="195"/>
      <c r="G2468" s="217"/>
      <c r="H2468" s="217"/>
      <c r="I2468" s="195"/>
      <c r="J2468" s="195"/>
      <c r="K2468" s="195"/>
      <c r="L2468" s="195"/>
      <c r="M2468" s="195"/>
      <c r="N2468" s="195"/>
      <c r="O2468" s="195"/>
      <c r="P2468" s="195"/>
    </row>
    <row r="2469">
      <c r="A2469" s="220"/>
      <c r="B2469" s="237"/>
      <c r="C2469" s="238"/>
      <c r="D2469" s="235"/>
      <c r="E2469" s="235"/>
      <c r="F2469" s="211"/>
      <c r="G2469" s="217"/>
      <c r="H2469" s="217"/>
      <c r="I2469" s="211"/>
      <c r="J2469" s="211"/>
      <c r="K2469" s="211"/>
      <c r="L2469" s="211"/>
      <c r="M2469" s="211"/>
      <c r="N2469" s="211"/>
      <c r="O2469" s="211"/>
      <c r="P2469" s="211"/>
    </row>
    <row r="2470">
      <c r="A2470" s="195"/>
      <c r="B2470" s="237"/>
      <c r="C2470" s="238"/>
      <c r="D2470" s="235"/>
      <c r="E2470" s="235"/>
      <c r="F2470" s="195"/>
      <c r="G2470" s="217"/>
      <c r="H2470" s="217"/>
      <c r="I2470" s="195"/>
      <c r="J2470" s="195"/>
      <c r="K2470" s="195"/>
      <c r="L2470" s="195"/>
      <c r="M2470" s="195"/>
      <c r="N2470" s="195"/>
      <c r="O2470" s="195"/>
      <c r="P2470" s="195"/>
    </row>
    <row r="2471">
      <c r="A2471" s="211"/>
      <c r="B2471" s="237"/>
      <c r="C2471" s="238"/>
      <c r="D2471" s="235"/>
      <c r="E2471" s="231"/>
      <c r="F2471" s="211"/>
      <c r="G2471" s="217"/>
      <c r="H2471" s="217"/>
      <c r="I2471" s="211"/>
      <c r="J2471" s="211"/>
      <c r="K2471" s="211"/>
      <c r="L2471" s="211"/>
      <c r="M2471" s="211"/>
      <c r="N2471" s="211"/>
      <c r="O2471" s="211"/>
      <c r="P2471" s="211"/>
    </row>
    <row r="2472">
      <c r="A2472" s="211"/>
      <c r="B2472" s="237"/>
      <c r="C2472" s="238"/>
      <c r="D2472" s="235"/>
      <c r="E2472" s="235"/>
      <c r="F2472" s="211"/>
      <c r="G2472" s="217"/>
      <c r="H2472" s="217"/>
      <c r="I2472" s="211"/>
      <c r="J2472" s="211"/>
      <c r="K2472" s="211"/>
      <c r="L2472" s="211"/>
      <c r="M2472" s="211"/>
      <c r="N2472" s="211"/>
      <c r="O2472" s="211"/>
      <c r="P2472" s="211"/>
    </row>
    <row r="2473">
      <c r="A2473" s="211"/>
      <c r="B2473" s="237"/>
      <c r="C2473" s="238"/>
      <c r="D2473" s="235"/>
      <c r="E2473" s="235"/>
      <c r="F2473" s="211"/>
      <c r="G2473" s="217"/>
      <c r="H2473" s="217"/>
      <c r="I2473" s="211"/>
      <c r="J2473" s="211"/>
      <c r="K2473" s="211"/>
      <c r="L2473" s="211"/>
      <c r="M2473" s="211"/>
      <c r="N2473" s="211"/>
      <c r="O2473" s="211"/>
      <c r="P2473" s="211"/>
    </row>
    <row r="2474">
      <c r="A2474" s="195"/>
      <c r="B2474" s="237"/>
      <c r="C2474" s="238"/>
      <c r="D2474" s="235"/>
      <c r="E2474" s="235"/>
      <c r="F2474" s="195"/>
      <c r="G2474" s="217"/>
      <c r="H2474" s="217"/>
      <c r="I2474" s="195"/>
      <c r="J2474" s="195"/>
      <c r="K2474" s="195"/>
      <c r="L2474" s="195"/>
      <c r="M2474" s="195"/>
      <c r="N2474" s="195"/>
      <c r="O2474" s="195"/>
      <c r="P2474" s="195"/>
    </row>
    <row r="2475">
      <c r="A2475" s="195"/>
      <c r="B2475" s="237"/>
      <c r="C2475" s="238"/>
      <c r="D2475" s="235"/>
      <c r="E2475" s="235"/>
      <c r="F2475" s="195"/>
      <c r="G2475" s="217"/>
      <c r="H2475" s="217"/>
      <c r="I2475" s="195"/>
      <c r="J2475" s="195"/>
      <c r="K2475" s="195"/>
      <c r="L2475" s="195"/>
      <c r="M2475" s="195"/>
      <c r="N2475" s="195"/>
      <c r="O2475" s="195"/>
      <c r="P2475" s="195"/>
    </row>
    <row r="2476">
      <c r="A2476" s="195"/>
      <c r="B2476" s="237"/>
      <c r="C2476" s="238"/>
      <c r="D2476" s="235"/>
      <c r="E2476" s="235"/>
      <c r="F2476" s="195"/>
      <c r="G2476" s="217"/>
      <c r="H2476" s="217"/>
      <c r="I2476" s="195"/>
      <c r="J2476" s="195"/>
      <c r="K2476" s="195"/>
      <c r="L2476" s="195"/>
      <c r="M2476" s="195"/>
      <c r="N2476" s="195"/>
      <c r="O2476" s="195"/>
      <c r="P2476" s="195"/>
    </row>
    <row r="2477">
      <c r="A2477" s="195"/>
      <c r="B2477" s="237"/>
      <c r="C2477" s="238"/>
      <c r="D2477" s="235"/>
      <c r="E2477" s="235"/>
      <c r="F2477" s="195"/>
      <c r="G2477" s="217"/>
      <c r="H2477" s="217"/>
      <c r="I2477" s="195"/>
      <c r="J2477" s="195"/>
      <c r="K2477" s="195"/>
      <c r="L2477" s="195"/>
      <c r="M2477" s="195"/>
      <c r="N2477" s="195"/>
      <c r="O2477" s="195"/>
      <c r="P2477" s="195"/>
    </row>
    <row r="2478">
      <c r="A2478" s="195"/>
      <c r="B2478" s="237"/>
      <c r="C2478" s="238"/>
      <c r="D2478" s="235"/>
      <c r="E2478" s="235"/>
      <c r="F2478" s="195"/>
      <c r="G2478" s="217"/>
      <c r="H2478" s="217"/>
      <c r="I2478" s="195"/>
      <c r="J2478" s="195"/>
      <c r="K2478" s="195"/>
      <c r="L2478" s="195"/>
      <c r="M2478" s="195"/>
      <c r="N2478" s="195"/>
      <c r="O2478" s="195"/>
      <c r="P2478" s="195"/>
    </row>
    <row r="2479">
      <c r="A2479" s="195"/>
      <c r="B2479" s="237"/>
      <c r="C2479" s="238"/>
      <c r="D2479" s="235"/>
      <c r="E2479" s="235"/>
      <c r="F2479" s="195"/>
      <c r="G2479" s="217"/>
      <c r="H2479" s="217"/>
      <c r="I2479" s="195"/>
      <c r="J2479" s="195"/>
      <c r="K2479" s="195"/>
      <c r="L2479" s="195"/>
      <c r="M2479" s="195"/>
      <c r="N2479" s="195"/>
      <c r="O2479" s="195"/>
      <c r="P2479" s="195"/>
    </row>
    <row r="2480">
      <c r="A2480" s="195"/>
      <c r="B2480" s="237"/>
      <c r="C2480" s="238"/>
      <c r="D2480" s="235"/>
      <c r="E2480" s="235"/>
      <c r="F2480" s="195"/>
      <c r="G2480" s="217"/>
      <c r="H2480" s="217"/>
      <c r="I2480" s="195"/>
      <c r="J2480" s="195"/>
      <c r="K2480" s="195"/>
      <c r="L2480" s="195"/>
      <c r="M2480" s="195"/>
      <c r="N2480" s="195"/>
      <c r="O2480" s="195"/>
      <c r="P2480" s="195"/>
    </row>
    <row r="2481">
      <c r="A2481" s="195"/>
      <c r="B2481" s="237"/>
      <c r="C2481" s="238"/>
      <c r="D2481" s="235"/>
      <c r="E2481" s="235"/>
      <c r="F2481" s="195"/>
      <c r="G2481" s="217"/>
      <c r="H2481" s="217"/>
      <c r="I2481" s="195"/>
      <c r="J2481" s="195"/>
      <c r="K2481" s="195"/>
      <c r="L2481" s="195"/>
      <c r="M2481" s="195"/>
      <c r="N2481" s="195"/>
      <c r="O2481" s="195"/>
      <c r="P2481" s="195"/>
    </row>
    <row r="2482">
      <c r="A2482" s="195"/>
      <c r="B2482" s="237"/>
      <c r="C2482" s="238"/>
      <c r="D2482" s="235"/>
      <c r="E2482" s="235"/>
      <c r="F2482" s="195"/>
      <c r="G2482" s="217"/>
      <c r="H2482" s="217"/>
      <c r="I2482" s="195"/>
      <c r="J2482" s="195"/>
      <c r="K2482" s="195"/>
      <c r="L2482" s="195"/>
      <c r="M2482" s="195"/>
      <c r="N2482" s="195"/>
      <c r="O2482" s="195"/>
      <c r="P2482" s="195"/>
    </row>
    <row r="2483">
      <c r="A2483" s="195"/>
      <c r="B2483" s="237"/>
      <c r="C2483" s="238"/>
      <c r="D2483" s="235"/>
      <c r="E2483" s="235"/>
      <c r="F2483" s="195"/>
      <c r="G2483" s="217"/>
      <c r="H2483" s="217"/>
      <c r="I2483" s="195"/>
      <c r="J2483" s="195"/>
      <c r="K2483" s="195"/>
      <c r="L2483" s="195"/>
      <c r="M2483" s="195"/>
      <c r="N2483" s="195"/>
      <c r="O2483" s="195"/>
      <c r="P2483" s="195"/>
    </row>
    <row r="2484">
      <c r="A2484" s="195"/>
      <c r="B2484" s="237"/>
      <c r="C2484" s="238"/>
      <c r="D2484" s="235"/>
      <c r="E2484" s="235"/>
      <c r="F2484" s="195"/>
      <c r="G2484" s="217"/>
      <c r="H2484" s="217"/>
      <c r="I2484" s="195"/>
      <c r="J2484" s="195"/>
      <c r="K2484" s="195"/>
      <c r="L2484" s="195"/>
      <c r="M2484" s="195"/>
      <c r="N2484" s="195"/>
      <c r="O2484" s="195"/>
      <c r="P2484" s="195"/>
    </row>
    <row r="2485">
      <c r="A2485" s="221"/>
      <c r="B2485" s="237"/>
      <c r="C2485" s="238"/>
      <c r="D2485" s="235"/>
      <c r="E2485" s="235"/>
      <c r="F2485" s="211"/>
      <c r="G2485" s="217"/>
      <c r="H2485" s="217"/>
      <c r="I2485" s="211"/>
      <c r="J2485" s="211"/>
      <c r="K2485" s="211"/>
      <c r="L2485" s="211"/>
      <c r="M2485" s="211"/>
      <c r="N2485" s="211"/>
      <c r="O2485" s="211"/>
      <c r="P2485" s="211"/>
    </row>
    <row r="2486">
      <c r="A2486" s="211"/>
      <c r="B2486" s="237"/>
      <c r="C2486" s="238"/>
      <c r="D2486" s="235"/>
      <c r="E2486" s="235"/>
      <c r="F2486" s="211"/>
      <c r="G2486" s="217"/>
      <c r="H2486" s="217"/>
      <c r="I2486" s="211"/>
      <c r="J2486" s="211"/>
      <c r="K2486" s="211"/>
      <c r="L2486" s="211"/>
      <c r="M2486" s="211"/>
      <c r="N2486" s="211"/>
      <c r="O2486" s="211"/>
      <c r="P2486" s="211"/>
    </row>
    <row r="2487">
      <c r="A2487" s="220"/>
      <c r="B2487" s="237"/>
      <c r="C2487" s="238"/>
      <c r="D2487" s="235"/>
      <c r="E2487" s="235"/>
      <c r="F2487" s="211"/>
      <c r="G2487" s="217"/>
      <c r="H2487" s="217"/>
      <c r="I2487" s="211"/>
      <c r="J2487" s="211"/>
      <c r="K2487" s="211"/>
      <c r="L2487" s="211"/>
      <c r="M2487" s="211"/>
      <c r="N2487" s="211"/>
      <c r="O2487" s="211"/>
      <c r="P2487" s="211"/>
    </row>
    <row r="2488">
      <c r="A2488" s="195"/>
      <c r="B2488" s="237"/>
      <c r="C2488" s="238"/>
      <c r="D2488" s="235"/>
      <c r="E2488" s="235"/>
      <c r="F2488" s="195"/>
      <c r="G2488" s="217"/>
      <c r="H2488" s="217"/>
      <c r="I2488" s="195"/>
      <c r="J2488" s="195"/>
      <c r="K2488" s="195"/>
      <c r="L2488" s="195"/>
      <c r="M2488" s="195"/>
      <c r="N2488" s="195"/>
      <c r="O2488" s="195"/>
      <c r="P2488" s="195"/>
    </row>
    <row r="2489">
      <c r="A2489" s="195"/>
      <c r="B2489" s="237"/>
      <c r="C2489" s="238"/>
      <c r="D2489" s="235"/>
      <c r="E2489" s="231"/>
      <c r="F2489" s="195"/>
      <c r="G2489" s="217"/>
      <c r="H2489" s="217"/>
      <c r="I2489" s="195"/>
      <c r="J2489" s="195"/>
      <c r="K2489" s="195"/>
      <c r="L2489" s="195"/>
      <c r="M2489" s="195"/>
      <c r="N2489" s="195"/>
      <c r="O2489" s="195"/>
      <c r="P2489" s="195"/>
    </row>
    <row r="2490">
      <c r="A2490" s="195"/>
      <c r="B2490" s="237"/>
      <c r="C2490" s="238"/>
      <c r="D2490" s="235"/>
      <c r="E2490" s="235"/>
      <c r="F2490" s="195"/>
      <c r="G2490" s="217"/>
      <c r="H2490" s="217"/>
      <c r="I2490" s="195"/>
      <c r="J2490" s="195"/>
      <c r="K2490" s="195"/>
      <c r="L2490" s="195"/>
      <c r="M2490" s="195"/>
      <c r="N2490" s="195"/>
      <c r="O2490" s="195"/>
      <c r="P2490" s="195"/>
    </row>
    <row r="2491">
      <c r="A2491" s="195"/>
      <c r="B2491" s="237"/>
      <c r="C2491" s="238"/>
      <c r="D2491" s="235"/>
      <c r="E2491" s="235"/>
      <c r="F2491" s="195"/>
      <c r="G2491" s="217"/>
      <c r="H2491" s="217"/>
      <c r="I2491" s="195"/>
      <c r="J2491" s="195"/>
      <c r="K2491" s="195"/>
      <c r="L2491" s="195"/>
      <c r="M2491" s="195"/>
      <c r="N2491" s="195"/>
      <c r="O2491" s="195"/>
      <c r="P2491" s="195"/>
    </row>
    <row r="2492">
      <c r="A2492" s="195"/>
      <c r="B2492" s="237"/>
      <c r="C2492" s="238"/>
      <c r="D2492" s="235"/>
      <c r="E2492" s="235"/>
      <c r="F2492" s="195"/>
      <c r="G2492" s="217"/>
      <c r="H2492" s="217"/>
      <c r="I2492" s="195"/>
      <c r="J2492" s="195"/>
      <c r="K2492" s="195"/>
      <c r="L2492" s="195"/>
      <c r="M2492" s="195"/>
      <c r="N2492" s="195"/>
      <c r="O2492" s="195"/>
      <c r="P2492" s="195"/>
    </row>
    <row r="2493">
      <c r="A2493" s="195"/>
      <c r="B2493" s="237"/>
      <c r="C2493" s="238"/>
      <c r="D2493" s="235"/>
      <c r="E2493" s="235"/>
      <c r="F2493" s="195"/>
      <c r="G2493" s="217"/>
      <c r="H2493" s="217"/>
      <c r="I2493" s="195"/>
      <c r="J2493" s="195"/>
      <c r="K2493" s="195"/>
      <c r="L2493" s="195"/>
      <c r="M2493" s="195"/>
      <c r="N2493" s="195"/>
      <c r="O2493" s="195"/>
      <c r="P2493" s="195"/>
    </row>
    <row r="2494">
      <c r="A2494" s="195"/>
      <c r="B2494" s="237"/>
      <c r="C2494" s="238"/>
      <c r="D2494" s="235"/>
      <c r="E2494" s="235"/>
      <c r="F2494" s="195"/>
      <c r="G2494" s="217"/>
      <c r="H2494" s="217"/>
      <c r="I2494" s="195"/>
      <c r="J2494" s="195"/>
      <c r="K2494" s="195"/>
      <c r="L2494" s="195"/>
      <c r="M2494" s="195"/>
      <c r="N2494" s="195"/>
      <c r="O2494" s="195"/>
      <c r="P2494" s="195"/>
    </row>
    <row r="2495">
      <c r="A2495" s="211"/>
      <c r="B2495" s="237"/>
      <c r="C2495" s="238"/>
      <c r="D2495" s="235"/>
      <c r="E2495" s="235"/>
      <c r="F2495" s="211"/>
      <c r="G2495" s="217"/>
      <c r="H2495" s="217"/>
      <c r="I2495" s="211"/>
      <c r="J2495" s="211"/>
      <c r="K2495" s="211"/>
      <c r="L2495" s="211"/>
      <c r="M2495" s="211"/>
      <c r="N2495" s="211"/>
      <c r="O2495" s="211"/>
      <c r="P2495" s="211"/>
    </row>
    <row r="2496">
      <c r="A2496" s="211"/>
      <c r="B2496" s="237"/>
      <c r="C2496" s="238"/>
      <c r="D2496" s="235"/>
      <c r="E2496" s="235"/>
      <c r="F2496" s="211"/>
      <c r="G2496" s="217"/>
      <c r="H2496" s="217"/>
      <c r="I2496" s="211"/>
      <c r="J2496" s="211"/>
      <c r="K2496" s="211"/>
      <c r="L2496" s="211"/>
      <c r="M2496" s="211"/>
      <c r="N2496" s="211"/>
      <c r="O2496" s="211"/>
      <c r="P2496" s="211"/>
    </row>
    <row r="2497">
      <c r="A2497" s="195"/>
      <c r="B2497" s="237"/>
      <c r="C2497" s="238"/>
      <c r="D2497" s="235"/>
      <c r="E2497" s="235"/>
      <c r="F2497" s="195"/>
      <c r="G2497" s="217"/>
      <c r="H2497" s="217"/>
      <c r="I2497" s="195"/>
      <c r="J2497" s="195"/>
      <c r="K2497" s="195"/>
      <c r="L2497" s="195"/>
      <c r="M2497" s="195"/>
      <c r="N2497" s="195"/>
      <c r="O2497" s="195"/>
      <c r="P2497" s="195"/>
    </row>
    <row r="2498">
      <c r="A2498" s="195"/>
      <c r="B2498" s="237"/>
      <c r="C2498" s="238"/>
      <c r="D2498" s="235"/>
      <c r="E2498" s="235"/>
      <c r="F2498" s="195"/>
      <c r="G2498" s="217"/>
      <c r="H2498" s="217"/>
      <c r="I2498" s="195"/>
      <c r="J2498" s="195"/>
      <c r="K2498" s="195"/>
      <c r="L2498" s="195"/>
      <c r="M2498" s="195"/>
      <c r="N2498" s="195"/>
      <c r="O2498" s="195"/>
      <c r="P2498" s="195"/>
    </row>
    <row r="2499">
      <c r="A2499" s="195"/>
      <c r="B2499" s="237"/>
      <c r="C2499" s="238"/>
      <c r="D2499" s="235"/>
      <c r="E2499" s="235"/>
      <c r="F2499" s="195"/>
      <c r="G2499" s="217"/>
      <c r="H2499" s="217"/>
      <c r="I2499" s="195"/>
      <c r="J2499" s="195"/>
      <c r="K2499" s="195"/>
      <c r="L2499" s="195"/>
      <c r="M2499" s="195"/>
      <c r="N2499" s="195"/>
      <c r="O2499" s="195"/>
      <c r="P2499" s="195"/>
    </row>
    <row r="2500">
      <c r="A2500" s="195"/>
      <c r="B2500" s="237"/>
      <c r="C2500" s="238"/>
      <c r="D2500" s="235"/>
      <c r="E2500" s="235"/>
      <c r="F2500" s="195"/>
      <c r="G2500" s="217"/>
      <c r="H2500" s="217"/>
      <c r="I2500" s="195"/>
      <c r="J2500" s="195"/>
      <c r="K2500" s="195"/>
      <c r="L2500" s="195"/>
      <c r="M2500" s="195"/>
      <c r="N2500" s="195"/>
      <c r="O2500" s="195"/>
      <c r="P2500" s="195"/>
    </row>
    <row r="2501">
      <c r="A2501" s="195"/>
      <c r="B2501" s="237"/>
      <c r="C2501" s="238"/>
      <c r="D2501" s="235"/>
      <c r="E2501" s="235"/>
      <c r="F2501" s="195"/>
      <c r="G2501" s="217"/>
      <c r="H2501" s="217"/>
      <c r="I2501" s="195"/>
      <c r="J2501" s="195"/>
      <c r="K2501" s="195"/>
      <c r="L2501" s="195"/>
      <c r="M2501" s="195"/>
      <c r="N2501" s="195"/>
      <c r="O2501" s="195"/>
      <c r="P2501" s="195"/>
    </row>
    <row r="2502">
      <c r="A2502" s="195"/>
      <c r="B2502" s="237"/>
      <c r="C2502" s="238"/>
      <c r="D2502" s="235"/>
      <c r="E2502" s="235"/>
      <c r="F2502" s="195"/>
      <c r="G2502" s="217"/>
      <c r="H2502" s="217"/>
      <c r="I2502" s="195"/>
      <c r="J2502" s="195"/>
      <c r="K2502" s="195"/>
      <c r="L2502" s="195"/>
      <c r="M2502" s="195"/>
      <c r="N2502" s="195"/>
      <c r="O2502" s="195"/>
      <c r="P2502" s="195"/>
    </row>
    <row r="2503">
      <c r="A2503" s="221"/>
      <c r="B2503" s="237"/>
      <c r="C2503" s="238"/>
      <c r="D2503" s="235"/>
      <c r="E2503" s="235"/>
      <c r="F2503" s="195"/>
      <c r="G2503" s="217"/>
      <c r="H2503" s="217"/>
      <c r="I2503" s="195"/>
      <c r="J2503" s="195"/>
      <c r="K2503" s="195"/>
      <c r="L2503" s="195"/>
      <c r="M2503" s="195"/>
      <c r="N2503" s="195"/>
      <c r="O2503" s="195"/>
      <c r="P2503" s="195"/>
    </row>
    <row r="2504">
      <c r="A2504" s="195"/>
      <c r="B2504" s="237"/>
      <c r="C2504" s="238"/>
      <c r="D2504" s="235"/>
      <c r="E2504" s="235"/>
      <c r="F2504" s="195"/>
      <c r="G2504" s="217"/>
      <c r="H2504" s="217"/>
      <c r="I2504" s="195"/>
      <c r="J2504" s="195"/>
      <c r="K2504" s="195"/>
      <c r="L2504" s="195"/>
      <c r="M2504" s="195"/>
      <c r="N2504" s="195"/>
      <c r="O2504" s="195"/>
      <c r="P2504" s="195"/>
    </row>
    <row r="2505">
      <c r="A2505" s="220"/>
      <c r="B2505" s="237"/>
      <c r="C2505" s="238"/>
      <c r="D2505" s="235"/>
      <c r="E2505" s="235"/>
      <c r="F2505" s="211"/>
      <c r="G2505" s="217"/>
      <c r="H2505" s="217"/>
      <c r="I2505" s="211"/>
      <c r="J2505" s="211"/>
      <c r="K2505" s="211"/>
      <c r="L2505" s="211"/>
      <c r="M2505" s="211"/>
      <c r="N2505" s="211"/>
      <c r="O2505" s="211"/>
      <c r="P2505" s="211"/>
    </row>
    <row r="2506">
      <c r="A2506" s="195"/>
      <c r="B2506" s="237"/>
      <c r="C2506" s="238"/>
      <c r="D2506" s="235"/>
      <c r="E2506" s="235"/>
      <c r="F2506" s="195"/>
      <c r="G2506" s="217"/>
      <c r="H2506" s="217"/>
      <c r="I2506" s="195"/>
      <c r="J2506" s="195"/>
      <c r="K2506" s="195"/>
      <c r="L2506" s="195"/>
      <c r="M2506" s="195"/>
      <c r="N2506" s="195"/>
      <c r="O2506" s="195"/>
      <c r="P2506" s="195"/>
    </row>
    <row r="2507">
      <c r="A2507" s="195"/>
      <c r="B2507" s="237"/>
      <c r="C2507" s="238"/>
      <c r="D2507" s="235"/>
      <c r="E2507" s="231"/>
      <c r="F2507" s="195"/>
      <c r="G2507" s="217"/>
      <c r="H2507" s="217"/>
      <c r="I2507" s="195"/>
      <c r="J2507" s="195"/>
      <c r="K2507" s="195"/>
      <c r="L2507" s="195"/>
      <c r="M2507" s="195"/>
      <c r="N2507" s="195"/>
      <c r="O2507" s="195"/>
      <c r="P2507" s="195"/>
    </row>
    <row r="2508">
      <c r="A2508" s="195"/>
      <c r="B2508" s="237"/>
      <c r="C2508" s="238"/>
      <c r="D2508" s="235"/>
      <c r="E2508" s="235"/>
      <c r="F2508" s="195"/>
      <c r="G2508" s="217"/>
      <c r="H2508" s="217"/>
      <c r="I2508" s="195"/>
      <c r="J2508" s="195"/>
      <c r="K2508" s="195"/>
      <c r="L2508" s="195"/>
      <c r="M2508" s="195"/>
      <c r="N2508" s="195"/>
      <c r="O2508" s="195"/>
      <c r="P2508" s="195"/>
    </row>
    <row r="2509">
      <c r="A2509" s="195"/>
      <c r="B2509" s="237"/>
      <c r="C2509" s="238"/>
      <c r="D2509" s="235"/>
      <c r="E2509" s="235"/>
      <c r="F2509" s="195"/>
      <c r="G2509" s="217"/>
      <c r="H2509" s="217"/>
      <c r="I2509" s="195"/>
      <c r="J2509" s="195"/>
      <c r="K2509" s="195"/>
      <c r="L2509" s="195"/>
      <c r="M2509" s="195"/>
      <c r="N2509" s="195"/>
      <c r="O2509" s="195"/>
      <c r="P2509" s="195"/>
    </row>
    <row r="2510">
      <c r="A2510" s="195"/>
      <c r="B2510" s="237"/>
      <c r="C2510" s="238"/>
      <c r="D2510" s="235"/>
      <c r="E2510" s="235"/>
      <c r="F2510" s="195"/>
      <c r="G2510" s="217"/>
      <c r="H2510" s="217"/>
      <c r="I2510" s="195"/>
      <c r="J2510" s="195"/>
      <c r="K2510" s="195"/>
      <c r="L2510" s="195"/>
      <c r="M2510" s="195"/>
      <c r="N2510" s="195"/>
      <c r="O2510" s="195"/>
      <c r="P2510" s="195"/>
    </row>
    <row r="2511">
      <c r="A2511" s="211"/>
      <c r="B2511" s="237"/>
      <c r="C2511" s="238"/>
      <c r="D2511" s="235"/>
      <c r="E2511" s="235"/>
      <c r="F2511" s="211"/>
      <c r="G2511" s="217"/>
      <c r="H2511" s="217"/>
      <c r="I2511" s="211"/>
      <c r="J2511" s="211"/>
      <c r="K2511" s="211"/>
      <c r="L2511" s="211"/>
      <c r="M2511" s="211"/>
      <c r="N2511" s="211"/>
      <c r="O2511" s="211"/>
      <c r="P2511" s="211"/>
    </row>
    <row r="2512">
      <c r="A2512" s="211"/>
      <c r="B2512" s="237"/>
      <c r="C2512" s="238"/>
      <c r="D2512" s="235"/>
      <c r="E2512" s="235"/>
      <c r="F2512" s="211"/>
      <c r="G2512" s="217"/>
      <c r="H2512" s="217"/>
      <c r="I2512" s="211"/>
      <c r="J2512" s="211"/>
      <c r="K2512" s="211"/>
      <c r="L2512" s="211"/>
      <c r="M2512" s="211"/>
      <c r="N2512" s="211"/>
      <c r="O2512" s="211"/>
      <c r="P2512" s="211"/>
    </row>
    <row r="2513">
      <c r="A2513" s="211"/>
      <c r="B2513" s="237"/>
      <c r="C2513" s="238"/>
      <c r="D2513" s="235"/>
      <c r="E2513" s="235"/>
      <c r="F2513" s="211"/>
      <c r="G2513" s="217"/>
      <c r="H2513" s="217"/>
      <c r="I2513" s="211"/>
      <c r="J2513" s="211"/>
      <c r="K2513" s="211"/>
      <c r="L2513" s="211"/>
      <c r="M2513" s="211"/>
      <c r="N2513" s="211"/>
      <c r="O2513" s="211"/>
      <c r="P2513" s="211"/>
    </row>
    <row r="2514">
      <c r="A2514" s="211"/>
      <c r="B2514" s="237"/>
      <c r="C2514" s="238"/>
      <c r="D2514" s="235"/>
      <c r="E2514" s="235"/>
      <c r="F2514" s="211"/>
      <c r="G2514" s="217"/>
      <c r="H2514" s="217"/>
      <c r="I2514" s="211"/>
      <c r="J2514" s="211"/>
      <c r="K2514" s="211"/>
      <c r="L2514" s="211"/>
      <c r="M2514" s="211"/>
      <c r="N2514" s="211"/>
      <c r="O2514" s="211"/>
      <c r="P2514" s="211"/>
    </row>
    <row r="2515">
      <c r="A2515" s="211"/>
      <c r="B2515" s="237"/>
      <c r="C2515" s="238"/>
      <c r="D2515" s="235"/>
      <c r="E2515" s="235"/>
      <c r="F2515" s="211"/>
      <c r="G2515" s="217"/>
      <c r="H2515" s="217"/>
      <c r="I2515" s="211"/>
      <c r="J2515" s="211"/>
      <c r="K2515" s="211"/>
      <c r="L2515" s="211"/>
      <c r="M2515" s="211"/>
      <c r="N2515" s="211"/>
      <c r="O2515" s="211"/>
      <c r="P2515" s="211"/>
    </row>
    <row r="2516">
      <c r="A2516" s="211"/>
      <c r="B2516" s="237"/>
      <c r="C2516" s="238"/>
      <c r="D2516" s="235"/>
      <c r="E2516" s="235"/>
      <c r="F2516" s="211"/>
      <c r="G2516" s="217"/>
      <c r="H2516" s="217"/>
      <c r="I2516" s="211"/>
      <c r="J2516" s="211"/>
      <c r="K2516" s="211"/>
      <c r="L2516" s="211"/>
      <c r="M2516" s="211"/>
      <c r="N2516" s="211"/>
      <c r="O2516" s="211"/>
      <c r="P2516" s="211"/>
    </row>
    <row r="2517">
      <c r="A2517" s="195"/>
      <c r="B2517" s="237"/>
      <c r="C2517" s="238"/>
      <c r="D2517" s="235"/>
      <c r="E2517" s="235"/>
      <c r="F2517" s="195"/>
      <c r="G2517" s="217"/>
      <c r="H2517" s="217"/>
      <c r="I2517" s="195"/>
      <c r="J2517" s="195"/>
      <c r="K2517" s="195"/>
      <c r="L2517" s="195"/>
      <c r="M2517" s="195"/>
      <c r="N2517" s="195"/>
      <c r="O2517" s="195"/>
      <c r="P2517" s="195"/>
    </row>
    <row r="2518">
      <c r="A2518" s="195"/>
      <c r="B2518" s="237"/>
      <c r="C2518" s="238"/>
      <c r="D2518" s="235"/>
      <c r="E2518" s="235"/>
      <c r="F2518" s="195"/>
      <c r="G2518" s="217"/>
      <c r="H2518" s="217"/>
      <c r="I2518" s="195"/>
      <c r="J2518" s="195"/>
      <c r="K2518" s="195"/>
      <c r="L2518" s="195"/>
      <c r="M2518" s="195"/>
      <c r="N2518" s="195"/>
      <c r="O2518" s="195"/>
      <c r="P2518" s="195"/>
    </row>
    <row r="2519">
      <c r="A2519" s="195"/>
      <c r="B2519" s="237"/>
      <c r="C2519" s="238"/>
      <c r="D2519" s="235"/>
      <c r="E2519" s="235"/>
      <c r="F2519" s="195"/>
      <c r="G2519" s="217"/>
      <c r="H2519" s="217"/>
      <c r="I2519" s="195"/>
      <c r="J2519" s="195"/>
      <c r="K2519" s="195"/>
      <c r="L2519" s="195"/>
      <c r="M2519" s="195"/>
      <c r="N2519" s="195"/>
      <c r="O2519" s="195"/>
      <c r="P2519" s="195"/>
    </row>
    <row r="2520">
      <c r="A2520" s="195"/>
      <c r="B2520" s="237"/>
      <c r="C2520" s="238"/>
      <c r="D2520" s="235"/>
      <c r="E2520" s="235"/>
      <c r="F2520" s="195"/>
      <c r="G2520" s="217"/>
      <c r="H2520" s="217"/>
      <c r="I2520" s="195"/>
      <c r="J2520" s="195"/>
      <c r="K2520" s="195"/>
      <c r="L2520" s="195"/>
      <c r="M2520" s="195"/>
      <c r="N2520" s="195"/>
      <c r="O2520" s="195"/>
      <c r="P2520" s="195"/>
    </row>
    <row r="2521">
      <c r="A2521" s="221"/>
      <c r="B2521" s="237"/>
      <c r="C2521" s="238"/>
      <c r="D2521" s="235"/>
      <c r="E2521" s="235"/>
      <c r="F2521" s="195"/>
      <c r="G2521" s="217"/>
      <c r="H2521" s="217"/>
      <c r="I2521" s="195"/>
      <c r="J2521" s="195"/>
      <c r="K2521" s="195"/>
      <c r="L2521" s="195"/>
      <c r="M2521" s="195"/>
      <c r="N2521" s="195"/>
      <c r="O2521" s="195"/>
      <c r="P2521" s="195"/>
    </row>
    <row r="2522">
      <c r="A2522" s="195"/>
      <c r="B2522" s="237"/>
      <c r="C2522" s="238"/>
      <c r="D2522" s="235"/>
      <c r="E2522" s="235"/>
      <c r="F2522" s="195"/>
      <c r="G2522" s="217"/>
      <c r="H2522" s="217"/>
      <c r="I2522" s="195"/>
      <c r="J2522" s="195"/>
      <c r="K2522" s="195"/>
      <c r="L2522" s="195"/>
      <c r="M2522" s="195"/>
      <c r="N2522" s="195"/>
      <c r="O2522" s="195"/>
      <c r="P2522" s="195"/>
    </row>
    <row r="2523">
      <c r="A2523" s="230"/>
      <c r="B2523" s="233"/>
      <c r="C2523" s="234"/>
      <c r="D2523" s="236"/>
      <c r="E2523" s="235"/>
      <c r="F2523" s="195"/>
      <c r="G2523" s="217"/>
      <c r="H2523" s="217"/>
      <c r="I2523" s="195"/>
      <c r="J2523" s="195"/>
      <c r="K2523" s="195"/>
      <c r="L2523" s="195"/>
      <c r="M2523" s="195"/>
      <c r="N2523" s="195"/>
      <c r="O2523" s="195"/>
      <c r="P2523" s="195"/>
    </row>
    <row r="2524">
      <c r="A2524" s="217"/>
      <c r="B2524" s="233"/>
      <c r="C2524" s="234"/>
      <c r="D2524" s="235"/>
      <c r="E2524" s="235"/>
      <c r="F2524" s="217"/>
      <c r="G2524" s="217"/>
      <c r="H2524" s="217"/>
      <c r="I2524" s="217"/>
      <c r="J2524" s="217"/>
      <c r="K2524" s="217"/>
      <c r="L2524" s="217"/>
      <c r="M2524" s="217"/>
      <c r="N2524" s="217"/>
      <c r="O2524" s="217"/>
      <c r="P2524" s="217"/>
    </row>
    <row r="2525">
      <c r="A2525" s="230"/>
      <c r="B2525" s="233"/>
      <c r="C2525" s="234"/>
      <c r="D2525" s="235"/>
      <c r="E2525" s="235"/>
      <c r="F2525" s="217"/>
      <c r="G2525" s="217"/>
      <c r="H2525" s="217"/>
      <c r="I2525" s="217"/>
      <c r="J2525" s="217"/>
      <c r="K2525" s="217"/>
      <c r="L2525" s="217"/>
      <c r="M2525" s="217"/>
      <c r="N2525" s="217"/>
      <c r="O2525" s="217"/>
      <c r="P2525" s="217"/>
    </row>
    <row r="2526">
      <c r="A2526" s="230"/>
      <c r="B2526" s="233"/>
      <c r="C2526" s="234"/>
      <c r="D2526" s="235"/>
      <c r="E2526" s="235"/>
      <c r="F2526" s="217"/>
      <c r="G2526" s="217"/>
      <c r="H2526" s="217"/>
      <c r="I2526" s="217"/>
      <c r="J2526" s="217"/>
      <c r="K2526" s="217"/>
      <c r="L2526" s="217"/>
      <c r="M2526" s="217"/>
      <c r="N2526" s="217"/>
      <c r="O2526" s="217"/>
      <c r="P2526" s="217"/>
    </row>
    <row r="2527">
      <c r="A2527" s="230"/>
      <c r="B2527" s="233"/>
      <c r="C2527" s="234"/>
      <c r="D2527" s="235"/>
      <c r="E2527" s="235"/>
      <c r="F2527" s="217"/>
      <c r="G2527" s="217"/>
      <c r="H2527" s="217"/>
      <c r="I2527" s="217"/>
      <c r="J2527" s="217"/>
      <c r="K2527" s="217"/>
      <c r="L2527" s="217"/>
      <c r="M2527" s="217"/>
      <c r="N2527" s="217"/>
      <c r="O2527" s="217"/>
      <c r="P2527" s="217"/>
    </row>
    <row r="2528">
      <c r="A2528" s="230"/>
      <c r="B2528" s="233"/>
      <c r="C2528" s="234"/>
      <c r="D2528" s="235"/>
      <c r="E2528" s="235"/>
      <c r="F2528" s="217"/>
      <c r="G2528" s="217"/>
      <c r="H2528" s="217"/>
      <c r="I2528" s="217"/>
      <c r="J2528" s="217"/>
      <c r="K2528" s="217"/>
      <c r="L2528" s="217"/>
      <c r="M2528" s="217"/>
      <c r="N2528" s="217"/>
      <c r="O2528" s="217"/>
      <c r="P2528" s="217"/>
    </row>
    <row r="2529">
      <c r="A2529" s="230"/>
      <c r="B2529" s="233"/>
      <c r="C2529" s="234"/>
      <c r="D2529" s="235"/>
      <c r="E2529" s="235"/>
      <c r="F2529" s="217"/>
      <c r="G2529" s="217"/>
      <c r="H2529" s="217"/>
      <c r="I2529" s="217"/>
      <c r="J2529" s="217"/>
      <c r="K2529" s="217"/>
      <c r="L2529" s="217"/>
      <c r="M2529" s="217"/>
      <c r="N2529" s="217"/>
      <c r="O2529" s="217"/>
      <c r="P2529" s="217"/>
    </row>
    <row r="2530">
      <c r="A2530" s="230"/>
      <c r="B2530" s="233"/>
      <c r="C2530" s="234"/>
      <c r="D2530" s="235"/>
      <c r="E2530" s="235"/>
      <c r="F2530" s="217"/>
      <c r="G2530" s="217"/>
      <c r="H2530" s="217"/>
      <c r="I2530" s="217"/>
      <c r="J2530" s="217"/>
      <c r="K2530" s="217"/>
      <c r="L2530" s="217"/>
      <c r="M2530" s="217"/>
      <c r="N2530" s="217"/>
      <c r="O2530" s="217"/>
      <c r="P2530" s="217"/>
    </row>
    <row r="2531">
      <c r="A2531" s="230"/>
      <c r="B2531" s="233"/>
      <c r="C2531" s="234"/>
      <c r="D2531" s="235"/>
      <c r="E2531" s="235"/>
      <c r="F2531" s="217"/>
      <c r="G2531" s="217"/>
      <c r="H2531" s="217"/>
      <c r="I2531" s="217"/>
      <c r="J2531" s="217"/>
      <c r="K2531" s="217"/>
      <c r="L2531" s="217"/>
      <c r="M2531" s="217"/>
      <c r="N2531" s="217"/>
      <c r="O2531" s="217"/>
      <c r="P2531" s="217"/>
    </row>
    <row r="2532">
      <c r="A2532" s="230"/>
      <c r="B2532" s="233"/>
      <c r="C2532" s="234"/>
      <c r="D2532" s="235"/>
      <c r="E2532" s="235"/>
      <c r="F2532" s="217"/>
      <c r="G2532" s="217"/>
      <c r="H2532" s="217"/>
      <c r="I2532" s="217"/>
      <c r="J2532" s="217"/>
      <c r="K2532" s="217"/>
      <c r="L2532" s="217"/>
      <c r="M2532" s="217"/>
      <c r="N2532" s="217"/>
      <c r="O2532" s="217"/>
      <c r="P2532" s="217"/>
    </row>
    <row r="2533">
      <c r="A2533" s="230"/>
      <c r="B2533" s="233"/>
      <c r="C2533" s="234"/>
      <c r="D2533" s="235"/>
      <c r="E2533" s="235"/>
      <c r="F2533" s="217"/>
      <c r="G2533" s="217"/>
      <c r="H2533" s="217"/>
      <c r="I2533" s="217"/>
      <c r="J2533" s="217"/>
      <c r="K2533" s="217"/>
      <c r="L2533" s="217"/>
      <c r="M2533" s="217"/>
      <c r="N2533" s="217"/>
      <c r="O2533" s="217"/>
      <c r="P2533" s="217"/>
    </row>
    <row r="2534">
      <c r="A2534" s="230"/>
      <c r="B2534" s="233"/>
      <c r="C2534" s="234"/>
      <c r="D2534" s="235"/>
      <c r="E2534" s="235"/>
      <c r="F2534" s="217"/>
      <c r="G2534" s="217"/>
      <c r="H2534" s="217"/>
      <c r="I2534" s="217"/>
      <c r="J2534" s="217"/>
      <c r="K2534" s="217"/>
      <c r="L2534" s="217"/>
      <c r="M2534" s="217"/>
      <c r="N2534" s="217"/>
      <c r="O2534" s="217"/>
      <c r="P2534" s="217"/>
    </row>
    <row r="2535">
      <c r="A2535" s="230"/>
      <c r="B2535" s="233"/>
      <c r="C2535" s="234"/>
      <c r="D2535" s="235"/>
      <c r="E2535" s="235"/>
      <c r="F2535" s="217"/>
      <c r="G2535" s="217"/>
      <c r="H2535" s="217"/>
      <c r="I2535" s="217"/>
      <c r="J2535" s="217"/>
      <c r="K2535" s="217"/>
      <c r="L2535" s="217"/>
      <c r="M2535" s="217"/>
      <c r="N2535" s="217"/>
      <c r="O2535" s="217"/>
      <c r="P2535" s="217"/>
    </row>
    <row r="2536">
      <c r="A2536" s="230"/>
      <c r="B2536" s="233"/>
      <c r="C2536" s="234"/>
      <c r="D2536" s="235"/>
      <c r="E2536" s="235"/>
      <c r="F2536" s="217"/>
      <c r="G2536" s="217"/>
      <c r="H2536" s="217"/>
      <c r="I2536" s="217"/>
      <c r="J2536" s="217"/>
      <c r="K2536" s="217"/>
      <c r="L2536" s="217"/>
      <c r="M2536" s="217"/>
      <c r="N2536" s="217"/>
      <c r="O2536" s="217"/>
      <c r="P2536" s="217"/>
    </row>
    <row r="2537">
      <c r="A2537" s="230"/>
      <c r="B2537" s="233"/>
      <c r="C2537" s="234"/>
      <c r="D2537" s="235"/>
      <c r="E2537" s="235"/>
      <c r="F2537" s="217"/>
      <c r="G2537" s="217"/>
      <c r="H2537" s="217"/>
      <c r="I2537" s="217"/>
      <c r="J2537" s="217"/>
      <c r="K2537" s="217"/>
      <c r="L2537" s="217"/>
      <c r="M2537" s="217"/>
      <c r="N2537" s="217"/>
      <c r="O2537" s="217"/>
      <c r="P2537" s="217"/>
    </row>
    <row r="2538">
      <c r="A2538" s="230"/>
      <c r="B2538" s="233"/>
      <c r="C2538" s="234"/>
      <c r="D2538" s="235"/>
      <c r="E2538" s="235"/>
      <c r="F2538" s="217"/>
      <c r="G2538" s="217"/>
      <c r="H2538" s="217"/>
      <c r="I2538" s="217"/>
      <c r="J2538" s="217"/>
      <c r="K2538" s="217"/>
      <c r="L2538" s="217"/>
      <c r="M2538" s="217"/>
      <c r="N2538" s="217"/>
      <c r="O2538" s="217"/>
      <c r="P2538" s="217"/>
    </row>
    <row r="2539">
      <c r="A2539" s="230"/>
      <c r="B2539" s="233"/>
      <c r="C2539" s="234"/>
      <c r="D2539" s="235"/>
      <c r="E2539" s="235"/>
      <c r="F2539" s="217"/>
      <c r="G2539" s="217"/>
      <c r="H2539" s="217"/>
      <c r="I2539" s="217"/>
      <c r="J2539" s="217"/>
      <c r="K2539" s="217"/>
      <c r="L2539" s="217"/>
      <c r="M2539" s="217"/>
      <c r="N2539" s="217"/>
      <c r="O2539" s="217"/>
      <c r="P2539" s="217"/>
    </row>
    <row r="2540">
      <c r="A2540" s="230"/>
      <c r="B2540" s="233"/>
      <c r="C2540" s="234"/>
      <c r="D2540" s="235"/>
      <c r="E2540" s="235"/>
      <c r="F2540" s="217"/>
      <c r="G2540" s="217"/>
      <c r="H2540" s="217"/>
      <c r="I2540" s="217"/>
      <c r="J2540" s="217"/>
      <c r="K2540" s="217"/>
      <c r="L2540" s="217"/>
      <c r="M2540" s="217"/>
      <c r="N2540" s="217"/>
      <c r="O2540" s="217"/>
      <c r="P2540" s="217"/>
    </row>
    <row r="2541">
      <c r="A2541" s="230"/>
      <c r="B2541" s="233"/>
      <c r="C2541" s="234"/>
      <c r="D2541" s="236"/>
      <c r="E2541" s="235"/>
      <c r="F2541" s="195"/>
      <c r="G2541" s="217"/>
      <c r="H2541" s="217"/>
      <c r="I2541" s="195"/>
      <c r="J2541" s="195"/>
      <c r="K2541" s="195"/>
      <c r="L2541" s="195"/>
      <c r="M2541" s="195"/>
      <c r="N2541" s="195"/>
      <c r="O2541" s="195"/>
      <c r="P2541" s="195"/>
    </row>
    <row r="2542">
      <c r="A2542" s="230"/>
      <c r="B2542" s="233"/>
      <c r="C2542" s="234"/>
      <c r="D2542" s="235"/>
      <c r="E2542" s="235"/>
      <c r="F2542" s="217"/>
      <c r="G2542" s="217"/>
      <c r="H2542" s="217"/>
      <c r="I2542" s="217"/>
      <c r="J2542" s="217"/>
      <c r="K2542" s="217"/>
      <c r="L2542" s="217"/>
      <c r="M2542" s="217"/>
      <c r="N2542" s="217"/>
      <c r="O2542" s="217"/>
      <c r="P2542" s="217"/>
    </row>
    <row r="2543">
      <c r="A2543" s="230"/>
      <c r="B2543" s="233"/>
      <c r="C2543" s="234"/>
      <c r="D2543" s="235"/>
      <c r="E2543" s="235"/>
      <c r="F2543" s="217"/>
      <c r="G2543" s="217"/>
      <c r="H2543" s="217"/>
      <c r="I2543" s="217"/>
      <c r="J2543" s="217"/>
      <c r="K2543" s="217"/>
      <c r="L2543" s="217"/>
      <c r="M2543" s="217"/>
      <c r="N2543" s="217"/>
      <c r="O2543" s="217"/>
      <c r="P2543" s="217"/>
    </row>
    <row r="2544">
      <c r="A2544" s="230"/>
      <c r="B2544" s="233"/>
      <c r="C2544" s="234"/>
      <c r="D2544" s="235"/>
      <c r="E2544" s="235"/>
      <c r="F2544" s="217"/>
      <c r="G2544" s="217"/>
      <c r="H2544" s="217"/>
      <c r="I2544" s="217"/>
      <c r="J2544" s="217"/>
      <c r="K2544" s="217"/>
      <c r="L2544" s="217"/>
      <c r="M2544" s="217"/>
      <c r="N2544" s="217"/>
      <c r="O2544" s="217"/>
      <c r="P2544" s="217"/>
    </row>
    <row r="2545">
      <c r="A2545" s="230"/>
      <c r="B2545" s="233"/>
      <c r="C2545" s="234"/>
      <c r="D2545" s="235"/>
      <c r="E2545" s="235"/>
      <c r="F2545" s="217"/>
      <c r="G2545" s="217"/>
      <c r="H2545" s="217"/>
      <c r="I2545" s="217"/>
      <c r="J2545" s="217"/>
      <c r="K2545" s="217"/>
      <c r="L2545" s="217"/>
      <c r="M2545" s="217"/>
      <c r="N2545" s="217"/>
      <c r="O2545" s="217"/>
      <c r="P2545" s="217"/>
    </row>
    <row r="2546">
      <c r="A2546" s="230"/>
      <c r="B2546" s="233"/>
      <c r="C2546" s="234"/>
      <c r="D2546" s="235"/>
      <c r="E2546" s="235"/>
      <c r="F2546" s="217"/>
      <c r="G2546" s="217"/>
      <c r="H2546" s="217"/>
      <c r="I2546" s="217"/>
      <c r="J2546" s="217"/>
      <c r="K2546" s="217"/>
      <c r="L2546" s="217"/>
      <c r="M2546" s="217"/>
      <c r="N2546" s="217"/>
      <c r="O2546" s="217"/>
      <c r="P2546" s="217"/>
    </row>
    <row r="2547">
      <c r="A2547" s="230"/>
      <c r="B2547" s="233"/>
      <c r="C2547" s="234"/>
      <c r="D2547" s="235"/>
      <c r="E2547" s="235"/>
      <c r="F2547" s="217"/>
      <c r="G2547" s="217"/>
      <c r="H2547" s="217"/>
      <c r="I2547" s="217"/>
      <c r="J2547" s="217"/>
      <c r="K2547" s="217"/>
      <c r="L2547" s="217"/>
      <c r="M2547" s="217"/>
      <c r="N2547" s="217"/>
      <c r="O2547" s="217"/>
      <c r="P2547" s="217"/>
    </row>
    <row r="2548">
      <c r="A2548" s="230"/>
      <c r="B2548" s="233"/>
      <c r="C2548" s="234"/>
      <c r="D2548" s="235"/>
      <c r="E2548" s="235"/>
      <c r="F2548" s="217"/>
      <c r="G2548" s="217"/>
      <c r="H2548" s="217"/>
      <c r="I2548" s="217"/>
      <c r="J2548" s="217"/>
      <c r="K2548" s="217"/>
      <c r="L2548" s="217"/>
      <c r="M2548" s="217"/>
      <c r="N2548" s="217"/>
      <c r="O2548" s="217"/>
      <c r="P2548" s="217"/>
    </row>
    <row r="2549">
      <c r="A2549" s="230"/>
      <c r="B2549" s="233"/>
      <c r="C2549" s="234"/>
      <c r="D2549" s="235"/>
      <c r="E2549" s="235"/>
      <c r="F2549" s="217"/>
      <c r="G2549" s="217"/>
      <c r="H2549" s="217"/>
      <c r="I2549" s="217"/>
      <c r="J2549" s="217"/>
      <c r="K2549" s="217"/>
      <c r="L2549" s="217"/>
      <c r="M2549" s="217"/>
      <c r="N2549" s="217"/>
      <c r="O2549" s="217"/>
      <c r="P2549" s="217"/>
    </row>
    <row r="2550">
      <c r="A2550" s="230"/>
      <c r="B2550" s="233"/>
      <c r="C2550" s="234"/>
      <c r="D2550" s="235"/>
      <c r="E2550" s="235"/>
      <c r="F2550" s="217"/>
      <c r="G2550" s="217"/>
      <c r="H2550" s="217"/>
      <c r="I2550" s="217"/>
      <c r="J2550" s="217"/>
      <c r="K2550" s="217"/>
      <c r="L2550" s="217"/>
      <c r="M2550" s="217"/>
      <c r="N2550" s="217"/>
      <c r="O2550" s="217"/>
      <c r="P2550" s="217"/>
    </row>
    <row r="2551">
      <c r="A2551" s="230"/>
      <c r="B2551" s="233"/>
      <c r="C2551" s="234"/>
      <c r="D2551" s="235"/>
      <c r="E2551" s="235"/>
      <c r="F2551" s="217"/>
      <c r="G2551" s="217"/>
      <c r="H2551" s="217"/>
      <c r="I2551" s="217"/>
      <c r="J2551" s="217"/>
      <c r="K2551" s="217"/>
      <c r="L2551" s="217"/>
      <c r="M2551" s="217"/>
      <c r="N2551" s="217"/>
      <c r="O2551" s="217"/>
      <c r="P2551" s="217"/>
    </row>
    <row r="2552">
      <c r="A2552" s="230"/>
      <c r="B2552" s="233"/>
      <c r="C2552" s="234"/>
      <c r="D2552" s="235"/>
      <c r="E2552" s="235"/>
      <c r="F2552" s="217"/>
      <c r="G2552" s="217"/>
      <c r="H2552" s="217"/>
      <c r="I2552" s="217"/>
      <c r="J2552" s="217"/>
      <c r="K2552" s="217"/>
      <c r="L2552" s="217"/>
      <c r="M2552" s="217"/>
      <c r="N2552" s="217"/>
      <c r="O2552" s="217"/>
      <c r="P2552" s="217"/>
    </row>
    <row r="2553">
      <c r="A2553" s="230"/>
      <c r="B2553" s="233"/>
      <c r="C2553" s="234"/>
      <c r="D2553" s="235"/>
      <c r="E2553" s="235"/>
      <c r="F2553" s="217"/>
      <c r="G2553" s="217"/>
      <c r="H2553" s="217"/>
      <c r="I2553" s="217"/>
      <c r="J2553" s="217"/>
      <c r="K2553" s="217"/>
      <c r="L2553" s="217"/>
      <c r="M2553" s="217"/>
      <c r="N2553" s="217"/>
      <c r="O2553" s="217"/>
      <c r="P2553" s="217"/>
    </row>
    <row r="2554">
      <c r="A2554" s="230"/>
      <c r="B2554" s="233"/>
      <c r="C2554" s="234"/>
      <c r="D2554" s="235"/>
      <c r="E2554" s="235"/>
      <c r="F2554" s="217"/>
      <c r="G2554" s="217"/>
      <c r="H2554" s="217"/>
      <c r="I2554" s="217"/>
      <c r="J2554" s="217"/>
      <c r="K2554" s="217"/>
      <c r="L2554" s="217"/>
      <c r="M2554" s="217"/>
      <c r="N2554" s="217"/>
      <c r="O2554" s="217"/>
      <c r="P2554" s="217"/>
    </row>
    <row r="2555">
      <c r="A2555" s="230"/>
      <c r="B2555" s="233"/>
      <c r="C2555" s="234"/>
      <c r="D2555" s="235"/>
      <c r="E2555" s="235"/>
      <c r="F2555" s="217"/>
      <c r="G2555" s="217"/>
      <c r="H2555" s="217"/>
      <c r="I2555" s="217"/>
      <c r="J2555" s="217"/>
      <c r="K2555" s="217"/>
      <c r="L2555" s="217"/>
      <c r="M2555" s="217"/>
      <c r="N2555" s="217"/>
      <c r="O2555" s="217"/>
      <c r="P2555" s="217"/>
    </row>
    <row r="2556">
      <c r="A2556" s="230"/>
      <c r="B2556" s="233"/>
      <c r="C2556" s="234"/>
      <c r="D2556" s="235"/>
      <c r="E2556" s="235"/>
      <c r="F2556" s="217"/>
      <c r="G2556" s="217"/>
      <c r="H2556" s="217"/>
      <c r="I2556" s="217"/>
      <c r="J2556" s="217"/>
      <c r="K2556" s="217"/>
      <c r="L2556" s="217"/>
      <c r="M2556" s="217"/>
      <c r="N2556" s="217"/>
      <c r="O2556" s="217"/>
      <c r="P2556" s="217"/>
    </row>
    <row r="2557">
      <c r="A2557" s="230"/>
      <c r="B2557" s="233"/>
      <c r="C2557" s="234"/>
      <c r="D2557" s="235"/>
      <c r="E2557" s="235"/>
      <c r="F2557" s="217"/>
      <c r="G2557" s="217"/>
      <c r="H2557" s="217"/>
      <c r="I2557" s="217"/>
      <c r="J2557" s="217"/>
      <c r="K2557" s="217"/>
      <c r="L2557" s="217"/>
      <c r="M2557" s="217"/>
      <c r="N2557" s="217"/>
      <c r="O2557" s="217"/>
      <c r="P2557" s="217"/>
    </row>
    <row r="2558">
      <c r="A2558" s="230"/>
      <c r="B2558" s="233"/>
      <c r="C2558" s="234"/>
      <c r="D2558" s="235"/>
      <c r="E2558" s="235"/>
      <c r="F2558" s="217"/>
      <c r="G2558" s="217"/>
      <c r="H2558" s="217"/>
      <c r="I2558" s="217"/>
      <c r="J2558" s="217"/>
      <c r="K2558" s="217"/>
      <c r="L2558" s="217"/>
      <c r="M2558" s="217"/>
      <c r="N2558" s="217"/>
      <c r="O2558" s="217"/>
      <c r="P2558" s="217"/>
    </row>
    <row r="2559">
      <c r="A2559" s="230"/>
      <c r="B2559" s="233"/>
      <c r="C2559" s="234"/>
      <c r="D2559" s="236"/>
      <c r="E2559" s="235"/>
      <c r="F2559" s="195"/>
      <c r="G2559" s="217"/>
      <c r="H2559" s="217"/>
      <c r="I2559" s="195"/>
      <c r="J2559" s="195"/>
      <c r="K2559" s="195"/>
      <c r="L2559" s="195"/>
      <c r="M2559" s="195"/>
      <c r="N2559" s="195"/>
      <c r="O2559" s="195"/>
      <c r="P2559" s="195"/>
    </row>
    <row r="2560">
      <c r="A2560" s="230"/>
      <c r="B2560" s="233"/>
      <c r="C2560" s="234"/>
      <c r="D2560" s="235"/>
      <c r="E2560" s="235"/>
      <c r="F2560" s="217"/>
      <c r="G2560" s="217"/>
      <c r="H2560" s="217"/>
      <c r="I2560" s="217"/>
      <c r="J2560" s="217"/>
      <c r="K2560" s="217"/>
      <c r="L2560" s="217"/>
      <c r="M2560" s="217"/>
      <c r="N2560" s="217"/>
      <c r="O2560" s="217"/>
      <c r="P2560" s="217"/>
    </row>
    <row r="2561">
      <c r="A2561" s="230"/>
      <c r="B2561" s="233"/>
      <c r="C2561" s="234"/>
      <c r="D2561" s="235"/>
      <c r="E2561" s="235"/>
      <c r="F2561" s="217"/>
      <c r="G2561" s="217"/>
      <c r="H2561" s="217"/>
      <c r="I2561" s="217"/>
      <c r="J2561" s="217"/>
      <c r="K2561" s="217"/>
      <c r="L2561" s="217"/>
      <c r="M2561" s="217"/>
      <c r="N2561" s="217"/>
      <c r="O2561" s="217"/>
      <c r="P2561" s="217"/>
    </row>
    <row r="2562">
      <c r="A2562" s="230"/>
      <c r="B2562" s="233"/>
      <c r="C2562" s="234"/>
      <c r="D2562" s="235"/>
      <c r="E2562" s="235"/>
      <c r="F2562" s="217"/>
      <c r="G2562" s="217"/>
      <c r="H2562" s="217"/>
      <c r="I2562" s="217"/>
      <c r="J2562" s="217"/>
      <c r="K2562" s="217"/>
      <c r="L2562" s="217"/>
      <c r="M2562" s="217"/>
      <c r="N2562" s="217"/>
      <c r="O2562" s="217"/>
      <c r="P2562" s="217"/>
    </row>
    <row r="2563">
      <c r="A2563" s="230"/>
      <c r="B2563" s="233"/>
      <c r="C2563" s="234"/>
      <c r="D2563" s="235"/>
      <c r="E2563" s="235"/>
      <c r="F2563" s="217"/>
      <c r="G2563" s="217"/>
      <c r="H2563" s="217"/>
      <c r="I2563" s="217"/>
      <c r="J2563" s="217"/>
      <c r="K2563" s="217"/>
      <c r="L2563" s="217"/>
      <c r="M2563" s="217"/>
      <c r="N2563" s="217"/>
      <c r="O2563" s="217"/>
      <c r="P2563" s="217"/>
    </row>
    <row r="2564">
      <c r="A2564" s="230"/>
      <c r="B2564" s="233"/>
      <c r="C2564" s="234"/>
      <c r="D2564" s="235"/>
      <c r="E2564" s="235"/>
      <c r="F2564" s="217"/>
      <c r="G2564" s="217"/>
      <c r="H2564" s="217"/>
      <c r="I2564" s="217"/>
      <c r="J2564" s="217"/>
      <c r="K2564" s="217"/>
      <c r="L2564" s="217"/>
      <c r="M2564" s="217"/>
      <c r="N2564" s="217"/>
      <c r="O2564" s="217"/>
      <c r="P2564" s="217"/>
    </row>
    <row r="2565">
      <c r="A2565" s="230"/>
      <c r="B2565" s="233"/>
      <c r="C2565" s="234"/>
      <c r="D2565" s="235"/>
      <c r="E2565" s="235"/>
      <c r="F2565" s="217"/>
      <c r="G2565" s="217"/>
      <c r="H2565" s="217"/>
      <c r="I2565" s="217"/>
      <c r="J2565" s="217"/>
      <c r="K2565" s="217"/>
      <c r="L2565" s="217"/>
      <c r="M2565" s="217"/>
      <c r="N2565" s="217"/>
      <c r="O2565" s="217"/>
      <c r="P2565" s="217"/>
    </row>
    <row r="2566">
      <c r="A2566" s="230"/>
      <c r="B2566" s="233"/>
      <c r="C2566" s="234"/>
      <c r="D2566" s="235"/>
      <c r="E2566" s="235"/>
      <c r="F2566" s="217"/>
      <c r="G2566" s="217"/>
      <c r="H2566" s="217"/>
      <c r="I2566" s="217"/>
      <c r="J2566" s="217"/>
      <c r="K2566" s="217"/>
      <c r="L2566" s="217"/>
      <c r="M2566" s="217"/>
      <c r="N2566" s="217"/>
      <c r="O2566" s="217"/>
      <c r="P2566" s="217"/>
    </row>
    <row r="2567">
      <c r="A2567" s="230"/>
      <c r="B2567" s="233"/>
      <c r="C2567" s="234"/>
      <c r="D2567" s="235"/>
      <c r="E2567" s="235"/>
      <c r="F2567" s="217"/>
      <c r="G2567" s="217"/>
      <c r="H2567" s="217"/>
      <c r="I2567" s="217"/>
      <c r="J2567" s="217"/>
      <c r="K2567" s="217"/>
      <c r="L2567" s="217"/>
      <c r="M2567" s="217"/>
      <c r="N2567" s="217"/>
      <c r="O2567" s="217"/>
      <c r="P2567" s="217"/>
    </row>
    <row r="2568">
      <c r="A2568" s="230"/>
      <c r="B2568" s="233"/>
      <c r="C2568" s="234"/>
      <c r="D2568" s="235"/>
      <c r="E2568" s="235"/>
      <c r="F2568" s="217"/>
      <c r="G2568" s="217"/>
      <c r="H2568" s="217"/>
      <c r="I2568" s="217"/>
      <c r="J2568" s="217"/>
      <c r="K2568" s="217"/>
      <c r="L2568" s="217"/>
      <c r="M2568" s="217"/>
      <c r="N2568" s="217"/>
      <c r="O2568" s="217"/>
      <c r="P2568" s="217"/>
    </row>
    <row r="2569">
      <c r="A2569" s="230"/>
      <c r="B2569" s="233"/>
      <c r="C2569" s="234"/>
      <c r="D2569" s="235"/>
      <c r="E2569" s="235"/>
      <c r="F2569" s="217"/>
      <c r="G2569" s="217"/>
      <c r="H2569" s="217"/>
      <c r="I2569" s="217"/>
      <c r="J2569" s="217"/>
      <c r="K2569" s="217"/>
      <c r="L2569" s="217"/>
      <c r="M2569" s="217"/>
      <c r="N2569" s="217"/>
      <c r="O2569" s="217"/>
      <c r="P2569" s="217"/>
    </row>
    <row r="2570">
      <c r="A2570" s="230"/>
      <c r="B2570" s="233"/>
      <c r="C2570" s="234"/>
      <c r="D2570" s="235"/>
      <c r="E2570" s="235"/>
      <c r="F2570" s="217"/>
      <c r="G2570" s="217"/>
      <c r="H2570" s="217"/>
      <c r="I2570" s="217"/>
      <c r="J2570" s="217"/>
      <c r="K2570" s="217"/>
      <c r="L2570" s="217"/>
      <c r="M2570" s="217"/>
      <c r="N2570" s="217"/>
      <c r="O2570" s="217"/>
      <c r="P2570" s="217"/>
    </row>
    <row r="2571">
      <c r="A2571" s="230"/>
      <c r="B2571" s="233"/>
      <c r="C2571" s="234"/>
      <c r="D2571" s="235"/>
      <c r="E2571" s="235"/>
      <c r="F2571" s="217"/>
      <c r="G2571" s="217"/>
      <c r="H2571" s="217"/>
      <c r="I2571" s="217"/>
      <c r="J2571" s="217"/>
      <c r="K2571" s="217"/>
      <c r="L2571" s="217"/>
      <c r="M2571" s="217"/>
      <c r="N2571" s="217"/>
      <c r="O2571" s="217"/>
      <c r="P2571" s="217"/>
    </row>
    <row r="2572">
      <c r="A2572" s="230"/>
      <c r="B2572" s="233"/>
      <c r="C2572" s="234"/>
      <c r="D2572" s="235"/>
      <c r="E2572" s="235"/>
      <c r="F2572" s="217"/>
      <c r="G2572" s="217"/>
      <c r="H2572" s="217"/>
      <c r="I2572" s="217"/>
      <c r="J2572" s="217"/>
      <c r="K2572" s="217"/>
      <c r="L2572" s="217"/>
      <c r="M2572" s="217"/>
      <c r="N2572" s="217"/>
      <c r="O2572" s="217"/>
      <c r="P2572" s="217"/>
    </row>
    <row r="2573">
      <c r="A2573" s="230"/>
      <c r="B2573" s="233"/>
      <c r="C2573" s="234"/>
      <c r="D2573" s="235"/>
      <c r="E2573" s="235"/>
      <c r="F2573" s="217"/>
      <c r="G2573" s="217"/>
      <c r="H2573" s="217"/>
      <c r="I2573" s="217"/>
      <c r="J2573" s="217"/>
      <c r="K2573" s="217"/>
      <c r="L2573" s="217"/>
      <c r="M2573" s="217"/>
      <c r="N2573" s="217"/>
      <c r="O2573" s="217"/>
      <c r="P2573" s="217"/>
    </row>
    <row r="2574">
      <c r="A2574" s="230"/>
      <c r="B2574" s="233"/>
      <c r="C2574" s="234"/>
      <c r="D2574" s="235"/>
      <c r="E2574" s="235"/>
      <c r="F2574" s="217"/>
      <c r="G2574" s="217"/>
      <c r="H2574" s="217"/>
      <c r="I2574" s="217"/>
      <c r="J2574" s="217"/>
      <c r="K2574" s="217"/>
      <c r="L2574" s="217"/>
      <c r="M2574" s="217"/>
      <c r="N2574" s="217"/>
      <c r="O2574" s="217"/>
      <c r="P2574" s="217"/>
    </row>
    <row r="2575">
      <c r="A2575" s="230"/>
      <c r="B2575" s="233"/>
      <c r="C2575" s="234"/>
      <c r="D2575" s="235"/>
      <c r="E2575" s="235"/>
      <c r="F2575" s="217"/>
      <c r="G2575" s="217"/>
      <c r="H2575" s="217"/>
      <c r="I2575" s="217"/>
      <c r="J2575" s="217"/>
      <c r="K2575" s="217"/>
      <c r="L2575" s="217"/>
      <c r="M2575" s="217"/>
      <c r="N2575" s="217"/>
      <c r="O2575" s="217"/>
      <c r="P2575" s="217"/>
    </row>
    <row r="2576">
      <c r="A2576" s="230"/>
      <c r="B2576" s="233"/>
      <c r="C2576" s="234"/>
      <c r="D2576" s="235"/>
      <c r="E2576" s="235"/>
      <c r="F2576" s="217"/>
      <c r="G2576" s="217"/>
      <c r="H2576" s="217"/>
      <c r="I2576" s="217"/>
      <c r="J2576" s="217"/>
      <c r="K2576" s="217"/>
      <c r="L2576" s="217"/>
      <c r="M2576" s="217"/>
      <c r="N2576" s="217"/>
      <c r="O2576" s="217"/>
      <c r="P2576" s="217"/>
    </row>
    <row r="2577">
      <c r="A2577" s="230"/>
      <c r="B2577" s="242"/>
      <c r="C2577" s="234"/>
      <c r="D2577" s="236"/>
      <c r="E2577" s="235"/>
      <c r="F2577" s="195"/>
      <c r="G2577" s="217"/>
      <c r="H2577" s="217"/>
      <c r="I2577" s="195"/>
      <c r="J2577" s="195"/>
      <c r="K2577" s="195"/>
      <c r="L2577" s="195"/>
      <c r="M2577" s="195"/>
      <c r="N2577" s="195"/>
      <c r="O2577" s="195"/>
      <c r="P2577" s="195"/>
    </row>
    <row r="2578">
      <c r="A2578" s="230"/>
      <c r="B2578" s="242"/>
      <c r="C2578" s="234"/>
      <c r="D2578" s="235"/>
      <c r="E2578" s="235"/>
      <c r="F2578" s="217"/>
      <c r="G2578" s="217"/>
      <c r="H2578" s="217"/>
      <c r="I2578" s="217"/>
      <c r="J2578" s="217"/>
      <c r="K2578" s="217"/>
      <c r="L2578" s="217"/>
      <c r="M2578" s="217"/>
      <c r="N2578" s="217"/>
      <c r="O2578" s="217"/>
      <c r="P2578" s="217"/>
    </row>
    <row r="2579">
      <c r="A2579" s="230"/>
      <c r="B2579" s="242"/>
      <c r="C2579" s="234"/>
      <c r="D2579" s="235"/>
      <c r="E2579" s="235"/>
      <c r="F2579" s="217"/>
      <c r="G2579" s="217"/>
      <c r="H2579" s="217"/>
      <c r="I2579" s="217"/>
      <c r="J2579" s="217"/>
      <c r="K2579" s="217"/>
      <c r="L2579" s="217"/>
      <c r="M2579" s="217"/>
      <c r="N2579" s="217"/>
      <c r="O2579" s="217"/>
      <c r="P2579" s="217"/>
    </row>
    <row r="2580">
      <c r="A2580" s="230"/>
      <c r="B2580" s="242"/>
      <c r="C2580" s="234"/>
      <c r="D2580" s="235"/>
      <c r="E2580" s="235"/>
      <c r="F2580" s="217"/>
      <c r="G2580" s="217"/>
      <c r="H2580" s="217"/>
      <c r="I2580" s="217"/>
      <c r="J2580" s="217"/>
      <c r="K2580" s="217"/>
      <c r="L2580" s="217"/>
      <c r="M2580" s="217"/>
      <c r="N2580" s="217"/>
      <c r="O2580" s="217"/>
      <c r="P2580" s="217"/>
    </row>
    <row r="2581">
      <c r="A2581" s="230"/>
      <c r="B2581" s="242"/>
      <c r="C2581" s="234"/>
      <c r="D2581" s="235"/>
      <c r="E2581" s="235"/>
      <c r="F2581" s="217"/>
      <c r="G2581" s="217"/>
      <c r="H2581" s="217"/>
      <c r="I2581" s="217"/>
      <c r="J2581" s="217"/>
      <c r="K2581" s="217"/>
      <c r="L2581" s="217"/>
      <c r="M2581" s="217"/>
      <c r="N2581" s="217"/>
      <c r="O2581" s="217"/>
      <c r="P2581" s="217"/>
    </row>
    <row r="2582">
      <c r="A2582" s="230"/>
      <c r="B2582" s="242"/>
      <c r="C2582" s="234"/>
      <c r="D2582" s="235"/>
      <c r="E2582" s="235"/>
      <c r="F2582" s="217"/>
      <c r="G2582" s="217"/>
      <c r="H2582" s="217"/>
      <c r="I2582" s="217"/>
      <c r="J2582" s="217"/>
      <c r="K2582" s="217"/>
      <c r="L2582" s="217"/>
      <c r="M2582" s="217"/>
      <c r="N2582" s="217"/>
      <c r="O2582" s="217"/>
      <c r="P2582" s="217"/>
    </row>
    <row r="2583">
      <c r="A2583" s="230"/>
      <c r="B2583" s="242"/>
      <c r="C2583" s="234"/>
      <c r="D2583" s="235"/>
      <c r="E2583" s="235"/>
      <c r="F2583" s="217"/>
      <c r="G2583" s="217"/>
      <c r="H2583" s="217"/>
      <c r="I2583" s="217"/>
      <c r="J2583" s="217"/>
      <c r="K2583" s="217"/>
      <c r="L2583" s="217"/>
      <c r="M2583" s="217"/>
      <c r="N2583" s="217"/>
      <c r="O2583" s="217"/>
      <c r="P2583" s="217"/>
    </row>
    <row r="2584">
      <c r="A2584" s="230"/>
      <c r="B2584" s="242"/>
      <c r="C2584" s="234"/>
      <c r="D2584" s="235"/>
      <c r="E2584" s="235"/>
      <c r="F2584" s="217"/>
      <c r="G2584" s="217"/>
      <c r="H2584" s="217"/>
      <c r="I2584" s="217"/>
      <c r="J2584" s="217"/>
      <c r="K2584" s="217"/>
      <c r="L2584" s="217"/>
      <c r="M2584" s="217"/>
      <c r="N2584" s="217"/>
      <c r="O2584" s="217"/>
      <c r="P2584" s="217"/>
    </row>
    <row r="2585">
      <c r="A2585" s="230"/>
      <c r="B2585" s="242"/>
      <c r="C2585" s="234"/>
      <c r="D2585" s="235"/>
      <c r="E2585" s="235"/>
      <c r="F2585" s="217"/>
      <c r="G2585" s="217"/>
      <c r="H2585" s="217"/>
      <c r="I2585" s="217"/>
      <c r="J2585" s="217"/>
      <c r="K2585" s="217"/>
      <c r="L2585" s="217"/>
      <c r="M2585" s="217"/>
      <c r="N2585" s="217"/>
      <c r="O2585" s="217"/>
      <c r="P2585" s="217"/>
    </row>
    <row r="2586">
      <c r="A2586" s="230"/>
      <c r="B2586" s="242"/>
      <c r="C2586" s="234"/>
      <c r="D2586" s="235"/>
      <c r="E2586" s="235"/>
      <c r="F2586" s="217"/>
      <c r="G2586" s="217"/>
      <c r="H2586" s="217"/>
      <c r="I2586" s="217"/>
      <c r="J2586" s="217"/>
      <c r="K2586" s="217"/>
      <c r="L2586" s="217"/>
      <c r="M2586" s="217"/>
      <c r="N2586" s="217"/>
      <c r="O2586" s="217"/>
      <c r="P2586" s="217"/>
    </row>
    <row r="2587">
      <c r="A2587" s="230"/>
      <c r="B2587" s="242"/>
      <c r="C2587" s="234"/>
      <c r="D2587" s="235"/>
      <c r="E2587" s="235"/>
      <c r="F2587" s="217"/>
      <c r="G2587" s="217"/>
      <c r="H2587" s="217"/>
      <c r="I2587" s="217"/>
      <c r="J2587" s="217"/>
      <c r="K2587" s="217"/>
      <c r="L2587" s="217"/>
      <c r="M2587" s="217"/>
      <c r="N2587" s="217"/>
      <c r="O2587" s="217"/>
      <c r="P2587" s="217"/>
    </row>
    <row r="2588">
      <c r="A2588" s="230"/>
      <c r="B2588" s="242"/>
      <c r="C2588" s="234"/>
      <c r="D2588" s="235"/>
      <c r="E2588" s="235"/>
      <c r="F2588" s="217"/>
      <c r="G2588" s="217"/>
      <c r="H2588" s="217"/>
      <c r="I2588" s="217"/>
      <c r="J2588" s="217"/>
      <c r="K2588" s="217"/>
      <c r="L2588" s="217"/>
      <c r="M2588" s="217"/>
      <c r="N2588" s="217"/>
      <c r="O2588" s="217"/>
      <c r="P2588" s="217"/>
    </row>
    <row r="2589">
      <c r="A2589" s="230"/>
      <c r="B2589" s="242"/>
      <c r="C2589" s="234"/>
      <c r="D2589" s="235"/>
      <c r="E2589" s="235"/>
      <c r="F2589" s="217"/>
      <c r="G2589" s="217"/>
      <c r="H2589" s="217"/>
      <c r="I2589" s="217"/>
      <c r="J2589" s="217"/>
      <c r="K2589" s="217"/>
      <c r="L2589" s="217"/>
      <c r="M2589" s="217"/>
      <c r="N2589" s="217"/>
      <c r="O2589" s="217"/>
      <c r="P2589" s="217"/>
    </row>
    <row r="2590">
      <c r="A2590" s="230"/>
      <c r="B2590" s="242"/>
      <c r="C2590" s="234"/>
      <c r="D2590" s="235"/>
      <c r="E2590" s="235"/>
      <c r="F2590" s="217"/>
      <c r="G2590" s="217"/>
      <c r="H2590" s="217"/>
      <c r="I2590" s="217"/>
      <c r="J2590" s="217"/>
      <c r="K2590" s="217"/>
      <c r="L2590" s="217"/>
      <c r="M2590" s="217"/>
      <c r="N2590" s="217"/>
      <c r="O2590" s="217"/>
      <c r="P2590" s="217"/>
    </row>
    <row r="2591">
      <c r="A2591" s="230"/>
      <c r="B2591" s="242"/>
      <c r="C2591" s="234"/>
      <c r="D2591" s="235"/>
      <c r="E2591" s="235"/>
      <c r="F2591" s="217"/>
      <c r="G2591" s="217"/>
      <c r="H2591" s="217"/>
      <c r="I2591" s="217"/>
      <c r="J2591" s="217"/>
      <c r="K2591" s="217"/>
      <c r="L2591" s="217"/>
      <c r="M2591" s="217"/>
      <c r="N2591" s="217"/>
      <c r="O2591" s="217"/>
      <c r="P2591" s="217"/>
    </row>
    <row r="2592">
      <c r="A2592" s="230"/>
      <c r="B2592" s="242"/>
      <c r="C2592" s="234"/>
      <c r="D2592" s="235"/>
      <c r="E2592" s="235"/>
      <c r="F2592" s="217"/>
      <c r="G2592" s="217"/>
      <c r="H2592" s="217"/>
      <c r="I2592" s="217"/>
      <c r="J2592" s="217"/>
      <c r="K2592" s="217"/>
      <c r="L2592" s="217"/>
      <c r="M2592" s="217"/>
      <c r="N2592" s="217"/>
      <c r="O2592" s="217"/>
      <c r="P2592" s="217"/>
    </row>
    <row r="2593">
      <c r="A2593" s="230"/>
      <c r="B2593" s="242"/>
      <c r="C2593" s="234"/>
      <c r="D2593" s="235"/>
      <c r="E2593" s="235"/>
      <c r="F2593" s="217"/>
      <c r="G2593" s="217"/>
      <c r="H2593" s="217"/>
      <c r="I2593" s="217"/>
      <c r="J2593" s="217"/>
      <c r="K2593" s="217"/>
      <c r="L2593" s="217"/>
      <c r="M2593" s="217"/>
      <c r="N2593" s="217"/>
      <c r="O2593" s="217"/>
      <c r="P2593" s="217"/>
    </row>
    <row r="2594">
      <c r="A2594" s="230"/>
      <c r="B2594" s="242"/>
      <c r="C2594" s="234"/>
      <c r="D2594" s="235"/>
      <c r="E2594" s="235"/>
      <c r="F2594" s="217"/>
      <c r="G2594" s="217"/>
      <c r="H2594" s="217"/>
      <c r="I2594" s="217"/>
      <c r="J2594" s="217"/>
      <c r="K2594" s="217"/>
      <c r="L2594" s="217"/>
      <c r="M2594" s="217"/>
      <c r="N2594" s="217"/>
      <c r="O2594" s="217"/>
      <c r="P2594" s="217"/>
    </row>
    <row r="2595">
      <c r="A2595" s="230"/>
      <c r="B2595" s="242"/>
      <c r="C2595" s="234"/>
      <c r="D2595" s="236"/>
      <c r="E2595" s="235"/>
      <c r="F2595" s="195"/>
      <c r="G2595" s="217"/>
      <c r="H2595" s="217"/>
      <c r="I2595" s="195"/>
      <c r="J2595" s="195"/>
      <c r="K2595" s="195"/>
      <c r="L2595" s="195"/>
      <c r="M2595" s="195"/>
      <c r="N2595" s="195"/>
      <c r="O2595" s="195"/>
      <c r="P2595" s="195"/>
    </row>
    <row r="2596">
      <c r="A2596" s="230"/>
      <c r="B2596" s="242"/>
      <c r="C2596" s="234"/>
      <c r="D2596" s="235"/>
      <c r="E2596" s="235"/>
      <c r="F2596" s="217"/>
      <c r="G2596" s="217"/>
      <c r="H2596" s="217"/>
      <c r="I2596" s="217"/>
      <c r="J2596" s="217"/>
      <c r="K2596" s="217"/>
      <c r="L2596" s="217"/>
      <c r="M2596" s="217"/>
      <c r="N2596" s="217"/>
      <c r="O2596" s="217"/>
      <c r="P2596" s="217"/>
    </row>
    <row r="2597">
      <c r="A2597" s="230"/>
      <c r="B2597" s="242"/>
      <c r="C2597" s="234"/>
      <c r="D2597" s="235"/>
      <c r="E2597" s="235"/>
      <c r="F2597" s="217"/>
      <c r="G2597" s="217"/>
      <c r="H2597" s="217"/>
      <c r="I2597" s="217"/>
      <c r="J2597" s="217"/>
      <c r="K2597" s="217"/>
      <c r="L2597" s="217"/>
      <c r="M2597" s="217"/>
      <c r="N2597" s="217"/>
      <c r="O2597" s="217"/>
      <c r="P2597" s="217"/>
    </row>
    <row r="2598">
      <c r="A2598" s="230"/>
      <c r="B2598" s="242"/>
      <c r="C2598" s="234"/>
      <c r="D2598" s="235"/>
      <c r="E2598" s="235"/>
      <c r="F2598" s="217"/>
      <c r="G2598" s="217"/>
      <c r="H2598" s="217"/>
      <c r="I2598" s="217"/>
      <c r="J2598" s="217"/>
      <c r="K2598" s="217"/>
      <c r="L2598" s="217"/>
      <c r="M2598" s="217"/>
      <c r="N2598" s="217"/>
      <c r="O2598" s="217"/>
      <c r="P2598" s="217"/>
    </row>
    <row r="2599">
      <c r="A2599" s="230"/>
      <c r="B2599" s="242"/>
      <c r="C2599" s="234"/>
      <c r="D2599" s="235"/>
      <c r="E2599" s="235"/>
      <c r="F2599" s="217"/>
      <c r="G2599" s="217"/>
      <c r="H2599" s="217"/>
      <c r="I2599" s="217"/>
      <c r="J2599" s="217"/>
      <c r="K2599" s="217"/>
      <c r="L2599" s="217"/>
      <c r="M2599" s="217"/>
      <c r="N2599" s="217"/>
      <c r="O2599" s="217"/>
      <c r="P2599" s="217"/>
    </row>
    <row r="2600">
      <c r="A2600" s="230"/>
      <c r="B2600" s="242"/>
      <c r="C2600" s="234"/>
      <c r="D2600" s="235"/>
      <c r="E2600" s="235"/>
      <c r="F2600" s="217"/>
      <c r="G2600" s="217"/>
      <c r="H2600" s="217"/>
      <c r="I2600" s="217"/>
      <c r="J2600" s="217"/>
      <c r="K2600" s="217"/>
      <c r="L2600" s="217"/>
      <c r="M2600" s="217"/>
      <c r="N2600" s="217"/>
      <c r="O2600" s="217"/>
      <c r="P2600" s="217"/>
    </row>
    <row r="2601">
      <c r="A2601" s="230"/>
      <c r="B2601" s="242"/>
      <c r="C2601" s="234"/>
      <c r="D2601" s="235"/>
      <c r="E2601" s="235"/>
      <c r="F2601" s="217"/>
      <c r="G2601" s="217"/>
      <c r="H2601" s="217"/>
      <c r="I2601" s="217"/>
      <c r="J2601" s="217"/>
      <c r="K2601" s="217"/>
      <c r="L2601" s="217"/>
      <c r="M2601" s="217"/>
      <c r="N2601" s="217"/>
      <c r="O2601" s="217"/>
      <c r="P2601" s="217"/>
    </row>
    <row r="2602">
      <c r="A2602" s="230"/>
      <c r="B2602" s="242"/>
      <c r="C2602" s="234"/>
      <c r="D2602" s="235"/>
      <c r="E2602" s="235"/>
      <c r="F2602" s="217"/>
      <c r="G2602" s="217"/>
      <c r="H2602" s="217"/>
      <c r="I2602" s="217"/>
      <c r="J2602" s="217"/>
      <c r="K2602" s="217"/>
      <c r="L2602" s="217"/>
      <c r="M2602" s="217"/>
      <c r="N2602" s="217"/>
      <c r="O2602" s="217"/>
      <c r="P2602" s="217"/>
    </row>
    <row r="2603">
      <c r="A2603" s="230"/>
      <c r="B2603" s="242"/>
      <c r="C2603" s="234"/>
      <c r="D2603" s="235"/>
      <c r="E2603" s="235"/>
      <c r="F2603" s="217"/>
      <c r="G2603" s="217"/>
      <c r="H2603" s="217"/>
      <c r="I2603" s="217"/>
      <c r="J2603" s="217"/>
      <c r="K2603" s="217"/>
      <c r="L2603" s="217"/>
      <c r="M2603" s="217"/>
      <c r="N2603" s="217"/>
      <c r="O2603" s="217"/>
      <c r="P2603" s="217"/>
    </row>
    <row r="2604">
      <c r="A2604" s="230"/>
      <c r="B2604" s="242"/>
      <c r="C2604" s="234"/>
      <c r="D2604" s="235"/>
      <c r="E2604" s="235"/>
      <c r="F2604" s="217"/>
      <c r="G2604" s="217"/>
      <c r="H2604" s="217"/>
      <c r="I2604" s="217"/>
      <c r="J2604" s="217"/>
      <c r="K2604" s="217"/>
      <c r="L2604" s="217"/>
      <c r="M2604" s="217"/>
      <c r="N2604" s="217"/>
      <c r="O2604" s="217"/>
      <c r="P2604" s="217"/>
    </row>
    <row r="2605">
      <c r="A2605" s="230"/>
      <c r="B2605" s="242"/>
      <c r="C2605" s="234"/>
      <c r="D2605" s="235"/>
      <c r="E2605" s="235"/>
      <c r="F2605" s="217"/>
      <c r="G2605" s="217"/>
      <c r="H2605" s="217"/>
      <c r="I2605" s="217"/>
      <c r="J2605" s="217"/>
      <c r="K2605" s="217"/>
      <c r="L2605" s="217"/>
      <c r="M2605" s="217"/>
      <c r="N2605" s="217"/>
      <c r="O2605" s="217"/>
      <c r="P2605" s="217"/>
    </row>
    <row r="2606">
      <c r="A2606" s="230"/>
      <c r="B2606" s="242"/>
      <c r="C2606" s="234"/>
      <c r="D2606" s="235"/>
      <c r="E2606" s="235"/>
      <c r="F2606" s="217"/>
      <c r="G2606" s="217"/>
      <c r="H2606" s="217"/>
      <c r="I2606" s="217"/>
      <c r="J2606" s="217"/>
      <c r="K2606" s="217"/>
      <c r="L2606" s="217"/>
      <c r="M2606" s="217"/>
      <c r="N2606" s="217"/>
      <c r="O2606" s="217"/>
      <c r="P2606" s="217"/>
    </row>
    <row r="2607">
      <c r="A2607" s="230"/>
      <c r="B2607" s="242"/>
      <c r="C2607" s="234"/>
      <c r="D2607" s="235"/>
      <c r="E2607" s="235"/>
      <c r="F2607" s="217"/>
      <c r="G2607" s="217"/>
      <c r="H2607" s="217"/>
      <c r="I2607" s="217"/>
      <c r="J2607" s="217"/>
      <c r="K2607" s="217"/>
      <c r="L2607" s="217"/>
      <c r="M2607" s="217"/>
      <c r="N2607" s="217"/>
      <c r="O2607" s="217"/>
      <c r="P2607" s="217"/>
    </row>
    <row r="2608">
      <c r="A2608" s="230"/>
      <c r="B2608" s="242"/>
      <c r="C2608" s="234"/>
      <c r="D2608" s="235"/>
      <c r="E2608" s="235"/>
      <c r="F2608" s="217"/>
      <c r="G2608" s="217"/>
      <c r="H2608" s="217"/>
      <c r="I2608" s="217"/>
      <c r="J2608" s="217"/>
      <c r="K2608" s="217"/>
      <c r="L2608" s="217"/>
      <c r="M2608" s="217"/>
      <c r="N2608" s="217"/>
      <c r="O2608" s="217"/>
      <c r="P2608" s="217"/>
    </row>
    <row r="2609">
      <c r="A2609" s="230"/>
      <c r="B2609" s="242"/>
      <c r="C2609" s="234"/>
      <c r="D2609" s="235"/>
      <c r="E2609" s="235"/>
      <c r="F2609" s="217"/>
      <c r="G2609" s="217"/>
      <c r="H2609" s="217"/>
      <c r="I2609" s="217"/>
      <c r="J2609" s="217"/>
      <c r="K2609" s="217"/>
      <c r="L2609" s="217"/>
      <c r="M2609" s="217"/>
      <c r="N2609" s="217"/>
      <c r="O2609" s="217"/>
      <c r="P2609" s="217"/>
    </row>
    <row r="2610">
      <c r="A2610" s="230"/>
      <c r="B2610" s="242"/>
      <c r="C2610" s="234"/>
      <c r="D2610" s="235"/>
      <c r="E2610" s="235"/>
      <c r="F2610" s="217"/>
      <c r="G2610" s="217"/>
      <c r="H2610" s="217"/>
      <c r="I2610" s="217"/>
      <c r="J2610" s="217"/>
      <c r="K2610" s="217"/>
      <c r="L2610" s="217"/>
      <c r="M2610" s="217"/>
      <c r="N2610" s="217"/>
      <c r="O2610" s="217"/>
      <c r="P2610" s="217"/>
    </row>
    <row r="2611">
      <c r="A2611" s="230"/>
      <c r="B2611" s="242"/>
      <c r="C2611" s="234"/>
      <c r="D2611" s="235"/>
      <c r="E2611" s="235"/>
      <c r="F2611" s="217"/>
      <c r="G2611" s="217"/>
      <c r="H2611" s="217"/>
      <c r="I2611" s="217"/>
      <c r="J2611" s="217"/>
      <c r="K2611" s="217"/>
      <c r="L2611" s="217"/>
      <c r="M2611" s="217"/>
      <c r="N2611" s="217"/>
      <c r="O2611" s="217"/>
      <c r="P2611" s="217"/>
    </row>
    <row r="2612">
      <c r="A2612" s="230"/>
      <c r="B2612" s="242"/>
      <c r="C2612" s="234"/>
      <c r="D2612" s="235"/>
      <c r="E2612" s="235"/>
      <c r="F2612" s="217"/>
      <c r="G2612" s="217"/>
      <c r="H2612" s="217"/>
      <c r="I2612" s="217"/>
      <c r="J2612" s="217"/>
      <c r="K2612" s="217"/>
      <c r="L2612" s="217"/>
      <c r="M2612" s="217"/>
      <c r="N2612" s="217"/>
      <c r="O2612" s="217"/>
      <c r="P2612" s="217"/>
    </row>
    <row r="2613">
      <c r="A2613" s="230"/>
      <c r="B2613" s="233"/>
      <c r="C2613" s="234"/>
      <c r="D2613" s="236"/>
      <c r="E2613" s="235"/>
      <c r="F2613" s="195"/>
      <c r="G2613" s="217"/>
      <c r="H2613" s="217"/>
      <c r="I2613" s="195"/>
      <c r="J2613" s="195"/>
      <c r="K2613" s="195"/>
      <c r="L2613" s="195"/>
      <c r="M2613" s="195"/>
      <c r="N2613" s="195"/>
      <c r="O2613" s="195"/>
      <c r="P2613" s="195"/>
    </row>
    <row r="2614">
      <c r="A2614" s="230"/>
      <c r="B2614" s="233"/>
      <c r="C2614" s="234"/>
      <c r="D2614" s="235"/>
      <c r="E2614" s="235"/>
      <c r="F2614" s="217"/>
      <c r="G2614" s="217"/>
      <c r="H2614" s="217"/>
      <c r="I2614" s="217"/>
      <c r="J2614" s="217"/>
      <c r="K2614" s="217"/>
      <c r="L2614" s="217"/>
      <c r="M2614" s="217"/>
      <c r="N2614" s="217"/>
      <c r="O2614" s="217"/>
      <c r="P2614" s="217"/>
    </row>
    <row r="2615">
      <c r="A2615" s="230"/>
      <c r="B2615" s="233"/>
      <c r="C2615" s="234"/>
      <c r="D2615" s="235"/>
      <c r="E2615" s="235"/>
      <c r="F2615" s="217"/>
      <c r="G2615" s="217"/>
      <c r="H2615" s="217"/>
      <c r="I2615" s="217"/>
      <c r="J2615" s="217"/>
      <c r="K2615" s="217"/>
      <c r="L2615" s="217"/>
      <c r="M2615" s="217"/>
      <c r="N2615" s="217"/>
      <c r="O2615" s="217"/>
      <c r="P2615" s="217"/>
    </row>
    <row r="2616">
      <c r="A2616" s="230"/>
      <c r="B2616" s="233"/>
      <c r="C2616" s="234"/>
      <c r="D2616" s="235"/>
      <c r="E2616" s="235"/>
      <c r="F2616" s="217"/>
      <c r="G2616" s="217"/>
      <c r="H2616" s="217"/>
      <c r="I2616" s="217"/>
      <c r="J2616" s="217"/>
      <c r="K2616" s="217"/>
      <c r="L2616" s="217"/>
      <c r="M2616" s="217"/>
      <c r="N2616" s="217"/>
      <c r="O2616" s="217"/>
      <c r="P2616" s="217"/>
    </row>
    <row r="2617">
      <c r="A2617" s="230"/>
      <c r="B2617" s="233"/>
      <c r="C2617" s="234"/>
      <c r="D2617" s="235"/>
      <c r="E2617" s="235"/>
      <c r="F2617" s="217"/>
      <c r="G2617" s="217"/>
      <c r="H2617" s="217"/>
      <c r="I2617" s="217"/>
      <c r="J2617" s="217"/>
      <c r="K2617" s="217"/>
      <c r="L2617" s="217"/>
      <c r="M2617" s="217"/>
      <c r="N2617" s="217"/>
      <c r="O2617" s="217"/>
      <c r="P2617" s="217"/>
    </row>
    <row r="2618">
      <c r="A2618" s="230"/>
      <c r="B2618" s="233"/>
      <c r="C2618" s="234"/>
      <c r="D2618" s="235"/>
      <c r="E2618" s="235"/>
      <c r="F2618" s="217"/>
      <c r="G2618" s="217"/>
      <c r="H2618" s="217"/>
      <c r="I2618" s="217"/>
      <c r="J2618" s="217"/>
      <c r="K2618" s="217"/>
      <c r="L2618" s="217"/>
      <c r="M2618" s="217"/>
      <c r="N2618" s="217"/>
      <c r="O2618" s="217"/>
      <c r="P2618" s="217"/>
    </row>
    <row r="2619">
      <c r="A2619" s="230"/>
      <c r="B2619" s="233"/>
      <c r="C2619" s="234"/>
      <c r="D2619" s="235"/>
      <c r="E2619" s="235"/>
      <c r="F2619" s="217"/>
      <c r="G2619" s="217"/>
      <c r="H2619" s="217"/>
      <c r="I2619" s="217"/>
      <c r="J2619" s="217"/>
      <c r="K2619" s="217"/>
      <c r="L2619" s="217"/>
      <c r="M2619" s="217"/>
      <c r="N2619" s="217"/>
      <c r="O2619" s="217"/>
      <c r="P2619" s="217"/>
    </row>
    <row r="2620">
      <c r="A2620" s="230"/>
      <c r="B2620" s="233"/>
      <c r="C2620" s="234"/>
      <c r="D2620" s="235"/>
      <c r="E2620" s="235"/>
      <c r="F2620" s="217"/>
      <c r="G2620" s="217"/>
      <c r="H2620" s="217"/>
      <c r="I2620" s="217"/>
      <c r="J2620" s="217"/>
      <c r="K2620" s="217"/>
      <c r="L2620" s="217"/>
      <c r="M2620" s="217"/>
      <c r="N2620" s="217"/>
      <c r="O2620" s="217"/>
      <c r="P2620" s="217"/>
    </row>
    <row r="2621">
      <c r="A2621" s="230"/>
      <c r="B2621" s="233"/>
      <c r="C2621" s="234"/>
      <c r="D2621" s="235"/>
      <c r="E2621" s="235"/>
      <c r="F2621" s="217"/>
      <c r="G2621" s="217"/>
      <c r="H2621" s="217"/>
      <c r="I2621" s="217"/>
      <c r="J2621" s="217"/>
      <c r="K2621" s="217"/>
      <c r="L2621" s="217"/>
      <c r="M2621" s="217"/>
      <c r="N2621" s="217"/>
      <c r="O2621" s="217"/>
      <c r="P2621" s="217"/>
    </row>
    <row r="2622">
      <c r="A2622" s="230"/>
      <c r="B2622" s="233"/>
      <c r="C2622" s="234"/>
      <c r="D2622" s="235"/>
      <c r="E2622" s="235"/>
      <c r="F2622" s="217"/>
      <c r="G2622" s="217"/>
      <c r="H2622" s="217"/>
      <c r="I2622" s="217"/>
      <c r="J2622" s="217"/>
      <c r="K2622" s="217"/>
      <c r="L2622" s="217"/>
      <c r="M2622" s="217"/>
      <c r="N2622" s="217"/>
      <c r="O2622" s="217"/>
      <c r="P2622" s="217"/>
    </row>
    <row r="2623">
      <c r="A2623" s="230"/>
      <c r="B2623" s="233"/>
      <c r="C2623" s="234"/>
      <c r="D2623" s="235"/>
      <c r="E2623" s="235"/>
      <c r="F2623" s="217"/>
      <c r="G2623" s="217"/>
      <c r="H2623" s="217"/>
      <c r="I2623" s="217"/>
      <c r="J2623" s="217"/>
      <c r="K2623" s="217"/>
      <c r="L2623" s="217"/>
      <c r="M2623" s="217"/>
      <c r="N2623" s="217"/>
      <c r="O2623" s="217"/>
      <c r="P2623" s="217"/>
    </row>
    <row r="2624">
      <c r="A2624" s="230"/>
      <c r="B2624" s="233"/>
      <c r="C2624" s="234"/>
      <c r="D2624" s="235"/>
      <c r="E2624" s="235"/>
      <c r="F2624" s="217"/>
      <c r="G2624" s="217"/>
      <c r="H2624" s="217"/>
      <c r="I2624" s="217"/>
      <c r="J2624" s="217"/>
      <c r="K2624" s="217"/>
      <c r="L2624" s="217"/>
      <c r="M2624" s="217"/>
      <c r="N2624" s="217"/>
      <c r="O2624" s="217"/>
      <c r="P2624" s="217"/>
    </row>
    <row r="2625">
      <c r="A2625" s="230"/>
      <c r="B2625" s="233"/>
      <c r="C2625" s="234"/>
      <c r="D2625" s="235"/>
      <c r="E2625" s="235"/>
      <c r="F2625" s="217"/>
      <c r="G2625" s="217"/>
      <c r="H2625" s="217"/>
      <c r="I2625" s="217"/>
      <c r="J2625" s="217"/>
      <c r="K2625" s="217"/>
      <c r="L2625" s="217"/>
      <c r="M2625" s="217"/>
      <c r="N2625" s="217"/>
      <c r="O2625" s="217"/>
      <c r="P2625" s="217"/>
    </row>
    <row r="2626">
      <c r="A2626" s="230"/>
      <c r="B2626" s="233"/>
      <c r="C2626" s="234"/>
      <c r="D2626" s="235"/>
      <c r="E2626" s="235"/>
      <c r="F2626" s="217"/>
      <c r="G2626" s="217"/>
      <c r="H2626" s="217"/>
      <c r="I2626" s="217"/>
      <c r="J2626" s="217"/>
      <c r="K2626" s="217"/>
      <c r="L2626" s="217"/>
      <c r="M2626" s="217"/>
      <c r="N2626" s="217"/>
      <c r="O2626" s="217"/>
      <c r="P2626" s="217"/>
    </row>
    <row r="2627">
      <c r="A2627" s="230"/>
      <c r="B2627" s="233"/>
      <c r="C2627" s="234"/>
      <c r="D2627" s="235"/>
      <c r="E2627" s="235"/>
      <c r="F2627" s="217"/>
      <c r="G2627" s="217"/>
      <c r="H2627" s="217"/>
      <c r="I2627" s="217"/>
      <c r="J2627" s="217"/>
      <c r="K2627" s="217"/>
      <c r="L2627" s="217"/>
      <c r="M2627" s="217"/>
      <c r="N2627" s="217"/>
      <c r="O2627" s="217"/>
      <c r="P2627" s="217"/>
    </row>
    <row r="2628">
      <c r="A2628" s="230"/>
      <c r="B2628" s="233"/>
      <c r="C2628" s="234"/>
      <c r="D2628" s="235"/>
      <c r="E2628" s="235"/>
      <c r="F2628" s="217"/>
      <c r="G2628" s="217"/>
      <c r="H2628" s="217"/>
      <c r="I2628" s="217"/>
      <c r="J2628" s="217"/>
      <c r="K2628" s="217"/>
      <c r="L2628" s="217"/>
      <c r="M2628" s="217"/>
      <c r="N2628" s="217"/>
      <c r="O2628" s="217"/>
      <c r="P2628" s="217"/>
    </row>
    <row r="2629">
      <c r="A2629" s="230"/>
      <c r="B2629" s="233"/>
      <c r="C2629" s="234"/>
      <c r="D2629" s="235"/>
      <c r="E2629" s="235"/>
      <c r="F2629" s="217"/>
      <c r="G2629" s="217"/>
      <c r="H2629" s="217"/>
      <c r="I2629" s="217"/>
      <c r="J2629" s="217"/>
      <c r="K2629" s="217"/>
      <c r="L2629" s="217"/>
      <c r="M2629" s="217"/>
      <c r="N2629" s="217"/>
      <c r="O2629" s="217"/>
      <c r="P2629" s="217"/>
    </row>
    <row r="2630">
      <c r="A2630" s="230"/>
      <c r="B2630" s="233"/>
      <c r="C2630" s="234"/>
      <c r="D2630" s="235"/>
      <c r="E2630" s="235"/>
      <c r="F2630" s="217"/>
      <c r="G2630" s="217"/>
      <c r="H2630" s="217"/>
      <c r="I2630" s="217"/>
      <c r="J2630" s="217"/>
      <c r="K2630" s="217"/>
      <c r="L2630" s="217"/>
      <c r="M2630" s="217"/>
      <c r="N2630" s="217"/>
      <c r="O2630" s="217"/>
      <c r="P2630" s="217"/>
    </row>
    <row r="2631">
      <c r="A2631" s="230"/>
      <c r="B2631" s="233"/>
      <c r="C2631" s="234"/>
      <c r="D2631" s="236"/>
      <c r="E2631" s="235"/>
      <c r="F2631" s="195"/>
      <c r="G2631" s="217"/>
      <c r="H2631" s="217"/>
      <c r="I2631" s="195"/>
      <c r="J2631" s="195"/>
      <c r="K2631" s="195"/>
      <c r="L2631" s="195"/>
      <c r="M2631" s="195"/>
      <c r="N2631" s="195"/>
      <c r="O2631" s="195"/>
      <c r="P2631" s="195"/>
    </row>
    <row r="2632">
      <c r="A2632" s="230"/>
      <c r="B2632" s="233"/>
      <c r="C2632" s="234"/>
      <c r="D2632" s="235"/>
      <c r="E2632" s="235"/>
      <c r="F2632" s="217"/>
      <c r="G2632" s="217"/>
      <c r="H2632" s="217"/>
      <c r="I2632" s="217"/>
      <c r="J2632" s="217"/>
      <c r="K2632" s="217"/>
      <c r="L2632" s="217"/>
      <c r="M2632" s="217"/>
      <c r="N2632" s="217"/>
      <c r="O2632" s="217"/>
      <c r="P2632" s="217"/>
    </row>
    <row r="2633">
      <c r="A2633" s="230"/>
      <c r="B2633" s="233"/>
      <c r="C2633" s="234"/>
      <c r="D2633" s="235"/>
      <c r="E2633" s="235"/>
      <c r="F2633" s="217"/>
      <c r="G2633" s="217"/>
      <c r="H2633" s="217"/>
      <c r="I2633" s="217"/>
      <c r="J2633" s="217"/>
      <c r="K2633" s="217"/>
      <c r="L2633" s="217"/>
      <c r="M2633" s="217"/>
      <c r="N2633" s="217"/>
      <c r="O2633" s="217"/>
      <c r="P2633" s="217"/>
    </row>
    <row r="2634">
      <c r="A2634" s="230"/>
      <c r="B2634" s="233"/>
      <c r="C2634" s="234"/>
      <c r="D2634" s="235"/>
      <c r="E2634" s="235"/>
      <c r="F2634" s="217"/>
      <c r="G2634" s="217"/>
      <c r="H2634" s="217"/>
      <c r="I2634" s="217"/>
      <c r="J2634" s="217"/>
      <c r="K2634" s="217"/>
      <c r="L2634" s="217"/>
      <c r="M2634" s="217"/>
      <c r="N2634" s="217"/>
      <c r="O2634" s="217"/>
      <c r="P2634" s="217"/>
    </row>
    <row r="2635">
      <c r="A2635" s="230"/>
      <c r="B2635" s="233"/>
      <c r="C2635" s="234"/>
      <c r="D2635" s="235"/>
      <c r="E2635" s="235"/>
      <c r="F2635" s="217"/>
      <c r="G2635" s="217"/>
      <c r="H2635" s="217"/>
      <c r="I2635" s="217"/>
      <c r="J2635" s="217"/>
      <c r="K2635" s="217"/>
      <c r="L2635" s="217"/>
      <c r="M2635" s="217"/>
      <c r="N2635" s="217"/>
      <c r="O2635" s="217"/>
      <c r="P2635" s="217"/>
    </row>
    <row r="2636">
      <c r="A2636" s="230"/>
      <c r="B2636" s="233"/>
      <c r="C2636" s="234"/>
      <c r="D2636" s="235"/>
      <c r="E2636" s="235"/>
      <c r="F2636" s="217"/>
      <c r="G2636" s="217"/>
      <c r="H2636" s="217"/>
      <c r="I2636" s="217"/>
      <c r="J2636" s="217"/>
      <c r="K2636" s="217"/>
      <c r="L2636" s="217"/>
      <c r="M2636" s="217"/>
      <c r="N2636" s="217"/>
      <c r="O2636" s="217"/>
      <c r="P2636" s="217"/>
    </row>
    <row r="2637">
      <c r="A2637" s="230"/>
      <c r="B2637" s="233"/>
      <c r="C2637" s="234"/>
      <c r="D2637" s="235"/>
      <c r="E2637" s="235"/>
      <c r="F2637" s="217"/>
      <c r="G2637" s="217"/>
      <c r="H2637" s="217"/>
      <c r="I2637" s="217"/>
      <c r="J2637" s="217"/>
      <c r="K2637" s="217"/>
      <c r="L2637" s="217"/>
      <c r="M2637" s="217"/>
      <c r="N2637" s="217"/>
      <c r="O2637" s="217"/>
      <c r="P2637" s="217"/>
    </row>
    <row r="2638">
      <c r="A2638" s="230"/>
      <c r="B2638" s="233"/>
      <c r="C2638" s="234"/>
      <c r="D2638" s="235"/>
      <c r="E2638" s="235"/>
      <c r="F2638" s="217"/>
      <c r="G2638" s="217"/>
      <c r="H2638" s="217"/>
      <c r="I2638" s="217"/>
      <c r="J2638" s="217"/>
      <c r="K2638" s="217"/>
      <c r="L2638" s="217"/>
      <c r="M2638" s="217"/>
      <c r="N2638" s="217"/>
      <c r="O2638" s="217"/>
      <c r="P2638" s="217"/>
    </row>
    <row r="2639">
      <c r="A2639" s="230"/>
      <c r="B2639" s="233"/>
      <c r="C2639" s="234"/>
      <c r="D2639" s="235"/>
      <c r="E2639" s="235"/>
      <c r="F2639" s="217"/>
      <c r="G2639" s="217"/>
      <c r="H2639" s="217"/>
      <c r="I2639" s="217"/>
      <c r="J2639" s="217"/>
      <c r="K2639" s="217"/>
      <c r="L2639" s="217"/>
      <c r="M2639" s="217"/>
      <c r="N2639" s="217"/>
      <c r="O2639" s="217"/>
      <c r="P2639" s="217"/>
    </row>
    <row r="2640">
      <c r="A2640" s="230"/>
      <c r="B2640" s="233"/>
      <c r="C2640" s="234"/>
      <c r="D2640" s="235"/>
      <c r="E2640" s="235"/>
      <c r="F2640" s="217"/>
      <c r="G2640" s="217"/>
      <c r="H2640" s="217"/>
      <c r="I2640" s="217"/>
      <c r="J2640" s="217"/>
      <c r="K2640" s="217"/>
      <c r="L2640" s="217"/>
      <c r="M2640" s="217"/>
      <c r="N2640" s="217"/>
      <c r="O2640" s="217"/>
      <c r="P2640" s="217"/>
    </row>
    <row r="2641">
      <c r="A2641" s="230"/>
      <c r="B2641" s="233"/>
      <c r="C2641" s="234"/>
      <c r="D2641" s="235"/>
      <c r="E2641" s="235"/>
      <c r="F2641" s="217"/>
      <c r="G2641" s="217"/>
      <c r="H2641" s="217"/>
      <c r="I2641" s="217"/>
      <c r="J2641" s="217"/>
      <c r="K2641" s="217"/>
      <c r="L2641" s="217"/>
      <c r="M2641" s="217"/>
      <c r="N2641" s="217"/>
      <c r="O2641" s="217"/>
      <c r="P2641" s="217"/>
    </row>
    <row r="2642">
      <c r="A2642" s="230"/>
      <c r="B2642" s="233"/>
      <c r="C2642" s="234"/>
      <c r="D2642" s="235"/>
      <c r="E2642" s="235"/>
      <c r="F2642" s="217"/>
      <c r="G2642" s="217"/>
      <c r="H2642" s="217"/>
      <c r="I2642" s="217"/>
      <c r="J2642" s="217"/>
      <c r="K2642" s="217"/>
      <c r="L2642" s="217"/>
      <c r="M2642" s="217"/>
      <c r="N2642" s="217"/>
      <c r="O2642" s="217"/>
      <c r="P2642" s="217"/>
    </row>
    <row r="2643">
      <c r="A2643" s="230"/>
      <c r="B2643" s="233"/>
      <c r="C2643" s="234"/>
      <c r="D2643" s="235"/>
      <c r="E2643" s="235"/>
      <c r="F2643" s="217"/>
      <c r="G2643" s="217"/>
      <c r="H2643" s="217"/>
      <c r="I2643" s="217"/>
      <c r="J2643" s="217"/>
      <c r="K2643" s="217"/>
      <c r="L2643" s="217"/>
      <c r="M2643" s="217"/>
      <c r="N2643" s="217"/>
      <c r="O2643" s="217"/>
      <c r="P2643" s="217"/>
    </row>
    <row r="2644">
      <c r="A2644" s="230"/>
      <c r="B2644" s="233"/>
      <c r="C2644" s="234"/>
      <c r="D2644" s="235"/>
      <c r="E2644" s="235"/>
      <c r="F2644" s="217"/>
      <c r="G2644" s="217"/>
      <c r="H2644" s="217"/>
      <c r="I2644" s="217"/>
      <c r="J2644" s="217"/>
      <c r="K2644" s="217"/>
      <c r="L2644" s="217"/>
      <c r="M2644" s="217"/>
      <c r="N2644" s="217"/>
      <c r="O2644" s="217"/>
      <c r="P2644" s="217"/>
    </row>
    <row r="2645">
      <c r="A2645" s="230"/>
      <c r="B2645" s="233"/>
      <c r="C2645" s="234"/>
      <c r="D2645" s="235"/>
      <c r="E2645" s="235"/>
      <c r="F2645" s="217"/>
      <c r="G2645" s="217"/>
      <c r="H2645" s="217"/>
      <c r="I2645" s="217"/>
      <c r="J2645" s="217"/>
      <c r="K2645" s="217"/>
      <c r="L2645" s="217"/>
      <c r="M2645" s="217"/>
      <c r="N2645" s="217"/>
      <c r="O2645" s="217"/>
      <c r="P2645" s="217"/>
    </row>
    <row r="2646">
      <c r="A2646" s="230"/>
      <c r="B2646" s="233"/>
      <c r="C2646" s="234"/>
      <c r="D2646" s="235"/>
      <c r="E2646" s="235"/>
      <c r="F2646" s="217"/>
      <c r="G2646" s="217"/>
      <c r="H2646" s="217"/>
      <c r="I2646" s="217"/>
      <c r="J2646" s="217"/>
      <c r="K2646" s="217"/>
      <c r="L2646" s="217"/>
      <c r="M2646" s="217"/>
      <c r="N2646" s="217"/>
      <c r="O2646" s="217"/>
      <c r="P2646" s="217"/>
    </row>
    <row r="2647">
      <c r="A2647" s="230"/>
      <c r="B2647" s="233"/>
      <c r="C2647" s="234"/>
      <c r="D2647" s="235"/>
      <c r="E2647" s="235"/>
      <c r="F2647" s="217"/>
      <c r="G2647" s="217"/>
      <c r="H2647" s="217"/>
      <c r="I2647" s="217"/>
      <c r="J2647" s="217"/>
      <c r="K2647" s="217"/>
      <c r="L2647" s="217"/>
      <c r="M2647" s="217"/>
      <c r="N2647" s="217"/>
      <c r="O2647" s="217"/>
      <c r="P2647" s="217"/>
    </row>
    <row r="2648">
      <c r="A2648" s="230"/>
      <c r="B2648" s="233"/>
      <c r="C2648" s="234"/>
      <c r="D2648" s="235"/>
      <c r="E2648" s="235"/>
      <c r="F2648" s="217"/>
      <c r="G2648" s="217"/>
      <c r="H2648" s="217"/>
      <c r="I2648" s="217"/>
      <c r="J2648" s="217"/>
      <c r="K2648" s="217"/>
      <c r="L2648" s="217"/>
      <c r="M2648" s="217"/>
      <c r="N2648" s="217"/>
      <c r="O2648" s="217"/>
      <c r="P2648" s="217"/>
    </row>
    <row r="2649">
      <c r="A2649" s="230"/>
      <c r="B2649" s="242"/>
      <c r="C2649" s="234"/>
      <c r="D2649" s="236"/>
      <c r="E2649" s="235"/>
      <c r="F2649" s="195"/>
      <c r="G2649" s="217"/>
      <c r="H2649" s="217"/>
      <c r="I2649" s="195"/>
      <c r="J2649" s="195"/>
      <c r="K2649" s="195"/>
      <c r="L2649" s="195"/>
      <c r="M2649" s="195"/>
      <c r="N2649" s="195"/>
      <c r="O2649" s="195"/>
      <c r="P2649" s="195"/>
    </row>
    <row r="2650">
      <c r="A2650" s="230"/>
      <c r="B2650" s="242"/>
      <c r="C2650" s="234"/>
      <c r="D2650" s="235"/>
      <c r="E2650" s="235"/>
      <c r="F2650" s="217"/>
      <c r="G2650" s="217"/>
      <c r="H2650" s="217"/>
      <c r="I2650" s="217"/>
      <c r="J2650" s="217"/>
      <c r="K2650" s="217"/>
      <c r="L2650" s="217"/>
      <c r="M2650" s="217"/>
      <c r="N2650" s="217"/>
      <c r="O2650" s="217"/>
      <c r="P2650" s="217"/>
    </row>
    <row r="2651">
      <c r="A2651" s="230"/>
      <c r="B2651" s="242"/>
      <c r="C2651" s="234"/>
      <c r="D2651" s="235"/>
      <c r="E2651" s="235"/>
      <c r="F2651" s="217"/>
      <c r="G2651" s="217"/>
      <c r="H2651" s="217"/>
      <c r="I2651" s="217"/>
      <c r="J2651" s="217"/>
      <c r="K2651" s="217"/>
      <c r="L2651" s="217"/>
      <c r="M2651" s="217"/>
      <c r="N2651" s="217"/>
      <c r="O2651" s="217"/>
      <c r="P2651" s="217"/>
    </row>
    <row r="2652">
      <c r="A2652" s="230"/>
      <c r="B2652" s="242"/>
      <c r="C2652" s="234"/>
      <c r="D2652" s="235"/>
      <c r="E2652" s="235"/>
      <c r="F2652" s="217"/>
      <c r="G2652" s="217"/>
      <c r="H2652" s="217"/>
      <c r="I2652" s="217"/>
      <c r="J2652" s="217"/>
      <c r="K2652" s="217"/>
      <c r="L2652" s="217"/>
      <c r="M2652" s="217"/>
      <c r="N2652" s="217"/>
      <c r="O2652" s="217"/>
      <c r="P2652" s="217"/>
    </row>
    <row r="2653">
      <c r="A2653" s="230"/>
      <c r="B2653" s="242"/>
      <c r="C2653" s="234"/>
      <c r="D2653" s="235"/>
      <c r="E2653" s="235"/>
      <c r="F2653" s="217"/>
      <c r="G2653" s="217"/>
      <c r="H2653" s="217"/>
      <c r="I2653" s="217"/>
      <c r="J2653" s="217"/>
      <c r="K2653" s="217"/>
      <c r="L2653" s="217"/>
      <c r="M2653" s="217"/>
      <c r="N2653" s="217"/>
      <c r="O2653" s="217"/>
      <c r="P2653" s="217"/>
    </row>
    <row r="2654">
      <c r="A2654" s="230"/>
      <c r="B2654" s="242"/>
      <c r="C2654" s="234"/>
      <c r="D2654" s="235"/>
      <c r="E2654" s="235"/>
      <c r="F2654" s="217"/>
      <c r="G2654" s="217"/>
      <c r="H2654" s="217"/>
      <c r="I2654" s="217"/>
      <c r="J2654" s="217"/>
      <c r="K2654" s="217"/>
      <c r="L2654" s="217"/>
      <c r="M2654" s="217"/>
      <c r="N2654" s="217"/>
      <c r="O2654" s="217"/>
      <c r="P2654" s="217"/>
    </row>
    <row r="2655">
      <c r="A2655" s="230"/>
      <c r="B2655" s="242"/>
      <c r="C2655" s="234"/>
      <c r="D2655" s="235"/>
      <c r="E2655" s="235"/>
      <c r="F2655" s="217"/>
      <c r="G2655" s="217"/>
      <c r="H2655" s="217"/>
      <c r="I2655" s="217"/>
      <c r="J2655" s="217"/>
      <c r="K2655" s="217"/>
      <c r="L2655" s="217"/>
      <c r="M2655" s="217"/>
      <c r="N2655" s="217"/>
      <c r="O2655" s="217"/>
      <c r="P2655" s="217"/>
    </row>
    <row r="2656">
      <c r="A2656" s="230"/>
      <c r="B2656" s="242"/>
      <c r="C2656" s="234"/>
      <c r="D2656" s="235"/>
      <c r="E2656" s="235"/>
      <c r="F2656" s="217"/>
      <c r="G2656" s="217"/>
      <c r="H2656" s="217"/>
      <c r="I2656" s="217"/>
      <c r="J2656" s="217"/>
      <c r="K2656" s="217"/>
      <c r="L2656" s="217"/>
      <c r="M2656" s="217"/>
      <c r="N2656" s="217"/>
      <c r="O2656" s="217"/>
      <c r="P2656" s="217"/>
    </row>
    <row r="2657">
      <c r="A2657" s="230"/>
      <c r="B2657" s="242"/>
      <c r="C2657" s="234"/>
      <c r="D2657" s="235"/>
      <c r="E2657" s="235"/>
      <c r="F2657" s="217"/>
      <c r="G2657" s="217"/>
      <c r="H2657" s="217"/>
      <c r="I2657" s="217"/>
      <c r="J2657" s="217"/>
      <c r="K2657" s="217"/>
      <c r="L2657" s="217"/>
      <c r="M2657" s="217"/>
      <c r="N2657" s="217"/>
      <c r="O2657" s="217"/>
      <c r="P2657" s="217"/>
    </row>
    <row r="2658">
      <c r="A2658" s="230"/>
      <c r="B2658" s="242"/>
      <c r="C2658" s="234"/>
      <c r="D2658" s="235"/>
      <c r="E2658" s="235"/>
      <c r="F2658" s="217"/>
      <c r="G2658" s="217"/>
      <c r="H2658" s="217"/>
      <c r="I2658" s="217"/>
      <c r="J2658" s="217"/>
      <c r="K2658" s="217"/>
      <c r="L2658" s="217"/>
      <c r="M2658" s="217"/>
      <c r="N2658" s="217"/>
      <c r="O2658" s="217"/>
      <c r="P2658" s="217"/>
    </row>
    <row r="2659">
      <c r="A2659" s="230"/>
      <c r="B2659" s="242"/>
      <c r="C2659" s="234"/>
      <c r="D2659" s="235"/>
      <c r="E2659" s="235"/>
      <c r="F2659" s="217"/>
      <c r="G2659" s="217"/>
      <c r="H2659" s="217"/>
      <c r="I2659" s="217"/>
      <c r="J2659" s="217"/>
      <c r="K2659" s="217"/>
      <c r="L2659" s="217"/>
      <c r="M2659" s="217"/>
      <c r="N2659" s="217"/>
      <c r="O2659" s="217"/>
      <c r="P2659" s="217"/>
    </row>
    <row r="2660">
      <c r="A2660" s="230"/>
      <c r="B2660" s="242"/>
      <c r="C2660" s="234"/>
      <c r="D2660" s="235"/>
      <c r="E2660" s="235"/>
      <c r="F2660" s="217"/>
      <c r="G2660" s="217"/>
      <c r="H2660" s="217"/>
      <c r="I2660" s="217"/>
      <c r="J2660" s="217"/>
      <c r="K2660" s="217"/>
      <c r="L2660" s="217"/>
      <c r="M2660" s="217"/>
      <c r="N2660" s="217"/>
      <c r="O2660" s="217"/>
      <c r="P2660" s="217"/>
    </row>
    <row r="2661">
      <c r="A2661" s="230"/>
      <c r="B2661" s="242"/>
      <c r="C2661" s="234"/>
      <c r="D2661" s="235"/>
      <c r="E2661" s="235"/>
      <c r="F2661" s="217"/>
      <c r="G2661" s="217"/>
      <c r="H2661" s="217"/>
      <c r="I2661" s="217"/>
      <c r="J2661" s="217"/>
      <c r="K2661" s="217"/>
      <c r="L2661" s="217"/>
      <c r="M2661" s="217"/>
      <c r="N2661" s="217"/>
      <c r="O2661" s="217"/>
      <c r="P2661" s="217"/>
    </row>
    <row r="2662">
      <c r="A2662" s="230"/>
      <c r="B2662" s="242"/>
      <c r="C2662" s="234"/>
      <c r="D2662" s="235"/>
      <c r="E2662" s="235"/>
      <c r="F2662" s="217"/>
      <c r="G2662" s="217"/>
      <c r="H2662" s="217"/>
      <c r="I2662" s="217"/>
      <c r="J2662" s="217"/>
      <c r="K2662" s="217"/>
      <c r="L2662" s="217"/>
      <c r="M2662" s="217"/>
      <c r="N2662" s="217"/>
      <c r="O2662" s="217"/>
      <c r="P2662" s="217"/>
    </row>
    <row r="2663">
      <c r="A2663" s="230"/>
      <c r="B2663" s="242"/>
      <c r="C2663" s="234"/>
      <c r="D2663" s="235"/>
      <c r="E2663" s="235"/>
      <c r="F2663" s="217"/>
      <c r="G2663" s="217"/>
      <c r="H2663" s="217"/>
      <c r="I2663" s="217"/>
      <c r="J2663" s="217"/>
      <c r="K2663" s="217"/>
      <c r="L2663" s="217"/>
      <c r="M2663" s="217"/>
      <c r="N2663" s="217"/>
      <c r="O2663" s="217"/>
      <c r="P2663" s="217"/>
    </row>
    <row r="2664">
      <c r="A2664" s="230"/>
      <c r="B2664" s="242"/>
      <c r="C2664" s="234"/>
      <c r="D2664" s="235"/>
      <c r="E2664" s="235"/>
      <c r="F2664" s="217"/>
      <c r="G2664" s="217"/>
      <c r="H2664" s="217"/>
      <c r="I2664" s="217"/>
      <c r="J2664" s="217"/>
      <c r="K2664" s="217"/>
      <c r="L2664" s="217"/>
      <c r="M2664" s="217"/>
      <c r="N2664" s="217"/>
      <c r="O2664" s="217"/>
      <c r="P2664" s="217"/>
    </row>
    <row r="2665">
      <c r="A2665" s="230"/>
      <c r="B2665" s="242"/>
      <c r="C2665" s="234"/>
      <c r="D2665" s="235"/>
      <c r="E2665" s="235"/>
      <c r="F2665" s="217"/>
      <c r="G2665" s="217"/>
      <c r="H2665" s="217"/>
      <c r="I2665" s="217"/>
      <c r="J2665" s="217"/>
      <c r="K2665" s="217"/>
      <c r="L2665" s="217"/>
      <c r="M2665" s="217"/>
      <c r="N2665" s="217"/>
      <c r="O2665" s="217"/>
      <c r="P2665" s="217"/>
    </row>
    <row r="2666">
      <c r="A2666" s="230"/>
      <c r="B2666" s="242"/>
      <c r="C2666" s="234"/>
      <c r="D2666" s="235"/>
      <c r="E2666" s="235"/>
      <c r="F2666" s="217"/>
      <c r="G2666" s="217"/>
      <c r="H2666" s="217"/>
      <c r="I2666" s="217"/>
      <c r="J2666" s="217"/>
      <c r="K2666" s="217"/>
      <c r="L2666" s="217"/>
      <c r="M2666" s="217"/>
      <c r="N2666" s="217"/>
      <c r="O2666" s="217"/>
      <c r="P2666" s="217"/>
    </row>
    <row r="2667">
      <c r="A2667" s="230"/>
      <c r="B2667" s="242"/>
      <c r="C2667" s="234"/>
      <c r="D2667" s="236"/>
      <c r="E2667" s="235"/>
      <c r="F2667" s="195"/>
      <c r="G2667" s="217"/>
      <c r="H2667" s="217"/>
      <c r="I2667" s="195"/>
      <c r="J2667" s="195"/>
      <c r="K2667" s="195"/>
      <c r="L2667" s="195"/>
      <c r="M2667" s="195"/>
      <c r="N2667" s="195"/>
      <c r="O2667" s="195"/>
      <c r="P2667" s="195"/>
    </row>
    <row r="2668">
      <c r="A2668" s="230"/>
      <c r="B2668" s="242"/>
      <c r="C2668" s="234"/>
      <c r="D2668" s="235"/>
      <c r="E2668" s="235"/>
      <c r="F2668" s="217"/>
      <c r="G2668" s="217"/>
      <c r="H2668" s="217"/>
      <c r="I2668" s="217"/>
      <c r="J2668" s="217"/>
      <c r="K2668" s="217"/>
      <c r="L2668" s="217"/>
      <c r="M2668" s="217"/>
      <c r="N2668" s="217"/>
      <c r="O2668" s="217"/>
      <c r="P2668" s="217"/>
    </row>
    <row r="2669">
      <c r="A2669" s="230"/>
      <c r="B2669" s="242"/>
      <c r="C2669" s="234"/>
      <c r="D2669" s="235"/>
      <c r="E2669" s="235"/>
      <c r="F2669" s="217"/>
      <c r="G2669" s="217"/>
      <c r="H2669" s="217"/>
      <c r="I2669" s="217"/>
      <c r="J2669" s="217"/>
      <c r="K2669" s="217"/>
      <c r="L2669" s="217"/>
      <c r="M2669" s="217"/>
      <c r="N2669" s="217"/>
      <c r="O2669" s="217"/>
      <c r="P2669" s="217"/>
    </row>
    <row r="2670">
      <c r="A2670" s="230"/>
      <c r="B2670" s="242"/>
      <c r="C2670" s="234"/>
      <c r="D2670" s="235"/>
      <c r="E2670" s="235"/>
      <c r="F2670" s="217"/>
      <c r="G2670" s="217"/>
      <c r="H2670" s="217"/>
      <c r="I2670" s="217"/>
      <c r="J2670" s="217"/>
      <c r="K2670" s="217"/>
      <c r="L2670" s="217"/>
      <c r="M2670" s="217"/>
      <c r="N2670" s="217"/>
      <c r="O2670" s="217"/>
      <c r="P2670" s="217"/>
    </row>
    <row r="2671">
      <c r="A2671" s="230"/>
      <c r="B2671" s="242"/>
      <c r="C2671" s="234"/>
      <c r="D2671" s="235"/>
      <c r="E2671" s="235"/>
      <c r="F2671" s="217"/>
      <c r="G2671" s="217"/>
      <c r="H2671" s="217"/>
      <c r="I2671" s="217"/>
      <c r="J2671" s="217"/>
      <c r="K2671" s="217"/>
      <c r="L2671" s="217"/>
      <c r="M2671" s="217"/>
      <c r="N2671" s="217"/>
      <c r="O2671" s="217"/>
      <c r="P2671" s="217"/>
    </row>
    <row r="2672">
      <c r="A2672" s="230"/>
      <c r="B2672" s="242"/>
      <c r="C2672" s="234"/>
      <c r="D2672" s="235"/>
      <c r="E2672" s="235"/>
      <c r="F2672" s="217"/>
      <c r="G2672" s="217"/>
      <c r="H2672" s="217"/>
      <c r="I2672" s="217"/>
      <c r="J2672" s="217"/>
      <c r="K2672" s="217"/>
      <c r="L2672" s="217"/>
      <c r="M2672" s="217"/>
      <c r="N2672" s="217"/>
      <c r="O2672" s="217"/>
      <c r="P2672" s="217"/>
    </row>
    <row r="2673">
      <c r="A2673" s="230"/>
      <c r="B2673" s="242"/>
      <c r="C2673" s="234"/>
      <c r="D2673" s="235"/>
      <c r="E2673" s="235"/>
      <c r="F2673" s="217"/>
      <c r="G2673" s="217"/>
      <c r="H2673" s="217"/>
      <c r="I2673" s="217"/>
      <c r="J2673" s="217"/>
      <c r="K2673" s="217"/>
      <c r="L2673" s="217"/>
      <c r="M2673" s="217"/>
      <c r="N2673" s="217"/>
      <c r="O2673" s="217"/>
      <c r="P2673" s="217"/>
    </row>
    <row r="2674">
      <c r="A2674" s="230"/>
      <c r="B2674" s="242"/>
      <c r="C2674" s="234"/>
      <c r="D2674" s="235"/>
      <c r="E2674" s="235"/>
      <c r="F2674" s="217"/>
      <c r="G2674" s="217"/>
      <c r="H2674" s="217"/>
      <c r="I2674" s="217"/>
      <c r="J2674" s="217"/>
      <c r="K2674" s="217"/>
      <c r="L2674" s="217"/>
      <c r="M2674" s="217"/>
      <c r="N2674" s="217"/>
      <c r="O2674" s="217"/>
      <c r="P2674" s="217"/>
    </row>
    <row r="2675">
      <c r="A2675" s="230"/>
      <c r="B2675" s="242"/>
      <c r="C2675" s="234"/>
      <c r="D2675" s="235"/>
      <c r="E2675" s="235"/>
      <c r="F2675" s="217"/>
      <c r="G2675" s="217"/>
      <c r="H2675" s="217"/>
      <c r="I2675" s="217"/>
      <c r="J2675" s="217"/>
      <c r="K2675" s="217"/>
      <c r="L2675" s="217"/>
      <c r="M2675" s="217"/>
      <c r="N2675" s="217"/>
      <c r="O2675" s="217"/>
      <c r="P2675" s="217"/>
    </row>
    <row r="2676">
      <c r="A2676" s="230"/>
      <c r="B2676" s="242"/>
      <c r="C2676" s="234"/>
      <c r="D2676" s="235"/>
      <c r="E2676" s="235"/>
      <c r="F2676" s="217"/>
      <c r="G2676" s="217"/>
      <c r="H2676" s="217"/>
      <c r="I2676" s="217"/>
      <c r="J2676" s="217"/>
      <c r="K2676" s="217"/>
      <c r="L2676" s="217"/>
      <c r="M2676" s="217"/>
      <c r="N2676" s="217"/>
      <c r="O2676" s="217"/>
      <c r="P2676" s="217"/>
    </row>
    <row r="2677">
      <c r="A2677" s="230"/>
      <c r="B2677" s="242"/>
      <c r="C2677" s="234"/>
      <c r="D2677" s="235"/>
      <c r="E2677" s="235"/>
      <c r="F2677" s="217"/>
      <c r="G2677" s="217"/>
      <c r="H2677" s="217"/>
      <c r="I2677" s="217"/>
      <c r="J2677" s="217"/>
      <c r="K2677" s="217"/>
      <c r="L2677" s="217"/>
      <c r="M2677" s="217"/>
      <c r="N2677" s="217"/>
      <c r="O2677" s="217"/>
      <c r="P2677" s="217"/>
    </row>
    <row r="2678">
      <c r="A2678" s="230"/>
      <c r="B2678" s="242"/>
      <c r="C2678" s="234"/>
      <c r="D2678" s="235"/>
      <c r="E2678" s="235"/>
      <c r="F2678" s="217"/>
      <c r="G2678" s="217"/>
      <c r="H2678" s="217"/>
      <c r="I2678" s="217"/>
      <c r="J2678" s="217"/>
      <c r="K2678" s="217"/>
      <c r="L2678" s="217"/>
      <c r="M2678" s="217"/>
      <c r="N2678" s="217"/>
      <c r="O2678" s="217"/>
      <c r="P2678" s="217"/>
    </row>
    <row r="2679">
      <c r="A2679" s="230"/>
      <c r="B2679" s="242"/>
      <c r="C2679" s="234"/>
      <c r="D2679" s="235"/>
      <c r="E2679" s="235"/>
      <c r="F2679" s="217"/>
      <c r="G2679" s="217"/>
      <c r="H2679" s="217"/>
      <c r="I2679" s="217"/>
      <c r="J2679" s="217"/>
      <c r="K2679" s="217"/>
      <c r="L2679" s="217"/>
      <c r="M2679" s="217"/>
      <c r="N2679" s="217"/>
      <c r="O2679" s="217"/>
      <c r="P2679" s="217"/>
    </row>
    <row r="2680">
      <c r="A2680" s="230"/>
      <c r="B2680" s="242"/>
      <c r="C2680" s="234"/>
      <c r="D2680" s="235"/>
      <c r="E2680" s="235"/>
      <c r="F2680" s="217"/>
      <c r="G2680" s="217"/>
      <c r="H2680" s="217"/>
      <c r="I2680" s="217"/>
      <c r="J2680" s="217"/>
      <c r="K2680" s="217"/>
      <c r="L2680" s="217"/>
      <c r="M2680" s="217"/>
      <c r="N2680" s="217"/>
      <c r="O2680" s="217"/>
      <c r="P2680" s="217"/>
    </row>
    <row r="2681">
      <c r="A2681" s="230"/>
      <c r="B2681" s="242"/>
      <c r="C2681" s="234"/>
      <c r="D2681" s="235"/>
      <c r="E2681" s="235"/>
      <c r="F2681" s="217"/>
      <c r="G2681" s="217"/>
      <c r="H2681" s="217"/>
      <c r="I2681" s="217"/>
      <c r="J2681" s="217"/>
      <c r="K2681" s="217"/>
      <c r="L2681" s="217"/>
      <c r="M2681" s="217"/>
      <c r="N2681" s="217"/>
      <c r="O2681" s="217"/>
      <c r="P2681" s="217"/>
    </row>
    <row r="2682">
      <c r="A2682" s="230"/>
      <c r="B2682" s="242"/>
      <c r="C2682" s="234"/>
      <c r="D2682" s="235"/>
      <c r="E2682" s="235"/>
      <c r="F2682" s="217"/>
      <c r="G2682" s="217"/>
      <c r="H2682" s="217"/>
      <c r="I2682" s="217"/>
      <c r="J2682" s="217"/>
      <c r="K2682" s="217"/>
      <c r="L2682" s="217"/>
      <c r="M2682" s="217"/>
      <c r="N2682" s="217"/>
      <c r="O2682" s="217"/>
      <c r="P2682" s="217"/>
    </row>
    <row r="2683">
      <c r="A2683" s="230"/>
      <c r="B2683" s="242"/>
      <c r="C2683" s="234"/>
      <c r="D2683" s="235"/>
      <c r="E2683" s="235"/>
      <c r="F2683" s="217"/>
      <c r="G2683" s="217"/>
      <c r="H2683" s="217"/>
      <c r="I2683" s="217"/>
      <c r="J2683" s="217"/>
      <c r="K2683" s="217"/>
      <c r="L2683" s="217"/>
      <c r="M2683" s="217"/>
      <c r="N2683" s="217"/>
      <c r="O2683" s="217"/>
      <c r="P2683" s="217"/>
    </row>
    <row r="2684">
      <c r="A2684" s="230"/>
      <c r="B2684" s="242"/>
      <c r="C2684" s="234"/>
      <c r="D2684" s="235"/>
      <c r="E2684" s="235"/>
      <c r="F2684" s="217"/>
      <c r="G2684" s="217"/>
      <c r="H2684" s="217"/>
      <c r="I2684" s="217"/>
      <c r="J2684" s="217"/>
      <c r="K2684" s="217"/>
      <c r="L2684" s="217"/>
      <c r="M2684" s="217"/>
      <c r="N2684" s="217"/>
      <c r="O2684" s="217"/>
      <c r="P2684" s="217"/>
    </row>
    <row r="2685">
      <c r="A2685" s="230"/>
      <c r="B2685" s="242"/>
      <c r="C2685" s="234"/>
      <c r="D2685" s="236"/>
      <c r="E2685" s="235"/>
      <c r="F2685" s="195"/>
      <c r="G2685" s="217"/>
      <c r="H2685" s="217"/>
      <c r="I2685" s="195"/>
      <c r="J2685" s="195"/>
      <c r="K2685" s="195"/>
      <c r="L2685" s="195"/>
      <c r="M2685" s="195"/>
      <c r="N2685" s="195"/>
      <c r="O2685" s="195"/>
      <c r="P2685" s="195"/>
    </row>
    <row r="2686">
      <c r="A2686" s="230"/>
      <c r="B2686" s="242"/>
      <c r="C2686" s="234"/>
      <c r="D2686" s="235"/>
      <c r="E2686" s="235"/>
      <c r="F2686" s="217"/>
      <c r="G2686" s="217"/>
      <c r="H2686" s="217"/>
      <c r="I2686" s="217"/>
      <c r="J2686" s="217"/>
      <c r="K2686" s="217"/>
      <c r="L2686" s="217"/>
      <c r="M2686" s="217"/>
      <c r="N2686" s="217"/>
      <c r="O2686" s="217"/>
      <c r="P2686" s="217"/>
    </row>
    <row r="2687">
      <c r="A2687" s="230"/>
      <c r="B2687" s="242"/>
      <c r="C2687" s="234"/>
      <c r="D2687" s="235"/>
      <c r="E2687" s="235"/>
      <c r="F2687" s="217"/>
      <c r="G2687" s="217"/>
      <c r="H2687" s="217"/>
      <c r="I2687" s="217"/>
      <c r="J2687" s="217"/>
      <c r="K2687" s="217"/>
      <c r="L2687" s="217"/>
      <c r="M2687" s="217"/>
      <c r="N2687" s="217"/>
      <c r="O2687" s="217"/>
      <c r="P2687" s="217"/>
    </row>
    <row r="2688">
      <c r="A2688" s="230"/>
      <c r="B2688" s="242"/>
      <c r="C2688" s="234"/>
      <c r="D2688" s="235"/>
      <c r="E2688" s="235"/>
      <c r="F2688" s="217"/>
      <c r="G2688" s="217"/>
      <c r="H2688" s="217"/>
      <c r="I2688" s="217"/>
      <c r="J2688" s="217"/>
      <c r="K2688" s="217"/>
      <c r="L2688" s="217"/>
      <c r="M2688" s="217"/>
      <c r="N2688" s="217"/>
      <c r="O2688" s="217"/>
      <c r="P2688" s="217"/>
    </row>
    <row r="2689">
      <c r="A2689" s="230"/>
      <c r="B2689" s="242"/>
      <c r="C2689" s="234"/>
      <c r="D2689" s="235"/>
      <c r="E2689" s="235"/>
      <c r="F2689" s="217"/>
      <c r="G2689" s="217"/>
      <c r="H2689" s="217"/>
      <c r="I2689" s="217"/>
      <c r="J2689" s="217"/>
      <c r="K2689" s="217"/>
      <c r="L2689" s="217"/>
      <c r="M2689" s="217"/>
      <c r="N2689" s="217"/>
      <c r="O2689" s="217"/>
      <c r="P2689" s="217"/>
    </row>
    <row r="2690">
      <c r="A2690" s="230"/>
      <c r="B2690" s="242"/>
      <c r="C2690" s="234"/>
      <c r="D2690" s="235"/>
      <c r="E2690" s="235"/>
      <c r="F2690" s="217"/>
      <c r="G2690" s="217"/>
      <c r="H2690" s="217"/>
      <c r="I2690" s="217"/>
      <c r="J2690" s="217"/>
      <c r="K2690" s="217"/>
      <c r="L2690" s="217"/>
      <c r="M2690" s="217"/>
      <c r="N2690" s="217"/>
      <c r="O2690" s="217"/>
      <c r="P2690" s="217"/>
    </row>
    <row r="2691">
      <c r="A2691" s="230"/>
      <c r="B2691" s="242"/>
      <c r="C2691" s="234"/>
      <c r="D2691" s="235"/>
      <c r="E2691" s="235"/>
      <c r="F2691" s="217"/>
      <c r="G2691" s="217"/>
      <c r="H2691" s="217"/>
      <c r="I2691" s="217"/>
      <c r="J2691" s="217"/>
      <c r="K2691" s="217"/>
      <c r="L2691" s="217"/>
      <c r="M2691" s="217"/>
      <c r="N2691" s="217"/>
      <c r="O2691" s="217"/>
      <c r="P2691" s="217"/>
    </row>
    <row r="2692">
      <c r="A2692" s="230"/>
      <c r="B2692" s="242"/>
      <c r="C2692" s="234"/>
      <c r="D2692" s="235"/>
      <c r="E2692" s="235"/>
      <c r="F2692" s="217"/>
      <c r="G2692" s="217"/>
      <c r="H2692" s="217"/>
      <c r="I2692" s="217"/>
      <c r="J2692" s="217"/>
      <c r="K2692" s="217"/>
      <c r="L2692" s="217"/>
      <c r="M2692" s="217"/>
      <c r="N2692" s="217"/>
      <c r="O2692" s="217"/>
      <c r="P2692" s="217"/>
    </row>
    <row r="2693">
      <c r="A2693" s="230"/>
      <c r="B2693" s="242"/>
      <c r="C2693" s="234"/>
      <c r="D2693" s="235"/>
      <c r="E2693" s="235"/>
      <c r="F2693" s="217"/>
      <c r="G2693" s="217"/>
      <c r="H2693" s="217"/>
      <c r="I2693" s="217"/>
      <c r="J2693" s="217"/>
      <c r="K2693" s="217"/>
      <c r="L2693" s="217"/>
      <c r="M2693" s="217"/>
      <c r="N2693" s="217"/>
      <c r="O2693" s="217"/>
      <c r="P2693" s="217"/>
    </row>
    <row r="2694">
      <c r="A2694" s="230"/>
      <c r="B2694" s="242"/>
      <c r="C2694" s="234"/>
      <c r="D2694" s="235"/>
      <c r="E2694" s="235"/>
      <c r="F2694" s="217"/>
      <c r="G2694" s="217"/>
      <c r="H2694" s="217"/>
      <c r="I2694" s="217"/>
      <c r="J2694" s="217"/>
      <c r="K2694" s="217"/>
      <c r="L2694" s="217"/>
      <c r="M2694" s="217"/>
      <c r="N2694" s="217"/>
      <c r="O2694" s="217"/>
      <c r="P2694" s="217"/>
    </row>
    <row r="2695">
      <c r="A2695" s="230"/>
      <c r="B2695" s="242"/>
      <c r="C2695" s="234"/>
      <c r="D2695" s="235"/>
      <c r="E2695" s="235"/>
      <c r="F2695" s="217"/>
      <c r="G2695" s="217"/>
      <c r="H2695" s="217"/>
      <c r="I2695" s="217"/>
      <c r="J2695" s="217"/>
      <c r="K2695" s="217"/>
      <c r="L2695" s="217"/>
      <c r="M2695" s="217"/>
      <c r="N2695" s="217"/>
      <c r="O2695" s="217"/>
      <c r="P2695" s="217"/>
    </row>
    <row r="2696">
      <c r="A2696" s="230"/>
      <c r="B2696" s="242"/>
      <c r="C2696" s="234"/>
      <c r="D2696" s="235"/>
      <c r="E2696" s="235"/>
      <c r="F2696" s="217"/>
      <c r="G2696" s="217"/>
      <c r="H2696" s="217"/>
      <c r="I2696" s="217"/>
      <c r="J2696" s="217"/>
      <c r="K2696" s="217"/>
      <c r="L2696" s="217"/>
      <c r="M2696" s="217"/>
      <c r="N2696" s="217"/>
      <c r="O2696" s="217"/>
      <c r="P2696" s="217"/>
    </row>
    <row r="2697">
      <c r="A2697" s="230"/>
      <c r="B2697" s="242"/>
      <c r="C2697" s="234"/>
      <c r="D2697" s="235"/>
      <c r="E2697" s="235"/>
      <c r="F2697" s="217"/>
      <c r="G2697" s="217"/>
      <c r="H2697" s="217"/>
      <c r="I2697" s="217"/>
      <c r="J2697" s="217"/>
      <c r="K2697" s="217"/>
      <c r="L2697" s="217"/>
      <c r="M2697" s="217"/>
      <c r="N2697" s="217"/>
      <c r="O2697" s="217"/>
      <c r="P2697" s="217"/>
    </row>
    <row r="2698">
      <c r="A2698" s="230"/>
      <c r="B2698" s="242"/>
      <c r="C2698" s="234"/>
      <c r="D2698" s="235"/>
      <c r="E2698" s="235"/>
      <c r="F2698" s="217"/>
      <c r="G2698" s="217"/>
      <c r="H2698" s="217"/>
      <c r="I2698" s="217"/>
      <c r="J2698" s="217"/>
      <c r="K2698" s="217"/>
      <c r="L2698" s="217"/>
      <c r="M2698" s="217"/>
      <c r="N2698" s="217"/>
      <c r="O2698" s="217"/>
      <c r="P2698" s="217"/>
    </row>
    <row r="2699">
      <c r="A2699" s="230"/>
      <c r="B2699" s="242"/>
      <c r="C2699" s="234"/>
      <c r="D2699" s="235"/>
      <c r="E2699" s="235"/>
      <c r="F2699" s="217"/>
      <c r="G2699" s="217"/>
      <c r="H2699" s="217"/>
      <c r="I2699" s="217"/>
      <c r="J2699" s="217"/>
      <c r="K2699" s="217"/>
      <c r="L2699" s="217"/>
      <c r="M2699" s="217"/>
      <c r="N2699" s="217"/>
      <c r="O2699" s="217"/>
      <c r="P2699" s="217"/>
    </row>
    <row r="2700">
      <c r="A2700" s="230"/>
      <c r="B2700" s="242"/>
      <c r="C2700" s="234"/>
      <c r="D2700" s="235"/>
      <c r="E2700" s="235"/>
      <c r="F2700" s="217"/>
      <c r="G2700" s="217"/>
      <c r="H2700" s="217"/>
      <c r="I2700" s="217"/>
      <c r="J2700" s="217"/>
      <c r="K2700" s="217"/>
      <c r="L2700" s="217"/>
      <c r="M2700" s="217"/>
      <c r="N2700" s="217"/>
      <c r="O2700" s="217"/>
      <c r="P2700" s="217"/>
    </row>
    <row r="2701">
      <c r="A2701" s="230"/>
      <c r="B2701" s="242"/>
      <c r="C2701" s="234"/>
      <c r="D2701" s="235"/>
      <c r="E2701" s="235"/>
      <c r="F2701" s="217"/>
      <c r="G2701" s="217"/>
      <c r="H2701" s="217"/>
      <c r="I2701" s="217"/>
      <c r="J2701" s="217"/>
      <c r="K2701" s="217"/>
      <c r="L2701" s="217"/>
      <c r="M2701" s="217"/>
      <c r="N2701" s="217"/>
      <c r="O2701" s="217"/>
      <c r="P2701" s="217"/>
    </row>
    <row r="2702">
      <c r="A2702" s="230"/>
      <c r="B2702" s="242"/>
      <c r="C2702" s="234"/>
      <c r="D2702" s="235"/>
      <c r="E2702" s="235"/>
      <c r="F2702" s="217"/>
      <c r="G2702" s="217"/>
      <c r="H2702" s="217"/>
      <c r="I2702" s="217"/>
      <c r="J2702" s="217"/>
      <c r="K2702" s="217"/>
      <c r="L2702" s="217"/>
      <c r="M2702" s="217"/>
      <c r="N2702" s="217"/>
      <c r="O2702" s="217"/>
      <c r="P2702" s="217"/>
    </row>
    <row r="2703">
      <c r="A2703" s="230"/>
      <c r="B2703" s="242"/>
      <c r="C2703" s="234"/>
      <c r="D2703" s="236"/>
      <c r="E2703" s="235"/>
      <c r="F2703" s="195"/>
      <c r="G2703" s="217"/>
      <c r="H2703" s="217"/>
      <c r="I2703" s="195"/>
      <c r="J2703" s="195"/>
      <c r="K2703" s="195"/>
      <c r="L2703" s="195"/>
      <c r="M2703" s="195"/>
      <c r="N2703" s="195"/>
      <c r="O2703" s="195"/>
      <c r="P2703" s="195"/>
    </row>
    <row r="2704">
      <c r="A2704" s="230"/>
      <c r="B2704" s="242"/>
      <c r="C2704" s="234"/>
      <c r="D2704" s="235"/>
      <c r="E2704" s="235"/>
      <c r="F2704" s="217"/>
      <c r="G2704" s="217"/>
      <c r="H2704" s="217"/>
      <c r="I2704" s="217"/>
      <c r="J2704" s="217"/>
      <c r="K2704" s="217"/>
      <c r="L2704" s="217"/>
      <c r="M2704" s="217"/>
      <c r="N2704" s="217"/>
      <c r="O2704" s="217"/>
      <c r="P2704" s="217"/>
    </row>
    <row r="2705">
      <c r="A2705" s="230"/>
      <c r="B2705" s="242"/>
      <c r="C2705" s="234"/>
      <c r="D2705" s="235"/>
      <c r="E2705" s="235"/>
      <c r="F2705" s="217"/>
      <c r="G2705" s="217"/>
      <c r="H2705" s="217"/>
      <c r="I2705" s="217"/>
      <c r="J2705" s="217"/>
      <c r="K2705" s="217"/>
      <c r="L2705" s="217"/>
      <c r="M2705" s="217"/>
      <c r="N2705" s="217"/>
      <c r="O2705" s="217"/>
      <c r="P2705" s="217"/>
    </row>
    <row r="2706">
      <c r="A2706" s="230"/>
      <c r="B2706" s="242"/>
      <c r="C2706" s="234"/>
      <c r="D2706" s="235"/>
      <c r="E2706" s="235"/>
      <c r="F2706" s="217"/>
      <c r="G2706" s="217"/>
      <c r="H2706" s="217"/>
      <c r="I2706" s="217"/>
      <c r="J2706" s="217"/>
      <c r="K2706" s="217"/>
      <c r="L2706" s="217"/>
      <c r="M2706" s="217"/>
      <c r="N2706" s="217"/>
      <c r="O2706" s="217"/>
      <c r="P2706" s="217"/>
    </row>
    <row r="2707">
      <c r="A2707" s="230"/>
      <c r="B2707" s="242"/>
      <c r="C2707" s="234"/>
      <c r="D2707" s="235"/>
      <c r="E2707" s="235"/>
      <c r="F2707" s="217"/>
      <c r="G2707" s="217"/>
      <c r="H2707" s="217"/>
      <c r="I2707" s="217"/>
      <c r="J2707" s="217"/>
      <c r="K2707" s="217"/>
      <c r="L2707" s="217"/>
      <c r="M2707" s="217"/>
      <c r="N2707" s="217"/>
      <c r="O2707" s="217"/>
      <c r="P2707" s="217"/>
    </row>
    <row r="2708">
      <c r="A2708" s="230"/>
      <c r="B2708" s="242"/>
      <c r="C2708" s="234"/>
      <c r="D2708" s="235"/>
      <c r="E2708" s="235"/>
      <c r="F2708" s="217"/>
      <c r="G2708" s="217"/>
      <c r="H2708" s="217"/>
      <c r="I2708" s="217"/>
      <c r="J2708" s="217"/>
      <c r="K2708" s="217"/>
      <c r="L2708" s="217"/>
      <c r="M2708" s="217"/>
      <c r="N2708" s="217"/>
      <c r="O2708" s="217"/>
      <c r="P2708" s="217"/>
    </row>
    <row r="2709">
      <c r="A2709" s="230"/>
      <c r="B2709" s="242"/>
      <c r="C2709" s="234"/>
      <c r="D2709" s="235"/>
      <c r="E2709" s="235"/>
      <c r="F2709" s="217"/>
      <c r="G2709" s="217"/>
      <c r="H2709" s="217"/>
      <c r="I2709" s="217"/>
      <c r="J2709" s="217"/>
      <c r="K2709" s="217"/>
      <c r="L2709" s="217"/>
      <c r="M2709" s="217"/>
      <c r="N2709" s="217"/>
      <c r="O2709" s="217"/>
      <c r="P2709" s="217"/>
    </row>
    <row r="2710">
      <c r="A2710" s="230"/>
      <c r="B2710" s="242"/>
      <c r="C2710" s="234"/>
      <c r="D2710" s="235"/>
      <c r="E2710" s="235"/>
      <c r="F2710" s="217"/>
      <c r="G2710" s="217"/>
      <c r="H2710" s="217"/>
      <c r="I2710" s="217"/>
      <c r="J2710" s="217"/>
      <c r="K2710" s="217"/>
      <c r="L2710" s="217"/>
      <c r="M2710" s="217"/>
      <c r="N2710" s="217"/>
      <c r="O2710" s="217"/>
      <c r="P2710" s="217"/>
    </row>
    <row r="2711">
      <c r="A2711" s="230"/>
      <c r="B2711" s="242"/>
      <c r="C2711" s="234"/>
      <c r="D2711" s="235"/>
      <c r="E2711" s="235"/>
      <c r="F2711" s="217"/>
      <c r="G2711" s="217"/>
      <c r="H2711" s="217"/>
      <c r="I2711" s="217"/>
      <c r="J2711" s="217"/>
      <c r="K2711" s="217"/>
      <c r="L2711" s="217"/>
      <c r="M2711" s="217"/>
      <c r="N2711" s="217"/>
      <c r="O2711" s="217"/>
      <c r="P2711" s="217"/>
    </row>
    <row r="2712">
      <c r="A2712" s="230"/>
      <c r="B2712" s="242"/>
      <c r="C2712" s="234"/>
      <c r="D2712" s="235"/>
      <c r="E2712" s="235"/>
      <c r="F2712" s="217"/>
      <c r="G2712" s="217"/>
      <c r="H2712" s="217"/>
      <c r="I2712" s="217"/>
      <c r="J2712" s="217"/>
      <c r="K2712" s="217"/>
      <c r="L2712" s="217"/>
      <c r="M2712" s="217"/>
      <c r="N2712" s="217"/>
      <c r="O2712" s="217"/>
      <c r="P2712" s="217"/>
    </row>
    <row r="2713">
      <c r="A2713" s="230"/>
      <c r="B2713" s="242"/>
      <c r="C2713" s="234"/>
      <c r="D2713" s="235"/>
      <c r="E2713" s="235"/>
      <c r="F2713" s="217"/>
      <c r="G2713" s="217"/>
      <c r="H2713" s="217"/>
      <c r="I2713" s="217"/>
      <c r="J2713" s="217"/>
      <c r="K2713" s="217"/>
      <c r="L2713" s="217"/>
      <c r="M2713" s="217"/>
      <c r="N2713" s="217"/>
      <c r="O2713" s="217"/>
      <c r="P2713" s="217"/>
    </row>
    <row r="2714">
      <c r="A2714" s="230"/>
      <c r="B2714" s="242"/>
      <c r="C2714" s="234"/>
      <c r="D2714" s="235"/>
      <c r="E2714" s="235"/>
      <c r="F2714" s="217"/>
      <c r="G2714" s="217"/>
      <c r="H2714" s="217"/>
      <c r="I2714" s="217"/>
      <c r="J2714" s="217"/>
      <c r="K2714" s="217"/>
      <c r="L2714" s="217"/>
      <c r="M2714" s="217"/>
      <c r="N2714" s="217"/>
      <c r="O2714" s="217"/>
      <c r="P2714" s="217"/>
    </row>
    <row r="2715">
      <c r="A2715" s="230"/>
      <c r="B2715" s="242"/>
      <c r="C2715" s="234"/>
      <c r="D2715" s="235"/>
      <c r="E2715" s="235"/>
      <c r="F2715" s="217"/>
      <c r="G2715" s="217"/>
      <c r="H2715" s="217"/>
      <c r="I2715" s="217"/>
      <c r="J2715" s="217"/>
      <c r="K2715" s="217"/>
      <c r="L2715" s="217"/>
      <c r="M2715" s="217"/>
      <c r="N2715" s="217"/>
      <c r="O2715" s="217"/>
      <c r="P2715" s="217"/>
    </row>
    <row r="2716">
      <c r="A2716" s="230"/>
      <c r="B2716" s="242"/>
      <c r="C2716" s="234"/>
      <c r="D2716" s="235"/>
      <c r="E2716" s="235"/>
      <c r="F2716" s="217"/>
      <c r="G2716" s="217"/>
      <c r="H2716" s="217"/>
      <c r="I2716" s="217"/>
      <c r="J2716" s="217"/>
      <c r="K2716" s="217"/>
      <c r="L2716" s="217"/>
      <c r="M2716" s="217"/>
      <c r="N2716" s="217"/>
      <c r="O2716" s="217"/>
      <c r="P2716" s="217"/>
    </row>
    <row r="2717">
      <c r="A2717" s="230"/>
      <c r="B2717" s="242"/>
      <c r="C2717" s="234"/>
      <c r="D2717" s="235"/>
      <c r="E2717" s="235"/>
      <c r="F2717" s="217"/>
      <c r="G2717" s="217"/>
      <c r="H2717" s="217"/>
      <c r="I2717" s="217"/>
      <c r="J2717" s="217"/>
      <c r="K2717" s="217"/>
      <c r="L2717" s="217"/>
      <c r="M2717" s="217"/>
      <c r="N2717" s="217"/>
      <c r="O2717" s="217"/>
      <c r="P2717" s="217"/>
    </row>
    <row r="2718">
      <c r="A2718" s="230"/>
      <c r="B2718" s="242"/>
      <c r="C2718" s="234"/>
      <c r="D2718" s="235"/>
      <c r="E2718" s="235"/>
      <c r="F2718" s="217"/>
      <c r="G2718" s="217"/>
      <c r="H2718" s="217"/>
      <c r="I2718" s="217"/>
      <c r="J2718" s="217"/>
      <c r="K2718" s="217"/>
      <c r="L2718" s="217"/>
      <c r="M2718" s="217"/>
      <c r="N2718" s="217"/>
      <c r="O2718" s="217"/>
      <c r="P2718" s="217"/>
    </row>
    <row r="2719">
      <c r="A2719" s="230"/>
      <c r="B2719" s="242"/>
      <c r="C2719" s="234"/>
      <c r="D2719" s="235"/>
      <c r="E2719" s="235"/>
      <c r="F2719" s="217"/>
      <c r="G2719" s="217"/>
      <c r="H2719" s="217"/>
      <c r="I2719" s="217"/>
      <c r="J2719" s="217"/>
      <c r="K2719" s="217"/>
      <c r="L2719" s="217"/>
      <c r="M2719" s="217"/>
      <c r="N2719" s="217"/>
      <c r="O2719" s="217"/>
      <c r="P2719" s="217"/>
    </row>
    <row r="2720">
      <c r="A2720" s="230"/>
      <c r="B2720" s="242"/>
      <c r="C2720" s="234"/>
      <c r="D2720" s="235"/>
      <c r="E2720" s="235"/>
      <c r="F2720" s="217"/>
      <c r="G2720" s="217"/>
      <c r="H2720" s="217"/>
      <c r="I2720" s="217"/>
      <c r="J2720" s="217"/>
      <c r="K2720" s="217"/>
      <c r="L2720" s="217"/>
      <c r="M2720" s="217"/>
      <c r="N2720" s="217"/>
      <c r="O2720" s="217"/>
      <c r="P2720" s="217"/>
    </row>
    <row r="2721">
      <c r="A2721" s="230"/>
      <c r="B2721" s="242"/>
      <c r="C2721" s="234"/>
      <c r="D2721" s="236"/>
      <c r="E2721" s="235"/>
      <c r="F2721" s="195"/>
      <c r="G2721" s="217"/>
      <c r="H2721" s="217"/>
      <c r="I2721" s="195"/>
      <c r="J2721" s="195"/>
      <c r="K2721" s="195"/>
      <c r="L2721" s="195"/>
      <c r="M2721" s="195"/>
      <c r="N2721" s="195"/>
      <c r="O2721" s="195"/>
      <c r="P2721" s="195"/>
    </row>
    <row r="2722">
      <c r="A2722" s="230"/>
      <c r="B2722" s="242"/>
      <c r="C2722" s="234"/>
      <c r="D2722" s="235"/>
      <c r="E2722" s="235"/>
      <c r="F2722" s="217"/>
      <c r="G2722" s="217"/>
      <c r="H2722" s="217"/>
      <c r="I2722" s="217"/>
      <c r="J2722" s="217"/>
      <c r="K2722" s="217"/>
      <c r="L2722" s="217"/>
      <c r="M2722" s="217"/>
      <c r="N2722" s="217"/>
      <c r="O2722" s="217"/>
      <c r="P2722" s="217"/>
    </row>
    <row r="2723">
      <c r="A2723" s="230"/>
      <c r="B2723" s="242"/>
      <c r="C2723" s="234"/>
      <c r="D2723" s="235"/>
      <c r="E2723" s="235"/>
      <c r="F2723" s="217"/>
      <c r="G2723" s="217"/>
      <c r="H2723" s="217"/>
      <c r="I2723" s="217"/>
      <c r="J2723" s="217"/>
      <c r="K2723" s="217"/>
      <c r="L2723" s="217"/>
      <c r="M2723" s="217"/>
      <c r="N2723" s="217"/>
      <c r="O2723" s="217"/>
      <c r="P2723" s="217"/>
    </row>
    <row r="2724">
      <c r="A2724" s="230"/>
      <c r="B2724" s="242"/>
      <c r="C2724" s="234"/>
      <c r="D2724" s="235"/>
      <c r="E2724" s="235"/>
      <c r="F2724" s="217"/>
      <c r="G2724" s="217"/>
      <c r="H2724" s="217"/>
      <c r="I2724" s="217"/>
      <c r="J2724" s="217"/>
      <c r="K2724" s="217"/>
      <c r="L2724" s="217"/>
      <c r="M2724" s="217"/>
      <c r="N2724" s="217"/>
      <c r="O2724" s="217"/>
      <c r="P2724" s="217"/>
    </row>
    <row r="2725">
      <c r="A2725" s="230"/>
      <c r="B2725" s="242"/>
      <c r="C2725" s="234"/>
      <c r="D2725" s="235"/>
      <c r="E2725" s="235"/>
      <c r="F2725" s="217"/>
      <c r="G2725" s="217"/>
      <c r="H2725" s="217"/>
      <c r="I2725" s="217"/>
      <c r="J2725" s="217"/>
      <c r="K2725" s="217"/>
      <c r="L2725" s="217"/>
      <c r="M2725" s="217"/>
      <c r="N2725" s="217"/>
      <c r="O2725" s="217"/>
      <c r="P2725" s="217"/>
    </row>
    <row r="2726">
      <c r="A2726" s="230"/>
      <c r="B2726" s="242"/>
      <c r="C2726" s="234"/>
      <c r="D2726" s="235"/>
      <c r="E2726" s="235"/>
      <c r="F2726" s="217"/>
      <c r="G2726" s="217"/>
      <c r="H2726" s="217"/>
      <c r="I2726" s="217"/>
      <c r="J2726" s="217"/>
      <c r="K2726" s="217"/>
      <c r="L2726" s="217"/>
      <c r="M2726" s="217"/>
      <c r="N2726" s="217"/>
      <c r="O2726" s="217"/>
      <c r="P2726" s="217"/>
    </row>
    <row r="2727">
      <c r="A2727" s="230"/>
      <c r="B2727" s="242"/>
      <c r="C2727" s="234"/>
      <c r="D2727" s="235"/>
      <c r="E2727" s="235"/>
      <c r="F2727" s="217"/>
      <c r="G2727" s="217"/>
      <c r="H2727" s="217"/>
      <c r="I2727" s="217"/>
      <c r="J2727" s="217"/>
      <c r="K2727" s="217"/>
      <c r="L2727" s="217"/>
      <c r="M2727" s="217"/>
      <c r="N2727" s="217"/>
      <c r="O2727" s="217"/>
      <c r="P2727" s="217"/>
    </row>
    <row r="2728">
      <c r="A2728" s="230"/>
      <c r="B2728" s="242"/>
      <c r="C2728" s="234"/>
      <c r="D2728" s="235"/>
      <c r="E2728" s="235"/>
      <c r="F2728" s="217"/>
      <c r="G2728" s="217"/>
      <c r="H2728" s="217"/>
      <c r="I2728" s="217"/>
      <c r="J2728" s="217"/>
      <c r="K2728" s="217"/>
      <c r="L2728" s="217"/>
      <c r="M2728" s="217"/>
      <c r="N2728" s="217"/>
      <c r="O2728" s="217"/>
      <c r="P2728" s="217"/>
    </row>
    <row r="2729">
      <c r="A2729" s="230"/>
      <c r="B2729" s="242"/>
      <c r="C2729" s="234"/>
      <c r="D2729" s="235"/>
      <c r="E2729" s="235"/>
      <c r="F2729" s="217"/>
      <c r="G2729" s="217"/>
      <c r="H2729" s="217"/>
      <c r="I2729" s="217"/>
      <c r="J2729" s="217"/>
      <c r="K2729" s="217"/>
      <c r="L2729" s="217"/>
      <c r="M2729" s="217"/>
      <c r="N2729" s="217"/>
      <c r="O2729" s="217"/>
      <c r="P2729" s="217"/>
    </row>
    <row r="2730">
      <c r="A2730" s="230"/>
      <c r="B2730" s="242"/>
      <c r="C2730" s="234"/>
      <c r="D2730" s="235"/>
      <c r="E2730" s="235"/>
      <c r="F2730" s="217"/>
      <c r="G2730" s="217"/>
      <c r="H2730" s="217"/>
      <c r="I2730" s="217"/>
      <c r="J2730" s="217"/>
      <c r="K2730" s="217"/>
      <c r="L2730" s="217"/>
      <c r="M2730" s="217"/>
      <c r="N2730" s="217"/>
      <c r="O2730" s="217"/>
      <c r="P2730" s="217"/>
    </row>
    <row r="2731">
      <c r="A2731" s="230"/>
      <c r="B2731" s="242"/>
      <c r="C2731" s="234"/>
      <c r="D2731" s="235"/>
      <c r="E2731" s="235"/>
      <c r="F2731" s="217"/>
      <c r="G2731" s="217"/>
      <c r="H2731" s="217"/>
      <c r="I2731" s="217"/>
      <c r="J2731" s="217"/>
      <c r="K2731" s="217"/>
      <c r="L2731" s="217"/>
      <c r="M2731" s="217"/>
      <c r="N2731" s="217"/>
      <c r="O2731" s="217"/>
      <c r="P2731" s="217"/>
    </row>
    <row r="2732">
      <c r="A2732" s="230"/>
      <c r="B2732" s="242"/>
      <c r="C2732" s="234"/>
      <c r="D2732" s="235"/>
      <c r="E2732" s="235"/>
      <c r="F2732" s="217"/>
      <c r="G2732" s="217"/>
      <c r="H2732" s="217"/>
      <c r="I2732" s="217"/>
      <c r="J2732" s="217"/>
      <c r="K2732" s="217"/>
      <c r="L2732" s="217"/>
      <c r="M2732" s="217"/>
      <c r="N2732" s="217"/>
      <c r="O2732" s="217"/>
      <c r="P2732" s="217"/>
    </row>
    <row r="2733">
      <c r="A2733" s="230"/>
      <c r="B2733" s="242"/>
      <c r="C2733" s="234"/>
      <c r="D2733" s="235"/>
      <c r="E2733" s="235"/>
      <c r="F2733" s="217"/>
      <c r="G2733" s="217"/>
      <c r="H2733" s="217"/>
      <c r="I2733" s="217"/>
      <c r="J2733" s="217"/>
      <c r="K2733" s="217"/>
      <c r="L2733" s="217"/>
      <c r="M2733" s="217"/>
      <c r="N2733" s="217"/>
      <c r="O2733" s="217"/>
      <c r="P2733" s="217"/>
    </row>
    <row r="2734">
      <c r="A2734" s="230"/>
      <c r="B2734" s="242"/>
      <c r="C2734" s="234"/>
      <c r="D2734" s="235"/>
      <c r="E2734" s="235"/>
      <c r="F2734" s="217"/>
      <c r="G2734" s="217"/>
      <c r="H2734" s="217"/>
      <c r="I2734" s="217"/>
      <c r="J2734" s="217"/>
      <c r="K2734" s="217"/>
      <c r="L2734" s="217"/>
      <c r="M2734" s="217"/>
      <c r="N2734" s="217"/>
      <c r="O2734" s="217"/>
      <c r="P2734" s="217"/>
    </row>
    <row r="2735">
      <c r="A2735" s="230"/>
      <c r="B2735" s="242"/>
      <c r="C2735" s="234"/>
      <c r="D2735" s="235"/>
      <c r="E2735" s="235"/>
      <c r="F2735" s="217"/>
      <c r="G2735" s="217"/>
      <c r="H2735" s="217"/>
      <c r="I2735" s="217"/>
      <c r="J2735" s="217"/>
      <c r="K2735" s="217"/>
      <c r="L2735" s="217"/>
      <c r="M2735" s="217"/>
      <c r="N2735" s="217"/>
      <c r="O2735" s="217"/>
      <c r="P2735" s="217"/>
    </row>
    <row r="2736">
      <c r="A2736" s="230"/>
      <c r="B2736" s="242"/>
      <c r="C2736" s="234"/>
      <c r="D2736" s="235"/>
      <c r="E2736" s="235"/>
      <c r="F2736" s="217"/>
      <c r="G2736" s="217"/>
      <c r="H2736" s="217"/>
      <c r="I2736" s="217"/>
      <c r="J2736" s="217"/>
      <c r="K2736" s="217"/>
      <c r="L2736" s="217"/>
      <c r="M2736" s="217"/>
      <c r="N2736" s="217"/>
      <c r="O2736" s="217"/>
      <c r="P2736" s="217"/>
    </row>
    <row r="2737">
      <c r="A2737" s="230"/>
      <c r="B2737" s="242"/>
      <c r="C2737" s="234"/>
      <c r="D2737" s="235"/>
      <c r="E2737" s="235"/>
      <c r="F2737" s="217"/>
      <c r="G2737" s="217"/>
      <c r="H2737" s="217"/>
      <c r="I2737" s="217"/>
      <c r="J2737" s="217"/>
      <c r="K2737" s="217"/>
      <c r="L2737" s="217"/>
      <c r="M2737" s="217"/>
      <c r="N2737" s="217"/>
      <c r="O2737" s="217"/>
      <c r="P2737" s="217"/>
    </row>
    <row r="2738">
      <c r="A2738" s="230"/>
      <c r="B2738" s="242"/>
      <c r="C2738" s="234"/>
      <c r="D2738" s="235"/>
      <c r="E2738" s="235"/>
      <c r="F2738" s="217"/>
      <c r="G2738" s="217"/>
      <c r="H2738" s="217"/>
      <c r="I2738" s="217"/>
      <c r="J2738" s="217"/>
      <c r="K2738" s="217"/>
      <c r="L2738" s="217"/>
      <c r="M2738" s="217"/>
      <c r="N2738" s="217"/>
      <c r="O2738" s="217"/>
      <c r="P2738" s="217"/>
    </row>
    <row r="2739">
      <c r="A2739" s="230"/>
      <c r="B2739" s="242"/>
      <c r="C2739" s="234"/>
      <c r="D2739" s="236"/>
      <c r="E2739" s="235"/>
      <c r="F2739" s="195"/>
      <c r="G2739" s="217"/>
      <c r="H2739" s="217"/>
      <c r="I2739" s="195"/>
      <c r="J2739" s="195"/>
      <c r="K2739" s="195"/>
      <c r="L2739" s="195"/>
      <c r="M2739" s="195"/>
      <c r="N2739" s="195"/>
      <c r="O2739" s="195"/>
      <c r="P2739" s="195"/>
    </row>
    <row r="2740">
      <c r="A2740" s="230"/>
      <c r="B2740" s="242"/>
      <c r="C2740" s="234"/>
      <c r="D2740" s="235"/>
      <c r="E2740" s="235"/>
      <c r="F2740" s="217"/>
      <c r="G2740" s="217"/>
      <c r="H2740" s="217"/>
      <c r="I2740" s="217"/>
      <c r="J2740" s="217"/>
      <c r="K2740" s="217"/>
      <c r="L2740" s="217"/>
      <c r="M2740" s="217"/>
      <c r="N2740" s="217"/>
      <c r="O2740" s="217"/>
      <c r="P2740" s="217"/>
    </row>
    <row r="2741">
      <c r="A2741" s="230"/>
      <c r="B2741" s="242"/>
      <c r="C2741" s="234"/>
      <c r="D2741" s="235"/>
      <c r="E2741" s="235"/>
      <c r="F2741" s="217"/>
      <c r="G2741" s="217"/>
      <c r="H2741" s="217"/>
      <c r="I2741" s="217"/>
      <c r="J2741" s="217"/>
      <c r="K2741" s="217"/>
      <c r="L2741" s="217"/>
      <c r="M2741" s="217"/>
      <c r="N2741" s="217"/>
      <c r="O2741" s="217"/>
      <c r="P2741" s="217"/>
    </row>
    <row r="2742">
      <c r="A2742" s="230"/>
      <c r="B2742" s="242"/>
      <c r="C2742" s="234"/>
      <c r="D2742" s="235"/>
      <c r="E2742" s="235"/>
      <c r="F2742" s="217"/>
      <c r="G2742" s="217"/>
      <c r="H2742" s="217"/>
      <c r="I2742" s="217"/>
      <c r="J2742" s="217"/>
      <c r="K2742" s="217"/>
      <c r="L2742" s="217"/>
      <c r="M2742" s="217"/>
      <c r="N2742" s="217"/>
      <c r="O2742" s="217"/>
      <c r="P2742" s="217"/>
    </row>
    <row r="2743">
      <c r="A2743" s="230"/>
      <c r="B2743" s="242"/>
      <c r="C2743" s="234"/>
      <c r="D2743" s="235"/>
      <c r="E2743" s="235"/>
      <c r="F2743" s="217"/>
      <c r="G2743" s="217"/>
      <c r="H2743" s="217"/>
      <c r="I2743" s="217"/>
      <c r="J2743" s="217"/>
      <c r="K2743" s="217"/>
      <c r="L2743" s="217"/>
      <c r="M2743" s="217"/>
      <c r="N2743" s="217"/>
      <c r="O2743" s="217"/>
      <c r="P2743" s="217"/>
    </row>
    <row r="2744">
      <c r="A2744" s="230"/>
      <c r="B2744" s="242"/>
      <c r="C2744" s="234"/>
      <c r="D2744" s="235"/>
      <c r="E2744" s="235"/>
      <c r="F2744" s="217"/>
      <c r="G2744" s="217"/>
      <c r="H2744" s="217"/>
      <c r="I2744" s="217"/>
      <c r="J2744" s="217"/>
      <c r="K2744" s="217"/>
      <c r="L2744" s="217"/>
      <c r="M2744" s="217"/>
      <c r="N2744" s="217"/>
      <c r="O2744" s="217"/>
      <c r="P2744" s="217"/>
    </row>
    <row r="2745">
      <c r="A2745" s="230"/>
      <c r="B2745" s="242"/>
      <c r="C2745" s="234"/>
      <c r="D2745" s="235"/>
      <c r="E2745" s="235"/>
      <c r="F2745" s="217"/>
      <c r="G2745" s="217"/>
      <c r="H2745" s="217"/>
      <c r="I2745" s="217"/>
      <c r="J2745" s="217"/>
      <c r="K2745" s="217"/>
      <c r="L2745" s="217"/>
      <c r="M2745" s="217"/>
      <c r="N2745" s="217"/>
      <c r="O2745" s="217"/>
      <c r="P2745" s="217"/>
    </row>
    <row r="2746">
      <c r="A2746" s="230"/>
      <c r="B2746" s="242"/>
      <c r="C2746" s="234"/>
      <c r="D2746" s="235"/>
      <c r="E2746" s="235"/>
      <c r="F2746" s="217"/>
      <c r="G2746" s="217"/>
      <c r="H2746" s="217"/>
      <c r="I2746" s="217"/>
      <c r="J2746" s="217"/>
      <c r="K2746" s="217"/>
      <c r="L2746" s="217"/>
      <c r="M2746" s="217"/>
      <c r="N2746" s="217"/>
      <c r="O2746" s="217"/>
      <c r="P2746" s="217"/>
    </row>
    <row r="2747">
      <c r="A2747" s="230"/>
      <c r="B2747" s="242"/>
      <c r="C2747" s="234"/>
      <c r="D2747" s="235"/>
      <c r="E2747" s="235"/>
      <c r="F2747" s="217"/>
      <c r="G2747" s="217"/>
      <c r="H2747" s="217"/>
      <c r="I2747" s="217"/>
      <c r="J2747" s="217"/>
      <c r="K2747" s="217"/>
      <c r="L2747" s="217"/>
      <c r="M2747" s="217"/>
      <c r="N2747" s="217"/>
      <c r="O2747" s="217"/>
      <c r="P2747" s="217"/>
    </row>
    <row r="2748">
      <c r="A2748" s="230"/>
      <c r="B2748" s="242"/>
      <c r="C2748" s="234"/>
      <c r="D2748" s="235"/>
      <c r="E2748" s="235"/>
      <c r="F2748" s="217"/>
      <c r="G2748" s="217"/>
      <c r="H2748" s="217"/>
      <c r="I2748" s="217"/>
      <c r="J2748" s="217"/>
      <c r="K2748" s="217"/>
      <c r="L2748" s="217"/>
      <c r="M2748" s="217"/>
      <c r="N2748" s="217"/>
      <c r="O2748" s="217"/>
      <c r="P2748" s="217"/>
    </row>
    <row r="2749">
      <c r="A2749" s="230"/>
      <c r="B2749" s="242"/>
      <c r="C2749" s="234"/>
      <c r="D2749" s="235"/>
      <c r="E2749" s="235"/>
      <c r="F2749" s="217"/>
      <c r="G2749" s="217"/>
      <c r="H2749" s="217"/>
      <c r="I2749" s="217"/>
      <c r="J2749" s="217"/>
      <c r="K2749" s="217"/>
      <c r="L2749" s="217"/>
      <c r="M2749" s="217"/>
      <c r="N2749" s="217"/>
      <c r="O2749" s="217"/>
      <c r="P2749" s="217"/>
    </row>
    <row r="2750">
      <c r="A2750" s="230"/>
      <c r="B2750" s="242"/>
      <c r="C2750" s="234"/>
      <c r="D2750" s="235"/>
      <c r="E2750" s="235"/>
      <c r="F2750" s="217"/>
      <c r="G2750" s="217"/>
      <c r="H2750" s="217"/>
      <c r="I2750" s="217"/>
      <c r="J2750" s="217"/>
      <c r="K2750" s="217"/>
      <c r="L2750" s="217"/>
      <c r="M2750" s="217"/>
      <c r="N2750" s="217"/>
      <c r="O2750" s="217"/>
      <c r="P2750" s="217"/>
    </row>
    <row r="2751">
      <c r="A2751" s="230"/>
      <c r="B2751" s="242"/>
      <c r="C2751" s="234"/>
      <c r="D2751" s="235"/>
      <c r="E2751" s="235"/>
      <c r="F2751" s="217"/>
      <c r="G2751" s="217"/>
      <c r="H2751" s="217"/>
      <c r="I2751" s="217"/>
      <c r="J2751" s="217"/>
      <c r="K2751" s="217"/>
      <c r="L2751" s="217"/>
      <c r="M2751" s="217"/>
      <c r="N2751" s="217"/>
      <c r="O2751" s="217"/>
      <c r="P2751" s="217"/>
    </row>
    <row r="2752">
      <c r="A2752" s="230"/>
      <c r="B2752" s="242"/>
      <c r="C2752" s="234"/>
      <c r="D2752" s="235"/>
      <c r="E2752" s="235"/>
      <c r="F2752" s="217"/>
      <c r="G2752" s="217"/>
      <c r="H2752" s="217"/>
      <c r="I2752" s="217"/>
      <c r="J2752" s="217"/>
      <c r="K2752" s="217"/>
      <c r="L2752" s="217"/>
      <c r="M2752" s="217"/>
      <c r="N2752" s="217"/>
      <c r="O2752" s="217"/>
      <c r="P2752" s="217"/>
    </row>
    <row r="2753">
      <c r="A2753" s="230"/>
      <c r="B2753" s="242"/>
      <c r="C2753" s="234"/>
      <c r="D2753" s="235"/>
      <c r="E2753" s="235"/>
      <c r="F2753" s="217"/>
      <c r="G2753" s="217"/>
      <c r="H2753" s="217"/>
      <c r="I2753" s="217"/>
      <c r="J2753" s="217"/>
      <c r="K2753" s="217"/>
      <c r="L2753" s="217"/>
      <c r="M2753" s="217"/>
      <c r="N2753" s="217"/>
      <c r="O2753" s="217"/>
      <c r="P2753" s="217"/>
    </row>
    <row r="2754">
      <c r="A2754" s="230"/>
      <c r="B2754" s="242"/>
      <c r="C2754" s="234"/>
      <c r="D2754" s="235"/>
      <c r="E2754" s="235"/>
      <c r="F2754" s="217"/>
      <c r="G2754" s="217"/>
      <c r="H2754" s="217"/>
      <c r="I2754" s="217"/>
      <c r="J2754" s="217"/>
      <c r="K2754" s="217"/>
      <c r="L2754" s="217"/>
      <c r="M2754" s="217"/>
      <c r="N2754" s="217"/>
      <c r="O2754" s="217"/>
      <c r="P2754" s="217"/>
    </row>
    <row r="2755">
      <c r="A2755" s="230"/>
      <c r="B2755" s="242"/>
      <c r="C2755" s="234"/>
      <c r="D2755" s="235"/>
      <c r="E2755" s="235"/>
      <c r="F2755" s="217"/>
      <c r="G2755" s="217"/>
      <c r="H2755" s="217"/>
      <c r="I2755" s="217"/>
      <c r="J2755" s="217"/>
      <c r="K2755" s="217"/>
      <c r="L2755" s="217"/>
      <c r="M2755" s="217"/>
      <c r="N2755" s="217"/>
      <c r="O2755" s="217"/>
      <c r="P2755" s="217"/>
    </row>
    <row r="2756">
      <c r="A2756" s="230"/>
      <c r="B2756" s="242"/>
      <c r="C2756" s="234"/>
      <c r="D2756" s="235"/>
      <c r="E2756" s="235"/>
      <c r="F2756" s="217"/>
      <c r="G2756" s="217"/>
      <c r="H2756" s="217"/>
      <c r="I2756" s="217"/>
      <c r="J2756" s="217"/>
      <c r="K2756" s="217"/>
      <c r="L2756" s="217"/>
      <c r="M2756" s="217"/>
      <c r="N2756" s="217"/>
      <c r="O2756" s="217"/>
      <c r="P2756" s="217"/>
    </row>
    <row r="2757">
      <c r="A2757" s="230"/>
      <c r="B2757" s="242"/>
      <c r="C2757" s="234"/>
      <c r="D2757" s="236"/>
      <c r="E2757" s="235"/>
      <c r="F2757" s="195"/>
      <c r="G2757" s="217"/>
      <c r="H2757" s="217"/>
      <c r="I2757" s="195"/>
      <c r="J2757" s="195"/>
      <c r="K2757" s="195"/>
      <c r="L2757" s="195"/>
      <c r="M2757" s="195"/>
      <c r="N2757" s="195"/>
      <c r="O2757" s="195"/>
      <c r="P2757" s="195"/>
    </row>
    <row r="2758">
      <c r="A2758" s="230"/>
      <c r="B2758" s="242"/>
      <c r="C2758" s="234"/>
      <c r="D2758" s="235"/>
      <c r="E2758" s="235"/>
      <c r="F2758" s="217"/>
      <c r="G2758" s="217"/>
      <c r="H2758" s="217"/>
      <c r="I2758" s="217"/>
      <c r="J2758" s="217"/>
      <c r="K2758" s="217"/>
      <c r="L2758" s="217"/>
      <c r="M2758" s="217"/>
      <c r="N2758" s="217"/>
      <c r="O2758" s="217"/>
      <c r="P2758" s="217"/>
    </row>
    <row r="2759">
      <c r="A2759" s="230"/>
      <c r="B2759" s="242"/>
      <c r="C2759" s="234"/>
      <c r="D2759" s="235"/>
      <c r="E2759" s="235"/>
      <c r="F2759" s="217"/>
      <c r="G2759" s="217"/>
      <c r="H2759" s="217"/>
      <c r="I2759" s="217"/>
      <c r="J2759" s="217"/>
      <c r="K2759" s="217"/>
      <c r="L2759" s="217"/>
      <c r="M2759" s="217"/>
      <c r="N2759" s="217"/>
      <c r="O2759" s="217"/>
      <c r="P2759" s="217"/>
    </row>
    <row r="2760">
      <c r="A2760" s="230"/>
      <c r="B2760" s="242"/>
      <c r="C2760" s="234"/>
      <c r="D2760" s="235"/>
      <c r="E2760" s="235"/>
      <c r="F2760" s="217"/>
      <c r="G2760" s="217"/>
      <c r="H2760" s="217"/>
      <c r="I2760" s="217"/>
      <c r="J2760" s="217"/>
      <c r="K2760" s="217"/>
      <c r="L2760" s="217"/>
      <c r="M2760" s="217"/>
      <c r="N2760" s="217"/>
      <c r="O2760" s="217"/>
      <c r="P2760" s="217"/>
    </row>
    <row r="2761">
      <c r="A2761" s="230"/>
      <c r="B2761" s="242"/>
      <c r="C2761" s="234"/>
      <c r="D2761" s="235"/>
      <c r="E2761" s="235"/>
      <c r="F2761" s="217"/>
      <c r="G2761" s="217"/>
      <c r="H2761" s="217"/>
      <c r="I2761" s="217"/>
      <c r="J2761" s="217"/>
      <c r="K2761" s="217"/>
      <c r="L2761" s="217"/>
      <c r="M2761" s="217"/>
      <c r="N2761" s="217"/>
      <c r="O2761" s="217"/>
      <c r="P2761" s="217"/>
    </row>
    <row r="2762">
      <c r="A2762" s="230"/>
      <c r="B2762" s="242"/>
      <c r="C2762" s="234"/>
      <c r="D2762" s="235"/>
      <c r="E2762" s="235"/>
      <c r="F2762" s="217"/>
      <c r="G2762" s="217"/>
      <c r="H2762" s="217"/>
      <c r="I2762" s="217"/>
      <c r="J2762" s="217"/>
      <c r="K2762" s="217"/>
      <c r="L2762" s="217"/>
      <c r="M2762" s="217"/>
      <c r="N2762" s="217"/>
      <c r="O2762" s="217"/>
      <c r="P2762" s="217"/>
    </row>
    <row r="2763">
      <c r="A2763" s="230"/>
      <c r="B2763" s="242"/>
      <c r="C2763" s="234"/>
      <c r="D2763" s="235"/>
      <c r="E2763" s="235"/>
      <c r="F2763" s="217"/>
      <c r="G2763" s="217"/>
      <c r="H2763" s="217"/>
      <c r="I2763" s="217"/>
      <c r="J2763" s="217"/>
      <c r="K2763" s="217"/>
      <c r="L2763" s="217"/>
      <c r="M2763" s="217"/>
      <c r="N2763" s="217"/>
      <c r="O2763" s="217"/>
      <c r="P2763" s="217"/>
    </row>
    <row r="2764">
      <c r="A2764" s="230"/>
      <c r="B2764" s="242"/>
      <c r="C2764" s="234"/>
      <c r="D2764" s="235"/>
      <c r="E2764" s="235"/>
      <c r="F2764" s="217"/>
      <c r="G2764" s="217"/>
      <c r="H2764" s="217"/>
      <c r="I2764" s="217"/>
      <c r="J2764" s="217"/>
      <c r="K2764" s="217"/>
      <c r="L2764" s="217"/>
      <c r="M2764" s="217"/>
      <c r="N2764" s="217"/>
      <c r="O2764" s="217"/>
      <c r="P2764" s="217"/>
    </row>
    <row r="2765">
      <c r="A2765" s="230"/>
      <c r="B2765" s="242"/>
      <c r="C2765" s="234"/>
      <c r="D2765" s="235"/>
      <c r="E2765" s="235"/>
      <c r="F2765" s="217"/>
      <c r="G2765" s="217"/>
      <c r="H2765" s="217"/>
      <c r="I2765" s="217"/>
      <c r="J2765" s="217"/>
      <c r="K2765" s="217"/>
      <c r="L2765" s="217"/>
      <c r="M2765" s="217"/>
      <c r="N2765" s="217"/>
      <c r="O2765" s="217"/>
      <c r="P2765" s="217"/>
    </row>
    <row r="2766">
      <c r="A2766" s="230"/>
      <c r="B2766" s="242"/>
      <c r="C2766" s="234"/>
      <c r="D2766" s="235"/>
      <c r="E2766" s="235"/>
      <c r="F2766" s="217"/>
      <c r="G2766" s="217"/>
      <c r="H2766" s="217"/>
      <c r="I2766" s="217"/>
      <c r="J2766" s="217"/>
      <c r="K2766" s="217"/>
      <c r="L2766" s="217"/>
      <c r="M2766" s="217"/>
      <c r="N2766" s="217"/>
      <c r="O2766" s="217"/>
      <c r="P2766" s="217"/>
    </row>
    <row r="2767">
      <c r="A2767" s="230"/>
      <c r="B2767" s="242"/>
      <c r="C2767" s="234"/>
      <c r="D2767" s="235"/>
      <c r="E2767" s="235"/>
      <c r="F2767" s="217"/>
      <c r="G2767" s="217"/>
      <c r="H2767" s="217"/>
      <c r="I2767" s="217"/>
      <c r="J2767" s="217"/>
      <c r="K2767" s="217"/>
      <c r="L2767" s="217"/>
      <c r="M2767" s="217"/>
      <c r="N2767" s="217"/>
      <c r="O2767" s="217"/>
      <c r="P2767" s="217"/>
    </row>
    <row r="2768">
      <c r="A2768" s="230"/>
      <c r="B2768" s="242"/>
      <c r="C2768" s="234"/>
      <c r="D2768" s="235"/>
      <c r="E2768" s="235"/>
      <c r="F2768" s="217"/>
      <c r="G2768" s="217"/>
      <c r="H2768" s="217"/>
      <c r="I2768" s="217"/>
      <c r="J2768" s="217"/>
      <c r="K2768" s="217"/>
      <c r="L2768" s="217"/>
      <c r="M2768" s="217"/>
      <c r="N2768" s="217"/>
      <c r="O2768" s="217"/>
      <c r="P2768" s="217"/>
    </row>
    <row r="2769">
      <c r="A2769" s="230"/>
      <c r="B2769" s="242"/>
      <c r="C2769" s="234"/>
      <c r="D2769" s="235"/>
      <c r="E2769" s="235"/>
      <c r="F2769" s="217"/>
      <c r="G2769" s="217"/>
      <c r="H2769" s="217"/>
      <c r="I2769" s="217"/>
      <c r="J2769" s="217"/>
      <c r="K2769" s="217"/>
      <c r="L2769" s="217"/>
      <c r="M2769" s="217"/>
      <c r="N2769" s="217"/>
      <c r="O2769" s="217"/>
      <c r="P2769" s="217"/>
    </row>
    <row r="2770">
      <c r="A2770" s="230"/>
      <c r="B2770" s="242"/>
      <c r="C2770" s="234"/>
      <c r="D2770" s="235"/>
      <c r="E2770" s="235"/>
      <c r="F2770" s="217"/>
      <c r="G2770" s="217"/>
      <c r="H2770" s="217"/>
      <c r="I2770" s="217"/>
      <c r="J2770" s="217"/>
      <c r="K2770" s="217"/>
      <c r="L2770" s="217"/>
      <c r="M2770" s="217"/>
      <c r="N2770" s="217"/>
      <c r="O2770" s="217"/>
      <c r="P2770" s="217"/>
    </row>
    <row r="2771">
      <c r="A2771" s="230"/>
      <c r="B2771" s="242"/>
      <c r="C2771" s="234"/>
      <c r="D2771" s="235"/>
      <c r="E2771" s="235"/>
      <c r="F2771" s="217"/>
      <c r="G2771" s="217"/>
      <c r="H2771" s="217"/>
      <c r="I2771" s="217"/>
      <c r="J2771" s="217"/>
      <c r="K2771" s="217"/>
      <c r="L2771" s="217"/>
      <c r="M2771" s="217"/>
      <c r="N2771" s="217"/>
      <c r="O2771" s="217"/>
      <c r="P2771" s="217"/>
    </row>
    <row r="2772">
      <c r="A2772" s="230"/>
      <c r="B2772" s="242"/>
      <c r="C2772" s="234"/>
      <c r="D2772" s="235"/>
      <c r="E2772" s="235"/>
      <c r="F2772" s="217"/>
      <c r="G2772" s="217"/>
      <c r="H2772" s="217"/>
      <c r="I2772" s="217"/>
      <c r="J2772" s="217"/>
      <c r="K2772" s="217"/>
      <c r="L2772" s="217"/>
      <c r="M2772" s="217"/>
      <c r="N2772" s="217"/>
      <c r="O2772" s="217"/>
      <c r="P2772" s="217"/>
    </row>
    <row r="2773">
      <c r="A2773" s="230"/>
      <c r="B2773" s="242"/>
      <c r="C2773" s="234"/>
      <c r="D2773" s="235"/>
      <c r="E2773" s="235"/>
      <c r="F2773" s="217"/>
      <c r="G2773" s="217"/>
      <c r="H2773" s="217"/>
      <c r="I2773" s="217"/>
      <c r="J2773" s="217"/>
      <c r="K2773" s="217"/>
      <c r="L2773" s="217"/>
      <c r="M2773" s="217"/>
      <c r="N2773" s="217"/>
      <c r="O2773" s="217"/>
      <c r="P2773" s="217"/>
    </row>
    <row r="2774">
      <c r="A2774" s="230"/>
      <c r="B2774" s="242"/>
      <c r="C2774" s="234"/>
      <c r="D2774" s="235"/>
      <c r="E2774" s="235"/>
      <c r="F2774" s="217"/>
      <c r="G2774" s="217"/>
      <c r="H2774" s="217"/>
      <c r="I2774" s="217"/>
      <c r="J2774" s="217"/>
      <c r="K2774" s="217"/>
      <c r="L2774" s="217"/>
      <c r="M2774" s="217"/>
      <c r="N2774" s="217"/>
      <c r="O2774" s="217"/>
      <c r="P2774" s="217"/>
    </row>
    <row r="2775">
      <c r="A2775" s="230"/>
      <c r="B2775" s="242"/>
      <c r="C2775" s="234"/>
      <c r="D2775" s="236"/>
      <c r="E2775" s="235"/>
      <c r="F2775" s="195"/>
      <c r="G2775" s="217"/>
      <c r="H2775" s="217"/>
      <c r="I2775" s="195"/>
      <c r="J2775" s="195"/>
      <c r="K2775" s="195"/>
      <c r="L2775" s="195"/>
      <c r="M2775" s="195"/>
      <c r="N2775" s="195"/>
      <c r="O2775" s="195"/>
      <c r="P2775" s="195"/>
    </row>
    <row r="2776">
      <c r="A2776" s="230"/>
      <c r="B2776" s="242"/>
      <c r="C2776" s="234"/>
      <c r="D2776" s="235"/>
      <c r="E2776" s="235"/>
      <c r="F2776" s="217"/>
      <c r="G2776" s="217"/>
      <c r="H2776" s="217"/>
      <c r="I2776" s="217"/>
      <c r="J2776" s="217"/>
      <c r="K2776" s="217"/>
      <c r="L2776" s="217"/>
      <c r="M2776" s="217"/>
      <c r="N2776" s="217"/>
      <c r="O2776" s="217"/>
      <c r="P2776" s="217"/>
    </row>
    <row r="2777">
      <c r="A2777" s="230"/>
      <c r="B2777" s="242"/>
      <c r="C2777" s="234"/>
      <c r="D2777" s="235"/>
      <c r="E2777" s="235"/>
      <c r="F2777" s="217"/>
      <c r="G2777" s="217"/>
      <c r="H2777" s="217"/>
      <c r="I2777" s="217"/>
      <c r="J2777" s="217"/>
      <c r="K2777" s="217"/>
      <c r="L2777" s="217"/>
      <c r="M2777" s="217"/>
      <c r="N2777" s="217"/>
      <c r="O2777" s="217"/>
      <c r="P2777" s="217"/>
    </row>
    <row r="2778">
      <c r="A2778" s="230"/>
      <c r="B2778" s="242"/>
      <c r="C2778" s="234"/>
      <c r="D2778" s="235"/>
      <c r="E2778" s="235"/>
      <c r="F2778" s="217"/>
      <c r="G2778" s="217"/>
      <c r="H2778" s="217"/>
      <c r="I2778" s="217"/>
      <c r="J2778" s="217"/>
      <c r="K2778" s="217"/>
      <c r="L2778" s="217"/>
      <c r="M2778" s="217"/>
      <c r="N2778" s="217"/>
      <c r="O2778" s="217"/>
      <c r="P2778" s="217"/>
    </row>
    <row r="2779">
      <c r="A2779" s="230"/>
      <c r="B2779" s="242"/>
      <c r="C2779" s="234"/>
      <c r="D2779" s="235"/>
      <c r="E2779" s="235"/>
      <c r="F2779" s="217"/>
      <c r="G2779" s="217"/>
      <c r="H2779" s="217"/>
      <c r="I2779" s="217"/>
      <c r="J2779" s="217"/>
      <c r="K2779" s="217"/>
      <c r="L2779" s="217"/>
      <c r="M2779" s="217"/>
      <c r="N2779" s="217"/>
      <c r="O2779" s="217"/>
      <c r="P2779" s="217"/>
    </row>
    <row r="2780">
      <c r="A2780" s="230"/>
      <c r="B2780" s="242"/>
      <c r="C2780" s="234"/>
      <c r="D2780" s="235"/>
      <c r="E2780" s="235"/>
      <c r="F2780" s="217"/>
      <c r="G2780" s="217"/>
      <c r="H2780" s="217"/>
      <c r="I2780" s="217"/>
      <c r="J2780" s="217"/>
      <c r="K2780" s="217"/>
      <c r="L2780" s="217"/>
      <c r="M2780" s="217"/>
      <c r="N2780" s="217"/>
      <c r="O2780" s="217"/>
      <c r="P2780" s="217"/>
    </row>
    <row r="2781">
      <c r="A2781" s="230"/>
      <c r="B2781" s="242"/>
      <c r="C2781" s="234"/>
      <c r="D2781" s="235"/>
      <c r="E2781" s="235"/>
      <c r="F2781" s="217"/>
      <c r="G2781" s="217"/>
      <c r="H2781" s="217"/>
      <c r="I2781" s="217"/>
      <c r="J2781" s="217"/>
      <c r="K2781" s="217"/>
      <c r="L2781" s="217"/>
      <c r="M2781" s="217"/>
      <c r="N2781" s="217"/>
      <c r="O2781" s="217"/>
      <c r="P2781" s="217"/>
    </row>
    <row r="2782">
      <c r="A2782" s="230"/>
      <c r="B2782" s="242"/>
      <c r="C2782" s="234"/>
      <c r="D2782" s="235"/>
      <c r="E2782" s="235"/>
      <c r="F2782" s="217"/>
      <c r="G2782" s="217"/>
      <c r="H2782" s="217"/>
      <c r="I2782" s="217"/>
      <c r="J2782" s="217"/>
      <c r="K2782" s="217"/>
      <c r="L2782" s="217"/>
      <c r="M2782" s="217"/>
      <c r="N2782" s="217"/>
      <c r="O2782" s="217"/>
      <c r="P2782" s="217"/>
    </row>
    <row r="2783">
      <c r="A2783" s="230"/>
      <c r="B2783" s="242"/>
      <c r="C2783" s="234"/>
      <c r="D2783" s="235"/>
      <c r="E2783" s="235"/>
      <c r="F2783" s="217"/>
      <c r="G2783" s="217"/>
      <c r="H2783" s="217"/>
      <c r="I2783" s="217"/>
      <c r="J2783" s="217"/>
      <c r="K2783" s="217"/>
      <c r="L2783" s="217"/>
      <c r="M2783" s="217"/>
      <c r="N2783" s="217"/>
      <c r="O2783" s="217"/>
      <c r="P2783" s="217"/>
    </row>
    <row r="2784">
      <c r="A2784" s="230"/>
      <c r="B2784" s="242"/>
      <c r="C2784" s="234"/>
      <c r="D2784" s="235"/>
      <c r="E2784" s="235"/>
      <c r="F2784" s="217"/>
      <c r="G2784" s="217"/>
      <c r="H2784" s="217"/>
      <c r="I2784" s="217"/>
      <c r="J2784" s="217"/>
      <c r="K2784" s="217"/>
      <c r="L2784" s="217"/>
      <c r="M2784" s="217"/>
      <c r="N2784" s="217"/>
      <c r="O2784" s="217"/>
      <c r="P2784" s="217"/>
    </row>
    <row r="2785">
      <c r="A2785" s="230"/>
      <c r="B2785" s="242"/>
      <c r="C2785" s="234"/>
      <c r="D2785" s="235"/>
      <c r="E2785" s="235"/>
      <c r="F2785" s="217"/>
      <c r="G2785" s="217"/>
      <c r="H2785" s="217"/>
      <c r="I2785" s="217"/>
      <c r="J2785" s="217"/>
      <c r="K2785" s="217"/>
      <c r="L2785" s="217"/>
      <c r="M2785" s="217"/>
      <c r="N2785" s="217"/>
      <c r="O2785" s="217"/>
      <c r="P2785" s="217"/>
    </row>
    <row r="2786">
      <c r="A2786" s="230"/>
      <c r="B2786" s="242"/>
      <c r="C2786" s="234"/>
      <c r="D2786" s="235"/>
      <c r="E2786" s="235"/>
      <c r="F2786" s="217"/>
      <c r="G2786" s="217"/>
      <c r="H2786" s="217"/>
      <c r="I2786" s="217"/>
      <c r="J2786" s="217"/>
      <c r="K2786" s="217"/>
      <c r="L2786" s="217"/>
      <c r="M2786" s="217"/>
      <c r="N2786" s="217"/>
      <c r="O2786" s="217"/>
      <c r="P2786" s="217"/>
    </row>
    <row r="2787">
      <c r="A2787" s="230"/>
      <c r="B2787" s="242"/>
      <c r="C2787" s="234"/>
      <c r="D2787" s="235"/>
      <c r="E2787" s="235"/>
      <c r="F2787" s="217"/>
      <c r="G2787" s="217"/>
      <c r="H2787" s="217"/>
      <c r="I2787" s="217"/>
      <c r="J2787" s="217"/>
      <c r="K2787" s="217"/>
      <c r="L2787" s="217"/>
      <c r="M2787" s="217"/>
      <c r="N2787" s="217"/>
      <c r="O2787" s="217"/>
      <c r="P2787" s="217"/>
    </row>
    <row r="2788">
      <c r="A2788" s="230"/>
      <c r="B2788" s="242"/>
      <c r="C2788" s="234"/>
      <c r="D2788" s="235"/>
      <c r="E2788" s="235"/>
      <c r="F2788" s="217"/>
      <c r="G2788" s="217"/>
      <c r="H2788" s="217"/>
      <c r="I2788" s="217"/>
      <c r="J2788" s="217"/>
      <c r="K2788" s="217"/>
      <c r="L2788" s="217"/>
      <c r="M2788" s="217"/>
      <c r="N2788" s="217"/>
      <c r="O2788" s="217"/>
      <c r="P2788" s="217"/>
    </row>
    <row r="2789">
      <c r="A2789" s="230"/>
      <c r="B2789" s="242"/>
      <c r="C2789" s="234"/>
      <c r="D2789" s="235"/>
      <c r="E2789" s="235"/>
      <c r="F2789" s="217"/>
      <c r="G2789" s="217"/>
      <c r="H2789" s="217"/>
      <c r="I2789" s="217"/>
      <c r="J2789" s="217"/>
      <c r="K2789" s="217"/>
      <c r="L2789" s="217"/>
      <c r="M2789" s="217"/>
      <c r="N2789" s="217"/>
      <c r="O2789" s="217"/>
      <c r="P2789" s="217"/>
    </row>
    <row r="2790">
      <c r="A2790" s="230"/>
      <c r="B2790" s="242"/>
      <c r="C2790" s="234"/>
      <c r="D2790" s="235"/>
      <c r="E2790" s="235"/>
      <c r="F2790" s="217"/>
      <c r="G2790" s="217"/>
      <c r="H2790" s="217"/>
      <c r="I2790" s="217"/>
      <c r="J2790" s="217"/>
      <c r="K2790" s="217"/>
      <c r="L2790" s="217"/>
      <c r="M2790" s="217"/>
      <c r="N2790" s="217"/>
      <c r="O2790" s="217"/>
      <c r="P2790" s="217"/>
    </row>
    <row r="2791">
      <c r="A2791" s="230"/>
      <c r="B2791" s="242"/>
      <c r="C2791" s="234"/>
      <c r="D2791" s="235"/>
      <c r="E2791" s="235"/>
      <c r="F2791" s="217"/>
      <c r="G2791" s="217"/>
      <c r="H2791" s="217"/>
      <c r="I2791" s="217"/>
      <c r="J2791" s="217"/>
      <c r="K2791" s="217"/>
      <c r="L2791" s="217"/>
      <c r="M2791" s="217"/>
      <c r="N2791" s="217"/>
      <c r="O2791" s="217"/>
      <c r="P2791" s="217"/>
    </row>
    <row r="2792">
      <c r="A2792" s="230"/>
      <c r="B2792" s="242"/>
      <c r="C2792" s="234"/>
      <c r="D2792" s="235"/>
      <c r="E2792" s="235"/>
      <c r="F2792" s="217"/>
      <c r="G2792" s="217"/>
      <c r="H2792" s="217"/>
      <c r="I2792" s="217"/>
      <c r="J2792" s="217"/>
      <c r="K2792" s="217"/>
      <c r="L2792" s="217"/>
      <c r="M2792" s="217"/>
      <c r="N2792" s="217"/>
      <c r="O2792" s="217"/>
      <c r="P2792" s="217"/>
    </row>
    <row r="2793">
      <c r="A2793" s="230"/>
      <c r="B2793" s="242"/>
      <c r="C2793" s="234"/>
      <c r="D2793" s="236"/>
      <c r="E2793" s="235"/>
      <c r="F2793" s="195"/>
      <c r="G2793" s="217"/>
      <c r="H2793" s="217"/>
      <c r="I2793" s="195"/>
      <c r="J2793" s="195"/>
      <c r="K2793" s="195"/>
      <c r="L2793" s="195"/>
      <c r="M2793" s="195"/>
      <c r="N2793" s="195"/>
      <c r="O2793" s="195"/>
      <c r="P2793" s="195"/>
    </row>
    <row r="2794">
      <c r="A2794" s="230"/>
      <c r="B2794" s="242"/>
      <c r="C2794" s="234"/>
      <c r="D2794" s="235"/>
      <c r="E2794" s="235"/>
      <c r="F2794" s="217"/>
      <c r="G2794" s="217"/>
      <c r="H2794" s="217"/>
      <c r="I2794" s="217"/>
      <c r="J2794" s="217"/>
      <c r="K2794" s="217"/>
      <c r="L2794" s="217"/>
      <c r="M2794" s="217"/>
      <c r="N2794" s="217"/>
      <c r="O2794" s="217"/>
      <c r="P2794" s="217"/>
    </row>
    <row r="2795">
      <c r="A2795" s="230"/>
      <c r="B2795" s="242"/>
      <c r="C2795" s="234"/>
      <c r="D2795" s="235"/>
      <c r="E2795" s="235"/>
      <c r="F2795" s="217"/>
      <c r="G2795" s="217"/>
      <c r="H2795" s="217"/>
      <c r="I2795" s="217"/>
      <c r="J2795" s="217"/>
      <c r="K2795" s="217"/>
      <c r="L2795" s="217"/>
      <c r="M2795" s="217"/>
      <c r="N2795" s="217"/>
      <c r="O2795" s="217"/>
      <c r="P2795" s="217"/>
    </row>
    <row r="2796">
      <c r="A2796" s="230"/>
      <c r="B2796" s="242"/>
      <c r="C2796" s="234"/>
      <c r="D2796" s="235"/>
      <c r="E2796" s="235"/>
      <c r="F2796" s="217"/>
      <c r="G2796" s="217"/>
      <c r="H2796" s="217"/>
      <c r="I2796" s="217"/>
      <c r="J2796" s="217"/>
      <c r="K2796" s="217"/>
      <c r="L2796" s="217"/>
      <c r="M2796" s="217"/>
      <c r="N2796" s="217"/>
      <c r="O2796" s="217"/>
      <c r="P2796" s="217"/>
    </row>
    <row r="2797">
      <c r="A2797" s="230"/>
      <c r="B2797" s="242"/>
      <c r="C2797" s="234"/>
      <c r="D2797" s="235"/>
      <c r="E2797" s="235"/>
      <c r="F2797" s="217"/>
      <c r="G2797" s="217"/>
      <c r="H2797" s="217"/>
      <c r="I2797" s="217"/>
      <c r="J2797" s="217"/>
      <c r="K2797" s="217"/>
      <c r="L2797" s="217"/>
      <c r="M2797" s="217"/>
      <c r="N2797" s="217"/>
      <c r="O2797" s="217"/>
      <c r="P2797" s="217"/>
    </row>
    <row r="2798">
      <c r="A2798" s="230"/>
      <c r="B2798" s="242"/>
      <c r="C2798" s="234"/>
      <c r="D2798" s="235"/>
      <c r="E2798" s="235"/>
      <c r="F2798" s="217"/>
      <c r="G2798" s="217"/>
      <c r="H2798" s="217"/>
      <c r="I2798" s="217"/>
      <c r="J2798" s="217"/>
      <c r="K2798" s="217"/>
      <c r="L2798" s="217"/>
      <c r="M2798" s="217"/>
      <c r="N2798" s="217"/>
      <c r="O2798" s="217"/>
      <c r="P2798" s="217"/>
    </row>
    <row r="2799">
      <c r="A2799" s="230"/>
      <c r="B2799" s="242"/>
      <c r="C2799" s="234"/>
      <c r="D2799" s="235"/>
      <c r="E2799" s="235"/>
      <c r="F2799" s="217"/>
      <c r="G2799" s="217"/>
      <c r="H2799" s="217"/>
      <c r="I2799" s="217"/>
      <c r="J2799" s="217"/>
      <c r="K2799" s="217"/>
      <c r="L2799" s="217"/>
      <c r="M2799" s="217"/>
      <c r="N2799" s="217"/>
      <c r="O2799" s="217"/>
      <c r="P2799" s="217"/>
    </row>
    <row r="2800">
      <c r="A2800" s="230"/>
      <c r="B2800" s="242"/>
      <c r="C2800" s="234"/>
      <c r="D2800" s="235"/>
      <c r="E2800" s="235"/>
      <c r="F2800" s="217"/>
      <c r="G2800" s="217"/>
      <c r="H2800" s="217"/>
      <c r="I2800" s="217"/>
      <c r="J2800" s="217"/>
      <c r="K2800" s="217"/>
      <c r="L2800" s="217"/>
      <c r="M2800" s="217"/>
      <c r="N2800" s="217"/>
      <c r="O2800" s="217"/>
      <c r="P2800" s="217"/>
    </row>
    <row r="2801">
      <c r="A2801" s="230"/>
      <c r="B2801" s="242"/>
      <c r="C2801" s="234"/>
      <c r="D2801" s="235"/>
      <c r="E2801" s="235"/>
      <c r="F2801" s="217"/>
      <c r="G2801" s="217"/>
      <c r="H2801" s="217"/>
      <c r="I2801" s="217"/>
      <c r="J2801" s="217"/>
      <c r="K2801" s="217"/>
      <c r="L2801" s="217"/>
      <c r="M2801" s="217"/>
      <c r="N2801" s="217"/>
      <c r="O2801" s="217"/>
      <c r="P2801" s="217"/>
    </row>
    <row r="2802">
      <c r="A2802" s="230"/>
      <c r="B2802" s="242"/>
      <c r="C2802" s="234"/>
      <c r="D2802" s="235"/>
      <c r="E2802" s="235"/>
      <c r="F2802" s="217"/>
      <c r="G2802" s="217"/>
      <c r="H2802" s="217"/>
      <c r="I2802" s="217"/>
      <c r="J2802" s="217"/>
      <c r="K2802" s="217"/>
      <c r="L2802" s="217"/>
      <c r="M2802" s="217"/>
      <c r="N2802" s="217"/>
      <c r="O2802" s="217"/>
      <c r="P2802" s="217"/>
    </row>
    <row r="2803">
      <c r="A2803" s="230"/>
      <c r="B2803" s="242"/>
      <c r="C2803" s="234"/>
      <c r="D2803" s="235"/>
      <c r="E2803" s="235"/>
      <c r="F2803" s="217"/>
      <c r="G2803" s="217"/>
      <c r="H2803" s="217"/>
      <c r="I2803" s="217"/>
      <c r="J2803" s="217"/>
      <c r="K2803" s="217"/>
      <c r="L2803" s="217"/>
      <c r="M2803" s="217"/>
      <c r="N2803" s="217"/>
      <c r="O2803" s="217"/>
      <c r="P2803" s="217"/>
    </row>
    <row r="2804">
      <c r="A2804" s="230"/>
      <c r="B2804" s="242"/>
      <c r="C2804" s="234"/>
      <c r="D2804" s="235"/>
      <c r="E2804" s="235"/>
      <c r="F2804" s="217"/>
      <c r="G2804" s="217"/>
      <c r="H2804" s="217"/>
      <c r="I2804" s="217"/>
      <c r="J2804" s="217"/>
      <c r="K2804" s="217"/>
      <c r="L2804" s="217"/>
      <c r="M2804" s="217"/>
      <c r="N2804" s="217"/>
      <c r="O2804" s="217"/>
      <c r="P2804" s="217"/>
    </row>
    <row r="2805">
      <c r="A2805" s="230"/>
      <c r="B2805" s="242"/>
      <c r="C2805" s="234"/>
      <c r="D2805" s="235"/>
      <c r="E2805" s="235"/>
      <c r="F2805" s="217"/>
      <c r="G2805" s="217"/>
      <c r="H2805" s="217"/>
      <c r="I2805" s="217"/>
      <c r="J2805" s="217"/>
      <c r="K2805" s="217"/>
      <c r="L2805" s="217"/>
      <c r="M2805" s="217"/>
      <c r="N2805" s="217"/>
      <c r="O2805" s="217"/>
      <c r="P2805" s="217"/>
    </row>
    <row r="2806">
      <c r="A2806" s="230"/>
      <c r="B2806" s="242"/>
      <c r="C2806" s="234"/>
      <c r="D2806" s="235"/>
      <c r="E2806" s="235"/>
      <c r="F2806" s="217"/>
      <c r="G2806" s="217"/>
      <c r="H2806" s="217"/>
      <c r="I2806" s="217"/>
      <c r="J2806" s="217"/>
      <c r="K2806" s="217"/>
      <c r="L2806" s="217"/>
      <c r="M2806" s="217"/>
      <c r="N2806" s="217"/>
      <c r="O2806" s="217"/>
      <c r="P2806" s="217"/>
    </row>
    <row r="2807">
      <c r="A2807" s="230"/>
      <c r="B2807" s="242"/>
      <c r="C2807" s="234"/>
      <c r="D2807" s="235"/>
      <c r="E2807" s="235"/>
      <c r="F2807" s="217"/>
      <c r="G2807" s="217"/>
      <c r="H2807" s="217"/>
      <c r="I2807" s="217"/>
      <c r="J2807" s="217"/>
      <c r="K2807" s="217"/>
      <c r="L2807" s="217"/>
      <c r="M2807" s="217"/>
      <c r="N2807" s="217"/>
      <c r="O2807" s="217"/>
      <c r="P2807" s="217"/>
    </row>
    <row r="2808">
      <c r="A2808" s="230"/>
      <c r="B2808" s="242"/>
      <c r="C2808" s="234"/>
      <c r="D2808" s="235"/>
      <c r="E2808" s="235"/>
      <c r="F2808" s="217"/>
      <c r="G2808" s="217"/>
      <c r="H2808" s="217"/>
      <c r="I2808" s="217"/>
      <c r="J2808" s="217"/>
      <c r="K2808" s="217"/>
      <c r="L2808" s="217"/>
      <c r="M2808" s="217"/>
      <c r="N2808" s="217"/>
      <c r="O2808" s="217"/>
      <c r="P2808" s="217"/>
    </row>
    <row r="2809">
      <c r="A2809" s="230"/>
      <c r="B2809" s="242"/>
      <c r="C2809" s="234"/>
      <c r="D2809" s="235"/>
      <c r="E2809" s="235"/>
      <c r="F2809" s="217"/>
      <c r="G2809" s="217"/>
      <c r="H2809" s="217"/>
      <c r="I2809" s="217"/>
      <c r="J2809" s="217"/>
      <c r="K2809" s="217"/>
      <c r="L2809" s="217"/>
      <c r="M2809" s="217"/>
      <c r="N2809" s="217"/>
      <c r="O2809" s="217"/>
      <c r="P2809" s="217"/>
    </row>
    <row r="2810">
      <c r="A2810" s="230"/>
      <c r="B2810" s="242"/>
      <c r="C2810" s="234"/>
      <c r="D2810" s="235"/>
      <c r="E2810" s="235"/>
      <c r="F2810" s="217"/>
      <c r="G2810" s="217"/>
      <c r="H2810" s="217"/>
      <c r="I2810" s="217"/>
      <c r="J2810" s="217"/>
      <c r="K2810" s="217"/>
      <c r="L2810" s="217"/>
      <c r="M2810" s="217"/>
      <c r="N2810" s="217"/>
      <c r="O2810" s="217"/>
      <c r="P2810" s="217"/>
    </row>
    <row r="2811">
      <c r="A2811" s="230"/>
      <c r="B2811" s="242"/>
      <c r="C2811" s="234"/>
      <c r="D2811" s="236"/>
      <c r="E2811" s="235"/>
      <c r="F2811" s="195"/>
      <c r="G2811" s="217"/>
      <c r="H2811" s="217"/>
      <c r="I2811" s="195"/>
      <c r="J2811" s="195"/>
      <c r="K2811" s="195"/>
      <c r="L2811" s="195"/>
      <c r="M2811" s="195"/>
      <c r="N2811" s="195"/>
      <c r="O2811" s="195"/>
      <c r="P2811" s="195"/>
    </row>
    <row r="2812">
      <c r="A2812" s="230"/>
      <c r="B2812" s="242"/>
      <c r="C2812" s="234"/>
      <c r="D2812" s="235"/>
      <c r="E2812" s="235"/>
      <c r="F2812" s="217"/>
      <c r="G2812" s="217"/>
      <c r="H2812" s="217"/>
      <c r="I2812" s="217"/>
      <c r="J2812" s="217"/>
      <c r="K2812" s="217"/>
      <c r="L2812" s="217"/>
      <c r="M2812" s="217"/>
      <c r="N2812" s="217"/>
      <c r="O2812" s="217"/>
      <c r="P2812" s="217"/>
    </row>
    <row r="2813">
      <c r="A2813" s="230"/>
      <c r="B2813" s="242"/>
      <c r="C2813" s="234"/>
      <c r="D2813" s="235"/>
      <c r="E2813" s="235"/>
      <c r="F2813" s="217"/>
      <c r="G2813" s="217"/>
      <c r="H2813" s="217"/>
      <c r="I2813" s="217"/>
      <c r="J2813" s="217"/>
      <c r="K2813" s="217"/>
      <c r="L2813" s="217"/>
      <c r="M2813" s="217"/>
      <c r="N2813" s="217"/>
      <c r="O2813" s="217"/>
      <c r="P2813" s="217"/>
    </row>
    <row r="2814">
      <c r="A2814" s="230"/>
      <c r="B2814" s="242"/>
      <c r="C2814" s="234"/>
      <c r="D2814" s="235"/>
      <c r="E2814" s="235"/>
      <c r="F2814" s="217"/>
      <c r="G2814" s="217"/>
      <c r="H2814" s="217"/>
      <c r="I2814" s="217"/>
      <c r="J2814" s="217"/>
      <c r="K2814" s="217"/>
      <c r="L2814" s="217"/>
      <c r="M2814" s="217"/>
      <c r="N2814" s="217"/>
      <c r="O2814" s="217"/>
      <c r="P2814" s="217"/>
    </row>
    <row r="2815">
      <c r="A2815" s="230"/>
      <c r="B2815" s="242"/>
      <c r="C2815" s="234"/>
      <c r="D2815" s="235"/>
      <c r="E2815" s="235"/>
      <c r="F2815" s="217"/>
      <c r="G2815" s="217"/>
      <c r="H2815" s="217"/>
      <c r="I2815" s="217"/>
      <c r="J2815" s="217"/>
      <c r="K2815" s="217"/>
      <c r="L2815" s="217"/>
      <c r="M2815" s="217"/>
      <c r="N2815" s="217"/>
      <c r="O2815" s="217"/>
      <c r="P2815" s="217"/>
    </row>
    <row r="2816">
      <c r="A2816" s="230"/>
      <c r="B2816" s="242"/>
      <c r="C2816" s="234"/>
      <c r="D2816" s="235"/>
      <c r="E2816" s="235"/>
      <c r="F2816" s="217"/>
      <c r="G2816" s="217"/>
      <c r="H2816" s="217"/>
      <c r="I2816" s="217"/>
      <c r="J2816" s="217"/>
      <c r="K2816" s="217"/>
      <c r="L2816" s="217"/>
      <c r="M2816" s="217"/>
      <c r="N2816" s="217"/>
      <c r="O2816" s="217"/>
      <c r="P2816" s="217"/>
    </row>
    <row r="2817">
      <c r="A2817" s="230"/>
      <c r="B2817" s="242"/>
      <c r="C2817" s="234"/>
      <c r="D2817" s="235"/>
      <c r="E2817" s="235"/>
      <c r="F2817" s="217"/>
      <c r="G2817" s="217"/>
      <c r="H2817" s="217"/>
      <c r="I2817" s="217"/>
      <c r="J2817" s="217"/>
      <c r="K2817" s="217"/>
      <c r="L2817" s="217"/>
      <c r="M2817" s="217"/>
      <c r="N2817" s="217"/>
      <c r="O2817" s="217"/>
      <c r="P2817" s="217"/>
    </row>
    <row r="2818">
      <c r="A2818" s="230"/>
      <c r="B2818" s="242"/>
      <c r="C2818" s="234"/>
      <c r="D2818" s="235"/>
      <c r="E2818" s="235"/>
      <c r="F2818" s="217"/>
      <c r="G2818" s="217"/>
      <c r="H2818" s="217"/>
      <c r="I2818" s="217"/>
      <c r="J2818" s="217"/>
      <c r="K2818" s="217"/>
      <c r="L2818" s="217"/>
      <c r="M2818" s="217"/>
      <c r="N2818" s="217"/>
      <c r="O2818" s="217"/>
      <c r="P2818" s="217"/>
    </row>
    <row r="2819">
      <c r="A2819" s="230"/>
      <c r="B2819" s="242"/>
      <c r="C2819" s="234"/>
      <c r="D2819" s="235"/>
      <c r="E2819" s="235"/>
      <c r="F2819" s="217"/>
      <c r="G2819" s="217"/>
      <c r="H2819" s="217"/>
      <c r="I2819" s="217"/>
      <c r="J2819" s="217"/>
      <c r="K2819" s="217"/>
      <c r="L2819" s="217"/>
      <c r="M2819" s="217"/>
      <c r="N2819" s="217"/>
      <c r="O2819" s="217"/>
      <c r="P2819" s="217"/>
    </row>
    <row r="2820">
      <c r="A2820" s="230"/>
      <c r="B2820" s="242"/>
      <c r="C2820" s="234"/>
      <c r="D2820" s="235"/>
      <c r="E2820" s="235"/>
      <c r="F2820" s="217"/>
      <c r="G2820" s="217"/>
      <c r="H2820" s="217"/>
      <c r="I2820" s="217"/>
      <c r="J2820" s="217"/>
      <c r="K2820" s="217"/>
      <c r="L2820" s="217"/>
      <c r="M2820" s="217"/>
      <c r="N2820" s="217"/>
      <c r="O2820" s="217"/>
      <c r="P2820" s="217"/>
    </row>
    <row r="2821">
      <c r="A2821" s="230"/>
      <c r="B2821" s="242"/>
      <c r="C2821" s="234"/>
      <c r="D2821" s="235"/>
      <c r="E2821" s="235"/>
      <c r="F2821" s="217"/>
      <c r="G2821" s="217"/>
      <c r="H2821" s="217"/>
      <c r="I2821" s="217"/>
      <c r="J2821" s="217"/>
      <c r="K2821" s="217"/>
      <c r="L2821" s="217"/>
      <c r="M2821" s="217"/>
      <c r="N2821" s="217"/>
      <c r="O2821" s="217"/>
      <c r="P2821" s="217"/>
    </row>
    <row r="2822">
      <c r="A2822" s="230"/>
      <c r="B2822" s="242"/>
      <c r="C2822" s="234"/>
      <c r="D2822" s="235"/>
      <c r="E2822" s="235"/>
      <c r="F2822" s="217"/>
      <c r="G2822" s="217"/>
      <c r="H2822" s="217"/>
      <c r="I2822" s="217"/>
      <c r="J2822" s="217"/>
      <c r="K2822" s="217"/>
      <c r="L2822" s="217"/>
      <c r="M2822" s="217"/>
      <c r="N2822" s="217"/>
      <c r="O2822" s="217"/>
      <c r="P2822" s="217"/>
    </row>
    <row r="2823">
      <c r="A2823" s="230"/>
      <c r="B2823" s="242"/>
      <c r="C2823" s="234"/>
      <c r="D2823" s="235"/>
      <c r="E2823" s="235"/>
      <c r="F2823" s="217"/>
      <c r="G2823" s="217"/>
      <c r="H2823" s="217"/>
      <c r="I2823" s="217"/>
      <c r="J2823" s="217"/>
      <c r="K2823" s="217"/>
      <c r="L2823" s="217"/>
      <c r="M2823" s="217"/>
      <c r="N2823" s="217"/>
      <c r="O2823" s="217"/>
      <c r="P2823" s="217"/>
    </row>
    <row r="2824">
      <c r="A2824" s="230"/>
      <c r="B2824" s="242"/>
      <c r="C2824" s="234"/>
      <c r="D2824" s="235"/>
      <c r="E2824" s="235"/>
      <c r="F2824" s="217"/>
      <c r="G2824" s="217"/>
      <c r="H2824" s="217"/>
      <c r="I2824" s="217"/>
      <c r="J2824" s="217"/>
      <c r="K2824" s="217"/>
      <c r="L2824" s="217"/>
      <c r="M2824" s="217"/>
      <c r="N2824" s="217"/>
      <c r="O2824" s="217"/>
      <c r="P2824" s="217"/>
    </row>
    <row r="2825">
      <c r="A2825" s="230"/>
      <c r="B2825" s="242"/>
      <c r="C2825" s="234"/>
      <c r="D2825" s="235"/>
      <c r="E2825" s="235"/>
      <c r="F2825" s="217"/>
      <c r="G2825" s="217"/>
      <c r="H2825" s="217"/>
      <c r="I2825" s="217"/>
      <c r="J2825" s="217"/>
      <c r="K2825" s="217"/>
      <c r="L2825" s="217"/>
      <c r="M2825" s="217"/>
      <c r="N2825" s="217"/>
      <c r="O2825" s="217"/>
      <c r="P2825" s="217"/>
    </row>
    <row r="2826">
      <c r="A2826" s="230"/>
      <c r="B2826" s="242"/>
      <c r="C2826" s="234"/>
      <c r="D2826" s="235"/>
      <c r="E2826" s="235"/>
      <c r="F2826" s="217"/>
      <c r="G2826" s="217"/>
      <c r="H2826" s="217"/>
      <c r="I2826" s="217"/>
      <c r="J2826" s="217"/>
      <c r="K2826" s="217"/>
      <c r="L2826" s="217"/>
      <c r="M2826" s="217"/>
      <c r="N2826" s="217"/>
      <c r="O2826" s="217"/>
      <c r="P2826" s="217"/>
    </row>
    <row r="2827">
      <c r="A2827" s="230"/>
      <c r="B2827" s="242"/>
      <c r="C2827" s="234"/>
      <c r="D2827" s="235"/>
      <c r="E2827" s="235"/>
      <c r="F2827" s="217"/>
      <c r="G2827" s="217"/>
      <c r="H2827" s="217"/>
      <c r="I2827" s="217"/>
      <c r="J2827" s="217"/>
      <c r="K2827" s="217"/>
      <c r="L2827" s="217"/>
      <c r="M2827" s="217"/>
      <c r="N2827" s="217"/>
      <c r="O2827" s="217"/>
      <c r="P2827" s="217"/>
    </row>
    <row r="2828">
      <c r="A2828" s="230"/>
      <c r="B2828" s="242"/>
      <c r="C2828" s="234"/>
      <c r="D2828" s="235"/>
      <c r="E2828" s="235"/>
      <c r="F2828" s="217"/>
      <c r="G2828" s="217"/>
      <c r="H2828" s="217"/>
      <c r="I2828" s="217"/>
      <c r="J2828" s="217"/>
      <c r="K2828" s="217"/>
      <c r="L2828" s="217"/>
      <c r="M2828" s="217"/>
      <c r="N2828" s="217"/>
      <c r="O2828" s="217"/>
      <c r="P2828" s="217"/>
    </row>
    <row r="2829">
      <c r="A2829" s="230"/>
      <c r="B2829" s="233"/>
      <c r="C2829" s="234"/>
      <c r="D2829" s="236"/>
      <c r="E2829" s="235"/>
      <c r="F2829" s="195"/>
      <c r="G2829" s="217"/>
      <c r="H2829" s="217"/>
      <c r="I2829" s="195"/>
      <c r="J2829" s="195"/>
      <c r="K2829" s="195"/>
      <c r="L2829" s="195"/>
      <c r="M2829" s="195"/>
      <c r="N2829" s="195"/>
      <c r="O2829" s="195"/>
      <c r="P2829" s="195"/>
    </row>
    <row r="2830">
      <c r="A2830" s="230"/>
      <c r="B2830" s="233"/>
      <c r="C2830" s="234"/>
      <c r="D2830" s="235"/>
      <c r="E2830" s="235"/>
      <c r="F2830" s="217"/>
      <c r="G2830" s="217"/>
      <c r="H2830" s="217"/>
      <c r="I2830" s="217"/>
      <c r="J2830" s="217"/>
      <c r="K2830" s="217"/>
      <c r="L2830" s="217"/>
      <c r="M2830" s="217"/>
      <c r="N2830" s="217"/>
      <c r="O2830" s="217"/>
      <c r="P2830" s="217"/>
    </row>
    <row r="2831">
      <c r="A2831" s="230"/>
      <c r="B2831" s="233"/>
      <c r="C2831" s="234"/>
      <c r="D2831" s="235"/>
      <c r="E2831" s="235"/>
      <c r="F2831" s="217"/>
      <c r="G2831" s="217"/>
      <c r="H2831" s="217"/>
      <c r="I2831" s="217"/>
      <c r="J2831" s="217"/>
      <c r="K2831" s="217"/>
      <c r="L2831" s="217"/>
      <c r="M2831" s="217"/>
      <c r="N2831" s="217"/>
      <c r="O2831" s="217"/>
      <c r="P2831" s="217"/>
    </row>
    <row r="2832">
      <c r="A2832" s="230"/>
      <c r="B2832" s="233"/>
      <c r="C2832" s="234"/>
      <c r="D2832" s="235"/>
      <c r="E2832" s="235"/>
      <c r="F2832" s="217"/>
      <c r="G2832" s="217"/>
      <c r="H2832" s="217"/>
      <c r="I2832" s="217"/>
      <c r="J2832" s="217"/>
      <c r="K2832" s="217"/>
      <c r="L2832" s="217"/>
      <c r="M2832" s="217"/>
      <c r="N2832" s="217"/>
      <c r="O2832" s="217"/>
      <c r="P2832" s="217"/>
    </row>
    <row r="2833">
      <c r="A2833" s="230"/>
      <c r="B2833" s="233"/>
      <c r="C2833" s="234"/>
      <c r="D2833" s="235"/>
      <c r="E2833" s="235"/>
      <c r="F2833" s="217"/>
      <c r="G2833" s="217"/>
      <c r="H2833" s="217"/>
      <c r="I2833" s="217"/>
      <c r="J2833" s="217"/>
      <c r="K2833" s="217"/>
      <c r="L2833" s="217"/>
      <c r="M2833" s="217"/>
      <c r="N2833" s="217"/>
      <c r="O2833" s="217"/>
      <c r="P2833" s="217"/>
    </row>
    <row r="2834">
      <c r="A2834" s="230"/>
      <c r="B2834" s="233"/>
      <c r="C2834" s="234"/>
      <c r="D2834" s="235"/>
      <c r="E2834" s="235"/>
      <c r="F2834" s="217"/>
      <c r="G2834" s="217"/>
      <c r="H2834" s="217"/>
      <c r="I2834" s="217"/>
      <c r="J2834" s="217"/>
      <c r="K2834" s="217"/>
      <c r="L2834" s="217"/>
      <c r="M2834" s="217"/>
      <c r="N2834" s="217"/>
      <c r="O2834" s="217"/>
      <c r="P2834" s="217"/>
    </row>
    <row r="2835">
      <c r="A2835" s="230"/>
      <c r="B2835" s="233"/>
      <c r="C2835" s="234"/>
      <c r="D2835" s="235"/>
      <c r="E2835" s="235"/>
      <c r="F2835" s="217"/>
      <c r="G2835" s="217"/>
      <c r="H2835" s="217"/>
      <c r="I2835" s="217"/>
      <c r="J2835" s="217"/>
      <c r="K2835" s="217"/>
      <c r="L2835" s="217"/>
      <c r="M2835" s="217"/>
      <c r="N2835" s="217"/>
      <c r="O2835" s="217"/>
      <c r="P2835" s="217"/>
    </row>
    <row r="2836">
      <c r="A2836" s="230"/>
      <c r="B2836" s="233"/>
      <c r="C2836" s="234"/>
      <c r="D2836" s="235"/>
      <c r="E2836" s="235"/>
      <c r="F2836" s="217"/>
      <c r="G2836" s="217"/>
      <c r="H2836" s="217"/>
      <c r="I2836" s="217"/>
      <c r="J2836" s="217"/>
      <c r="K2836" s="217"/>
      <c r="L2836" s="217"/>
      <c r="M2836" s="217"/>
      <c r="N2836" s="217"/>
      <c r="O2836" s="217"/>
      <c r="P2836" s="217"/>
    </row>
    <row r="2837">
      <c r="A2837" s="230"/>
      <c r="B2837" s="233"/>
      <c r="C2837" s="234"/>
      <c r="D2837" s="235"/>
      <c r="E2837" s="235"/>
      <c r="F2837" s="217"/>
      <c r="G2837" s="217"/>
      <c r="H2837" s="217"/>
      <c r="I2837" s="217"/>
      <c r="J2837" s="217"/>
      <c r="K2837" s="217"/>
      <c r="L2837" s="217"/>
      <c r="M2837" s="217"/>
      <c r="N2837" s="217"/>
      <c r="O2837" s="217"/>
      <c r="P2837" s="217"/>
    </row>
    <row r="2838">
      <c r="A2838" s="230"/>
      <c r="B2838" s="233"/>
      <c r="C2838" s="234"/>
      <c r="D2838" s="235"/>
      <c r="E2838" s="235"/>
      <c r="F2838" s="217"/>
      <c r="G2838" s="217"/>
      <c r="H2838" s="217"/>
      <c r="I2838" s="217"/>
      <c r="J2838" s="217"/>
      <c r="K2838" s="217"/>
      <c r="L2838" s="217"/>
      <c r="M2838" s="217"/>
      <c r="N2838" s="217"/>
      <c r="O2838" s="217"/>
      <c r="P2838" s="217"/>
    </row>
    <row r="2839">
      <c r="A2839" s="230"/>
      <c r="B2839" s="233"/>
      <c r="C2839" s="234"/>
      <c r="D2839" s="235"/>
      <c r="E2839" s="235"/>
      <c r="F2839" s="217"/>
      <c r="G2839" s="217"/>
      <c r="H2839" s="217"/>
      <c r="I2839" s="217"/>
      <c r="J2839" s="217"/>
      <c r="K2839" s="217"/>
      <c r="L2839" s="217"/>
      <c r="M2839" s="217"/>
      <c r="N2839" s="217"/>
      <c r="O2839" s="217"/>
      <c r="P2839" s="217"/>
    </row>
    <row r="2840">
      <c r="A2840" s="230"/>
      <c r="B2840" s="233"/>
      <c r="C2840" s="234"/>
      <c r="D2840" s="235"/>
      <c r="E2840" s="235"/>
      <c r="F2840" s="217"/>
      <c r="G2840" s="217"/>
      <c r="H2840" s="217"/>
      <c r="I2840" s="217"/>
      <c r="J2840" s="217"/>
      <c r="K2840" s="217"/>
      <c r="L2840" s="217"/>
      <c r="M2840" s="217"/>
      <c r="N2840" s="217"/>
      <c r="O2840" s="217"/>
      <c r="P2840" s="217"/>
    </row>
    <row r="2841">
      <c r="A2841" s="230"/>
      <c r="B2841" s="233"/>
      <c r="C2841" s="234"/>
      <c r="D2841" s="235"/>
      <c r="E2841" s="235"/>
      <c r="F2841" s="217"/>
      <c r="G2841" s="217"/>
      <c r="H2841" s="217"/>
      <c r="I2841" s="217"/>
      <c r="J2841" s="217"/>
      <c r="K2841" s="217"/>
      <c r="L2841" s="217"/>
      <c r="M2841" s="217"/>
      <c r="N2841" s="217"/>
      <c r="O2841" s="217"/>
      <c r="P2841" s="217"/>
    </row>
    <row r="2842">
      <c r="A2842" s="230"/>
      <c r="B2842" s="233"/>
      <c r="C2842" s="234"/>
      <c r="D2842" s="235"/>
      <c r="E2842" s="235"/>
      <c r="F2842" s="217"/>
      <c r="G2842" s="217"/>
      <c r="H2842" s="217"/>
      <c r="I2842" s="217"/>
      <c r="J2842" s="217"/>
      <c r="K2842" s="217"/>
      <c r="L2842" s="217"/>
      <c r="M2842" s="217"/>
      <c r="N2842" s="217"/>
      <c r="O2842" s="217"/>
      <c r="P2842" s="217"/>
    </row>
    <row r="2843">
      <c r="A2843" s="230"/>
      <c r="B2843" s="233"/>
      <c r="C2843" s="234"/>
      <c r="D2843" s="235"/>
      <c r="E2843" s="235"/>
      <c r="F2843" s="217"/>
      <c r="G2843" s="217"/>
      <c r="H2843" s="217"/>
      <c r="I2843" s="217"/>
      <c r="J2843" s="217"/>
      <c r="K2843" s="217"/>
      <c r="L2843" s="217"/>
      <c r="M2843" s="217"/>
      <c r="N2843" s="217"/>
      <c r="O2843" s="217"/>
      <c r="P2843" s="217"/>
    </row>
    <row r="2844">
      <c r="A2844" s="230"/>
      <c r="B2844" s="233"/>
      <c r="C2844" s="234"/>
      <c r="D2844" s="235"/>
      <c r="E2844" s="235"/>
      <c r="F2844" s="217"/>
      <c r="G2844" s="217"/>
      <c r="H2844" s="217"/>
      <c r="I2844" s="217"/>
      <c r="J2844" s="217"/>
      <c r="K2844" s="217"/>
      <c r="L2844" s="217"/>
      <c r="M2844" s="217"/>
      <c r="N2844" s="217"/>
      <c r="O2844" s="217"/>
      <c r="P2844" s="217"/>
    </row>
    <row r="2845">
      <c r="A2845" s="230"/>
      <c r="B2845" s="233"/>
      <c r="C2845" s="234"/>
      <c r="D2845" s="235"/>
      <c r="E2845" s="235"/>
      <c r="F2845" s="217"/>
      <c r="G2845" s="217"/>
      <c r="H2845" s="217"/>
      <c r="I2845" s="217"/>
      <c r="J2845" s="217"/>
      <c r="K2845" s="217"/>
      <c r="L2845" s="217"/>
      <c r="M2845" s="217"/>
      <c r="N2845" s="217"/>
      <c r="O2845" s="217"/>
      <c r="P2845" s="217"/>
    </row>
    <row r="2846">
      <c r="A2846" s="230"/>
      <c r="B2846" s="233"/>
      <c r="C2846" s="234"/>
      <c r="D2846" s="235"/>
      <c r="E2846" s="235"/>
      <c r="F2846" s="217"/>
      <c r="G2846" s="217"/>
      <c r="H2846" s="217"/>
      <c r="I2846" s="217"/>
      <c r="J2846" s="217"/>
      <c r="K2846" s="217"/>
      <c r="L2846" s="217"/>
      <c r="M2846" s="217"/>
      <c r="N2846" s="217"/>
      <c r="O2846" s="217"/>
      <c r="P2846" s="217"/>
    </row>
    <row r="2847">
      <c r="A2847" s="230"/>
      <c r="B2847" s="233"/>
      <c r="C2847" s="234"/>
      <c r="D2847" s="236"/>
      <c r="E2847" s="235"/>
      <c r="F2847" s="195"/>
      <c r="G2847" s="217"/>
      <c r="H2847" s="217"/>
      <c r="I2847" s="195"/>
      <c r="J2847" s="195"/>
      <c r="K2847" s="195"/>
      <c r="L2847" s="195"/>
      <c r="M2847" s="195"/>
      <c r="N2847" s="195"/>
      <c r="O2847" s="195"/>
      <c r="P2847" s="195"/>
    </row>
    <row r="2848">
      <c r="A2848" s="230"/>
      <c r="B2848" s="233"/>
      <c r="C2848" s="234"/>
      <c r="D2848" s="235"/>
      <c r="E2848" s="235"/>
      <c r="F2848" s="217"/>
      <c r="G2848" s="217"/>
      <c r="H2848" s="217"/>
      <c r="I2848" s="217"/>
      <c r="J2848" s="217"/>
      <c r="K2848" s="217"/>
      <c r="L2848" s="217"/>
      <c r="M2848" s="217"/>
      <c r="N2848" s="217"/>
      <c r="O2848" s="217"/>
      <c r="P2848" s="217"/>
    </row>
    <row r="2849">
      <c r="A2849" s="230"/>
      <c r="B2849" s="233"/>
      <c r="C2849" s="234"/>
      <c r="D2849" s="235"/>
      <c r="E2849" s="235"/>
      <c r="F2849" s="217"/>
      <c r="G2849" s="217"/>
      <c r="H2849" s="217"/>
      <c r="I2849" s="217"/>
      <c r="J2849" s="217"/>
      <c r="K2849" s="217"/>
      <c r="L2849" s="217"/>
      <c r="M2849" s="217"/>
      <c r="N2849" s="217"/>
      <c r="O2849" s="217"/>
      <c r="P2849" s="217"/>
    </row>
    <row r="2850">
      <c r="A2850" s="230"/>
      <c r="B2850" s="233"/>
      <c r="C2850" s="234"/>
      <c r="D2850" s="235"/>
      <c r="E2850" s="235"/>
      <c r="F2850" s="217"/>
      <c r="G2850" s="217"/>
      <c r="H2850" s="217"/>
      <c r="I2850" s="217"/>
      <c r="J2850" s="217"/>
      <c r="K2850" s="217"/>
      <c r="L2850" s="217"/>
      <c r="M2850" s="217"/>
      <c r="N2850" s="217"/>
      <c r="O2850" s="217"/>
      <c r="P2850" s="217"/>
    </row>
    <row r="2851">
      <c r="A2851" s="230"/>
      <c r="B2851" s="233"/>
      <c r="C2851" s="234"/>
      <c r="D2851" s="235"/>
      <c r="E2851" s="235"/>
      <c r="F2851" s="217"/>
      <c r="G2851" s="217"/>
      <c r="H2851" s="217"/>
      <c r="I2851" s="217"/>
      <c r="J2851" s="217"/>
      <c r="K2851" s="217"/>
      <c r="L2851" s="217"/>
      <c r="M2851" s="217"/>
      <c r="N2851" s="217"/>
      <c r="O2851" s="217"/>
      <c r="P2851" s="217"/>
    </row>
    <row r="2852">
      <c r="A2852" s="230"/>
      <c r="B2852" s="233"/>
      <c r="C2852" s="234"/>
      <c r="D2852" s="235"/>
      <c r="E2852" s="235"/>
      <c r="F2852" s="217"/>
      <c r="G2852" s="217"/>
      <c r="H2852" s="217"/>
      <c r="I2852" s="217"/>
      <c r="J2852" s="217"/>
      <c r="K2852" s="217"/>
      <c r="L2852" s="217"/>
      <c r="M2852" s="217"/>
      <c r="N2852" s="217"/>
      <c r="O2852" s="217"/>
      <c r="P2852" s="217"/>
    </row>
    <row r="2853">
      <c r="A2853" s="230"/>
      <c r="B2853" s="233"/>
      <c r="C2853" s="234"/>
      <c r="D2853" s="235"/>
      <c r="E2853" s="235"/>
      <c r="F2853" s="217"/>
      <c r="G2853" s="217"/>
      <c r="H2853" s="217"/>
      <c r="I2853" s="217"/>
      <c r="J2853" s="217"/>
      <c r="K2853" s="217"/>
      <c r="L2853" s="217"/>
      <c r="M2853" s="217"/>
      <c r="N2853" s="217"/>
      <c r="O2853" s="217"/>
      <c r="P2853" s="217"/>
    </row>
    <row r="2854">
      <c r="A2854" s="230"/>
      <c r="B2854" s="233"/>
      <c r="C2854" s="234"/>
      <c r="D2854" s="235"/>
      <c r="E2854" s="235"/>
      <c r="F2854" s="217"/>
      <c r="G2854" s="217"/>
      <c r="H2854" s="217"/>
      <c r="I2854" s="217"/>
      <c r="J2854" s="217"/>
      <c r="K2854" s="217"/>
      <c r="L2854" s="217"/>
      <c r="M2854" s="217"/>
      <c r="N2854" s="217"/>
      <c r="O2854" s="217"/>
      <c r="P2854" s="217"/>
    </row>
    <row r="2855">
      <c r="A2855" s="230"/>
      <c r="B2855" s="233"/>
      <c r="C2855" s="234"/>
      <c r="D2855" s="235"/>
      <c r="E2855" s="235"/>
      <c r="F2855" s="217"/>
      <c r="G2855" s="217"/>
      <c r="H2855" s="217"/>
      <c r="I2855" s="217"/>
      <c r="J2855" s="217"/>
      <c r="K2855" s="217"/>
      <c r="L2855" s="217"/>
      <c r="M2855" s="217"/>
      <c r="N2855" s="217"/>
      <c r="O2855" s="217"/>
      <c r="P2855" s="217"/>
    </row>
    <row r="2856">
      <c r="A2856" s="230"/>
      <c r="B2856" s="233"/>
      <c r="C2856" s="234"/>
      <c r="D2856" s="235"/>
      <c r="E2856" s="235"/>
      <c r="F2856" s="217"/>
      <c r="G2856" s="217"/>
      <c r="H2856" s="217"/>
      <c r="I2856" s="217"/>
      <c r="J2856" s="217"/>
      <c r="K2856" s="217"/>
      <c r="L2856" s="217"/>
      <c r="M2856" s="217"/>
      <c r="N2856" s="217"/>
      <c r="O2856" s="217"/>
      <c r="P2856" s="217"/>
    </row>
    <row r="2857">
      <c r="A2857" s="230"/>
      <c r="B2857" s="233"/>
      <c r="C2857" s="234"/>
      <c r="D2857" s="235"/>
      <c r="E2857" s="235"/>
      <c r="F2857" s="217"/>
      <c r="G2857" s="217"/>
      <c r="H2857" s="217"/>
      <c r="I2857" s="217"/>
      <c r="J2857" s="217"/>
      <c r="K2857" s="217"/>
      <c r="L2857" s="217"/>
      <c r="M2857" s="217"/>
      <c r="N2857" s="217"/>
      <c r="O2857" s="217"/>
      <c r="P2857" s="217"/>
    </row>
    <row r="2858">
      <c r="A2858" s="230"/>
      <c r="B2858" s="233"/>
      <c r="C2858" s="234"/>
      <c r="D2858" s="235"/>
      <c r="E2858" s="235"/>
      <c r="F2858" s="217"/>
      <c r="G2858" s="217"/>
      <c r="H2858" s="217"/>
      <c r="I2858" s="217"/>
      <c r="J2858" s="217"/>
      <c r="K2858" s="217"/>
      <c r="L2858" s="217"/>
      <c r="M2858" s="217"/>
      <c r="N2858" s="217"/>
      <c r="O2858" s="217"/>
      <c r="P2858" s="217"/>
    </row>
    <row r="2859">
      <c r="A2859" s="230"/>
      <c r="B2859" s="233"/>
      <c r="C2859" s="234"/>
      <c r="D2859" s="235"/>
      <c r="E2859" s="235"/>
      <c r="F2859" s="217"/>
      <c r="G2859" s="217"/>
      <c r="H2859" s="217"/>
      <c r="I2859" s="217"/>
      <c r="J2859" s="217"/>
      <c r="K2859" s="217"/>
      <c r="L2859" s="217"/>
      <c r="M2859" s="217"/>
      <c r="N2859" s="217"/>
      <c r="O2859" s="217"/>
      <c r="P2859" s="217"/>
    </row>
    <row r="2860">
      <c r="A2860" s="230"/>
      <c r="B2860" s="233"/>
      <c r="C2860" s="234"/>
      <c r="D2860" s="235"/>
      <c r="E2860" s="235"/>
      <c r="F2860" s="217"/>
      <c r="G2860" s="217"/>
      <c r="H2860" s="217"/>
      <c r="I2860" s="217"/>
      <c r="J2860" s="217"/>
      <c r="K2860" s="217"/>
      <c r="L2860" s="217"/>
      <c r="M2860" s="217"/>
      <c r="N2860" s="217"/>
      <c r="O2860" s="217"/>
      <c r="P2860" s="217"/>
    </row>
    <row r="2861">
      <c r="A2861" s="230"/>
      <c r="B2861" s="233"/>
      <c r="C2861" s="234"/>
      <c r="D2861" s="235"/>
      <c r="E2861" s="235"/>
      <c r="F2861" s="217"/>
      <c r="G2861" s="217"/>
      <c r="H2861" s="217"/>
      <c r="I2861" s="217"/>
      <c r="J2861" s="217"/>
      <c r="K2861" s="217"/>
      <c r="L2861" s="217"/>
      <c r="M2861" s="217"/>
      <c r="N2861" s="217"/>
      <c r="O2861" s="217"/>
      <c r="P2861" s="217"/>
    </row>
    <row r="2862">
      <c r="A2862" s="230"/>
      <c r="B2862" s="233"/>
      <c r="C2862" s="234"/>
      <c r="D2862" s="235"/>
      <c r="E2862" s="235"/>
      <c r="F2862" s="217"/>
      <c r="G2862" s="217"/>
      <c r="H2862" s="217"/>
      <c r="I2862" s="217"/>
      <c r="J2862" s="217"/>
      <c r="K2862" s="217"/>
      <c r="L2862" s="217"/>
      <c r="M2862" s="217"/>
      <c r="N2862" s="217"/>
      <c r="O2862" s="217"/>
      <c r="P2862" s="217"/>
    </row>
    <row r="2863">
      <c r="A2863" s="230"/>
      <c r="B2863" s="233"/>
      <c r="C2863" s="234"/>
      <c r="D2863" s="235"/>
      <c r="E2863" s="235"/>
      <c r="F2863" s="217"/>
      <c r="G2863" s="217"/>
      <c r="H2863" s="217"/>
      <c r="I2863" s="217"/>
      <c r="J2863" s="217"/>
      <c r="K2863" s="217"/>
      <c r="L2863" s="217"/>
      <c r="M2863" s="217"/>
      <c r="N2863" s="217"/>
      <c r="O2863" s="217"/>
      <c r="P2863" s="217"/>
    </row>
    <row r="2864">
      <c r="A2864" s="230"/>
      <c r="B2864" s="233"/>
      <c r="C2864" s="234"/>
      <c r="D2864" s="235"/>
      <c r="E2864" s="235"/>
      <c r="F2864" s="217"/>
      <c r="G2864" s="217"/>
      <c r="H2864" s="217"/>
      <c r="I2864" s="217"/>
      <c r="J2864" s="217"/>
      <c r="K2864" s="217"/>
      <c r="L2864" s="217"/>
      <c r="M2864" s="217"/>
      <c r="N2864" s="217"/>
      <c r="O2864" s="217"/>
      <c r="P2864" s="217"/>
    </row>
    <row r="2865">
      <c r="A2865" s="230"/>
      <c r="B2865" s="242"/>
      <c r="C2865" s="234"/>
      <c r="D2865" s="236"/>
      <c r="E2865" s="235"/>
      <c r="F2865" s="195"/>
      <c r="G2865" s="217"/>
      <c r="H2865" s="217"/>
      <c r="I2865" s="195"/>
      <c r="J2865" s="195"/>
      <c r="K2865" s="195"/>
      <c r="L2865" s="195"/>
      <c r="M2865" s="195"/>
      <c r="N2865" s="195"/>
      <c r="O2865" s="195"/>
      <c r="P2865" s="195"/>
    </row>
    <row r="2866">
      <c r="A2866" s="230"/>
      <c r="B2866" s="242"/>
      <c r="C2866" s="234"/>
      <c r="D2866" s="235"/>
      <c r="E2866" s="235"/>
      <c r="F2866" s="217"/>
      <c r="G2866" s="217"/>
      <c r="H2866" s="217"/>
      <c r="I2866" s="217"/>
      <c r="J2866" s="217"/>
      <c r="K2866" s="217"/>
      <c r="L2866" s="217"/>
      <c r="M2866" s="217"/>
      <c r="N2866" s="217"/>
      <c r="O2866" s="217"/>
      <c r="P2866" s="217"/>
    </row>
    <row r="2867">
      <c r="A2867" s="230"/>
      <c r="B2867" s="242"/>
      <c r="C2867" s="234"/>
      <c r="D2867" s="235"/>
      <c r="E2867" s="235"/>
      <c r="F2867" s="217"/>
      <c r="G2867" s="217"/>
      <c r="H2867" s="217"/>
      <c r="I2867" s="217"/>
      <c r="J2867" s="217"/>
      <c r="K2867" s="217"/>
      <c r="L2867" s="217"/>
      <c r="M2867" s="217"/>
      <c r="N2867" s="217"/>
      <c r="O2867" s="217"/>
      <c r="P2867" s="217"/>
    </row>
    <row r="2868">
      <c r="A2868" s="230"/>
      <c r="B2868" s="242"/>
      <c r="C2868" s="234"/>
      <c r="D2868" s="235"/>
      <c r="E2868" s="235"/>
      <c r="F2868" s="217"/>
      <c r="G2868" s="217"/>
      <c r="H2868" s="217"/>
      <c r="I2868" s="217"/>
      <c r="J2868" s="217"/>
      <c r="K2868" s="217"/>
      <c r="L2868" s="217"/>
      <c r="M2868" s="217"/>
      <c r="N2868" s="217"/>
      <c r="O2868" s="217"/>
      <c r="P2868" s="217"/>
    </row>
    <row r="2869">
      <c r="A2869" s="230"/>
      <c r="B2869" s="242"/>
      <c r="C2869" s="234"/>
      <c r="D2869" s="235"/>
      <c r="E2869" s="235"/>
      <c r="F2869" s="217"/>
      <c r="G2869" s="217"/>
      <c r="H2869" s="217"/>
      <c r="I2869" s="217"/>
      <c r="J2869" s="217"/>
      <c r="K2869" s="217"/>
      <c r="L2869" s="217"/>
      <c r="M2869" s="217"/>
      <c r="N2869" s="217"/>
      <c r="O2869" s="217"/>
      <c r="P2869" s="217"/>
    </row>
    <row r="2870">
      <c r="A2870" s="230"/>
      <c r="B2870" s="242"/>
      <c r="C2870" s="234"/>
      <c r="D2870" s="235"/>
      <c r="E2870" s="235"/>
      <c r="F2870" s="217"/>
      <c r="G2870" s="217"/>
      <c r="H2870" s="217"/>
      <c r="I2870" s="217"/>
      <c r="J2870" s="217"/>
      <c r="K2870" s="217"/>
      <c r="L2870" s="217"/>
      <c r="M2870" s="217"/>
      <c r="N2870" s="217"/>
      <c r="O2870" s="217"/>
      <c r="P2870" s="217"/>
    </row>
    <row r="2871">
      <c r="A2871" s="230"/>
      <c r="B2871" s="242"/>
      <c r="C2871" s="234"/>
      <c r="D2871" s="235"/>
      <c r="E2871" s="235"/>
      <c r="F2871" s="217"/>
      <c r="G2871" s="217"/>
      <c r="H2871" s="217"/>
      <c r="I2871" s="217"/>
      <c r="J2871" s="217"/>
      <c r="K2871" s="217"/>
      <c r="L2871" s="217"/>
      <c r="M2871" s="217"/>
      <c r="N2871" s="217"/>
      <c r="O2871" s="217"/>
      <c r="P2871" s="217"/>
    </row>
    <row r="2872">
      <c r="A2872" s="230"/>
      <c r="B2872" s="242"/>
      <c r="C2872" s="234"/>
      <c r="D2872" s="235"/>
      <c r="E2872" s="235"/>
      <c r="F2872" s="217"/>
      <c r="G2872" s="217"/>
      <c r="H2872" s="217"/>
      <c r="I2872" s="217"/>
      <c r="J2872" s="217"/>
      <c r="K2872" s="217"/>
      <c r="L2872" s="217"/>
      <c r="M2872" s="217"/>
      <c r="N2872" s="217"/>
      <c r="O2872" s="217"/>
      <c r="P2872" s="217"/>
    </row>
    <row r="2873">
      <c r="A2873" s="230"/>
      <c r="B2873" s="242"/>
      <c r="C2873" s="234"/>
      <c r="D2873" s="235"/>
      <c r="E2873" s="235"/>
      <c r="F2873" s="217"/>
      <c r="G2873" s="217"/>
      <c r="H2873" s="217"/>
      <c r="I2873" s="217"/>
      <c r="J2873" s="217"/>
      <c r="K2873" s="217"/>
      <c r="L2873" s="217"/>
      <c r="M2873" s="217"/>
      <c r="N2873" s="217"/>
      <c r="O2873" s="217"/>
      <c r="P2873" s="217"/>
    </row>
    <row r="2874">
      <c r="A2874" s="230"/>
      <c r="B2874" s="242"/>
      <c r="C2874" s="234"/>
      <c r="D2874" s="235"/>
      <c r="E2874" s="235"/>
      <c r="F2874" s="217"/>
      <c r="G2874" s="217"/>
      <c r="H2874" s="217"/>
      <c r="I2874" s="217"/>
      <c r="J2874" s="217"/>
      <c r="K2874" s="217"/>
      <c r="L2874" s="217"/>
      <c r="M2874" s="217"/>
      <c r="N2874" s="217"/>
      <c r="O2874" s="217"/>
      <c r="P2874" s="217"/>
    </row>
    <row r="2875">
      <c r="A2875" s="230"/>
      <c r="B2875" s="242"/>
      <c r="C2875" s="234"/>
      <c r="D2875" s="235"/>
      <c r="E2875" s="235"/>
      <c r="F2875" s="217"/>
      <c r="G2875" s="217"/>
      <c r="H2875" s="217"/>
      <c r="I2875" s="217"/>
      <c r="J2875" s="217"/>
      <c r="K2875" s="217"/>
      <c r="L2875" s="217"/>
      <c r="M2875" s="217"/>
      <c r="N2875" s="217"/>
      <c r="O2875" s="217"/>
      <c r="P2875" s="217"/>
    </row>
    <row r="2876">
      <c r="A2876" s="230"/>
      <c r="B2876" s="242"/>
      <c r="C2876" s="234"/>
      <c r="D2876" s="235"/>
      <c r="E2876" s="235"/>
      <c r="F2876" s="217"/>
      <c r="G2876" s="217"/>
      <c r="H2876" s="217"/>
      <c r="I2876" s="217"/>
      <c r="J2876" s="217"/>
      <c r="K2876" s="217"/>
      <c r="L2876" s="217"/>
      <c r="M2876" s="217"/>
      <c r="N2876" s="217"/>
      <c r="O2876" s="217"/>
      <c r="P2876" s="217"/>
    </row>
    <row r="2877">
      <c r="A2877" s="230"/>
      <c r="B2877" s="242"/>
      <c r="C2877" s="234"/>
      <c r="D2877" s="235"/>
      <c r="E2877" s="235"/>
      <c r="F2877" s="217"/>
      <c r="G2877" s="217"/>
      <c r="H2877" s="217"/>
      <c r="I2877" s="217"/>
      <c r="J2877" s="217"/>
      <c r="K2877" s="217"/>
      <c r="L2877" s="217"/>
      <c r="M2877" s="217"/>
      <c r="N2877" s="217"/>
      <c r="O2877" s="217"/>
      <c r="P2877" s="217"/>
    </row>
    <row r="2878">
      <c r="A2878" s="230"/>
      <c r="B2878" s="242"/>
      <c r="C2878" s="234"/>
      <c r="D2878" s="235"/>
      <c r="E2878" s="235"/>
      <c r="F2878" s="217"/>
      <c r="G2878" s="217"/>
      <c r="H2878" s="217"/>
      <c r="I2878" s="217"/>
      <c r="J2878" s="217"/>
      <c r="K2878" s="217"/>
      <c r="L2878" s="217"/>
      <c r="M2878" s="217"/>
      <c r="N2878" s="217"/>
      <c r="O2878" s="217"/>
      <c r="P2878" s="217"/>
    </row>
    <row r="2879">
      <c r="A2879" s="230"/>
      <c r="B2879" s="242"/>
      <c r="C2879" s="234"/>
      <c r="D2879" s="235"/>
      <c r="E2879" s="235"/>
      <c r="F2879" s="217"/>
      <c r="G2879" s="217"/>
      <c r="H2879" s="217"/>
      <c r="I2879" s="217"/>
      <c r="J2879" s="217"/>
      <c r="K2879" s="217"/>
      <c r="L2879" s="217"/>
      <c r="M2879" s="217"/>
      <c r="N2879" s="217"/>
      <c r="O2879" s="217"/>
      <c r="P2879" s="217"/>
    </row>
    <row r="2880">
      <c r="A2880" s="230"/>
      <c r="B2880" s="242"/>
      <c r="C2880" s="234"/>
      <c r="D2880" s="235"/>
      <c r="E2880" s="235"/>
      <c r="F2880" s="217"/>
      <c r="G2880" s="217"/>
      <c r="H2880" s="217"/>
      <c r="I2880" s="217"/>
      <c r="J2880" s="217"/>
      <c r="K2880" s="217"/>
      <c r="L2880" s="217"/>
      <c r="M2880" s="217"/>
      <c r="N2880" s="217"/>
      <c r="O2880" s="217"/>
      <c r="P2880" s="217"/>
    </row>
    <row r="2881">
      <c r="A2881" s="230"/>
      <c r="B2881" s="242"/>
      <c r="C2881" s="234"/>
      <c r="D2881" s="235"/>
      <c r="E2881" s="235"/>
      <c r="F2881" s="217"/>
      <c r="G2881" s="217"/>
      <c r="H2881" s="217"/>
      <c r="I2881" s="217"/>
      <c r="J2881" s="217"/>
      <c r="K2881" s="217"/>
      <c r="L2881" s="217"/>
      <c r="M2881" s="217"/>
      <c r="N2881" s="217"/>
      <c r="O2881" s="217"/>
      <c r="P2881" s="217"/>
    </row>
    <row r="2882">
      <c r="A2882" s="230"/>
      <c r="B2882" s="242"/>
      <c r="C2882" s="234"/>
      <c r="D2882" s="235"/>
      <c r="E2882" s="235"/>
      <c r="F2882" s="217"/>
      <c r="G2882" s="217"/>
      <c r="H2882" s="217"/>
      <c r="I2882" s="217"/>
      <c r="J2882" s="217"/>
      <c r="K2882" s="217"/>
      <c r="L2882" s="217"/>
      <c r="M2882" s="217"/>
      <c r="N2882" s="217"/>
      <c r="O2882" s="217"/>
      <c r="P2882" s="217"/>
    </row>
    <row r="2883">
      <c r="A2883" s="230"/>
      <c r="B2883" s="242"/>
      <c r="C2883" s="234"/>
      <c r="D2883" s="236"/>
      <c r="E2883" s="235"/>
      <c r="F2883" s="195"/>
      <c r="G2883" s="217"/>
      <c r="H2883" s="217"/>
      <c r="I2883" s="195"/>
      <c r="J2883" s="195"/>
      <c r="K2883" s="195"/>
      <c r="L2883" s="195"/>
      <c r="M2883" s="195"/>
      <c r="N2883" s="195"/>
      <c r="O2883" s="195"/>
      <c r="P2883" s="195"/>
    </row>
    <row r="2884">
      <c r="A2884" s="230"/>
      <c r="B2884" s="242"/>
      <c r="C2884" s="234"/>
      <c r="D2884" s="235"/>
      <c r="E2884" s="235"/>
      <c r="F2884" s="217"/>
      <c r="G2884" s="217"/>
      <c r="H2884" s="217"/>
      <c r="I2884" s="217"/>
      <c r="J2884" s="217"/>
      <c r="K2884" s="217"/>
      <c r="L2884" s="217"/>
      <c r="M2884" s="217"/>
      <c r="N2884" s="217"/>
      <c r="O2884" s="217"/>
      <c r="P2884" s="217"/>
    </row>
    <row r="2885">
      <c r="A2885" s="230"/>
      <c r="B2885" s="242"/>
      <c r="C2885" s="234"/>
      <c r="D2885" s="235"/>
      <c r="E2885" s="235"/>
      <c r="F2885" s="217"/>
      <c r="G2885" s="217"/>
      <c r="H2885" s="217"/>
      <c r="I2885" s="217"/>
      <c r="J2885" s="217"/>
      <c r="K2885" s="217"/>
      <c r="L2885" s="217"/>
      <c r="M2885" s="217"/>
      <c r="N2885" s="217"/>
      <c r="O2885" s="217"/>
      <c r="P2885" s="217"/>
    </row>
    <row r="2886">
      <c r="A2886" s="230"/>
      <c r="B2886" s="242"/>
      <c r="C2886" s="234"/>
      <c r="D2886" s="235"/>
      <c r="E2886" s="235"/>
      <c r="F2886" s="217"/>
      <c r="G2886" s="217"/>
      <c r="H2886" s="217"/>
      <c r="I2886" s="217"/>
      <c r="J2886" s="217"/>
      <c r="K2886" s="217"/>
      <c r="L2886" s="217"/>
      <c r="M2886" s="217"/>
      <c r="N2886" s="217"/>
      <c r="O2886" s="217"/>
      <c r="P2886" s="217"/>
    </row>
    <row r="2887">
      <c r="A2887" s="230"/>
      <c r="B2887" s="242"/>
      <c r="C2887" s="234"/>
      <c r="D2887" s="235"/>
      <c r="E2887" s="235"/>
      <c r="F2887" s="217"/>
      <c r="G2887" s="217"/>
      <c r="H2887" s="217"/>
      <c r="I2887" s="217"/>
      <c r="J2887" s="217"/>
      <c r="K2887" s="217"/>
      <c r="L2887" s="217"/>
      <c r="M2887" s="217"/>
      <c r="N2887" s="217"/>
      <c r="O2887" s="217"/>
      <c r="P2887" s="217"/>
    </row>
    <row r="2888">
      <c r="A2888" s="230"/>
      <c r="B2888" s="242"/>
      <c r="C2888" s="234"/>
      <c r="D2888" s="235"/>
      <c r="E2888" s="235"/>
      <c r="F2888" s="217"/>
      <c r="G2888" s="217"/>
      <c r="H2888" s="217"/>
      <c r="I2888" s="217"/>
      <c r="J2888" s="217"/>
      <c r="K2888" s="217"/>
      <c r="L2888" s="217"/>
      <c r="M2888" s="217"/>
      <c r="N2888" s="217"/>
      <c r="O2888" s="217"/>
      <c r="P2888" s="217"/>
    </row>
    <row r="2889">
      <c r="A2889" s="230"/>
      <c r="B2889" s="242"/>
      <c r="C2889" s="234"/>
      <c r="D2889" s="235"/>
      <c r="E2889" s="235"/>
      <c r="F2889" s="217"/>
      <c r="G2889" s="217"/>
      <c r="H2889" s="217"/>
      <c r="I2889" s="217"/>
      <c r="J2889" s="217"/>
      <c r="K2889" s="217"/>
      <c r="L2889" s="217"/>
      <c r="M2889" s="217"/>
      <c r="N2889" s="217"/>
      <c r="O2889" s="217"/>
      <c r="P2889" s="217"/>
    </row>
    <row r="2890">
      <c r="A2890" s="230"/>
      <c r="B2890" s="242"/>
      <c r="C2890" s="234"/>
      <c r="D2890" s="235"/>
      <c r="E2890" s="235"/>
      <c r="F2890" s="217"/>
      <c r="G2890" s="217"/>
      <c r="H2890" s="217"/>
      <c r="I2890" s="217"/>
      <c r="J2890" s="217"/>
      <c r="K2890" s="217"/>
      <c r="L2890" s="217"/>
      <c r="M2890" s="217"/>
      <c r="N2890" s="217"/>
      <c r="O2890" s="217"/>
      <c r="P2890" s="217"/>
    </row>
    <row r="2891">
      <c r="A2891" s="230"/>
      <c r="B2891" s="242"/>
      <c r="C2891" s="234"/>
      <c r="D2891" s="235"/>
      <c r="E2891" s="235"/>
      <c r="F2891" s="217"/>
      <c r="G2891" s="217"/>
      <c r="H2891" s="217"/>
      <c r="I2891" s="217"/>
      <c r="J2891" s="217"/>
      <c r="K2891" s="217"/>
      <c r="L2891" s="217"/>
      <c r="M2891" s="217"/>
      <c r="N2891" s="217"/>
      <c r="O2891" s="217"/>
      <c r="P2891" s="217"/>
    </row>
    <row r="2892">
      <c r="A2892" s="230"/>
      <c r="B2892" s="242"/>
      <c r="C2892" s="234"/>
      <c r="D2892" s="235"/>
      <c r="E2892" s="235"/>
      <c r="F2892" s="217"/>
      <c r="G2892" s="217"/>
      <c r="H2892" s="217"/>
      <c r="I2892" s="217"/>
      <c r="J2892" s="217"/>
      <c r="K2892" s="217"/>
      <c r="L2892" s="217"/>
      <c r="M2892" s="217"/>
      <c r="N2892" s="217"/>
      <c r="O2892" s="217"/>
      <c r="P2892" s="217"/>
    </row>
    <row r="2893">
      <c r="A2893" s="230"/>
      <c r="B2893" s="242"/>
      <c r="C2893" s="234"/>
      <c r="D2893" s="235"/>
      <c r="E2893" s="235"/>
      <c r="F2893" s="217"/>
      <c r="G2893" s="217"/>
      <c r="H2893" s="217"/>
      <c r="I2893" s="217"/>
      <c r="J2893" s="217"/>
      <c r="K2893" s="217"/>
      <c r="L2893" s="217"/>
      <c r="M2893" s="217"/>
      <c r="N2893" s="217"/>
      <c r="O2893" s="217"/>
      <c r="P2893" s="217"/>
    </row>
    <row r="2894">
      <c r="A2894" s="230"/>
      <c r="B2894" s="242"/>
      <c r="C2894" s="234"/>
      <c r="D2894" s="235"/>
      <c r="E2894" s="235"/>
      <c r="F2894" s="217"/>
      <c r="G2894" s="217"/>
      <c r="H2894" s="217"/>
      <c r="I2894" s="217"/>
      <c r="J2894" s="217"/>
      <c r="K2894" s="217"/>
      <c r="L2894" s="217"/>
      <c r="M2894" s="217"/>
      <c r="N2894" s="217"/>
      <c r="O2894" s="217"/>
      <c r="P2894" s="217"/>
    </row>
    <row r="2895">
      <c r="A2895" s="230"/>
      <c r="B2895" s="242"/>
      <c r="C2895" s="234"/>
      <c r="D2895" s="235"/>
      <c r="E2895" s="235"/>
      <c r="F2895" s="217"/>
      <c r="G2895" s="217"/>
      <c r="H2895" s="217"/>
      <c r="I2895" s="217"/>
      <c r="J2895" s="217"/>
      <c r="K2895" s="217"/>
      <c r="L2895" s="217"/>
      <c r="M2895" s="217"/>
      <c r="N2895" s="217"/>
      <c r="O2895" s="217"/>
      <c r="P2895" s="217"/>
    </row>
    <row r="2896">
      <c r="A2896" s="230"/>
      <c r="B2896" s="242"/>
      <c r="C2896" s="234"/>
      <c r="D2896" s="235"/>
      <c r="E2896" s="235"/>
      <c r="F2896" s="217"/>
      <c r="G2896" s="217"/>
      <c r="H2896" s="217"/>
      <c r="I2896" s="217"/>
      <c r="J2896" s="217"/>
      <c r="K2896" s="217"/>
      <c r="L2896" s="217"/>
      <c r="M2896" s="217"/>
      <c r="N2896" s="217"/>
      <c r="O2896" s="217"/>
      <c r="P2896" s="217"/>
    </row>
    <row r="2897">
      <c r="A2897" s="230"/>
      <c r="B2897" s="242"/>
      <c r="C2897" s="234"/>
      <c r="D2897" s="235"/>
      <c r="E2897" s="235"/>
      <c r="F2897" s="217"/>
      <c r="G2897" s="217"/>
      <c r="H2897" s="217"/>
      <c r="I2897" s="217"/>
      <c r="J2897" s="217"/>
      <c r="K2897" s="217"/>
      <c r="L2897" s="217"/>
      <c r="M2897" s="217"/>
      <c r="N2897" s="217"/>
      <c r="O2897" s="217"/>
      <c r="P2897" s="217"/>
    </row>
    <row r="2898">
      <c r="A2898" s="230"/>
      <c r="B2898" s="242"/>
      <c r="C2898" s="234"/>
      <c r="D2898" s="235"/>
      <c r="E2898" s="235"/>
      <c r="F2898" s="217"/>
      <c r="G2898" s="217"/>
      <c r="H2898" s="217"/>
      <c r="I2898" s="217"/>
      <c r="J2898" s="217"/>
      <c r="K2898" s="217"/>
      <c r="L2898" s="217"/>
      <c r="M2898" s="217"/>
      <c r="N2898" s="217"/>
      <c r="O2898" s="217"/>
      <c r="P2898" s="217"/>
    </row>
    <row r="2899">
      <c r="A2899" s="230"/>
      <c r="B2899" s="242"/>
      <c r="C2899" s="234"/>
      <c r="D2899" s="235"/>
      <c r="E2899" s="235"/>
      <c r="F2899" s="217"/>
      <c r="G2899" s="217"/>
      <c r="H2899" s="217"/>
      <c r="I2899" s="217"/>
      <c r="J2899" s="217"/>
      <c r="K2899" s="217"/>
      <c r="L2899" s="217"/>
      <c r="M2899" s="217"/>
      <c r="N2899" s="217"/>
      <c r="O2899" s="217"/>
      <c r="P2899" s="217"/>
    </row>
    <row r="2900">
      <c r="A2900" s="230"/>
      <c r="B2900" s="242"/>
      <c r="C2900" s="234"/>
      <c r="D2900" s="235"/>
      <c r="E2900" s="235"/>
      <c r="F2900" s="217"/>
      <c r="G2900" s="217"/>
      <c r="H2900" s="217"/>
      <c r="I2900" s="217"/>
      <c r="J2900" s="217"/>
      <c r="K2900" s="217"/>
      <c r="L2900" s="217"/>
      <c r="M2900" s="217"/>
      <c r="N2900" s="217"/>
      <c r="O2900" s="217"/>
      <c r="P2900" s="217"/>
    </row>
    <row r="2901">
      <c r="A2901" s="230"/>
      <c r="B2901" s="242"/>
      <c r="C2901" s="234"/>
      <c r="D2901" s="236"/>
      <c r="E2901" s="235"/>
      <c r="F2901" s="195"/>
      <c r="G2901" s="217"/>
      <c r="H2901" s="217"/>
      <c r="I2901" s="195"/>
      <c r="J2901" s="195"/>
      <c r="K2901" s="195"/>
      <c r="L2901" s="195"/>
      <c r="M2901" s="195"/>
      <c r="N2901" s="195"/>
      <c r="O2901" s="195"/>
      <c r="P2901" s="195"/>
    </row>
    <row r="2902">
      <c r="A2902" s="230"/>
      <c r="B2902" s="242"/>
      <c r="C2902" s="234"/>
      <c r="D2902" s="235"/>
      <c r="E2902" s="235"/>
      <c r="F2902" s="217"/>
      <c r="G2902" s="217"/>
      <c r="H2902" s="217"/>
      <c r="I2902" s="217"/>
      <c r="J2902" s="217"/>
      <c r="K2902" s="217"/>
      <c r="L2902" s="217"/>
      <c r="M2902" s="217"/>
      <c r="N2902" s="217"/>
      <c r="O2902" s="217"/>
      <c r="P2902" s="217"/>
    </row>
    <row r="2903">
      <c r="A2903" s="230"/>
      <c r="B2903" s="242"/>
      <c r="C2903" s="234"/>
      <c r="D2903" s="235"/>
      <c r="E2903" s="235"/>
      <c r="F2903" s="217"/>
      <c r="G2903" s="217"/>
      <c r="H2903" s="217"/>
      <c r="I2903" s="217"/>
      <c r="J2903" s="217"/>
      <c r="K2903" s="217"/>
      <c r="L2903" s="217"/>
      <c r="M2903" s="217"/>
      <c r="N2903" s="217"/>
      <c r="O2903" s="217"/>
      <c r="P2903" s="217"/>
    </row>
    <row r="2904">
      <c r="A2904" s="230"/>
      <c r="B2904" s="242"/>
      <c r="C2904" s="234"/>
      <c r="D2904" s="235"/>
      <c r="E2904" s="235"/>
      <c r="F2904" s="217"/>
      <c r="G2904" s="217"/>
      <c r="H2904" s="217"/>
      <c r="I2904" s="217"/>
      <c r="J2904" s="217"/>
      <c r="K2904" s="217"/>
      <c r="L2904" s="217"/>
      <c r="M2904" s="217"/>
      <c r="N2904" s="217"/>
      <c r="O2904" s="217"/>
      <c r="P2904" s="217"/>
    </row>
    <row r="2905">
      <c r="A2905" s="230"/>
      <c r="B2905" s="242"/>
      <c r="C2905" s="234"/>
      <c r="D2905" s="235"/>
      <c r="E2905" s="235"/>
      <c r="F2905" s="217"/>
      <c r="G2905" s="217"/>
      <c r="H2905" s="217"/>
      <c r="I2905" s="217"/>
      <c r="J2905" s="217"/>
      <c r="K2905" s="217"/>
      <c r="L2905" s="217"/>
      <c r="M2905" s="217"/>
      <c r="N2905" s="217"/>
      <c r="O2905" s="217"/>
      <c r="P2905" s="217"/>
    </row>
    <row r="2906">
      <c r="A2906" s="230"/>
      <c r="B2906" s="242"/>
      <c r="C2906" s="234"/>
      <c r="D2906" s="235"/>
      <c r="E2906" s="235"/>
      <c r="F2906" s="217"/>
      <c r="G2906" s="217"/>
      <c r="H2906" s="217"/>
      <c r="I2906" s="217"/>
      <c r="J2906" s="217"/>
      <c r="K2906" s="217"/>
      <c r="L2906" s="217"/>
      <c r="M2906" s="217"/>
      <c r="N2906" s="217"/>
      <c r="O2906" s="217"/>
      <c r="P2906" s="217"/>
    </row>
    <row r="2907">
      <c r="A2907" s="230"/>
      <c r="B2907" s="242"/>
      <c r="C2907" s="234"/>
      <c r="D2907" s="235"/>
      <c r="E2907" s="235"/>
      <c r="F2907" s="217"/>
      <c r="G2907" s="217"/>
      <c r="H2907" s="217"/>
      <c r="I2907" s="217"/>
      <c r="J2907" s="217"/>
      <c r="K2907" s="217"/>
      <c r="L2907" s="217"/>
      <c r="M2907" s="217"/>
      <c r="N2907" s="217"/>
      <c r="O2907" s="217"/>
      <c r="P2907" s="217"/>
    </row>
    <row r="2908">
      <c r="A2908" s="230"/>
      <c r="B2908" s="242"/>
      <c r="C2908" s="234"/>
      <c r="D2908" s="235"/>
      <c r="E2908" s="235"/>
      <c r="F2908" s="217"/>
      <c r="G2908" s="217"/>
      <c r="H2908" s="217"/>
      <c r="I2908" s="217"/>
      <c r="J2908" s="217"/>
      <c r="K2908" s="217"/>
      <c r="L2908" s="217"/>
      <c r="M2908" s="217"/>
      <c r="N2908" s="217"/>
      <c r="O2908" s="217"/>
      <c r="P2908" s="217"/>
    </row>
    <row r="2909">
      <c r="A2909" s="230"/>
      <c r="B2909" s="242"/>
      <c r="C2909" s="234"/>
      <c r="D2909" s="235"/>
      <c r="E2909" s="235"/>
      <c r="F2909" s="217"/>
      <c r="G2909" s="217"/>
      <c r="H2909" s="217"/>
      <c r="I2909" s="217"/>
      <c r="J2909" s="217"/>
      <c r="K2909" s="217"/>
      <c r="L2909" s="217"/>
      <c r="M2909" s="217"/>
      <c r="N2909" s="217"/>
      <c r="O2909" s="217"/>
      <c r="P2909" s="217"/>
    </row>
    <row r="2910">
      <c r="A2910" s="230"/>
      <c r="B2910" s="242"/>
      <c r="C2910" s="234"/>
      <c r="D2910" s="235"/>
      <c r="E2910" s="235"/>
      <c r="F2910" s="217"/>
      <c r="G2910" s="217"/>
      <c r="H2910" s="217"/>
      <c r="I2910" s="217"/>
      <c r="J2910" s="217"/>
      <c r="K2910" s="217"/>
      <c r="L2910" s="217"/>
      <c r="M2910" s="217"/>
      <c r="N2910" s="217"/>
      <c r="O2910" s="217"/>
      <c r="P2910" s="217"/>
    </row>
    <row r="2911">
      <c r="A2911" s="230"/>
      <c r="B2911" s="242"/>
      <c r="C2911" s="234"/>
      <c r="D2911" s="235"/>
      <c r="E2911" s="235"/>
      <c r="F2911" s="217"/>
      <c r="G2911" s="217"/>
      <c r="H2911" s="217"/>
      <c r="I2911" s="217"/>
      <c r="J2911" s="217"/>
      <c r="K2911" s="217"/>
      <c r="L2911" s="217"/>
      <c r="M2911" s="217"/>
      <c r="N2911" s="217"/>
      <c r="O2911" s="217"/>
      <c r="P2911" s="217"/>
    </row>
    <row r="2912">
      <c r="A2912" s="230"/>
      <c r="B2912" s="242"/>
      <c r="C2912" s="234"/>
      <c r="D2912" s="235"/>
      <c r="E2912" s="235"/>
      <c r="F2912" s="217"/>
      <c r="G2912" s="217"/>
      <c r="H2912" s="217"/>
      <c r="I2912" s="217"/>
      <c r="J2912" s="217"/>
      <c r="K2912" s="217"/>
      <c r="L2912" s="217"/>
      <c r="M2912" s="217"/>
      <c r="N2912" s="217"/>
      <c r="O2912" s="217"/>
      <c r="P2912" s="217"/>
    </row>
    <row r="2913">
      <c r="A2913" s="230"/>
      <c r="B2913" s="242"/>
      <c r="C2913" s="234"/>
      <c r="D2913" s="235"/>
      <c r="E2913" s="235"/>
      <c r="F2913" s="217"/>
      <c r="G2913" s="217"/>
      <c r="H2913" s="217"/>
      <c r="I2913" s="217"/>
      <c r="J2913" s="217"/>
      <c r="K2913" s="217"/>
      <c r="L2913" s="217"/>
      <c r="M2913" s="217"/>
      <c r="N2913" s="217"/>
      <c r="O2913" s="217"/>
      <c r="P2913" s="217"/>
    </row>
    <row r="2914">
      <c r="A2914" s="230"/>
      <c r="B2914" s="242"/>
      <c r="C2914" s="234"/>
      <c r="D2914" s="235"/>
      <c r="E2914" s="235"/>
      <c r="F2914" s="217"/>
      <c r="G2914" s="217"/>
      <c r="H2914" s="217"/>
      <c r="I2914" s="217"/>
      <c r="J2914" s="217"/>
      <c r="K2914" s="217"/>
      <c r="L2914" s="217"/>
      <c r="M2914" s="217"/>
      <c r="N2914" s="217"/>
      <c r="O2914" s="217"/>
      <c r="P2914" s="217"/>
    </row>
    <row r="2915">
      <c r="A2915" s="230"/>
      <c r="B2915" s="242"/>
      <c r="C2915" s="234"/>
      <c r="D2915" s="235"/>
      <c r="E2915" s="235"/>
      <c r="F2915" s="217"/>
      <c r="G2915" s="217"/>
      <c r="H2915" s="217"/>
      <c r="I2915" s="217"/>
      <c r="J2915" s="217"/>
      <c r="K2915" s="217"/>
      <c r="L2915" s="217"/>
      <c r="M2915" s="217"/>
      <c r="N2915" s="217"/>
      <c r="O2915" s="217"/>
      <c r="P2915" s="217"/>
    </row>
    <row r="2916">
      <c r="A2916" s="230"/>
      <c r="B2916" s="242"/>
      <c r="C2916" s="234"/>
      <c r="D2916" s="235"/>
      <c r="E2916" s="235"/>
      <c r="F2916" s="217"/>
      <c r="G2916" s="217"/>
      <c r="H2916" s="217"/>
      <c r="I2916" s="217"/>
      <c r="J2916" s="217"/>
      <c r="K2916" s="217"/>
      <c r="L2916" s="217"/>
      <c r="M2916" s="217"/>
      <c r="N2916" s="217"/>
      <c r="O2916" s="217"/>
      <c r="P2916" s="217"/>
    </row>
    <row r="2917">
      <c r="A2917" s="230"/>
      <c r="B2917" s="242"/>
      <c r="C2917" s="234"/>
      <c r="D2917" s="235"/>
      <c r="E2917" s="235"/>
      <c r="F2917" s="217"/>
      <c r="G2917" s="217"/>
      <c r="H2917" s="217"/>
      <c r="I2917" s="217"/>
      <c r="J2917" s="217"/>
      <c r="K2917" s="217"/>
      <c r="L2917" s="217"/>
      <c r="M2917" s="217"/>
      <c r="N2917" s="217"/>
      <c r="O2917" s="217"/>
      <c r="P2917" s="217"/>
    </row>
    <row r="2918">
      <c r="A2918" s="230"/>
      <c r="B2918" s="242"/>
      <c r="C2918" s="234"/>
      <c r="D2918" s="235"/>
      <c r="E2918" s="235"/>
      <c r="F2918" s="217"/>
      <c r="G2918" s="217"/>
      <c r="H2918" s="217"/>
      <c r="I2918" s="217"/>
      <c r="J2918" s="217"/>
      <c r="K2918" s="217"/>
      <c r="L2918" s="217"/>
      <c r="M2918" s="217"/>
      <c r="N2918" s="217"/>
      <c r="O2918" s="217"/>
      <c r="P2918" s="217"/>
    </row>
    <row r="2919">
      <c r="A2919" s="230"/>
      <c r="B2919" s="242"/>
      <c r="C2919" s="234"/>
      <c r="D2919" s="236"/>
      <c r="E2919" s="235"/>
      <c r="F2919" s="195"/>
      <c r="G2919" s="217"/>
      <c r="H2919" s="217"/>
      <c r="I2919" s="195"/>
      <c r="J2919" s="195"/>
      <c r="K2919" s="195"/>
      <c r="L2919" s="195"/>
      <c r="M2919" s="195"/>
      <c r="N2919" s="195"/>
      <c r="O2919" s="195"/>
      <c r="P2919" s="195"/>
    </row>
    <row r="2920">
      <c r="A2920" s="230"/>
      <c r="B2920" s="242"/>
      <c r="C2920" s="234"/>
      <c r="D2920" s="235"/>
      <c r="E2920" s="235"/>
      <c r="F2920" s="217"/>
      <c r="G2920" s="217"/>
      <c r="H2920" s="217"/>
      <c r="I2920" s="217"/>
      <c r="J2920" s="217"/>
      <c r="K2920" s="217"/>
      <c r="L2920" s="217"/>
      <c r="M2920" s="217"/>
      <c r="N2920" s="217"/>
      <c r="O2920" s="217"/>
      <c r="P2920" s="217"/>
    </row>
    <row r="2921">
      <c r="A2921" s="230"/>
      <c r="B2921" s="242"/>
      <c r="C2921" s="234"/>
      <c r="D2921" s="235"/>
      <c r="E2921" s="235"/>
      <c r="F2921" s="217"/>
      <c r="G2921" s="217"/>
      <c r="H2921" s="217"/>
      <c r="I2921" s="217"/>
      <c r="J2921" s="217"/>
      <c r="K2921" s="217"/>
      <c r="L2921" s="217"/>
      <c r="M2921" s="217"/>
      <c r="N2921" s="217"/>
      <c r="O2921" s="217"/>
      <c r="P2921" s="217"/>
    </row>
    <row r="2922">
      <c r="A2922" s="230"/>
      <c r="B2922" s="242"/>
      <c r="C2922" s="234"/>
      <c r="D2922" s="235"/>
      <c r="E2922" s="235"/>
      <c r="F2922" s="217"/>
      <c r="G2922" s="217"/>
      <c r="H2922" s="217"/>
      <c r="I2922" s="217"/>
      <c r="J2922" s="217"/>
      <c r="K2922" s="217"/>
      <c r="L2922" s="217"/>
      <c r="M2922" s="217"/>
      <c r="N2922" s="217"/>
      <c r="O2922" s="217"/>
      <c r="P2922" s="217"/>
    </row>
    <row r="2923">
      <c r="A2923" s="230"/>
      <c r="B2923" s="242"/>
      <c r="C2923" s="234"/>
      <c r="D2923" s="235"/>
      <c r="E2923" s="235"/>
      <c r="F2923" s="217"/>
      <c r="G2923" s="217"/>
      <c r="H2923" s="217"/>
      <c r="I2923" s="217"/>
      <c r="J2923" s="217"/>
      <c r="K2923" s="217"/>
      <c r="L2923" s="217"/>
      <c r="M2923" s="217"/>
      <c r="N2923" s="217"/>
      <c r="O2923" s="217"/>
      <c r="P2923" s="217"/>
    </row>
    <row r="2924">
      <c r="A2924" s="230"/>
      <c r="B2924" s="242"/>
      <c r="C2924" s="234"/>
      <c r="D2924" s="235"/>
      <c r="E2924" s="235"/>
      <c r="F2924" s="217"/>
      <c r="G2924" s="217"/>
      <c r="H2924" s="217"/>
      <c r="I2924" s="217"/>
      <c r="J2924" s="217"/>
      <c r="K2924" s="217"/>
      <c r="L2924" s="217"/>
      <c r="M2924" s="217"/>
      <c r="N2924" s="217"/>
      <c r="O2924" s="217"/>
      <c r="P2924" s="217"/>
    </row>
    <row r="2925">
      <c r="A2925" s="230"/>
      <c r="B2925" s="242"/>
      <c r="C2925" s="234"/>
      <c r="D2925" s="235"/>
      <c r="E2925" s="235"/>
      <c r="F2925" s="217"/>
      <c r="G2925" s="217"/>
      <c r="H2925" s="217"/>
      <c r="I2925" s="217"/>
      <c r="J2925" s="217"/>
      <c r="K2925" s="217"/>
      <c r="L2925" s="217"/>
      <c r="M2925" s="217"/>
      <c r="N2925" s="217"/>
      <c r="O2925" s="217"/>
      <c r="P2925" s="217"/>
    </row>
    <row r="2926">
      <c r="A2926" s="230"/>
      <c r="B2926" s="242"/>
      <c r="C2926" s="234"/>
      <c r="D2926" s="235"/>
      <c r="E2926" s="235"/>
      <c r="F2926" s="217"/>
      <c r="G2926" s="217"/>
      <c r="H2926" s="217"/>
      <c r="I2926" s="217"/>
      <c r="J2926" s="217"/>
      <c r="K2926" s="217"/>
      <c r="L2926" s="217"/>
      <c r="M2926" s="217"/>
      <c r="N2926" s="217"/>
      <c r="O2926" s="217"/>
      <c r="P2926" s="217"/>
    </row>
    <row r="2927">
      <c r="A2927" s="230"/>
      <c r="B2927" s="242"/>
      <c r="C2927" s="234"/>
      <c r="D2927" s="235"/>
      <c r="E2927" s="235"/>
      <c r="F2927" s="217"/>
      <c r="G2927" s="217"/>
      <c r="H2927" s="217"/>
      <c r="I2927" s="217"/>
      <c r="J2927" s="217"/>
      <c r="K2927" s="217"/>
      <c r="L2927" s="217"/>
      <c r="M2927" s="217"/>
      <c r="N2927" s="217"/>
      <c r="O2927" s="217"/>
      <c r="P2927" s="217"/>
    </row>
    <row r="2928">
      <c r="A2928" s="230"/>
      <c r="B2928" s="242"/>
      <c r="C2928" s="234"/>
      <c r="D2928" s="235"/>
      <c r="E2928" s="235"/>
      <c r="F2928" s="217"/>
      <c r="G2928" s="217"/>
      <c r="H2928" s="217"/>
      <c r="I2928" s="217"/>
      <c r="J2928" s="217"/>
      <c r="K2928" s="217"/>
      <c r="L2928" s="217"/>
      <c r="M2928" s="217"/>
      <c r="N2928" s="217"/>
      <c r="O2928" s="217"/>
      <c r="P2928" s="217"/>
    </row>
    <row r="2929">
      <c r="A2929" s="230"/>
      <c r="B2929" s="242"/>
      <c r="C2929" s="234"/>
      <c r="D2929" s="235"/>
      <c r="E2929" s="235"/>
      <c r="F2929" s="217"/>
      <c r="G2929" s="217"/>
      <c r="H2929" s="217"/>
      <c r="I2929" s="217"/>
      <c r="J2929" s="217"/>
      <c r="K2929" s="217"/>
      <c r="L2929" s="217"/>
      <c r="M2929" s="217"/>
      <c r="N2929" s="217"/>
      <c r="O2929" s="217"/>
      <c r="P2929" s="217"/>
    </row>
    <row r="2930">
      <c r="A2930" s="230"/>
      <c r="B2930" s="242"/>
      <c r="C2930" s="234"/>
      <c r="D2930" s="235"/>
      <c r="E2930" s="235"/>
      <c r="F2930" s="217"/>
      <c r="G2930" s="217"/>
      <c r="H2930" s="217"/>
      <c r="I2930" s="217"/>
      <c r="J2930" s="217"/>
      <c r="K2930" s="217"/>
      <c r="L2930" s="217"/>
      <c r="M2930" s="217"/>
      <c r="N2930" s="217"/>
      <c r="O2930" s="217"/>
      <c r="P2930" s="217"/>
    </row>
    <row r="2931">
      <c r="A2931" s="230"/>
      <c r="B2931" s="242"/>
      <c r="C2931" s="234"/>
      <c r="D2931" s="235"/>
      <c r="E2931" s="235"/>
      <c r="F2931" s="217"/>
      <c r="G2931" s="217"/>
      <c r="H2931" s="217"/>
      <c r="I2931" s="217"/>
      <c r="J2931" s="217"/>
      <c r="K2931" s="217"/>
      <c r="L2931" s="217"/>
      <c r="M2931" s="217"/>
      <c r="N2931" s="217"/>
      <c r="O2931" s="217"/>
      <c r="P2931" s="217"/>
    </row>
    <row r="2932">
      <c r="A2932" s="230"/>
      <c r="B2932" s="242"/>
      <c r="C2932" s="234"/>
      <c r="D2932" s="235"/>
      <c r="E2932" s="235"/>
      <c r="F2932" s="217"/>
      <c r="G2932" s="217"/>
      <c r="H2932" s="217"/>
      <c r="I2932" s="217"/>
      <c r="J2932" s="217"/>
      <c r="K2932" s="217"/>
      <c r="L2932" s="217"/>
      <c r="M2932" s="217"/>
      <c r="N2932" s="217"/>
      <c r="O2932" s="217"/>
      <c r="P2932" s="217"/>
    </row>
    <row r="2933">
      <c r="A2933" s="230"/>
      <c r="B2933" s="242"/>
      <c r="C2933" s="234"/>
      <c r="D2933" s="235"/>
      <c r="E2933" s="235"/>
      <c r="F2933" s="217"/>
      <c r="G2933" s="217"/>
      <c r="H2933" s="217"/>
      <c r="I2933" s="217"/>
      <c r="J2933" s="217"/>
      <c r="K2933" s="217"/>
      <c r="L2933" s="217"/>
      <c r="M2933" s="217"/>
      <c r="N2933" s="217"/>
      <c r="O2933" s="217"/>
      <c r="P2933" s="217"/>
    </row>
    <row r="2934">
      <c r="A2934" s="230"/>
      <c r="B2934" s="242"/>
      <c r="C2934" s="234"/>
      <c r="D2934" s="235"/>
      <c r="E2934" s="235"/>
      <c r="F2934" s="217"/>
      <c r="G2934" s="217"/>
      <c r="H2934" s="217"/>
      <c r="I2934" s="217"/>
      <c r="J2934" s="217"/>
      <c r="K2934" s="217"/>
      <c r="L2934" s="217"/>
      <c r="M2934" s="217"/>
      <c r="N2934" s="217"/>
      <c r="O2934" s="217"/>
      <c r="P2934" s="217"/>
    </row>
    <row r="2935">
      <c r="A2935" s="230"/>
      <c r="B2935" s="242"/>
      <c r="C2935" s="234"/>
      <c r="D2935" s="235"/>
      <c r="E2935" s="235"/>
      <c r="F2935" s="217"/>
      <c r="G2935" s="217"/>
      <c r="H2935" s="217"/>
      <c r="I2935" s="217"/>
      <c r="J2935" s="217"/>
      <c r="K2935" s="217"/>
      <c r="L2935" s="217"/>
      <c r="M2935" s="217"/>
      <c r="N2935" s="217"/>
      <c r="O2935" s="217"/>
      <c r="P2935" s="217"/>
    </row>
    <row r="2936">
      <c r="A2936" s="230"/>
      <c r="B2936" s="242"/>
      <c r="C2936" s="234"/>
      <c r="D2936" s="235"/>
      <c r="E2936" s="235"/>
      <c r="F2936" s="217"/>
      <c r="G2936" s="217"/>
      <c r="H2936" s="217"/>
      <c r="I2936" s="217"/>
      <c r="J2936" s="217"/>
      <c r="K2936" s="217"/>
      <c r="L2936" s="217"/>
      <c r="M2936" s="217"/>
      <c r="N2936" s="217"/>
      <c r="O2936" s="217"/>
      <c r="P2936" s="217"/>
    </row>
    <row r="2937">
      <c r="A2937" s="230"/>
      <c r="B2937" s="242"/>
      <c r="C2937" s="234"/>
      <c r="D2937" s="236"/>
      <c r="E2937" s="235"/>
      <c r="F2937" s="195"/>
      <c r="G2937" s="217"/>
      <c r="H2937" s="217"/>
      <c r="I2937" s="195"/>
      <c r="J2937" s="195"/>
      <c r="K2937" s="195"/>
      <c r="L2937" s="195"/>
      <c r="M2937" s="195"/>
      <c r="N2937" s="195"/>
      <c r="O2937" s="195"/>
      <c r="P2937" s="195"/>
    </row>
    <row r="2938">
      <c r="A2938" s="230"/>
      <c r="B2938" s="242"/>
      <c r="C2938" s="234"/>
      <c r="D2938" s="235"/>
      <c r="E2938" s="235"/>
      <c r="F2938" s="217"/>
      <c r="G2938" s="217"/>
      <c r="H2938" s="217"/>
      <c r="I2938" s="217"/>
      <c r="J2938" s="217"/>
      <c r="K2938" s="217"/>
      <c r="L2938" s="217"/>
      <c r="M2938" s="217"/>
      <c r="N2938" s="217"/>
      <c r="O2938" s="217"/>
      <c r="P2938" s="217"/>
    </row>
    <row r="2939">
      <c r="A2939" s="230"/>
      <c r="B2939" s="242"/>
      <c r="C2939" s="234"/>
      <c r="D2939" s="235"/>
      <c r="E2939" s="235"/>
      <c r="F2939" s="217"/>
      <c r="G2939" s="217"/>
      <c r="H2939" s="217"/>
      <c r="I2939" s="217"/>
      <c r="J2939" s="217"/>
      <c r="K2939" s="217"/>
      <c r="L2939" s="217"/>
      <c r="M2939" s="217"/>
      <c r="N2939" s="217"/>
      <c r="O2939" s="217"/>
      <c r="P2939" s="217"/>
    </row>
    <row r="2940">
      <c r="A2940" s="230"/>
      <c r="B2940" s="242"/>
      <c r="C2940" s="234"/>
      <c r="D2940" s="235"/>
      <c r="E2940" s="235"/>
      <c r="F2940" s="217"/>
      <c r="G2940" s="217"/>
      <c r="H2940" s="217"/>
      <c r="I2940" s="217"/>
      <c r="J2940" s="217"/>
      <c r="K2940" s="217"/>
      <c r="L2940" s="217"/>
      <c r="M2940" s="217"/>
      <c r="N2940" s="217"/>
      <c r="O2940" s="217"/>
      <c r="P2940" s="217"/>
    </row>
    <row r="2941">
      <c r="A2941" s="230"/>
      <c r="B2941" s="242"/>
      <c r="C2941" s="234"/>
      <c r="D2941" s="235"/>
      <c r="E2941" s="235"/>
      <c r="F2941" s="217"/>
      <c r="G2941" s="217"/>
      <c r="H2941" s="217"/>
      <c r="I2941" s="217"/>
      <c r="J2941" s="217"/>
      <c r="K2941" s="217"/>
      <c r="L2941" s="217"/>
      <c r="M2941" s="217"/>
      <c r="N2941" s="217"/>
      <c r="O2941" s="217"/>
      <c r="P2941" s="217"/>
    </row>
    <row r="2942">
      <c r="A2942" s="230"/>
      <c r="B2942" s="242"/>
      <c r="C2942" s="234"/>
      <c r="D2942" s="235"/>
      <c r="E2942" s="235"/>
      <c r="F2942" s="217"/>
      <c r="G2942" s="217"/>
      <c r="H2942" s="217"/>
      <c r="I2942" s="217"/>
      <c r="J2942" s="217"/>
      <c r="K2942" s="217"/>
      <c r="L2942" s="217"/>
      <c r="M2942" s="217"/>
      <c r="N2942" s="217"/>
      <c r="O2942" s="217"/>
      <c r="P2942" s="217"/>
    </row>
    <row r="2943">
      <c r="A2943" s="230"/>
      <c r="B2943" s="242"/>
      <c r="C2943" s="234"/>
      <c r="D2943" s="235"/>
      <c r="E2943" s="235"/>
      <c r="F2943" s="217"/>
      <c r="G2943" s="217"/>
      <c r="H2943" s="217"/>
      <c r="I2943" s="217"/>
      <c r="J2943" s="217"/>
      <c r="K2943" s="217"/>
      <c r="L2943" s="217"/>
      <c r="M2943" s="217"/>
      <c r="N2943" s="217"/>
      <c r="O2943" s="217"/>
      <c r="P2943" s="217"/>
    </row>
    <row r="2944">
      <c r="A2944" s="230"/>
      <c r="B2944" s="242"/>
      <c r="C2944" s="234"/>
      <c r="D2944" s="235"/>
      <c r="E2944" s="235"/>
      <c r="F2944" s="217"/>
      <c r="G2944" s="217"/>
      <c r="H2944" s="217"/>
      <c r="I2944" s="217"/>
      <c r="J2944" s="217"/>
      <c r="K2944" s="217"/>
      <c r="L2944" s="217"/>
      <c r="M2944" s="217"/>
      <c r="N2944" s="217"/>
      <c r="O2944" s="217"/>
      <c r="P2944" s="217"/>
    </row>
    <row r="2945">
      <c r="A2945" s="230"/>
      <c r="B2945" s="242"/>
      <c r="C2945" s="234"/>
      <c r="D2945" s="235"/>
      <c r="E2945" s="235"/>
      <c r="F2945" s="217"/>
      <c r="G2945" s="217"/>
      <c r="H2945" s="217"/>
      <c r="I2945" s="217"/>
      <c r="J2945" s="217"/>
      <c r="K2945" s="217"/>
      <c r="L2945" s="217"/>
      <c r="M2945" s="217"/>
      <c r="N2945" s="217"/>
      <c r="O2945" s="217"/>
      <c r="P2945" s="217"/>
    </row>
    <row r="2946">
      <c r="A2946" s="230"/>
      <c r="B2946" s="242"/>
      <c r="C2946" s="234"/>
      <c r="D2946" s="235"/>
      <c r="E2946" s="235"/>
      <c r="F2946" s="217"/>
      <c r="G2946" s="217"/>
      <c r="H2946" s="217"/>
      <c r="I2946" s="217"/>
      <c r="J2946" s="217"/>
      <c r="K2946" s="217"/>
      <c r="L2946" s="217"/>
      <c r="M2946" s="217"/>
      <c r="N2946" s="217"/>
      <c r="O2946" s="217"/>
      <c r="P2946" s="217"/>
    </row>
    <row r="2947">
      <c r="A2947" s="230"/>
      <c r="B2947" s="242"/>
      <c r="C2947" s="234"/>
      <c r="D2947" s="235"/>
      <c r="E2947" s="235"/>
      <c r="F2947" s="217"/>
      <c r="G2947" s="217"/>
      <c r="H2947" s="217"/>
      <c r="I2947" s="217"/>
      <c r="J2947" s="217"/>
      <c r="K2947" s="217"/>
      <c r="L2947" s="217"/>
      <c r="M2947" s="217"/>
      <c r="N2947" s="217"/>
      <c r="O2947" s="217"/>
      <c r="P2947" s="217"/>
    </row>
    <row r="2948">
      <c r="A2948" s="230"/>
      <c r="B2948" s="242"/>
      <c r="C2948" s="234"/>
      <c r="D2948" s="235"/>
      <c r="E2948" s="235"/>
      <c r="F2948" s="217"/>
      <c r="G2948" s="217"/>
      <c r="H2948" s="217"/>
      <c r="I2948" s="217"/>
      <c r="J2948" s="217"/>
      <c r="K2948" s="217"/>
      <c r="L2948" s="217"/>
      <c r="M2948" s="217"/>
      <c r="N2948" s="217"/>
      <c r="O2948" s="217"/>
      <c r="P2948" s="217"/>
    </row>
    <row r="2949">
      <c r="A2949" s="230"/>
      <c r="B2949" s="242"/>
      <c r="C2949" s="234"/>
      <c r="D2949" s="235"/>
      <c r="E2949" s="235"/>
      <c r="F2949" s="217"/>
      <c r="G2949" s="217"/>
      <c r="H2949" s="217"/>
      <c r="I2949" s="217"/>
      <c r="J2949" s="217"/>
      <c r="K2949" s="217"/>
      <c r="L2949" s="217"/>
      <c r="M2949" s="217"/>
      <c r="N2949" s="217"/>
      <c r="O2949" s="217"/>
      <c r="P2949" s="217"/>
    </row>
    <row r="2950">
      <c r="A2950" s="230"/>
      <c r="B2950" s="242"/>
      <c r="C2950" s="234"/>
      <c r="D2950" s="235"/>
      <c r="E2950" s="235"/>
      <c r="F2950" s="217"/>
      <c r="G2950" s="217"/>
      <c r="H2950" s="217"/>
      <c r="I2950" s="217"/>
      <c r="J2950" s="217"/>
      <c r="K2950" s="217"/>
      <c r="L2950" s="217"/>
      <c r="M2950" s="217"/>
      <c r="N2950" s="217"/>
      <c r="O2950" s="217"/>
      <c r="P2950" s="217"/>
    </row>
    <row r="2951">
      <c r="A2951" s="230"/>
      <c r="B2951" s="242"/>
      <c r="C2951" s="234"/>
      <c r="D2951" s="235"/>
      <c r="E2951" s="235"/>
      <c r="F2951" s="217"/>
      <c r="G2951" s="217"/>
      <c r="H2951" s="217"/>
      <c r="I2951" s="217"/>
      <c r="J2951" s="217"/>
      <c r="K2951" s="217"/>
      <c r="L2951" s="217"/>
      <c r="M2951" s="217"/>
      <c r="N2951" s="217"/>
      <c r="O2951" s="217"/>
      <c r="P2951" s="217"/>
    </row>
    <row r="2952">
      <c r="A2952" s="230"/>
      <c r="B2952" s="242"/>
      <c r="C2952" s="234"/>
      <c r="D2952" s="235"/>
      <c r="E2952" s="235"/>
      <c r="F2952" s="217"/>
      <c r="G2952" s="217"/>
      <c r="H2952" s="217"/>
      <c r="I2952" s="217"/>
      <c r="J2952" s="217"/>
      <c r="K2952" s="217"/>
      <c r="L2952" s="217"/>
      <c r="M2952" s="217"/>
      <c r="N2952" s="217"/>
      <c r="O2952" s="217"/>
      <c r="P2952" s="217"/>
    </row>
    <row r="2953">
      <c r="A2953" s="230"/>
      <c r="B2953" s="242"/>
      <c r="C2953" s="234"/>
      <c r="D2953" s="235"/>
      <c r="E2953" s="235"/>
      <c r="F2953" s="217"/>
      <c r="G2953" s="217"/>
      <c r="H2953" s="217"/>
      <c r="I2953" s="217"/>
      <c r="J2953" s="217"/>
      <c r="K2953" s="217"/>
      <c r="L2953" s="217"/>
      <c r="M2953" s="217"/>
      <c r="N2953" s="217"/>
      <c r="O2953" s="217"/>
      <c r="P2953" s="217"/>
    </row>
    <row r="2954">
      <c r="A2954" s="230"/>
      <c r="B2954" s="242"/>
      <c r="C2954" s="234"/>
      <c r="D2954" s="235"/>
      <c r="E2954" s="235"/>
      <c r="F2954" s="217"/>
      <c r="G2954" s="217"/>
      <c r="H2954" s="217"/>
      <c r="I2954" s="217"/>
      <c r="J2954" s="217"/>
      <c r="K2954" s="217"/>
      <c r="L2954" s="217"/>
      <c r="M2954" s="217"/>
      <c r="N2954" s="217"/>
      <c r="O2954" s="217"/>
      <c r="P2954" s="217"/>
    </row>
    <row r="2955">
      <c r="A2955" s="230"/>
      <c r="B2955" s="242"/>
      <c r="C2955" s="234"/>
      <c r="D2955" s="236"/>
      <c r="E2955" s="235"/>
      <c r="F2955" s="195"/>
      <c r="G2955" s="217"/>
      <c r="H2955" s="217"/>
      <c r="I2955" s="195"/>
      <c r="J2955" s="195"/>
      <c r="K2955" s="195"/>
      <c r="L2955" s="195"/>
      <c r="M2955" s="195"/>
      <c r="N2955" s="195"/>
      <c r="O2955" s="195"/>
      <c r="P2955" s="195"/>
    </row>
    <row r="2956">
      <c r="A2956" s="217"/>
      <c r="B2956" s="242"/>
      <c r="C2956" s="234"/>
      <c r="D2956" s="235"/>
      <c r="E2956" s="235"/>
      <c r="F2956" s="217"/>
      <c r="G2956" s="217"/>
      <c r="H2956" s="217"/>
      <c r="I2956" s="217"/>
      <c r="J2956" s="217"/>
      <c r="K2956" s="217"/>
      <c r="L2956" s="217"/>
      <c r="M2956" s="217"/>
      <c r="N2956" s="217"/>
      <c r="O2956" s="217"/>
      <c r="P2956" s="217"/>
    </row>
    <row r="2957">
      <c r="A2957" s="217"/>
      <c r="B2957" s="242"/>
      <c r="C2957" s="234"/>
      <c r="D2957" s="235"/>
      <c r="E2957" s="235"/>
      <c r="F2957" s="217"/>
      <c r="G2957" s="217"/>
      <c r="H2957" s="217"/>
      <c r="I2957" s="217"/>
      <c r="J2957" s="217"/>
      <c r="K2957" s="217"/>
      <c r="L2957" s="217"/>
      <c r="M2957" s="217"/>
      <c r="N2957" s="217"/>
      <c r="O2957" s="217"/>
      <c r="P2957" s="217"/>
    </row>
    <row r="2958">
      <c r="A2958" s="217"/>
      <c r="B2958" s="242"/>
      <c r="C2958" s="234"/>
      <c r="D2958" s="235"/>
      <c r="E2958" s="235"/>
      <c r="F2958" s="217"/>
      <c r="G2958" s="217"/>
      <c r="H2958" s="217"/>
      <c r="I2958" s="217"/>
      <c r="J2958" s="217"/>
      <c r="K2958" s="217"/>
      <c r="L2958" s="217"/>
      <c r="M2958" s="217"/>
      <c r="N2958" s="217"/>
      <c r="O2958" s="217"/>
      <c r="P2958" s="217"/>
    </row>
    <row r="2959">
      <c r="A2959" s="217"/>
      <c r="B2959" s="242"/>
      <c r="C2959" s="234"/>
      <c r="D2959" s="235"/>
      <c r="E2959" s="235"/>
      <c r="F2959" s="217"/>
      <c r="G2959" s="217"/>
      <c r="H2959" s="217"/>
      <c r="I2959" s="217"/>
      <c r="J2959" s="217"/>
      <c r="K2959" s="217"/>
      <c r="L2959" s="217"/>
      <c r="M2959" s="217"/>
      <c r="N2959" s="217"/>
      <c r="O2959" s="217"/>
      <c r="P2959" s="217"/>
    </row>
    <row r="2960">
      <c r="A2960" s="217"/>
      <c r="B2960" s="242"/>
      <c r="C2960" s="234"/>
      <c r="D2960" s="235"/>
      <c r="E2960" s="235"/>
      <c r="F2960" s="217"/>
      <c r="G2960" s="217"/>
      <c r="H2960" s="217"/>
      <c r="I2960" s="217"/>
      <c r="J2960" s="217"/>
      <c r="K2960" s="217"/>
      <c r="L2960" s="217"/>
      <c r="M2960" s="217"/>
      <c r="N2960" s="217"/>
      <c r="O2960" s="217"/>
      <c r="P2960" s="217"/>
    </row>
    <row r="2961">
      <c r="A2961" s="217"/>
      <c r="B2961" s="242"/>
      <c r="C2961" s="234"/>
      <c r="D2961" s="235"/>
      <c r="E2961" s="235"/>
      <c r="F2961" s="217"/>
      <c r="G2961" s="217"/>
      <c r="H2961" s="217"/>
      <c r="I2961" s="217"/>
      <c r="J2961" s="217"/>
      <c r="K2961" s="217"/>
      <c r="L2961" s="217"/>
      <c r="M2961" s="217"/>
      <c r="N2961" s="217"/>
      <c r="O2961" s="217"/>
      <c r="P2961" s="217"/>
    </row>
    <row r="2962">
      <c r="A2962" s="217"/>
      <c r="B2962" s="242"/>
      <c r="C2962" s="234"/>
      <c r="D2962" s="235"/>
      <c r="E2962" s="235"/>
      <c r="F2962" s="217"/>
      <c r="G2962" s="217"/>
      <c r="H2962" s="217"/>
      <c r="I2962" s="217"/>
      <c r="J2962" s="217"/>
      <c r="K2962" s="217"/>
      <c r="L2962" s="217"/>
      <c r="M2962" s="217"/>
      <c r="N2962" s="217"/>
      <c r="O2962" s="217"/>
      <c r="P2962" s="217"/>
    </row>
    <row r="2963">
      <c r="A2963" s="217"/>
      <c r="B2963" s="242"/>
      <c r="C2963" s="234"/>
      <c r="D2963" s="235"/>
      <c r="E2963" s="235"/>
      <c r="F2963" s="217"/>
      <c r="G2963" s="217"/>
      <c r="H2963" s="217"/>
      <c r="I2963" s="217"/>
      <c r="J2963" s="217"/>
      <c r="K2963" s="217"/>
      <c r="L2963" s="217"/>
      <c r="M2963" s="217"/>
      <c r="N2963" s="217"/>
      <c r="O2963" s="217"/>
      <c r="P2963" s="217"/>
    </row>
    <row r="2964">
      <c r="A2964" s="217"/>
      <c r="B2964" s="242"/>
      <c r="C2964" s="234"/>
      <c r="D2964" s="235"/>
      <c r="E2964" s="235"/>
      <c r="F2964" s="217"/>
      <c r="G2964" s="217"/>
      <c r="H2964" s="217"/>
      <c r="I2964" s="217"/>
      <c r="J2964" s="217"/>
      <c r="K2964" s="217"/>
      <c r="L2964" s="217"/>
      <c r="M2964" s="217"/>
      <c r="N2964" s="217"/>
      <c r="O2964" s="217"/>
      <c r="P2964" s="217"/>
    </row>
    <row r="2965">
      <c r="A2965" s="217"/>
      <c r="B2965" s="242"/>
      <c r="C2965" s="234"/>
      <c r="D2965" s="235"/>
      <c r="E2965" s="235"/>
      <c r="F2965" s="217"/>
      <c r="G2965" s="217"/>
      <c r="H2965" s="217"/>
      <c r="I2965" s="217"/>
      <c r="J2965" s="217"/>
      <c r="K2965" s="217"/>
      <c r="L2965" s="217"/>
      <c r="M2965" s="217"/>
      <c r="N2965" s="217"/>
      <c r="O2965" s="217"/>
      <c r="P2965" s="217"/>
    </row>
    <row r="2966">
      <c r="A2966" s="217"/>
      <c r="B2966" s="242"/>
      <c r="C2966" s="234"/>
      <c r="D2966" s="235"/>
      <c r="E2966" s="235"/>
      <c r="F2966" s="217"/>
      <c r="G2966" s="217"/>
      <c r="H2966" s="217"/>
      <c r="I2966" s="217"/>
      <c r="J2966" s="217"/>
      <c r="K2966" s="217"/>
      <c r="L2966" s="217"/>
      <c r="M2966" s="217"/>
      <c r="N2966" s="217"/>
      <c r="O2966" s="217"/>
      <c r="P2966" s="217"/>
    </row>
    <row r="2967">
      <c r="A2967" s="217"/>
      <c r="B2967" s="242"/>
      <c r="C2967" s="234"/>
      <c r="D2967" s="235"/>
      <c r="E2967" s="235"/>
      <c r="F2967" s="217"/>
      <c r="G2967" s="217"/>
      <c r="H2967" s="217"/>
      <c r="I2967" s="217"/>
      <c r="J2967" s="217"/>
      <c r="K2967" s="217"/>
      <c r="L2967" s="217"/>
      <c r="M2967" s="217"/>
      <c r="N2967" s="217"/>
      <c r="O2967" s="217"/>
      <c r="P2967" s="217"/>
    </row>
    <row r="2968">
      <c r="A2968" s="217"/>
      <c r="B2968" s="242"/>
      <c r="C2968" s="234"/>
      <c r="D2968" s="235"/>
      <c r="E2968" s="235"/>
      <c r="F2968" s="217"/>
      <c r="G2968" s="217"/>
      <c r="H2968" s="217"/>
      <c r="I2968" s="217"/>
      <c r="J2968" s="217"/>
      <c r="K2968" s="217"/>
      <c r="L2968" s="217"/>
      <c r="M2968" s="217"/>
      <c r="N2968" s="217"/>
      <c r="O2968" s="217"/>
      <c r="P2968" s="217"/>
    </row>
    <row r="2969">
      <c r="A2969" s="217"/>
      <c r="B2969" s="242"/>
      <c r="C2969" s="234"/>
      <c r="D2969" s="235"/>
      <c r="E2969" s="235"/>
      <c r="F2969" s="217"/>
      <c r="G2969" s="217"/>
      <c r="H2969" s="217"/>
      <c r="I2969" s="217"/>
      <c r="J2969" s="217"/>
      <c r="K2969" s="217"/>
      <c r="L2969" s="217"/>
      <c r="M2969" s="217"/>
      <c r="N2969" s="217"/>
      <c r="O2969" s="217"/>
      <c r="P2969" s="217"/>
    </row>
    <row r="2970">
      <c r="A2970" s="217"/>
      <c r="B2970" s="242"/>
      <c r="C2970" s="234"/>
      <c r="D2970" s="235"/>
      <c r="E2970" s="235"/>
      <c r="F2970" s="217"/>
      <c r="G2970" s="217"/>
      <c r="H2970" s="217"/>
      <c r="I2970" s="217"/>
      <c r="J2970" s="217"/>
      <c r="K2970" s="217"/>
      <c r="L2970" s="217"/>
      <c r="M2970" s="217"/>
      <c r="N2970" s="217"/>
      <c r="O2970" s="217"/>
      <c r="P2970" s="217"/>
    </row>
    <row r="2971">
      <c r="A2971" s="217"/>
      <c r="B2971" s="242"/>
      <c r="C2971" s="234"/>
      <c r="D2971" s="235"/>
      <c r="E2971" s="235"/>
      <c r="F2971" s="217"/>
      <c r="G2971" s="217"/>
      <c r="H2971" s="217"/>
      <c r="I2971" s="217"/>
      <c r="J2971" s="217"/>
      <c r="K2971" s="217"/>
      <c r="L2971" s="217"/>
      <c r="M2971" s="217"/>
      <c r="N2971" s="217"/>
      <c r="O2971" s="217"/>
      <c r="P2971" s="217"/>
    </row>
    <row r="2972">
      <c r="A2972" s="217"/>
      <c r="B2972" s="242"/>
      <c r="C2972" s="234"/>
      <c r="D2972" s="235"/>
      <c r="E2972" s="235"/>
      <c r="F2972" s="217"/>
      <c r="G2972" s="217"/>
      <c r="H2972" s="217"/>
      <c r="I2972" s="217"/>
      <c r="J2972" s="217"/>
      <c r="K2972" s="217"/>
      <c r="L2972" s="217"/>
      <c r="M2972" s="217"/>
      <c r="N2972" s="217"/>
      <c r="O2972" s="217"/>
      <c r="P2972" s="217"/>
    </row>
    <row r="2973">
      <c r="A2973" s="230"/>
      <c r="B2973" s="242"/>
      <c r="C2973" s="234"/>
      <c r="D2973" s="236"/>
      <c r="E2973" s="235"/>
      <c r="F2973" s="195"/>
      <c r="G2973" s="217"/>
      <c r="H2973" s="217"/>
      <c r="I2973" s="195"/>
      <c r="J2973" s="195"/>
      <c r="K2973" s="195"/>
      <c r="L2973" s="195"/>
      <c r="M2973" s="195"/>
      <c r="N2973" s="195"/>
      <c r="O2973" s="195"/>
      <c r="P2973" s="195"/>
    </row>
    <row r="2974">
      <c r="A2974" s="217"/>
      <c r="B2974" s="233"/>
      <c r="C2974" s="234"/>
      <c r="D2974" s="235"/>
      <c r="E2974" s="235"/>
      <c r="F2974" s="217"/>
      <c r="G2974" s="217"/>
      <c r="H2974" s="217"/>
      <c r="I2974" s="217"/>
      <c r="J2974" s="217"/>
      <c r="K2974" s="217"/>
      <c r="L2974" s="217"/>
      <c r="M2974" s="217"/>
      <c r="N2974" s="217"/>
      <c r="O2974" s="217"/>
      <c r="P2974" s="217"/>
    </row>
    <row r="2975">
      <c r="A2975" s="217"/>
      <c r="B2975" s="233"/>
      <c r="C2975" s="234"/>
      <c r="D2975" s="235"/>
      <c r="E2975" s="235"/>
      <c r="F2975" s="217"/>
      <c r="G2975" s="217"/>
      <c r="H2975" s="217"/>
      <c r="I2975" s="217"/>
      <c r="J2975" s="217"/>
      <c r="K2975" s="217"/>
      <c r="L2975" s="217"/>
      <c r="M2975" s="217"/>
      <c r="N2975" s="217"/>
      <c r="O2975" s="217"/>
      <c r="P2975" s="217"/>
    </row>
    <row r="2976">
      <c r="A2976" s="217"/>
      <c r="B2976" s="233"/>
      <c r="C2976" s="234"/>
      <c r="D2976" s="235"/>
      <c r="E2976" s="235"/>
      <c r="F2976" s="217"/>
      <c r="G2976" s="217"/>
      <c r="H2976" s="217"/>
      <c r="I2976" s="217"/>
      <c r="J2976" s="217"/>
      <c r="K2976" s="217"/>
      <c r="L2976" s="217"/>
      <c r="M2976" s="217"/>
      <c r="N2976" s="217"/>
      <c r="O2976" s="217"/>
      <c r="P2976" s="217"/>
    </row>
    <row r="2977">
      <c r="A2977" s="217"/>
      <c r="B2977" s="233"/>
      <c r="C2977" s="234"/>
      <c r="D2977" s="235"/>
      <c r="E2977" s="235"/>
      <c r="F2977" s="217"/>
      <c r="G2977" s="217"/>
      <c r="H2977" s="217"/>
      <c r="I2977" s="217"/>
      <c r="J2977" s="217"/>
      <c r="K2977" s="217"/>
      <c r="L2977" s="217"/>
      <c r="M2977" s="217"/>
      <c r="N2977" s="217"/>
      <c r="O2977" s="217"/>
      <c r="P2977" s="217"/>
    </row>
    <row r="2978">
      <c r="A2978" s="217"/>
      <c r="B2978" s="233"/>
      <c r="C2978" s="234"/>
      <c r="D2978" s="235"/>
      <c r="E2978" s="235"/>
      <c r="F2978" s="217"/>
      <c r="G2978" s="217"/>
      <c r="H2978" s="217"/>
      <c r="I2978" s="217"/>
      <c r="J2978" s="217"/>
      <c r="K2978" s="217"/>
      <c r="L2978" s="217"/>
      <c r="M2978" s="217"/>
      <c r="N2978" s="217"/>
      <c r="O2978" s="217"/>
      <c r="P2978" s="217"/>
    </row>
    <row r="2979">
      <c r="A2979" s="217"/>
      <c r="B2979" s="233"/>
      <c r="C2979" s="234"/>
      <c r="D2979" s="235"/>
      <c r="E2979" s="235"/>
      <c r="F2979" s="217"/>
      <c r="G2979" s="217"/>
      <c r="H2979" s="217"/>
      <c r="I2979" s="217"/>
      <c r="J2979" s="217"/>
      <c r="K2979" s="217"/>
      <c r="L2979" s="217"/>
      <c r="M2979" s="217"/>
      <c r="N2979" s="217"/>
      <c r="O2979" s="217"/>
      <c r="P2979" s="217"/>
    </row>
    <row r="2980">
      <c r="A2980" s="217"/>
      <c r="B2980" s="233"/>
      <c r="C2980" s="234"/>
      <c r="D2980" s="235"/>
      <c r="E2980" s="235"/>
      <c r="F2980" s="217"/>
      <c r="G2980" s="217"/>
      <c r="H2980" s="217"/>
      <c r="I2980" s="217"/>
      <c r="J2980" s="217"/>
      <c r="K2980" s="217"/>
      <c r="L2980" s="217"/>
      <c r="M2980" s="217"/>
      <c r="N2980" s="217"/>
      <c r="O2980" s="217"/>
      <c r="P2980" s="217"/>
    </row>
    <row r="2981">
      <c r="A2981" s="217"/>
      <c r="B2981" s="233"/>
      <c r="C2981" s="234"/>
      <c r="D2981" s="235"/>
      <c r="E2981" s="235"/>
      <c r="F2981" s="217"/>
      <c r="G2981" s="217"/>
      <c r="H2981" s="217"/>
      <c r="I2981" s="217"/>
      <c r="J2981" s="217"/>
      <c r="K2981" s="217"/>
      <c r="L2981" s="217"/>
      <c r="M2981" s="217"/>
      <c r="N2981" s="217"/>
      <c r="O2981" s="217"/>
      <c r="P2981" s="217"/>
    </row>
    <row r="2982">
      <c r="A2982" s="217"/>
      <c r="B2982" s="233"/>
      <c r="C2982" s="234"/>
      <c r="D2982" s="235"/>
      <c r="E2982" s="235"/>
      <c r="F2982" s="217"/>
      <c r="G2982" s="217"/>
      <c r="H2982" s="217"/>
      <c r="I2982" s="217"/>
      <c r="J2982" s="217"/>
      <c r="K2982" s="217"/>
      <c r="L2982" s="217"/>
      <c r="M2982" s="217"/>
      <c r="N2982" s="217"/>
      <c r="O2982" s="217"/>
      <c r="P2982" s="217"/>
    </row>
    <row r="2983">
      <c r="A2983" s="217"/>
      <c r="B2983" s="233"/>
      <c r="C2983" s="234"/>
      <c r="D2983" s="235"/>
      <c r="E2983" s="235"/>
      <c r="F2983" s="217"/>
      <c r="G2983" s="217"/>
      <c r="H2983" s="217"/>
      <c r="I2983" s="217"/>
      <c r="J2983" s="217"/>
      <c r="K2983" s="217"/>
      <c r="L2983" s="217"/>
      <c r="M2983" s="217"/>
      <c r="N2983" s="217"/>
      <c r="O2983" s="217"/>
      <c r="P2983" s="217"/>
    </row>
    <row r="2984">
      <c r="A2984" s="217"/>
      <c r="B2984" s="233"/>
      <c r="C2984" s="234"/>
      <c r="D2984" s="235"/>
      <c r="E2984" s="235"/>
      <c r="F2984" s="217"/>
      <c r="G2984" s="217"/>
      <c r="H2984" s="217"/>
      <c r="I2984" s="217"/>
      <c r="J2984" s="217"/>
      <c r="K2984" s="217"/>
      <c r="L2984" s="217"/>
      <c r="M2984" s="217"/>
      <c r="N2984" s="217"/>
      <c r="O2984" s="217"/>
      <c r="P2984" s="217"/>
    </row>
    <row r="2985">
      <c r="A2985" s="217"/>
      <c r="B2985" s="233"/>
      <c r="C2985" s="234"/>
      <c r="D2985" s="235"/>
      <c r="E2985" s="235"/>
      <c r="F2985" s="217"/>
      <c r="G2985" s="217"/>
      <c r="H2985" s="217"/>
      <c r="I2985" s="217"/>
      <c r="J2985" s="217"/>
      <c r="K2985" s="217"/>
      <c r="L2985" s="217"/>
      <c r="M2985" s="217"/>
      <c r="N2985" s="217"/>
      <c r="O2985" s="217"/>
      <c r="P2985" s="217"/>
    </row>
    <row r="2986">
      <c r="A2986" s="217"/>
      <c r="B2986" s="233"/>
      <c r="C2986" s="234"/>
      <c r="D2986" s="235"/>
      <c r="E2986" s="235"/>
      <c r="F2986" s="217"/>
      <c r="G2986" s="217"/>
      <c r="H2986" s="217"/>
      <c r="I2986" s="217"/>
      <c r="J2986" s="217"/>
      <c r="K2986" s="217"/>
      <c r="L2986" s="217"/>
      <c r="M2986" s="217"/>
      <c r="N2986" s="217"/>
      <c r="O2986" s="217"/>
      <c r="P2986" s="217"/>
    </row>
    <row r="2987">
      <c r="A2987" s="217"/>
      <c r="B2987" s="233"/>
      <c r="C2987" s="234"/>
      <c r="D2987" s="235"/>
      <c r="E2987" s="235"/>
      <c r="F2987" s="217"/>
      <c r="G2987" s="217"/>
      <c r="H2987" s="217"/>
      <c r="I2987" s="217"/>
      <c r="J2987" s="217"/>
      <c r="K2987" s="217"/>
      <c r="L2987" s="217"/>
      <c r="M2987" s="217"/>
      <c r="N2987" s="217"/>
      <c r="O2987" s="217"/>
      <c r="P2987" s="217"/>
    </row>
    <row r="2988">
      <c r="A2988" s="217"/>
      <c r="B2988" s="233"/>
      <c r="C2988" s="234"/>
      <c r="D2988" s="235"/>
      <c r="E2988" s="235"/>
      <c r="F2988" s="217"/>
      <c r="G2988" s="217"/>
      <c r="H2988" s="217"/>
      <c r="I2988" s="217"/>
      <c r="J2988" s="217"/>
      <c r="K2988" s="217"/>
      <c r="L2988" s="217"/>
      <c r="M2988" s="217"/>
      <c r="N2988" s="217"/>
      <c r="O2988" s="217"/>
      <c r="P2988" s="217"/>
    </row>
    <row r="2989">
      <c r="A2989" s="217"/>
      <c r="B2989" s="233"/>
      <c r="C2989" s="234"/>
      <c r="D2989" s="235"/>
      <c r="E2989" s="235"/>
      <c r="F2989" s="217"/>
      <c r="G2989" s="217"/>
      <c r="H2989" s="217"/>
      <c r="I2989" s="217"/>
      <c r="J2989" s="217"/>
      <c r="K2989" s="217"/>
      <c r="L2989" s="217"/>
      <c r="M2989" s="217"/>
      <c r="N2989" s="217"/>
      <c r="O2989" s="217"/>
      <c r="P2989" s="217"/>
    </row>
    <row r="2990">
      <c r="A2990" s="217"/>
      <c r="B2990" s="233"/>
      <c r="C2990" s="234"/>
      <c r="D2990" s="235"/>
      <c r="E2990" s="235"/>
      <c r="F2990" s="217"/>
      <c r="G2990" s="217"/>
      <c r="H2990" s="217"/>
      <c r="I2990" s="217"/>
      <c r="J2990" s="217"/>
      <c r="K2990" s="217"/>
      <c r="L2990" s="217"/>
      <c r="M2990" s="217"/>
      <c r="N2990" s="217"/>
      <c r="O2990" s="217"/>
      <c r="P2990" s="217"/>
    </row>
    <row r="2991">
      <c r="A2991" s="230"/>
      <c r="B2991" s="233"/>
      <c r="C2991" s="234"/>
      <c r="D2991" s="236"/>
      <c r="E2991" s="235"/>
      <c r="F2991" s="195"/>
      <c r="G2991" s="217"/>
      <c r="H2991" s="217"/>
      <c r="I2991" s="195"/>
      <c r="J2991" s="195"/>
      <c r="K2991" s="195"/>
      <c r="L2991" s="195"/>
      <c r="M2991" s="195"/>
      <c r="N2991" s="195"/>
      <c r="O2991" s="195"/>
      <c r="P2991" s="195"/>
    </row>
    <row r="2992">
      <c r="A2992" s="217"/>
      <c r="B2992" s="233"/>
      <c r="C2992" s="234"/>
      <c r="D2992" s="235"/>
      <c r="E2992" s="235"/>
      <c r="F2992" s="217"/>
      <c r="G2992" s="217"/>
      <c r="H2992" s="217"/>
      <c r="I2992" s="217"/>
      <c r="J2992" s="217"/>
      <c r="K2992" s="217"/>
      <c r="L2992" s="217"/>
      <c r="M2992" s="217"/>
      <c r="N2992" s="217"/>
      <c r="O2992" s="217"/>
      <c r="P2992" s="217"/>
    </row>
    <row r="2993">
      <c r="A2993" s="217"/>
      <c r="B2993" s="233"/>
      <c r="C2993" s="234"/>
      <c r="D2993" s="235"/>
      <c r="E2993" s="235"/>
      <c r="F2993" s="217"/>
      <c r="G2993" s="217"/>
      <c r="H2993" s="217"/>
      <c r="I2993" s="217"/>
      <c r="J2993" s="217"/>
      <c r="K2993" s="217"/>
      <c r="L2993" s="217"/>
      <c r="M2993" s="217"/>
      <c r="N2993" s="217"/>
      <c r="O2993" s="217"/>
      <c r="P2993" s="217"/>
    </row>
    <row r="2994">
      <c r="A2994" s="217"/>
      <c r="B2994" s="233"/>
      <c r="C2994" s="234"/>
      <c r="D2994" s="235"/>
      <c r="E2994" s="235"/>
      <c r="F2994" s="217"/>
      <c r="G2994" s="217"/>
      <c r="H2994" s="217"/>
      <c r="I2994" s="217"/>
      <c r="J2994" s="217"/>
      <c r="K2994" s="217"/>
      <c r="L2994" s="217"/>
      <c r="M2994" s="217"/>
      <c r="N2994" s="217"/>
      <c r="O2994" s="217"/>
      <c r="P2994" s="217"/>
    </row>
    <row r="2995">
      <c r="A2995" s="217"/>
      <c r="B2995" s="233"/>
      <c r="C2995" s="234"/>
      <c r="D2995" s="235"/>
      <c r="E2995" s="235"/>
      <c r="F2995" s="217"/>
      <c r="G2995" s="217"/>
      <c r="H2995" s="217"/>
      <c r="I2995" s="217"/>
      <c r="J2995" s="217"/>
      <c r="K2995" s="217"/>
      <c r="L2995" s="217"/>
      <c r="M2995" s="217"/>
      <c r="N2995" s="217"/>
      <c r="O2995" s="217"/>
      <c r="P2995" s="217"/>
    </row>
    <row r="2996">
      <c r="A2996" s="217"/>
      <c r="B2996" s="233"/>
      <c r="C2996" s="234"/>
      <c r="D2996" s="235"/>
      <c r="E2996" s="235"/>
      <c r="F2996" s="217"/>
      <c r="G2996" s="217"/>
      <c r="H2996" s="217"/>
      <c r="I2996" s="217"/>
      <c r="J2996" s="217"/>
      <c r="K2996" s="217"/>
      <c r="L2996" s="217"/>
      <c r="M2996" s="217"/>
      <c r="N2996" s="217"/>
      <c r="O2996" s="217"/>
      <c r="P2996" s="217"/>
    </row>
    <row r="2997">
      <c r="A2997" s="217"/>
      <c r="B2997" s="233"/>
      <c r="C2997" s="234"/>
      <c r="D2997" s="235"/>
      <c r="E2997" s="235"/>
      <c r="F2997" s="217"/>
      <c r="G2997" s="217"/>
      <c r="H2997" s="217"/>
      <c r="I2997" s="217"/>
      <c r="J2997" s="217"/>
      <c r="K2997" s="217"/>
      <c r="L2997" s="217"/>
      <c r="M2997" s="217"/>
      <c r="N2997" s="217"/>
      <c r="O2997" s="217"/>
      <c r="P2997" s="217"/>
    </row>
    <row r="2998">
      <c r="A2998" s="217"/>
      <c r="B2998" s="233"/>
      <c r="C2998" s="234"/>
      <c r="D2998" s="235"/>
      <c r="E2998" s="235"/>
      <c r="F2998" s="217"/>
      <c r="G2998" s="217"/>
      <c r="H2998" s="217"/>
      <c r="I2998" s="217"/>
      <c r="J2998" s="217"/>
      <c r="K2998" s="217"/>
      <c r="L2998" s="217"/>
      <c r="M2998" s="217"/>
      <c r="N2998" s="217"/>
      <c r="O2998" s="217"/>
      <c r="P2998" s="217"/>
    </row>
    <row r="2999">
      <c r="A2999" s="217"/>
      <c r="B2999" s="233"/>
      <c r="C2999" s="234"/>
      <c r="D2999" s="235"/>
      <c r="E2999" s="235"/>
      <c r="F2999" s="217"/>
      <c r="G2999" s="217"/>
      <c r="H2999" s="217"/>
      <c r="I2999" s="217"/>
      <c r="J2999" s="217"/>
      <c r="K2999" s="217"/>
      <c r="L2999" s="217"/>
      <c r="M2999" s="217"/>
      <c r="N2999" s="217"/>
      <c r="O2999" s="217"/>
      <c r="P2999" s="217"/>
    </row>
    <row r="3000">
      <c r="A3000" s="217"/>
      <c r="B3000" s="233"/>
      <c r="C3000" s="234"/>
      <c r="D3000" s="235"/>
      <c r="E3000" s="235"/>
      <c r="F3000" s="217"/>
      <c r="G3000" s="217"/>
      <c r="H3000" s="217"/>
      <c r="I3000" s="217"/>
      <c r="J3000" s="217"/>
      <c r="K3000" s="217"/>
      <c r="L3000" s="217"/>
      <c r="M3000" s="217"/>
      <c r="N3000" s="217"/>
      <c r="O3000" s="217"/>
      <c r="P3000" s="217"/>
    </row>
    <row r="3001">
      <c r="A3001" s="217"/>
      <c r="B3001" s="233"/>
      <c r="C3001" s="234"/>
      <c r="D3001" s="235"/>
      <c r="E3001" s="235"/>
      <c r="F3001" s="217"/>
      <c r="G3001" s="217"/>
      <c r="H3001" s="217"/>
      <c r="I3001" s="217"/>
      <c r="J3001" s="217"/>
      <c r="K3001" s="217"/>
      <c r="L3001" s="217"/>
      <c r="M3001" s="217"/>
      <c r="N3001" s="217"/>
      <c r="O3001" s="217"/>
      <c r="P3001" s="217"/>
    </row>
    <row r="3002">
      <c r="A3002" s="217"/>
      <c r="B3002" s="233"/>
      <c r="C3002" s="234"/>
      <c r="D3002" s="235"/>
      <c r="E3002" s="235"/>
      <c r="F3002" s="217"/>
      <c r="G3002" s="217"/>
      <c r="H3002" s="217"/>
      <c r="I3002" s="217"/>
      <c r="J3002" s="217"/>
      <c r="K3002" s="217"/>
      <c r="L3002" s="217"/>
      <c r="M3002" s="217"/>
      <c r="N3002" s="217"/>
      <c r="O3002" s="217"/>
      <c r="P3002" s="217"/>
    </row>
    <row r="3003">
      <c r="A3003" s="217"/>
      <c r="B3003" s="233"/>
      <c r="C3003" s="234"/>
      <c r="D3003" s="235"/>
      <c r="E3003" s="235"/>
      <c r="F3003" s="217"/>
      <c r="G3003" s="217"/>
      <c r="H3003" s="217"/>
      <c r="I3003" s="217"/>
      <c r="J3003" s="217"/>
      <c r="K3003" s="217"/>
      <c r="L3003" s="217"/>
      <c r="M3003" s="217"/>
      <c r="N3003" s="217"/>
      <c r="O3003" s="217"/>
      <c r="P3003" s="217"/>
    </row>
    <row r="3004">
      <c r="A3004" s="217"/>
      <c r="B3004" s="233"/>
      <c r="C3004" s="234"/>
      <c r="D3004" s="235"/>
      <c r="E3004" s="235"/>
      <c r="F3004" s="217"/>
      <c r="G3004" s="217"/>
      <c r="H3004" s="217"/>
      <c r="I3004" s="217"/>
      <c r="J3004" s="217"/>
      <c r="K3004" s="217"/>
      <c r="L3004" s="217"/>
      <c r="M3004" s="217"/>
      <c r="N3004" s="217"/>
      <c r="O3004" s="217"/>
      <c r="P3004" s="217"/>
    </row>
    <row r="3005">
      <c r="A3005" s="217"/>
      <c r="B3005" s="233"/>
      <c r="C3005" s="234"/>
      <c r="D3005" s="235"/>
      <c r="E3005" s="235"/>
      <c r="F3005" s="217"/>
      <c r="G3005" s="217"/>
      <c r="H3005" s="217"/>
      <c r="I3005" s="217"/>
      <c r="J3005" s="217"/>
      <c r="K3005" s="217"/>
      <c r="L3005" s="217"/>
      <c r="M3005" s="217"/>
      <c r="N3005" s="217"/>
      <c r="O3005" s="217"/>
      <c r="P3005" s="217"/>
    </row>
    <row r="3006">
      <c r="A3006" s="217"/>
      <c r="B3006" s="233"/>
      <c r="C3006" s="234"/>
      <c r="D3006" s="235"/>
      <c r="E3006" s="235"/>
      <c r="F3006" s="217"/>
      <c r="G3006" s="217"/>
      <c r="H3006" s="217"/>
      <c r="I3006" s="217"/>
      <c r="J3006" s="217"/>
      <c r="K3006" s="217"/>
      <c r="L3006" s="217"/>
      <c r="M3006" s="217"/>
      <c r="N3006" s="217"/>
      <c r="O3006" s="217"/>
      <c r="P3006" s="217"/>
    </row>
    <row r="3007">
      <c r="A3007" s="217"/>
      <c r="B3007" s="233"/>
      <c r="C3007" s="234"/>
      <c r="D3007" s="235"/>
      <c r="E3007" s="235"/>
      <c r="F3007" s="217"/>
      <c r="G3007" s="217"/>
      <c r="H3007" s="217"/>
      <c r="I3007" s="217"/>
      <c r="J3007" s="217"/>
      <c r="K3007" s="217"/>
      <c r="L3007" s="217"/>
      <c r="M3007" s="217"/>
      <c r="N3007" s="217"/>
      <c r="O3007" s="217"/>
      <c r="P3007" s="217"/>
    </row>
    <row r="3008">
      <c r="A3008" s="217"/>
      <c r="B3008" s="233"/>
      <c r="C3008" s="234"/>
      <c r="D3008" s="235"/>
      <c r="E3008" s="235"/>
      <c r="F3008" s="217"/>
      <c r="G3008" s="217"/>
      <c r="H3008" s="217"/>
      <c r="I3008" s="217"/>
      <c r="J3008" s="217"/>
      <c r="K3008" s="217"/>
      <c r="L3008" s="217"/>
      <c r="M3008" s="217"/>
      <c r="N3008" s="217"/>
      <c r="O3008" s="217"/>
      <c r="P3008" s="217"/>
    </row>
    <row r="3009">
      <c r="A3009" s="230"/>
      <c r="B3009" s="233"/>
      <c r="C3009" s="234"/>
      <c r="D3009" s="236"/>
      <c r="E3009" s="235"/>
      <c r="F3009" s="195"/>
      <c r="G3009" s="217"/>
      <c r="H3009" s="217"/>
      <c r="I3009" s="195"/>
      <c r="J3009" s="195"/>
      <c r="K3009" s="195"/>
      <c r="L3009" s="195"/>
      <c r="M3009" s="195"/>
      <c r="N3009" s="195"/>
      <c r="O3009" s="195"/>
      <c r="P3009" s="195"/>
    </row>
    <row r="3010">
      <c r="A3010" s="217"/>
      <c r="B3010" s="233"/>
      <c r="C3010" s="234"/>
      <c r="D3010" s="235"/>
      <c r="E3010" s="235"/>
      <c r="F3010" s="217"/>
      <c r="G3010" s="217"/>
      <c r="H3010" s="217"/>
      <c r="I3010" s="217"/>
      <c r="J3010" s="217"/>
      <c r="K3010" s="217"/>
      <c r="L3010" s="217"/>
      <c r="M3010" s="217"/>
      <c r="N3010" s="217"/>
      <c r="O3010" s="217"/>
      <c r="P3010" s="217"/>
    </row>
    <row r="3011">
      <c r="A3011" s="217"/>
      <c r="B3011" s="233"/>
      <c r="C3011" s="234"/>
      <c r="D3011" s="235"/>
      <c r="E3011" s="235"/>
      <c r="F3011" s="217"/>
      <c r="G3011" s="217"/>
      <c r="H3011" s="217"/>
      <c r="I3011" s="217"/>
      <c r="J3011" s="217"/>
      <c r="K3011" s="217"/>
      <c r="L3011" s="217"/>
      <c r="M3011" s="217"/>
      <c r="N3011" s="217"/>
      <c r="O3011" s="217"/>
      <c r="P3011" s="217"/>
    </row>
    <row r="3012">
      <c r="A3012" s="217"/>
      <c r="B3012" s="233"/>
      <c r="C3012" s="234"/>
      <c r="D3012" s="235"/>
      <c r="E3012" s="235"/>
      <c r="F3012" s="217"/>
      <c r="G3012" s="217"/>
      <c r="H3012" s="217"/>
      <c r="I3012" s="217"/>
      <c r="J3012" s="217"/>
      <c r="K3012" s="217"/>
      <c r="L3012" s="217"/>
      <c r="M3012" s="217"/>
      <c r="N3012" s="217"/>
      <c r="O3012" s="217"/>
      <c r="P3012" s="217"/>
    </row>
    <row r="3013">
      <c r="A3013" s="217"/>
      <c r="B3013" s="233"/>
      <c r="C3013" s="234"/>
      <c r="D3013" s="235"/>
      <c r="E3013" s="235"/>
      <c r="F3013" s="217"/>
      <c r="G3013" s="217"/>
      <c r="H3013" s="217"/>
      <c r="I3013" s="217"/>
      <c r="J3013" s="217"/>
      <c r="K3013" s="217"/>
      <c r="L3013" s="217"/>
      <c r="M3013" s="217"/>
      <c r="N3013" s="217"/>
      <c r="O3013" s="217"/>
      <c r="P3013" s="217"/>
    </row>
    <row r="3014">
      <c r="A3014" s="217"/>
      <c r="B3014" s="233"/>
      <c r="C3014" s="234"/>
      <c r="D3014" s="235"/>
      <c r="E3014" s="235"/>
      <c r="F3014" s="217"/>
      <c r="G3014" s="217"/>
      <c r="H3014" s="217"/>
      <c r="I3014" s="217"/>
      <c r="J3014" s="217"/>
      <c r="K3014" s="217"/>
      <c r="L3014" s="217"/>
      <c r="M3014" s="217"/>
      <c r="N3014" s="217"/>
      <c r="O3014" s="217"/>
      <c r="P3014" s="217"/>
    </row>
    <row r="3015">
      <c r="A3015" s="217"/>
      <c r="B3015" s="233"/>
      <c r="C3015" s="234"/>
      <c r="D3015" s="235"/>
      <c r="E3015" s="235"/>
      <c r="F3015" s="217"/>
      <c r="G3015" s="217"/>
      <c r="H3015" s="217"/>
      <c r="I3015" s="217"/>
      <c r="J3015" s="217"/>
      <c r="K3015" s="217"/>
      <c r="L3015" s="217"/>
      <c r="M3015" s="217"/>
      <c r="N3015" s="217"/>
      <c r="O3015" s="217"/>
      <c r="P3015" s="217"/>
    </row>
    <row r="3016">
      <c r="A3016" s="217"/>
      <c r="B3016" s="233"/>
      <c r="C3016" s="234"/>
      <c r="D3016" s="235"/>
      <c r="E3016" s="235"/>
      <c r="F3016" s="217"/>
      <c r="G3016" s="217"/>
      <c r="H3016" s="217"/>
      <c r="I3016" s="217"/>
      <c r="J3016" s="217"/>
      <c r="K3016" s="217"/>
      <c r="L3016" s="217"/>
      <c r="M3016" s="217"/>
      <c r="N3016" s="217"/>
      <c r="O3016" s="217"/>
      <c r="P3016" s="217"/>
    </row>
    <row r="3017">
      <c r="A3017" s="217"/>
      <c r="B3017" s="233"/>
      <c r="C3017" s="234"/>
      <c r="D3017" s="235"/>
      <c r="E3017" s="235"/>
      <c r="F3017" s="217"/>
      <c r="G3017" s="217"/>
      <c r="H3017" s="217"/>
      <c r="I3017" s="217"/>
      <c r="J3017" s="217"/>
      <c r="K3017" s="217"/>
      <c r="L3017" s="217"/>
      <c r="M3017" s="217"/>
      <c r="N3017" s="217"/>
      <c r="O3017" s="217"/>
      <c r="P3017" s="217"/>
    </row>
    <row r="3018">
      <c r="A3018" s="217"/>
      <c r="B3018" s="233"/>
      <c r="C3018" s="234"/>
      <c r="D3018" s="235"/>
      <c r="E3018" s="235"/>
      <c r="F3018" s="217"/>
      <c r="G3018" s="217"/>
      <c r="H3018" s="217"/>
      <c r="I3018" s="217"/>
      <c r="J3018" s="217"/>
      <c r="K3018" s="217"/>
      <c r="L3018" s="217"/>
      <c r="M3018" s="217"/>
      <c r="N3018" s="217"/>
      <c r="O3018" s="217"/>
      <c r="P3018" s="217"/>
    </row>
    <row r="3019">
      <c r="A3019" s="217"/>
      <c r="B3019" s="233"/>
      <c r="C3019" s="234"/>
      <c r="D3019" s="235"/>
      <c r="E3019" s="235"/>
      <c r="F3019" s="217"/>
      <c r="G3019" s="217"/>
      <c r="H3019" s="217"/>
      <c r="I3019" s="217"/>
      <c r="J3019" s="217"/>
      <c r="K3019" s="217"/>
      <c r="L3019" s="217"/>
      <c r="M3019" s="217"/>
      <c r="N3019" s="217"/>
      <c r="O3019" s="217"/>
      <c r="P3019" s="217"/>
    </row>
    <row r="3020">
      <c r="A3020" s="217"/>
      <c r="B3020" s="233"/>
      <c r="C3020" s="234"/>
      <c r="D3020" s="235"/>
      <c r="E3020" s="235"/>
      <c r="F3020" s="217"/>
      <c r="G3020" s="217"/>
      <c r="H3020" s="217"/>
      <c r="I3020" s="217"/>
      <c r="J3020" s="217"/>
      <c r="K3020" s="217"/>
      <c r="L3020" s="217"/>
      <c r="M3020" s="217"/>
      <c r="N3020" s="217"/>
      <c r="O3020" s="217"/>
      <c r="P3020" s="217"/>
    </row>
    <row r="3021">
      <c r="A3021" s="217"/>
      <c r="B3021" s="233"/>
      <c r="C3021" s="234"/>
      <c r="D3021" s="235"/>
      <c r="E3021" s="235"/>
      <c r="F3021" s="217"/>
      <c r="G3021" s="217"/>
      <c r="H3021" s="217"/>
      <c r="I3021" s="217"/>
      <c r="J3021" s="217"/>
      <c r="K3021" s="217"/>
      <c r="L3021" s="217"/>
      <c r="M3021" s="217"/>
      <c r="N3021" s="217"/>
      <c r="O3021" s="217"/>
      <c r="P3021" s="217"/>
    </row>
    <row r="3022">
      <c r="A3022" s="217"/>
      <c r="B3022" s="233"/>
      <c r="C3022" s="234"/>
      <c r="D3022" s="235"/>
      <c r="E3022" s="235"/>
      <c r="F3022" s="217"/>
      <c r="G3022" s="217"/>
      <c r="H3022" s="217"/>
      <c r="I3022" s="217"/>
      <c r="J3022" s="217"/>
      <c r="K3022" s="217"/>
      <c r="L3022" s="217"/>
      <c r="M3022" s="217"/>
      <c r="N3022" s="217"/>
      <c r="O3022" s="217"/>
      <c r="P3022" s="217"/>
    </row>
    <row r="3023">
      <c r="A3023" s="217"/>
      <c r="B3023" s="233"/>
      <c r="C3023" s="234"/>
      <c r="D3023" s="235"/>
      <c r="E3023" s="235"/>
      <c r="F3023" s="217"/>
      <c r="G3023" s="217"/>
      <c r="H3023" s="217"/>
      <c r="I3023" s="217"/>
      <c r="J3023" s="217"/>
      <c r="K3023" s="217"/>
      <c r="L3023" s="217"/>
      <c r="M3023" s="217"/>
      <c r="N3023" s="217"/>
      <c r="O3023" s="217"/>
      <c r="P3023" s="217"/>
    </row>
    <row r="3024">
      <c r="A3024" s="217"/>
      <c r="B3024" s="233"/>
      <c r="C3024" s="234"/>
      <c r="D3024" s="235"/>
      <c r="E3024" s="235"/>
      <c r="F3024" s="217"/>
      <c r="G3024" s="217"/>
      <c r="H3024" s="217"/>
      <c r="I3024" s="217"/>
      <c r="J3024" s="217"/>
      <c r="K3024" s="217"/>
      <c r="L3024" s="217"/>
      <c r="M3024" s="217"/>
      <c r="N3024" s="217"/>
      <c r="O3024" s="217"/>
      <c r="P3024" s="217"/>
    </row>
    <row r="3025">
      <c r="A3025" s="217"/>
      <c r="B3025" s="233"/>
      <c r="C3025" s="234"/>
      <c r="D3025" s="235"/>
      <c r="E3025" s="235"/>
      <c r="F3025" s="217"/>
      <c r="G3025" s="217"/>
      <c r="H3025" s="217"/>
      <c r="I3025" s="217"/>
      <c r="J3025" s="217"/>
      <c r="K3025" s="217"/>
      <c r="L3025" s="217"/>
      <c r="M3025" s="217"/>
      <c r="N3025" s="217"/>
      <c r="O3025" s="217"/>
      <c r="P3025" s="217"/>
    </row>
    <row r="3026">
      <c r="A3026" s="217"/>
      <c r="B3026" s="233"/>
      <c r="C3026" s="234"/>
      <c r="D3026" s="235"/>
      <c r="E3026" s="235"/>
      <c r="F3026" s="217"/>
      <c r="G3026" s="217"/>
      <c r="H3026" s="217"/>
      <c r="I3026" s="217"/>
      <c r="J3026" s="217"/>
      <c r="K3026" s="217"/>
      <c r="L3026" s="217"/>
      <c r="M3026" s="217"/>
      <c r="N3026" s="217"/>
      <c r="O3026" s="217"/>
      <c r="P3026" s="217"/>
    </row>
    <row r="3027">
      <c r="A3027" s="230"/>
      <c r="B3027" s="233"/>
      <c r="C3027" s="234"/>
      <c r="D3027" s="236"/>
      <c r="E3027" s="235"/>
      <c r="F3027" s="195"/>
      <c r="G3027" s="217"/>
      <c r="H3027" s="217"/>
      <c r="I3027" s="195"/>
      <c r="J3027" s="195"/>
      <c r="K3027" s="195"/>
      <c r="L3027" s="195"/>
      <c r="M3027" s="195"/>
      <c r="N3027" s="195"/>
      <c r="O3027" s="195"/>
      <c r="P3027" s="195"/>
    </row>
    <row r="3028">
      <c r="A3028" s="217"/>
      <c r="B3028" s="233"/>
      <c r="C3028" s="234"/>
      <c r="D3028" s="235"/>
      <c r="E3028" s="235"/>
      <c r="F3028" s="217"/>
      <c r="G3028" s="217"/>
      <c r="H3028" s="217"/>
      <c r="I3028" s="217"/>
      <c r="J3028" s="217"/>
      <c r="K3028" s="217"/>
      <c r="L3028" s="217"/>
      <c r="M3028" s="217"/>
      <c r="N3028" s="217"/>
      <c r="O3028" s="217"/>
      <c r="P3028" s="217"/>
    </row>
    <row r="3029">
      <c r="A3029" s="217"/>
      <c r="B3029" s="233"/>
      <c r="C3029" s="234"/>
      <c r="D3029" s="235"/>
      <c r="E3029" s="235"/>
      <c r="F3029" s="217"/>
      <c r="G3029" s="217"/>
      <c r="H3029" s="217"/>
      <c r="I3029" s="217"/>
      <c r="J3029" s="217"/>
      <c r="K3029" s="217"/>
      <c r="L3029" s="217"/>
      <c r="M3029" s="217"/>
      <c r="N3029" s="217"/>
      <c r="O3029" s="217"/>
      <c r="P3029" s="217"/>
    </row>
    <row r="3030">
      <c r="A3030" s="217"/>
      <c r="B3030" s="233"/>
      <c r="C3030" s="234"/>
      <c r="D3030" s="235"/>
      <c r="E3030" s="235"/>
      <c r="F3030" s="217"/>
      <c r="G3030" s="217"/>
      <c r="H3030" s="217"/>
      <c r="I3030" s="217"/>
      <c r="J3030" s="217"/>
      <c r="K3030" s="217"/>
      <c r="L3030" s="217"/>
      <c r="M3030" s="217"/>
      <c r="N3030" s="217"/>
      <c r="O3030" s="217"/>
      <c r="P3030" s="217"/>
    </row>
    <row r="3031">
      <c r="A3031" s="217"/>
      <c r="B3031" s="233"/>
      <c r="C3031" s="234"/>
      <c r="D3031" s="235"/>
      <c r="E3031" s="235"/>
      <c r="F3031" s="217"/>
      <c r="G3031" s="217"/>
      <c r="H3031" s="217"/>
      <c r="I3031" s="217"/>
      <c r="J3031" s="217"/>
      <c r="K3031" s="217"/>
      <c r="L3031" s="217"/>
      <c r="M3031" s="217"/>
      <c r="N3031" s="217"/>
      <c r="O3031" s="217"/>
      <c r="P3031" s="217"/>
    </row>
    <row r="3032">
      <c r="A3032" s="217"/>
      <c r="B3032" s="233"/>
      <c r="C3032" s="234"/>
      <c r="D3032" s="235"/>
      <c r="E3032" s="235"/>
      <c r="F3032" s="217"/>
      <c r="G3032" s="217"/>
      <c r="H3032" s="217"/>
      <c r="I3032" s="217"/>
      <c r="J3032" s="217"/>
      <c r="K3032" s="217"/>
      <c r="L3032" s="217"/>
      <c r="M3032" s="217"/>
      <c r="N3032" s="217"/>
      <c r="O3032" s="217"/>
      <c r="P3032" s="217"/>
    </row>
    <row r="3033">
      <c r="A3033" s="217"/>
      <c r="B3033" s="233"/>
      <c r="C3033" s="234"/>
      <c r="D3033" s="235"/>
      <c r="E3033" s="235"/>
      <c r="F3033" s="217"/>
      <c r="G3033" s="217"/>
      <c r="H3033" s="217"/>
      <c r="I3033" s="217"/>
      <c r="J3033" s="217"/>
      <c r="K3033" s="217"/>
      <c r="L3033" s="217"/>
      <c r="M3033" s="217"/>
      <c r="N3033" s="217"/>
      <c r="O3033" s="217"/>
      <c r="P3033" s="217"/>
    </row>
    <row r="3034">
      <c r="A3034" s="217"/>
      <c r="B3034" s="233"/>
      <c r="C3034" s="234"/>
      <c r="D3034" s="235"/>
      <c r="E3034" s="235"/>
      <c r="F3034" s="217"/>
      <c r="G3034" s="217"/>
      <c r="H3034" s="217"/>
      <c r="I3034" s="217"/>
      <c r="J3034" s="217"/>
      <c r="K3034" s="217"/>
      <c r="L3034" s="217"/>
      <c r="M3034" s="217"/>
      <c r="N3034" s="217"/>
      <c r="O3034" s="217"/>
      <c r="P3034" s="217"/>
    </row>
    <row r="3035">
      <c r="A3035" s="217"/>
      <c r="B3035" s="233"/>
      <c r="C3035" s="234"/>
      <c r="D3035" s="235"/>
      <c r="E3035" s="235"/>
      <c r="F3035" s="217"/>
      <c r="G3035" s="217"/>
      <c r="H3035" s="217"/>
      <c r="I3035" s="217"/>
      <c r="J3035" s="217"/>
      <c r="K3035" s="217"/>
      <c r="L3035" s="217"/>
      <c r="M3035" s="217"/>
      <c r="N3035" s="217"/>
      <c r="O3035" s="217"/>
      <c r="P3035" s="217"/>
    </row>
    <row r="3036">
      <c r="A3036" s="217"/>
      <c r="B3036" s="233"/>
      <c r="C3036" s="234"/>
      <c r="D3036" s="235"/>
      <c r="E3036" s="235"/>
      <c r="F3036" s="217"/>
      <c r="G3036" s="217"/>
      <c r="H3036" s="217"/>
      <c r="I3036" s="217"/>
      <c r="J3036" s="217"/>
      <c r="K3036" s="217"/>
      <c r="L3036" s="217"/>
      <c r="M3036" s="217"/>
      <c r="N3036" s="217"/>
      <c r="O3036" s="217"/>
      <c r="P3036" s="217"/>
    </row>
    <row r="3037">
      <c r="A3037" s="217"/>
      <c r="B3037" s="233"/>
      <c r="C3037" s="234"/>
      <c r="D3037" s="235"/>
      <c r="E3037" s="235"/>
      <c r="F3037" s="217"/>
      <c r="G3037" s="217"/>
      <c r="H3037" s="217"/>
      <c r="I3037" s="217"/>
      <c r="J3037" s="217"/>
      <c r="K3037" s="217"/>
      <c r="L3037" s="217"/>
      <c r="M3037" s="217"/>
      <c r="N3037" s="217"/>
      <c r="O3037" s="217"/>
      <c r="P3037" s="217"/>
    </row>
    <row r="3038">
      <c r="A3038" s="217"/>
      <c r="B3038" s="233"/>
      <c r="C3038" s="234"/>
      <c r="D3038" s="235"/>
      <c r="E3038" s="235"/>
      <c r="F3038" s="217"/>
      <c r="G3038" s="217"/>
      <c r="H3038" s="217"/>
      <c r="I3038" s="217"/>
      <c r="J3038" s="217"/>
      <c r="K3038" s="217"/>
      <c r="L3038" s="217"/>
      <c r="M3038" s="217"/>
      <c r="N3038" s="217"/>
      <c r="O3038" s="217"/>
      <c r="P3038" s="217"/>
    </row>
    <row r="3039">
      <c r="A3039" s="217"/>
      <c r="B3039" s="233"/>
      <c r="C3039" s="234"/>
      <c r="D3039" s="235"/>
      <c r="E3039" s="235"/>
      <c r="F3039" s="217"/>
      <c r="G3039" s="217"/>
      <c r="H3039" s="217"/>
      <c r="I3039" s="217"/>
      <c r="J3039" s="217"/>
      <c r="K3039" s="217"/>
      <c r="L3039" s="217"/>
      <c r="M3039" s="217"/>
      <c r="N3039" s="217"/>
      <c r="O3039" s="217"/>
      <c r="P3039" s="217"/>
    </row>
    <row r="3040">
      <c r="A3040" s="217"/>
      <c r="B3040" s="233"/>
      <c r="C3040" s="234"/>
      <c r="D3040" s="235"/>
      <c r="E3040" s="235"/>
      <c r="F3040" s="217"/>
      <c r="G3040" s="217"/>
      <c r="H3040" s="217"/>
      <c r="I3040" s="217"/>
      <c r="J3040" s="217"/>
      <c r="K3040" s="217"/>
      <c r="L3040" s="217"/>
      <c r="M3040" s="217"/>
      <c r="N3040" s="217"/>
      <c r="O3040" s="217"/>
      <c r="P3040" s="217"/>
    </row>
    <row r="3041">
      <c r="A3041" s="217"/>
      <c r="B3041" s="233"/>
      <c r="C3041" s="234"/>
      <c r="D3041" s="235"/>
      <c r="E3041" s="235"/>
      <c r="F3041" s="217"/>
      <c r="G3041" s="217"/>
      <c r="H3041" s="217"/>
      <c r="I3041" s="217"/>
      <c r="J3041" s="217"/>
      <c r="K3041" s="217"/>
      <c r="L3041" s="217"/>
      <c r="M3041" s="217"/>
      <c r="N3041" s="217"/>
      <c r="O3041" s="217"/>
      <c r="P3041" s="217"/>
    </row>
    <row r="3042">
      <c r="A3042" s="217"/>
      <c r="B3042" s="233"/>
      <c r="C3042" s="234"/>
      <c r="D3042" s="235"/>
      <c r="E3042" s="235"/>
      <c r="F3042" s="217"/>
      <c r="G3042" s="217"/>
      <c r="H3042" s="217"/>
      <c r="I3042" s="217"/>
      <c r="J3042" s="217"/>
      <c r="K3042" s="217"/>
      <c r="L3042" s="217"/>
      <c r="M3042" s="217"/>
      <c r="N3042" s="217"/>
      <c r="O3042" s="217"/>
      <c r="P3042" s="217"/>
    </row>
    <row r="3043">
      <c r="A3043" s="217"/>
      <c r="B3043" s="233"/>
      <c r="C3043" s="234"/>
      <c r="D3043" s="235"/>
      <c r="E3043" s="235"/>
      <c r="F3043" s="217"/>
      <c r="G3043" s="217"/>
      <c r="H3043" s="217"/>
      <c r="I3043" s="217"/>
      <c r="J3043" s="217"/>
      <c r="K3043" s="217"/>
      <c r="L3043" s="217"/>
      <c r="M3043" s="217"/>
      <c r="N3043" s="217"/>
      <c r="O3043" s="217"/>
      <c r="P3043" s="217"/>
    </row>
    <row r="3044">
      <c r="A3044" s="217"/>
      <c r="B3044" s="233"/>
      <c r="C3044" s="234"/>
      <c r="D3044" s="235"/>
      <c r="E3044" s="235"/>
      <c r="F3044" s="217"/>
      <c r="G3044" s="217"/>
      <c r="H3044" s="217"/>
      <c r="I3044" s="217"/>
      <c r="J3044" s="217"/>
      <c r="K3044" s="217"/>
      <c r="L3044" s="217"/>
      <c r="M3044" s="217"/>
      <c r="N3044" s="217"/>
      <c r="O3044" s="217"/>
      <c r="P3044" s="217"/>
    </row>
    <row r="3045">
      <c r="A3045" s="230"/>
      <c r="B3045" s="233"/>
      <c r="C3045" s="234"/>
      <c r="D3045" s="236"/>
      <c r="E3045" s="235"/>
      <c r="F3045" s="195"/>
      <c r="G3045" s="217"/>
      <c r="H3045" s="217"/>
      <c r="I3045" s="195"/>
      <c r="J3045" s="195"/>
      <c r="K3045" s="195"/>
      <c r="L3045" s="195"/>
      <c r="M3045" s="195"/>
      <c r="N3045" s="195"/>
      <c r="O3045" s="195"/>
      <c r="P3045" s="195"/>
    </row>
    <row r="3046">
      <c r="A3046" s="217"/>
      <c r="B3046" s="233"/>
      <c r="C3046" s="234"/>
      <c r="D3046" s="235"/>
      <c r="E3046" s="235"/>
      <c r="F3046" s="217"/>
      <c r="G3046" s="217"/>
      <c r="H3046" s="217"/>
      <c r="I3046" s="217"/>
      <c r="J3046" s="217"/>
      <c r="K3046" s="217"/>
      <c r="L3046" s="217"/>
      <c r="M3046" s="217"/>
      <c r="N3046" s="217"/>
      <c r="O3046" s="217"/>
      <c r="P3046" s="217"/>
    </row>
    <row r="3047">
      <c r="A3047" s="217"/>
      <c r="B3047" s="233"/>
      <c r="C3047" s="234"/>
      <c r="D3047" s="235"/>
      <c r="E3047" s="235"/>
      <c r="F3047" s="217"/>
      <c r="G3047" s="217"/>
      <c r="H3047" s="217"/>
      <c r="I3047" s="217"/>
      <c r="J3047" s="217"/>
      <c r="K3047" s="217"/>
      <c r="L3047" s="217"/>
      <c r="M3047" s="217"/>
      <c r="N3047" s="217"/>
      <c r="O3047" s="217"/>
      <c r="P3047" s="217"/>
    </row>
    <row r="3048">
      <c r="A3048" s="217"/>
      <c r="B3048" s="233"/>
      <c r="C3048" s="234"/>
      <c r="D3048" s="235"/>
      <c r="E3048" s="235"/>
      <c r="F3048" s="217"/>
      <c r="G3048" s="217"/>
      <c r="H3048" s="217"/>
      <c r="I3048" s="217"/>
      <c r="J3048" s="217"/>
      <c r="K3048" s="217"/>
      <c r="L3048" s="217"/>
      <c r="M3048" s="217"/>
      <c r="N3048" s="217"/>
      <c r="O3048" s="217"/>
      <c r="P3048" s="217"/>
    </row>
    <row r="3049">
      <c r="A3049" s="217"/>
      <c r="B3049" s="233"/>
      <c r="C3049" s="234"/>
      <c r="D3049" s="235"/>
      <c r="E3049" s="235"/>
      <c r="F3049" s="217"/>
      <c r="G3049" s="217"/>
      <c r="H3049" s="217"/>
      <c r="I3049" s="217"/>
      <c r="J3049" s="217"/>
      <c r="K3049" s="217"/>
      <c r="L3049" s="217"/>
      <c r="M3049" s="217"/>
      <c r="N3049" s="217"/>
      <c r="O3049" s="217"/>
      <c r="P3049" s="217"/>
    </row>
    <row r="3050">
      <c r="A3050" s="217"/>
      <c r="B3050" s="233"/>
      <c r="C3050" s="234"/>
      <c r="D3050" s="235"/>
      <c r="E3050" s="235"/>
      <c r="F3050" s="217"/>
      <c r="G3050" s="217"/>
      <c r="H3050" s="217"/>
      <c r="I3050" s="217"/>
      <c r="J3050" s="217"/>
      <c r="K3050" s="217"/>
      <c r="L3050" s="217"/>
      <c r="M3050" s="217"/>
      <c r="N3050" s="217"/>
      <c r="O3050" s="217"/>
      <c r="P3050" s="217"/>
    </row>
    <row r="3051">
      <c r="A3051" s="217"/>
      <c r="B3051" s="233"/>
      <c r="C3051" s="234"/>
      <c r="D3051" s="235"/>
      <c r="E3051" s="235"/>
      <c r="F3051" s="217"/>
      <c r="G3051" s="217"/>
      <c r="H3051" s="217"/>
      <c r="I3051" s="217"/>
      <c r="J3051" s="217"/>
      <c r="K3051" s="217"/>
      <c r="L3051" s="217"/>
      <c r="M3051" s="217"/>
      <c r="N3051" s="217"/>
      <c r="O3051" s="217"/>
      <c r="P3051" s="217"/>
    </row>
    <row r="3052">
      <c r="A3052" s="217"/>
      <c r="B3052" s="233"/>
      <c r="C3052" s="234"/>
      <c r="D3052" s="235"/>
      <c r="E3052" s="235"/>
      <c r="F3052" s="217"/>
      <c r="G3052" s="217"/>
      <c r="H3052" s="217"/>
      <c r="I3052" s="217"/>
      <c r="J3052" s="217"/>
      <c r="K3052" s="217"/>
      <c r="L3052" s="217"/>
      <c r="M3052" s="217"/>
      <c r="N3052" s="217"/>
      <c r="O3052" s="217"/>
      <c r="P3052" s="217"/>
    </row>
    <row r="3053">
      <c r="A3053" s="217"/>
      <c r="B3053" s="233"/>
      <c r="C3053" s="234"/>
      <c r="D3053" s="235"/>
      <c r="E3053" s="235"/>
      <c r="F3053" s="217"/>
      <c r="G3053" s="217"/>
      <c r="H3053" s="217"/>
      <c r="I3053" s="217"/>
      <c r="J3053" s="217"/>
      <c r="K3053" s="217"/>
      <c r="L3053" s="217"/>
      <c r="M3053" s="217"/>
      <c r="N3053" s="217"/>
      <c r="O3053" s="217"/>
      <c r="P3053" s="217"/>
    </row>
    <row r="3054">
      <c r="A3054" s="217"/>
      <c r="B3054" s="233"/>
      <c r="C3054" s="234"/>
      <c r="D3054" s="235"/>
      <c r="E3054" s="235"/>
      <c r="F3054" s="217"/>
      <c r="G3054" s="217"/>
      <c r="H3054" s="217"/>
      <c r="I3054" s="217"/>
      <c r="J3054" s="217"/>
      <c r="K3054" s="217"/>
      <c r="L3054" s="217"/>
      <c r="M3054" s="217"/>
      <c r="N3054" s="217"/>
      <c r="O3054" s="217"/>
      <c r="P3054" s="217"/>
    </row>
    <row r="3055">
      <c r="A3055" s="217"/>
      <c r="B3055" s="233"/>
      <c r="C3055" s="234"/>
      <c r="D3055" s="235"/>
      <c r="E3055" s="235"/>
      <c r="F3055" s="217"/>
      <c r="G3055" s="217"/>
      <c r="H3055" s="217"/>
      <c r="I3055" s="217"/>
      <c r="J3055" s="217"/>
      <c r="K3055" s="217"/>
      <c r="L3055" s="217"/>
      <c r="M3055" s="217"/>
      <c r="N3055" s="217"/>
      <c r="O3055" s="217"/>
      <c r="P3055" s="217"/>
    </row>
    <row r="3056">
      <c r="A3056" s="217"/>
      <c r="B3056" s="233"/>
      <c r="C3056" s="234"/>
      <c r="D3056" s="235"/>
      <c r="E3056" s="235"/>
      <c r="F3056" s="217"/>
      <c r="G3056" s="217"/>
      <c r="H3056" s="217"/>
      <c r="I3056" s="217"/>
      <c r="J3056" s="217"/>
      <c r="K3056" s="217"/>
      <c r="L3056" s="217"/>
      <c r="M3056" s="217"/>
      <c r="N3056" s="217"/>
      <c r="O3056" s="217"/>
      <c r="P3056" s="217"/>
    </row>
    <row r="3057">
      <c r="A3057" s="217"/>
      <c r="B3057" s="233"/>
      <c r="C3057" s="234"/>
      <c r="D3057" s="235"/>
      <c r="E3057" s="235"/>
      <c r="F3057" s="217"/>
      <c r="G3057" s="217"/>
      <c r="H3057" s="217"/>
      <c r="I3057" s="217"/>
      <c r="J3057" s="217"/>
      <c r="K3057" s="217"/>
      <c r="L3057" s="217"/>
      <c r="M3057" s="217"/>
      <c r="N3057" s="217"/>
      <c r="O3057" s="217"/>
      <c r="P3057" s="217"/>
    </row>
    <row r="3058">
      <c r="A3058" s="217"/>
      <c r="B3058" s="233"/>
      <c r="C3058" s="234"/>
      <c r="D3058" s="235"/>
      <c r="E3058" s="235"/>
      <c r="F3058" s="217"/>
      <c r="G3058" s="217"/>
      <c r="H3058" s="217"/>
      <c r="I3058" s="217"/>
      <c r="J3058" s="217"/>
      <c r="K3058" s="217"/>
      <c r="L3058" s="217"/>
      <c r="M3058" s="217"/>
      <c r="N3058" s="217"/>
      <c r="O3058" s="217"/>
      <c r="P3058" s="217"/>
    </row>
    <row r="3059">
      <c r="A3059" s="217"/>
      <c r="B3059" s="233"/>
      <c r="C3059" s="234"/>
      <c r="D3059" s="235"/>
      <c r="E3059" s="235"/>
      <c r="F3059" s="217"/>
      <c r="G3059" s="217"/>
      <c r="H3059" s="217"/>
      <c r="I3059" s="217"/>
      <c r="J3059" s="217"/>
      <c r="K3059" s="217"/>
      <c r="L3059" s="217"/>
      <c r="M3059" s="217"/>
      <c r="N3059" s="217"/>
      <c r="O3059" s="217"/>
      <c r="P3059" s="217"/>
    </row>
    <row r="3060">
      <c r="A3060" s="217"/>
      <c r="B3060" s="233"/>
      <c r="C3060" s="234"/>
      <c r="D3060" s="235"/>
      <c r="E3060" s="235"/>
      <c r="F3060" s="217"/>
      <c r="G3060" s="217"/>
      <c r="H3060" s="217"/>
      <c r="I3060" s="217"/>
      <c r="J3060" s="217"/>
      <c r="K3060" s="217"/>
      <c r="L3060" s="217"/>
      <c r="M3060" s="217"/>
      <c r="N3060" s="217"/>
      <c r="O3060" s="217"/>
      <c r="P3060" s="217"/>
    </row>
    <row r="3061">
      <c r="A3061" s="217"/>
      <c r="B3061" s="233"/>
      <c r="C3061" s="234"/>
      <c r="D3061" s="235"/>
      <c r="E3061" s="235"/>
      <c r="F3061" s="217"/>
      <c r="G3061" s="217"/>
      <c r="H3061" s="217"/>
      <c r="I3061" s="217"/>
      <c r="J3061" s="217"/>
      <c r="K3061" s="217"/>
      <c r="L3061" s="217"/>
      <c r="M3061" s="217"/>
      <c r="N3061" s="217"/>
      <c r="O3061" s="217"/>
      <c r="P3061" s="217"/>
    </row>
    <row r="3062">
      <c r="A3062" s="217"/>
      <c r="B3062" s="233"/>
      <c r="C3062" s="234"/>
      <c r="D3062" s="235"/>
      <c r="E3062" s="235"/>
      <c r="F3062" s="217"/>
      <c r="G3062" s="217"/>
      <c r="H3062" s="217"/>
      <c r="I3062" s="217"/>
      <c r="J3062" s="217"/>
      <c r="K3062" s="217"/>
      <c r="L3062" s="217"/>
      <c r="M3062" s="217"/>
      <c r="N3062" s="217"/>
      <c r="O3062" s="217"/>
      <c r="P3062" s="217"/>
    </row>
    <row r="3063">
      <c r="A3063" s="230"/>
      <c r="B3063" s="233"/>
      <c r="C3063" s="234"/>
      <c r="D3063" s="236"/>
      <c r="E3063" s="235"/>
      <c r="F3063" s="195"/>
      <c r="G3063" s="217"/>
      <c r="H3063" s="217"/>
      <c r="I3063" s="195"/>
      <c r="J3063" s="195"/>
      <c r="K3063" s="195"/>
      <c r="L3063" s="195"/>
      <c r="M3063" s="195"/>
      <c r="N3063" s="195"/>
      <c r="O3063" s="195"/>
      <c r="P3063" s="195"/>
    </row>
    <row r="3064">
      <c r="A3064" s="217"/>
      <c r="B3064" s="233"/>
      <c r="C3064" s="234"/>
      <c r="D3064" s="235"/>
      <c r="E3064" s="235"/>
      <c r="F3064" s="217"/>
      <c r="G3064" s="217"/>
      <c r="H3064" s="217"/>
      <c r="I3064" s="217"/>
      <c r="J3064" s="217"/>
      <c r="K3064" s="217"/>
      <c r="L3064" s="217"/>
      <c r="M3064" s="217"/>
      <c r="N3064" s="217"/>
      <c r="O3064" s="217"/>
      <c r="P3064" s="217"/>
    </row>
    <row r="3065">
      <c r="A3065" s="217"/>
      <c r="B3065" s="233"/>
      <c r="C3065" s="234"/>
      <c r="D3065" s="235"/>
      <c r="E3065" s="235"/>
      <c r="F3065" s="217"/>
      <c r="G3065" s="217"/>
      <c r="H3065" s="217"/>
      <c r="I3065" s="217"/>
      <c r="J3065" s="217"/>
      <c r="K3065" s="217"/>
      <c r="L3065" s="217"/>
      <c r="M3065" s="217"/>
      <c r="N3065" s="217"/>
      <c r="O3065" s="217"/>
      <c r="P3065" s="217"/>
    </row>
    <row r="3066">
      <c r="A3066" s="217"/>
      <c r="B3066" s="233"/>
      <c r="C3066" s="234"/>
      <c r="D3066" s="235"/>
      <c r="E3066" s="235"/>
      <c r="F3066" s="217"/>
      <c r="G3066" s="217"/>
      <c r="H3066" s="217"/>
      <c r="I3066" s="217"/>
      <c r="J3066" s="217"/>
      <c r="K3066" s="217"/>
      <c r="L3066" s="217"/>
      <c r="M3066" s="217"/>
      <c r="N3066" s="217"/>
      <c r="O3066" s="217"/>
      <c r="P3066" s="217"/>
    </row>
    <row r="3067">
      <c r="A3067" s="217"/>
      <c r="B3067" s="233"/>
      <c r="C3067" s="234"/>
      <c r="D3067" s="235"/>
      <c r="E3067" s="235"/>
      <c r="F3067" s="217"/>
      <c r="G3067" s="217"/>
      <c r="H3067" s="217"/>
      <c r="I3067" s="217"/>
      <c r="J3067" s="217"/>
      <c r="K3067" s="217"/>
      <c r="L3067" s="217"/>
      <c r="M3067" s="217"/>
      <c r="N3067" s="217"/>
      <c r="O3067" s="217"/>
      <c r="P3067" s="217"/>
    </row>
    <row r="3068">
      <c r="A3068" s="217"/>
      <c r="B3068" s="233"/>
      <c r="C3068" s="234"/>
      <c r="D3068" s="235"/>
      <c r="E3068" s="235"/>
      <c r="F3068" s="217"/>
      <c r="G3068" s="217"/>
      <c r="H3068" s="217"/>
      <c r="I3068" s="217"/>
      <c r="J3068" s="217"/>
      <c r="K3068" s="217"/>
      <c r="L3068" s="217"/>
      <c r="M3068" s="217"/>
      <c r="N3068" s="217"/>
      <c r="O3068" s="217"/>
      <c r="P3068" s="217"/>
    </row>
    <row r="3069">
      <c r="A3069" s="217"/>
      <c r="B3069" s="233"/>
      <c r="C3069" s="234"/>
      <c r="D3069" s="235"/>
      <c r="E3069" s="235"/>
      <c r="F3069" s="217"/>
      <c r="G3069" s="217"/>
      <c r="H3069" s="217"/>
      <c r="I3069" s="217"/>
      <c r="J3069" s="217"/>
      <c r="K3069" s="217"/>
      <c r="L3069" s="217"/>
      <c r="M3069" s="217"/>
      <c r="N3069" s="217"/>
      <c r="O3069" s="217"/>
      <c r="P3069" s="217"/>
    </row>
    <row r="3070">
      <c r="A3070" s="217"/>
      <c r="B3070" s="233"/>
      <c r="C3070" s="234"/>
      <c r="D3070" s="235"/>
      <c r="E3070" s="235"/>
      <c r="F3070" s="217"/>
      <c r="G3070" s="217"/>
      <c r="H3070" s="217"/>
      <c r="I3070" s="217"/>
      <c r="J3070" s="217"/>
      <c r="K3070" s="217"/>
      <c r="L3070" s="217"/>
      <c r="M3070" s="217"/>
      <c r="N3070" s="217"/>
      <c r="O3070" s="217"/>
      <c r="P3070" s="217"/>
    </row>
    <row r="3071">
      <c r="A3071" s="217"/>
      <c r="B3071" s="233"/>
      <c r="C3071" s="234"/>
      <c r="D3071" s="235"/>
      <c r="E3071" s="235"/>
      <c r="F3071" s="217"/>
      <c r="G3071" s="217"/>
      <c r="H3071" s="217"/>
      <c r="I3071" s="217"/>
      <c r="J3071" s="217"/>
      <c r="K3071" s="217"/>
      <c r="L3071" s="217"/>
      <c r="M3071" s="217"/>
      <c r="N3071" s="217"/>
      <c r="O3071" s="217"/>
      <c r="P3071" s="217"/>
    </row>
    <row r="3072">
      <c r="A3072" s="217"/>
      <c r="B3072" s="233"/>
      <c r="C3072" s="234"/>
      <c r="D3072" s="235"/>
      <c r="E3072" s="235"/>
      <c r="F3072" s="217"/>
      <c r="G3072" s="217"/>
      <c r="H3072" s="217"/>
      <c r="I3072" s="217"/>
      <c r="J3072" s="217"/>
      <c r="K3072" s="217"/>
      <c r="L3072" s="217"/>
      <c r="M3072" s="217"/>
      <c r="N3072" s="217"/>
      <c r="O3072" s="217"/>
      <c r="P3072" s="217"/>
    </row>
    <row r="3073">
      <c r="A3073" s="217"/>
      <c r="B3073" s="233"/>
      <c r="C3073" s="234"/>
      <c r="D3073" s="235"/>
      <c r="E3073" s="235"/>
      <c r="F3073" s="217"/>
      <c r="G3073" s="217"/>
      <c r="H3073" s="217"/>
      <c r="I3073" s="217"/>
      <c r="J3073" s="217"/>
      <c r="K3073" s="217"/>
      <c r="L3073" s="217"/>
      <c r="M3073" s="217"/>
      <c r="N3073" s="217"/>
      <c r="O3073" s="217"/>
      <c r="P3073" s="217"/>
    </row>
    <row r="3074">
      <c r="A3074" s="217"/>
      <c r="B3074" s="233"/>
      <c r="C3074" s="234"/>
      <c r="D3074" s="235"/>
      <c r="E3074" s="235"/>
      <c r="F3074" s="217"/>
      <c r="G3074" s="217"/>
      <c r="H3074" s="217"/>
      <c r="I3074" s="217"/>
      <c r="J3074" s="217"/>
      <c r="K3074" s="217"/>
      <c r="L3074" s="217"/>
      <c r="M3074" s="217"/>
      <c r="N3074" s="217"/>
      <c r="O3074" s="217"/>
      <c r="P3074" s="217"/>
    </row>
    <row r="3075">
      <c r="A3075" s="217"/>
      <c r="B3075" s="233"/>
      <c r="C3075" s="234"/>
      <c r="D3075" s="235"/>
      <c r="E3075" s="235"/>
      <c r="F3075" s="217"/>
      <c r="G3075" s="217"/>
      <c r="H3075" s="217"/>
      <c r="I3075" s="217"/>
      <c r="J3075" s="217"/>
      <c r="K3075" s="217"/>
      <c r="L3075" s="217"/>
      <c r="M3075" s="217"/>
      <c r="N3075" s="217"/>
      <c r="O3075" s="217"/>
      <c r="P3075" s="217"/>
    </row>
    <row r="3076">
      <c r="A3076" s="217"/>
      <c r="B3076" s="233"/>
      <c r="C3076" s="234"/>
      <c r="D3076" s="235"/>
      <c r="E3076" s="235"/>
      <c r="F3076" s="217"/>
      <c r="G3076" s="217"/>
      <c r="H3076" s="217"/>
      <c r="I3076" s="217"/>
      <c r="J3076" s="217"/>
      <c r="K3076" s="217"/>
      <c r="L3076" s="217"/>
      <c r="M3076" s="217"/>
      <c r="N3076" s="217"/>
      <c r="O3076" s="217"/>
      <c r="P3076" s="217"/>
    </row>
    <row r="3077">
      <c r="A3077" s="217"/>
      <c r="B3077" s="233"/>
      <c r="C3077" s="234"/>
      <c r="D3077" s="235"/>
      <c r="E3077" s="235"/>
      <c r="F3077" s="217"/>
      <c r="G3077" s="217"/>
      <c r="H3077" s="217"/>
      <c r="I3077" s="217"/>
      <c r="J3077" s="217"/>
      <c r="K3077" s="217"/>
      <c r="L3077" s="217"/>
      <c r="M3077" s="217"/>
      <c r="N3077" s="217"/>
      <c r="O3077" s="217"/>
      <c r="P3077" s="217"/>
    </row>
    <row r="3078">
      <c r="A3078" s="217"/>
      <c r="B3078" s="233"/>
      <c r="C3078" s="234"/>
      <c r="D3078" s="235"/>
      <c r="E3078" s="235"/>
      <c r="F3078" s="217"/>
      <c r="G3078" s="217"/>
      <c r="H3078" s="217"/>
      <c r="I3078" s="217"/>
      <c r="J3078" s="217"/>
      <c r="K3078" s="217"/>
      <c r="L3078" s="217"/>
      <c r="M3078" s="217"/>
      <c r="N3078" s="217"/>
      <c r="O3078" s="217"/>
      <c r="P3078" s="217"/>
    </row>
    <row r="3079">
      <c r="A3079" s="217"/>
      <c r="B3079" s="233"/>
      <c r="C3079" s="234"/>
      <c r="D3079" s="235"/>
      <c r="E3079" s="235"/>
      <c r="F3079" s="217"/>
      <c r="G3079" s="217"/>
      <c r="H3079" s="217"/>
      <c r="I3079" s="217"/>
      <c r="J3079" s="217"/>
      <c r="K3079" s="217"/>
      <c r="L3079" s="217"/>
      <c r="M3079" s="217"/>
      <c r="N3079" s="217"/>
      <c r="O3079" s="217"/>
      <c r="P3079" s="217"/>
    </row>
    <row r="3080">
      <c r="A3080" s="217"/>
      <c r="B3080" s="233"/>
      <c r="C3080" s="234"/>
      <c r="D3080" s="235"/>
      <c r="E3080" s="235"/>
      <c r="F3080" s="217"/>
      <c r="G3080" s="217"/>
      <c r="H3080" s="217"/>
      <c r="I3080" s="217"/>
      <c r="J3080" s="217"/>
      <c r="K3080" s="217"/>
      <c r="L3080" s="217"/>
      <c r="M3080" s="217"/>
      <c r="N3080" s="217"/>
      <c r="O3080" s="217"/>
      <c r="P3080" s="217"/>
    </row>
    <row r="3081">
      <c r="A3081" s="230"/>
      <c r="B3081" s="233"/>
      <c r="C3081" s="234"/>
      <c r="D3081" s="236"/>
      <c r="E3081" s="235"/>
      <c r="F3081" s="195"/>
      <c r="G3081" s="217"/>
      <c r="H3081" s="217"/>
      <c r="I3081" s="195"/>
      <c r="J3081" s="195"/>
      <c r="K3081" s="195"/>
      <c r="L3081" s="195"/>
      <c r="M3081" s="195"/>
      <c r="N3081" s="195"/>
      <c r="O3081" s="195"/>
      <c r="P3081" s="195"/>
    </row>
    <row r="3082">
      <c r="A3082" s="217"/>
      <c r="B3082" s="233"/>
      <c r="C3082" s="234"/>
      <c r="D3082" s="235"/>
      <c r="E3082" s="235"/>
      <c r="F3082" s="217"/>
      <c r="G3082" s="217"/>
      <c r="H3082" s="217"/>
      <c r="I3082" s="217"/>
      <c r="J3082" s="217"/>
      <c r="K3082" s="217"/>
      <c r="L3082" s="217"/>
      <c r="M3082" s="217"/>
      <c r="N3082" s="217"/>
      <c r="O3082" s="217"/>
      <c r="P3082" s="217"/>
    </row>
    <row r="3083">
      <c r="A3083" s="217"/>
      <c r="B3083" s="233"/>
      <c r="C3083" s="234"/>
      <c r="D3083" s="235"/>
      <c r="E3083" s="235"/>
      <c r="F3083" s="217"/>
      <c r="G3083" s="217"/>
      <c r="H3083" s="217"/>
      <c r="I3083" s="217"/>
      <c r="J3083" s="217"/>
      <c r="K3083" s="217"/>
      <c r="L3083" s="217"/>
      <c r="M3083" s="217"/>
      <c r="N3083" s="217"/>
      <c r="O3083" s="217"/>
      <c r="P3083" s="217"/>
    </row>
    <row r="3084">
      <c r="A3084" s="217"/>
      <c r="B3084" s="233"/>
      <c r="C3084" s="234"/>
      <c r="D3084" s="235"/>
      <c r="E3084" s="235"/>
      <c r="F3084" s="217"/>
      <c r="G3084" s="217"/>
      <c r="H3084" s="217"/>
      <c r="I3084" s="217"/>
      <c r="J3084" s="217"/>
      <c r="K3084" s="217"/>
      <c r="L3084" s="217"/>
      <c r="M3084" s="217"/>
      <c r="N3084" s="217"/>
      <c r="O3084" s="217"/>
      <c r="P3084" s="217"/>
    </row>
    <row r="3085">
      <c r="A3085" s="217"/>
      <c r="B3085" s="233"/>
      <c r="C3085" s="234"/>
      <c r="D3085" s="235"/>
      <c r="E3085" s="235"/>
      <c r="F3085" s="217"/>
      <c r="G3085" s="217"/>
      <c r="H3085" s="217"/>
      <c r="I3085" s="217"/>
      <c r="J3085" s="217"/>
      <c r="K3085" s="217"/>
      <c r="L3085" s="217"/>
      <c r="M3085" s="217"/>
      <c r="N3085" s="217"/>
      <c r="O3085" s="217"/>
      <c r="P3085" s="217"/>
    </row>
    <row r="3086">
      <c r="A3086" s="217"/>
      <c r="B3086" s="233"/>
      <c r="C3086" s="234"/>
      <c r="D3086" s="235"/>
      <c r="E3086" s="235"/>
      <c r="F3086" s="217"/>
      <c r="G3086" s="217"/>
      <c r="H3086" s="217"/>
      <c r="I3086" s="217"/>
      <c r="J3086" s="217"/>
      <c r="K3086" s="217"/>
      <c r="L3086" s="217"/>
      <c r="M3086" s="217"/>
      <c r="N3086" s="217"/>
      <c r="O3086" s="217"/>
      <c r="P3086" s="217"/>
    </row>
    <row r="3087">
      <c r="A3087" s="217"/>
      <c r="B3087" s="233"/>
      <c r="C3087" s="234"/>
      <c r="D3087" s="235"/>
      <c r="E3087" s="235"/>
      <c r="F3087" s="217"/>
      <c r="G3087" s="217"/>
      <c r="H3087" s="217"/>
      <c r="I3087" s="217"/>
      <c r="J3087" s="217"/>
      <c r="K3087" s="217"/>
      <c r="L3087" s="217"/>
      <c r="M3087" s="217"/>
      <c r="N3087" s="217"/>
      <c r="O3087" s="217"/>
      <c r="P3087" s="217"/>
    </row>
    <row r="3088">
      <c r="A3088" s="217"/>
      <c r="B3088" s="233"/>
      <c r="C3088" s="234"/>
      <c r="D3088" s="235"/>
      <c r="E3088" s="235"/>
      <c r="F3088" s="217"/>
      <c r="G3088" s="217"/>
      <c r="H3088" s="217"/>
      <c r="I3088" s="217"/>
      <c r="J3088" s="217"/>
      <c r="K3088" s="217"/>
      <c r="L3088" s="217"/>
      <c r="M3088" s="217"/>
      <c r="N3088" s="217"/>
      <c r="O3088" s="217"/>
      <c r="P3088" s="217"/>
    </row>
    <row r="3089">
      <c r="A3089" s="217"/>
      <c r="B3089" s="233"/>
      <c r="C3089" s="234"/>
      <c r="D3089" s="235"/>
      <c r="E3089" s="235"/>
      <c r="F3089" s="217"/>
      <c r="G3089" s="217"/>
      <c r="H3089" s="217"/>
      <c r="I3089" s="217"/>
      <c r="J3089" s="217"/>
      <c r="K3089" s="217"/>
      <c r="L3089" s="217"/>
      <c r="M3089" s="217"/>
      <c r="N3089" s="217"/>
      <c r="O3089" s="217"/>
      <c r="P3089" s="217"/>
    </row>
    <row r="3090">
      <c r="A3090" s="217"/>
      <c r="B3090" s="233"/>
      <c r="C3090" s="234"/>
      <c r="D3090" s="235"/>
      <c r="E3090" s="235"/>
      <c r="F3090" s="217"/>
      <c r="G3090" s="217"/>
      <c r="H3090" s="217"/>
      <c r="I3090" s="217"/>
      <c r="J3090" s="217"/>
      <c r="K3090" s="217"/>
      <c r="L3090" s="217"/>
      <c r="M3090" s="217"/>
      <c r="N3090" s="217"/>
      <c r="O3090" s="217"/>
      <c r="P3090" s="217"/>
    </row>
    <row r="3091">
      <c r="A3091" s="217"/>
      <c r="B3091" s="233"/>
      <c r="C3091" s="234"/>
      <c r="D3091" s="235"/>
      <c r="E3091" s="235"/>
      <c r="F3091" s="217"/>
      <c r="G3091" s="217"/>
      <c r="H3091" s="217"/>
      <c r="I3091" s="217"/>
      <c r="J3091" s="217"/>
      <c r="K3091" s="217"/>
      <c r="L3091" s="217"/>
      <c r="M3091" s="217"/>
      <c r="N3091" s="217"/>
      <c r="O3091" s="217"/>
      <c r="P3091" s="217"/>
    </row>
    <row r="3092">
      <c r="A3092" s="217"/>
      <c r="B3092" s="233"/>
      <c r="C3092" s="234"/>
      <c r="D3092" s="235"/>
      <c r="E3092" s="235"/>
      <c r="F3092" s="217"/>
      <c r="G3092" s="217"/>
      <c r="H3092" s="217"/>
      <c r="I3092" s="217"/>
      <c r="J3092" s="217"/>
      <c r="K3092" s="217"/>
      <c r="L3092" s="217"/>
      <c r="M3092" s="217"/>
      <c r="N3092" s="217"/>
      <c r="O3092" s="217"/>
      <c r="P3092" s="217"/>
    </row>
    <row r="3093">
      <c r="A3093" s="217"/>
      <c r="B3093" s="233"/>
      <c r="C3093" s="234"/>
      <c r="D3093" s="235"/>
      <c r="E3093" s="235"/>
      <c r="F3093" s="217"/>
      <c r="G3093" s="217"/>
      <c r="H3093" s="217"/>
      <c r="I3093" s="217"/>
      <c r="J3093" s="217"/>
      <c r="K3093" s="217"/>
      <c r="L3093" s="217"/>
      <c r="M3093" s="217"/>
      <c r="N3093" s="217"/>
      <c r="O3093" s="217"/>
      <c r="P3093" s="217"/>
    </row>
    <row r="3094">
      <c r="A3094" s="217"/>
      <c r="B3094" s="233"/>
      <c r="C3094" s="234"/>
      <c r="D3094" s="235"/>
      <c r="E3094" s="235"/>
      <c r="F3094" s="217"/>
      <c r="G3094" s="217"/>
      <c r="H3094" s="217"/>
      <c r="I3094" s="217"/>
      <c r="J3094" s="217"/>
      <c r="K3094" s="217"/>
      <c r="L3094" s="217"/>
      <c r="M3094" s="217"/>
      <c r="N3094" s="217"/>
      <c r="O3094" s="217"/>
      <c r="P3094" s="217"/>
    </row>
    <row r="3095">
      <c r="A3095" s="217"/>
      <c r="B3095" s="233"/>
      <c r="C3095" s="234"/>
      <c r="D3095" s="235"/>
      <c r="E3095" s="235"/>
      <c r="F3095" s="217"/>
      <c r="G3095" s="217"/>
      <c r="H3095" s="217"/>
      <c r="I3095" s="217"/>
      <c r="J3095" s="217"/>
      <c r="K3095" s="217"/>
      <c r="L3095" s="217"/>
      <c r="M3095" s="217"/>
      <c r="N3095" s="217"/>
      <c r="O3095" s="217"/>
      <c r="P3095" s="217"/>
    </row>
    <row r="3096">
      <c r="A3096" s="217"/>
      <c r="B3096" s="233"/>
      <c r="C3096" s="234"/>
      <c r="D3096" s="235"/>
      <c r="E3096" s="235"/>
      <c r="F3096" s="217"/>
      <c r="G3096" s="217"/>
      <c r="H3096" s="217"/>
      <c r="I3096" s="217"/>
      <c r="J3096" s="217"/>
      <c r="K3096" s="217"/>
      <c r="L3096" s="217"/>
      <c r="M3096" s="217"/>
      <c r="N3096" s="217"/>
      <c r="O3096" s="217"/>
      <c r="P3096" s="217"/>
    </row>
    <row r="3097">
      <c r="A3097" s="217"/>
      <c r="B3097" s="233"/>
      <c r="C3097" s="234"/>
      <c r="D3097" s="235"/>
      <c r="E3097" s="235"/>
      <c r="F3097" s="217"/>
      <c r="G3097" s="217"/>
      <c r="H3097" s="217"/>
      <c r="I3097" s="217"/>
      <c r="J3097" s="217"/>
      <c r="K3097" s="217"/>
      <c r="L3097" s="217"/>
      <c r="M3097" s="217"/>
      <c r="N3097" s="217"/>
      <c r="O3097" s="217"/>
      <c r="P3097" s="217"/>
    </row>
    <row r="3098">
      <c r="A3098" s="217"/>
      <c r="B3098" s="233"/>
      <c r="C3098" s="234"/>
      <c r="D3098" s="235"/>
      <c r="E3098" s="235"/>
      <c r="F3098" s="217"/>
      <c r="G3098" s="217"/>
      <c r="H3098" s="217"/>
      <c r="I3098" s="217"/>
      <c r="J3098" s="217"/>
      <c r="K3098" s="217"/>
      <c r="L3098" s="217"/>
      <c r="M3098" s="217"/>
      <c r="N3098" s="217"/>
      <c r="O3098" s="217"/>
      <c r="P3098" s="217"/>
    </row>
    <row r="3099">
      <c r="A3099" s="230"/>
      <c r="B3099" s="233"/>
      <c r="C3099" s="234"/>
      <c r="D3099" s="236"/>
      <c r="E3099" s="235"/>
      <c r="F3099" s="195"/>
      <c r="G3099" s="217"/>
      <c r="H3099" s="217"/>
      <c r="I3099" s="195"/>
      <c r="J3099" s="195"/>
      <c r="K3099" s="195"/>
      <c r="L3099" s="195"/>
      <c r="M3099" s="195"/>
      <c r="N3099" s="195"/>
      <c r="O3099" s="195"/>
      <c r="P3099" s="195"/>
    </row>
    <row r="3100">
      <c r="A3100" s="217"/>
      <c r="B3100" s="233"/>
      <c r="C3100" s="234"/>
      <c r="D3100" s="235"/>
      <c r="E3100" s="235"/>
      <c r="F3100" s="217"/>
      <c r="G3100" s="217"/>
      <c r="H3100" s="217"/>
      <c r="I3100" s="217"/>
      <c r="J3100" s="217"/>
      <c r="K3100" s="217"/>
      <c r="L3100" s="217"/>
      <c r="M3100" s="217"/>
      <c r="N3100" s="217"/>
      <c r="O3100" s="217"/>
      <c r="P3100" s="217"/>
    </row>
    <row r="3101">
      <c r="A3101" s="217"/>
      <c r="B3101" s="233"/>
      <c r="C3101" s="234"/>
      <c r="D3101" s="235"/>
      <c r="E3101" s="235"/>
      <c r="F3101" s="217"/>
      <c r="G3101" s="217"/>
      <c r="H3101" s="217"/>
      <c r="I3101" s="217"/>
      <c r="J3101" s="217"/>
      <c r="K3101" s="217"/>
      <c r="L3101" s="217"/>
      <c r="M3101" s="217"/>
      <c r="N3101" s="217"/>
      <c r="O3101" s="217"/>
      <c r="P3101" s="217"/>
    </row>
    <row r="3102">
      <c r="A3102" s="217"/>
      <c r="B3102" s="233"/>
      <c r="C3102" s="234"/>
      <c r="D3102" s="235"/>
      <c r="E3102" s="235"/>
      <c r="F3102" s="217"/>
      <c r="G3102" s="217"/>
      <c r="H3102" s="217"/>
      <c r="I3102" s="217"/>
      <c r="J3102" s="217"/>
      <c r="K3102" s="217"/>
      <c r="L3102" s="217"/>
      <c r="M3102" s="217"/>
      <c r="N3102" s="217"/>
      <c r="O3102" s="217"/>
      <c r="P3102" s="217"/>
    </row>
    <row r="3103">
      <c r="A3103" s="217"/>
      <c r="B3103" s="233"/>
      <c r="C3103" s="234"/>
      <c r="D3103" s="235"/>
      <c r="E3103" s="235"/>
      <c r="F3103" s="217"/>
      <c r="G3103" s="217"/>
      <c r="H3103" s="217"/>
      <c r="I3103" s="217"/>
      <c r="J3103" s="217"/>
      <c r="K3103" s="217"/>
      <c r="L3103" s="217"/>
      <c r="M3103" s="217"/>
      <c r="N3103" s="217"/>
      <c r="O3103" s="217"/>
      <c r="P3103" s="217"/>
    </row>
    <row r="3104">
      <c r="A3104" s="217"/>
      <c r="B3104" s="233"/>
      <c r="C3104" s="234"/>
      <c r="D3104" s="235"/>
      <c r="E3104" s="235"/>
      <c r="F3104" s="217"/>
      <c r="G3104" s="217"/>
      <c r="H3104" s="217"/>
      <c r="I3104" s="217"/>
      <c r="J3104" s="217"/>
      <c r="K3104" s="217"/>
      <c r="L3104" s="217"/>
      <c r="M3104" s="217"/>
      <c r="N3104" s="217"/>
      <c r="O3104" s="217"/>
      <c r="P3104" s="217"/>
    </row>
    <row r="3105">
      <c r="A3105" s="217"/>
      <c r="B3105" s="233"/>
      <c r="C3105" s="234"/>
      <c r="D3105" s="235"/>
      <c r="E3105" s="235"/>
      <c r="F3105" s="217"/>
      <c r="G3105" s="217"/>
      <c r="H3105" s="217"/>
      <c r="I3105" s="217"/>
      <c r="J3105" s="217"/>
      <c r="K3105" s="217"/>
      <c r="L3105" s="217"/>
      <c r="M3105" s="217"/>
      <c r="N3105" s="217"/>
      <c r="O3105" s="217"/>
      <c r="P3105" s="217"/>
    </row>
    <row r="3106">
      <c r="A3106" s="217"/>
      <c r="B3106" s="233"/>
      <c r="C3106" s="234"/>
      <c r="D3106" s="235"/>
      <c r="E3106" s="235"/>
      <c r="F3106" s="217"/>
      <c r="G3106" s="217"/>
      <c r="H3106" s="217"/>
      <c r="I3106" s="217"/>
      <c r="J3106" s="217"/>
      <c r="K3106" s="217"/>
      <c r="L3106" s="217"/>
      <c r="M3106" s="217"/>
      <c r="N3106" s="217"/>
      <c r="O3106" s="217"/>
      <c r="P3106" s="217"/>
    </row>
    <row r="3107">
      <c r="A3107" s="217"/>
      <c r="B3107" s="233"/>
      <c r="C3107" s="234"/>
      <c r="D3107" s="235"/>
      <c r="E3107" s="235"/>
      <c r="F3107" s="217"/>
      <c r="G3107" s="217"/>
      <c r="H3107" s="217"/>
      <c r="I3107" s="217"/>
      <c r="J3107" s="217"/>
      <c r="K3107" s="217"/>
      <c r="L3107" s="217"/>
      <c r="M3107" s="217"/>
      <c r="N3107" s="217"/>
      <c r="O3107" s="217"/>
      <c r="P3107" s="217"/>
    </row>
    <row r="3108">
      <c r="A3108" s="217"/>
      <c r="B3108" s="233"/>
      <c r="C3108" s="234"/>
      <c r="D3108" s="235"/>
      <c r="E3108" s="235"/>
      <c r="F3108" s="217"/>
      <c r="G3108" s="217"/>
      <c r="H3108" s="217"/>
      <c r="I3108" s="217"/>
      <c r="J3108" s="217"/>
      <c r="K3108" s="217"/>
      <c r="L3108" s="217"/>
      <c r="M3108" s="217"/>
      <c r="N3108" s="217"/>
      <c r="O3108" s="217"/>
      <c r="P3108" s="217"/>
    </row>
    <row r="3109">
      <c r="A3109" s="217"/>
      <c r="B3109" s="233"/>
      <c r="C3109" s="234"/>
      <c r="D3109" s="235"/>
      <c r="E3109" s="235"/>
      <c r="F3109" s="217"/>
      <c r="G3109" s="217"/>
      <c r="H3109" s="217"/>
      <c r="I3109" s="217"/>
      <c r="J3109" s="217"/>
      <c r="K3109" s="217"/>
      <c r="L3109" s="217"/>
      <c r="M3109" s="217"/>
      <c r="N3109" s="217"/>
      <c r="O3109" s="217"/>
      <c r="P3109" s="217"/>
    </row>
    <row r="3110">
      <c r="A3110" s="217"/>
      <c r="B3110" s="233"/>
      <c r="C3110" s="234"/>
      <c r="D3110" s="235"/>
      <c r="E3110" s="235"/>
      <c r="F3110" s="217"/>
      <c r="G3110" s="217"/>
      <c r="H3110" s="217"/>
      <c r="I3110" s="217"/>
      <c r="J3110" s="217"/>
      <c r="K3110" s="217"/>
      <c r="L3110" s="217"/>
      <c r="M3110" s="217"/>
      <c r="N3110" s="217"/>
      <c r="O3110" s="217"/>
      <c r="P3110" s="217"/>
    </row>
    <row r="3111">
      <c r="A3111" s="217"/>
      <c r="B3111" s="233"/>
      <c r="C3111" s="234"/>
      <c r="D3111" s="235"/>
      <c r="E3111" s="235"/>
      <c r="F3111" s="217"/>
      <c r="G3111" s="217"/>
      <c r="H3111" s="217"/>
      <c r="I3111" s="217"/>
      <c r="J3111" s="217"/>
      <c r="K3111" s="217"/>
      <c r="L3111" s="217"/>
      <c r="M3111" s="217"/>
      <c r="N3111" s="217"/>
      <c r="O3111" s="217"/>
      <c r="P3111" s="217"/>
    </row>
    <row r="3112">
      <c r="A3112" s="217"/>
      <c r="B3112" s="233"/>
      <c r="C3112" s="234"/>
      <c r="D3112" s="235"/>
      <c r="E3112" s="235"/>
      <c r="F3112" s="217"/>
      <c r="G3112" s="217"/>
      <c r="H3112" s="217"/>
      <c r="I3112" s="217"/>
      <c r="J3112" s="217"/>
      <c r="K3112" s="217"/>
      <c r="L3112" s="217"/>
      <c r="M3112" s="217"/>
      <c r="N3112" s="217"/>
      <c r="O3112" s="217"/>
      <c r="P3112" s="217"/>
    </row>
    <row r="3113">
      <c r="A3113" s="217"/>
      <c r="B3113" s="233"/>
      <c r="C3113" s="234"/>
      <c r="D3113" s="235"/>
      <c r="E3113" s="235"/>
      <c r="F3113" s="217"/>
      <c r="G3113" s="217"/>
      <c r="H3113" s="217"/>
      <c r="I3113" s="217"/>
      <c r="J3113" s="217"/>
      <c r="K3113" s="217"/>
      <c r="L3113" s="217"/>
      <c r="M3113" s="217"/>
      <c r="N3113" s="217"/>
      <c r="O3113" s="217"/>
      <c r="P3113" s="217"/>
    </row>
    <row r="3114">
      <c r="A3114" s="217"/>
      <c r="B3114" s="233"/>
      <c r="C3114" s="234"/>
      <c r="D3114" s="235"/>
      <c r="E3114" s="235"/>
      <c r="F3114" s="217"/>
      <c r="G3114" s="217"/>
      <c r="H3114" s="217"/>
      <c r="I3114" s="217"/>
      <c r="J3114" s="217"/>
      <c r="K3114" s="217"/>
      <c r="L3114" s="217"/>
      <c r="M3114" s="217"/>
      <c r="N3114" s="217"/>
      <c r="O3114" s="217"/>
      <c r="P3114" s="217"/>
    </row>
    <row r="3115">
      <c r="A3115" s="217"/>
      <c r="B3115" s="233"/>
      <c r="C3115" s="234"/>
      <c r="D3115" s="235"/>
      <c r="E3115" s="235"/>
      <c r="F3115" s="217"/>
      <c r="G3115" s="217"/>
      <c r="H3115" s="217"/>
      <c r="I3115" s="217"/>
      <c r="J3115" s="217"/>
      <c r="K3115" s="217"/>
      <c r="L3115" s="217"/>
      <c r="M3115" s="217"/>
      <c r="N3115" s="217"/>
      <c r="O3115" s="217"/>
      <c r="P3115" s="217"/>
    </row>
    <row r="3116">
      <c r="A3116" s="217"/>
      <c r="B3116" s="233"/>
      <c r="C3116" s="234"/>
      <c r="D3116" s="235"/>
      <c r="E3116" s="235"/>
      <c r="F3116" s="217"/>
      <c r="G3116" s="217"/>
      <c r="H3116" s="217"/>
      <c r="I3116" s="217"/>
      <c r="J3116" s="217"/>
      <c r="K3116" s="217"/>
      <c r="L3116" s="217"/>
      <c r="M3116" s="217"/>
      <c r="N3116" s="217"/>
      <c r="O3116" s="217"/>
      <c r="P3116" s="217"/>
    </row>
    <row r="3117">
      <c r="A3117" s="230"/>
      <c r="B3117" s="233"/>
      <c r="C3117" s="234"/>
      <c r="D3117" s="236"/>
      <c r="E3117" s="235"/>
      <c r="F3117" s="195"/>
      <c r="G3117" s="217"/>
      <c r="H3117" s="217"/>
      <c r="I3117" s="195"/>
      <c r="J3117" s="195"/>
      <c r="K3117" s="195"/>
      <c r="L3117" s="195"/>
      <c r="M3117" s="195"/>
      <c r="N3117" s="195"/>
      <c r="O3117" s="195"/>
      <c r="P3117" s="195"/>
    </row>
    <row r="3118">
      <c r="A3118" s="217"/>
      <c r="B3118" s="233"/>
      <c r="C3118" s="234"/>
      <c r="D3118" s="235"/>
      <c r="E3118" s="235"/>
      <c r="F3118" s="217"/>
      <c r="G3118" s="217"/>
      <c r="H3118" s="217"/>
      <c r="I3118" s="217"/>
      <c r="J3118" s="217"/>
      <c r="K3118" s="217"/>
      <c r="L3118" s="217"/>
      <c r="M3118" s="217"/>
      <c r="N3118" s="217"/>
      <c r="O3118" s="217"/>
      <c r="P3118" s="217"/>
    </row>
    <row r="3119">
      <c r="A3119" s="217"/>
      <c r="B3119" s="233"/>
      <c r="C3119" s="234"/>
      <c r="D3119" s="235"/>
      <c r="E3119" s="235"/>
      <c r="F3119" s="217"/>
      <c r="G3119" s="217"/>
      <c r="H3119" s="217"/>
      <c r="I3119" s="217"/>
      <c r="J3119" s="217"/>
      <c r="K3119" s="217"/>
      <c r="L3119" s="217"/>
      <c r="M3119" s="217"/>
      <c r="N3119" s="217"/>
      <c r="O3119" s="217"/>
      <c r="P3119" s="217"/>
    </row>
    <row r="3120">
      <c r="A3120" s="217"/>
      <c r="B3120" s="233"/>
      <c r="C3120" s="234"/>
      <c r="D3120" s="235"/>
      <c r="E3120" s="235"/>
      <c r="F3120" s="217"/>
      <c r="G3120" s="217"/>
      <c r="H3120" s="217"/>
      <c r="I3120" s="217"/>
      <c r="J3120" s="217"/>
      <c r="K3120" s="217"/>
      <c r="L3120" s="217"/>
      <c r="M3120" s="217"/>
      <c r="N3120" s="217"/>
      <c r="O3120" s="217"/>
      <c r="P3120" s="217"/>
    </row>
    <row r="3121">
      <c r="A3121" s="217"/>
      <c r="B3121" s="233"/>
      <c r="C3121" s="234"/>
      <c r="D3121" s="235"/>
      <c r="E3121" s="235"/>
      <c r="F3121" s="217"/>
      <c r="G3121" s="217"/>
      <c r="H3121" s="217"/>
      <c r="I3121" s="217"/>
      <c r="J3121" s="217"/>
      <c r="K3121" s="217"/>
      <c r="L3121" s="217"/>
      <c r="M3121" s="217"/>
      <c r="N3121" s="217"/>
      <c r="O3121" s="217"/>
      <c r="P3121" s="217"/>
    </row>
    <row r="3122">
      <c r="A3122" s="217"/>
      <c r="B3122" s="233"/>
      <c r="C3122" s="234"/>
      <c r="D3122" s="235"/>
      <c r="E3122" s="235"/>
      <c r="F3122" s="217"/>
      <c r="G3122" s="217"/>
      <c r="H3122" s="217"/>
      <c r="I3122" s="217"/>
      <c r="J3122" s="217"/>
      <c r="K3122" s="217"/>
      <c r="L3122" s="217"/>
      <c r="M3122" s="217"/>
      <c r="N3122" s="217"/>
      <c r="O3122" s="217"/>
      <c r="P3122" s="217"/>
    </row>
    <row r="3123">
      <c r="A3123" s="217"/>
      <c r="B3123" s="233"/>
      <c r="C3123" s="234"/>
      <c r="D3123" s="235"/>
      <c r="E3123" s="235"/>
      <c r="F3123" s="217"/>
      <c r="G3123" s="217"/>
      <c r="H3123" s="217"/>
      <c r="I3123" s="217"/>
      <c r="J3123" s="217"/>
      <c r="K3123" s="217"/>
      <c r="L3123" s="217"/>
      <c r="M3123" s="217"/>
      <c r="N3123" s="217"/>
      <c r="O3123" s="217"/>
      <c r="P3123" s="217"/>
    </row>
    <row r="3124">
      <c r="A3124" s="217"/>
      <c r="B3124" s="233"/>
      <c r="C3124" s="234"/>
      <c r="D3124" s="235"/>
      <c r="E3124" s="235"/>
      <c r="F3124" s="217"/>
      <c r="G3124" s="217"/>
      <c r="H3124" s="217"/>
      <c r="I3124" s="217"/>
      <c r="J3124" s="217"/>
      <c r="K3124" s="217"/>
      <c r="L3124" s="217"/>
      <c r="M3124" s="217"/>
      <c r="N3124" s="217"/>
      <c r="O3124" s="217"/>
      <c r="P3124" s="217"/>
    </row>
    <row r="3125">
      <c r="A3125" s="217"/>
      <c r="B3125" s="233"/>
      <c r="C3125" s="234"/>
      <c r="D3125" s="235"/>
      <c r="E3125" s="235"/>
      <c r="F3125" s="217"/>
      <c r="G3125" s="217"/>
      <c r="H3125" s="217"/>
      <c r="I3125" s="217"/>
      <c r="J3125" s="217"/>
      <c r="K3125" s="217"/>
      <c r="L3125" s="217"/>
      <c r="M3125" s="217"/>
      <c r="N3125" s="217"/>
      <c r="O3125" s="217"/>
      <c r="P3125" s="217"/>
    </row>
    <row r="3126">
      <c r="A3126" s="217"/>
      <c r="B3126" s="233"/>
      <c r="C3126" s="234"/>
      <c r="D3126" s="235"/>
      <c r="E3126" s="235"/>
      <c r="F3126" s="217"/>
      <c r="G3126" s="217"/>
      <c r="H3126" s="217"/>
      <c r="I3126" s="217"/>
      <c r="J3126" s="217"/>
      <c r="K3126" s="217"/>
      <c r="L3126" s="217"/>
      <c r="M3126" s="217"/>
      <c r="N3126" s="217"/>
      <c r="O3126" s="217"/>
      <c r="P3126" s="217"/>
    </row>
    <row r="3127">
      <c r="A3127" s="217"/>
      <c r="B3127" s="233"/>
      <c r="C3127" s="234"/>
      <c r="D3127" s="235"/>
      <c r="E3127" s="235"/>
      <c r="F3127" s="217"/>
      <c r="G3127" s="217"/>
      <c r="H3127" s="217"/>
      <c r="I3127" s="217"/>
      <c r="J3127" s="217"/>
      <c r="K3127" s="217"/>
      <c r="L3127" s="217"/>
      <c r="M3127" s="217"/>
      <c r="N3127" s="217"/>
      <c r="O3127" s="217"/>
      <c r="P3127" s="217"/>
    </row>
    <row r="3128">
      <c r="A3128" s="217"/>
      <c r="B3128" s="233"/>
      <c r="C3128" s="234"/>
      <c r="D3128" s="235"/>
      <c r="E3128" s="235"/>
      <c r="F3128" s="217"/>
      <c r="G3128" s="217"/>
      <c r="H3128" s="217"/>
      <c r="I3128" s="217"/>
      <c r="J3128" s="217"/>
      <c r="K3128" s="217"/>
      <c r="L3128" s="217"/>
      <c r="M3128" s="217"/>
      <c r="N3128" s="217"/>
      <c r="O3128" s="217"/>
      <c r="P3128" s="217"/>
    </row>
    <row r="3129">
      <c r="A3129" s="217"/>
      <c r="B3129" s="233"/>
      <c r="C3129" s="234"/>
      <c r="D3129" s="235"/>
      <c r="E3129" s="235"/>
      <c r="F3129" s="217"/>
      <c r="G3129" s="217"/>
      <c r="H3129" s="217"/>
      <c r="I3129" s="217"/>
      <c r="J3129" s="217"/>
      <c r="K3129" s="217"/>
      <c r="L3129" s="217"/>
      <c r="M3129" s="217"/>
      <c r="N3129" s="217"/>
      <c r="O3129" s="217"/>
      <c r="P3129" s="217"/>
    </row>
    <row r="3130">
      <c r="A3130" s="217"/>
      <c r="B3130" s="233"/>
      <c r="C3130" s="234"/>
      <c r="D3130" s="235"/>
      <c r="E3130" s="235"/>
      <c r="F3130" s="217"/>
      <c r="G3130" s="217"/>
      <c r="H3130" s="217"/>
      <c r="I3130" s="217"/>
      <c r="J3130" s="217"/>
      <c r="K3130" s="217"/>
      <c r="L3130" s="217"/>
      <c r="M3130" s="217"/>
      <c r="N3130" s="217"/>
      <c r="O3130" s="217"/>
      <c r="P3130" s="217"/>
    </row>
    <row r="3131">
      <c r="A3131" s="217"/>
      <c r="B3131" s="233"/>
      <c r="C3131" s="234"/>
      <c r="D3131" s="235"/>
      <c r="E3131" s="235"/>
      <c r="F3131" s="217"/>
      <c r="G3131" s="217"/>
      <c r="H3131" s="217"/>
      <c r="I3131" s="217"/>
      <c r="J3131" s="217"/>
      <c r="K3131" s="217"/>
      <c r="L3131" s="217"/>
      <c r="M3131" s="217"/>
      <c r="N3131" s="217"/>
      <c r="O3131" s="217"/>
      <c r="P3131" s="217"/>
    </row>
    <row r="3132">
      <c r="A3132" s="217"/>
      <c r="B3132" s="233"/>
      <c r="C3132" s="234"/>
      <c r="D3132" s="235"/>
      <c r="E3132" s="235"/>
      <c r="F3132" s="217"/>
      <c r="G3132" s="217"/>
      <c r="H3132" s="217"/>
      <c r="I3132" s="217"/>
      <c r="J3132" s="217"/>
      <c r="K3132" s="217"/>
      <c r="L3132" s="217"/>
      <c r="M3132" s="217"/>
      <c r="N3132" s="217"/>
      <c r="O3132" s="217"/>
      <c r="P3132" s="217"/>
    </row>
    <row r="3133">
      <c r="A3133" s="217"/>
      <c r="B3133" s="233"/>
      <c r="C3133" s="234"/>
      <c r="D3133" s="235"/>
      <c r="E3133" s="235"/>
      <c r="F3133" s="217"/>
      <c r="G3133" s="217"/>
      <c r="H3133" s="217"/>
      <c r="I3133" s="217"/>
      <c r="J3133" s="217"/>
      <c r="K3133" s="217"/>
      <c r="L3133" s="217"/>
      <c r="M3133" s="217"/>
      <c r="N3133" s="217"/>
      <c r="O3133" s="217"/>
      <c r="P3133" s="217"/>
    </row>
    <row r="3134">
      <c r="A3134" s="217"/>
      <c r="B3134" s="233"/>
      <c r="C3134" s="234"/>
      <c r="D3134" s="235"/>
      <c r="E3134" s="235"/>
      <c r="F3134" s="217"/>
      <c r="G3134" s="217"/>
      <c r="H3134" s="217"/>
      <c r="I3134" s="217"/>
      <c r="J3134" s="217"/>
      <c r="K3134" s="217"/>
      <c r="L3134" s="217"/>
      <c r="M3134" s="217"/>
      <c r="N3134" s="217"/>
      <c r="O3134" s="217"/>
      <c r="P3134" s="217"/>
    </row>
    <row r="3135">
      <c r="A3135" s="230"/>
      <c r="B3135" s="233"/>
      <c r="C3135" s="234"/>
      <c r="D3135" s="236"/>
      <c r="E3135" s="235"/>
      <c r="F3135" s="195"/>
      <c r="G3135" s="217"/>
      <c r="H3135" s="217"/>
      <c r="I3135" s="195"/>
      <c r="J3135" s="195"/>
      <c r="K3135" s="195"/>
      <c r="L3135" s="195"/>
      <c r="M3135" s="195"/>
      <c r="N3135" s="195"/>
      <c r="O3135" s="195"/>
      <c r="P3135" s="195"/>
    </row>
    <row r="3136">
      <c r="A3136" s="217"/>
      <c r="B3136" s="233"/>
      <c r="C3136" s="234"/>
      <c r="D3136" s="235"/>
      <c r="E3136" s="235"/>
      <c r="F3136" s="217"/>
      <c r="G3136" s="217"/>
      <c r="H3136" s="217"/>
      <c r="I3136" s="217"/>
      <c r="J3136" s="217"/>
      <c r="K3136" s="217"/>
      <c r="L3136" s="217"/>
      <c r="M3136" s="217"/>
      <c r="N3136" s="217"/>
      <c r="O3136" s="217"/>
      <c r="P3136" s="217"/>
    </row>
    <row r="3137">
      <c r="A3137" s="217"/>
      <c r="B3137" s="233"/>
      <c r="C3137" s="234"/>
      <c r="D3137" s="235"/>
      <c r="E3137" s="235"/>
      <c r="F3137" s="217"/>
      <c r="G3137" s="217"/>
      <c r="H3137" s="217"/>
      <c r="I3137" s="217"/>
      <c r="J3137" s="217"/>
      <c r="K3137" s="217"/>
      <c r="L3137" s="217"/>
      <c r="M3137" s="217"/>
      <c r="N3137" s="217"/>
      <c r="O3137" s="217"/>
      <c r="P3137" s="217"/>
    </row>
    <row r="3138">
      <c r="A3138" s="217"/>
      <c r="B3138" s="233"/>
      <c r="C3138" s="234"/>
      <c r="D3138" s="235"/>
      <c r="E3138" s="235"/>
      <c r="F3138" s="217"/>
      <c r="G3138" s="217"/>
      <c r="H3138" s="217"/>
      <c r="I3138" s="217"/>
      <c r="J3138" s="217"/>
      <c r="K3138" s="217"/>
      <c r="L3138" s="217"/>
      <c r="M3138" s="217"/>
      <c r="N3138" s="217"/>
      <c r="O3138" s="217"/>
      <c r="P3138" s="217"/>
    </row>
    <row r="3139">
      <c r="A3139" s="217"/>
      <c r="B3139" s="233"/>
      <c r="C3139" s="234"/>
      <c r="D3139" s="235"/>
      <c r="E3139" s="235"/>
      <c r="F3139" s="217"/>
      <c r="G3139" s="217"/>
      <c r="H3139" s="217"/>
      <c r="I3139" s="217"/>
      <c r="J3139" s="217"/>
      <c r="K3139" s="217"/>
      <c r="L3139" s="217"/>
      <c r="M3139" s="217"/>
      <c r="N3139" s="217"/>
      <c r="O3139" s="217"/>
      <c r="P3139" s="217"/>
    </row>
    <row r="3140">
      <c r="A3140" s="217"/>
      <c r="B3140" s="233"/>
      <c r="C3140" s="234"/>
      <c r="D3140" s="235"/>
      <c r="E3140" s="235"/>
      <c r="F3140" s="217"/>
      <c r="G3140" s="217"/>
      <c r="H3140" s="217"/>
      <c r="I3140" s="217"/>
      <c r="J3140" s="217"/>
      <c r="K3140" s="217"/>
      <c r="L3140" s="217"/>
      <c r="M3140" s="217"/>
      <c r="N3140" s="217"/>
      <c r="O3140" s="217"/>
      <c r="P3140" s="217"/>
    </row>
    <row r="3141">
      <c r="A3141" s="217"/>
      <c r="B3141" s="233"/>
      <c r="C3141" s="234"/>
      <c r="D3141" s="235"/>
      <c r="E3141" s="235"/>
      <c r="F3141" s="217"/>
      <c r="G3141" s="217"/>
      <c r="H3141" s="217"/>
      <c r="I3141" s="217"/>
      <c r="J3141" s="217"/>
      <c r="K3141" s="217"/>
      <c r="L3141" s="217"/>
      <c r="M3141" s="217"/>
      <c r="N3141" s="217"/>
      <c r="O3141" s="217"/>
      <c r="P3141" s="217"/>
    </row>
    <row r="3142">
      <c r="A3142" s="217"/>
      <c r="B3142" s="233"/>
      <c r="C3142" s="234"/>
      <c r="D3142" s="235"/>
      <c r="E3142" s="235"/>
      <c r="F3142" s="217"/>
      <c r="G3142" s="217"/>
      <c r="H3142" s="217"/>
      <c r="I3142" s="217"/>
      <c r="J3142" s="217"/>
      <c r="K3142" s="217"/>
      <c r="L3142" s="217"/>
      <c r="M3142" s="217"/>
      <c r="N3142" s="217"/>
      <c r="O3142" s="217"/>
      <c r="P3142" s="217"/>
    </row>
    <row r="3143">
      <c r="A3143" s="217"/>
      <c r="B3143" s="233"/>
      <c r="C3143" s="234"/>
      <c r="D3143" s="235"/>
      <c r="E3143" s="235"/>
      <c r="F3143" s="217"/>
      <c r="G3143" s="217"/>
      <c r="H3143" s="217"/>
      <c r="I3143" s="217"/>
      <c r="J3143" s="217"/>
      <c r="K3143" s="217"/>
      <c r="L3143" s="217"/>
      <c r="M3143" s="217"/>
      <c r="N3143" s="217"/>
      <c r="O3143" s="217"/>
      <c r="P3143" s="217"/>
    </row>
    <row r="3144">
      <c r="A3144" s="217"/>
      <c r="B3144" s="233"/>
      <c r="C3144" s="234"/>
      <c r="D3144" s="235"/>
      <c r="E3144" s="235"/>
      <c r="F3144" s="217"/>
      <c r="G3144" s="217"/>
      <c r="H3144" s="217"/>
      <c r="I3144" s="217"/>
      <c r="J3144" s="217"/>
      <c r="K3144" s="217"/>
      <c r="L3144" s="217"/>
      <c r="M3144" s="217"/>
      <c r="N3144" s="217"/>
      <c r="O3144" s="217"/>
      <c r="P3144" s="217"/>
    </row>
    <row r="3145">
      <c r="A3145" s="217"/>
      <c r="B3145" s="233"/>
      <c r="C3145" s="234"/>
      <c r="D3145" s="235"/>
      <c r="E3145" s="235"/>
      <c r="F3145" s="217"/>
      <c r="G3145" s="217"/>
      <c r="H3145" s="217"/>
      <c r="I3145" s="217"/>
      <c r="J3145" s="217"/>
      <c r="K3145" s="217"/>
      <c r="L3145" s="217"/>
      <c r="M3145" s="217"/>
      <c r="N3145" s="217"/>
      <c r="O3145" s="217"/>
      <c r="P3145" s="217"/>
    </row>
    <row r="3146">
      <c r="A3146" s="217"/>
      <c r="B3146" s="233"/>
      <c r="C3146" s="234"/>
      <c r="D3146" s="235"/>
      <c r="E3146" s="235"/>
      <c r="F3146" s="217"/>
      <c r="G3146" s="217"/>
      <c r="H3146" s="217"/>
      <c r="I3146" s="217"/>
      <c r="J3146" s="217"/>
      <c r="K3146" s="217"/>
      <c r="L3146" s="217"/>
      <c r="M3146" s="217"/>
      <c r="N3146" s="217"/>
      <c r="O3146" s="217"/>
      <c r="P3146" s="217"/>
    </row>
    <row r="3147">
      <c r="A3147" s="217"/>
      <c r="B3147" s="233"/>
      <c r="C3147" s="234"/>
      <c r="D3147" s="235"/>
      <c r="E3147" s="235"/>
      <c r="F3147" s="217"/>
      <c r="G3147" s="217"/>
      <c r="H3147" s="217"/>
      <c r="I3147" s="217"/>
      <c r="J3147" s="217"/>
      <c r="K3147" s="217"/>
      <c r="L3147" s="217"/>
      <c r="M3147" s="217"/>
      <c r="N3147" s="217"/>
      <c r="O3147" s="217"/>
      <c r="P3147" s="217"/>
    </row>
    <row r="3148">
      <c r="A3148" s="217"/>
      <c r="B3148" s="233"/>
      <c r="C3148" s="234"/>
      <c r="D3148" s="235"/>
      <c r="E3148" s="235"/>
      <c r="F3148" s="217"/>
      <c r="G3148" s="217"/>
      <c r="H3148" s="217"/>
      <c r="I3148" s="217"/>
      <c r="J3148" s="217"/>
      <c r="K3148" s="217"/>
      <c r="L3148" s="217"/>
      <c r="M3148" s="217"/>
      <c r="N3148" s="217"/>
      <c r="O3148" s="217"/>
      <c r="P3148" s="217"/>
    </row>
    <row r="3149">
      <c r="A3149" s="217"/>
      <c r="B3149" s="233"/>
      <c r="C3149" s="234"/>
      <c r="D3149" s="235"/>
      <c r="E3149" s="235"/>
      <c r="F3149" s="217"/>
      <c r="G3149" s="217"/>
      <c r="H3149" s="217"/>
      <c r="I3149" s="217"/>
      <c r="J3149" s="217"/>
      <c r="K3149" s="217"/>
      <c r="L3149" s="217"/>
      <c r="M3149" s="217"/>
      <c r="N3149" s="217"/>
      <c r="O3149" s="217"/>
      <c r="P3149" s="217"/>
    </row>
    <row r="3150">
      <c r="A3150" s="217"/>
      <c r="B3150" s="233"/>
      <c r="C3150" s="234"/>
      <c r="D3150" s="235"/>
      <c r="E3150" s="235"/>
      <c r="F3150" s="217"/>
      <c r="G3150" s="217"/>
      <c r="H3150" s="217"/>
      <c r="I3150" s="217"/>
      <c r="J3150" s="217"/>
      <c r="K3150" s="217"/>
      <c r="L3150" s="217"/>
      <c r="M3150" s="217"/>
      <c r="N3150" s="217"/>
      <c r="O3150" s="217"/>
      <c r="P3150" s="217"/>
    </row>
    <row r="3151">
      <c r="A3151" s="217"/>
      <c r="B3151" s="233"/>
      <c r="C3151" s="234"/>
      <c r="D3151" s="235"/>
      <c r="E3151" s="235"/>
      <c r="F3151" s="217"/>
      <c r="G3151" s="217"/>
      <c r="H3151" s="217"/>
      <c r="I3151" s="217"/>
      <c r="J3151" s="217"/>
      <c r="K3151" s="217"/>
      <c r="L3151" s="217"/>
      <c r="M3151" s="217"/>
      <c r="N3151" s="217"/>
      <c r="O3151" s="217"/>
      <c r="P3151" s="217"/>
    </row>
    <row r="3152">
      <c r="A3152" s="217"/>
      <c r="B3152" s="233"/>
      <c r="C3152" s="234"/>
      <c r="D3152" s="235"/>
      <c r="E3152" s="235"/>
      <c r="F3152" s="217"/>
      <c r="G3152" s="217"/>
      <c r="H3152" s="217"/>
      <c r="I3152" s="217"/>
      <c r="J3152" s="217"/>
      <c r="K3152" s="217"/>
      <c r="L3152" s="217"/>
      <c r="M3152" s="217"/>
      <c r="N3152" s="217"/>
      <c r="O3152" s="217"/>
      <c r="P3152" s="217"/>
    </row>
    <row r="3153">
      <c r="A3153" s="230"/>
      <c r="B3153" s="233"/>
      <c r="C3153" s="234"/>
      <c r="D3153" s="236"/>
      <c r="E3153" s="235"/>
      <c r="F3153" s="195"/>
      <c r="G3153" s="217"/>
      <c r="H3153" s="217"/>
      <c r="I3153" s="195"/>
      <c r="J3153" s="195"/>
      <c r="K3153" s="195"/>
      <c r="L3153" s="195"/>
      <c r="M3153" s="195"/>
      <c r="N3153" s="195"/>
      <c r="O3153" s="195"/>
      <c r="P3153" s="195"/>
    </row>
    <row r="3154">
      <c r="A3154" s="217"/>
      <c r="B3154" s="233"/>
      <c r="C3154" s="234"/>
      <c r="D3154" s="235"/>
      <c r="E3154" s="235"/>
      <c r="F3154" s="217"/>
      <c r="G3154" s="217"/>
      <c r="H3154" s="217"/>
      <c r="I3154" s="217"/>
      <c r="J3154" s="217"/>
      <c r="K3154" s="217"/>
      <c r="L3154" s="217"/>
      <c r="M3154" s="217"/>
      <c r="N3154" s="217"/>
      <c r="O3154" s="217"/>
      <c r="P3154" s="217"/>
    </row>
    <row r="3155">
      <c r="A3155" s="217"/>
      <c r="B3155" s="233"/>
      <c r="C3155" s="234"/>
      <c r="D3155" s="235"/>
      <c r="E3155" s="235"/>
      <c r="F3155" s="217"/>
      <c r="G3155" s="217"/>
      <c r="H3155" s="217"/>
      <c r="I3155" s="217"/>
      <c r="J3155" s="217"/>
      <c r="K3155" s="217"/>
      <c r="L3155" s="217"/>
      <c r="M3155" s="217"/>
      <c r="N3155" s="217"/>
      <c r="O3155" s="217"/>
      <c r="P3155" s="217"/>
    </row>
    <row r="3156">
      <c r="A3156" s="217"/>
      <c r="B3156" s="233"/>
      <c r="C3156" s="234"/>
      <c r="D3156" s="235"/>
      <c r="E3156" s="235"/>
      <c r="F3156" s="217"/>
      <c r="G3156" s="217"/>
      <c r="H3156" s="217"/>
      <c r="I3156" s="217"/>
      <c r="J3156" s="217"/>
      <c r="K3156" s="217"/>
      <c r="L3156" s="217"/>
      <c r="M3156" s="217"/>
      <c r="N3156" s="217"/>
      <c r="O3156" s="217"/>
      <c r="P3156" s="217"/>
    </row>
    <row r="3157">
      <c r="A3157" s="217"/>
      <c r="B3157" s="233"/>
      <c r="C3157" s="234"/>
      <c r="D3157" s="235"/>
      <c r="E3157" s="235"/>
      <c r="F3157" s="217"/>
      <c r="G3157" s="217"/>
      <c r="H3157" s="217"/>
      <c r="I3157" s="217"/>
      <c r="J3157" s="217"/>
      <c r="K3157" s="217"/>
      <c r="L3157" s="217"/>
      <c r="M3157" s="217"/>
      <c r="N3157" s="217"/>
      <c r="O3157" s="217"/>
      <c r="P3157" s="217"/>
    </row>
    <row r="3158">
      <c r="A3158" s="217"/>
      <c r="B3158" s="233"/>
      <c r="C3158" s="234"/>
      <c r="D3158" s="235"/>
      <c r="E3158" s="235"/>
      <c r="F3158" s="217"/>
      <c r="G3158" s="217"/>
      <c r="H3158" s="217"/>
      <c r="I3158" s="217"/>
      <c r="J3158" s="217"/>
      <c r="K3158" s="217"/>
      <c r="L3158" s="217"/>
      <c r="M3158" s="217"/>
      <c r="N3158" s="217"/>
      <c r="O3158" s="217"/>
      <c r="P3158" s="217"/>
    </row>
    <row r="3159">
      <c r="A3159" s="217"/>
      <c r="B3159" s="233"/>
      <c r="C3159" s="234"/>
      <c r="D3159" s="235"/>
      <c r="E3159" s="235"/>
      <c r="F3159" s="217"/>
      <c r="G3159" s="217"/>
      <c r="H3159" s="217"/>
      <c r="I3159" s="217"/>
      <c r="J3159" s="217"/>
      <c r="K3159" s="217"/>
      <c r="L3159" s="217"/>
      <c r="M3159" s="217"/>
      <c r="N3159" s="217"/>
      <c r="O3159" s="217"/>
      <c r="P3159" s="217"/>
    </row>
    <row r="3160">
      <c r="A3160" s="217"/>
      <c r="B3160" s="233"/>
      <c r="C3160" s="234"/>
      <c r="D3160" s="235"/>
      <c r="E3160" s="235"/>
      <c r="F3160" s="217"/>
      <c r="G3160" s="217"/>
      <c r="H3160" s="217"/>
      <c r="I3160" s="217"/>
      <c r="J3160" s="217"/>
      <c r="K3160" s="217"/>
      <c r="L3160" s="217"/>
      <c r="M3160" s="217"/>
      <c r="N3160" s="217"/>
      <c r="O3160" s="217"/>
      <c r="P3160" s="217"/>
    </row>
    <row r="3161">
      <c r="A3161" s="217"/>
      <c r="B3161" s="233"/>
      <c r="C3161" s="234"/>
      <c r="D3161" s="235"/>
      <c r="E3161" s="235"/>
      <c r="F3161" s="217"/>
      <c r="G3161" s="217"/>
      <c r="H3161" s="217"/>
      <c r="I3161" s="217"/>
      <c r="J3161" s="217"/>
      <c r="K3161" s="217"/>
      <c r="L3161" s="217"/>
      <c r="M3161" s="217"/>
      <c r="N3161" s="217"/>
      <c r="O3161" s="217"/>
      <c r="P3161" s="217"/>
    </row>
    <row r="3162">
      <c r="A3162" s="217"/>
      <c r="B3162" s="233"/>
      <c r="C3162" s="234"/>
      <c r="D3162" s="235"/>
      <c r="E3162" s="235"/>
      <c r="F3162" s="217"/>
      <c r="G3162" s="217"/>
      <c r="H3162" s="217"/>
      <c r="I3162" s="217"/>
      <c r="J3162" s="217"/>
      <c r="K3162" s="217"/>
      <c r="L3162" s="217"/>
      <c r="M3162" s="217"/>
      <c r="N3162" s="217"/>
      <c r="O3162" s="217"/>
      <c r="P3162" s="217"/>
    </row>
    <row r="3163">
      <c r="A3163" s="217"/>
      <c r="B3163" s="233"/>
      <c r="C3163" s="234"/>
      <c r="D3163" s="235"/>
      <c r="E3163" s="235"/>
      <c r="F3163" s="217"/>
      <c r="G3163" s="217"/>
      <c r="H3163" s="217"/>
      <c r="I3163" s="217"/>
      <c r="J3163" s="217"/>
      <c r="K3163" s="217"/>
      <c r="L3163" s="217"/>
      <c r="M3163" s="217"/>
      <c r="N3163" s="217"/>
      <c r="O3163" s="217"/>
      <c r="P3163" s="217"/>
    </row>
    <row r="3164">
      <c r="A3164" s="217"/>
      <c r="B3164" s="233"/>
      <c r="C3164" s="234"/>
      <c r="D3164" s="235"/>
      <c r="E3164" s="235"/>
      <c r="F3164" s="217"/>
      <c r="G3164" s="217"/>
      <c r="H3164" s="217"/>
      <c r="I3164" s="217"/>
      <c r="J3164" s="217"/>
      <c r="K3164" s="217"/>
      <c r="L3164" s="217"/>
      <c r="M3164" s="217"/>
      <c r="N3164" s="217"/>
      <c r="O3164" s="217"/>
      <c r="P3164" s="217"/>
    </row>
    <row r="3165">
      <c r="A3165" s="217"/>
      <c r="B3165" s="233"/>
      <c r="C3165" s="234"/>
      <c r="D3165" s="235"/>
      <c r="E3165" s="235"/>
      <c r="F3165" s="217"/>
      <c r="G3165" s="217"/>
      <c r="H3165" s="217"/>
      <c r="I3165" s="217"/>
      <c r="J3165" s="217"/>
      <c r="K3165" s="217"/>
      <c r="L3165" s="217"/>
      <c r="M3165" s="217"/>
      <c r="N3165" s="217"/>
      <c r="O3165" s="217"/>
      <c r="P3165" s="217"/>
    </row>
    <row r="3166">
      <c r="A3166" s="217"/>
      <c r="B3166" s="233"/>
      <c r="C3166" s="234"/>
      <c r="D3166" s="235"/>
      <c r="E3166" s="235"/>
      <c r="F3166" s="217"/>
      <c r="G3166" s="217"/>
      <c r="H3166" s="217"/>
      <c r="I3166" s="217"/>
      <c r="J3166" s="217"/>
      <c r="K3166" s="217"/>
      <c r="L3166" s="217"/>
      <c r="M3166" s="217"/>
      <c r="N3166" s="217"/>
      <c r="O3166" s="217"/>
      <c r="P3166" s="217"/>
    </row>
    <row r="3167">
      <c r="A3167" s="217"/>
      <c r="B3167" s="233"/>
      <c r="C3167" s="234"/>
      <c r="D3167" s="235"/>
      <c r="E3167" s="235"/>
      <c r="F3167" s="217"/>
      <c r="G3167" s="217"/>
      <c r="H3167" s="217"/>
      <c r="I3167" s="217"/>
      <c r="J3167" s="217"/>
      <c r="K3167" s="217"/>
      <c r="L3167" s="217"/>
      <c r="M3167" s="217"/>
      <c r="N3167" s="217"/>
      <c r="O3167" s="217"/>
      <c r="P3167" s="217"/>
    </row>
    <row r="3168">
      <c r="A3168" s="217"/>
      <c r="B3168" s="233"/>
      <c r="C3168" s="234"/>
      <c r="D3168" s="235"/>
      <c r="E3168" s="235"/>
      <c r="F3168" s="217"/>
      <c r="G3168" s="217"/>
      <c r="H3168" s="217"/>
      <c r="I3168" s="217"/>
      <c r="J3168" s="217"/>
      <c r="K3168" s="217"/>
      <c r="L3168" s="217"/>
      <c r="M3168" s="217"/>
      <c r="N3168" s="217"/>
      <c r="O3168" s="217"/>
      <c r="P3168" s="217"/>
    </row>
    <row r="3169">
      <c r="A3169" s="217"/>
      <c r="B3169" s="233"/>
      <c r="C3169" s="234"/>
      <c r="D3169" s="235"/>
      <c r="E3169" s="235"/>
      <c r="F3169" s="217"/>
      <c r="G3169" s="217"/>
      <c r="H3169" s="217"/>
      <c r="I3169" s="217"/>
      <c r="J3169" s="217"/>
      <c r="K3169" s="217"/>
      <c r="L3169" s="217"/>
      <c r="M3169" s="217"/>
      <c r="N3169" s="217"/>
      <c r="O3169" s="217"/>
      <c r="P3169" s="217"/>
    </row>
    <row r="3170">
      <c r="A3170" s="217"/>
      <c r="B3170" s="233"/>
      <c r="C3170" s="234"/>
      <c r="D3170" s="235"/>
      <c r="E3170" s="235"/>
      <c r="F3170" s="217"/>
      <c r="G3170" s="217"/>
      <c r="H3170" s="217"/>
      <c r="I3170" s="217"/>
      <c r="J3170" s="217"/>
      <c r="K3170" s="217"/>
      <c r="L3170" s="217"/>
      <c r="M3170" s="217"/>
      <c r="N3170" s="217"/>
      <c r="O3170" s="217"/>
      <c r="P3170" s="217"/>
    </row>
    <row r="3171">
      <c r="A3171" s="230"/>
      <c r="B3171" s="233"/>
      <c r="C3171" s="234"/>
      <c r="D3171" s="236"/>
      <c r="E3171" s="235"/>
      <c r="F3171" s="195"/>
      <c r="G3171" s="217"/>
      <c r="H3171" s="217"/>
      <c r="I3171" s="195"/>
      <c r="J3171" s="195"/>
      <c r="K3171" s="195"/>
      <c r="L3171" s="195"/>
      <c r="M3171" s="195"/>
      <c r="N3171" s="195"/>
      <c r="O3171" s="195"/>
      <c r="P3171" s="195"/>
    </row>
    <row r="3172">
      <c r="A3172" s="217"/>
      <c r="B3172" s="233"/>
      <c r="C3172" s="234"/>
      <c r="D3172" s="235"/>
      <c r="E3172" s="235"/>
      <c r="F3172" s="217"/>
      <c r="G3172" s="217"/>
      <c r="H3172" s="217"/>
      <c r="I3172" s="217"/>
      <c r="J3172" s="217"/>
      <c r="K3172" s="217"/>
      <c r="L3172" s="217"/>
      <c r="M3172" s="217"/>
      <c r="N3172" s="217"/>
      <c r="O3172" s="217"/>
      <c r="P3172" s="217"/>
    </row>
    <row r="3173">
      <c r="A3173" s="217"/>
      <c r="B3173" s="233"/>
      <c r="C3173" s="234"/>
      <c r="D3173" s="235"/>
      <c r="E3173" s="235"/>
      <c r="F3173" s="217"/>
      <c r="G3173" s="217"/>
      <c r="H3173" s="217"/>
      <c r="I3173" s="217"/>
      <c r="J3173" s="217"/>
      <c r="K3173" s="217"/>
      <c r="L3173" s="217"/>
      <c r="M3173" s="217"/>
      <c r="N3173" s="217"/>
      <c r="O3173" s="217"/>
      <c r="P3173" s="217"/>
    </row>
    <row r="3174">
      <c r="A3174" s="217"/>
      <c r="B3174" s="233"/>
      <c r="C3174" s="234"/>
      <c r="D3174" s="235"/>
      <c r="E3174" s="235"/>
      <c r="F3174" s="217"/>
      <c r="G3174" s="217"/>
      <c r="H3174" s="217"/>
      <c r="I3174" s="217"/>
      <c r="J3174" s="217"/>
      <c r="K3174" s="217"/>
      <c r="L3174" s="217"/>
      <c r="M3174" s="217"/>
      <c r="N3174" s="217"/>
      <c r="O3174" s="217"/>
      <c r="P3174" s="217"/>
    </row>
    <row r="3175">
      <c r="A3175" s="217"/>
      <c r="B3175" s="233"/>
      <c r="C3175" s="234"/>
      <c r="D3175" s="235"/>
      <c r="E3175" s="235"/>
      <c r="F3175" s="217"/>
      <c r="G3175" s="217"/>
      <c r="H3175" s="217"/>
      <c r="I3175" s="217"/>
      <c r="J3175" s="217"/>
      <c r="K3175" s="217"/>
      <c r="L3175" s="217"/>
      <c r="M3175" s="217"/>
      <c r="N3175" s="217"/>
      <c r="O3175" s="217"/>
      <c r="P3175" s="217"/>
    </row>
    <row r="3176">
      <c r="A3176" s="217"/>
      <c r="B3176" s="233"/>
      <c r="C3176" s="234"/>
      <c r="D3176" s="235"/>
      <c r="E3176" s="235"/>
      <c r="F3176" s="217"/>
      <c r="G3176" s="217"/>
      <c r="H3176" s="217"/>
      <c r="I3176" s="217"/>
      <c r="J3176" s="217"/>
      <c r="K3176" s="217"/>
      <c r="L3176" s="217"/>
      <c r="M3176" s="217"/>
      <c r="N3176" s="217"/>
      <c r="O3176" s="217"/>
      <c r="P3176" s="217"/>
    </row>
    <row r="3177">
      <c r="A3177" s="217"/>
      <c r="B3177" s="233"/>
      <c r="C3177" s="234"/>
      <c r="D3177" s="235"/>
      <c r="E3177" s="235"/>
      <c r="F3177" s="217"/>
      <c r="G3177" s="217"/>
      <c r="H3177" s="217"/>
      <c r="I3177" s="217"/>
      <c r="J3177" s="217"/>
      <c r="K3177" s="217"/>
      <c r="L3177" s="217"/>
      <c r="M3177" s="217"/>
      <c r="N3177" s="217"/>
      <c r="O3177" s="217"/>
      <c r="P3177" s="217"/>
    </row>
    <row r="3178">
      <c r="A3178" s="217"/>
      <c r="B3178" s="233"/>
      <c r="C3178" s="234"/>
      <c r="D3178" s="235"/>
      <c r="E3178" s="235"/>
      <c r="F3178" s="217"/>
      <c r="G3178" s="217"/>
      <c r="H3178" s="217"/>
      <c r="I3178" s="217"/>
      <c r="J3178" s="217"/>
      <c r="K3178" s="217"/>
      <c r="L3178" s="217"/>
      <c r="M3178" s="217"/>
      <c r="N3178" s="217"/>
      <c r="O3178" s="217"/>
      <c r="P3178" s="217"/>
    </row>
    <row r="3179">
      <c r="A3179" s="217"/>
      <c r="B3179" s="233"/>
      <c r="C3179" s="234"/>
      <c r="D3179" s="235"/>
      <c r="E3179" s="235"/>
      <c r="F3179" s="217"/>
      <c r="G3179" s="217"/>
      <c r="H3179" s="217"/>
      <c r="I3179" s="217"/>
      <c r="J3179" s="217"/>
      <c r="K3179" s="217"/>
      <c r="L3179" s="217"/>
      <c r="M3179" s="217"/>
      <c r="N3179" s="217"/>
      <c r="O3179" s="217"/>
      <c r="P3179" s="217"/>
    </row>
    <row r="3180">
      <c r="A3180" s="217"/>
      <c r="B3180" s="233"/>
      <c r="C3180" s="234"/>
      <c r="D3180" s="235"/>
      <c r="E3180" s="235"/>
      <c r="F3180" s="217"/>
      <c r="G3180" s="217"/>
      <c r="H3180" s="217"/>
      <c r="I3180" s="217"/>
      <c r="J3180" s="217"/>
      <c r="K3180" s="217"/>
      <c r="L3180" s="217"/>
      <c r="M3180" s="217"/>
      <c r="N3180" s="217"/>
      <c r="O3180" s="217"/>
      <c r="P3180" s="217"/>
    </row>
    <row r="3181">
      <c r="A3181" s="217"/>
      <c r="B3181" s="233"/>
      <c r="C3181" s="234"/>
      <c r="D3181" s="235"/>
      <c r="E3181" s="235"/>
      <c r="F3181" s="217"/>
      <c r="G3181" s="217"/>
      <c r="H3181" s="217"/>
      <c r="I3181" s="217"/>
      <c r="J3181" s="217"/>
      <c r="K3181" s="217"/>
      <c r="L3181" s="217"/>
      <c r="M3181" s="217"/>
      <c r="N3181" s="217"/>
      <c r="O3181" s="217"/>
      <c r="P3181" s="217"/>
    </row>
    <row r="3182">
      <c r="A3182" s="217"/>
      <c r="B3182" s="233"/>
      <c r="C3182" s="234"/>
      <c r="D3182" s="235"/>
      <c r="E3182" s="235"/>
      <c r="F3182" s="217"/>
      <c r="G3182" s="217"/>
      <c r="H3182" s="217"/>
      <c r="I3182" s="217"/>
      <c r="J3182" s="217"/>
      <c r="K3182" s="217"/>
      <c r="L3182" s="217"/>
      <c r="M3182" s="217"/>
      <c r="N3182" s="217"/>
      <c r="O3182" s="217"/>
      <c r="P3182" s="217"/>
    </row>
    <row r="3183">
      <c r="A3183" s="217"/>
      <c r="B3183" s="233"/>
      <c r="C3183" s="234"/>
      <c r="D3183" s="235"/>
      <c r="E3183" s="235"/>
      <c r="F3183" s="217"/>
      <c r="G3183" s="217"/>
      <c r="H3183" s="217"/>
      <c r="I3183" s="217"/>
      <c r="J3183" s="217"/>
      <c r="K3183" s="217"/>
      <c r="L3183" s="217"/>
      <c r="M3183" s="217"/>
      <c r="N3183" s="217"/>
      <c r="O3183" s="217"/>
      <c r="P3183" s="217"/>
    </row>
    <row r="3184">
      <c r="A3184" s="217"/>
      <c r="B3184" s="233"/>
      <c r="C3184" s="234"/>
      <c r="D3184" s="235"/>
      <c r="E3184" s="235"/>
      <c r="F3184" s="217"/>
      <c r="G3184" s="217"/>
      <c r="H3184" s="217"/>
      <c r="I3184" s="217"/>
      <c r="J3184" s="217"/>
      <c r="K3184" s="217"/>
      <c r="L3184" s="217"/>
      <c r="M3184" s="217"/>
      <c r="N3184" s="217"/>
      <c r="O3184" s="217"/>
      <c r="P3184" s="217"/>
    </row>
    <row r="3185">
      <c r="A3185" s="217"/>
      <c r="B3185" s="233"/>
      <c r="C3185" s="234"/>
      <c r="D3185" s="235"/>
      <c r="E3185" s="235"/>
      <c r="F3185" s="217"/>
      <c r="G3185" s="217"/>
      <c r="H3185" s="217"/>
      <c r="I3185" s="217"/>
      <c r="J3185" s="217"/>
      <c r="K3185" s="217"/>
      <c r="L3185" s="217"/>
      <c r="M3185" s="217"/>
      <c r="N3185" s="217"/>
      <c r="O3185" s="217"/>
      <c r="P3185" s="217"/>
    </row>
    <row r="3186">
      <c r="A3186" s="217"/>
      <c r="B3186" s="233"/>
      <c r="C3186" s="234"/>
      <c r="D3186" s="235"/>
      <c r="E3186" s="235"/>
      <c r="F3186" s="217"/>
      <c r="G3186" s="217"/>
      <c r="H3186" s="217"/>
      <c r="I3186" s="217"/>
      <c r="J3186" s="217"/>
      <c r="K3186" s="217"/>
      <c r="L3186" s="217"/>
      <c r="M3186" s="217"/>
      <c r="N3186" s="217"/>
      <c r="O3186" s="217"/>
      <c r="P3186" s="217"/>
    </row>
    <row r="3187">
      <c r="A3187" s="217"/>
      <c r="B3187" s="233"/>
      <c r="C3187" s="234"/>
      <c r="D3187" s="235"/>
      <c r="E3187" s="235"/>
      <c r="F3187" s="217"/>
      <c r="G3187" s="217"/>
      <c r="H3187" s="217"/>
      <c r="I3187" s="217"/>
      <c r="J3187" s="217"/>
      <c r="K3187" s="217"/>
      <c r="L3187" s="217"/>
      <c r="M3187" s="217"/>
      <c r="N3187" s="217"/>
      <c r="O3187" s="217"/>
      <c r="P3187" s="217"/>
    </row>
    <row r="3188">
      <c r="A3188" s="217"/>
      <c r="B3188" s="233"/>
      <c r="C3188" s="234"/>
      <c r="D3188" s="235"/>
      <c r="E3188" s="235"/>
      <c r="F3188" s="217"/>
      <c r="G3188" s="217"/>
      <c r="H3188" s="217"/>
      <c r="I3188" s="217"/>
      <c r="J3188" s="217"/>
      <c r="K3188" s="217"/>
      <c r="L3188" s="217"/>
      <c r="M3188" s="217"/>
      <c r="N3188" s="217"/>
      <c r="O3188" s="217"/>
      <c r="P3188" s="217"/>
    </row>
    <row r="3189">
      <c r="A3189" s="230"/>
      <c r="B3189" s="233"/>
      <c r="C3189" s="234"/>
      <c r="D3189" s="236"/>
      <c r="E3189" s="235"/>
      <c r="F3189" s="195"/>
      <c r="G3189" s="217"/>
      <c r="H3189" s="217"/>
      <c r="I3189" s="195"/>
      <c r="J3189" s="195"/>
      <c r="K3189" s="195"/>
      <c r="L3189" s="195"/>
      <c r="M3189" s="195"/>
      <c r="N3189" s="195"/>
      <c r="O3189" s="195"/>
      <c r="P3189" s="195"/>
    </row>
    <row r="3190">
      <c r="A3190" s="217"/>
      <c r="B3190" s="233"/>
      <c r="C3190" s="234"/>
      <c r="D3190" s="235"/>
      <c r="E3190" s="235"/>
      <c r="F3190" s="217"/>
      <c r="G3190" s="217"/>
      <c r="H3190" s="217"/>
      <c r="I3190" s="217"/>
      <c r="J3190" s="217"/>
      <c r="K3190" s="217"/>
      <c r="L3190" s="217"/>
      <c r="M3190" s="217"/>
      <c r="N3190" s="217"/>
      <c r="O3190" s="217"/>
      <c r="P3190" s="217"/>
    </row>
    <row r="3191">
      <c r="A3191" s="217"/>
      <c r="B3191" s="233"/>
      <c r="C3191" s="234"/>
      <c r="D3191" s="235"/>
      <c r="E3191" s="235"/>
      <c r="F3191" s="217"/>
      <c r="G3191" s="217"/>
      <c r="H3191" s="217"/>
      <c r="I3191" s="217"/>
      <c r="J3191" s="217"/>
      <c r="K3191" s="217"/>
      <c r="L3191" s="217"/>
      <c r="M3191" s="217"/>
      <c r="N3191" s="217"/>
      <c r="O3191" s="217"/>
      <c r="P3191" s="217"/>
    </row>
    <row r="3192">
      <c r="A3192" s="217"/>
      <c r="B3192" s="233"/>
      <c r="C3192" s="234"/>
      <c r="D3192" s="235"/>
      <c r="E3192" s="235"/>
      <c r="F3192" s="217"/>
      <c r="G3192" s="217"/>
      <c r="H3192" s="217"/>
      <c r="I3192" s="217"/>
      <c r="J3192" s="217"/>
      <c r="K3192" s="217"/>
      <c r="L3192" s="217"/>
      <c r="M3192" s="217"/>
      <c r="N3192" s="217"/>
      <c r="O3192" s="217"/>
      <c r="P3192" s="217"/>
    </row>
    <row r="3193">
      <c r="A3193" s="217"/>
      <c r="B3193" s="233"/>
      <c r="C3193" s="234"/>
      <c r="D3193" s="235"/>
      <c r="E3193" s="235"/>
      <c r="F3193" s="217"/>
      <c r="G3193" s="217"/>
      <c r="H3193" s="217"/>
      <c r="I3193" s="217"/>
      <c r="J3193" s="217"/>
      <c r="K3193" s="217"/>
      <c r="L3193" s="217"/>
      <c r="M3193" s="217"/>
      <c r="N3193" s="217"/>
      <c r="O3193" s="217"/>
      <c r="P3193" s="217"/>
    </row>
    <row r="3194">
      <c r="A3194" s="217"/>
      <c r="B3194" s="233"/>
      <c r="C3194" s="234"/>
      <c r="D3194" s="235"/>
      <c r="E3194" s="235"/>
      <c r="F3194" s="217"/>
      <c r="G3194" s="217"/>
      <c r="H3194" s="217"/>
      <c r="I3194" s="217"/>
      <c r="J3194" s="217"/>
      <c r="K3194" s="217"/>
      <c r="L3194" s="217"/>
      <c r="M3194" s="217"/>
      <c r="N3194" s="217"/>
      <c r="O3194" s="217"/>
      <c r="P3194" s="217"/>
    </row>
    <row r="3195">
      <c r="A3195" s="217"/>
      <c r="B3195" s="233"/>
      <c r="C3195" s="234"/>
      <c r="D3195" s="235"/>
      <c r="E3195" s="235"/>
      <c r="F3195" s="217"/>
      <c r="G3195" s="217"/>
      <c r="H3195" s="217"/>
      <c r="I3195" s="217"/>
      <c r="J3195" s="217"/>
      <c r="K3195" s="217"/>
      <c r="L3195" s="217"/>
      <c r="M3195" s="217"/>
      <c r="N3195" s="217"/>
      <c r="O3195" s="217"/>
      <c r="P3195" s="217"/>
    </row>
    <row r="3196">
      <c r="A3196" s="217"/>
      <c r="B3196" s="233"/>
      <c r="C3196" s="234"/>
      <c r="D3196" s="235"/>
      <c r="E3196" s="235"/>
      <c r="F3196" s="217"/>
      <c r="G3196" s="217"/>
      <c r="H3196" s="217"/>
      <c r="I3196" s="217"/>
      <c r="J3196" s="217"/>
      <c r="K3196" s="217"/>
      <c r="L3196" s="217"/>
      <c r="M3196" s="217"/>
      <c r="N3196" s="217"/>
      <c r="O3196" s="217"/>
      <c r="P3196" s="217"/>
    </row>
    <row r="3197">
      <c r="A3197" s="217"/>
      <c r="B3197" s="233"/>
      <c r="C3197" s="234"/>
      <c r="D3197" s="235"/>
      <c r="E3197" s="235"/>
      <c r="F3197" s="217"/>
      <c r="G3197" s="217"/>
      <c r="H3197" s="217"/>
      <c r="I3197" s="217"/>
      <c r="J3197" s="217"/>
      <c r="K3197" s="217"/>
      <c r="L3197" s="217"/>
      <c r="M3197" s="217"/>
      <c r="N3197" s="217"/>
      <c r="O3197" s="217"/>
      <c r="P3197" s="217"/>
    </row>
    <row r="3198">
      <c r="A3198" s="217"/>
      <c r="B3198" s="233"/>
      <c r="C3198" s="234"/>
      <c r="D3198" s="235"/>
      <c r="E3198" s="235"/>
      <c r="F3198" s="217"/>
      <c r="G3198" s="217"/>
      <c r="H3198" s="217"/>
      <c r="I3198" s="217"/>
      <c r="J3198" s="217"/>
      <c r="K3198" s="217"/>
      <c r="L3198" s="217"/>
      <c r="M3198" s="217"/>
      <c r="N3198" s="217"/>
      <c r="O3198" s="217"/>
      <c r="P3198" s="217"/>
    </row>
    <row r="3199">
      <c r="A3199" s="217"/>
      <c r="B3199" s="233"/>
      <c r="C3199" s="234"/>
      <c r="D3199" s="235"/>
      <c r="E3199" s="235"/>
      <c r="F3199" s="217"/>
      <c r="G3199" s="217"/>
      <c r="H3199" s="217"/>
      <c r="I3199" s="217"/>
      <c r="J3199" s="217"/>
      <c r="K3199" s="217"/>
      <c r="L3199" s="217"/>
      <c r="M3199" s="217"/>
      <c r="N3199" s="217"/>
      <c r="O3199" s="217"/>
      <c r="P3199" s="217"/>
    </row>
    <row r="3200">
      <c r="A3200" s="217"/>
      <c r="B3200" s="233"/>
      <c r="C3200" s="234"/>
      <c r="D3200" s="235"/>
      <c r="E3200" s="235"/>
      <c r="F3200" s="217"/>
      <c r="G3200" s="217"/>
      <c r="H3200" s="217"/>
      <c r="I3200" s="217"/>
      <c r="J3200" s="217"/>
      <c r="K3200" s="217"/>
      <c r="L3200" s="217"/>
      <c r="M3200" s="217"/>
      <c r="N3200" s="217"/>
      <c r="O3200" s="217"/>
      <c r="P3200" s="217"/>
    </row>
    <row r="3201">
      <c r="A3201" s="217"/>
      <c r="B3201" s="233"/>
      <c r="C3201" s="234"/>
      <c r="D3201" s="235"/>
      <c r="E3201" s="235"/>
      <c r="F3201" s="217"/>
      <c r="G3201" s="217"/>
      <c r="H3201" s="217"/>
      <c r="I3201" s="217"/>
      <c r="J3201" s="217"/>
      <c r="K3201" s="217"/>
      <c r="L3201" s="217"/>
      <c r="M3201" s="217"/>
      <c r="N3201" s="217"/>
      <c r="O3201" s="217"/>
      <c r="P3201" s="217"/>
    </row>
    <row r="3202">
      <c r="A3202" s="217"/>
      <c r="B3202" s="233"/>
      <c r="C3202" s="234"/>
      <c r="D3202" s="235"/>
      <c r="E3202" s="235"/>
      <c r="F3202" s="217"/>
      <c r="G3202" s="217"/>
      <c r="H3202" s="217"/>
      <c r="I3202" s="217"/>
      <c r="J3202" s="217"/>
      <c r="K3202" s="217"/>
      <c r="L3202" s="217"/>
      <c r="M3202" s="217"/>
      <c r="N3202" s="217"/>
      <c r="O3202" s="217"/>
      <c r="P3202" s="217"/>
    </row>
    <row r="3203">
      <c r="A3203" s="217"/>
      <c r="B3203" s="233"/>
      <c r="C3203" s="234"/>
      <c r="D3203" s="235"/>
      <c r="E3203" s="235"/>
      <c r="F3203" s="217"/>
      <c r="G3203" s="217"/>
      <c r="H3203" s="217"/>
      <c r="I3203" s="217"/>
      <c r="J3203" s="217"/>
      <c r="K3203" s="217"/>
      <c r="L3203" s="217"/>
      <c r="M3203" s="217"/>
      <c r="N3203" s="217"/>
      <c r="O3203" s="217"/>
      <c r="P3203" s="217"/>
    </row>
    <row r="3204">
      <c r="A3204" s="217"/>
      <c r="B3204" s="233"/>
      <c r="C3204" s="234"/>
      <c r="D3204" s="235"/>
      <c r="E3204" s="235"/>
      <c r="F3204" s="217"/>
      <c r="G3204" s="217"/>
      <c r="H3204" s="217"/>
      <c r="I3204" s="217"/>
      <c r="J3204" s="217"/>
      <c r="K3204" s="217"/>
      <c r="L3204" s="217"/>
      <c r="M3204" s="217"/>
      <c r="N3204" s="217"/>
      <c r="O3204" s="217"/>
      <c r="P3204" s="217"/>
    </row>
    <row r="3205">
      <c r="A3205" s="217"/>
      <c r="B3205" s="233"/>
      <c r="C3205" s="234"/>
      <c r="D3205" s="235"/>
      <c r="E3205" s="235"/>
      <c r="F3205" s="217"/>
      <c r="G3205" s="217"/>
      <c r="H3205" s="217"/>
      <c r="I3205" s="217"/>
      <c r="J3205" s="217"/>
      <c r="K3205" s="217"/>
      <c r="L3205" s="217"/>
      <c r="M3205" s="217"/>
      <c r="N3205" s="217"/>
      <c r="O3205" s="217"/>
      <c r="P3205" s="217"/>
    </row>
    <row r="3206">
      <c r="A3206" s="217"/>
      <c r="B3206" s="233"/>
      <c r="C3206" s="234"/>
      <c r="D3206" s="235"/>
      <c r="E3206" s="235"/>
      <c r="F3206" s="217"/>
      <c r="G3206" s="217"/>
      <c r="H3206" s="217"/>
      <c r="I3206" s="217"/>
      <c r="J3206" s="217"/>
      <c r="K3206" s="217"/>
      <c r="L3206" s="217"/>
      <c r="M3206" s="217"/>
      <c r="N3206" s="217"/>
      <c r="O3206" s="217"/>
      <c r="P3206" s="217"/>
    </row>
    <row r="3207">
      <c r="A3207" s="230"/>
      <c r="B3207" s="233"/>
      <c r="C3207" s="234"/>
      <c r="D3207" s="236"/>
      <c r="E3207" s="235"/>
      <c r="F3207" s="195"/>
      <c r="G3207" s="217"/>
      <c r="H3207" s="217"/>
      <c r="I3207" s="195"/>
      <c r="J3207" s="195"/>
      <c r="K3207" s="195"/>
      <c r="L3207" s="195"/>
      <c r="M3207" s="195"/>
      <c r="N3207" s="195"/>
      <c r="O3207" s="195"/>
      <c r="P3207" s="195"/>
    </row>
    <row r="3208">
      <c r="A3208" s="217"/>
      <c r="B3208" s="233"/>
      <c r="C3208" s="234"/>
      <c r="D3208" s="235"/>
      <c r="E3208" s="235"/>
      <c r="F3208" s="217"/>
      <c r="G3208" s="217"/>
      <c r="H3208" s="217"/>
      <c r="I3208" s="217"/>
      <c r="J3208" s="217"/>
      <c r="K3208" s="217"/>
      <c r="L3208" s="217"/>
      <c r="M3208" s="217"/>
      <c r="N3208" s="217"/>
      <c r="O3208" s="217"/>
      <c r="P3208" s="217"/>
    </row>
    <row r="3209">
      <c r="A3209" s="217"/>
      <c r="B3209" s="233"/>
      <c r="C3209" s="234"/>
      <c r="D3209" s="235"/>
      <c r="E3209" s="235"/>
      <c r="F3209" s="217"/>
      <c r="G3209" s="217"/>
      <c r="H3209" s="217"/>
      <c r="I3209" s="217"/>
      <c r="J3209" s="217"/>
      <c r="K3209" s="217"/>
      <c r="L3209" s="217"/>
      <c r="M3209" s="217"/>
      <c r="N3209" s="217"/>
      <c r="O3209" s="217"/>
      <c r="P3209" s="217"/>
    </row>
    <row r="3210">
      <c r="A3210" s="217"/>
      <c r="B3210" s="233"/>
      <c r="C3210" s="234"/>
      <c r="D3210" s="235"/>
      <c r="E3210" s="235"/>
      <c r="F3210" s="217"/>
      <c r="G3210" s="217"/>
      <c r="H3210" s="217"/>
      <c r="I3210" s="217"/>
      <c r="J3210" s="217"/>
      <c r="K3210" s="217"/>
      <c r="L3210" s="217"/>
      <c r="M3210" s="217"/>
      <c r="N3210" s="217"/>
      <c r="O3210" s="217"/>
      <c r="P3210" s="217"/>
    </row>
    <row r="3211">
      <c r="A3211" s="217"/>
      <c r="B3211" s="233"/>
      <c r="C3211" s="234"/>
      <c r="D3211" s="235"/>
      <c r="E3211" s="235"/>
      <c r="F3211" s="217"/>
      <c r="G3211" s="217"/>
      <c r="H3211" s="217"/>
      <c r="I3211" s="217"/>
      <c r="J3211" s="217"/>
      <c r="K3211" s="217"/>
      <c r="L3211" s="217"/>
      <c r="M3211" s="217"/>
      <c r="N3211" s="217"/>
      <c r="O3211" s="217"/>
      <c r="P3211" s="217"/>
    </row>
    <row r="3212">
      <c r="A3212" s="217"/>
      <c r="B3212" s="233"/>
      <c r="C3212" s="234"/>
      <c r="D3212" s="235"/>
      <c r="E3212" s="235"/>
      <c r="F3212" s="217"/>
      <c r="G3212" s="217"/>
      <c r="H3212" s="217"/>
      <c r="I3212" s="217"/>
      <c r="J3212" s="217"/>
      <c r="K3212" s="217"/>
      <c r="L3212" s="217"/>
      <c r="M3212" s="217"/>
      <c r="N3212" s="217"/>
      <c r="O3212" s="217"/>
      <c r="P3212" s="217"/>
    </row>
    <row r="3213">
      <c r="A3213" s="217"/>
      <c r="B3213" s="233"/>
      <c r="C3213" s="234"/>
      <c r="D3213" s="235"/>
      <c r="E3213" s="235"/>
      <c r="F3213" s="217"/>
      <c r="G3213" s="217"/>
      <c r="H3213" s="217"/>
      <c r="I3213" s="217"/>
      <c r="J3213" s="217"/>
      <c r="K3213" s="217"/>
      <c r="L3213" s="217"/>
      <c r="M3213" s="217"/>
      <c r="N3213" s="217"/>
      <c r="O3213" s="217"/>
      <c r="P3213" s="217"/>
    </row>
    <row r="3214">
      <c r="A3214" s="217"/>
      <c r="B3214" s="233"/>
      <c r="C3214" s="234"/>
      <c r="D3214" s="235"/>
      <c r="E3214" s="235"/>
      <c r="F3214" s="217"/>
      <c r="G3214" s="217"/>
      <c r="H3214" s="217"/>
      <c r="I3214" s="217"/>
      <c r="J3214" s="217"/>
      <c r="K3214" s="217"/>
      <c r="L3214" s="217"/>
      <c r="M3214" s="217"/>
      <c r="N3214" s="217"/>
      <c r="O3214" s="217"/>
      <c r="P3214" s="217"/>
    </row>
    <row r="3215">
      <c r="A3215" s="217"/>
      <c r="B3215" s="233"/>
      <c r="C3215" s="234"/>
      <c r="D3215" s="235"/>
      <c r="E3215" s="235"/>
      <c r="F3215" s="217"/>
      <c r="G3215" s="217"/>
      <c r="H3215" s="217"/>
      <c r="I3215" s="217"/>
      <c r="J3215" s="217"/>
      <c r="K3215" s="217"/>
      <c r="L3215" s="217"/>
      <c r="M3215" s="217"/>
      <c r="N3215" s="217"/>
      <c r="O3215" s="217"/>
      <c r="P3215" s="217"/>
    </row>
    <row r="3216">
      <c r="A3216" s="217"/>
      <c r="B3216" s="233"/>
      <c r="C3216" s="234"/>
      <c r="D3216" s="235"/>
      <c r="E3216" s="235"/>
      <c r="F3216" s="217"/>
      <c r="G3216" s="217"/>
      <c r="H3216" s="217"/>
      <c r="I3216" s="217"/>
      <c r="J3216" s="217"/>
      <c r="K3216" s="217"/>
      <c r="L3216" s="217"/>
      <c r="M3216" s="217"/>
      <c r="N3216" s="217"/>
      <c r="O3216" s="217"/>
      <c r="P3216" s="217"/>
    </row>
    <row r="3217">
      <c r="A3217" s="217"/>
      <c r="B3217" s="233"/>
      <c r="C3217" s="234"/>
      <c r="D3217" s="235"/>
      <c r="E3217" s="235"/>
      <c r="F3217" s="217"/>
      <c r="G3217" s="217"/>
      <c r="H3217" s="217"/>
      <c r="I3217" s="217"/>
      <c r="J3217" s="217"/>
      <c r="K3217" s="217"/>
      <c r="L3217" s="217"/>
      <c r="M3217" s="217"/>
      <c r="N3217" s="217"/>
      <c r="O3217" s="217"/>
      <c r="P3217" s="217"/>
    </row>
    <row r="3218">
      <c r="A3218" s="217"/>
      <c r="B3218" s="233"/>
      <c r="C3218" s="234"/>
      <c r="D3218" s="235"/>
      <c r="E3218" s="235"/>
      <c r="F3218" s="217"/>
      <c r="G3218" s="217"/>
      <c r="H3218" s="217"/>
      <c r="I3218" s="217"/>
      <c r="J3218" s="217"/>
      <c r="K3218" s="217"/>
      <c r="L3218" s="217"/>
      <c r="M3218" s="217"/>
      <c r="N3218" s="217"/>
      <c r="O3218" s="217"/>
      <c r="P3218" s="217"/>
    </row>
    <row r="3219">
      <c r="A3219" s="217"/>
      <c r="B3219" s="233"/>
      <c r="C3219" s="234"/>
      <c r="D3219" s="235"/>
      <c r="E3219" s="235"/>
      <c r="F3219" s="217"/>
      <c r="G3219" s="217"/>
      <c r="H3219" s="217"/>
      <c r="I3219" s="217"/>
      <c r="J3219" s="217"/>
      <c r="K3219" s="217"/>
      <c r="L3219" s="217"/>
      <c r="M3219" s="217"/>
      <c r="N3219" s="217"/>
      <c r="O3219" s="217"/>
      <c r="P3219" s="217"/>
    </row>
    <row r="3220">
      <c r="A3220" s="217"/>
      <c r="B3220" s="233"/>
      <c r="C3220" s="234"/>
      <c r="D3220" s="235"/>
      <c r="E3220" s="235"/>
      <c r="F3220" s="217"/>
      <c r="G3220" s="217"/>
      <c r="H3220" s="217"/>
      <c r="I3220" s="217"/>
      <c r="J3220" s="217"/>
      <c r="K3220" s="217"/>
      <c r="L3220" s="217"/>
      <c r="M3220" s="217"/>
      <c r="N3220" s="217"/>
      <c r="O3220" s="217"/>
      <c r="P3220" s="217"/>
    </row>
    <row r="3221">
      <c r="A3221" s="217"/>
      <c r="B3221" s="233"/>
      <c r="C3221" s="234"/>
      <c r="D3221" s="235"/>
      <c r="E3221" s="235"/>
      <c r="F3221" s="217"/>
      <c r="G3221" s="217"/>
      <c r="H3221" s="217"/>
      <c r="I3221" s="217"/>
      <c r="J3221" s="217"/>
      <c r="K3221" s="217"/>
      <c r="L3221" s="217"/>
      <c r="M3221" s="217"/>
      <c r="N3221" s="217"/>
      <c r="O3221" s="217"/>
      <c r="P3221" s="217"/>
    </row>
    <row r="3222">
      <c r="A3222" s="217"/>
      <c r="B3222" s="233"/>
      <c r="C3222" s="234"/>
      <c r="D3222" s="235"/>
      <c r="E3222" s="235"/>
      <c r="F3222" s="217"/>
      <c r="G3222" s="217"/>
      <c r="H3222" s="217"/>
      <c r="I3222" s="217"/>
      <c r="J3222" s="217"/>
      <c r="K3222" s="217"/>
      <c r="L3222" s="217"/>
      <c r="M3222" s="217"/>
      <c r="N3222" s="217"/>
      <c r="O3222" s="217"/>
      <c r="P3222" s="217"/>
    </row>
    <row r="3223">
      <c r="A3223" s="217"/>
      <c r="B3223" s="233"/>
      <c r="C3223" s="234"/>
      <c r="D3223" s="235"/>
      <c r="E3223" s="235"/>
      <c r="F3223" s="217"/>
      <c r="G3223" s="217"/>
      <c r="H3223" s="217"/>
      <c r="I3223" s="217"/>
      <c r="J3223" s="217"/>
      <c r="K3223" s="217"/>
      <c r="L3223" s="217"/>
      <c r="M3223" s="217"/>
      <c r="N3223" s="217"/>
      <c r="O3223" s="217"/>
      <c r="P3223" s="217"/>
    </row>
    <row r="3224">
      <c r="A3224" s="217"/>
      <c r="B3224" s="233"/>
      <c r="C3224" s="234"/>
      <c r="D3224" s="235"/>
      <c r="E3224" s="235"/>
      <c r="F3224" s="217"/>
      <c r="G3224" s="217"/>
      <c r="H3224" s="217"/>
      <c r="I3224" s="217"/>
      <c r="J3224" s="217"/>
      <c r="K3224" s="217"/>
      <c r="L3224" s="217"/>
      <c r="M3224" s="217"/>
      <c r="N3224" s="217"/>
      <c r="O3224" s="217"/>
      <c r="P3224" s="217"/>
    </row>
    <row r="3225">
      <c r="A3225" s="230"/>
      <c r="B3225" s="233"/>
      <c r="C3225" s="234"/>
      <c r="D3225" s="236"/>
      <c r="E3225" s="235"/>
      <c r="F3225" s="195"/>
      <c r="G3225" s="217"/>
      <c r="H3225" s="217"/>
      <c r="I3225" s="195"/>
      <c r="J3225" s="195"/>
      <c r="K3225" s="195"/>
      <c r="L3225" s="195"/>
      <c r="M3225" s="195"/>
      <c r="N3225" s="195"/>
      <c r="O3225" s="195"/>
      <c r="P3225" s="195"/>
    </row>
    <row r="3226">
      <c r="A3226" s="217"/>
      <c r="B3226" s="233"/>
      <c r="C3226" s="234"/>
      <c r="D3226" s="235"/>
      <c r="E3226" s="235"/>
      <c r="F3226" s="217"/>
      <c r="G3226" s="217"/>
      <c r="H3226" s="217"/>
      <c r="I3226" s="217"/>
      <c r="J3226" s="217"/>
      <c r="K3226" s="217"/>
      <c r="L3226" s="217"/>
      <c r="M3226" s="217"/>
      <c r="N3226" s="217"/>
      <c r="O3226" s="217"/>
      <c r="P3226" s="217"/>
    </row>
    <row r="3227">
      <c r="A3227" s="217"/>
      <c r="B3227" s="233"/>
      <c r="C3227" s="234"/>
      <c r="D3227" s="235"/>
      <c r="E3227" s="235"/>
      <c r="F3227" s="217"/>
      <c r="G3227" s="217"/>
      <c r="H3227" s="217"/>
      <c r="I3227" s="217"/>
      <c r="J3227" s="217"/>
      <c r="K3227" s="217"/>
      <c r="L3227" s="217"/>
      <c r="M3227" s="217"/>
      <c r="N3227" s="217"/>
      <c r="O3227" s="217"/>
      <c r="P3227" s="217"/>
    </row>
    <row r="3228">
      <c r="A3228" s="217"/>
      <c r="B3228" s="233"/>
      <c r="C3228" s="234"/>
      <c r="D3228" s="235"/>
      <c r="E3228" s="235"/>
      <c r="F3228" s="217"/>
      <c r="G3228" s="217"/>
      <c r="H3228" s="217"/>
      <c r="I3228" s="217"/>
      <c r="J3228" s="217"/>
      <c r="K3228" s="217"/>
      <c r="L3228" s="217"/>
      <c r="M3228" s="217"/>
      <c r="N3228" s="217"/>
      <c r="O3228" s="217"/>
      <c r="P3228" s="217"/>
    </row>
    <row r="3229">
      <c r="A3229" s="217"/>
      <c r="B3229" s="233"/>
      <c r="C3229" s="234"/>
      <c r="D3229" s="235"/>
      <c r="E3229" s="235"/>
      <c r="F3229" s="217"/>
      <c r="G3229" s="217"/>
      <c r="H3229" s="217"/>
      <c r="I3229" s="217"/>
      <c r="J3229" s="217"/>
      <c r="K3229" s="217"/>
      <c r="L3229" s="217"/>
      <c r="M3229" s="217"/>
      <c r="N3229" s="217"/>
      <c r="O3229" s="217"/>
      <c r="P3229" s="217"/>
    </row>
    <row r="3230">
      <c r="A3230" s="217"/>
      <c r="B3230" s="233"/>
      <c r="C3230" s="234"/>
      <c r="D3230" s="235"/>
      <c r="E3230" s="235"/>
      <c r="F3230" s="217"/>
      <c r="G3230" s="217"/>
      <c r="H3230" s="217"/>
      <c r="I3230" s="217"/>
      <c r="J3230" s="217"/>
      <c r="K3230" s="217"/>
      <c r="L3230" s="217"/>
      <c r="M3230" s="217"/>
      <c r="N3230" s="217"/>
      <c r="O3230" s="217"/>
      <c r="P3230" s="217"/>
    </row>
    <row r="3231">
      <c r="A3231" s="217"/>
      <c r="B3231" s="233"/>
      <c r="C3231" s="234"/>
      <c r="D3231" s="235"/>
      <c r="E3231" s="235"/>
      <c r="F3231" s="217"/>
      <c r="G3231" s="217"/>
      <c r="H3231" s="217"/>
      <c r="I3231" s="217"/>
      <c r="J3231" s="217"/>
      <c r="K3231" s="217"/>
      <c r="L3231" s="217"/>
      <c r="M3231" s="217"/>
      <c r="N3231" s="217"/>
      <c r="O3231" s="217"/>
      <c r="P3231" s="217"/>
    </row>
    <row r="3232">
      <c r="A3232" s="217"/>
      <c r="B3232" s="233"/>
      <c r="C3232" s="234"/>
      <c r="D3232" s="235"/>
      <c r="E3232" s="235"/>
      <c r="F3232" s="217"/>
      <c r="G3232" s="217"/>
      <c r="H3232" s="217"/>
      <c r="I3232" s="217"/>
      <c r="J3232" s="217"/>
      <c r="K3232" s="217"/>
      <c r="L3232" s="217"/>
      <c r="M3232" s="217"/>
      <c r="N3232" s="217"/>
      <c r="O3232" s="217"/>
      <c r="P3232" s="217"/>
    </row>
    <row r="3233">
      <c r="A3233" s="217"/>
      <c r="B3233" s="233"/>
      <c r="C3233" s="234"/>
      <c r="D3233" s="235"/>
      <c r="E3233" s="235"/>
      <c r="F3233" s="217"/>
      <c r="G3233" s="217"/>
      <c r="H3233" s="217"/>
      <c r="I3233" s="217"/>
      <c r="J3233" s="217"/>
      <c r="K3233" s="217"/>
      <c r="L3233" s="217"/>
      <c r="M3233" s="217"/>
      <c r="N3233" s="217"/>
      <c r="O3233" s="217"/>
      <c r="P3233" s="217"/>
    </row>
    <row r="3234">
      <c r="A3234" s="217"/>
      <c r="B3234" s="233"/>
      <c r="C3234" s="234"/>
      <c r="D3234" s="235"/>
      <c r="E3234" s="235"/>
      <c r="F3234" s="217"/>
      <c r="G3234" s="217"/>
      <c r="H3234" s="217"/>
      <c r="I3234" s="217"/>
      <c r="J3234" s="217"/>
      <c r="K3234" s="217"/>
      <c r="L3234" s="217"/>
      <c r="M3234" s="217"/>
      <c r="N3234" s="217"/>
      <c r="O3234" s="217"/>
      <c r="P3234" s="217"/>
    </row>
    <row r="3235">
      <c r="A3235" s="217"/>
      <c r="B3235" s="233"/>
      <c r="C3235" s="234"/>
      <c r="D3235" s="235"/>
      <c r="E3235" s="235"/>
      <c r="F3235" s="217"/>
      <c r="G3235" s="217"/>
      <c r="H3235" s="217"/>
      <c r="I3235" s="217"/>
      <c r="J3235" s="217"/>
      <c r="K3235" s="217"/>
      <c r="L3235" s="217"/>
      <c r="M3235" s="217"/>
      <c r="N3235" s="217"/>
      <c r="O3235" s="217"/>
      <c r="P3235" s="217"/>
    </row>
    <row r="3236">
      <c r="A3236" s="217"/>
      <c r="B3236" s="233"/>
      <c r="C3236" s="234"/>
      <c r="D3236" s="235"/>
      <c r="E3236" s="235"/>
      <c r="F3236" s="217"/>
      <c r="G3236" s="217"/>
      <c r="H3236" s="217"/>
      <c r="I3236" s="217"/>
      <c r="J3236" s="217"/>
      <c r="K3236" s="217"/>
      <c r="L3236" s="217"/>
      <c r="M3236" s="217"/>
      <c r="N3236" s="217"/>
      <c r="O3236" s="217"/>
      <c r="P3236" s="217"/>
    </row>
    <row r="3237">
      <c r="A3237" s="217"/>
      <c r="B3237" s="233"/>
      <c r="C3237" s="234"/>
      <c r="D3237" s="235"/>
      <c r="E3237" s="235"/>
      <c r="F3237" s="217"/>
      <c r="G3237" s="217"/>
      <c r="H3237" s="217"/>
      <c r="I3237" s="217"/>
      <c r="J3237" s="217"/>
      <c r="K3237" s="217"/>
      <c r="L3237" s="217"/>
      <c r="M3237" s="217"/>
      <c r="N3237" s="217"/>
      <c r="O3237" s="217"/>
      <c r="P3237" s="217"/>
    </row>
    <row r="3238">
      <c r="A3238" s="217"/>
      <c r="B3238" s="233"/>
      <c r="C3238" s="234"/>
      <c r="D3238" s="235"/>
      <c r="E3238" s="235"/>
      <c r="F3238" s="217"/>
      <c r="G3238" s="217"/>
      <c r="H3238" s="217"/>
      <c r="I3238" s="217"/>
      <c r="J3238" s="217"/>
      <c r="K3238" s="217"/>
      <c r="L3238" s="217"/>
      <c r="M3238" s="217"/>
      <c r="N3238" s="217"/>
      <c r="O3238" s="217"/>
      <c r="P3238" s="217"/>
    </row>
    <row r="3239">
      <c r="A3239" s="217"/>
      <c r="B3239" s="233"/>
      <c r="C3239" s="234"/>
      <c r="D3239" s="235"/>
      <c r="E3239" s="235"/>
      <c r="F3239" s="217"/>
      <c r="G3239" s="217"/>
      <c r="H3239" s="217"/>
      <c r="I3239" s="217"/>
      <c r="J3239" s="217"/>
      <c r="K3239" s="217"/>
      <c r="L3239" s="217"/>
      <c r="M3239" s="217"/>
      <c r="N3239" s="217"/>
      <c r="O3239" s="217"/>
      <c r="P3239" s="217"/>
    </row>
    <row r="3240">
      <c r="A3240" s="217"/>
      <c r="B3240" s="233"/>
      <c r="C3240" s="234"/>
      <c r="D3240" s="235"/>
      <c r="E3240" s="235"/>
      <c r="F3240" s="217"/>
      <c r="G3240" s="217"/>
      <c r="H3240" s="217"/>
      <c r="I3240" s="217"/>
      <c r="J3240" s="217"/>
      <c r="K3240" s="217"/>
      <c r="L3240" s="217"/>
      <c r="M3240" s="217"/>
      <c r="N3240" s="217"/>
      <c r="O3240" s="217"/>
      <c r="P3240" s="217"/>
    </row>
    <row r="3241">
      <c r="A3241" s="217"/>
      <c r="B3241" s="233"/>
      <c r="C3241" s="234"/>
      <c r="D3241" s="235"/>
      <c r="E3241" s="235"/>
      <c r="F3241" s="217"/>
      <c r="G3241" s="217"/>
      <c r="H3241" s="217"/>
      <c r="I3241" s="217"/>
      <c r="J3241" s="217"/>
      <c r="K3241" s="217"/>
      <c r="L3241" s="217"/>
      <c r="M3241" s="217"/>
      <c r="N3241" s="217"/>
      <c r="O3241" s="217"/>
      <c r="P3241" s="217"/>
    </row>
    <row r="3242">
      <c r="A3242" s="217"/>
      <c r="B3242" s="233"/>
      <c r="C3242" s="234"/>
      <c r="D3242" s="235"/>
      <c r="E3242" s="235"/>
      <c r="F3242" s="217"/>
      <c r="G3242" s="217"/>
      <c r="H3242" s="217"/>
      <c r="I3242" s="217"/>
      <c r="J3242" s="217"/>
      <c r="K3242" s="217"/>
      <c r="L3242" s="217"/>
      <c r="M3242" s="217"/>
      <c r="N3242" s="217"/>
      <c r="O3242" s="217"/>
      <c r="P3242" s="217"/>
    </row>
    <row r="3243">
      <c r="A3243" s="230"/>
      <c r="B3243" s="233"/>
      <c r="C3243" s="234"/>
      <c r="D3243" s="236"/>
      <c r="E3243" s="235"/>
      <c r="F3243" s="195"/>
      <c r="G3243" s="217"/>
      <c r="H3243" s="217"/>
      <c r="I3243" s="195"/>
      <c r="J3243" s="195"/>
      <c r="K3243" s="195"/>
      <c r="L3243" s="195"/>
      <c r="M3243" s="195"/>
      <c r="N3243" s="195"/>
      <c r="O3243" s="195"/>
      <c r="P3243" s="195"/>
    </row>
    <row r="3244">
      <c r="A3244" s="217"/>
      <c r="B3244" s="233"/>
      <c r="C3244" s="234"/>
      <c r="D3244" s="235"/>
      <c r="E3244" s="235"/>
      <c r="F3244" s="217"/>
      <c r="G3244" s="217"/>
      <c r="H3244" s="217"/>
      <c r="I3244" s="217"/>
      <c r="J3244" s="217"/>
      <c r="K3244" s="217"/>
      <c r="L3244" s="217"/>
      <c r="M3244" s="217"/>
      <c r="N3244" s="217"/>
      <c r="O3244" s="217"/>
      <c r="P3244" s="217"/>
    </row>
    <row r="3245">
      <c r="A3245" s="217"/>
      <c r="B3245" s="233"/>
      <c r="C3245" s="234"/>
      <c r="D3245" s="235"/>
      <c r="E3245" s="235"/>
      <c r="F3245" s="217"/>
      <c r="G3245" s="217"/>
      <c r="H3245" s="217"/>
      <c r="I3245" s="217"/>
      <c r="J3245" s="217"/>
      <c r="K3245" s="217"/>
      <c r="L3245" s="217"/>
      <c r="M3245" s="217"/>
      <c r="N3245" s="217"/>
      <c r="O3245" s="217"/>
      <c r="P3245" s="217"/>
    </row>
    <row r="3246">
      <c r="A3246" s="217"/>
      <c r="B3246" s="233"/>
      <c r="C3246" s="234"/>
      <c r="D3246" s="235"/>
      <c r="E3246" s="235"/>
      <c r="F3246" s="217"/>
      <c r="G3246" s="217"/>
      <c r="H3246" s="217"/>
      <c r="I3246" s="217"/>
      <c r="J3246" s="217"/>
      <c r="K3246" s="217"/>
      <c r="L3246" s="217"/>
      <c r="M3246" s="217"/>
      <c r="N3246" s="217"/>
      <c r="O3246" s="217"/>
      <c r="P3246" s="217"/>
    </row>
    <row r="3247">
      <c r="A3247" s="217"/>
      <c r="B3247" s="233"/>
      <c r="C3247" s="234"/>
      <c r="D3247" s="235"/>
      <c r="E3247" s="235"/>
      <c r="F3247" s="217"/>
      <c r="G3247" s="217"/>
      <c r="H3247" s="217"/>
      <c r="I3247" s="217"/>
      <c r="J3247" s="217"/>
      <c r="K3247" s="217"/>
      <c r="L3247" s="217"/>
      <c r="M3247" s="217"/>
      <c r="N3247" s="217"/>
      <c r="O3247" s="217"/>
      <c r="P3247" s="217"/>
    </row>
    <row r="3248">
      <c r="A3248" s="217"/>
      <c r="B3248" s="233"/>
      <c r="C3248" s="234"/>
      <c r="D3248" s="235"/>
      <c r="E3248" s="235"/>
      <c r="F3248" s="217"/>
      <c r="G3248" s="217"/>
      <c r="H3248" s="217"/>
      <c r="I3248" s="217"/>
      <c r="J3248" s="217"/>
      <c r="K3248" s="217"/>
      <c r="L3248" s="217"/>
      <c r="M3248" s="217"/>
      <c r="N3248" s="217"/>
      <c r="O3248" s="217"/>
      <c r="P3248" s="217"/>
    </row>
    <row r="3249">
      <c r="A3249" s="217"/>
      <c r="B3249" s="233"/>
      <c r="C3249" s="234"/>
      <c r="D3249" s="235"/>
      <c r="E3249" s="235"/>
      <c r="F3249" s="217"/>
      <c r="G3249" s="217"/>
      <c r="H3249" s="217"/>
      <c r="I3249" s="217"/>
      <c r="J3249" s="217"/>
      <c r="K3249" s="217"/>
      <c r="L3249" s="217"/>
      <c r="M3249" s="217"/>
      <c r="N3249" s="217"/>
      <c r="O3249" s="217"/>
      <c r="P3249" s="217"/>
    </row>
    <row r="3250">
      <c r="A3250" s="217"/>
      <c r="B3250" s="233"/>
      <c r="C3250" s="234"/>
      <c r="D3250" s="235"/>
      <c r="E3250" s="235"/>
      <c r="F3250" s="217"/>
      <c r="G3250" s="217"/>
      <c r="H3250" s="217"/>
      <c r="I3250" s="217"/>
      <c r="J3250" s="217"/>
      <c r="K3250" s="217"/>
      <c r="L3250" s="217"/>
      <c r="M3250" s="217"/>
      <c r="N3250" s="217"/>
      <c r="O3250" s="217"/>
      <c r="P3250" s="217"/>
    </row>
    <row r="3251">
      <c r="A3251" s="217"/>
      <c r="B3251" s="233"/>
      <c r="C3251" s="234"/>
      <c r="D3251" s="235"/>
      <c r="E3251" s="235"/>
      <c r="F3251" s="217"/>
      <c r="G3251" s="217"/>
      <c r="H3251" s="217"/>
      <c r="I3251" s="217"/>
      <c r="J3251" s="217"/>
      <c r="K3251" s="217"/>
      <c r="L3251" s="217"/>
      <c r="M3251" s="217"/>
      <c r="N3251" s="217"/>
      <c r="O3251" s="217"/>
      <c r="P3251" s="217"/>
    </row>
    <row r="3252">
      <c r="A3252" s="217"/>
      <c r="B3252" s="233"/>
      <c r="C3252" s="234"/>
      <c r="D3252" s="235"/>
      <c r="E3252" s="235"/>
      <c r="F3252" s="217"/>
      <c r="G3252" s="217"/>
      <c r="H3252" s="217"/>
      <c r="I3252" s="217"/>
      <c r="J3252" s="217"/>
      <c r="K3252" s="217"/>
      <c r="L3252" s="217"/>
      <c r="M3252" s="217"/>
      <c r="N3252" s="217"/>
      <c r="O3252" s="217"/>
      <c r="P3252" s="217"/>
    </row>
    <row r="3253">
      <c r="A3253" s="217"/>
      <c r="B3253" s="233"/>
      <c r="C3253" s="234"/>
      <c r="D3253" s="235"/>
      <c r="E3253" s="235"/>
      <c r="F3253" s="217"/>
      <c r="G3253" s="217"/>
      <c r="H3253" s="217"/>
      <c r="I3253" s="217"/>
      <c r="J3253" s="217"/>
      <c r="K3253" s="217"/>
      <c r="L3253" s="217"/>
      <c r="M3253" s="217"/>
      <c r="N3253" s="217"/>
      <c r="O3253" s="217"/>
      <c r="P3253" s="217"/>
    </row>
    <row r="3254">
      <c r="A3254" s="217"/>
      <c r="B3254" s="233"/>
      <c r="C3254" s="234"/>
      <c r="D3254" s="235"/>
      <c r="E3254" s="235"/>
      <c r="F3254" s="217"/>
      <c r="G3254" s="217"/>
      <c r="H3254" s="217"/>
      <c r="I3254" s="217"/>
      <c r="J3254" s="217"/>
      <c r="K3254" s="217"/>
      <c r="L3254" s="217"/>
      <c r="M3254" s="217"/>
      <c r="N3254" s="217"/>
      <c r="O3254" s="217"/>
      <c r="P3254" s="217"/>
    </row>
    <row r="3255">
      <c r="A3255" s="217"/>
      <c r="B3255" s="233"/>
      <c r="C3255" s="234"/>
      <c r="D3255" s="235"/>
      <c r="E3255" s="235"/>
      <c r="F3255" s="217"/>
      <c r="G3255" s="217"/>
      <c r="H3255" s="217"/>
      <c r="I3255" s="217"/>
      <c r="J3255" s="217"/>
      <c r="K3255" s="217"/>
      <c r="L3255" s="217"/>
      <c r="M3255" s="217"/>
      <c r="N3255" s="217"/>
      <c r="O3255" s="217"/>
      <c r="P3255" s="217"/>
    </row>
    <row r="3256">
      <c r="A3256" s="217"/>
      <c r="B3256" s="233"/>
      <c r="C3256" s="234"/>
      <c r="D3256" s="235"/>
      <c r="E3256" s="235"/>
      <c r="F3256" s="217"/>
      <c r="G3256" s="217"/>
      <c r="H3256" s="217"/>
      <c r="I3256" s="217"/>
      <c r="J3256" s="217"/>
      <c r="K3256" s="217"/>
      <c r="L3256" s="217"/>
      <c r="M3256" s="217"/>
      <c r="N3256" s="217"/>
      <c r="O3256" s="217"/>
      <c r="P3256" s="217"/>
    </row>
    <row r="3257">
      <c r="A3257" s="217"/>
      <c r="B3257" s="233"/>
      <c r="C3257" s="234"/>
      <c r="D3257" s="235"/>
      <c r="E3257" s="235"/>
      <c r="F3257" s="217"/>
      <c r="G3257" s="217"/>
      <c r="H3257" s="217"/>
      <c r="I3257" s="217"/>
      <c r="J3257" s="217"/>
      <c r="K3257" s="217"/>
      <c r="L3257" s="217"/>
      <c r="M3257" s="217"/>
      <c r="N3257" s="217"/>
      <c r="O3257" s="217"/>
      <c r="P3257" s="217"/>
    </row>
    <row r="3258">
      <c r="A3258" s="217"/>
      <c r="B3258" s="233"/>
      <c r="C3258" s="234"/>
      <c r="D3258" s="235"/>
      <c r="E3258" s="235"/>
      <c r="F3258" s="217"/>
      <c r="G3258" s="217"/>
      <c r="H3258" s="217"/>
      <c r="I3258" s="217"/>
      <c r="J3258" s="217"/>
      <c r="K3258" s="217"/>
      <c r="L3258" s="217"/>
      <c r="M3258" s="217"/>
      <c r="N3258" s="217"/>
      <c r="O3258" s="217"/>
      <c r="P3258" s="217"/>
    </row>
    <row r="3259">
      <c r="A3259" s="217"/>
      <c r="B3259" s="233"/>
      <c r="C3259" s="234"/>
      <c r="D3259" s="235"/>
      <c r="E3259" s="235"/>
      <c r="F3259" s="217"/>
      <c r="G3259" s="217"/>
      <c r="H3259" s="217"/>
      <c r="I3259" s="217"/>
      <c r="J3259" s="217"/>
      <c r="K3259" s="217"/>
      <c r="L3259" s="217"/>
      <c r="M3259" s="217"/>
      <c r="N3259" s="217"/>
      <c r="O3259" s="217"/>
      <c r="P3259" s="217"/>
    </row>
    <row r="3260">
      <c r="A3260" s="217"/>
      <c r="B3260" s="233"/>
      <c r="C3260" s="234"/>
      <c r="D3260" s="235"/>
      <c r="E3260" s="235"/>
      <c r="F3260" s="217"/>
      <c r="G3260" s="217"/>
      <c r="H3260" s="217"/>
      <c r="I3260" s="217"/>
      <c r="J3260" s="217"/>
      <c r="K3260" s="217"/>
      <c r="L3260" s="217"/>
      <c r="M3260" s="217"/>
      <c r="N3260" s="217"/>
      <c r="O3260" s="217"/>
      <c r="P3260" s="217"/>
    </row>
    <row r="3261">
      <c r="A3261" s="230"/>
      <c r="B3261" s="233"/>
      <c r="C3261" s="234"/>
      <c r="D3261" s="236"/>
      <c r="E3261" s="235"/>
      <c r="F3261" s="195"/>
      <c r="G3261" s="217"/>
      <c r="H3261" s="217"/>
      <c r="I3261" s="195"/>
      <c r="J3261" s="195"/>
      <c r="K3261" s="195"/>
      <c r="L3261" s="195"/>
      <c r="M3261" s="195"/>
      <c r="N3261" s="195"/>
      <c r="O3261" s="195"/>
      <c r="P3261" s="195"/>
    </row>
    <row r="3262">
      <c r="A3262" s="217"/>
      <c r="B3262" s="233"/>
      <c r="C3262" s="234"/>
      <c r="D3262" s="235"/>
      <c r="E3262" s="235"/>
      <c r="F3262" s="217"/>
      <c r="G3262" s="217"/>
      <c r="H3262" s="217"/>
      <c r="I3262" s="217"/>
      <c r="J3262" s="217"/>
      <c r="K3262" s="217"/>
      <c r="L3262" s="217"/>
      <c r="M3262" s="217"/>
      <c r="N3262" s="217"/>
      <c r="O3262" s="217"/>
      <c r="P3262" s="217"/>
    </row>
    <row r="3263">
      <c r="A3263" s="217"/>
      <c r="B3263" s="233"/>
      <c r="C3263" s="234"/>
      <c r="D3263" s="235"/>
      <c r="E3263" s="235"/>
      <c r="F3263" s="217"/>
      <c r="G3263" s="217"/>
      <c r="H3263" s="217"/>
      <c r="I3263" s="217"/>
      <c r="J3263" s="217"/>
      <c r="K3263" s="217"/>
      <c r="L3263" s="217"/>
      <c r="M3263" s="217"/>
      <c r="N3263" s="217"/>
      <c r="O3263" s="217"/>
      <c r="P3263" s="217"/>
    </row>
    <row r="3264">
      <c r="A3264" s="217"/>
      <c r="B3264" s="233"/>
      <c r="C3264" s="234"/>
      <c r="D3264" s="235"/>
      <c r="E3264" s="235"/>
      <c r="F3264" s="217"/>
      <c r="G3264" s="217"/>
      <c r="H3264" s="217"/>
      <c r="I3264" s="217"/>
      <c r="J3264" s="217"/>
      <c r="K3264" s="217"/>
      <c r="L3264" s="217"/>
      <c r="M3264" s="217"/>
      <c r="N3264" s="217"/>
      <c r="O3264" s="217"/>
      <c r="P3264" s="217"/>
    </row>
    <row r="3265">
      <c r="A3265" s="217"/>
      <c r="B3265" s="233"/>
      <c r="C3265" s="234"/>
      <c r="D3265" s="235"/>
      <c r="E3265" s="235"/>
      <c r="F3265" s="217"/>
      <c r="G3265" s="217"/>
      <c r="H3265" s="217"/>
      <c r="I3265" s="217"/>
      <c r="J3265" s="217"/>
      <c r="K3265" s="217"/>
      <c r="L3265" s="217"/>
      <c r="M3265" s="217"/>
      <c r="N3265" s="217"/>
      <c r="O3265" s="217"/>
      <c r="P3265" s="217"/>
    </row>
    <row r="3266">
      <c r="A3266" s="217"/>
      <c r="B3266" s="233"/>
      <c r="C3266" s="234"/>
      <c r="D3266" s="235"/>
      <c r="E3266" s="235"/>
      <c r="F3266" s="217"/>
      <c r="G3266" s="217"/>
      <c r="H3266" s="217"/>
      <c r="I3266" s="217"/>
      <c r="J3266" s="217"/>
      <c r="K3266" s="217"/>
      <c r="L3266" s="217"/>
      <c r="M3266" s="217"/>
      <c r="N3266" s="217"/>
      <c r="O3266" s="217"/>
      <c r="P3266" s="217"/>
    </row>
    <row r="3267">
      <c r="A3267" s="217"/>
      <c r="B3267" s="233"/>
      <c r="C3267" s="234"/>
      <c r="D3267" s="235"/>
      <c r="E3267" s="235"/>
      <c r="F3267" s="217"/>
      <c r="G3267" s="217"/>
      <c r="H3267" s="217"/>
      <c r="I3267" s="217"/>
      <c r="J3267" s="217"/>
      <c r="K3267" s="217"/>
      <c r="L3267" s="217"/>
      <c r="M3267" s="217"/>
      <c r="N3267" s="217"/>
      <c r="O3267" s="217"/>
      <c r="P3267" s="217"/>
    </row>
    <row r="3268">
      <c r="A3268" s="217"/>
      <c r="B3268" s="233"/>
      <c r="C3268" s="234"/>
      <c r="D3268" s="235"/>
      <c r="E3268" s="235"/>
      <c r="F3268" s="217"/>
      <c r="G3268" s="217"/>
      <c r="H3268" s="217"/>
      <c r="I3268" s="217"/>
      <c r="J3268" s="217"/>
      <c r="K3268" s="217"/>
      <c r="L3268" s="217"/>
      <c r="M3268" s="217"/>
      <c r="N3268" s="217"/>
      <c r="O3268" s="217"/>
      <c r="P3268" s="217"/>
    </row>
    <row r="3269">
      <c r="A3269" s="217"/>
      <c r="B3269" s="233"/>
      <c r="C3269" s="234"/>
      <c r="D3269" s="235"/>
      <c r="E3269" s="235"/>
      <c r="F3269" s="217"/>
      <c r="G3269" s="217"/>
      <c r="H3269" s="217"/>
      <c r="I3269" s="217"/>
      <c r="J3269" s="217"/>
      <c r="K3269" s="217"/>
      <c r="L3269" s="217"/>
      <c r="M3269" s="217"/>
      <c r="N3269" s="217"/>
      <c r="O3269" s="217"/>
      <c r="P3269" s="217"/>
    </row>
    <row r="3270">
      <c r="A3270" s="217"/>
      <c r="B3270" s="233"/>
      <c r="C3270" s="234"/>
      <c r="D3270" s="235"/>
      <c r="E3270" s="235"/>
      <c r="F3270" s="217"/>
      <c r="G3270" s="217"/>
      <c r="H3270" s="217"/>
      <c r="I3270" s="217"/>
      <c r="J3270" s="217"/>
      <c r="K3270" s="217"/>
      <c r="L3270" s="217"/>
      <c r="M3270" s="217"/>
      <c r="N3270" s="217"/>
      <c r="O3270" s="217"/>
      <c r="P3270" s="217"/>
    </row>
    <row r="3271">
      <c r="A3271" s="217"/>
      <c r="B3271" s="233"/>
      <c r="C3271" s="234"/>
      <c r="D3271" s="235"/>
      <c r="E3271" s="235"/>
      <c r="F3271" s="217"/>
      <c r="G3271" s="217"/>
      <c r="H3271" s="217"/>
      <c r="I3271" s="217"/>
      <c r="J3271" s="217"/>
      <c r="K3271" s="217"/>
      <c r="L3271" s="217"/>
      <c r="M3271" s="217"/>
      <c r="N3271" s="217"/>
      <c r="O3271" s="217"/>
      <c r="P3271" s="217"/>
    </row>
    <row r="3272">
      <c r="A3272" s="217"/>
      <c r="B3272" s="233"/>
      <c r="C3272" s="234"/>
      <c r="D3272" s="235"/>
      <c r="E3272" s="235"/>
      <c r="F3272" s="217"/>
      <c r="G3272" s="217"/>
      <c r="H3272" s="217"/>
      <c r="I3272" s="217"/>
      <c r="J3272" s="217"/>
      <c r="K3272" s="217"/>
      <c r="L3272" s="217"/>
      <c r="M3272" s="217"/>
      <c r="N3272" s="217"/>
      <c r="O3272" s="217"/>
      <c r="P3272" s="217"/>
    </row>
    <row r="3273">
      <c r="A3273" s="217"/>
      <c r="B3273" s="233"/>
      <c r="C3273" s="234"/>
      <c r="D3273" s="235"/>
      <c r="E3273" s="235"/>
      <c r="F3273" s="217"/>
      <c r="G3273" s="217"/>
      <c r="H3273" s="217"/>
      <c r="I3273" s="217"/>
      <c r="J3273" s="217"/>
      <c r="K3273" s="217"/>
      <c r="L3273" s="217"/>
      <c r="M3273" s="217"/>
      <c r="N3273" s="217"/>
      <c r="O3273" s="217"/>
      <c r="P3273" s="217"/>
    </row>
    <row r="3274">
      <c r="A3274" s="217"/>
      <c r="B3274" s="233"/>
      <c r="C3274" s="234"/>
      <c r="D3274" s="235"/>
      <c r="E3274" s="235"/>
      <c r="F3274" s="217"/>
      <c r="G3274" s="217"/>
      <c r="H3274" s="217"/>
      <c r="I3274" s="217"/>
      <c r="J3274" s="217"/>
      <c r="K3274" s="217"/>
      <c r="L3274" s="217"/>
      <c r="M3274" s="217"/>
      <c r="N3274" s="217"/>
      <c r="O3274" s="217"/>
      <c r="P3274" s="217"/>
    </row>
    <row r="3275">
      <c r="A3275" s="217"/>
      <c r="B3275" s="233"/>
      <c r="C3275" s="234"/>
      <c r="D3275" s="235"/>
      <c r="E3275" s="235"/>
      <c r="F3275" s="217"/>
      <c r="G3275" s="217"/>
      <c r="H3275" s="217"/>
      <c r="I3275" s="217"/>
      <c r="J3275" s="217"/>
      <c r="K3275" s="217"/>
      <c r="L3275" s="217"/>
      <c r="M3275" s="217"/>
      <c r="N3275" s="217"/>
      <c r="O3275" s="217"/>
      <c r="P3275" s="217"/>
    </row>
    <row r="3276">
      <c r="A3276" s="217"/>
      <c r="B3276" s="233"/>
      <c r="C3276" s="234"/>
      <c r="D3276" s="235"/>
      <c r="E3276" s="235"/>
      <c r="F3276" s="217"/>
      <c r="G3276" s="217"/>
      <c r="H3276" s="217"/>
      <c r="I3276" s="217"/>
      <c r="J3276" s="217"/>
      <c r="K3276" s="217"/>
      <c r="L3276" s="217"/>
      <c r="M3276" s="217"/>
      <c r="N3276" s="217"/>
      <c r="O3276" s="217"/>
      <c r="P3276" s="217"/>
    </row>
    <row r="3277">
      <c r="A3277" s="217"/>
      <c r="B3277" s="233"/>
      <c r="C3277" s="234"/>
      <c r="D3277" s="235"/>
      <c r="E3277" s="235"/>
      <c r="F3277" s="217"/>
      <c r="G3277" s="217"/>
      <c r="H3277" s="217"/>
      <c r="I3277" s="217"/>
      <c r="J3277" s="217"/>
      <c r="K3277" s="217"/>
      <c r="L3277" s="217"/>
      <c r="M3277" s="217"/>
      <c r="N3277" s="217"/>
      <c r="O3277" s="217"/>
      <c r="P3277" s="217"/>
    </row>
    <row r="3278">
      <c r="A3278" s="217"/>
      <c r="B3278" s="233"/>
      <c r="C3278" s="234"/>
      <c r="D3278" s="235"/>
      <c r="E3278" s="235"/>
      <c r="F3278" s="217"/>
      <c r="G3278" s="217"/>
      <c r="H3278" s="217"/>
      <c r="I3278" s="217"/>
      <c r="J3278" s="217"/>
      <c r="K3278" s="217"/>
      <c r="L3278" s="217"/>
      <c r="M3278" s="217"/>
      <c r="N3278" s="217"/>
      <c r="O3278" s="217"/>
      <c r="P3278" s="217"/>
    </row>
    <row r="3279">
      <c r="A3279" s="230"/>
      <c r="B3279" s="233"/>
      <c r="C3279" s="234"/>
      <c r="D3279" s="236"/>
      <c r="E3279" s="235"/>
      <c r="F3279" s="195"/>
      <c r="G3279" s="217"/>
      <c r="H3279" s="217"/>
      <c r="I3279" s="195"/>
      <c r="J3279" s="195"/>
      <c r="K3279" s="195"/>
      <c r="L3279" s="195"/>
      <c r="M3279" s="195"/>
      <c r="N3279" s="195"/>
      <c r="O3279" s="195"/>
      <c r="P3279" s="195"/>
    </row>
    <row r="3280">
      <c r="A3280" s="217"/>
      <c r="B3280" s="233"/>
      <c r="C3280" s="234"/>
      <c r="D3280" s="235"/>
      <c r="E3280" s="235"/>
      <c r="F3280" s="217"/>
      <c r="G3280" s="217"/>
      <c r="H3280" s="217"/>
      <c r="I3280" s="217"/>
      <c r="J3280" s="217"/>
      <c r="K3280" s="217"/>
      <c r="L3280" s="217"/>
      <c r="M3280" s="217"/>
      <c r="N3280" s="217"/>
      <c r="O3280" s="217"/>
      <c r="P3280" s="217"/>
    </row>
    <row r="3281">
      <c r="A3281" s="217"/>
      <c r="B3281" s="233"/>
      <c r="C3281" s="234"/>
      <c r="D3281" s="235"/>
      <c r="E3281" s="235"/>
      <c r="F3281" s="217"/>
      <c r="G3281" s="217"/>
      <c r="H3281" s="217"/>
      <c r="I3281" s="217"/>
      <c r="J3281" s="217"/>
      <c r="K3281" s="217"/>
      <c r="L3281" s="217"/>
      <c r="M3281" s="217"/>
      <c r="N3281" s="217"/>
      <c r="O3281" s="217"/>
      <c r="P3281" s="217"/>
    </row>
    <row r="3282">
      <c r="A3282" s="217"/>
      <c r="B3282" s="233"/>
      <c r="C3282" s="234"/>
      <c r="D3282" s="235"/>
      <c r="E3282" s="235"/>
      <c r="F3282" s="217"/>
      <c r="G3282" s="217"/>
      <c r="H3282" s="217"/>
      <c r="I3282" s="217"/>
      <c r="J3282" s="217"/>
      <c r="K3282" s="217"/>
      <c r="L3282" s="217"/>
      <c r="M3282" s="217"/>
      <c r="N3282" s="217"/>
      <c r="O3282" s="217"/>
      <c r="P3282" s="217"/>
    </row>
    <row r="3283">
      <c r="A3283" s="217"/>
      <c r="B3283" s="233"/>
      <c r="C3283" s="234"/>
      <c r="D3283" s="235"/>
      <c r="E3283" s="235"/>
      <c r="F3283" s="217"/>
      <c r="G3283" s="217"/>
      <c r="H3283" s="217"/>
      <c r="I3283" s="217"/>
      <c r="J3283" s="217"/>
      <c r="K3283" s="217"/>
      <c r="L3283" s="217"/>
      <c r="M3283" s="217"/>
      <c r="N3283" s="217"/>
      <c r="O3283" s="217"/>
      <c r="P3283" s="217"/>
    </row>
    <row r="3284">
      <c r="A3284" s="217"/>
      <c r="B3284" s="233"/>
      <c r="C3284" s="234"/>
      <c r="D3284" s="235"/>
      <c r="E3284" s="235"/>
      <c r="F3284" s="217"/>
      <c r="G3284" s="217"/>
      <c r="H3284" s="217"/>
      <c r="I3284" s="217"/>
      <c r="J3284" s="217"/>
      <c r="K3284" s="217"/>
      <c r="L3284" s="217"/>
      <c r="M3284" s="217"/>
      <c r="N3284" s="217"/>
      <c r="O3284" s="217"/>
      <c r="P3284" s="217"/>
    </row>
    <row r="3285">
      <c r="A3285" s="217"/>
      <c r="B3285" s="233"/>
      <c r="C3285" s="234"/>
      <c r="D3285" s="235"/>
      <c r="E3285" s="235"/>
      <c r="F3285" s="217"/>
      <c r="G3285" s="217"/>
      <c r="H3285" s="217"/>
      <c r="I3285" s="217"/>
      <c r="J3285" s="217"/>
      <c r="K3285" s="217"/>
      <c r="L3285" s="217"/>
      <c r="M3285" s="217"/>
      <c r="N3285" s="217"/>
      <c r="O3285" s="217"/>
      <c r="P3285" s="217"/>
    </row>
    <row r="3286">
      <c r="A3286" s="217"/>
      <c r="B3286" s="233"/>
      <c r="C3286" s="234"/>
      <c r="D3286" s="235"/>
      <c r="E3286" s="235"/>
      <c r="F3286" s="217"/>
      <c r="G3286" s="217"/>
      <c r="H3286" s="217"/>
      <c r="I3286" s="217"/>
      <c r="J3286" s="217"/>
      <c r="K3286" s="217"/>
      <c r="L3286" s="217"/>
      <c r="M3286" s="217"/>
      <c r="N3286" s="217"/>
      <c r="O3286" s="217"/>
      <c r="P3286" s="217"/>
    </row>
    <row r="3287">
      <c r="A3287" s="217"/>
      <c r="B3287" s="233"/>
      <c r="C3287" s="234"/>
      <c r="D3287" s="235"/>
      <c r="E3287" s="235"/>
      <c r="F3287" s="217"/>
      <c r="G3287" s="217"/>
      <c r="H3287" s="217"/>
      <c r="I3287" s="217"/>
      <c r="J3287" s="217"/>
      <c r="K3287" s="217"/>
      <c r="L3287" s="217"/>
      <c r="M3287" s="217"/>
      <c r="N3287" s="217"/>
      <c r="O3287" s="217"/>
      <c r="P3287" s="217"/>
    </row>
    <row r="3288">
      <c r="A3288" s="217"/>
      <c r="B3288" s="233"/>
      <c r="C3288" s="234"/>
      <c r="D3288" s="235"/>
      <c r="E3288" s="235"/>
      <c r="F3288" s="217"/>
      <c r="G3288" s="217"/>
      <c r="H3288" s="217"/>
      <c r="I3288" s="217"/>
      <c r="J3288" s="217"/>
      <c r="K3288" s="217"/>
      <c r="L3288" s="217"/>
      <c r="M3288" s="217"/>
      <c r="N3288" s="217"/>
      <c r="O3288" s="217"/>
      <c r="P3288" s="217"/>
    </row>
    <row r="3289">
      <c r="A3289" s="217"/>
      <c r="B3289" s="233"/>
      <c r="C3289" s="234"/>
      <c r="D3289" s="235"/>
      <c r="E3289" s="235"/>
      <c r="F3289" s="217"/>
      <c r="G3289" s="217"/>
      <c r="H3289" s="217"/>
      <c r="I3289" s="217"/>
      <c r="J3289" s="217"/>
      <c r="K3289" s="217"/>
      <c r="L3289" s="217"/>
      <c r="M3289" s="217"/>
      <c r="N3289" s="217"/>
      <c r="O3289" s="217"/>
      <c r="P3289" s="217"/>
    </row>
    <row r="3290">
      <c r="A3290" s="217"/>
      <c r="B3290" s="233"/>
      <c r="C3290" s="234"/>
      <c r="D3290" s="235"/>
      <c r="E3290" s="235"/>
      <c r="F3290" s="217"/>
      <c r="G3290" s="217"/>
      <c r="H3290" s="217"/>
      <c r="I3290" s="217"/>
      <c r="J3290" s="217"/>
      <c r="K3290" s="217"/>
      <c r="L3290" s="217"/>
      <c r="M3290" s="217"/>
      <c r="N3290" s="217"/>
      <c r="O3290" s="217"/>
      <c r="P3290" s="217"/>
    </row>
    <row r="3291">
      <c r="A3291" s="217"/>
      <c r="B3291" s="233"/>
      <c r="C3291" s="234"/>
      <c r="D3291" s="235"/>
      <c r="E3291" s="235"/>
      <c r="F3291" s="217"/>
      <c r="G3291" s="217"/>
      <c r="H3291" s="217"/>
      <c r="I3291" s="217"/>
      <c r="J3291" s="217"/>
      <c r="K3291" s="217"/>
      <c r="L3291" s="217"/>
      <c r="M3291" s="217"/>
      <c r="N3291" s="217"/>
      <c r="O3291" s="217"/>
      <c r="P3291" s="217"/>
    </row>
    <row r="3292">
      <c r="A3292" s="217"/>
      <c r="B3292" s="233"/>
      <c r="C3292" s="234"/>
      <c r="D3292" s="235"/>
      <c r="E3292" s="235"/>
      <c r="F3292" s="217"/>
      <c r="G3292" s="217"/>
      <c r="H3292" s="217"/>
      <c r="I3292" s="217"/>
      <c r="J3292" s="217"/>
      <c r="K3292" s="217"/>
      <c r="L3292" s="217"/>
      <c r="M3292" s="217"/>
      <c r="N3292" s="217"/>
      <c r="O3292" s="217"/>
      <c r="P3292" s="217"/>
    </row>
    <row r="3293">
      <c r="A3293" s="217"/>
      <c r="B3293" s="233"/>
      <c r="C3293" s="234"/>
      <c r="D3293" s="235"/>
      <c r="E3293" s="235"/>
      <c r="F3293" s="217"/>
      <c r="G3293" s="217"/>
      <c r="H3293" s="217"/>
      <c r="I3293" s="217"/>
      <c r="J3293" s="217"/>
      <c r="K3293" s="217"/>
      <c r="L3293" s="217"/>
      <c r="M3293" s="217"/>
      <c r="N3293" s="217"/>
      <c r="O3293" s="217"/>
      <c r="P3293" s="217"/>
    </row>
    <row r="3294">
      <c r="A3294" s="217"/>
      <c r="B3294" s="233"/>
      <c r="C3294" s="234"/>
      <c r="D3294" s="235"/>
      <c r="E3294" s="235"/>
      <c r="F3294" s="217"/>
      <c r="G3294" s="217"/>
      <c r="H3294" s="217"/>
      <c r="I3294" s="217"/>
      <c r="J3294" s="217"/>
      <c r="K3294" s="217"/>
      <c r="L3294" s="217"/>
      <c r="M3294" s="217"/>
      <c r="N3294" s="217"/>
      <c r="O3294" s="217"/>
      <c r="P3294" s="217"/>
    </row>
    <row r="3295">
      <c r="A3295" s="217"/>
      <c r="B3295" s="233"/>
      <c r="C3295" s="234"/>
      <c r="D3295" s="235"/>
      <c r="E3295" s="235"/>
      <c r="F3295" s="217"/>
      <c r="G3295" s="217"/>
      <c r="H3295" s="217"/>
      <c r="I3295" s="217"/>
      <c r="J3295" s="217"/>
      <c r="K3295" s="217"/>
      <c r="L3295" s="217"/>
      <c r="M3295" s="217"/>
      <c r="N3295" s="217"/>
      <c r="O3295" s="217"/>
      <c r="P3295" s="217"/>
    </row>
    <row r="3296">
      <c r="A3296" s="217"/>
      <c r="B3296" s="233"/>
      <c r="C3296" s="234"/>
      <c r="D3296" s="235"/>
      <c r="E3296" s="235"/>
      <c r="F3296" s="217"/>
      <c r="G3296" s="217"/>
      <c r="H3296" s="217"/>
      <c r="I3296" s="217"/>
      <c r="J3296" s="217"/>
      <c r="K3296" s="217"/>
      <c r="L3296" s="217"/>
      <c r="M3296" s="217"/>
      <c r="N3296" s="217"/>
      <c r="O3296" s="217"/>
      <c r="P3296" s="217"/>
    </row>
    <row r="3297">
      <c r="A3297" s="230"/>
      <c r="B3297" s="233"/>
      <c r="C3297" s="234"/>
      <c r="D3297" s="236"/>
      <c r="E3297" s="235"/>
      <c r="F3297" s="195"/>
      <c r="G3297" s="217"/>
      <c r="H3297" s="217"/>
      <c r="I3297" s="195"/>
      <c r="J3297" s="195"/>
      <c r="K3297" s="195"/>
      <c r="L3297" s="195"/>
      <c r="M3297" s="195"/>
      <c r="N3297" s="195"/>
      <c r="O3297" s="195"/>
      <c r="P3297" s="195"/>
    </row>
    <row r="3298">
      <c r="A3298" s="217"/>
      <c r="B3298" s="233"/>
      <c r="C3298" s="234"/>
      <c r="D3298" s="235"/>
      <c r="E3298" s="235"/>
      <c r="F3298" s="217"/>
      <c r="G3298" s="217"/>
      <c r="H3298" s="217"/>
      <c r="I3298" s="217"/>
      <c r="J3298" s="217"/>
      <c r="K3298" s="217"/>
      <c r="L3298" s="217"/>
      <c r="M3298" s="217"/>
      <c r="N3298" s="217"/>
      <c r="O3298" s="217"/>
      <c r="P3298" s="217"/>
    </row>
    <row r="3299">
      <c r="A3299" s="217"/>
      <c r="B3299" s="233"/>
      <c r="C3299" s="234"/>
      <c r="D3299" s="235"/>
      <c r="E3299" s="235"/>
      <c r="F3299" s="217"/>
      <c r="G3299" s="217"/>
      <c r="H3299" s="217"/>
      <c r="I3299" s="217"/>
      <c r="J3299" s="217"/>
      <c r="K3299" s="217"/>
      <c r="L3299" s="217"/>
      <c r="M3299" s="217"/>
      <c r="N3299" s="217"/>
      <c r="O3299" s="217"/>
      <c r="P3299" s="217"/>
    </row>
    <row r="3300">
      <c r="A3300" s="217"/>
      <c r="B3300" s="233"/>
      <c r="C3300" s="234"/>
      <c r="D3300" s="235"/>
      <c r="E3300" s="235"/>
      <c r="F3300" s="217"/>
      <c r="G3300" s="217"/>
      <c r="H3300" s="217"/>
      <c r="I3300" s="217"/>
      <c r="J3300" s="217"/>
      <c r="K3300" s="217"/>
      <c r="L3300" s="217"/>
      <c r="M3300" s="217"/>
      <c r="N3300" s="217"/>
      <c r="O3300" s="217"/>
      <c r="P3300" s="217"/>
    </row>
    <row r="3301">
      <c r="A3301" s="217"/>
      <c r="B3301" s="233"/>
      <c r="C3301" s="234"/>
      <c r="D3301" s="235"/>
      <c r="E3301" s="235"/>
      <c r="F3301" s="217"/>
      <c r="G3301" s="217"/>
      <c r="H3301" s="217"/>
      <c r="I3301" s="217"/>
      <c r="J3301" s="217"/>
      <c r="K3301" s="217"/>
      <c r="L3301" s="217"/>
      <c r="M3301" s="217"/>
      <c r="N3301" s="217"/>
      <c r="O3301" s="217"/>
      <c r="P3301" s="217"/>
    </row>
    <row r="3302">
      <c r="A3302" s="217"/>
      <c r="B3302" s="233"/>
      <c r="C3302" s="234"/>
      <c r="D3302" s="235"/>
      <c r="E3302" s="235"/>
      <c r="F3302" s="217"/>
      <c r="G3302" s="217"/>
      <c r="H3302" s="217"/>
      <c r="I3302" s="217"/>
      <c r="J3302" s="217"/>
      <c r="K3302" s="217"/>
      <c r="L3302" s="217"/>
      <c r="M3302" s="217"/>
      <c r="N3302" s="217"/>
      <c r="O3302" s="217"/>
      <c r="P3302" s="217"/>
    </row>
    <row r="3303">
      <c r="A3303" s="217"/>
      <c r="B3303" s="233"/>
      <c r="C3303" s="234"/>
      <c r="D3303" s="235"/>
      <c r="E3303" s="235"/>
      <c r="F3303" s="217"/>
      <c r="G3303" s="217"/>
      <c r="H3303" s="217"/>
      <c r="I3303" s="217"/>
      <c r="J3303" s="217"/>
      <c r="K3303" s="217"/>
      <c r="L3303" s="217"/>
      <c r="M3303" s="217"/>
      <c r="N3303" s="217"/>
      <c r="O3303" s="217"/>
      <c r="P3303" s="217"/>
    </row>
    <row r="3304">
      <c r="A3304" s="217"/>
      <c r="B3304" s="233"/>
      <c r="C3304" s="234"/>
      <c r="D3304" s="235"/>
      <c r="E3304" s="235"/>
      <c r="F3304" s="217"/>
      <c r="G3304" s="217"/>
      <c r="H3304" s="217"/>
      <c r="I3304" s="217"/>
      <c r="J3304" s="217"/>
      <c r="K3304" s="217"/>
      <c r="L3304" s="217"/>
      <c r="M3304" s="217"/>
      <c r="N3304" s="217"/>
      <c r="O3304" s="217"/>
      <c r="P3304" s="217"/>
    </row>
    <row r="3305">
      <c r="A3305" s="217"/>
      <c r="B3305" s="233"/>
      <c r="C3305" s="234"/>
      <c r="D3305" s="235"/>
      <c r="E3305" s="235"/>
      <c r="F3305" s="217"/>
      <c r="G3305" s="217"/>
      <c r="H3305" s="217"/>
      <c r="I3305" s="217"/>
      <c r="J3305" s="217"/>
      <c r="K3305" s="217"/>
      <c r="L3305" s="217"/>
      <c r="M3305" s="217"/>
      <c r="N3305" s="217"/>
      <c r="O3305" s="217"/>
      <c r="P3305" s="217"/>
    </row>
    <row r="3306">
      <c r="A3306" s="217"/>
      <c r="B3306" s="233"/>
      <c r="C3306" s="234"/>
      <c r="D3306" s="235"/>
      <c r="E3306" s="235"/>
      <c r="F3306" s="217"/>
      <c r="G3306" s="217"/>
      <c r="H3306" s="217"/>
      <c r="I3306" s="217"/>
      <c r="J3306" s="217"/>
      <c r="K3306" s="217"/>
      <c r="L3306" s="217"/>
      <c r="M3306" s="217"/>
      <c r="N3306" s="217"/>
      <c r="O3306" s="217"/>
      <c r="P3306" s="217"/>
    </row>
    <row r="3307">
      <c r="A3307" s="217"/>
      <c r="B3307" s="233"/>
      <c r="C3307" s="234"/>
      <c r="D3307" s="235"/>
      <c r="E3307" s="235"/>
      <c r="F3307" s="217"/>
      <c r="G3307" s="217"/>
      <c r="H3307" s="217"/>
      <c r="I3307" s="217"/>
      <c r="J3307" s="217"/>
      <c r="K3307" s="217"/>
      <c r="L3307" s="217"/>
      <c r="M3307" s="217"/>
      <c r="N3307" s="217"/>
      <c r="O3307" s="217"/>
      <c r="P3307" s="217"/>
    </row>
    <row r="3308">
      <c r="A3308" s="217"/>
      <c r="B3308" s="233"/>
      <c r="C3308" s="234"/>
      <c r="D3308" s="235"/>
      <c r="E3308" s="235"/>
      <c r="F3308" s="217"/>
      <c r="G3308" s="217"/>
      <c r="H3308" s="217"/>
      <c r="I3308" s="217"/>
      <c r="J3308" s="217"/>
      <c r="K3308" s="217"/>
      <c r="L3308" s="217"/>
      <c r="M3308" s="217"/>
      <c r="N3308" s="217"/>
      <c r="O3308" s="217"/>
      <c r="P3308" s="217"/>
    </row>
    <row r="3309">
      <c r="A3309" s="217"/>
      <c r="B3309" s="233"/>
      <c r="C3309" s="234"/>
      <c r="D3309" s="235"/>
      <c r="E3309" s="235"/>
      <c r="F3309" s="217"/>
      <c r="G3309" s="217"/>
      <c r="H3309" s="217"/>
      <c r="I3309" s="217"/>
      <c r="J3309" s="217"/>
      <c r="K3309" s="217"/>
      <c r="L3309" s="217"/>
      <c r="M3309" s="217"/>
      <c r="N3309" s="217"/>
      <c r="O3309" s="217"/>
      <c r="P3309" s="217"/>
    </row>
    <row r="3310">
      <c r="A3310" s="217"/>
      <c r="B3310" s="233"/>
      <c r="C3310" s="234"/>
      <c r="D3310" s="235"/>
      <c r="E3310" s="235"/>
      <c r="F3310" s="217"/>
      <c r="G3310" s="217"/>
      <c r="H3310" s="217"/>
      <c r="I3310" s="217"/>
      <c r="J3310" s="217"/>
      <c r="K3310" s="217"/>
      <c r="L3310" s="217"/>
      <c r="M3310" s="217"/>
      <c r="N3310" s="217"/>
      <c r="O3310" s="217"/>
      <c r="P3310" s="217"/>
    </row>
    <row r="3311">
      <c r="A3311" s="217"/>
      <c r="B3311" s="233"/>
      <c r="C3311" s="234"/>
      <c r="D3311" s="235"/>
      <c r="E3311" s="235"/>
      <c r="F3311" s="217"/>
      <c r="G3311" s="217"/>
      <c r="H3311" s="217"/>
      <c r="I3311" s="217"/>
      <c r="J3311" s="217"/>
      <c r="K3311" s="217"/>
      <c r="L3311" s="217"/>
      <c r="M3311" s="217"/>
      <c r="N3311" s="217"/>
      <c r="O3311" s="217"/>
      <c r="P3311" s="217"/>
    </row>
    <row r="3312">
      <c r="A3312" s="217"/>
      <c r="B3312" s="233"/>
      <c r="C3312" s="234"/>
      <c r="D3312" s="235"/>
      <c r="E3312" s="235"/>
      <c r="F3312" s="217"/>
      <c r="G3312" s="217"/>
      <c r="H3312" s="217"/>
      <c r="I3312" s="217"/>
      <c r="J3312" s="217"/>
      <c r="K3312" s="217"/>
      <c r="L3312" s="217"/>
      <c r="M3312" s="217"/>
      <c r="N3312" s="217"/>
      <c r="O3312" s="217"/>
      <c r="P3312" s="217"/>
    </row>
    <row r="3313">
      <c r="A3313" s="217"/>
      <c r="B3313" s="233"/>
      <c r="C3313" s="234"/>
      <c r="D3313" s="235"/>
      <c r="E3313" s="235"/>
      <c r="F3313" s="217"/>
      <c r="G3313" s="217"/>
      <c r="H3313" s="217"/>
      <c r="I3313" s="217"/>
      <c r="J3313" s="217"/>
      <c r="K3313" s="217"/>
      <c r="L3313" s="217"/>
      <c r="M3313" s="217"/>
      <c r="N3313" s="217"/>
      <c r="O3313" s="217"/>
      <c r="P3313" s="217"/>
    </row>
    <row r="3314">
      <c r="A3314" s="217"/>
      <c r="B3314" s="233"/>
      <c r="C3314" s="234"/>
      <c r="D3314" s="235"/>
      <c r="E3314" s="235"/>
      <c r="F3314" s="217"/>
      <c r="G3314" s="217"/>
      <c r="H3314" s="217"/>
      <c r="I3314" s="217"/>
      <c r="J3314" s="217"/>
      <c r="K3314" s="217"/>
      <c r="L3314" s="217"/>
      <c r="M3314" s="217"/>
      <c r="N3314" s="217"/>
      <c r="O3314" s="217"/>
      <c r="P3314" s="217"/>
    </row>
    <row r="3315">
      <c r="A3315" s="230"/>
      <c r="B3315" s="233"/>
      <c r="C3315" s="234"/>
      <c r="D3315" s="236"/>
      <c r="E3315" s="235"/>
      <c r="F3315" s="195"/>
      <c r="G3315" s="217"/>
      <c r="H3315" s="217"/>
      <c r="I3315" s="195"/>
      <c r="J3315" s="195"/>
      <c r="K3315" s="195"/>
      <c r="L3315" s="195"/>
      <c r="M3315" s="195"/>
      <c r="N3315" s="195"/>
      <c r="O3315" s="195"/>
      <c r="P3315" s="195"/>
    </row>
    <row r="3316">
      <c r="A3316" s="217"/>
      <c r="B3316" s="233"/>
      <c r="C3316" s="234"/>
      <c r="D3316" s="235"/>
      <c r="E3316" s="235"/>
      <c r="F3316" s="217"/>
      <c r="G3316" s="217"/>
      <c r="H3316" s="217"/>
      <c r="I3316" s="217"/>
      <c r="J3316" s="217"/>
      <c r="K3316" s="217"/>
      <c r="L3316" s="217"/>
      <c r="M3316" s="217"/>
      <c r="N3316" s="217"/>
      <c r="O3316" s="217"/>
      <c r="P3316" s="217"/>
    </row>
    <row r="3317">
      <c r="A3317" s="217"/>
      <c r="B3317" s="233"/>
      <c r="C3317" s="234"/>
      <c r="D3317" s="235"/>
      <c r="E3317" s="235"/>
      <c r="F3317" s="217"/>
      <c r="G3317" s="217"/>
      <c r="H3317" s="217"/>
      <c r="I3317" s="217"/>
      <c r="J3317" s="217"/>
      <c r="K3317" s="217"/>
      <c r="L3317" s="217"/>
      <c r="M3317" s="217"/>
      <c r="N3317" s="217"/>
      <c r="O3317" s="217"/>
      <c r="P3317" s="217"/>
    </row>
    <row r="3318">
      <c r="A3318" s="217"/>
      <c r="B3318" s="233"/>
      <c r="C3318" s="234"/>
      <c r="D3318" s="235"/>
      <c r="E3318" s="235"/>
      <c r="F3318" s="217"/>
      <c r="G3318" s="217"/>
      <c r="H3318" s="217"/>
      <c r="I3318" s="217"/>
      <c r="J3318" s="217"/>
      <c r="K3318" s="217"/>
      <c r="L3318" s="217"/>
      <c r="M3318" s="217"/>
      <c r="N3318" s="217"/>
      <c r="O3318" s="217"/>
      <c r="P3318" s="217"/>
    </row>
    <row r="3319">
      <c r="A3319" s="217"/>
      <c r="B3319" s="233"/>
      <c r="C3319" s="234"/>
      <c r="D3319" s="235"/>
      <c r="E3319" s="235"/>
      <c r="F3319" s="217"/>
      <c r="G3319" s="217"/>
      <c r="H3319" s="217"/>
      <c r="I3319" s="217"/>
      <c r="J3319" s="217"/>
      <c r="K3319" s="217"/>
      <c r="L3319" s="217"/>
      <c r="M3319" s="217"/>
      <c r="N3319" s="217"/>
      <c r="O3319" s="217"/>
      <c r="P3319" s="217"/>
    </row>
    <row r="3320">
      <c r="A3320" s="217"/>
      <c r="B3320" s="233"/>
      <c r="C3320" s="234"/>
      <c r="D3320" s="235"/>
      <c r="E3320" s="235"/>
      <c r="F3320" s="217"/>
      <c r="G3320" s="217"/>
      <c r="H3320" s="217"/>
      <c r="I3320" s="217"/>
      <c r="J3320" s="217"/>
      <c r="K3320" s="217"/>
      <c r="L3320" s="217"/>
      <c r="M3320" s="217"/>
      <c r="N3320" s="217"/>
      <c r="O3320" s="217"/>
      <c r="P3320" s="217"/>
    </row>
    <row r="3321">
      <c r="A3321" s="217"/>
      <c r="B3321" s="233"/>
      <c r="C3321" s="234"/>
      <c r="D3321" s="235"/>
      <c r="E3321" s="235"/>
      <c r="F3321" s="217"/>
      <c r="G3321" s="217"/>
      <c r="H3321" s="217"/>
      <c r="I3321" s="217"/>
      <c r="J3321" s="217"/>
      <c r="K3321" s="217"/>
      <c r="L3321" s="217"/>
      <c r="M3321" s="217"/>
      <c r="N3321" s="217"/>
      <c r="O3321" s="217"/>
      <c r="P3321" s="217"/>
    </row>
    <row r="3322">
      <c r="A3322" s="217"/>
      <c r="B3322" s="233"/>
      <c r="C3322" s="234"/>
      <c r="D3322" s="235"/>
      <c r="E3322" s="235"/>
      <c r="F3322" s="217"/>
      <c r="G3322" s="217"/>
      <c r="H3322" s="217"/>
      <c r="I3322" s="217"/>
      <c r="J3322" s="217"/>
      <c r="K3322" s="217"/>
      <c r="L3322" s="217"/>
      <c r="M3322" s="217"/>
      <c r="N3322" s="217"/>
      <c r="O3322" s="217"/>
      <c r="P3322" s="217"/>
    </row>
    <row r="3323">
      <c r="A3323" s="217"/>
      <c r="B3323" s="233"/>
      <c r="C3323" s="234"/>
      <c r="D3323" s="235"/>
      <c r="E3323" s="235"/>
      <c r="F3323" s="217"/>
      <c r="G3323" s="217"/>
      <c r="H3323" s="217"/>
      <c r="I3323" s="217"/>
      <c r="J3323" s="217"/>
      <c r="K3323" s="217"/>
      <c r="L3323" s="217"/>
      <c r="M3323" s="217"/>
      <c r="N3323" s="217"/>
      <c r="O3323" s="217"/>
      <c r="P3323" s="217"/>
    </row>
    <row r="3324">
      <c r="A3324" s="217"/>
      <c r="B3324" s="233"/>
      <c r="C3324" s="234"/>
      <c r="D3324" s="235"/>
      <c r="E3324" s="235"/>
      <c r="F3324" s="217"/>
      <c r="G3324" s="217"/>
      <c r="H3324" s="217"/>
      <c r="I3324" s="217"/>
      <c r="J3324" s="217"/>
      <c r="K3324" s="217"/>
      <c r="L3324" s="217"/>
      <c r="M3324" s="217"/>
      <c r="N3324" s="217"/>
      <c r="O3324" s="217"/>
      <c r="P3324" s="217"/>
    </row>
    <row r="3325">
      <c r="A3325" s="217"/>
      <c r="B3325" s="233"/>
      <c r="C3325" s="234"/>
      <c r="D3325" s="235"/>
      <c r="E3325" s="235"/>
      <c r="F3325" s="217"/>
      <c r="G3325" s="217"/>
      <c r="H3325" s="217"/>
      <c r="I3325" s="217"/>
      <c r="J3325" s="217"/>
      <c r="K3325" s="217"/>
      <c r="L3325" s="217"/>
      <c r="M3325" s="217"/>
      <c r="N3325" s="217"/>
      <c r="O3325" s="217"/>
      <c r="P3325" s="217"/>
    </row>
    <row r="3326">
      <c r="A3326" s="217"/>
      <c r="B3326" s="233"/>
      <c r="C3326" s="234"/>
      <c r="D3326" s="235"/>
      <c r="E3326" s="235"/>
      <c r="F3326" s="217"/>
      <c r="G3326" s="217"/>
      <c r="H3326" s="217"/>
      <c r="I3326" s="217"/>
      <c r="J3326" s="217"/>
      <c r="K3326" s="217"/>
      <c r="L3326" s="217"/>
      <c r="M3326" s="217"/>
      <c r="N3326" s="217"/>
      <c r="O3326" s="217"/>
      <c r="P3326" s="217"/>
    </row>
    <row r="3327">
      <c r="A3327" s="217"/>
      <c r="B3327" s="233"/>
      <c r="C3327" s="234"/>
      <c r="D3327" s="235"/>
      <c r="E3327" s="235"/>
      <c r="F3327" s="217"/>
      <c r="G3327" s="217"/>
      <c r="H3327" s="217"/>
      <c r="I3327" s="217"/>
      <c r="J3327" s="217"/>
      <c r="K3327" s="217"/>
      <c r="L3327" s="217"/>
      <c r="M3327" s="217"/>
      <c r="N3327" s="217"/>
      <c r="O3327" s="217"/>
      <c r="P3327" s="217"/>
    </row>
    <row r="3328">
      <c r="A3328" s="217"/>
      <c r="B3328" s="233"/>
      <c r="C3328" s="234"/>
      <c r="D3328" s="235"/>
      <c r="E3328" s="235"/>
      <c r="F3328" s="217"/>
      <c r="G3328" s="217"/>
      <c r="H3328" s="217"/>
      <c r="I3328" s="217"/>
      <c r="J3328" s="217"/>
      <c r="K3328" s="217"/>
      <c r="L3328" s="217"/>
      <c r="M3328" s="217"/>
      <c r="N3328" s="217"/>
      <c r="O3328" s="217"/>
      <c r="P3328" s="217"/>
    </row>
    <row r="3329">
      <c r="A3329" s="217"/>
      <c r="B3329" s="233"/>
      <c r="C3329" s="234"/>
      <c r="D3329" s="235"/>
      <c r="E3329" s="235"/>
      <c r="F3329" s="217"/>
      <c r="G3329" s="217"/>
      <c r="H3329" s="217"/>
      <c r="I3329" s="217"/>
      <c r="J3329" s="217"/>
      <c r="K3329" s="217"/>
      <c r="L3329" s="217"/>
      <c r="M3329" s="217"/>
      <c r="N3329" s="217"/>
      <c r="O3329" s="217"/>
      <c r="P3329" s="217"/>
    </row>
    <row r="3330">
      <c r="A3330" s="217"/>
      <c r="B3330" s="233"/>
      <c r="C3330" s="234"/>
      <c r="D3330" s="235"/>
      <c r="E3330" s="235"/>
      <c r="F3330" s="217"/>
      <c r="G3330" s="217"/>
      <c r="H3330" s="217"/>
      <c r="I3330" s="217"/>
      <c r="J3330" s="217"/>
      <c r="K3330" s="217"/>
      <c r="L3330" s="217"/>
      <c r="M3330" s="217"/>
      <c r="N3330" s="217"/>
      <c r="O3330" s="217"/>
      <c r="P3330" s="217"/>
    </row>
    <row r="3331">
      <c r="A3331" s="217"/>
      <c r="B3331" s="233"/>
      <c r="C3331" s="234"/>
      <c r="D3331" s="235"/>
      <c r="E3331" s="235"/>
      <c r="F3331" s="217"/>
      <c r="G3331" s="217"/>
      <c r="H3331" s="217"/>
      <c r="I3331" s="217"/>
      <c r="J3331" s="217"/>
      <c r="K3331" s="217"/>
      <c r="L3331" s="217"/>
      <c r="M3331" s="217"/>
      <c r="N3331" s="217"/>
      <c r="O3331" s="217"/>
      <c r="P3331" s="217"/>
    </row>
    <row r="3332">
      <c r="A3332" s="217"/>
      <c r="B3332" s="233"/>
      <c r="C3332" s="234"/>
      <c r="D3332" s="235"/>
      <c r="E3332" s="235"/>
      <c r="F3332" s="217"/>
      <c r="G3332" s="217"/>
      <c r="H3332" s="217"/>
      <c r="I3332" s="217"/>
      <c r="J3332" s="217"/>
      <c r="K3332" s="217"/>
      <c r="L3332" s="217"/>
      <c r="M3332" s="217"/>
      <c r="N3332" s="217"/>
      <c r="O3332" s="217"/>
      <c r="P3332" s="217"/>
    </row>
    <row r="3333">
      <c r="A3333" s="230"/>
      <c r="B3333" s="233"/>
      <c r="C3333" s="234"/>
      <c r="D3333" s="236"/>
      <c r="E3333" s="235"/>
      <c r="F3333" s="195"/>
      <c r="G3333" s="217"/>
      <c r="H3333" s="217"/>
      <c r="I3333" s="195"/>
      <c r="J3333" s="195"/>
      <c r="K3333" s="195"/>
      <c r="L3333" s="195"/>
      <c r="M3333" s="195"/>
      <c r="N3333" s="195"/>
      <c r="O3333" s="195"/>
      <c r="P3333" s="195"/>
    </row>
    <row r="3334">
      <c r="A3334" s="217"/>
      <c r="B3334" s="233"/>
      <c r="C3334" s="234"/>
      <c r="D3334" s="235"/>
      <c r="E3334" s="235"/>
      <c r="F3334" s="217"/>
      <c r="G3334" s="217"/>
      <c r="H3334" s="217"/>
      <c r="I3334" s="217"/>
      <c r="J3334" s="217"/>
      <c r="K3334" s="217"/>
      <c r="L3334" s="217"/>
      <c r="M3334" s="217"/>
      <c r="N3334" s="217"/>
      <c r="O3334" s="217"/>
      <c r="P3334" s="217"/>
    </row>
    <row r="3335">
      <c r="A3335" s="217"/>
      <c r="B3335" s="233"/>
      <c r="C3335" s="234"/>
      <c r="D3335" s="235"/>
      <c r="E3335" s="235"/>
      <c r="F3335" s="217"/>
      <c r="G3335" s="217"/>
      <c r="H3335" s="217"/>
      <c r="I3335" s="217"/>
      <c r="J3335" s="217"/>
      <c r="K3335" s="217"/>
      <c r="L3335" s="217"/>
      <c r="M3335" s="217"/>
      <c r="N3335" s="217"/>
      <c r="O3335" s="217"/>
      <c r="P3335" s="217"/>
    </row>
    <row r="3336">
      <c r="A3336" s="217"/>
      <c r="B3336" s="233"/>
      <c r="C3336" s="234"/>
      <c r="D3336" s="235"/>
      <c r="E3336" s="235"/>
      <c r="F3336" s="217"/>
      <c r="G3336" s="217"/>
      <c r="H3336" s="217"/>
      <c r="I3336" s="217"/>
      <c r="J3336" s="217"/>
      <c r="K3336" s="217"/>
      <c r="L3336" s="217"/>
      <c r="M3336" s="217"/>
      <c r="N3336" s="217"/>
      <c r="O3336" s="217"/>
      <c r="P3336" s="217"/>
    </row>
    <row r="3337">
      <c r="A3337" s="217"/>
      <c r="B3337" s="233"/>
      <c r="C3337" s="234"/>
      <c r="D3337" s="235"/>
      <c r="E3337" s="235"/>
      <c r="F3337" s="217"/>
      <c r="G3337" s="217"/>
      <c r="H3337" s="217"/>
      <c r="I3337" s="217"/>
      <c r="J3337" s="217"/>
      <c r="K3337" s="217"/>
      <c r="L3337" s="217"/>
      <c r="M3337" s="217"/>
      <c r="N3337" s="217"/>
      <c r="O3337" s="217"/>
      <c r="P3337" s="217"/>
    </row>
    <row r="3338">
      <c r="A3338" s="217"/>
      <c r="B3338" s="233"/>
      <c r="C3338" s="234"/>
      <c r="D3338" s="235"/>
      <c r="E3338" s="235"/>
      <c r="F3338" s="217"/>
      <c r="G3338" s="217"/>
      <c r="H3338" s="217"/>
      <c r="I3338" s="217"/>
      <c r="J3338" s="217"/>
      <c r="K3338" s="217"/>
      <c r="L3338" s="217"/>
      <c r="M3338" s="217"/>
      <c r="N3338" s="217"/>
      <c r="O3338" s="217"/>
      <c r="P3338" s="217"/>
    </row>
    <row r="3339">
      <c r="A3339" s="217"/>
      <c r="B3339" s="233"/>
      <c r="C3339" s="234"/>
      <c r="D3339" s="235"/>
      <c r="E3339" s="235"/>
      <c r="F3339" s="217"/>
      <c r="G3339" s="217"/>
      <c r="H3339" s="217"/>
      <c r="I3339" s="217"/>
      <c r="J3339" s="217"/>
      <c r="K3339" s="217"/>
      <c r="L3339" s="217"/>
      <c r="M3339" s="217"/>
      <c r="N3339" s="217"/>
      <c r="O3339" s="217"/>
      <c r="P3339" s="217"/>
    </row>
    <row r="3340">
      <c r="A3340" s="217"/>
      <c r="B3340" s="233"/>
      <c r="C3340" s="234"/>
      <c r="D3340" s="235"/>
      <c r="E3340" s="235"/>
      <c r="F3340" s="217"/>
      <c r="G3340" s="217"/>
      <c r="H3340" s="217"/>
      <c r="I3340" s="217"/>
      <c r="J3340" s="217"/>
      <c r="K3340" s="217"/>
      <c r="L3340" s="217"/>
      <c r="M3340" s="217"/>
      <c r="N3340" s="217"/>
      <c r="O3340" s="217"/>
      <c r="P3340" s="217"/>
    </row>
    <row r="3341">
      <c r="A3341" s="217"/>
      <c r="B3341" s="233"/>
      <c r="C3341" s="234"/>
      <c r="D3341" s="235"/>
      <c r="E3341" s="235"/>
      <c r="F3341" s="217"/>
      <c r="G3341" s="217"/>
      <c r="H3341" s="217"/>
      <c r="I3341" s="217"/>
      <c r="J3341" s="217"/>
      <c r="K3341" s="217"/>
      <c r="L3341" s="217"/>
      <c r="M3341" s="217"/>
      <c r="N3341" s="217"/>
      <c r="O3341" s="217"/>
      <c r="P3341" s="217"/>
    </row>
    <row r="3342">
      <c r="A3342" s="217"/>
      <c r="B3342" s="233"/>
      <c r="C3342" s="234"/>
      <c r="D3342" s="235"/>
      <c r="E3342" s="235"/>
      <c r="F3342" s="217"/>
      <c r="G3342" s="217"/>
      <c r="H3342" s="217"/>
      <c r="I3342" s="217"/>
      <c r="J3342" s="217"/>
      <c r="K3342" s="217"/>
      <c r="L3342" s="217"/>
      <c r="M3342" s="217"/>
      <c r="N3342" s="217"/>
      <c r="O3342" s="217"/>
      <c r="P3342" s="217"/>
    </row>
    <row r="3343">
      <c r="A3343" s="217"/>
      <c r="B3343" s="233"/>
      <c r="C3343" s="234"/>
      <c r="D3343" s="235"/>
      <c r="E3343" s="235"/>
      <c r="F3343" s="217"/>
      <c r="G3343" s="217"/>
      <c r="H3343" s="217"/>
      <c r="I3343" s="217"/>
      <c r="J3343" s="217"/>
      <c r="K3343" s="217"/>
      <c r="L3343" s="217"/>
      <c r="M3343" s="217"/>
      <c r="N3343" s="217"/>
      <c r="O3343" s="217"/>
      <c r="P3343" s="217"/>
    </row>
    <row r="3344">
      <c r="A3344" s="217"/>
      <c r="B3344" s="233"/>
      <c r="C3344" s="234"/>
      <c r="D3344" s="235"/>
      <c r="E3344" s="235"/>
      <c r="F3344" s="217"/>
      <c r="G3344" s="217"/>
      <c r="H3344" s="217"/>
      <c r="I3344" s="217"/>
      <c r="J3344" s="217"/>
      <c r="K3344" s="217"/>
      <c r="L3344" s="217"/>
      <c r="M3344" s="217"/>
      <c r="N3344" s="217"/>
      <c r="O3344" s="217"/>
      <c r="P3344" s="217"/>
    </row>
    <row r="3345">
      <c r="A3345" s="217"/>
      <c r="B3345" s="233"/>
      <c r="C3345" s="234"/>
      <c r="D3345" s="235"/>
      <c r="E3345" s="235"/>
      <c r="F3345" s="217"/>
      <c r="G3345" s="217"/>
      <c r="H3345" s="217"/>
      <c r="I3345" s="217"/>
      <c r="J3345" s="217"/>
      <c r="K3345" s="217"/>
      <c r="L3345" s="217"/>
      <c r="M3345" s="217"/>
      <c r="N3345" s="217"/>
      <c r="O3345" s="217"/>
      <c r="P3345" s="217"/>
    </row>
    <row r="3346">
      <c r="A3346" s="217"/>
      <c r="B3346" s="233"/>
      <c r="C3346" s="234"/>
      <c r="D3346" s="235"/>
      <c r="E3346" s="235"/>
      <c r="F3346" s="217"/>
      <c r="G3346" s="217"/>
      <c r="H3346" s="217"/>
      <c r="I3346" s="217"/>
      <c r="J3346" s="217"/>
      <c r="K3346" s="217"/>
      <c r="L3346" s="217"/>
      <c r="M3346" s="217"/>
      <c r="N3346" s="217"/>
      <c r="O3346" s="217"/>
      <c r="P3346" s="217"/>
    </row>
    <row r="3347">
      <c r="A3347" s="217"/>
      <c r="B3347" s="233"/>
      <c r="C3347" s="234"/>
      <c r="D3347" s="235"/>
      <c r="E3347" s="235"/>
      <c r="F3347" s="217"/>
      <c r="G3347" s="217"/>
      <c r="H3347" s="217"/>
      <c r="I3347" s="217"/>
      <c r="J3347" s="217"/>
      <c r="K3347" s="217"/>
      <c r="L3347" s="217"/>
      <c r="M3347" s="217"/>
      <c r="N3347" s="217"/>
      <c r="O3347" s="217"/>
      <c r="P3347" s="217"/>
    </row>
    <row r="3348">
      <c r="A3348" s="217"/>
      <c r="B3348" s="233"/>
      <c r="C3348" s="234"/>
      <c r="D3348" s="235"/>
      <c r="E3348" s="235"/>
      <c r="F3348" s="217"/>
      <c r="G3348" s="217"/>
      <c r="H3348" s="217"/>
      <c r="I3348" s="217"/>
      <c r="J3348" s="217"/>
      <c r="K3348" s="217"/>
      <c r="L3348" s="217"/>
      <c r="M3348" s="217"/>
      <c r="N3348" s="217"/>
      <c r="O3348" s="217"/>
      <c r="P3348" s="217"/>
    </row>
    <row r="3349">
      <c r="A3349" s="217"/>
      <c r="B3349" s="233"/>
      <c r="C3349" s="234"/>
      <c r="D3349" s="235"/>
      <c r="E3349" s="235"/>
      <c r="F3349" s="217"/>
      <c r="G3349" s="217"/>
      <c r="H3349" s="217"/>
      <c r="I3349" s="217"/>
      <c r="J3349" s="217"/>
      <c r="K3349" s="217"/>
      <c r="L3349" s="217"/>
      <c r="M3349" s="217"/>
      <c r="N3349" s="217"/>
      <c r="O3349" s="217"/>
      <c r="P3349" s="217"/>
    </row>
    <row r="3350">
      <c r="A3350" s="217"/>
      <c r="B3350" s="233"/>
      <c r="C3350" s="234"/>
      <c r="D3350" s="235"/>
      <c r="E3350" s="235"/>
      <c r="F3350" s="217"/>
      <c r="G3350" s="217"/>
      <c r="H3350" s="217"/>
      <c r="I3350" s="217"/>
      <c r="J3350" s="217"/>
      <c r="K3350" s="217"/>
      <c r="L3350" s="217"/>
      <c r="M3350" s="217"/>
      <c r="N3350" s="217"/>
      <c r="O3350" s="217"/>
      <c r="P3350" s="217"/>
    </row>
    <row r="3351">
      <c r="A3351" s="230"/>
      <c r="B3351" s="233"/>
      <c r="C3351" s="234"/>
      <c r="D3351" s="236"/>
      <c r="E3351" s="235"/>
      <c r="F3351" s="195"/>
      <c r="G3351" s="217"/>
      <c r="H3351" s="217"/>
      <c r="I3351" s="195"/>
      <c r="J3351" s="195"/>
      <c r="K3351" s="195"/>
      <c r="L3351" s="195"/>
      <c r="M3351" s="195"/>
      <c r="N3351" s="195"/>
      <c r="O3351" s="195"/>
      <c r="P3351" s="195"/>
    </row>
    <row r="3352">
      <c r="A3352" s="217"/>
      <c r="B3352" s="233"/>
      <c r="C3352" s="234"/>
      <c r="D3352" s="235"/>
      <c r="E3352" s="235"/>
      <c r="F3352" s="217"/>
      <c r="G3352" s="217"/>
      <c r="H3352" s="217"/>
      <c r="I3352" s="217"/>
      <c r="J3352" s="217"/>
      <c r="K3352" s="217"/>
      <c r="L3352" s="217"/>
      <c r="M3352" s="217"/>
      <c r="N3352" s="217"/>
      <c r="O3352" s="217"/>
      <c r="P3352" s="217"/>
    </row>
    <row r="3353">
      <c r="A3353" s="217"/>
      <c r="B3353" s="233"/>
      <c r="C3353" s="234"/>
      <c r="D3353" s="235"/>
      <c r="E3353" s="235"/>
      <c r="F3353" s="217"/>
      <c r="G3353" s="217"/>
      <c r="H3353" s="217"/>
      <c r="I3353" s="217"/>
      <c r="J3353" s="217"/>
      <c r="K3353" s="217"/>
      <c r="L3353" s="217"/>
      <c r="M3353" s="217"/>
      <c r="N3353" s="217"/>
      <c r="O3353" s="217"/>
      <c r="P3353" s="217"/>
    </row>
    <row r="3354">
      <c r="A3354" s="217"/>
      <c r="B3354" s="233"/>
      <c r="C3354" s="234"/>
      <c r="D3354" s="235"/>
      <c r="E3354" s="235"/>
      <c r="F3354" s="217"/>
      <c r="G3354" s="217"/>
      <c r="H3354" s="217"/>
      <c r="I3354" s="217"/>
      <c r="J3354" s="217"/>
      <c r="K3354" s="217"/>
      <c r="L3354" s="217"/>
      <c r="M3354" s="217"/>
      <c r="N3354" s="217"/>
      <c r="O3354" s="217"/>
      <c r="P3354" s="217"/>
    </row>
    <row r="3355">
      <c r="A3355" s="217"/>
      <c r="B3355" s="233"/>
      <c r="C3355" s="234"/>
      <c r="D3355" s="235"/>
      <c r="E3355" s="235"/>
      <c r="F3355" s="217"/>
      <c r="G3355" s="217"/>
      <c r="H3355" s="217"/>
      <c r="I3355" s="217"/>
      <c r="J3355" s="217"/>
      <c r="K3355" s="217"/>
      <c r="L3355" s="217"/>
      <c r="M3355" s="217"/>
      <c r="N3355" s="217"/>
      <c r="O3355" s="217"/>
      <c r="P3355" s="217"/>
    </row>
    <row r="3356">
      <c r="A3356" s="217"/>
      <c r="B3356" s="233"/>
      <c r="C3356" s="234"/>
      <c r="D3356" s="235"/>
      <c r="E3356" s="235"/>
      <c r="F3356" s="217"/>
      <c r="G3356" s="217"/>
      <c r="H3356" s="217"/>
      <c r="I3356" s="217"/>
      <c r="J3356" s="217"/>
      <c r="K3356" s="217"/>
      <c r="L3356" s="217"/>
      <c r="M3356" s="217"/>
      <c r="N3356" s="217"/>
      <c r="O3356" s="217"/>
      <c r="P3356" s="217"/>
    </row>
    <row r="3357">
      <c r="A3357" s="217"/>
      <c r="B3357" s="233"/>
      <c r="C3357" s="234"/>
      <c r="D3357" s="235"/>
      <c r="E3357" s="235"/>
      <c r="F3357" s="217"/>
      <c r="G3357" s="217"/>
      <c r="H3357" s="217"/>
      <c r="I3357" s="217"/>
      <c r="J3357" s="217"/>
      <c r="K3357" s="217"/>
      <c r="L3357" s="217"/>
      <c r="M3357" s="217"/>
      <c r="N3357" s="217"/>
      <c r="O3357" s="217"/>
      <c r="P3357" s="217"/>
    </row>
    <row r="3358">
      <c r="A3358" s="217"/>
      <c r="B3358" s="233"/>
      <c r="C3358" s="234"/>
      <c r="D3358" s="235"/>
      <c r="E3358" s="235"/>
      <c r="F3358" s="217"/>
      <c r="G3358" s="217"/>
      <c r="H3358" s="217"/>
      <c r="I3358" s="217"/>
      <c r="J3358" s="217"/>
      <c r="K3358" s="217"/>
      <c r="L3358" s="217"/>
      <c r="M3358" s="217"/>
      <c r="N3358" s="217"/>
      <c r="O3358" s="217"/>
      <c r="P3358" s="217"/>
    </row>
    <row r="3359">
      <c r="A3359" s="217"/>
      <c r="B3359" s="233"/>
      <c r="C3359" s="234"/>
      <c r="D3359" s="235"/>
      <c r="E3359" s="235"/>
      <c r="F3359" s="217"/>
      <c r="G3359" s="217"/>
      <c r="H3359" s="217"/>
      <c r="I3359" s="217"/>
      <c r="J3359" s="217"/>
      <c r="K3359" s="217"/>
      <c r="L3359" s="217"/>
      <c r="M3359" s="217"/>
      <c r="N3359" s="217"/>
      <c r="O3359" s="217"/>
      <c r="P3359" s="217"/>
    </row>
    <row r="3360">
      <c r="A3360" s="217"/>
      <c r="B3360" s="233"/>
      <c r="C3360" s="234"/>
      <c r="D3360" s="235"/>
      <c r="E3360" s="235"/>
      <c r="F3360" s="217"/>
      <c r="G3360" s="217"/>
      <c r="H3360" s="217"/>
      <c r="I3360" s="217"/>
      <c r="J3360" s="217"/>
      <c r="K3360" s="217"/>
      <c r="L3360" s="217"/>
      <c r="M3360" s="217"/>
      <c r="N3360" s="217"/>
      <c r="O3360" s="217"/>
      <c r="P3360" s="217"/>
    </row>
    <row r="3361">
      <c r="A3361" s="217"/>
      <c r="B3361" s="233"/>
      <c r="C3361" s="234"/>
      <c r="D3361" s="235"/>
      <c r="E3361" s="235"/>
      <c r="F3361" s="217"/>
      <c r="G3361" s="217"/>
      <c r="H3361" s="217"/>
      <c r="I3361" s="217"/>
      <c r="J3361" s="217"/>
      <c r="K3361" s="217"/>
      <c r="L3361" s="217"/>
      <c r="M3361" s="217"/>
      <c r="N3361" s="217"/>
      <c r="O3361" s="217"/>
      <c r="P3361" s="217"/>
    </row>
    <row r="3362">
      <c r="A3362" s="217"/>
      <c r="B3362" s="233"/>
      <c r="C3362" s="234"/>
      <c r="D3362" s="235"/>
      <c r="E3362" s="235"/>
      <c r="F3362" s="217"/>
      <c r="G3362" s="217"/>
      <c r="H3362" s="217"/>
      <c r="I3362" s="217"/>
      <c r="J3362" s="217"/>
      <c r="K3362" s="217"/>
      <c r="L3362" s="217"/>
      <c r="M3362" s="217"/>
      <c r="N3362" s="217"/>
      <c r="O3362" s="217"/>
      <c r="P3362" s="217"/>
    </row>
    <row r="3363">
      <c r="A3363" s="217"/>
      <c r="B3363" s="233"/>
      <c r="C3363" s="234"/>
      <c r="D3363" s="235"/>
      <c r="E3363" s="235"/>
      <c r="F3363" s="217"/>
      <c r="G3363" s="217"/>
      <c r="H3363" s="217"/>
      <c r="I3363" s="217"/>
      <c r="J3363" s="217"/>
      <c r="K3363" s="217"/>
      <c r="L3363" s="217"/>
      <c r="M3363" s="217"/>
      <c r="N3363" s="217"/>
      <c r="O3363" s="217"/>
      <c r="P3363" s="217"/>
    </row>
    <row r="3364">
      <c r="A3364" s="217"/>
      <c r="B3364" s="233"/>
      <c r="C3364" s="234"/>
      <c r="D3364" s="235"/>
      <c r="E3364" s="235"/>
      <c r="F3364" s="217"/>
      <c r="G3364" s="217"/>
      <c r="H3364" s="217"/>
      <c r="I3364" s="217"/>
      <c r="J3364" s="217"/>
      <c r="K3364" s="217"/>
      <c r="L3364" s="217"/>
      <c r="M3364" s="217"/>
      <c r="N3364" s="217"/>
      <c r="O3364" s="217"/>
      <c r="P3364" s="217"/>
    </row>
    <row r="3365">
      <c r="A3365" s="217"/>
      <c r="B3365" s="233"/>
      <c r="C3365" s="234"/>
      <c r="D3365" s="235"/>
      <c r="E3365" s="235"/>
      <c r="F3365" s="217"/>
      <c r="G3365" s="217"/>
      <c r="H3365" s="217"/>
      <c r="I3365" s="217"/>
      <c r="J3365" s="217"/>
      <c r="K3365" s="217"/>
      <c r="L3365" s="217"/>
      <c r="M3365" s="217"/>
      <c r="N3365" s="217"/>
      <c r="O3365" s="217"/>
      <c r="P3365" s="217"/>
    </row>
    <row r="3366">
      <c r="A3366" s="217"/>
      <c r="B3366" s="233"/>
      <c r="C3366" s="234"/>
      <c r="D3366" s="235"/>
      <c r="E3366" s="235"/>
      <c r="F3366" s="217"/>
      <c r="G3366" s="217"/>
      <c r="H3366" s="217"/>
      <c r="I3366" s="217"/>
      <c r="J3366" s="217"/>
      <c r="K3366" s="217"/>
      <c r="L3366" s="217"/>
      <c r="M3366" s="217"/>
      <c r="N3366" s="217"/>
      <c r="O3366" s="217"/>
      <c r="P3366" s="217"/>
    </row>
    <row r="3367">
      <c r="A3367" s="217"/>
      <c r="B3367" s="233"/>
      <c r="C3367" s="234"/>
      <c r="D3367" s="235"/>
      <c r="E3367" s="235"/>
      <c r="F3367" s="217"/>
      <c r="G3367" s="217"/>
      <c r="H3367" s="217"/>
      <c r="I3367" s="217"/>
      <c r="J3367" s="217"/>
      <c r="K3367" s="217"/>
      <c r="L3367" s="217"/>
      <c r="M3367" s="217"/>
      <c r="N3367" s="217"/>
      <c r="O3367" s="217"/>
      <c r="P3367" s="217"/>
    </row>
    <row r="3368">
      <c r="A3368" s="217"/>
      <c r="B3368" s="233"/>
      <c r="C3368" s="234"/>
      <c r="D3368" s="235"/>
      <c r="E3368" s="235"/>
      <c r="F3368" s="217"/>
      <c r="G3368" s="217"/>
      <c r="H3368" s="217"/>
      <c r="I3368" s="217"/>
      <c r="J3368" s="217"/>
      <c r="K3368" s="217"/>
      <c r="L3368" s="217"/>
      <c r="M3368" s="217"/>
      <c r="N3368" s="217"/>
      <c r="O3368" s="217"/>
      <c r="P3368" s="217"/>
    </row>
    <row r="3369">
      <c r="A3369" s="230"/>
      <c r="B3369" s="233"/>
      <c r="C3369" s="234"/>
      <c r="D3369" s="236"/>
      <c r="E3369" s="235"/>
      <c r="F3369" s="195"/>
      <c r="G3369" s="217"/>
      <c r="H3369" s="217"/>
      <c r="I3369" s="195"/>
      <c r="J3369" s="195"/>
      <c r="K3369" s="195"/>
      <c r="L3369" s="195"/>
      <c r="M3369" s="195"/>
      <c r="N3369" s="195"/>
      <c r="O3369" s="195"/>
      <c r="P3369" s="195"/>
    </row>
    <row r="3370">
      <c r="A3370" s="217"/>
      <c r="B3370" s="233"/>
      <c r="C3370" s="234"/>
      <c r="D3370" s="235"/>
      <c r="E3370" s="235"/>
      <c r="F3370" s="217"/>
      <c r="G3370" s="217"/>
      <c r="H3370" s="217"/>
      <c r="I3370" s="217"/>
      <c r="J3370" s="217"/>
      <c r="K3370" s="217"/>
      <c r="L3370" s="217"/>
      <c r="M3370" s="217"/>
      <c r="N3370" s="217"/>
      <c r="O3370" s="217"/>
      <c r="P3370" s="217"/>
    </row>
    <row r="3371">
      <c r="A3371" s="217"/>
      <c r="B3371" s="233"/>
      <c r="C3371" s="234"/>
      <c r="D3371" s="235"/>
      <c r="E3371" s="235"/>
      <c r="F3371" s="217"/>
      <c r="G3371" s="217"/>
      <c r="H3371" s="217"/>
      <c r="I3371" s="217"/>
      <c r="J3371" s="217"/>
      <c r="K3371" s="217"/>
      <c r="L3371" s="217"/>
      <c r="M3371" s="217"/>
      <c r="N3371" s="217"/>
      <c r="O3371" s="217"/>
      <c r="P3371" s="217"/>
    </row>
    <row r="3372">
      <c r="A3372" s="217"/>
      <c r="B3372" s="233"/>
      <c r="C3372" s="234"/>
      <c r="D3372" s="235"/>
      <c r="E3372" s="235"/>
      <c r="F3372" s="217"/>
      <c r="G3372" s="217"/>
      <c r="H3372" s="217"/>
      <c r="I3372" s="217"/>
      <c r="J3372" s="217"/>
      <c r="K3372" s="217"/>
      <c r="L3372" s="217"/>
      <c r="M3372" s="217"/>
      <c r="N3372" s="217"/>
      <c r="O3372" s="217"/>
      <c r="P3372" s="217"/>
    </row>
    <row r="3373">
      <c r="A3373" s="217"/>
      <c r="B3373" s="233"/>
      <c r="C3373" s="234"/>
      <c r="D3373" s="235"/>
      <c r="E3373" s="235"/>
      <c r="F3373" s="217"/>
      <c r="G3373" s="217"/>
      <c r="H3373" s="217"/>
      <c r="I3373" s="217"/>
      <c r="J3373" s="217"/>
      <c r="K3373" s="217"/>
      <c r="L3373" s="217"/>
      <c r="M3373" s="217"/>
      <c r="N3373" s="217"/>
      <c r="O3373" s="217"/>
      <c r="P3373" s="217"/>
    </row>
    <row r="3374">
      <c r="A3374" s="217"/>
      <c r="B3374" s="233"/>
      <c r="C3374" s="234"/>
      <c r="D3374" s="235"/>
      <c r="E3374" s="235"/>
      <c r="F3374" s="217"/>
      <c r="G3374" s="217"/>
      <c r="H3374" s="217"/>
      <c r="I3374" s="217"/>
      <c r="J3374" s="217"/>
      <c r="K3374" s="217"/>
      <c r="L3374" s="217"/>
      <c r="M3374" s="217"/>
      <c r="N3374" s="217"/>
      <c r="O3374" s="217"/>
      <c r="P3374" s="217"/>
    </row>
    <row r="3375">
      <c r="A3375" s="217"/>
      <c r="B3375" s="233"/>
      <c r="C3375" s="234"/>
      <c r="D3375" s="235"/>
      <c r="E3375" s="235"/>
      <c r="F3375" s="217"/>
      <c r="G3375" s="217"/>
      <c r="H3375" s="217"/>
      <c r="I3375" s="217"/>
      <c r="J3375" s="217"/>
      <c r="K3375" s="217"/>
      <c r="L3375" s="217"/>
      <c r="M3375" s="217"/>
      <c r="N3375" s="217"/>
      <c r="O3375" s="217"/>
      <c r="P3375" s="217"/>
    </row>
    <row r="3376">
      <c r="A3376" s="217"/>
      <c r="B3376" s="233"/>
      <c r="C3376" s="234"/>
      <c r="D3376" s="235"/>
      <c r="E3376" s="235"/>
      <c r="F3376" s="217"/>
      <c r="G3376" s="217"/>
      <c r="H3376" s="217"/>
      <c r="I3376" s="217"/>
      <c r="J3376" s="217"/>
      <c r="K3376" s="217"/>
      <c r="L3376" s="217"/>
      <c r="M3376" s="217"/>
      <c r="N3376" s="217"/>
      <c r="O3376" s="217"/>
      <c r="P3376" s="217"/>
    </row>
    <row r="3377">
      <c r="A3377" s="217"/>
      <c r="B3377" s="233"/>
      <c r="C3377" s="234"/>
      <c r="D3377" s="235"/>
      <c r="E3377" s="235"/>
      <c r="F3377" s="217"/>
      <c r="G3377" s="217"/>
      <c r="H3377" s="217"/>
      <c r="I3377" s="217"/>
      <c r="J3377" s="217"/>
      <c r="K3377" s="217"/>
      <c r="L3377" s="217"/>
      <c r="M3377" s="217"/>
      <c r="N3377" s="217"/>
      <c r="O3377" s="217"/>
      <c r="P3377" s="217"/>
    </row>
    <row r="3378">
      <c r="A3378" s="217"/>
      <c r="B3378" s="233"/>
      <c r="C3378" s="234"/>
      <c r="D3378" s="235"/>
      <c r="E3378" s="235"/>
      <c r="F3378" s="217"/>
      <c r="G3378" s="217"/>
      <c r="H3378" s="217"/>
      <c r="I3378" s="217"/>
      <c r="J3378" s="217"/>
      <c r="K3378" s="217"/>
      <c r="L3378" s="217"/>
      <c r="M3378" s="217"/>
      <c r="N3378" s="217"/>
      <c r="O3378" s="217"/>
      <c r="P3378" s="217"/>
    </row>
    <row r="3379">
      <c r="A3379" s="217"/>
      <c r="B3379" s="233"/>
      <c r="C3379" s="234"/>
      <c r="D3379" s="235"/>
      <c r="E3379" s="235"/>
      <c r="F3379" s="217"/>
      <c r="G3379" s="217"/>
      <c r="H3379" s="217"/>
      <c r="I3379" s="217"/>
      <c r="J3379" s="217"/>
      <c r="K3379" s="217"/>
      <c r="L3379" s="217"/>
      <c r="M3379" s="217"/>
      <c r="N3379" s="217"/>
      <c r="O3379" s="217"/>
      <c r="P3379" s="217"/>
    </row>
    <row r="3380">
      <c r="A3380" s="217"/>
      <c r="B3380" s="233"/>
      <c r="C3380" s="234"/>
      <c r="D3380" s="235"/>
      <c r="E3380" s="235"/>
      <c r="F3380" s="217"/>
      <c r="G3380" s="217"/>
      <c r="H3380" s="217"/>
      <c r="I3380" s="217"/>
      <c r="J3380" s="217"/>
      <c r="K3380" s="217"/>
      <c r="L3380" s="217"/>
      <c r="M3380" s="217"/>
      <c r="N3380" s="217"/>
      <c r="O3380" s="217"/>
      <c r="P3380" s="217"/>
    </row>
    <row r="3381">
      <c r="A3381" s="217"/>
      <c r="B3381" s="233"/>
      <c r="C3381" s="234"/>
      <c r="D3381" s="235"/>
      <c r="E3381" s="235"/>
      <c r="F3381" s="217"/>
      <c r="G3381" s="217"/>
      <c r="H3381" s="217"/>
      <c r="I3381" s="217"/>
      <c r="J3381" s="217"/>
      <c r="K3381" s="217"/>
      <c r="L3381" s="217"/>
      <c r="M3381" s="217"/>
      <c r="N3381" s="217"/>
      <c r="O3381" s="217"/>
      <c r="P3381" s="217"/>
    </row>
    <row r="3382">
      <c r="A3382" s="217"/>
      <c r="B3382" s="233"/>
      <c r="C3382" s="234"/>
      <c r="D3382" s="235"/>
      <c r="E3382" s="235"/>
      <c r="F3382" s="217"/>
      <c r="G3382" s="217"/>
      <c r="H3382" s="217"/>
      <c r="I3382" s="217"/>
      <c r="J3382" s="217"/>
      <c r="K3382" s="217"/>
      <c r="L3382" s="217"/>
      <c r="M3382" s="217"/>
      <c r="N3382" s="217"/>
      <c r="O3382" s="217"/>
      <c r="P3382" s="217"/>
    </row>
    <row r="3383">
      <c r="A3383" s="217"/>
      <c r="B3383" s="233"/>
      <c r="C3383" s="234"/>
      <c r="D3383" s="235"/>
      <c r="E3383" s="235"/>
      <c r="F3383" s="217"/>
      <c r="G3383" s="217"/>
      <c r="H3383" s="217"/>
      <c r="I3383" s="217"/>
      <c r="J3383" s="217"/>
      <c r="K3383" s="217"/>
      <c r="L3383" s="217"/>
      <c r="M3383" s="217"/>
      <c r="N3383" s="217"/>
      <c r="O3383" s="217"/>
      <c r="P3383" s="217"/>
    </row>
    <row r="3384">
      <c r="A3384" s="217"/>
      <c r="B3384" s="233"/>
      <c r="C3384" s="234"/>
      <c r="D3384" s="235"/>
      <c r="E3384" s="235"/>
      <c r="F3384" s="217"/>
      <c r="G3384" s="217"/>
      <c r="H3384" s="217"/>
      <c r="I3384" s="217"/>
      <c r="J3384" s="217"/>
      <c r="K3384" s="217"/>
      <c r="L3384" s="217"/>
      <c r="M3384" s="217"/>
      <c r="N3384" s="217"/>
      <c r="O3384" s="217"/>
      <c r="P3384" s="217"/>
    </row>
    <row r="3385">
      <c r="A3385" s="217"/>
      <c r="B3385" s="233"/>
      <c r="C3385" s="234"/>
      <c r="D3385" s="235"/>
      <c r="E3385" s="235"/>
      <c r="F3385" s="217"/>
      <c r="G3385" s="217"/>
      <c r="H3385" s="217"/>
      <c r="I3385" s="217"/>
      <c r="J3385" s="217"/>
      <c r="K3385" s="217"/>
      <c r="L3385" s="217"/>
      <c r="M3385" s="217"/>
      <c r="N3385" s="217"/>
      <c r="O3385" s="217"/>
      <c r="P3385" s="217"/>
    </row>
    <row r="3386">
      <c r="A3386" s="217"/>
      <c r="B3386" s="233"/>
      <c r="C3386" s="234"/>
      <c r="D3386" s="235"/>
      <c r="E3386" s="235"/>
      <c r="F3386" s="217"/>
      <c r="G3386" s="217"/>
      <c r="H3386" s="217"/>
      <c r="I3386" s="217"/>
      <c r="J3386" s="217"/>
      <c r="K3386" s="217"/>
      <c r="L3386" s="217"/>
      <c r="M3386" s="217"/>
      <c r="N3386" s="217"/>
      <c r="O3386" s="217"/>
      <c r="P3386" s="217"/>
    </row>
    <row r="3387">
      <c r="A3387" s="230"/>
      <c r="B3387" s="233"/>
      <c r="C3387" s="234"/>
      <c r="D3387" s="236"/>
      <c r="E3387" s="235"/>
      <c r="F3387" s="195"/>
      <c r="G3387" s="217"/>
      <c r="H3387" s="217"/>
      <c r="I3387" s="195"/>
      <c r="J3387" s="195"/>
      <c r="K3387" s="195"/>
      <c r="L3387" s="195"/>
      <c r="M3387" s="195"/>
      <c r="N3387" s="195"/>
      <c r="O3387" s="195"/>
      <c r="P3387" s="195"/>
    </row>
    <row r="3388">
      <c r="A3388" s="217"/>
      <c r="B3388" s="233"/>
      <c r="C3388" s="234"/>
      <c r="D3388" s="235"/>
      <c r="E3388" s="235"/>
      <c r="F3388" s="217"/>
      <c r="G3388" s="217"/>
      <c r="H3388" s="217"/>
      <c r="I3388" s="217"/>
      <c r="J3388" s="217"/>
      <c r="K3388" s="217"/>
      <c r="L3388" s="217"/>
      <c r="M3388" s="217"/>
      <c r="N3388" s="217"/>
      <c r="O3388" s="217"/>
      <c r="P3388" s="217"/>
    </row>
    <row r="3389">
      <c r="A3389" s="217"/>
      <c r="B3389" s="233"/>
      <c r="C3389" s="234"/>
      <c r="D3389" s="235"/>
      <c r="E3389" s="235"/>
      <c r="F3389" s="217"/>
      <c r="G3389" s="217"/>
      <c r="H3389" s="217"/>
      <c r="I3389" s="217"/>
      <c r="J3389" s="217"/>
      <c r="K3389" s="217"/>
      <c r="L3389" s="217"/>
      <c r="M3389" s="217"/>
      <c r="N3389" s="217"/>
      <c r="O3389" s="217"/>
      <c r="P3389" s="217"/>
    </row>
    <row r="3390">
      <c r="A3390" s="217"/>
      <c r="B3390" s="233"/>
      <c r="C3390" s="234"/>
      <c r="D3390" s="235"/>
      <c r="E3390" s="235"/>
      <c r="F3390" s="217"/>
      <c r="G3390" s="217"/>
      <c r="H3390" s="217"/>
      <c r="I3390" s="217"/>
      <c r="J3390" s="217"/>
      <c r="K3390" s="217"/>
      <c r="L3390" s="217"/>
      <c r="M3390" s="217"/>
      <c r="N3390" s="217"/>
      <c r="O3390" s="217"/>
      <c r="P3390" s="217"/>
    </row>
    <row r="3391">
      <c r="A3391" s="217"/>
      <c r="B3391" s="233"/>
      <c r="C3391" s="234"/>
      <c r="D3391" s="235"/>
      <c r="E3391" s="235"/>
      <c r="F3391" s="217"/>
      <c r="G3391" s="217"/>
      <c r="H3391" s="217"/>
      <c r="I3391" s="217"/>
      <c r="J3391" s="217"/>
      <c r="K3391" s="217"/>
      <c r="L3391" s="217"/>
      <c r="M3391" s="217"/>
      <c r="N3391" s="217"/>
      <c r="O3391" s="217"/>
      <c r="P3391" s="217"/>
    </row>
    <row r="3392">
      <c r="A3392" s="217"/>
      <c r="B3392" s="233"/>
      <c r="C3392" s="234"/>
      <c r="D3392" s="235"/>
      <c r="E3392" s="235"/>
      <c r="F3392" s="217"/>
      <c r="G3392" s="217"/>
      <c r="H3392" s="217"/>
      <c r="I3392" s="217"/>
      <c r="J3392" s="217"/>
      <c r="K3392" s="217"/>
      <c r="L3392" s="217"/>
      <c r="M3392" s="217"/>
      <c r="N3392" s="217"/>
      <c r="O3392" s="217"/>
      <c r="P3392" s="217"/>
    </row>
    <row r="3393">
      <c r="A3393" s="217"/>
      <c r="B3393" s="233"/>
      <c r="C3393" s="234"/>
      <c r="D3393" s="235"/>
      <c r="E3393" s="235"/>
      <c r="F3393" s="217"/>
      <c r="G3393" s="217"/>
      <c r="H3393" s="217"/>
      <c r="I3393" s="217"/>
      <c r="J3393" s="217"/>
      <c r="K3393" s="217"/>
      <c r="L3393" s="217"/>
      <c r="M3393" s="217"/>
      <c r="N3393" s="217"/>
      <c r="O3393" s="217"/>
      <c r="P3393" s="217"/>
    </row>
    <row r="3394">
      <c r="A3394" s="217"/>
      <c r="B3394" s="233"/>
      <c r="C3394" s="234"/>
      <c r="D3394" s="235"/>
      <c r="E3394" s="235"/>
      <c r="F3394" s="217"/>
      <c r="G3394" s="217"/>
      <c r="H3394" s="217"/>
      <c r="I3394" s="217"/>
      <c r="J3394" s="217"/>
      <c r="K3394" s="217"/>
      <c r="L3394" s="217"/>
      <c r="M3394" s="217"/>
      <c r="N3394" s="217"/>
      <c r="O3394" s="217"/>
      <c r="P3394" s="217"/>
    </row>
    <row r="3395">
      <c r="A3395" s="217"/>
      <c r="B3395" s="233"/>
      <c r="C3395" s="234"/>
      <c r="D3395" s="235"/>
      <c r="E3395" s="235"/>
      <c r="F3395" s="217"/>
      <c r="G3395" s="217"/>
      <c r="H3395" s="217"/>
      <c r="I3395" s="217"/>
      <c r="J3395" s="217"/>
      <c r="K3395" s="217"/>
      <c r="L3395" s="217"/>
      <c r="M3395" s="217"/>
      <c r="N3395" s="217"/>
      <c r="O3395" s="217"/>
      <c r="P3395" s="217"/>
    </row>
    <row r="3396">
      <c r="A3396" s="217"/>
      <c r="B3396" s="233"/>
      <c r="C3396" s="234"/>
      <c r="D3396" s="235"/>
      <c r="E3396" s="235"/>
      <c r="F3396" s="217"/>
      <c r="G3396" s="217"/>
      <c r="H3396" s="217"/>
      <c r="I3396" s="217"/>
      <c r="J3396" s="217"/>
      <c r="K3396" s="217"/>
      <c r="L3396" s="217"/>
      <c r="M3396" s="217"/>
      <c r="N3396" s="217"/>
      <c r="O3396" s="217"/>
      <c r="P3396" s="217"/>
    </row>
    <row r="3397">
      <c r="A3397" s="217"/>
      <c r="B3397" s="233"/>
      <c r="C3397" s="234"/>
      <c r="D3397" s="235"/>
      <c r="E3397" s="235"/>
      <c r="F3397" s="217"/>
      <c r="G3397" s="217"/>
      <c r="H3397" s="217"/>
      <c r="I3397" s="217"/>
      <c r="J3397" s="217"/>
      <c r="K3397" s="217"/>
      <c r="L3397" s="217"/>
      <c r="M3397" s="217"/>
      <c r="N3397" s="217"/>
      <c r="O3397" s="217"/>
      <c r="P3397" s="217"/>
    </row>
    <row r="3398">
      <c r="A3398" s="217"/>
      <c r="B3398" s="233"/>
      <c r="C3398" s="234"/>
      <c r="D3398" s="235"/>
      <c r="E3398" s="235"/>
      <c r="F3398" s="217"/>
      <c r="G3398" s="217"/>
      <c r="H3398" s="217"/>
      <c r="I3398" s="217"/>
      <c r="J3398" s="217"/>
      <c r="K3398" s="217"/>
      <c r="L3398" s="217"/>
      <c r="M3398" s="217"/>
      <c r="N3398" s="217"/>
      <c r="O3398" s="217"/>
      <c r="P3398" s="217"/>
    </row>
    <row r="3399">
      <c r="A3399" s="217"/>
      <c r="B3399" s="233"/>
      <c r="C3399" s="234"/>
      <c r="D3399" s="235"/>
      <c r="E3399" s="235"/>
      <c r="F3399" s="217"/>
      <c r="G3399" s="217"/>
      <c r="H3399" s="217"/>
      <c r="I3399" s="217"/>
      <c r="J3399" s="217"/>
      <c r="K3399" s="217"/>
      <c r="L3399" s="217"/>
      <c r="M3399" s="217"/>
      <c r="N3399" s="217"/>
      <c r="O3399" s="217"/>
      <c r="P3399" s="217"/>
    </row>
    <row r="3400">
      <c r="A3400" s="217"/>
      <c r="B3400" s="233"/>
      <c r="C3400" s="234"/>
      <c r="D3400" s="235"/>
      <c r="E3400" s="235"/>
      <c r="F3400" s="217"/>
      <c r="G3400" s="217"/>
      <c r="H3400" s="217"/>
      <c r="I3400" s="217"/>
      <c r="J3400" s="217"/>
      <c r="K3400" s="217"/>
      <c r="L3400" s="217"/>
      <c r="M3400" s="217"/>
      <c r="N3400" s="217"/>
      <c r="O3400" s="217"/>
      <c r="P3400" s="217"/>
    </row>
    <row r="3401">
      <c r="A3401" s="217"/>
      <c r="B3401" s="233"/>
      <c r="C3401" s="234"/>
      <c r="D3401" s="235"/>
      <c r="E3401" s="235"/>
      <c r="F3401" s="217"/>
      <c r="G3401" s="217"/>
      <c r="H3401" s="217"/>
      <c r="I3401" s="217"/>
      <c r="J3401" s="217"/>
      <c r="K3401" s="217"/>
      <c r="L3401" s="217"/>
      <c r="M3401" s="217"/>
      <c r="N3401" s="217"/>
      <c r="O3401" s="217"/>
      <c r="P3401" s="217"/>
    </row>
    <row r="3402">
      <c r="A3402" s="217"/>
      <c r="B3402" s="233"/>
      <c r="C3402" s="234"/>
      <c r="D3402" s="235"/>
      <c r="E3402" s="235"/>
      <c r="F3402" s="217"/>
      <c r="G3402" s="217"/>
      <c r="H3402" s="217"/>
      <c r="I3402" s="217"/>
      <c r="J3402" s="217"/>
      <c r="K3402" s="217"/>
      <c r="L3402" s="217"/>
      <c r="M3402" s="217"/>
      <c r="N3402" s="217"/>
      <c r="O3402" s="217"/>
      <c r="P3402" s="217"/>
    </row>
    <row r="3403">
      <c r="A3403" s="217"/>
      <c r="B3403" s="233"/>
      <c r="C3403" s="234"/>
      <c r="D3403" s="235"/>
      <c r="E3403" s="235"/>
      <c r="F3403" s="217"/>
      <c r="G3403" s="217"/>
      <c r="H3403" s="217"/>
      <c r="I3403" s="217"/>
      <c r="J3403" s="217"/>
      <c r="K3403" s="217"/>
      <c r="L3403" s="217"/>
      <c r="M3403" s="217"/>
      <c r="N3403" s="217"/>
      <c r="O3403" s="217"/>
      <c r="P3403" s="217"/>
    </row>
    <row r="3404">
      <c r="A3404" s="217"/>
      <c r="B3404" s="233"/>
      <c r="C3404" s="234"/>
      <c r="D3404" s="235"/>
      <c r="E3404" s="235"/>
      <c r="F3404" s="217"/>
      <c r="G3404" s="217"/>
      <c r="H3404" s="217"/>
      <c r="I3404" s="217"/>
      <c r="J3404" s="217"/>
      <c r="K3404" s="217"/>
      <c r="L3404" s="217"/>
      <c r="M3404" s="217"/>
      <c r="N3404" s="217"/>
      <c r="O3404" s="217"/>
      <c r="P3404" s="217"/>
    </row>
    <row r="3405">
      <c r="A3405" s="230"/>
      <c r="B3405" s="233"/>
      <c r="C3405" s="234"/>
      <c r="D3405" s="236"/>
      <c r="E3405" s="235"/>
      <c r="F3405" s="195"/>
      <c r="G3405" s="217"/>
      <c r="H3405" s="217"/>
      <c r="I3405" s="195"/>
      <c r="J3405" s="195"/>
      <c r="K3405" s="195"/>
      <c r="L3405" s="195"/>
      <c r="M3405" s="195"/>
      <c r="N3405" s="195"/>
      <c r="O3405" s="195"/>
      <c r="P3405" s="195"/>
    </row>
    <row r="3406">
      <c r="A3406" s="217"/>
      <c r="B3406" s="233"/>
      <c r="C3406" s="234"/>
      <c r="D3406" s="235"/>
      <c r="E3406" s="235"/>
      <c r="F3406" s="217"/>
      <c r="G3406" s="217"/>
      <c r="H3406" s="217"/>
      <c r="I3406" s="217"/>
      <c r="J3406" s="217"/>
      <c r="K3406" s="217"/>
      <c r="L3406" s="217"/>
      <c r="M3406" s="217"/>
      <c r="N3406" s="217"/>
      <c r="O3406" s="217"/>
      <c r="P3406" s="217"/>
    </row>
    <row r="3407">
      <c r="A3407" s="217"/>
      <c r="B3407" s="233"/>
      <c r="C3407" s="234"/>
      <c r="D3407" s="235"/>
      <c r="E3407" s="235"/>
      <c r="F3407" s="217"/>
      <c r="G3407" s="217"/>
      <c r="H3407" s="217"/>
      <c r="I3407" s="217"/>
      <c r="J3407" s="217"/>
      <c r="K3407" s="217"/>
      <c r="L3407" s="217"/>
      <c r="M3407" s="217"/>
      <c r="N3407" s="217"/>
      <c r="O3407" s="217"/>
      <c r="P3407" s="217"/>
    </row>
    <row r="3408">
      <c r="A3408" s="217"/>
      <c r="B3408" s="233"/>
      <c r="C3408" s="234"/>
      <c r="D3408" s="235"/>
      <c r="E3408" s="235"/>
      <c r="F3408" s="217"/>
      <c r="G3408" s="217"/>
      <c r="H3408" s="217"/>
      <c r="I3408" s="217"/>
      <c r="J3408" s="217"/>
      <c r="K3408" s="217"/>
      <c r="L3408" s="217"/>
      <c r="M3408" s="217"/>
      <c r="N3408" s="217"/>
      <c r="O3408" s="217"/>
      <c r="P3408" s="217"/>
    </row>
    <row r="3409">
      <c r="A3409" s="217"/>
      <c r="B3409" s="233"/>
      <c r="C3409" s="234"/>
      <c r="D3409" s="235"/>
      <c r="E3409" s="235"/>
      <c r="F3409" s="217"/>
      <c r="G3409" s="217"/>
      <c r="H3409" s="217"/>
      <c r="I3409" s="217"/>
      <c r="J3409" s="217"/>
      <c r="K3409" s="217"/>
      <c r="L3409" s="217"/>
      <c r="M3409" s="217"/>
      <c r="N3409" s="217"/>
      <c r="O3409" s="217"/>
      <c r="P3409" s="217"/>
    </row>
    <row r="3410">
      <c r="A3410" s="217"/>
      <c r="B3410" s="233"/>
      <c r="C3410" s="234"/>
      <c r="D3410" s="235"/>
      <c r="E3410" s="235"/>
      <c r="F3410" s="217"/>
      <c r="G3410" s="217"/>
      <c r="H3410" s="217"/>
      <c r="I3410" s="217"/>
      <c r="J3410" s="217"/>
      <c r="K3410" s="217"/>
      <c r="L3410" s="217"/>
      <c r="M3410" s="217"/>
      <c r="N3410" s="217"/>
      <c r="O3410" s="217"/>
      <c r="P3410" s="217"/>
    </row>
    <row r="3411">
      <c r="A3411" s="217"/>
      <c r="B3411" s="233"/>
      <c r="C3411" s="234"/>
      <c r="D3411" s="235"/>
      <c r="E3411" s="235"/>
      <c r="F3411" s="217"/>
      <c r="G3411" s="217"/>
      <c r="H3411" s="217"/>
      <c r="I3411" s="217"/>
      <c r="J3411" s="217"/>
      <c r="K3411" s="217"/>
      <c r="L3411" s="217"/>
      <c r="M3411" s="217"/>
      <c r="N3411" s="217"/>
      <c r="O3411" s="217"/>
      <c r="P3411" s="217"/>
    </row>
    <row r="3412">
      <c r="A3412" s="217"/>
      <c r="B3412" s="233"/>
      <c r="C3412" s="234"/>
      <c r="D3412" s="235"/>
      <c r="E3412" s="235"/>
      <c r="F3412" s="217"/>
      <c r="G3412" s="217"/>
      <c r="H3412" s="217"/>
      <c r="I3412" s="217"/>
      <c r="J3412" s="217"/>
      <c r="K3412" s="217"/>
      <c r="L3412" s="217"/>
      <c r="M3412" s="217"/>
      <c r="N3412" s="217"/>
      <c r="O3412" s="217"/>
      <c r="P3412" s="217"/>
    </row>
    <row r="3413">
      <c r="A3413" s="217"/>
      <c r="B3413" s="233"/>
      <c r="C3413" s="234"/>
      <c r="D3413" s="235"/>
      <c r="E3413" s="235"/>
      <c r="F3413" s="217"/>
      <c r="G3413" s="217"/>
      <c r="H3413" s="217"/>
      <c r="I3413" s="217"/>
      <c r="J3413" s="217"/>
      <c r="K3413" s="217"/>
      <c r="L3413" s="217"/>
      <c r="M3413" s="217"/>
      <c r="N3413" s="217"/>
      <c r="O3413" s="217"/>
      <c r="P3413" s="217"/>
    </row>
    <row r="3414">
      <c r="A3414" s="217"/>
      <c r="B3414" s="233"/>
      <c r="C3414" s="234"/>
      <c r="D3414" s="235"/>
      <c r="E3414" s="235"/>
      <c r="F3414" s="217"/>
      <c r="G3414" s="217"/>
      <c r="H3414" s="217"/>
      <c r="I3414" s="217"/>
      <c r="J3414" s="217"/>
      <c r="K3414" s="217"/>
      <c r="L3414" s="217"/>
      <c r="M3414" s="217"/>
      <c r="N3414" s="217"/>
      <c r="O3414" s="217"/>
      <c r="P3414" s="217"/>
    </row>
    <row r="3415">
      <c r="A3415" s="217"/>
      <c r="B3415" s="233"/>
      <c r="C3415" s="234"/>
      <c r="D3415" s="235"/>
      <c r="E3415" s="235"/>
      <c r="F3415" s="217"/>
      <c r="G3415" s="217"/>
      <c r="H3415" s="217"/>
      <c r="I3415" s="217"/>
      <c r="J3415" s="217"/>
      <c r="K3415" s="217"/>
      <c r="L3415" s="217"/>
      <c r="M3415" s="217"/>
      <c r="N3415" s="217"/>
      <c r="O3415" s="217"/>
      <c r="P3415" s="217"/>
    </row>
    <row r="3416">
      <c r="A3416" s="217"/>
      <c r="B3416" s="233"/>
      <c r="C3416" s="234"/>
      <c r="D3416" s="235"/>
      <c r="E3416" s="235"/>
      <c r="F3416" s="217"/>
      <c r="G3416" s="217"/>
      <c r="H3416" s="217"/>
      <c r="I3416" s="217"/>
      <c r="J3416" s="217"/>
      <c r="K3416" s="217"/>
      <c r="L3416" s="217"/>
      <c r="M3416" s="217"/>
      <c r="N3416" s="217"/>
      <c r="O3416" s="217"/>
      <c r="P3416" s="217"/>
    </row>
    <row r="3417">
      <c r="A3417" s="217"/>
      <c r="B3417" s="233"/>
      <c r="C3417" s="234"/>
      <c r="D3417" s="235"/>
      <c r="E3417" s="235"/>
      <c r="F3417" s="217"/>
      <c r="G3417" s="217"/>
      <c r="H3417" s="217"/>
      <c r="I3417" s="217"/>
      <c r="J3417" s="217"/>
      <c r="K3417" s="217"/>
      <c r="L3417" s="217"/>
      <c r="M3417" s="217"/>
      <c r="N3417" s="217"/>
      <c r="O3417" s="217"/>
      <c r="P3417" s="217"/>
    </row>
    <row r="3418">
      <c r="A3418" s="217"/>
      <c r="B3418" s="233"/>
      <c r="C3418" s="234"/>
      <c r="D3418" s="235"/>
      <c r="E3418" s="235"/>
      <c r="F3418" s="217"/>
      <c r="G3418" s="217"/>
      <c r="H3418" s="217"/>
      <c r="I3418" s="217"/>
      <c r="J3418" s="217"/>
      <c r="K3418" s="217"/>
      <c r="L3418" s="217"/>
      <c r="M3418" s="217"/>
      <c r="N3418" s="217"/>
      <c r="O3418" s="217"/>
      <c r="P3418" s="217"/>
    </row>
    <row r="3419">
      <c r="A3419" s="217"/>
      <c r="B3419" s="233"/>
      <c r="C3419" s="234"/>
      <c r="D3419" s="235"/>
      <c r="E3419" s="235"/>
      <c r="F3419" s="217"/>
      <c r="G3419" s="217"/>
      <c r="H3419" s="217"/>
      <c r="I3419" s="217"/>
      <c r="J3419" s="217"/>
      <c r="K3419" s="217"/>
      <c r="L3419" s="217"/>
      <c r="M3419" s="217"/>
      <c r="N3419" s="217"/>
      <c r="O3419" s="217"/>
      <c r="P3419" s="217"/>
    </row>
    <row r="3420">
      <c r="A3420" s="217"/>
      <c r="B3420" s="233"/>
      <c r="C3420" s="234"/>
      <c r="D3420" s="235"/>
      <c r="E3420" s="235"/>
      <c r="F3420" s="217"/>
      <c r="G3420" s="217"/>
      <c r="H3420" s="217"/>
      <c r="I3420" s="217"/>
      <c r="J3420" s="217"/>
      <c r="K3420" s="217"/>
      <c r="L3420" s="217"/>
      <c r="M3420" s="217"/>
      <c r="N3420" s="217"/>
      <c r="O3420" s="217"/>
      <c r="P3420" s="217"/>
    </row>
    <row r="3421">
      <c r="A3421" s="217"/>
      <c r="B3421" s="233"/>
      <c r="C3421" s="234"/>
      <c r="D3421" s="235"/>
      <c r="E3421" s="235"/>
      <c r="F3421" s="217"/>
      <c r="G3421" s="217"/>
      <c r="H3421" s="217"/>
      <c r="I3421" s="217"/>
      <c r="J3421" s="217"/>
      <c r="K3421" s="217"/>
      <c r="L3421" s="217"/>
      <c r="M3421" s="217"/>
      <c r="N3421" s="217"/>
      <c r="O3421" s="217"/>
      <c r="P3421" s="217"/>
    </row>
    <row r="3422">
      <c r="A3422" s="217"/>
      <c r="B3422" s="233"/>
      <c r="C3422" s="234"/>
      <c r="D3422" s="235"/>
      <c r="E3422" s="235"/>
      <c r="F3422" s="217"/>
      <c r="G3422" s="217"/>
      <c r="H3422" s="217"/>
      <c r="I3422" s="217"/>
      <c r="J3422" s="217"/>
      <c r="K3422" s="217"/>
      <c r="L3422" s="217"/>
      <c r="M3422" s="217"/>
      <c r="N3422" s="217"/>
      <c r="O3422" s="217"/>
      <c r="P3422" s="217"/>
    </row>
    <row r="3423">
      <c r="A3423" s="230"/>
      <c r="B3423" s="233"/>
      <c r="C3423" s="234"/>
      <c r="D3423" s="236"/>
      <c r="E3423" s="235"/>
      <c r="F3423" s="195"/>
      <c r="G3423" s="217"/>
      <c r="H3423" s="217"/>
      <c r="I3423" s="195"/>
      <c r="J3423" s="195"/>
      <c r="K3423" s="195"/>
      <c r="L3423" s="195"/>
      <c r="M3423" s="195"/>
      <c r="N3423" s="195"/>
      <c r="O3423" s="195"/>
      <c r="P3423" s="195"/>
    </row>
    <row r="3424">
      <c r="A3424" s="217"/>
      <c r="B3424" s="233"/>
      <c r="C3424" s="234"/>
      <c r="D3424" s="235"/>
      <c r="E3424" s="235"/>
      <c r="F3424" s="217"/>
      <c r="G3424" s="217"/>
      <c r="H3424" s="217"/>
      <c r="I3424" s="217"/>
      <c r="J3424" s="217"/>
      <c r="K3424" s="217"/>
      <c r="L3424" s="217"/>
      <c r="M3424" s="217"/>
      <c r="N3424" s="217"/>
      <c r="O3424" s="217"/>
      <c r="P3424" s="217"/>
    </row>
    <row r="3425">
      <c r="A3425" s="217"/>
      <c r="B3425" s="233"/>
      <c r="C3425" s="234"/>
      <c r="D3425" s="235"/>
      <c r="E3425" s="235"/>
      <c r="F3425" s="217"/>
      <c r="G3425" s="217"/>
      <c r="H3425" s="217"/>
      <c r="I3425" s="217"/>
      <c r="J3425" s="217"/>
      <c r="K3425" s="217"/>
      <c r="L3425" s="217"/>
      <c r="M3425" s="217"/>
      <c r="N3425" s="217"/>
      <c r="O3425" s="217"/>
      <c r="P3425" s="217"/>
    </row>
    <row r="3426">
      <c r="A3426" s="217"/>
      <c r="B3426" s="233"/>
      <c r="C3426" s="234"/>
      <c r="D3426" s="235"/>
      <c r="E3426" s="235"/>
      <c r="F3426" s="217"/>
      <c r="G3426" s="217"/>
      <c r="H3426" s="217"/>
      <c r="I3426" s="217"/>
      <c r="J3426" s="217"/>
      <c r="K3426" s="217"/>
      <c r="L3426" s="217"/>
      <c r="M3426" s="217"/>
      <c r="N3426" s="217"/>
      <c r="O3426" s="217"/>
      <c r="P3426" s="217"/>
    </row>
    <row r="3427">
      <c r="A3427" s="217"/>
      <c r="B3427" s="233"/>
      <c r="C3427" s="234"/>
      <c r="D3427" s="235"/>
      <c r="E3427" s="235"/>
      <c r="F3427" s="217"/>
      <c r="G3427" s="217"/>
      <c r="H3427" s="217"/>
      <c r="I3427" s="217"/>
      <c r="J3427" s="217"/>
      <c r="K3427" s="217"/>
      <c r="L3427" s="217"/>
      <c r="M3427" s="217"/>
      <c r="N3427" s="217"/>
      <c r="O3427" s="217"/>
      <c r="P3427" s="217"/>
    </row>
    <row r="3428">
      <c r="A3428" s="217"/>
      <c r="B3428" s="233"/>
      <c r="C3428" s="234"/>
      <c r="D3428" s="235"/>
      <c r="E3428" s="235"/>
      <c r="F3428" s="217"/>
      <c r="G3428" s="217"/>
      <c r="H3428" s="217"/>
      <c r="I3428" s="217"/>
      <c r="J3428" s="217"/>
      <c r="K3428" s="217"/>
      <c r="L3428" s="217"/>
      <c r="M3428" s="217"/>
      <c r="N3428" s="217"/>
      <c r="O3428" s="217"/>
      <c r="P3428" s="217"/>
    </row>
    <row r="3429">
      <c r="A3429" s="217"/>
      <c r="B3429" s="233"/>
      <c r="C3429" s="234"/>
      <c r="D3429" s="235"/>
      <c r="E3429" s="235"/>
      <c r="F3429" s="217"/>
      <c r="G3429" s="217"/>
      <c r="H3429" s="217"/>
      <c r="I3429" s="217"/>
      <c r="J3429" s="217"/>
      <c r="K3429" s="217"/>
      <c r="L3429" s="217"/>
      <c r="M3429" s="217"/>
      <c r="N3429" s="217"/>
      <c r="O3429" s="217"/>
      <c r="P3429" s="217"/>
    </row>
    <row r="3430">
      <c r="A3430" s="217"/>
      <c r="B3430" s="233"/>
      <c r="C3430" s="234"/>
      <c r="D3430" s="235"/>
      <c r="E3430" s="235"/>
      <c r="F3430" s="217"/>
      <c r="G3430" s="217"/>
      <c r="H3430" s="217"/>
      <c r="I3430" s="217"/>
      <c r="J3430" s="217"/>
      <c r="K3430" s="217"/>
      <c r="L3430" s="217"/>
      <c r="M3430" s="217"/>
      <c r="N3430" s="217"/>
      <c r="O3430" s="217"/>
      <c r="P3430" s="217"/>
    </row>
    <row r="3431">
      <c r="A3431" s="217"/>
      <c r="B3431" s="233"/>
      <c r="C3431" s="234"/>
      <c r="D3431" s="235"/>
      <c r="E3431" s="235"/>
      <c r="F3431" s="217"/>
      <c r="G3431" s="217"/>
      <c r="H3431" s="217"/>
      <c r="I3431" s="217"/>
      <c r="J3431" s="217"/>
      <c r="K3431" s="217"/>
      <c r="L3431" s="217"/>
      <c r="M3431" s="217"/>
      <c r="N3431" s="217"/>
      <c r="O3431" s="217"/>
      <c r="P3431" s="217"/>
    </row>
    <row r="3432">
      <c r="A3432" s="217"/>
      <c r="B3432" s="233"/>
      <c r="C3432" s="234"/>
      <c r="D3432" s="235"/>
      <c r="E3432" s="235"/>
      <c r="F3432" s="217"/>
      <c r="G3432" s="217"/>
      <c r="H3432" s="217"/>
      <c r="I3432" s="217"/>
      <c r="J3432" s="217"/>
      <c r="K3432" s="217"/>
      <c r="L3432" s="217"/>
      <c r="M3432" s="217"/>
      <c r="N3432" s="217"/>
      <c r="O3432" s="217"/>
      <c r="P3432" s="217"/>
    </row>
    <row r="3433">
      <c r="A3433" s="217"/>
      <c r="B3433" s="233"/>
      <c r="C3433" s="234"/>
      <c r="D3433" s="235"/>
      <c r="E3433" s="235"/>
      <c r="F3433" s="217"/>
      <c r="G3433" s="217"/>
      <c r="H3433" s="217"/>
      <c r="I3433" s="217"/>
      <c r="J3433" s="217"/>
      <c r="K3433" s="217"/>
      <c r="L3433" s="217"/>
      <c r="M3433" s="217"/>
      <c r="N3433" s="217"/>
      <c r="O3433" s="217"/>
      <c r="P3433" s="217"/>
    </row>
    <row r="3434">
      <c r="A3434" s="217"/>
      <c r="B3434" s="233"/>
      <c r="C3434" s="234"/>
      <c r="D3434" s="235"/>
      <c r="E3434" s="235"/>
      <c r="F3434" s="217"/>
      <c r="G3434" s="217"/>
      <c r="H3434" s="217"/>
      <c r="I3434" s="217"/>
      <c r="J3434" s="217"/>
      <c r="K3434" s="217"/>
      <c r="L3434" s="217"/>
      <c r="M3434" s="217"/>
      <c r="N3434" s="217"/>
      <c r="O3434" s="217"/>
      <c r="P3434" s="217"/>
    </row>
    <row r="3435">
      <c r="A3435" s="217"/>
      <c r="B3435" s="233"/>
      <c r="C3435" s="234"/>
      <c r="D3435" s="235"/>
      <c r="E3435" s="235"/>
      <c r="F3435" s="217"/>
      <c r="G3435" s="217"/>
      <c r="H3435" s="217"/>
      <c r="I3435" s="217"/>
      <c r="J3435" s="217"/>
      <c r="K3435" s="217"/>
      <c r="L3435" s="217"/>
      <c r="M3435" s="217"/>
      <c r="N3435" s="217"/>
      <c r="O3435" s="217"/>
      <c r="P3435" s="217"/>
    </row>
    <row r="3436">
      <c r="A3436" s="217"/>
      <c r="B3436" s="233"/>
      <c r="C3436" s="234"/>
      <c r="D3436" s="235"/>
      <c r="E3436" s="235"/>
      <c r="F3436" s="217"/>
      <c r="G3436" s="217"/>
      <c r="H3436" s="217"/>
      <c r="I3436" s="217"/>
      <c r="J3436" s="217"/>
      <c r="K3436" s="217"/>
      <c r="L3436" s="217"/>
      <c r="M3436" s="217"/>
      <c r="N3436" s="217"/>
      <c r="O3436" s="217"/>
      <c r="P3436" s="217"/>
    </row>
    <row r="3437">
      <c r="A3437" s="217"/>
      <c r="B3437" s="233"/>
      <c r="C3437" s="234"/>
      <c r="D3437" s="235"/>
      <c r="E3437" s="235"/>
      <c r="F3437" s="217"/>
      <c r="G3437" s="217"/>
      <c r="H3437" s="217"/>
      <c r="I3437" s="217"/>
      <c r="J3437" s="217"/>
      <c r="K3437" s="217"/>
      <c r="L3437" s="217"/>
      <c r="M3437" s="217"/>
      <c r="N3437" s="217"/>
      <c r="O3437" s="217"/>
      <c r="P3437" s="217"/>
    </row>
    <row r="3438">
      <c r="A3438" s="217"/>
      <c r="B3438" s="233"/>
      <c r="C3438" s="234"/>
      <c r="D3438" s="235"/>
      <c r="E3438" s="235"/>
      <c r="F3438" s="217"/>
      <c r="G3438" s="217"/>
      <c r="H3438" s="217"/>
      <c r="I3438" s="217"/>
      <c r="J3438" s="217"/>
      <c r="K3438" s="217"/>
      <c r="L3438" s="217"/>
      <c r="M3438" s="217"/>
      <c r="N3438" s="217"/>
      <c r="O3438" s="217"/>
      <c r="P3438" s="217"/>
    </row>
    <row r="3439">
      <c r="A3439" s="217"/>
      <c r="B3439" s="233"/>
      <c r="C3439" s="234"/>
      <c r="D3439" s="235"/>
      <c r="E3439" s="235"/>
      <c r="F3439" s="217"/>
      <c r="G3439" s="217"/>
      <c r="H3439" s="217"/>
      <c r="I3439" s="217"/>
      <c r="J3439" s="217"/>
      <c r="K3439" s="217"/>
      <c r="L3439" s="217"/>
      <c r="M3439" s="217"/>
      <c r="N3439" s="217"/>
      <c r="O3439" s="217"/>
      <c r="P3439" s="217"/>
    </row>
    <row r="3440">
      <c r="A3440" s="217"/>
      <c r="B3440" s="233"/>
      <c r="C3440" s="234"/>
      <c r="D3440" s="235"/>
      <c r="E3440" s="235"/>
      <c r="F3440" s="217"/>
      <c r="G3440" s="217"/>
      <c r="H3440" s="217"/>
      <c r="I3440" s="217"/>
      <c r="J3440" s="217"/>
      <c r="K3440" s="217"/>
      <c r="L3440" s="217"/>
      <c r="M3440" s="217"/>
      <c r="N3440" s="217"/>
      <c r="O3440" s="217"/>
      <c r="P3440" s="217"/>
    </row>
    <row r="3441">
      <c r="A3441" s="230"/>
      <c r="B3441" s="233"/>
      <c r="C3441" s="234"/>
      <c r="D3441" s="236"/>
      <c r="E3441" s="235"/>
      <c r="F3441" s="195"/>
      <c r="G3441" s="217"/>
      <c r="H3441" s="217"/>
      <c r="I3441" s="195"/>
      <c r="J3441" s="195"/>
      <c r="K3441" s="195"/>
      <c r="L3441" s="195"/>
      <c r="M3441" s="195"/>
      <c r="N3441" s="195"/>
      <c r="O3441" s="195"/>
      <c r="P3441" s="195"/>
    </row>
    <row r="3442">
      <c r="A3442" s="217"/>
      <c r="B3442" s="233"/>
      <c r="C3442" s="234"/>
      <c r="D3442" s="235"/>
      <c r="E3442" s="235"/>
      <c r="F3442" s="217"/>
      <c r="G3442" s="217"/>
      <c r="H3442" s="217"/>
      <c r="I3442" s="217"/>
      <c r="J3442" s="217"/>
      <c r="K3442" s="217"/>
      <c r="L3442" s="217"/>
      <c r="M3442" s="217"/>
      <c r="N3442" s="217"/>
      <c r="O3442" s="217"/>
      <c r="P3442" s="217"/>
    </row>
    <row r="3443">
      <c r="A3443" s="217"/>
      <c r="B3443" s="233"/>
      <c r="C3443" s="234"/>
      <c r="D3443" s="235"/>
      <c r="E3443" s="235"/>
      <c r="F3443" s="217"/>
      <c r="G3443" s="217"/>
      <c r="H3443" s="217"/>
      <c r="I3443" s="217"/>
      <c r="J3443" s="217"/>
      <c r="K3443" s="217"/>
      <c r="L3443" s="217"/>
      <c r="M3443" s="217"/>
      <c r="N3443" s="217"/>
      <c r="O3443" s="217"/>
      <c r="P3443" s="217"/>
    </row>
    <row r="3444">
      <c r="A3444" s="217"/>
      <c r="B3444" s="233"/>
      <c r="C3444" s="234"/>
      <c r="D3444" s="235"/>
      <c r="E3444" s="235"/>
      <c r="F3444" s="217"/>
      <c r="G3444" s="217"/>
      <c r="H3444" s="217"/>
      <c r="I3444" s="217"/>
      <c r="J3444" s="217"/>
      <c r="K3444" s="217"/>
      <c r="L3444" s="217"/>
      <c r="M3444" s="217"/>
      <c r="N3444" s="217"/>
      <c r="O3444" s="217"/>
      <c r="P3444" s="217"/>
    </row>
    <row r="3445">
      <c r="A3445" s="217"/>
      <c r="B3445" s="233"/>
      <c r="C3445" s="234"/>
      <c r="D3445" s="235"/>
      <c r="E3445" s="235"/>
      <c r="F3445" s="217"/>
      <c r="G3445" s="217"/>
      <c r="H3445" s="217"/>
      <c r="I3445" s="217"/>
      <c r="J3445" s="217"/>
      <c r="K3445" s="217"/>
      <c r="L3445" s="217"/>
      <c r="M3445" s="217"/>
      <c r="N3445" s="217"/>
      <c r="O3445" s="217"/>
      <c r="P3445" s="217"/>
    </row>
    <row r="3446">
      <c r="A3446" s="217"/>
      <c r="B3446" s="233"/>
      <c r="C3446" s="234"/>
      <c r="D3446" s="235"/>
      <c r="E3446" s="235"/>
      <c r="F3446" s="217"/>
      <c r="G3446" s="217"/>
      <c r="H3446" s="217"/>
      <c r="I3446" s="217"/>
      <c r="J3446" s="217"/>
      <c r="K3446" s="217"/>
      <c r="L3446" s="217"/>
      <c r="M3446" s="217"/>
      <c r="N3446" s="217"/>
      <c r="O3446" s="217"/>
      <c r="P3446" s="217"/>
    </row>
    <row r="3447">
      <c r="A3447" s="217"/>
      <c r="B3447" s="233"/>
      <c r="C3447" s="234"/>
      <c r="D3447" s="235"/>
      <c r="E3447" s="235"/>
      <c r="F3447" s="217"/>
      <c r="G3447" s="217"/>
      <c r="H3447" s="217"/>
      <c r="I3447" s="217"/>
      <c r="J3447" s="217"/>
      <c r="K3447" s="217"/>
      <c r="L3447" s="217"/>
      <c r="M3447" s="217"/>
      <c r="N3447" s="217"/>
      <c r="O3447" s="217"/>
      <c r="P3447" s="217"/>
    </row>
    <row r="3448">
      <c r="A3448" s="217"/>
      <c r="B3448" s="233"/>
      <c r="C3448" s="234"/>
      <c r="D3448" s="235"/>
      <c r="E3448" s="235"/>
      <c r="F3448" s="217"/>
      <c r="G3448" s="217"/>
      <c r="H3448" s="217"/>
      <c r="I3448" s="217"/>
      <c r="J3448" s="217"/>
      <c r="K3448" s="217"/>
      <c r="L3448" s="217"/>
      <c r="M3448" s="217"/>
      <c r="N3448" s="217"/>
      <c r="O3448" s="217"/>
      <c r="P3448" s="217"/>
    </row>
    <row r="3449">
      <c r="A3449" s="217"/>
      <c r="B3449" s="233"/>
      <c r="C3449" s="234"/>
      <c r="D3449" s="235"/>
      <c r="E3449" s="235"/>
      <c r="F3449" s="217"/>
      <c r="G3449" s="217"/>
      <c r="H3449" s="217"/>
      <c r="I3449" s="217"/>
      <c r="J3449" s="217"/>
      <c r="K3449" s="217"/>
      <c r="L3449" s="217"/>
      <c r="M3449" s="217"/>
      <c r="N3449" s="217"/>
      <c r="O3449" s="217"/>
      <c r="P3449" s="217"/>
    </row>
    <row r="3450">
      <c r="A3450" s="217"/>
      <c r="B3450" s="233"/>
      <c r="C3450" s="234"/>
      <c r="D3450" s="235"/>
      <c r="E3450" s="235"/>
      <c r="F3450" s="217"/>
      <c r="G3450" s="217"/>
      <c r="H3450" s="217"/>
      <c r="I3450" s="217"/>
      <c r="J3450" s="217"/>
      <c r="K3450" s="217"/>
      <c r="L3450" s="217"/>
      <c r="M3450" s="217"/>
      <c r="N3450" s="217"/>
      <c r="O3450" s="217"/>
      <c r="P3450" s="217"/>
    </row>
    <row r="3451">
      <c r="A3451" s="217"/>
      <c r="B3451" s="233"/>
      <c r="C3451" s="234"/>
      <c r="D3451" s="235"/>
      <c r="E3451" s="235"/>
      <c r="F3451" s="217"/>
      <c r="G3451" s="217"/>
      <c r="H3451" s="217"/>
      <c r="I3451" s="217"/>
      <c r="J3451" s="217"/>
      <c r="K3451" s="217"/>
      <c r="L3451" s="217"/>
      <c r="M3451" s="217"/>
      <c r="N3451" s="217"/>
      <c r="O3451" s="217"/>
      <c r="P3451" s="217"/>
    </row>
    <row r="3452">
      <c r="A3452" s="217"/>
      <c r="B3452" s="233"/>
      <c r="C3452" s="234"/>
      <c r="D3452" s="235"/>
      <c r="E3452" s="235"/>
      <c r="F3452" s="217"/>
      <c r="G3452" s="217"/>
      <c r="H3452" s="217"/>
      <c r="I3452" s="217"/>
      <c r="J3452" s="217"/>
      <c r="K3452" s="217"/>
      <c r="L3452" s="217"/>
      <c r="M3452" s="217"/>
      <c r="N3452" s="217"/>
      <c r="O3452" s="217"/>
      <c r="P3452" s="217"/>
    </row>
    <row r="3453">
      <c r="A3453" s="217"/>
      <c r="B3453" s="233"/>
      <c r="C3453" s="234"/>
      <c r="D3453" s="235"/>
      <c r="E3453" s="235"/>
      <c r="F3453" s="217"/>
      <c r="G3453" s="217"/>
      <c r="H3453" s="217"/>
      <c r="I3453" s="217"/>
      <c r="J3453" s="217"/>
      <c r="K3453" s="217"/>
      <c r="L3453" s="217"/>
      <c r="M3453" s="217"/>
      <c r="N3453" s="217"/>
      <c r="O3453" s="217"/>
      <c r="P3453" s="217"/>
    </row>
    <row r="3454">
      <c r="A3454" s="217"/>
      <c r="B3454" s="233"/>
      <c r="C3454" s="234"/>
      <c r="D3454" s="235"/>
      <c r="E3454" s="235"/>
      <c r="F3454" s="217"/>
      <c r="G3454" s="217"/>
      <c r="H3454" s="217"/>
      <c r="I3454" s="217"/>
      <c r="J3454" s="217"/>
      <c r="K3454" s="217"/>
      <c r="L3454" s="217"/>
      <c r="M3454" s="217"/>
      <c r="N3454" s="217"/>
      <c r="O3454" s="217"/>
      <c r="P3454" s="217"/>
    </row>
    <row r="3455">
      <c r="A3455" s="217"/>
      <c r="B3455" s="233"/>
      <c r="C3455" s="234"/>
      <c r="D3455" s="235"/>
      <c r="E3455" s="235"/>
      <c r="F3455" s="217"/>
      <c r="G3455" s="217"/>
      <c r="H3455" s="217"/>
      <c r="I3455" s="217"/>
      <c r="J3455" s="217"/>
      <c r="K3455" s="217"/>
      <c r="L3455" s="217"/>
      <c r="M3455" s="217"/>
      <c r="N3455" s="217"/>
      <c r="O3455" s="217"/>
      <c r="P3455" s="217"/>
    </row>
    <row r="3456">
      <c r="A3456" s="217"/>
      <c r="B3456" s="233"/>
      <c r="C3456" s="234"/>
      <c r="D3456" s="235"/>
      <c r="E3456" s="235"/>
      <c r="F3456" s="217"/>
      <c r="G3456" s="217"/>
      <c r="H3456" s="217"/>
      <c r="I3456" s="217"/>
      <c r="J3456" s="217"/>
      <c r="K3456" s="217"/>
      <c r="L3456" s="217"/>
      <c r="M3456" s="217"/>
      <c r="N3456" s="217"/>
      <c r="O3456" s="217"/>
      <c r="P3456" s="217"/>
    </row>
    <row r="3457">
      <c r="A3457" s="217"/>
      <c r="B3457" s="233"/>
      <c r="C3457" s="234"/>
      <c r="D3457" s="235"/>
      <c r="E3457" s="235"/>
      <c r="F3457" s="217"/>
      <c r="G3457" s="217"/>
      <c r="H3457" s="217"/>
      <c r="I3457" s="217"/>
      <c r="J3457" s="217"/>
      <c r="K3457" s="217"/>
      <c r="L3457" s="217"/>
      <c r="M3457" s="217"/>
      <c r="N3457" s="217"/>
      <c r="O3457" s="217"/>
      <c r="P3457" s="217"/>
    </row>
    <row r="3458">
      <c r="A3458" s="217"/>
      <c r="B3458" s="233"/>
      <c r="C3458" s="234"/>
      <c r="D3458" s="235"/>
      <c r="E3458" s="235"/>
      <c r="F3458" s="217"/>
      <c r="G3458" s="217"/>
      <c r="H3458" s="217"/>
      <c r="I3458" s="217"/>
      <c r="J3458" s="217"/>
      <c r="K3458" s="217"/>
      <c r="L3458" s="217"/>
      <c r="M3458" s="217"/>
      <c r="N3458" s="217"/>
      <c r="O3458" s="217"/>
      <c r="P3458" s="217"/>
    </row>
    <row r="3459">
      <c r="A3459" s="230"/>
      <c r="B3459" s="233"/>
      <c r="C3459" s="234"/>
      <c r="D3459" s="236"/>
      <c r="E3459" s="235"/>
      <c r="F3459" s="195"/>
      <c r="G3459" s="217"/>
      <c r="H3459" s="217"/>
      <c r="I3459" s="195"/>
      <c r="J3459" s="195"/>
      <c r="K3459" s="195"/>
      <c r="L3459" s="195"/>
      <c r="M3459" s="195"/>
      <c r="N3459" s="195"/>
      <c r="O3459" s="195"/>
      <c r="P3459" s="195"/>
    </row>
    <row r="3460">
      <c r="A3460" s="217"/>
      <c r="B3460" s="233"/>
      <c r="C3460" s="234"/>
      <c r="D3460" s="235"/>
      <c r="E3460" s="235"/>
      <c r="F3460" s="217"/>
      <c r="G3460" s="217"/>
      <c r="H3460" s="217"/>
      <c r="I3460" s="217"/>
      <c r="J3460" s="217"/>
      <c r="K3460" s="217"/>
      <c r="L3460" s="217"/>
      <c r="M3460" s="217"/>
      <c r="N3460" s="217"/>
      <c r="O3460" s="217"/>
      <c r="P3460" s="217"/>
    </row>
    <row r="3461">
      <c r="A3461" s="217"/>
      <c r="B3461" s="233"/>
      <c r="C3461" s="234"/>
      <c r="D3461" s="235"/>
      <c r="E3461" s="235"/>
      <c r="F3461" s="217"/>
      <c r="G3461" s="217"/>
      <c r="H3461" s="217"/>
      <c r="I3461" s="217"/>
      <c r="J3461" s="217"/>
      <c r="K3461" s="217"/>
      <c r="L3461" s="217"/>
      <c r="M3461" s="217"/>
      <c r="N3461" s="217"/>
      <c r="O3461" s="217"/>
      <c r="P3461" s="217"/>
    </row>
    <row r="3462">
      <c r="A3462" s="217"/>
      <c r="B3462" s="233"/>
      <c r="C3462" s="234"/>
      <c r="D3462" s="235"/>
      <c r="E3462" s="235"/>
      <c r="F3462" s="217"/>
      <c r="G3462" s="217"/>
      <c r="H3462" s="217"/>
      <c r="I3462" s="217"/>
      <c r="J3462" s="217"/>
      <c r="K3462" s="217"/>
      <c r="L3462" s="217"/>
      <c r="M3462" s="217"/>
      <c r="N3462" s="217"/>
      <c r="O3462" s="217"/>
      <c r="P3462" s="217"/>
    </row>
    <row r="3463">
      <c r="A3463" s="217"/>
      <c r="B3463" s="233"/>
      <c r="C3463" s="234"/>
      <c r="D3463" s="235"/>
      <c r="E3463" s="235"/>
      <c r="F3463" s="217"/>
      <c r="G3463" s="217"/>
      <c r="H3463" s="217"/>
      <c r="I3463" s="217"/>
      <c r="J3463" s="217"/>
      <c r="K3463" s="217"/>
      <c r="L3463" s="217"/>
      <c r="M3463" s="217"/>
      <c r="N3463" s="217"/>
      <c r="O3463" s="217"/>
      <c r="P3463" s="217"/>
    </row>
    <row r="3464">
      <c r="A3464" s="217"/>
      <c r="B3464" s="233"/>
      <c r="C3464" s="234"/>
      <c r="D3464" s="235"/>
      <c r="E3464" s="235"/>
      <c r="F3464" s="217"/>
      <c r="G3464" s="217"/>
      <c r="H3464" s="217"/>
      <c r="I3464" s="217"/>
      <c r="J3464" s="217"/>
      <c r="K3464" s="217"/>
      <c r="L3464" s="217"/>
      <c r="M3464" s="217"/>
      <c r="N3464" s="217"/>
      <c r="O3464" s="217"/>
      <c r="P3464" s="217"/>
    </row>
    <row r="3465">
      <c r="A3465" s="217"/>
      <c r="B3465" s="233"/>
      <c r="C3465" s="234"/>
      <c r="D3465" s="235"/>
      <c r="E3465" s="235"/>
      <c r="F3465" s="217"/>
      <c r="G3465" s="217"/>
      <c r="H3465" s="217"/>
      <c r="I3465" s="217"/>
      <c r="J3465" s="217"/>
      <c r="K3465" s="217"/>
      <c r="L3465" s="217"/>
      <c r="M3465" s="217"/>
      <c r="N3465" s="217"/>
      <c r="O3465" s="217"/>
      <c r="P3465" s="217"/>
    </row>
    <row r="3466">
      <c r="A3466" s="217"/>
      <c r="B3466" s="233"/>
      <c r="C3466" s="234"/>
      <c r="D3466" s="235"/>
      <c r="E3466" s="235"/>
      <c r="F3466" s="217"/>
      <c r="G3466" s="217"/>
      <c r="H3466" s="217"/>
      <c r="I3466" s="217"/>
      <c r="J3466" s="217"/>
      <c r="K3466" s="217"/>
      <c r="L3466" s="217"/>
      <c r="M3466" s="217"/>
      <c r="N3466" s="217"/>
      <c r="O3466" s="217"/>
      <c r="P3466" s="217"/>
    </row>
    <row r="3467">
      <c r="A3467" s="217"/>
      <c r="B3467" s="233"/>
      <c r="C3467" s="234"/>
      <c r="D3467" s="235"/>
      <c r="E3467" s="235"/>
      <c r="F3467" s="217"/>
      <c r="G3467" s="217"/>
      <c r="H3467" s="217"/>
      <c r="I3467" s="217"/>
      <c r="J3467" s="217"/>
      <c r="K3467" s="217"/>
      <c r="L3467" s="217"/>
      <c r="M3467" s="217"/>
      <c r="N3467" s="217"/>
      <c r="O3467" s="217"/>
      <c r="P3467" s="217"/>
    </row>
    <row r="3468">
      <c r="A3468" s="217"/>
      <c r="B3468" s="233"/>
      <c r="C3468" s="234"/>
      <c r="D3468" s="235"/>
      <c r="E3468" s="235"/>
      <c r="F3468" s="217"/>
      <c r="G3468" s="217"/>
      <c r="H3468" s="217"/>
      <c r="I3468" s="217"/>
      <c r="J3468" s="217"/>
      <c r="K3468" s="217"/>
      <c r="L3468" s="217"/>
      <c r="M3468" s="217"/>
      <c r="N3468" s="217"/>
      <c r="O3468" s="217"/>
      <c r="P3468" s="217"/>
    </row>
    <row r="3469">
      <c r="A3469" s="217"/>
      <c r="B3469" s="233"/>
      <c r="C3469" s="234"/>
      <c r="D3469" s="235"/>
      <c r="E3469" s="235"/>
      <c r="F3469" s="217"/>
      <c r="G3469" s="217"/>
      <c r="H3469" s="217"/>
      <c r="I3469" s="217"/>
      <c r="J3469" s="217"/>
      <c r="K3469" s="217"/>
      <c r="L3469" s="217"/>
      <c r="M3469" s="217"/>
      <c r="N3469" s="217"/>
      <c r="O3469" s="217"/>
      <c r="P3469" s="217"/>
    </row>
    <row r="3470">
      <c r="A3470" s="217"/>
      <c r="B3470" s="233"/>
      <c r="C3470" s="234"/>
      <c r="D3470" s="235"/>
      <c r="E3470" s="235"/>
      <c r="F3470" s="217"/>
      <c r="G3470" s="217"/>
      <c r="H3470" s="217"/>
      <c r="I3470" s="217"/>
      <c r="J3470" s="217"/>
      <c r="K3470" s="217"/>
      <c r="L3470" s="217"/>
      <c r="M3470" s="217"/>
      <c r="N3470" s="217"/>
      <c r="O3470" s="217"/>
      <c r="P3470" s="217"/>
    </row>
    <row r="3471">
      <c r="A3471" s="217"/>
      <c r="B3471" s="233"/>
      <c r="C3471" s="234"/>
      <c r="D3471" s="235"/>
      <c r="E3471" s="235"/>
      <c r="F3471" s="217"/>
      <c r="G3471" s="217"/>
      <c r="H3471" s="217"/>
      <c r="I3471" s="217"/>
      <c r="J3471" s="217"/>
      <c r="K3471" s="217"/>
      <c r="L3471" s="217"/>
      <c r="M3471" s="217"/>
      <c r="N3471" s="217"/>
      <c r="O3471" s="217"/>
      <c r="P3471" s="217"/>
    </row>
    <row r="3472">
      <c r="A3472" s="217"/>
      <c r="B3472" s="233"/>
      <c r="C3472" s="234"/>
      <c r="D3472" s="235"/>
      <c r="E3472" s="235"/>
      <c r="F3472" s="217"/>
      <c r="G3472" s="217"/>
      <c r="H3472" s="217"/>
      <c r="I3472" s="217"/>
      <c r="J3472" s="217"/>
      <c r="K3472" s="217"/>
      <c r="L3472" s="217"/>
      <c r="M3472" s="217"/>
      <c r="N3472" s="217"/>
      <c r="O3472" s="217"/>
      <c r="P3472" s="217"/>
    </row>
    <row r="3473">
      <c r="A3473" s="217"/>
      <c r="B3473" s="233"/>
      <c r="C3473" s="234"/>
      <c r="D3473" s="235"/>
      <c r="E3473" s="235"/>
      <c r="F3473" s="217"/>
      <c r="G3473" s="217"/>
      <c r="H3473" s="217"/>
      <c r="I3473" s="217"/>
      <c r="J3473" s="217"/>
      <c r="K3473" s="217"/>
      <c r="L3473" s="217"/>
      <c r="M3473" s="217"/>
      <c r="N3473" s="217"/>
      <c r="O3473" s="217"/>
      <c r="P3473" s="217"/>
    </row>
    <row r="3474">
      <c r="A3474" s="217"/>
      <c r="B3474" s="233"/>
      <c r="C3474" s="234"/>
      <c r="D3474" s="235"/>
      <c r="E3474" s="235"/>
      <c r="F3474" s="217"/>
      <c r="G3474" s="217"/>
      <c r="H3474" s="217"/>
      <c r="I3474" s="217"/>
      <c r="J3474" s="217"/>
      <c r="K3474" s="217"/>
      <c r="L3474" s="217"/>
      <c r="M3474" s="217"/>
      <c r="N3474" s="217"/>
      <c r="O3474" s="217"/>
      <c r="P3474" s="217"/>
    </row>
    <row r="3475">
      <c r="A3475" s="217"/>
      <c r="B3475" s="233"/>
      <c r="C3475" s="234"/>
      <c r="D3475" s="235"/>
      <c r="E3475" s="235"/>
      <c r="F3475" s="217"/>
      <c r="G3475" s="217"/>
      <c r="H3475" s="217"/>
      <c r="I3475" s="217"/>
      <c r="J3475" s="217"/>
      <c r="K3475" s="217"/>
      <c r="L3475" s="217"/>
      <c r="M3475" s="217"/>
      <c r="N3475" s="217"/>
      <c r="O3475" s="217"/>
      <c r="P3475" s="217"/>
    </row>
    <row r="3476">
      <c r="A3476" s="217"/>
      <c r="B3476" s="233"/>
      <c r="C3476" s="234"/>
      <c r="D3476" s="235"/>
      <c r="E3476" s="235"/>
      <c r="F3476" s="217"/>
      <c r="G3476" s="217"/>
      <c r="H3476" s="217"/>
      <c r="I3476" s="217"/>
      <c r="J3476" s="217"/>
      <c r="K3476" s="217"/>
      <c r="L3476" s="217"/>
      <c r="M3476" s="217"/>
      <c r="N3476" s="217"/>
      <c r="O3476" s="217"/>
      <c r="P3476" s="217"/>
    </row>
    <row r="3477">
      <c r="A3477" s="230"/>
      <c r="B3477" s="233"/>
      <c r="C3477" s="234"/>
      <c r="D3477" s="236"/>
      <c r="E3477" s="235"/>
      <c r="F3477" s="195"/>
      <c r="G3477" s="217"/>
      <c r="H3477" s="217"/>
      <c r="I3477" s="195"/>
      <c r="J3477" s="195"/>
      <c r="K3477" s="195"/>
      <c r="L3477" s="195"/>
      <c r="M3477" s="195"/>
      <c r="N3477" s="195"/>
      <c r="O3477" s="195"/>
      <c r="P3477" s="195"/>
    </row>
    <row r="3478">
      <c r="A3478" s="217"/>
      <c r="B3478" s="233"/>
      <c r="C3478" s="234"/>
      <c r="D3478" s="235"/>
      <c r="E3478" s="235"/>
      <c r="F3478" s="217"/>
      <c r="G3478" s="217"/>
      <c r="H3478" s="217"/>
      <c r="I3478" s="217"/>
      <c r="J3478" s="217"/>
      <c r="K3478" s="217"/>
      <c r="L3478" s="217"/>
      <c r="M3478" s="217"/>
      <c r="N3478" s="217"/>
      <c r="O3478" s="217"/>
      <c r="P3478" s="217"/>
    </row>
    <row r="3479">
      <c r="A3479" s="217"/>
      <c r="B3479" s="233"/>
      <c r="C3479" s="234"/>
      <c r="D3479" s="235"/>
      <c r="E3479" s="235"/>
      <c r="F3479" s="217"/>
      <c r="G3479" s="217"/>
      <c r="H3479" s="217"/>
      <c r="I3479" s="217"/>
      <c r="J3479" s="217"/>
      <c r="K3479" s="217"/>
      <c r="L3479" s="217"/>
      <c r="M3479" s="217"/>
      <c r="N3479" s="217"/>
      <c r="O3479" s="217"/>
      <c r="P3479" s="217"/>
    </row>
    <row r="3480">
      <c r="A3480" s="217"/>
      <c r="B3480" s="233"/>
      <c r="C3480" s="234"/>
      <c r="D3480" s="235"/>
      <c r="E3480" s="235"/>
      <c r="F3480" s="217"/>
      <c r="G3480" s="217"/>
      <c r="H3480" s="217"/>
      <c r="I3480" s="217"/>
      <c r="J3480" s="217"/>
      <c r="K3480" s="217"/>
      <c r="L3480" s="217"/>
      <c r="M3480" s="217"/>
      <c r="N3480" s="217"/>
      <c r="O3480" s="217"/>
      <c r="P3480" s="217"/>
    </row>
    <row r="3481">
      <c r="A3481" s="217"/>
      <c r="B3481" s="233"/>
      <c r="C3481" s="234"/>
      <c r="D3481" s="235"/>
      <c r="E3481" s="235"/>
      <c r="F3481" s="217"/>
      <c r="G3481" s="217"/>
      <c r="H3481" s="217"/>
      <c r="I3481" s="217"/>
      <c r="J3481" s="217"/>
      <c r="K3481" s="217"/>
      <c r="L3481" s="217"/>
      <c r="M3481" s="217"/>
      <c r="N3481" s="217"/>
      <c r="O3481" s="217"/>
      <c r="P3481" s="217"/>
    </row>
    <row r="3482">
      <c r="A3482" s="217"/>
      <c r="B3482" s="233"/>
      <c r="C3482" s="234"/>
      <c r="D3482" s="235"/>
      <c r="E3482" s="235"/>
      <c r="F3482" s="217"/>
      <c r="G3482" s="217"/>
      <c r="H3482" s="217"/>
      <c r="I3482" s="217"/>
      <c r="J3482" s="217"/>
      <c r="K3482" s="217"/>
      <c r="L3482" s="217"/>
      <c r="M3482" s="217"/>
      <c r="N3482" s="217"/>
      <c r="O3482" s="217"/>
      <c r="P3482" s="217"/>
    </row>
    <row r="3483">
      <c r="A3483" s="217"/>
      <c r="B3483" s="233"/>
      <c r="C3483" s="234"/>
      <c r="D3483" s="235"/>
      <c r="E3483" s="235"/>
      <c r="F3483" s="217"/>
      <c r="G3483" s="217"/>
      <c r="H3483" s="217"/>
      <c r="I3483" s="217"/>
      <c r="J3483" s="217"/>
      <c r="K3483" s="217"/>
      <c r="L3483" s="217"/>
      <c r="M3483" s="217"/>
      <c r="N3483" s="217"/>
      <c r="O3483" s="217"/>
      <c r="P3483" s="217"/>
    </row>
    <row r="3484">
      <c r="A3484" s="217"/>
      <c r="B3484" s="233"/>
      <c r="C3484" s="234"/>
      <c r="D3484" s="235"/>
      <c r="E3484" s="235"/>
      <c r="F3484" s="217"/>
      <c r="G3484" s="217"/>
      <c r="H3484" s="217"/>
      <c r="I3484" s="217"/>
      <c r="J3484" s="217"/>
      <c r="K3484" s="217"/>
      <c r="L3484" s="217"/>
      <c r="M3484" s="217"/>
      <c r="N3484" s="217"/>
      <c r="O3484" s="217"/>
      <c r="P3484" s="217"/>
    </row>
    <row r="3485">
      <c r="A3485" s="217"/>
      <c r="B3485" s="233"/>
      <c r="C3485" s="234"/>
      <c r="D3485" s="235"/>
      <c r="E3485" s="235"/>
      <c r="F3485" s="217"/>
      <c r="G3485" s="217"/>
      <c r="H3485" s="217"/>
      <c r="I3485" s="217"/>
      <c r="J3485" s="217"/>
      <c r="K3485" s="217"/>
      <c r="L3485" s="217"/>
      <c r="M3485" s="217"/>
      <c r="N3485" s="217"/>
      <c r="O3485" s="217"/>
      <c r="P3485" s="217"/>
    </row>
    <row r="3486">
      <c r="A3486" s="217"/>
      <c r="B3486" s="233"/>
      <c r="C3486" s="234"/>
      <c r="D3486" s="235"/>
      <c r="E3486" s="235"/>
      <c r="F3486" s="217"/>
      <c r="G3486" s="217"/>
      <c r="H3486" s="217"/>
      <c r="I3486" s="217"/>
      <c r="J3486" s="217"/>
      <c r="K3486" s="217"/>
      <c r="L3486" s="217"/>
      <c r="M3486" s="217"/>
      <c r="N3486" s="217"/>
      <c r="O3486" s="217"/>
      <c r="P3486" s="217"/>
    </row>
    <row r="3487">
      <c r="A3487" s="217"/>
      <c r="B3487" s="233"/>
      <c r="C3487" s="234"/>
      <c r="D3487" s="235"/>
      <c r="E3487" s="235"/>
      <c r="F3487" s="217"/>
      <c r="G3487" s="217"/>
      <c r="H3487" s="217"/>
      <c r="I3487" s="217"/>
      <c r="J3487" s="217"/>
      <c r="K3487" s="217"/>
      <c r="L3487" s="217"/>
      <c r="M3487" s="217"/>
      <c r="N3487" s="217"/>
      <c r="O3487" s="217"/>
      <c r="P3487" s="217"/>
    </row>
    <row r="3488">
      <c r="A3488" s="217"/>
      <c r="B3488" s="233"/>
      <c r="C3488" s="234"/>
      <c r="D3488" s="235"/>
      <c r="E3488" s="235"/>
      <c r="F3488" s="217"/>
      <c r="G3488" s="217"/>
      <c r="H3488" s="217"/>
      <c r="I3488" s="217"/>
      <c r="J3488" s="217"/>
      <c r="K3488" s="217"/>
      <c r="L3488" s="217"/>
      <c r="M3488" s="217"/>
      <c r="N3488" s="217"/>
      <c r="O3488" s="217"/>
      <c r="P3488" s="217"/>
    </row>
    <row r="3489">
      <c r="A3489" s="217"/>
      <c r="B3489" s="233"/>
      <c r="C3489" s="234"/>
      <c r="D3489" s="235"/>
      <c r="E3489" s="235"/>
      <c r="F3489" s="217"/>
      <c r="G3489" s="217"/>
      <c r="H3489" s="217"/>
      <c r="I3489" s="217"/>
      <c r="J3489" s="217"/>
      <c r="K3489" s="217"/>
      <c r="L3489" s="217"/>
      <c r="M3489" s="217"/>
      <c r="N3489" s="217"/>
      <c r="O3489" s="217"/>
      <c r="P3489" s="217"/>
    </row>
    <row r="3490">
      <c r="A3490" s="217"/>
      <c r="B3490" s="233"/>
      <c r="C3490" s="234"/>
      <c r="D3490" s="235"/>
      <c r="E3490" s="235"/>
      <c r="F3490" s="217"/>
      <c r="G3490" s="217"/>
      <c r="H3490" s="217"/>
      <c r="I3490" s="217"/>
      <c r="J3490" s="217"/>
      <c r="K3490" s="217"/>
      <c r="L3490" s="217"/>
      <c r="M3490" s="217"/>
      <c r="N3490" s="217"/>
      <c r="O3490" s="217"/>
      <c r="P3490" s="217"/>
    </row>
    <row r="3491">
      <c r="A3491" s="217"/>
      <c r="B3491" s="233"/>
      <c r="C3491" s="234"/>
      <c r="D3491" s="235"/>
      <c r="E3491" s="235"/>
      <c r="F3491" s="217"/>
      <c r="G3491" s="217"/>
      <c r="H3491" s="217"/>
      <c r="I3491" s="217"/>
      <c r="J3491" s="217"/>
      <c r="K3491" s="217"/>
      <c r="L3491" s="217"/>
      <c r="M3491" s="217"/>
      <c r="N3491" s="217"/>
      <c r="O3491" s="217"/>
      <c r="P3491" s="217"/>
    </row>
    <row r="3492">
      <c r="A3492" s="217"/>
      <c r="B3492" s="233"/>
      <c r="C3492" s="234"/>
      <c r="D3492" s="235"/>
      <c r="E3492" s="235"/>
      <c r="F3492" s="217"/>
      <c r="G3492" s="217"/>
      <c r="H3492" s="217"/>
      <c r="I3492" s="217"/>
      <c r="J3492" s="217"/>
      <c r="K3492" s="217"/>
      <c r="L3492" s="217"/>
      <c r="M3492" s="217"/>
      <c r="N3492" s="217"/>
      <c r="O3492" s="217"/>
      <c r="P3492" s="217"/>
    </row>
    <row r="3493">
      <c r="A3493" s="217"/>
      <c r="B3493" s="233"/>
      <c r="C3493" s="234"/>
      <c r="D3493" s="235"/>
      <c r="E3493" s="235"/>
      <c r="F3493" s="217"/>
      <c r="G3493" s="217"/>
      <c r="H3493" s="217"/>
      <c r="I3493" s="217"/>
      <c r="J3493" s="217"/>
      <c r="K3493" s="217"/>
      <c r="L3493" s="217"/>
      <c r="M3493" s="217"/>
      <c r="N3493" s="217"/>
      <c r="O3493" s="217"/>
      <c r="P3493" s="217"/>
    </row>
    <row r="3494">
      <c r="A3494" s="217"/>
      <c r="B3494" s="233"/>
      <c r="C3494" s="234"/>
      <c r="D3494" s="235"/>
      <c r="E3494" s="235"/>
      <c r="F3494" s="217"/>
      <c r="G3494" s="217"/>
      <c r="H3494" s="217"/>
      <c r="I3494" s="217"/>
      <c r="J3494" s="217"/>
      <c r="K3494" s="217"/>
      <c r="L3494" s="217"/>
      <c r="M3494" s="217"/>
      <c r="N3494" s="217"/>
      <c r="O3494" s="217"/>
      <c r="P3494" s="217"/>
    </row>
    <row r="3495">
      <c r="A3495" s="230"/>
      <c r="B3495" s="233"/>
      <c r="C3495" s="234"/>
      <c r="D3495" s="236"/>
      <c r="E3495" s="235"/>
      <c r="F3495" s="195"/>
      <c r="G3495" s="217"/>
      <c r="H3495" s="217"/>
      <c r="I3495" s="195"/>
      <c r="J3495" s="195"/>
      <c r="K3495" s="195"/>
      <c r="L3495" s="195"/>
      <c r="M3495" s="195"/>
      <c r="N3495" s="195"/>
      <c r="O3495" s="195"/>
      <c r="P3495" s="195"/>
    </row>
    <row r="3496">
      <c r="A3496" s="217"/>
      <c r="B3496" s="233"/>
      <c r="C3496" s="234"/>
      <c r="D3496" s="235"/>
      <c r="E3496" s="235"/>
      <c r="F3496" s="217"/>
      <c r="G3496" s="217"/>
      <c r="H3496" s="217"/>
      <c r="I3496" s="217"/>
      <c r="J3496" s="217"/>
      <c r="K3496" s="217"/>
      <c r="L3496" s="217"/>
      <c r="M3496" s="217"/>
      <c r="N3496" s="217"/>
      <c r="O3496" s="217"/>
      <c r="P3496" s="217"/>
    </row>
    <row r="3497">
      <c r="A3497" s="217"/>
      <c r="B3497" s="233"/>
      <c r="C3497" s="234"/>
      <c r="D3497" s="235"/>
      <c r="E3497" s="235"/>
      <c r="F3497" s="217"/>
      <c r="G3497" s="217"/>
      <c r="H3497" s="217"/>
      <c r="I3497" s="217"/>
      <c r="J3497" s="217"/>
      <c r="K3497" s="217"/>
      <c r="L3497" s="217"/>
      <c r="M3497" s="217"/>
      <c r="N3497" s="217"/>
      <c r="O3497" s="217"/>
      <c r="P3497" s="217"/>
    </row>
    <row r="3498">
      <c r="A3498" s="217"/>
      <c r="B3498" s="233"/>
      <c r="C3498" s="234"/>
      <c r="D3498" s="235"/>
      <c r="E3498" s="235"/>
      <c r="F3498" s="217"/>
      <c r="G3498" s="217"/>
      <c r="H3498" s="217"/>
      <c r="I3498" s="217"/>
      <c r="J3498" s="217"/>
      <c r="K3498" s="217"/>
      <c r="L3498" s="217"/>
      <c r="M3498" s="217"/>
      <c r="N3498" s="217"/>
      <c r="O3498" s="217"/>
      <c r="P3498" s="217"/>
    </row>
    <row r="3499">
      <c r="A3499" s="217"/>
      <c r="B3499" s="233"/>
      <c r="C3499" s="234"/>
      <c r="D3499" s="235"/>
      <c r="E3499" s="235"/>
      <c r="F3499" s="217"/>
      <c r="G3499" s="217"/>
      <c r="H3499" s="217"/>
      <c r="I3499" s="217"/>
      <c r="J3499" s="217"/>
      <c r="K3499" s="217"/>
      <c r="L3499" s="217"/>
      <c r="M3499" s="217"/>
      <c r="N3499" s="217"/>
      <c r="O3499" s="217"/>
      <c r="P3499" s="217"/>
    </row>
    <row r="3500">
      <c r="A3500" s="217"/>
      <c r="B3500" s="233"/>
      <c r="C3500" s="234"/>
      <c r="D3500" s="235"/>
      <c r="E3500" s="235"/>
      <c r="F3500" s="217"/>
      <c r="G3500" s="217"/>
      <c r="H3500" s="217"/>
      <c r="I3500" s="217"/>
      <c r="J3500" s="217"/>
      <c r="K3500" s="217"/>
      <c r="L3500" s="217"/>
      <c r="M3500" s="217"/>
      <c r="N3500" s="217"/>
      <c r="O3500" s="217"/>
      <c r="P3500" s="217"/>
    </row>
    <row r="3501">
      <c r="A3501" s="217"/>
      <c r="B3501" s="233"/>
      <c r="C3501" s="234"/>
      <c r="D3501" s="235"/>
      <c r="E3501" s="235"/>
      <c r="F3501" s="217"/>
      <c r="G3501" s="217"/>
      <c r="H3501" s="217"/>
      <c r="I3501" s="217"/>
      <c r="J3501" s="217"/>
      <c r="K3501" s="217"/>
      <c r="L3501" s="217"/>
      <c r="M3501" s="217"/>
      <c r="N3501" s="217"/>
      <c r="O3501" s="217"/>
      <c r="P3501" s="217"/>
    </row>
    <row r="3502">
      <c r="A3502" s="217"/>
      <c r="B3502" s="233"/>
      <c r="C3502" s="234"/>
      <c r="D3502" s="235"/>
      <c r="E3502" s="235"/>
      <c r="F3502" s="217"/>
      <c r="G3502" s="217"/>
      <c r="H3502" s="217"/>
      <c r="I3502" s="217"/>
      <c r="J3502" s="217"/>
      <c r="K3502" s="217"/>
      <c r="L3502" s="217"/>
      <c r="M3502" s="217"/>
      <c r="N3502" s="217"/>
      <c r="O3502" s="217"/>
      <c r="P3502" s="217"/>
    </row>
    <row r="3503">
      <c r="A3503" s="217"/>
      <c r="B3503" s="233"/>
      <c r="C3503" s="234"/>
      <c r="D3503" s="235"/>
      <c r="E3503" s="235"/>
      <c r="F3503" s="217"/>
      <c r="G3503" s="217"/>
      <c r="H3503" s="217"/>
      <c r="I3503" s="217"/>
      <c r="J3503" s="217"/>
      <c r="K3503" s="217"/>
      <c r="L3503" s="217"/>
      <c r="M3503" s="217"/>
      <c r="N3503" s="217"/>
      <c r="O3503" s="217"/>
      <c r="P3503" s="217"/>
    </row>
    <row r="3504">
      <c r="A3504" s="217"/>
      <c r="B3504" s="233"/>
      <c r="C3504" s="234"/>
      <c r="D3504" s="235"/>
      <c r="E3504" s="235"/>
      <c r="F3504" s="217"/>
      <c r="G3504" s="217"/>
      <c r="H3504" s="217"/>
      <c r="I3504" s="217"/>
      <c r="J3504" s="217"/>
      <c r="K3504" s="217"/>
      <c r="L3504" s="217"/>
      <c r="M3504" s="217"/>
      <c r="N3504" s="217"/>
      <c r="O3504" s="217"/>
      <c r="P3504" s="217"/>
    </row>
    <row r="3505">
      <c r="A3505" s="217"/>
      <c r="B3505" s="233"/>
      <c r="C3505" s="234"/>
      <c r="D3505" s="235"/>
      <c r="E3505" s="235"/>
      <c r="F3505" s="217"/>
      <c r="G3505" s="217"/>
      <c r="H3505" s="217"/>
      <c r="I3505" s="217"/>
      <c r="J3505" s="217"/>
      <c r="K3505" s="217"/>
      <c r="L3505" s="217"/>
      <c r="M3505" s="217"/>
      <c r="N3505" s="217"/>
      <c r="O3505" s="217"/>
      <c r="P3505" s="217"/>
    </row>
    <row r="3506">
      <c r="A3506" s="217"/>
      <c r="B3506" s="233"/>
      <c r="C3506" s="234"/>
      <c r="D3506" s="235"/>
      <c r="E3506" s="235"/>
      <c r="F3506" s="217"/>
      <c r="G3506" s="217"/>
      <c r="H3506" s="217"/>
      <c r="I3506" s="217"/>
      <c r="J3506" s="217"/>
      <c r="K3506" s="217"/>
      <c r="L3506" s="217"/>
      <c r="M3506" s="217"/>
      <c r="N3506" s="217"/>
      <c r="O3506" s="217"/>
      <c r="P3506" s="217"/>
    </row>
    <row r="3507">
      <c r="A3507" s="217"/>
      <c r="B3507" s="233"/>
      <c r="C3507" s="234"/>
      <c r="D3507" s="235"/>
      <c r="E3507" s="235"/>
      <c r="F3507" s="217"/>
      <c r="G3507" s="217"/>
      <c r="H3507" s="217"/>
      <c r="I3507" s="217"/>
      <c r="J3507" s="217"/>
      <c r="K3507" s="217"/>
      <c r="L3507" s="217"/>
      <c r="M3507" s="217"/>
      <c r="N3507" s="217"/>
      <c r="O3507" s="217"/>
      <c r="P3507" s="217"/>
    </row>
    <row r="3508">
      <c r="A3508" s="217"/>
      <c r="B3508" s="233"/>
      <c r="C3508" s="234"/>
      <c r="D3508" s="235"/>
      <c r="E3508" s="235"/>
      <c r="F3508" s="217"/>
      <c r="G3508" s="217"/>
      <c r="H3508" s="217"/>
      <c r="I3508" s="217"/>
      <c r="J3508" s="217"/>
      <c r="K3508" s="217"/>
      <c r="L3508" s="217"/>
      <c r="M3508" s="217"/>
      <c r="N3508" s="217"/>
      <c r="O3508" s="217"/>
      <c r="P3508" s="217"/>
    </row>
    <row r="3509">
      <c r="A3509" s="217"/>
      <c r="B3509" s="233"/>
      <c r="C3509" s="234"/>
      <c r="D3509" s="235"/>
      <c r="E3509" s="235"/>
      <c r="F3509" s="217"/>
      <c r="G3509" s="217"/>
      <c r="H3509" s="217"/>
      <c r="I3509" s="217"/>
      <c r="J3509" s="217"/>
      <c r="K3509" s="217"/>
      <c r="L3509" s="217"/>
      <c r="M3509" s="217"/>
      <c r="N3509" s="217"/>
      <c r="O3509" s="217"/>
      <c r="P3509" s="217"/>
    </row>
    <row r="3510">
      <c r="A3510" s="217"/>
      <c r="B3510" s="233"/>
      <c r="C3510" s="234"/>
      <c r="D3510" s="235"/>
      <c r="E3510" s="235"/>
      <c r="F3510" s="217"/>
      <c r="G3510" s="217"/>
      <c r="H3510" s="217"/>
      <c r="I3510" s="217"/>
      <c r="J3510" s="217"/>
      <c r="K3510" s="217"/>
      <c r="L3510" s="217"/>
      <c r="M3510" s="217"/>
      <c r="N3510" s="217"/>
      <c r="O3510" s="217"/>
      <c r="P3510" s="217"/>
    </row>
    <row r="3511">
      <c r="A3511" s="217"/>
      <c r="B3511" s="233"/>
      <c r="C3511" s="234"/>
      <c r="D3511" s="235"/>
      <c r="E3511" s="235"/>
      <c r="F3511" s="217"/>
      <c r="G3511" s="217"/>
      <c r="H3511" s="217"/>
      <c r="I3511" s="217"/>
      <c r="J3511" s="217"/>
      <c r="K3511" s="217"/>
      <c r="L3511" s="217"/>
      <c r="M3511" s="217"/>
      <c r="N3511" s="217"/>
      <c r="O3511" s="217"/>
      <c r="P3511" s="217"/>
    </row>
    <row r="3512">
      <c r="A3512" s="217"/>
      <c r="B3512" s="233"/>
      <c r="C3512" s="234"/>
      <c r="D3512" s="235"/>
      <c r="E3512" s="235"/>
      <c r="F3512" s="217"/>
      <c r="G3512" s="217"/>
      <c r="H3512" s="217"/>
      <c r="I3512" s="217"/>
      <c r="J3512" s="217"/>
      <c r="K3512" s="217"/>
      <c r="L3512" s="217"/>
      <c r="M3512" s="217"/>
      <c r="N3512" s="217"/>
      <c r="O3512" s="217"/>
      <c r="P3512" s="217"/>
    </row>
    <row r="3513">
      <c r="A3513" s="230"/>
      <c r="B3513" s="233"/>
      <c r="C3513" s="234"/>
      <c r="D3513" s="236"/>
      <c r="E3513" s="235"/>
      <c r="F3513" s="195"/>
      <c r="G3513" s="217"/>
      <c r="H3513" s="217"/>
      <c r="I3513" s="195"/>
      <c r="J3513" s="195"/>
      <c r="K3513" s="195"/>
      <c r="L3513" s="195"/>
      <c r="M3513" s="195"/>
      <c r="N3513" s="195"/>
      <c r="O3513" s="195"/>
      <c r="P3513" s="195"/>
    </row>
    <row r="3514">
      <c r="A3514" s="217"/>
      <c r="B3514" s="233"/>
      <c r="C3514" s="234"/>
      <c r="D3514" s="235"/>
      <c r="E3514" s="235"/>
      <c r="F3514" s="217"/>
      <c r="G3514" s="217"/>
      <c r="H3514" s="217"/>
      <c r="I3514" s="217"/>
      <c r="J3514" s="217"/>
      <c r="K3514" s="217"/>
      <c r="L3514" s="217"/>
      <c r="M3514" s="217"/>
      <c r="N3514" s="217"/>
      <c r="O3514" s="217"/>
      <c r="P3514" s="217"/>
    </row>
    <row r="3515">
      <c r="A3515" s="217"/>
      <c r="B3515" s="233"/>
      <c r="C3515" s="234"/>
      <c r="D3515" s="235"/>
      <c r="E3515" s="235"/>
      <c r="F3515" s="217"/>
      <c r="G3515" s="217"/>
      <c r="H3515" s="217"/>
      <c r="I3515" s="217"/>
      <c r="J3515" s="217"/>
      <c r="K3515" s="217"/>
      <c r="L3515" s="217"/>
      <c r="M3515" s="217"/>
      <c r="N3515" s="217"/>
      <c r="O3515" s="217"/>
      <c r="P3515" s="217"/>
    </row>
    <row r="3516">
      <c r="A3516" s="217"/>
      <c r="B3516" s="233"/>
      <c r="C3516" s="234"/>
      <c r="D3516" s="235"/>
      <c r="E3516" s="235"/>
      <c r="F3516" s="217"/>
      <c r="G3516" s="217"/>
      <c r="H3516" s="217"/>
      <c r="I3516" s="217"/>
      <c r="J3516" s="217"/>
      <c r="K3516" s="217"/>
      <c r="L3516" s="217"/>
      <c r="M3516" s="217"/>
      <c r="N3516" s="217"/>
      <c r="O3516" s="217"/>
      <c r="P3516" s="217"/>
    </row>
    <row r="3517">
      <c r="A3517" s="217"/>
      <c r="B3517" s="233"/>
      <c r="C3517" s="234"/>
      <c r="D3517" s="235"/>
      <c r="E3517" s="235"/>
      <c r="F3517" s="217"/>
      <c r="G3517" s="217"/>
      <c r="H3517" s="217"/>
      <c r="I3517" s="217"/>
      <c r="J3517" s="217"/>
      <c r="K3517" s="217"/>
      <c r="L3517" s="217"/>
      <c r="M3517" s="217"/>
      <c r="N3517" s="217"/>
      <c r="O3517" s="217"/>
      <c r="P3517" s="217"/>
    </row>
    <row r="3518">
      <c r="A3518" s="217"/>
      <c r="B3518" s="233"/>
      <c r="C3518" s="234"/>
      <c r="D3518" s="235"/>
      <c r="E3518" s="235"/>
      <c r="F3518" s="217"/>
      <c r="G3518" s="217"/>
      <c r="H3518" s="217"/>
      <c r="I3518" s="217"/>
      <c r="J3518" s="217"/>
      <c r="K3518" s="217"/>
      <c r="L3518" s="217"/>
      <c r="M3518" s="217"/>
      <c r="N3518" s="217"/>
      <c r="O3518" s="217"/>
      <c r="P3518" s="217"/>
    </row>
    <row r="3519">
      <c r="A3519" s="217"/>
      <c r="B3519" s="233"/>
      <c r="C3519" s="234"/>
      <c r="D3519" s="235"/>
      <c r="E3519" s="235"/>
      <c r="F3519" s="217"/>
      <c r="G3519" s="217"/>
      <c r="H3519" s="217"/>
      <c r="I3519" s="217"/>
      <c r="J3519" s="217"/>
      <c r="K3519" s="217"/>
      <c r="L3519" s="217"/>
      <c r="M3519" s="217"/>
      <c r="N3519" s="217"/>
      <c r="O3519" s="217"/>
      <c r="P3519" s="217"/>
    </row>
    <row r="3520">
      <c r="A3520" s="217"/>
      <c r="B3520" s="233"/>
      <c r="C3520" s="234"/>
      <c r="D3520" s="235"/>
      <c r="E3520" s="235"/>
      <c r="F3520" s="217"/>
      <c r="G3520" s="217"/>
      <c r="H3520" s="217"/>
      <c r="I3520" s="217"/>
      <c r="J3520" s="217"/>
      <c r="K3520" s="217"/>
      <c r="L3520" s="217"/>
      <c r="M3520" s="217"/>
      <c r="N3520" s="217"/>
      <c r="O3520" s="217"/>
      <c r="P3520" s="217"/>
    </row>
    <row r="3521">
      <c r="A3521" s="217"/>
      <c r="B3521" s="233"/>
      <c r="C3521" s="234"/>
      <c r="D3521" s="235"/>
      <c r="E3521" s="235"/>
      <c r="F3521" s="217"/>
      <c r="G3521" s="217"/>
      <c r="H3521" s="217"/>
      <c r="I3521" s="217"/>
      <c r="J3521" s="217"/>
      <c r="K3521" s="217"/>
      <c r="L3521" s="217"/>
      <c r="M3521" s="217"/>
      <c r="N3521" s="217"/>
      <c r="O3521" s="217"/>
      <c r="P3521" s="217"/>
    </row>
    <row r="3522">
      <c r="A3522" s="217"/>
      <c r="B3522" s="233"/>
      <c r="C3522" s="234"/>
      <c r="D3522" s="235"/>
      <c r="E3522" s="235"/>
      <c r="F3522" s="217"/>
      <c r="G3522" s="217"/>
      <c r="H3522" s="217"/>
      <c r="I3522" s="217"/>
      <c r="J3522" s="217"/>
      <c r="K3522" s="217"/>
      <c r="L3522" s="217"/>
      <c r="M3522" s="217"/>
      <c r="N3522" s="217"/>
      <c r="O3522" s="217"/>
      <c r="P3522" s="217"/>
    </row>
    <row r="3523">
      <c r="A3523" s="217"/>
      <c r="B3523" s="233"/>
      <c r="C3523" s="234"/>
      <c r="D3523" s="235"/>
      <c r="E3523" s="235"/>
      <c r="F3523" s="217"/>
      <c r="G3523" s="217"/>
      <c r="H3523" s="217"/>
      <c r="I3523" s="217"/>
      <c r="J3523" s="217"/>
      <c r="K3523" s="217"/>
      <c r="L3523" s="217"/>
      <c r="M3523" s="217"/>
      <c r="N3523" s="217"/>
      <c r="O3523" s="217"/>
      <c r="P3523" s="217"/>
    </row>
    <row r="3524">
      <c r="A3524" s="217"/>
      <c r="B3524" s="233"/>
      <c r="C3524" s="234"/>
      <c r="D3524" s="235"/>
      <c r="E3524" s="235"/>
      <c r="F3524" s="217"/>
      <c r="G3524" s="217"/>
      <c r="H3524" s="217"/>
      <c r="I3524" s="217"/>
      <c r="J3524" s="217"/>
      <c r="K3524" s="217"/>
      <c r="L3524" s="217"/>
      <c r="M3524" s="217"/>
      <c r="N3524" s="217"/>
      <c r="O3524" s="217"/>
      <c r="P3524" s="217"/>
    </row>
    <row r="3525">
      <c r="A3525" s="217"/>
      <c r="B3525" s="233"/>
      <c r="C3525" s="234"/>
      <c r="D3525" s="235"/>
      <c r="E3525" s="235"/>
      <c r="F3525" s="217"/>
      <c r="G3525" s="217"/>
      <c r="H3525" s="217"/>
      <c r="I3525" s="217"/>
      <c r="J3525" s="217"/>
      <c r="K3525" s="217"/>
      <c r="L3525" s="217"/>
      <c r="M3525" s="217"/>
      <c r="N3525" s="217"/>
      <c r="O3525" s="217"/>
      <c r="P3525" s="217"/>
    </row>
    <row r="3526">
      <c r="A3526" s="217"/>
      <c r="B3526" s="233"/>
      <c r="C3526" s="234"/>
      <c r="D3526" s="235"/>
      <c r="E3526" s="235"/>
      <c r="F3526" s="217"/>
      <c r="G3526" s="217"/>
      <c r="H3526" s="217"/>
      <c r="I3526" s="217"/>
      <c r="J3526" s="217"/>
      <c r="K3526" s="217"/>
      <c r="L3526" s="217"/>
      <c r="M3526" s="217"/>
      <c r="N3526" s="217"/>
      <c r="O3526" s="217"/>
      <c r="P3526" s="217"/>
    </row>
    <row r="3527">
      <c r="A3527" s="217"/>
      <c r="B3527" s="233"/>
      <c r="C3527" s="234"/>
      <c r="D3527" s="235"/>
      <c r="E3527" s="235"/>
      <c r="F3527" s="217"/>
      <c r="G3527" s="217"/>
      <c r="H3527" s="217"/>
      <c r="I3527" s="217"/>
      <c r="J3527" s="217"/>
      <c r="K3527" s="217"/>
      <c r="L3527" s="217"/>
      <c r="M3527" s="217"/>
      <c r="N3527" s="217"/>
      <c r="O3527" s="217"/>
      <c r="P3527" s="217"/>
    </row>
    <row r="3528">
      <c r="A3528" s="217"/>
      <c r="B3528" s="233"/>
      <c r="C3528" s="234"/>
      <c r="D3528" s="235"/>
      <c r="E3528" s="235"/>
      <c r="F3528" s="217"/>
      <c r="G3528" s="217"/>
      <c r="H3528" s="217"/>
      <c r="I3528" s="217"/>
      <c r="J3528" s="217"/>
      <c r="K3528" s="217"/>
      <c r="L3528" s="217"/>
      <c r="M3528" s="217"/>
      <c r="N3528" s="217"/>
      <c r="O3528" s="217"/>
      <c r="P3528" s="217"/>
    </row>
    <row r="3529">
      <c r="A3529" s="217"/>
      <c r="B3529" s="233"/>
      <c r="C3529" s="234"/>
      <c r="D3529" s="235"/>
      <c r="E3529" s="235"/>
      <c r="F3529" s="217"/>
      <c r="G3529" s="217"/>
      <c r="H3529" s="217"/>
      <c r="I3529" s="217"/>
      <c r="J3529" s="217"/>
      <c r="K3529" s="217"/>
      <c r="L3529" s="217"/>
      <c r="M3529" s="217"/>
      <c r="N3529" s="217"/>
      <c r="O3529" s="217"/>
      <c r="P3529" s="217"/>
    </row>
    <row r="3530">
      <c r="A3530" s="217"/>
      <c r="B3530" s="233"/>
      <c r="C3530" s="234"/>
      <c r="D3530" s="235"/>
      <c r="E3530" s="235"/>
      <c r="F3530" s="217"/>
      <c r="G3530" s="217"/>
      <c r="H3530" s="217"/>
      <c r="I3530" s="217"/>
      <c r="J3530" s="217"/>
      <c r="K3530" s="217"/>
      <c r="L3530" s="217"/>
      <c r="M3530" s="217"/>
      <c r="N3530" s="217"/>
      <c r="O3530" s="217"/>
      <c r="P3530" s="217"/>
    </row>
    <row r="3531">
      <c r="A3531" s="230"/>
      <c r="B3531" s="233"/>
      <c r="C3531" s="234"/>
      <c r="D3531" s="236"/>
      <c r="E3531" s="235"/>
      <c r="F3531" s="195"/>
      <c r="G3531" s="217"/>
      <c r="H3531" s="217"/>
      <c r="I3531" s="195"/>
      <c r="J3531" s="195"/>
      <c r="K3531" s="195"/>
      <c r="L3531" s="195"/>
      <c r="M3531" s="195"/>
      <c r="N3531" s="195"/>
      <c r="O3531" s="195"/>
      <c r="P3531" s="195"/>
    </row>
    <row r="3532">
      <c r="A3532" s="217"/>
      <c r="B3532" s="233"/>
      <c r="C3532" s="234"/>
      <c r="D3532" s="235"/>
      <c r="E3532" s="235"/>
      <c r="F3532" s="217"/>
      <c r="G3532" s="217"/>
      <c r="H3532" s="217"/>
      <c r="I3532" s="217"/>
      <c r="J3532" s="217"/>
      <c r="K3532" s="217"/>
      <c r="L3532" s="217"/>
      <c r="M3532" s="217"/>
      <c r="N3532" s="217"/>
      <c r="O3532" s="217"/>
      <c r="P3532" s="217"/>
    </row>
    <row r="3533">
      <c r="A3533" s="217"/>
      <c r="B3533" s="233"/>
      <c r="C3533" s="234"/>
      <c r="D3533" s="235"/>
      <c r="E3533" s="235"/>
      <c r="F3533" s="217"/>
      <c r="G3533" s="217"/>
      <c r="H3533" s="217"/>
      <c r="I3533" s="217"/>
      <c r="J3533" s="217"/>
      <c r="K3533" s="217"/>
      <c r="L3533" s="217"/>
      <c r="M3533" s="217"/>
      <c r="N3533" s="217"/>
      <c r="O3533" s="217"/>
      <c r="P3533" s="217"/>
    </row>
    <row r="3534">
      <c r="A3534" s="217"/>
      <c r="B3534" s="233"/>
      <c r="C3534" s="234"/>
      <c r="D3534" s="235"/>
      <c r="E3534" s="235"/>
      <c r="F3534" s="217"/>
      <c r="G3534" s="217"/>
      <c r="H3534" s="217"/>
      <c r="I3534" s="217"/>
      <c r="J3534" s="217"/>
      <c r="K3534" s="217"/>
      <c r="L3534" s="217"/>
      <c r="M3534" s="217"/>
      <c r="N3534" s="217"/>
      <c r="O3534" s="217"/>
      <c r="P3534" s="217"/>
    </row>
    <row r="3535">
      <c r="A3535" s="217"/>
      <c r="B3535" s="233"/>
      <c r="C3535" s="234"/>
      <c r="D3535" s="235"/>
      <c r="E3535" s="235"/>
      <c r="F3535" s="217"/>
      <c r="G3535" s="217"/>
      <c r="H3535" s="217"/>
      <c r="I3535" s="217"/>
      <c r="J3535" s="217"/>
      <c r="K3535" s="217"/>
      <c r="L3535" s="217"/>
      <c r="M3535" s="217"/>
      <c r="N3535" s="217"/>
      <c r="O3535" s="217"/>
      <c r="P3535" s="217"/>
    </row>
    <row r="3536">
      <c r="A3536" s="217"/>
      <c r="B3536" s="233"/>
      <c r="C3536" s="234"/>
      <c r="D3536" s="235"/>
      <c r="E3536" s="235"/>
      <c r="F3536" s="217"/>
      <c r="G3536" s="217"/>
      <c r="H3536" s="217"/>
      <c r="I3536" s="217"/>
      <c r="J3536" s="217"/>
      <c r="K3536" s="217"/>
      <c r="L3536" s="217"/>
      <c r="M3536" s="217"/>
      <c r="N3536" s="217"/>
      <c r="O3536" s="217"/>
      <c r="P3536" s="217"/>
    </row>
    <row r="3537">
      <c r="A3537" s="217"/>
      <c r="B3537" s="233"/>
      <c r="C3537" s="234"/>
      <c r="D3537" s="235"/>
      <c r="E3537" s="235"/>
      <c r="F3537" s="217"/>
      <c r="G3537" s="217"/>
      <c r="H3537" s="217"/>
      <c r="I3537" s="217"/>
      <c r="J3537" s="217"/>
      <c r="K3537" s="217"/>
      <c r="L3537" s="217"/>
      <c r="M3537" s="217"/>
      <c r="N3537" s="217"/>
      <c r="O3537" s="217"/>
      <c r="P3537" s="217"/>
    </row>
    <row r="3538">
      <c r="A3538" s="217"/>
      <c r="B3538" s="233"/>
      <c r="C3538" s="234"/>
      <c r="D3538" s="235"/>
      <c r="E3538" s="235"/>
      <c r="F3538" s="217"/>
      <c r="G3538" s="217"/>
      <c r="H3538" s="217"/>
      <c r="I3538" s="217"/>
      <c r="J3538" s="217"/>
      <c r="K3538" s="217"/>
      <c r="L3538" s="217"/>
      <c r="M3538" s="217"/>
      <c r="N3538" s="217"/>
      <c r="O3538" s="217"/>
      <c r="P3538" s="217"/>
    </row>
    <row r="3539">
      <c r="A3539" s="217"/>
      <c r="B3539" s="233"/>
      <c r="C3539" s="234"/>
      <c r="D3539" s="235"/>
      <c r="E3539" s="235"/>
      <c r="F3539" s="217"/>
      <c r="G3539" s="217"/>
      <c r="H3539" s="217"/>
      <c r="I3539" s="217"/>
      <c r="J3539" s="217"/>
      <c r="K3539" s="217"/>
      <c r="L3539" s="217"/>
      <c r="M3539" s="217"/>
      <c r="N3539" s="217"/>
      <c r="O3539" s="217"/>
      <c r="P3539" s="217"/>
    </row>
    <row r="3540">
      <c r="A3540" s="217"/>
      <c r="B3540" s="233"/>
      <c r="C3540" s="234"/>
      <c r="D3540" s="235"/>
      <c r="E3540" s="235"/>
      <c r="F3540" s="217"/>
      <c r="G3540" s="217"/>
      <c r="H3540" s="217"/>
      <c r="I3540" s="217"/>
      <c r="J3540" s="217"/>
      <c r="K3540" s="217"/>
      <c r="L3540" s="217"/>
      <c r="M3540" s="217"/>
      <c r="N3540" s="217"/>
      <c r="O3540" s="217"/>
      <c r="P3540" s="217"/>
    </row>
    <row r="3541">
      <c r="A3541" s="217"/>
      <c r="B3541" s="233"/>
      <c r="C3541" s="234"/>
      <c r="D3541" s="235"/>
      <c r="E3541" s="235"/>
      <c r="F3541" s="217"/>
      <c r="G3541" s="217"/>
      <c r="H3541" s="217"/>
      <c r="I3541" s="217"/>
      <c r="J3541" s="217"/>
      <c r="K3541" s="217"/>
      <c r="L3541" s="217"/>
      <c r="M3541" s="217"/>
      <c r="N3541" s="217"/>
      <c r="O3541" s="217"/>
      <c r="P3541" s="217"/>
    </row>
    <row r="3542">
      <c r="A3542" s="217"/>
      <c r="B3542" s="233"/>
      <c r="C3542" s="234"/>
      <c r="D3542" s="235"/>
      <c r="E3542" s="235"/>
      <c r="F3542" s="217"/>
      <c r="G3542" s="217"/>
      <c r="H3542" s="217"/>
      <c r="I3542" s="217"/>
      <c r="J3542" s="217"/>
      <c r="K3542" s="217"/>
      <c r="L3542" s="217"/>
      <c r="M3542" s="217"/>
      <c r="N3542" s="217"/>
      <c r="O3542" s="217"/>
      <c r="P3542" s="217"/>
    </row>
    <row r="3543">
      <c r="A3543" s="217"/>
      <c r="B3543" s="233"/>
      <c r="C3543" s="234"/>
      <c r="D3543" s="235"/>
      <c r="E3543" s="235"/>
      <c r="F3543" s="217"/>
      <c r="G3543" s="217"/>
      <c r="H3543" s="217"/>
      <c r="I3543" s="217"/>
      <c r="J3543" s="217"/>
      <c r="K3543" s="217"/>
      <c r="L3543" s="217"/>
      <c r="M3543" s="217"/>
      <c r="N3543" s="217"/>
      <c r="O3543" s="217"/>
      <c r="P3543" s="217"/>
    </row>
    <row r="3544">
      <c r="A3544" s="217"/>
      <c r="B3544" s="233"/>
      <c r="C3544" s="234"/>
      <c r="D3544" s="235"/>
      <c r="E3544" s="235"/>
      <c r="F3544" s="217"/>
      <c r="G3544" s="217"/>
      <c r="H3544" s="217"/>
      <c r="I3544" s="217"/>
      <c r="J3544" s="217"/>
      <c r="K3544" s="217"/>
      <c r="L3544" s="217"/>
      <c r="M3544" s="217"/>
      <c r="N3544" s="217"/>
      <c r="O3544" s="217"/>
      <c r="P3544" s="217"/>
    </row>
    <row r="3545">
      <c r="A3545" s="217"/>
      <c r="B3545" s="233"/>
      <c r="C3545" s="234"/>
      <c r="D3545" s="235"/>
      <c r="E3545" s="235"/>
      <c r="F3545" s="217"/>
      <c r="G3545" s="217"/>
      <c r="H3545" s="217"/>
      <c r="I3545" s="217"/>
      <c r="J3545" s="217"/>
      <c r="K3545" s="217"/>
      <c r="L3545" s="217"/>
      <c r="M3545" s="217"/>
      <c r="N3545" s="217"/>
      <c r="O3545" s="217"/>
      <c r="P3545" s="217"/>
    </row>
    <row r="3546">
      <c r="A3546" s="217"/>
      <c r="B3546" s="233"/>
      <c r="C3546" s="234"/>
      <c r="D3546" s="235"/>
      <c r="E3546" s="235"/>
      <c r="F3546" s="217"/>
      <c r="G3546" s="217"/>
      <c r="H3546" s="217"/>
      <c r="I3546" s="217"/>
      <c r="J3546" s="217"/>
      <c r="K3546" s="217"/>
      <c r="L3546" s="217"/>
      <c r="M3546" s="217"/>
      <c r="N3546" s="217"/>
      <c r="O3546" s="217"/>
      <c r="P3546" s="217"/>
    </row>
    <row r="3547">
      <c r="A3547" s="217"/>
      <c r="B3547" s="233"/>
      <c r="C3547" s="234"/>
      <c r="D3547" s="235"/>
      <c r="E3547" s="235"/>
      <c r="F3547" s="217"/>
      <c r="G3547" s="217"/>
      <c r="H3547" s="217"/>
      <c r="I3547" s="217"/>
      <c r="J3547" s="217"/>
      <c r="K3547" s="217"/>
      <c r="L3547" s="217"/>
      <c r="M3547" s="217"/>
      <c r="N3547" s="217"/>
      <c r="O3547" s="217"/>
      <c r="P3547" s="217"/>
    </row>
    <row r="3548">
      <c r="A3548" s="217"/>
      <c r="B3548" s="233"/>
      <c r="C3548" s="234"/>
      <c r="D3548" s="235"/>
      <c r="E3548" s="235"/>
      <c r="F3548" s="217"/>
      <c r="G3548" s="217"/>
      <c r="H3548" s="217"/>
      <c r="I3548" s="217"/>
      <c r="J3548" s="217"/>
      <c r="K3548" s="217"/>
      <c r="L3548" s="217"/>
      <c r="M3548" s="217"/>
      <c r="N3548" s="217"/>
      <c r="O3548" s="217"/>
      <c r="P3548" s="217"/>
    </row>
    <row r="3549">
      <c r="A3549" s="230"/>
      <c r="B3549" s="233"/>
      <c r="C3549" s="234"/>
      <c r="D3549" s="236"/>
      <c r="E3549" s="235"/>
      <c r="F3549" s="195"/>
      <c r="G3549" s="217"/>
      <c r="H3549" s="217"/>
      <c r="I3549" s="195"/>
      <c r="J3549" s="195"/>
      <c r="K3549" s="195"/>
      <c r="L3549" s="195"/>
      <c r="M3549" s="195"/>
      <c r="N3549" s="195"/>
      <c r="O3549" s="195"/>
      <c r="P3549" s="195"/>
    </row>
    <row r="3550">
      <c r="A3550" s="217"/>
      <c r="B3550" s="233"/>
      <c r="C3550" s="234"/>
      <c r="D3550" s="235"/>
      <c r="E3550" s="235"/>
      <c r="F3550" s="217"/>
      <c r="G3550" s="217"/>
      <c r="H3550" s="217"/>
      <c r="I3550" s="217"/>
      <c r="J3550" s="217"/>
      <c r="K3550" s="217"/>
      <c r="L3550" s="217"/>
      <c r="M3550" s="217"/>
      <c r="N3550" s="217"/>
      <c r="O3550" s="217"/>
      <c r="P3550" s="217"/>
    </row>
    <row r="3551">
      <c r="A3551" s="217"/>
      <c r="B3551" s="233"/>
      <c r="C3551" s="234"/>
      <c r="D3551" s="235"/>
      <c r="E3551" s="235"/>
      <c r="F3551" s="217"/>
      <c r="G3551" s="217"/>
      <c r="H3551" s="217"/>
      <c r="I3551" s="217"/>
      <c r="J3551" s="217"/>
      <c r="K3551" s="217"/>
      <c r="L3551" s="217"/>
      <c r="M3551" s="217"/>
      <c r="N3551" s="217"/>
      <c r="O3551" s="217"/>
      <c r="P3551" s="217"/>
    </row>
    <row r="3552">
      <c r="A3552" s="217"/>
      <c r="B3552" s="233"/>
      <c r="C3552" s="234"/>
      <c r="D3552" s="235"/>
      <c r="E3552" s="235"/>
      <c r="F3552" s="217"/>
      <c r="G3552" s="217"/>
      <c r="H3552" s="217"/>
      <c r="I3552" s="217"/>
      <c r="J3552" s="217"/>
      <c r="K3552" s="217"/>
      <c r="L3552" s="217"/>
      <c r="M3552" s="217"/>
      <c r="N3552" s="217"/>
      <c r="O3552" s="217"/>
      <c r="P3552" s="217"/>
    </row>
    <row r="3553">
      <c r="A3553" s="217"/>
      <c r="B3553" s="233"/>
      <c r="C3553" s="234"/>
      <c r="D3553" s="235"/>
      <c r="E3553" s="235"/>
      <c r="F3553" s="217"/>
      <c r="G3553" s="217"/>
      <c r="H3553" s="217"/>
      <c r="I3553" s="217"/>
      <c r="J3553" s="217"/>
      <c r="K3553" s="217"/>
      <c r="L3553" s="217"/>
      <c r="M3553" s="217"/>
      <c r="N3553" s="217"/>
      <c r="O3553" s="217"/>
      <c r="P3553" s="217"/>
    </row>
    <row r="3554">
      <c r="A3554" s="217"/>
      <c r="B3554" s="233"/>
      <c r="C3554" s="234"/>
      <c r="D3554" s="235"/>
      <c r="E3554" s="235"/>
      <c r="F3554" s="217"/>
      <c r="G3554" s="217"/>
      <c r="H3554" s="217"/>
      <c r="I3554" s="217"/>
      <c r="J3554" s="217"/>
      <c r="K3554" s="217"/>
      <c r="L3554" s="217"/>
      <c r="M3554" s="217"/>
      <c r="N3554" s="217"/>
      <c r="O3554" s="217"/>
      <c r="P3554" s="217"/>
    </row>
    <row r="3555">
      <c r="A3555" s="217"/>
      <c r="B3555" s="233"/>
      <c r="C3555" s="234"/>
      <c r="D3555" s="235"/>
      <c r="E3555" s="235"/>
      <c r="F3555" s="217"/>
      <c r="G3555" s="217"/>
      <c r="H3555" s="217"/>
      <c r="I3555" s="217"/>
      <c r="J3555" s="217"/>
      <c r="K3555" s="217"/>
      <c r="L3555" s="217"/>
      <c r="M3555" s="217"/>
      <c r="N3555" s="217"/>
      <c r="O3555" s="217"/>
      <c r="P3555" s="217"/>
    </row>
    <row r="3556">
      <c r="A3556" s="217"/>
      <c r="B3556" s="233"/>
      <c r="C3556" s="234"/>
      <c r="D3556" s="235"/>
      <c r="E3556" s="235"/>
      <c r="F3556" s="217"/>
      <c r="G3556" s="217"/>
      <c r="H3556" s="217"/>
      <c r="I3556" s="217"/>
      <c r="J3556" s="217"/>
      <c r="K3556" s="217"/>
      <c r="L3556" s="217"/>
      <c r="M3556" s="217"/>
      <c r="N3556" s="217"/>
      <c r="O3556" s="217"/>
      <c r="P3556" s="217"/>
    </row>
    <row r="3557">
      <c r="A3557" s="217"/>
      <c r="B3557" s="233"/>
      <c r="C3557" s="234"/>
      <c r="D3557" s="235"/>
      <c r="E3557" s="235"/>
      <c r="F3557" s="217"/>
      <c r="G3557" s="217"/>
      <c r="H3557" s="217"/>
      <c r="I3557" s="217"/>
      <c r="J3557" s="217"/>
      <c r="K3557" s="217"/>
      <c r="L3557" s="217"/>
      <c r="M3557" s="217"/>
      <c r="N3557" s="217"/>
      <c r="O3557" s="217"/>
      <c r="P3557" s="217"/>
    </row>
    <row r="3558">
      <c r="A3558" s="217"/>
      <c r="B3558" s="233"/>
      <c r="C3558" s="234"/>
      <c r="D3558" s="235"/>
      <c r="E3558" s="235"/>
      <c r="F3558" s="217"/>
      <c r="G3558" s="217"/>
      <c r="H3558" s="217"/>
      <c r="I3558" s="217"/>
      <c r="J3558" s="217"/>
      <c r="K3558" s="217"/>
      <c r="L3558" s="217"/>
      <c r="M3558" s="217"/>
      <c r="N3558" s="217"/>
      <c r="O3558" s="217"/>
      <c r="P3558" s="217"/>
    </row>
    <row r="3559">
      <c r="A3559" s="217"/>
      <c r="B3559" s="233"/>
      <c r="C3559" s="234"/>
      <c r="D3559" s="235"/>
      <c r="E3559" s="235"/>
      <c r="F3559" s="217"/>
      <c r="G3559" s="217"/>
      <c r="H3559" s="217"/>
      <c r="I3559" s="217"/>
      <c r="J3559" s="217"/>
      <c r="K3559" s="217"/>
      <c r="L3559" s="217"/>
      <c r="M3559" s="217"/>
      <c r="N3559" s="217"/>
      <c r="O3559" s="217"/>
      <c r="P3559" s="217"/>
    </row>
    <row r="3560">
      <c r="A3560" s="217"/>
      <c r="B3560" s="233"/>
      <c r="C3560" s="234"/>
      <c r="D3560" s="235"/>
      <c r="E3560" s="235"/>
      <c r="F3560" s="217"/>
      <c r="G3560" s="217"/>
      <c r="H3560" s="217"/>
      <c r="I3560" s="217"/>
      <c r="J3560" s="217"/>
      <c r="K3560" s="217"/>
      <c r="L3560" s="217"/>
      <c r="M3560" s="217"/>
      <c r="N3560" s="217"/>
      <c r="O3560" s="217"/>
      <c r="P3560" s="217"/>
    </row>
    <row r="3561">
      <c r="A3561" s="217"/>
      <c r="B3561" s="233"/>
      <c r="C3561" s="234"/>
      <c r="D3561" s="235"/>
      <c r="E3561" s="235"/>
      <c r="F3561" s="217"/>
      <c r="G3561" s="217"/>
      <c r="H3561" s="217"/>
      <c r="I3561" s="217"/>
      <c r="J3561" s="217"/>
      <c r="K3561" s="217"/>
      <c r="L3561" s="217"/>
      <c r="M3561" s="217"/>
      <c r="N3561" s="217"/>
      <c r="O3561" s="217"/>
      <c r="P3561" s="217"/>
    </row>
    <row r="3562">
      <c r="A3562" s="217"/>
      <c r="B3562" s="233"/>
      <c r="C3562" s="234"/>
      <c r="D3562" s="235"/>
      <c r="E3562" s="235"/>
      <c r="F3562" s="217"/>
      <c r="G3562" s="217"/>
      <c r="H3562" s="217"/>
      <c r="I3562" s="217"/>
      <c r="J3562" s="217"/>
      <c r="K3562" s="217"/>
      <c r="L3562" s="217"/>
      <c r="M3562" s="217"/>
      <c r="N3562" s="217"/>
      <c r="O3562" s="217"/>
      <c r="P3562" s="217"/>
    </row>
    <row r="3563">
      <c r="A3563" s="217"/>
      <c r="B3563" s="233"/>
      <c r="C3563" s="234"/>
      <c r="D3563" s="235"/>
      <c r="E3563" s="235"/>
      <c r="F3563" s="217"/>
      <c r="G3563" s="217"/>
      <c r="H3563" s="217"/>
      <c r="I3563" s="217"/>
      <c r="J3563" s="217"/>
      <c r="K3563" s="217"/>
      <c r="L3563" s="217"/>
      <c r="M3563" s="217"/>
      <c r="N3563" s="217"/>
      <c r="O3563" s="217"/>
      <c r="P3563" s="217"/>
    </row>
    <row r="3564">
      <c r="A3564" s="217"/>
      <c r="B3564" s="233"/>
      <c r="C3564" s="234"/>
      <c r="D3564" s="235"/>
      <c r="E3564" s="235"/>
      <c r="F3564" s="217"/>
      <c r="G3564" s="217"/>
      <c r="H3564" s="217"/>
      <c r="I3564" s="217"/>
      <c r="J3564" s="217"/>
      <c r="K3564" s="217"/>
      <c r="L3564" s="217"/>
      <c r="M3564" s="217"/>
      <c r="N3564" s="217"/>
      <c r="O3564" s="217"/>
      <c r="P3564" s="217"/>
    </row>
    <row r="3565">
      <c r="A3565" s="217"/>
      <c r="B3565" s="233"/>
      <c r="C3565" s="234"/>
      <c r="D3565" s="235"/>
      <c r="E3565" s="235"/>
      <c r="F3565" s="217"/>
      <c r="G3565" s="217"/>
      <c r="H3565" s="217"/>
      <c r="I3565" s="217"/>
      <c r="J3565" s="217"/>
      <c r="K3565" s="217"/>
      <c r="L3565" s="217"/>
      <c r="M3565" s="217"/>
      <c r="N3565" s="217"/>
      <c r="O3565" s="217"/>
      <c r="P3565" s="217"/>
    </row>
    <row r="3566">
      <c r="A3566" s="217"/>
      <c r="B3566" s="233"/>
      <c r="C3566" s="234"/>
      <c r="D3566" s="235"/>
      <c r="E3566" s="235"/>
      <c r="F3566" s="217"/>
      <c r="G3566" s="217"/>
      <c r="H3566" s="217"/>
      <c r="I3566" s="217"/>
      <c r="J3566" s="217"/>
      <c r="K3566" s="217"/>
      <c r="L3566" s="217"/>
      <c r="M3566" s="217"/>
      <c r="N3566" s="217"/>
      <c r="O3566" s="217"/>
      <c r="P3566" s="217"/>
    </row>
    <row r="3567">
      <c r="A3567" s="230"/>
      <c r="B3567" s="233"/>
      <c r="C3567" s="234"/>
      <c r="D3567" s="236"/>
      <c r="E3567" s="235"/>
      <c r="F3567" s="195"/>
      <c r="G3567" s="217"/>
      <c r="H3567" s="217"/>
      <c r="I3567" s="195"/>
      <c r="J3567" s="195"/>
      <c r="K3567" s="195"/>
      <c r="L3567" s="195"/>
      <c r="M3567" s="195"/>
      <c r="N3567" s="195"/>
      <c r="O3567" s="195"/>
      <c r="P3567" s="195"/>
    </row>
    <row r="3568">
      <c r="A3568" s="217"/>
      <c r="B3568" s="233"/>
      <c r="C3568" s="234"/>
      <c r="D3568" s="235"/>
      <c r="E3568" s="235"/>
      <c r="F3568" s="217"/>
      <c r="G3568" s="217"/>
      <c r="H3568" s="217"/>
      <c r="I3568" s="217"/>
      <c r="J3568" s="217"/>
      <c r="K3568" s="217"/>
      <c r="L3568" s="217"/>
      <c r="M3568" s="217"/>
      <c r="N3568" s="217"/>
      <c r="O3568" s="217"/>
      <c r="P3568" s="217"/>
    </row>
    <row r="3569">
      <c r="A3569" s="217"/>
      <c r="B3569" s="233"/>
      <c r="C3569" s="234"/>
      <c r="D3569" s="235"/>
      <c r="E3569" s="235"/>
      <c r="F3569" s="217"/>
      <c r="G3569" s="217"/>
      <c r="H3569" s="217"/>
      <c r="I3569" s="217"/>
      <c r="J3569" s="217"/>
      <c r="K3569" s="217"/>
      <c r="L3569" s="217"/>
      <c r="M3569" s="217"/>
      <c r="N3569" s="217"/>
      <c r="O3569" s="217"/>
      <c r="P3569" s="217"/>
    </row>
    <row r="3570">
      <c r="A3570" s="217"/>
      <c r="B3570" s="233"/>
      <c r="C3570" s="234"/>
      <c r="D3570" s="235"/>
      <c r="E3570" s="235"/>
      <c r="F3570" s="217"/>
      <c r="G3570" s="217"/>
      <c r="H3570" s="217"/>
      <c r="I3570" s="217"/>
      <c r="J3570" s="217"/>
      <c r="K3570" s="217"/>
      <c r="L3570" s="217"/>
      <c r="M3570" s="217"/>
      <c r="N3570" s="217"/>
      <c r="O3570" s="217"/>
      <c r="P3570" s="217"/>
    </row>
    <row r="3571">
      <c r="A3571" s="217"/>
      <c r="B3571" s="233"/>
      <c r="C3571" s="234"/>
      <c r="D3571" s="235"/>
      <c r="E3571" s="235"/>
      <c r="F3571" s="217"/>
      <c r="G3571" s="217"/>
      <c r="H3571" s="217"/>
      <c r="I3571" s="217"/>
      <c r="J3571" s="217"/>
      <c r="K3571" s="217"/>
      <c r="L3571" s="217"/>
      <c r="M3571" s="217"/>
      <c r="N3571" s="217"/>
      <c r="O3571" s="217"/>
      <c r="P3571" s="217"/>
    </row>
    <row r="3572">
      <c r="A3572" s="217"/>
      <c r="B3572" s="233"/>
      <c r="C3572" s="234"/>
      <c r="D3572" s="235"/>
      <c r="E3572" s="235"/>
      <c r="F3572" s="217"/>
      <c r="G3572" s="217"/>
      <c r="H3572" s="217"/>
      <c r="I3572" s="217"/>
      <c r="J3572" s="217"/>
      <c r="K3572" s="217"/>
      <c r="L3572" s="217"/>
      <c r="M3572" s="217"/>
      <c r="N3572" s="217"/>
      <c r="O3572" s="217"/>
      <c r="P3572" s="217"/>
    </row>
    <row r="3573">
      <c r="A3573" s="217"/>
      <c r="B3573" s="233"/>
      <c r="C3573" s="234"/>
      <c r="D3573" s="235"/>
      <c r="E3573" s="235"/>
      <c r="F3573" s="217"/>
      <c r="G3573" s="217"/>
      <c r="H3573" s="217"/>
      <c r="I3573" s="217"/>
      <c r="J3573" s="217"/>
      <c r="K3573" s="217"/>
      <c r="L3573" s="217"/>
      <c r="M3573" s="217"/>
      <c r="N3573" s="217"/>
      <c r="O3573" s="217"/>
      <c r="P3573" s="217"/>
    </row>
    <row r="3574">
      <c r="A3574" s="217"/>
      <c r="B3574" s="233"/>
      <c r="C3574" s="234"/>
      <c r="D3574" s="235"/>
      <c r="E3574" s="235"/>
      <c r="F3574" s="217"/>
      <c r="G3574" s="217"/>
      <c r="H3574" s="217"/>
      <c r="I3574" s="217"/>
      <c r="J3574" s="217"/>
      <c r="K3574" s="217"/>
      <c r="L3574" s="217"/>
      <c r="M3574" s="217"/>
      <c r="N3574" s="217"/>
      <c r="O3574" s="217"/>
      <c r="P3574" s="217"/>
    </row>
    <row r="3575">
      <c r="A3575" s="217"/>
      <c r="B3575" s="233"/>
      <c r="C3575" s="234"/>
      <c r="D3575" s="235"/>
      <c r="E3575" s="235"/>
      <c r="F3575" s="217"/>
      <c r="G3575" s="217"/>
      <c r="H3575" s="217"/>
      <c r="I3575" s="217"/>
      <c r="J3575" s="217"/>
      <c r="K3575" s="217"/>
      <c r="L3575" s="217"/>
      <c r="M3575" s="217"/>
      <c r="N3575" s="217"/>
      <c r="O3575" s="217"/>
      <c r="P3575" s="217"/>
    </row>
    <row r="3576">
      <c r="A3576" s="217"/>
      <c r="B3576" s="233"/>
      <c r="C3576" s="234"/>
      <c r="D3576" s="235"/>
      <c r="E3576" s="235"/>
      <c r="F3576" s="217"/>
      <c r="G3576" s="217"/>
      <c r="H3576" s="217"/>
      <c r="I3576" s="217"/>
      <c r="J3576" s="217"/>
      <c r="K3576" s="217"/>
      <c r="L3576" s="217"/>
      <c r="M3576" s="217"/>
      <c r="N3576" s="217"/>
      <c r="O3576" s="217"/>
      <c r="P3576" s="217"/>
    </row>
    <row r="3577">
      <c r="A3577" s="217"/>
      <c r="B3577" s="233"/>
      <c r="C3577" s="234"/>
      <c r="D3577" s="235"/>
      <c r="E3577" s="235"/>
      <c r="F3577" s="217"/>
      <c r="G3577" s="217"/>
      <c r="H3577" s="217"/>
      <c r="I3577" s="217"/>
      <c r="J3577" s="217"/>
      <c r="K3577" s="217"/>
      <c r="L3577" s="217"/>
      <c r="M3577" s="217"/>
      <c r="N3577" s="217"/>
      <c r="O3577" s="217"/>
      <c r="P3577" s="217"/>
    </row>
    <row r="3578">
      <c r="A3578" s="217"/>
      <c r="B3578" s="233"/>
      <c r="C3578" s="234"/>
      <c r="D3578" s="235"/>
      <c r="E3578" s="235"/>
      <c r="F3578" s="217"/>
      <c r="G3578" s="217"/>
      <c r="H3578" s="217"/>
      <c r="I3578" s="217"/>
      <c r="J3578" s="217"/>
      <c r="K3578" s="217"/>
      <c r="L3578" s="217"/>
      <c r="M3578" s="217"/>
      <c r="N3578" s="217"/>
      <c r="O3578" s="217"/>
      <c r="P3578" s="217"/>
    </row>
    <row r="3579">
      <c r="A3579" s="217"/>
      <c r="B3579" s="233"/>
      <c r="C3579" s="234"/>
      <c r="D3579" s="235"/>
      <c r="E3579" s="235"/>
      <c r="F3579" s="217"/>
      <c r="G3579" s="217"/>
      <c r="H3579" s="217"/>
      <c r="I3579" s="217"/>
      <c r="J3579" s="217"/>
      <c r="K3579" s="217"/>
      <c r="L3579" s="217"/>
      <c r="M3579" s="217"/>
      <c r="N3579" s="217"/>
      <c r="O3579" s="217"/>
      <c r="P3579" s="217"/>
    </row>
    <row r="3580">
      <c r="A3580" s="217"/>
      <c r="B3580" s="233"/>
      <c r="C3580" s="234"/>
      <c r="D3580" s="235"/>
      <c r="E3580" s="235"/>
      <c r="F3580" s="217"/>
      <c r="G3580" s="217"/>
      <c r="H3580" s="217"/>
      <c r="I3580" s="217"/>
      <c r="J3580" s="217"/>
      <c r="K3580" s="217"/>
      <c r="L3580" s="217"/>
      <c r="M3580" s="217"/>
      <c r="N3580" s="217"/>
      <c r="O3580" s="217"/>
      <c r="P3580" s="217"/>
    </row>
    <row r="3581">
      <c r="A3581" s="217"/>
      <c r="B3581" s="233"/>
      <c r="C3581" s="234"/>
      <c r="D3581" s="235"/>
      <c r="E3581" s="235"/>
      <c r="F3581" s="217"/>
      <c r="G3581" s="217"/>
      <c r="H3581" s="217"/>
      <c r="I3581" s="217"/>
      <c r="J3581" s="217"/>
      <c r="K3581" s="217"/>
      <c r="L3581" s="217"/>
      <c r="M3581" s="217"/>
      <c r="N3581" s="217"/>
      <c r="O3581" s="217"/>
      <c r="P3581" s="217"/>
    </row>
    <row r="3582">
      <c r="A3582" s="217"/>
      <c r="B3582" s="233"/>
      <c r="C3582" s="234"/>
      <c r="D3582" s="235"/>
      <c r="E3582" s="235"/>
      <c r="F3582" s="217"/>
      <c r="G3582" s="217"/>
      <c r="H3582" s="217"/>
      <c r="I3582" s="217"/>
      <c r="J3582" s="217"/>
      <c r="K3582" s="217"/>
      <c r="L3582" s="217"/>
      <c r="M3582" s="217"/>
      <c r="N3582" s="217"/>
      <c r="O3582" s="217"/>
      <c r="P3582" s="217"/>
    </row>
    <row r="3583">
      <c r="A3583" s="217"/>
      <c r="B3583" s="233"/>
      <c r="C3583" s="234"/>
      <c r="D3583" s="235"/>
      <c r="E3583" s="235"/>
      <c r="F3583" s="217"/>
      <c r="G3583" s="217"/>
      <c r="H3583" s="217"/>
      <c r="I3583" s="217"/>
      <c r="J3583" s="217"/>
      <c r="K3583" s="217"/>
      <c r="L3583" s="217"/>
      <c r="M3583" s="217"/>
      <c r="N3583" s="217"/>
      <c r="O3583" s="217"/>
      <c r="P3583" s="217"/>
    </row>
    <row r="3584">
      <c r="A3584" s="217"/>
      <c r="B3584" s="233"/>
      <c r="C3584" s="234"/>
      <c r="D3584" s="235"/>
      <c r="E3584" s="235"/>
      <c r="F3584" s="217"/>
      <c r="G3584" s="217"/>
      <c r="H3584" s="217"/>
      <c r="I3584" s="217"/>
      <c r="J3584" s="217"/>
      <c r="K3584" s="217"/>
      <c r="L3584" s="217"/>
      <c r="M3584" s="217"/>
      <c r="N3584" s="217"/>
      <c r="O3584" s="217"/>
      <c r="P3584" s="217"/>
    </row>
    <row r="3585">
      <c r="A3585" s="230"/>
      <c r="B3585" s="233"/>
      <c r="C3585" s="234"/>
      <c r="D3585" s="236"/>
      <c r="E3585" s="235"/>
      <c r="F3585" s="195"/>
      <c r="G3585" s="217"/>
      <c r="H3585" s="217"/>
      <c r="I3585" s="195"/>
      <c r="J3585" s="195"/>
      <c r="K3585" s="195"/>
      <c r="L3585" s="195"/>
      <c r="M3585" s="195"/>
      <c r="N3585" s="195"/>
      <c r="O3585" s="195"/>
      <c r="P3585" s="195"/>
    </row>
    <row r="3586">
      <c r="A3586" s="217"/>
      <c r="B3586" s="233"/>
      <c r="C3586" s="234"/>
      <c r="D3586" s="235"/>
      <c r="E3586" s="235"/>
      <c r="F3586" s="217"/>
      <c r="G3586" s="217"/>
      <c r="H3586" s="217"/>
      <c r="I3586" s="217"/>
      <c r="J3586" s="217"/>
      <c r="K3586" s="217"/>
      <c r="L3586" s="217"/>
      <c r="M3586" s="217"/>
      <c r="N3586" s="217"/>
      <c r="O3586" s="217"/>
      <c r="P3586" s="217"/>
    </row>
    <row r="3587">
      <c r="A3587" s="217"/>
      <c r="B3587" s="233"/>
      <c r="C3587" s="234"/>
      <c r="D3587" s="235"/>
      <c r="E3587" s="235"/>
      <c r="F3587" s="217"/>
      <c r="G3587" s="217"/>
      <c r="H3587" s="217"/>
      <c r="I3587" s="217"/>
      <c r="J3587" s="217"/>
      <c r="K3587" s="217"/>
      <c r="L3587" s="217"/>
      <c r="M3587" s="217"/>
      <c r="N3587" s="217"/>
      <c r="O3587" s="217"/>
      <c r="P3587" s="217"/>
    </row>
    <row r="3588">
      <c r="A3588" s="217"/>
      <c r="B3588" s="233"/>
      <c r="C3588" s="234"/>
      <c r="D3588" s="235"/>
      <c r="E3588" s="235"/>
      <c r="F3588" s="217"/>
      <c r="G3588" s="217"/>
      <c r="H3588" s="217"/>
      <c r="I3588" s="217"/>
      <c r="J3588" s="217"/>
      <c r="K3588" s="217"/>
      <c r="L3588" s="217"/>
      <c r="M3588" s="217"/>
      <c r="N3588" s="217"/>
      <c r="O3588" s="217"/>
      <c r="P3588" s="217"/>
    </row>
    <row r="3589">
      <c r="A3589" s="217"/>
      <c r="B3589" s="233"/>
      <c r="C3589" s="234"/>
      <c r="D3589" s="235"/>
      <c r="E3589" s="235"/>
      <c r="F3589" s="217"/>
      <c r="G3589" s="217"/>
      <c r="H3589" s="217"/>
      <c r="I3589" s="217"/>
      <c r="J3589" s="217"/>
      <c r="K3589" s="217"/>
      <c r="L3589" s="217"/>
      <c r="M3589" s="217"/>
      <c r="N3589" s="217"/>
      <c r="O3589" s="217"/>
      <c r="P3589" s="217"/>
    </row>
    <row r="3590">
      <c r="A3590" s="217"/>
      <c r="B3590" s="233"/>
      <c r="C3590" s="234"/>
      <c r="D3590" s="235"/>
      <c r="E3590" s="235"/>
      <c r="F3590" s="217"/>
      <c r="G3590" s="217"/>
      <c r="H3590" s="217"/>
      <c r="I3590" s="217"/>
      <c r="J3590" s="217"/>
      <c r="K3590" s="217"/>
      <c r="L3590" s="217"/>
      <c r="M3590" s="217"/>
      <c r="N3590" s="217"/>
      <c r="O3590" s="217"/>
      <c r="P3590" s="217"/>
    </row>
    <row r="3591">
      <c r="A3591" s="217"/>
      <c r="B3591" s="233"/>
      <c r="C3591" s="234"/>
      <c r="D3591" s="235"/>
      <c r="E3591" s="235"/>
      <c r="F3591" s="217"/>
      <c r="G3591" s="217"/>
      <c r="H3591" s="217"/>
      <c r="I3591" s="217"/>
      <c r="J3591" s="217"/>
      <c r="K3591" s="217"/>
      <c r="L3591" s="217"/>
      <c r="M3591" s="217"/>
      <c r="N3591" s="217"/>
      <c r="O3591" s="217"/>
      <c r="P3591" s="217"/>
    </row>
    <row r="3592">
      <c r="A3592" s="217"/>
      <c r="B3592" s="233"/>
      <c r="C3592" s="234"/>
      <c r="D3592" s="235"/>
      <c r="E3592" s="235"/>
      <c r="F3592" s="217"/>
      <c r="G3592" s="217"/>
      <c r="H3592" s="217"/>
      <c r="I3592" s="217"/>
      <c r="J3592" s="217"/>
      <c r="K3592" s="217"/>
      <c r="L3592" s="217"/>
      <c r="M3592" s="217"/>
      <c r="N3592" s="217"/>
      <c r="O3592" s="217"/>
      <c r="P3592" s="217"/>
    </row>
    <row r="3593">
      <c r="A3593" s="217"/>
      <c r="B3593" s="233"/>
      <c r="C3593" s="234"/>
      <c r="D3593" s="235"/>
      <c r="E3593" s="235"/>
      <c r="F3593" s="217"/>
      <c r="G3593" s="217"/>
      <c r="H3593" s="217"/>
      <c r="I3593" s="217"/>
      <c r="J3593" s="217"/>
      <c r="K3593" s="217"/>
      <c r="L3593" s="217"/>
      <c r="M3593" s="217"/>
      <c r="N3593" s="217"/>
      <c r="O3593" s="217"/>
      <c r="P3593" s="217"/>
    </row>
    <row r="3594">
      <c r="A3594" s="217"/>
      <c r="B3594" s="233"/>
      <c r="C3594" s="234"/>
      <c r="D3594" s="235"/>
      <c r="E3594" s="235"/>
      <c r="F3594" s="217"/>
      <c r="G3594" s="217"/>
      <c r="H3594" s="217"/>
      <c r="I3594" s="217"/>
      <c r="J3594" s="217"/>
      <c r="K3594" s="217"/>
      <c r="L3594" s="217"/>
      <c r="M3594" s="217"/>
      <c r="N3594" s="217"/>
      <c r="O3594" s="217"/>
      <c r="P3594" s="217"/>
    </row>
    <row r="3595">
      <c r="A3595" s="217"/>
      <c r="B3595" s="233"/>
      <c r="C3595" s="234"/>
      <c r="D3595" s="235"/>
      <c r="E3595" s="235"/>
      <c r="F3595" s="217"/>
      <c r="G3595" s="217"/>
      <c r="H3595" s="217"/>
      <c r="I3595" s="217"/>
      <c r="J3595" s="217"/>
      <c r="K3595" s="217"/>
      <c r="L3595" s="217"/>
      <c r="M3595" s="217"/>
      <c r="N3595" s="217"/>
      <c r="O3595" s="217"/>
      <c r="P3595" s="217"/>
    </row>
    <row r="3596">
      <c r="A3596" s="217"/>
      <c r="B3596" s="233"/>
      <c r="C3596" s="234"/>
      <c r="D3596" s="235"/>
      <c r="E3596" s="235"/>
      <c r="F3596" s="217"/>
      <c r="G3596" s="217"/>
      <c r="H3596" s="217"/>
      <c r="I3596" s="217"/>
      <c r="J3596" s="217"/>
      <c r="K3596" s="217"/>
      <c r="L3596" s="217"/>
      <c r="M3596" s="217"/>
      <c r="N3596" s="217"/>
      <c r="O3596" s="217"/>
      <c r="P3596" s="217"/>
    </row>
    <row r="3597">
      <c r="A3597" s="217"/>
      <c r="B3597" s="233"/>
      <c r="C3597" s="234"/>
      <c r="D3597" s="235"/>
      <c r="E3597" s="235"/>
      <c r="F3597" s="217"/>
      <c r="G3597" s="217"/>
      <c r="H3597" s="217"/>
      <c r="I3597" s="217"/>
      <c r="J3597" s="217"/>
      <c r="K3597" s="217"/>
      <c r="L3597" s="217"/>
      <c r="M3597" s="217"/>
      <c r="N3597" s="217"/>
      <c r="O3597" s="217"/>
      <c r="P3597" s="217"/>
    </row>
    <row r="3598">
      <c r="A3598" s="217"/>
      <c r="B3598" s="233"/>
      <c r="C3598" s="234"/>
      <c r="D3598" s="235"/>
      <c r="E3598" s="235"/>
      <c r="F3598" s="217"/>
      <c r="G3598" s="217"/>
      <c r="H3598" s="217"/>
      <c r="I3598" s="217"/>
      <c r="J3598" s="217"/>
      <c r="K3598" s="217"/>
      <c r="L3598" s="217"/>
      <c r="M3598" s="217"/>
      <c r="N3598" s="217"/>
      <c r="O3598" s="217"/>
      <c r="P3598" s="217"/>
    </row>
    <row r="3599">
      <c r="A3599" s="217"/>
      <c r="B3599" s="233"/>
      <c r="C3599" s="234"/>
      <c r="D3599" s="235"/>
      <c r="E3599" s="235"/>
      <c r="F3599" s="217"/>
      <c r="G3599" s="217"/>
      <c r="H3599" s="217"/>
      <c r="I3599" s="217"/>
      <c r="J3599" s="217"/>
      <c r="K3599" s="217"/>
      <c r="L3599" s="217"/>
      <c r="M3599" s="217"/>
      <c r="N3599" s="217"/>
      <c r="O3599" s="217"/>
      <c r="P3599" s="217"/>
    </row>
    <row r="3600">
      <c r="A3600" s="217"/>
      <c r="B3600" s="233"/>
      <c r="C3600" s="234"/>
      <c r="D3600" s="235"/>
      <c r="E3600" s="235"/>
      <c r="F3600" s="217"/>
      <c r="G3600" s="217"/>
      <c r="H3600" s="217"/>
      <c r="I3600" s="217"/>
      <c r="J3600" s="217"/>
      <c r="K3600" s="217"/>
      <c r="L3600" s="217"/>
      <c r="M3600" s="217"/>
      <c r="N3600" s="217"/>
      <c r="O3600" s="217"/>
      <c r="P3600" s="217"/>
    </row>
    <row r="3601">
      <c r="A3601" s="217"/>
      <c r="B3601" s="233"/>
      <c r="C3601" s="234"/>
      <c r="D3601" s="235"/>
      <c r="E3601" s="235"/>
      <c r="F3601" s="217"/>
      <c r="G3601" s="217"/>
      <c r="H3601" s="217"/>
      <c r="I3601" s="217"/>
      <c r="J3601" s="217"/>
      <c r="K3601" s="217"/>
      <c r="L3601" s="217"/>
      <c r="M3601" s="217"/>
      <c r="N3601" s="217"/>
      <c r="O3601" s="217"/>
      <c r="P3601" s="217"/>
    </row>
    <row r="3602">
      <c r="A3602" s="217"/>
      <c r="B3602" s="233"/>
      <c r="C3602" s="234"/>
      <c r="D3602" s="235"/>
      <c r="E3602" s="235"/>
      <c r="F3602" s="217"/>
      <c r="G3602" s="217"/>
      <c r="H3602" s="217"/>
      <c r="I3602" s="217"/>
      <c r="J3602" s="217"/>
      <c r="K3602" s="217"/>
      <c r="L3602" s="217"/>
      <c r="M3602" s="217"/>
      <c r="N3602" s="217"/>
      <c r="O3602" s="217"/>
      <c r="P3602" s="217"/>
    </row>
    <row r="3603">
      <c r="A3603" s="230"/>
      <c r="B3603" s="233"/>
      <c r="C3603" s="234"/>
      <c r="D3603" s="236"/>
      <c r="E3603" s="235"/>
      <c r="F3603" s="195"/>
      <c r="G3603" s="217"/>
      <c r="H3603" s="217"/>
      <c r="I3603" s="195"/>
      <c r="J3603" s="195"/>
      <c r="K3603" s="195"/>
      <c r="L3603" s="195"/>
      <c r="M3603" s="195"/>
      <c r="N3603" s="195"/>
      <c r="O3603" s="195"/>
      <c r="P3603" s="195"/>
    </row>
    <row r="3604">
      <c r="A3604" s="217"/>
      <c r="B3604" s="233"/>
      <c r="C3604" s="234"/>
      <c r="D3604" s="235"/>
      <c r="E3604" s="235"/>
      <c r="F3604" s="217"/>
      <c r="G3604" s="217"/>
      <c r="H3604" s="217"/>
      <c r="I3604" s="217"/>
      <c r="J3604" s="217"/>
      <c r="K3604" s="217"/>
      <c r="L3604" s="217"/>
      <c r="M3604" s="217"/>
      <c r="N3604" s="217"/>
      <c r="O3604" s="217"/>
      <c r="P3604" s="217"/>
    </row>
    <row r="3605">
      <c r="A3605" s="217"/>
      <c r="B3605" s="233"/>
      <c r="C3605" s="234"/>
      <c r="D3605" s="235"/>
      <c r="E3605" s="235"/>
      <c r="F3605" s="217"/>
      <c r="G3605" s="217"/>
      <c r="H3605" s="217"/>
      <c r="I3605" s="217"/>
      <c r="J3605" s="217"/>
      <c r="K3605" s="217"/>
      <c r="L3605" s="217"/>
      <c r="M3605" s="217"/>
      <c r="N3605" s="217"/>
      <c r="O3605" s="217"/>
      <c r="P3605" s="217"/>
    </row>
    <row r="3606">
      <c r="A3606" s="217"/>
      <c r="B3606" s="233"/>
      <c r="C3606" s="234"/>
      <c r="D3606" s="235"/>
      <c r="E3606" s="235"/>
      <c r="F3606" s="217"/>
      <c r="G3606" s="217"/>
      <c r="H3606" s="217"/>
      <c r="I3606" s="217"/>
      <c r="J3606" s="217"/>
      <c r="K3606" s="217"/>
      <c r="L3606" s="217"/>
      <c r="M3606" s="217"/>
      <c r="N3606" s="217"/>
      <c r="O3606" s="217"/>
      <c r="P3606" s="217"/>
    </row>
    <row r="3607">
      <c r="A3607" s="217"/>
      <c r="B3607" s="233"/>
      <c r="C3607" s="234"/>
      <c r="D3607" s="235"/>
      <c r="E3607" s="235"/>
      <c r="F3607" s="217"/>
      <c r="G3607" s="217"/>
      <c r="H3607" s="217"/>
      <c r="I3607" s="217"/>
      <c r="J3607" s="217"/>
      <c r="K3607" s="217"/>
      <c r="L3607" s="217"/>
      <c r="M3607" s="217"/>
      <c r="N3607" s="217"/>
      <c r="O3607" s="217"/>
      <c r="P3607" s="217"/>
    </row>
    <row r="3608">
      <c r="A3608" s="217"/>
      <c r="B3608" s="233"/>
      <c r="C3608" s="234"/>
      <c r="D3608" s="235"/>
      <c r="E3608" s="235"/>
      <c r="F3608" s="217"/>
      <c r="G3608" s="217"/>
      <c r="H3608" s="217"/>
      <c r="I3608" s="217"/>
      <c r="J3608" s="217"/>
      <c r="K3608" s="217"/>
      <c r="L3608" s="217"/>
      <c r="M3608" s="217"/>
      <c r="N3608" s="217"/>
      <c r="O3608" s="217"/>
      <c r="P3608" s="217"/>
    </row>
    <row r="3609">
      <c r="A3609" s="217"/>
      <c r="B3609" s="233"/>
      <c r="C3609" s="234"/>
      <c r="D3609" s="235"/>
      <c r="E3609" s="235"/>
      <c r="F3609" s="217"/>
      <c r="G3609" s="217"/>
      <c r="H3609" s="217"/>
      <c r="I3609" s="217"/>
      <c r="J3609" s="217"/>
      <c r="K3609" s="217"/>
      <c r="L3609" s="217"/>
      <c r="M3609" s="217"/>
      <c r="N3609" s="217"/>
      <c r="O3609" s="217"/>
      <c r="P3609" s="217"/>
    </row>
    <row r="3610">
      <c r="A3610" s="217"/>
      <c r="B3610" s="233"/>
      <c r="C3610" s="234"/>
      <c r="D3610" s="235"/>
      <c r="E3610" s="235"/>
      <c r="F3610" s="217"/>
      <c r="G3610" s="217"/>
      <c r="H3610" s="217"/>
      <c r="I3610" s="217"/>
      <c r="J3610" s="217"/>
      <c r="K3610" s="217"/>
      <c r="L3610" s="217"/>
      <c r="M3610" s="217"/>
      <c r="N3610" s="217"/>
      <c r="O3610" s="217"/>
      <c r="P3610" s="217"/>
    </row>
    <row r="3611">
      <c r="A3611" s="217"/>
      <c r="B3611" s="233"/>
      <c r="C3611" s="234"/>
      <c r="D3611" s="235"/>
      <c r="E3611" s="235"/>
      <c r="F3611" s="217"/>
      <c r="G3611" s="217"/>
      <c r="H3611" s="217"/>
      <c r="I3611" s="217"/>
      <c r="J3611" s="217"/>
      <c r="K3611" s="217"/>
      <c r="L3611" s="217"/>
      <c r="M3611" s="217"/>
      <c r="N3611" s="217"/>
      <c r="O3611" s="217"/>
      <c r="P3611" s="217"/>
    </row>
    <row r="3612">
      <c r="A3612" s="217"/>
      <c r="B3612" s="233"/>
      <c r="C3612" s="234"/>
      <c r="D3612" s="235"/>
      <c r="E3612" s="235"/>
      <c r="F3612" s="217"/>
      <c r="G3612" s="217"/>
      <c r="H3612" s="217"/>
      <c r="I3612" s="217"/>
      <c r="J3612" s="217"/>
      <c r="K3612" s="217"/>
      <c r="L3612" s="217"/>
      <c r="M3612" s="217"/>
      <c r="N3612" s="217"/>
      <c r="O3612" s="217"/>
      <c r="P3612" s="217"/>
    </row>
    <row r="3613">
      <c r="A3613" s="217"/>
      <c r="B3613" s="233"/>
      <c r="C3613" s="234"/>
      <c r="D3613" s="235"/>
      <c r="E3613" s="235"/>
      <c r="F3613" s="217"/>
      <c r="G3613" s="217"/>
      <c r="H3613" s="217"/>
      <c r="I3613" s="217"/>
      <c r="J3613" s="217"/>
      <c r="K3613" s="217"/>
      <c r="L3613" s="217"/>
      <c r="M3613" s="217"/>
      <c r="N3613" s="217"/>
      <c r="O3613" s="217"/>
      <c r="P3613" s="217"/>
    </row>
    <row r="3614">
      <c r="A3614" s="217"/>
      <c r="B3614" s="233"/>
      <c r="C3614" s="234"/>
      <c r="D3614" s="235"/>
      <c r="E3614" s="235"/>
      <c r="F3614" s="217"/>
      <c r="G3614" s="217"/>
      <c r="H3614" s="217"/>
      <c r="I3614" s="217"/>
      <c r="J3614" s="217"/>
      <c r="K3614" s="217"/>
      <c r="L3614" s="217"/>
      <c r="M3614" s="217"/>
      <c r="N3614" s="217"/>
      <c r="O3614" s="217"/>
      <c r="P3614" s="217"/>
    </row>
    <row r="3615">
      <c r="A3615" s="217"/>
      <c r="B3615" s="233"/>
      <c r="C3615" s="234"/>
      <c r="D3615" s="235"/>
      <c r="E3615" s="235"/>
      <c r="F3615" s="217"/>
      <c r="G3615" s="217"/>
      <c r="H3615" s="217"/>
      <c r="I3615" s="217"/>
      <c r="J3615" s="217"/>
      <c r="K3615" s="217"/>
      <c r="L3615" s="217"/>
      <c r="M3615" s="217"/>
      <c r="N3615" s="217"/>
      <c r="O3615" s="217"/>
      <c r="P3615" s="217"/>
    </row>
    <row r="3616">
      <c r="A3616" s="217"/>
      <c r="B3616" s="233"/>
      <c r="C3616" s="234"/>
      <c r="D3616" s="235"/>
      <c r="E3616" s="235"/>
      <c r="F3616" s="217"/>
      <c r="G3616" s="217"/>
      <c r="H3616" s="217"/>
      <c r="I3616" s="217"/>
      <c r="J3616" s="217"/>
      <c r="K3616" s="217"/>
      <c r="L3616" s="217"/>
      <c r="M3616" s="217"/>
      <c r="N3616" s="217"/>
      <c r="O3616" s="217"/>
      <c r="P3616" s="217"/>
    </row>
    <row r="3617">
      <c r="A3617" s="217"/>
      <c r="B3617" s="233"/>
      <c r="C3617" s="234"/>
      <c r="D3617" s="235"/>
      <c r="E3617" s="235"/>
      <c r="F3617" s="217"/>
      <c r="G3617" s="217"/>
      <c r="H3617" s="217"/>
      <c r="I3617" s="217"/>
      <c r="J3617" s="217"/>
      <c r="K3617" s="217"/>
      <c r="L3617" s="217"/>
      <c r="M3617" s="217"/>
      <c r="N3617" s="217"/>
      <c r="O3617" s="217"/>
      <c r="P3617" s="217"/>
    </row>
    <row r="3618">
      <c r="A3618" s="217"/>
      <c r="B3618" s="233"/>
      <c r="C3618" s="234"/>
      <c r="D3618" s="235"/>
      <c r="E3618" s="235"/>
      <c r="F3618" s="217"/>
      <c r="G3618" s="217"/>
      <c r="H3618" s="217"/>
      <c r="I3618" s="217"/>
      <c r="J3618" s="217"/>
      <c r="K3618" s="217"/>
      <c r="L3618" s="217"/>
      <c r="M3618" s="217"/>
      <c r="N3618" s="217"/>
      <c r="O3618" s="217"/>
      <c r="P3618" s="217"/>
    </row>
    <row r="3619">
      <c r="A3619" s="217"/>
      <c r="B3619" s="233"/>
      <c r="C3619" s="234"/>
      <c r="D3619" s="235"/>
      <c r="E3619" s="235"/>
      <c r="F3619" s="217"/>
      <c r="G3619" s="217"/>
      <c r="H3619" s="217"/>
      <c r="I3619" s="217"/>
      <c r="J3619" s="217"/>
      <c r="K3619" s="217"/>
      <c r="L3619" s="217"/>
      <c r="M3619" s="217"/>
      <c r="N3619" s="217"/>
      <c r="O3619" s="217"/>
      <c r="P3619" s="217"/>
    </row>
    <row r="3620">
      <c r="A3620" s="217"/>
      <c r="B3620" s="233"/>
      <c r="C3620" s="234"/>
      <c r="D3620" s="235"/>
      <c r="E3620" s="235"/>
      <c r="F3620" s="217"/>
      <c r="G3620" s="217"/>
      <c r="H3620" s="217"/>
      <c r="I3620" s="217"/>
      <c r="J3620" s="217"/>
      <c r="K3620" s="217"/>
      <c r="L3620" s="217"/>
      <c r="M3620" s="217"/>
      <c r="N3620" s="217"/>
      <c r="O3620" s="217"/>
      <c r="P3620" s="217"/>
    </row>
    <row r="3621">
      <c r="A3621" s="230"/>
      <c r="B3621" s="233"/>
      <c r="C3621" s="234"/>
      <c r="D3621" s="236"/>
      <c r="E3621" s="235"/>
      <c r="F3621" s="195"/>
      <c r="G3621" s="217"/>
      <c r="H3621" s="217"/>
      <c r="I3621" s="195"/>
      <c r="J3621" s="195"/>
      <c r="K3621" s="195"/>
      <c r="L3621" s="195"/>
      <c r="M3621" s="195"/>
      <c r="N3621" s="195"/>
      <c r="O3621" s="195"/>
      <c r="P3621" s="195"/>
    </row>
    <row r="3622">
      <c r="A3622" s="217"/>
      <c r="B3622" s="233"/>
      <c r="C3622" s="234"/>
      <c r="D3622" s="235"/>
      <c r="E3622" s="235"/>
      <c r="F3622" s="217"/>
      <c r="G3622" s="217"/>
      <c r="H3622" s="217"/>
      <c r="I3622" s="217"/>
      <c r="J3622" s="217"/>
      <c r="K3622" s="217"/>
      <c r="L3622" s="217"/>
      <c r="M3622" s="217"/>
      <c r="N3622" s="217"/>
      <c r="O3622" s="217"/>
      <c r="P3622" s="217"/>
    </row>
    <row r="3623">
      <c r="A3623" s="217"/>
      <c r="B3623" s="233"/>
      <c r="C3623" s="234"/>
      <c r="D3623" s="235"/>
      <c r="E3623" s="235"/>
      <c r="F3623" s="217"/>
      <c r="G3623" s="217"/>
      <c r="H3623" s="217"/>
      <c r="I3623" s="217"/>
      <c r="J3623" s="217"/>
      <c r="K3623" s="217"/>
      <c r="L3623" s="217"/>
      <c r="M3623" s="217"/>
      <c r="N3623" s="217"/>
      <c r="O3623" s="217"/>
      <c r="P3623" s="217"/>
    </row>
    <row r="3624">
      <c r="A3624" s="217"/>
      <c r="B3624" s="233"/>
      <c r="C3624" s="234"/>
      <c r="D3624" s="235"/>
      <c r="E3624" s="235"/>
      <c r="F3624" s="217"/>
      <c r="G3624" s="217"/>
      <c r="H3624" s="217"/>
      <c r="I3624" s="217"/>
      <c r="J3624" s="217"/>
      <c r="K3624" s="217"/>
      <c r="L3624" s="217"/>
      <c r="M3624" s="217"/>
      <c r="N3624" s="217"/>
      <c r="O3624" s="217"/>
      <c r="P3624" s="217"/>
    </row>
    <row r="3625">
      <c r="A3625" s="217"/>
      <c r="B3625" s="233"/>
      <c r="C3625" s="234"/>
      <c r="D3625" s="235"/>
      <c r="E3625" s="235"/>
      <c r="F3625" s="217"/>
      <c r="G3625" s="217"/>
      <c r="H3625" s="217"/>
      <c r="I3625" s="217"/>
      <c r="J3625" s="217"/>
      <c r="K3625" s="217"/>
      <c r="L3625" s="217"/>
      <c r="M3625" s="217"/>
      <c r="N3625" s="217"/>
      <c r="O3625" s="217"/>
      <c r="P3625" s="217"/>
    </row>
    <row r="3626">
      <c r="A3626" s="217"/>
      <c r="B3626" s="233"/>
      <c r="C3626" s="234"/>
      <c r="D3626" s="235"/>
      <c r="E3626" s="235"/>
      <c r="F3626" s="217"/>
      <c r="G3626" s="217"/>
      <c r="H3626" s="217"/>
      <c r="I3626" s="217"/>
      <c r="J3626" s="217"/>
      <c r="K3626" s="217"/>
      <c r="L3626" s="217"/>
      <c r="M3626" s="217"/>
      <c r="N3626" s="217"/>
      <c r="O3626" s="217"/>
      <c r="P3626" s="217"/>
    </row>
    <row r="3627">
      <c r="A3627" s="217"/>
      <c r="B3627" s="233"/>
      <c r="C3627" s="234"/>
      <c r="D3627" s="235"/>
      <c r="E3627" s="235"/>
      <c r="F3627" s="217"/>
      <c r="G3627" s="217"/>
      <c r="H3627" s="217"/>
      <c r="I3627" s="217"/>
      <c r="J3627" s="217"/>
      <c r="K3627" s="217"/>
      <c r="L3627" s="217"/>
      <c r="M3627" s="217"/>
      <c r="N3627" s="217"/>
      <c r="O3627" s="217"/>
      <c r="P3627" s="217"/>
    </row>
    <row r="3628">
      <c r="A3628" s="217"/>
      <c r="B3628" s="233"/>
      <c r="C3628" s="234"/>
      <c r="D3628" s="235"/>
      <c r="E3628" s="235"/>
      <c r="F3628" s="217"/>
      <c r="G3628" s="217"/>
      <c r="H3628" s="217"/>
      <c r="I3628" s="217"/>
      <c r="J3628" s="217"/>
      <c r="K3628" s="217"/>
      <c r="L3628" s="217"/>
      <c r="M3628" s="217"/>
      <c r="N3628" s="217"/>
      <c r="O3628" s="217"/>
      <c r="P3628" s="217"/>
    </row>
    <row r="3629">
      <c r="A3629" s="217"/>
      <c r="B3629" s="233"/>
      <c r="C3629" s="234"/>
      <c r="D3629" s="235"/>
      <c r="E3629" s="235"/>
      <c r="F3629" s="217"/>
      <c r="G3629" s="217"/>
      <c r="H3629" s="217"/>
      <c r="I3629" s="217"/>
      <c r="J3629" s="217"/>
      <c r="K3629" s="217"/>
      <c r="L3629" s="217"/>
      <c r="M3629" s="217"/>
      <c r="N3629" s="217"/>
      <c r="O3629" s="217"/>
      <c r="P3629" s="217"/>
    </row>
    <row r="3630">
      <c r="A3630" s="217"/>
      <c r="B3630" s="233"/>
      <c r="C3630" s="234"/>
      <c r="D3630" s="235"/>
      <c r="E3630" s="235"/>
      <c r="F3630" s="217"/>
      <c r="G3630" s="217"/>
      <c r="H3630" s="217"/>
      <c r="I3630" s="217"/>
      <c r="J3630" s="217"/>
      <c r="K3630" s="217"/>
      <c r="L3630" s="217"/>
      <c r="M3630" s="217"/>
      <c r="N3630" s="217"/>
      <c r="O3630" s="217"/>
      <c r="P3630" s="217"/>
    </row>
    <row r="3631">
      <c r="A3631" s="217"/>
      <c r="B3631" s="233"/>
      <c r="C3631" s="234"/>
      <c r="D3631" s="235"/>
      <c r="E3631" s="235"/>
      <c r="F3631" s="217"/>
      <c r="G3631" s="217"/>
      <c r="H3631" s="217"/>
      <c r="I3631" s="217"/>
      <c r="J3631" s="217"/>
      <c r="K3631" s="217"/>
      <c r="L3631" s="217"/>
      <c r="M3631" s="217"/>
      <c r="N3631" s="217"/>
      <c r="O3631" s="217"/>
      <c r="P3631" s="217"/>
    </row>
    <row r="3632">
      <c r="A3632" s="217"/>
      <c r="B3632" s="233"/>
      <c r="C3632" s="234"/>
      <c r="D3632" s="235"/>
      <c r="E3632" s="235"/>
      <c r="F3632" s="217"/>
      <c r="G3632" s="217"/>
      <c r="H3632" s="217"/>
      <c r="I3632" s="217"/>
      <c r="J3632" s="217"/>
      <c r="K3632" s="217"/>
      <c r="L3632" s="217"/>
      <c r="M3632" s="217"/>
      <c r="N3632" s="217"/>
      <c r="O3632" s="217"/>
      <c r="P3632" s="217"/>
    </row>
    <row r="3633">
      <c r="A3633" s="217"/>
      <c r="B3633" s="233"/>
      <c r="C3633" s="234"/>
      <c r="D3633" s="235"/>
      <c r="E3633" s="235"/>
      <c r="F3633" s="217"/>
      <c r="G3633" s="217"/>
      <c r="H3633" s="217"/>
      <c r="I3633" s="217"/>
      <c r="J3633" s="217"/>
      <c r="K3633" s="217"/>
      <c r="L3633" s="217"/>
      <c r="M3633" s="217"/>
      <c r="N3633" s="217"/>
      <c r="O3633" s="217"/>
      <c r="P3633" s="217"/>
    </row>
    <row r="3634">
      <c r="A3634" s="217"/>
      <c r="B3634" s="233"/>
      <c r="C3634" s="234"/>
      <c r="D3634" s="235"/>
      <c r="E3634" s="235"/>
      <c r="F3634" s="217"/>
      <c r="G3634" s="217"/>
      <c r="H3634" s="217"/>
      <c r="I3634" s="217"/>
      <c r="J3634" s="217"/>
      <c r="K3634" s="217"/>
      <c r="L3634" s="217"/>
      <c r="M3634" s="217"/>
      <c r="N3634" s="217"/>
      <c r="O3634" s="217"/>
      <c r="P3634" s="217"/>
    </row>
    <row r="3635">
      <c r="A3635" s="217"/>
      <c r="B3635" s="233"/>
      <c r="C3635" s="234"/>
      <c r="D3635" s="235"/>
      <c r="E3635" s="235"/>
      <c r="F3635" s="217"/>
      <c r="G3635" s="217"/>
      <c r="H3635" s="217"/>
      <c r="I3635" s="217"/>
      <c r="J3635" s="217"/>
      <c r="K3635" s="217"/>
      <c r="L3635" s="217"/>
      <c r="M3635" s="217"/>
      <c r="N3635" s="217"/>
      <c r="O3635" s="217"/>
      <c r="P3635" s="217"/>
    </row>
    <row r="3636">
      <c r="A3636" s="217"/>
      <c r="B3636" s="233"/>
      <c r="C3636" s="234"/>
      <c r="D3636" s="235"/>
      <c r="E3636" s="235"/>
      <c r="F3636" s="217"/>
      <c r="G3636" s="217"/>
      <c r="H3636" s="217"/>
      <c r="I3636" s="217"/>
      <c r="J3636" s="217"/>
      <c r="K3636" s="217"/>
      <c r="L3636" s="217"/>
      <c r="M3636" s="217"/>
      <c r="N3636" s="217"/>
      <c r="O3636" s="217"/>
      <c r="P3636" s="217"/>
    </row>
    <row r="3637">
      <c r="A3637" s="217"/>
      <c r="B3637" s="233"/>
      <c r="C3637" s="234"/>
      <c r="D3637" s="235"/>
      <c r="E3637" s="235"/>
      <c r="F3637" s="217"/>
      <c r="G3637" s="217"/>
      <c r="H3637" s="217"/>
      <c r="I3637" s="217"/>
      <c r="J3637" s="217"/>
      <c r="K3637" s="217"/>
      <c r="L3637" s="217"/>
      <c r="M3637" s="217"/>
      <c r="N3637" s="217"/>
      <c r="O3637" s="217"/>
      <c r="P3637" s="217"/>
    </row>
    <row r="3638">
      <c r="A3638" s="217"/>
      <c r="B3638" s="233"/>
      <c r="C3638" s="234"/>
      <c r="D3638" s="235"/>
      <c r="E3638" s="235"/>
      <c r="F3638" s="217"/>
      <c r="G3638" s="217"/>
      <c r="H3638" s="217"/>
      <c r="I3638" s="217"/>
      <c r="J3638" s="217"/>
      <c r="K3638" s="217"/>
      <c r="L3638" s="217"/>
      <c r="M3638" s="217"/>
      <c r="N3638" s="217"/>
      <c r="O3638" s="217"/>
      <c r="P3638" s="217"/>
    </row>
    <row r="3639">
      <c r="A3639" s="230"/>
      <c r="B3639" s="233"/>
      <c r="C3639" s="234"/>
      <c r="D3639" s="236"/>
      <c r="E3639" s="235"/>
      <c r="F3639" s="195"/>
      <c r="G3639" s="217"/>
      <c r="H3639" s="217"/>
      <c r="I3639" s="195"/>
      <c r="J3639" s="195"/>
      <c r="K3639" s="195"/>
      <c r="L3639" s="195"/>
      <c r="M3639" s="195"/>
      <c r="N3639" s="195"/>
      <c r="O3639" s="195"/>
      <c r="P3639" s="195"/>
    </row>
    <row r="3640">
      <c r="A3640" s="217"/>
      <c r="B3640" s="233"/>
      <c r="C3640" s="234"/>
      <c r="D3640" s="235"/>
      <c r="E3640" s="235"/>
      <c r="F3640" s="217"/>
      <c r="G3640" s="217"/>
      <c r="H3640" s="217"/>
      <c r="I3640" s="217"/>
      <c r="J3640" s="217"/>
      <c r="K3640" s="217"/>
      <c r="L3640" s="217"/>
      <c r="M3640" s="217"/>
      <c r="N3640" s="217"/>
      <c r="O3640" s="217"/>
      <c r="P3640" s="217"/>
    </row>
    <row r="3641">
      <c r="A3641" s="217"/>
      <c r="B3641" s="233"/>
      <c r="C3641" s="234"/>
      <c r="D3641" s="235"/>
      <c r="E3641" s="235"/>
      <c r="F3641" s="217"/>
      <c r="G3641" s="217"/>
      <c r="H3641" s="217"/>
      <c r="I3641" s="217"/>
      <c r="J3641" s="217"/>
      <c r="K3641" s="217"/>
      <c r="L3641" s="217"/>
      <c r="M3641" s="217"/>
      <c r="N3641" s="217"/>
      <c r="O3641" s="217"/>
      <c r="P3641" s="217"/>
    </row>
    <row r="3642">
      <c r="A3642" s="217"/>
      <c r="B3642" s="233"/>
      <c r="C3642" s="234"/>
      <c r="D3642" s="235"/>
      <c r="E3642" s="235"/>
      <c r="F3642" s="217"/>
      <c r="G3642" s="217"/>
      <c r="H3642" s="217"/>
      <c r="I3642" s="217"/>
      <c r="J3642" s="217"/>
      <c r="K3642" s="217"/>
      <c r="L3642" s="217"/>
      <c r="M3642" s="217"/>
      <c r="N3642" s="217"/>
      <c r="O3642" s="217"/>
      <c r="P3642" s="217"/>
    </row>
    <row r="3643">
      <c r="A3643" s="217"/>
      <c r="B3643" s="233"/>
      <c r="C3643" s="234"/>
      <c r="D3643" s="235"/>
      <c r="E3643" s="235"/>
      <c r="F3643" s="217"/>
      <c r="G3643" s="217"/>
      <c r="H3643" s="217"/>
      <c r="I3643" s="217"/>
      <c r="J3643" s="217"/>
      <c r="K3643" s="217"/>
      <c r="L3643" s="217"/>
      <c r="M3643" s="217"/>
      <c r="N3643" s="217"/>
      <c r="O3643" s="217"/>
      <c r="P3643" s="217"/>
    </row>
    <row r="3644">
      <c r="A3644" s="217"/>
      <c r="B3644" s="233"/>
      <c r="C3644" s="234"/>
      <c r="D3644" s="235"/>
      <c r="E3644" s="235"/>
      <c r="F3644" s="217"/>
      <c r="G3644" s="217"/>
      <c r="H3644" s="217"/>
      <c r="I3644" s="217"/>
      <c r="J3644" s="217"/>
      <c r="K3644" s="217"/>
      <c r="L3644" s="217"/>
      <c r="M3644" s="217"/>
      <c r="N3644" s="217"/>
      <c r="O3644" s="217"/>
      <c r="P3644" s="217"/>
    </row>
    <row r="3645">
      <c r="A3645" s="217"/>
      <c r="B3645" s="233"/>
      <c r="C3645" s="234"/>
      <c r="D3645" s="235"/>
      <c r="E3645" s="235"/>
      <c r="F3645" s="217"/>
      <c r="G3645" s="217"/>
      <c r="H3645" s="217"/>
      <c r="I3645" s="217"/>
      <c r="J3645" s="217"/>
      <c r="K3645" s="217"/>
      <c r="L3645" s="217"/>
      <c r="M3645" s="217"/>
      <c r="N3645" s="217"/>
      <c r="O3645" s="217"/>
      <c r="P3645" s="217"/>
    </row>
    <row r="3646">
      <c r="A3646" s="217"/>
      <c r="B3646" s="233"/>
      <c r="C3646" s="234"/>
      <c r="D3646" s="235"/>
      <c r="E3646" s="235"/>
      <c r="F3646" s="217"/>
      <c r="G3646" s="217"/>
      <c r="H3646" s="217"/>
      <c r="I3646" s="217"/>
      <c r="J3646" s="217"/>
      <c r="K3646" s="217"/>
      <c r="L3646" s="217"/>
      <c r="M3646" s="217"/>
      <c r="N3646" s="217"/>
      <c r="O3646" s="217"/>
      <c r="P3646" s="217"/>
    </row>
    <row r="3647">
      <c r="A3647" s="217"/>
      <c r="B3647" s="233"/>
      <c r="C3647" s="234"/>
      <c r="D3647" s="235"/>
      <c r="E3647" s="235"/>
      <c r="F3647" s="217"/>
      <c r="G3647" s="217"/>
      <c r="H3647" s="217"/>
      <c r="I3647" s="217"/>
      <c r="J3647" s="217"/>
      <c r="K3647" s="217"/>
      <c r="L3647" s="217"/>
      <c r="M3647" s="217"/>
      <c r="N3647" s="217"/>
      <c r="O3647" s="217"/>
      <c r="P3647" s="217"/>
    </row>
    <row r="3648">
      <c r="A3648" s="217"/>
      <c r="B3648" s="233"/>
      <c r="C3648" s="234"/>
      <c r="D3648" s="235"/>
      <c r="E3648" s="235"/>
      <c r="F3648" s="217"/>
      <c r="G3648" s="217"/>
      <c r="H3648" s="217"/>
      <c r="I3648" s="217"/>
      <c r="J3648" s="217"/>
      <c r="K3648" s="217"/>
      <c r="L3648" s="217"/>
      <c r="M3648" s="217"/>
      <c r="N3648" s="217"/>
      <c r="O3648" s="217"/>
      <c r="P3648" s="217"/>
    </row>
    <row r="3649">
      <c r="A3649" s="217"/>
      <c r="B3649" s="233"/>
      <c r="C3649" s="234"/>
      <c r="D3649" s="235"/>
      <c r="E3649" s="235"/>
      <c r="F3649" s="217"/>
      <c r="G3649" s="217"/>
      <c r="H3649" s="217"/>
      <c r="I3649" s="217"/>
      <c r="J3649" s="217"/>
      <c r="K3649" s="217"/>
      <c r="L3649" s="217"/>
      <c r="M3649" s="217"/>
      <c r="N3649" s="217"/>
      <c r="O3649" s="217"/>
      <c r="P3649" s="217"/>
    </row>
    <row r="3650">
      <c r="A3650" s="217"/>
      <c r="B3650" s="233"/>
      <c r="C3650" s="234"/>
      <c r="D3650" s="235"/>
      <c r="E3650" s="235"/>
      <c r="F3650" s="217"/>
      <c r="G3650" s="217"/>
      <c r="H3650" s="217"/>
      <c r="I3650" s="217"/>
      <c r="J3650" s="217"/>
      <c r="K3650" s="217"/>
      <c r="L3650" s="217"/>
      <c r="M3650" s="217"/>
      <c r="N3650" s="217"/>
      <c r="O3650" s="217"/>
      <c r="P3650" s="217"/>
    </row>
    <row r="3651">
      <c r="A3651" s="217"/>
      <c r="B3651" s="233"/>
      <c r="C3651" s="234"/>
      <c r="D3651" s="235"/>
      <c r="E3651" s="235"/>
      <c r="F3651" s="217"/>
      <c r="G3651" s="217"/>
      <c r="H3651" s="217"/>
      <c r="I3651" s="217"/>
      <c r="J3651" s="217"/>
      <c r="K3651" s="217"/>
      <c r="L3651" s="217"/>
      <c r="M3651" s="217"/>
      <c r="N3651" s="217"/>
      <c r="O3651" s="217"/>
      <c r="P3651" s="217"/>
    </row>
    <row r="3652">
      <c r="A3652" s="217"/>
      <c r="B3652" s="233"/>
      <c r="C3652" s="234"/>
      <c r="D3652" s="235"/>
      <c r="E3652" s="235"/>
      <c r="F3652" s="217"/>
      <c r="G3652" s="217"/>
      <c r="H3652" s="217"/>
      <c r="I3652" s="217"/>
      <c r="J3652" s="217"/>
      <c r="K3652" s="217"/>
      <c r="L3652" s="217"/>
      <c r="M3652" s="217"/>
      <c r="N3652" s="217"/>
      <c r="O3652" s="217"/>
      <c r="P3652" s="217"/>
    </row>
    <row r="3653">
      <c r="A3653" s="217"/>
      <c r="B3653" s="233"/>
      <c r="C3653" s="234"/>
      <c r="D3653" s="235"/>
      <c r="E3653" s="235"/>
      <c r="F3653" s="217"/>
      <c r="G3653" s="217"/>
      <c r="H3653" s="217"/>
      <c r="I3653" s="217"/>
      <c r="J3653" s="217"/>
      <c r="K3653" s="217"/>
      <c r="L3653" s="217"/>
      <c r="M3653" s="217"/>
      <c r="N3653" s="217"/>
      <c r="O3653" s="217"/>
      <c r="P3653" s="217"/>
    </row>
    <row r="3654">
      <c r="A3654" s="217"/>
      <c r="B3654" s="233"/>
      <c r="C3654" s="234"/>
      <c r="D3654" s="235"/>
      <c r="E3654" s="235"/>
      <c r="F3654" s="217"/>
      <c r="G3654" s="217"/>
      <c r="H3654" s="217"/>
      <c r="I3654" s="217"/>
      <c r="J3654" s="217"/>
      <c r="K3654" s="217"/>
      <c r="L3654" s="217"/>
      <c r="M3654" s="217"/>
      <c r="N3654" s="217"/>
      <c r="O3654" s="217"/>
      <c r="P3654" s="217"/>
    </row>
    <row r="3655">
      <c r="A3655" s="217"/>
      <c r="B3655" s="233"/>
      <c r="C3655" s="234"/>
      <c r="D3655" s="235"/>
      <c r="E3655" s="235"/>
      <c r="F3655" s="217"/>
      <c r="G3655" s="217"/>
      <c r="H3655" s="217"/>
      <c r="I3655" s="217"/>
      <c r="J3655" s="217"/>
      <c r="K3655" s="217"/>
      <c r="L3655" s="217"/>
      <c r="M3655" s="217"/>
      <c r="N3655" s="217"/>
      <c r="O3655" s="217"/>
      <c r="P3655" s="217"/>
    </row>
    <row r="3656">
      <c r="A3656" s="217"/>
      <c r="B3656" s="233"/>
      <c r="C3656" s="234"/>
      <c r="D3656" s="235"/>
      <c r="E3656" s="235"/>
      <c r="F3656" s="217"/>
      <c r="G3656" s="217"/>
      <c r="H3656" s="217"/>
      <c r="I3656" s="217"/>
      <c r="J3656" s="217"/>
      <c r="K3656" s="217"/>
      <c r="L3656" s="217"/>
      <c r="M3656" s="217"/>
      <c r="N3656" s="217"/>
      <c r="O3656" s="217"/>
      <c r="P3656" s="217"/>
    </row>
    <row r="3657">
      <c r="A3657" s="230"/>
      <c r="B3657" s="233"/>
      <c r="C3657" s="234"/>
      <c r="D3657" s="236"/>
      <c r="E3657" s="235"/>
      <c r="F3657" s="195"/>
      <c r="G3657" s="217"/>
      <c r="H3657" s="217"/>
      <c r="I3657" s="195"/>
      <c r="J3657" s="195"/>
      <c r="K3657" s="195"/>
      <c r="L3657" s="195"/>
      <c r="M3657" s="195"/>
      <c r="N3657" s="195"/>
      <c r="O3657" s="195"/>
      <c r="P3657" s="195"/>
    </row>
    <row r="3658">
      <c r="A3658" s="217"/>
      <c r="B3658" s="233"/>
      <c r="C3658" s="234"/>
      <c r="D3658" s="235"/>
      <c r="E3658" s="235"/>
      <c r="F3658" s="217"/>
      <c r="G3658" s="217"/>
      <c r="H3658" s="217"/>
      <c r="I3658" s="217"/>
      <c r="J3658" s="217"/>
      <c r="K3658" s="217"/>
      <c r="L3658" s="217"/>
      <c r="M3658" s="217"/>
      <c r="N3658" s="217"/>
      <c r="O3658" s="217"/>
      <c r="P3658" s="217"/>
    </row>
    <row r="3659">
      <c r="A3659" s="217"/>
      <c r="B3659" s="233"/>
      <c r="C3659" s="234"/>
      <c r="D3659" s="235"/>
      <c r="E3659" s="235"/>
      <c r="F3659" s="217"/>
      <c r="G3659" s="217"/>
      <c r="H3659" s="217"/>
      <c r="I3659" s="217"/>
      <c r="J3659" s="217"/>
      <c r="K3659" s="217"/>
      <c r="L3659" s="217"/>
      <c r="M3659" s="217"/>
      <c r="N3659" s="217"/>
      <c r="O3659" s="217"/>
      <c r="P3659" s="217"/>
    </row>
    <row r="3660">
      <c r="A3660" s="217"/>
      <c r="B3660" s="233"/>
      <c r="C3660" s="234"/>
      <c r="D3660" s="235"/>
      <c r="E3660" s="235"/>
      <c r="F3660" s="217"/>
      <c r="G3660" s="217"/>
      <c r="H3660" s="217"/>
      <c r="I3660" s="217"/>
      <c r="J3660" s="217"/>
      <c r="K3660" s="217"/>
      <c r="L3660" s="217"/>
      <c r="M3660" s="217"/>
      <c r="N3660" s="217"/>
      <c r="O3660" s="217"/>
      <c r="P3660" s="217"/>
    </row>
    <row r="3661">
      <c r="A3661" s="217"/>
      <c r="B3661" s="233"/>
      <c r="C3661" s="234"/>
      <c r="D3661" s="235"/>
      <c r="E3661" s="235"/>
      <c r="F3661" s="217"/>
      <c r="G3661" s="217"/>
      <c r="H3661" s="217"/>
      <c r="I3661" s="217"/>
      <c r="J3661" s="217"/>
      <c r="K3661" s="217"/>
      <c r="L3661" s="217"/>
      <c r="M3661" s="217"/>
      <c r="N3661" s="217"/>
      <c r="O3661" s="217"/>
      <c r="P3661" s="217"/>
    </row>
    <row r="3662">
      <c r="A3662" s="217"/>
      <c r="B3662" s="233"/>
      <c r="C3662" s="234"/>
      <c r="D3662" s="235"/>
      <c r="E3662" s="235"/>
      <c r="F3662" s="217"/>
      <c r="G3662" s="217"/>
      <c r="H3662" s="217"/>
      <c r="I3662" s="217"/>
      <c r="J3662" s="217"/>
      <c r="K3662" s="217"/>
      <c r="L3662" s="217"/>
      <c r="M3662" s="217"/>
      <c r="N3662" s="217"/>
      <c r="O3662" s="217"/>
      <c r="P3662" s="217"/>
    </row>
    <row r="3663">
      <c r="A3663" s="217"/>
      <c r="B3663" s="233"/>
      <c r="C3663" s="234"/>
      <c r="D3663" s="235"/>
      <c r="E3663" s="235"/>
      <c r="F3663" s="217"/>
      <c r="G3663" s="217"/>
      <c r="H3663" s="217"/>
      <c r="I3663" s="217"/>
      <c r="J3663" s="217"/>
      <c r="K3663" s="217"/>
      <c r="L3663" s="217"/>
      <c r="M3663" s="217"/>
      <c r="N3663" s="217"/>
      <c r="O3663" s="217"/>
      <c r="P3663" s="217"/>
    </row>
    <row r="3664">
      <c r="A3664" s="217"/>
      <c r="B3664" s="233"/>
      <c r="C3664" s="234"/>
      <c r="D3664" s="235"/>
      <c r="E3664" s="235"/>
      <c r="F3664" s="217"/>
      <c r="G3664" s="217"/>
      <c r="H3664" s="217"/>
      <c r="I3664" s="217"/>
      <c r="J3664" s="217"/>
      <c r="K3664" s="217"/>
      <c r="L3664" s="217"/>
      <c r="M3664" s="217"/>
      <c r="N3664" s="217"/>
      <c r="O3664" s="217"/>
      <c r="P3664" s="217"/>
    </row>
    <row r="3665">
      <c r="A3665" s="217"/>
      <c r="B3665" s="233"/>
      <c r="C3665" s="234"/>
      <c r="D3665" s="235"/>
      <c r="E3665" s="235"/>
      <c r="F3665" s="217"/>
      <c r="G3665" s="217"/>
      <c r="H3665" s="217"/>
      <c r="I3665" s="217"/>
      <c r="J3665" s="217"/>
      <c r="K3665" s="217"/>
      <c r="L3665" s="217"/>
      <c r="M3665" s="217"/>
      <c r="N3665" s="217"/>
      <c r="O3665" s="217"/>
      <c r="P3665" s="217"/>
    </row>
    <row r="3666">
      <c r="A3666" s="217"/>
      <c r="B3666" s="233"/>
      <c r="C3666" s="234"/>
      <c r="D3666" s="235"/>
      <c r="E3666" s="235"/>
      <c r="F3666" s="217"/>
      <c r="G3666" s="217"/>
      <c r="H3666" s="217"/>
      <c r="I3666" s="217"/>
      <c r="J3666" s="217"/>
      <c r="K3666" s="217"/>
      <c r="L3666" s="217"/>
      <c r="M3666" s="217"/>
      <c r="N3666" s="217"/>
      <c r="O3666" s="217"/>
      <c r="P3666" s="217"/>
    </row>
    <row r="3667">
      <c r="A3667" s="217"/>
      <c r="B3667" s="233"/>
      <c r="C3667" s="234"/>
      <c r="D3667" s="235"/>
      <c r="E3667" s="235"/>
      <c r="F3667" s="217"/>
      <c r="G3667" s="217"/>
      <c r="H3667" s="217"/>
      <c r="I3667" s="217"/>
      <c r="J3667" s="217"/>
      <c r="K3667" s="217"/>
      <c r="L3667" s="217"/>
      <c r="M3667" s="217"/>
      <c r="N3667" s="217"/>
      <c r="O3667" s="217"/>
      <c r="P3667" s="217"/>
    </row>
    <row r="3668">
      <c r="A3668" s="217"/>
      <c r="B3668" s="233"/>
      <c r="C3668" s="234"/>
      <c r="D3668" s="235"/>
      <c r="E3668" s="235"/>
      <c r="F3668" s="217"/>
      <c r="G3668" s="217"/>
      <c r="H3668" s="217"/>
      <c r="I3668" s="217"/>
      <c r="J3668" s="217"/>
      <c r="K3668" s="217"/>
      <c r="L3668" s="217"/>
      <c r="M3668" s="217"/>
      <c r="N3668" s="217"/>
      <c r="O3668" s="217"/>
      <c r="P3668" s="217"/>
    </row>
    <row r="3669">
      <c r="A3669" s="217"/>
      <c r="B3669" s="233"/>
      <c r="C3669" s="234"/>
      <c r="D3669" s="235"/>
      <c r="E3669" s="235"/>
      <c r="F3669" s="217"/>
      <c r="G3669" s="217"/>
      <c r="H3669" s="217"/>
      <c r="I3669" s="217"/>
      <c r="J3669" s="217"/>
      <c r="K3669" s="217"/>
      <c r="L3669" s="217"/>
      <c r="M3669" s="217"/>
      <c r="N3669" s="217"/>
      <c r="O3669" s="217"/>
      <c r="P3669" s="217"/>
    </row>
    <row r="3670">
      <c r="A3670" s="217"/>
      <c r="B3670" s="233"/>
      <c r="C3670" s="234"/>
      <c r="D3670" s="235"/>
      <c r="E3670" s="235"/>
      <c r="F3670" s="217"/>
      <c r="G3670" s="217"/>
      <c r="H3670" s="217"/>
      <c r="I3670" s="217"/>
      <c r="J3670" s="217"/>
      <c r="K3670" s="217"/>
      <c r="L3670" s="217"/>
      <c r="M3670" s="217"/>
      <c r="N3670" s="217"/>
      <c r="O3670" s="217"/>
      <c r="P3670" s="217"/>
    </row>
    <row r="3671">
      <c r="A3671" s="217"/>
      <c r="B3671" s="233"/>
      <c r="C3671" s="234"/>
      <c r="D3671" s="235"/>
      <c r="E3671" s="235"/>
      <c r="F3671" s="217"/>
      <c r="G3671" s="217"/>
      <c r="H3671" s="217"/>
      <c r="I3671" s="217"/>
      <c r="J3671" s="217"/>
      <c r="K3671" s="217"/>
      <c r="L3671" s="217"/>
      <c r="M3671" s="217"/>
      <c r="N3671" s="217"/>
      <c r="O3671" s="217"/>
      <c r="P3671" s="217"/>
    </row>
    <row r="3672">
      <c r="A3672" s="217"/>
      <c r="B3672" s="233"/>
      <c r="C3672" s="234"/>
      <c r="D3672" s="235"/>
      <c r="E3672" s="235"/>
      <c r="F3672" s="217"/>
      <c r="G3672" s="217"/>
      <c r="H3672" s="217"/>
      <c r="I3672" s="217"/>
      <c r="J3672" s="217"/>
      <c r="K3672" s="217"/>
      <c r="L3672" s="217"/>
      <c r="M3672" s="217"/>
      <c r="N3672" s="217"/>
      <c r="O3672" s="217"/>
      <c r="P3672" s="217"/>
    </row>
    <row r="3673">
      <c r="A3673" s="217"/>
      <c r="B3673" s="233"/>
      <c r="C3673" s="234"/>
      <c r="D3673" s="235"/>
      <c r="E3673" s="235"/>
      <c r="F3673" s="217"/>
      <c r="G3673" s="217"/>
      <c r="H3673" s="217"/>
      <c r="I3673" s="217"/>
      <c r="J3673" s="217"/>
      <c r="K3673" s="217"/>
      <c r="L3673" s="217"/>
      <c r="M3673" s="217"/>
      <c r="N3673" s="217"/>
      <c r="O3673" s="217"/>
      <c r="P3673" s="217"/>
    </row>
    <row r="3674">
      <c r="A3674" s="217"/>
      <c r="B3674" s="233"/>
      <c r="C3674" s="234"/>
      <c r="D3674" s="235"/>
      <c r="E3674" s="235"/>
      <c r="F3674" s="217"/>
      <c r="G3674" s="217"/>
      <c r="H3674" s="217"/>
      <c r="I3674" s="217"/>
      <c r="J3674" s="217"/>
      <c r="K3674" s="217"/>
      <c r="L3674" s="217"/>
      <c r="M3674" s="217"/>
      <c r="N3674" s="217"/>
      <c r="O3674" s="217"/>
      <c r="P3674" s="217"/>
    </row>
    <row r="3675">
      <c r="A3675" s="230"/>
      <c r="B3675" s="233"/>
      <c r="C3675" s="234"/>
      <c r="D3675" s="236"/>
      <c r="E3675" s="235"/>
      <c r="F3675" s="195"/>
      <c r="G3675" s="217"/>
      <c r="H3675" s="217"/>
      <c r="I3675" s="195"/>
      <c r="J3675" s="195"/>
      <c r="K3675" s="195"/>
      <c r="L3675" s="195"/>
      <c r="M3675" s="195"/>
      <c r="N3675" s="195"/>
      <c r="O3675" s="195"/>
      <c r="P3675" s="195"/>
    </row>
    <row r="3676">
      <c r="A3676" s="217"/>
      <c r="B3676" s="233"/>
      <c r="C3676" s="234"/>
      <c r="D3676" s="235"/>
      <c r="E3676" s="235"/>
      <c r="F3676" s="217"/>
      <c r="G3676" s="217"/>
      <c r="H3676" s="217"/>
      <c r="I3676" s="217"/>
      <c r="J3676" s="217"/>
      <c r="K3676" s="217"/>
      <c r="L3676" s="217"/>
      <c r="M3676" s="217"/>
      <c r="N3676" s="217"/>
      <c r="O3676" s="217"/>
      <c r="P3676" s="217"/>
    </row>
    <row r="3677">
      <c r="A3677" s="217"/>
      <c r="B3677" s="233"/>
      <c r="C3677" s="234"/>
      <c r="D3677" s="235"/>
      <c r="E3677" s="235"/>
      <c r="F3677" s="217"/>
      <c r="G3677" s="217"/>
      <c r="H3677" s="217"/>
      <c r="I3677" s="217"/>
      <c r="J3677" s="217"/>
      <c r="K3677" s="217"/>
      <c r="L3677" s="217"/>
      <c r="M3677" s="217"/>
      <c r="N3677" s="217"/>
      <c r="O3677" s="217"/>
      <c r="P3677" s="217"/>
    </row>
    <row r="3678">
      <c r="A3678" s="217"/>
      <c r="B3678" s="233"/>
      <c r="C3678" s="234"/>
      <c r="D3678" s="235"/>
      <c r="E3678" s="235"/>
      <c r="F3678" s="217"/>
      <c r="G3678" s="217"/>
      <c r="H3678" s="217"/>
      <c r="I3678" s="217"/>
      <c r="J3678" s="217"/>
      <c r="K3678" s="217"/>
      <c r="L3678" s="217"/>
      <c r="M3678" s="217"/>
      <c r="N3678" s="217"/>
      <c r="O3678" s="217"/>
      <c r="P3678" s="217"/>
    </row>
    <row r="3679">
      <c r="A3679" s="217"/>
      <c r="B3679" s="233"/>
      <c r="C3679" s="234"/>
      <c r="D3679" s="235"/>
      <c r="E3679" s="235"/>
      <c r="F3679" s="217"/>
      <c r="G3679" s="217"/>
      <c r="H3679" s="217"/>
      <c r="I3679" s="217"/>
      <c r="J3679" s="217"/>
      <c r="K3679" s="217"/>
      <c r="L3679" s="217"/>
      <c r="M3679" s="217"/>
      <c r="N3679" s="217"/>
      <c r="O3679" s="217"/>
      <c r="P3679" s="217"/>
    </row>
    <row r="3680">
      <c r="A3680" s="217"/>
      <c r="B3680" s="233"/>
      <c r="C3680" s="234"/>
      <c r="D3680" s="235"/>
      <c r="E3680" s="235"/>
      <c r="F3680" s="217"/>
      <c r="G3680" s="217"/>
      <c r="H3680" s="217"/>
      <c r="I3680" s="217"/>
      <c r="J3680" s="217"/>
      <c r="K3680" s="217"/>
      <c r="L3680" s="217"/>
      <c r="M3680" s="217"/>
      <c r="N3680" s="217"/>
      <c r="O3680" s="217"/>
      <c r="P3680" s="217"/>
    </row>
    <row r="3681">
      <c r="A3681" s="217"/>
      <c r="B3681" s="233"/>
      <c r="C3681" s="234"/>
      <c r="D3681" s="235"/>
      <c r="E3681" s="235"/>
      <c r="F3681" s="217"/>
      <c r="G3681" s="217"/>
      <c r="H3681" s="217"/>
      <c r="I3681" s="217"/>
      <c r="J3681" s="217"/>
      <c r="K3681" s="217"/>
      <c r="L3681" s="217"/>
      <c r="M3681" s="217"/>
      <c r="N3681" s="217"/>
      <c r="O3681" s="217"/>
      <c r="P3681" s="217"/>
    </row>
    <row r="3682">
      <c r="A3682" s="217"/>
      <c r="B3682" s="233"/>
      <c r="C3682" s="234"/>
      <c r="D3682" s="235"/>
      <c r="E3682" s="235"/>
      <c r="F3682" s="217"/>
      <c r="G3682" s="217"/>
      <c r="H3682" s="217"/>
      <c r="I3682" s="217"/>
      <c r="J3682" s="217"/>
      <c r="K3682" s="217"/>
      <c r="L3682" s="217"/>
      <c r="M3682" s="217"/>
      <c r="N3682" s="217"/>
      <c r="O3682" s="217"/>
      <c r="P3682" s="217"/>
    </row>
    <row r="3683">
      <c r="A3683" s="217"/>
      <c r="B3683" s="233"/>
      <c r="C3683" s="234"/>
      <c r="D3683" s="235"/>
      <c r="E3683" s="235"/>
      <c r="F3683" s="217"/>
      <c r="G3683" s="217"/>
      <c r="H3683" s="217"/>
      <c r="I3683" s="217"/>
      <c r="J3683" s="217"/>
      <c r="K3683" s="217"/>
      <c r="L3683" s="217"/>
      <c r="M3683" s="217"/>
      <c r="N3683" s="217"/>
      <c r="O3683" s="217"/>
      <c r="P3683" s="217"/>
    </row>
    <row r="3684">
      <c r="A3684" s="217"/>
      <c r="B3684" s="233"/>
      <c r="C3684" s="234"/>
      <c r="D3684" s="235"/>
      <c r="E3684" s="235"/>
      <c r="F3684" s="217"/>
      <c r="G3684" s="217"/>
      <c r="H3684" s="217"/>
      <c r="I3684" s="217"/>
      <c r="J3684" s="217"/>
      <c r="K3684" s="217"/>
      <c r="L3684" s="217"/>
      <c r="M3684" s="217"/>
      <c r="N3684" s="217"/>
      <c r="O3684" s="217"/>
      <c r="P3684" s="217"/>
    </row>
    <row r="3685">
      <c r="A3685" s="217"/>
      <c r="B3685" s="233"/>
      <c r="C3685" s="234"/>
      <c r="D3685" s="235"/>
      <c r="E3685" s="235"/>
      <c r="F3685" s="217"/>
      <c r="G3685" s="217"/>
      <c r="H3685" s="217"/>
      <c r="I3685" s="217"/>
      <c r="J3685" s="217"/>
      <c r="K3685" s="217"/>
      <c r="L3685" s="217"/>
      <c r="M3685" s="217"/>
      <c r="N3685" s="217"/>
      <c r="O3685" s="217"/>
      <c r="P3685" s="217"/>
    </row>
    <row r="3686">
      <c r="A3686" s="217"/>
      <c r="B3686" s="233"/>
      <c r="C3686" s="234"/>
      <c r="D3686" s="235"/>
      <c r="E3686" s="235"/>
      <c r="F3686" s="217"/>
      <c r="G3686" s="217"/>
      <c r="H3686" s="217"/>
      <c r="I3686" s="217"/>
      <c r="J3686" s="217"/>
      <c r="K3686" s="217"/>
      <c r="L3686" s="217"/>
      <c r="M3686" s="217"/>
      <c r="N3686" s="217"/>
      <c r="O3686" s="217"/>
      <c r="P3686" s="217"/>
    </row>
    <row r="3687">
      <c r="A3687" s="217"/>
      <c r="B3687" s="233"/>
      <c r="C3687" s="234"/>
      <c r="D3687" s="235"/>
      <c r="E3687" s="235"/>
      <c r="F3687" s="217"/>
      <c r="G3687" s="217"/>
      <c r="H3687" s="217"/>
      <c r="I3687" s="217"/>
      <c r="J3687" s="217"/>
      <c r="K3687" s="217"/>
      <c r="L3687" s="217"/>
      <c r="M3687" s="217"/>
      <c r="N3687" s="217"/>
      <c r="O3687" s="217"/>
      <c r="P3687" s="217"/>
    </row>
    <row r="3688">
      <c r="A3688" s="217"/>
      <c r="B3688" s="233"/>
      <c r="C3688" s="234"/>
      <c r="D3688" s="235"/>
      <c r="E3688" s="235"/>
      <c r="F3688" s="217"/>
      <c r="G3688" s="217"/>
      <c r="H3688" s="217"/>
      <c r="I3688" s="217"/>
      <c r="J3688" s="217"/>
      <c r="K3688" s="217"/>
      <c r="L3688" s="217"/>
      <c r="M3688" s="217"/>
      <c r="N3688" s="217"/>
      <c r="O3688" s="217"/>
      <c r="P3688" s="217"/>
    </row>
    <row r="3689">
      <c r="A3689" s="217"/>
      <c r="B3689" s="233"/>
      <c r="C3689" s="234"/>
      <c r="D3689" s="235"/>
      <c r="E3689" s="235"/>
      <c r="F3689" s="217"/>
      <c r="G3689" s="217"/>
      <c r="H3689" s="217"/>
      <c r="I3689" s="217"/>
      <c r="J3689" s="217"/>
      <c r="K3689" s="217"/>
      <c r="L3689" s="217"/>
      <c r="M3689" s="217"/>
      <c r="N3689" s="217"/>
      <c r="O3689" s="217"/>
      <c r="P3689" s="217"/>
    </row>
    <row r="3690">
      <c r="A3690" s="217"/>
      <c r="B3690" s="233"/>
      <c r="C3690" s="234"/>
      <c r="D3690" s="235"/>
      <c r="E3690" s="235"/>
      <c r="F3690" s="217"/>
      <c r="G3690" s="217"/>
      <c r="H3690" s="217"/>
      <c r="I3690" s="217"/>
      <c r="J3690" s="217"/>
      <c r="K3690" s="217"/>
      <c r="L3690" s="217"/>
      <c r="M3690" s="217"/>
      <c r="N3690" s="217"/>
      <c r="O3690" s="217"/>
      <c r="P3690" s="217"/>
    </row>
    <row r="3691">
      <c r="A3691" s="217"/>
      <c r="B3691" s="233"/>
      <c r="C3691" s="234"/>
      <c r="D3691" s="235"/>
      <c r="E3691" s="235"/>
      <c r="F3691" s="217"/>
      <c r="G3691" s="217"/>
      <c r="H3691" s="217"/>
      <c r="I3691" s="217"/>
      <c r="J3691" s="217"/>
      <c r="K3691" s="217"/>
      <c r="L3691" s="217"/>
      <c r="M3691" s="217"/>
      <c r="N3691" s="217"/>
      <c r="O3691" s="217"/>
      <c r="P3691" s="217"/>
    </row>
    <row r="3692">
      <c r="A3692" s="217"/>
      <c r="B3692" s="233"/>
      <c r="C3692" s="234"/>
      <c r="D3692" s="235"/>
      <c r="E3692" s="235"/>
      <c r="F3692" s="217"/>
      <c r="G3692" s="217"/>
      <c r="H3692" s="217"/>
      <c r="I3692" s="217"/>
      <c r="J3692" s="217"/>
      <c r="K3692" s="217"/>
      <c r="L3692" s="217"/>
      <c r="M3692" s="217"/>
      <c r="N3692" s="217"/>
      <c r="O3692" s="217"/>
      <c r="P3692" s="217"/>
    </row>
    <row r="3693">
      <c r="A3693" s="230"/>
      <c r="B3693" s="233"/>
      <c r="C3693" s="234"/>
      <c r="D3693" s="236"/>
      <c r="E3693" s="235"/>
      <c r="F3693" s="195"/>
      <c r="G3693" s="217"/>
      <c r="H3693" s="217"/>
      <c r="I3693" s="195"/>
      <c r="J3693" s="195"/>
      <c r="K3693" s="195"/>
      <c r="L3693" s="195"/>
      <c r="M3693" s="195"/>
      <c r="N3693" s="195"/>
      <c r="O3693" s="195"/>
      <c r="P3693" s="195"/>
    </row>
    <row r="3694">
      <c r="A3694" s="217"/>
      <c r="B3694" s="233"/>
      <c r="C3694" s="234"/>
      <c r="D3694" s="235"/>
      <c r="E3694" s="235"/>
      <c r="F3694" s="217"/>
      <c r="G3694" s="217"/>
      <c r="H3694" s="217"/>
      <c r="I3694" s="217"/>
      <c r="J3694" s="217"/>
      <c r="K3694" s="217"/>
      <c r="L3694" s="217"/>
      <c r="M3694" s="217"/>
      <c r="N3694" s="217"/>
      <c r="O3694" s="217"/>
      <c r="P3694" s="217"/>
    </row>
    <row r="3695">
      <c r="A3695" s="217"/>
      <c r="B3695" s="233"/>
      <c r="C3695" s="234"/>
      <c r="D3695" s="235"/>
      <c r="E3695" s="235"/>
      <c r="F3695" s="217"/>
      <c r="G3695" s="217"/>
      <c r="H3695" s="217"/>
      <c r="I3695" s="217"/>
      <c r="J3695" s="217"/>
      <c r="K3695" s="217"/>
      <c r="L3695" s="217"/>
      <c r="M3695" s="217"/>
      <c r="N3695" s="217"/>
      <c r="O3695" s="217"/>
      <c r="P3695" s="217"/>
    </row>
    <row r="3696">
      <c r="A3696" s="217"/>
      <c r="B3696" s="233"/>
      <c r="C3696" s="234"/>
      <c r="D3696" s="235"/>
      <c r="E3696" s="235"/>
      <c r="F3696" s="217"/>
      <c r="G3696" s="217"/>
      <c r="H3696" s="217"/>
      <c r="I3696" s="217"/>
      <c r="J3696" s="217"/>
      <c r="K3696" s="217"/>
      <c r="L3696" s="217"/>
      <c r="M3696" s="217"/>
      <c r="N3696" s="217"/>
      <c r="O3696" s="217"/>
      <c r="P3696" s="217"/>
    </row>
    <row r="3697">
      <c r="A3697" s="217"/>
      <c r="B3697" s="233"/>
      <c r="C3697" s="234"/>
      <c r="D3697" s="235"/>
      <c r="E3697" s="235"/>
      <c r="F3697" s="217"/>
      <c r="G3697" s="217"/>
      <c r="H3697" s="217"/>
      <c r="I3697" s="217"/>
      <c r="J3697" s="217"/>
      <c r="K3697" s="217"/>
      <c r="L3697" s="217"/>
      <c r="M3697" s="217"/>
      <c r="N3697" s="217"/>
      <c r="O3697" s="217"/>
      <c r="P3697" s="217"/>
    </row>
    <row r="3698">
      <c r="A3698" s="217"/>
      <c r="B3698" s="233"/>
      <c r="C3698" s="234"/>
      <c r="D3698" s="235"/>
      <c r="E3698" s="235"/>
      <c r="F3698" s="217"/>
      <c r="G3698" s="217"/>
      <c r="H3698" s="217"/>
      <c r="I3698" s="217"/>
      <c r="J3698" s="217"/>
      <c r="K3698" s="217"/>
      <c r="L3698" s="217"/>
      <c r="M3698" s="217"/>
      <c r="N3698" s="217"/>
      <c r="O3698" s="217"/>
      <c r="P3698" s="217"/>
    </row>
    <row r="3699">
      <c r="A3699" s="217"/>
      <c r="B3699" s="233"/>
      <c r="C3699" s="234"/>
      <c r="D3699" s="235"/>
      <c r="E3699" s="235"/>
      <c r="F3699" s="217"/>
      <c r="G3699" s="217"/>
      <c r="H3699" s="217"/>
      <c r="I3699" s="217"/>
      <c r="J3699" s="217"/>
      <c r="K3699" s="217"/>
      <c r="L3699" s="217"/>
      <c r="M3699" s="217"/>
      <c r="N3699" s="217"/>
      <c r="O3699" s="217"/>
      <c r="P3699" s="217"/>
    </row>
    <row r="3700">
      <c r="A3700" s="217"/>
      <c r="B3700" s="233"/>
      <c r="C3700" s="234"/>
      <c r="D3700" s="235"/>
      <c r="E3700" s="235"/>
      <c r="F3700" s="217"/>
      <c r="G3700" s="217"/>
      <c r="H3700" s="217"/>
      <c r="I3700" s="217"/>
      <c r="J3700" s="217"/>
      <c r="K3700" s="217"/>
      <c r="L3700" s="217"/>
      <c r="M3700" s="217"/>
      <c r="N3700" s="217"/>
      <c r="O3700" s="217"/>
      <c r="P3700" s="217"/>
    </row>
    <row r="3701">
      <c r="A3701" s="217"/>
      <c r="B3701" s="233"/>
      <c r="C3701" s="234"/>
      <c r="D3701" s="235"/>
      <c r="E3701" s="235"/>
      <c r="F3701" s="217"/>
      <c r="G3701" s="217"/>
      <c r="H3701" s="217"/>
      <c r="I3701" s="217"/>
      <c r="J3701" s="217"/>
      <c r="K3701" s="217"/>
      <c r="L3701" s="217"/>
      <c r="M3701" s="217"/>
      <c r="N3701" s="217"/>
      <c r="O3701" s="217"/>
      <c r="P3701" s="217"/>
    </row>
    <row r="3702">
      <c r="A3702" s="217"/>
      <c r="B3702" s="233"/>
      <c r="C3702" s="234"/>
      <c r="D3702" s="235"/>
      <c r="E3702" s="235"/>
      <c r="F3702" s="217"/>
      <c r="G3702" s="217"/>
      <c r="H3702" s="217"/>
      <c r="I3702" s="217"/>
      <c r="J3702" s="217"/>
      <c r="K3702" s="217"/>
      <c r="L3702" s="217"/>
      <c r="M3702" s="217"/>
      <c r="N3702" s="217"/>
      <c r="O3702" s="217"/>
      <c r="P3702" s="217"/>
    </row>
    <row r="3703">
      <c r="A3703" s="217"/>
      <c r="B3703" s="233"/>
      <c r="C3703" s="234"/>
      <c r="D3703" s="235"/>
      <c r="E3703" s="235"/>
      <c r="F3703" s="217"/>
      <c r="G3703" s="217"/>
      <c r="H3703" s="217"/>
      <c r="I3703" s="217"/>
      <c r="J3703" s="217"/>
      <c r="K3703" s="217"/>
      <c r="L3703" s="217"/>
      <c r="M3703" s="217"/>
      <c r="N3703" s="217"/>
      <c r="O3703" s="217"/>
      <c r="P3703" s="217"/>
    </row>
    <row r="3704">
      <c r="A3704" s="217"/>
      <c r="B3704" s="233"/>
      <c r="C3704" s="234"/>
      <c r="D3704" s="235"/>
      <c r="E3704" s="235"/>
      <c r="F3704" s="217"/>
      <c r="G3704" s="217"/>
      <c r="H3704" s="217"/>
      <c r="I3704" s="217"/>
      <c r="J3704" s="217"/>
      <c r="K3704" s="217"/>
      <c r="L3704" s="217"/>
      <c r="M3704" s="217"/>
      <c r="N3704" s="217"/>
      <c r="O3704" s="217"/>
      <c r="P3704" s="217"/>
    </row>
    <row r="3705">
      <c r="A3705" s="217"/>
      <c r="B3705" s="233"/>
      <c r="C3705" s="234"/>
      <c r="D3705" s="235"/>
      <c r="E3705" s="235"/>
      <c r="F3705" s="217"/>
      <c r="G3705" s="217"/>
      <c r="H3705" s="217"/>
      <c r="I3705" s="217"/>
      <c r="J3705" s="217"/>
      <c r="K3705" s="217"/>
      <c r="L3705" s="217"/>
      <c r="M3705" s="217"/>
      <c r="N3705" s="217"/>
      <c r="O3705" s="217"/>
      <c r="P3705" s="217"/>
    </row>
    <row r="3706">
      <c r="A3706" s="217"/>
      <c r="B3706" s="233"/>
      <c r="C3706" s="234"/>
      <c r="D3706" s="235"/>
      <c r="E3706" s="235"/>
      <c r="F3706" s="217"/>
      <c r="G3706" s="217"/>
      <c r="H3706" s="217"/>
      <c r="I3706" s="217"/>
      <c r="J3706" s="217"/>
      <c r="K3706" s="217"/>
      <c r="L3706" s="217"/>
      <c r="M3706" s="217"/>
      <c r="N3706" s="217"/>
      <c r="O3706" s="217"/>
      <c r="P3706" s="217"/>
    </row>
    <row r="3707">
      <c r="A3707" s="217"/>
      <c r="B3707" s="233"/>
      <c r="C3707" s="234"/>
      <c r="D3707" s="235"/>
      <c r="E3707" s="235"/>
      <c r="F3707" s="217"/>
      <c r="G3707" s="217"/>
      <c r="H3707" s="217"/>
      <c r="I3707" s="217"/>
      <c r="J3707" s="217"/>
      <c r="K3707" s="217"/>
      <c r="L3707" s="217"/>
      <c r="M3707" s="217"/>
      <c r="N3707" s="217"/>
      <c r="O3707" s="217"/>
      <c r="P3707" s="217"/>
    </row>
    <row r="3708">
      <c r="A3708" s="217"/>
      <c r="B3708" s="233"/>
      <c r="C3708" s="234"/>
      <c r="D3708" s="235"/>
      <c r="E3708" s="235"/>
      <c r="F3708" s="217"/>
      <c r="G3708" s="217"/>
      <c r="H3708" s="217"/>
      <c r="I3708" s="217"/>
      <c r="J3708" s="217"/>
      <c r="K3708" s="217"/>
      <c r="L3708" s="217"/>
      <c r="M3708" s="217"/>
      <c r="N3708" s="217"/>
      <c r="O3708" s="217"/>
      <c r="P3708" s="217"/>
    </row>
    <row r="3709">
      <c r="A3709" s="217"/>
      <c r="B3709" s="233"/>
      <c r="C3709" s="234"/>
      <c r="D3709" s="235"/>
      <c r="E3709" s="235"/>
      <c r="F3709" s="217"/>
      <c r="G3709" s="217"/>
      <c r="H3709" s="217"/>
      <c r="I3709" s="217"/>
      <c r="J3709" s="217"/>
      <c r="K3709" s="217"/>
      <c r="L3709" s="217"/>
      <c r="M3709" s="217"/>
      <c r="N3709" s="217"/>
      <c r="O3709" s="217"/>
      <c r="P3709" s="217"/>
    </row>
    <row r="3710">
      <c r="A3710" s="217"/>
      <c r="B3710" s="233"/>
      <c r="C3710" s="234"/>
      <c r="D3710" s="235"/>
      <c r="E3710" s="235"/>
      <c r="F3710" s="217"/>
      <c r="G3710" s="217"/>
      <c r="H3710" s="217"/>
      <c r="I3710" s="217"/>
      <c r="J3710" s="217"/>
      <c r="K3710" s="217"/>
      <c r="L3710" s="217"/>
      <c r="M3710" s="217"/>
      <c r="N3710" s="217"/>
      <c r="O3710" s="217"/>
      <c r="P3710" s="217"/>
    </row>
    <row r="3711">
      <c r="A3711" s="230"/>
      <c r="B3711" s="233"/>
      <c r="C3711" s="234"/>
      <c r="D3711" s="236"/>
      <c r="E3711" s="235"/>
      <c r="F3711" s="195"/>
      <c r="G3711" s="217"/>
      <c r="H3711" s="217"/>
      <c r="I3711" s="195"/>
      <c r="J3711" s="195"/>
      <c r="K3711" s="195"/>
      <c r="L3711" s="195"/>
      <c r="M3711" s="195"/>
      <c r="N3711" s="195"/>
      <c r="O3711" s="195"/>
      <c r="P3711" s="195"/>
    </row>
    <row r="3712">
      <c r="A3712" s="217"/>
      <c r="B3712" s="233"/>
      <c r="C3712" s="234"/>
      <c r="D3712" s="235"/>
      <c r="E3712" s="235"/>
      <c r="F3712" s="217"/>
      <c r="G3712" s="217"/>
      <c r="H3712" s="217"/>
      <c r="I3712" s="217"/>
      <c r="J3712" s="217"/>
      <c r="K3712" s="217"/>
      <c r="L3712" s="217"/>
      <c r="M3712" s="217"/>
      <c r="N3712" s="217"/>
      <c r="O3712" s="217"/>
      <c r="P3712" s="217"/>
    </row>
    <row r="3713">
      <c r="A3713" s="217"/>
      <c r="B3713" s="233"/>
      <c r="C3713" s="234"/>
      <c r="D3713" s="235"/>
      <c r="E3713" s="235"/>
      <c r="F3713" s="217"/>
      <c r="G3713" s="217"/>
      <c r="H3713" s="217"/>
      <c r="I3713" s="217"/>
      <c r="J3713" s="217"/>
      <c r="K3713" s="217"/>
      <c r="L3713" s="217"/>
      <c r="M3713" s="217"/>
      <c r="N3713" s="217"/>
      <c r="O3713" s="217"/>
      <c r="P3713" s="217"/>
    </row>
    <row r="3714">
      <c r="A3714" s="217"/>
      <c r="B3714" s="233"/>
      <c r="C3714" s="234"/>
      <c r="D3714" s="235"/>
      <c r="E3714" s="235"/>
      <c r="F3714" s="217"/>
      <c r="G3714" s="217"/>
      <c r="H3714" s="217"/>
      <c r="I3714" s="217"/>
      <c r="J3714" s="217"/>
      <c r="K3714" s="217"/>
      <c r="L3714" s="217"/>
      <c r="M3714" s="217"/>
      <c r="N3714" s="217"/>
      <c r="O3714" s="217"/>
      <c r="P3714" s="217"/>
    </row>
    <row r="3715">
      <c r="A3715" s="217"/>
      <c r="B3715" s="233"/>
      <c r="C3715" s="234"/>
      <c r="D3715" s="235"/>
      <c r="E3715" s="235"/>
      <c r="F3715" s="217"/>
      <c r="G3715" s="217"/>
      <c r="H3715" s="217"/>
      <c r="I3715" s="217"/>
      <c r="J3715" s="217"/>
      <c r="K3715" s="217"/>
      <c r="L3715" s="217"/>
      <c r="M3715" s="217"/>
      <c r="N3715" s="217"/>
      <c r="O3715" s="217"/>
      <c r="P3715" s="217"/>
    </row>
    <row r="3716">
      <c r="A3716" s="217"/>
      <c r="B3716" s="233"/>
      <c r="C3716" s="234"/>
      <c r="D3716" s="235"/>
      <c r="E3716" s="235"/>
      <c r="F3716" s="217"/>
      <c r="G3716" s="217"/>
      <c r="H3716" s="217"/>
      <c r="I3716" s="217"/>
      <c r="J3716" s="217"/>
      <c r="K3716" s="217"/>
      <c r="L3716" s="217"/>
      <c r="M3716" s="217"/>
      <c r="N3716" s="217"/>
      <c r="O3716" s="217"/>
      <c r="P3716" s="217"/>
    </row>
    <row r="3717">
      <c r="A3717" s="217"/>
      <c r="B3717" s="233"/>
      <c r="C3717" s="234"/>
      <c r="D3717" s="235"/>
      <c r="E3717" s="235"/>
      <c r="F3717" s="217"/>
      <c r="G3717" s="217"/>
      <c r="H3717" s="217"/>
      <c r="I3717" s="217"/>
      <c r="J3717" s="217"/>
      <c r="K3717" s="217"/>
      <c r="L3717" s="217"/>
      <c r="M3717" s="217"/>
      <c r="N3717" s="217"/>
      <c r="O3717" s="217"/>
      <c r="P3717" s="217"/>
    </row>
    <row r="3718">
      <c r="A3718" s="217"/>
      <c r="B3718" s="233"/>
      <c r="C3718" s="234"/>
      <c r="D3718" s="235"/>
      <c r="E3718" s="235"/>
      <c r="F3718" s="217"/>
      <c r="G3718" s="217"/>
      <c r="H3718" s="217"/>
      <c r="I3718" s="217"/>
      <c r="J3718" s="217"/>
      <c r="K3718" s="217"/>
      <c r="L3718" s="217"/>
      <c r="M3718" s="217"/>
      <c r="N3718" s="217"/>
      <c r="O3718" s="217"/>
      <c r="P3718" s="217"/>
    </row>
    <row r="3719">
      <c r="A3719" s="217"/>
      <c r="B3719" s="233"/>
      <c r="C3719" s="234"/>
      <c r="D3719" s="235"/>
      <c r="E3719" s="235"/>
      <c r="F3719" s="217"/>
      <c r="G3719" s="217"/>
      <c r="H3719" s="217"/>
      <c r="I3719" s="217"/>
      <c r="J3719" s="217"/>
      <c r="K3719" s="217"/>
      <c r="L3719" s="217"/>
      <c r="M3719" s="217"/>
      <c r="N3719" s="217"/>
      <c r="O3719" s="217"/>
      <c r="P3719" s="217"/>
    </row>
    <row r="3720">
      <c r="A3720" s="217"/>
      <c r="B3720" s="233"/>
      <c r="C3720" s="234"/>
      <c r="D3720" s="235"/>
      <c r="E3720" s="235"/>
      <c r="F3720" s="217"/>
      <c r="G3720" s="217"/>
      <c r="H3720" s="217"/>
      <c r="I3720" s="217"/>
      <c r="J3720" s="217"/>
      <c r="K3720" s="217"/>
      <c r="L3720" s="217"/>
      <c r="M3720" s="217"/>
      <c r="N3720" s="217"/>
      <c r="O3720" s="217"/>
      <c r="P3720" s="217"/>
    </row>
    <row r="3721">
      <c r="A3721" s="217"/>
      <c r="B3721" s="233"/>
      <c r="C3721" s="234"/>
      <c r="D3721" s="235"/>
      <c r="E3721" s="235"/>
      <c r="F3721" s="217"/>
      <c r="G3721" s="217"/>
      <c r="H3721" s="217"/>
      <c r="I3721" s="217"/>
      <c r="J3721" s="217"/>
      <c r="K3721" s="217"/>
      <c r="L3721" s="217"/>
      <c r="M3721" s="217"/>
      <c r="N3721" s="217"/>
      <c r="O3721" s="217"/>
      <c r="P3721" s="217"/>
    </row>
    <row r="3722">
      <c r="A3722" s="217"/>
      <c r="B3722" s="233"/>
      <c r="C3722" s="234"/>
      <c r="D3722" s="235"/>
      <c r="E3722" s="235"/>
      <c r="F3722" s="217"/>
      <c r="G3722" s="217"/>
      <c r="H3722" s="217"/>
      <c r="I3722" s="217"/>
      <c r="J3722" s="217"/>
      <c r="K3722" s="217"/>
      <c r="L3722" s="217"/>
      <c r="M3722" s="217"/>
      <c r="N3722" s="217"/>
      <c r="O3722" s="217"/>
      <c r="P3722" s="217"/>
    </row>
    <row r="3723">
      <c r="A3723" s="217"/>
      <c r="B3723" s="233"/>
      <c r="C3723" s="234"/>
      <c r="D3723" s="235"/>
      <c r="E3723" s="235"/>
      <c r="F3723" s="217"/>
      <c r="G3723" s="217"/>
      <c r="H3723" s="217"/>
      <c r="I3723" s="217"/>
      <c r="J3723" s="217"/>
      <c r="K3723" s="217"/>
      <c r="L3723" s="217"/>
      <c r="M3723" s="217"/>
      <c r="N3723" s="217"/>
      <c r="O3723" s="217"/>
      <c r="P3723" s="217"/>
    </row>
    <row r="3724">
      <c r="A3724" s="217"/>
      <c r="B3724" s="233"/>
      <c r="C3724" s="234"/>
      <c r="D3724" s="235"/>
      <c r="E3724" s="235"/>
      <c r="F3724" s="217"/>
      <c r="G3724" s="217"/>
      <c r="H3724" s="217"/>
      <c r="I3724" s="217"/>
      <c r="J3724" s="217"/>
      <c r="K3724" s="217"/>
      <c r="L3724" s="217"/>
      <c r="M3724" s="217"/>
      <c r="N3724" s="217"/>
      <c r="O3724" s="217"/>
      <c r="P3724" s="217"/>
    </row>
    <row r="3725">
      <c r="A3725" s="217"/>
      <c r="B3725" s="233"/>
      <c r="C3725" s="234"/>
      <c r="D3725" s="235"/>
      <c r="E3725" s="235"/>
      <c r="F3725" s="217"/>
      <c r="G3725" s="217"/>
      <c r="H3725" s="217"/>
      <c r="I3725" s="217"/>
      <c r="J3725" s="217"/>
      <c r="K3725" s="217"/>
      <c r="L3725" s="217"/>
      <c r="M3725" s="217"/>
      <c r="N3725" s="217"/>
      <c r="O3725" s="217"/>
      <c r="P3725" s="217"/>
    </row>
    <row r="3726">
      <c r="A3726" s="217"/>
      <c r="B3726" s="233"/>
      <c r="C3726" s="234"/>
      <c r="D3726" s="235"/>
      <c r="E3726" s="235"/>
      <c r="F3726" s="217"/>
      <c r="G3726" s="217"/>
      <c r="H3726" s="217"/>
      <c r="I3726" s="217"/>
      <c r="J3726" s="217"/>
      <c r="K3726" s="217"/>
      <c r="L3726" s="217"/>
      <c r="M3726" s="217"/>
      <c r="N3726" s="217"/>
      <c r="O3726" s="217"/>
      <c r="P3726" s="217"/>
    </row>
    <row r="3727">
      <c r="A3727" s="217"/>
      <c r="B3727" s="233"/>
      <c r="C3727" s="234"/>
      <c r="D3727" s="235"/>
      <c r="E3727" s="235"/>
      <c r="F3727" s="217"/>
      <c r="G3727" s="217"/>
      <c r="H3727" s="217"/>
      <c r="I3727" s="217"/>
      <c r="J3727" s="217"/>
      <c r="K3727" s="217"/>
      <c r="L3727" s="217"/>
      <c r="M3727" s="217"/>
      <c r="N3727" s="217"/>
      <c r="O3727" s="217"/>
      <c r="P3727" s="217"/>
    </row>
    <row r="3728">
      <c r="A3728" s="217"/>
      <c r="B3728" s="233"/>
      <c r="C3728" s="234"/>
      <c r="D3728" s="235"/>
      <c r="E3728" s="235"/>
      <c r="F3728" s="217"/>
      <c r="G3728" s="217"/>
      <c r="H3728" s="217"/>
      <c r="I3728" s="217"/>
      <c r="J3728" s="217"/>
      <c r="K3728" s="217"/>
      <c r="L3728" s="217"/>
      <c r="M3728" s="217"/>
      <c r="N3728" s="217"/>
      <c r="O3728" s="217"/>
      <c r="P3728" s="217"/>
    </row>
    <row r="3729">
      <c r="A3729" s="230"/>
      <c r="B3729" s="233"/>
      <c r="C3729" s="234"/>
      <c r="D3729" s="236"/>
      <c r="E3729" s="235"/>
      <c r="F3729" s="195"/>
      <c r="G3729" s="217"/>
      <c r="H3729" s="217"/>
      <c r="I3729" s="195"/>
      <c r="J3729" s="195"/>
      <c r="K3729" s="195"/>
      <c r="L3729" s="195"/>
      <c r="M3729" s="195"/>
      <c r="N3729" s="195"/>
      <c r="O3729" s="195"/>
      <c r="P3729" s="195"/>
    </row>
    <row r="3730">
      <c r="A3730" s="217"/>
      <c r="B3730" s="233"/>
      <c r="C3730" s="234"/>
      <c r="D3730" s="235"/>
      <c r="E3730" s="235"/>
      <c r="F3730" s="217"/>
      <c r="G3730" s="217"/>
      <c r="H3730" s="217"/>
      <c r="I3730" s="217"/>
      <c r="J3730" s="217"/>
      <c r="K3730" s="217"/>
      <c r="L3730" s="217"/>
      <c r="M3730" s="217"/>
      <c r="N3730" s="217"/>
      <c r="O3730" s="217"/>
      <c r="P3730" s="217"/>
    </row>
    <row r="3731">
      <c r="A3731" s="217"/>
      <c r="B3731" s="233"/>
      <c r="C3731" s="234"/>
      <c r="D3731" s="235"/>
      <c r="E3731" s="235"/>
      <c r="F3731" s="217"/>
      <c r="G3731" s="217"/>
      <c r="H3731" s="217"/>
      <c r="I3731" s="217"/>
      <c r="J3731" s="217"/>
      <c r="K3731" s="217"/>
      <c r="L3731" s="217"/>
      <c r="M3731" s="217"/>
      <c r="N3731" s="217"/>
      <c r="O3731" s="217"/>
      <c r="P3731" s="217"/>
    </row>
    <row r="3732">
      <c r="A3732" s="217"/>
      <c r="B3732" s="233"/>
      <c r="C3732" s="234"/>
      <c r="D3732" s="235"/>
      <c r="E3732" s="235"/>
      <c r="F3732" s="217"/>
      <c r="G3732" s="217"/>
      <c r="H3732" s="217"/>
      <c r="I3732" s="217"/>
      <c r="J3732" s="217"/>
      <c r="K3732" s="217"/>
      <c r="L3732" s="217"/>
      <c r="M3732" s="217"/>
      <c r="N3732" s="217"/>
      <c r="O3732" s="217"/>
      <c r="P3732" s="217"/>
    </row>
    <row r="3733">
      <c r="A3733" s="217"/>
      <c r="B3733" s="233"/>
      <c r="C3733" s="234"/>
      <c r="D3733" s="235"/>
      <c r="E3733" s="235"/>
      <c r="F3733" s="217"/>
      <c r="G3733" s="217"/>
      <c r="H3733" s="217"/>
      <c r="I3733" s="217"/>
      <c r="J3733" s="217"/>
      <c r="K3733" s="217"/>
      <c r="L3733" s="217"/>
      <c r="M3733" s="217"/>
      <c r="N3733" s="217"/>
      <c r="O3733" s="217"/>
      <c r="P3733" s="217"/>
    </row>
    <row r="3734">
      <c r="A3734" s="217"/>
      <c r="B3734" s="233"/>
      <c r="C3734" s="234"/>
      <c r="D3734" s="235"/>
      <c r="E3734" s="235"/>
      <c r="F3734" s="217"/>
      <c r="G3734" s="217"/>
      <c r="H3734" s="217"/>
      <c r="I3734" s="217"/>
      <c r="J3734" s="217"/>
      <c r="K3734" s="217"/>
      <c r="L3734" s="217"/>
      <c r="M3734" s="217"/>
      <c r="N3734" s="217"/>
      <c r="O3734" s="217"/>
      <c r="P3734" s="217"/>
    </row>
    <row r="3735">
      <c r="A3735" s="217"/>
      <c r="B3735" s="233"/>
      <c r="C3735" s="234"/>
      <c r="D3735" s="235"/>
      <c r="E3735" s="235"/>
      <c r="F3735" s="217"/>
      <c r="G3735" s="217"/>
      <c r="H3735" s="217"/>
      <c r="I3735" s="217"/>
      <c r="J3735" s="217"/>
      <c r="K3735" s="217"/>
      <c r="L3735" s="217"/>
      <c r="M3735" s="217"/>
      <c r="N3735" s="217"/>
      <c r="O3735" s="217"/>
      <c r="P3735" s="217"/>
    </row>
    <row r="3736">
      <c r="A3736" s="217"/>
      <c r="B3736" s="233"/>
      <c r="C3736" s="234"/>
      <c r="D3736" s="235"/>
      <c r="E3736" s="235"/>
      <c r="F3736" s="217"/>
      <c r="G3736" s="217"/>
      <c r="H3736" s="217"/>
      <c r="I3736" s="217"/>
      <c r="J3736" s="217"/>
      <c r="K3736" s="217"/>
      <c r="L3736" s="217"/>
      <c r="M3736" s="217"/>
      <c r="N3736" s="217"/>
      <c r="O3736" s="217"/>
      <c r="P3736" s="217"/>
    </row>
    <row r="3737">
      <c r="A3737" s="217"/>
      <c r="B3737" s="233"/>
      <c r="C3737" s="234"/>
      <c r="D3737" s="235"/>
      <c r="E3737" s="235"/>
      <c r="F3737" s="217"/>
      <c r="G3737" s="217"/>
      <c r="H3737" s="217"/>
      <c r="I3737" s="217"/>
      <c r="J3737" s="217"/>
      <c r="K3737" s="217"/>
      <c r="L3737" s="217"/>
      <c r="M3737" s="217"/>
      <c r="N3737" s="217"/>
      <c r="O3737" s="217"/>
      <c r="P3737" s="217"/>
    </row>
    <row r="3738">
      <c r="A3738" s="217"/>
      <c r="B3738" s="233"/>
      <c r="C3738" s="234"/>
      <c r="D3738" s="235"/>
      <c r="E3738" s="235"/>
      <c r="F3738" s="217"/>
      <c r="G3738" s="217"/>
      <c r="H3738" s="217"/>
      <c r="I3738" s="217"/>
      <c r="J3738" s="217"/>
      <c r="K3738" s="217"/>
      <c r="L3738" s="217"/>
      <c r="M3738" s="217"/>
      <c r="N3738" s="217"/>
      <c r="O3738" s="217"/>
      <c r="P3738" s="217"/>
    </row>
    <row r="3739">
      <c r="A3739" s="217"/>
      <c r="B3739" s="233"/>
      <c r="C3739" s="234"/>
      <c r="D3739" s="235"/>
      <c r="E3739" s="235"/>
      <c r="F3739" s="217"/>
      <c r="G3739" s="217"/>
      <c r="H3739" s="217"/>
      <c r="I3739" s="217"/>
      <c r="J3739" s="217"/>
      <c r="K3739" s="217"/>
      <c r="L3739" s="217"/>
      <c r="M3739" s="217"/>
      <c r="N3739" s="217"/>
      <c r="O3739" s="217"/>
      <c r="P3739" s="217"/>
    </row>
    <row r="3740">
      <c r="A3740" s="217"/>
      <c r="B3740" s="233"/>
      <c r="C3740" s="234"/>
      <c r="D3740" s="235"/>
      <c r="E3740" s="235"/>
      <c r="F3740" s="217"/>
      <c r="G3740" s="217"/>
      <c r="H3740" s="217"/>
      <c r="I3740" s="217"/>
      <c r="J3740" s="217"/>
      <c r="K3740" s="217"/>
      <c r="L3740" s="217"/>
      <c r="M3740" s="217"/>
      <c r="N3740" s="217"/>
      <c r="O3740" s="217"/>
      <c r="P3740" s="217"/>
    </row>
    <row r="3741">
      <c r="A3741" s="217"/>
      <c r="B3741" s="233"/>
      <c r="C3741" s="234"/>
      <c r="D3741" s="235"/>
      <c r="E3741" s="235"/>
      <c r="F3741" s="217"/>
      <c r="G3741" s="217"/>
      <c r="H3741" s="217"/>
      <c r="I3741" s="217"/>
      <c r="J3741" s="217"/>
      <c r="K3741" s="217"/>
      <c r="L3741" s="217"/>
      <c r="M3741" s="217"/>
      <c r="N3741" s="217"/>
      <c r="O3741" s="217"/>
      <c r="P3741" s="217"/>
    </row>
    <row r="3742">
      <c r="A3742" s="217"/>
      <c r="B3742" s="233"/>
      <c r="C3742" s="234"/>
      <c r="D3742" s="235"/>
      <c r="E3742" s="235"/>
      <c r="F3742" s="217"/>
      <c r="G3742" s="217"/>
      <c r="H3742" s="217"/>
      <c r="I3742" s="217"/>
      <c r="J3742" s="217"/>
      <c r="K3742" s="217"/>
      <c r="L3742" s="217"/>
      <c r="M3742" s="217"/>
      <c r="N3742" s="217"/>
      <c r="O3742" s="217"/>
      <c r="P3742" s="217"/>
    </row>
    <row r="3743">
      <c r="A3743" s="217"/>
      <c r="B3743" s="233"/>
      <c r="C3743" s="234"/>
      <c r="D3743" s="235"/>
      <c r="E3743" s="235"/>
      <c r="F3743" s="217"/>
      <c r="G3743" s="217"/>
      <c r="H3743" s="217"/>
      <c r="I3743" s="217"/>
      <c r="J3743" s="217"/>
      <c r="K3743" s="217"/>
      <c r="L3743" s="217"/>
      <c r="M3743" s="217"/>
      <c r="N3743" s="217"/>
      <c r="O3743" s="217"/>
      <c r="P3743" s="217"/>
    </row>
    <row r="3744">
      <c r="A3744" s="217"/>
      <c r="B3744" s="233"/>
      <c r="C3744" s="234"/>
      <c r="D3744" s="235"/>
      <c r="E3744" s="235"/>
      <c r="F3744" s="217"/>
      <c r="G3744" s="217"/>
      <c r="H3744" s="217"/>
      <c r="I3744" s="217"/>
      <c r="J3744" s="217"/>
      <c r="K3744" s="217"/>
      <c r="L3744" s="217"/>
      <c r="M3744" s="217"/>
      <c r="N3744" s="217"/>
      <c r="O3744" s="217"/>
      <c r="P3744" s="217"/>
    </row>
    <row r="3745">
      <c r="A3745" s="217"/>
      <c r="B3745" s="233"/>
      <c r="C3745" s="234"/>
      <c r="D3745" s="235"/>
      <c r="E3745" s="235"/>
      <c r="F3745" s="217"/>
      <c r="G3745" s="217"/>
      <c r="H3745" s="217"/>
      <c r="I3745" s="217"/>
      <c r="J3745" s="217"/>
      <c r="K3745" s="217"/>
      <c r="L3745" s="217"/>
      <c r="M3745" s="217"/>
      <c r="N3745" s="217"/>
      <c r="O3745" s="217"/>
      <c r="P3745" s="217"/>
    </row>
    <row r="3746">
      <c r="A3746" s="217"/>
      <c r="B3746" s="233"/>
      <c r="C3746" s="234"/>
      <c r="D3746" s="235"/>
      <c r="E3746" s="235"/>
      <c r="F3746" s="217"/>
      <c r="G3746" s="217"/>
      <c r="H3746" s="217"/>
      <c r="I3746" s="217"/>
      <c r="J3746" s="217"/>
      <c r="K3746" s="217"/>
      <c r="L3746" s="217"/>
      <c r="M3746" s="217"/>
      <c r="N3746" s="217"/>
      <c r="O3746" s="217"/>
      <c r="P3746" s="217"/>
    </row>
    <row r="3747">
      <c r="A3747" s="230"/>
      <c r="B3747" s="233"/>
      <c r="C3747" s="234"/>
      <c r="D3747" s="236"/>
      <c r="E3747" s="235"/>
      <c r="F3747" s="195"/>
      <c r="G3747" s="217"/>
      <c r="H3747" s="217"/>
      <c r="I3747" s="195"/>
      <c r="J3747" s="195"/>
      <c r="K3747" s="195"/>
      <c r="L3747" s="195"/>
      <c r="M3747" s="195"/>
      <c r="N3747" s="195"/>
      <c r="O3747" s="195"/>
      <c r="P3747" s="195"/>
    </row>
    <row r="3748">
      <c r="A3748" s="217"/>
      <c r="B3748" s="233"/>
      <c r="C3748" s="234"/>
      <c r="D3748" s="235"/>
      <c r="E3748" s="235"/>
      <c r="F3748" s="217"/>
      <c r="G3748" s="217"/>
      <c r="H3748" s="217"/>
      <c r="I3748" s="217"/>
      <c r="J3748" s="217"/>
      <c r="K3748" s="217"/>
      <c r="L3748" s="217"/>
      <c r="M3748" s="217"/>
      <c r="N3748" s="217"/>
      <c r="O3748" s="217"/>
      <c r="P3748" s="217"/>
    </row>
    <row r="3749">
      <c r="A3749" s="217"/>
      <c r="B3749" s="233"/>
      <c r="C3749" s="234"/>
      <c r="D3749" s="235"/>
      <c r="E3749" s="235"/>
      <c r="F3749" s="217"/>
      <c r="G3749" s="217"/>
      <c r="H3749" s="217"/>
      <c r="I3749" s="217"/>
      <c r="J3749" s="217"/>
      <c r="K3749" s="217"/>
      <c r="L3749" s="217"/>
      <c r="M3749" s="217"/>
      <c r="N3749" s="217"/>
      <c r="O3749" s="217"/>
      <c r="P3749" s="217"/>
    </row>
    <row r="3750">
      <c r="A3750" s="217"/>
      <c r="B3750" s="233"/>
      <c r="C3750" s="234"/>
      <c r="D3750" s="235"/>
      <c r="E3750" s="235"/>
      <c r="F3750" s="217"/>
      <c r="G3750" s="217"/>
      <c r="H3750" s="217"/>
      <c r="I3750" s="217"/>
      <c r="J3750" s="217"/>
      <c r="K3750" s="217"/>
      <c r="L3750" s="217"/>
      <c r="M3750" s="217"/>
      <c r="N3750" s="217"/>
      <c r="O3750" s="217"/>
      <c r="P3750" s="217"/>
    </row>
    <row r="3751">
      <c r="A3751" s="217"/>
      <c r="B3751" s="233"/>
      <c r="C3751" s="234"/>
      <c r="D3751" s="235"/>
      <c r="E3751" s="235"/>
      <c r="F3751" s="217"/>
      <c r="G3751" s="217"/>
      <c r="H3751" s="217"/>
      <c r="I3751" s="217"/>
      <c r="J3751" s="217"/>
      <c r="K3751" s="217"/>
      <c r="L3751" s="217"/>
      <c r="M3751" s="217"/>
      <c r="N3751" s="217"/>
      <c r="O3751" s="217"/>
      <c r="P3751" s="217"/>
    </row>
    <row r="3752">
      <c r="A3752" s="217"/>
      <c r="B3752" s="233"/>
      <c r="C3752" s="234"/>
      <c r="D3752" s="235"/>
      <c r="E3752" s="235"/>
      <c r="F3752" s="217"/>
      <c r="G3752" s="217"/>
      <c r="H3752" s="217"/>
      <c r="I3752" s="217"/>
      <c r="J3752" s="217"/>
      <c r="K3752" s="217"/>
      <c r="L3752" s="217"/>
      <c r="M3752" s="217"/>
      <c r="N3752" s="217"/>
      <c r="O3752" s="217"/>
      <c r="P3752" s="217"/>
    </row>
    <row r="3753">
      <c r="A3753" s="217"/>
      <c r="B3753" s="233"/>
      <c r="C3753" s="234"/>
      <c r="D3753" s="235"/>
      <c r="E3753" s="235"/>
      <c r="F3753" s="217"/>
      <c r="G3753" s="217"/>
      <c r="H3753" s="217"/>
      <c r="I3753" s="217"/>
      <c r="J3753" s="217"/>
      <c r="K3753" s="217"/>
      <c r="L3753" s="217"/>
      <c r="M3753" s="217"/>
      <c r="N3753" s="217"/>
      <c r="O3753" s="217"/>
      <c r="P3753" s="217"/>
    </row>
    <row r="3754">
      <c r="A3754" s="217"/>
      <c r="B3754" s="233"/>
      <c r="C3754" s="234"/>
      <c r="D3754" s="235"/>
      <c r="E3754" s="235"/>
      <c r="F3754" s="217"/>
      <c r="G3754" s="217"/>
      <c r="H3754" s="217"/>
      <c r="I3754" s="217"/>
      <c r="J3754" s="217"/>
      <c r="K3754" s="217"/>
      <c r="L3754" s="217"/>
      <c r="M3754" s="217"/>
      <c r="N3754" s="217"/>
      <c r="O3754" s="217"/>
      <c r="P3754" s="217"/>
    </row>
    <row r="3755">
      <c r="A3755" s="217"/>
      <c r="B3755" s="233"/>
      <c r="C3755" s="234"/>
      <c r="D3755" s="235"/>
      <c r="E3755" s="235"/>
      <c r="F3755" s="217"/>
      <c r="G3755" s="217"/>
      <c r="H3755" s="217"/>
      <c r="I3755" s="217"/>
      <c r="J3755" s="217"/>
      <c r="K3755" s="217"/>
      <c r="L3755" s="217"/>
      <c r="M3755" s="217"/>
      <c r="N3755" s="217"/>
      <c r="O3755" s="217"/>
      <c r="P3755" s="217"/>
    </row>
    <row r="3756">
      <c r="A3756" s="217"/>
      <c r="B3756" s="233"/>
      <c r="C3756" s="234"/>
      <c r="D3756" s="235"/>
      <c r="E3756" s="235"/>
      <c r="F3756" s="217"/>
      <c r="G3756" s="217"/>
      <c r="H3756" s="217"/>
      <c r="I3756" s="217"/>
      <c r="J3756" s="217"/>
      <c r="K3756" s="217"/>
      <c r="L3756" s="217"/>
      <c r="M3756" s="217"/>
      <c r="N3756" s="217"/>
      <c r="O3756" s="217"/>
      <c r="P3756" s="217"/>
    </row>
    <row r="3757">
      <c r="A3757" s="217"/>
      <c r="B3757" s="233"/>
      <c r="C3757" s="234"/>
      <c r="D3757" s="235"/>
      <c r="E3757" s="235"/>
      <c r="F3757" s="217"/>
      <c r="G3757" s="217"/>
      <c r="H3757" s="217"/>
      <c r="I3757" s="217"/>
      <c r="J3757" s="217"/>
      <c r="K3757" s="217"/>
      <c r="L3757" s="217"/>
      <c r="M3757" s="217"/>
      <c r="N3757" s="217"/>
      <c r="O3757" s="217"/>
      <c r="P3757" s="217"/>
    </row>
    <row r="3758">
      <c r="A3758" s="217"/>
      <c r="B3758" s="233"/>
      <c r="C3758" s="234"/>
      <c r="D3758" s="235"/>
      <c r="E3758" s="235"/>
      <c r="F3758" s="217"/>
      <c r="G3758" s="217"/>
      <c r="H3758" s="217"/>
      <c r="I3758" s="217"/>
      <c r="J3758" s="217"/>
      <c r="K3758" s="217"/>
      <c r="L3758" s="217"/>
      <c r="M3758" s="217"/>
      <c r="N3758" s="217"/>
      <c r="O3758" s="217"/>
      <c r="P3758" s="217"/>
    </row>
    <row r="3759">
      <c r="A3759" s="217"/>
      <c r="B3759" s="233"/>
      <c r="C3759" s="234"/>
      <c r="D3759" s="235"/>
      <c r="E3759" s="235"/>
      <c r="F3759" s="217"/>
      <c r="G3759" s="217"/>
      <c r="H3759" s="217"/>
      <c r="I3759" s="217"/>
      <c r="J3759" s="217"/>
      <c r="K3759" s="217"/>
      <c r="L3759" s="217"/>
      <c r="M3759" s="217"/>
      <c r="N3759" s="217"/>
      <c r="O3759" s="217"/>
      <c r="P3759" s="217"/>
    </row>
    <row r="3760">
      <c r="A3760" s="217"/>
      <c r="B3760" s="233"/>
      <c r="C3760" s="234"/>
      <c r="D3760" s="235"/>
      <c r="E3760" s="235"/>
      <c r="F3760" s="217"/>
      <c r="G3760" s="217"/>
      <c r="H3760" s="217"/>
      <c r="I3760" s="217"/>
      <c r="J3760" s="217"/>
      <c r="K3760" s="217"/>
      <c r="L3760" s="217"/>
      <c r="M3760" s="217"/>
      <c r="N3760" s="217"/>
      <c r="O3760" s="217"/>
      <c r="P3760" s="217"/>
    </row>
    <row r="3761">
      <c r="A3761" s="217"/>
      <c r="B3761" s="233"/>
      <c r="C3761" s="234"/>
      <c r="D3761" s="235"/>
      <c r="E3761" s="235"/>
      <c r="F3761" s="217"/>
      <c r="G3761" s="217"/>
      <c r="H3761" s="217"/>
      <c r="I3761" s="217"/>
      <c r="J3761" s="217"/>
      <c r="K3761" s="217"/>
      <c r="L3761" s="217"/>
      <c r="M3761" s="217"/>
      <c r="N3761" s="217"/>
      <c r="O3761" s="217"/>
      <c r="P3761" s="217"/>
    </row>
    <row r="3762">
      <c r="A3762" s="217"/>
      <c r="B3762" s="233"/>
      <c r="C3762" s="234"/>
      <c r="D3762" s="235"/>
      <c r="E3762" s="235"/>
      <c r="F3762" s="217"/>
      <c r="G3762" s="217"/>
      <c r="H3762" s="217"/>
      <c r="I3762" s="217"/>
      <c r="J3762" s="217"/>
      <c r="K3762" s="217"/>
      <c r="L3762" s="217"/>
      <c r="M3762" s="217"/>
      <c r="N3762" s="217"/>
      <c r="O3762" s="217"/>
      <c r="P3762" s="217"/>
    </row>
    <row r="3763">
      <c r="A3763" s="217"/>
      <c r="B3763" s="233"/>
      <c r="C3763" s="234"/>
      <c r="D3763" s="235"/>
      <c r="E3763" s="235"/>
      <c r="F3763" s="217"/>
      <c r="G3763" s="217"/>
      <c r="H3763" s="217"/>
      <c r="I3763" s="217"/>
      <c r="J3763" s="217"/>
      <c r="K3763" s="217"/>
      <c r="L3763" s="217"/>
      <c r="M3763" s="217"/>
      <c r="N3763" s="217"/>
      <c r="O3763" s="217"/>
      <c r="P3763" s="217"/>
    </row>
    <row r="3764">
      <c r="A3764" s="217"/>
      <c r="B3764" s="233"/>
      <c r="C3764" s="234"/>
      <c r="D3764" s="235"/>
      <c r="E3764" s="235"/>
      <c r="F3764" s="217"/>
      <c r="G3764" s="217"/>
      <c r="H3764" s="217"/>
      <c r="I3764" s="217"/>
      <c r="J3764" s="217"/>
      <c r="K3764" s="217"/>
      <c r="L3764" s="217"/>
      <c r="M3764" s="217"/>
      <c r="N3764" s="217"/>
      <c r="O3764" s="217"/>
      <c r="P3764" s="217"/>
    </row>
    <row r="3765">
      <c r="A3765" s="230"/>
      <c r="B3765" s="233"/>
      <c r="C3765" s="234"/>
      <c r="D3765" s="236"/>
      <c r="E3765" s="235"/>
      <c r="F3765" s="195"/>
      <c r="G3765" s="217"/>
      <c r="H3765" s="217"/>
      <c r="I3765" s="195"/>
      <c r="J3765" s="195"/>
      <c r="K3765" s="195"/>
      <c r="L3765" s="195"/>
      <c r="M3765" s="195"/>
      <c r="N3765" s="195"/>
      <c r="O3765" s="195"/>
      <c r="P3765" s="195"/>
    </row>
    <row r="3766">
      <c r="A3766" s="217"/>
      <c r="B3766" s="233"/>
      <c r="C3766" s="234"/>
      <c r="D3766" s="235"/>
      <c r="E3766" s="235"/>
      <c r="F3766" s="217"/>
      <c r="G3766" s="217"/>
      <c r="H3766" s="217"/>
      <c r="I3766" s="217"/>
      <c r="J3766" s="217"/>
      <c r="K3766" s="217"/>
      <c r="L3766" s="217"/>
      <c r="M3766" s="217"/>
      <c r="N3766" s="217"/>
      <c r="O3766" s="217"/>
      <c r="P3766" s="217"/>
    </row>
    <row r="3767">
      <c r="A3767" s="217"/>
      <c r="B3767" s="233"/>
      <c r="C3767" s="234"/>
      <c r="D3767" s="235"/>
      <c r="E3767" s="235"/>
      <c r="F3767" s="217"/>
      <c r="G3767" s="217"/>
      <c r="H3767" s="217"/>
      <c r="I3767" s="217"/>
      <c r="J3767" s="217"/>
      <c r="K3767" s="217"/>
      <c r="L3767" s="217"/>
      <c r="M3767" s="217"/>
      <c r="N3767" s="217"/>
      <c r="O3767" s="217"/>
      <c r="P3767" s="217"/>
    </row>
    <row r="3768">
      <c r="A3768" s="217"/>
      <c r="B3768" s="233"/>
      <c r="C3768" s="234"/>
      <c r="D3768" s="235"/>
      <c r="E3768" s="235"/>
      <c r="F3768" s="217"/>
      <c r="G3768" s="217"/>
      <c r="H3768" s="217"/>
      <c r="I3768" s="217"/>
      <c r="J3768" s="217"/>
      <c r="K3768" s="217"/>
      <c r="L3768" s="217"/>
      <c r="M3768" s="217"/>
      <c r="N3768" s="217"/>
      <c r="O3768" s="217"/>
      <c r="P3768" s="217"/>
    </row>
    <row r="3769">
      <c r="A3769" s="217"/>
      <c r="B3769" s="233"/>
      <c r="C3769" s="234"/>
      <c r="D3769" s="235"/>
      <c r="E3769" s="235"/>
      <c r="F3769" s="217"/>
      <c r="G3769" s="217"/>
      <c r="H3769" s="217"/>
      <c r="I3769" s="217"/>
      <c r="J3769" s="217"/>
      <c r="K3769" s="217"/>
      <c r="L3769" s="217"/>
      <c r="M3769" s="217"/>
      <c r="N3769" s="217"/>
      <c r="O3769" s="217"/>
      <c r="P3769" s="217"/>
    </row>
    <row r="3770">
      <c r="A3770" s="217"/>
      <c r="B3770" s="233"/>
      <c r="C3770" s="234"/>
      <c r="D3770" s="235"/>
      <c r="E3770" s="235"/>
      <c r="F3770" s="217"/>
      <c r="G3770" s="217"/>
      <c r="H3770" s="217"/>
      <c r="I3770" s="217"/>
      <c r="J3770" s="217"/>
      <c r="K3770" s="217"/>
      <c r="L3770" s="217"/>
      <c r="M3770" s="217"/>
      <c r="N3770" s="217"/>
      <c r="O3770" s="217"/>
      <c r="P3770" s="217"/>
    </row>
    <row r="3771">
      <c r="A3771" s="217"/>
      <c r="B3771" s="233"/>
      <c r="C3771" s="234"/>
      <c r="D3771" s="235"/>
      <c r="E3771" s="235"/>
      <c r="F3771" s="217"/>
      <c r="G3771" s="217"/>
      <c r="H3771" s="217"/>
      <c r="I3771" s="217"/>
      <c r="J3771" s="217"/>
      <c r="K3771" s="217"/>
      <c r="L3771" s="217"/>
      <c r="M3771" s="217"/>
      <c r="N3771" s="217"/>
      <c r="O3771" s="217"/>
      <c r="P3771" s="217"/>
    </row>
    <row r="3772">
      <c r="A3772" s="217"/>
      <c r="B3772" s="233"/>
      <c r="C3772" s="234"/>
      <c r="D3772" s="235"/>
      <c r="E3772" s="235"/>
      <c r="F3772" s="217"/>
      <c r="G3772" s="217"/>
      <c r="H3772" s="217"/>
      <c r="I3772" s="217"/>
      <c r="J3772" s="217"/>
      <c r="K3772" s="217"/>
      <c r="L3772" s="217"/>
      <c r="M3772" s="217"/>
      <c r="N3772" s="217"/>
      <c r="O3772" s="217"/>
      <c r="P3772" s="217"/>
    </row>
    <row r="3773">
      <c r="A3773" s="217"/>
      <c r="B3773" s="233"/>
      <c r="C3773" s="234"/>
      <c r="D3773" s="235"/>
      <c r="E3773" s="235"/>
      <c r="F3773" s="217"/>
      <c r="G3773" s="217"/>
      <c r="H3773" s="217"/>
      <c r="I3773" s="217"/>
      <c r="J3773" s="217"/>
      <c r="K3773" s="217"/>
      <c r="L3773" s="217"/>
      <c r="M3773" s="217"/>
      <c r="N3773" s="217"/>
      <c r="O3773" s="217"/>
      <c r="P3773" s="217"/>
    </row>
    <row r="3774">
      <c r="A3774" s="217"/>
      <c r="B3774" s="233"/>
      <c r="C3774" s="234"/>
      <c r="D3774" s="235"/>
      <c r="E3774" s="235"/>
      <c r="F3774" s="217"/>
      <c r="G3774" s="217"/>
      <c r="H3774" s="217"/>
      <c r="I3774" s="217"/>
      <c r="J3774" s="217"/>
      <c r="K3774" s="217"/>
      <c r="L3774" s="217"/>
      <c r="M3774" s="217"/>
      <c r="N3774" s="217"/>
      <c r="O3774" s="217"/>
      <c r="P3774" s="217"/>
    </row>
    <row r="3775">
      <c r="A3775" s="217"/>
      <c r="B3775" s="233"/>
      <c r="C3775" s="234"/>
      <c r="D3775" s="235"/>
      <c r="E3775" s="235"/>
      <c r="F3775" s="217"/>
      <c r="G3775" s="217"/>
      <c r="H3775" s="217"/>
      <c r="I3775" s="217"/>
      <c r="J3775" s="217"/>
      <c r="K3775" s="217"/>
      <c r="L3775" s="217"/>
      <c r="M3775" s="217"/>
      <c r="N3775" s="217"/>
      <c r="O3775" s="217"/>
      <c r="P3775" s="217"/>
    </row>
    <row r="3776">
      <c r="A3776" s="217"/>
      <c r="B3776" s="233"/>
      <c r="C3776" s="234"/>
      <c r="D3776" s="235"/>
      <c r="E3776" s="235"/>
      <c r="F3776" s="217"/>
      <c r="G3776" s="217"/>
      <c r="H3776" s="217"/>
      <c r="I3776" s="217"/>
      <c r="J3776" s="217"/>
      <c r="K3776" s="217"/>
      <c r="L3776" s="217"/>
      <c r="M3776" s="217"/>
      <c r="N3776" s="217"/>
      <c r="O3776" s="217"/>
      <c r="P3776" s="217"/>
    </row>
    <row r="3777">
      <c r="A3777" s="217"/>
      <c r="B3777" s="233"/>
      <c r="C3777" s="234"/>
      <c r="D3777" s="235"/>
      <c r="E3777" s="235"/>
      <c r="F3777" s="217"/>
      <c r="G3777" s="217"/>
      <c r="H3777" s="217"/>
      <c r="I3777" s="217"/>
      <c r="J3777" s="217"/>
      <c r="K3777" s="217"/>
      <c r="L3777" s="217"/>
      <c r="M3777" s="217"/>
      <c r="N3777" s="217"/>
      <c r="O3777" s="217"/>
      <c r="P3777" s="217"/>
    </row>
    <row r="3778">
      <c r="A3778" s="217"/>
      <c r="B3778" s="233"/>
      <c r="C3778" s="234"/>
      <c r="D3778" s="235"/>
      <c r="E3778" s="235"/>
      <c r="F3778" s="217"/>
      <c r="G3778" s="217"/>
      <c r="H3778" s="217"/>
      <c r="I3778" s="217"/>
      <c r="J3778" s="217"/>
      <c r="K3778" s="217"/>
      <c r="L3778" s="217"/>
      <c r="M3778" s="217"/>
      <c r="N3778" s="217"/>
      <c r="O3778" s="217"/>
      <c r="P3778" s="217"/>
    </row>
    <row r="3779">
      <c r="A3779" s="217"/>
      <c r="B3779" s="233"/>
      <c r="C3779" s="234"/>
      <c r="D3779" s="235"/>
      <c r="E3779" s="235"/>
      <c r="F3779" s="217"/>
      <c r="G3779" s="217"/>
      <c r="H3779" s="217"/>
      <c r="I3779" s="217"/>
      <c r="J3779" s="217"/>
      <c r="K3779" s="217"/>
      <c r="L3779" s="217"/>
      <c r="M3779" s="217"/>
      <c r="N3779" s="217"/>
      <c r="O3779" s="217"/>
      <c r="P3779" s="217"/>
    </row>
    <row r="3780">
      <c r="A3780" s="217"/>
      <c r="B3780" s="233"/>
      <c r="C3780" s="234"/>
      <c r="D3780" s="235"/>
      <c r="E3780" s="235"/>
      <c r="F3780" s="217"/>
      <c r="G3780" s="217"/>
      <c r="H3780" s="217"/>
      <c r="I3780" s="217"/>
      <c r="J3780" s="217"/>
      <c r="K3780" s="217"/>
      <c r="L3780" s="217"/>
      <c r="M3780" s="217"/>
      <c r="N3780" s="217"/>
      <c r="O3780" s="217"/>
      <c r="P3780" s="217"/>
    </row>
    <row r="3781">
      <c r="A3781" s="217"/>
      <c r="B3781" s="233"/>
      <c r="C3781" s="234"/>
      <c r="D3781" s="235"/>
      <c r="E3781" s="235"/>
      <c r="F3781" s="217"/>
      <c r="G3781" s="217"/>
      <c r="H3781" s="217"/>
      <c r="I3781" s="217"/>
      <c r="J3781" s="217"/>
      <c r="K3781" s="217"/>
      <c r="L3781" s="217"/>
      <c r="M3781" s="217"/>
      <c r="N3781" s="217"/>
      <c r="O3781" s="217"/>
      <c r="P3781" s="217"/>
    </row>
    <row r="3782">
      <c r="A3782" s="217"/>
      <c r="B3782" s="233"/>
      <c r="C3782" s="234"/>
      <c r="D3782" s="235"/>
      <c r="E3782" s="235"/>
      <c r="F3782" s="217"/>
      <c r="G3782" s="217"/>
      <c r="H3782" s="217"/>
      <c r="I3782" s="217"/>
      <c r="J3782" s="217"/>
      <c r="K3782" s="217"/>
      <c r="L3782" s="217"/>
      <c r="M3782" s="217"/>
      <c r="N3782" s="217"/>
      <c r="O3782" s="217"/>
      <c r="P3782" s="217"/>
    </row>
    <row r="3783">
      <c r="A3783" s="230"/>
      <c r="B3783" s="233"/>
      <c r="C3783" s="234"/>
      <c r="D3783" s="236"/>
      <c r="E3783" s="235"/>
      <c r="F3783" s="195"/>
      <c r="G3783" s="217"/>
      <c r="H3783" s="217"/>
      <c r="I3783" s="195"/>
      <c r="J3783" s="195"/>
      <c r="K3783" s="195"/>
      <c r="L3783" s="195"/>
      <c r="M3783" s="195"/>
      <c r="N3783" s="195"/>
      <c r="O3783" s="195"/>
      <c r="P3783" s="195"/>
    </row>
    <row r="3784">
      <c r="A3784" s="217"/>
      <c r="B3784" s="233"/>
      <c r="C3784" s="234"/>
      <c r="D3784" s="235"/>
      <c r="E3784" s="235"/>
      <c r="F3784" s="217"/>
      <c r="G3784" s="217"/>
      <c r="H3784" s="217"/>
      <c r="I3784" s="217"/>
      <c r="J3784" s="217"/>
      <c r="K3784" s="217"/>
      <c r="L3784" s="217"/>
      <c r="M3784" s="217"/>
      <c r="N3784" s="217"/>
      <c r="O3784" s="217"/>
      <c r="P3784" s="217"/>
    </row>
    <row r="3785">
      <c r="A3785" s="217"/>
      <c r="B3785" s="233"/>
      <c r="C3785" s="234"/>
      <c r="D3785" s="235"/>
      <c r="E3785" s="235"/>
      <c r="F3785" s="217"/>
      <c r="G3785" s="217"/>
      <c r="H3785" s="217"/>
      <c r="I3785" s="217"/>
      <c r="J3785" s="217"/>
      <c r="K3785" s="217"/>
      <c r="L3785" s="217"/>
      <c r="M3785" s="217"/>
      <c r="N3785" s="217"/>
      <c r="O3785" s="217"/>
      <c r="P3785" s="217"/>
    </row>
    <row r="3786">
      <c r="A3786" s="217"/>
      <c r="B3786" s="233"/>
      <c r="C3786" s="234"/>
      <c r="D3786" s="235"/>
      <c r="E3786" s="235"/>
      <c r="F3786" s="217"/>
      <c r="G3786" s="217"/>
      <c r="H3786" s="217"/>
      <c r="I3786" s="217"/>
      <c r="J3786" s="217"/>
      <c r="K3786" s="217"/>
      <c r="L3786" s="217"/>
      <c r="M3786" s="217"/>
      <c r="N3786" s="217"/>
      <c r="O3786" s="217"/>
      <c r="P3786" s="217"/>
    </row>
    <row r="3787">
      <c r="A3787" s="217"/>
      <c r="B3787" s="233"/>
      <c r="C3787" s="234"/>
      <c r="D3787" s="235"/>
      <c r="E3787" s="235"/>
      <c r="F3787" s="217"/>
      <c r="G3787" s="217"/>
      <c r="H3787" s="217"/>
      <c r="I3787" s="217"/>
      <c r="J3787" s="217"/>
      <c r="K3787" s="217"/>
      <c r="L3787" s="217"/>
      <c r="M3787" s="217"/>
      <c r="N3787" s="217"/>
      <c r="O3787" s="217"/>
      <c r="P3787" s="217"/>
    </row>
    <row r="3788">
      <c r="A3788" s="217"/>
      <c r="B3788" s="233"/>
      <c r="C3788" s="234"/>
      <c r="D3788" s="235"/>
      <c r="E3788" s="235"/>
      <c r="F3788" s="217"/>
      <c r="G3788" s="217"/>
      <c r="H3788" s="217"/>
      <c r="I3788" s="217"/>
      <c r="J3788" s="217"/>
      <c r="K3788" s="217"/>
      <c r="L3788" s="217"/>
      <c r="M3788" s="217"/>
      <c r="N3788" s="217"/>
      <c r="O3788" s="217"/>
      <c r="P3788" s="217"/>
    </row>
    <row r="3789">
      <c r="A3789" s="217"/>
      <c r="B3789" s="233"/>
      <c r="C3789" s="234"/>
      <c r="D3789" s="235"/>
      <c r="E3789" s="235"/>
      <c r="F3789" s="217"/>
      <c r="G3789" s="217"/>
      <c r="H3789" s="217"/>
      <c r="I3789" s="217"/>
      <c r="J3789" s="217"/>
      <c r="K3789" s="217"/>
      <c r="L3789" s="217"/>
      <c r="M3789" s="217"/>
      <c r="N3789" s="217"/>
      <c r="O3789" s="217"/>
      <c r="P3789" s="217"/>
    </row>
    <row r="3790">
      <c r="A3790" s="217"/>
      <c r="B3790" s="233"/>
      <c r="C3790" s="234"/>
      <c r="D3790" s="235"/>
      <c r="E3790" s="235"/>
      <c r="F3790" s="217"/>
      <c r="G3790" s="217"/>
      <c r="H3790" s="217"/>
      <c r="I3790" s="217"/>
      <c r="J3790" s="217"/>
      <c r="K3790" s="217"/>
      <c r="L3790" s="217"/>
      <c r="M3790" s="217"/>
      <c r="N3790" s="217"/>
      <c r="O3790" s="217"/>
      <c r="P3790" s="217"/>
    </row>
    <row r="3791">
      <c r="A3791" s="217"/>
      <c r="B3791" s="233"/>
      <c r="C3791" s="234"/>
      <c r="D3791" s="235"/>
      <c r="E3791" s="235"/>
      <c r="F3791" s="217"/>
      <c r="G3791" s="217"/>
      <c r="H3791" s="217"/>
      <c r="I3791" s="217"/>
      <c r="J3791" s="217"/>
      <c r="K3791" s="217"/>
      <c r="L3791" s="217"/>
      <c r="M3791" s="217"/>
      <c r="N3791" s="217"/>
      <c r="O3791" s="217"/>
      <c r="P3791" s="217"/>
    </row>
    <row r="3792">
      <c r="A3792" s="217"/>
      <c r="B3792" s="233"/>
      <c r="C3792" s="234"/>
      <c r="D3792" s="235"/>
      <c r="E3792" s="235"/>
      <c r="F3792" s="217"/>
      <c r="G3792" s="217"/>
      <c r="H3792" s="217"/>
      <c r="I3792" s="217"/>
      <c r="J3792" s="217"/>
      <c r="K3792" s="217"/>
      <c r="L3792" s="217"/>
      <c r="M3792" s="217"/>
      <c r="N3792" s="217"/>
      <c r="O3792" s="217"/>
      <c r="P3792" s="217"/>
    </row>
    <row r="3793">
      <c r="A3793" s="217"/>
      <c r="B3793" s="233"/>
      <c r="C3793" s="234"/>
      <c r="D3793" s="235"/>
      <c r="E3793" s="235"/>
      <c r="F3793" s="217"/>
      <c r="G3793" s="217"/>
      <c r="H3793" s="217"/>
      <c r="I3793" s="217"/>
      <c r="J3793" s="217"/>
      <c r="K3793" s="217"/>
      <c r="L3793" s="217"/>
      <c r="M3793" s="217"/>
      <c r="N3793" s="217"/>
      <c r="O3793" s="217"/>
      <c r="P3793" s="217"/>
    </row>
    <row r="3794">
      <c r="A3794" s="217"/>
      <c r="B3794" s="233"/>
      <c r="C3794" s="234"/>
      <c r="D3794" s="235"/>
      <c r="E3794" s="235"/>
      <c r="F3794" s="217"/>
      <c r="G3794" s="217"/>
      <c r="H3794" s="217"/>
      <c r="I3794" s="217"/>
      <c r="J3794" s="217"/>
      <c r="K3794" s="217"/>
      <c r="L3794" s="217"/>
      <c r="M3794" s="217"/>
      <c r="N3794" s="217"/>
      <c r="O3794" s="217"/>
      <c r="P3794" s="217"/>
    </row>
    <row r="3795">
      <c r="A3795" s="217"/>
      <c r="B3795" s="233"/>
      <c r="C3795" s="234"/>
      <c r="D3795" s="235"/>
      <c r="E3795" s="235"/>
      <c r="F3795" s="217"/>
      <c r="G3795" s="217"/>
      <c r="H3795" s="217"/>
      <c r="I3795" s="217"/>
      <c r="J3795" s="217"/>
      <c r="K3795" s="217"/>
      <c r="L3795" s="217"/>
      <c r="M3795" s="217"/>
      <c r="N3795" s="217"/>
      <c r="O3795" s="217"/>
      <c r="P3795" s="217"/>
    </row>
    <row r="3796">
      <c r="A3796" s="217"/>
      <c r="B3796" s="233"/>
      <c r="C3796" s="234"/>
      <c r="D3796" s="235"/>
      <c r="E3796" s="235"/>
      <c r="F3796" s="217"/>
      <c r="G3796" s="217"/>
      <c r="H3796" s="217"/>
      <c r="I3796" s="217"/>
      <c r="J3796" s="217"/>
      <c r="K3796" s="217"/>
      <c r="L3796" s="217"/>
      <c r="M3796" s="217"/>
      <c r="N3796" s="217"/>
      <c r="O3796" s="217"/>
      <c r="P3796" s="217"/>
    </row>
    <row r="3797">
      <c r="A3797" s="217"/>
      <c r="B3797" s="233"/>
      <c r="C3797" s="234"/>
      <c r="D3797" s="235"/>
      <c r="E3797" s="235"/>
      <c r="F3797" s="217"/>
      <c r="G3797" s="217"/>
      <c r="H3797" s="217"/>
      <c r="I3797" s="217"/>
      <c r="J3797" s="217"/>
      <c r="K3797" s="217"/>
      <c r="L3797" s="217"/>
      <c r="M3797" s="217"/>
      <c r="N3797" s="217"/>
      <c r="O3797" s="217"/>
      <c r="P3797" s="217"/>
    </row>
    <row r="3798">
      <c r="A3798" s="217"/>
      <c r="B3798" s="233"/>
      <c r="C3798" s="234"/>
      <c r="D3798" s="235"/>
      <c r="E3798" s="235"/>
      <c r="F3798" s="217"/>
      <c r="G3798" s="217"/>
      <c r="H3798" s="217"/>
      <c r="I3798" s="217"/>
      <c r="J3798" s="217"/>
      <c r="K3798" s="217"/>
      <c r="L3798" s="217"/>
      <c r="M3798" s="217"/>
      <c r="N3798" s="217"/>
      <c r="O3798" s="217"/>
      <c r="P3798" s="217"/>
    </row>
    <row r="3799">
      <c r="A3799" s="217"/>
      <c r="B3799" s="233"/>
      <c r="C3799" s="234"/>
      <c r="D3799" s="235"/>
      <c r="E3799" s="235"/>
      <c r="F3799" s="217"/>
      <c r="G3799" s="217"/>
      <c r="H3799" s="217"/>
      <c r="I3799" s="217"/>
      <c r="J3799" s="217"/>
      <c r="K3799" s="217"/>
      <c r="L3799" s="217"/>
      <c r="M3799" s="217"/>
      <c r="N3799" s="217"/>
      <c r="O3799" s="217"/>
      <c r="P3799" s="217"/>
    </row>
    <row r="3800">
      <c r="A3800" s="217"/>
      <c r="B3800" s="233"/>
      <c r="C3800" s="234"/>
      <c r="D3800" s="235"/>
      <c r="E3800" s="235"/>
      <c r="F3800" s="217"/>
      <c r="G3800" s="217"/>
      <c r="H3800" s="217"/>
      <c r="I3800" s="217"/>
      <c r="J3800" s="217"/>
      <c r="K3800" s="217"/>
      <c r="L3800" s="217"/>
      <c r="M3800" s="217"/>
      <c r="N3800" s="217"/>
      <c r="O3800" s="217"/>
      <c r="P3800" s="217"/>
    </row>
    <row r="3801">
      <c r="A3801" s="230"/>
      <c r="B3801" s="233"/>
      <c r="C3801" s="234"/>
      <c r="D3801" s="236"/>
      <c r="E3801" s="235"/>
      <c r="F3801" s="195"/>
      <c r="G3801" s="217"/>
      <c r="H3801" s="217"/>
      <c r="I3801" s="195"/>
      <c r="J3801" s="195"/>
      <c r="K3801" s="195"/>
      <c r="L3801" s="195"/>
      <c r="M3801" s="195"/>
      <c r="N3801" s="195"/>
      <c r="O3801" s="195"/>
      <c r="P3801" s="195"/>
    </row>
    <row r="3802">
      <c r="A3802" s="217"/>
      <c r="B3802" s="233"/>
      <c r="C3802" s="234"/>
      <c r="D3802" s="235"/>
      <c r="E3802" s="235"/>
      <c r="F3802" s="217"/>
      <c r="G3802" s="217"/>
      <c r="H3802" s="217"/>
      <c r="I3802" s="217"/>
      <c r="J3802" s="217"/>
      <c r="K3802" s="217"/>
      <c r="L3802" s="217"/>
      <c r="M3802" s="217"/>
      <c r="N3802" s="217"/>
      <c r="O3802" s="217"/>
      <c r="P3802" s="217"/>
    </row>
    <row r="3803">
      <c r="A3803" s="217"/>
      <c r="B3803" s="233"/>
      <c r="C3803" s="234"/>
      <c r="D3803" s="235"/>
      <c r="E3803" s="235"/>
      <c r="F3803" s="217"/>
      <c r="G3803" s="217"/>
      <c r="H3803" s="217"/>
      <c r="I3803" s="217"/>
      <c r="J3803" s="217"/>
      <c r="K3803" s="217"/>
      <c r="L3803" s="217"/>
      <c r="M3803" s="217"/>
      <c r="N3803" s="217"/>
      <c r="O3803" s="217"/>
      <c r="P3803" s="217"/>
    </row>
    <row r="3804">
      <c r="A3804" s="217"/>
      <c r="B3804" s="233"/>
      <c r="C3804" s="234"/>
      <c r="D3804" s="235"/>
      <c r="E3804" s="235"/>
      <c r="F3804" s="217"/>
      <c r="G3804" s="217"/>
      <c r="H3804" s="217"/>
      <c r="I3804" s="217"/>
      <c r="J3804" s="217"/>
      <c r="K3804" s="217"/>
      <c r="L3804" s="217"/>
      <c r="M3804" s="217"/>
      <c r="N3804" s="217"/>
      <c r="O3804" s="217"/>
      <c r="P3804" s="217"/>
    </row>
    <row r="3805">
      <c r="A3805" s="217"/>
      <c r="B3805" s="233"/>
      <c r="C3805" s="234"/>
      <c r="D3805" s="235"/>
      <c r="E3805" s="235"/>
      <c r="F3805" s="217"/>
      <c r="G3805" s="217"/>
      <c r="H3805" s="217"/>
      <c r="I3805" s="217"/>
      <c r="J3805" s="217"/>
      <c r="K3805" s="217"/>
      <c r="L3805" s="217"/>
      <c r="M3805" s="217"/>
      <c r="N3805" s="217"/>
      <c r="O3805" s="217"/>
      <c r="P3805" s="217"/>
    </row>
    <row r="3806">
      <c r="A3806" s="217"/>
      <c r="B3806" s="233"/>
      <c r="C3806" s="234"/>
      <c r="D3806" s="235"/>
      <c r="E3806" s="235"/>
      <c r="F3806" s="217"/>
      <c r="G3806" s="217"/>
      <c r="H3806" s="217"/>
      <c r="I3806" s="217"/>
      <c r="J3806" s="217"/>
      <c r="K3806" s="217"/>
      <c r="L3806" s="217"/>
      <c r="M3806" s="217"/>
      <c r="N3806" s="217"/>
      <c r="O3806" s="217"/>
      <c r="P3806" s="217"/>
    </row>
    <row r="3807">
      <c r="A3807" s="217"/>
      <c r="B3807" s="233"/>
      <c r="C3807" s="234"/>
      <c r="D3807" s="235"/>
      <c r="E3807" s="235"/>
      <c r="F3807" s="217"/>
      <c r="G3807" s="217"/>
      <c r="H3807" s="217"/>
      <c r="I3807" s="217"/>
      <c r="J3807" s="217"/>
      <c r="K3807" s="217"/>
      <c r="L3807" s="217"/>
      <c r="M3807" s="217"/>
      <c r="N3807" s="217"/>
      <c r="O3807" s="217"/>
      <c r="P3807" s="217"/>
    </row>
    <row r="3808">
      <c r="A3808" s="217"/>
      <c r="B3808" s="233"/>
      <c r="C3808" s="234"/>
      <c r="D3808" s="235"/>
      <c r="E3808" s="235"/>
      <c r="F3808" s="217"/>
      <c r="G3808" s="217"/>
      <c r="H3808" s="217"/>
      <c r="I3808" s="217"/>
      <c r="J3808" s="217"/>
      <c r="K3808" s="217"/>
      <c r="L3808" s="217"/>
      <c r="M3808" s="217"/>
      <c r="N3808" s="217"/>
      <c r="O3808" s="217"/>
      <c r="P3808" s="217"/>
    </row>
    <row r="3809">
      <c r="A3809" s="217"/>
      <c r="B3809" s="233"/>
      <c r="C3809" s="234"/>
      <c r="D3809" s="235"/>
      <c r="E3809" s="235"/>
      <c r="F3809" s="217"/>
      <c r="G3809" s="217"/>
      <c r="H3809" s="217"/>
      <c r="I3809" s="217"/>
      <c r="J3809" s="217"/>
      <c r="K3809" s="217"/>
      <c r="L3809" s="217"/>
      <c r="M3809" s="217"/>
      <c r="N3809" s="217"/>
      <c r="O3809" s="217"/>
      <c r="P3809" s="217"/>
    </row>
    <row r="3810">
      <c r="A3810" s="217"/>
      <c r="B3810" s="233"/>
      <c r="C3810" s="234"/>
      <c r="D3810" s="235"/>
      <c r="E3810" s="235"/>
      <c r="F3810" s="217"/>
      <c r="G3810" s="217"/>
      <c r="H3810" s="217"/>
      <c r="I3810" s="217"/>
      <c r="J3810" s="217"/>
      <c r="K3810" s="217"/>
      <c r="L3810" s="217"/>
      <c r="M3810" s="217"/>
      <c r="N3810" s="217"/>
      <c r="O3810" s="217"/>
      <c r="P3810" s="217"/>
    </row>
    <row r="3811">
      <c r="A3811" s="217"/>
      <c r="B3811" s="233"/>
      <c r="C3811" s="234"/>
      <c r="D3811" s="235"/>
      <c r="E3811" s="235"/>
      <c r="F3811" s="217"/>
      <c r="G3811" s="217"/>
      <c r="H3811" s="217"/>
      <c r="I3811" s="217"/>
      <c r="J3811" s="217"/>
      <c r="K3811" s="217"/>
      <c r="L3811" s="217"/>
      <c r="M3811" s="217"/>
      <c r="N3811" s="217"/>
      <c r="O3811" s="217"/>
      <c r="P3811" s="217"/>
    </row>
    <row r="3812">
      <c r="A3812" s="217"/>
      <c r="B3812" s="233"/>
      <c r="C3812" s="234"/>
      <c r="D3812" s="235"/>
      <c r="E3812" s="235"/>
      <c r="F3812" s="217"/>
      <c r="G3812" s="217"/>
      <c r="H3812" s="217"/>
      <c r="I3812" s="217"/>
      <c r="J3812" s="217"/>
      <c r="K3812" s="217"/>
      <c r="L3812" s="217"/>
      <c r="M3812" s="217"/>
      <c r="N3812" s="217"/>
      <c r="O3812" s="217"/>
      <c r="P3812" s="217"/>
    </row>
    <row r="3813">
      <c r="A3813" s="217"/>
      <c r="B3813" s="233"/>
      <c r="C3813" s="234"/>
      <c r="D3813" s="235"/>
      <c r="E3813" s="235"/>
      <c r="F3813" s="217"/>
      <c r="G3813" s="217"/>
      <c r="H3813" s="217"/>
      <c r="I3813" s="217"/>
      <c r="J3813" s="217"/>
      <c r="K3813" s="217"/>
      <c r="L3813" s="217"/>
      <c r="M3813" s="217"/>
      <c r="N3813" s="217"/>
      <c r="O3813" s="217"/>
      <c r="P3813" s="217"/>
    </row>
    <row r="3814">
      <c r="A3814" s="217"/>
      <c r="B3814" s="233"/>
      <c r="C3814" s="234"/>
      <c r="D3814" s="235"/>
      <c r="E3814" s="235"/>
      <c r="F3814" s="217"/>
      <c r="G3814" s="217"/>
      <c r="H3814" s="217"/>
      <c r="I3814" s="217"/>
      <c r="J3814" s="217"/>
      <c r="K3814" s="217"/>
      <c r="L3814" s="217"/>
      <c r="M3814" s="217"/>
      <c r="N3814" s="217"/>
      <c r="O3814" s="217"/>
      <c r="P3814" s="217"/>
    </row>
    <row r="3815">
      <c r="A3815" s="217"/>
      <c r="B3815" s="233"/>
      <c r="C3815" s="234"/>
      <c r="D3815" s="235"/>
      <c r="E3815" s="235"/>
      <c r="F3815" s="217"/>
      <c r="G3815" s="217"/>
      <c r="H3815" s="217"/>
      <c r="I3815" s="217"/>
      <c r="J3815" s="217"/>
      <c r="K3815" s="217"/>
      <c r="L3815" s="217"/>
      <c r="M3815" s="217"/>
      <c r="N3815" s="217"/>
      <c r="O3815" s="217"/>
      <c r="P3815" s="217"/>
    </row>
    <row r="3816">
      <c r="A3816" s="217"/>
      <c r="B3816" s="233"/>
      <c r="C3816" s="234"/>
      <c r="D3816" s="235"/>
      <c r="E3816" s="235"/>
      <c r="F3816" s="217"/>
      <c r="G3816" s="217"/>
      <c r="H3816" s="217"/>
      <c r="I3816" s="217"/>
      <c r="J3816" s="217"/>
      <c r="K3816" s="217"/>
      <c r="L3816" s="217"/>
      <c r="M3816" s="217"/>
      <c r="N3816" s="217"/>
      <c r="O3816" s="217"/>
      <c r="P3816" s="217"/>
    </row>
    <row r="3817">
      <c r="A3817" s="217"/>
      <c r="B3817" s="233"/>
      <c r="C3817" s="234"/>
      <c r="D3817" s="235"/>
      <c r="E3817" s="235"/>
      <c r="F3817" s="217"/>
      <c r="G3817" s="217"/>
      <c r="H3817" s="217"/>
      <c r="I3817" s="217"/>
      <c r="J3817" s="217"/>
      <c r="K3817" s="217"/>
      <c r="L3817" s="217"/>
      <c r="M3817" s="217"/>
      <c r="N3817" s="217"/>
      <c r="O3817" s="217"/>
      <c r="P3817" s="217"/>
    </row>
    <row r="3818">
      <c r="A3818" s="217"/>
      <c r="B3818" s="233"/>
      <c r="C3818" s="234"/>
      <c r="D3818" s="235"/>
      <c r="E3818" s="235"/>
      <c r="F3818" s="217"/>
      <c r="G3818" s="217"/>
      <c r="H3818" s="217"/>
      <c r="I3818" s="217"/>
      <c r="J3818" s="217"/>
      <c r="K3818" s="217"/>
      <c r="L3818" s="217"/>
      <c r="M3818" s="217"/>
      <c r="N3818" s="217"/>
      <c r="O3818" s="217"/>
      <c r="P3818" s="217"/>
    </row>
    <row r="3819">
      <c r="A3819" s="230"/>
      <c r="B3819" s="233"/>
      <c r="C3819" s="234"/>
      <c r="D3819" s="236"/>
      <c r="E3819" s="235"/>
      <c r="F3819" s="195"/>
      <c r="G3819" s="217"/>
      <c r="H3819" s="217"/>
      <c r="I3819" s="195"/>
      <c r="J3819" s="195"/>
      <c r="K3819" s="195"/>
      <c r="L3819" s="195"/>
      <c r="M3819" s="195"/>
      <c r="N3819" s="195"/>
      <c r="O3819" s="195"/>
      <c r="P3819" s="195"/>
    </row>
    <row r="3820">
      <c r="A3820" s="217"/>
      <c r="B3820" s="233"/>
      <c r="C3820" s="234"/>
      <c r="D3820" s="235"/>
      <c r="E3820" s="235"/>
      <c r="F3820" s="217"/>
      <c r="G3820" s="217"/>
      <c r="H3820" s="217"/>
      <c r="I3820" s="217"/>
      <c r="J3820" s="217"/>
      <c r="K3820" s="217"/>
      <c r="L3820" s="217"/>
      <c r="M3820" s="217"/>
      <c r="N3820" s="217"/>
      <c r="O3820" s="217"/>
      <c r="P3820" s="217"/>
    </row>
    <row r="3821">
      <c r="A3821" s="217"/>
      <c r="B3821" s="233"/>
      <c r="C3821" s="234"/>
      <c r="D3821" s="235"/>
      <c r="E3821" s="235"/>
      <c r="F3821" s="217"/>
      <c r="G3821" s="217"/>
      <c r="H3821" s="217"/>
      <c r="I3821" s="217"/>
      <c r="J3821" s="217"/>
      <c r="K3821" s="217"/>
      <c r="L3821" s="217"/>
      <c r="M3821" s="217"/>
      <c r="N3821" s="217"/>
      <c r="O3821" s="217"/>
      <c r="P3821" s="217"/>
    </row>
    <row r="3822">
      <c r="A3822" s="217"/>
      <c r="B3822" s="233"/>
      <c r="C3822" s="234"/>
      <c r="D3822" s="235"/>
      <c r="E3822" s="235"/>
      <c r="F3822" s="217"/>
      <c r="G3822" s="217"/>
      <c r="H3822" s="217"/>
      <c r="I3822" s="217"/>
      <c r="J3822" s="217"/>
      <c r="K3822" s="217"/>
      <c r="L3822" s="217"/>
      <c r="M3822" s="217"/>
      <c r="N3822" s="217"/>
      <c r="O3822" s="217"/>
      <c r="P3822" s="217"/>
    </row>
    <row r="3823">
      <c r="A3823" s="217"/>
      <c r="B3823" s="233"/>
      <c r="C3823" s="234"/>
      <c r="D3823" s="235"/>
      <c r="E3823" s="235"/>
      <c r="F3823" s="217"/>
      <c r="G3823" s="217"/>
      <c r="H3823" s="217"/>
      <c r="I3823" s="217"/>
      <c r="J3823" s="217"/>
      <c r="K3823" s="217"/>
      <c r="L3823" s="217"/>
      <c r="M3823" s="217"/>
      <c r="N3823" s="217"/>
      <c r="O3823" s="217"/>
      <c r="P3823" s="217"/>
    </row>
    <row r="3824">
      <c r="A3824" s="217"/>
      <c r="B3824" s="233"/>
      <c r="C3824" s="234"/>
      <c r="D3824" s="235"/>
      <c r="E3824" s="235"/>
      <c r="F3824" s="217"/>
      <c r="G3824" s="217"/>
      <c r="H3824" s="217"/>
      <c r="I3824" s="217"/>
      <c r="J3824" s="217"/>
      <c r="K3824" s="217"/>
      <c r="L3824" s="217"/>
      <c r="M3824" s="217"/>
      <c r="N3824" s="217"/>
      <c r="O3824" s="217"/>
      <c r="P3824" s="217"/>
    </row>
    <row r="3825">
      <c r="A3825" s="217"/>
      <c r="B3825" s="233"/>
      <c r="C3825" s="234"/>
      <c r="D3825" s="235"/>
      <c r="E3825" s="235"/>
      <c r="F3825" s="217"/>
      <c r="G3825" s="217"/>
      <c r="H3825" s="217"/>
      <c r="I3825" s="217"/>
      <c r="J3825" s="217"/>
      <c r="K3825" s="217"/>
      <c r="L3825" s="217"/>
      <c r="M3825" s="217"/>
      <c r="N3825" s="217"/>
      <c r="O3825" s="217"/>
      <c r="P3825" s="217"/>
    </row>
    <row r="3826">
      <c r="A3826" s="217"/>
      <c r="B3826" s="233"/>
      <c r="C3826" s="234"/>
      <c r="D3826" s="235"/>
      <c r="E3826" s="235"/>
      <c r="F3826" s="217"/>
      <c r="G3826" s="217"/>
      <c r="H3826" s="217"/>
      <c r="I3826" s="217"/>
      <c r="J3826" s="217"/>
      <c r="K3826" s="217"/>
      <c r="L3826" s="217"/>
      <c r="M3826" s="217"/>
      <c r="N3826" s="217"/>
      <c r="O3826" s="217"/>
      <c r="P3826" s="217"/>
    </row>
    <row r="3827">
      <c r="A3827" s="217"/>
      <c r="B3827" s="233"/>
      <c r="C3827" s="234"/>
      <c r="D3827" s="235"/>
      <c r="E3827" s="235"/>
      <c r="F3827" s="217"/>
      <c r="G3827" s="217"/>
      <c r="H3827" s="217"/>
      <c r="I3827" s="217"/>
      <c r="J3827" s="217"/>
      <c r="K3827" s="217"/>
      <c r="L3827" s="217"/>
      <c r="M3827" s="217"/>
      <c r="N3827" s="217"/>
      <c r="O3827" s="217"/>
      <c r="P3827" s="217"/>
    </row>
    <row r="3828">
      <c r="A3828" s="217"/>
      <c r="B3828" s="233"/>
      <c r="C3828" s="234"/>
      <c r="D3828" s="235"/>
      <c r="E3828" s="235"/>
      <c r="F3828" s="217"/>
      <c r="G3828" s="217"/>
      <c r="H3828" s="217"/>
      <c r="I3828" s="217"/>
      <c r="J3828" s="217"/>
      <c r="K3828" s="217"/>
      <c r="L3828" s="217"/>
      <c r="M3828" s="217"/>
      <c r="N3828" s="217"/>
      <c r="O3828" s="217"/>
      <c r="P3828" s="217"/>
    </row>
    <row r="3829">
      <c r="A3829" s="217"/>
      <c r="B3829" s="233"/>
      <c r="C3829" s="234"/>
      <c r="D3829" s="235"/>
      <c r="E3829" s="235"/>
      <c r="F3829" s="217"/>
      <c r="G3829" s="217"/>
      <c r="H3829" s="217"/>
      <c r="I3829" s="217"/>
      <c r="J3829" s="217"/>
      <c r="K3829" s="217"/>
      <c r="L3829" s="217"/>
      <c r="M3829" s="217"/>
      <c r="N3829" s="217"/>
      <c r="O3829" s="217"/>
      <c r="P3829" s="217"/>
    </row>
    <row r="3830">
      <c r="A3830" s="217"/>
      <c r="B3830" s="233"/>
      <c r="C3830" s="234"/>
      <c r="D3830" s="235"/>
      <c r="E3830" s="235"/>
      <c r="F3830" s="217"/>
      <c r="G3830" s="217"/>
      <c r="H3830" s="217"/>
      <c r="I3830" s="217"/>
      <c r="J3830" s="217"/>
      <c r="K3830" s="217"/>
      <c r="L3830" s="217"/>
      <c r="M3830" s="217"/>
      <c r="N3830" s="217"/>
      <c r="O3830" s="217"/>
      <c r="P3830" s="217"/>
    </row>
    <row r="3831">
      <c r="A3831" s="217"/>
      <c r="B3831" s="233"/>
      <c r="C3831" s="234"/>
      <c r="D3831" s="235"/>
      <c r="E3831" s="235"/>
      <c r="F3831" s="217"/>
      <c r="G3831" s="217"/>
      <c r="H3831" s="217"/>
      <c r="I3831" s="217"/>
      <c r="J3831" s="217"/>
      <c r="K3831" s="217"/>
      <c r="L3831" s="217"/>
      <c r="M3831" s="217"/>
      <c r="N3831" s="217"/>
      <c r="O3831" s="217"/>
      <c r="P3831" s="217"/>
    </row>
    <row r="3832">
      <c r="A3832" s="217"/>
      <c r="B3832" s="233"/>
      <c r="C3832" s="234"/>
      <c r="D3832" s="235"/>
      <c r="E3832" s="235"/>
      <c r="F3832" s="217"/>
      <c r="G3832" s="217"/>
      <c r="H3832" s="217"/>
      <c r="I3832" s="217"/>
      <c r="J3832" s="217"/>
      <c r="K3832" s="217"/>
      <c r="L3832" s="217"/>
      <c r="M3832" s="217"/>
      <c r="N3832" s="217"/>
      <c r="O3832" s="217"/>
      <c r="P3832" s="217"/>
    </row>
    <row r="3833">
      <c r="A3833" s="217"/>
      <c r="B3833" s="233"/>
      <c r="C3833" s="234"/>
      <c r="D3833" s="235"/>
      <c r="E3833" s="235"/>
      <c r="F3833" s="217"/>
      <c r="G3833" s="217"/>
      <c r="H3833" s="217"/>
      <c r="I3833" s="217"/>
      <c r="J3833" s="217"/>
      <c r="K3833" s="217"/>
      <c r="L3833" s="217"/>
      <c r="M3833" s="217"/>
      <c r="N3833" s="217"/>
      <c r="O3833" s="217"/>
      <c r="P3833" s="217"/>
    </row>
    <row r="3834">
      <c r="A3834" s="217"/>
      <c r="B3834" s="233"/>
      <c r="C3834" s="234"/>
      <c r="D3834" s="235"/>
      <c r="E3834" s="235"/>
      <c r="F3834" s="217"/>
      <c r="G3834" s="217"/>
      <c r="H3834" s="217"/>
      <c r="I3834" s="217"/>
      <c r="J3834" s="217"/>
      <c r="K3834" s="217"/>
      <c r="L3834" s="217"/>
      <c r="M3834" s="217"/>
      <c r="N3834" s="217"/>
      <c r="O3834" s="217"/>
      <c r="P3834" s="217"/>
    </row>
    <row r="3835">
      <c r="A3835" s="217"/>
      <c r="B3835" s="233"/>
      <c r="C3835" s="234"/>
      <c r="D3835" s="235"/>
      <c r="E3835" s="235"/>
      <c r="F3835" s="217"/>
      <c r="G3835" s="217"/>
      <c r="H3835" s="217"/>
      <c r="I3835" s="217"/>
      <c r="J3835" s="217"/>
      <c r="K3835" s="217"/>
      <c r="L3835" s="217"/>
      <c r="M3835" s="217"/>
      <c r="N3835" s="217"/>
      <c r="O3835" s="217"/>
      <c r="P3835" s="217"/>
    </row>
    <row r="3836">
      <c r="A3836" s="217"/>
      <c r="B3836" s="233"/>
      <c r="C3836" s="234"/>
      <c r="D3836" s="235"/>
      <c r="E3836" s="235"/>
      <c r="F3836" s="217"/>
      <c r="G3836" s="217"/>
      <c r="H3836" s="217"/>
      <c r="I3836" s="217"/>
      <c r="J3836" s="217"/>
      <c r="K3836" s="217"/>
      <c r="L3836" s="217"/>
      <c r="M3836" s="217"/>
      <c r="N3836" s="217"/>
      <c r="O3836" s="217"/>
      <c r="P3836" s="217"/>
    </row>
    <row r="3837">
      <c r="A3837" s="230"/>
      <c r="B3837" s="233"/>
      <c r="C3837" s="234"/>
      <c r="D3837" s="236"/>
      <c r="E3837" s="235"/>
      <c r="F3837" s="195"/>
      <c r="G3837" s="217"/>
      <c r="H3837" s="217"/>
      <c r="I3837" s="195"/>
      <c r="J3837" s="195"/>
      <c r="K3837" s="195"/>
      <c r="L3837" s="195"/>
      <c r="M3837" s="195"/>
      <c r="N3837" s="195"/>
      <c r="O3837" s="195"/>
      <c r="P3837" s="195"/>
    </row>
    <row r="3838">
      <c r="A3838" s="217"/>
      <c r="B3838" s="233"/>
      <c r="C3838" s="234"/>
      <c r="D3838" s="235"/>
      <c r="E3838" s="235"/>
      <c r="F3838" s="217"/>
      <c r="G3838" s="217"/>
      <c r="H3838" s="217"/>
      <c r="I3838" s="217"/>
      <c r="J3838" s="217"/>
      <c r="K3838" s="217"/>
      <c r="L3838" s="217"/>
      <c r="M3838" s="217"/>
      <c r="N3838" s="217"/>
      <c r="O3838" s="217"/>
      <c r="P3838" s="217"/>
    </row>
    <row r="3839">
      <c r="A3839" s="217"/>
      <c r="B3839" s="233"/>
      <c r="C3839" s="234"/>
      <c r="D3839" s="235"/>
      <c r="E3839" s="235"/>
      <c r="F3839" s="217"/>
      <c r="G3839" s="217"/>
      <c r="H3839" s="217"/>
      <c r="I3839" s="217"/>
      <c r="J3839" s="217"/>
      <c r="K3839" s="217"/>
      <c r="L3839" s="217"/>
      <c r="M3839" s="217"/>
      <c r="N3839" s="217"/>
      <c r="O3839" s="217"/>
      <c r="P3839" s="217"/>
    </row>
    <row r="3840">
      <c r="A3840" s="217"/>
      <c r="B3840" s="233"/>
      <c r="C3840" s="234"/>
      <c r="D3840" s="235"/>
      <c r="E3840" s="235"/>
      <c r="F3840" s="217"/>
      <c r="G3840" s="217"/>
      <c r="H3840" s="217"/>
      <c r="I3840" s="217"/>
      <c r="J3840" s="217"/>
      <c r="K3840" s="217"/>
      <c r="L3840" s="217"/>
      <c r="M3840" s="217"/>
      <c r="N3840" s="217"/>
      <c r="O3840" s="217"/>
      <c r="P3840" s="217"/>
    </row>
    <row r="3841">
      <c r="A3841" s="217"/>
      <c r="B3841" s="233"/>
      <c r="C3841" s="234"/>
      <c r="D3841" s="235"/>
      <c r="E3841" s="235"/>
      <c r="F3841" s="217"/>
      <c r="G3841" s="217"/>
      <c r="H3841" s="217"/>
      <c r="I3841" s="217"/>
      <c r="J3841" s="217"/>
      <c r="K3841" s="217"/>
      <c r="L3841" s="217"/>
      <c r="M3841" s="217"/>
      <c r="N3841" s="217"/>
      <c r="O3841" s="217"/>
      <c r="P3841" s="217"/>
    </row>
    <row r="3842">
      <c r="A3842" s="217"/>
      <c r="B3842" s="233"/>
      <c r="C3842" s="234"/>
      <c r="D3842" s="235"/>
      <c r="E3842" s="235"/>
      <c r="F3842" s="217"/>
      <c r="G3842" s="217"/>
      <c r="H3842" s="217"/>
      <c r="I3842" s="217"/>
      <c r="J3842" s="217"/>
      <c r="K3842" s="217"/>
      <c r="L3842" s="217"/>
      <c r="M3842" s="217"/>
      <c r="N3842" s="217"/>
      <c r="O3842" s="217"/>
      <c r="P3842" s="217"/>
    </row>
    <row r="3843">
      <c r="A3843" s="217"/>
      <c r="B3843" s="233"/>
      <c r="C3843" s="234"/>
      <c r="D3843" s="235"/>
      <c r="E3843" s="235"/>
      <c r="F3843" s="217"/>
      <c r="G3843" s="217"/>
      <c r="H3843" s="217"/>
      <c r="I3843" s="217"/>
      <c r="J3843" s="217"/>
      <c r="K3843" s="217"/>
      <c r="L3843" s="217"/>
      <c r="M3843" s="217"/>
      <c r="N3843" s="217"/>
      <c r="O3843" s="217"/>
      <c r="P3843" s="217"/>
    </row>
    <row r="3844">
      <c r="A3844" s="217"/>
      <c r="B3844" s="233"/>
      <c r="C3844" s="234"/>
      <c r="D3844" s="235"/>
      <c r="E3844" s="235"/>
      <c r="F3844" s="217"/>
      <c r="G3844" s="217"/>
      <c r="H3844" s="217"/>
      <c r="I3844" s="217"/>
      <c r="J3844" s="217"/>
      <c r="K3844" s="217"/>
      <c r="L3844" s="217"/>
      <c r="M3844" s="217"/>
      <c r="N3844" s="217"/>
      <c r="O3844" s="217"/>
      <c r="P3844" s="217"/>
    </row>
    <row r="3845">
      <c r="A3845" s="217"/>
      <c r="B3845" s="233"/>
      <c r="C3845" s="234"/>
      <c r="D3845" s="235"/>
      <c r="E3845" s="235"/>
      <c r="F3845" s="217"/>
      <c r="G3845" s="217"/>
      <c r="H3845" s="217"/>
      <c r="I3845" s="217"/>
      <c r="J3845" s="217"/>
      <c r="K3845" s="217"/>
      <c r="L3845" s="217"/>
      <c r="M3845" s="217"/>
      <c r="N3845" s="217"/>
      <c r="O3845" s="217"/>
      <c r="P3845" s="217"/>
    </row>
    <row r="3846">
      <c r="A3846" s="217"/>
      <c r="B3846" s="233"/>
      <c r="C3846" s="234"/>
      <c r="D3846" s="235"/>
      <c r="E3846" s="235"/>
      <c r="F3846" s="217"/>
      <c r="G3846" s="217"/>
      <c r="H3846" s="217"/>
      <c r="I3846" s="217"/>
      <c r="J3846" s="217"/>
      <c r="K3846" s="217"/>
      <c r="L3846" s="217"/>
      <c r="M3846" s="217"/>
      <c r="N3846" s="217"/>
      <c r="O3846" s="217"/>
      <c r="P3846" s="217"/>
    </row>
    <row r="3847">
      <c r="A3847" s="217"/>
      <c r="B3847" s="233"/>
      <c r="C3847" s="234"/>
      <c r="D3847" s="235"/>
      <c r="E3847" s="235"/>
      <c r="F3847" s="217"/>
      <c r="G3847" s="217"/>
      <c r="H3847" s="217"/>
      <c r="I3847" s="217"/>
      <c r="J3847" s="217"/>
      <c r="K3847" s="217"/>
      <c r="L3847" s="217"/>
      <c r="M3847" s="217"/>
      <c r="N3847" s="217"/>
      <c r="O3847" s="217"/>
      <c r="P3847" s="217"/>
    </row>
    <row r="3848">
      <c r="A3848" s="217"/>
      <c r="B3848" s="233"/>
      <c r="C3848" s="234"/>
      <c r="D3848" s="235"/>
      <c r="E3848" s="235"/>
      <c r="F3848" s="217"/>
      <c r="G3848" s="217"/>
      <c r="H3848" s="217"/>
      <c r="I3848" s="217"/>
      <c r="J3848" s="217"/>
      <c r="K3848" s="217"/>
      <c r="L3848" s="217"/>
      <c r="M3848" s="217"/>
      <c r="N3848" s="217"/>
      <c r="O3848" s="217"/>
      <c r="P3848" s="217"/>
    </row>
    <row r="3849">
      <c r="A3849" s="217"/>
      <c r="B3849" s="233"/>
      <c r="C3849" s="234"/>
      <c r="D3849" s="235"/>
      <c r="E3849" s="235"/>
      <c r="F3849" s="217"/>
      <c r="G3849" s="217"/>
      <c r="H3849" s="217"/>
      <c r="I3849" s="217"/>
      <c r="J3849" s="217"/>
      <c r="K3849" s="217"/>
      <c r="L3849" s="217"/>
      <c r="M3849" s="217"/>
      <c r="N3849" s="217"/>
      <c r="O3849" s="217"/>
      <c r="P3849" s="217"/>
    </row>
    <row r="3850">
      <c r="A3850" s="217"/>
      <c r="B3850" s="233"/>
      <c r="C3850" s="234"/>
      <c r="D3850" s="235"/>
      <c r="E3850" s="235"/>
      <c r="F3850" s="217"/>
      <c r="G3850" s="217"/>
      <c r="H3850" s="217"/>
      <c r="I3850" s="217"/>
      <c r="J3850" s="217"/>
      <c r="K3850" s="217"/>
      <c r="L3850" s="217"/>
      <c r="M3850" s="217"/>
      <c r="N3850" s="217"/>
      <c r="O3850" s="217"/>
      <c r="P3850" s="217"/>
    </row>
    <row r="3851">
      <c r="A3851" s="217"/>
      <c r="B3851" s="233"/>
      <c r="C3851" s="234"/>
      <c r="D3851" s="235"/>
      <c r="E3851" s="235"/>
      <c r="F3851" s="217"/>
      <c r="G3851" s="217"/>
      <c r="H3851" s="217"/>
      <c r="I3851" s="217"/>
      <c r="J3851" s="217"/>
      <c r="K3851" s="217"/>
      <c r="L3851" s="217"/>
      <c r="M3851" s="217"/>
      <c r="N3851" s="217"/>
      <c r="O3851" s="217"/>
      <c r="P3851" s="217"/>
    </row>
    <row r="3852">
      <c r="A3852" s="217"/>
      <c r="B3852" s="233"/>
      <c r="C3852" s="234"/>
      <c r="D3852" s="235"/>
      <c r="E3852" s="235"/>
      <c r="F3852" s="217"/>
      <c r="G3852" s="217"/>
      <c r="H3852" s="217"/>
      <c r="I3852" s="217"/>
      <c r="J3852" s="217"/>
      <c r="K3852" s="217"/>
      <c r="L3852" s="217"/>
      <c r="M3852" s="217"/>
      <c r="N3852" s="217"/>
      <c r="O3852" s="217"/>
      <c r="P3852" s="217"/>
    </row>
    <row r="3853">
      <c r="A3853" s="217"/>
      <c r="B3853" s="233"/>
      <c r="C3853" s="234"/>
      <c r="D3853" s="235"/>
      <c r="E3853" s="235"/>
      <c r="F3853" s="217"/>
      <c r="G3853" s="217"/>
      <c r="H3853" s="217"/>
      <c r="I3853" s="217"/>
      <c r="J3853" s="217"/>
      <c r="K3853" s="217"/>
      <c r="L3853" s="217"/>
      <c r="M3853" s="217"/>
      <c r="N3853" s="217"/>
      <c r="O3853" s="217"/>
      <c r="P3853" s="217"/>
    </row>
    <row r="3854">
      <c r="A3854" s="217"/>
      <c r="B3854" s="233"/>
      <c r="C3854" s="234"/>
      <c r="D3854" s="235"/>
      <c r="E3854" s="235"/>
      <c r="F3854" s="217"/>
      <c r="G3854" s="217"/>
      <c r="H3854" s="217"/>
      <c r="I3854" s="217"/>
      <c r="J3854" s="217"/>
      <c r="K3854" s="217"/>
      <c r="L3854" s="217"/>
      <c r="M3854" s="217"/>
      <c r="N3854" s="217"/>
      <c r="O3854" s="217"/>
      <c r="P3854" s="217"/>
    </row>
    <row r="3855">
      <c r="A3855" s="230"/>
      <c r="B3855" s="233"/>
      <c r="C3855" s="234"/>
      <c r="D3855" s="236"/>
      <c r="E3855" s="235"/>
      <c r="F3855" s="195"/>
      <c r="G3855" s="217"/>
      <c r="H3855" s="217"/>
      <c r="I3855" s="195"/>
      <c r="J3855" s="195"/>
      <c r="K3855" s="195"/>
      <c r="L3855" s="195"/>
      <c r="M3855" s="195"/>
      <c r="N3855" s="195"/>
      <c r="O3855" s="195"/>
      <c r="P3855" s="195"/>
    </row>
    <row r="3856">
      <c r="A3856" s="217"/>
      <c r="B3856" s="233"/>
      <c r="C3856" s="234"/>
      <c r="D3856" s="235"/>
      <c r="E3856" s="235"/>
      <c r="F3856" s="217"/>
      <c r="G3856" s="217"/>
      <c r="H3856" s="217"/>
      <c r="I3856" s="217"/>
      <c r="J3856" s="217"/>
      <c r="K3856" s="217"/>
      <c r="L3856" s="217"/>
      <c r="M3856" s="217"/>
      <c r="N3856" s="217"/>
      <c r="O3856" s="217"/>
      <c r="P3856" s="217"/>
    </row>
    <row r="3857">
      <c r="A3857" s="217"/>
      <c r="B3857" s="233"/>
      <c r="C3857" s="234"/>
      <c r="D3857" s="235"/>
      <c r="E3857" s="235"/>
      <c r="F3857" s="217"/>
      <c r="G3857" s="217"/>
      <c r="H3857" s="217"/>
      <c r="I3857" s="217"/>
      <c r="J3857" s="217"/>
      <c r="K3857" s="217"/>
      <c r="L3857" s="217"/>
      <c r="M3857" s="217"/>
      <c r="N3857" s="217"/>
      <c r="O3857" s="217"/>
      <c r="P3857" s="217"/>
    </row>
    <row r="3858">
      <c r="A3858" s="217"/>
      <c r="B3858" s="233"/>
      <c r="C3858" s="234"/>
      <c r="D3858" s="235"/>
      <c r="E3858" s="235"/>
      <c r="F3858" s="217"/>
      <c r="G3858" s="217"/>
      <c r="H3858" s="217"/>
      <c r="I3858" s="217"/>
      <c r="J3858" s="217"/>
      <c r="K3858" s="217"/>
      <c r="L3858" s="217"/>
      <c r="M3858" s="217"/>
      <c r="N3858" s="217"/>
      <c r="O3858" s="217"/>
      <c r="P3858" s="217"/>
    </row>
    <row r="3859">
      <c r="A3859" s="217"/>
      <c r="B3859" s="233"/>
      <c r="C3859" s="234"/>
      <c r="D3859" s="235"/>
      <c r="E3859" s="235"/>
      <c r="F3859" s="217"/>
      <c r="G3859" s="217"/>
      <c r="H3859" s="217"/>
      <c r="I3859" s="217"/>
      <c r="J3859" s="217"/>
      <c r="K3859" s="217"/>
      <c r="L3859" s="217"/>
      <c r="M3859" s="217"/>
      <c r="N3859" s="217"/>
      <c r="O3859" s="217"/>
      <c r="P3859" s="217"/>
    </row>
    <row r="3860">
      <c r="A3860" s="217"/>
      <c r="B3860" s="233"/>
      <c r="C3860" s="234"/>
      <c r="D3860" s="235"/>
      <c r="E3860" s="235"/>
      <c r="F3860" s="217"/>
      <c r="G3860" s="217"/>
      <c r="H3860" s="217"/>
      <c r="I3860" s="217"/>
      <c r="J3860" s="217"/>
      <c r="K3860" s="217"/>
      <c r="L3860" s="217"/>
      <c r="M3860" s="217"/>
      <c r="N3860" s="217"/>
      <c r="O3860" s="217"/>
      <c r="P3860" s="217"/>
    </row>
    <row r="3861">
      <c r="A3861" s="217"/>
      <c r="B3861" s="233"/>
      <c r="C3861" s="234"/>
      <c r="D3861" s="235"/>
      <c r="E3861" s="235"/>
      <c r="F3861" s="217"/>
      <c r="G3861" s="217"/>
      <c r="H3861" s="217"/>
      <c r="I3861" s="217"/>
      <c r="J3861" s="217"/>
      <c r="K3861" s="217"/>
      <c r="L3861" s="217"/>
      <c r="M3861" s="217"/>
      <c r="N3861" s="217"/>
      <c r="O3861" s="217"/>
      <c r="P3861" s="217"/>
    </row>
    <row r="3862">
      <c r="A3862" s="217"/>
      <c r="B3862" s="233"/>
      <c r="C3862" s="234"/>
      <c r="D3862" s="235"/>
      <c r="E3862" s="235"/>
      <c r="F3862" s="217"/>
      <c r="G3862" s="217"/>
      <c r="H3862" s="217"/>
      <c r="I3862" s="217"/>
      <c r="J3862" s="217"/>
      <c r="K3862" s="217"/>
      <c r="L3862" s="217"/>
      <c r="M3862" s="217"/>
      <c r="N3862" s="217"/>
      <c r="O3862" s="217"/>
      <c r="P3862" s="217"/>
    </row>
    <row r="3863">
      <c r="A3863" s="217"/>
      <c r="B3863" s="233"/>
      <c r="C3863" s="234"/>
      <c r="D3863" s="235"/>
      <c r="E3863" s="235"/>
      <c r="F3863" s="217"/>
      <c r="G3863" s="217"/>
      <c r="H3863" s="217"/>
      <c r="I3863" s="217"/>
      <c r="J3863" s="217"/>
      <c r="K3863" s="217"/>
      <c r="L3863" s="217"/>
      <c r="M3863" s="217"/>
      <c r="N3863" s="217"/>
      <c r="O3863" s="217"/>
      <c r="P3863" s="217"/>
    </row>
    <row r="3864">
      <c r="A3864" s="217"/>
      <c r="B3864" s="233"/>
      <c r="C3864" s="234"/>
      <c r="D3864" s="235"/>
      <c r="E3864" s="235"/>
      <c r="F3864" s="217"/>
      <c r="G3864" s="217"/>
      <c r="H3864" s="217"/>
      <c r="I3864" s="217"/>
      <c r="J3864" s="217"/>
      <c r="K3864" s="217"/>
      <c r="L3864" s="217"/>
      <c r="M3864" s="217"/>
      <c r="N3864" s="217"/>
      <c r="O3864" s="217"/>
      <c r="P3864" s="217"/>
    </row>
    <row r="3865">
      <c r="A3865" s="217"/>
      <c r="B3865" s="233"/>
      <c r="C3865" s="234"/>
      <c r="D3865" s="235"/>
      <c r="E3865" s="235"/>
      <c r="F3865" s="217"/>
      <c r="G3865" s="217"/>
      <c r="H3865" s="217"/>
      <c r="I3865" s="217"/>
      <c r="J3865" s="217"/>
      <c r="K3865" s="217"/>
      <c r="L3865" s="217"/>
      <c r="M3865" s="217"/>
      <c r="N3865" s="217"/>
      <c r="O3865" s="217"/>
      <c r="P3865" s="217"/>
    </row>
    <row r="3866">
      <c r="A3866" s="217"/>
      <c r="B3866" s="233"/>
      <c r="C3866" s="234"/>
      <c r="D3866" s="235"/>
      <c r="E3866" s="235"/>
      <c r="F3866" s="217"/>
      <c r="G3866" s="217"/>
      <c r="H3866" s="217"/>
      <c r="I3866" s="217"/>
      <c r="J3866" s="217"/>
      <c r="K3866" s="217"/>
      <c r="L3866" s="217"/>
      <c r="M3866" s="217"/>
      <c r="N3866" s="217"/>
      <c r="O3866" s="217"/>
      <c r="P3866" s="217"/>
    </row>
    <row r="3867">
      <c r="A3867" s="217"/>
      <c r="B3867" s="233"/>
      <c r="C3867" s="234"/>
      <c r="D3867" s="235"/>
      <c r="E3867" s="235"/>
      <c r="F3867" s="217"/>
      <c r="G3867" s="217"/>
      <c r="H3867" s="217"/>
      <c r="I3867" s="217"/>
      <c r="J3867" s="217"/>
      <c r="K3867" s="217"/>
      <c r="L3867" s="217"/>
      <c r="M3867" s="217"/>
      <c r="N3867" s="217"/>
      <c r="O3867" s="217"/>
      <c r="P3867" s="217"/>
    </row>
    <row r="3868">
      <c r="A3868" s="217"/>
      <c r="B3868" s="233"/>
      <c r="C3868" s="234"/>
      <c r="D3868" s="235"/>
      <c r="E3868" s="235"/>
      <c r="F3868" s="217"/>
      <c r="G3868" s="217"/>
      <c r="H3868" s="217"/>
      <c r="I3868" s="217"/>
      <c r="J3868" s="217"/>
      <c r="K3868" s="217"/>
      <c r="L3868" s="217"/>
      <c r="M3868" s="217"/>
      <c r="N3868" s="217"/>
      <c r="O3868" s="217"/>
      <c r="P3868" s="217"/>
    </row>
    <row r="3869">
      <c r="A3869" s="217"/>
      <c r="B3869" s="233"/>
      <c r="C3869" s="234"/>
      <c r="D3869" s="235"/>
      <c r="E3869" s="235"/>
      <c r="F3869" s="217"/>
      <c r="G3869" s="217"/>
      <c r="H3869" s="217"/>
      <c r="I3869" s="217"/>
      <c r="J3869" s="217"/>
      <c r="K3869" s="217"/>
      <c r="L3869" s="217"/>
      <c r="M3869" s="217"/>
      <c r="N3869" s="217"/>
      <c r="O3869" s="217"/>
      <c r="P3869" s="217"/>
    </row>
    <row r="3870">
      <c r="A3870" s="217"/>
      <c r="B3870" s="233"/>
      <c r="C3870" s="234"/>
      <c r="D3870" s="235"/>
      <c r="E3870" s="235"/>
      <c r="F3870" s="217"/>
      <c r="G3870" s="217"/>
      <c r="H3870" s="217"/>
      <c r="I3870" s="217"/>
      <c r="J3870" s="217"/>
      <c r="K3870" s="217"/>
      <c r="L3870" s="217"/>
      <c r="M3870" s="217"/>
      <c r="N3870" s="217"/>
      <c r="O3870" s="217"/>
      <c r="P3870" s="217"/>
    </row>
    <row r="3871">
      <c r="A3871" s="217"/>
      <c r="B3871" s="233"/>
      <c r="C3871" s="234"/>
      <c r="D3871" s="235"/>
      <c r="E3871" s="235"/>
      <c r="F3871" s="217"/>
      <c r="G3871" s="217"/>
      <c r="H3871" s="217"/>
      <c r="I3871" s="217"/>
      <c r="J3871" s="217"/>
      <c r="K3871" s="217"/>
      <c r="L3871" s="217"/>
      <c r="M3871" s="217"/>
      <c r="N3871" s="217"/>
      <c r="O3871" s="217"/>
      <c r="P3871" s="217"/>
    </row>
    <row r="3872">
      <c r="A3872" s="217"/>
      <c r="B3872" s="233"/>
      <c r="C3872" s="234"/>
      <c r="D3872" s="235"/>
      <c r="E3872" s="235"/>
      <c r="F3872" s="217"/>
      <c r="G3872" s="217"/>
      <c r="H3872" s="217"/>
      <c r="I3872" s="217"/>
      <c r="J3872" s="217"/>
      <c r="K3872" s="217"/>
      <c r="L3872" s="217"/>
      <c r="M3872" s="217"/>
      <c r="N3872" s="217"/>
      <c r="O3872" s="217"/>
      <c r="P3872" s="217"/>
    </row>
    <row r="3873">
      <c r="A3873" s="230"/>
      <c r="B3873" s="233"/>
      <c r="C3873" s="234"/>
      <c r="D3873" s="236"/>
      <c r="E3873" s="235"/>
      <c r="F3873" s="195"/>
      <c r="G3873" s="217"/>
      <c r="H3873" s="217"/>
      <c r="I3873" s="195"/>
      <c r="J3873" s="195"/>
      <c r="K3873" s="195"/>
      <c r="L3873" s="195"/>
      <c r="M3873" s="195"/>
      <c r="N3873" s="195"/>
      <c r="O3873" s="195"/>
      <c r="P3873" s="195"/>
    </row>
    <row r="3874">
      <c r="A3874" s="217"/>
      <c r="B3874" s="233"/>
      <c r="C3874" s="234"/>
      <c r="D3874" s="235"/>
      <c r="E3874" s="235"/>
      <c r="F3874" s="217"/>
      <c r="G3874" s="217"/>
      <c r="H3874" s="217"/>
      <c r="I3874" s="217"/>
      <c r="J3874" s="217"/>
      <c r="K3874" s="217"/>
      <c r="L3874" s="217"/>
      <c r="M3874" s="217"/>
      <c r="N3874" s="217"/>
      <c r="O3874" s="217"/>
      <c r="P3874" s="217"/>
    </row>
    <row r="3875">
      <c r="A3875" s="217"/>
      <c r="B3875" s="233"/>
      <c r="C3875" s="234"/>
      <c r="D3875" s="235"/>
      <c r="E3875" s="235"/>
      <c r="F3875" s="217"/>
      <c r="G3875" s="217"/>
      <c r="H3875" s="217"/>
      <c r="I3875" s="217"/>
      <c r="J3875" s="217"/>
      <c r="K3875" s="217"/>
      <c r="L3875" s="217"/>
      <c r="M3875" s="217"/>
      <c r="N3875" s="217"/>
      <c r="O3875" s="217"/>
      <c r="P3875" s="217"/>
    </row>
    <row r="3876">
      <c r="A3876" s="217"/>
      <c r="B3876" s="233"/>
      <c r="C3876" s="234"/>
      <c r="D3876" s="235"/>
      <c r="E3876" s="235"/>
      <c r="F3876" s="217"/>
      <c r="G3876" s="217"/>
      <c r="H3876" s="217"/>
      <c r="I3876" s="217"/>
      <c r="J3876" s="217"/>
      <c r="K3876" s="217"/>
      <c r="L3876" s="217"/>
      <c r="M3876" s="217"/>
      <c r="N3876" s="217"/>
      <c r="O3876" s="217"/>
      <c r="P3876" s="217"/>
    </row>
    <row r="3877">
      <c r="A3877" s="217"/>
      <c r="B3877" s="233"/>
      <c r="C3877" s="234"/>
      <c r="D3877" s="235"/>
      <c r="E3877" s="235"/>
      <c r="F3877" s="217"/>
      <c r="G3877" s="217"/>
      <c r="H3877" s="217"/>
      <c r="I3877" s="217"/>
      <c r="J3877" s="217"/>
      <c r="K3877" s="217"/>
      <c r="L3877" s="217"/>
      <c r="M3877" s="217"/>
      <c r="N3877" s="217"/>
      <c r="O3877" s="217"/>
      <c r="P3877" s="217"/>
    </row>
    <row r="3878">
      <c r="A3878" s="217"/>
      <c r="B3878" s="233"/>
      <c r="C3878" s="234"/>
      <c r="D3878" s="235"/>
      <c r="E3878" s="235"/>
      <c r="F3878" s="217"/>
      <c r="G3878" s="217"/>
      <c r="H3878" s="217"/>
      <c r="I3878" s="217"/>
      <c r="J3878" s="217"/>
      <c r="K3878" s="217"/>
      <c r="L3878" s="217"/>
      <c r="M3878" s="217"/>
      <c r="N3878" s="217"/>
      <c r="O3878" s="217"/>
      <c r="P3878" s="217"/>
    </row>
    <row r="3879">
      <c r="A3879" s="217"/>
      <c r="B3879" s="233"/>
      <c r="C3879" s="234"/>
      <c r="D3879" s="235"/>
      <c r="E3879" s="235"/>
      <c r="F3879" s="217"/>
      <c r="G3879" s="217"/>
      <c r="H3879" s="217"/>
      <c r="I3879" s="217"/>
      <c r="J3879" s="217"/>
      <c r="K3879" s="217"/>
      <c r="L3879" s="217"/>
      <c r="M3879" s="217"/>
      <c r="N3879" s="217"/>
      <c r="O3879" s="217"/>
      <c r="P3879" s="217"/>
    </row>
    <row r="3880">
      <c r="A3880" s="217"/>
      <c r="B3880" s="233"/>
      <c r="C3880" s="234"/>
      <c r="D3880" s="235"/>
      <c r="E3880" s="235"/>
      <c r="F3880" s="217"/>
      <c r="G3880" s="217"/>
      <c r="H3880" s="217"/>
      <c r="I3880" s="217"/>
      <c r="J3880" s="217"/>
      <c r="K3880" s="217"/>
      <c r="L3880" s="217"/>
      <c r="M3880" s="217"/>
      <c r="N3880" s="217"/>
      <c r="O3880" s="217"/>
      <c r="P3880" s="217"/>
    </row>
    <row r="3881">
      <c r="A3881" s="217"/>
      <c r="B3881" s="233"/>
      <c r="C3881" s="234"/>
      <c r="D3881" s="235"/>
      <c r="E3881" s="235"/>
      <c r="F3881" s="217"/>
      <c r="G3881" s="217"/>
      <c r="H3881" s="217"/>
      <c r="I3881" s="217"/>
      <c r="J3881" s="217"/>
      <c r="K3881" s="217"/>
      <c r="L3881" s="217"/>
      <c r="M3881" s="217"/>
      <c r="N3881" s="217"/>
      <c r="O3881" s="217"/>
      <c r="P3881" s="217"/>
    </row>
    <row r="3882">
      <c r="A3882" s="217"/>
      <c r="B3882" s="233"/>
      <c r="C3882" s="234"/>
      <c r="D3882" s="235"/>
      <c r="E3882" s="235"/>
      <c r="F3882" s="217"/>
      <c r="G3882" s="217"/>
      <c r="H3882" s="217"/>
      <c r="I3882" s="217"/>
      <c r="J3882" s="217"/>
      <c r="K3882" s="217"/>
      <c r="L3882" s="217"/>
      <c r="M3882" s="217"/>
      <c r="N3882" s="217"/>
      <c r="O3882" s="217"/>
      <c r="P3882" s="217"/>
    </row>
    <row r="3883">
      <c r="A3883" s="217"/>
      <c r="B3883" s="233"/>
      <c r="C3883" s="234"/>
      <c r="D3883" s="235"/>
      <c r="E3883" s="235"/>
      <c r="F3883" s="217"/>
      <c r="G3883" s="217"/>
      <c r="H3883" s="217"/>
      <c r="I3883" s="217"/>
      <c r="J3883" s="217"/>
      <c r="K3883" s="217"/>
      <c r="L3883" s="217"/>
      <c r="M3883" s="217"/>
      <c r="N3883" s="217"/>
      <c r="O3883" s="217"/>
      <c r="P3883" s="217"/>
    </row>
    <row r="3884">
      <c r="A3884" s="217"/>
      <c r="B3884" s="233"/>
      <c r="C3884" s="234"/>
      <c r="D3884" s="235"/>
      <c r="E3884" s="235"/>
      <c r="F3884" s="217"/>
      <c r="G3884" s="217"/>
      <c r="H3884" s="217"/>
      <c r="I3884" s="217"/>
      <c r="J3884" s="217"/>
      <c r="K3884" s="217"/>
      <c r="L3884" s="217"/>
      <c r="M3884" s="217"/>
      <c r="N3884" s="217"/>
      <c r="O3884" s="217"/>
      <c r="P3884" s="217"/>
    </row>
    <row r="3885">
      <c r="A3885" s="217"/>
      <c r="B3885" s="233"/>
      <c r="C3885" s="234"/>
      <c r="D3885" s="235"/>
      <c r="E3885" s="235"/>
      <c r="F3885" s="217"/>
      <c r="G3885" s="217"/>
      <c r="H3885" s="217"/>
      <c r="I3885" s="217"/>
      <c r="J3885" s="217"/>
      <c r="K3885" s="217"/>
      <c r="L3885" s="217"/>
      <c r="M3885" s="217"/>
      <c r="N3885" s="217"/>
      <c r="O3885" s="217"/>
      <c r="P3885" s="217"/>
    </row>
    <row r="3886">
      <c r="A3886" s="217"/>
      <c r="B3886" s="233"/>
      <c r="C3886" s="234"/>
      <c r="D3886" s="235"/>
      <c r="E3886" s="235"/>
      <c r="F3886" s="217"/>
      <c r="G3886" s="217"/>
      <c r="H3886" s="217"/>
      <c r="I3886" s="217"/>
      <c r="J3886" s="217"/>
      <c r="K3886" s="217"/>
      <c r="L3886" s="217"/>
      <c r="M3886" s="217"/>
      <c r="N3886" s="217"/>
      <c r="O3886" s="217"/>
      <c r="P3886" s="217"/>
    </row>
    <row r="3887">
      <c r="A3887" s="217"/>
      <c r="B3887" s="233"/>
      <c r="C3887" s="234"/>
      <c r="D3887" s="235"/>
      <c r="E3887" s="235"/>
      <c r="F3887" s="217"/>
      <c r="G3887" s="217"/>
      <c r="H3887" s="217"/>
      <c r="I3887" s="217"/>
      <c r="J3887" s="217"/>
      <c r="K3887" s="217"/>
      <c r="L3887" s="217"/>
      <c r="M3887" s="217"/>
      <c r="N3887" s="217"/>
      <c r="O3887" s="217"/>
      <c r="P3887" s="217"/>
    </row>
    <row r="3888">
      <c r="A3888" s="217"/>
      <c r="B3888" s="233"/>
      <c r="C3888" s="234"/>
      <c r="D3888" s="235"/>
      <c r="E3888" s="235"/>
      <c r="F3888" s="217"/>
      <c r="G3888" s="217"/>
      <c r="H3888" s="217"/>
      <c r="I3888" s="217"/>
      <c r="J3888" s="217"/>
      <c r="K3888" s="217"/>
      <c r="L3888" s="217"/>
      <c r="M3888" s="217"/>
      <c r="N3888" s="217"/>
      <c r="O3888" s="217"/>
      <c r="P3888" s="217"/>
    </row>
    <row r="3889">
      <c r="A3889" s="217"/>
      <c r="B3889" s="233"/>
      <c r="C3889" s="234"/>
      <c r="D3889" s="235"/>
      <c r="E3889" s="235"/>
      <c r="F3889" s="217"/>
      <c r="G3889" s="217"/>
      <c r="H3889" s="217"/>
      <c r="I3889" s="217"/>
      <c r="J3889" s="217"/>
      <c r="K3889" s="217"/>
      <c r="L3889" s="217"/>
      <c r="M3889" s="217"/>
      <c r="N3889" s="217"/>
      <c r="O3889" s="217"/>
      <c r="P3889" s="217"/>
    </row>
    <row r="3890">
      <c r="A3890" s="217"/>
      <c r="B3890" s="233"/>
      <c r="C3890" s="234"/>
      <c r="D3890" s="235"/>
      <c r="E3890" s="235"/>
      <c r="F3890" s="217"/>
      <c r="G3890" s="217"/>
      <c r="H3890" s="217"/>
      <c r="I3890" s="217"/>
      <c r="J3890" s="217"/>
      <c r="K3890" s="217"/>
      <c r="L3890" s="217"/>
      <c r="M3890" s="217"/>
      <c r="N3890" s="217"/>
      <c r="O3890" s="217"/>
      <c r="P3890" s="217"/>
    </row>
    <row r="3891">
      <c r="A3891" s="230"/>
      <c r="B3891" s="233"/>
      <c r="C3891" s="234"/>
      <c r="D3891" s="236"/>
      <c r="E3891" s="235"/>
      <c r="F3891" s="195"/>
      <c r="G3891" s="217"/>
      <c r="H3891" s="217"/>
      <c r="I3891" s="195"/>
      <c r="J3891" s="195"/>
      <c r="K3891" s="195"/>
      <c r="L3891" s="195"/>
      <c r="M3891" s="195"/>
      <c r="N3891" s="195"/>
      <c r="O3891" s="195"/>
      <c r="P3891" s="195"/>
    </row>
    <row r="3892">
      <c r="A3892" s="217"/>
      <c r="B3892" s="233"/>
      <c r="C3892" s="234"/>
      <c r="D3892" s="235"/>
      <c r="E3892" s="235"/>
      <c r="F3892" s="217"/>
      <c r="G3892" s="217"/>
      <c r="H3892" s="217"/>
      <c r="I3892" s="217"/>
      <c r="J3892" s="217"/>
      <c r="K3892" s="217"/>
      <c r="L3892" s="217"/>
      <c r="M3892" s="217"/>
      <c r="N3892" s="217"/>
      <c r="O3892" s="217"/>
      <c r="P3892" s="217"/>
    </row>
    <row r="3893">
      <c r="A3893" s="217"/>
      <c r="B3893" s="233"/>
      <c r="C3893" s="234"/>
      <c r="D3893" s="235"/>
      <c r="E3893" s="235"/>
      <c r="F3893" s="217"/>
      <c r="G3893" s="217"/>
      <c r="H3893" s="217"/>
      <c r="I3893" s="217"/>
      <c r="J3893" s="217"/>
      <c r="K3893" s="217"/>
      <c r="L3893" s="217"/>
      <c r="M3893" s="217"/>
      <c r="N3893" s="217"/>
      <c r="O3893" s="217"/>
      <c r="P3893" s="217"/>
    </row>
    <row r="3894">
      <c r="A3894" s="217"/>
      <c r="B3894" s="233"/>
      <c r="C3894" s="234"/>
      <c r="D3894" s="235"/>
      <c r="E3894" s="235"/>
      <c r="F3894" s="217"/>
      <c r="G3894" s="217"/>
      <c r="H3894" s="217"/>
      <c r="I3894" s="217"/>
      <c r="J3894" s="217"/>
      <c r="K3894" s="217"/>
      <c r="L3894" s="217"/>
      <c r="M3894" s="217"/>
      <c r="N3894" s="217"/>
      <c r="O3894" s="217"/>
      <c r="P3894" s="217"/>
    </row>
    <row r="3895">
      <c r="A3895" s="217"/>
      <c r="B3895" s="233"/>
      <c r="C3895" s="234"/>
      <c r="D3895" s="235"/>
      <c r="E3895" s="235"/>
      <c r="F3895" s="217"/>
      <c r="G3895" s="217"/>
      <c r="H3895" s="217"/>
      <c r="I3895" s="217"/>
      <c r="J3895" s="217"/>
      <c r="K3895" s="217"/>
      <c r="L3895" s="217"/>
      <c r="M3895" s="217"/>
      <c r="N3895" s="217"/>
      <c r="O3895" s="217"/>
      <c r="P3895" s="217"/>
    </row>
    <row r="3896">
      <c r="A3896" s="217"/>
      <c r="B3896" s="233"/>
      <c r="C3896" s="234"/>
      <c r="D3896" s="235"/>
      <c r="E3896" s="235"/>
      <c r="F3896" s="217"/>
      <c r="G3896" s="217"/>
      <c r="H3896" s="217"/>
      <c r="I3896" s="217"/>
      <c r="J3896" s="217"/>
      <c r="K3896" s="217"/>
      <c r="L3896" s="217"/>
      <c r="M3896" s="217"/>
      <c r="N3896" s="217"/>
      <c r="O3896" s="217"/>
      <c r="P3896" s="217"/>
    </row>
    <row r="3897">
      <c r="A3897" s="217"/>
      <c r="B3897" s="233"/>
      <c r="C3897" s="234"/>
      <c r="D3897" s="235"/>
      <c r="E3897" s="235"/>
      <c r="F3897" s="217"/>
      <c r="G3897" s="217"/>
      <c r="H3897" s="217"/>
      <c r="I3897" s="217"/>
      <c r="J3897" s="217"/>
      <c r="K3897" s="217"/>
      <c r="L3897" s="217"/>
      <c r="M3897" s="217"/>
      <c r="N3897" s="217"/>
      <c r="O3897" s="217"/>
      <c r="P3897" s="217"/>
    </row>
    <row r="3898">
      <c r="A3898" s="217"/>
      <c r="B3898" s="233"/>
      <c r="C3898" s="234"/>
      <c r="D3898" s="235"/>
      <c r="E3898" s="235"/>
      <c r="F3898" s="217"/>
      <c r="G3898" s="217"/>
      <c r="H3898" s="217"/>
      <c r="I3898" s="217"/>
      <c r="J3898" s="217"/>
      <c r="K3898" s="217"/>
      <c r="L3898" s="217"/>
      <c r="M3898" s="217"/>
      <c r="N3898" s="217"/>
      <c r="O3898" s="217"/>
      <c r="P3898" s="217"/>
    </row>
    <row r="3899">
      <c r="A3899" s="217"/>
      <c r="B3899" s="233"/>
      <c r="C3899" s="234"/>
      <c r="D3899" s="235"/>
      <c r="E3899" s="235"/>
      <c r="F3899" s="217"/>
      <c r="G3899" s="217"/>
      <c r="H3899" s="217"/>
      <c r="I3899" s="217"/>
      <c r="J3899" s="217"/>
      <c r="K3899" s="217"/>
      <c r="L3899" s="217"/>
      <c r="M3899" s="217"/>
      <c r="N3899" s="217"/>
      <c r="O3899" s="217"/>
      <c r="P3899" s="217"/>
    </row>
    <row r="3900">
      <c r="A3900" s="217"/>
      <c r="B3900" s="233"/>
      <c r="C3900" s="234"/>
      <c r="D3900" s="235"/>
      <c r="E3900" s="235"/>
      <c r="F3900" s="217"/>
      <c r="G3900" s="217"/>
      <c r="H3900" s="217"/>
      <c r="I3900" s="217"/>
      <c r="J3900" s="217"/>
      <c r="K3900" s="217"/>
      <c r="L3900" s="217"/>
      <c r="M3900" s="217"/>
      <c r="N3900" s="217"/>
      <c r="O3900" s="217"/>
      <c r="P3900" s="217"/>
    </row>
    <row r="3901">
      <c r="A3901" s="217"/>
      <c r="B3901" s="233"/>
      <c r="C3901" s="234"/>
      <c r="D3901" s="235"/>
      <c r="E3901" s="235"/>
      <c r="F3901" s="217"/>
      <c r="G3901" s="217"/>
      <c r="H3901" s="217"/>
      <c r="I3901" s="217"/>
      <c r="J3901" s="217"/>
      <c r="K3901" s="217"/>
      <c r="L3901" s="217"/>
      <c r="M3901" s="217"/>
      <c r="N3901" s="217"/>
      <c r="O3901" s="217"/>
      <c r="P3901" s="217"/>
    </row>
    <row r="3902">
      <c r="A3902" s="217"/>
      <c r="B3902" s="233"/>
      <c r="C3902" s="234"/>
      <c r="D3902" s="235"/>
      <c r="E3902" s="235"/>
      <c r="F3902" s="217"/>
      <c r="G3902" s="217"/>
      <c r="H3902" s="217"/>
      <c r="I3902" s="217"/>
      <c r="J3902" s="217"/>
      <c r="K3902" s="217"/>
      <c r="L3902" s="217"/>
      <c r="M3902" s="217"/>
      <c r="N3902" s="217"/>
      <c r="O3902" s="217"/>
      <c r="P3902" s="217"/>
    </row>
    <row r="3903">
      <c r="A3903" s="217"/>
      <c r="B3903" s="233"/>
      <c r="C3903" s="234"/>
      <c r="D3903" s="235"/>
      <c r="E3903" s="235"/>
      <c r="F3903" s="217"/>
      <c r="G3903" s="217"/>
      <c r="H3903" s="217"/>
      <c r="I3903" s="217"/>
      <c r="J3903" s="217"/>
      <c r="K3903" s="217"/>
      <c r="L3903" s="217"/>
      <c r="M3903" s="217"/>
      <c r="N3903" s="217"/>
      <c r="O3903" s="217"/>
      <c r="P3903" s="217"/>
    </row>
    <row r="3904">
      <c r="A3904" s="217"/>
      <c r="B3904" s="233"/>
      <c r="C3904" s="234"/>
      <c r="D3904" s="235"/>
      <c r="E3904" s="235"/>
      <c r="F3904" s="217"/>
      <c r="G3904" s="217"/>
      <c r="H3904" s="217"/>
      <c r="I3904" s="217"/>
      <c r="J3904" s="217"/>
      <c r="K3904" s="217"/>
      <c r="L3904" s="217"/>
      <c r="M3904" s="217"/>
      <c r="N3904" s="217"/>
      <c r="O3904" s="217"/>
      <c r="P3904" s="217"/>
    </row>
    <row r="3905">
      <c r="A3905" s="217"/>
      <c r="B3905" s="233"/>
      <c r="C3905" s="234"/>
      <c r="D3905" s="235"/>
      <c r="E3905" s="235"/>
      <c r="F3905" s="217"/>
      <c r="G3905" s="217"/>
      <c r="H3905" s="217"/>
      <c r="I3905" s="217"/>
      <c r="J3905" s="217"/>
      <c r="K3905" s="217"/>
      <c r="L3905" s="217"/>
      <c r="M3905" s="217"/>
      <c r="N3905" s="217"/>
      <c r="O3905" s="217"/>
      <c r="P3905" s="217"/>
    </row>
    <row r="3906">
      <c r="A3906" s="217"/>
      <c r="B3906" s="233"/>
      <c r="C3906" s="234"/>
      <c r="D3906" s="235"/>
      <c r="E3906" s="235"/>
      <c r="F3906" s="217"/>
      <c r="G3906" s="217"/>
      <c r="H3906" s="217"/>
      <c r="I3906" s="217"/>
      <c r="J3906" s="217"/>
      <c r="K3906" s="217"/>
      <c r="L3906" s="217"/>
      <c r="M3906" s="217"/>
      <c r="N3906" s="217"/>
      <c r="O3906" s="217"/>
      <c r="P3906" s="217"/>
    </row>
    <row r="3907">
      <c r="A3907" s="217"/>
      <c r="B3907" s="233"/>
      <c r="C3907" s="234"/>
      <c r="D3907" s="235"/>
      <c r="E3907" s="235"/>
      <c r="F3907" s="217"/>
      <c r="G3907" s="217"/>
      <c r="H3907" s="217"/>
      <c r="I3907" s="217"/>
      <c r="J3907" s="217"/>
      <c r="K3907" s="217"/>
      <c r="L3907" s="217"/>
      <c r="M3907" s="217"/>
      <c r="N3907" s="217"/>
      <c r="O3907" s="217"/>
      <c r="P3907" s="217"/>
    </row>
    <row r="3908">
      <c r="A3908" s="217"/>
      <c r="B3908" s="233"/>
      <c r="C3908" s="234"/>
      <c r="D3908" s="235"/>
      <c r="E3908" s="235"/>
      <c r="F3908" s="217"/>
      <c r="G3908" s="217"/>
      <c r="H3908" s="217"/>
      <c r="I3908" s="217"/>
      <c r="J3908" s="217"/>
      <c r="K3908" s="217"/>
      <c r="L3908" s="217"/>
      <c r="M3908" s="217"/>
      <c r="N3908" s="217"/>
      <c r="O3908" s="217"/>
      <c r="P3908" s="217"/>
    </row>
    <row r="3909">
      <c r="A3909" s="230"/>
      <c r="B3909" s="233"/>
      <c r="C3909" s="234"/>
      <c r="D3909" s="236"/>
      <c r="E3909" s="235"/>
      <c r="F3909" s="195"/>
      <c r="G3909" s="217"/>
      <c r="H3909" s="217"/>
      <c r="I3909" s="195"/>
      <c r="J3909" s="195"/>
      <c r="K3909" s="195"/>
      <c r="L3909" s="195"/>
      <c r="M3909" s="195"/>
      <c r="N3909" s="195"/>
      <c r="O3909" s="195"/>
      <c r="P3909" s="195"/>
    </row>
    <row r="3910">
      <c r="A3910" s="217"/>
      <c r="B3910" s="233"/>
      <c r="C3910" s="234"/>
      <c r="D3910" s="235"/>
      <c r="E3910" s="235"/>
      <c r="F3910" s="217"/>
      <c r="G3910" s="217"/>
      <c r="H3910" s="217"/>
      <c r="I3910" s="217"/>
      <c r="J3910" s="217"/>
      <c r="K3910" s="217"/>
      <c r="L3910" s="217"/>
      <c r="M3910" s="217"/>
      <c r="N3910" s="217"/>
      <c r="O3910" s="217"/>
      <c r="P3910" s="217"/>
    </row>
    <row r="3911">
      <c r="A3911" s="217"/>
      <c r="B3911" s="233"/>
      <c r="C3911" s="234"/>
      <c r="D3911" s="235"/>
      <c r="E3911" s="235"/>
      <c r="F3911" s="217"/>
      <c r="G3911" s="217"/>
      <c r="H3911" s="217"/>
      <c r="I3911" s="217"/>
      <c r="J3911" s="217"/>
      <c r="K3911" s="217"/>
      <c r="L3911" s="217"/>
      <c r="M3911" s="217"/>
      <c r="N3911" s="217"/>
      <c r="O3911" s="217"/>
      <c r="P3911" s="217"/>
    </row>
    <row r="3912">
      <c r="A3912" s="217"/>
      <c r="B3912" s="233"/>
      <c r="C3912" s="234"/>
      <c r="D3912" s="235"/>
      <c r="E3912" s="235"/>
      <c r="F3912" s="217"/>
      <c r="G3912" s="217"/>
      <c r="H3912" s="217"/>
      <c r="I3912" s="217"/>
      <c r="J3912" s="217"/>
      <c r="K3912" s="217"/>
      <c r="L3912" s="217"/>
      <c r="M3912" s="217"/>
      <c r="N3912" s="217"/>
      <c r="O3912" s="217"/>
      <c r="P3912" s="217"/>
    </row>
    <row r="3913">
      <c r="A3913" s="217"/>
      <c r="B3913" s="233"/>
      <c r="C3913" s="234"/>
      <c r="D3913" s="235"/>
      <c r="E3913" s="235"/>
      <c r="F3913" s="217"/>
      <c r="G3913" s="217"/>
      <c r="H3913" s="217"/>
      <c r="I3913" s="217"/>
      <c r="J3913" s="217"/>
      <c r="K3913" s="217"/>
      <c r="L3913" s="217"/>
      <c r="M3913" s="217"/>
      <c r="N3913" s="217"/>
      <c r="O3913" s="217"/>
      <c r="P3913" s="217"/>
    </row>
    <row r="3914">
      <c r="A3914" s="217"/>
      <c r="B3914" s="233"/>
      <c r="C3914" s="234"/>
      <c r="D3914" s="235"/>
      <c r="E3914" s="235"/>
      <c r="F3914" s="217"/>
      <c r="G3914" s="217"/>
      <c r="H3914" s="217"/>
      <c r="I3914" s="217"/>
      <c r="J3914" s="217"/>
      <c r="K3914" s="217"/>
      <c r="L3914" s="217"/>
      <c r="M3914" s="217"/>
      <c r="N3914" s="217"/>
      <c r="O3914" s="217"/>
      <c r="P3914" s="217"/>
    </row>
    <row r="3915">
      <c r="A3915" s="217"/>
      <c r="B3915" s="233"/>
      <c r="C3915" s="234"/>
      <c r="D3915" s="235"/>
      <c r="E3915" s="235"/>
      <c r="F3915" s="217"/>
      <c r="G3915" s="217"/>
      <c r="H3915" s="217"/>
      <c r="I3915" s="217"/>
      <c r="J3915" s="217"/>
      <c r="K3915" s="217"/>
      <c r="L3915" s="217"/>
      <c r="M3915" s="217"/>
      <c r="N3915" s="217"/>
      <c r="O3915" s="217"/>
      <c r="P3915" s="217"/>
    </row>
    <row r="3916">
      <c r="A3916" s="217"/>
      <c r="B3916" s="233"/>
      <c r="C3916" s="234"/>
      <c r="D3916" s="235"/>
      <c r="E3916" s="235"/>
      <c r="F3916" s="217"/>
      <c r="G3916" s="217"/>
      <c r="H3916" s="217"/>
      <c r="I3916" s="217"/>
      <c r="J3916" s="217"/>
      <c r="K3916" s="217"/>
      <c r="L3916" s="217"/>
      <c r="M3916" s="217"/>
      <c r="N3916" s="217"/>
      <c r="O3916" s="217"/>
      <c r="P3916" s="217"/>
    </row>
    <row r="3917">
      <c r="A3917" s="217"/>
      <c r="B3917" s="233"/>
      <c r="C3917" s="234"/>
      <c r="D3917" s="235"/>
      <c r="E3917" s="235"/>
      <c r="F3917" s="217"/>
      <c r="G3917" s="217"/>
      <c r="H3917" s="217"/>
      <c r="I3917" s="217"/>
      <c r="J3917" s="217"/>
      <c r="K3917" s="217"/>
      <c r="L3917" s="217"/>
      <c r="M3917" s="217"/>
      <c r="N3917" s="217"/>
      <c r="O3917" s="217"/>
      <c r="P3917" s="217"/>
    </row>
    <row r="3918">
      <c r="A3918" s="217"/>
      <c r="B3918" s="233"/>
      <c r="C3918" s="234"/>
      <c r="D3918" s="235"/>
      <c r="E3918" s="235"/>
      <c r="F3918" s="217"/>
      <c r="G3918" s="217"/>
      <c r="H3918" s="217"/>
      <c r="I3918" s="217"/>
      <c r="J3918" s="217"/>
      <c r="K3918" s="217"/>
      <c r="L3918" s="217"/>
      <c r="M3918" s="217"/>
      <c r="N3918" s="217"/>
      <c r="O3918" s="217"/>
      <c r="P3918" s="217"/>
    </row>
    <row r="3919">
      <c r="A3919" s="217"/>
      <c r="B3919" s="233"/>
      <c r="C3919" s="234"/>
      <c r="D3919" s="235"/>
      <c r="E3919" s="235"/>
      <c r="F3919" s="217"/>
      <c r="G3919" s="217"/>
      <c r="H3919" s="217"/>
      <c r="I3919" s="217"/>
      <c r="J3919" s="217"/>
      <c r="K3919" s="217"/>
      <c r="L3919" s="217"/>
      <c r="M3919" s="217"/>
      <c r="N3919" s="217"/>
      <c r="O3919" s="217"/>
      <c r="P3919" s="217"/>
    </row>
    <row r="3920">
      <c r="A3920" s="217"/>
      <c r="B3920" s="233"/>
      <c r="C3920" s="234"/>
      <c r="D3920" s="235"/>
      <c r="E3920" s="235"/>
      <c r="F3920" s="217"/>
      <c r="G3920" s="217"/>
      <c r="H3920" s="217"/>
      <c r="I3920" s="217"/>
      <c r="J3920" s="217"/>
      <c r="K3920" s="217"/>
      <c r="L3920" s="217"/>
      <c r="M3920" s="217"/>
      <c r="N3920" s="217"/>
      <c r="O3920" s="217"/>
      <c r="P3920" s="217"/>
    </row>
    <row r="3921">
      <c r="A3921" s="217"/>
      <c r="B3921" s="233"/>
      <c r="C3921" s="234"/>
      <c r="D3921" s="235"/>
      <c r="E3921" s="235"/>
      <c r="F3921" s="217"/>
      <c r="G3921" s="217"/>
      <c r="H3921" s="217"/>
      <c r="I3921" s="217"/>
      <c r="J3921" s="217"/>
      <c r="K3921" s="217"/>
      <c r="L3921" s="217"/>
      <c r="M3921" s="217"/>
      <c r="N3921" s="217"/>
      <c r="O3921" s="217"/>
      <c r="P3921" s="217"/>
    </row>
    <row r="3922">
      <c r="A3922" s="217"/>
      <c r="B3922" s="233"/>
      <c r="C3922" s="234"/>
      <c r="D3922" s="235"/>
      <c r="E3922" s="235"/>
      <c r="F3922" s="217"/>
      <c r="G3922" s="217"/>
      <c r="H3922" s="217"/>
      <c r="I3922" s="217"/>
      <c r="J3922" s="217"/>
      <c r="K3922" s="217"/>
      <c r="L3922" s="217"/>
      <c r="M3922" s="217"/>
      <c r="N3922" s="217"/>
      <c r="O3922" s="217"/>
      <c r="P3922" s="217"/>
    </row>
    <row r="3923">
      <c r="A3923" s="217"/>
      <c r="B3923" s="233"/>
      <c r="C3923" s="234"/>
      <c r="D3923" s="235"/>
      <c r="E3923" s="235"/>
      <c r="F3923" s="217"/>
      <c r="G3923" s="217"/>
      <c r="H3923" s="217"/>
      <c r="I3923" s="217"/>
      <c r="J3923" s="217"/>
      <c r="K3923" s="217"/>
      <c r="L3923" s="217"/>
      <c r="M3923" s="217"/>
      <c r="N3923" s="217"/>
      <c r="O3923" s="217"/>
      <c r="P3923" s="217"/>
    </row>
    <row r="3924">
      <c r="A3924" s="217"/>
      <c r="B3924" s="233"/>
      <c r="C3924" s="234"/>
      <c r="D3924" s="235"/>
      <c r="E3924" s="235"/>
      <c r="F3924" s="217"/>
      <c r="G3924" s="217"/>
      <c r="H3924" s="217"/>
      <c r="I3924" s="217"/>
      <c r="J3924" s="217"/>
      <c r="K3924" s="217"/>
      <c r="L3924" s="217"/>
      <c r="M3924" s="217"/>
      <c r="N3924" s="217"/>
      <c r="O3924" s="217"/>
      <c r="P3924" s="217"/>
    </row>
    <row r="3925">
      <c r="A3925" s="217"/>
      <c r="B3925" s="233"/>
      <c r="C3925" s="234"/>
      <c r="D3925" s="235"/>
      <c r="E3925" s="235"/>
      <c r="F3925" s="217"/>
      <c r="G3925" s="217"/>
      <c r="H3925" s="217"/>
      <c r="I3925" s="217"/>
      <c r="J3925" s="217"/>
      <c r="K3925" s="217"/>
      <c r="L3925" s="217"/>
      <c r="M3925" s="217"/>
      <c r="N3925" s="217"/>
      <c r="O3925" s="217"/>
      <c r="P3925" s="217"/>
    </row>
    <row r="3926">
      <c r="A3926" s="217"/>
      <c r="B3926" s="233"/>
      <c r="C3926" s="234"/>
      <c r="D3926" s="235"/>
      <c r="E3926" s="235"/>
      <c r="F3926" s="217"/>
      <c r="G3926" s="217"/>
      <c r="H3926" s="217"/>
      <c r="I3926" s="217"/>
      <c r="J3926" s="217"/>
      <c r="K3926" s="217"/>
      <c r="L3926" s="217"/>
      <c r="M3926" s="217"/>
      <c r="N3926" s="217"/>
      <c r="O3926" s="217"/>
      <c r="P3926" s="217"/>
    </row>
    <row r="3927">
      <c r="A3927" s="230"/>
      <c r="B3927" s="233"/>
      <c r="C3927" s="234"/>
      <c r="D3927" s="236"/>
      <c r="E3927" s="235"/>
      <c r="F3927" s="195"/>
      <c r="G3927" s="217"/>
      <c r="H3927" s="217"/>
      <c r="I3927" s="195"/>
      <c r="J3927" s="195"/>
      <c r="K3927" s="195"/>
      <c r="L3927" s="195"/>
      <c r="M3927" s="195"/>
      <c r="N3927" s="195"/>
      <c r="O3927" s="195"/>
      <c r="P3927" s="195"/>
    </row>
    <row r="3928">
      <c r="A3928" s="217"/>
      <c r="B3928" s="233"/>
      <c r="C3928" s="234"/>
      <c r="D3928" s="235"/>
      <c r="E3928" s="235"/>
      <c r="F3928" s="217"/>
      <c r="G3928" s="217"/>
      <c r="H3928" s="217"/>
      <c r="I3928" s="217"/>
      <c r="J3928" s="217"/>
      <c r="K3928" s="217"/>
      <c r="L3928" s="217"/>
      <c r="M3928" s="217"/>
      <c r="N3928" s="217"/>
      <c r="O3928" s="217"/>
      <c r="P3928" s="217"/>
    </row>
    <row r="3929">
      <c r="A3929" s="217"/>
      <c r="B3929" s="233"/>
      <c r="C3929" s="234"/>
      <c r="D3929" s="235"/>
      <c r="E3929" s="235"/>
      <c r="F3929" s="217"/>
      <c r="G3929" s="217"/>
      <c r="H3929" s="217"/>
      <c r="I3929" s="217"/>
      <c r="J3929" s="217"/>
      <c r="K3929" s="217"/>
      <c r="L3929" s="217"/>
      <c r="M3929" s="217"/>
      <c r="N3929" s="217"/>
      <c r="O3929" s="217"/>
      <c r="P3929" s="217"/>
    </row>
    <row r="3930">
      <c r="A3930" s="217"/>
      <c r="B3930" s="233"/>
      <c r="C3930" s="234"/>
      <c r="D3930" s="235"/>
      <c r="E3930" s="235"/>
      <c r="F3930" s="217"/>
      <c r="G3930" s="217"/>
      <c r="H3930" s="217"/>
      <c r="I3930" s="217"/>
      <c r="J3930" s="217"/>
      <c r="K3930" s="217"/>
      <c r="L3930" s="217"/>
      <c r="M3930" s="217"/>
      <c r="N3930" s="217"/>
      <c r="O3930" s="217"/>
      <c r="P3930" s="217"/>
    </row>
    <row r="3931">
      <c r="A3931" s="217"/>
      <c r="B3931" s="233"/>
      <c r="C3931" s="234"/>
      <c r="D3931" s="235"/>
      <c r="E3931" s="235"/>
      <c r="F3931" s="217"/>
      <c r="G3931" s="217"/>
      <c r="H3931" s="217"/>
      <c r="I3931" s="217"/>
      <c r="J3931" s="217"/>
      <c r="K3931" s="217"/>
      <c r="L3931" s="217"/>
      <c r="M3931" s="217"/>
      <c r="N3931" s="217"/>
      <c r="O3931" s="217"/>
      <c r="P3931" s="217"/>
    </row>
    <row r="3932">
      <c r="A3932" s="217"/>
      <c r="B3932" s="233"/>
      <c r="C3932" s="234"/>
      <c r="D3932" s="235"/>
      <c r="E3932" s="235"/>
      <c r="F3932" s="217"/>
      <c r="G3932" s="217"/>
      <c r="H3932" s="217"/>
      <c r="I3932" s="217"/>
      <c r="J3932" s="217"/>
      <c r="K3932" s="217"/>
      <c r="L3932" s="217"/>
      <c r="M3932" s="217"/>
      <c r="N3932" s="217"/>
      <c r="O3932" s="217"/>
      <c r="P3932" s="217"/>
    </row>
    <row r="3933">
      <c r="A3933" s="217"/>
      <c r="B3933" s="233"/>
      <c r="C3933" s="234"/>
      <c r="D3933" s="235"/>
      <c r="E3933" s="235"/>
      <c r="F3933" s="217"/>
      <c r="G3933" s="217"/>
      <c r="H3933" s="217"/>
      <c r="I3933" s="217"/>
      <c r="J3933" s="217"/>
      <c r="K3933" s="217"/>
      <c r="L3933" s="217"/>
      <c r="M3933" s="217"/>
      <c r="N3933" s="217"/>
      <c r="O3933" s="217"/>
      <c r="P3933" s="217"/>
    </row>
    <row r="3934">
      <c r="A3934" s="217"/>
      <c r="B3934" s="233"/>
      <c r="C3934" s="234"/>
      <c r="D3934" s="235"/>
      <c r="E3934" s="235"/>
      <c r="F3934" s="217"/>
      <c r="G3934" s="217"/>
      <c r="H3934" s="217"/>
      <c r="I3934" s="217"/>
      <c r="J3934" s="217"/>
      <c r="K3934" s="217"/>
      <c r="L3934" s="217"/>
      <c r="M3934" s="217"/>
      <c r="N3934" s="217"/>
      <c r="O3934" s="217"/>
      <c r="P3934" s="217"/>
    </row>
    <row r="3935">
      <c r="A3935" s="217"/>
      <c r="B3935" s="233"/>
      <c r="C3935" s="234"/>
      <c r="D3935" s="235"/>
      <c r="E3935" s="235"/>
      <c r="F3935" s="217"/>
      <c r="G3935" s="217"/>
      <c r="H3935" s="217"/>
      <c r="I3935" s="217"/>
      <c r="J3935" s="217"/>
      <c r="K3935" s="217"/>
      <c r="L3935" s="217"/>
      <c r="M3935" s="217"/>
      <c r="N3935" s="217"/>
      <c r="O3935" s="217"/>
      <c r="P3935" s="217"/>
    </row>
    <row r="3936">
      <c r="A3936" s="217"/>
      <c r="B3936" s="233"/>
      <c r="C3936" s="234"/>
      <c r="D3936" s="235"/>
      <c r="E3936" s="235"/>
      <c r="F3936" s="217"/>
      <c r="G3936" s="217"/>
      <c r="H3936" s="217"/>
      <c r="I3936" s="217"/>
      <c r="J3936" s="217"/>
      <c r="K3936" s="217"/>
      <c r="L3936" s="217"/>
      <c r="M3936" s="217"/>
      <c r="N3936" s="217"/>
      <c r="O3936" s="217"/>
      <c r="P3936" s="217"/>
    </row>
    <row r="3937">
      <c r="A3937" s="217"/>
      <c r="B3937" s="233"/>
      <c r="C3937" s="234"/>
      <c r="D3937" s="235"/>
      <c r="E3937" s="235"/>
      <c r="F3937" s="217"/>
      <c r="G3937" s="217"/>
      <c r="H3937" s="217"/>
      <c r="I3937" s="217"/>
      <c r="J3937" s="217"/>
      <c r="K3937" s="217"/>
      <c r="L3937" s="217"/>
      <c r="M3937" s="217"/>
      <c r="N3937" s="217"/>
      <c r="O3937" s="217"/>
      <c r="P3937" s="217"/>
    </row>
    <row r="3938">
      <c r="A3938" s="217"/>
      <c r="B3938" s="233"/>
      <c r="C3938" s="234"/>
      <c r="D3938" s="235"/>
      <c r="E3938" s="235"/>
      <c r="F3938" s="217"/>
      <c r="G3938" s="217"/>
      <c r="H3938" s="217"/>
      <c r="I3938" s="217"/>
      <c r="J3938" s="217"/>
      <c r="K3938" s="217"/>
      <c r="L3938" s="217"/>
      <c r="M3938" s="217"/>
      <c r="N3938" s="217"/>
      <c r="O3938" s="217"/>
      <c r="P3938" s="217"/>
    </row>
    <row r="3939">
      <c r="A3939" s="217"/>
      <c r="B3939" s="233"/>
      <c r="C3939" s="234"/>
      <c r="D3939" s="235"/>
      <c r="E3939" s="235"/>
      <c r="F3939" s="217"/>
      <c r="G3939" s="217"/>
      <c r="H3939" s="217"/>
      <c r="I3939" s="217"/>
      <c r="J3939" s="217"/>
      <c r="K3939" s="217"/>
      <c r="L3939" s="217"/>
      <c r="M3939" s="217"/>
      <c r="N3939" s="217"/>
      <c r="O3939" s="217"/>
      <c r="P3939" s="217"/>
    </row>
    <row r="3940">
      <c r="A3940" s="217"/>
      <c r="B3940" s="233"/>
      <c r="C3940" s="234"/>
      <c r="D3940" s="235"/>
      <c r="E3940" s="235"/>
      <c r="F3940" s="217"/>
      <c r="G3940" s="217"/>
      <c r="H3940" s="217"/>
      <c r="I3940" s="217"/>
      <c r="J3940" s="217"/>
      <c r="K3940" s="217"/>
      <c r="L3940" s="217"/>
      <c r="M3940" s="217"/>
      <c r="N3940" s="217"/>
      <c r="O3940" s="217"/>
      <c r="P3940" s="217"/>
    </row>
    <row r="3941">
      <c r="A3941" s="217"/>
      <c r="B3941" s="233"/>
      <c r="C3941" s="234"/>
      <c r="D3941" s="235"/>
      <c r="E3941" s="235"/>
      <c r="F3941" s="217"/>
      <c r="G3941" s="217"/>
      <c r="H3941" s="217"/>
      <c r="I3941" s="217"/>
      <c r="J3941" s="217"/>
      <c r="K3941" s="217"/>
      <c r="L3941" s="217"/>
      <c r="M3941" s="217"/>
      <c r="N3941" s="217"/>
      <c r="O3941" s="217"/>
      <c r="P3941" s="217"/>
    </row>
    <row r="3942">
      <c r="A3942" s="217"/>
      <c r="B3942" s="233"/>
      <c r="C3942" s="234"/>
      <c r="D3942" s="235"/>
      <c r="E3942" s="235"/>
      <c r="F3942" s="217"/>
      <c r="G3942" s="217"/>
      <c r="H3942" s="217"/>
      <c r="I3942" s="217"/>
      <c r="J3942" s="217"/>
      <c r="K3942" s="217"/>
      <c r="L3942" s="217"/>
      <c r="M3942" s="217"/>
      <c r="N3942" s="217"/>
      <c r="O3942" s="217"/>
      <c r="P3942" s="217"/>
    </row>
    <row r="3943">
      <c r="A3943" s="217"/>
      <c r="B3943" s="233"/>
      <c r="C3943" s="234"/>
      <c r="D3943" s="235"/>
      <c r="E3943" s="235"/>
      <c r="F3943" s="217"/>
      <c r="G3943" s="217"/>
      <c r="H3943" s="217"/>
      <c r="I3943" s="217"/>
      <c r="J3943" s="217"/>
      <c r="K3943" s="217"/>
      <c r="L3943" s="217"/>
      <c r="M3943" s="217"/>
      <c r="N3943" s="217"/>
      <c r="O3943" s="217"/>
      <c r="P3943" s="217"/>
    </row>
    <row r="3944">
      <c r="A3944" s="217"/>
      <c r="B3944" s="233"/>
      <c r="C3944" s="234"/>
      <c r="D3944" s="235"/>
      <c r="E3944" s="235"/>
      <c r="F3944" s="217"/>
      <c r="G3944" s="217"/>
      <c r="H3944" s="217"/>
      <c r="I3944" s="217"/>
      <c r="J3944" s="217"/>
      <c r="K3944" s="217"/>
      <c r="L3944" s="217"/>
      <c r="M3944" s="217"/>
      <c r="N3944" s="217"/>
      <c r="O3944" s="217"/>
      <c r="P3944" s="217"/>
    </row>
    <row r="3945">
      <c r="A3945" s="230"/>
      <c r="B3945" s="233"/>
      <c r="C3945" s="234"/>
      <c r="D3945" s="236"/>
      <c r="E3945" s="235"/>
      <c r="F3945" s="195"/>
      <c r="G3945" s="217"/>
      <c r="H3945" s="217"/>
      <c r="I3945" s="195"/>
      <c r="J3945" s="195"/>
      <c r="K3945" s="195"/>
      <c r="L3945" s="195"/>
      <c r="M3945" s="195"/>
      <c r="N3945" s="195"/>
      <c r="O3945" s="195"/>
      <c r="P3945" s="195"/>
    </row>
    <row r="3946">
      <c r="A3946" s="217"/>
      <c r="B3946" s="233"/>
      <c r="C3946" s="234"/>
      <c r="D3946" s="235"/>
      <c r="E3946" s="235"/>
      <c r="F3946" s="217"/>
      <c r="G3946" s="217"/>
      <c r="H3946" s="217"/>
      <c r="I3946" s="217"/>
      <c r="J3946" s="217"/>
      <c r="K3946" s="217"/>
      <c r="L3946" s="217"/>
      <c r="M3946" s="217"/>
      <c r="N3946" s="217"/>
      <c r="O3946" s="217"/>
      <c r="P3946" s="217"/>
    </row>
    <row r="3947">
      <c r="A3947" s="217"/>
      <c r="B3947" s="233"/>
      <c r="C3947" s="234"/>
      <c r="D3947" s="235"/>
      <c r="E3947" s="235"/>
      <c r="F3947" s="217"/>
      <c r="G3947" s="217"/>
      <c r="H3947" s="217"/>
      <c r="I3947" s="217"/>
      <c r="J3947" s="217"/>
      <c r="K3947" s="217"/>
      <c r="L3947" s="217"/>
      <c r="M3947" s="217"/>
      <c r="N3947" s="217"/>
      <c r="O3947" s="217"/>
      <c r="P3947" s="217"/>
    </row>
    <row r="3948">
      <c r="A3948" s="217"/>
      <c r="B3948" s="233"/>
      <c r="C3948" s="234"/>
      <c r="D3948" s="235"/>
      <c r="E3948" s="235"/>
      <c r="F3948" s="217"/>
      <c r="G3948" s="217"/>
      <c r="H3948" s="217"/>
      <c r="I3948" s="217"/>
      <c r="J3948" s="217"/>
      <c r="K3948" s="217"/>
      <c r="L3948" s="217"/>
      <c r="M3948" s="217"/>
      <c r="N3948" s="217"/>
      <c r="O3948" s="217"/>
      <c r="P3948" s="217"/>
    </row>
    <row r="3949">
      <c r="A3949" s="217"/>
      <c r="B3949" s="233"/>
      <c r="C3949" s="234"/>
      <c r="D3949" s="235"/>
      <c r="E3949" s="235"/>
      <c r="F3949" s="217"/>
      <c r="G3949" s="217"/>
      <c r="H3949" s="217"/>
      <c r="I3949" s="217"/>
      <c r="J3949" s="217"/>
      <c r="K3949" s="217"/>
      <c r="L3949" s="217"/>
      <c r="M3949" s="217"/>
      <c r="N3949" s="217"/>
      <c r="O3949" s="217"/>
      <c r="P3949" s="217"/>
    </row>
    <row r="3950">
      <c r="A3950" s="217"/>
      <c r="B3950" s="233"/>
      <c r="C3950" s="234"/>
      <c r="D3950" s="235"/>
      <c r="E3950" s="235"/>
      <c r="F3950" s="217"/>
      <c r="G3950" s="217"/>
      <c r="H3950" s="217"/>
      <c r="I3950" s="217"/>
      <c r="J3950" s="217"/>
      <c r="K3950" s="217"/>
      <c r="L3950" s="217"/>
      <c r="M3950" s="217"/>
      <c r="N3950" s="217"/>
      <c r="O3950" s="217"/>
      <c r="P3950" s="217"/>
    </row>
    <row r="3951">
      <c r="A3951" s="217"/>
      <c r="B3951" s="233"/>
      <c r="C3951" s="234"/>
      <c r="D3951" s="235"/>
      <c r="E3951" s="235"/>
      <c r="F3951" s="217"/>
      <c r="G3951" s="217"/>
      <c r="H3951" s="217"/>
      <c r="I3951" s="217"/>
      <c r="J3951" s="217"/>
      <c r="K3951" s="217"/>
      <c r="L3951" s="217"/>
      <c r="M3951" s="217"/>
      <c r="N3951" s="217"/>
      <c r="O3951" s="217"/>
      <c r="P3951" s="217"/>
    </row>
    <row r="3952">
      <c r="A3952" s="217"/>
      <c r="B3952" s="233"/>
      <c r="C3952" s="234"/>
      <c r="D3952" s="235"/>
      <c r="E3952" s="235"/>
      <c r="F3952" s="217"/>
      <c r="G3952" s="217"/>
      <c r="H3952" s="217"/>
      <c r="I3952" s="217"/>
      <c r="J3952" s="217"/>
      <c r="K3952" s="217"/>
      <c r="L3952" s="217"/>
      <c r="M3952" s="217"/>
      <c r="N3952" s="217"/>
      <c r="O3952" s="217"/>
      <c r="P3952" s="217"/>
    </row>
    <row r="3953">
      <c r="A3953" s="217"/>
      <c r="B3953" s="233"/>
      <c r="C3953" s="234"/>
      <c r="D3953" s="235"/>
      <c r="E3953" s="235"/>
      <c r="F3953" s="217"/>
      <c r="G3953" s="217"/>
      <c r="H3953" s="217"/>
      <c r="I3953" s="217"/>
      <c r="J3953" s="217"/>
      <c r="K3953" s="217"/>
      <c r="L3953" s="217"/>
      <c r="M3953" s="217"/>
      <c r="N3953" s="217"/>
      <c r="O3953" s="217"/>
      <c r="P3953" s="217"/>
    </row>
    <row r="3954">
      <c r="A3954" s="217"/>
      <c r="B3954" s="233"/>
      <c r="C3954" s="234"/>
      <c r="D3954" s="235"/>
      <c r="E3954" s="235"/>
      <c r="F3954" s="217"/>
      <c r="G3954" s="217"/>
      <c r="H3954" s="217"/>
      <c r="I3954" s="217"/>
      <c r="J3954" s="217"/>
      <c r="K3954" s="217"/>
      <c r="L3954" s="217"/>
      <c r="M3954" s="217"/>
      <c r="N3954" s="217"/>
      <c r="O3954" s="217"/>
      <c r="P3954" s="217"/>
    </row>
    <row r="3955">
      <c r="A3955" s="217"/>
      <c r="B3955" s="233"/>
      <c r="C3955" s="234"/>
      <c r="D3955" s="235"/>
      <c r="E3955" s="235"/>
      <c r="F3955" s="217"/>
      <c r="G3955" s="217"/>
      <c r="H3955" s="217"/>
      <c r="I3955" s="217"/>
      <c r="J3955" s="217"/>
      <c r="K3955" s="217"/>
      <c r="L3955" s="217"/>
      <c r="M3955" s="217"/>
      <c r="N3955" s="217"/>
      <c r="O3955" s="217"/>
      <c r="P3955" s="217"/>
    </row>
    <row r="3956">
      <c r="A3956" s="217"/>
      <c r="B3956" s="233"/>
      <c r="C3956" s="234"/>
      <c r="D3956" s="235"/>
      <c r="E3956" s="235"/>
      <c r="F3956" s="217"/>
      <c r="G3956" s="217"/>
      <c r="H3956" s="217"/>
      <c r="I3956" s="217"/>
      <c r="J3956" s="217"/>
      <c r="K3956" s="217"/>
      <c r="L3956" s="217"/>
      <c r="M3956" s="217"/>
      <c r="N3956" s="217"/>
      <c r="O3956" s="217"/>
      <c r="P3956" s="217"/>
    </row>
    <row r="3957">
      <c r="A3957" s="217"/>
      <c r="B3957" s="233"/>
      <c r="C3957" s="234"/>
      <c r="D3957" s="235"/>
      <c r="E3957" s="235"/>
      <c r="F3957" s="217"/>
      <c r="G3957" s="217"/>
      <c r="H3957" s="217"/>
      <c r="I3957" s="217"/>
      <c r="J3957" s="217"/>
      <c r="K3957" s="217"/>
      <c r="L3957" s="217"/>
      <c r="M3957" s="217"/>
      <c r="N3957" s="217"/>
      <c r="O3957" s="217"/>
      <c r="P3957" s="217"/>
    </row>
    <row r="3958">
      <c r="A3958" s="217"/>
      <c r="B3958" s="233"/>
      <c r="C3958" s="234"/>
      <c r="D3958" s="235"/>
      <c r="E3958" s="235"/>
      <c r="F3958" s="217"/>
      <c r="G3958" s="217"/>
      <c r="H3958" s="217"/>
      <c r="I3958" s="217"/>
      <c r="J3958" s="217"/>
      <c r="K3958" s="217"/>
      <c r="L3958" s="217"/>
      <c r="M3958" s="217"/>
      <c r="N3958" s="217"/>
      <c r="O3958" s="217"/>
      <c r="P3958" s="217"/>
    </row>
    <row r="3959">
      <c r="A3959" s="217"/>
      <c r="B3959" s="233"/>
      <c r="C3959" s="234"/>
      <c r="D3959" s="235"/>
      <c r="E3959" s="235"/>
      <c r="F3959" s="217"/>
      <c r="G3959" s="217"/>
      <c r="H3959" s="217"/>
      <c r="I3959" s="217"/>
      <c r="J3959" s="217"/>
      <c r="K3959" s="217"/>
      <c r="L3959" s="217"/>
      <c r="M3959" s="217"/>
      <c r="N3959" s="217"/>
      <c r="O3959" s="217"/>
      <c r="P3959" s="217"/>
    </row>
    <row r="3960">
      <c r="A3960" s="217"/>
      <c r="B3960" s="233"/>
      <c r="C3960" s="234"/>
      <c r="D3960" s="235"/>
      <c r="E3960" s="235"/>
      <c r="F3960" s="217"/>
      <c r="G3960" s="217"/>
      <c r="H3960" s="217"/>
      <c r="I3960" s="217"/>
      <c r="J3960" s="217"/>
      <c r="K3960" s="217"/>
      <c r="L3960" s="217"/>
      <c r="M3960" s="217"/>
      <c r="N3960" s="217"/>
      <c r="O3960" s="217"/>
      <c r="P3960" s="217"/>
    </row>
    <row r="3961">
      <c r="A3961" s="217"/>
      <c r="B3961" s="233"/>
      <c r="C3961" s="234"/>
      <c r="D3961" s="235"/>
      <c r="E3961" s="235"/>
      <c r="F3961" s="217"/>
      <c r="G3961" s="217"/>
      <c r="H3961" s="217"/>
      <c r="I3961" s="217"/>
      <c r="J3961" s="217"/>
      <c r="K3961" s="217"/>
      <c r="L3961" s="217"/>
      <c r="M3961" s="217"/>
      <c r="N3961" s="217"/>
      <c r="O3961" s="217"/>
      <c r="P3961" s="217"/>
    </row>
    <row r="3962">
      <c r="A3962" s="217"/>
      <c r="B3962" s="233"/>
      <c r="C3962" s="234"/>
      <c r="D3962" s="235"/>
      <c r="E3962" s="235"/>
      <c r="F3962" s="217"/>
      <c r="G3962" s="217"/>
      <c r="H3962" s="217"/>
      <c r="I3962" s="217"/>
      <c r="J3962" s="217"/>
      <c r="K3962" s="217"/>
      <c r="L3962" s="217"/>
      <c r="M3962" s="217"/>
      <c r="N3962" s="217"/>
      <c r="O3962" s="217"/>
      <c r="P3962" s="217"/>
    </row>
    <row r="3963">
      <c r="A3963" s="230"/>
      <c r="B3963" s="233"/>
      <c r="C3963" s="234"/>
      <c r="D3963" s="236"/>
      <c r="E3963" s="235"/>
      <c r="F3963" s="195"/>
      <c r="G3963" s="217"/>
      <c r="H3963" s="217"/>
      <c r="I3963" s="195"/>
      <c r="J3963" s="195"/>
      <c r="K3963" s="195"/>
      <c r="L3963" s="195"/>
      <c r="M3963" s="195"/>
      <c r="N3963" s="195"/>
      <c r="O3963" s="195"/>
      <c r="P3963" s="195"/>
    </row>
    <row r="3964">
      <c r="A3964" s="217"/>
      <c r="B3964" s="233"/>
      <c r="C3964" s="234"/>
      <c r="D3964" s="235"/>
      <c r="E3964" s="235"/>
      <c r="F3964" s="217"/>
      <c r="G3964" s="217"/>
      <c r="H3964" s="217"/>
      <c r="I3964" s="217"/>
      <c r="J3964" s="217"/>
      <c r="K3964" s="217"/>
      <c r="L3964" s="217"/>
      <c r="M3964" s="217"/>
      <c r="N3964" s="217"/>
      <c r="O3964" s="217"/>
      <c r="P3964" s="217"/>
    </row>
    <row r="3965">
      <c r="A3965" s="217"/>
      <c r="B3965" s="233"/>
      <c r="C3965" s="234"/>
      <c r="D3965" s="235"/>
      <c r="E3965" s="235"/>
      <c r="F3965" s="217"/>
      <c r="G3965" s="217"/>
      <c r="H3965" s="217"/>
      <c r="I3965" s="217"/>
      <c r="J3965" s="217"/>
      <c r="K3965" s="217"/>
      <c r="L3965" s="217"/>
      <c r="M3965" s="217"/>
      <c r="N3965" s="217"/>
      <c r="O3965" s="217"/>
      <c r="P3965" s="217"/>
    </row>
    <row r="3966">
      <c r="A3966" s="217"/>
      <c r="B3966" s="233"/>
      <c r="C3966" s="234"/>
      <c r="D3966" s="235"/>
      <c r="E3966" s="235"/>
      <c r="F3966" s="217"/>
      <c r="G3966" s="217"/>
      <c r="H3966" s="217"/>
      <c r="I3966" s="217"/>
      <c r="J3966" s="217"/>
      <c r="K3966" s="217"/>
      <c r="L3966" s="217"/>
      <c r="M3966" s="217"/>
      <c r="N3966" s="217"/>
      <c r="O3966" s="217"/>
      <c r="P3966" s="217"/>
    </row>
    <row r="3967">
      <c r="A3967" s="217"/>
      <c r="B3967" s="233"/>
      <c r="C3967" s="234"/>
      <c r="D3967" s="235"/>
      <c r="E3967" s="235"/>
      <c r="F3967" s="217"/>
      <c r="G3967" s="217"/>
      <c r="H3967" s="217"/>
      <c r="I3967" s="217"/>
      <c r="J3967" s="217"/>
      <c r="K3967" s="217"/>
      <c r="L3967" s="217"/>
      <c r="M3967" s="217"/>
      <c r="N3967" s="217"/>
      <c r="O3967" s="217"/>
      <c r="P3967" s="217"/>
    </row>
    <row r="3968">
      <c r="A3968" s="217"/>
      <c r="B3968" s="233"/>
      <c r="C3968" s="234"/>
      <c r="D3968" s="235"/>
      <c r="E3968" s="235"/>
      <c r="F3968" s="217"/>
      <c r="G3968" s="217"/>
      <c r="H3968" s="217"/>
      <c r="I3968" s="217"/>
      <c r="J3968" s="217"/>
      <c r="K3968" s="217"/>
      <c r="L3968" s="217"/>
      <c r="M3968" s="217"/>
      <c r="N3968" s="217"/>
      <c r="O3968" s="217"/>
      <c r="P3968" s="217"/>
    </row>
    <row r="3969">
      <c r="A3969" s="217"/>
      <c r="B3969" s="233"/>
      <c r="C3969" s="234"/>
      <c r="D3969" s="235"/>
      <c r="E3969" s="235"/>
      <c r="F3969" s="217"/>
      <c r="G3969" s="217"/>
      <c r="H3969" s="217"/>
      <c r="I3969" s="217"/>
      <c r="J3969" s="217"/>
      <c r="K3969" s="217"/>
      <c r="L3969" s="217"/>
      <c r="M3969" s="217"/>
      <c r="N3969" s="217"/>
      <c r="O3969" s="217"/>
      <c r="P3969" s="217"/>
    </row>
    <row r="3970">
      <c r="A3970" s="217"/>
      <c r="B3970" s="233"/>
      <c r="C3970" s="234"/>
      <c r="D3970" s="235"/>
      <c r="E3970" s="235"/>
      <c r="F3970" s="217"/>
      <c r="G3970" s="217"/>
      <c r="H3970" s="217"/>
      <c r="I3970" s="217"/>
      <c r="J3970" s="217"/>
      <c r="K3970" s="217"/>
      <c r="L3970" s="217"/>
      <c r="M3970" s="217"/>
      <c r="N3970" s="217"/>
      <c r="O3970" s="217"/>
      <c r="P3970" s="217"/>
    </row>
    <row r="3971">
      <c r="A3971" s="217"/>
      <c r="B3971" s="233"/>
      <c r="C3971" s="234"/>
      <c r="D3971" s="235"/>
      <c r="E3971" s="235"/>
      <c r="F3971" s="217"/>
      <c r="G3971" s="217"/>
      <c r="H3971" s="217"/>
      <c r="I3971" s="217"/>
      <c r="J3971" s="217"/>
      <c r="K3971" s="217"/>
      <c r="L3971" s="217"/>
      <c r="M3971" s="217"/>
      <c r="N3971" s="217"/>
      <c r="O3971" s="217"/>
      <c r="P3971" s="217"/>
    </row>
    <row r="3972">
      <c r="A3972" s="217"/>
      <c r="B3972" s="233"/>
      <c r="C3972" s="234"/>
      <c r="D3972" s="235"/>
      <c r="E3972" s="235"/>
      <c r="F3972" s="217"/>
      <c r="G3972" s="217"/>
      <c r="H3972" s="217"/>
      <c r="I3972" s="217"/>
      <c r="J3972" s="217"/>
      <c r="K3972" s="217"/>
      <c r="L3972" s="217"/>
      <c r="M3972" s="217"/>
      <c r="N3972" s="217"/>
      <c r="O3972" s="217"/>
      <c r="P3972" s="217"/>
    </row>
    <row r="3973">
      <c r="A3973" s="217"/>
      <c r="B3973" s="233"/>
      <c r="C3973" s="234"/>
      <c r="D3973" s="235"/>
      <c r="E3973" s="235"/>
      <c r="F3973" s="217"/>
      <c r="G3973" s="217"/>
      <c r="H3973" s="217"/>
      <c r="I3973" s="217"/>
      <c r="J3973" s="217"/>
      <c r="K3973" s="217"/>
      <c r="L3973" s="217"/>
      <c r="M3973" s="217"/>
      <c r="N3973" s="217"/>
      <c r="O3973" s="217"/>
      <c r="P3973" s="217"/>
    </row>
    <row r="3974">
      <c r="A3974" s="217"/>
      <c r="B3974" s="233"/>
      <c r="C3974" s="234"/>
      <c r="D3974" s="235"/>
      <c r="E3974" s="235"/>
      <c r="F3974" s="217"/>
      <c r="G3974" s="217"/>
      <c r="H3974" s="217"/>
      <c r="I3974" s="217"/>
      <c r="J3974" s="217"/>
      <c r="K3974" s="217"/>
      <c r="L3974" s="217"/>
      <c r="M3974" s="217"/>
      <c r="N3974" s="217"/>
      <c r="O3974" s="217"/>
      <c r="P3974" s="217"/>
    </row>
    <row r="3975">
      <c r="A3975" s="217"/>
      <c r="B3975" s="233"/>
      <c r="C3975" s="234"/>
      <c r="D3975" s="235"/>
      <c r="E3975" s="235"/>
      <c r="F3975" s="217"/>
      <c r="G3975" s="217"/>
      <c r="H3975" s="217"/>
      <c r="I3975" s="217"/>
      <c r="J3975" s="217"/>
      <c r="K3975" s="217"/>
      <c r="L3975" s="217"/>
      <c r="M3975" s="217"/>
      <c r="N3975" s="217"/>
      <c r="O3975" s="217"/>
      <c r="P3975" s="217"/>
    </row>
    <row r="3976">
      <c r="A3976" s="217"/>
      <c r="B3976" s="233"/>
      <c r="C3976" s="234"/>
      <c r="D3976" s="235"/>
      <c r="E3976" s="235"/>
      <c r="F3976" s="217"/>
      <c r="G3976" s="217"/>
      <c r="H3976" s="217"/>
      <c r="I3976" s="217"/>
      <c r="J3976" s="217"/>
      <c r="K3976" s="217"/>
      <c r="L3976" s="217"/>
      <c r="M3976" s="217"/>
      <c r="N3976" s="217"/>
      <c r="O3976" s="217"/>
      <c r="P3976" s="217"/>
    </row>
    <row r="3977">
      <c r="A3977" s="217"/>
      <c r="B3977" s="233"/>
      <c r="C3977" s="234"/>
      <c r="D3977" s="235"/>
      <c r="E3977" s="235"/>
      <c r="F3977" s="217"/>
      <c r="G3977" s="217"/>
      <c r="H3977" s="217"/>
      <c r="I3977" s="217"/>
      <c r="J3977" s="217"/>
      <c r="K3977" s="217"/>
      <c r="L3977" s="217"/>
      <c r="M3977" s="217"/>
      <c r="N3977" s="217"/>
      <c r="O3977" s="217"/>
      <c r="P3977" s="217"/>
    </row>
    <row r="3978">
      <c r="A3978" s="217"/>
      <c r="B3978" s="233"/>
      <c r="C3978" s="234"/>
      <c r="D3978" s="235"/>
      <c r="E3978" s="235"/>
      <c r="F3978" s="217"/>
      <c r="G3978" s="217"/>
      <c r="H3978" s="217"/>
      <c r="I3978" s="217"/>
      <c r="J3978" s="217"/>
      <c r="K3978" s="217"/>
      <c r="L3978" s="217"/>
      <c r="M3978" s="217"/>
      <c r="N3978" s="217"/>
      <c r="O3978" s="217"/>
      <c r="P3978" s="217"/>
    </row>
    <row r="3979">
      <c r="A3979" s="217"/>
      <c r="B3979" s="233"/>
      <c r="C3979" s="234"/>
      <c r="D3979" s="235"/>
      <c r="E3979" s="235"/>
      <c r="F3979" s="217"/>
      <c r="G3979" s="217"/>
      <c r="H3979" s="217"/>
      <c r="I3979" s="217"/>
      <c r="J3979" s="217"/>
      <c r="K3979" s="217"/>
      <c r="L3979" s="217"/>
      <c r="M3979" s="217"/>
      <c r="N3979" s="217"/>
      <c r="O3979" s="217"/>
      <c r="P3979" s="217"/>
    </row>
    <row r="3980">
      <c r="A3980" s="217"/>
      <c r="B3980" s="233"/>
      <c r="C3980" s="234"/>
      <c r="D3980" s="235"/>
      <c r="E3980" s="235"/>
      <c r="F3980" s="217"/>
      <c r="G3980" s="217"/>
      <c r="H3980" s="217"/>
      <c r="I3980" s="217"/>
      <c r="J3980" s="217"/>
      <c r="K3980" s="217"/>
      <c r="L3980" s="217"/>
      <c r="M3980" s="217"/>
      <c r="N3980" s="217"/>
      <c r="O3980" s="217"/>
      <c r="P3980" s="217"/>
    </row>
    <row r="3981">
      <c r="A3981" s="230"/>
      <c r="B3981" s="233"/>
      <c r="C3981" s="234"/>
      <c r="D3981" s="236"/>
      <c r="E3981" s="235"/>
      <c r="F3981" s="195"/>
      <c r="G3981" s="217"/>
      <c r="H3981" s="217"/>
      <c r="I3981" s="195"/>
      <c r="J3981" s="195"/>
      <c r="K3981" s="195"/>
      <c r="L3981" s="195"/>
      <c r="M3981" s="195"/>
      <c r="N3981" s="195"/>
      <c r="O3981" s="195"/>
      <c r="P3981" s="195"/>
    </row>
    <row r="3982">
      <c r="A3982" s="217"/>
      <c r="B3982" s="233"/>
      <c r="C3982" s="234"/>
      <c r="D3982" s="235"/>
      <c r="E3982" s="235"/>
      <c r="F3982" s="217"/>
      <c r="G3982" s="217"/>
      <c r="H3982" s="217"/>
      <c r="I3982" s="217"/>
      <c r="J3982" s="217"/>
      <c r="K3982" s="217"/>
      <c r="L3982" s="217"/>
      <c r="M3982" s="217"/>
      <c r="N3982" s="217"/>
      <c r="O3982" s="217"/>
      <c r="P3982" s="217"/>
    </row>
    <row r="3983">
      <c r="A3983" s="217"/>
      <c r="B3983" s="233"/>
      <c r="C3983" s="234"/>
      <c r="D3983" s="235"/>
      <c r="E3983" s="235"/>
      <c r="F3983" s="217"/>
      <c r="G3983" s="217"/>
      <c r="H3983" s="217"/>
      <c r="I3983" s="217"/>
      <c r="J3983" s="217"/>
      <c r="K3983" s="217"/>
      <c r="L3983" s="217"/>
      <c r="M3983" s="217"/>
      <c r="N3983" s="217"/>
      <c r="O3983" s="217"/>
      <c r="P3983" s="217"/>
    </row>
    <row r="3984">
      <c r="A3984" s="217"/>
      <c r="B3984" s="233"/>
      <c r="C3984" s="234"/>
      <c r="D3984" s="235"/>
      <c r="E3984" s="235"/>
      <c r="F3984" s="217"/>
      <c r="G3984" s="217"/>
      <c r="H3984" s="217"/>
      <c r="I3984" s="217"/>
      <c r="J3984" s="217"/>
      <c r="K3984" s="217"/>
      <c r="L3984" s="217"/>
      <c r="M3984" s="217"/>
      <c r="N3984" s="217"/>
      <c r="O3984" s="217"/>
      <c r="P3984" s="217"/>
    </row>
    <row r="3985">
      <c r="A3985" s="217"/>
      <c r="B3985" s="233"/>
      <c r="C3985" s="234"/>
      <c r="D3985" s="235"/>
      <c r="E3985" s="235"/>
      <c r="F3985" s="217"/>
      <c r="G3985" s="217"/>
      <c r="H3985" s="217"/>
      <c r="I3985" s="217"/>
      <c r="J3985" s="217"/>
      <c r="K3985" s="217"/>
      <c r="L3985" s="217"/>
      <c r="M3985" s="217"/>
      <c r="N3985" s="217"/>
      <c r="O3985" s="217"/>
      <c r="P3985" s="217"/>
    </row>
    <row r="3986">
      <c r="A3986" s="217"/>
      <c r="B3986" s="233"/>
      <c r="C3986" s="234"/>
      <c r="D3986" s="235"/>
      <c r="E3986" s="235"/>
      <c r="F3986" s="217"/>
      <c r="G3986" s="217"/>
      <c r="H3986" s="217"/>
      <c r="I3986" s="217"/>
      <c r="J3986" s="217"/>
      <c r="K3986" s="217"/>
      <c r="L3986" s="217"/>
      <c r="M3986" s="217"/>
      <c r="N3986" s="217"/>
      <c r="O3986" s="217"/>
      <c r="P3986" s="217"/>
    </row>
    <row r="3987">
      <c r="A3987" s="217"/>
      <c r="B3987" s="233"/>
      <c r="C3987" s="234"/>
      <c r="D3987" s="235"/>
      <c r="E3987" s="235"/>
      <c r="F3987" s="217"/>
      <c r="G3987" s="217"/>
      <c r="H3987" s="217"/>
      <c r="I3987" s="217"/>
      <c r="J3987" s="217"/>
      <c r="K3987" s="217"/>
      <c r="L3987" s="217"/>
      <c r="M3987" s="217"/>
      <c r="N3987" s="217"/>
      <c r="O3987" s="217"/>
      <c r="P3987" s="217"/>
    </row>
    <row r="3988">
      <c r="A3988" s="217"/>
      <c r="B3988" s="233"/>
      <c r="C3988" s="234"/>
      <c r="D3988" s="235"/>
      <c r="E3988" s="235"/>
      <c r="F3988" s="217"/>
      <c r="G3988" s="217"/>
      <c r="H3988" s="217"/>
      <c r="I3988" s="217"/>
      <c r="J3988" s="217"/>
      <c r="K3988" s="217"/>
      <c r="L3988" s="217"/>
      <c r="M3988" s="217"/>
      <c r="N3988" s="217"/>
      <c r="O3988" s="217"/>
      <c r="P3988" s="217"/>
    </row>
    <row r="3989">
      <c r="A3989" s="217"/>
      <c r="B3989" s="233"/>
      <c r="C3989" s="234"/>
      <c r="D3989" s="235"/>
      <c r="E3989" s="235"/>
      <c r="F3989" s="217"/>
      <c r="G3989" s="217"/>
      <c r="H3989" s="217"/>
      <c r="I3989" s="217"/>
      <c r="J3989" s="217"/>
      <c r="K3989" s="217"/>
      <c r="L3989" s="217"/>
      <c r="M3989" s="217"/>
      <c r="N3989" s="217"/>
      <c r="O3989" s="217"/>
      <c r="P3989" s="217"/>
    </row>
    <row r="3990">
      <c r="A3990" s="217"/>
      <c r="B3990" s="233"/>
      <c r="C3990" s="234"/>
      <c r="D3990" s="235"/>
      <c r="E3990" s="235"/>
      <c r="F3990" s="217"/>
      <c r="G3990" s="217"/>
      <c r="H3990" s="217"/>
      <c r="I3990" s="217"/>
      <c r="J3990" s="217"/>
      <c r="K3990" s="217"/>
      <c r="L3990" s="217"/>
      <c r="M3990" s="217"/>
      <c r="N3990" s="217"/>
      <c r="O3990" s="217"/>
      <c r="P3990" s="217"/>
    </row>
    <row r="3991">
      <c r="A3991" s="217"/>
      <c r="B3991" s="233"/>
      <c r="C3991" s="234"/>
      <c r="D3991" s="235"/>
      <c r="E3991" s="235"/>
      <c r="F3991" s="217"/>
      <c r="G3991" s="217"/>
      <c r="H3991" s="217"/>
      <c r="I3991" s="217"/>
      <c r="J3991" s="217"/>
      <c r="K3991" s="217"/>
      <c r="L3991" s="217"/>
      <c r="M3991" s="217"/>
      <c r="N3991" s="217"/>
      <c r="O3991" s="217"/>
      <c r="P3991" s="217"/>
    </row>
    <row r="3992">
      <c r="A3992" s="217"/>
      <c r="B3992" s="233"/>
      <c r="C3992" s="234"/>
      <c r="D3992" s="235"/>
      <c r="E3992" s="235"/>
      <c r="F3992" s="217"/>
      <c r="G3992" s="217"/>
      <c r="H3992" s="217"/>
      <c r="I3992" s="217"/>
      <c r="J3992" s="217"/>
      <c r="K3992" s="217"/>
      <c r="L3992" s="217"/>
      <c r="M3992" s="217"/>
      <c r="N3992" s="217"/>
      <c r="O3992" s="217"/>
      <c r="P3992" s="217"/>
    </row>
    <row r="3993">
      <c r="A3993" s="217"/>
      <c r="B3993" s="233"/>
      <c r="C3993" s="234"/>
      <c r="D3993" s="235"/>
      <c r="E3993" s="235"/>
      <c r="F3993" s="217"/>
      <c r="G3993" s="217"/>
      <c r="H3993" s="217"/>
      <c r="I3993" s="217"/>
      <c r="J3993" s="217"/>
      <c r="K3993" s="217"/>
      <c r="L3993" s="217"/>
      <c r="M3993" s="217"/>
      <c r="N3993" s="217"/>
      <c r="O3993" s="217"/>
      <c r="P3993" s="217"/>
    </row>
    <row r="3994">
      <c r="A3994" s="217"/>
      <c r="B3994" s="233"/>
      <c r="C3994" s="234"/>
      <c r="D3994" s="235"/>
      <c r="E3994" s="235"/>
      <c r="F3994" s="217"/>
      <c r="G3994" s="217"/>
      <c r="H3994" s="217"/>
      <c r="I3994" s="217"/>
      <c r="J3994" s="217"/>
      <c r="K3994" s="217"/>
      <c r="L3994" s="217"/>
      <c r="M3994" s="217"/>
      <c r="N3994" s="217"/>
      <c r="O3994" s="217"/>
      <c r="P3994" s="217"/>
    </row>
    <row r="3995">
      <c r="A3995" s="217"/>
      <c r="B3995" s="233"/>
      <c r="C3995" s="234"/>
      <c r="D3995" s="235"/>
      <c r="E3995" s="235"/>
      <c r="F3995" s="217"/>
      <c r="G3995" s="217"/>
      <c r="H3995" s="217"/>
      <c r="I3995" s="217"/>
      <c r="J3995" s="217"/>
      <c r="K3995" s="217"/>
      <c r="L3995" s="217"/>
      <c r="M3995" s="217"/>
      <c r="N3995" s="217"/>
      <c r="O3995" s="217"/>
      <c r="P3995" s="217"/>
    </row>
    <row r="3996">
      <c r="A3996" s="217"/>
      <c r="B3996" s="233"/>
      <c r="C3996" s="234"/>
      <c r="D3996" s="235"/>
      <c r="E3996" s="235"/>
      <c r="F3996" s="217"/>
      <c r="G3996" s="217"/>
      <c r="H3996" s="217"/>
      <c r="I3996" s="217"/>
      <c r="J3996" s="217"/>
      <c r="K3996" s="217"/>
      <c r="L3996" s="217"/>
      <c r="M3996" s="217"/>
      <c r="N3996" s="217"/>
      <c r="O3996" s="217"/>
      <c r="P3996" s="217"/>
    </row>
    <row r="3997">
      <c r="A3997" s="217"/>
      <c r="B3997" s="233"/>
      <c r="C3997" s="234"/>
      <c r="D3997" s="235"/>
      <c r="E3997" s="235"/>
      <c r="F3997" s="217"/>
      <c r="G3997" s="217"/>
      <c r="H3997" s="217"/>
      <c r="I3997" s="217"/>
      <c r="J3997" s="217"/>
      <c r="K3997" s="217"/>
      <c r="L3997" s="217"/>
      <c r="M3997" s="217"/>
      <c r="N3997" s="217"/>
      <c r="O3997" s="217"/>
      <c r="P3997" s="217"/>
    </row>
    <row r="3998">
      <c r="A3998" s="217"/>
      <c r="B3998" s="233"/>
      <c r="C3998" s="234"/>
      <c r="D3998" s="235"/>
      <c r="E3998" s="235"/>
      <c r="F3998" s="217"/>
      <c r="G3998" s="217"/>
      <c r="H3998" s="217"/>
      <c r="I3998" s="217"/>
      <c r="J3998" s="217"/>
      <c r="K3998" s="217"/>
      <c r="L3998" s="217"/>
      <c r="M3998" s="217"/>
      <c r="N3998" s="217"/>
      <c r="O3998" s="217"/>
      <c r="P3998" s="217"/>
    </row>
    <row r="3999">
      <c r="A3999" s="230"/>
      <c r="B3999" s="233"/>
      <c r="C3999" s="234"/>
      <c r="D3999" s="236"/>
      <c r="E3999" s="235"/>
      <c r="F3999" s="195"/>
      <c r="G3999" s="217"/>
      <c r="H3999" s="217"/>
      <c r="I3999" s="195"/>
      <c r="J3999" s="195"/>
      <c r="K3999" s="195"/>
      <c r="L3999" s="195"/>
      <c r="M3999" s="195"/>
      <c r="N3999" s="195"/>
      <c r="O3999" s="195"/>
      <c r="P3999" s="195"/>
    </row>
    <row r="4000">
      <c r="A4000" s="217"/>
      <c r="B4000" s="233"/>
      <c r="C4000" s="234"/>
      <c r="D4000" s="235"/>
      <c r="E4000" s="235"/>
      <c r="F4000" s="217"/>
      <c r="G4000" s="217"/>
      <c r="H4000" s="217"/>
      <c r="I4000" s="217"/>
      <c r="J4000" s="217"/>
      <c r="K4000" s="217"/>
      <c r="L4000" s="217"/>
      <c r="M4000" s="217"/>
      <c r="N4000" s="217"/>
      <c r="O4000" s="217"/>
      <c r="P4000" s="217"/>
    </row>
    <row r="4001">
      <c r="A4001" s="217"/>
      <c r="B4001" s="233"/>
      <c r="C4001" s="234"/>
      <c r="D4001" s="235"/>
      <c r="E4001" s="235"/>
      <c r="F4001" s="217"/>
      <c r="G4001" s="217"/>
      <c r="H4001" s="217"/>
      <c r="I4001" s="217"/>
      <c r="J4001" s="217"/>
      <c r="K4001" s="217"/>
      <c r="L4001" s="217"/>
      <c r="M4001" s="217"/>
      <c r="N4001" s="217"/>
      <c r="O4001" s="217"/>
      <c r="P4001" s="217"/>
    </row>
    <row r="4002">
      <c r="A4002" s="217"/>
      <c r="B4002" s="233"/>
      <c r="C4002" s="234"/>
      <c r="D4002" s="235"/>
      <c r="E4002" s="235"/>
      <c r="F4002" s="217"/>
      <c r="G4002" s="217"/>
      <c r="H4002" s="217"/>
      <c r="I4002" s="217"/>
      <c r="J4002" s="217"/>
      <c r="K4002" s="217"/>
      <c r="L4002" s="217"/>
      <c r="M4002" s="217"/>
      <c r="N4002" s="217"/>
      <c r="O4002" s="217"/>
      <c r="P4002" s="217"/>
    </row>
    <row r="4003">
      <c r="A4003" s="217"/>
      <c r="B4003" s="233"/>
      <c r="C4003" s="234"/>
      <c r="D4003" s="235"/>
      <c r="E4003" s="235"/>
      <c r="F4003" s="217"/>
      <c r="G4003" s="217"/>
      <c r="H4003" s="217"/>
      <c r="I4003" s="217"/>
      <c r="J4003" s="217"/>
      <c r="K4003" s="217"/>
      <c r="L4003" s="217"/>
      <c r="M4003" s="217"/>
      <c r="N4003" s="217"/>
      <c r="O4003" s="217"/>
      <c r="P4003" s="217"/>
    </row>
    <row r="4004">
      <c r="A4004" s="217"/>
      <c r="B4004" s="233"/>
      <c r="C4004" s="234"/>
      <c r="D4004" s="235"/>
      <c r="E4004" s="235"/>
      <c r="F4004" s="217"/>
      <c r="G4004" s="217"/>
      <c r="H4004" s="217"/>
      <c r="I4004" s="217"/>
      <c r="J4004" s="217"/>
      <c r="K4004" s="217"/>
      <c r="L4004" s="217"/>
      <c r="M4004" s="217"/>
      <c r="N4004" s="217"/>
      <c r="O4004" s="217"/>
      <c r="P4004" s="217"/>
    </row>
    <row r="4005">
      <c r="A4005" s="217"/>
      <c r="B4005" s="233"/>
      <c r="C4005" s="234"/>
      <c r="D4005" s="235"/>
      <c r="E4005" s="235"/>
      <c r="F4005" s="217"/>
      <c r="G4005" s="217"/>
      <c r="H4005" s="217"/>
      <c r="I4005" s="217"/>
      <c r="J4005" s="217"/>
      <c r="K4005" s="217"/>
      <c r="L4005" s="217"/>
      <c r="M4005" s="217"/>
      <c r="N4005" s="217"/>
      <c r="O4005" s="217"/>
      <c r="P4005" s="217"/>
    </row>
    <row r="4006">
      <c r="A4006" s="217"/>
      <c r="B4006" s="233"/>
      <c r="C4006" s="234"/>
      <c r="D4006" s="235"/>
      <c r="E4006" s="235"/>
      <c r="F4006" s="217"/>
      <c r="G4006" s="217"/>
      <c r="H4006" s="217"/>
      <c r="I4006" s="217"/>
      <c r="J4006" s="217"/>
      <c r="K4006" s="217"/>
      <c r="L4006" s="217"/>
      <c r="M4006" s="217"/>
      <c r="N4006" s="217"/>
      <c r="O4006" s="217"/>
      <c r="P4006" s="217"/>
    </row>
    <row r="4007">
      <c r="A4007" s="217"/>
      <c r="B4007" s="233"/>
      <c r="C4007" s="234"/>
      <c r="D4007" s="235"/>
      <c r="E4007" s="235"/>
      <c r="F4007" s="217"/>
      <c r="G4007" s="217"/>
      <c r="H4007" s="217"/>
      <c r="I4007" s="217"/>
      <c r="J4007" s="217"/>
      <c r="K4007" s="217"/>
      <c r="L4007" s="217"/>
      <c r="M4007" s="217"/>
      <c r="N4007" s="217"/>
      <c r="O4007" s="217"/>
      <c r="P4007" s="217"/>
    </row>
    <row r="4008">
      <c r="A4008" s="217"/>
      <c r="B4008" s="233"/>
      <c r="C4008" s="234"/>
      <c r="D4008" s="235"/>
      <c r="E4008" s="235"/>
      <c r="F4008" s="217"/>
      <c r="G4008" s="217"/>
      <c r="H4008" s="217"/>
      <c r="I4008" s="217"/>
      <c r="J4008" s="217"/>
      <c r="K4008" s="217"/>
      <c r="L4008" s="217"/>
      <c r="M4008" s="217"/>
      <c r="N4008" s="217"/>
      <c r="O4008" s="217"/>
      <c r="P4008" s="217"/>
    </row>
    <row r="4009">
      <c r="A4009" s="217"/>
      <c r="B4009" s="233"/>
      <c r="C4009" s="234"/>
      <c r="D4009" s="235"/>
      <c r="E4009" s="235"/>
      <c r="F4009" s="217"/>
      <c r="G4009" s="217"/>
      <c r="H4009" s="217"/>
      <c r="I4009" s="217"/>
      <c r="J4009" s="217"/>
      <c r="K4009" s="217"/>
      <c r="L4009" s="217"/>
      <c r="M4009" s="217"/>
      <c r="N4009" s="217"/>
      <c r="O4009" s="217"/>
      <c r="P4009" s="217"/>
    </row>
    <row r="4010">
      <c r="A4010" s="217"/>
      <c r="B4010" s="233"/>
      <c r="C4010" s="234"/>
      <c r="D4010" s="235"/>
      <c r="E4010" s="235"/>
      <c r="F4010" s="217"/>
      <c r="G4010" s="217"/>
      <c r="H4010" s="217"/>
      <c r="I4010" s="217"/>
      <c r="J4010" s="217"/>
      <c r="K4010" s="217"/>
      <c r="L4010" s="217"/>
      <c r="M4010" s="217"/>
      <c r="N4010" s="217"/>
      <c r="O4010" s="217"/>
      <c r="P4010" s="217"/>
    </row>
    <row r="4011">
      <c r="A4011" s="217"/>
      <c r="B4011" s="233"/>
      <c r="C4011" s="234"/>
      <c r="D4011" s="235"/>
      <c r="E4011" s="235"/>
      <c r="F4011" s="217"/>
      <c r="G4011" s="217"/>
      <c r="H4011" s="217"/>
      <c r="I4011" s="217"/>
      <c r="J4011" s="217"/>
      <c r="K4011" s="217"/>
      <c r="L4011" s="217"/>
      <c r="M4011" s="217"/>
      <c r="N4011" s="217"/>
      <c r="O4011" s="217"/>
      <c r="P4011" s="217"/>
    </row>
    <row r="4012">
      <c r="A4012" s="217"/>
      <c r="B4012" s="233"/>
      <c r="C4012" s="234"/>
      <c r="D4012" s="235"/>
      <c r="E4012" s="235"/>
      <c r="F4012" s="217"/>
      <c r="G4012" s="217"/>
      <c r="H4012" s="217"/>
      <c r="I4012" s="217"/>
      <c r="J4012" s="217"/>
      <c r="K4012" s="217"/>
      <c r="L4012" s="217"/>
      <c r="M4012" s="217"/>
      <c r="N4012" s="217"/>
      <c r="O4012" s="217"/>
      <c r="P4012" s="217"/>
    </row>
    <row r="4013">
      <c r="A4013" s="217"/>
      <c r="B4013" s="233"/>
      <c r="C4013" s="234"/>
      <c r="D4013" s="235"/>
      <c r="E4013" s="235"/>
      <c r="F4013" s="217"/>
      <c r="G4013" s="217"/>
      <c r="H4013" s="217"/>
      <c r="I4013" s="217"/>
      <c r="J4013" s="217"/>
      <c r="K4013" s="217"/>
      <c r="L4013" s="217"/>
      <c r="M4013" s="217"/>
      <c r="N4013" s="217"/>
      <c r="O4013" s="217"/>
      <c r="P4013" s="217"/>
    </row>
    <row r="4014">
      <c r="A4014" s="217"/>
      <c r="B4014" s="233"/>
      <c r="C4014" s="234"/>
      <c r="D4014" s="235"/>
      <c r="E4014" s="235"/>
      <c r="F4014" s="217"/>
      <c r="G4014" s="217"/>
      <c r="H4014" s="217"/>
      <c r="I4014" s="217"/>
      <c r="J4014" s="217"/>
      <c r="K4014" s="217"/>
      <c r="L4014" s="217"/>
      <c r="M4014" s="217"/>
      <c r="N4014" s="217"/>
      <c r="O4014" s="217"/>
      <c r="P4014" s="217"/>
    </row>
    <row r="4015">
      <c r="A4015" s="217"/>
      <c r="B4015" s="233"/>
      <c r="C4015" s="234"/>
      <c r="D4015" s="235"/>
      <c r="E4015" s="235"/>
      <c r="F4015" s="217"/>
      <c r="G4015" s="217"/>
      <c r="H4015" s="217"/>
      <c r="I4015" s="217"/>
      <c r="J4015" s="217"/>
      <c r="K4015" s="217"/>
      <c r="L4015" s="217"/>
      <c r="M4015" s="217"/>
      <c r="N4015" s="217"/>
      <c r="O4015" s="217"/>
      <c r="P4015" s="217"/>
    </row>
    <row r="4016">
      <c r="A4016" s="217"/>
      <c r="B4016" s="233"/>
      <c r="C4016" s="234"/>
      <c r="D4016" s="235"/>
      <c r="E4016" s="235"/>
      <c r="F4016" s="217"/>
      <c r="G4016" s="217"/>
      <c r="H4016" s="217"/>
      <c r="I4016" s="217"/>
      <c r="J4016" s="217"/>
      <c r="K4016" s="217"/>
      <c r="L4016" s="217"/>
      <c r="M4016" s="217"/>
      <c r="N4016" s="217"/>
      <c r="O4016" s="217"/>
      <c r="P4016" s="217"/>
    </row>
    <row r="4017">
      <c r="A4017" s="230"/>
      <c r="B4017" s="233"/>
      <c r="C4017" s="234"/>
      <c r="D4017" s="236"/>
      <c r="E4017" s="235"/>
      <c r="F4017" s="195"/>
      <c r="G4017" s="217"/>
      <c r="H4017" s="217"/>
      <c r="I4017" s="195"/>
      <c r="J4017" s="195"/>
      <c r="K4017" s="195"/>
      <c r="L4017" s="195"/>
      <c r="M4017" s="195"/>
      <c r="N4017" s="195"/>
      <c r="O4017" s="195"/>
      <c r="P4017" s="195"/>
    </row>
    <row r="4018">
      <c r="A4018" s="217"/>
      <c r="B4018" s="233"/>
      <c r="C4018" s="234"/>
      <c r="D4018" s="235"/>
      <c r="E4018" s="235"/>
      <c r="F4018" s="217"/>
      <c r="G4018" s="217"/>
      <c r="H4018" s="217"/>
      <c r="I4018" s="217"/>
      <c r="J4018" s="217"/>
      <c r="K4018" s="217"/>
      <c r="L4018" s="217"/>
      <c r="M4018" s="217"/>
      <c r="N4018" s="217"/>
      <c r="O4018" s="217"/>
      <c r="P4018" s="217"/>
    </row>
    <row r="4019">
      <c r="A4019" s="217"/>
      <c r="B4019" s="233"/>
      <c r="C4019" s="234"/>
      <c r="D4019" s="235"/>
      <c r="E4019" s="235"/>
      <c r="F4019" s="217"/>
      <c r="G4019" s="217"/>
      <c r="H4019" s="217"/>
      <c r="I4019" s="217"/>
      <c r="J4019" s="217"/>
      <c r="K4019" s="217"/>
      <c r="L4019" s="217"/>
      <c r="M4019" s="217"/>
      <c r="N4019" s="217"/>
      <c r="O4019" s="217"/>
      <c r="P4019" s="217"/>
    </row>
    <row r="4020">
      <c r="A4020" s="217"/>
      <c r="B4020" s="233"/>
      <c r="C4020" s="234"/>
      <c r="D4020" s="235"/>
      <c r="E4020" s="235"/>
      <c r="F4020" s="217"/>
      <c r="G4020" s="217"/>
      <c r="H4020" s="217"/>
      <c r="I4020" s="217"/>
      <c r="J4020" s="217"/>
      <c r="K4020" s="217"/>
      <c r="L4020" s="217"/>
      <c r="M4020" s="217"/>
      <c r="N4020" s="217"/>
      <c r="O4020" s="217"/>
      <c r="P4020" s="217"/>
    </row>
    <row r="4021">
      <c r="A4021" s="217"/>
      <c r="B4021" s="233"/>
      <c r="C4021" s="234"/>
      <c r="D4021" s="235"/>
      <c r="E4021" s="235"/>
      <c r="F4021" s="217"/>
      <c r="G4021" s="217"/>
      <c r="H4021" s="217"/>
      <c r="I4021" s="217"/>
      <c r="J4021" s="217"/>
      <c r="K4021" s="217"/>
      <c r="L4021" s="217"/>
      <c r="M4021" s="217"/>
      <c r="N4021" s="217"/>
      <c r="O4021" s="217"/>
      <c r="P4021" s="217"/>
    </row>
    <row r="4022">
      <c r="A4022" s="217"/>
      <c r="B4022" s="233"/>
      <c r="C4022" s="234"/>
      <c r="D4022" s="235"/>
      <c r="E4022" s="235"/>
      <c r="F4022" s="217"/>
      <c r="G4022" s="217"/>
      <c r="H4022" s="217"/>
      <c r="I4022" s="217"/>
      <c r="J4022" s="217"/>
      <c r="K4022" s="217"/>
      <c r="L4022" s="217"/>
      <c r="M4022" s="217"/>
      <c r="N4022" s="217"/>
      <c r="O4022" s="217"/>
      <c r="P4022" s="217"/>
    </row>
    <row r="4023">
      <c r="A4023" s="217"/>
      <c r="B4023" s="233"/>
      <c r="C4023" s="234"/>
      <c r="D4023" s="235"/>
      <c r="E4023" s="235"/>
      <c r="F4023" s="217"/>
      <c r="G4023" s="217"/>
      <c r="H4023" s="217"/>
      <c r="I4023" s="217"/>
      <c r="J4023" s="217"/>
      <c r="K4023" s="217"/>
      <c r="L4023" s="217"/>
      <c r="M4023" s="217"/>
      <c r="N4023" s="217"/>
      <c r="O4023" s="217"/>
      <c r="P4023" s="217"/>
    </row>
    <row r="4024">
      <c r="A4024" s="217"/>
      <c r="B4024" s="233"/>
      <c r="C4024" s="234"/>
      <c r="D4024" s="235"/>
      <c r="E4024" s="235"/>
      <c r="F4024" s="217"/>
      <c r="G4024" s="217"/>
      <c r="H4024" s="217"/>
      <c r="I4024" s="217"/>
      <c r="J4024" s="217"/>
      <c r="K4024" s="217"/>
      <c r="L4024" s="217"/>
      <c r="M4024" s="217"/>
      <c r="N4024" s="217"/>
      <c r="O4024" s="217"/>
      <c r="P4024" s="217"/>
    </row>
    <row r="4025">
      <c r="A4025" s="217"/>
      <c r="B4025" s="233"/>
      <c r="C4025" s="234"/>
      <c r="D4025" s="235"/>
      <c r="E4025" s="235"/>
      <c r="F4025" s="217"/>
      <c r="G4025" s="217"/>
      <c r="H4025" s="217"/>
      <c r="I4025" s="217"/>
      <c r="J4025" s="217"/>
      <c r="K4025" s="217"/>
      <c r="L4025" s="217"/>
      <c r="M4025" s="217"/>
      <c r="N4025" s="217"/>
      <c r="O4025" s="217"/>
      <c r="P4025" s="217"/>
    </row>
    <row r="4026">
      <c r="A4026" s="217"/>
      <c r="B4026" s="233"/>
      <c r="C4026" s="234"/>
      <c r="D4026" s="235"/>
      <c r="E4026" s="235"/>
      <c r="F4026" s="217"/>
      <c r="G4026" s="217"/>
      <c r="H4026" s="217"/>
      <c r="I4026" s="217"/>
      <c r="J4026" s="217"/>
      <c r="K4026" s="217"/>
      <c r="L4026" s="217"/>
      <c r="M4026" s="217"/>
      <c r="N4026" s="217"/>
      <c r="O4026" s="217"/>
      <c r="P4026" s="217"/>
    </row>
    <row r="4027">
      <c r="A4027" s="217"/>
      <c r="B4027" s="233"/>
      <c r="C4027" s="234"/>
      <c r="D4027" s="235"/>
      <c r="E4027" s="235"/>
      <c r="F4027" s="217"/>
      <c r="G4027" s="217"/>
      <c r="H4027" s="217"/>
      <c r="I4027" s="217"/>
      <c r="J4027" s="217"/>
      <c r="K4027" s="217"/>
      <c r="L4027" s="217"/>
      <c r="M4027" s="217"/>
      <c r="N4027" s="217"/>
      <c r="O4027" s="217"/>
      <c r="P4027" s="217"/>
    </row>
    <row r="4028">
      <c r="A4028" s="217"/>
      <c r="B4028" s="233"/>
      <c r="C4028" s="234"/>
      <c r="D4028" s="235"/>
      <c r="E4028" s="235"/>
      <c r="F4028" s="217"/>
      <c r="G4028" s="217"/>
      <c r="H4028" s="217"/>
      <c r="I4028" s="217"/>
      <c r="J4028" s="217"/>
      <c r="K4028" s="217"/>
      <c r="L4028" s="217"/>
      <c r="M4028" s="217"/>
      <c r="N4028" s="217"/>
      <c r="O4028" s="217"/>
      <c r="P4028" s="217"/>
    </row>
    <row r="4029">
      <c r="A4029" s="217"/>
      <c r="B4029" s="233"/>
      <c r="C4029" s="234"/>
      <c r="D4029" s="235"/>
      <c r="E4029" s="235"/>
      <c r="F4029" s="217"/>
      <c r="G4029" s="217"/>
      <c r="H4029" s="217"/>
      <c r="I4029" s="217"/>
      <c r="J4029" s="217"/>
      <c r="K4029" s="217"/>
      <c r="L4029" s="217"/>
      <c r="M4029" s="217"/>
      <c r="N4029" s="217"/>
      <c r="O4029" s="217"/>
      <c r="P4029" s="217"/>
    </row>
    <row r="4030">
      <c r="A4030" s="217"/>
      <c r="B4030" s="233"/>
      <c r="C4030" s="234"/>
      <c r="D4030" s="235"/>
      <c r="E4030" s="235"/>
      <c r="F4030" s="217"/>
      <c r="G4030" s="217"/>
      <c r="H4030" s="217"/>
      <c r="I4030" s="217"/>
      <c r="J4030" s="217"/>
      <c r="K4030" s="217"/>
      <c r="L4030" s="217"/>
      <c r="M4030" s="217"/>
      <c r="N4030" s="217"/>
      <c r="O4030" s="217"/>
      <c r="P4030" s="217"/>
    </row>
    <row r="4031">
      <c r="A4031" s="217"/>
      <c r="B4031" s="233"/>
      <c r="C4031" s="234"/>
      <c r="D4031" s="235"/>
      <c r="E4031" s="235"/>
      <c r="F4031" s="217"/>
      <c r="G4031" s="217"/>
      <c r="H4031" s="217"/>
      <c r="I4031" s="217"/>
      <c r="J4031" s="217"/>
      <c r="K4031" s="217"/>
      <c r="L4031" s="217"/>
      <c r="M4031" s="217"/>
      <c r="N4031" s="217"/>
      <c r="O4031" s="217"/>
      <c r="P4031" s="217"/>
    </row>
    <row r="4032">
      <c r="A4032" s="217"/>
      <c r="B4032" s="233"/>
      <c r="C4032" s="234"/>
      <c r="D4032" s="235"/>
      <c r="E4032" s="235"/>
      <c r="F4032" s="217"/>
      <c r="G4032" s="217"/>
      <c r="H4032" s="217"/>
      <c r="I4032" s="217"/>
      <c r="J4032" s="217"/>
      <c r="K4032" s="217"/>
      <c r="L4032" s="217"/>
      <c r="M4032" s="217"/>
      <c r="N4032" s="217"/>
      <c r="O4032" s="217"/>
      <c r="P4032" s="217"/>
    </row>
    <row r="4033">
      <c r="A4033" s="217"/>
      <c r="B4033" s="233"/>
      <c r="C4033" s="234"/>
      <c r="D4033" s="235"/>
      <c r="E4033" s="235"/>
      <c r="F4033" s="217"/>
      <c r="G4033" s="217"/>
      <c r="H4033" s="217"/>
      <c r="I4033" s="217"/>
      <c r="J4033" s="217"/>
      <c r="K4033" s="217"/>
      <c r="L4033" s="217"/>
      <c r="M4033" s="217"/>
      <c r="N4033" s="217"/>
      <c r="O4033" s="217"/>
      <c r="P4033" s="217"/>
    </row>
    <row r="4034">
      <c r="A4034" s="217"/>
      <c r="B4034" s="233"/>
      <c r="C4034" s="234"/>
      <c r="D4034" s="235"/>
      <c r="E4034" s="235"/>
      <c r="F4034" s="217"/>
      <c r="G4034" s="217"/>
      <c r="H4034" s="217"/>
      <c r="I4034" s="217"/>
      <c r="J4034" s="217"/>
      <c r="K4034" s="217"/>
      <c r="L4034" s="217"/>
      <c r="M4034" s="217"/>
      <c r="N4034" s="217"/>
      <c r="O4034" s="217"/>
      <c r="P4034" s="217"/>
    </row>
    <row r="4035">
      <c r="A4035" s="230"/>
      <c r="B4035" s="233"/>
      <c r="C4035" s="234"/>
      <c r="D4035" s="236"/>
      <c r="E4035" s="235"/>
      <c r="F4035" s="195"/>
      <c r="G4035" s="217"/>
      <c r="H4035" s="217"/>
      <c r="I4035" s="195"/>
      <c r="J4035" s="195"/>
      <c r="K4035" s="195"/>
      <c r="L4035" s="195"/>
      <c r="M4035" s="195"/>
      <c r="N4035" s="195"/>
      <c r="O4035" s="195"/>
      <c r="P4035" s="195"/>
    </row>
    <row r="4036">
      <c r="A4036" s="217"/>
      <c r="B4036" s="233"/>
      <c r="C4036" s="234"/>
      <c r="D4036" s="235"/>
      <c r="E4036" s="235"/>
      <c r="F4036" s="217"/>
      <c r="G4036" s="217"/>
      <c r="H4036" s="217"/>
      <c r="I4036" s="217"/>
      <c r="J4036" s="217"/>
      <c r="K4036" s="217"/>
      <c r="L4036" s="217"/>
      <c r="M4036" s="217"/>
      <c r="N4036" s="217"/>
      <c r="O4036" s="217"/>
      <c r="P4036" s="217"/>
    </row>
    <row r="4037">
      <c r="A4037" s="217"/>
      <c r="B4037" s="233"/>
      <c r="C4037" s="234"/>
      <c r="D4037" s="235"/>
      <c r="E4037" s="235"/>
      <c r="F4037" s="217"/>
      <c r="G4037" s="217"/>
      <c r="H4037" s="217"/>
      <c r="I4037" s="217"/>
      <c r="J4037" s="217"/>
      <c r="K4037" s="217"/>
      <c r="L4037" s="217"/>
      <c r="M4037" s="217"/>
      <c r="N4037" s="217"/>
      <c r="O4037" s="217"/>
      <c r="P4037" s="217"/>
    </row>
    <row r="4038">
      <c r="A4038" s="217"/>
      <c r="B4038" s="233"/>
      <c r="C4038" s="234"/>
      <c r="D4038" s="235"/>
      <c r="E4038" s="235"/>
      <c r="F4038" s="217"/>
      <c r="G4038" s="217"/>
      <c r="H4038" s="217"/>
      <c r="I4038" s="217"/>
      <c r="J4038" s="217"/>
      <c r="K4038" s="217"/>
      <c r="L4038" s="217"/>
      <c r="M4038" s="217"/>
      <c r="N4038" s="217"/>
      <c r="O4038" s="217"/>
      <c r="P4038" s="217"/>
    </row>
    <row r="4039">
      <c r="A4039" s="217"/>
      <c r="B4039" s="233"/>
      <c r="C4039" s="234"/>
      <c r="D4039" s="235"/>
      <c r="E4039" s="235"/>
      <c r="F4039" s="217"/>
      <c r="G4039" s="217"/>
      <c r="H4039" s="217"/>
      <c r="I4039" s="217"/>
      <c r="J4039" s="217"/>
      <c r="K4039" s="217"/>
      <c r="L4039" s="217"/>
      <c r="M4039" s="217"/>
      <c r="N4039" s="217"/>
      <c r="O4039" s="217"/>
      <c r="P4039" s="217"/>
    </row>
    <row r="4040">
      <c r="A4040" s="217"/>
      <c r="B4040" s="233"/>
      <c r="C4040" s="234"/>
      <c r="D4040" s="235"/>
      <c r="E4040" s="235"/>
      <c r="F4040" s="217"/>
      <c r="G4040" s="217"/>
      <c r="H4040" s="217"/>
      <c r="I4040" s="217"/>
      <c r="J4040" s="217"/>
      <c r="K4040" s="217"/>
      <c r="L4040" s="217"/>
      <c r="M4040" s="217"/>
      <c r="N4040" s="217"/>
      <c r="O4040" s="217"/>
      <c r="P4040" s="217"/>
    </row>
    <row r="4041">
      <c r="A4041" s="217"/>
      <c r="B4041" s="233"/>
      <c r="C4041" s="234"/>
      <c r="D4041" s="235"/>
      <c r="E4041" s="235"/>
      <c r="F4041" s="217"/>
      <c r="G4041" s="217"/>
      <c r="H4041" s="217"/>
      <c r="I4041" s="217"/>
      <c r="J4041" s="217"/>
      <c r="K4041" s="217"/>
      <c r="L4041" s="217"/>
      <c r="M4041" s="217"/>
      <c r="N4041" s="217"/>
      <c r="O4041" s="217"/>
      <c r="P4041" s="217"/>
    </row>
    <row r="4042">
      <c r="A4042" s="217"/>
      <c r="B4042" s="233"/>
      <c r="C4042" s="234"/>
      <c r="D4042" s="235"/>
      <c r="E4042" s="235"/>
      <c r="F4042" s="217"/>
      <c r="G4042" s="217"/>
      <c r="H4042" s="217"/>
      <c r="I4042" s="217"/>
      <c r="J4042" s="217"/>
      <c r="K4042" s="217"/>
      <c r="L4042" s="217"/>
      <c r="M4042" s="217"/>
      <c r="N4042" s="217"/>
      <c r="O4042" s="217"/>
      <c r="P4042" s="217"/>
    </row>
    <row r="4043">
      <c r="A4043" s="217"/>
      <c r="B4043" s="233"/>
      <c r="C4043" s="234"/>
      <c r="D4043" s="235"/>
      <c r="E4043" s="235"/>
      <c r="F4043" s="217"/>
      <c r="G4043" s="217"/>
      <c r="H4043" s="217"/>
      <c r="I4043" s="217"/>
      <c r="J4043" s="217"/>
      <c r="K4043" s="217"/>
      <c r="L4043" s="217"/>
      <c r="M4043" s="217"/>
      <c r="N4043" s="217"/>
      <c r="O4043" s="217"/>
      <c r="P4043" s="217"/>
    </row>
    <row r="4044">
      <c r="A4044" s="217"/>
      <c r="B4044" s="233"/>
      <c r="C4044" s="234"/>
      <c r="D4044" s="235"/>
      <c r="E4044" s="235"/>
      <c r="F4044" s="217"/>
      <c r="G4044" s="217"/>
      <c r="H4044" s="217"/>
      <c r="I4044" s="217"/>
      <c r="J4044" s="217"/>
      <c r="K4044" s="217"/>
      <c r="L4044" s="217"/>
      <c r="M4044" s="217"/>
      <c r="N4044" s="217"/>
      <c r="O4044" s="217"/>
      <c r="P4044" s="217"/>
    </row>
    <row r="4045">
      <c r="A4045" s="217"/>
      <c r="B4045" s="233"/>
      <c r="C4045" s="234"/>
      <c r="D4045" s="235"/>
      <c r="E4045" s="235"/>
      <c r="F4045" s="217"/>
      <c r="G4045" s="217"/>
      <c r="H4045" s="217"/>
      <c r="I4045" s="217"/>
      <c r="J4045" s="217"/>
      <c r="K4045" s="217"/>
      <c r="L4045" s="217"/>
      <c r="M4045" s="217"/>
      <c r="N4045" s="217"/>
      <c r="O4045" s="217"/>
      <c r="P4045" s="217"/>
    </row>
    <row r="4046">
      <c r="A4046" s="217"/>
      <c r="B4046" s="233"/>
      <c r="C4046" s="234"/>
      <c r="D4046" s="235"/>
      <c r="E4046" s="235"/>
      <c r="F4046" s="217"/>
      <c r="G4046" s="217"/>
      <c r="H4046" s="217"/>
      <c r="I4046" s="217"/>
      <c r="J4046" s="217"/>
      <c r="K4046" s="217"/>
      <c r="L4046" s="217"/>
      <c r="M4046" s="217"/>
      <c r="N4046" s="217"/>
      <c r="O4046" s="217"/>
      <c r="P4046" s="217"/>
    </row>
    <row r="4047">
      <c r="A4047" s="217"/>
      <c r="B4047" s="233"/>
      <c r="C4047" s="234"/>
      <c r="D4047" s="235"/>
      <c r="E4047" s="235"/>
      <c r="F4047" s="217"/>
      <c r="G4047" s="217"/>
      <c r="H4047" s="217"/>
      <c r="I4047" s="217"/>
      <c r="J4047" s="217"/>
      <c r="K4047" s="217"/>
      <c r="L4047" s="217"/>
      <c r="M4047" s="217"/>
      <c r="N4047" s="217"/>
      <c r="O4047" s="217"/>
      <c r="P4047" s="217"/>
    </row>
    <row r="4048">
      <c r="A4048" s="217"/>
      <c r="B4048" s="233"/>
      <c r="C4048" s="234"/>
      <c r="D4048" s="235"/>
      <c r="E4048" s="235"/>
      <c r="F4048" s="217"/>
      <c r="G4048" s="217"/>
      <c r="H4048" s="217"/>
      <c r="I4048" s="217"/>
      <c r="J4048" s="217"/>
      <c r="K4048" s="217"/>
      <c r="L4048" s="217"/>
      <c r="M4048" s="217"/>
      <c r="N4048" s="217"/>
      <c r="O4048" s="217"/>
      <c r="P4048" s="217"/>
    </row>
    <row r="4049">
      <c r="A4049" s="217"/>
      <c r="B4049" s="233"/>
      <c r="C4049" s="234"/>
      <c r="D4049" s="235"/>
      <c r="E4049" s="235"/>
      <c r="F4049" s="217"/>
      <c r="G4049" s="217"/>
      <c r="H4049" s="217"/>
      <c r="I4049" s="217"/>
      <c r="J4049" s="217"/>
      <c r="K4049" s="217"/>
      <c r="L4049" s="217"/>
      <c r="M4049" s="217"/>
      <c r="N4049" s="217"/>
      <c r="O4049" s="217"/>
      <c r="P4049" s="217"/>
    </row>
    <row r="4050">
      <c r="A4050" s="217"/>
      <c r="B4050" s="233"/>
      <c r="C4050" s="234"/>
      <c r="D4050" s="235"/>
      <c r="E4050" s="235"/>
      <c r="F4050" s="217"/>
      <c r="G4050" s="217"/>
      <c r="H4050" s="217"/>
      <c r="I4050" s="217"/>
      <c r="J4050" s="217"/>
      <c r="K4050" s="217"/>
      <c r="L4050" s="217"/>
      <c r="M4050" s="217"/>
      <c r="N4050" s="217"/>
      <c r="O4050" s="217"/>
      <c r="P4050" s="217"/>
    </row>
    <row r="4051">
      <c r="A4051" s="217"/>
      <c r="B4051" s="233"/>
      <c r="C4051" s="234"/>
      <c r="D4051" s="235"/>
      <c r="E4051" s="235"/>
      <c r="F4051" s="217"/>
      <c r="G4051" s="217"/>
      <c r="H4051" s="217"/>
      <c r="I4051" s="217"/>
      <c r="J4051" s="217"/>
      <c r="K4051" s="217"/>
      <c r="L4051" s="217"/>
      <c r="M4051" s="217"/>
      <c r="N4051" s="217"/>
      <c r="O4051" s="217"/>
      <c r="P4051" s="217"/>
    </row>
    <row r="4052">
      <c r="A4052" s="217"/>
      <c r="B4052" s="233"/>
      <c r="C4052" s="234"/>
      <c r="D4052" s="235"/>
      <c r="E4052" s="235"/>
      <c r="F4052" s="217"/>
      <c r="G4052" s="217"/>
      <c r="H4052" s="217"/>
      <c r="I4052" s="217"/>
      <c r="J4052" s="217"/>
      <c r="K4052" s="217"/>
      <c r="L4052" s="217"/>
      <c r="M4052" s="217"/>
      <c r="N4052" s="217"/>
      <c r="O4052" s="217"/>
      <c r="P4052" s="217"/>
    </row>
    <row r="4053">
      <c r="A4053" s="230"/>
      <c r="B4053" s="233"/>
      <c r="C4053" s="234"/>
      <c r="D4053" s="236"/>
      <c r="E4053" s="235"/>
      <c r="F4053" s="195"/>
      <c r="G4053" s="217"/>
      <c r="H4053" s="217"/>
      <c r="I4053" s="195"/>
      <c r="J4053" s="195"/>
      <c r="K4053" s="195"/>
      <c r="L4053" s="195"/>
      <c r="M4053" s="195"/>
      <c r="N4053" s="195"/>
      <c r="O4053" s="195"/>
      <c r="P4053" s="195"/>
    </row>
    <row r="4054">
      <c r="A4054" s="217"/>
      <c r="B4054" s="233"/>
      <c r="C4054" s="234"/>
      <c r="D4054" s="235"/>
      <c r="E4054" s="235"/>
      <c r="F4054" s="217"/>
      <c r="G4054" s="217"/>
      <c r="H4054" s="217"/>
      <c r="I4054" s="217"/>
      <c r="J4054" s="217"/>
      <c r="K4054" s="217"/>
      <c r="L4054" s="217"/>
      <c r="M4054" s="217"/>
      <c r="N4054" s="217"/>
      <c r="O4054" s="217"/>
      <c r="P4054" s="217"/>
    </row>
    <row r="4055">
      <c r="A4055" s="217"/>
      <c r="B4055" s="233"/>
      <c r="C4055" s="234"/>
      <c r="D4055" s="235"/>
      <c r="E4055" s="235"/>
      <c r="F4055" s="217"/>
      <c r="G4055" s="217"/>
      <c r="H4055" s="217"/>
      <c r="I4055" s="217"/>
      <c r="J4055" s="217"/>
      <c r="K4055" s="217"/>
      <c r="L4055" s="217"/>
      <c r="M4055" s="217"/>
      <c r="N4055" s="217"/>
      <c r="O4055" s="217"/>
      <c r="P4055" s="217"/>
    </row>
    <row r="4056">
      <c r="A4056" s="217"/>
      <c r="B4056" s="233"/>
      <c r="C4056" s="234"/>
      <c r="D4056" s="235"/>
      <c r="E4056" s="235"/>
      <c r="F4056" s="217"/>
      <c r="G4056" s="217"/>
      <c r="H4056" s="217"/>
      <c r="I4056" s="217"/>
      <c r="J4056" s="217"/>
      <c r="K4056" s="217"/>
      <c r="L4056" s="217"/>
      <c r="M4056" s="217"/>
      <c r="N4056" s="217"/>
      <c r="O4056" s="217"/>
      <c r="P4056" s="217"/>
    </row>
    <row r="4057">
      <c r="A4057" s="217"/>
      <c r="B4057" s="233"/>
      <c r="C4057" s="234"/>
      <c r="D4057" s="235"/>
      <c r="E4057" s="235"/>
      <c r="F4057" s="217"/>
      <c r="G4057" s="217"/>
      <c r="H4057" s="217"/>
      <c r="I4057" s="217"/>
      <c r="J4057" s="217"/>
      <c r="K4057" s="217"/>
      <c r="L4057" s="217"/>
      <c r="M4057" s="217"/>
      <c r="N4057" s="217"/>
      <c r="O4057" s="217"/>
      <c r="P4057" s="217"/>
    </row>
    <row r="4058">
      <c r="A4058" s="217"/>
      <c r="B4058" s="233"/>
      <c r="C4058" s="234"/>
      <c r="D4058" s="235"/>
      <c r="E4058" s="235"/>
      <c r="F4058" s="217"/>
      <c r="G4058" s="217"/>
      <c r="H4058" s="217"/>
      <c r="I4058" s="217"/>
      <c r="J4058" s="217"/>
      <c r="K4058" s="217"/>
      <c r="L4058" s="217"/>
      <c r="M4058" s="217"/>
      <c r="N4058" s="217"/>
      <c r="O4058" s="217"/>
      <c r="P4058" s="217"/>
    </row>
    <row r="4059">
      <c r="A4059" s="217"/>
      <c r="B4059" s="233"/>
      <c r="C4059" s="234"/>
      <c r="D4059" s="235"/>
      <c r="E4059" s="235"/>
      <c r="F4059" s="217"/>
      <c r="G4059" s="217"/>
      <c r="H4059" s="217"/>
      <c r="I4059" s="217"/>
      <c r="J4059" s="217"/>
      <c r="K4059" s="217"/>
      <c r="L4059" s="217"/>
      <c r="M4059" s="217"/>
      <c r="N4059" s="217"/>
      <c r="O4059" s="217"/>
      <c r="P4059" s="217"/>
    </row>
    <row r="4060">
      <c r="A4060" s="217"/>
      <c r="B4060" s="233"/>
      <c r="C4060" s="234"/>
      <c r="D4060" s="235"/>
      <c r="E4060" s="235"/>
      <c r="F4060" s="217"/>
      <c r="G4060" s="217"/>
      <c r="H4060" s="217"/>
      <c r="I4060" s="217"/>
      <c r="J4060" s="217"/>
      <c r="K4060" s="217"/>
      <c r="L4060" s="217"/>
      <c r="M4060" s="217"/>
      <c r="N4060" s="217"/>
      <c r="O4060" s="217"/>
      <c r="P4060" s="217"/>
    </row>
    <row r="4061">
      <c r="A4061" s="217"/>
      <c r="B4061" s="233"/>
      <c r="C4061" s="234"/>
      <c r="D4061" s="235"/>
      <c r="E4061" s="235"/>
      <c r="F4061" s="217"/>
      <c r="G4061" s="217"/>
      <c r="H4061" s="217"/>
      <c r="I4061" s="217"/>
      <c r="J4061" s="217"/>
      <c r="K4061" s="217"/>
      <c r="L4061" s="217"/>
      <c r="M4061" s="217"/>
      <c r="N4061" s="217"/>
      <c r="O4061" s="217"/>
      <c r="P4061" s="217"/>
    </row>
    <row r="4062">
      <c r="A4062" s="217"/>
      <c r="B4062" s="233"/>
      <c r="C4062" s="234"/>
      <c r="D4062" s="235"/>
      <c r="E4062" s="235"/>
      <c r="F4062" s="217"/>
      <c r="G4062" s="217"/>
      <c r="H4062" s="217"/>
      <c r="I4062" s="217"/>
      <c r="J4062" s="217"/>
      <c r="K4062" s="217"/>
      <c r="L4062" s="217"/>
      <c r="M4062" s="217"/>
      <c r="N4062" s="217"/>
      <c r="O4062" s="217"/>
      <c r="P4062" s="217"/>
    </row>
    <row r="4063">
      <c r="A4063" s="217"/>
      <c r="B4063" s="233"/>
      <c r="C4063" s="234"/>
      <c r="D4063" s="235"/>
      <c r="E4063" s="235"/>
      <c r="F4063" s="217"/>
      <c r="G4063" s="217"/>
      <c r="H4063" s="217"/>
      <c r="I4063" s="217"/>
      <c r="J4063" s="217"/>
      <c r="K4063" s="217"/>
      <c r="L4063" s="217"/>
      <c r="M4063" s="217"/>
      <c r="N4063" s="217"/>
      <c r="O4063" s="217"/>
      <c r="P4063" s="217"/>
    </row>
    <row r="4064">
      <c r="A4064" s="217"/>
      <c r="B4064" s="233"/>
      <c r="C4064" s="234"/>
      <c r="D4064" s="235"/>
      <c r="E4064" s="235"/>
      <c r="F4064" s="217"/>
      <c r="G4064" s="217"/>
      <c r="H4064" s="217"/>
      <c r="I4064" s="217"/>
      <c r="J4064" s="217"/>
      <c r="K4064" s="217"/>
      <c r="L4064" s="217"/>
      <c r="M4064" s="217"/>
      <c r="N4064" s="217"/>
      <c r="O4064" s="217"/>
      <c r="P4064" s="217"/>
    </row>
    <row r="4065">
      <c r="A4065" s="217"/>
      <c r="B4065" s="233"/>
      <c r="C4065" s="234"/>
      <c r="D4065" s="235"/>
      <c r="E4065" s="235"/>
      <c r="F4065" s="217"/>
      <c r="G4065" s="217"/>
      <c r="H4065" s="217"/>
      <c r="I4065" s="217"/>
      <c r="J4065" s="217"/>
      <c r="K4065" s="217"/>
      <c r="L4065" s="217"/>
      <c r="M4065" s="217"/>
      <c r="N4065" s="217"/>
      <c r="O4065" s="217"/>
      <c r="P4065" s="217"/>
    </row>
    <row r="4066">
      <c r="A4066" s="217"/>
      <c r="B4066" s="233"/>
      <c r="C4066" s="234"/>
      <c r="D4066" s="235"/>
      <c r="E4066" s="235"/>
      <c r="F4066" s="217"/>
      <c r="G4066" s="217"/>
      <c r="H4066" s="217"/>
      <c r="I4066" s="217"/>
      <c r="J4066" s="217"/>
      <c r="K4066" s="217"/>
      <c r="L4066" s="217"/>
      <c r="M4066" s="217"/>
      <c r="N4066" s="217"/>
      <c r="O4066" s="217"/>
      <c r="P4066" s="217"/>
    </row>
    <row r="4067">
      <c r="A4067" s="217"/>
      <c r="B4067" s="233"/>
      <c r="C4067" s="234"/>
      <c r="D4067" s="235"/>
      <c r="E4067" s="235"/>
      <c r="F4067" s="217"/>
      <c r="G4067" s="217"/>
      <c r="H4067" s="217"/>
      <c r="I4067" s="217"/>
      <c r="J4067" s="217"/>
      <c r="K4067" s="217"/>
      <c r="L4067" s="217"/>
      <c r="M4067" s="217"/>
      <c r="N4067" s="217"/>
      <c r="O4067" s="217"/>
      <c r="P4067" s="217"/>
    </row>
    <row r="4068">
      <c r="A4068" s="217"/>
      <c r="B4068" s="233"/>
      <c r="C4068" s="234"/>
      <c r="D4068" s="235"/>
      <c r="E4068" s="235"/>
      <c r="F4068" s="217"/>
      <c r="G4068" s="217"/>
      <c r="H4068" s="217"/>
      <c r="I4068" s="217"/>
      <c r="J4068" s="217"/>
      <c r="K4068" s="217"/>
      <c r="L4068" s="217"/>
      <c r="M4068" s="217"/>
      <c r="N4068" s="217"/>
      <c r="O4068" s="217"/>
      <c r="P4068" s="217"/>
    </row>
    <row r="4069">
      <c r="A4069" s="217"/>
      <c r="B4069" s="233"/>
      <c r="C4069" s="234"/>
      <c r="D4069" s="235"/>
      <c r="E4069" s="235"/>
      <c r="F4069" s="217"/>
      <c r="G4069" s="217"/>
      <c r="H4069" s="217"/>
      <c r="I4069" s="217"/>
      <c r="J4069" s="217"/>
      <c r="K4069" s="217"/>
      <c r="L4069" s="217"/>
      <c r="M4069" s="217"/>
      <c r="N4069" s="217"/>
      <c r="O4069" s="217"/>
      <c r="P4069" s="217"/>
    </row>
    <row r="4070">
      <c r="A4070" s="217"/>
      <c r="B4070" s="233"/>
      <c r="C4070" s="234"/>
      <c r="D4070" s="235"/>
      <c r="E4070" s="235"/>
      <c r="F4070" s="217"/>
      <c r="G4070" s="217"/>
      <c r="H4070" s="217"/>
      <c r="I4070" s="217"/>
      <c r="J4070" s="217"/>
      <c r="K4070" s="217"/>
      <c r="L4070" s="217"/>
      <c r="M4070" s="217"/>
      <c r="N4070" s="217"/>
      <c r="O4070" s="217"/>
      <c r="P4070" s="217"/>
    </row>
    <row r="4071">
      <c r="A4071" s="230"/>
      <c r="B4071" s="233"/>
      <c r="C4071" s="234"/>
      <c r="D4071" s="236"/>
      <c r="E4071" s="235"/>
      <c r="F4071" s="195"/>
      <c r="G4071" s="217"/>
      <c r="H4071" s="217"/>
      <c r="I4071" s="195"/>
      <c r="J4071" s="195"/>
      <c r="K4071" s="195"/>
      <c r="L4071" s="195"/>
      <c r="M4071" s="195"/>
      <c r="N4071" s="195"/>
      <c r="O4071" s="195"/>
      <c r="P4071" s="195"/>
    </row>
    <row r="4072">
      <c r="A4072" s="217"/>
      <c r="B4072" s="233"/>
      <c r="C4072" s="234"/>
      <c r="D4072" s="235"/>
      <c r="E4072" s="235"/>
      <c r="F4072" s="217"/>
      <c r="G4072" s="217"/>
      <c r="H4072" s="217"/>
      <c r="I4072" s="217"/>
      <c r="J4072" s="217"/>
      <c r="K4072" s="217"/>
      <c r="L4072" s="217"/>
      <c r="M4072" s="217"/>
      <c r="N4072" s="217"/>
      <c r="O4072" s="217"/>
      <c r="P4072" s="217"/>
    </row>
    <row r="4073">
      <c r="A4073" s="217"/>
      <c r="B4073" s="233"/>
      <c r="C4073" s="234"/>
      <c r="D4073" s="235"/>
      <c r="E4073" s="235"/>
      <c r="F4073" s="217"/>
      <c r="G4073" s="217"/>
      <c r="H4073" s="217"/>
      <c r="I4073" s="217"/>
      <c r="J4073" s="217"/>
      <c r="K4073" s="217"/>
      <c r="L4073" s="217"/>
      <c r="M4073" s="217"/>
      <c r="N4073" s="217"/>
      <c r="O4073" s="217"/>
      <c r="P4073" s="217"/>
    </row>
    <row r="4074">
      <c r="A4074" s="217"/>
      <c r="B4074" s="233"/>
      <c r="C4074" s="234"/>
      <c r="D4074" s="235"/>
      <c r="E4074" s="235"/>
      <c r="F4074" s="217"/>
      <c r="G4074" s="217"/>
      <c r="H4074" s="217"/>
      <c r="I4074" s="217"/>
      <c r="J4074" s="217"/>
      <c r="K4074" s="217"/>
      <c r="L4074" s="217"/>
      <c r="M4074" s="217"/>
      <c r="N4074" s="217"/>
      <c r="O4074" s="217"/>
      <c r="P4074" s="217"/>
    </row>
    <row r="4075">
      <c r="A4075" s="217"/>
      <c r="B4075" s="233"/>
      <c r="C4075" s="234"/>
      <c r="D4075" s="235"/>
      <c r="E4075" s="235"/>
      <c r="F4075" s="217"/>
      <c r="G4075" s="217"/>
      <c r="H4075" s="217"/>
      <c r="I4075" s="217"/>
      <c r="J4075" s="217"/>
      <c r="K4075" s="217"/>
      <c r="L4075" s="217"/>
      <c r="M4075" s="217"/>
      <c r="N4075" s="217"/>
      <c r="O4075" s="217"/>
      <c r="P4075" s="217"/>
    </row>
    <row r="4076">
      <c r="A4076" s="217"/>
      <c r="B4076" s="233"/>
      <c r="C4076" s="234"/>
      <c r="D4076" s="235"/>
      <c r="E4076" s="235"/>
      <c r="F4076" s="217"/>
      <c r="G4076" s="217"/>
      <c r="H4076" s="217"/>
      <c r="I4076" s="217"/>
      <c r="J4076" s="217"/>
      <c r="K4076" s="217"/>
      <c r="L4076" s="217"/>
      <c r="M4076" s="217"/>
      <c r="N4076" s="217"/>
      <c r="O4076" s="217"/>
      <c r="P4076" s="217"/>
    </row>
    <row r="4077">
      <c r="A4077" s="217"/>
      <c r="B4077" s="233"/>
      <c r="C4077" s="234"/>
      <c r="D4077" s="235"/>
      <c r="E4077" s="235"/>
      <c r="F4077" s="217"/>
      <c r="G4077" s="217"/>
      <c r="H4077" s="217"/>
      <c r="I4077" s="217"/>
      <c r="J4077" s="217"/>
      <c r="K4077" s="217"/>
      <c r="L4077" s="217"/>
      <c r="M4077" s="217"/>
      <c r="N4077" s="217"/>
      <c r="O4077" s="217"/>
      <c r="P4077" s="217"/>
    </row>
    <row r="4078">
      <c r="A4078" s="217"/>
      <c r="B4078" s="233"/>
      <c r="C4078" s="234"/>
      <c r="D4078" s="235"/>
      <c r="E4078" s="235"/>
      <c r="F4078" s="217"/>
      <c r="G4078" s="217"/>
      <c r="H4078" s="217"/>
      <c r="I4078" s="217"/>
      <c r="J4078" s="217"/>
      <c r="K4078" s="217"/>
      <c r="L4078" s="217"/>
      <c r="M4078" s="217"/>
      <c r="N4078" s="217"/>
      <c r="O4078" s="217"/>
      <c r="P4078" s="217"/>
    </row>
    <row r="4079">
      <c r="A4079" s="217"/>
      <c r="B4079" s="233"/>
      <c r="C4079" s="234"/>
      <c r="D4079" s="235"/>
      <c r="E4079" s="235"/>
      <c r="F4079" s="217"/>
      <c r="G4079" s="217"/>
      <c r="H4079" s="217"/>
      <c r="I4079" s="217"/>
      <c r="J4079" s="217"/>
      <c r="K4079" s="217"/>
      <c r="L4079" s="217"/>
      <c r="M4079" s="217"/>
      <c r="N4079" s="217"/>
      <c r="O4079" s="217"/>
      <c r="P4079" s="217"/>
    </row>
    <row r="4080">
      <c r="A4080" s="217"/>
      <c r="B4080" s="233"/>
      <c r="C4080" s="234"/>
      <c r="D4080" s="235"/>
      <c r="E4080" s="235"/>
      <c r="F4080" s="217"/>
      <c r="G4080" s="217"/>
      <c r="H4080" s="217"/>
      <c r="I4080" s="217"/>
      <c r="J4080" s="217"/>
      <c r="K4080" s="217"/>
      <c r="L4080" s="217"/>
      <c r="M4080" s="217"/>
      <c r="N4080" s="217"/>
      <c r="O4080" s="217"/>
      <c r="P4080" s="217"/>
    </row>
    <row r="4081">
      <c r="A4081" s="217"/>
      <c r="B4081" s="233"/>
      <c r="C4081" s="234"/>
      <c r="D4081" s="235"/>
      <c r="E4081" s="235"/>
      <c r="F4081" s="217"/>
      <c r="G4081" s="217"/>
      <c r="H4081" s="217"/>
      <c r="I4081" s="217"/>
      <c r="J4081" s="217"/>
      <c r="K4081" s="217"/>
      <c r="L4081" s="217"/>
      <c r="M4081" s="217"/>
      <c r="N4081" s="217"/>
      <c r="O4081" s="217"/>
      <c r="P4081" s="217"/>
    </row>
    <row r="4082">
      <c r="A4082" s="217"/>
      <c r="B4082" s="233"/>
      <c r="C4082" s="234"/>
      <c r="D4082" s="235"/>
      <c r="E4082" s="235"/>
      <c r="F4082" s="217"/>
      <c r="G4082" s="217"/>
      <c r="H4082" s="217"/>
      <c r="I4082" s="217"/>
      <c r="J4082" s="217"/>
      <c r="K4082" s="217"/>
      <c r="L4082" s="217"/>
      <c r="M4082" s="217"/>
      <c r="N4082" s="217"/>
      <c r="O4082" s="217"/>
      <c r="P4082" s="217"/>
    </row>
    <row r="4083">
      <c r="A4083" s="217"/>
      <c r="B4083" s="233"/>
      <c r="C4083" s="234"/>
      <c r="D4083" s="235"/>
      <c r="E4083" s="235"/>
      <c r="F4083" s="217"/>
      <c r="G4083" s="217"/>
      <c r="H4083" s="217"/>
      <c r="I4083" s="217"/>
      <c r="J4083" s="217"/>
      <c r="K4083" s="217"/>
      <c r="L4083" s="217"/>
      <c r="M4083" s="217"/>
      <c r="N4083" s="217"/>
      <c r="O4083" s="217"/>
      <c r="P4083" s="217"/>
    </row>
    <row r="4084">
      <c r="A4084" s="217"/>
      <c r="B4084" s="233"/>
      <c r="C4084" s="234"/>
      <c r="D4084" s="235"/>
      <c r="E4084" s="235"/>
      <c r="F4084" s="217"/>
      <c r="G4084" s="217"/>
      <c r="H4084" s="217"/>
      <c r="I4084" s="217"/>
      <c r="J4084" s="217"/>
      <c r="K4084" s="217"/>
      <c r="L4084" s="217"/>
      <c r="M4084" s="217"/>
      <c r="N4084" s="217"/>
      <c r="O4084" s="217"/>
      <c r="P4084" s="217"/>
    </row>
    <row r="4085">
      <c r="A4085" s="217"/>
      <c r="B4085" s="233"/>
      <c r="C4085" s="234"/>
      <c r="D4085" s="235"/>
      <c r="E4085" s="235"/>
      <c r="F4085" s="217"/>
      <c r="G4085" s="217"/>
      <c r="H4085" s="217"/>
      <c r="I4085" s="217"/>
      <c r="J4085" s="217"/>
      <c r="K4085" s="217"/>
      <c r="L4085" s="217"/>
      <c r="M4085" s="217"/>
      <c r="N4085" s="217"/>
      <c r="O4085" s="217"/>
      <c r="P4085" s="217"/>
    </row>
    <row r="4086">
      <c r="A4086" s="217"/>
      <c r="B4086" s="233"/>
      <c r="C4086" s="234"/>
      <c r="D4086" s="235"/>
      <c r="E4086" s="235"/>
      <c r="F4086" s="217"/>
      <c r="G4086" s="217"/>
      <c r="H4086" s="217"/>
      <c r="I4086" s="217"/>
      <c r="J4086" s="217"/>
      <c r="K4086" s="217"/>
      <c r="L4086" s="217"/>
      <c r="M4086" s="217"/>
      <c r="N4086" s="217"/>
      <c r="O4086" s="217"/>
      <c r="P4086" s="217"/>
    </row>
    <row r="4087">
      <c r="A4087" s="217"/>
      <c r="B4087" s="233"/>
      <c r="C4087" s="234"/>
      <c r="D4087" s="235"/>
      <c r="E4087" s="235"/>
      <c r="F4087" s="217"/>
      <c r="G4087" s="217"/>
      <c r="H4087" s="217"/>
      <c r="I4087" s="217"/>
      <c r="J4087" s="217"/>
      <c r="K4087" s="217"/>
      <c r="L4087" s="217"/>
      <c r="M4087" s="217"/>
      <c r="N4087" s="217"/>
      <c r="O4087" s="217"/>
      <c r="P4087" s="217"/>
    </row>
    <row r="4088">
      <c r="A4088" s="217"/>
      <c r="B4088" s="233"/>
      <c r="C4088" s="234"/>
      <c r="D4088" s="235"/>
      <c r="E4088" s="235"/>
      <c r="F4088" s="217"/>
      <c r="G4088" s="217"/>
      <c r="H4088" s="217"/>
      <c r="I4088" s="217"/>
      <c r="J4088" s="217"/>
      <c r="K4088" s="217"/>
      <c r="L4088" s="217"/>
      <c r="M4088" s="217"/>
      <c r="N4088" s="217"/>
      <c r="O4088" s="217"/>
      <c r="P4088" s="217"/>
    </row>
    <row r="4089">
      <c r="A4089" s="230"/>
      <c r="B4089" s="233"/>
      <c r="C4089" s="234"/>
      <c r="D4089" s="236"/>
      <c r="E4089" s="235"/>
      <c r="F4089" s="195"/>
      <c r="G4089" s="217"/>
      <c r="H4089" s="217"/>
      <c r="I4089" s="195"/>
      <c r="J4089" s="195"/>
      <c r="K4089" s="195"/>
      <c r="L4089" s="195"/>
      <c r="M4089" s="195"/>
      <c r="N4089" s="195"/>
      <c r="O4089" s="195"/>
      <c r="P4089" s="195"/>
    </row>
    <row r="4090">
      <c r="A4090" s="217"/>
      <c r="B4090" s="233"/>
      <c r="C4090" s="234"/>
      <c r="D4090" s="235"/>
      <c r="E4090" s="235"/>
      <c r="F4090" s="217"/>
      <c r="G4090" s="217"/>
      <c r="H4090" s="217"/>
      <c r="I4090" s="217"/>
      <c r="J4090" s="217"/>
      <c r="K4090" s="217"/>
      <c r="L4090" s="217"/>
      <c r="M4090" s="217"/>
      <c r="N4090" s="217"/>
      <c r="O4090" s="217"/>
      <c r="P4090" s="217"/>
    </row>
    <row r="4091">
      <c r="A4091" s="217"/>
      <c r="B4091" s="233"/>
      <c r="C4091" s="234"/>
      <c r="D4091" s="235"/>
      <c r="E4091" s="235"/>
      <c r="F4091" s="217"/>
      <c r="G4091" s="217"/>
      <c r="H4091" s="217"/>
      <c r="I4091" s="217"/>
      <c r="J4091" s="217"/>
      <c r="K4091" s="217"/>
      <c r="L4091" s="217"/>
      <c r="M4091" s="217"/>
      <c r="N4091" s="217"/>
      <c r="O4091" s="217"/>
      <c r="P4091" s="217"/>
    </row>
    <row r="4092">
      <c r="A4092" s="217"/>
      <c r="B4092" s="233"/>
      <c r="C4092" s="234"/>
      <c r="D4092" s="235"/>
      <c r="E4092" s="235"/>
      <c r="F4092" s="217"/>
      <c r="G4092" s="217"/>
      <c r="H4092" s="217"/>
      <c r="I4092" s="217"/>
      <c r="J4092" s="217"/>
      <c r="K4092" s="217"/>
      <c r="L4092" s="217"/>
      <c r="M4092" s="217"/>
      <c r="N4092" s="217"/>
      <c r="O4092" s="217"/>
      <c r="P4092" s="217"/>
    </row>
    <row r="4093">
      <c r="A4093" s="217"/>
      <c r="B4093" s="233"/>
      <c r="C4093" s="234"/>
      <c r="D4093" s="235"/>
      <c r="E4093" s="235"/>
      <c r="F4093" s="217"/>
      <c r="G4093" s="217"/>
      <c r="H4093" s="217"/>
      <c r="I4093" s="217"/>
      <c r="J4093" s="217"/>
      <c r="K4093" s="217"/>
      <c r="L4093" s="217"/>
      <c r="M4093" s="217"/>
      <c r="N4093" s="217"/>
      <c r="O4093" s="217"/>
      <c r="P4093" s="217"/>
    </row>
    <row r="4094">
      <c r="A4094" s="217"/>
      <c r="B4094" s="233"/>
      <c r="C4094" s="234"/>
      <c r="D4094" s="235"/>
      <c r="E4094" s="235"/>
      <c r="F4094" s="217"/>
      <c r="G4094" s="217"/>
      <c r="H4094" s="217"/>
      <c r="I4094" s="217"/>
      <c r="J4094" s="217"/>
      <c r="K4094" s="217"/>
      <c r="L4094" s="217"/>
      <c r="M4094" s="217"/>
      <c r="N4094" s="217"/>
      <c r="O4094" s="217"/>
      <c r="P4094" s="217"/>
    </row>
    <row r="4095">
      <c r="A4095" s="217"/>
      <c r="B4095" s="233"/>
      <c r="C4095" s="234"/>
      <c r="D4095" s="235"/>
      <c r="E4095" s="235"/>
      <c r="F4095" s="217"/>
      <c r="G4095" s="217"/>
      <c r="H4095" s="217"/>
      <c r="I4095" s="217"/>
      <c r="J4095" s="217"/>
      <c r="K4095" s="217"/>
      <c r="L4095" s="217"/>
      <c r="M4095" s="217"/>
      <c r="N4095" s="217"/>
      <c r="O4095" s="217"/>
      <c r="P4095" s="217"/>
    </row>
    <row r="4096">
      <c r="A4096" s="217"/>
      <c r="B4096" s="233"/>
      <c r="C4096" s="234"/>
      <c r="D4096" s="235"/>
      <c r="E4096" s="235"/>
      <c r="F4096" s="217"/>
      <c r="G4096" s="217"/>
      <c r="H4096" s="217"/>
      <c r="I4096" s="217"/>
      <c r="J4096" s="217"/>
      <c r="K4096" s="217"/>
      <c r="L4096" s="217"/>
      <c r="M4096" s="217"/>
      <c r="N4096" s="217"/>
      <c r="O4096" s="217"/>
      <c r="P4096" s="217"/>
    </row>
    <row r="4097">
      <c r="A4097" s="217"/>
      <c r="B4097" s="233"/>
      <c r="C4097" s="234"/>
      <c r="D4097" s="235"/>
      <c r="E4097" s="235"/>
      <c r="F4097" s="217"/>
      <c r="G4097" s="217"/>
      <c r="H4097" s="217"/>
      <c r="I4097" s="217"/>
      <c r="J4097" s="217"/>
      <c r="K4097" s="217"/>
      <c r="L4097" s="217"/>
      <c r="M4097" s="217"/>
      <c r="N4097" s="217"/>
      <c r="O4097" s="217"/>
      <c r="P4097" s="217"/>
    </row>
    <row r="4098">
      <c r="A4098" s="217"/>
      <c r="B4098" s="233"/>
      <c r="C4098" s="234"/>
      <c r="D4098" s="235"/>
      <c r="E4098" s="235"/>
      <c r="F4098" s="217"/>
      <c r="G4098" s="217"/>
      <c r="H4098" s="217"/>
      <c r="I4098" s="217"/>
      <c r="J4098" s="217"/>
      <c r="K4098" s="217"/>
      <c r="L4098" s="217"/>
      <c r="M4098" s="217"/>
      <c r="N4098" s="217"/>
      <c r="O4098" s="217"/>
      <c r="P4098" s="217"/>
    </row>
    <row r="4099">
      <c r="A4099" s="217"/>
      <c r="B4099" s="233"/>
      <c r="C4099" s="234"/>
      <c r="D4099" s="235"/>
      <c r="E4099" s="235"/>
      <c r="F4099" s="217"/>
      <c r="G4099" s="217"/>
      <c r="H4099" s="217"/>
      <c r="I4099" s="217"/>
      <c r="J4099" s="217"/>
      <c r="K4099" s="217"/>
      <c r="L4099" s="217"/>
      <c r="M4099" s="217"/>
      <c r="N4099" s="217"/>
      <c r="O4099" s="217"/>
      <c r="P4099" s="217"/>
    </row>
    <row r="4100">
      <c r="A4100" s="217"/>
      <c r="B4100" s="233"/>
      <c r="C4100" s="234"/>
      <c r="D4100" s="235"/>
      <c r="E4100" s="235"/>
      <c r="F4100" s="217"/>
      <c r="G4100" s="217"/>
      <c r="H4100" s="217"/>
      <c r="I4100" s="217"/>
      <c r="J4100" s="217"/>
      <c r="K4100" s="217"/>
      <c r="L4100" s="217"/>
      <c r="M4100" s="217"/>
      <c r="N4100" s="217"/>
      <c r="O4100" s="217"/>
      <c r="P4100" s="217"/>
    </row>
    <row r="4101">
      <c r="A4101" s="217"/>
      <c r="B4101" s="233"/>
      <c r="C4101" s="234"/>
      <c r="D4101" s="235"/>
      <c r="E4101" s="235"/>
      <c r="F4101" s="217"/>
      <c r="G4101" s="217"/>
      <c r="H4101" s="217"/>
      <c r="I4101" s="217"/>
      <c r="J4101" s="217"/>
      <c r="K4101" s="217"/>
      <c r="L4101" s="217"/>
      <c r="M4101" s="217"/>
      <c r="N4101" s="217"/>
      <c r="O4101" s="217"/>
      <c r="P4101" s="217"/>
    </row>
    <row r="4102">
      <c r="A4102" s="217"/>
      <c r="B4102" s="233"/>
      <c r="C4102" s="234"/>
      <c r="D4102" s="235"/>
      <c r="E4102" s="235"/>
      <c r="F4102" s="217"/>
      <c r="G4102" s="217"/>
      <c r="H4102" s="217"/>
      <c r="I4102" s="217"/>
      <c r="J4102" s="217"/>
      <c r="K4102" s="217"/>
      <c r="L4102" s="217"/>
      <c r="M4102" s="217"/>
      <c r="N4102" s="217"/>
      <c r="O4102" s="217"/>
      <c r="P4102" s="217"/>
    </row>
    <row r="4103">
      <c r="A4103" s="217"/>
      <c r="B4103" s="233"/>
      <c r="C4103" s="234"/>
      <c r="D4103" s="235"/>
      <c r="E4103" s="235"/>
      <c r="F4103" s="217"/>
      <c r="G4103" s="217"/>
      <c r="H4103" s="217"/>
      <c r="I4103" s="217"/>
      <c r="J4103" s="217"/>
      <c r="K4103" s="217"/>
      <c r="L4103" s="217"/>
      <c r="M4103" s="217"/>
      <c r="N4103" s="217"/>
      <c r="O4103" s="217"/>
      <c r="P4103" s="217"/>
    </row>
    <row r="4104">
      <c r="A4104" s="217"/>
      <c r="B4104" s="233"/>
      <c r="C4104" s="234"/>
      <c r="D4104" s="235"/>
      <c r="E4104" s="235"/>
      <c r="F4104" s="217"/>
      <c r="G4104" s="217"/>
      <c r="H4104" s="217"/>
      <c r="I4104" s="217"/>
      <c r="J4104" s="217"/>
      <c r="K4104" s="217"/>
      <c r="L4104" s="217"/>
      <c r="M4104" s="217"/>
      <c r="N4104" s="217"/>
      <c r="O4104" s="217"/>
      <c r="P4104" s="217"/>
    </row>
    <row r="4105">
      <c r="A4105" s="217"/>
      <c r="B4105" s="233"/>
      <c r="C4105" s="234"/>
      <c r="D4105" s="235"/>
      <c r="E4105" s="235"/>
      <c r="F4105" s="217"/>
      <c r="G4105" s="217"/>
      <c r="H4105" s="217"/>
      <c r="I4105" s="217"/>
      <c r="J4105" s="217"/>
      <c r="K4105" s="217"/>
      <c r="L4105" s="217"/>
      <c r="M4105" s="217"/>
      <c r="N4105" s="217"/>
      <c r="O4105" s="217"/>
      <c r="P4105" s="217"/>
    </row>
    <row r="4106">
      <c r="A4106" s="217"/>
      <c r="B4106" s="233"/>
      <c r="C4106" s="234"/>
      <c r="D4106" s="235"/>
      <c r="E4106" s="235"/>
      <c r="F4106" s="217"/>
      <c r="G4106" s="217"/>
      <c r="H4106" s="217"/>
      <c r="I4106" s="217"/>
      <c r="J4106" s="217"/>
      <c r="K4106" s="217"/>
      <c r="L4106" s="217"/>
      <c r="M4106" s="217"/>
      <c r="N4106" s="217"/>
      <c r="O4106" s="217"/>
      <c r="P4106" s="217"/>
    </row>
    <row r="4107">
      <c r="A4107" s="230"/>
      <c r="B4107" s="233"/>
      <c r="C4107" s="234"/>
      <c r="D4107" s="236"/>
      <c r="E4107" s="235"/>
      <c r="F4107" s="195"/>
      <c r="G4107" s="217"/>
      <c r="H4107" s="217"/>
      <c r="I4107" s="195"/>
      <c r="J4107" s="195"/>
      <c r="K4107" s="195"/>
      <c r="L4107" s="195"/>
      <c r="M4107" s="195"/>
      <c r="N4107" s="195"/>
      <c r="O4107" s="195"/>
      <c r="P4107" s="195"/>
    </row>
    <row r="4108">
      <c r="A4108" s="217"/>
      <c r="B4108" s="233"/>
      <c r="C4108" s="234"/>
      <c r="D4108" s="235"/>
      <c r="E4108" s="235"/>
      <c r="F4108" s="217"/>
      <c r="G4108" s="217"/>
      <c r="H4108" s="217"/>
      <c r="I4108" s="217"/>
      <c r="J4108" s="217"/>
      <c r="K4108" s="217"/>
      <c r="L4108" s="217"/>
      <c r="M4108" s="217"/>
      <c r="N4108" s="217"/>
      <c r="O4108" s="217"/>
      <c r="P4108" s="217"/>
    </row>
    <row r="4109">
      <c r="A4109" s="217"/>
      <c r="B4109" s="233"/>
      <c r="C4109" s="234"/>
      <c r="D4109" s="235"/>
      <c r="E4109" s="235"/>
      <c r="F4109" s="217"/>
      <c r="G4109" s="217"/>
      <c r="H4109" s="217"/>
      <c r="I4109" s="217"/>
      <c r="J4109" s="217"/>
      <c r="K4109" s="217"/>
      <c r="L4109" s="217"/>
      <c r="M4109" s="217"/>
      <c r="N4109" s="217"/>
      <c r="O4109" s="217"/>
      <c r="P4109" s="217"/>
    </row>
    <row r="4110">
      <c r="A4110" s="217"/>
      <c r="B4110" s="233"/>
      <c r="C4110" s="234"/>
      <c r="D4110" s="235"/>
      <c r="E4110" s="235"/>
      <c r="F4110" s="217"/>
      <c r="G4110" s="217"/>
      <c r="H4110" s="217"/>
      <c r="I4110" s="217"/>
      <c r="J4110" s="217"/>
      <c r="K4110" s="217"/>
      <c r="L4110" s="217"/>
      <c r="M4110" s="217"/>
      <c r="N4110" s="217"/>
      <c r="O4110" s="217"/>
      <c r="P4110" s="217"/>
    </row>
    <row r="4111">
      <c r="A4111" s="217"/>
      <c r="B4111" s="233"/>
      <c r="C4111" s="234"/>
      <c r="D4111" s="235"/>
      <c r="E4111" s="235"/>
      <c r="F4111" s="217"/>
      <c r="G4111" s="217"/>
      <c r="H4111" s="217"/>
      <c r="I4111" s="217"/>
      <c r="J4111" s="217"/>
      <c r="K4111" s="217"/>
      <c r="L4111" s="217"/>
      <c r="M4111" s="217"/>
      <c r="N4111" s="217"/>
      <c r="O4111" s="217"/>
      <c r="P4111" s="217"/>
    </row>
    <row r="4112">
      <c r="A4112" s="217"/>
      <c r="B4112" s="233"/>
      <c r="C4112" s="234"/>
      <c r="D4112" s="235"/>
      <c r="E4112" s="235"/>
      <c r="F4112" s="217"/>
      <c r="G4112" s="217"/>
      <c r="H4112" s="217"/>
      <c r="I4112" s="217"/>
      <c r="J4112" s="217"/>
      <c r="K4112" s="217"/>
      <c r="L4112" s="217"/>
      <c r="M4112" s="217"/>
      <c r="N4112" s="217"/>
      <c r="O4112" s="217"/>
      <c r="P4112" s="217"/>
    </row>
    <row r="4113">
      <c r="A4113" s="217"/>
      <c r="B4113" s="233"/>
      <c r="C4113" s="234"/>
      <c r="D4113" s="235"/>
      <c r="E4113" s="235"/>
      <c r="F4113" s="217"/>
      <c r="G4113" s="217"/>
      <c r="H4113" s="217"/>
      <c r="I4113" s="217"/>
      <c r="J4113" s="217"/>
      <c r="K4113" s="217"/>
      <c r="L4113" s="217"/>
      <c r="M4113" s="217"/>
      <c r="N4113" s="217"/>
      <c r="O4113" s="217"/>
      <c r="P4113" s="217"/>
    </row>
    <row r="4114">
      <c r="A4114" s="217"/>
      <c r="B4114" s="233"/>
      <c r="C4114" s="234"/>
      <c r="D4114" s="235"/>
      <c r="E4114" s="235"/>
      <c r="F4114" s="217"/>
      <c r="G4114" s="217"/>
      <c r="H4114" s="217"/>
      <c r="I4114" s="217"/>
      <c r="J4114" s="217"/>
      <c r="K4114" s="217"/>
      <c r="L4114" s="217"/>
      <c r="M4114" s="217"/>
      <c r="N4114" s="217"/>
      <c r="O4114" s="217"/>
      <c r="P4114" s="217"/>
    </row>
    <row r="4115">
      <c r="A4115" s="217"/>
      <c r="B4115" s="233"/>
      <c r="C4115" s="234"/>
      <c r="D4115" s="235"/>
      <c r="E4115" s="235"/>
      <c r="F4115" s="217"/>
      <c r="G4115" s="217"/>
      <c r="H4115" s="217"/>
      <c r="I4115" s="217"/>
      <c r="J4115" s="217"/>
      <c r="K4115" s="217"/>
      <c r="L4115" s="217"/>
      <c r="M4115" s="217"/>
      <c r="N4115" s="217"/>
      <c r="O4115" s="217"/>
      <c r="P4115" s="217"/>
    </row>
    <row r="4116">
      <c r="A4116" s="217"/>
      <c r="B4116" s="233"/>
      <c r="C4116" s="234"/>
      <c r="D4116" s="235"/>
      <c r="E4116" s="235"/>
      <c r="F4116" s="217"/>
      <c r="G4116" s="217"/>
      <c r="H4116" s="217"/>
      <c r="I4116" s="217"/>
      <c r="J4116" s="217"/>
      <c r="K4116" s="217"/>
      <c r="L4116" s="217"/>
      <c r="M4116" s="217"/>
      <c r="N4116" s="217"/>
      <c r="O4116" s="217"/>
      <c r="P4116" s="217"/>
    </row>
    <row r="4117">
      <c r="A4117" s="217"/>
      <c r="B4117" s="233"/>
      <c r="C4117" s="234"/>
      <c r="D4117" s="235"/>
      <c r="E4117" s="235"/>
      <c r="F4117" s="217"/>
      <c r="G4117" s="217"/>
      <c r="H4117" s="217"/>
      <c r="I4117" s="217"/>
      <c r="J4117" s="217"/>
      <c r="K4117" s="217"/>
      <c r="L4117" s="217"/>
      <c r="M4117" s="217"/>
      <c r="N4117" s="217"/>
      <c r="O4117" s="217"/>
      <c r="P4117" s="217"/>
    </row>
    <row r="4118">
      <c r="A4118" s="217"/>
      <c r="B4118" s="233"/>
      <c r="C4118" s="234"/>
      <c r="D4118" s="235"/>
      <c r="E4118" s="235"/>
      <c r="F4118" s="217"/>
      <c r="G4118" s="217"/>
      <c r="H4118" s="217"/>
      <c r="I4118" s="217"/>
      <c r="J4118" s="217"/>
      <c r="K4118" s="217"/>
      <c r="L4118" s="217"/>
      <c r="M4118" s="217"/>
      <c r="N4118" s="217"/>
      <c r="O4118" s="217"/>
      <c r="P4118" s="217"/>
    </row>
    <row r="4119">
      <c r="A4119" s="217"/>
      <c r="B4119" s="233"/>
      <c r="C4119" s="234"/>
      <c r="D4119" s="235"/>
      <c r="E4119" s="235"/>
      <c r="F4119" s="217"/>
      <c r="G4119" s="217"/>
      <c r="H4119" s="217"/>
      <c r="I4119" s="217"/>
      <c r="J4119" s="217"/>
      <c r="K4119" s="217"/>
      <c r="L4119" s="217"/>
      <c r="M4119" s="217"/>
      <c r="N4119" s="217"/>
      <c r="O4119" s="217"/>
      <c r="P4119" s="217"/>
    </row>
    <row r="4120">
      <c r="A4120" s="217"/>
      <c r="B4120" s="233"/>
      <c r="C4120" s="234"/>
      <c r="D4120" s="235"/>
      <c r="E4120" s="235"/>
      <c r="F4120" s="217"/>
      <c r="G4120" s="217"/>
      <c r="H4120" s="217"/>
      <c r="I4120" s="217"/>
      <c r="J4120" s="217"/>
      <c r="K4120" s="217"/>
      <c r="L4120" s="217"/>
      <c r="M4120" s="217"/>
      <c r="N4120" s="217"/>
      <c r="O4120" s="217"/>
      <c r="P4120" s="217"/>
    </row>
    <row r="4121">
      <c r="A4121" s="217"/>
      <c r="B4121" s="233"/>
      <c r="C4121" s="234"/>
      <c r="D4121" s="235"/>
      <c r="E4121" s="235"/>
      <c r="F4121" s="217"/>
      <c r="G4121" s="217"/>
      <c r="H4121" s="217"/>
      <c r="I4121" s="217"/>
      <c r="J4121" s="217"/>
      <c r="K4121" s="217"/>
      <c r="L4121" s="217"/>
      <c r="M4121" s="217"/>
      <c r="N4121" s="217"/>
      <c r="O4121" s="217"/>
      <c r="P4121" s="217"/>
    </row>
    <row r="4122">
      <c r="A4122" s="217"/>
      <c r="B4122" s="233"/>
      <c r="C4122" s="234"/>
      <c r="D4122" s="235"/>
      <c r="E4122" s="235"/>
      <c r="F4122" s="217"/>
      <c r="G4122" s="217"/>
      <c r="H4122" s="217"/>
      <c r="I4122" s="217"/>
      <c r="J4122" s="217"/>
      <c r="K4122" s="217"/>
      <c r="L4122" s="217"/>
      <c r="M4122" s="217"/>
      <c r="N4122" s="217"/>
      <c r="O4122" s="217"/>
      <c r="P4122" s="217"/>
    </row>
    <row r="4123">
      <c r="A4123" s="217"/>
      <c r="B4123" s="233"/>
      <c r="C4123" s="234"/>
      <c r="D4123" s="235"/>
      <c r="E4123" s="235"/>
      <c r="F4123" s="217"/>
      <c r="G4123" s="217"/>
      <c r="H4123" s="217"/>
      <c r="I4123" s="217"/>
      <c r="J4123" s="217"/>
      <c r="K4123" s="217"/>
      <c r="L4123" s="217"/>
      <c r="M4123" s="217"/>
      <c r="N4123" s="217"/>
      <c r="O4123" s="217"/>
      <c r="P4123" s="217"/>
    </row>
    <row r="4124">
      <c r="A4124" s="217"/>
      <c r="B4124" s="233"/>
      <c r="C4124" s="234"/>
      <c r="D4124" s="235"/>
      <c r="E4124" s="235"/>
      <c r="F4124" s="217"/>
      <c r="G4124" s="217"/>
      <c r="H4124" s="217"/>
      <c r="I4124" s="217"/>
      <c r="J4124" s="217"/>
      <c r="K4124" s="217"/>
      <c r="L4124" s="217"/>
      <c r="M4124" s="217"/>
      <c r="N4124" s="217"/>
      <c r="O4124" s="217"/>
      <c r="P4124" s="217"/>
    </row>
    <row r="4125">
      <c r="A4125" s="230"/>
      <c r="B4125" s="233"/>
      <c r="C4125" s="234"/>
      <c r="D4125" s="236"/>
      <c r="E4125" s="235"/>
      <c r="F4125" s="195"/>
      <c r="G4125" s="217"/>
      <c r="H4125" s="217"/>
      <c r="I4125" s="195"/>
      <c r="J4125" s="195"/>
      <c r="K4125" s="195"/>
      <c r="L4125" s="195"/>
      <c r="M4125" s="195"/>
      <c r="N4125" s="195"/>
      <c r="O4125" s="195"/>
      <c r="P4125" s="195"/>
    </row>
    <row r="4126">
      <c r="A4126" s="217"/>
      <c r="B4126" s="233"/>
      <c r="C4126" s="234"/>
      <c r="D4126" s="235"/>
      <c r="E4126" s="235"/>
      <c r="F4126" s="217"/>
      <c r="G4126" s="217"/>
      <c r="H4126" s="217"/>
      <c r="I4126" s="217"/>
      <c r="J4126" s="217"/>
      <c r="K4126" s="217"/>
      <c r="L4126" s="217"/>
      <c r="M4126" s="217"/>
      <c r="N4126" s="217"/>
      <c r="O4126" s="217"/>
      <c r="P4126" s="217"/>
    </row>
    <row r="4127">
      <c r="A4127" s="217"/>
      <c r="B4127" s="233"/>
      <c r="C4127" s="234"/>
      <c r="D4127" s="235"/>
      <c r="E4127" s="235"/>
      <c r="F4127" s="217"/>
      <c r="G4127" s="217"/>
      <c r="H4127" s="217"/>
      <c r="I4127" s="217"/>
      <c r="J4127" s="217"/>
      <c r="K4127" s="217"/>
      <c r="L4127" s="217"/>
      <c r="M4127" s="217"/>
      <c r="N4127" s="217"/>
      <c r="O4127" s="217"/>
      <c r="P4127" s="217"/>
    </row>
    <row r="4128">
      <c r="A4128" s="217"/>
      <c r="B4128" s="233"/>
      <c r="C4128" s="234"/>
      <c r="D4128" s="235"/>
      <c r="E4128" s="235"/>
      <c r="F4128" s="217"/>
      <c r="G4128" s="217"/>
      <c r="H4128" s="217"/>
      <c r="I4128" s="217"/>
      <c r="J4128" s="217"/>
      <c r="K4128" s="217"/>
      <c r="L4128" s="217"/>
      <c r="M4128" s="217"/>
      <c r="N4128" s="217"/>
      <c r="O4128" s="217"/>
      <c r="P4128" s="217"/>
    </row>
    <row r="4129">
      <c r="A4129" s="217"/>
      <c r="B4129" s="233"/>
      <c r="C4129" s="234"/>
      <c r="D4129" s="235"/>
      <c r="E4129" s="235"/>
      <c r="F4129" s="217"/>
      <c r="G4129" s="217"/>
      <c r="H4129" s="217"/>
      <c r="I4129" s="217"/>
      <c r="J4129" s="217"/>
      <c r="K4129" s="217"/>
      <c r="L4129" s="217"/>
      <c r="M4129" s="217"/>
      <c r="N4129" s="217"/>
      <c r="O4129" s="217"/>
      <c r="P4129" s="217"/>
    </row>
    <row r="4130">
      <c r="A4130" s="217"/>
      <c r="B4130" s="233"/>
      <c r="C4130" s="234"/>
      <c r="D4130" s="235"/>
      <c r="E4130" s="235"/>
      <c r="F4130" s="217"/>
      <c r="G4130" s="217"/>
      <c r="H4130" s="217"/>
      <c r="I4130" s="217"/>
      <c r="J4130" s="217"/>
      <c r="K4130" s="217"/>
      <c r="L4130" s="217"/>
      <c r="M4130" s="217"/>
      <c r="N4130" s="217"/>
      <c r="O4130" s="217"/>
      <c r="P4130" s="217"/>
    </row>
    <row r="4131">
      <c r="A4131" s="217"/>
      <c r="B4131" s="233"/>
      <c r="C4131" s="234"/>
      <c r="D4131" s="235"/>
      <c r="E4131" s="235"/>
      <c r="F4131" s="217"/>
      <c r="G4131" s="217"/>
      <c r="H4131" s="217"/>
      <c r="I4131" s="217"/>
      <c r="J4131" s="217"/>
      <c r="K4131" s="217"/>
      <c r="L4131" s="217"/>
      <c r="M4131" s="217"/>
      <c r="N4131" s="217"/>
      <c r="O4131" s="217"/>
      <c r="P4131" s="217"/>
    </row>
    <row r="4132">
      <c r="A4132" s="217"/>
      <c r="B4132" s="233"/>
      <c r="C4132" s="234"/>
      <c r="D4132" s="235"/>
      <c r="E4132" s="235"/>
      <c r="F4132" s="217"/>
      <c r="G4132" s="217"/>
      <c r="H4132" s="217"/>
      <c r="I4132" s="217"/>
      <c r="J4132" s="217"/>
      <c r="K4132" s="217"/>
      <c r="L4132" s="217"/>
      <c r="M4132" s="217"/>
      <c r="N4132" s="217"/>
      <c r="O4132" s="217"/>
      <c r="P4132" s="217"/>
    </row>
    <row r="4133">
      <c r="A4133" s="217"/>
      <c r="B4133" s="233"/>
      <c r="C4133" s="234"/>
      <c r="D4133" s="235"/>
      <c r="E4133" s="235"/>
      <c r="F4133" s="217"/>
      <c r="G4133" s="217"/>
      <c r="H4133" s="217"/>
      <c r="I4133" s="217"/>
      <c r="J4133" s="217"/>
      <c r="K4133" s="217"/>
      <c r="L4133" s="217"/>
      <c r="M4133" s="217"/>
      <c r="N4133" s="217"/>
      <c r="O4133" s="217"/>
      <c r="P4133" s="217"/>
    </row>
    <row r="4134">
      <c r="A4134" s="217"/>
      <c r="B4134" s="233"/>
      <c r="C4134" s="234"/>
      <c r="D4134" s="235"/>
      <c r="E4134" s="235"/>
      <c r="F4134" s="217"/>
      <c r="G4134" s="217"/>
      <c r="H4134" s="217"/>
      <c r="I4134" s="217"/>
      <c r="J4134" s="217"/>
      <c r="K4134" s="217"/>
      <c r="L4134" s="217"/>
      <c r="M4134" s="217"/>
      <c r="N4134" s="217"/>
      <c r="O4134" s="217"/>
      <c r="P4134" s="217"/>
    </row>
    <row r="4135">
      <c r="A4135" s="217"/>
      <c r="B4135" s="233"/>
      <c r="C4135" s="234"/>
      <c r="D4135" s="235"/>
      <c r="E4135" s="235"/>
      <c r="F4135" s="217"/>
      <c r="G4135" s="217"/>
      <c r="H4135" s="217"/>
      <c r="I4135" s="217"/>
      <c r="J4135" s="217"/>
      <c r="K4135" s="217"/>
      <c r="L4135" s="217"/>
      <c r="M4135" s="217"/>
      <c r="N4135" s="217"/>
      <c r="O4135" s="217"/>
      <c r="P4135" s="217"/>
    </row>
    <row r="4136">
      <c r="A4136" s="217"/>
      <c r="B4136" s="233"/>
      <c r="C4136" s="234"/>
      <c r="D4136" s="235"/>
      <c r="E4136" s="235"/>
      <c r="F4136" s="217"/>
      <c r="G4136" s="217"/>
      <c r="H4136" s="217"/>
      <c r="I4136" s="217"/>
      <c r="J4136" s="217"/>
      <c r="K4136" s="217"/>
      <c r="L4136" s="217"/>
      <c r="M4136" s="217"/>
      <c r="N4136" s="217"/>
      <c r="O4136" s="217"/>
      <c r="P4136" s="217"/>
    </row>
    <row r="4137">
      <c r="A4137" s="217"/>
      <c r="B4137" s="233"/>
      <c r="C4137" s="234"/>
      <c r="D4137" s="235"/>
      <c r="E4137" s="235"/>
      <c r="F4137" s="217"/>
      <c r="G4137" s="217"/>
      <c r="H4137" s="217"/>
      <c r="I4137" s="217"/>
      <c r="J4137" s="217"/>
      <c r="K4137" s="217"/>
      <c r="L4137" s="217"/>
      <c r="M4137" s="217"/>
      <c r="N4137" s="217"/>
      <c r="O4137" s="217"/>
      <c r="P4137" s="217"/>
    </row>
    <row r="4138">
      <c r="A4138" s="217"/>
      <c r="B4138" s="233"/>
      <c r="C4138" s="234"/>
      <c r="D4138" s="235"/>
      <c r="E4138" s="235"/>
      <c r="F4138" s="217"/>
      <c r="G4138" s="217"/>
      <c r="H4138" s="217"/>
      <c r="I4138" s="217"/>
      <c r="J4138" s="217"/>
      <c r="K4138" s="217"/>
      <c r="L4138" s="217"/>
      <c r="M4138" s="217"/>
      <c r="N4138" s="217"/>
      <c r="O4138" s="217"/>
      <c r="P4138" s="217"/>
    </row>
    <row r="4139">
      <c r="A4139" s="217"/>
      <c r="B4139" s="233"/>
      <c r="C4139" s="234"/>
      <c r="D4139" s="235"/>
      <c r="E4139" s="235"/>
      <c r="F4139" s="217"/>
      <c r="G4139" s="217"/>
      <c r="H4139" s="217"/>
      <c r="I4139" s="217"/>
      <c r="J4139" s="217"/>
      <c r="K4139" s="217"/>
      <c r="L4139" s="217"/>
      <c r="M4139" s="217"/>
      <c r="N4139" s="217"/>
      <c r="O4139" s="217"/>
      <c r="P4139" s="217"/>
    </row>
    <row r="4140">
      <c r="A4140" s="217"/>
      <c r="B4140" s="233"/>
      <c r="C4140" s="234"/>
      <c r="D4140" s="235"/>
      <c r="E4140" s="235"/>
      <c r="F4140" s="217"/>
      <c r="G4140" s="217"/>
      <c r="H4140" s="217"/>
      <c r="I4140" s="217"/>
      <c r="J4140" s="217"/>
      <c r="K4140" s="217"/>
      <c r="L4140" s="217"/>
      <c r="M4140" s="217"/>
      <c r="N4140" s="217"/>
      <c r="O4140" s="217"/>
      <c r="P4140" s="217"/>
    </row>
    <row r="4141">
      <c r="A4141" s="217"/>
      <c r="B4141" s="233"/>
      <c r="C4141" s="234"/>
      <c r="D4141" s="235"/>
      <c r="E4141" s="235"/>
      <c r="F4141" s="217"/>
      <c r="G4141" s="217"/>
      <c r="H4141" s="217"/>
      <c r="I4141" s="217"/>
      <c r="J4141" s="217"/>
      <c r="K4141" s="217"/>
      <c r="L4141" s="217"/>
      <c r="M4141" s="217"/>
      <c r="N4141" s="217"/>
      <c r="O4141" s="217"/>
      <c r="P4141" s="217"/>
    </row>
    <row r="4142">
      <c r="A4142" s="217"/>
      <c r="B4142" s="233"/>
      <c r="C4142" s="234"/>
      <c r="D4142" s="235"/>
      <c r="E4142" s="235"/>
      <c r="F4142" s="217"/>
      <c r="G4142" s="217"/>
      <c r="H4142" s="217"/>
      <c r="I4142" s="217"/>
      <c r="J4142" s="217"/>
      <c r="K4142" s="217"/>
      <c r="L4142" s="217"/>
      <c r="M4142" s="217"/>
      <c r="N4142" s="217"/>
      <c r="O4142" s="217"/>
      <c r="P4142" s="217"/>
    </row>
    <row r="4143">
      <c r="A4143" s="230"/>
      <c r="B4143" s="233"/>
      <c r="C4143" s="234"/>
      <c r="D4143" s="236"/>
      <c r="E4143" s="235"/>
      <c r="F4143" s="195"/>
      <c r="G4143" s="217"/>
      <c r="H4143" s="217"/>
      <c r="I4143" s="195"/>
      <c r="J4143" s="195"/>
      <c r="K4143" s="195"/>
      <c r="L4143" s="195"/>
      <c r="M4143" s="195"/>
      <c r="N4143" s="195"/>
      <c r="O4143" s="195"/>
      <c r="P4143" s="195"/>
    </row>
    <row r="4144">
      <c r="A4144" s="217"/>
      <c r="B4144" s="233"/>
      <c r="C4144" s="234"/>
      <c r="D4144" s="235"/>
      <c r="E4144" s="235"/>
      <c r="F4144" s="217"/>
      <c r="G4144" s="217"/>
      <c r="H4144" s="217"/>
      <c r="I4144" s="217"/>
      <c r="J4144" s="217"/>
      <c r="K4144" s="217"/>
      <c r="L4144" s="217"/>
      <c r="M4144" s="217"/>
      <c r="N4144" s="217"/>
      <c r="O4144" s="217"/>
      <c r="P4144" s="217"/>
    </row>
    <row r="4145">
      <c r="A4145" s="217"/>
      <c r="B4145" s="233"/>
      <c r="C4145" s="234"/>
      <c r="D4145" s="235"/>
      <c r="E4145" s="235"/>
      <c r="F4145" s="217"/>
      <c r="G4145" s="217"/>
      <c r="H4145" s="217"/>
      <c r="I4145" s="217"/>
      <c r="J4145" s="217"/>
      <c r="K4145" s="217"/>
      <c r="L4145" s="217"/>
      <c r="M4145" s="217"/>
      <c r="N4145" s="217"/>
      <c r="O4145" s="217"/>
      <c r="P4145" s="217"/>
    </row>
    <row r="4146">
      <c r="A4146" s="217"/>
      <c r="B4146" s="233"/>
      <c r="C4146" s="234"/>
      <c r="D4146" s="235"/>
      <c r="E4146" s="235"/>
      <c r="F4146" s="217"/>
      <c r="G4146" s="217"/>
      <c r="H4146" s="217"/>
      <c r="I4146" s="217"/>
      <c r="J4146" s="217"/>
      <c r="K4146" s="217"/>
      <c r="L4146" s="217"/>
      <c r="M4146" s="217"/>
      <c r="N4146" s="217"/>
      <c r="O4146" s="217"/>
      <c r="P4146" s="217"/>
    </row>
    <row r="4147">
      <c r="A4147" s="217"/>
      <c r="B4147" s="233"/>
      <c r="C4147" s="234"/>
      <c r="D4147" s="235"/>
      <c r="E4147" s="235"/>
      <c r="F4147" s="217"/>
      <c r="G4147" s="217"/>
      <c r="H4147" s="217"/>
      <c r="I4147" s="217"/>
      <c r="J4147" s="217"/>
      <c r="K4147" s="217"/>
      <c r="L4147" s="217"/>
      <c r="M4147" s="217"/>
      <c r="N4147" s="217"/>
      <c r="O4147" s="217"/>
      <c r="P4147" s="217"/>
    </row>
    <row r="4148">
      <c r="A4148" s="217"/>
      <c r="B4148" s="233"/>
      <c r="C4148" s="234"/>
      <c r="D4148" s="235"/>
      <c r="E4148" s="235"/>
      <c r="F4148" s="217"/>
      <c r="G4148" s="217"/>
      <c r="H4148" s="217"/>
      <c r="I4148" s="217"/>
      <c r="J4148" s="217"/>
      <c r="K4148" s="217"/>
      <c r="L4148" s="217"/>
      <c r="M4148" s="217"/>
      <c r="N4148" s="217"/>
      <c r="O4148" s="217"/>
      <c r="P4148" s="217"/>
    </row>
    <row r="4149">
      <c r="A4149" s="217"/>
      <c r="B4149" s="233"/>
      <c r="C4149" s="234"/>
      <c r="D4149" s="235"/>
      <c r="E4149" s="235"/>
      <c r="F4149" s="217"/>
      <c r="G4149" s="217"/>
      <c r="H4149" s="217"/>
      <c r="I4149" s="217"/>
      <c r="J4149" s="217"/>
      <c r="K4149" s="217"/>
      <c r="L4149" s="217"/>
      <c r="M4149" s="217"/>
      <c r="N4149" s="217"/>
      <c r="O4149" s="217"/>
      <c r="P4149" s="217"/>
    </row>
    <row r="4150">
      <c r="A4150" s="217"/>
      <c r="B4150" s="233"/>
      <c r="C4150" s="234"/>
      <c r="D4150" s="235"/>
      <c r="E4150" s="235"/>
      <c r="F4150" s="217"/>
      <c r="G4150" s="217"/>
      <c r="H4150" s="217"/>
      <c r="I4150" s="217"/>
      <c r="J4150" s="217"/>
      <c r="K4150" s="217"/>
      <c r="L4150" s="217"/>
      <c r="M4150" s="217"/>
      <c r="N4150" s="217"/>
      <c r="O4150" s="217"/>
      <c r="P4150" s="217"/>
    </row>
    <row r="4151">
      <c r="A4151" s="217"/>
      <c r="B4151" s="233"/>
      <c r="C4151" s="234"/>
      <c r="D4151" s="235"/>
      <c r="E4151" s="235"/>
      <c r="F4151" s="217"/>
      <c r="G4151" s="217"/>
      <c r="H4151" s="217"/>
      <c r="I4151" s="217"/>
      <c r="J4151" s="217"/>
      <c r="K4151" s="217"/>
      <c r="L4151" s="217"/>
      <c r="M4151" s="217"/>
      <c r="N4151" s="217"/>
      <c r="O4151" s="217"/>
      <c r="P4151" s="217"/>
    </row>
    <row r="4152">
      <c r="A4152" s="217"/>
      <c r="B4152" s="233"/>
      <c r="C4152" s="234"/>
      <c r="D4152" s="235"/>
      <c r="E4152" s="235"/>
      <c r="F4152" s="217"/>
      <c r="G4152" s="217"/>
      <c r="H4152" s="217"/>
      <c r="I4152" s="217"/>
      <c r="J4152" s="217"/>
      <c r="K4152" s="217"/>
      <c r="L4152" s="217"/>
      <c r="M4152" s="217"/>
      <c r="N4152" s="217"/>
      <c r="O4152" s="217"/>
      <c r="P4152" s="217"/>
    </row>
    <row r="4153">
      <c r="A4153" s="217"/>
      <c r="B4153" s="233"/>
      <c r="C4153" s="234"/>
      <c r="D4153" s="235"/>
      <c r="E4153" s="235"/>
      <c r="F4153" s="217"/>
      <c r="G4153" s="217"/>
      <c r="H4153" s="217"/>
      <c r="I4153" s="217"/>
      <c r="J4153" s="217"/>
      <c r="K4153" s="217"/>
      <c r="L4153" s="217"/>
      <c r="M4153" s="217"/>
      <c r="N4153" s="217"/>
      <c r="O4153" s="217"/>
      <c r="P4153" s="217"/>
    </row>
    <row r="4154">
      <c r="A4154" s="217"/>
      <c r="B4154" s="233"/>
      <c r="C4154" s="234"/>
      <c r="D4154" s="235"/>
      <c r="E4154" s="235"/>
      <c r="F4154" s="217"/>
      <c r="G4154" s="217"/>
      <c r="H4154" s="217"/>
      <c r="I4154" s="217"/>
      <c r="J4154" s="217"/>
      <c r="K4154" s="217"/>
      <c r="L4154" s="217"/>
      <c r="M4154" s="217"/>
      <c r="N4154" s="217"/>
      <c r="O4154" s="217"/>
      <c r="P4154" s="217"/>
    </row>
    <row r="4155">
      <c r="A4155" s="217"/>
      <c r="B4155" s="233"/>
      <c r="C4155" s="234"/>
      <c r="D4155" s="235"/>
      <c r="E4155" s="235"/>
      <c r="F4155" s="217"/>
      <c r="G4155" s="217"/>
      <c r="H4155" s="217"/>
      <c r="I4155" s="217"/>
      <c r="J4155" s="217"/>
      <c r="K4155" s="217"/>
      <c r="L4155" s="217"/>
      <c r="M4155" s="217"/>
      <c r="N4155" s="217"/>
      <c r="O4155" s="217"/>
      <c r="P4155" s="217"/>
    </row>
    <row r="4156">
      <c r="A4156" s="217"/>
      <c r="B4156" s="233"/>
      <c r="C4156" s="234"/>
      <c r="D4156" s="235"/>
      <c r="E4156" s="235"/>
      <c r="F4156" s="217"/>
      <c r="G4156" s="217"/>
      <c r="H4156" s="217"/>
      <c r="I4156" s="217"/>
      <c r="J4156" s="217"/>
      <c r="K4156" s="217"/>
      <c r="L4156" s="217"/>
      <c r="M4156" s="217"/>
      <c r="N4156" s="217"/>
      <c r="O4156" s="217"/>
      <c r="P4156" s="217"/>
    </row>
    <row r="4157">
      <c r="A4157" s="217"/>
      <c r="B4157" s="233"/>
      <c r="C4157" s="234"/>
      <c r="D4157" s="235"/>
      <c r="E4157" s="235"/>
      <c r="F4157" s="217"/>
      <c r="G4157" s="217"/>
      <c r="H4157" s="217"/>
      <c r="I4157" s="217"/>
      <c r="J4157" s="217"/>
      <c r="K4157" s="217"/>
      <c r="L4157" s="217"/>
      <c r="M4157" s="217"/>
      <c r="N4157" s="217"/>
      <c r="O4157" s="217"/>
      <c r="P4157" s="217"/>
    </row>
    <row r="4158">
      <c r="A4158" s="217"/>
      <c r="B4158" s="233"/>
      <c r="C4158" s="234"/>
      <c r="D4158" s="235"/>
      <c r="E4158" s="235"/>
      <c r="F4158" s="217"/>
      <c r="G4158" s="217"/>
      <c r="H4158" s="217"/>
      <c r="I4158" s="217"/>
      <c r="J4158" s="217"/>
      <c r="K4158" s="217"/>
      <c r="L4158" s="217"/>
      <c r="M4158" s="217"/>
      <c r="N4158" s="217"/>
      <c r="O4158" s="217"/>
      <c r="P4158" s="217"/>
    </row>
    <row r="4159">
      <c r="A4159" s="217"/>
      <c r="B4159" s="233"/>
      <c r="C4159" s="234"/>
      <c r="D4159" s="235"/>
      <c r="E4159" s="235"/>
      <c r="F4159" s="217"/>
      <c r="G4159" s="217"/>
      <c r="H4159" s="217"/>
      <c r="I4159" s="217"/>
      <c r="J4159" s="217"/>
      <c r="K4159" s="217"/>
      <c r="L4159" s="217"/>
      <c r="M4159" s="217"/>
      <c r="N4159" s="217"/>
      <c r="O4159" s="217"/>
      <c r="P4159" s="217"/>
    </row>
    <row r="4160">
      <c r="A4160" s="217"/>
      <c r="B4160" s="233"/>
      <c r="C4160" s="234"/>
      <c r="D4160" s="235"/>
      <c r="E4160" s="235"/>
      <c r="F4160" s="217"/>
      <c r="G4160" s="217"/>
      <c r="H4160" s="217"/>
      <c r="I4160" s="217"/>
      <c r="J4160" s="217"/>
      <c r="K4160" s="217"/>
      <c r="L4160" s="217"/>
      <c r="M4160" s="217"/>
      <c r="N4160" s="217"/>
      <c r="O4160" s="217"/>
      <c r="P4160" s="217"/>
    </row>
    <row r="4161">
      <c r="A4161" s="230"/>
      <c r="B4161" s="233"/>
      <c r="C4161" s="234"/>
      <c r="D4161" s="236"/>
      <c r="E4161" s="235"/>
      <c r="F4161" s="195"/>
      <c r="G4161" s="217"/>
      <c r="H4161" s="217"/>
      <c r="I4161" s="195"/>
      <c r="J4161" s="195"/>
      <c r="K4161" s="195"/>
      <c r="L4161" s="195"/>
      <c r="M4161" s="195"/>
      <c r="N4161" s="195"/>
      <c r="O4161" s="195"/>
      <c r="P4161" s="195"/>
    </row>
    <row r="4162">
      <c r="A4162" s="217"/>
      <c r="B4162" s="233"/>
      <c r="C4162" s="234"/>
      <c r="D4162" s="235"/>
      <c r="E4162" s="235"/>
      <c r="F4162" s="217"/>
      <c r="G4162" s="217"/>
      <c r="H4162" s="217"/>
      <c r="I4162" s="217"/>
      <c r="J4162" s="217"/>
      <c r="K4162" s="217"/>
      <c r="L4162" s="217"/>
      <c r="M4162" s="217"/>
      <c r="N4162" s="217"/>
      <c r="O4162" s="217"/>
      <c r="P4162" s="217"/>
    </row>
    <row r="4163">
      <c r="A4163" s="217"/>
      <c r="B4163" s="233"/>
      <c r="C4163" s="234"/>
      <c r="D4163" s="235"/>
      <c r="E4163" s="235"/>
      <c r="F4163" s="217"/>
      <c r="G4163" s="217"/>
      <c r="H4163" s="217"/>
      <c r="I4163" s="217"/>
      <c r="J4163" s="217"/>
      <c r="K4163" s="217"/>
      <c r="L4163" s="217"/>
      <c r="M4163" s="217"/>
      <c r="N4163" s="217"/>
      <c r="O4163" s="217"/>
      <c r="P4163" s="217"/>
    </row>
    <row r="4164">
      <c r="A4164" s="217"/>
      <c r="B4164" s="233"/>
      <c r="C4164" s="234"/>
      <c r="D4164" s="235"/>
      <c r="E4164" s="235"/>
      <c r="F4164" s="217"/>
      <c r="G4164" s="217"/>
      <c r="H4164" s="217"/>
      <c r="I4164" s="217"/>
      <c r="J4164" s="217"/>
      <c r="K4164" s="217"/>
      <c r="L4164" s="217"/>
      <c r="M4164" s="217"/>
      <c r="N4164" s="217"/>
      <c r="O4164" s="217"/>
      <c r="P4164" s="217"/>
    </row>
    <row r="4165">
      <c r="A4165" s="217"/>
      <c r="B4165" s="233"/>
      <c r="C4165" s="234"/>
      <c r="D4165" s="235"/>
      <c r="E4165" s="235"/>
      <c r="F4165" s="217"/>
      <c r="G4165" s="217"/>
      <c r="H4165" s="217"/>
      <c r="I4165" s="217"/>
      <c r="J4165" s="217"/>
      <c r="K4165" s="217"/>
      <c r="L4165" s="217"/>
      <c r="M4165" s="217"/>
      <c r="N4165" s="217"/>
      <c r="O4165" s="217"/>
      <c r="P4165" s="217"/>
    </row>
    <row r="4166">
      <c r="A4166" s="217"/>
      <c r="B4166" s="233"/>
      <c r="C4166" s="234"/>
      <c r="D4166" s="235"/>
      <c r="E4166" s="235"/>
      <c r="F4166" s="217"/>
      <c r="G4166" s="217"/>
      <c r="H4166" s="217"/>
      <c r="I4166" s="217"/>
      <c r="J4166" s="217"/>
      <c r="K4166" s="217"/>
      <c r="L4166" s="217"/>
      <c r="M4166" s="217"/>
      <c r="N4166" s="217"/>
      <c r="O4166" s="217"/>
      <c r="P4166" s="217"/>
    </row>
    <row r="4167">
      <c r="A4167" s="217"/>
      <c r="B4167" s="233"/>
      <c r="C4167" s="234"/>
      <c r="D4167" s="235"/>
      <c r="E4167" s="235"/>
      <c r="F4167" s="217"/>
      <c r="G4167" s="217"/>
      <c r="H4167" s="217"/>
      <c r="I4167" s="217"/>
      <c r="J4167" s="217"/>
      <c r="K4167" s="217"/>
      <c r="L4167" s="217"/>
      <c r="M4167" s="217"/>
      <c r="N4167" s="217"/>
      <c r="O4167" s="217"/>
      <c r="P4167" s="217"/>
    </row>
    <row r="4168">
      <c r="A4168" s="217"/>
      <c r="B4168" s="233"/>
      <c r="C4168" s="234"/>
      <c r="D4168" s="235"/>
      <c r="E4168" s="235"/>
      <c r="F4168" s="217"/>
      <c r="G4168" s="217"/>
      <c r="H4168" s="217"/>
      <c r="I4168" s="217"/>
      <c r="J4168" s="217"/>
      <c r="K4168" s="217"/>
      <c r="L4168" s="217"/>
      <c r="M4168" s="217"/>
      <c r="N4168" s="217"/>
      <c r="O4168" s="217"/>
      <c r="P4168" s="217"/>
    </row>
    <row r="4169">
      <c r="A4169" s="217"/>
      <c r="B4169" s="233"/>
      <c r="C4169" s="234"/>
      <c r="D4169" s="235"/>
      <c r="E4169" s="235"/>
      <c r="F4169" s="217"/>
      <c r="G4169" s="217"/>
      <c r="H4169" s="217"/>
      <c r="I4169" s="217"/>
      <c r="J4169" s="217"/>
      <c r="K4169" s="217"/>
      <c r="L4169" s="217"/>
      <c r="M4169" s="217"/>
      <c r="N4169" s="217"/>
      <c r="O4169" s="217"/>
      <c r="P4169" s="217"/>
    </row>
    <row r="4170">
      <c r="A4170" s="217"/>
      <c r="B4170" s="233"/>
      <c r="C4170" s="234"/>
      <c r="D4170" s="235"/>
      <c r="E4170" s="235"/>
      <c r="F4170" s="217"/>
      <c r="G4170" s="217"/>
      <c r="H4170" s="217"/>
      <c r="I4170" s="217"/>
      <c r="J4170" s="217"/>
      <c r="K4170" s="217"/>
      <c r="L4170" s="217"/>
      <c r="M4170" s="217"/>
      <c r="N4170" s="217"/>
      <c r="O4170" s="217"/>
      <c r="P4170" s="217"/>
    </row>
    <row r="4171">
      <c r="A4171" s="217"/>
      <c r="B4171" s="233"/>
      <c r="C4171" s="234"/>
      <c r="D4171" s="235"/>
      <c r="E4171" s="235"/>
      <c r="F4171" s="217"/>
      <c r="G4171" s="217"/>
      <c r="H4171" s="217"/>
      <c r="I4171" s="217"/>
      <c r="J4171" s="217"/>
      <c r="K4171" s="217"/>
      <c r="L4171" s="217"/>
      <c r="M4171" s="217"/>
      <c r="N4171" s="217"/>
      <c r="O4171" s="217"/>
      <c r="P4171" s="217"/>
    </row>
    <row r="4172">
      <c r="A4172" s="217"/>
      <c r="B4172" s="233"/>
      <c r="C4172" s="234"/>
      <c r="D4172" s="235"/>
      <c r="E4172" s="235"/>
      <c r="F4172" s="217"/>
      <c r="G4172" s="217"/>
      <c r="H4172" s="217"/>
      <c r="I4172" s="217"/>
      <c r="J4172" s="217"/>
      <c r="K4172" s="217"/>
      <c r="L4172" s="217"/>
      <c r="M4172" s="217"/>
      <c r="N4172" s="217"/>
      <c r="O4172" s="217"/>
      <c r="P4172" s="217"/>
    </row>
    <row r="4173">
      <c r="A4173" s="217"/>
      <c r="B4173" s="233"/>
      <c r="C4173" s="234"/>
      <c r="D4173" s="235"/>
      <c r="E4173" s="235"/>
      <c r="F4173" s="217"/>
      <c r="G4173" s="217"/>
      <c r="H4173" s="217"/>
      <c r="I4173" s="217"/>
      <c r="J4173" s="217"/>
      <c r="K4173" s="217"/>
      <c r="L4173" s="217"/>
      <c r="M4173" s="217"/>
      <c r="N4173" s="217"/>
      <c r="O4173" s="217"/>
      <c r="P4173" s="217"/>
    </row>
    <row r="4174">
      <c r="A4174" s="217"/>
      <c r="B4174" s="233"/>
      <c r="C4174" s="234"/>
      <c r="D4174" s="235"/>
      <c r="E4174" s="235"/>
      <c r="F4174" s="217"/>
      <c r="G4174" s="217"/>
      <c r="H4174" s="217"/>
      <c r="I4174" s="217"/>
      <c r="J4174" s="217"/>
      <c r="K4174" s="217"/>
      <c r="L4174" s="217"/>
      <c r="M4174" s="217"/>
      <c r="N4174" s="217"/>
      <c r="O4174" s="217"/>
      <c r="P4174" s="217"/>
    </row>
    <row r="4175">
      <c r="A4175" s="217"/>
      <c r="B4175" s="233"/>
      <c r="C4175" s="234"/>
      <c r="D4175" s="235"/>
      <c r="E4175" s="235"/>
      <c r="F4175" s="217"/>
      <c r="G4175" s="217"/>
      <c r="H4175" s="217"/>
      <c r="I4175" s="217"/>
      <c r="J4175" s="217"/>
      <c r="K4175" s="217"/>
      <c r="L4175" s="217"/>
      <c r="M4175" s="217"/>
      <c r="N4175" s="217"/>
      <c r="O4175" s="217"/>
      <c r="P4175" s="217"/>
    </row>
    <row r="4176">
      <c r="A4176" s="217"/>
      <c r="B4176" s="233"/>
      <c r="C4176" s="234"/>
      <c r="D4176" s="235"/>
      <c r="E4176" s="235"/>
      <c r="F4176" s="217"/>
      <c r="G4176" s="217"/>
      <c r="H4176" s="217"/>
      <c r="I4176" s="217"/>
      <c r="J4176" s="217"/>
      <c r="K4176" s="217"/>
      <c r="L4176" s="217"/>
      <c r="M4176" s="217"/>
      <c r="N4176" s="217"/>
      <c r="O4176" s="217"/>
      <c r="P4176" s="217"/>
    </row>
    <row r="4177">
      <c r="A4177" s="217"/>
      <c r="B4177" s="233"/>
      <c r="C4177" s="234"/>
      <c r="D4177" s="235"/>
      <c r="E4177" s="235"/>
      <c r="F4177" s="217"/>
      <c r="G4177" s="217"/>
      <c r="H4177" s="217"/>
      <c r="I4177" s="217"/>
      <c r="J4177" s="217"/>
      <c r="K4177" s="217"/>
      <c r="L4177" s="217"/>
      <c r="M4177" s="217"/>
      <c r="N4177" s="217"/>
      <c r="O4177" s="217"/>
      <c r="P4177" s="217"/>
    </row>
    <row r="4178">
      <c r="A4178" s="217"/>
      <c r="B4178" s="233"/>
      <c r="C4178" s="234"/>
      <c r="D4178" s="235"/>
      <c r="E4178" s="235"/>
      <c r="F4178" s="217"/>
      <c r="G4178" s="217"/>
      <c r="H4178" s="217"/>
      <c r="I4178" s="217"/>
      <c r="J4178" s="217"/>
      <c r="K4178" s="217"/>
      <c r="L4178" s="217"/>
      <c r="M4178" s="217"/>
      <c r="N4178" s="217"/>
      <c r="O4178" s="217"/>
      <c r="P4178" s="217"/>
    </row>
    <row r="4179">
      <c r="A4179" s="230"/>
      <c r="B4179" s="233"/>
      <c r="C4179" s="234"/>
      <c r="D4179" s="236"/>
      <c r="E4179" s="235"/>
      <c r="F4179" s="195"/>
      <c r="G4179" s="217"/>
      <c r="H4179" s="217"/>
      <c r="I4179" s="195"/>
      <c r="J4179" s="195"/>
      <c r="K4179" s="195"/>
      <c r="L4179" s="195"/>
      <c r="M4179" s="195"/>
      <c r="N4179" s="195"/>
      <c r="O4179" s="195"/>
      <c r="P4179" s="195"/>
    </row>
    <row r="4180">
      <c r="A4180" s="217"/>
      <c r="B4180" s="233"/>
      <c r="C4180" s="234"/>
      <c r="D4180" s="235"/>
      <c r="E4180" s="235"/>
      <c r="F4180" s="217"/>
      <c r="G4180" s="217"/>
      <c r="H4180" s="217"/>
      <c r="I4180" s="217"/>
      <c r="J4180" s="217"/>
      <c r="K4180" s="217"/>
      <c r="L4180" s="217"/>
      <c r="M4180" s="217"/>
      <c r="N4180" s="217"/>
      <c r="O4180" s="217"/>
      <c r="P4180" s="217"/>
    </row>
    <row r="4181">
      <c r="A4181" s="217"/>
      <c r="B4181" s="233"/>
      <c r="C4181" s="234"/>
      <c r="D4181" s="235"/>
      <c r="E4181" s="235"/>
      <c r="F4181" s="217"/>
      <c r="G4181" s="217"/>
      <c r="H4181" s="217"/>
      <c r="I4181" s="217"/>
      <c r="J4181" s="217"/>
      <c r="K4181" s="217"/>
      <c r="L4181" s="217"/>
      <c r="M4181" s="217"/>
      <c r="N4181" s="217"/>
      <c r="O4181" s="217"/>
      <c r="P4181" s="217"/>
    </row>
    <row r="4182">
      <c r="A4182" s="217"/>
      <c r="B4182" s="233"/>
      <c r="C4182" s="234"/>
      <c r="D4182" s="235"/>
      <c r="E4182" s="235"/>
      <c r="F4182" s="217"/>
      <c r="G4182" s="217"/>
      <c r="H4182" s="217"/>
      <c r="I4182" s="217"/>
      <c r="J4182" s="217"/>
      <c r="K4182" s="217"/>
      <c r="L4182" s="217"/>
      <c r="M4182" s="217"/>
      <c r="N4182" s="217"/>
      <c r="O4182" s="217"/>
      <c r="P4182" s="217"/>
    </row>
    <row r="4183">
      <c r="A4183" s="217"/>
      <c r="B4183" s="233"/>
      <c r="C4183" s="234"/>
      <c r="D4183" s="235"/>
      <c r="E4183" s="235"/>
      <c r="F4183" s="217"/>
      <c r="G4183" s="217"/>
      <c r="H4183" s="217"/>
      <c r="I4183" s="217"/>
      <c r="J4183" s="217"/>
      <c r="K4183" s="217"/>
      <c r="L4183" s="217"/>
      <c r="M4183" s="217"/>
      <c r="N4183" s="217"/>
      <c r="O4183" s="217"/>
      <c r="P4183" s="217"/>
    </row>
    <row r="4184">
      <c r="A4184" s="217"/>
      <c r="B4184" s="233"/>
      <c r="C4184" s="234"/>
      <c r="D4184" s="235"/>
      <c r="E4184" s="235"/>
      <c r="F4184" s="217"/>
      <c r="G4184" s="217"/>
      <c r="H4184" s="217"/>
      <c r="I4184" s="217"/>
      <c r="J4184" s="217"/>
      <c r="K4184" s="217"/>
      <c r="L4184" s="217"/>
      <c r="M4184" s="217"/>
      <c r="N4184" s="217"/>
      <c r="O4184" s="217"/>
      <c r="P4184" s="217"/>
    </row>
    <row r="4185">
      <c r="A4185" s="217"/>
      <c r="B4185" s="233"/>
      <c r="C4185" s="234"/>
      <c r="D4185" s="235"/>
      <c r="E4185" s="235"/>
      <c r="F4185" s="217"/>
      <c r="G4185" s="217"/>
      <c r="H4185" s="217"/>
      <c r="I4185" s="217"/>
      <c r="J4185" s="217"/>
      <c r="K4185" s="217"/>
      <c r="L4185" s="217"/>
      <c r="M4185" s="217"/>
      <c r="N4185" s="217"/>
      <c r="O4185" s="217"/>
      <c r="P4185" s="217"/>
    </row>
    <row r="4186">
      <c r="A4186" s="217"/>
      <c r="B4186" s="233"/>
      <c r="C4186" s="234"/>
      <c r="D4186" s="235"/>
      <c r="E4186" s="235"/>
      <c r="F4186" s="217"/>
      <c r="G4186" s="217"/>
      <c r="H4186" s="217"/>
      <c r="I4186" s="217"/>
      <c r="J4186" s="217"/>
      <c r="K4186" s="217"/>
      <c r="L4186" s="217"/>
      <c r="M4186" s="217"/>
      <c r="N4186" s="217"/>
      <c r="O4186" s="217"/>
      <c r="P4186" s="217"/>
    </row>
    <row r="4187">
      <c r="A4187" s="217"/>
      <c r="B4187" s="233"/>
      <c r="C4187" s="234"/>
      <c r="D4187" s="235"/>
      <c r="E4187" s="235"/>
      <c r="F4187" s="217"/>
      <c r="G4187" s="217"/>
      <c r="H4187" s="217"/>
      <c r="I4187" s="217"/>
      <c r="J4187" s="217"/>
      <c r="K4187" s="217"/>
      <c r="L4187" s="217"/>
      <c r="M4187" s="217"/>
      <c r="N4187" s="217"/>
      <c r="O4187" s="217"/>
      <c r="P4187" s="217"/>
    </row>
    <row r="4188">
      <c r="A4188" s="217"/>
      <c r="B4188" s="233"/>
      <c r="C4188" s="234"/>
      <c r="D4188" s="235"/>
      <c r="E4188" s="235"/>
      <c r="F4188" s="217"/>
      <c r="G4188" s="217"/>
      <c r="H4188" s="217"/>
      <c r="I4188" s="217"/>
      <c r="J4188" s="217"/>
      <c r="K4188" s="217"/>
      <c r="L4188" s="217"/>
      <c r="M4188" s="217"/>
      <c r="N4188" s="217"/>
      <c r="O4188" s="217"/>
      <c r="P4188" s="217"/>
    </row>
    <row r="4189">
      <c r="A4189" s="217"/>
      <c r="B4189" s="233"/>
      <c r="C4189" s="234"/>
      <c r="D4189" s="235"/>
      <c r="E4189" s="235"/>
      <c r="F4189" s="217"/>
      <c r="G4189" s="217"/>
      <c r="H4189" s="217"/>
      <c r="I4189" s="217"/>
      <c r="J4189" s="217"/>
      <c r="K4189" s="217"/>
      <c r="L4189" s="217"/>
      <c r="M4189" s="217"/>
      <c r="N4189" s="217"/>
      <c r="O4189" s="217"/>
      <c r="P4189" s="217"/>
    </row>
    <row r="4190">
      <c r="A4190" s="217"/>
      <c r="B4190" s="233"/>
      <c r="C4190" s="234"/>
      <c r="D4190" s="235"/>
      <c r="E4190" s="235"/>
      <c r="F4190" s="217"/>
      <c r="G4190" s="217"/>
      <c r="H4190" s="217"/>
      <c r="I4190" s="217"/>
      <c r="J4190" s="217"/>
      <c r="K4190" s="217"/>
      <c r="L4190" s="217"/>
      <c r="M4190" s="217"/>
      <c r="N4190" s="217"/>
      <c r="O4190" s="217"/>
      <c r="P4190" s="217"/>
    </row>
    <row r="4191">
      <c r="A4191" s="217"/>
      <c r="B4191" s="233"/>
      <c r="C4191" s="234"/>
      <c r="D4191" s="235"/>
      <c r="E4191" s="235"/>
      <c r="F4191" s="217"/>
      <c r="G4191" s="217"/>
      <c r="H4191" s="217"/>
      <c r="I4191" s="217"/>
      <c r="J4191" s="217"/>
      <c r="K4191" s="217"/>
      <c r="L4191" s="217"/>
      <c r="M4191" s="217"/>
      <c r="N4191" s="217"/>
      <c r="O4191" s="217"/>
      <c r="P4191" s="217"/>
    </row>
    <row r="4192">
      <c r="A4192" s="217"/>
      <c r="B4192" s="233"/>
      <c r="C4192" s="234"/>
      <c r="D4192" s="235"/>
      <c r="E4192" s="235"/>
      <c r="F4192" s="217"/>
      <c r="G4192" s="217"/>
      <c r="H4192" s="217"/>
      <c r="I4192" s="217"/>
      <c r="J4192" s="217"/>
      <c r="K4192" s="217"/>
      <c r="L4192" s="217"/>
      <c r="M4192" s="217"/>
      <c r="N4192" s="217"/>
      <c r="O4192" s="217"/>
      <c r="P4192" s="217"/>
    </row>
    <row r="4193">
      <c r="A4193" s="217"/>
      <c r="B4193" s="233"/>
      <c r="C4193" s="234"/>
      <c r="D4193" s="235"/>
      <c r="E4193" s="235"/>
      <c r="F4193" s="217"/>
      <c r="G4193" s="217"/>
      <c r="H4193" s="217"/>
      <c r="I4193" s="217"/>
      <c r="J4193" s="217"/>
      <c r="K4193" s="217"/>
      <c r="L4193" s="217"/>
      <c r="M4193" s="217"/>
      <c r="N4193" s="217"/>
      <c r="O4193" s="217"/>
      <c r="P4193" s="217"/>
    </row>
    <row r="4194">
      <c r="A4194" s="217"/>
      <c r="B4194" s="233"/>
      <c r="C4194" s="234"/>
      <c r="D4194" s="235"/>
      <c r="E4194" s="235"/>
      <c r="F4194" s="217"/>
      <c r="G4194" s="217"/>
      <c r="H4194" s="217"/>
      <c r="I4194" s="217"/>
      <c r="J4194" s="217"/>
      <c r="K4194" s="217"/>
      <c r="L4194" s="217"/>
      <c r="M4194" s="217"/>
      <c r="N4194" s="217"/>
      <c r="O4194" s="217"/>
      <c r="P4194" s="217"/>
    </row>
    <row r="4195">
      <c r="A4195" s="217"/>
      <c r="B4195" s="233"/>
      <c r="C4195" s="234"/>
      <c r="D4195" s="235"/>
      <c r="E4195" s="235"/>
      <c r="F4195" s="217"/>
      <c r="G4195" s="217"/>
      <c r="H4195" s="217"/>
      <c r="I4195" s="217"/>
      <c r="J4195" s="217"/>
      <c r="K4195" s="217"/>
      <c r="L4195" s="217"/>
      <c r="M4195" s="217"/>
      <c r="N4195" s="217"/>
      <c r="O4195" s="217"/>
      <c r="P4195" s="217"/>
    </row>
    <row r="4196">
      <c r="A4196" s="217"/>
      <c r="B4196" s="233"/>
      <c r="C4196" s="234"/>
      <c r="D4196" s="235"/>
      <c r="E4196" s="235"/>
      <c r="F4196" s="217"/>
      <c r="G4196" s="217"/>
      <c r="H4196" s="217"/>
      <c r="I4196" s="217"/>
      <c r="J4196" s="217"/>
      <c r="K4196" s="217"/>
      <c r="L4196" s="217"/>
      <c r="M4196" s="217"/>
      <c r="N4196" s="217"/>
      <c r="O4196" s="217"/>
      <c r="P4196" s="217"/>
    </row>
    <row r="4197">
      <c r="A4197" s="230"/>
      <c r="B4197" s="233"/>
      <c r="C4197" s="234"/>
      <c r="D4197" s="236"/>
      <c r="E4197" s="235"/>
      <c r="F4197" s="195"/>
      <c r="G4197" s="217"/>
      <c r="H4197" s="217"/>
      <c r="I4197" s="195"/>
      <c r="J4197" s="195"/>
      <c r="K4197" s="195"/>
      <c r="L4197" s="195"/>
      <c r="M4197" s="195"/>
      <c r="N4197" s="195"/>
      <c r="O4197" s="195"/>
      <c r="P4197" s="195"/>
    </row>
    <row r="4198">
      <c r="A4198" s="230"/>
      <c r="B4198" s="233"/>
      <c r="C4198" s="234"/>
      <c r="D4198" s="235"/>
      <c r="E4198" s="235"/>
      <c r="F4198" s="217"/>
      <c r="G4198" s="217"/>
      <c r="H4198" s="217"/>
      <c r="I4198" s="217"/>
      <c r="J4198" s="217"/>
      <c r="K4198" s="217"/>
      <c r="L4198" s="217"/>
      <c r="M4198" s="217"/>
      <c r="N4198" s="217"/>
      <c r="O4198" s="217"/>
      <c r="P4198" s="217"/>
    </row>
    <row r="4199">
      <c r="A4199" s="230"/>
      <c r="B4199" s="233"/>
      <c r="C4199" s="234"/>
      <c r="D4199" s="235"/>
      <c r="E4199" s="235"/>
      <c r="F4199" s="217"/>
      <c r="G4199" s="217"/>
      <c r="H4199" s="217"/>
      <c r="I4199" s="217"/>
      <c r="J4199" s="217"/>
      <c r="K4199" s="217"/>
      <c r="L4199" s="217"/>
      <c r="M4199" s="217"/>
      <c r="N4199" s="217"/>
      <c r="O4199" s="217"/>
      <c r="P4199" s="217"/>
    </row>
    <row r="4200">
      <c r="A4200" s="230"/>
      <c r="B4200" s="233"/>
      <c r="C4200" s="234"/>
      <c r="D4200" s="235"/>
      <c r="E4200" s="235"/>
      <c r="F4200" s="217"/>
      <c r="G4200" s="217"/>
      <c r="H4200" s="217"/>
      <c r="I4200" s="217"/>
      <c r="J4200" s="217"/>
      <c r="K4200" s="217"/>
      <c r="L4200" s="217"/>
      <c r="M4200" s="217"/>
      <c r="N4200" s="217"/>
      <c r="O4200" s="217"/>
      <c r="P4200" s="217"/>
    </row>
    <row r="4201">
      <c r="A4201" s="230"/>
      <c r="B4201" s="233"/>
      <c r="C4201" s="234"/>
      <c r="D4201" s="235"/>
      <c r="E4201" s="235"/>
      <c r="F4201" s="217"/>
      <c r="G4201" s="217"/>
      <c r="H4201" s="217"/>
      <c r="I4201" s="217"/>
      <c r="J4201" s="217"/>
      <c r="K4201" s="217"/>
      <c r="L4201" s="217"/>
      <c r="M4201" s="217"/>
      <c r="N4201" s="217"/>
      <c r="O4201" s="217"/>
      <c r="P4201" s="217"/>
    </row>
    <row r="4202">
      <c r="A4202" s="230"/>
      <c r="B4202" s="233"/>
      <c r="C4202" s="234"/>
      <c r="D4202" s="235"/>
      <c r="E4202" s="235"/>
      <c r="F4202" s="217"/>
      <c r="G4202" s="217"/>
      <c r="H4202" s="217"/>
      <c r="I4202" s="217"/>
      <c r="J4202" s="217"/>
      <c r="K4202" s="217"/>
      <c r="L4202" s="217"/>
      <c r="M4202" s="217"/>
      <c r="N4202" s="217"/>
      <c r="O4202" s="217"/>
      <c r="P4202" s="217"/>
    </row>
    <row r="4203">
      <c r="A4203" s="230"/>
      <c r="B4203" s="233"/>
      <c r="C4203" s="234"/>
      <c r="D4203" s="235"/>
      <c r="E4203" s="235"/>
      <c r="F4203" s="217"/>
      <c r="G4203" s="217"/>
      <c r="H4203" s="217"/>
      <c r="I4203" s="217"/>
      <c r="J4203" s="217"/>
      <c r="K4203" s="217"/>
      <c r="L4203" s="217"/>
      <c r="M4203" s="217"/>
      <c r="N4203" s="217"/>
      <c r="O4203" s="217"/>
      <c r="P4203" s="217"/>
    </row>
    <row r="4204">
      <c r="A4204" s="230"/>
      <c r="B4204" s="233"/>
      <c r="C4204" s="234"/>
      <c r="D4204" s="235"/>
      <c r="E4204" s="235"/>
      <c r="F4204" s="217"/>
      <c r="G4204" s="217"/>
      <c r="H4204" s="217"/>
      <c r="I4204" s="217"/>
      <c r="J4204" s="217"/>
      <c r="K4204" s="217"/>
      <c r="L4204" s="217"/>
      <c r="M4204" s="217"/>
      <c r="N4204" s="217"/>
      <c r="O4204" s="217"/>
      <c r="P4204" s="217"/>
    </row>
    <row r="4205">
      <c r="A4205" s="230"/>
      <c r="B4205" s="233"/>
      <c r="C4205" s="234"/>
      <c r="D4205" s="235"/>
      <c r="E4205" s="235"/>
      <c r="F4205" s="217"/>
      <c r="G4205" s="217"/>
      <c r="H4205" s="217"/>
      <c r="I4205" s="217"/>
      <c r="J4205" s="217"/>
      <c r="K4205" s="217"/>
      <c r="L4205" s="217"/>
      <c r="M4205" s="217"/>
      <c r="N4205" s="217"/>
      <c r="O4205" s="217"/>
      <c r="P4205" s="217"/>
    </row>
    <row r="4206">
      <c r="A4206" s="230"/>
      <c r="B4206" s="233"/>
      <c r="C4206" s="234"/>
      <c r="D4206" s="235"/>
      <c r="E4206" s="235"/>
      <c r="F4206" s="217"/>
      <c r="G4206" s="217"/>
      <c r="H4206" s="217"/>
      <c r="I4206" s="217"/>
      <c r="J4206" s="217"/>
      <c r="K4206" s="217"/>
      <c r="L4206" s="217"/>
      <c r="M4206" s="217"/>
      <c r="N4206" s="217"/>
      <c r="O4206" s="217"/>
      <c r="P4206" s="217"/>
    </row>
    <row r="4207">
      <c r="A4207" s="230"/>
      <c r="B4207" s="233"/>
      <c r="C4207" s="234"/>
      <c r="D4207" s="235"/>
      <c r="E4207" s="235"/>
      <c r="F4207" s="217"/>
      <c r="G4207" s="217"/>
      <c r="H4207" s="217"/>
      <c r="I4207" s="217"/>
      <c r="J4207" s="217"/>
      <c r="K4207" s="217"/>
      <c r="L4207" s="217"/>
      <c r="M4207" s="217"/>
      <c r="N4207" s="217"/>
      <c r="O4207" s="217"/>
      <c r="P4207" s="217"/>
    </row>
    <row r="4208">
      <c r="A4208" s="230"/>
      <c r="B4208" s="233"/>
      <c r="C4208" s="234"/>
      <c r="D4208" s="235"/>
      <c r="E4208" s="235"/>
      <c r="F4208" s="217"/>
      <c r="G4208" s="217"/>
      <c r="H4208" s="217"/>
      <c r="I4208" s="217"/>
      <c r="J4208" s="217"/>
      <c r="K4208" s="217"/>
      <c r="L4208" s="217"/>
      <c r="M4208" s="217"/>
      <c r="N4208" s="217"/>
      <c r="O4208" s="217"/>
      <c r="P4208" s="217"/>
    </row>
    <row r="4209">
      <c r="A4209" s="230"/>
      <c r="B4209" s="233"/>
      <c r="C4209" s="234"/>
      <c r="D4209" s="235"/>
      <c r="E4209" s="235"/>
      <c r="F4209" s="217"/>
      <c r="G4209" s="217"/>
      <c r="H4209" s="217"/>
      <c r="I4209" s="217"/>
      <c r="J4209" s="217"/>
      <c r="K4209" s="217"/>
      <c r="L4209" s="217"/>
      <c r="M4209" s="217"/>
      <c r="N4209" s="217"/>
      <c r="O4209" s="217"/>
      <c r="P4209" s="217"/>
    </row>
    <row r="4210">
      <c r="A4210" s="230"/>
      <c r="B4210" s="233"/>
      <c r="C4210" s="234"/>
      <c r="D4210" s="235"/>
      <c r="E4210" s="235"/>
      <c r="F4210" s="217"/>
      <c r="G4210" s="217"/>
      <c r="H4210" s="217"/>
      <c r="I4210" s="217"/>
      <c r="J4210" s="217"/>
      <c r="K4210" s="217"/>
      <c r="L4210" s="217"/>
      <c r="M4210" s="217"/>
      <c r="N4210" s="217"/>
      <c r="O4210" s="217"/>
      <c r="P4210" s="217"/>
    </row>
    <row r="4211">
      <c r="A4211" s="230"/>
      <c r="B4211" s="233"/>
      <c r="C4211" s="234"/>
      <c r="D4211" s="235"/>
      <c r="E4211" s="235"/>
      <c r="F4211" s="217"/>
      <c r="G4211" s="217"/>
      <c r="H4211" s="217"/>
      <c r="I4211" s="217"/>
      <c r="J4211" s="217"/>
      <c r="K4211" s="217"/>
      <c r="L4211" s="217"/>
      <c r="M4211" s="217"/>
      <c r="N4211" s="217"/>
      <c r="O4211" s="217"/>
      <c r="P4211" s="217"/>
    </row>
    <row r="4212">
      <c r="A4212" s="230"/>
      <c r="B4212" s="233"/>
      <c r="C4212" s="234"/>
      <c r="D4212" s="235"/>
      <c r="E4212" s="235"/>
      <c r="F4212" s="217"/>
      <c r="G4212" s="217"/>
      <c r="H4212" s="217"/>
      <c r="I4212" s="217"/>
      <c r="J4212" s="217"/>
      <c r="K4212" s="217"/>
      <c r="L4212" s="217"/>
      <c r="M4212" s="217"/>
      <c r="N4212" s="217"/>
      <c r="O4212" s="217"/>
      <c r="P4212" s="217"/>
    </row>
    <row r="4213">
      <c r="A4213" s="230"/>
      <c r="B4213" s="233"/>
      <c r="C4213" s="234"/>
      <c r="D4213" s="235"/>
      <c r="E4213" s="235"/>
      <c r="F4213" s="217"/>
      <c r="G4213" s="217"/>
      <c r="H4213" s="217"/>
      <c r="I4213" s="217"/>
      <c r="J4213" s="217"/>
      <c r="K4213" s="217"/>
      <c r="L4213" s="217"/>
      <c r="M4213" s="217"/>
      <c r="N4213" s="217"/>
      <c r="O4213" s="217"/>
      <c r="P4213" s="217"/>
    </row>
    <row r="4214">
      <c r="A4214" s="230"/>
      <c r="B4214" s="233"/>
      <c r="C4214" s="234"/>
      <c r="D4214" s="235"/>
      <c r="E4214" s="235"/>
      <c r="F4214" s="217"/>
      <c r="G4214" s="217"/>
      <c r="H4214" s="217"/>
      <c r="I4214" s="217"/>
      <c r="J4214" s="217"/>
      <c r="K4214" s="217"/>
      <c r="L4214" s="217"/>
      <c r="M4214" s="217"/>
      <c r="N4214" s="217"/>
      <c r="O4214" s="217"/>
      <c r="P4214" s="217"/>
    </row>
    <row r="4215">
      <c r="A4215" s="230"/>
      <c r="B4215" s="233"/>
      <c r="C4215" s="234"/>
      <c r="D4215" s="236"/>
      <c r="E4215" s="235"/>
      <c r="F4215" s="195"/>
      <c r="G4215" s="217"/>
      <c r="H4215" s="217"/>
      <c r="I4215" s="195"/>
      <c r="J4215" s="195"/>
      <c r="K4215" s="195"/>
      <c r="L4215" s="195"/>
      <c r="M4215" s="195"/>
      <c r="N4215" s="195"/>
      <c r="O4215" s="195"/>
      <c r="P4215" s="195"/>
    </row>
    <row r="4216">
      <c r="A4216" s="230"/>
      <c r="B4216" s="233"/>
      <c r="C4216" s="234"/>
      <c r="D4216" s="235"/>
      <c r="E4216" s="235"/>
      <c r="F4216" s="217"/>
      <c r="G4216" s="217"/>
      <c r="H4216" s="217"/>
      <c r="I4216" s="217"/>
      <c r="J4216" s="217"/>
      <c r="K4216" s="217"/>
      <c r="L4216" s="217"/>
      <c r="M4216" s="217"/>
      <c r="N4216" s="217"/>
      <c r="O4216" s="217"/>
      <c r="P4216" s="217"/>
    </row>
    <row r="4217">
      <c r="A4217" s="230"/>
      <c r="B4217" s="233"/>
      <c r="C4217" s="234"/>
      <c r="D4217" s="235"/>
      <c r="E4217" s="235"/>
      <c r="F4217" s="217"/>
      <c r="G4217" s="217"/>
      <c r="H4217" s="217"/>
      <c r="I4217" s="217"/>
      <c r="J4217" s="217"/>
      <c r="K4217" s="217"/>
      <c r="L4217" s="217"/>
      <c r="M4217" s="217"/>
      <c r="N4217" s="217"/>
      <c r="O4217" s="217"/>
      <c r="P4217" s="217"/>
    </row>
    <row r="4218">
      <c r="A4218" s="230"/>
      <c r="B4218" s="233"/>
      <c r="C4218" s="234"/>
      <c r="D4218" s="235"/>
      <c r="E4218" s="235"/>
      <c r="F4218" s="217"/>
      <c r="G4218" s="217"/>
      <c r="H4218" s="217"/>
      <c r="I4218" s="217"/>
      <c r="J4218" s="217"/>
      <c r="K4218" s="217"/>
      <c r="L4218" s="217"/>
      <c r="M4218" s="217"/>
      <c r="N4218" s="217"/>
      <c r="O4218" s="217"/>
      <c r="P4218" s="217"/>
    </row>
    <row r="4219">
      <c r="A4219" s="230"/>
      <c r="B4219" s="233"/>
      <c r="C4219" s="234"/>
      <c r="D4219" s="235"/>
      <c r="E4219" s="235"/>
      <c r="F4219" s="217"/>
      <c r="G4219" s="217"/>
      <c r="H4219" s="217"/>
      <c r="I4219" s="217"/>
      <c r="J4219" s="217"/>
      <c r="K4219" s="217"/>
      <c r="L4219" s="217"/>
      <c r="M4219" s="217"/>
      <c r="N4219" s="217"/>
      <c r="O4219" s="217"/>
      <c r="P4219" s="217"/>
    </row>
    <row r="4220">
      <c r="A4220" s="230"/>
      <c r="B4220" s="233"/>
      <c r="C4220" s="234"/>
      <c r="D4220" s="235"/>
      <c r="E4220" s="235"/>
      <c r="F4220" s="217"/>
      <c r="G4220" s="217"/>
      <c r="H4220" s="217"/>
      <c r="I4220" s="217"/>
      <c r="J4220" s="217"/>
      <c r="K4220" s="217"/>
      <c r="L4220" s="217"/>
      <c r="M4220" s="217"/>
      <c r="N4220" s="217"/>
      <c r="O4220" s="217"/>
      <c r="P4220" s="217"/>
    </row>
    <row r="4221">
      <c r="A4221" s="230"/>
      <c r="B4221" s="233"/>
      <c r="C4221" s="234"/>
      <c r="D4221" s="235"/>
      <c r="E4221" s="235"/>
      <c r="F4221" s="217"/>
      <c r="G4221" s="217"/>
      <c r="H4221" s="217"/>
      <c r="I4221" s="217"/>
      <c r="J4221" s="217"/>
      <c r="K4221" s="217"/>
      <c r="L4221" s="217"/>
      <c r="M4221" s="217"/>
      <c r="N4221" s="217"/>
      <c r="O4221" s="217"/>
      <c r="P4221" s="217"/>
    </row>
    <row r="4222">
      <c r="A4222" s="230"/>
      <c r="B4222" s="233"/>
      <c r="C4222" s="234"/>
      <c r="D4222" s="235"/>
      <c r="E4222" s="235"/>
      <c r="F4222" s="217"/>
      <c r="G4222" s="217"/>
      <c r="H4222" s="217"/>
      <c r="I4222" s="217"/>
      <c r="J4222" s="217"/>
      <c r="K4222" s="217"/>
      <c r="L4222" s="217"/>
      <c r="M4222" s="217"/>
      <c r="N4222" s="217"/>
      <c r="O4222" s="217"/>
      <c r="P4222" s="217"/>
    </row>
    <row r="4223">
      <c r="A4223" s="230"/>
      <c r="B4223" s="233"/>
      <c r="C4223" s="234"/>
      <c r="D4223" s="235"/>
      <c r="E4223" s="235"/>
      <c r="F4223" s="217"/>
      <c r="G4223" s="217"/>
      <c r="H4223" s="217"/>
      <c r="I4223" s="217"/>
      <c r="J4223" s="217"/>
      <c r="K4223" s="217"/>
      <c r="L4223" s="217"/>
      <c r="M4223" s="217"/>
      <c r="N4223" s="217"/>
      <c r="O4223" s="217"/>
      <c r="P4223" s="217"/>
    </row>
    <row r="4224">
      <c r="A4224" s="230"/>
      <c r="B4224" s="233"/>
      <c r="C4224" s="234"/>
      <c r="D4224" s="235"/>
      <c r="E4224" s="235"/>
      <c r="F4224" s="217"/>
      <c r="G4224" s="217"/>
      <c r="H4224" s="217"/>
      <c r="I4224" s="217"/>
      <c r="J4224" s="217"/>
      <c r="K4224" s="217"/>
      <c r="L4224" s="217"/>
      <c r="M4224" s="217"/>
      <c r="N4224" s="217"/>
      <c r="O4224" s="217"/>
      <c r="P4224" s="217"/>
    </row>
    <row r="4225">
      <c r="A4225" s="230"/>
      <c r="B4225" s="233"/>
      <c r="C4225" s="234"/>
      <c r="D4225" s="235"/>
      <c r="E4225" s="235"/>
      <c r="F4225" s="217"/>
      <c r="G4225" s="217"/>
      <c r="H4225" s="217"/>
      <c r="I4225" s="217"/>
      <c r="J4225" s="217"/>
      <c r="K4225" s="217"/>
      <c r="L4225" s="217"/>
      <c r="M4225" s="217"/>
      <c r="N4225" s="217"/>
      <c r="O4225" s="217"/>
      <c r="P4225" s="217"/>
    </row>
    <row r="4226">
      <c r="A4226" s="230"/>
      <c r="B4226" s="233"/>
      <c r="C4226" s="234"/>
      <c r="D4226" s="235"/>
      <c r="E4226" s="235"/>
      <c r="F4226" s="217"/>
      <c r="G4226" s="217"/>
      <c r="H4226" s="217"/>
      <c r="I4226" s="217"/>
      <c r="J4226" s="217"/>
      <c r="K4226" s="217"/>
      <c r="L4226" s="217"/>
      <c r="M4226" s="217"/>
      <c r="N4226" s="217"/>
      <c r="O4226" s="217"/>
      <c r="P4226" s="217"/>
    </row>
    <row r="4227">
      <c r="A4227" s="230"/>
      <c r="B4227" s="233"/>
      <c r="C4227" s="234"/>
      <c r="D4227" s="235"/>
      <c r="E4227" s="235"/>
      <c r="F4227" s="217"/>
      <c r="G4227" s="217"/>
      <c r="H4227" s="217"/>
      <c r="I4227" s="217"/>
      <c r="J4227" s="217"/>
      <c r="K4227" s="217"/>
      <c r="L4227" s="217"/>
      <c r="M4227" s="217"/>
      <c r="N4227" s="217"/>
      <c r="O4227" s="217"/>
      <c r="P4227" s="217"/>
    </row>
    <row r="4228">
      <c r="A4228" s="230"/>
      <c r="B4228" s="233"/>
      <c r="C4228" s="234"/>
      <c r="D4228" s="235"/>
      <c r="E4228" s="235"/>
      <c r="F4228" s="217"/>
      <c r="G4228" s="217"/>
      <c r="H4228" s="217"/>
      <c r="I4228" s="217"/>
      <c r="J4228" s="217"/>
      <c r="K4228" s="217"/>
      <c r="L4228" s="217"/>
      <c r="M4228" s="217"/>
      <c r="N4228" s="217"/>
      <c r="O4228" s="217"/>
      <c r="P4228" s="217"/>
    </row>
    <row r="4229">
      <c r="A4229" s="230"/>
      <c r="B4229" s="233"/>
      <c r="C4229" s="234"/>
      <c r="D4229" s="235"/>
      <c r="E4229" s="235"/>
      <c r="F4229" s="217"/>
      <c r="G4229" s="217"/>
      <c r="H4229" s="217"/>
      <c r="I4229" s="217"/>
      <c r="J4229" s="217"/>
      <c r="K4229" s="217"/>
      <c r="L4229" s="217"/>
      <c r="M4229" s="217"/>
      <c r="N4229" s="217"/>
      <c r="O4229" s="217"/>
      <c r="P4229" s="217"/>
    </row>
    <row r="4230">
      <c r="A4230" s="230"/>
      <c r="B4230" s="233"/>
      <c r="C4230" s="234"/>
      <c r="D4230" s="235"/>
      <c r="E4230" s="235"/>
      <c r="F4230" s="217"/>
      <c r="G4230" s="217"/>
      <c r="H4230" s="217"/>
      <c r="I4230" s="217"/>
      <c r="J4230" s="217"/>
      <c r="K4230" s="217"/>
      <c r="L4230" s="217"/>
      <c r="M4230" s="217"/>
      <c r="N4230" s="217"/>
      <c r="O4230" s="217"/>
      <c r="P4230" s="217"/>
    </row>
    <row r="4231">
      <c r="A4231" s="230"/>
      <c r="B4231" s="233"/>
      <c r="C4231" s="234"/>
      <c r="D4231" s="235"/>
      <c r="E4231" s="235"/>
      <c r="F4231" s="217"/>
      <c r="G4231" s="217"/>
      <c r="H4231" s="217"/>
      <c r="I4231" s="217"/>
      <c r="J4231" s="217"/>
      <c r="K4231" s="217"/>
      <c r="L4231" s="217"/>
      <c r="M4231" s="217"/>
      <c r="N4231" s="217"/>
      <c r="O4231" s="217"/>
      <c r="P4231" s="217"/>
    </row>
    <row r="4232">
      <c r="A4232" s="230"/>
      <c r="B4232" s="233"/>
      <c r="C4232" s="234"/>
      <c r="D4232" s="235"/>
      <c r="E4232" s="235"/>
      <c r="F4232" s="217"/>
      <c r="G4232" s="217"/>
      <c r="H4232" s="217"/>
      <c r="I4232" s="217"/>
      <c r="J4232" s="217"/>
      <c r="K4232" s="217"/>
      <c r="L4232" s="217"/>
      <c r="M4232" s="217"/>
      <c r="N4232" s="217"/>
      <c r="O4232" s="217"/>
      <c r="P4232" s="217"/>
    </row>
    <row r="4233">
      <c r="A4233" s="230"/>
      <c r="B4233" s="233"/>
      <c r="C4233" s="234"/>
      <c r="D4233" s="236"/>
      <c r="E4233" s="235"/>
      <c r="F4233" s="195"/>
      <c r="G4233" s="217"/>
      <c r="H4233" s="217"/>
      <c r="I4233" s="195"/>
      <c r="J4233" s="195"/>
      <c r="K4233" s="195"/>
      <c r="L4233" s="195"/>
      <c r="M4233" s="195"/>
      <c r="N4233" s="195"/>
      <c r="O4233" s="195"/>
      <c r="P4233" s="195"/>
    </row>
    <row r="4234">
      <c r="A4234" s="230"/>
      <c r="B4234" s="233"/>
      <c r="C4234" s="234"/>
      <c r="D4234" s="235"/>
      <c r="E4234" s="235"/>
      <c r="F4234" s="217"/>
      <c r="G4234" s="217"/>
      <c r="H4234" s="217"/>
      <c r="I4234" s="217"/>
      <c r="J4234" s="217"/>
      <c r="K4234" s="217"/>
      <c r="L4234" s="217"/>
      <c r="M4234" s="217"/>
      <c r="N4234" s="217"/>
      <c r="O4234" s="217"/>
      <c r="P4234" s="217"/>
    </row>
    <row r="4235">
      <c r="A4235" s="230"/>
      <c r="B4235" s="233"/>
      <c r="C4235" s="234"/>
      <c r="D4235" s="235"/>
      <c r="E4235" s="235"/>
      <c r="F4235" s="217"/>
      <c r="G4235" s="217"/>
      <c r="H4235" s="217"/>
      <c r="I4235" s="217"/>
      <c r="J4235" s="217"/>
      <c r="K4235" s="217"/>
      <c r="L4235" s="217"/>
      <c r="M4235" s="217"/>
      <c r="N4235" s="217"/>
      <c r="O4235" s="217"/>
      <c r="P4235" s="217"/>
    </row>
    <row r="4236">
      <c r="A4236" s="230"/>
      <c r="B4236" s="233"/>
      <c r="C4236" s="234"/>
      <c r="D4236" s="235"/>
      <c r="E4236" s="235"/>
      <c r="F4236" s="217"/>
      <c r="G4236" s="217"/>
      <c r="H4236" s="217"/>
      <c r="I4236" s="217"/>
      <c r="J4236" s="217"/>
      <c r="K4236" s="217"/>
      <c r="L4236" s="217"/>
      <c r="M4236" s="217"/>
      <c r="N4236" s="217"/>
      <c r="O4236" s="217"/>
      <c r="P4236" s="217"/>
    </row>
    <row r="4237">
      <c r="A4237" s="230"/>
      <c r="B4237" s="233"/>
      <c r="C4237" s="234"/>
      <c r="D4237" s="235"/>
      <c r="E4237" s="235"/>
      <c r="F4237" s="217"/>
      <c r="G4237" s="217"/>
      <c r="H4237" s="217"/>
      <c r="I4237" s="217"/>
      <c r="J4237" s="217"/>
      <c r="K4237" s="217"/>
      <c r="L4237" s="217"/>
      <c r="M4237" s="217"/>
      <c r="N4237" s="217"/>
      <c r="O4237" s="217"/>
      <c r="P4237" s="217"/>
    </row>
    <row r="4238">
      <c r="A4238" s="230"/>
      <c r="B4238" s="233"/>
      <c r="C4238" s="234"/>
      <c r="D4238" s="235"/>
      <c r="E4238" s="235"/>
      <c r="F4238" s="217"/>
      <c r="G4238" s="217"/>
      <c r="H4238" s="217"/>
      <c r="I4238" s="217"/>
      <c r="J4238" s="217"/>
      <c r="K4238" s="217"/>
      <c r="L4238" s="217"/>
      <c r="M4238" s="217"/>
      <c r="N4238" s="217"/>
      <c r="O4238" s="217"/>
      <c r="P4238" s="217"/>
    </row>
    <row r="4239">
      <c r="A4239" s="230"/>
      <c r="B4239" s="233"/>
      <c r="C4239" s="234"/>
      <c r="D4239" s="235"/>
      <c r="E4239" s="235"/>
      <c r="F4239" s="217"/>
      <c r="G4239" s="217"/>
      <c r="H4239" s="217"/>
      <c r="I4239" s="217"/>
      <c r="J4239" s="217"/>
      <c r="K4239" s="217"/>
      <c r="L4239" s="217"/>
      <c r="M4239" s="217"/>
      <c r="N4239" s="217"/>
      <c r="O4239" s="217"/>
      <c r="P4239" s="217"/>
    </row>
    <row r="4240">
      <c r="A4240" s="230"/>
      <c r="B4240" s="233"/>
      <c r="C4240" s="234"/>
      <c r="D4240" s="235"/>
      <c r="E4240" s="235"/>
      <c r="F4240" s="217"/>
      <c r="G4240" s="217"/>
      <c r="H4240" s="217"/>
      <c r="I4240" s="217"/>
      <c r="J4240" s="217"/>
      <c r="K4240" s="217"/>
      <c r="L4240" s="217"/>
      <c r="M4240" s="217"/>
      <c r="N4240" s="217"/>
      <c r="O4240" s="217"/>
      <c r="P4240" s="217"/>
    </row>
    <row r="4241">
      <c r="A4241" s="230"/>
      <c r="B4241" s="233"/>
      <c r="C4241" s="234"/>
      <c r="D4241" s="235"/>
      <c r="E4241" s="235"/>
      <c r="F4241" s="217"/>
      <c r="G4241" s="217"/>
      <c r="H4241" s="217"/>
      <c r="I4241" s="217"/>
      <c r="J4241" s="217"/>
      <c r="K4241" s="217"/>
      <c r="L4241" s="217"/>
      <c r="M4241" s="217"/>
      <c r="N4241" s="217"/>
      <c r="O4241" s="217"/>
      <c r="P4241" s="217"/>
    </row>
    <row r="4242">
      <c r="A4242" s="230"/>
      <c r="B4242" s="233"/>
      <c r="C4242" s="234"/>
      <c r="D4242" s="235"/>
      <c r="E4242" s="235"/>
      <c r="F4242" s="217"/>
      <c r="G4242" s="217"/>
      <c r="H4242" s="217"/>
      <c r="I4242" s="217"/>
      <c r="J4242" s="217"/>
      <c r="K4242" s="217"/>
      <c r="L4242" s="217"/>
      <c r="M4242" s="217"/>
      <c r="N4242" s="217"/>
      <c r="O4242" s="217"/>
      <c r="P4242" s="217"/>
    </row>
    <row r="4243">
      <c r="A4243" s="230"/>
      <c r="B4243" s="233"/>
      <c r="C4243" s="234"/>
      <c r="D4243" s="235"/>
      <c r="E4243" s="235"/>
      <c r="F4243" s="217"/>
      <c r="G4243" s="217"/>
      <c r="H4243" s="217"/>
      <c r="I4243" s="217"/>
      <c r="J4243" s="217"/>
      <c r="K4243" s="217"/>
      <c r="L4243" s="217"/>
      <c r="M4243" s="217"/>
      <c r="N4243" s="217"/>
      <c r="O4243" s="217"/>
      <c r="P4243" s="217"/>
    </row>
    <row r="4244">
      <c r="A4244" s="230"/>
      <c r="B4244" s="233"/>
      <c r="C4244" s="234"/>
      <c r="D4244" s="235"/>
      <c r="E4244" s="235"/>
      <c r="F4244" s="217"/>
      <c r="G4244" s="217"/>
      <c r="H4244" s="217"/>
      <c r="I4244" s="217"/>
      <c r="J4244" s="217"/>
      <c r="K4244" s="217"/>
      <c r="L4244" s="217"/>
      <c r="M4244" s="217"/>
      <c r="N4244" s="217"/>
      <c r="O4244" s="217"/>
      <c r="P4244" s="217"/>
    </row>
    <row r="4245">
      <c r="A4245" s="230"/>
      <c r="B4245" s="233"/>
      <c r="C4245" s="234"/>
      <c r="D4245" s="235"/>
      <c r="E4245" s="235"/>
      <c r="F4245" s="217"/>
      <c r="G4245" s="217"/>
      <c r="H4245" s="217"/>
      <c r="I4245" s="217"/>
      <c r="J4245" s="217"/>
      <c r="K4245" s="217"/>
      <c r="L4245" s="217"/>
      <c r="M4245" s="217"/>
      <c r="N4245" s="217"/>
      <c r="O4245" s="217"/>
      <c r="P4245" s="217"/>
    </row>
    <row r="4246">
      <c r="A4246" s="230"/>
      <c r="B4246" s="233"/>
      <c r="C4246" s="234"/>
      <c r="D4246" s="235"/>
      <c r="E4246" s="235"/>
      <c r="F4246" s="217"/>
      <c r="G4246" s="217"/>
      <c r="H4246" s="217"/>
      <c r="I4246" s="217"/>
      <c r="J4246" s="217"/>
      <c r="K4246" s="217"/>
      <c r="L4246" s="217"/>
      <c r="M4246" s="217"/>
      <c r="N4246" s="217"/>
      <c r="O4246" s="217"/>
      <c r="P4246" s="217"/>
    </row>
    <row r="4247">
      <c r="A4247" s="230"/>
      <c r="B4247" s="233"/>
      <c r="C4247" s="234"/>
      <c r="D4247" s="235"/>
      <c r="E4247" s="235"/>
      <c r="F4247" s="217"/>
      <c r="G4247" s="217"/>
      <c r="H4247" s="217"/>
      <c r="I4247" s="217"/>
      <c r="J4247" s="217"/>
      <c r="K4247" s="217"/>
      <c r="L4247" s="217"/>
      <c r="M4247" s="217"/>
      <c r="N4247" s="217"/>
      <c r="O4247" s="217"/>
      <c r="P4247" s="217"/>
    </row>
    <row r="4248">
      <c r="A4248" s="230"/>
      <c r="B4248" s="233"/>
      <c r="C4248" s="234"/>
      <c r="D4248" s="235"/>
      <c r="E4248" s="235"/>
      <c r="F4248" s="217"/>
      <c r="G4248" s="217"/>
      <c r="H4248" s="217"/>
      <c r="I4248" s="217"/>
      <c r="J4248" s="217"/>
      <c r="K4248" s="217"/>
      <c r="L4248" s="217"/>
      <c r="M4248" s="217"/>
      <c r="N4248" s="217"/>
      <c r="O4248" s="217"/>
      <c r="P4248" s="217"/>
    </row>
    <row r="4249">
      <c r="A4249" s="230"/>
      <c r="B4249" s="233"/>
      <c r="C4249" s="234"/>
      <c r="D4249" s="235"/>
      <c r="E4249" s="235"/>
      <c r="F4249" s="217"/>
      <c r="G4249" s="217"/>
      <c r="H4249" s="217"/>
      <c r="I4249" s="217"/>
      <c r="J4249" s="217"/>
      <c r="K4249" s="217"/>
      <c r="L4249" s="217"/>
      <c r="M4249" s="217"/>
      <c r="N4249" s="217"/>
      <c r="O4249" s="217"/>
      <c r="P4249" s="217"/>
    </row>
    <row r="4250">
      <c r="A4250" s="230"/>
      <c r="B4250" s="233"/>
      <c r="C4250" s="234"/>
      <c r="D4250" s="235"/>
      <c r="E4250" s="235"/>
      <c r="F4250" s="217"/>
      <c r="G4250" s="217"/>
      <c r="H4250" s="217"/>
      <c r="I4250" s="217"/>
      <c r="J4250" s="217"/>
      <c r="K4250" s="217"/>
      <c r="L4250" s="217"/>
      <c r="M4250" s="217"/>
      <c r="N4250" s="217"/>
      <c r="O4250" s="217"/>
      <c r="P4250" s="217"/>
    </row>
    <row r="4251">
      <c r="A4251" s="230"/>
      <c r="B4251" s="233"/>
      <c r="C4251" s="234"/>
      <c r="D4251" s="236"/>
      <c r="E4251" s="235"/>
      <c r="F4251" s="195"/>
      <c r="G4251" s="217"/>
      <c r="H4251" s="217"/>
      <c r="I4251" s="195"/>
      <c r="J4251" s="195"/>
      <c r="K4251" s="195"/>
      <c r="L4251" s="195"/>
      <c r="M4251" s="195"/>
      <c r="N4251" s="195"/>
      <c r="O4251" s="195"/>
      <c r="P4251" s="195"/>
    </row>
    <row r="4252">
      <c r="A4252" s="230"/>
      <c r="B4252" s="233"/>
      <c r="C4252" s="234"/>
      <c r="D4252" s="235"/>
      <c r="E4252" s="235"/>
      <c r="F4252" s="217"/>
      <c r="G4252" s="217"/>
      <c r="H4252" s="217"/>
      <c r="I4252" s="217"/>
      <c r="J4252" s="217"/>
      <c r="K4252" s="217"/>
      <c r="L4252" s="217"/>
      <c r="M4252" s="217"/>
      <c r="N4252" s="217"/>
      <c r="O4252" s="217"/>
      <c r="P4252" s="217"/>
    </row>
    <row r="4253">
      <c r="A4253" s="230"/>
      <c r="B4253" s="233"/>
      <c r="C4253" s="234"/>
      <c r="D4253" s="235"/>
      <c r="E4253" s="235"/>
      <c r="F4253" s="217"/>
      <c r="G4253" s="217"/>
      <c r="H4253" s="217"/>
      <c r="I4253" s="217"/>
      <c r="J4253" s="217"/>
      <c r="K4253" s="217"/>
      <c r="L4253" s="217"/>
      <c r="M4253" s="217"/>
      <c r="N4253" s="217"/>
      <c r="O4253" s="217"/>
      <c r="P4253" s="217"/>
    </row>
    <row r="4254">
      <c r="A4254" s="230"/>
      <c r="B4254" s="233"/>
      <c r="C4254" s="234"/>
      <c r="D4254" s="235"/>
      <c r="E4254" s="235"/>
      <c r="F4254" s="217"/>
      <c r="G4254" s="217"/>
      <c r="H4254" s="217"/>
      <c r="I4254" s="217"/>
      <c r="J4254" s="217"/>
      <c r="K4254" s="217"/>
      <c r="L4254" s="217"/>
      <c r="M4254" s="217"/>
      <c r="N4254" s="217"/>
      <c r="O4254" s="217"/>
      <c r="P4254" s="217"/>
    </row>
    <row r="4255">
      <c r="A4255" s="230"/>
      <c r="B4255" s="233"/>
      <c r="C4255" s="234"/>
      <c r="D4255" s="235"/>
      <c r="E4255" s="235"/>
      <c r="F4255" s="217"/>
      <c r="G4255" s="217"/>
      <c r="H4255" s="217"/>
      <c r="I4255" s="217"/>
      <c r="J4255" s="217"/>
      <c r="K4255" s="217"/>
      <c r="L4255" s="217"/>
      <c r="M4255" s="217"/>
      <c r="N4255" s="217"/>
      <c r="O4255" s="217"/>
      <c r="P4255" s="217"/>
    </row>
    <row r="4256">
      <c r="A4256" s="230"/>
      <c r="B4256" s="233"/>
      <c r="C4256" s="234"/>
      <c r="D4256" s="235"/>
      <c r="E4256" s="235"/>
      <c r="F4256" s="217"/>
      <c r="G4256" s="217"/>
      <c r="H4256" s="217"/>
      <c r="I4256" s="217"/>
      <c r="J4256" s="217"/>
      <c r="K4256" s="217"/>
      <c r="L4256" s="217"/>
      <c r="M4256" s="217"/>
      <c r="N4256" s="217"/>
      <c r="O4256" s="217"/>
      <c r="P4256" s="217"/>
    </row>
    <row r="4257">
      <c r="A4257" s="230"/>
      <c r="B4257" s="233"/>
      <c r="C4257" s="234"/>
      <c r="D4257" s="235"/>
      <c r="E4257" s="235"/>
      <c r="F4257" s="217"/>
      <c r="G4257" s="217"/>
      <c r="H4257" s="217"/>
      <c r="I4257" s="217"/>
      <c r="J4257" s="217"/>
      <c r="K4257" s="217"/>
      <c r="L4257" s="217"/>
      <c r="M4257" s="217"/>
      <c r="N4257" s="217"/>
      <c r="O4257" s="217"/>
      <c r="P4257" s="217"/>
    </row>
    <row r="4258">
      <c r="A4258" s="230"/>
      <c r="B4258" s="233"/>
      <c r="C4258" s="234"/>
      <c r="D4258" s="235"/>
      <c r="E4258" s="235"/>
      <c r="F4258" s="217"/>
      <c r="G4258" s="217"/>
      <c r="H4258" s="217"/>
      <c r="I4258" s="217"/>
      <c r="J4258" s="217"/>
      <c r="K4258" s="217"/>
      <c r="L4258" s="217"/>
      <c r="M4258" s="217"/>
      <c r="N4258" s="217"/>
      <c r="O4258" s="217"/>
      <c r="P4258" s="217"/>
    </row>
    <row r="4259">
      <c r="A4259" s="230"/>
      <c r="B4259" s="233"/>
      <c r="C4259" s="234"/>
      <c r="D4259" s="235"/>
      <c r="E4259" s="235"/>
      <c r="F4259" s="217"/>
      <c r="G4259" s="217"/>
      <c r="H4259" s="217"/>
      <c r="I4259" s="217"/>
      <c r="J4259" s="217"/>
      <c r="K4259" s="217"/>
      <c r="L4259" s="217"/>
      <c r="M4259" s="217"/>
      <c r="N4259" s="217"/>
      <c r="O4259" s="217"/>
      <c r="P4259" s="217"/>
    </row>
    <row r="4260">
      <c r="A4260" s="230"/>
      <c r="B4260" s="233"/>
      <c r="C4260" s="234"/>
      <c r="D4260" s="235"/>
      <c r="E4260" s="235"/>
      <c r="F4260" s="217"/>
      <c r="G4260" s="217"/>
      <c r="H4260" s="217"/>
      <c r="I4260" s="217"/>
      <c r="J4260" s="217"/>
      <c r="K4260" s="217"/>
      <c r="L4260" s="217"/>
      <c r="M4260" s="217"/>
      <c r="N4260" s="217"/>
      <c r="O4260" s="217"/>
      <c r="P4260" s="217"/>
    </row>
    <row r="4261">
      <c r="A4261" s="230"/>
      <c r="B4261" s="233"/>
      <c r="C4261" s="234"/>
      <c r="D4261" s="235"/>
      <c r="E4261" s="235"/>
      <c r="F4261" s="217"/>
      <c r="G4261" s="217"/>
      <c r="H4261" s="217"/>
      <c r="I4261" s="217"/>
      <c r="J4261" s="217"/>
      <c r="K4261" s="217"/>
      <c r="L4261" s="217"/>
      <c r="M4261" s="217"/>
      <c r="N4261" s="217"/>
      <c r="O4261" s="217"/>
      <c r="P4261" s="217"/>
    </row>
    <row r="4262">
      <c r="A4262" s="230"/>
      <c r="B4262" s="233"/>
      <c r="C4262" s="234"/>
      <c r="D4262" s="235"/>
      <c r="E4262" s="235"/>
      <c r="F4262" s="217"/>
      <c r="G4262" s="217"/>
      <c r="H4262" s="217"/>
      <c r="I4262" s="217"/>
      <c r="J4262" s="217"/>
      <c r="K4262" s="217"/>
      <c r="L4262" s="217"/>
      <c r="M4262" s="217"/>
      <c r="N4262" s="217"/>
      <c r="O4262" s="217"/>
      <c r="P4262" s="217"/>
    </row>
    <row r="4263">
      <c r="A4263" s="230"/>
      <c r="B4263" s="233"/>
      <c r="C4263" s="234"/>
      <c r="D4263" s="235"/>
      <c r="E4263" s="235"/>
      <c r="F4263" s="217"/>
      <c r="G4263" s="217"/>
      <c r="H4263" s="217"/>
      <c r="I4263" s="217"/>
      <c r="J4263" s="217"/>
      <c r="K4263" s="217"/>
      <c r="L4263" s="217"/>
      <c r="M4263" s="217"/>
      <c r="N4263" s="217"/>
      <c r="O4263" s="217"/>
      <c r="P4263" s="217"/>
    </row>
    <row r="4264">
      <c r="A4264" s="230"/>
      <c r="B4264" s="233"/>
      <c r="C4264" s="234"/>
      <c r="D4264" s="235"/>
      <c r="E4264" s="235"/>
      <c r="F4264" s="217"/>
      <c r="G4264" s="217"/>
      <c r="H4264" s="217"/>
      <c r="I4264" s="217"/>
      <c r="J4264" s="217"/>
      <c r="K4264" s="217"/>
      <c r="L4264" s="217"/>
      <c r="M4264" s="217"/>
      <c r="N4264" s="217"/>
      <c r="O4264" s="217"/>
      <c r="P4264" s="217"/>
    </row>
    <row r="4265">
      <c r="A4265" s="230"/>
      <c r="B4265" s="233"/>
      <c r="C4265" s="234"/>
      <c r="D4265" s="235"/>
      <c r="E4265" s="235"/>
      <c r="F4265" s="217"/>
      <c r="G4265" s="217"/>
      <c r="H4265" s="217"/>
      <c r="I4265" s="217"/>
      <c r="J4265" s="217"/>
      <c r="K4265" s="217"/>
      <c r="L4265" s="217"/>
      <c r="M4265" s="217"/>
      <c r="N4265" s="217"/>
      <c r="O4265" s="217"/>
      <c r="P4265" s="217"/>
    </row>
    <row r="4266">
      <c r="A4266" s="230"/>
      <c r="B4266" s="233"/>
      <c r="C4266" s="234"/>
      <c r="D4266" s="235"/>
      <c r="E4266" s="235"/>
      <c r="F4266" s="217"/>
      <c r="G4266" s="217"/>
      <c r="H4266" s="217"/>
      <c r="I4266" s="217"/>
      <c r="J4266" s="217"/>
      <c r="K4266" s="217"/>
      <c r="L4266" s="217"/>
      <c r="M4266" s="217"/>
      <c r="N4266" s="217"/>
      <c r="O4266" s="217"/>
      <c r="P4266" s="217"/>
    </row>
    <row r="4267">
      <c r="A4267" s="230"/>
      <c r="B4267" s="233"/>
      <c r="C4267" s="234"/>
      <c r="D4267" s="235"/>
      <c r="E4267" s="235"/>
      <c r="F4267" s="217"/>
      <c r="G4267" s="217"/>
      <c r="H4267" s="217"/>
      <c r="I4267" s="217"/>
      <c r="J4267" s="217"/>
      <c r="K4267" s="217"/>
      <c r="L4267" s="217"/>
      <c r="M4267" s="217"/>
      <c r="N4267" s="217"/>
      <c r="O4267" s="217"/>
      <c r="P4267" s="217"/>
    </row>
    <row r="4268">
      <c r="A4268" s="230"/>
      <c r="B4268" s="233"/>
      <c r="C4268" s="234"/>
      <c r="D4268" s="235"/>
      <c r="E4268" s="235"/>
      <c r="F4268" s="217"/>
      <c r="G4268" s="217"/>
      <c r="H4268" s="217"/>
      <c r="I4268" s="217"/>
      <c r="J4268" s="217"/>
      <c r="K4268" s="217"/>
      <c r="L4268" s="217"/>
      <c r="M4268" s="217"/>
      <c r="N4268" s="217"/>
      <c r="O4268" s="217"/>
      <c r="P4268" s="217"/>
    </row>
    <row r="4269">
      <c r="A4269" s="230"/>
      <c r="B4269" s="233"/>
      <c r="C4269" s="234"/>
      <c r="D4269" s="236"/>
      <c r="E4269" s="235"/>
      <c r="F4269" s="195"/>
      <c r="G4269" s="217"/>
      <c r="H4269" s="217"/>
      <c r="I4269" s="195"/>
      <c r="J4269" s="195"/>
      <c r="K4269" s="195"/>
      <c r="L4269" s="195"/>
      <c r="M4269" s="195"/>
      <c r="N4269" s="195"/>
      <c r="O4269" s="195"/>
      <c r="P4269" s="195"/>
    </row>
    <row r="4270">
      <c r="A4270" s="230"/>
      <c r="B4270" s="233"/>
      <c r="C4270" s="234"/>
      <c r="D4270" s="235"/>
      <c r="E4270" s="235"/>
      <c r="F4270" s="217"/>
      <c r="G4270" s="217"/>
      <c r="H4270" s="217"/>
      <c r="I4270" s="217"/>
      <c r="J4270" s="217"/>
      <c r="K4270" s="217"/>
      <c r="L4270" s="217"/>
      <c r="M4270" s="217"/>
      <c r="N4270" s="217"/>
      <c r="O4270" s="217"/>
      <c r="P4270" s="217"/>
    </row>
    <row r="4271">
      <c r="A4271" s="230"/>
      <c r="B4271" s="233"/>
      <c r="C4271" s="234"/>
      <c r="D4271" s="235"/>
      <c r="E4271" s="235"/>
      <c r="F4271" s="217"/>
      <c r="G4271" s="217"/>
      <c r="H4271" s="217"/>
      <c r="I4271" s="217"/>
      <c r="J4271" s="217"/>
      <c r="K4271" s="217"/>
      <c r="L4271" s="217"/>
      <c r="M4271" s="217"/>
      <c r="N4271" s="217"/>
      <c r="O4271" s="217"/>
      <c r="P4271" s="217"/>
    </row>
    <row r="4272">
      <c r="A4272" s="230"/>
      <c r="B4272" s="233"/>
      <c r="C4272" s="234"/>
      <c r="D4272" s="235"/>
      <c r="E4272" s="235"/>
      <c r="F4272" s="217"/>
      <c r="G4272" s="217"/>
      <c r="H4272" s="217"/>
      <c r="I4272" s="217"/>
      <c r="J4272" s="217"/>
      <c r="K4272" s="217"/>
      <c r="L4272" s="217"/>
      <c r="M4272" s="217"/>
      <c r="N4272" s="217"/>
      <c r="O4272" s="217"/>
      <c r="P4272" s="217"/>
    </row>
    <row r="4273">
      <c r="A4273" s="230"/>
      <c r="B4273" s="233"/>
      <c r="C4273" s="234"/>
      <c r="D4273" s="235"/>
      <c r="E4273" s="235"/>
      <c r="F4273" s="217"/>
      <c r="G4273" s="217"/>
      <c r="H4273" s="217"/>
      <c r="I4273" s="217"/>
      <c r="J4273" s="217"/>
      <c r="K4273" s="217"/>
      <c r="L4273" s="217"/>
      <c r="M4273" s="217"/>
      <c r="N4273" s="217"/>
      <c r="O4273" s="217"/>
      <c r="P4273" s="217"/>
    </row>
    <row r="4274">
      <c r="A4274" s="230"/>
      <c r="B4274" s="233"/>
      <c r="C4274" s="234"/>
      <c r="D4274" s="235"/>
      <c r="E4274" s="235"/>
      <c r="F4274" s="217"/>
      <c r="G4274" s="217"/>
      <c r="H4274" s="217"/>
      <c r="I4274" s="217"/>
      <c r="J4274" s="217"/>
      <c r="K4274" s="217"/>
      <c r="L4274" s="217"/>
      <c r="M4274" s="217"/>
      <c r="N4274" s="217"/>
      <c r="O4274" s="217"/>
      <c r="P4274" s="217"/>
    </row>
    <row r="4275">
      <c r="A4275" s="230"/>
      <c r="B4275" s="233"/>
      <c r="C4275" s="234"/>
      <c r="D4275" s="235"/>
      <c r="E4275" s="235"/>
      <c r="F4275" s="217"/>
      <c r="G4275" s="217"/>
      <c r="H4275" s="217"/>
      <c r="I4275" s="217"/>
      <c r="J4275" s="217"/>
      <c r="K4275" s="217"/>
      <c r="L4275" s="217"/>
      <c r="M4275" s="217"/>
      <c r="N4275" s="217"/>
      <c r="O4275" s="217"/>
      <c r="P4275" s="217"/>
    </row>
    <row r="4276">
      <c r="A4276" s="230"/>
      <c r="B4276" s="233"/>
      <c r="C4276" s="234"/>
      <c r="D4276" s="235"/>
      <c r="E4276" s="235"/>
      <c r="F4276" s="217"/>
      <c r="G4276" s="217"/>
      <c r="H4276" s="217"/>
      <c r="I4276" s="217"/>
      <c r="J4276" s="217"/>
      <c r="K4276" s="217"/>
      <c r="L4276" s="217"/>
      <c r="M4276" s="217"/>
      <c r="N4276" s="217"/>
      <c r="O4276" s="217"/>
      <c r="P4276" s="217"/>
    </row>
    <row r="4277">
      <c r="A4277" s="230"/>
      <c r="B4277" s="233"/>
      <c r="C4277" s="234"/>
      <c r="D4277" s="235"/>
      <c r="E4277" s="235"/>
      <c r="F4277" s="217"/>
      <c r="G4277" s="217"/>
      <c r="H4277" s="217"/>
      <c r="I4277" s="217"/>
      <c r="J4277" s="217"/>
      <c r="K4277" s="217"/>
      <c r="L4277" s="217"/>
      <c r="M4277" s="217"/>
      <c r="N4277" s="217"/>
      <c r="O4277" s="217"/>
      <c r="P4277" s="217"/>
    </row>
    <row r="4278">
      <c r="A4278" s="230"/>
      <c r="B4278" s="233"/>
      <c r="C4278" s="234"/>
      <c r="D4278" s="235"/>
      <c r="E4278" s="235"/>
      <c r="F4278" s="217"/>
      <c r="G4278" s="217"/>
      <c r="H4278" s="217"/>
      <c r="I4278" s="217"/>
      <c r="J4278" s="217"/>
      <c r="K4278" s="217"/>
      <c r="L4278" s="217"/>
      <c r="M4278" s="217"/>
      <c r="N4278" s="217"/>
      <c r="O4278" s="217"/>
      <c r="P4278" s="217"/>
    </row>
    <row r="4279">
      <c r="A4279" s="230"/>
      <c r="B4279" s="233"/>
      <c r="C4279" s="234"/>
      <c r="D4279" s="235"/>
      <c r="E4279" s="235"/>
      <c r="F4279" s="217"/>
      <c r="G4279" s="217"/>
      <c r="H4279" s="217"/>
      <c r="I4279" s="217"/>
      <c r="J4279" s="217"/>
      <c r="K4279" s="217"/>
      <c r="L4279" s="217"/>
      <c r="M4279" s="217"/>
      <c r="N4279" s="217"/>
      <c r="O4279" s="217"/>
      <c r="P4279" s="217"/>
    </row>
    <row r="4280">
      <c r="A4280" s="230"/>
      <c r="B4280" s="233"/>
      <c r="C4280" s="234"/>
      <c r="D4280" s="235"/>
      <c r="E4280" s="235"/>
      <c r="F4280" s="217"/>
      <c r="G4280" s="217"/>
      <c r="H4280" s="217"/>
      <c r="I4280" s="217"/>
      <c r="J4280" s="217"/>
      <c r="K4280" s="217"/>
      <c r="L4280" s="217"/>
      <c r="M4280" s="217"/>
      <c r="N4280" s="217"/>
      <c r="O4280" s="217"/>
      <c r="P4280" s="217"/>
    </row>
    <row r="4281">
      <c r="A4281" s="230"/>
      <c r="B4281" s="233"/>
      <c r="C4281" s="234"/>
      <c r="D4281" s="235"/>
      <c r="E4281" s="235"/>
      <c r="F4281" s="217"/>
      <c r="G4281" s="217"/>
      <c r="H4281" s="217"/>
      <c r="I4281" s="217"/>
      <c r="J4281" s="217"/>
      <c r="K4281" s="217"/>
      <c r="L4281" s="217"/>
      <c r="M4281" s="217"/>
      <c r="N4281" s="217"/>
      <c r="O4281" s="217"/>
      <c r="P4281" s="217"/>
    </row>
    <row r="4282">
      <c r="A4282" s="230"/>
      <c r="B4282" s="233"/>
      <c r="C4282" s="234"/>
      <c r="D4282" s="235"/>
      <c r="E4282" s="235"/>
      <c r="F4282" s="217"/>
      <c r="G4282" s="217"/>
      <c r="H4282" s="217"/>
      <c r="I4282" s="217"/>
      <c r="J4282" s="217"/>
      <c r="K4282" s="217"/>
      <c r="L4282" s="217"/>
      <c r="M4282" s="217"/>
      <c r="N4282" s="217"/>
      <c r="O4282" s="217"/>
      <c r="P4282" s="217"/>
    </row>
    <row r="4283">
      <c r="A4283" s="230"/>
      <c r="B4283" s="233"/>
      <c r="C4283" s="234"/>
      <c r="D4283" s="235"/>
      <c r="E4283" s="235"/>
      <c r="F4283" s="217"/>
      <c r="G4283" s="217"/>
      <c r="H4283" s="217"/>
      <c r="I4283" s="217"/>
      <c r="J4283" s="217"/>
      <c r="K4283" s="217"/>
      <c r="L4283" s="217"/>
      <c r="M4283" s="217"/>
      <c r="N4283" s="217"/>
      <c r="O4283" s="217"/>
      <c r="P4283" s="217"/>
    </row>
    <row r="4284">
      <c r="A4284" s="230"/>
      <c r="B4284" s="233"/>
      <c r="C4284" s="234"/>
      <c r="D4284" s="235"/>
      <c r="E4284" s="235"/>
      <c r="F4284" s="217"/>
      <c r="G4284" s="217"/>
      <c r="H4284" s="217"/>
      <c r="I4284" s="217"/>
      <c r="J4284" s="217"/>
      <c r="K4284" s="217"/>
      <c r="L4284" s="217"/>
      <c r="M4284" s="217"/>
      <c r="N4284" s="217"/>
      <c r="O4284" s="217"/>
      <c r="P4284" s="217"/>
    </row>
    <row r="4285">
      <c r="A4285" s="230"/>
      <c r="B4285" s="233"/>
      <c r="C4285" s="234"/>
      <c r="D4285" s="235"/>
      <c r="E4285" s="235"/>
      <c r="F4285" s="217"/>
      <c r="G4285" s="217"/>
      <c r="H4285" s="217"/>
      <c r="I4285" s="217"/>
      <c r="J4285" s="217"/>
      <c r="K4285" s="217"/>
      <c r="L4285" s="217"/>
      <c r="M4285" s="217"/>
      <c r="N4285" s="217"/>
      <c r="O4285" s="217"/>
      <c r="P4285" s="217"/>
    </row>
    <row r="4286">
      <c r="A4286" s="230"/>
      <c r="B4286" s="233"/>
      <c r="C4286" s="234"/>
      <c r="D4286" s="235"/>
      <c r="E4286" s="235"/>
      <c r="F4286" s="217"/>
      <c r="G4286" s="217"/>
      <c r="H4286" s="217"/>
      <c r="I4286" s="217"/>
      <c r="J4286" s="217"/>
      <c r="K4286" s="217"/>
      <c r="L4286" s="217"/>
      <c r="M4286" s="217"/>
      <c r="N4286" s="217"/>
      <c r="O4286" s="217"/>
      <c r="P4286" s="217"/>
    </row>
    <row r="4287">
      <c r="A4287" s="230"/>
      <c r="B4287" s="233"/>
      <c r="C4287" s="234"/>
      <c r="D4287" s="236"/>
      <c r="E4287" s="235"/>
      <c r="F4287" s="195"/>
      <c r="G4287" s="217"/>
      <c r="H4287" s="217"/>
      <c r="I4287" s="195"/>
      <c r="J4287" s="195"/>
      <c r="K4287" s="195"/>
      <c r="L4287" s="195"/>
      <c r="M4287" s="195"/>
      <c r="N4287" s="195"/>
      <c r="O4287" s="195"/>
      <c r="P4287" s="195"/>
    </row>
    <row r="4288">
      <c r="A4288" s="230"/>
      <c r="B4288" s="233"/>
      <c r="C4288" s="234"/>
      <c r="D4288" s="235"/>
      <c r="E4288" s="235"/>
      <c r="F4288" s="217"/>
      <c r="G4288" s="217"/>
      <c r="H4288" s="217"/>
      <c r="I4288" s="217"/>
      <c r="J4288" s="217"/>
      <c r="K4288" s="217"/>
      <c r="L4288" s="217"/>
      <c r="M4288" s="217"/>
      <c r="N4288" s="217"/>
      <c r="O4288" s="217"/>
      <c r="P4288" s="217"/>
    </row>
    <row r="4289">
      <c r="A4289" s="230"/>
      <c r="B4289" s="233"/>
      <c r="C4289" s="234"/>
      <c r="D4289" s="235"/>
      <c r="E4289" s="235"/>
      <c r="F4289" s="217"/>
      <c r="G4289" s="217"/>
      <c r="H4289" s="217"/>
      <c r="I4289" s="217"/>
      <c r="J4289" s="217"/>
      <c r="K4289" s="217"/>
      <c r="L4289" s="217"/>
      <c r="M4289" s="217"/>
      <c r="N4289" s="217"/>
      <c r="O4289" s="217"/>
      <c r="P4289" s="217"/>
    </row>
    <row r="4290">
      <c r="A4290" s="230"/>
      <c r="B4290" s="233"/>
      <c r="C4290" s="234"/>
      <c r="D4290" s="235"/>
      <c r="E4290" s="235"/>
      <c r="F4290" s="217"/>
      <c r="G4290" s="217"/>
      <c r="H4290" s="217"/>
      <c r="I4290" s="217"/>
      <c r="J4290" s="217"/>
      <c r="K4290" s="217"/>
      <c r="L4290" s="217"/>
      <c r="M4290" s="217"/>
      <c r="N4290" s="217"/>
      <c r="O4290" s="217"/>
      <c r="P4290" s="217"/>
    </row>
    <row r="4291">
      <c r="A4291" s="230"/>
      <c r="B4291" s="233"/>
      <c r="C4291" s="234"/>
      <c r="D4291" s="235"/>
      <c r="E4291" s="235"/>
      <c r="F4291" s="217"/>
      <c r="G4291" s="217"/>
      <c r="H4291" s="217"/>
      <c r="I4291" s="217"/>
      <c r="J4291" s="217"/>
      <c r="K4291" s="217"/>
      <c r="L4291" s="217"/>
      <c r="M4291" s="217"/>
      <c r="N4291" s="217"/>
      <c r="O4291" s="217"/>
      <c r="P4291" s="217"/>
    </row>
    <row r="4292">
      <c r="A4292" s="230"/>
      <c r="B4292" s="233"/>
      <c r="C4292" s="234"/>
      <c r="D4292" s="235"/>
      <c r="E4292" s="235"/>
      <c r="F4292" s="217"/>
      <c r="G4292" s="217"/>
      <c r="H4292" s="217"/>
      <c r="I4292" s="217"/>
      <c r="J4292" s="217"/>
      <c r="K4292" s="217"/>
      <c r="L4292" s="217"/>
      <c r="M4292" s="217"/>
      <c r="N4292" s="217"/>
      <c r="O4292" s="217"/>
      <c r="P4292" s="217"/>
    </row>
    <row r="4293">
      <c r="A4293" s="230"/>
      <c r="B4293" s="233"/>
      <c r="C4293" s="234"/>
      <c r="D4293" s="235"/>
      <c r="E4293" s="235"/>
      <c r="F4293" s="217"/>
      <c r="G4293" s="217"/>
      <c r="H4293" s="217"/>
      <c r="I4293" s="217"/>
      <c r="J4293" s="217"/>
      <c r="K4293" s="217"/>
      <c r="L4293" s="217"/>
      <c r="M4293" s="217"/>
      <c r="N4293" s="217"/>
      <c r="O4293" s="217"/>
      <c r="P4293" s="217"/>
    </row>
    <row r="4294">
      <c r="A4294" s="230"/>
      <c r="B4294" s="233"/>
      <c r="C4294" s="234"/>
      <c r="D4294" s="235"/>
      <c r="E4294" s="235"/>
      <c r="F4294" s="217"/>
      <c r="G4294" s="217"/>
      <c r="H4294" s="217"/>
      <c r="I4294" s="217"/>
      <c r="J4294" s="217"/>
      <c r="K4294" s="217"/>
      <c r="L4294" s="217"/>
      <c r="M4294" s="217"/>
      <c r="N4294" s="217"/>
      <c r="O4294" s="217"/>
      <c r="P4294" s="217"/>
    </row>
    <row r="4295">
      <c r="A4295" s="230"/>
      <c r="B4295" s="233"/>
      <c r="C4295" s="234"/>
      <c r="D4295" s="235"/>
      <c r="E4295" s="235"/>
      <c r="F4295" s="217"/>
      <c r="G4295" s="217"/>
      <c r="H4295" s="217"/>
      <c r="I4295" s="217"/>
      <c r="J4295" s="217"/>
      <c r="K4295" s="217"/>
      <c r="L4295" s="217"/>
      <c r="M4295" s="217"/>
      <c r="N4295" s="217"/>
      <c r="O4295" s="217"/>
      <c r="P4295" s="217"/>
    </row>
    <row r="4296">
      <c r="A4296" s="230"/>
      <c r="B4296" s="233"/>
      <c r="C4296" s="234"/>
      <c r="D4296" s="235"/>
      <c r="E4296" s="235"/>
      <c r="F4296" s="217"/>
      <c r="G4296" s="217"/>
      <c r="H4296" s="217"/>
      <c r="I4296" s="217"/>
      <c r="J4296" s="217"/>
      <c r="K4296" s="217"/>
      <c r="L4296" s="217"/>
      <c r="M4296" s="217"/>
      <c r="N4296" s="217"/>
      <c r="O4296" s="217"/>
      <c r="P4296" s="217"/>
    </row>
    <row r="4297">
      <c r="A4297" s="230"/>
      <c r="B4297" s="233"/>
      <c r="C4297" s="234"/>
      <c r="D4297" s="235"/>
      <c r="E4297" s="235"/>
      <c r="F4297" s="217"/>
      <c r="G4297" s="217"/>
      <c r="H4297" s="217"/>
      <c r="I4297" s="217"/>
      <c r="J4297" s="217"/>
      <c r="K4297" s="217"/>
      <c r="L4297" s="217"/>
      <c r="M4297" s="217"/>
      <c r="N4297" s="217"/>
      <c r="O4297" s="217"/>
      <c r="P4297" s="217"/>
    </row>
    <row r="4298">
      <c r="A4298" s="230"/>
      <c r="B4298" s="233"/>
      <c r="C4298" s="234"/>
      <c r="D4298" s="235"/>
      <c r="E4298" s="235"/>
      <c r="F4298" s="217"/>
      <c r="G4298" s="217"/>
      <c r="H4298" s="217"/>
      <c r="I4298" s="217"/>
      <c r="J4298" s="217"/>
      <c r="K4298" s="217"/>
      <c r="L4298" s="217"/>
      <c r="M4298" s="217"/>
      <c r="N4298" s="217"/>
      <c r="O4298" s="217"/>
      <c r="P4298" s="217"/>
    </row>
    <row r="4299">
      <c r="A4299" s="230"/>
      <c r="B4299" s="233"/>
      <c r="C4299" s="234"/>
      <c r="D4299" s="235"/>
      <c r="E4299" s="235"/>
      <c r="F4299" s="217"/>
      <c r="G4299" s="217"/>
      <c r="H4299" s="217"/>
      <c r="I4299" s="217"/>
      <c r="J4299" s="217"/>
      <c r="K4299" s="217"/>
      <c r="L4299" s="217"/>
      <c r="M4299" s="217"/>
      <c r="N4299" s="217"/>
      <c r="O4299" s="217"/>
      <c r="P4299" s="217"/>
    </row>
    <row r="4300">
      <c r="A4300" s="230"/>
      <c r="B4300" s="233"/>
      <c r="C4300" s="234"/>
      <c r="D4300" s="235"/>
      <c r="E4300" s="235"/>
      <c r="F4300" s="217"/>
      <c r="G4300" s="217"/>
      <c r="H4300" s="217"/>
      <c r="I4300" s="217"/>
      <c r="J4300" s="217"/>
      <c r="K4300" s="217"/>
      <c r="L4300" s="217"/>
      <c r="M4300" s="217"/>
      <c r="N4300" s="217"/>
      <c r="O4300" s="217"/>
      <c r="P4300" s="217"/>
    </row>
    <row r="4301">
      <c r="A4301" s="230"/>
      <c r="B4301" s="233"/>
      <c r="C4301" s="234"/>
      <c r="D4301" s="235"/>
      <c r="E4301" s="235"/>
      <c r="F4301" s="217"/>
      <c r="G4301" s="217"/>
      <c r="H4301" s="217"/>
      <c r="I4301" s="217"/>
      <c r="J4301" s="217"/>
      <c r="K4301" s="217"/>
      <c r="L4301" s="217"/>
      <c r="M4301" s="217"/>
      <c r="N4301" s="217"/>
      <c r="O4301" s="217"/>
      <c r="P4301" s="217"/>
    </row>
    <row r="4302">
      <c r="A4302" s="230"/>
      <c r="B4302" s="233"/>
      <c r="C4302" s="234"/>
      <c r="D4302" s="235"/>
      <c r="E4302" s="235"/>
      <c r="F4302" s="217"/>
      <c r="G4302" s="217"/>
      <c r="H4302" s="217"/>
      <c r="I4302" s="217"/>
      <c r="J4302" s="217"/>
      <c r="K4302" s="217"/>
      <c r="L4302" s="217"/>
      <c r="M4302" s="217"/>
      <c r="N4302" s="217"/>
      <c r="O4302" s="217"/>
      <c r="P4302" s="217"/>
    </row>
    <row r="4303">
      <c r="A4303" s="230"/>
      <c r="B4303" s="233"/>
      <c r="C4303" s="234"/>
      <c r="D4303" s="235"/>
      <c r="E4303" s="235"/>
      <c r="F4303" s="217"/>
      <c r="G4303" s="217"/>
      <c r="H4303" s="217"/>
      <c r="I4303" s="217"/>
      <c r="J4303" s="217"/>
      <c r="K4303" s="217"/>
      <c r="L4303" s="217"/>
      <c r="M4303" s="217"/>
      <c r="N4303" s="217"/>
      <c r="O4303" s="217"/>
      <c r="P4303" s="217"/>
    </row>
    <row r="4304">
      <c r="A4304" s="230"/>
      <c r="B4304" s="233"/>
      <c r="C4304" s="234"/>
      <c r="D4304" s="235"/>
      <c r="E4304" s="235"/>
      <c r="F4304" s="217"/>
      <c r="G4304" s="217"/>
      <c r="H4304" s="217"/>
      <c r="I4304" s="217"/>
      <c r="J4304" s="217"/>
      <c r="K4304" s="217"/>
      <c r="L4304" s="217"/>
      <c r="M4304" s="217"/>
      <c r="N4304" s="217"/>
      <c r="O4304" s="217"/>
      <c r="P4304" s="217"/>
    </row>
    <row r="4305">
      <c r="A4305" s="230"/>
      <c r="B4305" s="233"/>
      <c r="C4305" s="234"/>
      <c r="D4305" s="236"/>
      <c r="E4305" s="235"/>
      <c r="F4305" s="195"/>
      <c r="G4305" s="217"/>
      <c r="H4305" s="217"/>
      <c r="I4305" s="195"/>
      <c r="J4305" s="195"/>
      <c r="K4305" s="195"/>
      <c r="L4305" s="195"/>
      <c r="M4305" s="195"/>
      <c r="N4305" s="195"/>
      <c r="O4305" s="195"/>
      <c r="P4305" s="195"/>
    </row>
    <row r="4306">
      <c r="A4306" s="230"/>
      <c r="B4306" s="233"/>
      <c r="C4306" s="234"/>
      <c r="D4306" s="235"/>
      <c r="E4306" s="235"/>
      <c r="F4306" s="217"/>
      <c r="G4306" s="217"/>
      <c r="H4306" s="217"/>
      <c r="I4306" s="217"/>
      <c r="J4306" s="217"/>
      <c r="K4306" s="217"/>
      <c r="L4306" s="217"/>
      <c r="M4306" s="217"/>
      <c r="N4306" s="217"/>
      <c r="O4306" s="217"/>
      <c r="P4306" s="217"/>
    </row>
    <row r="4307">
      <c r="A4307" s="230"/>
      <c r="B4307" s="233"/>
      <c r="C4307" s="234"/>
      <c r="D4307" s="235"/>
      <c r="E4307" s="235"/>
      <c r="F4307" s="217"/>
      <c r="G4307" s="217"/>
      <c r="H4307" s="217"/>
      <c r="I4307" s="217"/>
      <c r="J4307" s="217"/>
      <c r="K4307" s="217"/>
      <c r="L4307" s="217"/>
      <c r="M4307" s="217"/>
      <c r="N4307" s="217"/>
      <c r="O4307" s="217"/>
      <c r="P4307" s="217"/>
    </row>
    <row r="4308">
      <c r="A4308" s="230"/>
      <c r="B4308" s="233"/>
      <c r="C4308" s="234"/>
      <c r="D4308" s="235"/>
      <c r="E4308" s="235"/>
      <c r="F4308" s="217"/>
      <c r="G4308" s="217"/>
      <c r="H4308" s="217"/>
      <c r="I4308" s="217"/>
      <c r="J4308" s="217"/>
      <c r="K4308" s="217"/>
      <c r="L4308" s="217"/>
      <c r="M4308" s="217"/>
      <c r="N4308" s="217"/>
      <c r="O4308" s="217"/>
      <c r="P4308" s="217"/>
    </row>
    <row r="4309">
      <c r="A4309" s="230"/>
      <c r="B4309" s="233"/>
      <c r="C4309" s="234"/>
      <c r="D4309" s="235"/>
      <c r="E4309" s="235"/>
      <c r="F4309" s="217"/>
      <c r="G4309" s="217"/>
      <c r="H4309" s="217"/>
      <c r="I4309" s="217"/>
      <c r="J4309" s="217"/>
      <c r="K4309" s="217"/>
      <c r="L4309" s="217"/>
      <c r="M4309" s="217"/>
      <c r="N4309" s="217"/>
      <c r="O4309" s="217"/>
      <c r="P4309" s="217"/>
    </row>
    <row r="4310">
      <c r="A4310" s="230"/>
      <c r="B4310" s="233"/>
      <c r="C4310" s="234"/>
      <c r="D4310" s="235"/>
      <c r="E4310" s="235"/>
      <c r="F4310" s="217"/>
      <c r="G4310" s="217"/>
      <c r="H4310" s="217"/>
      <c r="I4310" s="217"/>
      <c r="J4310" s="217"/>
      <c r="K4310" s="217"/>
      <c r="L4310" s="217"/>
      <c r="M4310" s="217"/>
      <c r="N4310" s="217"/>
      <c r="O4310" s="217"/>
      <c r="P4310" s="217"/>
    </row>
    <row r="4311">
      <c r="A4311" s="230"/>
      <c r="B4311" s="233"/>
      <c r="C4311" s="234"/>
      <c r="D4311" s="235"/>
      <c r="E4311" s="235"/>
      <c r="F4311" s="217"/>
      <c r="G4311" s="217"/>
      <c r="H4311" s="217"/>
      <c r="I4311" s="217"/>
      <c r="J4311" s="217"/>
      <c r="K4311" s="217"/>
      <c r="L4311" s="217"/>
      <c r="M4311" s="217"/>
      <c r="N4311" s="217"/>
      <c r="O4311" s="217"/>
      <c r="P4311" s="217"/>
    </row>
    <row r="4312">
      <c r="A4312" s="230"/>
      <c r="B4312" s="233"/>
      <c r="C4312" s="234"/>
      <c r="D4312" s="235"/>
      <c r="E4312" s="235"/>
      <c r="F4312" s="217"/>
      <c r="G4312" s="217"/>
      <c r="H4312" s="217"/>
      <c r="I4312" s="217"/>
      <c r="J4312" s="217"/>
      <c r="K4312" s="217"/>
      <c r="L4312" s="217"/>
      <c r="M4312" s="217"/>
      <c r="N4312" s="217"/>
      <c r="O4312" s="217"/>
      <c r="P4312" s="217"/>
    </row>
    <row r="4313">
      <c r="A4313" s="230"/>
      <c r="B4313" s="233"/>
      <c r="C4313" s="234"/>
      <c r="D4313" s="235"/>
      <c r="E4313" s="235"/>
      <c r="F4313" s="217"/>
      <c r="G4313" s="217"/>
      <c r="H4313" s="217"/>
      <c r="I4313" s="217"/>
      <c r="J4313" s="217"/>
      <c r="K4313" s="217"/>
      <c r="L4313" s="217"/>
      <c r="M4313" s="217"/>
      <c r="N4313" s="217"/>
      <c r="O4313" s="217"/>
      <c r="P4313" s="217"/>
    </row>
    <row r="4314">
      <c r="A4314" s="230"/>
      <c r="B4314" s="233"/>
      <c r="C4314" s="234"/>
      <c r="D4314" s="235"/>
      <c r="E4314" s="235"/>
      <c r="F4314" s="217"/>
      <c r="G4314" s="217"/>
      <c r="H4314" s="217"/>
      <c r="I4314" s="217"/>
      <c r="J4314" s="217"/>
      <c r="K4314" s="217"/>
      <c r="L4314" s="217"/>
      <c r="M4314" s="217"/>
      <c r="N4314" s="217"/>
      <c r="O4314" s="217"/>
      <c r="P4314" s="217"/>
    </row>
    <row r="4315">
      <c r="A4315" s="230"/>
      <c r="B4315" s="233"/>
      <c r="C4315" s="234"/>
      <c r="D4315" s="235"/>
      <c r="E4315" s="235"/>
      <c r="F4315" s="217"/>
      <c r="G4315" s="217"/>
      <c r="H4315" s="217"/>
      <c r="I4315" s="217"/>
      <c r="J4315" s="217"/>
      <c r="K4315" s="217"/>
      <c r="L4315" s="217"/>
      <c r="M4315" s="217"/>
      <c r="N4315" s="217"/>
      <c r="O4315" s="217"/>
      <c r="P4315" s="217"/>
    </row>
    <row r="4316">
      <c r="A4316" s="230"/>
      <c r="B4316" s="233"/>
      <c r="C4316" s="234"/>
      <c r="D4316" s="235"/>
      <c r="E4316" s="235"/>
      <c r="F4316" s="217"/>
      <c r="G4316" s="217"/>
      <c r="H4316" s="217"/>
      <c r="I4316" s="217"/>
      <c r="J4316" s="217"/>
      <c r="K4316" s="217"/>
      <c r="L4316" s="217"/>
      <c r="M4316" s="217"/>
      <c r="N4316" s="217"/>
      <c r="O4316" s="217"/>
      <c r="P4316" s="217"/>
    </row>
    <row r="4317">
      <c r="A4317" s="230"/>
      <c r="B4317" s="233"/>
      <c r="C4317" s="234"/>
      <c r="D4317" s="235"/>
      <c r="E4317" s="235"/>
      <c r="F4317" s="217"/>
      <c r="G4317" s="217"/>
      <c r="H4317" s="217"/>
      <c r="I4317" s="217"/>
      <c r="J4317" s="217"/>
      <c r="K4317" s="217"/>
      <c r="L4317" s="217"/>
      <c r="M4317" s="217"/>
      <c r="N4317" s="217"/>
      <c r="O4317" s="217"/>
      <c r="P4317" s="217"/>
    </row>
    <row r="4318">
      <c r="A4318" s="230"/>
      <c r="B4318" s="233"/>
      <c r="C4318" s="234"/>
      <c r="D4318" s="235"/>
      <c r="E4318" s="235"/>
      <c r="F4318" s="217"/>
      <c r="G4318" s="217"/>
      <c r="H4318" s="217"/>
      <c r="I4318" s="217"/>
      <c r="J4318" s="217"/>
      <c r="K4318" s="217"/>
      <c r="L4318" s="217"/>
      <c r="M4318" s="217"/>
      <c r="N4318" s="217"/>
      <c r="O4318" s="217"/>
      <c r="P4318" s="217"/>
    </row>
    <row r="4319">
      <c r="A4319" s="230"/>
      <c r="B4319" s="233"/>
      <c r="C4319" s="234"/>
      <c r="D4319" s="235"/>
      <c r="E4319" s="235"/>
      <c r="F4319" s="217"/>
      <c r="G4319" s="217"/>
      <c r="H4319" s="217"/>
      <c r="I4319" s="217"/>
      <c r="J4319" s="217"/>
      <c r="K4319" s="217"/>
      <c r="L4319" s="217"/>
      <c r="M4319" s="217"/>
      <c r="N4319" s="217"/>
      <c r="O4319" s="217"/>
      <c r="P4319" s="217"/>
    </row>
    <row r="4320">
      <c r="A4320" s="230"/>
      <c r="B4320" s="233"/>
      <c r="C4320" s="234"/>
      <c r="D4320" s="235"/>
      <c r="E4320" s="235"/>
      <c r="F4320" s="217"/>
      <c r="G4320" s="217"/>
      <c r="H4320" s="217"/>
      <c r="I4320" s="217"/>
      <c r="J4320" s="217"/>
      <c r="K4320" s="217"/>
      <c r="L4320" s="217"/>
      <c r="M4320" s="217"/>
      <c r="N4320" s="217"/>
      <c r="O4320" s="217"/>
      <c r="P4320" s="217"/>
    </row>
    <row r="4321">
      <c r="A4321" s="230"/>
      <c r="B4321" s="233"/>
      <c r="C4321" s="234"/>
      <c r="D4321" s="235"/>
      <c r="E4321" s="235"/>
      <c r="F4321" s="217"/>
      <c r="G4321" s="217"/>
      <c r="H4321" s="217"/>
      <c r="I4321" s="217"/>
      <c r="J4321" s="217"/>
      <c r="K4321" s="217"/>
      <c r="L4321" s="217"/>
      <c r="M4321" s="217"/>
      <c r="N4321" s="217"/>
      <c r="O4321" s="217"/>
      <c r="P4321" s="217"/>
    </row>
    <row r="4322">
      <c r="A4322" s="230"/>
      <c r="B4322" s="233"/>
      <c r="C4322" s="234"/>
      <c r="D4322" s="235"/>
      <c r="E4322" s="235"/>
      <c r="F4322" s="217"/>
      <c r="G4322" s="217"/>
      <c r="H4322" s="217"/>
      <c r="I4322" s="217"/>
      <c r="J4322" s="217"/>
      <c r="K4322" s="217"/>
      <c r="L4322" s="217"/>
      <c r="M4322" s="217"/>
      <c r="N4322" s="217"/>
      <c r="O4322" s="217"/>
      <c r="P4322" s="217"/>
    </row>
    <row r="4323">
      <c r="A4323" s="230"/>
      <c r="B4323" s="233"/>
      <c r="C4323" s="234"/>
      <c r="D4323" s="236"/>
      <c r="E4323" s="235"/>
      <c r="F4323" s="195"/>
      <c r="G4323" s="217"/>
      <c r="H4323" s="217"/>
      <c r="I4323" s="195"/>
      <c r="J4323" s="195"/>
      <c r="K4323" s="195"/>
      <c r="L4323" s="195"/>
      <c r="M4323" s="195"/>
      <c r="N4323" s="195"/>
      <c r="O4323" s="195"/>
      <c r="P4323" s="195"/>
    </row>
    <row r="4324">
      <c r="A4324" s="230"/>
      <c r="B4324" s="233"/>
      <c r="C4324" s="234"/>
      <c r="D4324" s="235"/>
      <c r="E4324" s="235"/>
      <c r="F4324" s="217"/>
      <c r="G4324" s="217"/>
      <c r="H4324" s="217"/>
      <c r="I4324" s="217"/>
      <c r="J4324" s="217"/>
      <c r="K4324" s="217"/>
      <c r="L4324" s="217"/>
      <c r="M4324" s="217"/>
      <c r="N4324" s="217"/>
      <c r="O4324" s="217"/>
      <c r="P4324" s="217"/>
    </row>
    <row r="4325">
      <c r="A4325" s="230"/>
      <c r="B4325" s="233"/>
      <c r="C4325" s="234"/>
      <c r="D4325" s="235"/>
      <c r="E4325" s="235"/>
      <c r="F4325" s="217"/>
      <c r="G4325" s="217"/>
      <c r="H4325" s="217"/>
      <c r="I4325" s="217"/>
      <c r="J4325" s="217"/>
      <c r="K4325" s="217"/>
      <c r="L4325" s="217"/>
      <c r="M4325" s="217"/>
      <c r="N4325" s="217"/>
      <c r="O4325" s="217"/>
      <c r="P4325" s="217"/>
    </row>
    <row r="4326">
      <c r="A4326" s="230"/>
      <c r="B4326" s="233"/>
      <c r="C4326" s="234"/>
      <c r="D4326" s="235"/>
      <c r="E4326" s="235"/>
      <c r="F4326" s="217"/>
      <c r="G4326" s="217"/>
      <c r="H4326" s="217"/>
      <c r="I4326" s="217"/>
      <c r="J4326" s="217"/>
      <c r="K4326" s="217"/>
      <c r="L4326" s="217"/>
      <c r="M4326" s="217"/>
      <c r="N4326" s="217"/>
      <c r="O4326" s="217"/>
      <c r="P4326" s="217"/>
    </row>
    <row r="4327">
      <c r="A4327" s="230"/>
      <c r="B4327" s="233"/>
      <c r="C4327" s="234"/>
      <c r="D4327" s="235"/>
      <c r="E4327" s="235"/>
      <c r="F4327" s="217"/>
      <c r="G4327" s="217"/>
      <c r="H4327" s="217"/>
      <c r="I4327" s="217"/>
      <c r="J4327" s="217"/>
      <c r="K4327" s="217"/>
      <c r="L4327" s="217"/>
      <c r="M4327" s="217"/>
      <c r="N4327" s="217"/>
      <c r="O4327" s="217"/>
      <c r="P4327" s="217"/>
    </row>
    <row r="4328">
      <c r="A4328" s="230"/>
      <c r="B4328" s="233"/>
      <c r="C4328" s="234"/>
      <c r="D4328" s="235"/>
      <c r="E4328" s="235"/>
      <c r="F4328" s="217"/>
      <c r="G4328" s="217"/>
      <c r="H4328" s="217"/>
      <c r="I4328" s="217"/>
      <c r="J4328" s="217"/>
      <c r="K4328" s="217"/>
      <c r="L4328" s="217"/>
      <c r="M4328" s="217"/>
      <c r="N4328" s="217"/>
      <c r="O4328" s="217"/>
      <c r="P4328" s="217"/>
    </row>
    <row r="4329">
      <c r="A4329" s="230"/>
      <c r="B4329" s="233"/>
      <c r="C4329" s="234"/>
      <c r="D4329" s="235"/>
      <c r="E4329" s="235"/>
      <c r="F4329" s="217"/>
      <c r="G4329" s="217"/>
      <c r="H4329" s="217"/>
      <c r="I4329" s="217"/>
      <c r="J4329" s="217"/>
      <c r="K4329" s="217"/>
      <c r="L4329" s="217"/>
      <c r="M4329" s="217"/>
      <c r="N4329" s="217"/>
      <c r="O4329" s="217"/>
      <c r="P4329" s="217"/>
    </row>
    <row r="4330">
      <c r="A4330" s="230"/>
      <c r="B4330" s="233"/>
      <c r="C4330" s="234"/>
      <c r="D4330" s="235"/>
      <c r="E4330" s="235"/>
      <c r="F4330" s="217"/>
      <c r="G4330" s="217"/>
      <c r="H4330" s="217"/>
      <c r="I4330" s="217"/>
      <c r="J4330" s="217"/>
      <c r="K4330" s="217"/>
      <c r="L4330" s="217"/>
      <c r="M4330" s="217"/>
      <c r="N4330" s="217"/>
      <c r="O4330" s="217"/>
      <c r="P4330" s="217"/>
    </row>
    <row r="4331">
      <c r="A4331" s="230"/>
      <c r="B4331" s="233"/>
      <c r="C4331" s="234"/>
      <c r="D4331" s="235"/>
      <c r="E4331" s="235"/>
      <c r="F4331" s="217"/>
      <c r="G4331" s="217"/>
      <c r="H4331" s="217"/>
      <c r="I4331" s="217"/>
      <c r="J4331" s="217"/>
      <c r="K4331" s="217"/>
      <c r="L4331" s="217"/>
      <c r="M4331" s="217"/>
      <c r="N4331" s="217"/>
      <c r="O4331" s="217"/>
      <c r="P4331" s="217"/>
    </row>
    <row r="4332">
      <c r="A4332" s="230"/>
      <c r="B4332" s="233"/>
      <c r="C4332" s="234"/>
      <c r="D4332" s="235"/>
      <c r="E4332" s="235"/>
      <c r="F4332" s="217"/>
      <c r="G4332" s="217"/>
      <c r="H4332" s="217"/>
      <c r="I4332" s="217"/>
      <c r="J4332" s="217"/>
      <c r="K4332" s="217"/>
      <c r="L4332" s="217"/>
      <c r="M4332" s="217"/>
      <c r="N4332" s="217"/>
      <c r="O4332" s="217"/>
      <c r="P4332" s="217"/>
    </row>
    <row r="4333">
      <c r="A4333" s="230"/>
      <c r="B4333" s="233"/>
      <c r="C4333" s="234"/>
      <c r="D4333" s="235"/>
      <c r="E4333" s="235"/>
      <c r="F4333" s="217"/>
      <c r="G4333" s="217"/>
      <c r="H4333" s="217"/>
      <c r="I4333" s="217"/>
      <c r="J4333" s="217"/>
      <c r="K4333" s="217"/>
      <c r="L4333" s="217"/>
      <c r="M4333" s="217"/>
      <c r="N4333" s="217"/>
      <c r="O4333" s="217"/>
      <c r="P4333" s="217"/>
    </row>
    <row r="4334">
      <c r="A4334" s="230"/>
      <c r="B4334" s="233"/>
      <c r="C4334" s="234"/>
      <c r="D4334" s="235"/>
      <c r="E4334" s="235"/>
      <c r="F4334" s="217"/>
      <c r="G4334" s="217"/>
      <c r="H4334" s="217"/>
      <c r="I4334" s="217"/>
      <c r="J4334" s="217"/>
      <c r="K4334" s="217"/>
      <c r="L4334" s="217"/>
      <c r="M4334" s="217"/>
      <c r="N4334" s="217"/>
      <c r="O4334" s="217"/>
      <c r="P4334" s="217"/>
    </row>
    <row r="4335">
      <c r="A4335" s="230"/>
      <c r="B4335" s="233"/>
      <c r="C4335" s="234"/>
      <c r="D4335" s="235"/>
      <c r="E4335" s="235"/>
      <c r="F4335" s="217"/>
      <c r="G4335" s="217"/>
      <c r="H4335" s="217"/>
      <c r="I4335" s="217"/>
      <c r="J4335" s="217"/>
      <c r="K4335" s="217"/>
      <c r="L4335" s="217"/>
      <c r="M4335" s="217"/>
      <c r="N4335" s="217"/>
      <c r="O4335" s="217"/>
      <c r="P4335" s="217"/>
    </row>
    <row r="4336">
      <c r="A4336" s="230"/>
      <c r="B4336" s="233"/>
      <c r="C4336" s="234"/>
      <c r="D4336" s="235"/>
      <c r="E4336" s="235"/>
      <c r="F4336" s="217"/>
      <c r="G4336" s="217"/>
      <c r="H4336" s="217"/>
      <c r="I4336" s="217"/>
      <c r="J4336" s="217"/>
      <c r="K4336" s="217"/>
      <c r="L4336" s="217"/>
      <c r="M4336" s="217"/>
      <c r="N4336" s="217"/>
      <c r="O4336" s="217"/>
      <c r="P4336" s="217"/>
    </row>
    <row r="4337">
      <c r="A4337" s="230"/>
      <c r="B4337" s="233"/>
      <c r="C4337" s="234"/>
      <c r="D4337" s="235"/>
      <c r="E4337" s="235"/>
      <c r="F4337" s="217"/>
      <c r="G4337" s="217"/>
      <c r="H4337" s="217"/>
      <c r="I4337" s="217"/>
      <c r="J4337" s="217"/>
      <c r="K4337" s="217"/>
      <c r="L4337" s="217"/>
      <c r="M4337" s="217"/>
      <c r="N4337" s="217"/>
      <c r="O4337" s="217"/>
      <c r="P4337" s="217"/>
    </row>
    <row r="4338">
      <c r="A4338" s="230"/>
      <c r="B4338" s="233"/>
      <c r="C4338" s="234"/>
      <c r="D4338" s="235"/>
      <c r="E4338" s="235"/>
      <c r="F4338" s="217"/>
      <c r="G4338" s="217"/>
      <c r="H4338" s="217"/>
      <c r="I4338" s="217"/>
      <c r="J4338" s="217"/>
      <c r="K4338" s="217"/>
      <c r="L4338" s="217"/>
      <c r="M4338" s="217"/>
      <c r="N4338" s="217"/>
      <c r="O4338" s="217"/>
      <c r="P4338" s="217"/>
    </row>
    <row r="4339">
      <c r="A4339" s="230"/>
      <c r="B4339" s="233"/>
      <c r="C4339" s="234"/>
      <c r="D4339" s="235"/>
      <c r="E4339" s="235"/>
      <c r="F4339" s="217"/>
      <c r="G4339" s="217"/>
      <c r="H4339" s="217"/>
      <c r="I4339" s="217"/>
      <c r="J4339" s="217"/>
      <c r="K4339" s="217"/>
      <c r="L4339" s="217"/>
      <c r="M4339" s="217"/>
      <c r="N4339" s="217"/>
      <c r="O4339" s="217"/>
      <c r="P4339" s="217"/>
    </row>
    <row r="4340">
      <c r="A4340" s="230"/>
      <c r="B4340" s="233"/>
      <c r="C4340" s="234"/>
      <c r="D4340" s="235"/>
      <c r="E4340" s="235"/>
      <c r="F4340" s="217"/>
      <c r="G4340" s="217"/>
      <c r="H4340" s="217"/>
      <c r="I4340" s="217"/>
      <c r="J4340" s="217"/>
      <c r="K4340" s="217"/>
      <c r="L4340" s="217"/>
      <c r="M4340" s="217"/>
      <c r="N4340" s="217"/>
      <c r="O4340" s="217"/>
      <c r="P4340" s="217"/>
    </row>
    <row r="4341">
      <c r="A4341" s="230"/>
      <c r="B4341" s="233"/>
      <c r="C4341" s="234"/>
      <c r="D4341" s="236"/>
      <c r="E4341" s="235"/>
      <c r="F4341" s="195"/>
      <c r="G4341" s="217"/>
      <c r="H4341" s="217"/>
      <c r="I4341" s="195"/>
      <c r="J4341" s="195"/>
      <c r="K4341" s="195"/>
      <c r="L4341" s="195"/>
      <c r="M4341" s="195"/>
      <c r="N4341" s="195"/>
      <c r="O4341" s="195"/>
      <c r="P4341" s="195"/>
    </row>
    <row r="4342">
      <c r="A4342" s="230"/>
      <c r="B4342" s="233"/>
      <c r="C4342" s="234"/>
      <c r="D4342" s="235"/>
      <c r="E4342" s="235"/>
      <c r="F4342" s="217"/>
      <c r="G4342" s="217"/>
      <c r="H4342" s="217"/>
      <c r="I4342" s="217"/>
      <c r="J4342" s="217"/>
      <c r="K4342" s="217"/>
      <c r="L4342" s="217"/>
      <c r="M4342" s="217"/>
      <c r="N4342" s="217"/>
      <c r="O4342" s="217"/>
      <c r="P4342" s="217"/>
    </row>
    <row r="4343">
      <c r="A4343" s="230"/>
      <c r="B4343" s="233"/>
      <c r="C4343" s="234"/>
      <c r="D4343" s="235"/>
      <c r="E4343" s="235"/>
      <c r="F4343" s="217"/>
      <c r="G4343" s="217"/>
      <c r="H4343" s="217"/>
      <c r="I4343" s="217"/>
      <c r="J4343" s="217"/>
      <c r="K4343" s="217"/>
      <c r="L4343" s="217"/>
      <c r="M4343" s="217"/>
      <c r="N4343" s="217"/>
      <c r="O4343" s="217"/>
      <c r="P4343" s="217"/>
    </row>
    <row r="4344">
      <c r="A4344" s="230"/>
      <c r="B4344" s="233"/>
      <c r="C4344" s="234"/>
      <c r="D4344" s="235"/>
      <c r="E4344" s="235"/>
      <c r="F4344" s="217"/>
      <c r="G4344" s="217"/>
      <c r="H4344" s="217"/>
      <c r="I4344" s="217"/>
      <c r="J4344" s="217"/>
      <c r="K4344" s="217"/>
      <c r="L4344" s="217"/>
      <c r="M4344" s="217"/>
      <c r="N4344" s="217"/>
      <c r="O4344" s="217"/>
      <c r="P4344" s="217"/>
    </row>
    <row r="4345">
      <c r="A4345" s="230"/>
      <c r="B4345" s="233"/>
      <c r="C4345" s="234"/>
      <c r="D4345" s="235"/>
      <c r="E4345" s="235"/>
      <c r="F4345" s="217"/>
      <c r="G4345" s="217"/>
      <c r="H4345" s="217"/>
      <c r="I4345" s="217"/>
      <c r="J4345" s="217"/>
      <c r="K4345" s="217"/>
      <c r="L4345" s="217"/>
      <c r="M4345" s="217"/>
      <c r="N4345" s="217"/>
      <c r="O4345" s="217"/>
      <c r="P4345" s="217"/>
    </row>
    <row r="4346">
      <c r="A4346" s="230"/>
      <c r="B4346" s="233"/>
      <c r="C4346" s="234"/>
      <c r="D4346" s="235"/>
      <c r="E4346" s="235"/>
      <c r="F4346" s="217"/>
      <c r="G4346" s="217"/>
      <c r="H4346" s="217"/>
      <c r="I4346" s="217"/>
      <c r="J4346" s="217"/>
      <c r="K4346" s="217"/>
      <c r="L4346" s="217"/>
      <c r="M4346" s="217"/>
      <c r="N4346" s="217"/>
      <c r="O4346" s="217"/>
      <c r="P4346" s="217"/>
    </row>
    <row r="4347">
      <c r="A4347" s="230"/>
      <c r="B4347" s="233"/>
      <c r="C4347" s="234"/>
      <c r="D4347" s="235"/>
      <c r="E4347" s="235"/>
      <c r="F4347" s="217"/>
      <c r="G4347" s="217"/>
      <c r="H4347" s="217"/>
      <c r="I4347" s="217"/>
      <c r="J4347" s="217"/>
      <c r="K4347" s="217"/>
      <c r="L4347" s="217"/>
      <c r="M4347" s="217"/>
      <c r="N4347" s="217"/>
      <c r="O4347" s="217"/>
      <c r="P4347" s="217"/>
    </row>
    <row r="4348">
      <c r="A4348" s="230"/>
      <c r="B4348" s="233"/>
      <c r="C4348" s="234"/>
      <c r="D4348" s="235"/>
      <c r="E4348" s="235"/>
      <c r="F4348" s="217"/>
      <c r="G4348" s="217"/>
      <c r="H4348" s="217"/>
      <c r="I4348" s="217"/>
      <c r="J4348" s="217"/>
      <c r="K4348" s="217"/>
      <c r="L4348" s="217"/>
      <c r="M4348" s="217"/>
      <c r="N4348" s="217"/>
      <c r="O4348" s="217"/>
      <c r="P4348" s="217"/>
    </row>
    <row r="4349">
      <c r="A4349" s="230"/>
      <c r="B4349" s="233"/>
      <c r="C4349" s="234"/>
      <c r="D4349" s="235"/>
      <c r="E4349" s="235"/>
      <c r="F4349" s="217"/>
      <c r="G4349" s="217"/>
      <c r="H4349" s="217"/>
      <c r="I4349" s="217"/>
      <c r="J4349" s="217"/>
      <c r="K4349" s="217"/>
      <c r="L4349" s="217"/>
      <c r="M4349" s="217"/>
      <c r="N4349" s="217"/>
      <c r="O4349" s="217"/>
      <c r="P4349" s="217"/>
    </row>
    <row r="4350">
      <c r="A4350" s="230"/>
      <c r="B4350" s="233"/>
      <c r="C4350" s="234"/>
      <c r="D4350" s="235"/>
      <c r="E4350" s="235"/>
      <c r="F4350" s="217"/>
      <c r="G4350" s="217"/>
      <c r="H4350" s="217"/>
      <c r="I4350" s="217"/>
      <c r="J4350" s="217"/>
      <c r="K4350" s="217"/>
      <c r="L4350" s="217"/>
      <c r="M4350" s="217"/>
      <c r="N4350" s="217"/>
      <c r="O4350" s="217"/>
      <c r="P4350" s="217"/>
    </row>
    <row r="4351">
      <c r="A4351" s="230"/>
      <c r="B4351" s="233"/>
      <c r="C4351" s="234"/>
      <c r="D4351" s="235"/>
      <c r="E4351" s="235"/>
      <c r="F4351" s="217"/>
      <c r="G4351" s="217"/>
      <c r="H4351" s="217"/>
      <c r="I4351" s="217"/>
      <c r="J4351" s="217"/>
      <c r="K4351" s="217"/>
      <c r="L4351" s="217"/>
      <c r="M4351" s="217"/>
      <c r="N4351" s="217"/>
      <c r="O4351" s="217"/>
      <c r="P4351" s="217"/>
    </row>
    <row r="4352">
      <c r="A4352" s="230"/>
      <c r="B4352" s="233"/>
      <c r="C4352" s="234"/>
      <c r="D4352" s="235"/>
      <c r="E4352" s="235"/>
      <c r="F4352" s="217"/>
      <c r="G4352" s="217"/>
      <c r="H4352" s="217"/>
      <c r="I4352" s="217"/>
      <c r="J4352" s="217"/>
      <c r="K4352" s="217"/>
      <c r="L4352" s="217"/>
      <c r="M4352" s="217"/>
      <c r="N4352" s="217"/>
      <c r="O4352" s="217"/>
      <c r="P4352" s="217"/>
    </row>
    <row r="4353">
      <c r="A4353" s="230"/>
      <c r="B4353" s="233"/>
      <c r="C4353" s="234"/>
      <c r="D4353" s="235"/>
      <c r="E4353" s="235"/>
      <c r="F4353" s="217"/>
      <c r="G4353" s="217"/>
      <c r="H4353" s="217"/>
      <c r="I4353" s="217"/>
      <c r="J4353" s="217"/>
      <c r="K4353" s="217"/>
      <c r="L4353" s="217"/>
      <c r="M4353" s="217"/>
      <c r="N4353" s="217"/>
      <c r="O4353" s="217"/>
      <c r="P4353" s="217"/>
    </row>
    <row r="4354">
      <c r="A4354" s="230"/>
      <c r="B4354" s="233"/>
      <c r="C4354" s="234"/>
      <c r="D4354" s="235"/>
      <c r="E4354" s="235"/>
      <c r="F4354" s="217"/>
      <c r="G4354" s="217"/>
      <c r="H4354" s="217"/>
      <c r="I4354" s="217"/>
      <c r="J4354" s="217"/>
      <c r="K4354" s="217"/>
      <c r="L4354" s="217"/>
      <c r="M4354" s="217"/>
      <c r="N4354" s="217"/>
      <c r="O4354" s="217"/>
      <c r="P4354" s="217"/>
    </row>
    <row r="4355">
      <c r="A4355" s="230"/>
      <c r="B4355" s="233"/>
      <c r="C4355" s="234"/>
      <c r="D4355" s="235"/>
      <c r="E4355" s="235"/>
      <c r="F4355" s="217"/>
      <c r="G4355" s="217"/>
      <c r="H4355" s="217"/>
      <c r="I4355" s="217"/>
      <c r="J4355" s="217"/>
      <c r="K4355" s="217"/>
      <c r="L4355" s="217"/>
      <c r="M4355" s="217"/>
      <c r="N4355" s="217"/>
      <c r="O4355" s="217"/>
      <c r="P4355" s="217"/>
    </row>
    <row r="4356">
      <c r="A4356" s="230"/>
      <c r="B4356" s="233"/>
      <c r="C4356" s="234"/>
      <c r="D4356" s="235"/>
      <c r="E4356" s="235"/>
      <c r="F4356" s="217"/>
      <c r="G4356" s="217"/>
      <c r="H4356" s="217"/>
      <c r="I4356" s="217"/>
      <c r="J4356" s="217"/>
      <c r="K4356" s="217"/>
      <c r="L4356" s="217"/>
      <c r="M4356" s="217"/>
      <c r="N4356" s="217"/>
      <c r="O4356" s="217"/>
      <c r="P4356" s="217"/>
    </row>
    <row r="4357">
      <c r="A4357" s="230"/>
      <c r="B4357" s="233"/>
      <c r="C4357" s="234"/>
      <c r="D4357" s="235"/>
      <c r="E4357" s="235"/>
      <c r="F4357" s="217"/>
      <c r="G4357" s="217"/>
      <c r="H4357" s="217"/>
      <c r="I4357" s="217"/>
      <c r="J4357" s="217"/>
      <c r="K4357" s="217"/>
      <c r="L4357" s="217"/>
      <c r="M4357" s="217"/>
      <c r="N4357" s="217"/>
      <c r="O4357" s="217"/>
      <c r="P4357" s="217"/>
    </row>
    <row r="4358">
      <c r="A4358" s="230"/>
      <c r="B4358" s="233"/>
      <c r="C4358" s="234"/>
      <c r="D4358" s="235"/>
      <c r="E4358" s="235"/>
      <c r="F4358" s="217"/>
      <c r="G4358" s="217"/>
      <c r="H4358" s="217"/>
      <c r="I4358" s="217"/>
      <c r="J4358" s="217"/>
      <c r="K4358" s="217"/>
      <c r="L4358" s="217"/>
      <c r="M4358" s="217"/>
      <c r="N4358" s="217"/>
      <c r="O4358" s="217"/>
      <c r="P4358" s="217"/>
    </row>
    <row r="4359">
      <c r="A4359" s="230"/>
      <c r="B4359" s="233"/>
      <c r="C4359" s="234"/>
      <c r="D4359" s="236"/>
      <c r="E4359" s="235"/>
      <c r="F4359" s="195"/>
      <c r="G4359" s="217"/>
      <c r="H4359" s="217"/>
      <c r="I4359" s="195"/>
      <c r="J4359" s="195"/>
      <c r="K4359" s="195"/>
      <c r="L4359" s="195"/>
      <c r="M4359" s="195"/>
      <c r="N4359" s="195"/>
      <c r="O4359" s="195"/>
      <c r="P4359" s="195"/>
    </row>
    <row r="4360">
      <c r="A4360" s="230"/>
      <c r="B4360" s="233"/>
      <c r="C4360" s="234"/>
      <c r="D4360" s="235"/>
      <c r="E4360" s="235"/>
      <c r="F4360" s="217"/>
      <c r="G4360" s="217"/>
      <c r="H4360" s="217"/>
      <c r="I4360" s="217"/>
      <c r="J4360" s="217"/>
      <c r="K4360" s="217"/>
      <c r="L4360" s="217"/>
      <c r="M4360" s="217"/>
      <c r="N4360" s="217"/>
      <c r="O4360" s="217"/>
      <c r="P4360" s="217"/>
    </row>
    <row r="4361">
      <c r="A4361" s="230"/>
      <c r="B4361" s="233"/>
      <c r="C4361" s="234"/>
      <c r="D4361" s="235"/>
      <c r="E4361" s="235"/>
      <c r="F4361" s="217"/>
      <c r="G4361" s="217"/>
      <c r="H4361" s="217"/>
      <c r="I4361" s="217"/>
      <c r="J4361" s="217"/>
      <c r="K4361" s="217"/>
      <c r="L4361" s="217"/>
      <c r="M4361" s="217"/>
      <c r="N4361" s="217"/>
      <c r="O4361" s="217"/>
      <c r="P4361" s="217"/>
    </row>
    <row r="4362">
      <c r="A4362" s="230"/>
      <c r="B4362" s="233"/>
      <c r="C4362" s="234"/>
      <c r="D4362" s="235"/>
      <c r="E4362" s="235"/>
      <c r="F4362" s="217"/>
      <c r="G4362" s="217"/>
      <c r="H4362" s="217"/>
      <c r="I4362" s="217"/>
      <c r="J4362" s="217"/>
      <c r="K4362" s="217"/>
      <c r="L4362" s="217"/>
      <c r="M4362" s="217"/>
      <c r="N4362" s="217"/>
      <c r="O4362" s="217"/>
      <c r="P4362" s="217"/>
    </row>
    <row r="4363">
      <c r="A4363" s="230"/>
      <c r="B4363" s="233"/>
      <c r="C4363" s="234"/>
      <c r="D4363" s="235"/>
      <c r="E4363" s="235"/>
      <c r="F4363" s="217"/>
      <c r="G4363" s="217"/>
      <c r="H4363" s="217"/>
      <c r="I4363" s="217"/>
      <c r="J4363" s="217"/>
      <c r="K4363" s="217"/>
      <c r="L4363" s="217"/>
      <c r="M4363" s="217"/>
      <c r="N4363" s="217"/>
      <c r="O4363" s="217"/>
      <c r="P4363" s="217"/>
    </row>
    <row r="4364">
      <c r="A4364" s="230"/>
      <c r="B4364" s="233"/>
      <c r="C4364" s="234"/>
      <c r="D4364" s="235"/>
      <c r="E4364" s="235"/>
      <c r="F4364" s="217"/>
      <c r="G4364" s="217"/>
      <c r="H4364" s="217"/>
      <c r="I4364" s="217"/>
      <c r="J4364" s="217"/>
      <c r="K4364" s="217"/>
      <c r="L4364" s="217"/>
      <c r="M4364" s="217"/>
      <c r="N4364" s="217"/>
      <c r="O4364" s="217"/>
      <c r="P4364" s="217"/>
    </row>
    <row r="4365">
      <c r="A4365" s="230"/>
      <c r="B4365" s="233"/>
      <c r="C4365" s="234"/>
      <c r="D4365" s="235"/>
      <c r="E4365" s="235"/>
      <c r="F4365" s="217"/>
      <c r="G4365" s="217"/>
      <c r="H4365" s="217"/>
      <c r="I4365" s="217"/>
      <c r="J4365" s="217"/>
      <c r="K4365" s="217"/>
      <c r="L4365" s="217"/>
      <c r="M4365" s="217"/>
      <c r="N4365" s="217"/>
      <c r="O4365" s="217"/>
      <c r="P4365" s="217"/>
    </row>
    <row r="4366">
      <c r="A4366" s="230"/>
      <c r="B4366" s="233"/>
      <c r="C4366" s="234"/>
      <c r="D4366" s="235"/>
      <c r="E4366" s="235"/>
      <c r="F4366" s="217"/>
      <c r="G4366" s="217"/>
      <c r="H4366" s="217"/>
      <c r="I4366" s="217"/>
      <c r="J4366" s="217"/>
      <c r="K4366" s="217"/>
      <c r="L4366" s="217"/>
      <c r="M4366" s="217"/>
      <c r="N4366" s="217"/>
      <c r="O4366" s="217"/>
      <c r="P4366" s="217"/>
    </row>
    <row r="4367">
      <c r="A4367" s="230"/>
      <c r="B4367" s="233"/>
      <c r="C4367" s="234"/>
      <c r="D4367" s="235"/>
      <c r="E4367" s="235"/>
      <c r="F4367" s="217"/>
      <c r="G4367" s="217"/>
      <c r="H4367" s="217"/>
      <c r="I4367" s="217"/>
      <c r="J4367" s="217"/>
      <c r="K4367" s="217"/>
      <c r="L4367" s="217"/>
      <c r="M4367" s="217"/>
      <c r="N4367" s="217"/>
      <c r="O4367" s="217"/>
      <c r="P4367" s="217"/>
    </row>
    <row r="4368">
      <c r="A4368" s="230"/>
      <c r="B4368" s="233"/>
      <c r="C4368" s="234"/>
      <c r="D4368" s="235"/>
      <c r="E4368" s="235"/>
      <c r="F4368" s="217"/>
      <c r="G4368" s="217"/>
      <c r="H4368" s="217"/>
      <c r="I4368" s="217"/>
      <c r="J4368" s="217"/>
      <c r="K4368" s="217"/>
      <c r="L4368" s="217"/>
      <c r="M4368" s="217"/>
      <c r="N4368" s="217"/>
      <c r="O4368" s="217"/>
      <c r="P4368" s="217"/>
    </row>
    <row r="4369">
      <c r="A4369" s="230"/>
      <c r="B4369" s="233"/>
      <c r="C4369" s="234"/>
      <c r="D4369" s="235"/>
      <c r="E4369" s="235"/>
      <c r="F4369" s="217"/>
      <c r="G4369" s="217"/>
      <c r="H4369" s="217"/>
      <c r="I4369" s="217"/>
      <c r="J4369" s="217"/>
      <c r="K4369" s="217"/>
      <c r="L4369" s="217"/>
      <c r="M4369" s="217"/>
      <c r="N4369" s="217"/>
      <c r="O4369" s="217"/>
      <c r="P4369" s="217"/>
    </row>
    <row r="4370">
      <c r="A4370" s="230"/>
      <c r="B4370" s="233"/>
      <c r="C4370" s="234"/>
      <c r="D4370" s="235"/>
      <c r="E4370" s="235"/>
      <c r="F4370" s="217"/>
      <c r="G4370" s="217"/>
      <c r="H4370" s="217"/>
      <c r="I4370" s="217"/>
      <c r="J4370" s="217"/>
      <c r="K4370" s="217"/>
      <c r="L4370" s="217"/>
      <c r="M4370" s="217"/>
      <c r="N4370" s="217"/>
      <c r="O4370" s="217"/>
      <c r="P4370" s="217"/>
    </row>
    <row r="4371">
      <c r="A4371" s="230"/>
      <c r="B4371" s="233"/>
      <c r="C4371" s="234"/>
      <c r="D4371" s="235"/>
      <c r="E4371" s="235"/>
      <c r="F4371" s="217"/>
      <c r="G4371" s="217"/>
      <c r="H4371" s="217"/>
      <c r="I4371" s="217"/>
      <c r="J4371" s="217"/>
      <c r="K4371" s="217"/>
      <c r="L4371" s="217"/>
      <c r="M4371" s="217"/>
      <c r="N4371" s="217"/>
      <c r="O4371" s="217"/>
      <c r="P4371" s="217"/>
    </row>
    <row r="4372">
      <c r="A4372" s="230"/>
      <c r="B4372" s="233"/>
      <c r="C4372" s="234"/>
      <c r="D4372" s="235"/>
      <c r="E4372" s="235"/>
      <c r="F4372" s="217"/>
      <c r="G4372" s="217"/>
      <c r="H4372" s="217"/>
      <c r="I4372" s="217"/>
      <c r="J4372" s="217"/>
      <c r="K4372" s="217"/>
      <c r="L4372" s="217"/>
      <c r="M4372" s="217"/>
      <c r="N4372" s="217"/>
      <c r="O4372" s="217"/>
      <c r="P4372" s="217"/>
    </row>
    <row r="4373">
      <c r="A4373" s="230"/>
      <c r="B4373" s="233"/>
      <c r="C4373" s="234"/>
      <c r="D4373" s="235"/>
      <c r="E4373" s="235"/>
      <c r="F4373" s="217"/>
      <c r="G4373" s="217"/>
      <c r="H4373" s="217"/>
      <c r="I4373" s="217"/>
      <c r="J4373" s="217"/>
      <c r="K4373" s="217"/>
      <c r="L4373" s="217"/>
      <c r="M4373" s="217"/>
      <c r="N4373" s="217"/>
      <c r="O4373" s="217"/>
      <c r="P4373" s="217"/>
    </row>
    <row r="4374">
      <c r="A4374" s="230"/>
      <c r="B4374" s="233"/>
      <c r="C4374" s="234"/>
      <c r="D4374" s="235"/>
      <c r="E4374" s="235"/>
      <c r="F4374" s="217"/>
      <c r="G4374" s="217"/>
      <c r="H4374" s="217"/>
      <c r="I4374" s="217"/>
      <c r="J4374" s="217"/>
      <c r="K4374" s="217"/>
      <c r="L4374" s="217"/>
      <c r="M4374" s="217"/>
      <c r="N4374" s="217"/>
      <c r="O4374" s="217"/>
      <c r="P4374" s="217"/>
    </row>
    <row r="4375">
      <c r="A4375" s="230"/>
      <c r="B4375" s="233"/>
      <c r="C4375" s="234"/>
      <c r="D4375" s="235"/>
      <c r="E4375" s="235"/>
      <c r="F4375" s="217"/>
      <c r="G4375" s="217"/>
      <c r="H4375" s="217"/>
      <c r="I4375" s="217"/>
      <c r="J4375" s="217"/>
      <c r="K4375" s="217"/>
      <c r="L4375" s="217"/>
      <c r="M4375" s="217"/>
      <c r="N4375" s="217"/>
      <c r="O4375" s="217"/>
      <c r="P4375" s="217"/>
    </row>
    <row r="4376">
      <c r="A4376" s="230"/>
      <c r="B4376" s="233"/>
      <c r="C4376" s="234"/>
      <c r="D4376" s="235"/>
      <c r="E4376" s="235"/>
      <c r="F4376" s="217"/>
      <c r="G4376" s="217"/>
      <c r="H4376" s="217"/>
      <c r="I4376" s="217"/>
      <c r="J4376" s="217"/>
      <c r="K4376" s="217"/>
      <c r="L4376" s="217"/>
      <c r="M4376" s="217"/>
      <c r="N4376" s="217"/>
      <c r="O4376" s="217"/>
      <c r="P4376" s="217"/>
    </row>
    <row r="4377">
      <c r="A4377" s="230"/>
      <c r="B4377" s="233"/>
      <c r="C4377" s="234"/>
      <c r="D4377" s="236"/>
      <c r="E4377" s="235"/>
      <c r="F4377" s="195"/>
      <c r="G4377" s="217"/>
      <c r="H4377" s="217"/>
      <c r="I4377" s="195"/>
      <c r="J4377" s="195"/>
      <c r="K4377" s="195"/>
      <c r="L4377" s="195"/>
      <c r="M4377" s="195"/>
      <c r="N4377" s="195"/>
      <c r="O4377" s="195"/>
      <c r="P4377" s="195"/>
    </row>
    <row r="4378">
      <c r="A4378" s="230"/>
      <c r="B4378" s="233"/>
      <c r="C4378" s="234"/>
      <c r="D4378" s="235"/>
      <c r="E4378" s="235"/>
      <c r="F4378" s="217"/>
      <c r="G4378" s="217"/>
      <c r="H4378" s="217"/>
      <c r="I4378" s="217"/>
      <c r="J4378" s="217"/>
      <c r="K4378" s="217"/>
      <c r="L4378" s="217"/>
      <c r="M4378" s="217"/>
      <c r="N4378" s="217"/>
      <c r="O4378" s="217"/>
      <c r="P4378" s="217"/>
    </row>
    <row r="4379">
      <c r="A4379" s="230"/>
      <c r="B4379" s="233"/>
      <c r="C4379" s="234"/>
      <c r="D4379" s="235"/>
      <c r="E4379" s="235"/>
      <c r="F4379" s="217"/>
      <c r="G4379" s="217"/>
      <c r="H4379" s="217"/>
      <c r="I4379" s="217"/>
      <c r="J4379" s="217"/>
      <c r="K4379" s="217"/>
      <c r="L4379" s="217"/>
      <c r="M4379" s="217"/>
      <c r="N4379" s="217"/>
      <c r="O4379" s="217"/>
      <c r="P4379" s="217"/>
    </row>
    <row r="4380">
      <c r="A4380" s="230"/>
      <c r="B4380" s="233"/>
      <c r="C4380" s="234"/>
      <c r="D4380" s="235"/>
      <c r="E4380" s="235"/>
      <c r="F4380" s="217"/>
      <c r="G4380" s="217"/>
      <c r="H4380" s="217"/>
      <c r="I4380" s="217"/>
      <c r="J4380" s="217"/>
      <c r="K4380" s="217"/>
      <c r="L4380" s="217"/>
      <c r="M4380" s="217"/>
      <c r="N4380" s="217"/>
      <c r="O4380" s="217"/>
      <c r="P4380" s="217"/>
    </row>
    <row r="4381">
      <c r="A4381" s="230"/>
      <c r="B4381" s="233"/>
      <c r="C4381" s="234"/>
      <c r="D4381" s="235"/>
      <c r="E4381" s="235"/>
      <c r="F4381" s="217"/>
      <c r="G4381" s="217"/>
      <c r="H4381" s="217"/>
      <c r="I4381" s="217"/>
      <c r="J4381" s="217"/>
      <c r="K4381" s="217"/>
      <c r="L4381" s="217"/>
      <c r="M4381" s="217"/>
      <c r="N4381" s="217"/>
      <c r="O4381" s="217"/>
      <c r="P4381" s="217"/>
    </row>
    <row r="4382">
      <c r="A4382" s="230"/>
      <c r="B4382" s="233"/>
      <c r="C4382" s="234"/>
      <c r="D4382" s="235"/>
      <c r="E4382" s="235"/>
      <c r="F4382" s="217"/>
      <c r="G4382" s="217"/>
      <c r="H4382" s="217"/>
      <c r="I4382" s="217"/>
      <c r="J4382" s="217"/>
      <c r="K4382" s="217"/>
      <c r="L4382" s="217"/>
      <c r="M4382" s="217"/>
      <c r="N4382" s="217"/>
      <c r="O4382" s="217"/>
      <c r="P4382" s="217"/>
    </row>
    <row r="4383">
      <c r="A4383" s="230"/>
      <c r="B4383" s="233"/>
      <c r="C4383" s="234"/>
      <c r="D4383" s="235"/>
      <c r="E4383" s="235"/>
      <c r="F4383" s="217"/>
      <c r="G4383" s="217"/>
      <c r="H4383" s="217"/>
      <c r="I4383" s="217"/>
      <c r="J4383" s="217"/>
      <c r="K4383" s="217"/>
      <c r="L4383" s="217"/>
      <c r="M4383" s="217"/>
      <c r="N4383" s="217"/>
      <c r="O4383" s="217"/>
      <c r="P4383" s="217"/>
    </row>
    <row r="4384">
      <c r="A4384" s="230"/>
      <c r="B4384" s="233"/>
      <c r="C4384" s="234"/>
      <c r="D4384" s="235"/>
      <c r="E4384" s="235"/>
      <c r="F4384" s="217"/>
      <c r="G4384" s="217"/>
      <c r="H4384" s="217"/>
      <c r="I4384" s="217"/>
      <c r="J4384" s="217"/>
      <c r="K4384" s="217"/>
      <c r="L4384" s="217"/>
      <c r="M4384" s="217"/>
      <c r="N4384" s="217"/>
      <c r="O4384" s="217"/>
      <c r="P4384" s="217"/>
    </row>
    <row r="4385">
      <c r="A4385" s="230"/>
      <c r="B4385" s="233"/>
      <c r="C4385" s="234"/>
      <c r="D4385" s="235"/>
      <c r="E4385" s="235"/>
      <c r="F4385" s="217"/>
      <c r="G4385" s="217"/>
      <c r="H4385" s="217"/>
      <c r="I4385" s="217"/>
      <c r="J4385" s="217"/>
      <c r="K4385" s="217"/>
      <c r="L4385" s="217"/>
      <c r="M4385" s="217"/>
      <c r="N4385" s="217"/>
      <c r="O4385" s="217"/>
      <c r="P4385" s="217"/>
    </row>
    <row r="4386">
      <c r="A4386" s="230"/>
      <c r="B4386" s="233"/>
      <c r="C4386" s="234"/>
      <c r="D4386" s="235"/>
      <c r="E4386" s="235"/>
      <c r="F4386" s="217"/>
      <c r="G4386" s="217"/>
      <c r="H4386" s="217"/>
      <c r="I4386" s="217"/>
      <c r="J4386" s="217"/>
      <c r="K4386" s="217"/>
      <c r="L4386" s="217"/>
      <c r="M4386" s="217"/>
      <c r="N4386" s="217"/>
      <c r="O4386" s="217"/>
      <c r="P4386" s="217"/>
    </row>
    <row r="4387">
      <c r="A4387" s="230"/>
      <c r="B4387" s="233"/>
      <c r="C4387" s="234"/>
      <c r="D4387" s="235"/>
      <c r="E4387" s="235"/>
      <c r="F4387" s="217"/>
      <c r="G4387" s="217"/>
      <c r="H4387" s="217"/>
      <c r="I4387" s="217"/>
      <c r="J4387" s="217"/>
      <c r="K4387" s="217"/>
      <c r="L4387" s="217"/>
      <c r="M4387" s="217"/>
      <c r="N4387" s="217"/>
      <c r="O4387" s="217"/>
      <c r="P4387" s="217"/>
    </row>
    <row r="4388">
      <c r="A4388" s="230"/>
      <c r="B4388" s="233"/>
      <c r="C4388" s="234"/>
      <c r="D4388" s="235"/>
      <c r="E4388" s="235"/>
      <c r="F4388" s="217"/>
      <c r="G4388" s="217"/>
      <c r="H4388" s="217"/>
      <c r="I4388" s="217"/>
      <c r="J4388" s="217"/>
      <c r="K4388" s="217"/>
      <c r="L4388" s="217"/>
      <c r="M4388" s="217"/>
      <c r="N4388" s="217"/>
      <c r="O4388" s="217"/>
      <c r="P4388" s="217"/>
    </row>
    <row r="4389">
      <c r="A4389" s="230"/>
      <c r="B4389" s="233"/>
      <c r="C4389" s="234"/>
      <c r="D4389" s="235"/>
      <c r="E4389" s="235"/>
      <c r="F4389" s="217"/>
      <c r="G4389" s="217"/>
      <c r="H4389" s="217"/>
      <c r="I4389" s="217"/>
      <c r="J4389" s="217"/>
      <c r="K4389" s="217"/>
      <c r="L4389" s="217"/>
      <c r="M4389" s="217"/>
      <c r="N4389" s="217"/>
      <c r="O4389" s="217"/>
      <c r="P4389" s="217"/>
    </row>
    <row r="4390">
      <c r="A4390" s="230"/>
      <c r="B4390" s="233"/>
      <c r="C4390" s="234"/>
      <c r="D4390" s="235"/>
      <c r="E4390" s="235"/>
      <c r="F4390" s="217"/>
      <c r="G4390" s="217"/>
      <c r="H4390" s="217"/>
      <c r="I4390" s="217"/>
      <c r="J4390" s="217"/>
      <c r="K4390" s="217"/>
      <c r="L4390" s="217"/>
      <c r="M4390" s="217"/>
      <c r="N4390" s="217"/>
      <c r="O4390" s="217"/>
      <c r="P4390" s="217"/>
    </row>
    <row r="4391">
      <c r="A4391" s="230"/>
      <c r="B4391" s="233"/>
      <c r="C4391" s="234"/>
      <c r="D4391" s="235"/>
      <c r="E4391" s="235"/>
      <c r="F4391" s="217"/>
      <c r="G4391" s="217"/>
      <c r="H4391" s="217"/>
      <c r="I4391" s="217"/>
      <c r="J4391" s="217"/>
      <c r="K4391" s="217"/>
      <c r="L4391" s="217"/>
      <c r="M4391" s="217"/>
      <c r="N4391" s="217"/>
      <c r="O4391" s="217"/>
      <c r="P4391" s="217"/>
    </row>
    <row r="4392">
      <c r="A4392" s="230"/>
      <c r="B4392" s="233"/>
      <c r="C4392" s="234"/>
      <c r="D4392" s="235"/>
      <c r="E4392" s="235"/>
      <c r="F4392" s="217"/>
      <c r="G4392" s="217"/>
      <c r="H4392" s="217"/>
      <c r="I4392" s="217"/>
      <c r="J4392" s="217"/>
      <c r="K4392" s="217"/>
      <c r="L4392" s="217"/>
      <c r="M4392" s="217"/>
      <c r="N4392" s="217"/>
      <c r="O4392" s="217"/>
      <c r="P4392" s="217"/>
    </row>
    <row r="4393">
      <c r="A4393" s="230"/>
      <c r="B4393" s="233"/>
      <c r="C4393" s="234"/>
      <c r="D4393" s="235"/>
      <c r="E4393" s="235"/>
      <c r="F4393" s="217"/>
      <c r="G4393" s="217"/>
      <c r="H4393" s="217"/>
      <c r="I4393" s="217"/>
      <c r="J4393" s="217"/>
      <c r="K4393" s="217"/>
      <c r="L4393" s="217"/>
      <c r="M4393" s="217"/>
      <c r="N4393" s="217"/>
      <c r="O4393" s="217"/>
      <c r="P4393" s="217"/>
    </row>
    <row r="4394">
      <c r="A4394" s="230"/>
      <c r="B4394" s="233"/>
      <c r="C4394" s="234"/>
      <c r="D4394" s="235"/>
      <c r="E4394" s="235"/>
      <c r="F4394" s="217"/>
      <c r="G4394" s="217"/>
      <c r="H4394" s="217"/>
      <c r="I4394" s="217"/>
      <c r="J4394" s="217"/>
      <c r="K4394" s="217"/>
      <c r="L4394" s="217"/>
      <c r="M4394" s="217"/>
      <c r="N4394" s="217"/>
      <c r="O4394" s="217"/>
      <c r="P4394" s="217"/>
    </row>
    <row r="4395">
      <c r="A4395" s="230"/>
      <c r="B4395" s="233"/>
      <c r="C4395" s="234"/>
      <c r="D4395" s="236"/>
      <c r="E4395" s="235"/>
      <c r="F4395" s="195"/>
      <c r="G4395" s="217"/>
      <c r="H4395" s="217"/>
      <c r="I4395" s="195"/>
      <c r="J4395" s="195"/>
      <c r="K4395" s="195"/>
      <c r="L4395" s="195"/>
      <c r="M4395" s="195"/>
      <c r="N4395" s="195"/>
      <c r="O4395" s="195"/>
      <c r="P4395" s="195"/>
    </row>
    <row r="4396">
      <c r="A4396" s="230"/>
      <c r="B4396" s="233"/>
      <c r="C4396" s="234"/>
      <c r="D4396" s="235"/>
      <c r="E4396" s="235"/>
      <c r="F4396" s="217"/>
      <c r="G4396" s="217"/>
      <c r="H4396" s="217"/>
      <c r="I4396" s="217"/>
      <c r="J4396" s="217"/>
      <c r="K4396" s="217"/>
      <c r="L4396" s="217"/>
      <c r="M4396" s="217"/>
      <c r="N4396" s="217"/>
      <c r="O4396" s="217"/>
      <c r="P4396" s="217"/>
    </row>
    <row r="4397">
      <c r="A4397" s="230"/>
      <c r="B4397" s="233"/>
      <c r="C4397" s="234"/>
      <c r="D4397" s="235"/>
      <c r="E4397" s="235"/>
      <c r="F4397" s="217"/>
      <c r="G4397" s="217"/>
      <c r="H4397" s="217"/>
      <c r="I4397" s="217"/>
      <c r="J4397" s="217"/>
      <c r="K4397" s="217"/>
      <c r="L4397" s="217"/>
      <c r="M4397" s="217"/>
      <c r="N4397" s="217"/>
      <c r="O4397" s="217"/>
      <c r="P4397" s="217"/>
    </row>
    <row r="4398">
      <c r="A4398" s="230"/>
      <c r="B4398" s="233"/>
      <c r="C4398" s="234"/>
      <c r="D4398" s="235"/>
      <c r="E4398" s="235"/>
      <c r="F4398" s="217"/>
      <c r="G4398" s="217"/>
      <c r="H4398" s="217"/>
      <c r="I4398" s="217"/>
      <c r="J4398" s="217"/>
      <c r="K4398" s="217"/>
      <c r="L4398" s="217"/>
      <c r="M4398" s="217"/>
      <c r="N4398" s="217"/>
      <c r="O4398" s="217"/>
      <c r="P4398" s="217"/>
    </row>
    <row r="4399">
      <c r="A4399" s="230"/>
      <c r="B4399" s="233"/>
      <c r="C4399" s="234"/>
      <c r="D4399" s="235"/>
      <c r="E4399" s="235"/>
      <c r="F4399" s="217"/>
      <c r="G4399" s="217"/>
      <c r="H4399" s="217"/>
      <c r="I4399" s="217"/>
      <c r="J4399" s="217"/>
      <c r="K4399" s="217"/>
      <c r="L4399" s="217"/>
      <c r="M4399" s="217"/>
      <c r="N4399" s="217"/>
      <c r="O4399" s="217"/>
      <c r="P4399" s="217"/>
    </row>
    <row r="4400">
      <c r="A4400" s="230"/>
      <c r="B4400" s="233"/>
      <c r="C4400" s="234"/>
      <c r="D4400" s="235"/>
      <c r="E4400" s="235"/>
      <c r="F4400" s="217"/>
      <c r="G4400" s="217"/>
      <c r="H4400" s="217"/>
      <c r="I4400" s="217"/>
      <c r="J4400" s="217"/>
      <c r="K4400" s="217"/>
      <c r="L4400" s="217"/>
      <c r="M4400" s="217"/>
      <c r="N4400" s="217"/>
      <c r="O4400" s="217"/>
      <c r="P4400" s="217"/>
    </row>
    <row r="4401">
      <c r="A4401" s="230"/>
      <c r="B4401" s="233"/>
      <c r="C4401" s="234"/>
      <c r="D4401" s="235"/>
      <c r="E4401" s="235"/>
      <c r="F4401" s="217"/>
      <c r="G4401" s="217"/>
      <c r="H4401" s="217"/>
      <c r="I4401" s="217"/>
      <c r="J4401" s="217"/>
      <c r="K4401" s="217"/>
      <c r="L4401" s="217"/>
      <c r="M4401" s="217"/>
      <c r="N4401" s="217"/>
      <c r="O4401" s="217"/>
      <c r="P4401" s="217"/>
    </row>
    <row r="4402">
      <c r="A4402" s="230"/>
      <c r="B4402" s="233"/>
      <c r="C4402" s="234"/>
      <c r="D4402" s="235"/>
      <c r="E4402" s="235"/>
      <c r="F4402" s="217"/>
      <c r="G4402" s="217"/>
      <c r="H4402" s="217"/>
      <c r="I4402" s="217"/>
      <c r="J4402" s="217"/>
      <c r="K4402" s="217"/>
      <c r="L4402" s="217"/>
      <c r="M4402" s="217"/>
      <c r="N4402" s="217"/>
      <c r="O4402" s="217"/>
      <c r="P4402" s="217"/>
    </row>
    <row r="4403">
      <c r="A4403" s="230"/>
      <c r="B4403" s="233"/>
      <c r="C4403" s="234"/>
      <c r="D4403" s="235"/>
      <c r="E4403" s="235"/>
      <c r="F4403" s="217"/>
      <c r="G4403" s="217"/>
      <c r="H4403" s="217"/>
      <c r="I4403" s="217"/>
      <c r="J4403" s="217"/>
      <c r="K4403" s="217"/>
      <c r="L4403" s="217"/>
      <c r="M4403" s="217"/>
      <c r="N4403" s="217"/>
      <c r="O4403" s="217"/>
      <c r="P4403" s="217"/>
    </row>
    <row r="4404">
      <c r="A4404" s="230"/>
      <c r="B4404" s="233"/>
      <c r="C4404" s="234"/>
      <c r="D4404" s="235"/>
      <c r="E4404" s="235"/>
      <c r="F4404" s="217"/>
      <c r="G4404" s="217"/>
      <c r="H4404" s="217"/>
      <c r="I4404" s="217"/>
      <c r="J4404" s="217"/>
      <c r="K4404" s="217"/>
      <c r="L4404" s="217"/>
      <c r="M4404" s="217"/>
      <c r="N4404" s="217"/>
      <c r="O4404" s="217"/>
      <c r="P4404" s="217"/>
    </row>
    <row r="4405">
      <c r="A4405" s="230"/>
      <c r="B4405" s="233"/>
      <c r="C4405" s="234"/>
      <c r="D4405" s="235"/>
      <c r="E4405" s="235"/>
      <c r="F4405" s="217"/>
      <c r="G4405" s="217"/>
      <c r="H4405" s="217"/>
      <c r="I4405" s="217"/>
      <c r="J4405" s="217"/>
      <c r="K4405" s="217"/>
      <c r="L4405" s="217"/>
      <c r="M4405" s="217"/>
      <c r="N4405" s="217"/>
      <c r="O4405" s="217"/>
      <c r="P4405" s="217"/>
    </row>
    <row r="4406">
      <c r="A4406" s="230"/>
      <c r="B4406" s="233"/>
      <c r="C4406" s="234"/>
      <c r="D4406" s="235"/>
      <c r="E4406" s="235"/>
      <c r="F4406" s="217"/>
      <c r="G4406" s="217"/>
      <c r="H4406" s="217"/>
      <c r="I4406" s="217"/>
      <c r="J4406" s="217"/>
      <c r="K4406" s="217"/>
      <c r="L4406" s="217"/>
      <c r="M4406" s="217"/>
      <c r="N4406" s="217"/>
      <c r="O4406" s="217"/>
      <c r="P4406" s="217"/>
    </row>
    <row r="4407">
      <c r="A4407" s="230"/>
      <c r="B4407" s="233"/>
      <c r="C4407" s="234"/>
      <c r="D4407" s="235"/>
      <c r="E4407" s="235"/>
      <c r="F4407" s="217"/>
      <c r="G4407" s="217"/>
      <c r="H4407" s="217"/>
      <c r="I4407" s="217"/>
      <c r="J4407" s="217"/>
      <c r="K4407" s="217"/>
      <c r="L4407" s="217"/>
      <c r="M4407" s="217"/>
      <c r="N4407" s="217"/>
      <c r="O4407" s="217"/>
      <c r="P4407" s="217"/>
    </row>
    <row r="4408">
      <c r="A4408" s="230"/>
      <c r="B4408" s="233"/>
      <c r="C4408" s="234"/>
      <c r="D4408" s="235"/>
      <c r="E4408" s="235"/>
      <c r="F4408" s="217"/>
      <c r="G4408" s="217"/>
      <c r="H4408" s="217"/>
      <c r="I4408" s="217"/>
      <c r="J4408" s="217"/>
      <c r="K4408" s="217"/>
      <c r="L4408" s="217"/>
      <c r="M4408" s="217"/>
      <c r="N4408" s="217"/>
      <c r="O4408" s="217"/>
      <c r="P4408" s="217"/>
    </row>
    <row r="4409">
      <c r="A4409" s="230"/>
      <c r="B4409" s="233"/>
      <c r="C4409" s="234"/>
      <c r="D4409" s="235"/>
      <c r="E4409" s="235"/>
      <c r="F4409" s="217"/>
      <c r="G4409" s="217"/>
      <c r="H4409" s="217"/>
      <c r="I4409" s="217"/>
      <c r="J4409" s="217"/>
      <c r="K4409" s="217"/>
      <c r="L4409" s="217"/>
      <c r="M4409" s="217"/>
      <c r="N4409" s="217"/>
      <c r="O4409" s="217"/>
      <c r="P4409" s="217"/>
    </row>
    <row r="4410">
      <c r="A4410" s="230"/>
      <c r="B4410" s="233"/>
      <c r="C4410" s="234"/>
      <c r="D4410" s="235"/>
      <c r="E4410" s="235"/>
      <c r="F4410" s="217"/>
      <c r="G4410" s="217"/>
      <c r="H4410" s="217"/>
      <c r="I4410" s="217"/>
      <c r="J4410" s="217"/>
      <c r="K4410" s="217"/>
      <c r="L4410" s="217"/>
      <c r="M4410" s="217"/>
      <c r="N4410" s="217"/>
      <c r="O4410" s="217"/>
      <c r="P4410" s="217"/>
    </row>
    <row r="4411">
      <c r="A4411" s="230"/>
      <c r="B4411" s="233"/>
      <c r="C4411" s="234"/>
      <c r="D4411" s="235"/>
      <c r="E4411" s="235"/>
      <c r="F4411" s="217"/>
      <c r="G4411" s="217"/>
      <c r="H4411" s="217"/>
      <c r="I4411" s="217"/>
      <c r="J4411" s="217"/>
      <c r="K4411" s="217"/>
      <c r="L4411" s="217"/>
      <c r="M4411" s="217"/>
      <c r="N4411" s="217"/>
      <c r="O4411" s="217"/>
      <c r="P4411" s="217"/>
    </row>
    <row r="4412">
      <c r="A4412" s="230"/>
      <c r="B4412" s="233"/>
      <c r="C4412" s="234"/>
      <c r="D4412" s="235"/>
      <c r="E4412" s="235"/>
      <c r="F4412" s="217"/>
      <c r="G4412" s="217"/>
      <c r="H4412" s="217"/>
      <c r="I4412" s="217"/>
      <c r="J4412" s="217"/>
      <c r="K4412" s="217"/>
      <c r="L4412" s="217"/>
      <c r="M4412" s="217"/>
      <c r="N4412" s="217"/>
      <c r="O4412" s="217"/>
      <c r="P4412" s="217"/>
    </row>
    <row r="4413">
      <c r="A4413" s="230"/>
      <c r="B4413" s="233"/>
      <c r="C4413" s="234"/>
      <c r="D4413" s="236"/>
      <c r="E4413" s="235"/>
      <c r="F4413" s="195"/>
      <c r="G4413" s="217"/>
      <c r="H4413" s="217"/>
      <c r="I4413" s="195"/>
      <c r="J4413" s="195"/>
      <c r="K4413" s="195"/>
      <c r="L4413" s="195"/>
      <c r="M4413" s="195"/>
      <c r="N4413" s="195"/>
      <c r="O4413" s="195"/>
      <c r="P4413" s="195"/>
    </row>
    <row r="4414">
      <c r="A4414" s="230"/>
      <c r="B4414" s="233"/>
      <c r="C4414" s="234"/>
      <c r="D4414" s="235"/>
      <c r="E4414" s="235"/>
      <c r="F4414" s="217"/>
      <c r="G4414" s="217"/>
      <c r="H4414" s="217"/>
      <c r="I4414" s="217"/>
      <c r="J4414" s="217"/>
      <c r="K4414" s="217"/>
      <c r="L4414" s="217"/>
      <c r="M4414" s="217"/>
      <c r="N4414" s="217"/>
      <c r="O4414" s="217"/>
      <c r="P4414" s="217"/>
    </row>
    <row r="4415">
      <c r="A4415" s="230"/>
      <c r="B4415" s="233"/>
      <c r="C4415" s="234"/>
      <c r="D4415" s="235"/>
      <c r="E4415" s="235"/>
      <c r="F4415" s="217"/>
      <c r="G4415" s="217"/>
      <c r="H4415" s="217"/>
      <c r="I4415" s="217"/>
      <c r="J4415" s="217"/>
      <c r="K4415" s="217"/>
      <c r="L4415" s="217"/>
      <c r="M4415" s="217"/>
      <c r="N4415" s="217"/>
      <c r="O4415" s="217"/>
      <c r="P4415" s="217"/>
    </row>
    <row r="4416">
      <c r="A4416" s="230"/>
      <c r="B4416" s="233"/>
      <c r="C4416" s="234"/>
      <c r="D4416" s="235"/>
      <c r="E4416" s="235"/>
      <c r="F4416" s="217"/>
      <c r="G4416" s="217"/>
      <c r="H4416" s="217"/>
      <c r="I4416" s="217"/>
      <c r="J4416" s="217"/>
      <c r="K4416" s="217"/>
      <c r="L4416" s="217"/>
      <c r="M4416" s="217"/>
      <c r="N4416" s="217"/>
      <c r="O4416" s="217"/>
      <c r="P4416" s="217"/>
    </row>
    <row r="4417">
      <c r="A4417" s="230"/>
      <c r="B4417" s="233"/>
      <c r="C4417" s="234"/>
      <c r="D4417" s="235"/>
      <c r="E4417" s="235"/>
      <c r="F4417" s="217"/>
      <c r="G4417" s="217"/>
      <c r="H4417" s="217"/>
      <c r="I4417" s="217"/>
      <c r="J4417" s="217"/>
      <c r="K4417" s="217"/>
      <c r="L4417" s="217"/>
      <c r="M4417" s="217"/>
      <c r="N4417" s="217"/>
      <c r="O4417" s="217"/>
      <c r="P4417" s="217"/>
    </row>
    <row r="4418">
      <c r="A4418" s="230"/>
      <c r="B4418" s="233"/>
      <c r="C4418" s="234"/>
      <c r="D4418" s="235"/>
      <c r="E4418" s="235"/>
      <c r="F4418" s="217"/>
      <c r="G4418" s="217"/>
      <c r="H4418" s="217"/>
      <c r="I4418" s="217"/>
      <c r="J4418" s="217"/>
      <c r="K4418" s="217"/>
      <c r="L4418" s="217"/>
      <c r="M4418" s="217"/>
      <c r="N4418" s="217"/>
      <c r="O4418" s="217"/>
      <c r="P4418" s="217"/>
    </row>
    <row r="4419">
      <c r="A4419" s="230"/>
      <c r="B4419" s="233"/>
      <c r="C4419" s="234"/>
      <c r="D4419" s="235"/>
      <c r="E4419" s="235"/>
      <c r="F4419" s="217"/>
      <c r="G4419" s="217"/>
      <c r="H4419" s="217"/>
      <c r="I4419" s="217"/>
      <c r="J4419" s="217"/>
      <c r="K4419" s="217"/>
      <c r="L4419" s="217"/>
      <c r="M4419" s="217"/>
      <c r="N4419" s="217"/>
      <c r="O4419" s="217"/>
      <c r="P4419" s="217"/>
    </row>
    <row r="4420">
      <c r="A4420" s="230"/>
      <c r="B4420" s="233"/>
      <c r="C4420" s="234"/>
      <c r="D4420" s="235"/>
      <c r="E4420" s="235"/>
      <c r="F4420" s="217"/>
      <c r="G4420" s="217"/>
      <c r="H4420" s="217"/>
      <c r="I4420" s="217"/>
      <c r="J4420" s="217"/>
      <c r="K4420" s="217"/>
      <c r="L4420" s="217"/>
      <c r="M4420" s="217"/>
      <c r="N4420" s="217"/>
      <c r="O4420" s="217"/>
      <c r="P4420" s="217"/>
    </row>
    <row r="4421">
      <c r="A4421" s="230"/>
      <c r="B4421" s="233"/>
      <c r="C4421" s="234"/>
      <c r="D4421" s="235"/>
      <c r="E4421" s="235"/>
      <c r="F4421" s="217"/>
      <c r="G4421" s="217"/>
      <c r="H4421" s="217"/>
      <c r="I4421" s="217"/>
      <c r="J4421" s="217"/>
      <c r="K4421" s="217"/>
      <c r="L4421" s="217"/>
      <c r="M4421" s="217"/>
      <c r="N4421" s="217"/>
      <c r="O4421" s="217"/>
      <c r="P4421" s="217"/>
    </row>
    <row r="4422">
      <c r="A4422" s="230"/>
      <c r="B4422" s="233"/>
      <c r="C4422" s="234"/>
      <c r="D4422" s="235"/>
      <c r="E4422" s="235"/>
      <c r="F4422" s="217"/>
      <c r="G4422" s="217"/>
      <c r="H4422" s="217"/>
      <c r="I4422" s="217"/>
      <c r="J4422" s="217"/>
      <c r="K4422" s="217"/>
      <c r="L4422" s="217"/>
      <c r="M4422" s="217"/>
      <c r="N4422" s="217"/>
      <c r="O4422" s="217"/>
      <c r="P4422" s="217"/>
    </row>
    <row r="4423">
      <c r="A4423" s="230"/>
      <c r="B4423" s="233"/>
      <c r="C4423" s="234"/>
      <c r="D4423" s="235"/>
      <c r="E4423" s="235"/>
      <c r="F4423" s="217"/>
      <c r="G4423" s="217"/>
      <c r="H4423" s="217"/>
      <c r="I4423" s="217"/>
      <c r="J4423" s="217"/>
      <c r="K4423" s="217"/>
      <c r="L4423" s="217"/>
      <c r="M4423" s="217"/>
      <c r="N4423" s="217"/>
      <c r="O4423" s="217"/>
      <c r="P4423" s="217"/>
    </row>
    <row r="4424">
      <c r="A4424" s="230"/>
      <c r="B4424" s="233"/>
      <c r="C4424" s="234"/>
      <c r="D4424" s="235"/>
      <c r="E4424" s="235"/>
      <c r="F4424" s="217"/>
      <c r="G4424" s="217"/>
      <c r="H4424" s="217"/>
      <c r="I4424" s="217"/>
      <c r="J4424" s="217"/>
      <c r="K4424" s="217"/>
      <c r="L4424" s="217"/>
      <c r="M4424" s="217"/>
      <c r="N4424" s="217"/>
      <c r="O4424" s="217"/>
      <c r="P4424" s="217"/>
    </row>
    <row r="4425">
      <c r="A4425" s="230"/>
      <c r="B4425" s="233"/>
      <c r="C4425" s="234"/>
      <c r="D4425" s="235"/>
      <c r="E4425" s="235"/>
      <c r="F4425" s="217"/>
      <c r="G4425" s="217"/>
      <c r="H4425" s="217"/>
      <c r="I4425" s="217"/>
      <c r="J4425" s="217"/>
      <c r="K4425" s="217"/>
      <c r="L4425" s="217"/>
      <c r="M4425" s="217"/>
      <c r="N4425" s="217"/>
      <c r="O4425" s="217"/>
      <c r="P4425" s="217"/>
    </row>
    <row r="4426">
      <c r="A4426" s="230"/>
      <c r="B4426" s="233"/>
      <c r="C4426" s="234"/>
      <c r="D4426" s="235"/>
      <c r="E4426" s="235"/>
      <c r="F4426" s="217"/>
      <c r="G4426" s="217"/>
      <c r="H4426" s="217"/>
      <c r="I4426" s="217"/>
      <c r="J4426" s="217"/>
      <c r="K4426" s="217"/>
      <c r="L4426" s="217"/>
      <c r="M4426" s="217"/>
      <c r="N4426" s="217"/>
      <c r="O4426" s="217"/>
      <c r="P4426" s="217"/>
    </row>
    <row r="4427">
      <c r="A4427" s="230"/>
      <c r="B4427" s="233"/>
      <c r="C4427" s="234"/>
      <c r="D4427" s="235"/>
      <c r="E4427" s="235"/>
      <c r="F4427" s="217"/>
      <c r="G4427" s="217"/>
      <c r="H4427" s="217"/>
      <c r="I4427" s="217"/>
      <c r="J4427" s="217"/>
      <c r="K4427" s="217"/>
      <c r="L4427" s="217"/>
      <c r="M4427" s="217"/>
      <c r="N4427" s="217"/>
      <c r="O4427" s="217"/>
      <c r="P4427" s="217"/>
    </row>
    <row r="4428">
      <c r="A4428" s="230"/>
      <c r="B4428" s="233"/>
      <c r="C4428" s="234"/>
      <c r="D4428" s="235"/>
      <c r="E4428" s="235"/>
      <c r="F4428" s="217"/>
      <c r="G4428" s="217"/>
      <c r="H4428" s="217"/>
      <c r="I4428" s="217"/>
      <c r="J4428" s="217"/>
      <c r="K4428" s="217"/>
      <c r="L4428" s="217"/>
      <c r="M4428" s="217"/>
      <c r="N4428" s="217"/>
      <c r="O4428" s="217"/>
      <c r="P4428" s="217"/>
    </row>
    <row r="4429">
      <c r="A4429" s="230"/>
      <c r="B4429" s="233"/>
      <c r="C4429" s="234"/>
      <c r="D4429" s="235"/>
      <c r="E4429" s="235"/>
      <c r="F4429" s="217"/>
      <c r="G4429" s="217"/>
      <c r="H4429" s="217"/>
      <c r="I4429" s="217"/>
      <c r="J4429" s="217"/>
      <c r="K4429" s="217"/>
      <c r="L4429" s="217"/>
      <c r="M4429" s="217"/>
      <c r="N4429" s="217"/>
      <c r="O4429" s="217"/>
      <c r="P4429" s="217"/>
    </row>
    <row r="4430">
      <c r="A4430" s="230"/>
      <c r="B4430" s="233"/>
      <c r="C4430" s="234"/>
      <c r="D4430" s="235"/>
      <c r="E4430" s="235"/>
      <c r="F4430" s="217"/>
      <c r="G4430" s="217"/>
      <c r="H4430" s="217"/>
      <c r="I4430" s="217"/>
      <c r="J4430" s="217"/>
      <c r="K4430" s="217"/>
      <c r="L4430" s="217"/>
      <c r="M4430" s="217"/>
      <c r="N4430" s="217"/>
      <c r="O4430" s="217"/>
      <c r="P4430" s="217"/>
    </row>
    <row r="4431">
      <c r="A4431" s="230"/>
      <c r="B4431" s="233"/>
      <c r="C4431" s="234"/>
      <c r="D4431" s="236"/>
      <c r="E4431" s="235"/>
      <c r="F4431" s="195"/>
      <c r="G4431" s="217"/>
      <c r="H4431" s="217"/>
      <c r="I4431" s="195"/>
      <c r="J4431" s="195"/>
      <c r="K4431" s="195"/>
      <c r="L4431" s="195"/>
      <c r="M4431" s="195"/>
      <c r="N4431" s="195"/>
      <c r="O4431" s="195"/>
      <c r="P4431" s="195"/>
    </row>
    <row r="4432">
      <c r="A4432" s="230"/>
      <c r="B4432" s="233"/>
      <c r="C4432" s="234"/>
      <c r="D4432" s="235"/>
      <c r="E4432" s="235"/>
      <c r="F4432" s="217"/>
      <c r="G4432" s="217"/>
      <c r="H4432" s="217"/>
      <c r="I4432" s="217"/>
      <c r="J4432" s="217"/>
      <c r="K4432" s="217"/>
      <c r="L4432" s="217"/>
      <c r="M4432" s="217"/>
      <c r="N4432" s="217"/>
      <c r="O4432" s="217"/>
      <c r="P4432" s="217"/>
    </row>
    <row r="4433">
      <c r="A4433" s="230"/>
      <c r="B4433" s="233"/>
      <c r="C4433" s="234"/>
      <c r="D4433" s="235"/>
      <c r="E4433" s="235"/>
      <c r="F4433" s="217"/>
      <c r="G4433" s="217"/>
      <c r="H4433" s="217"/>
      <c r="I4433" s="217"/>
      <c r="J4433" s="217"/>
      <c r="K4433" s="217"/>
      <c r="L4433" s="217"/>
      <c r="M4433" s="217"/>
      <c r="N4433" s="217"/>
      <c r="O4433" s="217"/>
      <c r="P4433" s="217"/>
    </row>
    <row r="4434">
      <c r="A4434" s="230"/>
      <c r="B4434" s="233"/>
      <c r="C4434" s="234"/>
      <c r="D4434" s="235"/>
      <c r="E4434" s="235"/>
      <c r="F4434" s="217"/>
      <c r="G4434" s="217"/>
      <c r="H4434" s="217"/>
      <c r="I4434" s="217"/>
      <c r="J4434" s="217"/>
      <c r="K4434" s="217"/>
      <c r="L4434" s="217"/>
      <c r="M4434" s="217"/>
      <c r="N4434" s="217"/>
      <c r="O4434" s="217"/>
      <c r="P4434" s="217"/>
    </row>
    <row r="4435">
      <c r="A4435" s="230"/>
      <c r="B4435" s="233"/>
      <c r="C4435" s="234"/>
      <c r="D4435" s="235"/>
      <c r="E4435" s="235"/>
      <c r="F4435" s="217"/>
      <c r="G4435" s="217"/>
      <c r="H4435" s="217"/>
      <c r="I4435" s="217"/>
      <c r="J4435" s="217"/>
      <c r="K4435" s="217"/>
      <c r="L4435" s="217"/>
      <c r="M4435" s="217"/>
      <c r="N4435" s="217"/>
      <c r="O4435" s="217"/>
      <c r="P4435" s="217"/>
    </row>
    <row r="4436">
      <c r="A4436" s="230"/>
      <c r="B4436" s="233"/>
      <c r="C4436" s="234"/>
      <c r="D4436" s="235"/>
      <c r="E4436" s="235"/>
      <c r="F4436" s="217"/>
      <c r="G4436" s="217"/>
      <c r="H4436" s="217"/>
      <c r="I4436" s="217"/>
      <c r="J4436" s="217"/>
      <c r="K4436" s="217"/>
      <c r="L4436" s="217"/>
      <c r="M4436" s="217"/>
      <c r="N4436" s="217"/>
      <c r="O4436" s="217"/>
      <c r="P4436" s="217"/>
    </row>
    <row r="4437">
      <c r="A4437" s="230"/>
      <c r="B4437" s="233"/>
      <c r="C4437" s="234"/>
      <c r="D4437" s="235"/>
      <c r="E4437" s="235"/>
      <c r="F4437" s="217"/>
      <c r="G4437" s="217"/>
      <c r="H4437" s="217"/>
      <c r="I4437" s="217"/>
      <c r="J4437" s="217"/>
      <c r="K4437" s="217"/>
      <c r="L4437" s="217"/>
      <c r="M4437" s="217"/>
      <c r="N4437" s="217"/>
      <c r="O4437" s="217"/>
      <c r="P4437" s="217"/>
    </row>
    <row r="4438">
      <c r="A4438" s="230"/>
      <c r="B4438" s="233"/>
      <c r="C4438" s="234"/>
      <c r="D4438" s="235"/>
      <c r="E4438" s="235"/>
      <c r="F4438" s="217"/>
      <c r="G4438" s="217"/>
      <c r="H4438" s="217"/>
      <c r="I4438" s="217"/>
      <c r="J4438" s="217"/>
      <c r="K4438" s="217"/>
      <c r="L4438" s="217"/>
      <c r="M4438" s="217"/>
      <c r="N4438" s="217"/>
      <c r="O4438" s="217"/>
      <c r="P4438" s="217"/>
    </row>
    <row r="4439">
      <c r="A4439" s="230"/>
      <c r="B4439" s="233"/>
      <c r="C4439" s="234"/>
      <c r="D4439" s="235"/>
      <c r="E4439" s="235"/>
      <c r="F4439" s="217"/>
      <c r="G4439" s="217"/>
      <c r="H4439" s="217"/>
      <c r="I4439" s="217"/>
      <c r="J4439" s="217"/>
      <c r="K4439" s="217"/>
      <c r="L4439" s="217"/>
      <c r="M4439" s="217"/>
      <c r="N4439" s="217"/>
      <c r="O4439" s="217"/>
      <c r="P4439" s="217"/>
    </row>
    <row r="4440">
      <c r="A4440" s="230"/>
      <c r="B4440" s="233"/>
      <c r="C4440" s="234"/>
      <c r="D4440" s="235"/>
      <c r="E4440" s="235"/>
      <c r="F4440" s="217"/>
      <c r="G4440" s="217"/>
      <c r="H4440" s="217"/>
      <c r="I4440" s="217"/>
      <c r="J4440" s="217"/>
      <c r="K4440" s="217"/>
      <c r="L4440" s="217"/>
      <c r="M4440" s="217"/>
      <c r="N4440" s="217"/>
      <c r="O4440" s="217"/>
      <c r="P4440" s="217"/>
    </row>
    <row r="4441">
      <c r="A4441" s="230"/>
      <c r="B4441" s="233"/>
      <c r="C4441" s="234"/>
      <c r="D4441" s="235"/>
      <c r="E4441" s="235"/>
      <c r="F4441" s="217"/>
      <c r="G4441" s="217"/>
      <c r="H4441" s="217"/>
      <c r="I4441" s="217"/>
      <c r="J4441" s="217"/>
      <c r="K4441" s="217"/>
      <c r="L4441" s="217"/>
      <c r="M4441" s="217"/>
      <c r="N4441" s="217"/>
      <c r="O4441" s="217"/>
      <c r="P4441" s="217"/>
    </row>
    <row r="4442">
      <c r="A4442" s="230"/>
      <c r="B4442" s="233"/>
      <c r="C4442" s="234"/>
      <c r="D4442" s="235"/>
      <c r="E4442" s="235"/>
      <c r="F4442" s="217"/>
      <c r="G4442" s="217"/>
      <c r="H4442" s="217"/>
      <c r="I4442" s="217"/>
      <c r="J4442" s="217"/>
      <c r="K4442" s="217"/>
      <c r="L4442" s="217"/>
      <c r="M4442" s="217"/>
      <c r="N4442" s="217"/>
      <c r="O4442" s="217"/>
      <c r="P4442" s="217"/>
    </row>
    <row r="4443">
      <c r="A4443" s="230"/>
      <c r="B4443" s="233"/>
      <c r="C4443" s="234"/>
      <c r="D4443" s="235"/>
      <c r="E4443" s="235"/>
      <c r="F4443" s="217"/>
      <c r="G4443" s="217"/>
      <c r="H4443" s="217"/>
      <c r="I4443" s="217"/>
      <c r="J4443" s="217"/>
      <c r="K4443" s="217"/>
      <c r="L4443" s="217"/>
      <c r="M4443" s="217"/>
      <c r="N4443" s="217"/>
      <c r="O4443" s="217"/>
      <c r="P4443" s="217"/>
    </row>
    <row r="4444">
      <c r="A4444" s="230"/>
      <c r="B4444" s="233"/>
      <c r="C4444" s="234"/>
      <c r="D4444" s="235"/>
      <c r="E4444" s="235"/>
      <c r="F4444" s="217"/>
      <c r="G4444" s="217"/>
      <c r="H4444" s="217"/>
      <c r="I4444" s="217"/>
      <c r="J4444" s="217"/>
      <c r="K4444" s="217"/>
      <c r="L4444" s="217"/>
      <c r="M4444" s="217"/>
      <c r="N4444" s="217"/>
      <c r="O4444" s="217"/>
      <c r="P4444" s="217"/>
    </row>
    <row r="4445">
      <c r="A4445" s="230"/>
      <c r="B4445" s="233"/>
      <c r="C4445" s="234"/>
      <c r="D4445" s="235"/>
      <c r="E4445" s="235"/>
      <c r="F4445" s="217"/>
      <c r="G4445" s="217"/>
      <c r="H4445" s="217"/>
      <c r="I4445" s="217"/>
      <c r="J4445" s="217"/>
      <c r="K4445" s="217"/>
      <c r="L4445" s="217"/>
      <c r="M4445" s="217"/>
      <c r="N4445" s="217"/>
      <c r="O4445" s="217"/>
      <c r="P4445" s="217"/>
    </row>
    <row r="4446">
      <c r="A4446" s="230"/>
      <c r="B4446" s="233"/>
      <c r="C4446" s="234"/>
      <c r="D4446" s="235"/>
      <c r="E4446" s="235"/>
      <c r="F4446" s="217"/>
      <c r="G4446" s="217"/>
      <c r="H4446" s="217"/>
      <c r="I4446" s="217"/>
      <c r="J4446" s="217"/>
      <c r="K4446" s="217"/>
      <c r="L4446" s="217"/>
      <c r="M4446" s="217"/>
      <c r="N4446" s="217"/>
      <c r="O4446" s="217"/>
      <c r="P4446" s="217"/>
    </row>
    <row r="4447">
      <c r="A4447" s="230"/>
      <c r="B4447" s="233"/>
      <c r="C4447" s="234"/>
      <c r="D4447" s="235"/>
      <c r="E4447" s="235"/>
      <c r="F4447" s="217"/>
      <c r="G4447" s="217"/>
      <c r="H4447" s="217"/>
      <c r="I4447" s="217"/>
      <c r="J4447" s="217"/>
      <c r="K4447" s="217"/>
      <c r="L4447" s="217"/>
      <c r="M4447" s="217"/>
      <c r="N4447" s="217"/>
      <c r="O4447" s="217"/>
      <c r="P4447" s="217"/>
    </row>
    <row r="4448">
      <c r="A4448" s="230"/>
      <c r="B4448" s="233"/>
      <c r="C4448" s="234"/>
      <c r="D4448" s="235"/>
      <c r="E4448" s="235"/>
      <c r="F4448" s="217"/>
      <c r="G4448" s="217"/>
      <c r="H4448" s="217"/>
      <c r="I4448" s="217"/>
      <c r="J4448" s="217"/>
      <c r="K4448" s="217"/>
      <c r="L4448" s="217"/>
      <c r="M4448" s="217"/>
      <c r="N4448" s="217"/>
      <c r="O4448" s="217"/>
      <c r="P4448" s="217"/>
    </row>
    <row r="4449">
      <c r="A4449" s="230"/>
      <c r="B4449" s="233"/>
      <c r="C4449" s="234"/>
      <c r="D4449" s="236"/>
      <c r="E4449" s="235"/>
      <c r="F4449" s="195"/>
      <c r="G4449" s="217"/>
      <c r="H4449" s="217"/>
      <c r="I4449" s="195"/>
      <c r="J4449" s="195"/>
      <c r="K4449" s="195"/>
      <c r="L4449" s="195"/>
      <c r="M4449" s="195"/>
      <c r="N4449" s="195"/>
      <c r="O4449" s="195"/>
      <c r="P4449" s="195"/>
    </row>
    <row r="4450">
      <c r="A4450" s="230"/>
      <c r="B4450" s="233"/>
      <c r="C4450" s="234"/>
      <c r="D4450" s="235"/>
      <c r="E4450" s="235"/>
      <c r="F4450" s="217"/>
      <c r="G4450" s="217"/>
      <c r="H4450" s="217"/>
      <c r="I4450" s="217"/>
      <c r="J4450" s="217"/>
      <c r="K4450" s="217"/>
      <c r="L4450" s="217"/>
      <c r="M4450" s="217"/>
      <c r="N4450" s="217"/>
      <c r="O4450" s="217"/>
      <c r="P4450" s="217"/>
    </row>
    <row r="4451">
      <c r="A4451" s="230"/>
      <c r="B4451" s="233"/>
      <c r="C4451" s="234"/>
      <c r="D4451" s="235"/>
      <c r="E4451" s="235"/>
      <c r="F4451" s="217"/>
      <c r="G4451" s="217"/>
      <c r="H4451" s="217"/>
      <c r="I4451" s="217"/>
      <c r="J4451" s="217"/>
      <c r="K4451" s="217"/>
      <c r="L4451" s="217"/>
      <c r="M4451" s="217"/>
      <c r="N4451" s="217"/>
      <c r="O4451" s="217"/>
      <c r="P4451" s="217"/>
    </row>
    <row r="4452">
      <c r="A4452" s="230"/>
      <c r="B4452" s="233"/>
      <c r="C4452" s="234"/>
      <c r="D4452" s="235"/>
      <c r="E4452" s="235"/>
      <c r="F4452" s="217"/>
      <c r="G4452" s="217"/>
      <c r="H4452" s="217"/>
      <c r="I4452" s="217"/>
      <c r="J4452" s="217"/>
      <c r="K4452" s="217"/>
      <c r="L4452" s="217"/>
      <c r="M4452" s="217"/>
      <c r="N4452" s="217"/>
      <c r="O4452" s="217"/>
      <c r="P4452" s="217"/>
    </row>
    <row r="4453">
      <c r="A4453" s="230"/>
      <c r="B4453" s="233"/>
      <c r="C4453" s="234"/>
      <c r="D4453" s="235"/>
      <c r="E4453" s="235"/>
      <c r="F4453" s="217"/>
      <c r="G4453" s="217"/>
      <c r="H4453" s="217"/>
      <c r="I4453" s="217"/>
      <c r="J4453" s="217"/>
      <c r="K4453" s="217"/>
      <c r="L4453" s="217"/>
      <c r="M4453" s="217"/>
      <c r="N4453" s="217"/>
      <c r="O4453" s="217"/>
      <c r="P4453" s="217"/>
    </row>
    <row r="4454">
      <c r="A4454" s="230"/>
      <c r="B4454" s="233"/>
      <c r="C4454" s="234"/>
      <c r="D4454" s="235"/>
      <c r="E4454" s="235"/>
      <c r="F4454" s="217"/>
      <c r="G4454" s="217"/>
      <c r="H4454" s="217"/>
      <c r="I4454" s="217"/>
      <c r="J4454" s="217"/>
      <c r="K4454" s="217"/>
      <c r="L4454" s="217"/>
      <c r="M4454" s="217"/>
      <c r="N4454" s="217"/>
      <c r="O4454" s="217"/>
      <c r="P4454" s="217"/>
    </row>
    <row r="4455">
      <c r="A4455" s="230"/>
      <c r="B4455" s="233"/>
      <c r="C4455" s="234"/>
      <c r="D4455" s="235"/>
      <c r="E4455" s="235"/>
      <c r="F4455" s="217"/>
      <c r="G4455" s="217"/>
      <c r="H4455" s="217"/>
      <c r="I4455" s="217"/>
      <c r="J4455" s="217"/>
      <c r="K4455" s="217"/>
      <c r="L4455" s="217"/>
      <c r="M4455" s="217"/>
      <c r="N4455" s="217"/>
      <c r="O4455" s="217"/>
      <c r="P4455" s="217"/>
    </row>
    <row r="4456">
      <c r="A4456" s="230"/>
      <c r="B4456" s="233"/>
      <c r="C4456" s="234"/>
      <c r="D4456" s="235"/>
      <c r="E4456" s="235"/>
      <c r="F4456" s="217"/>
      <c r="G4456" s="217"/>
      <c r="H4456" s="217"/>
      <c r="I4456" s="217"/>
      <c r="J4456" s="217"/>
      <c r="K4456" s="217"/>
      <c r="L4456" s="217"/>
      <c r="M4456" s="217"/>
      <c r="N4456" s="217"/>
      <c r="O4456" s="217"/>
      <c r="P4456" s="217"/>
    </row>
    <row r="4457">
      <c r="A4457" s="230"/>
      <c r="B4457" s="233"/>
      <c r="C4457" s="234"/>
      <c r="D4457" s="235"/>
      <c r="E4457" s="235"/>
      <c r="F4457" s="217"/>
      <c r="G4457" s="217"/>
      <c r="H4457" s="217"/>
      <c r="I4457" s="217"/>
      <c r="J4457" s="217"/>
      <c r="K4457" s="217"/>
      <c r="L4457" s="217"/>
      <c r="M4457" s="217"/>
      <c r="N4457" s="217"/>
      <c r="O4457" s="217"/>
      <c r="P4457" s="217"/>
    </row>
    <row r="4458">
      <c r="A4458" s="230"/>
      <c r="B4458" s="233"/>
      <c r="C4458" s="234"/>
      <c r="D4458" s="235"/>
      <c r="E4458" s="235"/>
      <c r="F4458" s="217"/>
      <c r="G4458" s="217"/>
      <c r="H4458" s="217"/>
      <c r="I4458" s="217"/>
      <c r="J4458" s="217"/>
      <c r="K4458" s="217"/>
      <c r="L4458" s="217"/>
      <c r="M4458" s="217"/>
      <c r="N4458" s="217"/>
      <c r="O4458" s="217"/>
      <c r="P4458" s="217"/>
    </row>
    <row r="4459">
      <c r="A4459" s="230"/>
      <c r="B4459" s="233"/>
      <c r="C4459" s="234"/>
      <c r="D4459" s="235"/>
      <c r="E4459" s="235"/>
      <c r="F4459" s="217"/>
      <c r="G4459" s="217"/>
      <c r="H4459" s="217"/>
      <c r="I4459" s="217"/>
      <c r="J4459" s="217"/>
      <c r="K4459" s="217"/>
      <c r="L4459" s="217"/>
      <c r="M4459" s="217"/>
      <c r="N4459" s="217"/>
      <c r="O4459" s="217"/>
      <c r="P4459" s="217"/>
    </row>
    <row r="4460">
      <c r="A4460" s="230"/>
      <c r="B4460" s="233"/>
      <c r="C4460" s="234"/>
      <c r="D4460" s="235"/>
      <c r="E4460" s="235"/>
      <c r="F4460" s="217"/>
      <c r="G4460" s="217"/>
      <c r="H4460" s="217"/>
      <c r="I4460" s="217"/>
      <c r="J4460" s="217"/>
      <c r="K4460" s="217"/>
      <c r="L4460" s="217"/>
      <c r="M4460" s="217"/>
      <c r="N4460" s="217"/>
      <c r="O4460" s="217"/>
      <c r="P4460" s="217"/>
    </row>
    <row r="4461">
      <c r="A4461" s="230"/>
      <c r="B4461" s="233"/>
      <c r="C4461" s="234"/>
      <c r="D4461" s="235"/>
      <c r="E4461" s="235"/>
      <c r="F4461" s="217"/>
      <c r="G4461" s="217"/>
      <c r="H4461" s="217"/>
      <c r="I4461" s="217"/>
      <c r="J4461" s="217"/>
      <c r="K4461" s="217"/>
      <c r="L4461" s="217"/>
      <c r="M4461" s="217"/>
      <c r="N4461" s="217"/>
      <c r="O4461" s="217"/>
      <c r="P4461" s="217"/>
    </row>
    <row r="4462">
      <c r="A4462" s="230"/>
      <c r="B4462" s="233"/>
      <c r="C4462" s="234"/>
      <c r="D4462" s="235"/>
      <c r="E4462" s="235"/>
      <c r="F4462" s="217"/>
      <c r="G4462" s="217"/>
      <c r="H4462" s="217"/>
      <c r="I4462" s="217"/>
      <c r="J4462" s="217"/>
      <c r="K4462" s="217"/>
      <c r="L4462" s="217"/>
      <c r="M4462" s="217"/>
      <c r="N4462" s="217"/>
      <c r="O4462" s="217"/>
      <c r="P4462" s="217"/>
    </row>
    <row r="4463">
      <c r="A4463" s="230"/>
      <c r="B4463" s="233"/>
      <c r="C4463" s="234"/>
      <c r="D4463" s="235"/>
      <c r="E4463" s="235"/>
      <c r="F4463" s="217"/>
      <c r="G4463" s="217"/>
      <c r="H4463" s="217"/>
      <c r="I4463" s="217"/>
      <c r="J4463" s="217"/>
      <c r="K4463" s="217"/>
      <c r="L4463" s="217"/>
      <c r="M4463" s="217"/>
      <c r="N4463" s="217"/>
      <c r="O4463" s="217"/>
      <c r="P4463" s="217"/>
    </row>
    <row r="4464">
      <c r="A4464" s="230"/>
      <c r="B4464" s="233"/>
      <c r="C4464" s="234"/>
      <c r="D4464" s="235"/>
      <c r="E4464" s="235"/>
      <c r="F4464" s="217"/>
      <c r="G4464" s="217"/>
      <c r="H4464" s="217"/>
      <c r="I4464" s="217"/>
      <c r="J4464" s="217"/>
      <c r="K4464" s="217"/>
      <c r="L4464" s="217"/>
      <c r="M4464" s="217"/>
      <c r="N4464" s="217"/>
      <c r="O4464" s="217"/>
      <c r="P4464" s="217"/>
    </row>
    <row r="4465">
      <c r="A4465" s="230"/>
      <c r="B4465" s="233"/>
      <c r="C4465" s="234"/>
      <c r="D4465" s="235"/>
      <c r="E4465" s="235"/>
      <c r="F4465" s="217"/>
      <c r="G4465" s="217"/>
      <c r="H4465" s="217"/>
      <c r="I4465" s="217"/>
      <c r="J4465" s="217"/>
      <c r="K4465" s="217"/>
      <c r="L4465" s="217"/>
      <c r="M4465" s="217"/>
      <c r="N4465" s="217"/>
      <c r="O4465" s="217"/>
      <c r="P4465" s="217"/>
    </row>
    <row r="4466">
      <c r="A4466" s="230"/>
      <c r="B4466" s="233"/>
      <c r="C4466" s="234"/>
      <c r="D4466" s="235"/>
      <c r="E4466" s="235"/>
      <c r="F4466" s="217"/>
      <c r="G4466" s="217"/>
      <c r="H4466" s="217"/>
      <c r="I4466" s="217"/>
      <c r="J4466" s="217"/>
      <c r="K4466" s="217"/>
      <c r="L4466" s="217"/>
      <c r="M4466" s="217"/>
      <c r="N4466" s="217"/>
      <c r="O4466" s="217"/>
      <c r="P4466" s="217"/>
    </row>
    <row r="4467">
      <c r="A4467" s="230"/>
      <c r="B4467" s="233"/>
      <c r="C4467" s="234"/>
      <c r="D4467" s="236"/>
      <c r="E4467" s="235"/>
      <c r="F4467" s="195"/>
      <c r="G4467" s="217"/>
      <c r="H4467" s="217"/>
      <c r="I4467" s="195"/>
      <c r="J4467" s="195"/>
      <c r="K4467" s="195"/>
      <c r="L4467" s="195"/>
      <c r="M4467" s="195"/>
      <c r="N4467" s="195"/>
      <c r="O4467" s="195"/>
      <c r="P4467" s="195"/>
    </row>
    <row r="4468">
      <c r="A4468" s="230"/>
      <c r="B4468" s="233"/>
      <c r="C4468" s="234"/>
      <c r="D4468" s="235"/>
      <c r="E4468" s="235"/>
      <c r="F4468" s="217"/>
      <c r="G4468" s="217"/>
      <c r="H4468" s="217"/>
      <c r="I4468" s="217"/>
      <c r="J4468" s="217"/>
      <c r="K4468" s="217"/>
      <c r="L4468" s="217"/>
      <c r="M4468" s="217"/>
      <c r="N4468" s="217"/>
      <c r="O4468" s="217"/>
      <c r="P4468" s="217"/>
    </row>
    <row r="4469">
      <c r="A4469" s="230"/>
      <c r="B4469" s="233"/>
      <c r="C4469" s="234"/>
      <c r="D4469" s="235"/>
      <c r="E4469" s="235"/>
      <c r="F4469" s="217"/>
      <c r="G4469" s="217"/>
      <c r="H4469" s="217"/>
      <c r="I4469" s="217"/>
      <c r="J4469" s="217"/>
      <c r="K4469" s="217"/>
      <c r="L4469" s="217"/>
      <c r="M4469" s="217"/>
      <c r="N4469" s="217"/>
      <c r="O4469" s="217"/>
      <c r="P4469" s="217"/>
    </row>
    <row r="4470">
      <c r="A4470" s="230"/>
      <c r="B4470" s="233"/>
      <c r="C4470" s="234"/>
      <c r="D4470" s="235"/>
      <c r="E4470" s="235"/>
      <c r="F4470" s="217"/>
      <c r="G4470" s="217"/>
      <c r="H4470" s="217"/>
      <c r="I4470" s="217"/>
      <c r="J4470" s="217"/>
      <c r="K4470" s="217"/>
      <c r="L4470" s="217"/>
      <c r="M4470" s="217"/>
      <c r="N4470" s="217"/>
      <c r="O4470" s="217"/>
      <c r="P4470" s="217"/>
    </row>
    <row r="4471">
      <c r="A4471" s="230"/>
      <c r="B4471" s="233"/>
      <c r="C4471" s="234"/>
      <c r="D4471" s="235"/>
      <c r="E4471" s="235"/>
      <c r="F4471" s="217"/>
      <c r="G4471" s="217"/>
      <c r="H4471" s="217"/>
      <c r="I4471" s="217"/>
      <c r="J4471" s="217"/>
      <c r="K4471" s="217"/>
      <c r="L4471" s="217"/>
      <c r="M4471" s="217"/>
      <c r="N4471" s="217"/>
      <c r="O4471" s="217"/>
      <c r="P4471" s="217"/>
    </row>
    <row r="4472">
      <c r="A4472" s="230"/>
      <c r="B4472" s="233"/>
      <c r="C4472" s="234"/>
      <c r="D4472" s="235"/>
      <c r="E4472" s="235"/>
      <c r="F4472" s="217"/>
      <c r="G4472" s="217"/>
      <c r="H4472" s="217"/>
      <c r="I4472" s="217"/>
      <c r="J4472" s="217"/>
      <c r="K4472" s="217"/>
      <c r="L4472" s="217"/>
      <c r="M4472" s="217"/>
      <c r="N4472" s="217"/>
      <c r="O4472" s="217"/>
      <c r="P4472" s="217"/>
    </row>
    <row r="4473">
      <c r="A4473" s="230"/>
      <c r="B4473" s="233"/>
      <c r="C4473" s="234"/>
      <c r="D4473" s="235"/>
      <c r="E4473" s="235"/>
      <c r="F4473" s="217"/>
      <c r="G4473" s="217"/>
      <c r="H4473" s="217"/>
      <c r="I4473" s="217"/>
      <c r="J4473" s="217"/>
      <c r="K4473" s="217"/>
      <c r="L4473" s="217"/>
      <c r="M4473" s="217"/>
      <c r="N4473" s="217"/>
      <c r="O4473" s="217"/>
      <c r="P4473" s="217"/>
    </row>
    <row r="4474">
      <c r="A4474" s="230"/>
      <c r="B4474" s="233"/>
      <c r="C4474" s="234"/>
      <c r="D4474" s="235"/>
      <c r="E4474" s="235"/>
      <c r="F4474" s="217"/>
      <c r="G4474" s="217"/>
      <c r="H4474" s="217"/>
      <c r="I4474" s="217"/>
      <c r="J4474" s="217"/>
      <c r="K4474" s="217"/>
      <c r="L4474" s="217"/>
      <c r="M4474" s="217"/>
      <c r="N4474" s="217"/>
      <c r="O4474" s="217"/>
      <c r="P4474" s="217"/>
    </row>
    <row r="4475">
      <c r="A4475" s="230"/>
      <c r="B4475" s="233"/>
      <c r="C4475" s="234"/>
      <c r="D4475" s="235"/>
      <c r="E4475" s="235"/>
      <c r="F4475" s="217"/>
      <c r="G4475" s="217"/>
      <c r="H4475" s="217"/>
      <c r="I4475" s="217"/>
      <c r="J4475" s="217"/>
      <c r="K4475" s="217"/>
      <c r="L4475" s="217"/>
      <c r="M4475" s="217"/>
      <c r="N4475" s="217"/>
      <c r="O4475" s="217"/>
      <c r="P4475" s="217"/>
    </row>
    <row r="4476">
      <c r="A4476" s="230"/>
      <c r="B4476" s="233"/>
      <c r="C4476" s="234"/>
      <c r="D4476" s="235"/>
      <c r="E4476" s="235"/>
      <c r="F4476" s="217"/>
      <c r="G4476" s="217"/>
      <c r="H4476" s="217"/>
      <c r="I4476" s="217"/>
      <c r="J4476" s="217"/>
      <c r="K4476" s="217"/>
      <c r="L4476" s="217"/>
      <c r="M4476" s="217"/>
      <c r="N4476" s="217"/>
      <c r="O4476" s="217"/>
      <c r="P4476" s="217"/>
    </row>
    <row r="4477">
      <c r="A4477" s="230"/>
      <c r="B4477" s="233"/>
      <c r="C4477" s="234"/>
      <c r="D4477" s="235"/>
      <c r="E4477" s="235"/>
      <c r="F4477" s="217"/>
      <c r="G4477" s="217"/>
      <c r="H4477" s="217"/>
      <c r="I4477" s="217"/>
      <c r="J4477" s="217"/>
      <c r="K4477" s="217"/>
      <c r="L4477" s="217"/>
      <c r="M4477" s="217"/>
      <c r="N4477" s="217"/>
      <c r="O4477" s="217"/>
      <c r="P4477" s="217"/>
    </row>
    <row r="4478">
      <c r="A4478" s="230"/>
      <c r="B4478" s="233"/>
      <c r="C4478" s="234"/>
      <c r="D4478" s="235"/>
      <c r="E4478" s="235"/>
      <c r="F4478" s="217"/>
      <c r="G4478" s="217"/>
      <c r="H4478" s="217"/>
      <c r="I4478" s="217"/>
      <c r="J4478" s="217"/>
      <c r="K4478" s="217"/>
      <c r="L4478" s="217"/>
      <c r="M4478" s="217"/>
      <c r="N4478" s="217"/>
      <c r="O4478" s="217"/>
      <c r="P4478" s="217"/>
    </row>
    <row r="4479">
      <c r="A4479" s="230"/>
      <c r="B4479" s="233"/>
      <c r="C4479" s="234"/>
      <c r="D4479" s="235"/>
      <c r="E4479" s="235"/>
      <c r="F4479" s="217"/>
      <c r="G4479" s="217"/>
      <c r="H4479" s="217"/>
      <c r="I4479" s="217"/>
      <c r="J4479" s="217"/>
      <c r="K4479" s="217"/>
      <c r="L4479" s="217"/>
      <c r="M4479" s="217"/>
      <c r="N4479" s="217"/>
      <c r="O4479" s="217"/>
      <c r="P4479" s="217"/>
    </row>
    <row r="4480">
      <c r="A4480" s="230"/>
      <c r="B4480" s="233"/>
      <c r="C4480" s="234"/>
      <c r="D4480" s="235"/>
      <c r="E4480" s="235"/>
      <c r="F4480" s="217"/>
      <c r="G4480" s="217"/>
      <c r="H4480" s="217"/>
      <c r="I4480" s="217"/>
      <c r="J4480" s="217"/>
      <c r="K4480" s="217"/>
      <c r="L4480" s="217"/>
      <c r="M4480" s="217"/>
      <c r="N4480" s="217"/>
      <c r="O4480" s="217"/>
      <c r="P4480" s="217"/>
    </row>
    <row r="4481">
      <c r="A4481" s="230"/>
      <c r="B4481" s="233"/>
      <c r="C4481" s="234"/>
      <c r="D4481" s="235"/>
      <c r="E4481" s="235"/>
      <c r="F4481" s="217"/>
      <c r="G4481" s="217"/>
      <c r="H4481" s="217"/>
      <c r="I4481" s="217"/>
      <c r="J4481" s="217"/>
      <c r="K4481" s="217"/>
      <c r="L4481" s="217"/>
      <c r="M4481" s="217"/>
      <c r="N4481" s="217"/>
      <c r="O4481" s="217"/>
      <c r="P4481" s="217"/>
    </row>
    <row r="4482">
      <c r="A4482" s="230"/>
      <c r="B4482" s="233"/>
      <c r="C4482" s="234"/>
      <c r="D4482" s="235"/>
      <c r="E4482" s="235"/>
      <c r="F4482" s="217"/>
      <c r="G4482" s="217"/>
      <c r="H4482" s="217"/>
      <c r="I4482" s="217"/>
      <c r="J4482" s="217"/>
      <c r="K4482" s="217"/>
      <c r="L4482" s="217"/>
      <c r="M4482" s="217"/>
      <c r="N4482" s="217"/>
      <c r="O4482" s="217"/>
      <c r="P4482" s="217"/>
    </row>
    <row r="4483">
      <c r="A4483" s="230"/>
      <c r="B4483" s="233"/>
      <c r="C4483" s="234"/>
      <c r="D4483" s="235"/>
      <c r="E4483" s="235"/>
      <c r="F4483" s="217"/>
      <c r="G4483" s="217"/>
      <c r="H4483" s="217"/>
      <c r="I4483" s="217"/>
      <c r="J4483" s="217"/>
      <c r="K4483" s="217"/>
      <c r="L4483" s="217"/>
      <c r="M4483" s="217"/>
      <c r="N4483" s="217"/>
      <c r="O4483" s="217"/>
      <c r="P4483" s="217"/>
    </row>
    <row r="4484">
      <c r="A4484" s="230"/>
      <c r="B4484" s="233"/>
      <c r="C4484" s="234"/>
      <c r="D4484" s="235"/>
      <c r="E4484" s="235"/>
      <c r="F4484" s="217"/>
      <c r="G4484" s="217"/>
      <c r="H4484" s="217"/>
      <c r="I4484" s="217"/>
      <c r="J4484" s="217"/>
      <c r="K4484" s="217"/>
      <c r="L4484" s="217"/>
      <c r="M4484" s="217"/>
      <c r="N4484" s="217"/>
      <c r="O4484" s="217"/>
      <c r="P4484" s="217"/>
    </row>
    <row r="4485">
      <c r="A4485" s="230"/>
      <c r="B4485" s="233"/>
      <c r="C4485" s="234"/>
      <c r="D4485" s="236"/>
      <c r="E4485" s="235"/>
      <c r="F4485" s="195"/>
      <c r="G4485" s="217"/>
      <c r="H4485" s="217"/>
      <c r="I4485" s="195"/>
      <c r="J4485" s="195"/>
      <c r="K4485" s="195"/>
      <c r="L4485" s="195"/>
      <c r="M4485" s="195"/>
      <c r="N4485" s="195"/>
      <c r="O4485" s="195"/>
      <c r="P4485" s="195"/>
    </row>
    <row r="4486">
      <c r="A4486" s="230"/>
      <c r="B4486" s="233"/>
      <c r="C4486" s="234"/>
      <c r="D4486" s="235"/>
      <c r="E4486" s="235"/>
      <c r="F4486" s="217"/>
      <c r="G4486" s="217"/>
      <c r="H4486" s="217"/>
      <c r="I4486" s="217"/>
      <c r="J4486" s="217"/>
      <c r="K4486" s="217"/>
      <c r="L4486" s="217"/>
      <c r="M4486" s="217"/>
      <c r="N4486" s="217"/>
      <c r="O4486" s="217"/>
      <c r="P4486" s="217"/>
    </row>
    <row r="4487">
      <c r="A4487" s="230"/>
      <c r="B4487" s="233"/>
      <c r="C4487" s="234"/>
      <c r="D4487" s="235"/>
      <c r="E4487" s="235"/>
      <c r="F4487" s="217"/>
      <c r="G4487" s="217"/>
      <c r="H4487" s="217"/>
      <c r="I4487" s="217"/>
      <c r="J4487" s="217"/>
      <c r="K4487" s="217"/>
      <c r="L4487" s="217"/>
      <c r="M4487" s="217"/>
      <c r="N4487" s="217"/>
      <c r="O4487" s="217"/>
      <c r="P4487" s="217"/>
    </row>
    <row r="4488">
      <c r="A4488" s="230"/>
      <c r="B4488" s="233"/>
      <c r="C4488" s="234"/>
      <c r="D4488" s="235"/>
      <c r="E4488" s="235"/>
      <c r="F4488" s="217"/>
      <c r="G4488" s="217"/>
      <c r="H4488" s="217"/>
      <c r="I4488" s="217"/>
      <c r="J4488" s="217"/>
      <c r="K4488" s="217"/>
      <c r="L4488" s="217"/>
      <c r="M4488" s="217"/>
      <c r="N4488" s="217"/>
      <c r="O4488" s="217"/>
      <c r="P4488" s="217"/>
    </row>
    <row r="4489">
      <c r="A4489" s="230"/>
      <c r="B4489" s="233"/>
      <c r="C4489" s="234"/>
      <c r="D4489" s="235"/>
      <c r="E4489" s="235"/>
      <c r="F4489" s="217"/>
      <c r="G4489" s="217"/>
      <c r="H4489" s="217"/>
      <c r="I4489" s="217"/>
      <c r="J4489" s="217"/>
      <c r="K4489" s="217"/>
      <c r="L4489" s="217"/>
      <c r="M4489" s="217"/>
      <c r="N4489" s="217"/>
      <c r="O4489" s="217"/>
      <c r="P4489" s="217"/>
    </row>
    <row r="4490">
      <c r="A4490" s="230"/>
      <c r="B4490" s="233"/>
      <c r="C4490" s="234"/>
      <c r="D4490" s="235"/>
      <c r="E4490" s="235"/>
      <c r="F4490" s="217"/>
      <c r="G4490" s="217"/>
      <c r="H4490" s="217"/>
      <c r="I4490" s="217"/>
      <c r="J4490" s="217"/>
      <c r="K4490" s="217"/>
      <c r="L4490" s="217"/>
      <c r="M4490" s="217"/>
      <c r="N4490" s="217"/>
      <c r="O4490" s="217"/>
      <c r="P4490" s="217"/>
    </row>
    <row r="4491">
      <c r="A4491" s="230"/>
      <c r="B4491" s="233"/>
      <c r="C4491" s="234"/>
      <c r="D4491" s="235"/>
      <c r="E4491" s="235"/>
      <c r="F4491" s="217"/>
      <c r="G4491" s="217"/>
      <c r="H4491" s="217"/>
      <c r="I4491" s="217"/>
      <c r="J4491" s="217"/>
      <c r="K4491" s="217"/>
      <c r="L4491" s="217"/>
      <c r="M4491" s="217"/>
      <c r="N4491" s="217"/>
      <c r="O4491" s="217"/>
      <c r="P4491" s="217"/>
    </row>
    <row r="4492">
      <c r="A4492" s="230"/>
      <c r="B4492" s="233"/>
      <c r="C4492" s="234"/>
      <c r="D4492" s="235"/>
      <c r="E4492" s="235"/>
      <c r="F4492" s="217"/>
      <c r="G4492" s="217"/>
      <c r="H4492" s="217"/>
      <c r="I4492" s="217"/>
      <c r="J4492" s="217"/>
      <c r="K4492" s="217"/>
      <c r="L4492" s="217"/>
      <c r="M4492" s="217"/>
      <c r="N4492" s="217"/>
      <c r="O4492" s="217"/>
      <c r="P4492" s="217"/>
    </row>
    <row r="4493">
      <c r="A4493" s="230"/>
      <c r="B4493" s="233"/>
      <c r="C4493" s="234"/>
      <c r="D4493" s="235"/>
      <c r="E4493" s="235"/>
      <c r="F4493" s="217"/>
      <c r="G4493" s="217"/>
      <c r="H4493" s="217"/>
      <c r="I4493" s="217"/>
      <c r="J4493" s="217"/>
      <c r="K4493" s="217"/>
      <c r="L4493" s="217"/>
      <c r="M4493" s="217"/>
      <c r="N4493" s="217"/>
      <c r="O4493" s="217"/>
      <c r="P4493" s="217"/>
    </row>
    <row r="4494">
      <c r="A4494" s="230"/>
      <c r="B4494" s="233"/>
      <c r="C4494" s="234"/>
      <c r="D4494" s="235"/>
      <c r="E4494" s="235"/>
      <c r="F4494" s="217"/>
      <c r="G4494" s="217"/>
      <c r="H4494" s="217"/>
      <c r="I4494" s="217"/>
      <c r="J4494" s="217"/>
      <c r="K4494" s="217"/>
      <c r="L4494" s="217"/>
      <c r="M4494" s="217"/>
      <c r="N4494" s="217"/>
      <c r="O4494" s="217"/>
      <c r="P4494" s="217"/>
    </row>
    <row r="4495">
      <c r="A4495" s="230"/>
      <c r="B4495" s="233"/>
      <c r="C4495" s="234"/>
      <c r="D4495" s="235"/>
      <c r="E4495" s="235"/>
      <c r="F4495" s="217"/>
      <c r="G4495" s="217"/>
      <c r="H4495" s="217"/>
      <c r="I4495" s="217"/>
      <c r="J4495" s="217"/>
      <c r="K4495" s="217"/>
      <c r="L4495" s="217"/>
      <c r="M4495" s="217"/>
      <c r="N4495" s="217"/>
      <c r="O4495" s="217"/>
      <c r="P4495" s="217"/>
    </row>
    <row r="4496">
      <c r="A4496" s="230"/>
      <c r="B4496" s="233"/>
      <c r="C4496" s="234"/>
      <c r="D4496" s="235"/>
      <c r="E4496" s="235"/>
      <c r="F4496" s="217"/>
      <c r="G4496" s="217"/>
      <c r="H4496" s="217"/>
      <c r="I4496" s="217"/>
      <c r="J4496" s="217"/>
      <c r="K4496" s="217"/>
      <c r="L4496" s="217"/>
      <c r="M4496" s="217"/>
      <c r="N4496" s="217"/>
      <c r="O4496" s="217"/>
      <c r="P4496" s="217"/>
    </row>
    <row r="4497">
      <c r="A4497" s="230"/>
      <c r="B4497" s="233"/>
      <c r="C4497" s="234"/>
      <c r="D4497" s="235"/>
      <c r="E4497" s="235"/>
      <c r="F4497" s="217"/>
      <c r="G4497" s="217"/>
      <c r="H4497" s="217"/>
      <c r="I4497" s="217"/>
      <c r="J4497" s="217"/>
      <c r="K4497" s="217"/>
      <c r="L4497" s="217"/>
      <c r="M4497" s="217"/>
      <c r="N4497" s="217"/>
      <c r="O4497" s="217"/>
      <c r="P4497" s="217"/>
    </row>
    <row r="4498">
      <c r="A4498" s="230"/>
      <c r="B4498" s="233"/>
      <c r="C4498" s="234"/>
      <c r="D4498" s="235"/>
      <c r="E4498" s="235"/>
      <c r="F4498" s="217"/>
      <c r="G4498" s="217"/>
      <c r="H4498" s="217"/>
      <c r="I4498" s="217"/>
      <c r="J4498" s="217"/>
      <c r="K4498" s="217"/>
      <c r="L4498" s="217"/>
      <c r="M4498" s="217"/>
      <c r="N4498" s="217"/>
      <c r="O4498" s="217"/>
      <c r="P4498" s="217"/>
    </row>
    <row r="4499">
      <c r="A4499" s="230"/>
      <c r="B4499" s="233"/>
      <c r="C4499" s="234"/>
      <c r="D4499" s="235"/>
      <c r="E4499" s="235"/>
      <c r="F4499" s="217"/>
      <c r="G4499" s="217"/>
      <c r="H4499" s="217"/>
      <c r="I4499" s="217"/>
      <c r="J4499" s="217"/>
      <c r="K4499" s="217"/>
      <c r="L4499" s="217"/>
      <c r="M4499" s="217"/>
      <c r="N4499" s="217"/>
      <c r="O4499" s="217"/>
      <c r="P4499" s="217"/>
    </row>
    <row r="4500">
      <c r="A4500" s="230"/>
      <c r="B4500" s="233"/>
      <c r="C4500" s="234"/>
      <c r="D4500" s="235"/>
      <c r="E4500" s="235"/>
      <c r="F4500" s="217"/>
      <c r="G4500" s="217"/>
      <c r="H4500" s="217"/>
      <c r="I4500" s="217"/>
      <c r="J4500" s="217"/>
      <c r="K4500" s="217"/>
      <c r="L4500" s="217"/>
      <c r="M4500" s="217"/>
      <c r="N4500" s="217"/>
      <c r="O4500" s="217"/>
      <c r="P4500" s="217"/>
    </row>
    <row r="4501">
      <c r="A4501" s="230"/>
      <c r="B4501" s="233"/>
      <c r="C4501" s="234"/>
      <c r="D4501" s="235"/>
      <c r="E4501" s="235"/>
      <c r="F4501" s="217"/>
      <c r="G4501" s="217"/>
      <c r="H4501" s="217"/>
      <c r="I4501" s="217"/>
      <c r="J4501" s="217"/>
      <c r="K4501" s="217"/>
      <c r="L4501" s="217"/>
      <c r="M4501" s="217"/>
      <c r="N4501" s="217"/>
      <c r="O4501" s="217"/>
      <c r="P4501" s="217"/>
    </row>
    <row r="4502">
      <c r="A4502" s="230"/>
      <c r="B4502" s="233"/>
      <c r="C4502" s="234"/>
      <c r="D4502" s="235"/>
      <c r="E4502" s="235"/>
      <c r="F4502" s="217"/>
      <c r="G4502" s="217"/>
      <c r="H4502" s="217"/>
      <c r="I4502" s="217"/>
      <c r="J4502" s="217"/>
      <c r="K4502" s="217"/>
      <c r="L4502" s="217"/>
      <c r="M4502" s="217"/>
      <c r="N4502" s="217"/>
      <c r="O4502" s="217"/>
      <c r="P4502" s="217"/>
    </row>
    <row r="4503">
      <c r="A4503" s="230"/>
      <c r="B4503" s="233"/>
      <c r="C4503" s="234"/>
      <c r="D4503" s="236"/>
      <c r="E4503" s="235"/>
      <c r="F4503" s="195"/>
      <c r="G4503" s="217"/>
      <c r="H4503" s="217"/>
      <c r="I4503" s="195"/>
      <c r="J4503" s="195"/>
      <c r="K4503" s="195"/>
      <c r="L4503" s="195"/>
      <c r="M4503" s="195"/>
      <c r="N4503" s="195"/>
      <c r="O4503" s="195"/>
      <c r="P4503" s="195"/>
    </row>
    <row r="4504">
      <c r="A4504" s="230"/>
      <c r="B4504" s="233"/>
      <c r="C4504" s="234"/>
      <c r="D4504" s="235"/>
      <c r="E4504" s="235"/>
      <c r="F4504" s="217"/>
      <c r="G4504" s="217"/>
      <c r="H4504" s="217"/>
      <c r="I4504" s="217"/>
      <c r="J4504" s="217"/>
      <c r="K4504" s="217"/>
      <c r="L4504" s="217"/>
      <c r="M4504" s="217"/>
      <c r="N4504" s="217"/>
      <c r="O4504" s="217"/>
      <c r="P4504" s="217"/>
    </row>
    <row r="4505">
      <c r="A4505" s="230"/>
      <c r="B4505" s="233"/>
      <c r="C4505" s="234"/>
      <c r="D4505" s="235"/>
      <c r="E4505" s="235"/>
      <c r="F4505" s="217"/>
      <c r="G4505" s="217"/>
      <c r="H4505" s="217"/>
      <c r="I4505" s="217"/>
      <c r="J4505" s="217"/>
      <c r="K4505" s="217"/>
      <c r="L4505" s="217"/>
      <c r="M4505" s="217"/>
      <c r="N4505" s="217"/>
      <c r="O4505" s="217"/>
      <c r="P4505" s="217"/>
    </row>
    <row r="4506">
      <c r="A4506" s="230"/>
      <c r="B4506" s="233"/>
      <c r="C4506" s="234"/>
      <c r="D4506" s="235"/>
      <c r="E4506" s="235"/>
      <c r="F4506" s="217"/>
      <c r="G4506" s="217"/>
      <c r="H4506" s="217"/>
      <c r="I4506" s="217"/>
      <c r="J4506" s="217"/>
      <c r="K4506" s="217"/>
      <c r="L4506" s="217"/>
      <c r="M4506" s="217"/>
      <c r="N4506" s="217"/>
      <c r="O4506" s="217"/>
      <c r="P4506" s="217"/>
    </row>
    <row r="4507">
      <c r="A4507" s="230"/>
      <c r="B4507" s="233"/>
      <c r="C4507" s="234"/>
      <c r="D4507" s="235"/>
      <c r="E4507" s="235"/>
      <c r="F4507" s="217"/>
      <c r="G4507" s="217"/>
      <c r="H4507" s="217"/>
      <c r="I4507" s="217"/>
      <c r="J4507" s="217"/>
      <c r="K4507" s="217"/>
      <c r="L4507" s="217"/>
      <c r="M4507" s="217"/>
      <c r="N4507" s="217"/>
      <c r="O4507" s="217"/>
      <c r="P4507" s="217"/>
    </row>
    <row r="4508">
      <c r="A4508" s="230"/>
      <c r="B4508" s="233"/>
      <c r="C4508" s="234"/>
      <c r="D4508" s="235"/>
      <c r="E4508" s="235"/>
      <c r="F4508" s="217"/>
      <c r="G4508" s="217"/>
      <c r="H4508" s="217"/>
      <c r="I4508" s="217"/>
      <c r="J4508" s="217"/>
      <c r="K4508" s="217"/>
      <c r="L4508" s="217"/>
      <c r="M4508" s="217"/>
      <c r="N4508" s="217"/>
      <c r="O4508" s="217"/>
      <c r="P4508" s="217"/>
    </row>
    <row r="4509">
      <c r="A4509" s="230"/>
      <c r="B4509" s="233"/>
      <c r="C4509" s="234"/>
      <c r="D4509" s="235"/>
      <c r="E4509" s="235"/>
      <c r="F4509" s="217"/>
      <c r="G4509" s="217"/>
      <c r="H4509" s="217"/>
      <c r="I4509" s="217"/>
      <c r="J4509" s="217"/>
      <c r="K4509" s="217"/>
      <c r="L4509" s="217"/>
      <c r="M4509" s="217"/>
      <c r="N4509" s="217"/>
      <c r="O4509" s="217"/>
      <c r="P4509" s="217"/>
    </row>
    <row r="4510">
      <c r="A4510" s="230"/>
      <c r="B4510" s="233"/>
      <c r="C4510" s="234"/>
      <c r="D4510" s="235"/>
      <c r="E4510" s="235"/>
      <c r="F4510" s="217"/>
      <c r="G4510" s="217"/>
      <c r="H4510" s="217"/>
      <c r="I4510" s="217"/>
      <c r="J4510" s="217"/>
      <c r="K4510" s="217"/>
      <c r="L4510" s="217"/>
      <c r="M4510" s="217"/>
      <c r="N4510" s="217"/>
      <c r="O4510" s="217"/>
      <c r="P4510" s="217"/>
    </row>
    <row r="4511">
      <c r="A4511" s="230"/>
      <c r="B4511" s="233"/>
      <c r="C4511" s="234"/>
      <c r="D4511" s="235"/>
      <c r="E4511" s="235"/>
      <c r="F4511" s="217"/>
      <c r="G4511" s="217"/>
      <c r="H4511" s="217"/>
      <c r="I4511" s="217"/>
      <c r="J4511" s="217"/>
      <c r="K4511" s="217"/>
      <c r="L4511" s="217"/>
      <c r="M4511" s="217"/>
      <c r="N4511" s="217"/>
      <c r="O4511" s="217"/>
      <c r="P4511" s="217"/>
    </row>
    <row r="4512">
      <c r="A4512" s="230"/>
      <c r="B4512" s="233"/>
      <c r="C4512" s="234"/>
      <c r="D4512" s="235"/>
      <c r="E4512" s="235"/>
      <c r="F4512" s="217"/>
      <c r="G4512" s="217"/>
      <c r="H4512" s="217"/>
      <c r="I4512" s="217"/>
      <c r="J4512" s="217"/>
      <c r="K4512" s="217"/>
      <c r="L4512" s="217"/>
      <c r="M4512" s="217"/>
      <c r="N4512" s="217"/>
      <c r="O4512" s="217"/>
      <c r="P4512" s="217"/>
    </row>
    <row r="4513">
      <c r="A4513" s="230"/>
      <c r="B4513" s="233"/>
      <c r="C4513" s="234"/>
      <c r="D4513" s="235"/>
      <c r="E4513" s="235"/>
      <c r="F4513" s="217"/>
      <c r="G4513" s="217"/>
      <c r="H4513" s="217"/>
      <c r="I4513" s="217"/>
      <c r="J4513" s="217"/>
      <c r="K4513" s="217"/>
      <c r="L4513" s="217"/>
      <c r="M4513" s="217"/>
      <c r="N4513" s="217"/>
      <c r="O4513" s="217"/>
      <c r="P4513" s="217"/>
    </row>
    <row r="4514">
      <c r="A4514" s="230"/>
      <c r="B4514" s="233"/>
      <c r="C4514" s="234"/>
      <c r="D4514" s="235"/>
      <c r="E4514" s="235"/>
      <c r="F4514" s="217"/>
      <c r="G4514" s="217"/>
      <c r="H4514" s="217"/>
      <c r="I4514" s="217"/>
      <c r="J4514" s="217"/>
      <c r="K4514" s="217"/>
      <c r="L4514" s="217"/>
      <c r="M4514" s="217"/>
      <c r="N4514" s="217"/>
      <c r="O4514" s="217"/>
      <c r="P4514" s="217"/>
    </row>
    <row r="4515">
      <c r="A4515" s="230"/>
      <c r="B4515" s="233"/>
      <c r="C4515" s="234"/>
      <c r="D4515" s="235"/>
      <c r="E4515" s="235"/>
      <c r="F4515" s="217"/>
      <c r="G4515" s="217"/>
      <c r="H4515" s="217"/>
      <c r="I4515" s="217"/>
      <c r="J4515" s="217"/>
      <c r="K4515" s="217"/>
      <c r="L4515" s="217"/>
      <c r="M4515" s="217"/>
      <c r="N4515" s="217"/>
      <c r="O4515" s="217"/>
      <c r="P4515" s="217"/>
    </row>
    <row r="4516">
      <c r="A4516" s="230"/>
      <c r="B4516" s="233"/>
      <c r="C4516" s="234"/>
      <c r="D4516" s="235"/>
      <c r="E4516" s="235"/>
      <c r="F4516" s="217"/>
      <c r="G4516" s="217"/>
      <c r="H4516" s="217"/>
      <c r="I4516" s="217"/>
      <c r="J4516" s="217"/>
      <c r="K4516" s="217"/>
      <c r="L4516" s="217"/>
      <c r="M4516" s="217"/>
      <c r="N4516" s="217"/>
      <c r="O4516" s="217"/>
      <c r="P4516" s="217"/>
    </row>
    <row r="4517">
      <c r="A4517" s="230"/>
      <c r="B4517" s="233"/>
      <c r="C4517" s="234"/>
      <c r="D4517" s="235"/>
      <c r="E4517" s="235"/>
      <c r="F4517" s="217"/>
      <c r="G4517" s="217"/>
      <c r="H4517" s="217"/>
      <c r="I4517" s="217"/>
      <c r="J4517" s="217"/>
      <c r="K4517" s="217"/>
      <c r="L4517" s="217"/>
      <c r="M4517" s="217"/>
      <c r="N4517" s="217"/>
      <c r="O4517" s="217"/>
      <c r="P4517" s="217"/>
    </row>
    <row r="4518">
      <c r="A4518" s="230"/>
      <c r="B4518" s="233"/>
      <c r="C4518" s="234"/>
      <c r="D4518" s="235"/>
      <c r="E4518" s="235"/>
      <c r="F4518" s="217"/>
      <c r="G4518" s="217"/>
      <c r="H4518" s="217"/>
      <c r="I4518" s="217"/>
      <c r="J4518" s="217"/>
      <c r="K4518" s="217"/>
      <c r="L4518" s="217"/>
      <c r="M4518" s="217"/>
      <c r="N4518" s="217"/>
      <c r="O4518" s="217"/>
      <c r="P4518" s="217"/>
    </row>
    <row r="4519">
      <c r="A4519" s="230"/>
      <c r="B4519" s="233"/>
      <c r="C4519" s="234"/>
      <c r="D4519" s="235"/>
      <c r="E4519" s="235"/>
      <c r="F4519" s="217"/>
      <c r="G4519" s="217"/>
      <c r="H4519" s="217"/>
      <c r="I4519" s="217"/>
      <c r="J4519" s="217"/>
      <c r="K4519" s="217"/>
      <c r="L4519" s="217"/>
      <c r="M4519" s="217"/>
      <c r="N4519" s="217"/>
      <c r="O4519" s="217"/>
      <c r="P4519" s="217"/>
    </row>
    <row r="4520">
      <c r="A4520" s="230"/>
      <c r="B4520" s="233"/>
      <c r="C4520" s="234"/>
      <c r="D4520" s="235"/>
      <c r="E4520" s="235"/>
      <c r="F4520" s="217"/>
      <c r="G4520" s="217"/>
      <c r="H4520" s="217"/>
      <c r="I4520" s="217"/>
      <c r="J4520" s="217"/>
      <c r="K4520" s="217"/>
      <c r="L4520" s="217"/>
      <c r="M4520" s="217"/>
      <c r="N4520" s="217"/>
      <c r="O4520" s="217"/>
      <c r="P4520" s="217"/>
    </row>
    <row r="4521">
      <c r="A4521" s="230"/>
      <c r="B4521" s="233"/>
      <c r="C4521" s="234"/>
      <c r="D4521" s="236"/>
      <c r="E4521" s="235"/>
      <c r="F4521" s="195"/>
      <c r="G4521" s="217"/>
      <c r="H4521" s="217"/>
      <c r="I4521" s="195"/>
      <c r="J4521" s="195"/>
      <c r="K4521" s="195"/>
      <c r="L4521" s="195"/>
      <c r="M4521" s="195"/>
      <c r="N4521" s="195"/>
      <c r="O4521" s="195"/>
      <c r="P4521" s="195"/>
    </row>
    <row r="4522">
      <c r="A4522" s="230"/>
      <c r="B4522" s="233"/>
      <c r="C4522" s="234"/>
      <c r="D4522" s="235"/>
      <c r="E4522" s="235"/>
      <c r="F4522" s="217"/>
      <c r="G4522" s="217"/>
      <c r="H4522" s="217"/>
      <c r="I4522" s="217"/>
      <c r="J4522" s="217"/>
      <c r="K4522" s="217"/>
      <c r="L4522" s="217"/>
      <c r="M4522" s="217"/>
      <c r="N4522" s="217"/>
      <c r="O4522" s="217"/>
      <c r="P4522" s="217"/>
    </row>
    <row r="4523">
      <c r="A4523" s="230"/>
      <c r="B4523" s="233"/>
      <c r="C4523" s="234"/>
      <c r="D4523" s="235"/>
      <c r="E4523" s="235"/>
      <c r="F4523" s="217"/>
      <c r="G4523" s="217"/>
      <c r="H4523" s="217"/>
      <c r="I4523" s="217"/>
      <c r="J4523" s="217"/>
      <c r="K4523" s="217"/>
      <c r="L4523" s="217"/>
      <c r="M4523" s="217"/>
      <c r="N4523" s="217"/>
      <c r="O4523" s="217"/>
      <c r="P4523" s="217"/>
    </row>
    <row r="4524">
      <c r="A4524" s="230"/>
      <c r="B4524" s="233"/>
      <c r="C4524" s="234"/>
      <c r="D4524" s="235"/>
      <c r="E4524" s="235"/>
      <c r="F4524" s="217"/>
      <c r="G4524" s="217"/>
      <c r="H4524" s="217"/>
      <c r="I4524" s="217"/>
      <c r="J4524" s="217"/>
      <c r="K4524" s="217"/>
      <c r="L4524" s="217"/>
      <c r="M4524" s="217"/>
      <c r="N4524" s="217"/>
      <c r="O4524" s="217"/>
      <c r="P4524" s="217"/>
    </row>
    <row r="4525">
      <c r="A4525" s="230"/>
      <c r="B4525" s="233"/>
      <c r="C4525" s="234"/>
      <c r="D4525" s="235"/>
      <c r="E4525" s="235"/>
      <c r="F4525" s="217"/>
      <c r="G4525" s="217"/>
      <c r="H4525" s="217"/>
      <c r="I4525" s="217"/>
      <c r="J4525" s="217"/>
      <c r="K4525" s="217"/>
      <c r="L4525" s="217"/>
      <c r="M4525" s="217"/>
      <c r="N4525" s="217"/>
      <c r="O4525" s="217"/>
      <c r="P4525" s="217"/>
    </row>
    <row r="4526">
      <c r="A4526" s="230"/>
      <c r="B4526" s="233"/>
      <c r="C4526" s="234"/>
      <c r="D4526" s="235"/>
      <c r="E4526" s="235"/>
      <c r="F4526" s="217"/>
      <c r="G4526" s="217"/>
      <c r="H4526" s="217"/>
      <c r="I4526" s="217"/>
      <c r="J4526" s="217"/>
      <c r="K4526" s="217"/>
      <c r="L4526" s="217"/>
      <c r="M4526" s="217"/>
      <c r="N4526" s="217"/>
      <c r="O4526" s="217"/>
      <c r="P4526" s="217"/>
    </row>
    <row r="4527">
      <c r="A4527" s="230"/>
      <c r="B4527" s="233"/>
      <c r="C4527" s="234"/>
      <c r="D4527" s="235"/>
      <c r="E4527" s="235"/>
      <c r="F4527" s="217"/>
      <c r="G4527" s="217"/>
      <c r="H4527" s="217"/>
      <c r="I4527" s="217"/>
      <c r="J4527" s="217"/>
      <c r="K4527" s="217"/>
      <c r="L4527" s="217"/>
      <c r="M4527" s="217"/>
      <c r="N4527" s="217"/>
      <c r="O4527" s="217"/>
      <c r="P4527" s="217"/>
    </row>
    <row r="4528">
      <c r="A4528" s="230"/>
      <c r="B4528" s="233"/>
      <c r="C4528" s="234"/>
      <c r="D4528" s="235"/>
      <c r="E4528" s="235"/>
      <c r="F4528" s="217"/>
      <c r="G4528" s="217"/>
      <c r="H4528" s="217"/>
      <c r="I4528" s="217"/>
      <c r="J4528" s="217"/>
      <c r="K4528" s="217"/>
      <c r="L4528" s="217"/>
      <c r="M4528" s="217"/>
      <c r="N4528" s="217"/>
      <c r="O4528" s="217"/>
      <c r="P4528" s="217"/>
    </row>
    <row r="4529">
      <c r="A4529" s="230"/>
      <c r="B4529" s="233"/>
      <c r="C4529" s="234"/>
      <c r="D4529" s="235"/>
      <c r="E4529" s="235"/>
      <c r="F4529" s="217"/>
      <c r="G4529" s="217"/>
      <c r="H4529" s="217"/>
      <c r="I4529" s="217"/>
      <c r="J4529" s="217"/>
      <c r="K4529" s="217"/>
      <c r="L4529" s="217"/>
      <c r="M4529" s="217"/>
      <c r="N4529" s="217"/>
      <c r="O4529" s="217"/>
      <c r="P4529" s="217"/>
    </row>
    <row r="4530">
      <c r="A4530" s="230"/>
      <c r="B4530" s="233"/>
      <c r="C4530" s="234"/>
      <c r="D4530" s="235"/>
      <c r="E4530" s="235"/>
      <c r="F4530" s="217"/>
      <c r="G4530" s="217"/>
      <c r="H4530" s="217"/>
      <c r="I4530" s="217"/>
      <c r="J4530" s="217"/>
      <c r="K4530" s="217"/>
      <c r="L4530" s="217"/>
      <c r="M4530" s="217"/>
      <c r="N4530" s="217"/>
      <c r="O4530" s="217"/>
      <c r="P4530" s="217"/>
    </row>
    <row r="4531">
      <c r="A4531" s="230"/>
      <c r="B4531" s="233"/>
      <c r="C4531" s="234"/>
      <c r="D4531" s="235"/>
      <c r="E4531" s="235"/>
      <c r="F4531" s="217"/>
      <c r="G4531" s="217"/>
      <c r="H4531" s="217"/>
      <c r="I4531" s="217"/>
      <c r="J4531" s="217"/>
      <c r="K4531" s="217"/>
      <c r="L4531" s="217"/>
      <c r="M4531" s="217"/>
      <c r="N4531" s="217"/>
      <c r="O4531" s="217"/>
      <c r="P4531" s="217"/>
    </row>
    <row r="4532">
      <c r="A4532" s="230"/>
      <c r="B4532" s="233"/>
      <c r="C4532" s="234"/>
      <c r="D4532" s="235"/>
      <c r="E4532" s="235"/>
      <c r="F4532" s="217"/>
      <c r="G4532" s="217"/>
      <c r="H4532" s="217"/>
      <c r="I4532" s="217"/>
      <c r="J4532" s="217"/>
      <c r="K4532" s="217"/>
      <c r="L4532" s="217"/>
      <c r="M4532" s="217"/>
      <c r="N4532" s="217"/>
      <c r="O4532" s="217"/>
      <c r="P4532" s="217"/>
    </row>
    <row r="4533">
      <c r="A4533" s="230"/>
      <c r="B4533" s="233"/>
      <c r="C4533" s="234"/>
      <c r="D4533" s="235"/>
      <c r="E4533" s="235"/>
      <c r="F4533" s="217"/>
      <c r="G4533" s="217"/>
      <c r="H4533" s="217"/>
      <c r="I4533" s="217"/>
      <c r="J4533" s="217"/>
      <c r="K4533" s="217"/>
      <c r="L4533" s="217"/>
      <c r="M4533" s="217"/>
      <c r="N4533" s="217"/>
      <c r="O4533" s="217"/>
      <c r="P4533" s="217"/>
    </row>
    <row r="4534">
      <c r="A4534" s="230"/>
      <c r="B4534" s="233"/>
      <c r="C4534" s="234"/>
      <c r="D4534" s="235"/>
      <c r="E4534" s="235"/>
      <c r="F4534" s="217"/>
      <c r="G4534" s="217"/>
      <c r="H4534" s="217"/>
      <c r="I4534" s="217"/>
      <c r="J4534" s="217"/>
      <c r="K4534" s="217"/>
      <c r="L4534" s="217"/>
      <c r="M4534" s="217"/>
      <c r="N4534" s="217"/>
      <c r="O4534" s="217"/>
      <c r="P4534" s="217"/>
    </row>
    <row r="4535">
      <c r="A4535" s="230"/>
      <c r="B4535" s="233"/>
      <c r="C4535" s="234"/>
      <c r="D4535" s="235"/>
      <c r="E4535" s="235"/>
      <c r="F4535" s="217"/>
      <c r="G4535" s="217"/>
      <c r="H4535" s="217"/>
      <c r="I4535" s="217"/>
      <c r="J4535" s="217"/>
      <c r="K4535" s="217"/>
      <c r="L4535" s="217"/>
      <c r="M4535" s="217"/>
      <c r="N4535" s="217"/>
      <c r="O4535" s="217"/>
      <c r="P4535" s="217"/>
    </row>
    <row r="4536">
      <c r="A4536" s="230"/>
      <c r="B4536" s="233"/>
      <c r="C4536" s="234"/>
      <c r="D4536" s="235"/>
      <c r="E4536" s="235"/>
      <c r="F4536" s="217"/>
      <c r="G4536" s="217"/>
      <c r="H4536" s="217"/>
      <c r="I4536" s="217"/>
      <c r="J4536" s="217"/>
      <c r="K4536" s="217"/>
      <c r="L4536" s="217"/>
      <c r="M4536" s="217"/>
      <c r="N4536" s="217"/>
      <c r="O4536" s="217"/>
      <c r="P4536" s="217"/>
    </row>
    <row r="4537">
      <c r="A4537" s="230"/>
      <c r="B4537" s="233"/>
      <c r="C4537" s="234"/>
      <c r="D4537" s="235"/>
      <c r="E4537" s="235"/>
      <c r="F4537" s="217"/>
      <c r="G4537" s="217"/>
      <c r="H4537" s="217"/>
      <c r="I4537" s="217"/>
      <c r="J4537" s="217"/>
      <c r="K4537" s="217"/>
      <c r="L4537" s="217"/>
      <c r="M4537" s="217"/>
      <c r="N4537" s="217"/>
      <c r="O4537" s="217"/>
      <c r="P4537" s="217"/>
    </row>
    <row r="4538">
      <c r="A4538" s="230"/>
      <c r="B4538" s="233"/>
      <c r="C4538" s="234"/>
      <c r="D4538" s="235"/>
      <c r="E4538" s="235"/>
      <c r="F4538" s="217"/>
      <c r="G4538" s="217"/>
      <c r="H4538" s="217"/>
      <c r="I4538" s="217"/>
      <c r="J4538" s="217"/>
      <c r="K4538" s="217"/>
      <c r="L4538" s="217"/>
      <c r="M4538" s="217"/>
      <c r="N4538" s="217"/>
      <c r="O4538" s="217"/>
      <c r="P4538" s="217"/>
    </row>
    <row r="4539">
      <c r="A4539" s="230"/>
      <c r="B4539" s="233"/>
      <c r="C4539" s="234"/>
      <c r="D4539" s="236"/>
      <c r="E4539" s="235"/>
      <c r="F4539" s="195"/>
      <c r="G4539" s="217"/>
      <c r="H4539" s="217"/>
      <c r="I4539" s="195"/>
      <c r="J4539" s="195"/>
      <c r="K4539" s="195"/>
      <c r="L4539" s="195"/>
      <c r="M4539" s="195"/>
      <c r="N4539" s="195"/>
      <c r="O4539" s="195"/>
      <c r="P4539" s="195"/>
    </row>
    <row r="4540">
      <c r="A4540" s="230"/>
      <c r="B4540" s="233"/>
      <c r="C4540" s="234"/>
      <c r="D4540" s="235"/>
      <c r="E4540" s="235"/>
      <c r="F4540" s="217"/>
      <c r="G4540" s="217"/>
      <c r="H4540" s="217"/>
      <c r="I4540" s="217"/>
      <c r="J4540" s="217"/>
      <c r="K4540" s="217"/>
      <c r="L4540" s="217"/>
      <c r="M4540" s="217"/>
      <c r="N4540" s="217"/>
      <c r="O4540" s="217"/>
      <c r="P4540" s="217"/>
    </row>
    <row r="4541">
      <c r="A4541" s="230"/>
      <c r="B4541" s="233"/>
      <c r="C4541" s="234"/>
      <c r="D4541" s="235"/>
      <c r="E4541" s="235"/>
      <c r="F4541" s="217"/>
      <c r="G4541" s="217"/>
      <c r="H4541" s="217"/>
      <c r="I4541" s="217"/>
      <c r="J4541" s="217"/>
      <c r="K4541" s="217"/>
      <c r="L4541" s="217"/>
      <c r="M4541" s="217"/>
      <c r="N4541" s="217"/>
      <c r="O4541" s="217"/>
      <c r="P4541" s="217"/>
    </row>
    <row r="4542">
      <c r="A4542" s="230"/>
      <c r="B4542" s="233"/>
      <c r="C4542" s="234"/>
      <c r="D4542" s="235"/>
      <c r="E4542" s="235"/>
      <c r="F4542" s="217"/>
      <c r="G4542" s="217"/>
      <c r="H4542" s="217"/>
      <c r="I4542" s="217"/>
      <c r="J4542" s="217"/>
      <c r="K4542" s="217"/>
      <c r="L4542" s="217"/>
      <c r="M4542" s="217"/>
      <c r="N4542" s="217"/>
      <c r="O4542" s="217"/>
      <c r="P4542" s="217"/>
    </row>
    <row r="4543">
      <c r="A4543" s="230"/>
      <c r="B4543" s="233"/>
      <c r="C4543" s="234"/>
      <c r="D4543" s="235"/>
      <c r="E4543" s="235"/>
      <c r="F4543" s="217"/>
      <c r="G4543" s="217"/>
      <c r="H4543" s="217"/>
      <c r="I4543" s="217"/>
      <c r="J4543" s="217"/>
      <c r="K4543" s="217"/>
      <c r="L4543" s="217"/>
      <c r="M4543" s="217"/>
      <c r="N4543" s="217"/>
      <c r="O4543" s="217"/>
      <c r="P4543" s="217"/>
    </row>
    <row r="4544">
      <c r="A4544" s="230"/>
      <c r="B4544" s="233"/>
      <c r="C4544" s="234"/>
      <c r="D4544" s="235"/>
      <c r="E4544" s="235"/>
      <c r="F4544" s="217"/>
      <c r="G4544" s="217"/>
      <c r="H4544" s="217"/>
      <c r="I4544" s="217"/>
      <c r="J4544" s="217"/>
      <c r="K4544" s="217"/>
      <c r="L4544" s="217"/>
      <c r="M4544" s="217"/>
      <c r="N4544" s="217"/>
      <c r="O4544" s="217"/>
      <c r="P4544" s="217"/>
    </row>
    <row r="4545">
      <c r="A4545" s="230"/>
      <c r="B4545" s="233"/>
      <c r="C4545" s="234"/>
      <c r="D4545" s="235"/>
      <c r="E4545" s="235"/>
      <c r="F4545" s="217"/>
      <c r="G4545" s="217"/>
      <c r="H4545" s="217"/>
      <c r="I4545" s="217"/>
      <c r="J4545" s="217"/>
      <c r="K4545" s="217"/>
      <c r="L4545" s="217"/>
      <c r="M4545" s="217"/>
      <c r="N4545" s="217"/>
      <c r="O4545" s="217"/>
      <c r="P4545" s="217"/>
    </row>
    <row r="4546">
      <c r="A4546" s="230"/>
      <c r="B4546" s="233"/>
      <c r="C4546" s="234"/>
      <c r="D4546" s="235"/>
      <c r="E4546" s="235"/>
      <c r="F4546" s="217"/>
      <c r="G4546" s="217"/>
      <c r="H4546" s="217"/>
      <c r="I4546" s="217"/>
      <c r="J4546" s="217"/>
      <c r="K4546" s="217"/>
      <c r="L4546" s="217"/>
      <c r="M4546" s="217"/>
      <c r="N4546" s="217"/>
      <c r="O4546" s="217"/>
      <c r="P4546" s="217"/>
    </row>
    <row r="4547">
      <c r="A4547" s="230"/>
      <c r="B4547" s="233"/>
      <c r="C4547" s="234"/>
      <c r="D4547" s="235"/>
      <c r="E4547" s="235"/>
      <c r="F4547" s="217"/>
      <c r="G4547" s="217"/>
      <c r="H4547" s="217"/>
      <c r="I4547" s="217"/>
      <c r="J4547" s="217"/>
      <c r="K4547" s="217"/>
      <c r="L4547" s="217"/>
      <c r="M4547" s="217"/>
      <c r="N4547" s="217"/>
      <c r="O4547" s="217"/>
      <c r="P4547" s="217"/>
    </row>
    <row r="4548">
      <c r="A4548" s="230"/>
      <c r="B4548" s="233"/>
      <c r="C4548" s="234"/>
      <c r="D4548" s="235"/>
      <c r="E4548" s="235"/>
      <c r="F4548" s="217"/>
      <c r="G4548" s="217"/>
      <c r="H4548" s="217"/>
      <c r="I4548" s="217"/>
      <c r="J4548" s="217"/>
      <c r="K4548" s="217"/>
      <c r="L4548" s="217"/>
      <c r="M4548" s="217"/>
      <c r="N4548" s="217"/>
      <c r="O4548" s="217"/>
      <c r="P4548" s="217"/>
    </row>
    <row r="4549">
      <c r="A4549" s="230"/>
      <c r="B4549" s="233"/>
      <c r="C4549" s="234"/>
      <c r="D4549" s="235"/>
      <c r="E4549" s="235"/>
      <c r="F4549" s="217"/>
      <c r="G4549" s="217"/>
      <c r="H4549" s="217"/>
      <c r="I4549" s="217"/>
      <c r="J4549" s="217"/>
      <c r="K4549" s="217"/>
      <c r="L4549" s="217"/>
      <c r="M4549" s="217"/>
      <c r="N4549" s="217"/>
      <c r="O4549" s="217"/>
      <c r="P4549" s="217"/>
    </row>
    <row r="4550">
      <c r="A4550" s="230"/>
      <c r="B4550" s="233"/>
      <c r="C4550" s="234"/>
      <c r="D4550" s="235"/>
      <c r="E4550" s="235"/>
      <c r="F4550" s="217"/>
      <c r="G4550" s="217"/>
      <c r="H4550" s="217"/>
      <c r="I4550" s="217"/>
      <c r="J4550" s="217"/>
      <c r="K4550" s="217"/>
      <c r="L4550" s="217"/>
      <c r="M4550" s="217"/>
      <c r="N4550" s="217"/>
      <c r="O4550" s="217"/>
      <c r="P4550" s="217"/>
    </row>
    <row r="4551">
      <c r="A4551" s="230"/>
      <c r="B4551" s="233"/>
      <c r="C4551" s="234"/>
      <c r="D4551" s="235"/>
      <c r="E4551" s="235"/>
      <c r="F4551" s="217"/>
      <c r="G4551" s="217"/>
      <c r="H4551" s="217"/>
      <c r="I4551" s="217"/>
      <c r="J4551" s="217"/>
      <c r="K4551" s="217"/>
      <c r="L4551" s="217"/>
      <c r="M4551" s="217"/>
      <c r="N4551" s="217"/>
      <c r="O4551" s="217"/>
      <c r="P4551" s="217"/>
    </row>
    <row r="4552">
      <c r="A4552" s="230"/>
      <c r="B4552" s="233"/>
      <c r="C4552" s="234"/>
      <c r="D4552" s="235"/>
      <c r="E4552" s="235"/>
      <c r="F4552" s="217"/>
      <c r="G4552" s="217"/>
      <c r="H4552" s="217"/>
      <c r="I4552" s="217"/>
      <c r="J4552" s="217"/>
      <c r="K4552" s="217"/>
      <c r="L4552" s="217"/>
      <c r="M4552" s="217"/>
      <c r="N4552" s="217"/>
      <c r="O4552" s="217"/>
      <c r="P4552" s="217"/>
    </row>
    <row r="4553">
      <c r="A4553" s="230"/>
      <c r="B4553" s="233"/>
      <c r="C4553" s="234"/>
      <c r="D4553" s="235"/>
      <c r="E4553" s="235"/>
      <c r="F4553" s="217"/>
      <c r="G4553" s="217"/>
      <c r="H4553" s="217"/>
      <c r="I4553" s="217"/>
      <c r="J4553" s="217"/>
      <c r="K4553" s="217"/>
      <c r="L4553" s="217"/>
      <c r="M4553" s="217"/>
      <c r="N4553" s="217"/>
      <c r="O4553" s="217"/>
      <c r="P4553" s="217"/>
    </row>
    <row r="4554">
      <c r="A4554" s="230"/>
      <c r="B4554" s="233"/>
      <c r="C4554" s="234"/>
      <c r="D4554" s="235"/>
      <c r="E4554" s="235"/>
      <c r="F4554" s="217"/>
      <c r="G4554" s="217"/>
      <c r="H4554" s="217"/>
      <c r="I4554" s="217"/>
      <c r="J4554" s="217"/>
      <c r="K4554" s="217"/>
      <c r="L4554" s="217"/>
      <c r="M4554" s="217"/>
      <c r="N4554" s="217"/>
      <c r="O4554" s="217"/>
      <c r="P4554" s="217"/>
    </row>
    <row r="4555">
      <c r="A4555" s="230"/>
      <c r="B4555" s="233"/>
      <c r="C4555" s="234"/>
      <c r="D4555" s="235"/>
      <c r="E4555" s="235"/>
      <c r="F4555" s="217"/>
      <c r="G4555" s="217"/>
      <c r="H4555" s="217"/>
      <c r="I4555" s="217"/>
      <c r="J4555" s="217"/>
      <c r="K4555" s="217"/>
      <c r="L4555" s="217"/>
      <c r="M4555" s="217"/>
      <c r="N4555" s="217"/>
      <c r="O4555" s="217"/>
      <c r="P4555" s="217"/>
    </row>
    <row r="4556">
      <c r="A4556" s="230"/>
      <c r="B4556" s="233"/>
      <c r="C4556" s="234"/>
      <c r="D4556" s="235"/>
      <c r="E4556" s="235"/>
      <c r="F4556" s="217"/>
      <c r="G4556" s="217"/>
      <c r="H4556" s="217"/>
      <c r="I4556" s="217"/>
      <c r="J4556" s="217"/>
      <c r="K4556" s="217"/>
      <c r="L4556" s="217"/>
      <c r="M4556" s="217"/>
      <c r="N4556" s="217"/>
      <c r="O4556" s="217"/>
      <c r="P4556" s="217"/>
    </row>
    <row r="4557">
      <c r="A4557" s="230"/>
      <c r="B4557" s="233"/>
      <c r="C4557" s="234"/>
      <c r="D4557" s="236"/>
      <c r="E4557" s="235"/>
      <c r="F4557" s="195"/>
      <c r="G4557" s="217"/>
      <c r="H4557" s="217"/>
      <c r="I4557" s="195"/>
      <c r="J4557" s="195"/>
      <c r="K4557" s="195"/>
      <c r="L4557" s="195"/>
      <c r="M4557" s="195"/>
      <c r="N4557" s="195"/>
      <c r="O4557" s="195"/>
      <c r="P4557" s="195"/>
    </row>
    <row r="4558">
      <c r="A4558" s="230"/>
      <c r="B4558" s="233"/>
      <c r="C4558" s="234"/>
      <c r="D4558" s="235"/>
      <c r="E4558" s="235"/>
      <c r="F4558" s="217"/>
      <c r="G4558" s="217"/>
      <c r="H4558" s="217"/>
      <c r="I4558" s="217"/>
      <c r="J4558" s="217"/>
      <c r="K4558" s="217"/>
      <c r="L4558" s="217"/>
      <c r="M4558" s="217"/>
      <c r="N4558" s="217"/>
      <c r="O4558" s="217"/>
      <c r="P4558" s="217"/>
    </row>
    <row r="4559">
      <c r="A4559" s="230"/>
      <c r="B4559" s="233"/>
      <c r="C4559" s="234"/>
      <c r="D4559" s="235"/>
      <c r="E4559" s="235"/>
      <c r="F4559" s="217"/>
      <c r="G4559" s="217"/>
      <c r="H4559" s="217"/>
      <c r="I4559" s="217"/>
      <c r="J4559" s="217"/>
      <c r="K4559" s="217"/>
      <c r="L4559" s="217"/>
      <c r="M4559" s="217"/>
      <c r="N4559" s="217"/>
      <c r="O4559" s="217"/>
      <c r="P4559" s="217"/>
    </row>
    <row r="4560">
      <c r="A4560" s="230"/>
      <c r="B4560" s="233"/>
      <c r="C4560" s="234"/>
      <c r="D4560" s="235"/>
      <c r="E4560" s="235"/>
      <c r="F4560" s="217"/>
      <c r="G4560" s="217"/>
      <c r="H4560" s="217"/>
      <c r="I4560" s="217"/>
      <c r="J4560" s="217"/>
      <c r="K4560" s="217"/>
      <c r="L4560" s="217"/>
      <c r="M4560" s="217"/>
      <c r="N4560" s="217"/>
      <c r="O4560" s="217"/>
      <c r="P4560" s="217"/>
    </row>
    <row r="4561">
      <c r="A4561" s="230"/>
      <c r="B4561" s="233"/>
      <c r="C4561" s="234"/>
      <c r="D4561" s="235"/>
      <c r="E4561" s="235"/>
      <c r="F4561" s="217"/>
      <c r="G4561" s="217"/>
      <c r="H4561" s="217"/>
      <c r="I4561" s="217"/>
      <c r="J4561" s="217"/>
      <c r="K4561" s="217"/>
      <c r="L4561" s="217"/>
      <c r="M4561" s="217"/>
      <c r="N4561" s="217"/>
      <c r="O4561" s="217"/>
      <c r="P4561" s="217"/>
    </row>
    <row r="4562">
      <c r="A4562" s="230"/>
      <c r="B4562" s="233"/>
      <c r="C4562" s="234"/>
      <c r="D4562" s="235"/>
      <c r="E4562" s="235"/>
      <c r="F4562" s="217"/>
      <c r="G4562" s="217"/>
      <c r="H4562" s="217"/>
      <c r="I4562" s="217"/>
      <c r="J4562" s="217"/>
      <c r="K4562" s="217"/>
      <c r="L4562" s="217"/>
      <c r="M4562" s="217"/>
      <c r="N4562" s="217"/>
      <c r="O4562" s="217"/>
      <c r="P4562" s="217"/>
    </row>
    <row r="4563">
      <c r="A4563" s="230"/>
      <c r="B4563" s="233"/>
      <c r="C4563" s="234"/>
      <c r="D4563" s="235"/>
      <c r="E4563" s="235"/>
      <c r="F4563" s="217"/>
      <c r="G4563" s="217"/>
      <c r="H4563" s="217"/>
      <c r="I4563" s="217"/>
      <c r="J4563" s="217"/>
      <c r="K4563" s="217"/>
      <c r="L4563" s="217"/>
      <c r="M4563" s="217"/>
      <c r="N4563" s="217"/>
      <c r="O4563" s="217"/>
      <c r="P4563" s="217"/>
    </row>
    <row r="4564">
      <c r="A4564" s="230"/>
      <c r="B4564" s="233"/>
      <c r="C4564" s="234"/>
      <c r="D4564" s="235"/>
      <c r="E4564" s="235"/>
      <c r="F4564" s="217"/>
      <c r="G4564" s="217"/>
      <c r="H4564" s="217"/>
      <c r="I4564" s="217"/>
      <c r="J4564" s="217"/>
      <c r="K4564" s="217"/>
      <c r="L4564" s="217"/>
      <c r="M4564" s="217"/>
      <c r="N4564" s="217"/>
      <c r="O4564" s="217"/>
      <c r="P4564" s="217"/>
    </row>
    <row r="4565">
      <c r="A4565" s="230"/>
      <c r="B4565" s="233"/>
      <c r="C4565" s="234"/>
      <c r="D4565" s="235"/>
      <c r="E4565" s="235"/>
      <c r="F4565" s="217"/>
      <c r="G4565" s="217"/>
      <c r="H4565" s="217"/>
      <c r="I4565" s="217"/>
      <c r="J4565" s="217"/>
      <c r="K4565" s="217"/>
      <c r="L4565" s="217"/>
      <c r="M4565" s="217"/>
      <c r="N4565" s="217"/>
      <c r="O4565" s="217"/>
      <c r="P4565" s="217"/>
    </row>
    <row r="4566">
      <c r="A4566" s="230"/>
      <c r="B4566" s="233"/>
      <c r="C4566" s="234"/>
      <c r="D4566" s="235"/>
      <c r="E4566" s="235"/>
      <c r="F4566" s="217"/>
      <c r="G4566" s="217"/>
      <c r="H4566" s="217"/>
      <c r="I4566" s="217"/>
      <c r="J4566" s="217"/>
      <c r="K4566" s="217"/>
      <c r="L4566" s="217"/>
      <c r="M4566" s="217"/>
      <c r="N4566" s="217"/>
      <c r="O4566" s="217"/>
      <c r="P4566" s="217"/>
    </row>
    <row r="4567">
      <c r="A4567" s="230"/>
      <c r="B4567" s="233"/>
      <c r="C4567" s="234"/>
      <c r="D4567" s="235"/>
      <c r="E4567" s="235"/>
      <c r="F4567" s="217"/>
      <c r="G4567" s="217"/>
      <c r="H4567" s="217"/>
      <c r="I4567" s="217"/>
      <c r="J4567" s="217"/>
      <c r="K4567" s="217"/>
      <c r="L4567" s="217"/>
      <c r="M4567" s="217"/>
      <c r="N4567" s="217"/>
      <c r="O4567" s="217"/>
      <c r="P4567" s="217"/>
    </row>
    <row r="4568">
      <c r="A4568" s="230"/>
      <c r="B4568" s="233"/>
      <c r="C4568" s="234"/>
      <c r="D4568" s="235"/>
      <c r="E4568" s="235"/>
      <c r="F4568" s="217"/>
      <c r="G4568" s="217"/>
      <c r="H4568" s="217"/>
      <c r="I4568" s="217"/>
      <c r="J4568" s="217"/>
      <c r="K4568" s="217"/>
      <c r="L4568" s="217"/>
      <c r="M4568" s="217"/>
      <c r="N4568" s="217"/>
      <c r="O4568" s="217"/>
      <c r="P4568" s="217"/>
    </row>
    <row r="4569">
      <c r="A4569" s="230"/>
      <c r="B4569" s="233"/>
      <c r="C4569" s="234"/>
      <c r="D4569" s="235"/>
      <c r="E4569" s="235"/>
      <c r="F4569" s="217"/>
      <c r="G4569" s="217"/>
      <c r="H4569" s="217"/>
      <c r="I4569" s="217"/>
      <c r="J4569" s="217"/>
      <c r="K4569" s="217"/>
      <c r="L4569" s="217"/>
      <c r="M4569" s="217"/>
      <c r="N4569" s="217"/>
      <c r="O4569" s="217"/>
      <c r="P4569" s="217"/>
    </row>
    <row r="4570">
      <c r="A4570" s="230"/>
      <c r="B4570" s="233"/>
      <c r="C4570" s="234"/>
      <c r="D4570" s="235"/>
      <c r="E4570" s="235"/>
      <c r="F4570" s="217"/>
      <c r="G4570" s="217"/>
      <c r="H4570" s="217"/>
      <c r="I4570" s="217"/>
      <c r="J4570" s="217"/>
      <c r="K4570" s="217"/>
      <c r="L4570" s="217"/>
      <c r="M4570" s="217"/>
      <c r="N4570" s="217"/>
      <c r="O4570" s="217"/>
      <c r="P4570" s="217"/>
    </row>
    <row r="4571">
      <c r="A4571" s="230"/>
      <c r="B4571" s="233"/>
      <c r="C4571" s="234"/>
      <c r="D4571" s="235"/>
      <c r="E4571" s="235"/>
      <c r="F4571" s="217"/>
      <c r="G4571" s="217"/>
      <c r="H4571" s="217"/>
      <c r="I4571" s="217"/>
      <c r="J4571" s="217"/>
      <c r="K4571" s="217"/>
      <c r="L4571" s="217"/>
      <c r="M4571" s="217"/>
      <c r="N4571" s="217"/>
      <c r="O4571" s="217"/>
      <c r="P4571" s="217"/>
    </row>
    <row r="4572">
      <c r="A4572" s="230"/>
      <c r="B4572" s="233"/>
      <c r="C4572" s="234"/>
      <c r="D4572" s="235"/>
      <c r="E4572" s="235"/>
      <c r="F4572" s="217"/>
      <c r="G4572" s="217"/>
      <c r="H4572" s="217"/>
      <c r="I4572" s="217"/>
      <c r="J4572" s="217"/>
      <c r="K4572" s="217"/>
      <c r="L4572" s="217"/>
      <c r="M4572" s="217"/>
      <c r="N4572" s="217"/>
      <c r="O4572" s="217"/>
      <c r="P4572" s="217"/>
    </row>
    <row r="4573">
      <c r="A4573" s="230"/>
      <c r="B4573" s="233"/>
      <c r="C4573" s="234"/>
      <c r="D4573" s="235"/>
      <c r="E4573" s="235"/>
      <c r="F4573" s="217"/>
      <c r="G4573" s="217"/>
      <c r="H4573" s="217"/>
      <c r="I4573" s="217"/>
      <c r="J4573" s="217"/>
      <c r="K4573" s="217"/>
      <c r="L4573" s="217"/>
      <c r="M4573" s="217"/>
      <c r="N4573" s="217"/>
      <c r="O4573" s="217"/>
      <c r="P4573" s="217"/>
    </row>
    <row r="4574">
      <c r="A4574" s="230"/>
      <c r="B4574" s="233"/>
      <c r="C4574" s="234"/>
      <c r="D4574" s="235"/>
      <c r="E4574" s="235"/>
      <c r="F4574" s="217"/>
      <c r="G4574" s="217"/>
      <c r="H4574" s="217"/>
      <c r="I4574" s="217"/>
      <c r="J4574" s="217"/>
      <c r="K4574" s="217"/>
      <c r="L4574" s="217"/>
      <c r="M4574" s="217"/>
      <c r="N4574" s="217"/>
      <c r="O4574" s="217"/>
      <c r="P4574" s="217"/>
    </row>
    <row r="4575">
      <c r="A4575" s="230"/>
      <c r="B4575" s="233"/>
      <c r="C4575" s="234"/>
      <c r="D4575" s="236"/>
      <c r="E4575" s="235"/>
      <c r="F4575" s="195"/>
      <c r="G4575" s="217"/>
      <c r="H4575" s="217"/>
      <c r="I4575" s="195"/>
      <c r="J4575" s="195"/>
      <c r="K4575" s="195"/>
      <c r="L4575" s="195"/>
      <c r="M4575" s="195"/>
      <c r="N4575" s="195"/>
      <c r="O4575" s="195"/>
      <c r="P4575" s="195"/>
    </row>
    <row r="4576">
      <c r="A4576" s="230"/>
      <c r="B4576" s="233"/>
      <c r="C4576" s="234"/>
      <c r="D4576" s="235"/>
      <c r="E4576" s="235"/>
      <c r="F4576" s="217"/>
      <c r="G4576" s="217"/>
      <c r="H4576" s="217"/>
      <c r="I4576" s="217"/>
      <c r="J4576" s="217"/>
      <c r="K4576" s="217"/>
      <c r="L4576" s="217"/>
      <c r="M4576" s="217"/>
      <c r="N4576" s="217"/>
      <c r="O4576" s="217"/>
      <c r="P4576" s="217"/>
    </row>
    <row r="4577">
      <c r="A4577" s="230"/>
      <c r="B4577" s="233"/>
      <c r="C4577" s="234"/>
      <c r="D4577" s="235"/>
      <c r="E4577" s="235"/>
      <c r="F4577" s="217"/>
      <c r="G4577" s="217"/>
      <c r="H4577" s="217"/>
      <c r="I4577" s="217"/>
      <c r="J4577" s="217"/>
      <c r="K4577" s="217"/>
      <c r="L4577" s="217"/>
      <c r="M4577" s="217"/>
      <c r="N4577" s="217"/>
      <c r="O4577" s="217"/>
      <c r="P4577" s="217"/>
    </row>
    <row r="4578">
      <c r="A4578" s="230"/>
      <c r="B4578" s="233"/>
      <c r="C4578" s="234"/>
      <c r="D4578" s="235"/>
      <c r="E4578" s="235"/>
      <c r="F4578" s="217"/>
      <c r="G4578" s="217"/>
      <c r="H4578" s="217"/>
      <c r="I4578" s="217"/>
      <c r="J4578" s="217"/>
      <c r="K4578" s="217"/>
      <c r="L4578" s="217"/>
      <c r="M4578" s="217"/>
      <c r="N4578" s="217"/>
      <c r="O4578" s="217"/>
      <c r="P4578" s="217"/>
    </row>
    <row r="4579">
      <c r="A4579" s="230"/>
      <c r="B4579" s="233"/>
      <c r="C4579" s="234"/>
      <c r="D4579" s="235"/>
      <c r="E4579" s="235"/>
      <c r="F4579" s="217"/>
      <c r="G4579" s="217"/>
      <c r="H4579" s="217"/>
      <c r="I4579" s="217"/>
      <c r="J4579" s="217"/>
      <c r="K4579" s="217"/>
      <c r="L4579" s="217"/>
      <c r="M4579" s="217"/>
      <c r="N4579" s="217"/>
      <c r="O4579" s="217"/>
      <c r="P4579" s="217"/>
    </row>
    <row r="4580">
      <c r="A4580" s="230"/>
      <c r="B4580" s="233"/>
      <c r="C4580" s="234"/>
      <c r="D4580" s="235"/>
      <c r="E4580" s="235"/>
      <c r="F4580" s="217"/>
      <c r="G4580" s="217"/>
      <c r="H4580" s="217"/>
      <c r="I4580" s="217"/>
      <c r="J4580" s="217"/>
      <c r="K4580" s="217"/>
      <c r="L4580" s="217"/>
      <c r="M4580" s="217"/>
      <c r="N4580" s="217"/>
      <c r="O4580" s="217"/>
      <c r="P4580" s="217"/>
    </row>
    <row r="4581">
      <c r="A4581" s="230"/>
      <c r="B4581" s="233"/>
      <c r="C4581" s="234"/>
      <c r="D4581" s="235"/>
      <c r="E4581" s="235"/>
      <c r="F4581" s="217"/>
      <c r="G4581" s="217"/>
      <c r="H4581" s="217"/>
      <c r="I4581" s="217"/>
      <c r="J4581" s="217"/>
      <c r="K4581" s="217"/>
      <c r="L4581" s="217"/>
      <c r="M4581" s="217"/>
      <c r="N4581" s="217"/>
      <c r="O4581" s="217"/>
      <c r="P4581" s="217"/>
    </row>
    <row r="4582">
      <c r="A4582" s="230"/>
      <c r="B4582" s="233"/>
      <c r="C4582" s="234"/>
      <c r="D4582" s="235"/>
      <c r="E4582" s="235"/>
      <c r="F4582" s="217"/>
      <c r="G4582" s="217"/>
      <c r="H4582" s="217"/>
      <c r="I4582" s="217"/>
      <c r="J4582" s="217"/>
      <c r="K4582" s="217"/>
      <c r="L4582" s="217"/>
      <c r="M4582" s="217"/>
      <c r="N4582" s="217"/>
      <c r="O4582" s="217"/>
      <c r="P4582" s="217"/>
    </row>
    <row r="4583">
      <c r="A4583" s="230"/>
      <c r="B4583" s="233"/>
      <c r="C4583" s="234"/>
      <c r="D4583" s="235"/>
      <c r="E4583" s="235"/>
      <c r="F4583" s="217"/>
      <c r="G4583" s="217"/>
      <c r="H4583" s="217"/>
      <c r="I4583" s="217"/>
      <c r="J4583" s="217"/>
      <c r="K4583" s="217"/>
      <c r="L4583" s="217"/>
      <c r="M4583" s="217"/>
      <c r="N4583" s="217"/>
      <c r="O4583" s="217"/>
      <c r="P4583" s="217"/>
    </row>
    <row r="4584">
      <c r="A4584" s="230"/>
      <c r="B4584" s="233"/>
      <c r="C4584" s="234"/>
      <c r="D4584" s="235"/>
      <c r="E4584" s="235"/>
      <c r="F4584" s="217"/>
      <c r="G4584" s="217"/>
      <c r="H4584" s="217"/>
      <c r="I4584" s="217"/>
      <c r="J4584" s="217"/>
      <c r="K4584" s="217"/>
      <c r="L4584" s="217"/>
      <c r="M4584" s="217"/>
      <c r="N4584" s="217"/>
      <c r="O4584" s="217"/>
      <c r="P4584" s="217"/>
    </row>
    <row r="4585">
      <c r="A4585" s="230"/>
      <c r="B4585" s="233"/>
      <c r="C4585" s="234"/>
      <c r="D4585" s="235"/>
      <c r="E4585" s="235"/>
      <c r="F4585" s="217"/>
      <c r="G4585" s="217"/>
      <c r="H4585" s="217"/>
      <c r="I4585" s="217"/>
      <c r="J4585" s="217"/>
      <c r="K4585" s="217"/>
      <c r="L4585" s="217"/>
      <c r="M4585" s="217"/>
      <c r="N4585" s="217"/>
      <c r="O4585" s="217"/>
      <c r="P4585" s="217"/>
    </row>
    <row r="4586">
      <c r="A4586" s="230"/>
      <c r="B4586" s="233"/>
      <c r="C4586" s="234"/>
      <c r="D4586" s="235"/>
      <c r="E4586" s="235"/>
      <c r="F4586" s="217"/>
      <c r="G4586" s="217"/>
      <c r="H4586" s="217"/>
      <c r="I4586" s="217"/>
      <c r="J4586" s="217"/>
      <c r="K4586" s="217"/>
      <c r="L4586" s="217"/>
      <c r="M4586" s="217"/>
      <c r="N4586" s="217"/>
      <c r="O4586" s="217"/>
      <c r="P4586" s="217"/>
    </row>
    <row r="4587">
      <c r="A4587" s="230"/>
      <c r="B4587" s="233"/>
      <c r="C4587" s="234"/>
      <c r="D4587" s="235"/>
      <c r="E4587" s="235"/>
      <c r="F4587" s="217"/>
      <c r="G4587" s="217"/>
      <c r="H4587" s="217"/>
      <c r="I4587" s="217"/>
      <c r="J4587" s="217"/>
      <c r="K4587" s="217"/>
      <c r="L4587" s="217"/>
      <c r="M4587" s="217"/>
      <c r="N4587" s="217"/>
      <c r="O4587" s="217"/>
      <c r="P4587" s="217"/>
    </row>
    <row r="4588">
      <c r="A4588" s="230"/>
      <c r="B4588" s="233"/>
      <c r="C4588" s="234"/>
      <c r="D4588" s="235"/>
      <c r="E4588" s="235"/>
      <c r="F4588" s="217"/>
      <c r="G4588" s="217"/>
      <c r="H4588" s="217"/>
      <c r="I4588" s="217"/>
      <c r="J4588" s="217"/>
      <c r="K4588" s="217"/>
      <c r="L4588" s="217"/>
      <c r="M4588" s="217"/>
      <c r="N4588" s="217"/>
      <c r="O4588" s="217"/>
      <c r="P4588" s="217"/>
    </row>
    <row r="4589">
      <c r="A4589" s="230"/>
      <c r="B4589" s="233"/>
      <c r="C4589" s="234"/>
      <c r="D4589" s="235"/>
      <c r="E4589" s="235"/>
      <c r="F4589" s="217"/>
      <c r="G4589" s="217"/>
      <c r="H4589" s="217"/>
      <c r="I4589" s="217"/>
      <c r="J4589" s="217"/>
      <c r="K4589" s="217"/>
      <c r="L4589" s="217"/>
      <c r="M4589" s="217"/>
      <c r="N4589" s="217"/>
      <c r="O4589" s="217"/>
      <c r="P4589" s="217"/>
    </row>
    <row r="4590">
      <c r="A4590" s="230"/>
      <c r="B4590" s="233"/>
      <c r="C4590" s="234"/>
      <c r="D4590" s="235"/>
      <c r="E4590" s="235"/>
      <c r="F4590" s="217"/>
      <c r="G4590" s="217"/>
      <c r="H4590" s="217"/>
      <c r="I4590" s="217"/>
      <c r="J4590" s="217"/>
      <c r="K4590" s="217"/>
      <c r="L4590" s="217"/>
      <c r="M4590" s="217"/>
      <c r="N4590" s="217"/>
      <c r="O4590" s="217"/>
      <c r="P4590" s="217"/>
    </row>
    <row r="4591">
      <c r="A4591" s="230"/>
      <c r="B4591" s="233"/>
      <c r="C4591" s="234"/>
      <c r="D4591" s="235"/>
      <c r="E4591" s="235"/>
      <c r="F4591" s="217"/>
      <c r="G4591" s="217"/>
      <c r="H4591" s="217"/>
      <c r="I4591" s="217"/>
      <c r="J4591" s="217"/>
      <c r="K4591" s="217"/>
      <c r="L4591" s="217"/>
      <c r="M4591" s="217"/>
      <c r="N4591" s="217"/>
      <c r="O4591" s="217"/>
      <c r="P4591" s="217"/>
    </row>
    <row r="4592">
      <c r="A4592" s="230"/>
      <c r="B4592" s="233"/>
      <c r="C4592" s="234"/>
      <c r="D4592" s="235"/>
      <c r="E4592" s="235"/>
      <c r="F4592" s="217"/>
      <c r="G4592" s="217"/>
      <c r="H4592" s="217"/>
      <c r="I4592" s="217"/>
      <c r="J4592" s="217"/>
      <c r="K4592" s="217"/>
      <c r="L4592" s="217"/>
      <c r="M4592" s="217"/>
      <c r="N4592" s="217"/>
      <c r="O4592" s="217"/>
      <c r="P4592" s="217"/>
    </row>
    <row r="4593">
      <c r="A4593" s="217"/>
      <c r="B4593" s="233"/>
      <c r="C4593" s="234"/>
      <c r="D4593" s="235"/>
      <c r="E4593" s="235"/>
      <c r="F4593" s="217"/>
      <c r="G4593" s="217"/>
      <c r="H4593" s="217"/>
      <c r="I4593" s="217"/>
      <c r="J4593" s="217"/>
      <c r="K4593" s="217"/>
      <c r="L4593" s="217"/>
      <c r="M4593" s="217"/>
      <c r="N4593" s="217"/>
      <c r="O4593" s="217"/>
      <c r="P4593" s="217"/>
    </row>
    <row r="4594">
      <c r="A4594" s="217"/>
      <c r="B4594" s="233"/>
      <c r="C4594" s="234"/>
      <c r="D4594" s="235"/>
      <c r="E4594" s="235"/>
      <c r="F4594" s="217"/>
      <c r="G4594" s="217"/>
      <c r="H4594" s="217"/>
      <c r="I4594" s="217"/>
      <c r="J4594" s="217"/>
      <c r="K4594" s="217"/>
      <c r="L4594" s="217"/>
      <c r="M4594" s="217"/>
      <c r="N4594" s="217"/>
      <c r="O4594" s="217"/>
      <c r="P4594" s="217"/>
    </row>
    <row r="4595">
      <c r="A4595" s="217"/>
      <c r="B4595" s="233"/>
      <c r="C4595" s="234"/>
      <c r="D4595" s="235"/>
      <c r="E4595" s="235"/>
      <c r="F4595" s="217"/>
      <c r="G4595" s="217"/>
      <c r="H4595" s="217"/>
      <c r="I4595" s="217"/>
      <c r="J4595" s="217"/>
      <c r="K4595" s="217"/>
      <c r="L4595" s="217"/>
      <c r="M4595" s="217"/>
      <c r="N4595" s="217"/>
      <c r="O4595" s="217"/>
      <c r="P4595" s="217"/>
    </row>
    <row r="4596">
      <c r="A4596" s="217"/>
      <c r="B4596" s="233"/>
      <c r="C4596" s="234"/>
      <c r="D4596" s="235"/>
      <c r="E4596" s="235"/>
      <c r="F4596" s="217"/>
      <c r="G4596" s="217"/>
      <c r="H4596" s="217"/>
      <c r="I4596" s="217"/>
      <c r="J4596" s="217"/>
      <c r="K4596" s="217"/>
      <c r="L4596" s="217"/>
      <c r="M4596" s="217"/>
      <c r="N4596" s="217"/>
      <c r="O4596" s="217"/>
      <c r="P4596" s="217"/>
    </row>
    <row r="4597">
      <c r="A4597" s="217"/>
      <c r="B4597" s="233"/>
      <c r="C4597" s="234"/>
      <c r="D4597" s="235"/>
      <c r="E4597" s="235"/>
      <c r="F4597" s="217"/>
      <c r="G4597" s="217"/>
      <c r="H4597" s="217"/>
      <c r="I4597" s="217"/>
      <c r="J4597" s="217"/>
      <c r="K4597" s="217"/>
      <c r="L4597" s="217"/>
      <c r="M4597" s="217"/>
      <c r="N4597" s="217"/>
      <c r="O4597" s="217"/>
      <c r="P4597" s="217"/>
    </row>
    <row r="4598">
      <c r="A4598" s="217"/>
      <c r="B4598" s="233"/>
      <c r="C4598" s="234"/>
      <c r="D4598" s="235"/>
      <c r="E4598" s="235"/>
      <c r="F4598" s="217"/>
      <c r="G4598" s="217"/>
      <c r="H4598" s="217"/>
      <c r="I4598" s="217"/>
      <c r="J4598" s="217"/>
      <c r="K4598" s="217"/>
      <c r="L4598" s="217"/>
      <c r="M4598" s="217"/>
      <c r="N4598" s="217"/>
      <c r="O4598" s="217"/>
      <c r="P4598" s="217"/>
    </row>
    <row r="4599">
      <c r="A4599" s="217"/>
      <c r="B4599" s="233"/>
      <c r="C4599" s="234"/>
      <c r="D4599" s="235"/>
      <c r="E4599" s="235"/>
      <c r="F4599" s="217"/>
      <c r="G4599" s="217"/>
      <c r="H4599" s="217"/>
      <c r="I4599" s="217"/>
      <c r="J4599" s="217"/>
      <c r="K4599" s="217"/>
      <c r="L4599" s="217"/>
      <c r="M4599" s="217"/>
      <c r="N4599" s="217"/>
      <c r="O4599" s="217"/>
      <c r="P4599" s="217"/>
    </row>
    <row r="4600">
      <c r="A4600" s="217"/>
      <c r="B4600" s="233"/>
      <c r="C4600" s="234"/>
      <c r="D4600" s="235"/>
      <c r="E4600" s="235"/>
      <c r="F4600" s="217"/>
      <c r="G4600" s="217"/>
      <c r="H4600" s="217"/>
      <c r="I4600" s="217"/>
      <c r="J4600" s="217"/>
      <c r="K4600" s="217"/>
      <c r="L4600" s="217"/>
      <c r="M4600" s="217"/>
      <c r="N4600" s="217"/>
      <c r="O4600" s="217"/>
      <c r="P4600" s="217"/>
    </row>
    <row r="4601">
      <c r="A4601" s="217"/>
      <c r="B4601" s="233"/>
      <c r="C4601" s="234"/>
      <c r="D4601" s="235"/>
      <c r="E4601" s="235"/>
      <c r="F4601" s="217"/>
      <c r="G4601" s="217"/>
      <c r="H4601" s="217"/>
      <c r="I4601" s="217"/>
      <c r="J4601" s="217"/>
      <c r="K4601" s="217"/>
      <c r="L4601" s="217"/>
      <c r="M4601" s="217"/>
      <c r="N4601" s="217"/>
      <c r="O4601" s="217"/>
      <c r="P4601" s="217"/>
    </row>
    <row r="4602">
      <c r="A4602" s="217"/>
      <c r="B4602" s="233"/>
      <c r="C4602" s="234"/>
      <c r="D4602" s="235"/>
      <c r="E4602" s="235"/>
      <c r="F4602" s="217"/>
      <c r="G4602" s="217"/>
      <c r="H4602" s="217"/>
      <c r="I4602" s="217"/>
      <c r="J4602" s="217"/>
      <c r="K4602" s="217"/>
      <c r="L4602" s="217"/>
      <c r="M4602" s="217"/>
      <c r="N4602" s="217"/>
      <c r="O4602" s="217"/>
      <c r="P4602" s="217"/>
    </row>
    <row r="4603">
      <c r="A4603" s="217"/>
      <c r="B4603" s="233"/>
      <c r="C4603" s="234"/>
      <c r="D4603" s="235"/>
      <c r="E4603" s="235"/>
      <c r="F4603" s="217"/>
      <c r="G4603" s="217"/>
      <c r="H4603" s="217"/>
      <c r="I4603" s="217"/>
      <c r="J4603" s="217"/>
      <c r="K4603" s="217"/>
      <c r="L4603" s="217"/>
      <c r="M4603" s="217"/>
      <c r="N4603" s="217"/>
      <c r="O4603" s="217"/>
      <c r="P4603" s="217"/>
    </row>
    <row r="4604">
      <c r="A4604" s="217"/>
      <c r="B4604" s="233"/>
      <c r="C4604" s="234"/>
      <c r="D4604" s="235"/>
      <c r="E4604" s="235"/>
      <c r="F4604" s="217"/>
      <c r="G4604" s="217"/>
      <c r="H4604" s="217"/>
      <c r="I4604" s="217"/>
      <c r="J4604" s="217"/>
      <c r="K4604" s="217"/>
      <c r="L4604" s="217"/>
      <c r="M4604" s="217"/>
      <c r="N4604" s="217"/>
      <c r="O4604" s="217"/>
      <c r="P4604" s="217"/>
    </row>
    <row r="4605">
      <c r="A4605" s="217"/>
      <c r="B4605" s="233"/>
      <c r="C4605" s="234"/>
      <c r="D4605" s="235"/>
      <c r="E4605" s="235"/>
      <c r="F4605" s="217"/>
      <c r="G4605" s="217"/>
      <c r="H4605" s="217"/>
      <c r="I4605" s="217"/>
      <c r="J4605" s="217"/>
      <c r="K4605" s="217"/>
      <c r="L4605" s="217"/>
      <c r="M4605" s="217"/>
      <c r="N4605" s="217"/>
      <c r="O4605" s="217"/>
      <c r="P4605" s="217"/>
    </row>
    <row r="4606">
      <c r="A4606" s="217"/>
      <c r="B4606" s="233"/>
      <c r="C4606" s="234"/>
      <c r="D4606" s="235"/>
      <c r="E4606" s="235"/>
      <c r="F4606" s="217"/>
      <c r="G4606" s="217"/>
      <c r="H4606" s="217"/>
      <c r="I4606" s="217"/>
      <c r="J4606" s="217"/>
      <c r="K4606" s="217"/>
      <c r="L4606" s="217"/>
      <c r="M4606" s="217"/>
      <c r="N4606" s="217"/>
      <c r="O4606" s="217"/>
      <c r="P4606" s="217"/>
    </row>
    <row r="4607">
      <c r="A4607" s="217"/>
      <c r="B4607" s="233"/>
      <c r="C4607" s="234"/>
      <c r="D4607" s="235"/>
      <c r="E4607" s="235"/>
      <c r="F4607" s="217"/>
      <c r="G4607" s="217"/>
      <c r="H4607" s="217"/>
      <c r="I4607" s="217"/>
      <c r="J4607" s="217"/>
      <c r="K4607" s="217"/>
      <c r="L4607" s="217"/>
      <c r="M4607" s="217"/>
      <c r="N4607" s="217"/>
      <c r="O4607" s="217"/>
      <c r="P4607" s="217"/>
    </row>
    <row r="4608">
      <c r="A4608" s="217"/>
      <c r="B4608" s="233"/>
      <c r="C4608" s="234"/>
      <c r="D4608" s="235"/>
      <c r="E4608" s="235"/>
      <c r="F4608" s="217"/>
      <c r="G4608" s="217"/>
      <c r="H4608" s="217"/>
      <c r="I4608" s="217"/>
      <c r="J4608" s="217"/>
      <c r="K4608" s="217"/>
      <c r="L4608" s="217"/>
      <c r="M4608" s="217"/>
      <c r="N4608" s="217"/>
      <c r="O4608" s="217"/>
      <c r="P4608" s="217"/>
    </row>
    <row r="4609">
      <c r="A4609" s="217"/>
      <c r="B4609" s="233"/>
      <c r="C4609" s="234"/>
      <c r="D4609" s="235"/>
      <c r="E4609" s="235"/>
      <c r="F4609" s="217"/>
      <c r="G4609" s="217"/>
      <c r="H4609" s="217"/>
      <c r="I4609" s="217"/>
      <c r="J4609" s="217"/>
      <c r="K4609" s="217"/>
      <c r="L4609" s="217"/>
      <c r="M4609" s="217"/>
      <c r="N4609" s="217"/>
      <c r="O4609" s="217"/>
      <c r="P4609" s="217"/>
    </row>
    <row r="4610">
      <c r="A4610" s="217"/>
      <c r="B4610" s="233"/>
      <c r="C4610" s="234"/>
      <c r="D4610" s="235"/>
      <c r="E4610" s="235"/>
      <c r="F4610" s="217"/>
      <c r="G4610" s="217"/>
      <c r="H4610" s="217"/>
      <c r="I4610" s="217"/>
      <c r="J4610" s="217"/>
      <c r="K4610" s="217"/>
      <c r="L4610" s="217"/>
      <c r="M4610" s="217"/>
      <c r="N4610" s="217"/>
      <c r="O4610" s="217"/>
      <c r="P4610" s="217"/>
    </row>
    <row r="4611">
      <c r="A4611" s="217"/>
      <c r="B4611" s="233"/>
      <c r="C4611" s="234"/>
      <c r="D4611" s="235"/>
      <c r="E4611" s="235"/>
      <c r="F4611" s="217"/>
      <c r="G4611" s="217"/>
      <c r="H4611" s="217"/>
      <c r="I4611" s="217"/>
      <c r="J4611" s="217"/>
      <c r="K4611" s="217"/>
      <c r="L4611" s="217"/>
      <c r="M4611" s="217"/>
      <c r="N4611" s="217"/>
      <c r="O4611" s="217"/>
      <c r="P4611" s="217"/>
    </row>
    <row r="4612">
      <c r="A4612" s="217"/>
      <c r="B4612" s="233"/>
      <c r="C4612" s="234"/>
      <c r="D4612" s="235"/>
      <c r="E4612" s="235"/>
      <c r="F4612" s="217"/>
      <c r="G4612" s="217"/>
      <c r="H4612" s="217"/>
      <c r="I4612" s="217"/>
      <c r="J4612" s="217"/>
      <c r="K4612" s="217"/>
      <c r="L4612" s="217"/>
      <c r="M4612" s="217"/>
      <c r="N4612" s="217"/>
      <c r="O4612" s="217"/>
      <c r="P4612" s="217"/>
    </row>
    <row r="4613">
      <c r="A4613" s="217"/>
      <c r="B4613" s="233"/>
      <c r="C4613" s="234"/>
      <c r="D4613" s="235"/>
      <c r="E4613" s="235"/>
      <c r="F4613" s="217"/>
      <c r="G4613" s="217"/>
      <c r="H4613" s="217"/>
      <c r="I4613" s="217"/>
      <c r="J4613" s="217"/>
      <c r="K4613" s="217"/>
      <c r="L4613" s="217"/>
      <c r="M4613" s="217"/>
      <c r="N4613" s="217"/>
      <c r="O4613" s="217"/>
      <c r="P4613" s="217"/>
    </row>
    <row r="4614">
      <c r="A4614" s="217"/>
      <c r="B4614" s="233"/>
      <c r="C4614" s="234"/>
      <c r="D4614" s="235"/>
      <c r="E4614" s="235"/>
      <c r="F4614" s="217"/>
      <c r="G4614" s="217"/>
      <c r="H4614" s="217"/>
      <c r="I4614" s="217"/>
      <c r="J4614" s="217"/>
      <c r="K4614" s="217"/>
      <c r="L4614" s="217"/>
      <c r="M4614" s="217"/>
      <c r="N4614" s="217"/>
      <c r="O4614" s="217"/>
      <c r="P4614" s="217"/>
    </row>
    <row r="4615">
      <c r="A4615" s="217"/>
      <c r="B4615" s="233"/>
      <c r="C4615" s="234"/>
      <c r="D4615" s="235"/>
      <c r="E4615" s="235"/>
      <c r="F4615" s="217"/>
      <c r="G4615" s="217"/>
      <c r="H4615" s="217"/>
      <c r="I4615" s="217"/>
      <c r="J4615" s="217"/>
      <c r="K4615" s="217"/>
      <c r="L4615" s="217"/>
      <c r="M4615" s="217"/>
      <c r="N4615" s="217"/>
      <c r="O4615" s="217"/>
      <c r="P4615" s="217"/>
    </row>
    <row r="4616">
      <c r="A4616" s="217"/>
      <c r="B4616" s="233"/>
      <c r="C4616" s="234"/>
      <c r="D4616" s="235"/>
      <c r="E4616" s="235"/>
      <c r="F4616" s="217"/>
      <c r="G4616" s="217"/>
      <c r="H4616" s="217"/>
      <c r="I4616" s="217"/>
      <c r="J4616" s="217"/>
      <c r="K4616" s="217"/>
      <c r="L4616" s="217"/>
      <c r="M4616" s="217"/>
      <c r="N4616" s="217"/>
      <c r="O4616" s="217"/>
      <c r="P4616" s="217"/>
    </row>
    <row r="4617">
      <c r="A4617" s="217"/>
      <c r="B4617" s="233"/>
      <c r="C4617" s="234"/>
      <c r="D4617" s="235"/>
      <c r="E4617" s="235"/>
      <c r="F4617" s="217"/>
      <c r="G4617" s="217"/>
      <c r="H4617" s="217"/>
      <c r="I4617" s="217"/>
      <c r="J4617" s="217"/>
      <c r="K4617" s="217"/>
      <c r="L4617" s="217"/>
      <c r="M4617" s="217"/>
      <c r="N4617" s="217"/>
      <c r="O4617" s="217"/>
      <c r="P4617" s="217"/>
    </row>
    <row r="4618">
      <c r="A4618" s="217"/>
      <c r="B4618" s="233"/>
      <c r="C4618" s="234"/>
      <c r="D4618" s="235"/>
      <c r="E4618" s="235"/>
      <c r="F4618" s="217"/>
      <c r="G4618" s="217"/>
      <c r="H4618" s="217"/>
      <c r="I4618" s="217"/>
      <c r="J4618" s="217"/>
      <c r="K4618" s="217"/>
      <c r="L4618" s="217"/>
      <c r="M4618" s="217"/>
      <c r="N4618" s="217"/>
      <c r="O4618" s="217"/>
      <c r="P4618" s="217"/>
    </row>
    <row r="4619">
      <c r="A4619" s="217"/>
      <c r="B4619" s="233"/>
      <c r="C4619" s="234"/>
      <c r="D4619" s="235"/>
      <c r="E4619" s="235"/>
      <c r="F4619" s="217"/>
      <c r="G4619" s="217"/>
      <c r="H4619" s="217"/>
      <c r="I4619" s="217"/>
      <c r="J4619" s="217"/>
      <c r="K4619" s="217"/>
      <c r="L4619" s="217"/>
      <c r="M4619" s="217"/>
      <c r="N4619" s="217"/>
      <c r="O4619" s="217"/>
      <c r="P4619" s="217"/>
    </row>
    <row r="4620">
      <c r="A4620" s="217"/>
      <c r="B4620" s="233"/>
      <c r="C4620" s="234"/>
      <c r="D4620" s="235"/>
      <c r="E4620" s="235"/>
      <c r="F4620" s="217"/>
      <c r="G4620" s="217"/>
      <c r="H4620" s="217"/>
      <c r="I4620" s="217"/>
      <c r="J4620" s="217"/>
      <c r="K4620" s="217"/>
      <c r="L4620" s="217"/>
      <c r="M4620" s="217"/>
      <c r="N4620" s="217"/>
      <c r="O4620" s="217"/>
      <c r="P4620" s="217"/>
    </row>
    <row r="4621">
      <c r="A4621" s="217"/>
      <c r="B4621" s="233"/>
      <c r="C4621" s="234"/>
      <c r="D4621" s="235"/>
      <c r="E4621" s="235"/>
      <c r="F4621" s="217"/>
      <c r="G4621" s="217"/>
      <c r="H4621" s="217"/>
      <c r="I4621" s="217"/>
      <c r="J4621" s="217"/>
      <c r="K4621" s="217"/>
      <c r="L4621" s="217"/>
      <c r="M4621" s="217"/>
      <c r="N4621" s="217"/>
      <c r="O4621" s="217"/>
      <c r="P4621" s="217"/>
    </row>
    <row r="4622">
      <c r="A4622" s="217"/>
      <c r="B4622" s="233"/>
      <c r="C4622" s="234"/>
      <c r="D4622" s="235"/>
      <c r="E4622" s="235"/>
      <c r="F4622" s="217"/>
      <c r="G4622" s="217"/>
      <c r="H4622" s="217"/>
      <c r="I4622" s="217"/>
      <c r="J4622" s="217"/>
      <c r="K4622" s="217"/>
      <c r="L4622" s="217"/>
      <c r="M4622" s="217"/>
      <c r="N4622" s="217"/>
      <c r="O4622" s="217"/>
      <c r="P4622" s="217"/>
    </row>
    <row r="4623">
      <c r="A4623" s="217"/>
      <c r="B4623" s="233"/>
      <c r="C4623" s="234"/>
      <c r="D4623" s="235"/>
      <c r="E4623" s="235"/>
      <c r="F4623" s="217"/>
      <c r="G4623" s="217"/>
      <c r="H4623" s="217"/>
      <c r="I4623" s="217"/>
      <c r="J4623" s="217"/>
      <c r="K4623" s="217"/>
      <c r="L4623" s="217"/>
      <c r="M4623" s="217"/>
      <c r="N4623" s="217"/>
      <c r="O4623" s="217"/>
      <c r="P4623" s="217"/>
    </row>
    <row r="4624">
      <c r="A4624" s="217"/>
      <c r="B4624" s="233"/>
      <c r="C4624" s="234"/>
      <c r="D4624" s="235"/>
      <c r="E4624" s="235"/>
      <c r="F4624" s="217"/>
      <c r="G4624" s="217"/>
      <c r="H4624" s="217"/>
      <c r="I4624" s="217"/>
      <c r="J4624" s="217"/>
      <c r="K4624" s="217"/>
      <c r="L4624" s="217"/>
      <c r="M4624" s="217"/>
      <c r="N4624" s="217"/>
      <c r="O4624" s="217"/>
      <c r="P4624" s="217"/>
    </row>
    <row r="4625">
      <c r="A4625" s="217"/>
      <c r="B4625" s="233"/>
      <c r="C4625" s="234"/>
      <c r="D4625" s="235"/>
      <c r="E4625" s="235"/>
      <c r="F4625" s="217"/>
      <c r="G4625" s="217"/>
      <c r="H4625" s="217"/>
      <c r="I4625" s="217"/>
      <c r="J4625" s="217"/>
      <c r="K4625" s="217"/>
      <c r="L4625" s="217"/>
      <c r="M4625" s="217"/>
      <c r="N4625" s="217"/>
      <c r="O4625" s="217"/>
      <c r="P4625" s="217"/>
    </row>
    <row r="4626">
      <c r="A4626" s="217"/>
      <c r="B4626" s="233"/>
      <c r="C4626" s="234"/>
      <c r="D4626" s="235"/>
      <c r="E4626" s="235"/>
      <c r="F4626" s="217"/>
      <c r="G4626" s="217"/>
      <c r="H4626" s="217"/>
      <c r="I4626" s="217"/>
      <c r="J4626" s="217"/>
      <c r="K4626" s="217"/>
      <c r="L4626" s="217"/>
      <c r="M4626" s="217"/>
      <c r="N4626" s="217"/>
      <c r="O4626" s="217"/>
      <c r="P4626" s="217"/>
    </row>
    <row r="4627">
      <c r="A4627" s="217"/>
      <c r="B4627" s="233"/>
      <c r="C4627" s="234"/>
      <c r="D4627" s="235"/>
      <c r="E4627" s="235"/>
      <c r="F4627" s="217"/>
      <c r="G4627" s="217"/>
      <c r="H4627" s="217"/>
      <c r="I4627" s="217"/>
      <c r="J4627" s="217"/>
      <c r="K4627" s="217"/>
      <c r="L4627" s="217"/>
      <c r="M4627" s="217"/>
      <c r="N4627" s="217"/>
      <c r="O4627" s="217"/>
      <c r="P4627" s="217"/>
    </row>
    <row r="4628">
      <c r="A4628" s="217"/>
      <c r="B4628" s="233"/>
      <c r="C4628" s="234"/>
      <c r="D4628" s="235"/>
      <c r="E4628" s="235"/>
      <c r="F4628" s="217"/>
      <c r="G4628" s="217"/>
      <c r="H4628" s="217"/>
      <c r="I4628" s="217"/>
      <c r="J4628" s="217"/>
      <c r="K4628" s="217"/>
      <c r="L4628" s="217"/>
      <c r="M4628" s="217"/>
      <c r="N4628" s="217"/>
      <c r="O4628" s="217"/>
      <c r="P4628" s="217"/>
    </row>
    <row r="4629">
      <c r="A4629" s="217"/>
      <c r="B4629" s="233"/>
      <c r="C4629" s="234"/>
      <c r="D4629" s="235"/>
      <c r="E4629" s="235"/>
      <c r="F4629" s="217"/>
      <c r="G4629" s="217"/>
      <c r="H4629" s="217"/>
      <c r="I4629" s="217"/>
      <c r="J4629" s="217"/>
      <c r="K4629" s="217"/>
      <c r="L4629" s="217"/>
      <c r="M4629" s="217"/>
      <c r="N4629" s="217"/>
      <c r="O4629" s="217"/>
      <c r="P4629" s="217"/>
    </row>
    <row r="4630">
      <c r="A4630" s="217"/>
      <c r="B4630" s="233"/>
      <c r="C4630" s="234"/>
      <c r="D4630" s="235"/>
      <c r="E4630" s="235"/>
      <c r="F4630" s="217"/>
      <c r="G4630" s="217"/>
      <c r="H4630" s="217"/>
      <c r="I4630" s="217"/>
      <c r="J4630" s="217"/>
      <c r="K4630" s="217"/>
      <c r="L4630" s="217"/>
      <c r="M4630" s="217"/>
      <c r="N4630" s="217"/>
      <c r="O4630" s="217"/>
      <c r="P4630" s="217"/>
    </row>
    <row r="4631">
      <c r="A4631" s="217"/>
      <c r="B4631" s="233"/>
      <c r="C4631" s="234"/>
      <c r="D4631" s="235"/>
      <c r="E4631" s="235"/>
      <c r="F4631" s="217"/>
      <c r="G4631" s="217"/>
      <c r="H4631" s="217"/>
      <c r="I4631" s="217"/>
      <c r="J4631" s="217"/>
      <c r="K4631" s="217"/>
      <c r="L4631" s="217"/>
      <c r="M4631" s="217"/>
      <c r="N4631" s="217"/>
      <c r="O4631" s="217"/>
      <c r="P4631" s="217"/>
    </row>
    <row r="4632">
      <c r="A4632" s="217"/>
      <c r="B4632" s="233"/>
      <c r="C4632" s="234"/>
      <c r="D4632" s="235"/>
      <c r="E4632" s="235"/>
      <c r="F4632" s="217"/>
      <c r="G4632" s="217"/>
      <c r="H4632" s="217"/>
      <c r="I4632" s="217"/>
      <c r="J4632" s="217"/>
      <c r="K4632" s="217"/>
      <c r="L4632" s="217"/>
      <c r="M4632" s="217"/>
      <c r="N4632" s="217"/>
      <c r="O4632" s="217"/>
      <c r="P4632" s="217"/>
    </row>
    <row r="4633">
      <c r="A4633" s="217"/>
      <c r="B4633" s="233"/>
      <c r="C4633" s="234"/>
      <c r="D4633" s="235"/>
      <c r="E4633" s="235"/>
      <c r="F4633" s="217"/>
      <c r="G4633" s="217"/>
      <c r="H4633" s="217"/>
      <c r="I4633" s="217"/>
      <c r="J4633" s="217"/>
      <c r="K4633" s="217"/>
      <c r="L4633" s="217"/>
      <c r="M4633" s="217"/>
      <c r="N4633" s="217"/>
      <c r="O4633" s="217"/>
      <c r="P4633" s="217"/>
    </row>
    <row r="4634">
      <c r="A4634" s="217"/>
      <c r="B4634" s="233"/>
      <c r="C4634" s="234"/>
      <c r="D4634" s="235"/>
      <c r="E4634" s="235"/>
      <c r="F4634" s="217"/>
      <c r="G4634" s="217"/>
      <c r="H4634" s="217"/>
      <c r="I4634" s="217"/>
      <c r="J4634" s="217"/>
      <c r="K4634" s="217"/>
      <c r="L4634" s="217"/>
      <c r="M4634" s="217"/>
      <c r="N4634" s="217"/>
      <c r="O4634" s="217"/>
      <c r="P4634" s="217"/>
    </row>
    <row r="4635">
      <c r="A4635" s="217"/>
      <c r="B4635" s="233"/>
      <c r="C4635" s="234"/>
      <c r="D4635" s="235"/>
      <c r="E4635" s="235"/>
      <c r="F4635" s="217"/>
      <c r="G4635" s="217"/>
      <c r="H4635" s="217"/>
      <c r="I4635" s="217"/>
      <c r="J4635" s="217"/>
      <c r="K4635" s="217"/>
      <c r="L4635" s="217"/>
      <c r="M4635" s="217"/>
      <c r="N4635" s="217"/>
      <c r="O4635" s="217"/>
      <c r="P4635" s="217"/>
    </row>
    <row r="4636">
      <c r="A4636" s="217"/>
      <c r="B4636" s="233"/>
      <c r="C4636" s="234"/>
      <c r="D4636" s="235"/>
      <c r="E4636" s="235"/>
      <c r="F4636" s="217"/>
      <c r="G4636" s="217"/>
      <c r="H4636" s="217"/>
      <c r="I4636" s="217"/>
      <c r="J4636" s="217"/>
      <c r="K4636" s="217"/>
      <c r="L4636" s="217"/>
      <c r="M4636" s="217"/>
      <c r="N4636" s="217"/>
      <c r="O4636" s="217"/>
      <c r="P4636" s="217"/>
    </row>
    <row r="4637">
      <c r="A4637" s="217"/>
      <c r="B4637" s="233"/>
      <c r="C4637" s="234"/>
      <c r="D4637" s="235"/>
      <c r="E4637" s="235"/>
      <c r="F4637" s="217"/>
      <c r="G4637" s="217"/>
      <c r="H4637" s="217"/>
      <c r="I4637" s="217"/>
      <c r="J4637" s="217"/>
      <c r="K4637" s="217"/>
      <c r="L4637" s="217"/>
      <c r="M4637" s="217"/>
      <c r="N4637" s="217"/>
      <c r="O4637" s="217"/>
      <c r="P4637" s="217"/>
    </row>
    <row r="4638">
      <c r="A4638" s="217"/>
      <c r="B4638" s="233"/>
      <c r="C4638" s="234"/>
      <c r="D4638" s="235"/>
      <c r="E4638" s="235"/>
      <c r="F4638" s="217"/>
      <c r="G4638" s="217"/>
      <c r="H4638" s="217"/>
      <c r="I4638" s="217"/>
      <c r="J4638" s="217"/>
      <c r="K4638" s="217"/>
      <c r="L4638" s="217"/>
      <c r="M4638" s="217"/>
      <c r="N4638" s="217"/>
      <c r="O4638" s="217"/>
      <c r="P4638" s="217"/>
    </row>
    <row r="4639">
      <c r="A4639" s="217"/>
      <c r="B4639" s="233"/>
      <c r="C4639" s="234"/>
      <c r="D4639" s="235"/>
      <c r="E4639" s="235"/>
      <c r="F4639" s="217"/>
      <c r="G4639" s="217"/>
      <c r="H4639" s="217"/>
      <c r="I4639" s="217"/>
      <c r="J4639" s="217"/>
      <c r="K4639" s="217"/>
      <c r="L4639" s="217"/>
      <c r="M4639" s="217"/>
      <c r="N4639" s="217"/>
      <c r="O4639" s="217"/>
      <c r="P4639" s="217"/>
    </row>
    <row r="4640">
      <c r="A4640" s="217"/>
      <c r="B4640" s="233"/>
      <c r="C4640" s="234"/>
      <c r="D4640" s="235"/>
      <c r="E4640" s="235"/>
      <c r="F4640" s="217"/>
      <c r="G4640" s="217"/>
      <c r="H4640" s="217"/>
      <c r="I4640" s="217"/>
      <c r="J4640" s="217"/>
      <c r="K4640" s="217"/>
      <c r="L4640" s="217"/>
      <c r="M4640" s="217"/>
      <c r="N4640" s="217"/>
      <c r="O4640" s="217"/>
      <c r="P4640" s="217"/>
    </row>
    <row r="4641">
      <c r="A4641" s="217"/>
      <c r="B4641" s="233"/>
      <c r="C4641" s="234"/>
      <c r="D4641" s="235"/>
      <c r="E4641" s="235"/>
      <c r="F4641" s="217"/>
      <c r="G4641" s="217"/>
      <c r="H4641" s="217"/>
      <c r="I4641" s="217"/>
      <c r="J4641" s="217"/>
      <c r="K4641" s="217"/>
      <c r="L4641" s="217"/>
      <c r="M4641" s="217"/>
      <c r="N4641" s="217"/>
      <c r="O4641" s="217"/>
      <c r="P4641" s="217"/>
    </row>
    <row r="4642">
      <c r="A4642" s="217"/>
      <c r="B4642" s="233"/>
      <c r="C4642" s="234"/>
      <c r="D4642" s="235"/>
      <c r="E4642" s="235"/>
      <c r="F4642" s="217"/>
      <c r="G4642" s="217"/>
      <c r="H4642" s="217"/>
      <c r="I4642" s="217"/>
      <c r="J4642" s="217"/>
      <c r="K4642" s="217"/>
      <c r="L4642" s="217"/>
      <c r="M4642" s="217"/>
      <c r="N4642" s="217"/>
      <c r="O4642" s="217"/>
      <c r="P4642" s="217"/>
    </row>
    <row r="4643">
      <c r="A4643" s="217"/>
      <c r="B4643" s="233"/>
      <c r="C4643" s="234"/>
      <c r="D4643" s="235"/>
      <c r="E4643" s="235"/>
      <c r="F4643" s="217"/>
      <c r="G4643" s="217"/>
      <c r="H4643" s="217"/>
      <c r="I4643" s="217"/>
      <c r="J4643" s="217"/>
      <c r="K4643" s="217"/>
      <c r="L4643" s="217"/>
      <c r="M4643" s="217"/>
      <c r="N4643" s="217"/>
      <c r="O4643" s="217"/>
      <c r="P4643" s="217"/>
    </row>
    <row r="4644">
      <c r="A4644" s="217"/>
      <c r="B4644" s="233"/>
      <c r="C4644" s="234"/>
      <c r="D4644" s="235"/>
      <c r="E4644" s="235"/>
      <c r="F4644" s="217"/>
      <c r="G4644" s="217"/>
      <c r="H4644" s="217"/>
      <c r="I4644" s="217"/>
      <c r="J4644" s="217"/>
      <c r="K4644" s="217"/>
      <c r="L4644" s="217"/>
      <c r="M4644" s="217"/>
      <c r="N4644" s="217"/>
      <c r="O4644" s="217"/>
      <c r="P4644" s="217"/>
    </row>
    <row r="4645">
      <c r="A4645" s="217"/>
      <c r="B4645" s="233"/>
      <c r="C4645" s="234"/>
      <c r="D4645" s="235"/>
      <c r="E4645" s="235"/>
      <c r="F4645" s="217"/>
      <c r="G4645" s="217"/>
      <c r="H4645" s="217"/>
      <c r="I4645" s="217"/>
      <c r="J4645" s="217"/>
      <c r="K4645" s="217"/>
      <c r="L4645" s="217"/>
      <c r="M4645" s="217"/>
      <c r="N4645" s="217"/>
      <c r="O4645" s="217"/>
      <c r="P4645" s="217"/>
    </row>
    <row r="4646">
      <c r="A4646" s="217"/>
      <c r="B4646" s="233"/>
      <c r="C4646" s="234"/>
      <c r="D4646" s="235"/>
      <c r="E4646" s="235"/>
      <c r="F4646" s="217"/>
      <c r="G4646" s="217"/>
      <c r="H4646" s="217"/>
      <c r="I4646" s="217"/>
      <c r="J4646" s="217"/>
      <c r="K4646" s="217"/>
      <c r="L4646" s="217"/>
      <c r="M4646" s="217"/>
      <c r="N4646" s="217"/>
      <c r="O4646" s="217"/>
      <c r="P4646" s="217"/>
    </row>
    <row r="4647">
      <c r="A4647" s="217"/>
      <c r="B4647" s="233"/>
      <c r="C4647" s="234"/>
      <c r="D4647" s="235"/>
      <c r="E4647" s="235"/>
      <c r="F4647" s="217"/>
      <c r="G4647" s="217"/>
      <c r="H4647" s="217"/>
      <c r="I4647" s="217"/>
      <c r="J4647" s="217"/>
      <c r="K4647" s="217"/>
      <c r="L4647" s="217"/>
      <c r="M4647" s="217"/>
      <c r="N4647" s="217"/>
      <c r="O4647" s="217"/>
      <c r="P4647" s="217"/>
    </row>
    <row r="4648">
      <c r="A4648" s="217"/>
      <c r="B4648" s="233"/>
      <c r="C4648" s="234"/>
      <c r="D4648" s="235"/>
      <c r="E4648" s="235"/>
      <c r="F4648" s="217"/>
      <c r="G4648" s="217"/>
      <c r="H4648" s="217"/>
      <c r="I4648" s="217"/>
      <c r="J4648" s="217"/>
      <c r="K4648" s="217"/>
      <c r="L4648" s="217"/>
      <c r="M4648" s="217"/>
      <c r="N4648" s="217"/>
      <c r="O4648" s="217"/>
      <c r="P4648" s="217"/>
    </row>
    <row r="4649">
      <c r="A4649" s="217"/>
      <c r="B4649" s="233"/>
      <c r="C4649" s="234"/>
      <c r="D4649" s="235"/>
      <c r="E4649" s="235"/>
      <c r="F4649" s="217"/>
      <c r="G4649" s="217"/>
      <c r="H4649" s="217"/>
      <c r="I4649" s="217"/>
      <c r="J4649" s="217"/>
      <c r="K4649" s="217"/>
      <c r="L4649" s="217"/>
      <c r="M4649" s="217"/>
      <c r="N4649" s="217"/>
      <c r="O4649" s="217"/>
      <c r="P4649" s="217"/>
    </row>
    <row r="4650">
      <c r="A4650" s="217"/>
      <c r="B4650" s="233"/>
      <c r="C4650" s="234"/>
      <c r="D4650" s="235"/>
      <c r="E4650" s="235"/>
      <c r="F4650" s="217"/>
      <c r="G4650" s="217"/>
      <c r="H4650" s="217"/>
      <c r="I4650" s="217"/>
      <c r="J4650" s="217"/>
      <c r="K4650" s="217"/>
      <c r="L4650" s="217"/>
      <c r="M4650" s="217"/>
      <c r="N4650" s="217"/>
      <c r="O4650" s="217"/>
      <c r="P4650" s="217"/>
    </row>
    <row r="4651">
      <c r="A4651" s="217"/>
      <c r="B4651" s="233"/>
      <c r="C4651" s="234"/>
      <c r="D4651" s="235"/>
      <c r="E4651" s="235"/>
      <c r="F4651" s="217"/>
      <c r="G4651" s="217"/>
      <c r="H4651" s="217"/>
      <c r="I4651" s="217"/>
      <c r="J4651" s="217"/>
      <c r="K4651" s="217"/>
      <c r="L4651" s="217"/>
      <c r="M4651" s="217"/>
      <c r="N4651" s="217"/>
      <c r="O4651" s="217"/>
      <c r="P4651" s="217"/>
    </row>
    <row r="4652">
      <c r="A4652" s="217"/>
      <c r="B4652" s="233"/>
      <c r="C4652" s="234"/>
      <c r="D4652" s="235"/>
      <c r="E4652" s="235"/>
      <c r="F4652" s="217"/>
      <c r="G4652" s="217"/>
      <c r="H4652" s="217"/>
      <c r="I4652" s="217"/>
      <c r="J4652" s="217"/>
      <c r="K4652" s="217"/>
      <c r="L4652" s="217"/>
      <c r="M4652" s="217"/>
      <c r="N4652" s="217"/>
      <c r="O4652" s="217"/>
      <c r="P4652" s="217"/>
    </row>
    <row r="4653">
      <c r="A4653" s="217"/>
      <c r="B4653" s="233"/>
      <c r="C4653" s="234"/>
      <c r="D4653" s="235"/>
      <c r="E4653" s="235"/>
      <c r="F4653" s="217"/>
      <c r="G4653" s="217"/>
      <c r="H4653" s="217"/>
      <c r="I4653" s="217"/>
      <c r="J4653" s="217"/>
      <c r="K4653" s="217"/>
      <c r="L4653" s="217"/>
      <c r="M4653" s="217"/>
      <c r="N4653" s="217"/>
      <c r="O4653" s="217"/>
      <c r="P4653" s="217"/>
    </row>
    <row r="4654">
      <c r="A4654" s="217"/>
      <c r="B4654" s="233"/>
      <c r="C4654" s="234"/>
      <c r="D4654" s="235"/>
      <c r="E4654" s="235"/>
      <c r="F4654" s="217"/>
      <c r="G4654" s="217"/>
      <c r="H4654" s="217"/>
      <c r="I4654" s="217"/>
      <c r="J4654" s="217"/>
      <c r="K4654" s="217"/>
      <c r="L4654" s="217"/>
      <c r="M4654" s="217"/>
      <c r="N4654" s="217"/>
      <c r="O4654" s="217"/>
      <c r="P4654" s="217"/>
    </row>
    <row r="4655">
      <c r="A4655" s="217"/>
      <c r="B4655" s="233"/>
      <c r="C4655" s="234"/>
      <c r="D4655" s="235"/>
      <c r="E4655" s="235"/>
      <c r="F4655" s="217"/>
      <c r="G4655" s="217"/>
      <c r="H4655" s="217"/>
      <c r="I4655" s="217"/>
      <c r="J4655" s="217"/>
      <c r="K4655" s="217"/>
      <c r="L4655" s="217"/>
      <c r="M4655" s="217"/>
      <c r="N4655" s="217"/>
      <c r="O4655" s="217"/>
      <c r="P4655" s="217"/>
    </row>
    <row r="4656">
      <c r="A4656" s="217"/>
      <c r="B4656" s="233"/>
      <c r="C4656" s="234"/>
      <c r="D4656" s="235"/>
      <c r="E4656" s="235"/>
      <c r="F4656" s="217"/>
      <c r="G4656" s="217"/>
      <c r="H4656" s="217"/>
      <c r="I4656" s="217"/>
      <c r="J4656" s="217"/>
      <c r="K4656" s="217"/>
      <c r="L4656" s="217"/>
      <c r="M4656" s="217"/>
      <c r="N4656" s="217"/>
      <c r="O4656" s="217"/>
      <c r="P4656" s="217"/>
    </row>
    <row r="4657">
      <c r="A4657" s="217"/>
      <c r="B4657" s="233"/>
      <c r="C4657" s="234"/>
      <c r="D4657" s="235"/>
      <c r="E4657" s="235"/>
      <c r="F4657" s="217"/>
      <c r="G4657" s="217"/>
      <c r="H4657" s="217"/>
      <c r="I4657" s="217"/>
      <c r="J4657" s="217"/>
      <c r="K4657" s="217"/>
      <c r="L4657" s="217"/>
      <c r="M4657" s="217"/>
      <c r="N4657" s="217"/>
      <c r="O4657" s="217"/>
      <c r="P4657" s="217"/>
    </row>
    <row r="4658">
      <c r="A4658" s="217"/>
      <c r="B4658" s="233"/>
      <c r="C4658" s="234"/>
      <c r="D4658" s="235"/>
      <c r="E4658" s="235"/>
      <c r="F4658" s="217"/>
      <c r="G4658" s="217"/>
      <c r="H4658" s="217"/>
      <c r="I4658" s="217"/>
      <c r="J4658" s="217"/>
      <c r="K4658" s="217"/>
      <c r="L4658" s="217"/>
      <c r="M4658" s="217"/>
      <c r="N4658" s="217"/>
      <c r="O4658" s="217"/>
      <c r="P4658" s="217"/>
    </row>
    <row r="4659">
      <c r="A4659" s="217"/>
      <c r="B4659" s="233"/>
      <c r="C4659" s="234"/>
      <c r="D4659" s="235"/>
      <c r="E4659" s="235"/>
      <c r="F4659" s="217"/>
      <c r="G4659" s="217"/>
      <c r="H4659" s="217"/>
      <c r="I4659" s="217"/>
      <c r="J4659" s="217"/>
      <c r="K4659" s="217"/>
      <c r="L4659" s="217"/>
      <c r="M4659" s="217"/>
      <c r="N4659" s="217"/>
      <c r="O4659" s="217"/>
      <c r="P4659" s="217"/>
    </row>
    <row r="4660">
      <c r="A4660" s="217"/>
      <c r="B4660" s="233"/>
      <c r="C4660" s="234"/>
      <c r="D4660" s="235"/>
      <c r="E4660" s="235"/>
      <c r="F4660" s="217"/>
      <c r="G4660" s="217"/>
      <c r="H4660" s="217"/>
      <c r="I4660" s="217"/>
      <c r="J4660" s="217"/>
      <c r="K4660" s="217"/>
      <c r="L4660" s="217"/>
      <c r="M4660" s="217"/>
      <c r="N4660" s="217"/>
      <c r="O4660" s="217"/>
      <c r="P4660" s="217"/>
    </row>
    <row r="4661">
      <c r="A4661" s="217"/>
      <c r="B4661" s="233"/>
      <c r="C4661" s="234"/>
      <c r="D4661" s="235"/>
      <c r="E4661" s="235"/>
      <c r="F4661" s="217"/>
      <c r="G4661" s="217"/>
      <c r="H4661" s="217"/>
      <c r="I4661" s="217"/>
      <c r="J4661" s="217"/>
      <c r="K4661" s="217"/>
      <c r="L4661" s="217"/>
      <c r="M4661" s="217"/>
      <c r="N4661" s="217"/>
      <c r="O4661" s="217"/>
      <c r="P4661" s="217"/>
    </row>
    <row r="4662">
      <c r="A4662" s="217"/>
      <c r="B4662" s="233"/>
      <c r="C4662" s="234"/>
      <c r="D4662" s="235"/>
      <c r="E4662" s="235"/>
      <c r="F4662" s="217"/>
      <c r="G4662" s="217"/>
      <c r="H4662" s="217"/>
      <c r="I4662" s="217"/>
      <c r="J4662" s="217"/>
      <c r="K4662" s="217"/>
      <c r="L4662" s="217"/>
      <c r="M4662" s="217"/>
      <c r="N4662" s="217"/>
      <c r="O4662" s="217"/>
      <c r="P4662" s="217"/>
    </row>
    <row r="4663">
      <c r="A4663" s="217"/>
      <c r="B4663" s="233"/>
      <c r="C4663" s="234"/>
      <c r="D4663" s="235"/>
      <c r="E4663" s="235"/>
      <c r="F4663" s="217"/>
      <c r="G4663" s="217"/>
      <c r="H4663" s="217"/>
      <c r="I4663" s="217"/>
      <c r="J4663" s="217"/>
      <c r="K4663" s="217"/>
      <c r="L4663" s="217"/>
      <c r="M4663" s="217"/>
      <c r="N4663" s="217"/>
      <c r="O4663" s="217"/>
      <c r="P4663" s="217"/>
    </row>
    <row r="4664">
      <c r="A4664" s="217"/>
      <c r="B4664" s="233"/>
      <c r="C4664" s="234"/>
      <c r="D4664" s="235"/>
      <c r="E4664" s="235"/>
      <c r="F4664" s="217"/>
      <c r="G4664" s="217"/>
      <c r="H4664" s="217"/>
      <c r="I4664" s="217"/>
      <c r="J4664" s="217"/>
      <c r="K4664" s="217"/>
      <c r="L4664" s="217"/>
      <c r="M4664" s="217"/>
      <c r="N4664" s="217"/>
      <c r="O4664" s="217"/>
      <c r="P4664" s="217"/>
    </row>
    <row r="4665">
      <c r="A4665" s="217"/>
      <c r="B4665" s="233"/>
      <c r="C4665" s="234"/>
      <c r="D4665" s="235"/>
      <c r="E4665" s="235"/>
      <c r="F4665" s="217"/>
      <c r="G4665" s="217"/>
      <c r="H4665" s="217"/>
      <c r="I4665" s="217"/>
      <c r="J4665" s="217"/>
      <c r="K4665" s="217"/>
      <c r="L4665" s="217"/>
      <c r="M4665" s="217"/>
      <c r="N4665" s="217"/>
      <c r="O4665" s="217"/>
      <c r="P4665" s="217"/>
    </row>
    <row r="4666">
      <c r="A4666" s="217"/>
      <c r="B4666" s="233"/>
      <c r="C4666" s="234"/>
      <c r="D4666" s="235"/>
      <c r="E4666" s="235"/>
      <c r="F4666" s="217"/>
      <c r="G4666" s="217"/>
      <c r="H4666" s="217"/>
      <c r="I4666" s="217"/>
      <c r="J4666" s="217"/>
      <c r="K4666" s="217"/>
      <c r="L4666" s="217"/>
      <c r="M4666" s="217"/>
      <c r="N4666" s="217"/>
      <c r="O4666" s="217"/>
      <c r="P4666" s="217"/>
    </row>
    <row r="4667">
      <c r="A4667" s="217"/>
      <c r="B4667" s="233"/>
      <c r="C4667" s="234"/>
      <c r="D4667" s="235"/>
      <c r="E4667" s="235"/>
      <c r="F4667" s="217"/>
      <c r="G4667" s="217"/>
      <c r="H4667" s="217"/>
      <c r="I4667" s="217"/>
      <c r="J4667" s="217"/>
      <c r="K4667" s="217"/>
      <c r="L4667" s="217"/>
      <c r="M4667" s="217"/>
      <c r="N4667" s="217"/>
      <c r="O4667" s="217"/>
      <c r="P4667" s="217"/>
    </row>
    <row r="4668">
      <c r="A4668" s="217"/>
      <c r="B4668" s="233"/>
      <c r="C4668" s="234"/>
      <c r="D4668" s="235"/>
      <c r="E4668" s="235"/>
      <c r="F4668" s="217"/>
      <c r="G4668" s="217"/>
      <c r="H4668" s="217"/>
      <c r="I4668" s="217"/>
      <c r="J4668" s="217"/>
      <c r="K4668" s="217"/>
      <c r="L4668" s="217"/>
      <c r="M4668" s="217"/>
      <c r="N4668" s="217"/>
      <c r="O4668" s="217"/>
      <c r="P4668" s="217"/>
    </row>
    <row r="4669">
      <c r="A4669" s="217"/>
      <c r="B4669" s="233"/>
      <c r="C4669" s="234"/>
      <c r="D4669" s="235"/>
      <c r="E4669" s="235"/>
      <c r="F4669" s="217"/>
      <c r="G4669" s="217"/>
      <c r="H4669" s="217"/>
      <c r="I4669" s="217"/>
      <c r="J4669" s="217"/>
      <c r="K4669" s="217"/>
      <c r="L4669" s="217"/>
      <c r="M4669" s="217"/>
      <c r="N4669" s="217"/>
      <c r="O4669" s="217"/>
      <c r="P4669" s="217"/>
    </row>
    <row r="4670">
      <c r="A4670" s="217"/>
      <c r="B4670" s="233"/>
      <c r="C4670" s="234"/>
      <c r="D4670" s="235"/>
      <c r="E4670" s="235"/>
      <c r="F4670" s="217"/>
      <c r="G4670" s="217"/>
      <c r="H4670" s="217"/>
      <c r="I4670" s="217"/>
      <c r="J4670" s="217"/>
      <c r="K4670" s="217"/>
      <c r="L4670" s="217"/>
      <c r="M4670" s="217"/>
      <c r="N4670" s="217"/>
      <c r="O4670" s="217"/>
      <c r="P4670" s="217"/>
    </row>
    <row r="4671">
      <c r="A4671" s="217"/>
      <c r="B4671" s="233"/>
      <c r="C4671" s="234"/>
      <c r="D4671" s="235"/>
      <c r="E4671" s="235"/>
      <c r="F4671" s="217"/>
      <c r="G4671" s="217"/>
      <c r="H4671" s="217"/>
      <c r="I4671" s="217"/>
      <c r="J4671" s="217"/>
      <c r="K4671" s="217"/>
      <c r="L4671" s="217"/>
      <c r="M4671" s="217"/>
      <c r="N4671" s="217"/>
      <c r="O4671" s="217"/>
      <c r="P4671" s="217"/>
    </row>
    <row r="4672">
      <c r="A4672" s="217"/>
      <c r="B4672" s="233"/>
      <c r="C4672" s="234"/>
      <c r="D4672" s="235"/>
      <c r="E4672" s="235"/>
      <c r="F4672" s="217"/>
      <c r="G4672" s="217"/>
      <c r="H4672" s="217"/>
      <c r="I4672" s="217"/>
      <c r="J4672" s="217"/>
      <c r="K4672" s="217"/>
      <c r="L4672" s="217"/>
      <c r="M4672" s="217"/>
      <c r="N4672" s="217"/>
      <c r="O4672" s="217"/>
      <c r="P4672" s="217"/>
    </row>
    <row r="4673">
      <c r="A4673" s="217"/>
      <c r="B4673" s="233"/>
      <c r="C4673" s="234"/>
      <c r="D4673" s="235"/>
      <c r="E4673" s="235"/>
      <c r="F4673" s="217"/>
      <c r="G4673" s="217"/>
      <c r="H4673" s="217"/>
      <c r="I4673" s="217"/>
      <c r="J4673" s="217"/>
      <c r="K4673" s="217"/>
      <c r="L4673" s="217"/>
      <c r="M4673" s="217"/>
      <c r="N4673" s="217"/>
      <c r="O4673" s="217"/>
      <c r="P4673" s="217"/>
    </row>
    <row r="4674">
      <c r="A4674" s="217"/>
      <c r="B4674" s="233"/>
      <c r="C4674" s="234"/>
      <c r="D4674" s="235"/>
      <c r="E4674" s="235"/>
      <c r="F4674" s="217"/>
      <c r="G4674" s="217"/>
      <c r="H4674" s="217"/>
      <c r="I4674" s="217"/>
      <c r="J4674" s="217"/>
      <c r="K4674" s="217"/>
      <c r="L4674" s="217"/>
      <c r="M4674" s="217"/>
      <c r="N4674" s="217"/>
      <c r="O4674" s="217"/>
      <c r="P4674" s="217"/>
    </row>
    <row r="4675">
      <c r="A4675" s="217"/>
      <c r="B4675" s="233"/>
      <c r="C4675" s="234"/>
      <c r="D4675" s="235"/>
      <c r="E4675" s="235"/>
      <c r="F4675" s="217"/>
      <c r="G4675" s="217"/>
      <c r="H4675" s="217"/>
      <c r="I4675" s="217"/>
      <c r="J4675" s="217"/>
      <c r="K4675" s="217"/>
      <c r="L4675" s="217"/>
      <c r="M4675" s="217"/>
      <c r="N4675" s="217"/>
      <c r="O4675" s="217"/>
      <c r="P4675" s="217"/>
    </row>
    <row r="4676">
      <c r="A4676" s="217"/>
      <c r="B4676" s="233"/>
      <c r="C4676" s="234"/>
      <c r="D4676" s="235"/>
      <c r="E4676" s="235"/>
      <c r="F4676" s="217"/>
      <c r="G4676" s="217"/>
      <c r="H4676" s="217"/>
      <c r="I4676" s="217"/>
      <c r="J4676" s="217"/>
      <c r="K4676" s="217"/>
      <c r="L4676" s="217"/>
      <c r="M4676" s="217"/>
      <c r="N4676" s="217"/>
      <c r="O4676" s="217"/>
      <c r="P4676" s="217"/>
    </row>
    <row r="4677">
      <c r="A4677" s="217"/>
      <c r="B4677" s="233"/>
      <c r="C4677" s="234"/>
      <c r="D4677" s="235"/>
      <c r="E4677" s="235"/>
      <c r="F4677" s="217"/>
      <c r="G4677" s="217"/>
      <c r="H4677" s="217"/>
      <c r="I4677" s="217"/>
      <c r="J4677" s="217"/>
      <c r="K4677" s="217"/>
      <c r="L4677" s="217"/>
      <c r="M4677" s="217"/>
      <c r="N4677" s="217"/>
      <c r="O4677" s="217"/>
      <c r="P4677" s="217"/>
    </row>
    <row r="4678">
      <c r="A4678" s="217"/>
      <c r="B4678" s="233"/>
      <c r="C4678" s="234"/>
      <c r="D4678" s="235"/>
      <c r="E4678" s="235"/>
      <c r="F4678" s="217"/>
      <c r="G4678" s="217"/>
      <c r="H4678" s="217"/>
      <c r="I4678" s="217"/>
      <c r="J4678" s="217"/>
      <c r="K4678" s="217"/>
      <c r="L4678" s="217"/>
      <c r="M4678" s="217"/>
      <c r="N4678" s="217"/>
      <c r="O4678" s="217"/>
      <c r="P4678" s="217"/>
    </row>
    <row r="4679">
      <c r="A4679" s="217"/>
      <c r="B4679" s="233"/>
      <c r="C4679" s="234"/>
      <c r="D4679" s="235"/>
      <c r="E4679" s="235"/>
      <c r="F4679" s="217"/>
      <c r="G4679" s="217"/>
      <c r="H4679" s="217"/>
      <c r="I4679" s="217"/>
      <c r="J4679" s="217"/>
      <c r="K4679" s="217"/>
      <c r="L4679" s="217"/>
      <c r="M4679" s="217"/>
      <c r="N4679" s="217"/>
      <c r="O4679" s="217"/>
      <c r="P4679" s="217"/>
    </row>
    <row r="4680">
      <c r="A4680" s="217"/>
      <c r="B4680" s="233"/>
      <c r="C4680" s="234"/>
      <c r="D4680" s="235"/>
      <c r="E4680" s="235"/>
      <c r="F4680" s="217"/>
      <c r="G4680" s="217"/>
      <c r="H4680" s="217"/>
      <c r="I4680" s="217"/>
      <c r="J4680" s="217"/>
      <c r="K4680" s="217"/>
      <c r="L4680" s="217"/>
      <c r="M4680" s="217"/>
      <c r="N4680" s="217"/>
      <c r="O4680" s="217"/>
      <c r="P4680" s="217"/>
    </row>
    <row r="4681">
      <c r="A4681" s="217"/>
      <c r="B4681" s="233"/>
      <c r="C4681" s="234"/>
      <c r="D4681" s="235"/>
      <c r="E4681" s="235"/>
      <c r="F4681" s="217"/>
      <c r="G4681" s="217"/>
      <c r="H4681" s="217"/>
      <c r="I4681" s="217"/>
      <c r="J4681" s="217"/>
      <c r="K4681" s="217"/>
      <c r="L4681" s="217"/>
      <c r="M4681" s="217"/>
      <c r="N4681" s="217"/>
      <c r="O4681" s="217"/>
      <c r="P4681" s="217"/>
    </row>
    <row r="4682">
      <c r="A4682" s="217"/>
      <c r="B4682" s="233"/>
      <c r="C4682" s="234"/>
      <c r="D4682" s="235"/>
      <c r="E4682" s="235"/>
      <c r="F4682" s="217"/>
      <c r="G4682" s="217"/>
      <c r="H4682" s="217"/>
      <c r="I4682" s="217"/>
      <c r="J4682" s="217"/>
      <c r="K4682" s="217"/>
      <c r="L4682" s="217"/>
      <c r="M4682" s="217"/>
      <c r="N4682" s="217"/>
      <c r="O4682" s="217"/>
      <c r="P4682" s="217"/>
    </row>
    <row r="4683">
      <c r="A4683" s="217"/>
      <c r="B4683" s="233"/>
      <c r="C4683" s="234"/>
      <c r="D4683" s="235"/>
      <c r="E4683" s="235"/>
      <c r="F4683" s="217"/>
      <c r="G4683" s="217"/>
      <c r="H4683" s="217"/>
      <c r="I4683" s="217"/>
      <c r="J4683" s="217"/>
      <c r="K4683" s="217"/>
      <c r="L4683" s="217"/>
      <c r="M4683" s="217"/>
      <c r="N4683" s="217"/>
      <c r="O4683" s="217"/>
      <c r="P4683" s="217"/>
    </row>
    <row r="4684">
      <c r="A4684" s="217"/>
      <c r="B4684" s="233"/>
      <c r="C4684" s="234"/>
      <c r="D4684" s="235"/>
      <c r="E4684" s="235"/>
      <c r="F4684" s="217"/>
      <c r="G4684" s="217"/>
      <c r="H4684" s="217"/>
      <c r="I4684" s="217"/>
      <c r="J4684" s="217"/>
      <c r="K4684" s="217"/>
      <c r="L4684" s="217"/>
      <c r="M4684" s="217"/>
      <c r="N4684" s="217"/>
      <c r="O4684" s="217"/>
      <c r="P4684" s="217"/>
    </row>
    <row r="4685">
      <c r="A4685" s="217"/>
      <c r="B4685" s="233"/>
      <c r="C4685" s="234"/>
      <c r="D4685" s="235"/>
      <c r="E4685" s="235"/>
      <c r="F4685" s="217"/>
      <c r="G4685" s="217"/>
      <c r="H4685" s="217"/>
      <c r="I4685" s="217"/>
      <c r="J4685" s="217"/>
      <c r="K4685" s="217"/>
      <c r="L4685" s="217"/>
      <c r="M4685" s="217"/>
      <c r="N4685" s="217"/>
      <c r="O4685" s="217"/>
      <c r="P4685" s="217"/>
    </row>
    <row r="4686">
      <c r="A4686" s="217"/>
      <c r="B4686" s="233"/>
      <c r="C4686" s="234"/>
      <c r="D4686" s="235"/>
      <c r="E4686" s="235"/>
      <c r="F4686" s="217"/>
      <c r="G4686" s="217"/>
      <c r="H4686" s="217"/>
      <c r="I4686" s="217"/>
      <c r="J4686" s="217"/>
      <c r="K4686" s="217"/>
      <c r="L4686" s="217"/>
      <c r="M4686" s="217"/>
      <c r="N4686" s="217"/>
      <c r="O4686" s="217"/>
      <c r="P4686" s="217"/>
    </row>
    <row r="4687">
      <c r="A4687" s="217"/>
      <c r="B4687" s="233"/>
      <c r="C4687" s="234"/>
      <c r="D4687" s="235"/>
      <c r="E4687" s="235"/>
      <c r="F4687" s="217"/>
      <c r="G4687" s="217"/>
      <c r="H4687" s="217"/>
      <c r="I4687" s="217"/>
      <c r="J4687" s="217"/>
      <c r="K4687" s="217"/>
      <c r="L4687" s="217"/>
      <c r="M4687" s="217"/>
      <c r="N4687" s="217"/>
      <c r="O4687" s="217"/>
      <c r="P4687" s="217"/>
    </row>
    <row r="4688">
      <c r="A4688" s="217"/>
      <c r="B4688" s="233"/>
      <c r="C4688" s="234"/>
      <c r="D4688" s="235"/>
      <c r="E4688" s="235"/>
      <c r="F4688" s="217"/>
      <c r="G4688" s="217"/>
      <c r="H4688" s="217"/>
      <c r="I4688" s="217"/>
      <c r="J4688" s="217"/>
      <c r="K4688" s="217"/>
      <c r="L4688" s="217"/>
      <c r="M4688" s="217"/>
      <c r="N4688" s="217"/>
      <c r="O4688" s="217"/>
      <c r="P4688" s="217"/>
    </row>
    <row r="4689">
      <c r="A4689" s="217"/>
      <c r="B4689" s="233"/>
      <c r="C4689" s="234"/>
      <c r="D4689" s="235"/>
      <c r="E4689" s="235"/>
      <c r="F4689" s="217"/>
      <c r="G4689" s="217"/>
      <c r="H4689" s="217"/>
      <c r="I4689" s="217"/>
      <c r="J4689" s="217"/>
      <c r="K4689" s="217"/>
      <c r="L4689" s="217"/>
      <c r="M4689" s="217"/>
      <c r="N4689" s="217"/>
      <c r="O4689" s="217"/>
      <c r="P4689" s="217"/>
    </row>
    <row r="4690">
      <c r="A4690" s="217"/>
      <c r="B4690" s="233"/>
      <c r="C4690" s="234"/>
      <c r="D4690" s="235"/>
      <c r="E4690" s="235"/>
      <c r="F4690" s="217"/>
      <c r="G4690" s="217"/>
      <c r="H4690" s="217"/>
      <c r="I4690" s="217"/>
      <c r="J4690" s="217"/>
      <c r="K4690" s="217"/>
      <c r="L4690" s="217"/>
      <c r="M4690" s="217"/>
      <c r="N4690" s="217"/>
      <c r="O4690" s="217"/>
      <c r="P4690" s="217"/>
    </row>
    <row r="4691">
      <c r="A4691" s="217"/>
      <c r="B4691" s="233"/>
      <c r="C4691" s="234"/>
      <c r="D4691" s="235"/>
      <c r="E4691" s="235"/>
      <c r="F4691" s="217"/>
      <c r="G4691" s="217"/>
      <c r="H4691" s="217"/>
      <c r="I4691" s="217"/>
      <c r="J4691" s="217"/>
      <c r="K4691" s="217"/>
      <c r="L4691" s="217"/>
      <c r="M4691" s="217"/>
      <c r="N4691" s="217"/>
      <c r="O4691" s="217"/>
      <c r="P4691" s="217"/>
    </row>
    <row r="4692">
      <c r="A4692" s="217"/>
      <c r="B4692" s="233"/>
      <c r="C4692" s="234"/>
      <c r="D4692" s="235"/>
      <c r="E4692" s="235"/>
      <c r="F4692" s="217"/>
      <c r="G4692" s="217"/>
      <c r="H4692" s="217"/>
      <c r="I4692" s="217"/>
      <c r="J4692" s="217"/>
      <c r="K4692" s="217"/>
      <c r="L4692" s="217"/>
      <c r="M4692" s="217"/>
      <c r="N4692" s="217"/>
      <c r="O4692" s="217"/>
      <c r="P4692" s="217"/>
    </row>
    <row r="4693">
      <c r="A4693" s="217"/>
      <c r="B4693" s="233"/>
      <c r="C4693" s="234"/>
      <c r="D4693" s="235"/>
      <c r="E4693" s="235"/>
      <c r="F4693" s="217"/>
      <c r="G4693" s="217"/>
      <c r="H4693" s="217"/>
      <c r="I4693" s="217"/>
      <c r="J4693" s="217"/>
      <c r="K4693" s="217"/>
      <c r="L4693" s="217"/>
      <c r="M4693" s="217"/>
      <c r="N4693" s="217"/>
      <c r="O4693" s="217"/>
      <c r="P4693" s="217"/>
    </row>
    <row r="4694">
      <c r="A4694" s="217"/>
      <c r="B4694" s="233"/>
      <c r="C4694" s="234"/>
      <c r="D4694" s="235"/>
      <c r="E4694" s="235"/>
      <c r="F4694" s="217"/>
      <c r="G4694" s="217"/>
      <c r="H4694" s="217"/>
      <c r="I4694" s="217"/>
      <c r="J4694" s="217"/>
      <c r="K4694" s="217"/>
      <c r="L4694" s="217"/>
      <c r="M4694" s="217"/>
      <c r="N4694" s="217"/>
      <c r="O4694" s="217"/>
      <c r="P4694" s="217"/>
    </row>
    <row r="4695">
      <c r="A4695" s="217"/>
      <c r="B4695" s="233"/>
      <c r="C4695" s="234"/>
      <c r="D4695" s="235"/>
      <c r="E4695" s="235"/>
      <c r="F4695" s="217"/>
      <c r="G4695" s="217"/>
      <c r="H4695" s="217"/>
      <c r="I4695" s="217"/>
      <c r="J4695" s="217"/>
      <c r="K4695" s="217"/>
      <c r="L4695" s="217"/>
      <c r="M4695" s="217"/>
      <c r="N4695" s="217"/>
      <c r="O4695" s="217"/>
      <c r="P4695" s="217"/>
    </row>
    <row r="4696">
      <c r="A4696" s="217"/>
      <c r="B4696" s="233"/>
      <c r="C4696" s="234"/>
      <c r="D4696" s="235"/>
      <c r="E4696" s="235"/>
      <c r="F4696" s="217"/>
      <c r="G4696" s="217"/>
      <c r="H4696" s="217"/>
      <c r="I4696" s="217"/>
      <c r="J4696" s="217"/>
      <c r="K4696" s="217"/>
      <c r="L4696" s="217"/>
      <c r="M4696" s="217"/>
      <c r="N4696" s="217"/>
      <c r="O4696" s="217"/>
      <c r="P4696" s="217"/>
    </row>
    <row r="4697">
      <c r="A4697" s="217"/>
      <c r="B4697" s="233"/>
      <c r="C4697" s="234"/>
      <c r="D4697" s="235"/>
      <c r="E4697" s="235"/>
      <c r="F4697" s="217"/>
      <c r="G4697" s="217"/>
      <c r="H4697" s="217"/>
      <c r="I4697" s="217"/>
      <c r="J4697" s="217"/>
      <c r="K4697" s="217"/>
      <c r="L4697" s="217"/>
      <c r="M4697" s="217"/>
      <c r="N4697" s="217"/>
      <c r="O4697" s="217"/>
      <c r="P4697" s="217"/>
    </row>
    <row r="4698">
      <c r="A4698" s="217"/>
      <c r="B4698" s="233"/>
      <c r="C4698" s="234"/>
      <c r="D4698" s="235"/>
      <c r="E4698" s="235"/>
      <c r="F4698" s="217"/>
      <c r="G4698" s="217"/>
      <c r="H4698" s="217"/>
      <c r="I4698" s="217"/>
      <c r="J4698" s="217"/>
      <c r="K4698" s="217"/>
      <c r="L4698" s="217"/>
      <c r="M4698" s="217"/>
      <c r="N4698" s="217"/>
      <c r="O4698" s="217"/>
      <c r="P4698" s="217"/>
    </row>
    <row r="4699">
      <c r="A4699" s="217"/>
      <c r="B4699" s="233"/>
      <c r="C4699" s="234"/>
      <c r="D4699" s="235"/>
      <c r="E4699" s="235"/>
      <c r="F4699" s="217"/>
      <c r="G4699" s="217"/>
      <c r="H4699" s="217"/>
      <c r="I4699" s="217"/>
      <c r="J4699" s="217"/>
      <c r="K4699" s="217"/>
      <c r="L4699" s="217"/>
      <c r="M4699" s="217"/>
      <c r="N4699" s="217"/>
      <c r="O4699" s="217"/>
      <c r="P4699" s="217"/>
    </row>
    <row r="4700">
      <c r="A4700" s="217"/>
      <c r="B4700" s="233"/>
      <c r="C4700" s="234"/>
      <c r="D4700" s="235"/>
      <c r="E4700" s="235"/>
      <c r="F4700" s="217"/>
      <c r="G4700" s="217"/>
      <c r="H4700" s="217"/>
      <c r="I4700" s="217"/>
      <c r="J4700" s="217"/>
      <c r="K4700" s="217"/>
      <c r="L4700" s="217"/>
      <c r="M4700" s="217"/>
      <c r="N4700" s="217"/>
      <c r="O4700" s="217"/>
      <c r="P4700" s="217"/>
    </row>
    <row r="4701">
      <c r="A4701" s="217"/>
      <c r="B4701" s="233"/>
      <c r="C4701" s="234"/>
      <c r="D4701" s="235"/>
      <c r="E4701" s="235"/>
      <c r="F4701" s="217"/>
      <c r="G4701" s="217"/>
      <c r="H4701" s="217"/>
      <c r="I4701" s="217"/>
      <c r="J4701" s="217"/>
      <c r="K4701" s="217"/>
      <c r="L4701" s="217"/>
      <c r="M4701" s="217"/>
      <c r="N4701" s="217"/>
      <c r="O4701" s="217"/>
      <c r="P4701" s="217"/>
    </row>
    <row r="4702">
      <c r="A4702" s="217"/>
      <c r="B4702" s="233"/>
      <c r="C4702" s="234"/>
      <c r="D4702" s="235"/>
      <c r="E4702" s="235"/>
      <c r="F4702" s="217"/>
      <c r="G4702" s="217"/>
      <c r="H4702" s="217"/>
      <c r="I4702" s="217"/>
      <c r="J4702" s="217"/>
      <c r="K4702" s="217"/>
      <c r="L4702" s="217"/>
      <c r="M4702" s="217"/>
      <c r="N4702" s="217"/>
      <c r="O4702" s="217"/>
      <c r="P4702" s="217"/>
    </row>
    <row r="4703">
      <c r="A4703" s="217"/>
      <c r="B4703" s="233"/>
      <c r="C4703" s="234"/>
      <c r="D4703" s="235"/>
      <c r="E4703" s="235"/>
      <c r="F4703" s="217"/>
      <c r="G4703" s="217"/>
      <c r="H4703" s="217"/>
      <c r="I4703" s="217"/>
      <c r="J4703" s="217"/>
      <c r="K4703" s="217"/>
      <c r="L4703" s="217"/>
      <c r="M4703" s="217"/>
      <c r="N4703" s="217"/>
      <c r="O4703" s="217"/>
      <c r="P4703" s="217"/>
    </row>
    <row r="4704">
      <c r="A4704" s="217"/>
      <c r="B4704" s="233"/>
      <c r="C4704" s="234"/>
      <c r="D4704" s="235"/>
      <c r="E4704" s="235"/>
      <c r="F4704" s="217"/>
      <c r="G4704" s="217"/>
      <c r="H4704" s="217"/>
      <c r="I4704" s="217"/>
      <c r="J4704" s="217"/>
      <c r="K4704" s="217"/>
      <c r="L4704" s="217"/>
      <c r="M4704" s="217"/>
      <c r="N4704" s="217"/>
      <c r="O4704" s="217"/>
      <c r="P4704" s="217"/>
    </row>
    <row r="4705">
      <c r="A4705" s="217"/>
      <c r="B4705" s="233"/>
      <c r="C4705" s="234"/>
      <c r="D4705" s="235"/>
      <c r="E4705" s="235"/>
      <c r="F4705" s="217"/>
      <c r="G4705" s="217"/>
      <c r="H4705" s="217"/>
      <c r="I4705" s="217"/>
      <c r="J4705" s="217"/>
      <c r="K4705" s="217"/>
      <c r="L4705" s="217"/>
      <c r="M4705" s="217"/>
      <c r="N4705" s="217"/>
      <c r="O4705" s="217"/>
      <c r="P4705" s="217"/>
    </row>
    <row r="4706">
      <c r="A4706" s="217"/>
      <c r="B4706" s="233"/>
      <c r="C4706" s="234"/>
      <c r="D4706" s="235"/>
      <c r="E4706" s="235"/>
      <c r="F4706" s="217"/>
      <c r="G4706" s="217"/>
      <c r="H4706" s="217"/>
      <c r="I4706" s="217"/>
      <c r="J4706" s="217"/>
      <c r="K4706" s="217"/>
      <c r="L4706" s="217"/>
      <c r="M4706" s="217"/>
      <c r="N4706" s="217"/>
      <c r="O4706" s="217"/>
      <c r="P4706" s="217"/>
    </row>
    <row r="4707">
      <c r="A4707" s="217"/>
      <c r="B4707" s="233"/>
      <c r="C4707" s="234"/>
      <c r="D4707" s="235"/>
      <c r="E4707" s="235"/>
      <c r="F4707" s="217"/>
      <c r="G4707" s="217"/>
      <c r="H4707" s="217"/>
      <c r="I4707" s="217"/>
      <c r="J4707" s="217"/>
      <c r="K4707" s="217"/>
      <c r="L4707" s="217"/>
      <c r="M4707" s="217"/>
      <c r="N4707" s="217"/>
      <c r="O4707" s="217"/>
      <c r="P4707" s="217"/>
    </row>
    <row r="4708">
      <c r="A4708" s="217"/>
      <c r="B4708" s="233"/>
      <c r="C4708" s="234"/>
      <c r="D4708" s="235"/>
      <c r="E4708" s="235"/>
      <c r="F4708" s="217"/>
      <c r="G4708" s="217"/>
      <c r="H4708" s="217"/>
      <c r="I4708" s="217"/>
      <c r="J4708" s="217"/>
      <c r="K4708" s="217"/>
      <c r="L4708" s="217"/>
      <c r="M4708" s="217"/>
      <c r="N4708" s="217"/>
      <c r="O4708" s="217"/>
      <c r="P4708" s="217"/>
    </row>
    <row r="4709">
      <c r="A4709" s="217"/>
      <c r="B4709" s="233"/>
      <c r="C4709" s="234"/>
      <c r="D4709" s="235"/>
      <c r="E4709" s="235"/>
      <c r="F4709" s="217"/>
      <c r="G4709" s="217"/>
      <c r="H4709" s="217"/>
      <c r="I4709" s="217"/>
      <c r="J4709" s="217"/>
      <c r="K4709" s="217"/>
      <c r="L4709" s="217"/>
      <c r="M4709" s="217"/>
      <c r="N4709" s="217"/>
      <c r="O4709" s="217"/>
      <c r="P4709" s="217"/>
    </row>
    <row r="4710">
      <c r="A4710" s="217"/>
      <c r="B4710" s="233"/>
      <c r="C4710" s="234"/>
      <c r="D4710" s="235"/>
      <c r="E4710" s="235"/>
      <c r="F4710" s="217"/>
      <c r="G4710" s="217"/>
      <c r="H4710" s="217"/>
      <c r="I4710" s="217"/>
      <c r="J4710" s="217"/>
      <c r="K4710" s="217"/>
      <c r="L4710" s="217"/>
      <c r="M4710" s="217"/>
      <c r="N4710" s="217"/>
      <c r="O4710" s="217"/>
      <c r="P4710" s="217"/>
    </row>
    <row r="4711">
      <c r="A4711" s="217"/>
      <c r="B4711" s="233"/>
      <c r="C4711" s="234"/>
      <c r="D4711" s="235"/>
      <c r="E4711" s="235"/>
      <c r="F4711" s="217"/>
      <c r="G4711" s="217"/>
      <c r="H4711" s="217"/>
      <c r="I4711" s="217"/>
      <c r="J4711" s="217"/>
      <c r="K4711" s="217"/>
      <c r="L4711" s="217"/>
      <c r="M4711" s="217"/>
      <c r="N4711" s="217"/>
      <c r="O4711" s="217"/>
      <c r="P4711" s="217"/>
    </row>
    <row r="4712">
      <c r="A4712" s="217"/>
      <c r="B4712" s="233"/>
      <c r="C4712" s="234"/>
      <c r="D4712" s="235"/>
      <c r="E4712" s="235"/>
      <c r="F4712" s="217"/>
      <c r="G4712" s="217"/>
      <c r="H4712" s="217"/>
      <c r="I4712" s="217"/>
      <c r="J4712" s="217"/>
      <c r="K4712" s="217"/>
      <c r="L4712" s="217"/>
      <c r="M4712" s="217"/>
      <c r="N4712" s="217"/>
      <c r="O4712" s="217"/>
      <c r="P4712" s="217"/>
    </row>
    <row r="4713">
      <c r="A4713" s="217"/>
      <c r="B4713" s="233"/>
      <c r="C4713" s="234"/>
      <c r="D4713" s="235"/>
      <c r="E4713" s="235"/>
      <c r="F4713" s="217"/>
      <c r="G4713" s="217"/>
      <c r="H4713" s="217"/>
      <c r="I4713" s="217"/>
      <c r="J4713" s="217"/>
      <c r="K4713" s="217"/>
      <c r="L4713" s="217"/>
      <c r="M4713" s="217"/>
      <c r="N4713" s="217"/>
      <c r="O4713" s="217"/>
      <c r="P4713" s="217"/>
    </row>
    <row r="4714">
      <c r="A4714" s="217"/>
      <c r="B4714" s="233"/>
      <c r="C4714" s="234"/>
      <c r="D4714" s="235"/>
      <c r="E4714" s="235"/>
      <c r="F4714" s="217"/>
      <c r="G4714" s="217"/>
      <c r="H4714" s="217"/>
      <c r="I4714" s="217"/>
      <c r="J4714" s="217"/>
      <c r="K4714" s="217"/>
      <c r="L4714" s="217"/>
      <c r="M4714" s="217"/>
      <c r="N4714" s="217"/>
      <c r="O4714" s="217"/>
      <c r="P4714" s="217"/>
    </row>
    <row r="4715">
      <c r="A4715" s="217"/>
      <c r="B4715" s="233"/>
      <c r="C4715" s="234"/>
      <c r="D4715" s="235"/>
      <c r="E4715" s="235"/>
      <c r="F4715" s="217"/>
      <c r="G4715" s="217"/>
      <c r="H4715" s="217"/>
      <c r="I4715" s="217"/>
      <c r="J4715" s="217"/>
      <c r="K4715" s="217"/>
      <c r="L4715" s="217"/>
      <c r="M4715" s="217"/>
      <c r="N4715" s="217"/>
      <c r="O4715" s="217"/>
      <c r="P4715" s="217"/>
    </row>
    <row r="4716">
      <c r="A4716" s="217"/>
      <c r="B4716" s="233"/>
      <c r="C4716" s="234"/>
      <c r="D4716" s="235"/>
      <c r="E4716" s="235"/>
      <c r="F4716" s="217"/>
      <c r="G4716" s="217"/>
      <c r="H4716" s="217"/>
      <c r="I4716" s="217"/>
      <c r="J4716" s="217"/>
      <c r="K4716" s="217"/>
      <c r="L4716" s="217"/>
      <c r="M4716" s="217"/>
      <c r="N4716" s="217"/>
      <c r="O4716" s="217"/>
      <c r="P4716" s="217"/>
    </row>
    <row r="4717">
      <c r="A4717" s="217"/>
      <c r="B4717" s="233"/>
      <c r="C4717" s="234"/>
      <c r="D4717" s="235"/>
      <c r="E4717" s="235"/>
      <c r="F4717" s="217"/>
      <c r="G4717" s="217"/>
      <c r="H4717" s="217"/>
      <c r="I4717" s="217"/>
      <c r="J4717" s="217"/>
      <c r="K4717" s="217"/>
      <c r="L4717" s="217"/>
      <c r="M4717" s="217"/>
      <c r="N4717" s="217"/>
      <c r="O4717" s="217"/>
      <c r="P4717" s="217"/>
    </row>
    <row r="4718">
      <c r="A4718" s="217"/>
      <c r="B4718" s="233"/>
      <c r="C4718" s="234"/>
      <c r="D4718" s="235"/>
      <c r="E4718" s="235"/>
      <c r="F4718" s="217"/>
      <c r="G4718" s="217"/>
      <c r="H4718" s="217"/>
      <c r="I4718" s="217"/>
      <c r="J4718" s="217"/>
      <c r="K4718" s="217"/>
      <c r="L4718" s="217"/>
      <c r="M4718" s="217"/>
      <c r="N4718" s="217"/>
      <c r="O4718" s="217"/>
      <c r="P4718" s="217"/>
    </row>
    <row r="4719">
      <c r="A4719" s="217"/>
      <c r="B4719" s="233"/>
      <c r="C4719" s="234"/>
      <c r="D4719" s="235"/>
      <c r="E4719" s="235"/>
      <c r="F4719" s="217"/>
      <c r="G4719" s="217"/>
      <c r="H4719" s="217"/>
      <c r="I4719" s="217"/>
      <c r="J4719" s="217"/>
      <c r="K4719" s="217"/>
      <c r="L4719" s="217"/>
      <c r="M4719" s="217"/>
      <c r="N4719" s="217"/>
      <c r="O4719" s="217"/>
      <c r="P4719" s="217"/>
    </row>
    <row r="4720">
      <c r="A4720" s="217"/>
      <c r="B4720" s="233"/>
      <c r="C4720" s="234"/>
      <c r="D4720" s="235"/>
      <c r="E4720" s="235"/>
      <c r="F4720" s="217"/>
      <c r="G4720" s="217"/>
      <c r="H4720" s="217"/>
      <c r="I4720" s="217"/>
      <c r="J4720" s="217"/>
      <c r="K4720" s="217"/>
      <c r="L4720" s="217"/>
      <c r="M4720" s="217"/>
      <c r="N4720" s="217"/>
      <c r="O4720" s="217"/>
      <c r="P4720" s="217"/>
    </row>
    <row r="4721">
      <c r="A4721" s="217"/>
      <c r="B4721" s="233"/>
      <c r="C4721" s="234"/>
      <c r="D4721" s="235"/>
      <c r="E4721" s="235"/>
      <c r="F4721" s="217"/>
      <c r="G4721" s="217"/>
      <c r="H4721" s="217"/>
      <c r="I4721" s="217"/>
      <c r="J4721" s="217"/>
      <c r="K4721" s="217"/>
      <c r="L4721" s="217"/>
      <c r="M4721" s="217"/>
      <c r="N4721" s="217"/>
      <c r="O4721" s="217"/>
      <c r="P4721" s="217"/>
    </row>
    <row r="4722">
      <c r="A4722" s="217"/>
      <c r="B4722" s="233"/>
      <c r="C4722" s="234"/>
      <c r="D4722" s="235"/>
      <c r="E4722" s="235"/>
      <c r="F4722" s="217"/>
      <c r="G4722" s="217"/>
      <c r="H4722" s="217"/>
      <c r="I4722" s="217"/>
      <c r="J4722" s="217"/>
      <c r="K4722" s="217"/>
      <c r="L4722" s="217"/>
      <c r="M4722" s="217"/>
      <c r="N4722" s="217"/>
      <c r="O4722" s="217"/>
      <c r="P4722" s="217"/>
    </row>
    <row r="4723">
      <c r="A4723" s="217"/>
      <c r="B4723" s="233"/>
      <c r="C4723" s="234"/>
      <c r="D4723" s="235"/>
      <c r="E4723" s="235"/>
      <c r="F4723" s="217"/>
      <c r="G4723" s="217"/>
      <c r="H4723" s="217"/>
      <c r="I4723" s="217"/>
      <c r="J4723" s="217"/>
      <c r="K4723" s="217"/>
      <c r="L4723" s="217"/>
      <c r="M4723" s="217"/>
      <c r="N4723" s="217"/>
      <c r="O4723" s="217"/>
      <c r="P4723" s="217"/>
    </row>
    <row r="4724">
      <c r="A4724" s="217"/>
      <c r="B4724" s="233"/>
      <c r="C4724" s="234"/>
      <c r="D4724" s="235"/>
      <c r="E4724" s="235"/>
      <c r="F4724" s="217"/>
      <c r="G4724" s="217"/>
      <c r="H4724" s="217"/>
      <c r="I4724" s="217"/>
      <c r="J4724" s="217"/>
      <c r="K4724" s="217"/>
      <c r="L4724" s="217"/>
      <c r="M4724" s="217"/>
      <c r="N4724" s="217"/>
      <c r="O4724" s="217"/>
      <c r="P4724" s="217"/>
    </row>
    <row r="4725">
      <c r="A4725" s="217"/>
      <c r="B4725" s="233"/>
      <c r="C4725" s="234"/>
      <c r="D4725" s="235"/>
      <c r="E4725" s="235"/>
      <c r="F4725" s="217"/>
      <c r="G4725" s="217"/>
      <c r="H4725" s="217"/>
      <c r="I4725" s="217"/>
      <c r="J4725" s="217"/>
      <c r="K4725" s="217"/>
      <c r="L4725" s="217"/>
      <c r="M4725" s="217"/>
      <c r="N4725" s="217"/>
      <c r="O4725" s="217"/>
      <c r="P4725" s="217"/>
    </row>
    <row r="4726">
      <c r="A4726" s="217"/>
      <c r="B4726" s="233"/>
      <c r="C4726" s="234"/>
      <c r="D4726" s="235"/>
      <c r="E4726" s="235"/>
      <c r="F4726" s="217"/>
      <c r="G4726" s="217"/>
      <c r="H4726" s="217"/>
      <c r="I4726" s="217"/>
      <c r="J4726" s="217"/>
      <c r="K4726" s="217"/>
      <c r="L4726" s="217"/>
      <c r="M4726" s="217"/>
      <c r="N4726" s="217"/>
      <c r="O4726" s="217"/>
      <c r="P4726" s="217"/>
    </row>
    <row r="4727">
      <c r="A4727" s="217"/>
      <c r="B4727" s="233"/>
      <c r="C4727" s="234"/>
      <c r="D4727" s="235"/>
      <c r="E4727" s="235"/>
      <c r="F4727" s="217"/>
      <c r="G4727" s="217"/>
      <c r="H4727" s="217"/>
      <c r="I4727" s="217"/>
      <c r="J4727" s="217"/>
      <c r="K4727" s="217"/>
      <c r="L4727" s="217"/>
      <c r="M4727" s="217"/>
      <c r="N4727" s="217"/>
      <c r="O4727" s="217"/>
      <c r="P4727" s="217"/>
    </row>
    <row r="4728">
      <c r="A4728" s="217"/>
      <c r="B4728" s="233"/>
      <c r="C4728" s="234"/>
      <c r="D4728" s="235"/>
      <c r="E4728" s="235"/>
      <c r="F4728" s="217"/>
      <c r="G4728" s="217"/>
      <c r="H4728" s="217"/>
      <c r="I4728" s="217"/>
      <c r="J4728" s="217"/>
      <c r="K4728" s="217"/>
      <c r="L4728" s="217"/>
      <c r="M4728" s="217"/>
      <c r="N4728" s="217"/>
      <c r="O4728" s="217"/>
      <c r="P4728" s="217"/>
    </row>
    <row r="4729">
      <c r="A4729" s="217"/>
      <c r="B4729" s="233"/>
      <c r="C4729" s="234"/>
      <c r="D4729" s="235"/>
      <c r="E4729" s="235"/>
      <c r="F4729" s="217"/>
      <c r="G4729" s="217"/>
      <c r="H4729" s="217"/>
      <c r="I4729" s="217"/>
      <c r="J4729" s="217"/>
      <c r="K4729" s="217"/>
      <c r="L4729" s="217"/>
      <c r="M4729" s="217"/>
      <c r="N4729" s="217"/>
      <c r="O4729" s="217"/>
      <c r="P4729" s="217"/>
    </row>
    <row r="4730">
      <c r="A4730" s="217"/>
      <c r="B4730" s="233"/>
      <c r="C4730" s="234"/>
      <c r="D4730" s="235"/>
      <c r="E4730" s="235"/>
      <c r="F4730" s="217"/>
      <c r="G4730" s="217"/>
      <c r="H4730" s="217"/>
      <c r="I4730" s="217"/>
      <c r="J4730" s="217"/>
      <c r="K4730" s="217"/>
      <c r="L4730" s="217"/>
      <c r="M4730" s="217"/>
      <c r="N4730" s="217"/>
      <c r="O4730" s="217"/>
      <c r="P4730" s="217"/>
    </row>
    <row r="4731">
      <c r="A4731" s="217"/>
      <c r="B4731" s="233"/>
      <c r="C4731" s="234"/>
      <c r="D4731" s="235"/>
      <c r="E4731" s="235"/>
      <c r="F4731" s="217"/>
      <c r="G4731" s="217"/>
      <c r="H4731" s="217"/>
      <c r="I4731" s="217"/>
      <c r="J4731" s="217"/>
      <c r="K4731" s="217"/>
      <c r="L4731" s="217"/>
      <c r="M4731" s="217"/>
      <c r="N4731" s="217"/>
      <c r="O4731" s="217"/>
      <c r="P4731" s="217"/>
    </row>
    <row r="4732">
      <c r="A4732" s="217"/>
      <c r="B4732" s="233"/>
      <c r="C4732" s="234"/>
      <c r="D4732" s="235"/>
      <c r="E4732" s="235"/>
      <c r="F4732" s="217"/>
      <c r="G4732" s="217"/>
      <c r="H4732" s="217"/>
      <c r="I4732" s="217"/>
      <c r="J4732" s="217"/>
      <c r="K4732" s="217"/>
      <c r="L4732" s="217"/>
      <c r="M4732" s="217"/>
      <c r="N4732" s="217"/>
      <c r="O4732" s="217"/>
      <c r="P4732" s="217"/>
    </row>
    <row r="4733">
      <c r="A4733" s="217"/>
      <c r="B4733" s="233"/>
      <c r="C4733" s="234"/>
      <c r="D4733" s="235"/>
      <c r="E4733" s="235"/>
      <c r="F4733" s="217"/>
      <c r="G4733" s="217"/>
      <c r="H4733" s="217"/>
      <c r="I4733" s="217"/>
      <c r="J4733" s="217"/>
      <c r="K4733" s="217"/>
      <c r="L4733" s="217"/>
      <c r="M4733" s="217"/>
      <c r="N4733" s="217"/>
      <c r="O4733" s="217"/>
      <c r="P4733" s="217"/>
    </row>
    <row r="4734">
      <c r="A4734" s="217"/>
      <c r="B4734" s="233"/>
      <c r="C4734" s="234"/>
      <c r="D4734" s="235"/>
      <c r="E4734" s="235"/>
      <c r="F4734" s="217"/>
      <c r="G4734" s="217"/>
      <c r="H4734" s="217"/>
      <c r="I4734" s="217"/>
      <c r="J4734" s="217"/>
      <c r="K4734" s="217"/>
      <c r="L4734" s="217"/>
      <c r="M4734" s="217"/>
      <c r="N4734" s="217"/>
      <c r="O4734" s="217"/>
      <c r="P4734" s="217"/>
    </row>
    <row r="4735">
      <c r="A4735" s="217"/>
      <c r="B4735" s="233"/>
      <c r="C4735" s="234"/>
      <c r="D4735" s="235"/>
      <c r="E4735" s="235"/>
      <c r="F4735" s="217"/>
      <c r="G4735" s="217"/>
      <c r="H4735" s="217"/>
      <c r="I4735" s="217"/>
      <c r="J4735" s="217"/>
      <c r="K4735" s="217"/>
      <c r="L4735" s="217"/>
      <c r="M4735" s="217"/>
      <c r="N4735" s="217"/>
      <c r="O4735" s="217"/>
      <c r="P4735" s="217"/>
    </row>
    <row r="4736">
      <c r="A4736" s="217"/>
      <c r="B4736" s="233"/>
      <c r="C4736" s="234"/>
      <c r="D4736" s="235"/>
      <c r="E4736" s="235"/>
      <c r="F4736" s="217"/>
      <c r="G4736" s="217"/>
      <c r="H4736" s="217"/>
      <c r="I4736" s="217"/>
      <c r="J4736" s="217"/>
      <c r="K4736" s="217"/>
      <c r="L4736" s="217"/>
      <c r="M4736" s="217"/>
      <c r="N4736" s="217"/>
      <c r="O4736" s="217"/>
      <c r="P4736" s="217"/>
    </row>
    <row r="4737">
      <c r="A4737" s="217"/>
      <c r="B4737" s="233"/>
      <c r="C4737" s="234"/>
      <c r="D4737" s="235"/>
      <c r="E4737" s="235"/>
      <c r="F4737" s="217"/>
      <c r="G4737" s="217"/>
      <c r="H4737" s="217"/>
      <c r="I4737" s="217"/>
      <c r="J4737" s="217"/>
      <c r="K4737" s="217"/>
      <c r="L4737" s="217"/>
      <c r="M4737" s="217"/>
      <c r="N4737" s="217"/>
      <c r="O4737" s="217"/>
      <c r="P4737" s="217"/>
    </row>
    <row r="4738">
      <c r="A4738" s="217"/>
      <c r="B4738" s="233"/>
      <c r="C4738" s="234"/>
      <c r="D4738" s="235"/>
      <c r="E4738" s="235"/>
      <c r="F4738" s="217"/>
      <c r="G4738" s="217"/>
      <c r="H4738" s="217"/>
      <c r="I4738" s="217"/>
      <c r="J4738" s="217"/>
      <c r="K4738" s="217"/>
      <c r="L4738" s="217"/>
      <c r="M4738" s="217"/>
      <c r="N4738" s="217"/>
      <c r="O4738" s="217"/>
      <c r="P4738" s="217"/>
    </row>
    <row r="4739">
      <c r="A4739" s="217"/>
      <c r="B4739" s="233"/>
      <c r="C4739" s="234"/>
      <c r="D4739" s="235"/>
      <c r="E4739" s="235"/>
      <c r="F4739" s="217"/>
      <c r="G4739" s="217"/>
      <c r="H4739" s="217"/>
      <c r="I4739" s="217"/>
      <c r="J4739" s="217"/>
      <c r="K4739" s="217"/>
      <c r="L4739" s="217"/>
      <c r="M4739" s="217"/>
      <c r="N4739" s="217"/>
      <c r="O4739" s="217"/>
      <c r="P4739" s="217"/>
    </row>
    <row r="4740">
      <c r="A4740" s="217"/>
      <c r="B4740" s="233"/>
      <c r="C4740" s="234"/>
      <c r="D4740" s="235"/>
      <c r="E4740" s="235"/>
      <c r="F4740" s="217"/>
      <c r="G4740" s="217"/>
      <c r="H4740" s="217"/>
      <c r="I4740" s="217"/>
      <c r="J4740" s="217"/>
      <c r="K4740" s="217"/>
      <c r="L4740" s="217"/>
      <c r="M4740" s="217"/>
      <c r="N4740" s="217"/>
      <c r="O4740" s="217"/>
      <c r="P4740" s="217"/>
    </row>
    <row r="4741">
      <c r="A4741" s="217"/>
      <c r="B4741" s="233"/>
      <c r="C4741" s="234"/>
      <c r="D4741" s="235"/>
      <c r="E4741" s="235"/>
      <c r="F4741" s="217"/>
      <c r="G4741" s="217"/>
      <c r="H4741" s="217"/>
      <c r="I4741" s="217"/>
      <c r="J4741" s="217"/>
      <c r="K4741" s="217"/>
      <c r="L4741" s="217"/>
      <c r="M4741" s="217"/>
      <c r="N4741" s="217"/>
      <c r="O4741" s="217"/>
      <c r="P4741" s="217"/>
    </row>
    <row r="4742">
      <c r="A4742" s="217"/>
      <c r="B4742" s="233"/>
      <c r="C4742" s="234"/>
      <c r="D4742" s="235"/>
      <c r="E4742" s="235"/>
      <c r="F4742" s="217"/>
      <c r="G4742" s="217"/>
      <c r="H4742" s="217"/>
      <c r="I4742" s="217"/>
      <c r="J4742" s="217"/>
      <c r="K4742" s="217"/>
      <c r="L4742" s="217"/>
      <c r="M4742" s="217"/>
      <c r="N4742" s="217"/>
      <c r="O4742" s="217"/>
      <c r="P4742" s="217"/>
    </row>
    <row r="4743">
      <c r="A4743" s="217"/>
      <c r="B4743" s="233"/>
      <c r="C4743" s="234"/>
      <c r="D4743" s="235"/>
      <c r="E4743" s="235"/>
      <c r="F4743" s="217"/>
      <c r="G4743" s="217"/>
      <c r="H4743" s="217"/>
      <c r="I4743" s="217"/>
      <c r="J4743" s="217"/>
      <c r="K4743" s="217"/>
      <c r="L4743" s="217"/>
      <c r="M4743" s="217"/>
      <c r="N4743" s="217"/>
      <c r="O4743" s="217"/>
      <c r="P4743" s="217"/>
    </row>
    <row r="4744">
      <c r="A4744" s="217"/>
      <c r="B4744" s="233"/>
      <c r="C4744" s="234"/>
      <c r="D4744" s="235"/>
      <c r="E4744" s="235"/>
      <c r="F4744" s="217"/>
      <c r="G4744" s="217"/>
      <c r="H4744" s="217"/>
      <c r="I4744" s="217"/>
      <c r="J4744" s="217"/>
      <c r="K4744" s="217"/>
      <c r="L4744" s="217"/>
      <c r="M4744" s="217"/>
      <c r="N4744" s="217"/>
      <c r="O4744" s="217"/>
      <c r="P4744" s="217"/>
    </row>
    <row r="4745">
      <c r="A4745" s="217"/>
      <c r="B4745" s="233"/>
      <c r="C4745" s="234"/>
      <c r="D4745" s="235"/>
      <c r="E4745" s="235"/>
      <c r="F4745" s="217"/>
      <c r="G4745" s="217"/>
      <c r="H4745" s="217"/>
      <c r="I4745" s="217"/>
      <c r="J4745" s="217"/>
      <c r="K4745" s="217"/>
      <c r="L4745" s="217"/>
      <c r="M4745" s="217"/>
      <c r="N4745" s="217"/>
      <c r="O4745" s="217"/>
      <c r="P4745" s="217"/>
    </row>
    <row r="4746">
      <c r="A4746" s="217"/>
      <c r="B4746" s="233"/>
      <c r="C4746" s="234"/>
      <c r="D4746" s="235"/>
      <c r="E4746" s="235"/>
      <c r="F4746" s="217"/>
      <c r="G4746" s="217"/>
      <c r="H4746" s="217"/>
      <c r="I4746" s="217"/>
      <c r="J4746" s="217"/>
      <c r="K4746" s="217"/>
      <c r="L4746" s="217"/>
      <c r="M4746" s="217"/>
      <c r="N4746" s="217"/>
      <c r="O4746" s="217"/>
      <c r="P4746" s="217"/>
    </row>
    <row r="4747">
      <c r="A4747" s="217"/>
      <c r="B4747" s="233"/>
      <c r="C4747" s="234"/>
      <c r="D4747" s="235"/>
      <c r="E4747" s="235"/>
      <c r="F4747" s="217"/>
      <c r="G4747" s="217"/>
      <c r="H4747" s="217"/>
      <c r="I4747" s="217"/>
      <c r="J4747" s="217"/>
      <c r="K4747" s="217"/>
      <c r="L4747" s="217"/>
      <c r="M4747" s="217"/>
      <c r="N4747" s="217"/>
      <c r="O4747" s="217"/>
      <c r="P4747" s="217"/>
    </row>
    <row r="4748">
      <c r="A4748" s="217"/>
      <c r="B4748" s="233"/>
      <c r="C4748" s="234"/>
      <c r="D4748" s="235"/>
      <c r="E4748" s="235"/>
      <c r="F4748" s="217"/>
      <c r="G4748" s="217"/>
      <c r="H4748" s="217"/>
      <c r="I4748" s="217"/>
      <c r="J4748" s="217"/>
      <c r="K4748" s="217"/>
      <c r="L4748" s="217"/>
      <c r="M4748" s="217"/>
      <c r="N4748" s="217"/>
      <c r="O4748" s="217"/>
      <c r="P4748" s="217"/>
    </row>
    <row r="4749">
      <c r="A4749" s="217"/>
      <c r="B4749" s="233"/>
      <c r="C4749" s="234"/>
      <c r="D4749" s="235"/>
      <c r="E4749" s="235"/>
      <c r="F4749" s="217"/>
      <c r="G4749" s="217"/>
      <c r="H4749" s="217"/>
      <c r="I4749" s="217"/>
      <c r="J4749" s="217"/>
      <c r="K4749" s="217"/>
      <c r="L4749" s="217"/>
      <c r="M4749" s="217"/>
      <c r="N4749" s="217"/>
      <c r="O4749" s="217"/>
      <c r="P4749" s="217"/>
    </row>
    <row r="4750">
      <c r="A4750" s="217"/>
      <c r="B4750" s="233"/>
      <c r="C4750" s="234"/>
      <c r="D4750" s="235"/>
      <c r="E4750" s="235"/>
      <c r="F4750" s="217"/>
      <c r="G4750" s="217"/>
      <c r="H4750" s="217"/>
      <c r="I4750" s="217"/>
      <c r="J4750" s="217"/>
      <c r="K4750" s="217"/>
      <c r="L4750" s="217"/>
      <c r="M4750" s="217"/>
      <c r="N4750" s="217"/>
      <c r="O4750" s="217"/>
      <c r="P4750" s="217"/>
    </row>
    <row r="4751">
      <c r="A4751" s="217"/>
      <c r="B4751" s="233"/>
      <c r="C4751" s="234"/>
      <c r="D4751" s="235"/>
      <c r="E4751" s="235"/>
      <c r="F4751" s="217"/>
      <c r="G4751" s="217"/>
      <c r="H4751" s="217"/>
      <c r="I4751" s="217"/>
      <c r="J4751" s="217"/>
      <c r="K4751" s="217"/>
      <c r="L4751" s="217"/>
      <c r="M4751" s="217"/>
      <c r="N4751" s="217"/>
      <c r="O4751" s="217"/>
      <c r="P4751" s="217"/>
    </row>
    <row r="4752">
      <c r="A4752" s="217"/>
      <c r="B4752" s="233"/>
      <c r="C4752" s="234"/>
      <c r="D4752" s="235"/>
      <c r="E4752" s="235"/>
      <c r="F4752" s="217"/>
      <c r="G4752" s="217"/>
      <c r="H4752" s="217"/>
      <c r="I4752" s="217"/>
      <c r="J4752" s="217"/>
      <c r="K4752" s="217"/>
      <c r="L4752" s="217"/>
      <c r="M4752" s="217"/>
      <c r="N4752" s="217"/>
      <c r="O4752" s="217"/>
      <c r="P4752" s="217"/>
    </row>
    <row r="4753">
      <c r="A4753" s="217"/>
      <c r="B4753" s="233"/>
      <c r="C4753" s="234"/>
      <c r="D4753" s="235"/>
      <c r="E4753" s="235"/>
      <c r="F4753" s="217"/>
      <c r="G4753" s="217"/>
      <c r="H4753" s="217"/>
      <c r="I4753" s="217"/>
      <c r="J4753" s="217"/>
      <c r="K4753" s="217"/>
      <c r="L4753" s="217"/>
      <c r="M4753" s="217"/>
      <c r="N4753" s="217"/>
      <c r="O4753" s="217"/>
      <c r="P4753" s="217"/>
    </row>
    <row r="4754">
      <c r="A4754" s="217"/>
      <c r="B4754" s="233"/>
      <c r="C4754" s="234"/>
      <c r="D4754" s="235"/>
      <c r="E4754" s="235"/>
      <c r="F4754" s="217"/>
      <c r="G4754" s="217"/>
      <c r="H4754" s="217"/>
      <c r="I4754" s="217"/>
      <c r="J4754" s="217"/>
      <c r="K4754" s="217"/>
      <c r="L4754" s="217"/>
      <c r="M4754" s="217"/>
      <c r="N4754" s="217"/>
      <c r="O4754" s="217"/>
      <c r="P4754" s="217"/>
    </row>
    <row r="4755">
      <c r="A4755" s="217"/>
      <c r="B4755" s="233"/>
      <c r="C4755" s="234"/>
      <c r="D4755" s="235"/>
      <c r="E4755" s="235"/>
      <c r="F4755" s="217"/>
      <c r="G4755" s="217"/>
      <c r="H4755" s="217"/>
      <c r="I4755" s="217"/>
      <c r="J4755" s="217"/>
      <c r="K4755" s="217"/>
      <c r="L4755" s="217"/>
      <c r="M4755" s="217"/>
      <c r="N4755" s="217"/>
      <c r="O4755" s="217"/>
      <c r="P4755" s="217"/>
    </row>
    <row r="4756">
      <c r="A4756" s="217"/>
      <c r="B4756" s="233"/>
      <c r="C4756" s="234"/>
      <c r="D4756" s="235"/>
      <c r="E4756" s="235"/>
      <c r="F4756" s="217"/>
      <c r="G4756" s="217"/>
      <c r="H4756" s="217"/>
      <c r="I4756" s="217"/>
      <c r="J4756" s="217"/>
      <c r="K4756" s="217"/>
      <c r="L4756" s="217"/>
      <c r="M4756" s="217"/>
      <c r="N4756" s="217"/>
      <c r="O4756" s="217"/>
      <c r="P4756" s="217"/>
    </row>
    <row r="4757">
      <c r="A4757" s="217"/>
      <c r="B4757" s="233"/>
      <c r="C4757" s="234"/>
      <c r="D4757" s="235"/>
      <c r="E4757" s="235"/>
      <c r="F4757" s="217"/>
      <c r="G4757" s="217"/>
      <c r="H4757" s="217"/>
      <c r="I4757" s="217"/>
      <c r="J4757" s="217"/>
      <c r="K4757" s="217"/>
      <c r="L4757" s="217"/>
      <c r="M4757" s="217"/>
      <c r="N4757" s="217"/>
      <c r="O4757" s="217"/>
      <c r="P4757" s="217"/>
    </row>
    <row r="4758">
      <c r="A4758" s="217"/>
      <c r="B4758" s="233"/>
      <c r="C4758" s="234"/>
      <c r="D4758" s="235"/>
      <c r="E4758" s="235"/>
      <c r="F4758" s="217"/>
      <c r="G4758" s="217"/>
      <c r="H4758" s="217"/>
      <c r="I4758" s="217"/>
      <c r="J4758" s="217"/>
      <c r="K4758" s="217"/>
      <c r="L4758" s="217"/>
      <c r="M4758" s="217"/>
      <c r="N4758" s="217"/>
      <c r="O4758" s="217"/>
      <c r="P4758" s="217"/>
    </row>
    <row r="4759">
      <c r="A4759" s="217"/>
      <c r="B4759" s="233"/>
      <c r="C4759" s="234"/>
      <c r="D4759" s="235"/>
      <c r="E4759" s="235"/>
      <c r="F4759" s="217"/>
      <c r="G4759" s="217"/>
      <c r="H4759" s="217"/>
      <c r="I4759" s="217"/>
      <c r="J4759" s="217"/>
      <c r="K4759" s="217"/>
      <c r="L4759" s="217"/>
      <c r="M4759" s="217"/>
      <c r="N4759" s="217"/>
      <c r="O4759" s="217"/>
      <c r="P4759" s="217"/>
    </row>
    <row r="4760">
      <c r="A4760" s="217"/>
      <c r="B4760" s="233"/>
      <c r="C4760" s="234"/>
      <c r="D4760" s="235"/>
      <c r="E4760" s="235"/>
      <c r="F4760" s="217"/>
      <c r="G4760" s="217"/>
      <c r="H4760" s="217"/>
      <c r="I4760" s="217"/>
      <c r="J4760" s="217"/>
      <c r="K4760" s="217"/>
      <c r="L4760" s="217"/>
      <c r="M4760" s="217"/>
      <c r="N4760" s="217"/>
      <c r="O4760" s="217"/>
      <c r="P4760" s="217"/>
    </row>
    <row r="4761">
      <c r="A4761" s="217"/>
      <c r="B4761" s="233"/>
      <c r="C4761" s="234"/>
      <c r="D4761" s="235"/>
      <c r="E4761" s="235"/>
      <c r="F4761" s="217"/>
      <c r="G4761" s="217"/>
      <c r="H4761" s="217"/>
      <c r="I4761" s="217"/>
      <c r="J4761" s="217"/>
      <c r="K4761" s="217"/>
      <c r="L4761" s="217"/>
      <c r="M4761" s="217"/>
      <c r="N4761" s="217"/>
      <c r="O4761" s="217"/>
      <c r="P4761" s="217"/>
    </row>
    <row r="4762">
      <c r="A4762" s="217"/>
      <c r="B4762" s="233"/>
      <c r="C4762" s="234"/>
      <c r="D4762" s="235"/>
      <c r="E4762" s="235"/>
      <c r="F4762" s="217"/>
      <c r="G4762" s="217"/>
      <c r="H4762" s="217"/>
      <c r="I4762" s="217"/>
      <c r="J4762" s="217"/>
      <c r="K4762" s="217"/>
      <c r="L4762" s="217"/>
      <c r="M4762" s="217"/>
      <c r="N4762" s="217"/>
      <c r="O4762" s="217"/>
      <c r="P4762" s="217"/>
    </row>
    <row r="4763">
      <c r="A4763" s="217"/>
      <c r="B4763" s="233"/>
      <c r="C4763" s="234"/>
      <c r="D4763" s="235"/>
      <c r="E4763" s="235"/>
      <c r="F4763" s="217"/>
      <c r="G4763" s="217"/>
      <c r="H4763" s="217"/>
      <c r="I4763" s="217"/>
      <c r="J4763" s="217"/>
      <c r="K4763" s="217"/>
      <c r="L4763" s="217"/>
      <c r="M4763" s="217"/>
      <c r="N4763" s="217"/>
      <c r="O4763" s="217"/>
      <c r="P4763" s="217"/>
    </row>
    <row r="4764">
      <c r="A4764" s="217"/>
      <c r="B4764" s="233"/>
      <c r="C4764" s="234"/>
      <c r="D4764" s="235"/>
      <c r="E4764" s="235"/>
      <c r="F4764" s="217"/>
      <c r="G4764" s="217"/>
      <c r="H4764" s="217"/>
      <c r="I4764" s="217"/>
      <c r="J4764" s="217"/>
      <c r="K4764" s="217"/>
      <c r="L4764" s="217"/>
      <c r="M4764" s="217"/>
      <c r="N4764" s="217"/>
      <c r="O4764" s="217"/>
      <c r="P4764" s="217"/>
    </row>
    <row r="4765">
      <c r="A4765" s="217"/>
      <c r="B4765" s="233"/>
      <c r="C4765" s="234"/>
      <c r="D4765" s="235"/>
      <c r="E4765" s="235"/>
      <c r="F4765" s="217"/>
      <c r="G4765" s="217"/>
      <c r="H4765" s="217"/>
      <c r="I4765" s="217"/>
      <c r="J4765" s="217"/>
      <c r="K4765" s="217"/>
      <c r="L4765" s="217"/>
      <c r="M4765" s="217"/>
      <c r="N4765" s="217"/>
      <c r="O4765" s="217"/>
      <c r="P4765" s="217"/>
    </row>
    <row r="4766">
      <c r="A4766" s="217"/>
      <c r="B4766" s="233"/>
      <c r="C4766" s="234"/>
      <c r="D4766" s="235"/>
      <c r="E4766" s="235"/>
      <c r="F4766" s="217"/>
      <c r="G4766" s="217"/>
      <c r="H4766" s="217"/>
      <c r="I4766" s="217"/>
      <c r="J4766" s="217"/>
      <c r="K4766" s="217"/>
      <c r="L4766" s="217"/>
      <c r="M4766" s="217"/>
      <c r="N4766" s="217"/>
      <c r="O4766" s="217"/>
      <c r="P4766" s="217"/>
    </row>
    <row r="4767">
      <c r="A4767" s="217"/>
      <c r="B4767" s="233"/>
      <c r="C4767" s="234"/>
      <c r="D4767" s="235"/>
      <c r="E4767" s="235"/>
      <c r="F4767" s="217"/>
      <c r="G4767" s="217"/>
      <c r="H4767" s="217"/>
      <c r="I4767" s="217"/>
      <c r="J4767" s="217"/>
      <c r="K4767" s="217"/>
      <c r="L4767" s="217"/>
      <c r="M4767" s="217"/>
      <c r="N4767" s="217"/>
      <c r="O4767" s="217"/>
      <c r="P4767" s="217"/>
    </row>
    <row r="4768">
      <c r="A4768" s="217"/>
      <c r="B4768" s="233"/>
      <c r="C4768" s="234"/>
      <c r="D4768" s="235"/>
      <c r="E4768" s="235"/>
      <c r="F4768" s="217"/>
      <c r="G4768" s="217"/>
      <c r="H4768" s="217"/>
      <c r="I4768" s="217"/>
      <c r="J4768" s="217"/>
      <c r="K4768" s="217"/>
      <c r="L4768" s="217"/>
      <c r="M4768" s="217"/>
      <c r="N4768" s="217"/>
      <c r="O4768" s="217"/>
      <c r="P4768" s="217"/>
    </row>
    <row r="4769">
      <c r="A4769" s="217"/>
      <c r="B4769" s="233"/>
      <c r="C4769" s="234"/>
      <c r="D4769" s="235"/>
      <c r="E4769" s="235"/>
      <c r="F4769" s="217"/>
      <c r="G4769" s="217"/>
      <c r="H4769" s="217"/>
      <c r="I4769" s="217"/>
      <c r="J4769" s="217"/>
      <c r="K4769" s="217"/>
      <c r="L4769" s="217"/>
      <c r="M4769" s="217"/>
      <c r="N4769" s="217"/>
      <c r="O4769" s="217"/>
      <c r="P4769" s="217"/>
    </row>
    <row r="4770">
      <c r="A4770" s="217"/>
      <c r="B4770" s="233"/>
      <c r="C4770" s="234"/>
      <c r="D4770" s="235"/>
      <c r="E4770" s="235"/>
      <c r="F4770" s="217"/>
      <c r="G4770" s="217"/>
      <c r="H4770" s="217"/>
      <c r="I4770" s="217"/>
      <c r="J4770" s="217"/>
      <c r="K4770" s="217"/>
      <c r="L4770" s="217"/>
      <c r="M4770" s="217"/>
      <c r="N4770" s="217"/>
      <c r="O4770" s="217"/>
      <c r="P4770" s="217"/>
    </row>
    <row r="4771">
      <c r="A4771" s="217"/>
      <c r="B4771" s="233"/>
      <c r="C4771" s="234"/>
      <c r="D4771" s="235"/>
      <c r="E4771" s="235"/>
      <c r="F4771" s="217"/>
      <c r="G4771" s="217"/>
      <c r="H4771" s="217"/>
      <c r="I4771" s="217"/>
      <c r="J4771" s="217"/>
      <c r="K4771" s="217"/>
      <c r="L4771" s="217"/>
      <c r="M4771" s="217"/>
      <c r="N4771" s="217"/>
      <c r="O4771" s="217"/>
      <c r="P4771" s="217"/>
    </row>
    <row r="4772">
      <c r="A4772" s="217"/>
      <c r="B4772" s="233"/>
      <c r="C4772" s="234"/>
      <c r="D4772" s="235"/>
      <c r="E4772" s="235"/>
      <c r="F4772" s="217"/>
      <c r="G4772" s="217"/>
      <c r="H4772" s="217"/>
      <c r="I4772" s="217"/>
      <c r="J4772" s="217"/>
      <c r="K4772" s="217"/>
      <c r="L4772" s="217"/>
      <c r="M4772" s="217"/>
      <c r="N4772" s="217"/>
      <c r="O4772" s="217"/>
      <c r="P4772" s="217"/>
    </row>
    <row r="4773">
      <c r="A4773" s="217"/>
      <c r="B4773" s="233"/>
      <c r="C4773" s="234"/>
      <c r="D4773" s="235"/>
      <c r="E4773" s="235"/>
      <c r="F4773" s="217"/>
      <c r="G4773" s="217"/>
      <c r="H4773" s="217"/>
      <c r="I4773" s="217"/>
      <c r="J4773" s="217"/>
      <c r="K4773" s="217"/>
      <c r="L4773" s="217"/>
      <c r="M4773" s="217"/>
      <c r="N4773" s="217"/>
      <c r="O4773" s="217"/>
      <c r="P4773" s="217"/>
    </row>
    <row r="4774">
      <c r="A4774" s="217"/>
      <c r="B4774" s="233"/>
      <c r="C4774" s="234"/>
      <c r="D4774" s="235"/>
      <c r="E4774" s="235"/>
      <c r="F4774" s="217"/>
      <c r="G4774" s="217"/>
      <c r="H4774" s="217"/>
      <c r="I4774" s="217"/>
      <c r="J4774" s="217"/>
      <c r="K4774" s="217"/>
      <c r="L4774" s="217"/>
      <c r="M4774" s="217"/>
      <c r="N4774" s="217"/>
      <c r="O4774" s="217"/>
      <c r="P4774" s="217"/>
    </row>
    <row r="4775">
      <c r="A4775" s="217"/>
      <c r="B4775" s="233"/>
      <c r="C4775" s="234"/>
      <c r="D4775" s="235"/>
      <c r="E4775" s="235"/>
      <c r="F4775" s="217"/>
      <c r="G4775" s="217"/>
      <c r="H4775" s="217"/>
      <c r="I4775" s="217"/>
      <c r="J4775" s="217"/>
      <c r="K4775" s="217"/>
      <c r="L4775" s="217"/>
      <c r="M4775" s="217"/>
      <c r="N4775" s="217"/>
      <c r="O4775" s="217"/>
      <c r="P4775" s="217"/>
    </row>
    <row r="4776">
      <c r="A4776" s="217"/>
      <c r="B4776" s="233"/>
      <c r="C4776" s="234"/>
      <c r="D4776" s="235"/>
      <c r="E4776" s="235"/>
      <c r="F4776" s="217"/>
      <c r="G4776" s="217"/>
      <c r="H4776" s="217"/>
      <c r="I4776" s="217"/>
      <c r="J4776" s="217"/>
      <c r="K4776" s="217"/>
      <c r="L4776" s="217"/>
      <c r="M4776" s="217"/>
      <c r="N4776" s="217"/>
      <c r="O4776" s="217"/>
      <c r="P4776" s="217"/>
    </row>
    <row r="4777">
      <c r="A4777" s="217"/>
      <c r="B4777" s="233"/>
      <c r="C4777" s="234"/>
      <c r="D4777" s="235"/>
      <c r="E4777" s="235"/>
      <c r="F4777" s="217"/>
      <c r="G4777" s="217"/>
      <c r="H4777" s="217"/>
      <c r="I4777" s="217"/>
      <c r="J4777" s="217"/>
      <c r="K4777" s="217"/>
      <c r="L4777" s="217"/>
      <c r="M4777" s="217"/>
      <c r="N4777" s="217"/>
      <c r="O4777" s="217"/>
      <c r="P4777" s="217"/>
    </row>
    <row r="4778">
      <c r="A4778" s="217"/>
      <c r="B4778" s="233"/>
      <c r="C4778" s="234"/>
      <c r="D4778" s="235"/>
      <c r="E4778" s="235"/>
      <c r="F4778" s="217"/>
      <c r="G4778" s="217"/>
      <c r="H4778" s="217"/>
      <c r="I4778" s="217"/>
      <c r="J4778" s="217"/>
      <c r="K4778" s="217"/>
      <c r="L4778" s="217"/>
      <c r="M4778" s="217"/>
      <c r="N4778" s="217"/>
      <c r="O4778" s="217"/>
      <c r="P4778" s="217"/>
    </row>
    <row r="4779">
      <c r="A4779" s="217"/>
      <c r="B4779" s="233"/>
      <c r="C4779" s="234"/>
      <c r="D4779" s="235"/>
      <c r="E4779" s="235"/>
      <c r="F4779" s="217"/>
      <c r="G4779" s="217"/>
      <c r="H4779" s="217"/>
      <c r="I4779" s="217"/>
      <c r="J4779" s="217"/>
      <c r="K4779" s="217"/>
      <c r="L4779" s="217"/>
      <c r="M4779" s="217"/>
      <c r="N4779" s="217"/>
      <c r="O4779" s="217"/>
      <c r="P4779" s="217"/>
    </row>
    <row r="4780">
      <c r="A4780" s="217"/>
      <c r="B4780" s="233"/>
      <c r="C4780" s="234"/>
      <c r="D4780" s="235"/>
      <c r="E4780" s="235"/>
      <c r="F4780" s="217"/>
      <c r="G4780" s="217"/>
      <c r="H4780" s="217"/>
      <c r="I4780" s="217"/>
      <c r="J4780" s="217"/>
      <c r="K4780" s="217"/>
      <c r="L4780" s="217"/>
      <c r="M4780" s="217"/>
      <c r="N4780" s="217"/>
      <c r="O4780" s="217"/>
      <c r="P4780" s="217"/>
    </row>
    <row r="4781">
      <c r="A4781" s="217"/>
      <c r="B4781" s="233"/>
      <c r="C4781" s="234"/>
      <c r="D4781" s="235"/>
      <c r="E4781" s="235"/>
      <c r="F4781" s="217"/>
      <c r="G4781" s="217"/>
      <c r="H4781" s="217"/>
      <c r="I4781" s="217"/>
      <c r="J4781" s="217"/>
      <c r="K4781" s="217"/>
      <c r="L4781" s="217"/>
      <c r="M4781" s="217"/>
      <c r="N4781" s="217"/>
      <c r="O4781" s="217"/>
      <c r="P4781" s="217"/>
    </row>
    <row r="4782">
      <c r="A4782" s="217"/>
      <c r="B4782" s="233"/>
      <c r="C4782" s="234"/>
      <c r="D4782" s="235"/>
      <c r="E4782" s="235"/>
      <c r="F4782" s="217"/>
      <c r="G4782" s="217"/>
      <c r="H4782" s="217"/>
      <c r="I4782" s="217"/>
      <c r="J4782" s="217"/>
      <c r="K4782" s="217"/>
      <c r="L4782" s="217"/>
      <c r="M4782" s="217"/>
      <c r="N4782" s="217"/>
      <c r="O4782" s="217"/>
      <c r="P4782" s="217"/>
    </row>
    <row r="4783">
      <c r="A4783" s="217"/>
      <c r="B4783" s="233"/>
      <c r="C4783" s="234"/>
      <c r="D4783" s="235"/>
      <c r="E4783" s="235"/>
      <c r="F4783" s="217"/>
      <c r="G4783" s="217"/>
      <c r="H4783" s="217"/>
      <c r="I4783" s="217"/>
      <c r="J4783" s="217"/>
      <c r="K4783" s="217"/>
      <c r="L4783" s="217"/>
      <c r="M4783" s="217"/>
      <c r="N4783" s="217"/>
      <c r="O4783" s="217"/>
      <c r="P4783" s="217"/>
    </row>
    <row r="4784">
      <c r="A4784" s="217"/>
      <c r="B4784" s="233"/>
      <c r="C4784" s="234"/>
      <c r="D4784" s="235"/>
      <c r="E4784" s="235"/>
      <c r="F4784" s="217"/>
      <c r="G4784" s="217"/>
      <c r="H4784" s="217"/>
      <c r="I4784" s="217"/>
      <c r="J4784" s="217"/>
      <c r="K4784" s="217"/>
      <c r="L4784" s="217"/>
      <c r="M4784" s="217"/>
      <c r="N4784" s="217"/>
      <c r="O4784" s="217"/>
      <c r="P4784" s="217"/>
    </row>
    <row r="4785">
      <c r="A4785" s="217"/>
      <c r="B4785" s="233"/>
      <c r="C4785" s="234"/>
      <c r="D4785" s="235"/>
      <c r="E4785" s="235"/>
      <c r="F4785" s="217"/>
      <c r="G4785" s="217"/>
      <c r="H4785" s="217"/>
      <c r="I4785" s="217"/>
      <c r="J4785" s="217"/>
      <c r="K4785" s="217"/>
      <c r="L4785" s="217"/>
      <c r="M4785" s="217"/>
      <c r="N4785" s="217"/>
      <c r="O4785" s="217"/>
      <c r="P4785" s="217"/>
    </row>
    <row r="4786">
      <c r="A4786" s="217"/>
      <c r="B4786" s="233"/>
      <c r="C4786" s="234"/>
      <c r="D4786" s="235"/>
      <c r="E4786" s="235"/>
      <c r="F4786" s="217"/>
      <c r="G4786" s="217"/>
      <c r="H4786" s="217"/>
      <c r="I4786" s="217"/>
      <c r="J4786" s="217"/>
      <c r="K4786" s="217"/>
      <c r="L4786" s="217"/>
      <c r="M4786" s="217"/>
      <c r="N4786" s="217"/>
      <c r="O4786" s="217"/>
      <c r="P4786" s="217"/>
    </row>
    <row r="4787">
      <c r="A4787" s="217"/>
      <c r="B4787" s="233"/>
      <c r="C4787" s="234"/>
      <c r="D4787" s="235"/>
      <c r="E4787" s="235"/>
      <c r="F4787" s="217"/>
      <c r="G4787" s="217"/>
      <c r="H4787" s="217"/>
      <c r="I4787" s="217"/>
      <c r="J4787" s="217"/>
      <c r="K4787" s="217"/>
      <c r="L4787" s="217"/>
      <c r="M4787" s="217"/>
      <c r="N4787" s="217"/>
      <c r="O4787" s="217"/>
      <c r="P4787" s="217"/>
    </row>
    <row r="4788">
      <c r="A4788" s="217"/>
      <c r="B4788" s="233"/>
      <c r="C4788" s="234"/>
      <c r="D4788" s="235"/>
      <c r="E4788" s="235"/>
      <c r="F4788" s="217"/>
      <c r="G4788" s="217"/>
      <c r="H4788" s="217"/>
      <c r="I4788" s="217"/>
      <c r="J4788" s="217"/>
      <c r="K4788" s="217"/>
      <c r="L4788" s="217"/>
      <c r="M4788" s="217"/>
      <c r="N4788" s="217"/>
      <c r="O4788" s="217"/>
      <c r="P4788" s="217"/>
    </row>
    <row r="4789">
      <c r="A4789" s="217"/>
      <c r="B4789" s="233"/>
      <c r="C4789" s="234"/>
      <c r="D4789" s="235"/>
      <c r="E4789" s="235"/>
      <c r="F4789" s="217"/>
      <c r="G4789" s="217"/>
      <c r="H4789" s="217"/>
      <c r="I4789" s="217"/>
      <c r="J4789" s="217"/>
      <c r="K4789" s="217"/>
      <c r="L4789" s="217"/>
      <c r="M4789" s="217"/>
      <c r="N4789" s="217"/>
      <c r="O4789" s="217"/>
      <c r="P4789" s="217"/>
    </row>
    <row r="4790">
      <c r="A4790" s="217"/>
      <c r="B4790" s="233"/>
      <c r="C4790" s="234"/>
      <c r="D4790" s="235"/>
      <c r="E4790" s="235"/>
      <c r="F4790" s="217"/>
      <c r="G4790" s="217"/>
      <c r="H4790" s="217"/>
      <c r="I4790" s="217"/>
      <c r="J4790" s="217"/>
      <c r="K4790" s="217"/>
      <c r="L4790" s="217"/>
      <c r="M4790" s="217"/>
      <c r="N4790" s="217"/>
      <c r="O4790" s="217"/>
      <c r="P4790" s="217"/>
    </row>
    <row r="4791">
      <c r="A4791" s="217"/>
      <c r="B4791" s="233"/>
      <c r="C4791" s="234"/>
      <c r="D4791" s="235"/>
      <c r="E4791" s="235"/>
      <c r="F4791" s="217"/>
      <c r="G4791" s="217"/>
      <c r="H4791" s="217"/>
      <c r="I4791" s="217"/>
      <c r="J4791" s="217"/>
      <c r="K4791" s="217"/>
      <c r="L4791" s="217"/>
      <c r="M4791" s="217"/>
      <c r="N4791" s="217"/>
      <c r="O4791" s="217"/>
      <c r="P4791" s="217"/>
    </row>
    <row r="4792">
      <c r="A4792" s="217"/>
      <c r="B4792" s="233"/>
      <c r="C4792" s="234"/>
      <c r="D4792" s="235"/>
      <c r="E4792" s="235"/>
      <c r="F4792" s="217"/>
      <c r="G4792" s="217"/>
      <c r="H4792" s="217"/>
      <c r="I4792" s="217"/>
      <c r="J4792" s="217"/>
      <c r="K4792" s="217"/>
      <c r="L4792" s="217"/>
      <c r="M4792" s="217"/>
      <c r="N4792" s="217"/>
      <c r="O4792" s="217"/>
      <c r="P4792" s="217"/>
    </row>
    <row r="4793">
      <c r="A4793" s="217"/>
      <c r="B4793" s="233"/>
      <c r="C4793" s="234"/>
      <c r="D4793" s="235"/>
      <c r="E4793" s="235"/>
      <c r="F4793" s="217"/>
      <c r="G4793" s="217"/>
      <c r="H4793" s="217"/>
      <c r="I4793" s="217"/>
      <c r="J4793" s="217"/>
      <c r="K4793" s="217"/>
      <c r="L4793" s="217"/>
      <c r="M4793" s="217"/>
      <c r="N4793" s="217"/>
      <c r="O4793" s="217"/>
      <c r="P4793" s="217"/>
    </row>
    <row r="4794">
      <c r="A4794" s="217"/>
      <c r="B4794" s="233"/>
      <c r="C4794" s="234"/>
      <c r="D4794" s="235"/>
      <c r="E4794" s="235"/>
      <c r="F4794" s="217"/>
      <c r="G4794" s="217"/>
      <c r="H4794" s="217"/>
      <c r="I4794" s="217"/>
      <c r="J4794" s="217"/>
      <c r="K4794" s="217"/>
      <c r="L4794" s="217"/>
      <c r="M4794" s="217"/>
      <c r="N4794" s="217"/>
      <c r="O4794" s="217"/>
      <c r="P4794" s="217"/>
    </row>
    <row r="4795">
      <c r="A4795" s="217"/>
      <c r="B4795" s="233"/>
      <c r="C4795" s="234"/>
      <c r="D4795" s="235"/>
      <c r="E4795" s="235"/>
      <c r="F4795" s="217"/>
      <c r="G4795" s="217"/>
      <c r="H4795" s="217"/>
      <c r="I4795" s="217"/>
      <c r="J4795" s="217"/>
      <c r="K4795" s="217"/>
      <c r="L4795" s="217"/>
      <c r="M4795" s="217"/>
      <c r="N4795" s="217"/>
      <c r="O4795" s="217"/>
      <c r="P4795" s="217"/>
    </row>
    <row r="4796">
      <c r="A4796" s="217"/>
      <c r="B4796" s="233"/>
      <c r="C4796" s="234"/>
      <c r="D4796" s="235"/>
      <c r="E4796" s="235"/>
      <c r="F4796" s="217"/>
      <c r="G4796" s="217"/>
      <c r="H4796" s="217"/>
      <c r="I4796" s="217"/>
      <c r="J4796" s="217"/>
      <c r="K4796" s="217"/>
      <c r="L4796" s="217"/>
      <c r="M4796" s="217"/>
      <c r="N4796" s="217"/>
      <c r="O4796" s="217"/>
      <c r="P4796" s="217"/>
    </row>
    <row r="4797">
      <c r="A4797" s="217"/>
      <c r="B4797" s="233"/>
      <c r="C4797" s="234"/>
      <c r="D4797" s="235"/>
      <c r="E4797" s="235"/>
      <c r="F4797" s="217"/>
      <c r="G4797" s="217"/>
      <c r="H4797" s="217"/>
      <c r="I4797" s="217"/>
      <c r="J4797" s="217"/>
      <c r="K4797" s="217"/>
      <c r="L4797" s="217"/>
      <c r="M4797" s="217"/>
      <c r="N4797" s="217"/>
      <c r="O4797" s="217"/>
      <c r="P4797" s="217"/>
    </row>
    <row r="4798">
      <c r="A4798" s="217"/>
      <c r="B4798" s="233"/>
      <c r="C4798" s="234"/>
      <c r="D4798" s="235"/>
      <c r="E4798" s="235"/>
      <c r="F4798" s="217"/>
      <c r="G4798" s="217"/>
      <c r="H4798" s="217"/>
      <c r="I4798" s="217"/>
      <c r="J4798" s="217"/>
      <c r="K4798" s="217"/>
      <c r="L4798" s="217"/>
      <c r="M4798" s="217"/>
      <c r="N4798" s="217"/>
      <c r="O4798" s="217"/>
      <c r="P4798" s="217"/>
    </row>
    <row r="4799">
      <c r="A4799" s="217"/>
      <c r="B4799" s="233"/>
      <c r="C4799" s="234"/>
      <c r="D4799" s="235"/>
      <c r="E4799" s="235"/>
      <c r="F4799" s="217"/>
      <c r="G4799" s="217"/>
      <c r="H4799" s="217"/>
      <c r="I4799" s="217"/>
      <c r="J4799" s="217"/>
      <c r="K4799" s="217"/>
      <c r="L4799" s="217"/>
      <c r="M4799" s="217"/>
      <c r="N4799" s="217"/>
      <c r="O4799" s="217"/>
      <c r="P4799" s="217"/>
    </row>
    <row r="4800">
      <c r="A4800" s="217"/>
      <c r="B4800" s="233"/>
      <c r="C4800" s="234"/>
      <c r="D4800" s="235"/>
      <c r="E4800" s="235"/>
      <c r="F4800" s="217"/>
      <c r="G4800" s="217"/>
      <c r="H4800" s="217"/>
      <c r="I4800" s="217"/>
      <c r="J4800" s="217"/>
      <c r="K4800" s="217"/>
      <c r="L4800" s="217"/>
      <c r="M4800" s="217"/>
      <c r="N4800" s="217"/>
      <c r="O4800" s="217"/>
      <c r="P4800" s="217"/>
    </row>
    <row r="4801">
      <c r="A4801" s="217"/>
      <c r="B4801" s="233"/>
      <c r="C4801" s="234"/>
      <c r="D4801" s="235"/>
      <c r="E4801" s="235"/>
      <c r="F4801" s="217"/>
      <c r="G4801" s="217"/>
      <c r="H4801" s="217"/>
      <c r="I4801" s="217"/>
      <c r="J4801" s="217"/>
      <c r="K4801" s="217"/>
      <c r="L4801" s="217"/>
      <c r="M4801" s="217"/>
      <c r="N4801" s="217"/>
      <c r="O4801" s="217"/>
      <c r="P4801" s="217"/>
    </row>
    <row r="4802">
      <c r="A4802" s="217"/>
      <c r="B4802" s="233"/>
      <c r="C4802" s="234"/>
      <c r="D4802" s="235"/>
      <c r="E4802" s="235"/>
      <c r="F4802" s="217"/>
      <c r="G4802" s="217"/>
      <c r="H4802" s="217"/>
      <c r="I4802" s="217"/>
      <c r="J4802" s="217"/>
      <c r="K4802" s="217"/>
      <c r="L4802" s="217"/>
      <c r="M4802" s="217"/>
      <c r="N4802" s="217"/>
      <c r="O4802" s="217"/>
      <c r="P4802" s="217"/>
    </row>
    <row r="4803">
      <c r="A4803" s="217"/>
      <c r="B4803" s="233"/>
      <c r="C4803" s="234"/>
      <c r="D4803" s="235"/>
      <c r="E4803" s="235"/>
      <c r="F4803" s="217"/>
      <c r="G4803" s="217"/>
      <c r="H4803" s="217"/>
      <c r="I4803" s="217"/>
      <c r="J4803" s="217"/>
      <c r="K4803" s="217"/>
      <c r="L4803" s="217"/>
      <c r="M4803" s="217"/>
      <c r="N4803" s="217"/>
      <c r="O4803" s="217"/>
      <c r="P4803" s="217"/>
    </row>
    <row r="4804">
      <c r="A4804" s="217"/>
      <c r="B4804" s="233"/>
      <c r="C4804" s="234"/>
      <c r="D4804" s="235"/>
      <c r="E4804" s="235"/>
      <c r="F4804" s="217"/>
      <c r="G4804" s="217"/>
      <c r="H4804" s="217"/>
      <c r="I4804" s="217"/>
      <c r="J4804" s="217"/>
      <c r="K4804" s="217"/>
      <c r="L4804" s="217"/>
      <c r="M4804" s="217"/>
      <c r="N4804" s="217"/>
      <c r="O4804" s="217"/>
      <c r="P4804" s="217"/>
    </row>
    <row r="4805">
      <c r="A4805" s="217"/>
      <c r="B4805" s="233"/>
      <c r="C4805" s="234"/>
      <c r="D4805" s="235"/>
      <c r="E4805" s="235"/>
      <c r="F4805" s="217"/>
      <c r="G4805" s="217"/>
      <c r="H4805" s="217"/>
      <c r="I4805" s="217"/>
      <c r="J4805" s="217"/>
      <c r="K4805" s="217"/>
      <c r="L4805" s="217"/>
      <c r="M4805" s="217"/>
      <c r="N4805" s="217"/>
      <c r="O4805" s="217"/>
      <c r="P4805" s="217"/>
    </row>
    <row r="4806">
      <c r="A4806" s="217"/>
      <c r="B4806" s="233"/>
      <c r="C4806" s="234"/>
      <c r="D4806" s="235"/>
      <c r="E4806" s="235"/>
      <c r="F4806" s="217"/>
      <c r="G4806" s="217"/>
      <c r="H4806" s="217"/>
      <c r="I4806" s="217"/>
      <c r="J4806" s="217"/>
      <c r="K4806" s="217"/>
      <c r="L4806" s="217"/>
      <c r="M4806" s="217"/>
      <c r="N4806" s="217"/>
      <c r="O4806" s="217"/>
      <c r="P4806" s="217"/>
    </row>
    <row r="4807">
      <c r="A4807" s="217"/>
      <c r="B4807" s="233"/>
      <c r="C4807" s="234"/>
      <c r="D4807" s="235"/>
      <c r="E4807" s="235"/>
      <c r="F4807" s="217"/>
      <c r="G4807" s="217"/>
      <c r="H4807" s="217"/>
      <c r="I4807" s="217"/>
      <c r="J4807" s="217"/>
      <c r="K4807" s="217"/>
      <c r="L4807" s="217"/>
      <c r="M4807" s="217"/>
      <c r="N4807" s="217"/>
      <c r="O4807" s="217"/>
      <c r="P4807" s="217"/>
    </row>
    <row r="4808">
      <c r="A4808" s="217"/>
      <c r="B4808" s="233"/>
      <c r="C4808" s="234"/>
      <c r="D4808" s="235"/>
      <c r="E4808" s="235"/>
      <c r="F4808" s="217"/>
      <c r="G4808" s="217"/>
      <c r="H4808" s="217"/>
      <c r="I4808" s="217"/>
      <c r="J4808" s="217"/>
      <c r="K4808" s="217"/>
      <c r="L4808" s="217"/>
      <c r="M4808" s="217"/>
      <c r="N4808" s="217"/>
      <c r="O4808" s="217"/>
      <c r="P4808" s="217"/>
    </row>
    <row r="4809">
      <c r="A4809" s="217"/>
      <c r="B4809" s="233"/>
      <c r="C4809" s="234"/>
      <c r="D4809" s="235"/>
      <c r="E4809" s="235"/>
      <c r="F4809" s="217"/>
      <c r="G4809" s="217"/>
      <c r="H4809" s="217"/>
      <c r="I4809" s="217"/>
      <c r="J4809" s="217"/>
      <c r="K4809" s="217"/>
      <c r="L4809" s="217"/>
      <c r="M4809" s="217"/>
      <c r="N4809" s="217"/>
      <c r="O4809" s="217"/>
      <c r="P4809" s="217"/>
    </row>
    <row r="4810">
      <c r="A4810" s="217"/>
      <c r="B4810" s="233"/>
      <c r="C4810" s="234"/>
      <c r="D4810" s="235"/>
      <c r="E4810" s="235"/>
      <c r="F4810" s="217"/>
      <c r="G4810" s="217"/>
      <c r="H4810" s="217"/>
      <c r="I4810" s="217"/>
      <c r="J4810" s="217"/>
      <c r="K4810" s="217"/>
      <c r="L4810" s="217"/>
      <c r="M4810" s="217"/>
      <c r="N4810" s="217"/>
      <c r="O4810" s="217"/>
      <c r="P4810" s="217"/>
    </row>
    <row r="4811">
      <c r="A4811" s="217"/>
      <c r="B4811" s="233"/>
      <c r="C4811" s="234"/>
      <c r="D4811" s="235"/>
      <c r="E4811" s="235"/>
      <c r="F4811" s="217"/>
      <c r="G4811" s="217"/>
      <c r="H4811" s="217"/>
      <c r="I4811" s="217"/>
      <c r="J4811" s="217"/>
      <c r="K4811" s="217"/>
      <c r="L4811" s="217"/>
      <c r="M4811" s="217"/>
      <c r="N4811" s="217"/>
      <c r="O4811" s="217"/>
      <c r="P4811" s="217"/>
    </row>
    <row r="4812">
      <c r="A4812" s="217"/>
      <c r="B4812" s="233"/>
      <c r="C4812" s="234"/>
      <c r="D4812" s="235"/>
      <c r="E4812" s="235"/>
      <c r="F4812" s="217"/>
      <c r="G4812" s="217"/>
      <c r="H4812" s="217"/>
      <c r="I4812" s="217"/>
      <c r="J4812" s="217"/>
      <c r="K4812" s="217"/>
      <c r="L4812" s="217"/>
      <c r="M4812" s="217"/>
      <c r="N4812" s="217"/>
      <c r="O4812" s="217"/>
      <c r="P4812" s="217"/>
    </row>
    <row r="4813">
      <c r="A4813" s="217"/>
      <c r="B4813" s="233"/>
      <c r="C4813" s="234"/>
      <c r="D4813" s="235"/>
      <c r="E4813" s="235"/>
      <c r="F4813" s="217"/>
      <c r="G4813" s="217"/>
      <c r="H4813" s="217"/>
      <c r="I4813" s="217"/>
      <c r="J4813" s="217"/>
      <c r="K4813" s="217"/>
      <c r="L4813" s="217"/>
      <c r="M4813" s="217"/>
      <c r="N4813" s="217"/>
      <c r="O4813" s="217"/>
      <c r="P4813" s="217"/>
    </row>
    <row r="4814">
      <c r="A4814" s="217"/>
      <c r="B4814" s="233"/>
      <c r="C4814" s="234"/>
      <c r="D4814" s="235"/>
      <c r="E4814" s="235"/>
      <c r="F4814" s="217"/>
      <c r="G4814" s="217"/>
      <c r="H4814" s="217"/>
      <c r="I4814" s="217"/>
      <c r="J4814" s="217"/>
      <c r="K4814" s="217"/>
      <c r="L4814" s="217"/>
      <c r="M4814" s="217"/>
      <c r="N4814" s="217"/>
      <c r="O4814" s="217"/>
      <c r="P4814" s="217"/>
    </row>
    <row r="4815">
      <c r="A4815" s="217"/>
      <c r="B4815" s="233"/>
      <c r="C4815" s="234"/>
      <c r="D4815" s="235"/>
      <c r="E4815" s="235"/>
      <c r="F4815" s="217"/>
      <c r="G4815" s="217"/>
      <c r="H4815" s="217"/>
      <c r="I4815" s="217"/>
      <c r="J4815" s="217"/>
      <c r="K4815" s="217"/>
      <c r="L4815" s="217"/>
      <c r="M4815" s="217"/>
      <c r="N4815" s="217"/>
      <c r="O4815" s="217"/>
      <c r="P4815" s="217"/>
    </row>
    <row r="4816">
      <c r="A4816" s="217"/>
      <c r="B4816" s="233"/>
      <c r="C4816" s="234"/>
      <c r="D4816" s="235"/>
      <c r="E4816" s="235"/>
      <c r="F4816" s="217"/>
      <c r="G4816" s="217"/>
      <c r="H4816" s="217"/>
      <c r="I4816" s="217"/>
      <c r="J4816" s="217"/>
      <c r="K4816" s="217"/>
      <c r="L4816" s="217"/>
      <c r="M4816" s="217"/>
      <c r="N4816" s="217"/>
      <c r="O4816" s="217"/>
      <c r="P4816" s="217"/>
    </row>
    <row r="4817">
      <c r="A4817" s="217"/>
      <c r="B4817" s="233"/>
      <c r="C4817" s="234"/>
      <c r="D4817" s="235"/>
      <c r="E4817" s="235"/>
      <c r="F4817" s="217"/>
      <c r="G4817" s="217"/>
      <c r="H4817" s="217"/>
      <c r="I4817" s="217"/>
      <c r="J4817" s="217"/>
      <c r="K4817" s="217"/>
      <c r="L4817" s="217"/>
      <c r="M4817" s="217"/>
      <c r="N4817" s="217"/>
      <c r="O4817" s="217"/>
      <c r="P4817" s="217"/>
    </row>
    <row r="4818">
      <c r="A4818" s="217"/>
      <c r="B4818" s="233"/>
      <c r="C4818" s="234"/>
      <c r="D4818" s="235"/>
      <c r="E4818" s="235"/>
      <c r="F4818" s="217"/>
      <c r="G4818" s="217"/>
      <c r="H4818" s="217"/>
      <c r="I4818" s="217"/>
      <c r="J4818" s="217"/>
      <c r="K4818" s="217"/>
      <c r="L4818" s="217"/>
      <c r="M4818" s="217"/>
      <c r="N4818" s="217"/>
      <c r="O4818" s="217"/>
      <c r="P4818" s="217"/>
    </row>
    <row r="4819">
      <c r="A4819" s="217"/>
      <c r="B4819" s="233"/>
      <c r="C4819" s="234"/>
      <c r="D4819" s="235"/>
      <c r="E4819" s="235"/>
      <c r="F4819" s="217"/>
      <c r="G4819" s="217"/>
      <c r="H4819" s="217"/>
      <c r="I4819" s="217"/>
      <c r="J4819" s="217"/>
      <c r="K4819" s="217"/>
      <c r="L4819" s="217"/>
      <c r="M4819" s="217"/>
      <c r="N4819" s="217"/>
      <c r="O4819" s="217"/>
      <c r="P4819" s="217"/>
    </row>
    <row r="4820">
      <c r="A4820" s="217"/>
      <c r="B4820" s="233"/>
      <c r="C4820" s="234"/>
      <c r="D4820" s="235"/>
      <c r="E4820" s="235"/>
      <c r="F4820" s="217"/>
      <c r="G4820" s="217"/>
      <c r="H4820" s="217"/>
      <c r="I4820" s="217"/>
      <c r="J4820" s="217"/>
      <c r="K4820" s="217"/>
      <c r="L4820" s="217"/>
      <c r="M4820" s="217"/>
      <c r="N4820" s="217"/>
      <c r="O4820" s="217"/>
      <c r="P4820" s="217"/>
    </row>
    <row r="4821">
      <c r="A4821" s="217"/>
      <c r="B4821" s="233"/>
      <c r="C4821" s="234"/>
      <c r="D4821" s="235"/>
      <c r="E4821" s="235"/>
      <c r="F4821" s="217"/>
      <c r="G4821" s="217"/>
      <c r="H4821" s="217"/>
      <c r="I4821" s="217"/>
      <c r="J4821" s="217"/>
      <c r="K4821" s="217"/>
      <c r="L4821" s="217"/>
      <c r="M4821" s="217"/>
      <c r="N4821" s="217"/>
      <c r="O4821" s="217"/>
      <c r="P4821" s="217"/>
    </row>
    <row r="4822">
      <c r="A4822" s="217"/>
      <c r="B4822" s="233"/>
      <c r="C4822" s="234"/>
      <c r="D4822" s="235"/>
      <c r="E4822" s="235"/>
      <c r="F4822" s="217"/>
      <c r="G4822" s="217"/>
      <c r="H4822" s="217"/>
      <c r="I4822" s="217"/>
      <c r="J4822" s="217"/>
      <c r="K4822" s="217"/>
      <c r="L4822" s="217"/>
      <c r="M4822" s="217"/>
      <c r="N4822" s="217"/>
      <c r="O4822" s="217"/>
      <c r="P4822" s="217"/>
    </row>
    <row r="4823">
      <c r="A4823" s="217"/>
      <c r="B4823" s="233"/>
      <c r="C4823" s="234"/>
      <c r="D4823" s="235"/>
      <c r="E4823" s="235"/>
      <c r="F4823" s="217"/>
      <c r="G4823" s="217"/>
      <c r="H4823" s="217"/>
      <c r="I4823" s="217"/>
      <c r="J4823" s="217"/>
      <c r="K4823" s="217"/>
      <c r="L4823" s="217"/>
      <c r="M4823" s="217"/>
      <c r="N4823" s="217"/>
      <c r="O4823" s="217"/>
      <c r="P4823" s="217"/>
    </row>
    <row r="4824">
      <c r="A4824" s="217"/>
      <c r="B4824" s="233"/>
      <c r="C4824" s="234"/>
      <c r="D4824" s="235"/>
      <c r="E4824" s="235"/>
      <c r="F4824" s="217"/>
      <c r="G4824" s="217"/>
      <c r="H4824" s="217"/>
      <c r="I4824" s="217"/>
      <c r="J4824" s="217"/>
      <c r="K4824" s="217"/>
      <c r="L4824" s="217"/>
      <c r="M4824" s="217"/>
      <c r="N4824" s="217"/>
      <c r="O4824" s="217"/>
      <c r="P4824" s="217"/>
    </row>
    <row r="4825">
      <c r="A4825" s="217"/>
      <c r="B4825" s="233"/>
      <c r="C4825" s="234"/>
      <c r="D4825" s="235"/>
      <c r="E4825" s="235"/>
      <c r="F4825" s="217"/>
      <c r="G4825" s="217"/>
      <c r="H4825" s="217"/>
      <c r="I4825" s="217"/>
      <c r="J4825" s="217"/>
      <c r="K4825" s="217"/>
      <c r="L4825" s="217"/>
      <c r="M4825" s="217"/>
      <c r="N4825" s="217"/>
      <c r="O4825" s="217"/>
      <c r="P4825" s="217"/>
    </row>
    <row r="4826">
      <c r="A4826" s="217"/>
      <c r="B4826" s="233"/>
      <c r="C4826" s="234"/>
      <c r="D4826" s="235"/>
      <c r="E4826" s="235"/>
      <c r="F4826" s="217"/>
      <c r="G4826" s="217"/>
      <c r="H4826" s="217"/>
      <c r="I4826" s="217"/>
      <c r="J4826" s="217"/>
      <c r="K4826" s="217"/>
      <c r="L4826" s="217"/>
      <c r="M4826" s="217"/>
      <c r="N4826" s="217"/>
      <c r="O4826" s="217"/>
      <c r="P4826" s="217"/>
    </row>
    <row r="4827">
      <c r="A4827" s="217"/>
      <c r="B4827" s="233"/>
      <c r="C4827" s="234"/>
      <c r="D4827" s="235"/>
      <c r="E4827" s="235"/>
      <c r="F4827" s="217"/>
      <c r="G4827" s="217"/>
      <c r="H4827" s="217"/>
      <c r="I4827" s="217"/>
      <c r="J4827" s="217"/>
      <c r="K4827" s="217"/>
      <c r="L4827" s="217"/>
      <c r="M4827" s="217"/>
      <c r="N4827" s="217"/>
      <c r="O4827" s="217"/>
      <c r="P4827" s="217"/>
    </row>
    <row r="4828">
      <c r="A4828" s="217"/>
      <c r="B4828" s="233"/>
      <c r="C4828" s="234"/>
      <c r="D4828" s="235"/>
      <c r="E4828" s="235"/>
      <c r="F4828" s="217"/>
      <c r="G4828" s="217"/>
      <c r="H4828" s="217"/>
      <c r="I4828" s="217"/>
      <c r="J4828" s="217"/>
      <c r="K4828" s="217"/>
      <c r="L4828" s="217"/>
      <c r="M4828" s="217"/>
      <c r="N4828" s="217"/>
      <c r="O4828" s="217"/>
      <c r="P4828" s="217"/>
    </row>
    <row r="4829">
      <c r="A4829" s="217"/>
      <c r="B4829" s="233"/>
      <c r="C4829" s="234"/>
      <c r="D4829" s="235"/>
      <c r="E4829" s="235"/>
      <c r="F4829" s="217"/>
      <c r="G4829" s="217"/>
      <c r="H4829" s="217"/>
      <c r="I4829" s="217"/>
      <c r="J4829" s="217"/>
      <c r="K4829" s="217"/>
      <c r="L4829" s="217"/>
      <c r="M4829" s="217"/>
      <c r="N4829" s="217"/>
      <c r="O4829" s="217"/>
      <c r="P4829" s="217"/>
    </row>
    <row r="4830">
      <c r="A4830" s="217"/>
      <c r="B4830" s="233"/>
      <c r="C4830" s="234"/>
      <c r="D4830" s="235"/>
      <c r="E4830" s="235"/>
      <c r="F4830" s="217"/>
      <c r="G4830" s="217"/>
      <c r="H4830" s="217"/>
      <c r="I4830" s="217"/>
      <c r="J4830" s="217"/>
      <c r="K4830" s="217"/>
      <c r="L4830" s="217"/>
      <c r="M4830" s="217"/>
      <c r="N4830" s="217"/>
      <c r="O4830" s="217"/>
      <c r="P4830" s="217"/>
    </row>
    <row r="4831">
      <c r="A4831" s="217"/>
      <c r="B4831" s="233"/>
      <c r="C4831" s="234"/>
      <c r="D4831" s="235"/>
      <c r="E4831" s="235"/>
      <c r="F4831" s="217"/>
      <c r="G4831" s="217"/>
      <c r="H4831" s="217"/>
      <c r="I4831" s="217"/>
      <c r="J4831" s="217"/>
      <c r="K4831" s="217"/>
      <c r="L4831" s="217"/>
      <c r="M4831" s="217"/>
      <c r="N4831" s="217"/>
      <c r="O4831" s="217"/>
      <c r="P4831" s="217"/>
    </row>
    <row r="4832">
      <c r="A4832" s="217"/>
      <c r="B4832" s="233"/>
      <c r="C4832" s="234"/>
      <c r="D4832" s="235"/>
      <c r="E4832" s="235"/>
      <c r="F4832" s="217"/>
      <c r="G4832" s="217"/>
      <c r="H4832" s="217"/>
      <c r="I4832" s="217"/>
      <c r="J4832" s="217"/>
      <c r="K4832" s="217"/>
      <c r="L4832" s="217"/>
      <c r="M4832" s="217"/>
      <c r="N4832" s="217"/>
      <c r="O4832" s="217"/>
      <c r="P4832" s="217"/>
    </row>
    <row r="4833">
      <c r="A4833" s="217"/>
      <c r="B4833" s="233"/>
      <c r="C4833" s="234"/>
      <c r="D4833" s="235"/>
      <c r="E4833" s="235"/>
      <c r="F4833" s="217"/>
      <c r="G4833" s="217"/>
      <c r="H4833" s="217"/>
      <c r="I4833" s="217"/>
      <c r="J4833" s="217"/>
      <c r="K4833" s="217"/>
      <c r="L4833" s="217"/>
      <c r="M4833" s="217"/>
      <c r="N4833" s="217"/>
      <c r="O4833" s="217"/>
      <c r="P4833" s="217"/>
    </row>
    <row r="4834">
      <c r="A4834" s="217"/>
      <c r="B4834" s="233"/>
      <c r="C4834" s="234"/>
      <c r="D4834" s="235"/>
      <c r="E4834" s="235"/>
      <c r="F4834" s="217"/>
      <c r="G4834" s="217"/>
      <c r="H4834" s="217"/>
      <c r="I4834" s="217"/>
      <c r="J4834" s="217"/>
      <c r="K4834" s="217"/>
      <c r="L4834" s="217"/>
      <c r="M4834" s="217"/>
      <c r="N4834" s="217"/>
      <c r="O4834" s="217"/>
      <c r="P4834" s="217"/>
    </row>
    <row r="4835">
      <c r="A4835" s="217"/>
      <c r="B4835" s="233"/>
      <c r="C4835" s="234"/>
      <c r="D4835" s="235"/>
      <c r="E4835" s="235"/>
      <c r="F4835" s="217"/>
      <c r="G4835" s="217"/>
      <c r="H4835" s="217"/>
      <c r="I4835" s="217"/>
      <c r="J4835" s="217"/>
      <c r="K4835" s="217"/>
      <c r="L4835" s="217"/>
      <c r="M4835" s="217"/>
      <c r="N4835" s="217"/>
      <c r="O4835" s="217"/>
      <c r="P4835" s="217"/>
    </row>
    <row r="4836">
      <c r="A4836" s="217"/>
      <c r="B4836" s="233"/>
      <c r="C4836" s="234"/>
      <c r="D4836" s="235"/>
      <c r="E4836" s="235"/>
      <c r="F4836" s="217"/>
      <c r="G4836" s="217"/>
      <c r="H4836" s="217"/>
      <c r="I4836" s="217"/>
      <c r="J4836" s="217"/>
      <c r="K4836" s="217"/>
      <c r="L4836" s="217"/>
      <c r="M4836" s="217"/>
      <c r="N4836" s="217"/>
      <c r="O4836" s="217"/>
      <c r="P4836" s="217"/>
    </row>
    <row r="4837">
      <c r="A4837" s="217"/>
      <c r="B4837" s="233"/>
      <c r="C4837" s="234"/>
      <c r="D4837" s="235"/>
      <c r="E4837" s="235"/>
      <c r="F4837" s="217"/>
      <c r="G4837" s="217"/>
      <c r="H4837" s="217"/>
      <c r="I4837" s="217"/>
      <c r="J4837" s="217"/>
      <c r="K4837" s="217"/>
      <c r="L4837" s="217"/>
      <c r="M4837" s="217"/>
      <c r="N4837" s="217"/>
      <c r="O4837" s="217"/>
      <c r="P4837" s="217"/>
    </row>
    <row r="4838">
      <c r="A4838" s="217"/>
      <c r="B4838" s="233"/>
      <c r="C4838" s="234"/>
      <c r="D4838" s="235"/>
      <c r="E4838" s="235"/>
      <c r="F4838" s="217"/>
      <c r="G4838" s="217"/>
      <c r="H4838" s="217"/>
      <c r="I4838" s="217"/>
      <c r="J4838" s="217"/>
      <c r="K4838" s="217"/>
      <c r="L4838" s="217"/>
      <c r="M4838" s="217"/>
      <c r="N4838" s="217"/>
      <c r="O4838" s="217"/>
      <c r="P4838" s="217"/>
    </row>
    <row r="4839">
      <c r="A4839" s="217"/>
      <c r="B4839" s="233"/>
      <c r="C4839" s="234"/>
      <c r="D4839" s="235"/>
      <c r="E4839" s="235"/>
      <c r="F4839" s="217"/>
      <c r="G4839" s="217"/>
      <c r="H4839" s="217"/>
      <c r="I4839" s="217"/>
      <c r="J4839" s="217"/>
      <c r="K4839" s="217"/>
      <c r="L4839" s="217"/>
      <c r="M4839" s="217"/>
      <c r="N4839" s="217"/>
      <c r="O4839" s="217"/>
      <c r="P4839" s="217"/>
    </row>
    <row r="4840">
      <c r="A4840" s="217"/>
      <c r="B4840" s="233"/>
      <c r="C4840" s="234"/>
      <c r="D4840" s="235"/>
      <c r="E4840" s="235"/>
      <c r="F4840" s="217"/>
      <c r="G4840" s="217"/>
      <c r="H4840" s="217"/>
      <c r="I4840" s="217"/>
      <c r="J4840" s="217"/>
      <c r="K4840" s="217"/>
      <c r="L4840" s="217"/>
      <c r="M4840" s="217"/>
      <c r="N4840" s="217"/>
      <c r="O4840" s="217"/>
      <c r="P4840" s="217"/>
    </row>
    <row r="4841">
      <c r="A4841" s="217"/>
      <c r="B4841" s="233"/>
      <c r="C4841" s="234"/>
      <c r="D4841" s="235"/>
      <c r="E4841" s="235"/>
      <c r="F4841" s="217"/>
      <c r="G4841" s="217"/>
      <c r="H4841" s="217"/>
      <c r="I4841" s="217"/>
      <c r="J4841" s="217"/>
      <c r="K4841" s="217"/>
      <c r="L4841" s="217"/>
      <c r="M4841" s="217"/>
      <c r="N4841" s="217"/>
      <c r="O4841" s="217"/>
      <c r="P4841" s="217"/>
    </row>
    <row r="4842">
      <c r="A4842" s="217"/>
      <c r="B4842" s="233"/>
      <c r="C4842" s="234"/>
      <c r="D4842" s="235"/>
      <c r="E4842" s="235"/>
      <c r="F4842" s="217"/>
      <c r="G4842" s="217"/>
      <c r="H4842" s="217"/>
      <c r="I4842" s="217"/>
      <c r="J4842" s="217"/>
      <c r="K4842" s="217"/>
      <c r="L4842" s="217"/>
      <c r="M4842" s="217"/>
      <c r="N4842" s="217"/>
      <c r="O4842" s="217"/>
      <c r="P4842" s="217"/>
    </row>
    <row r="4843">
      <c r="A4843" s="217"/>
      <c r="B4843" s="233"/>
      <c r="C4843" s="234"/>
      <c r="D4843" s="235"/>
      <c r="E4843" s="235"/>
      <c r="F4843" s="217"/>
      <c r="G4843" s="217"/>
      <c r="H4843" s="217"/>
      <c r="I4843" s="217"/>
      <c r="J4843" s="217"/>
      <c r="K4843" s="217"/>
      <c r="L4843" s="217"/>
      <c r="M4843" s="217"/>
      <c r="N4843" s="217"/>
      <c r="O4843" s="217"/>
      <c r="P4843" s="217"/>
    </row>
    <row r="4844">
      <c r="A4844" s="217"/>
      <c r="B4844" s="233"/>
      <c r="C4844" s="234"/>
      <c r="D4844" s="235"/>
      <c r="E4844" s="235"/>
      <c r="F4844" s="217"/>
      <c r="G4844" s="217"/>
      <c r="H4844" s="217"/>
      <c r="I4844" s="217"/>
      <c r="J4844" s="217"/>
      <c r="K4844" s="217"/>
      <c r="L4844" s="217"/>
      <c r="M4844" s="217"/>
      <c r="N4844" s="217"/>
      <c r="O4844" s="217"/>
      <c r="P4844" s="217"/>
    </row>
    <row r="4845">
      <c r="A4845" s="217"/>
      <c r="B4845" s="233"/>
      <c r="C4845" s="234"/>
      <c r="D4845" s="235"/>
      <c r="E4845" s="235"/>
      <c r="F4845" s="217"/>
      <c r="G4845" s="217"/>
      <c r="H4845" s="217"/>
      <c r="I4845" s="217"/>
      <c r="J4845" s="217"/>
      <c r="K4845" s="217"/>
      <c r="L4845" s="217"/>
      <c r="M4845" s="217"/>
      <c r="N4845" s="217"/>
      <c r="O4845" s="217"/>
      <c r="P4845" s="217"/>
    </row>
    <row r="4846">
      <c r="A4846" s="217"/>
      <c r="B4846" s="233"/>
      <c r="C4846" s="234"/>
      <c r="D4846" s="235"/>
      <c r="E4846" s="235"/>
      <c r="F4846" s="217"/>
      <c r="G4846" s="217"/>
      <c r="H4846" s="217"/>
      <c r="I4846" s="217"/>
      <c r="J4846" s="217"/>
      <c r="K4846" s="217"/>
      <c r="L4846" s="217"/>
      <c r="M4846" s="217"/>
      <c r="N4846" s="217"/>
      <c r="O4846" s="217"/>
      <c r="P4846" s="217"/>
    </row>
    <row r="4847">
      <c r="A4847" s="217"/>
      <c r="B4847" s="233"/>
      <c r="C4847" s="234"/>
      <c r="D4847" s="235"/>
      <c r="E4847" s="235"/>
      <c r="F4847" s="217"/>
      <c r="G4847" s="217"/>
      <c r="H4847" s="217"/>
      <c r="I4847" s="217"/>
      <c r="J4847" s="217"/>
      <c r="K4847" s="217"/>
      <c r="L4847" s="217"/>
      <c r="M4847" s="217"/>
      <c r="N4847" s="217"/>
      <c r="O4847" s="217"/>
      <c r="P4847" s="217"/>
    </row>
    <row r="4848">
      <c r="A4848" s="217"/>
      <c r="B4848" s="233"/>
      <c r="C4848" s="234"/>
      <c r="D4848" s="235"/>
      <c r="E4848" s="235"/>
      <c r="F4848" s="217"/>
      <c r="G4848" s="217"/>
      <c r="H4848" s="217"/>
      <c r="I4848" s="217"/>
      <c r="J4848" s="217"/>
      <c r="K4848" s="217"/>
      <c r="L4848" s="217"/>
      <c r="M4848" s="217"/>
      <c r="N4848" s="217"/>
      <c r="O4848" s="217"/>
      <c r="P4848" s="217"/>
    </row>
    <row r="4849">
      <c r="A4849" s="217"/>
      <c r="B4849" s="233"/>
      <c r="C4849" s="234"/>
      <c r="D4849" s="235"/>
      <c r="E4849" s="235"/>
      <c r="F4849" s="217"/>
      <c r="G4849" s="217"/>
      <c r="H4849" s="217"/>
      <c r="I4849" s="217"/>
      <c r="J4849" s="217"/>
      <c r="K4849" s="217"/>
      <c r="L4849" s="217"/>
      <c r="M4849" s="217"/>
      <c r="N4849" s="217"/>
      <c r="O4849" s="217"/>
      <c r="P4849" s="217"/>
    </row>
    <row r="4850">
      <c r="A4850" s="217"/>
      <c r="B4850" s="233"/>
      <c r="C4850" s="234"/>
      <c r="D4850" s="235"/>
      <c r="E4850" s="235"/>
      <c r="F4850" s="217"/>
      <c r="G4850" s="217"/>
      <c r="H4850" s="217"/>
      <c r="I4850" s="217"/>
      <c r="J4850" s="217"/>
      <c r="K4850" s="217"/>
      <c r="L4850" s="217"/>
      <c r="M4850" s="217"/>
      <c r="N4850" s="217"/>
      <c r="O4850" s="217"/>
      <c r="P4850" s="217"/>
    </row>
    <row r="4851">
      <c r="A4851" s="217"/>
      <c r="B4851" s="233"/>
      <c r="C4851" s="234"/>
      <c r="D4851" s="235"/>
      <c r="E4851" s="235"/>
      <c r="F4851" s="217"/>
      <c r="G4851" s="217"/>
      <c r="H4851" s="217"/>
      <c r="I4851" s="217"/>
      <c r="J4851" s="217"/>
      <c r="K4851" s="217"/>
      <c r="L4851" s="217"/>
      <c r="M4851" s="217"/>
      <c r="N4851" s="217"/>
      <c r="O4851" s="217"/>
      <c r="P4851" s="217"/>
    </row>
    <row r="4852">
      <c r="A4852" s="217"/>
      <c r="B4852" s="233"/>
      <c r="C4852" s="234"/>
      <c r="D4852" s="235"/>
      <c r="E4852" s="235"/>
      <c r="F4852" s="217"/>
      <c r="G4852" s="217"/>
      <c r="H4852" s="217"/>
      <c r="I4852" s="217"/>
      <c r="J4852" s="217"/>
      <c r="K4852" s="217"/>
      <c r="L4852" s="217"/>
      <c r="M4852" s="217"/>
      <c r="N4852" s="217"/>
      <c r="O4852" s="217"/>
      <c r="P4852" s="217"/>
    </row>
    <row r="4853">
      <c r="A4853" s="217"/>
      <c r="B4853" s="233"/>
      <c r="C4853" s="234"/>
      <c r="D4853" s="235"/>
      <c r="E4853" s="235"/>
      <c r="F4853" s="217"/>
      <c r="G4853" s="217"/>
      <c r="H4853" s="217"/>
      <c r="I4853" s="217"/>
      <c r="J4853" s="217"/>
      <c r="K4853" s="217"/>
      <c r="L4853" s="217"/>
      <c r="M4853" s="217"/>
      <c r="N4853" s="217"/>
      <c r="O4853" s="217"/>
      <c r="P4853" s="217"/>
    </row>
    <row r="4854">
      <c r="A4854" s="217"/>
      <c r="B4854" s="233"/>
      <c r="C4854" s="234"/>
      <c r="D4854" s="235"/>
      <c r="E4854" s="235"/>
      <c r="F4854" s="217"/>
      <c r="G4854" s="217"/>
      <c r="H4854" s="217"/>
      <c r="I4854" s="217"/>
      <c r="J4854" s="217"/>
      <c r="K4854" s="217"/>
      <c r="L4854" s="217"/>
      <c r="M4854" s="217"/>
      <c r="N4854" s="217"/>
      <c r="O4854" s="217"/>
      <c r="P4854" s="217"/>
    </row>
    <row r="4855">
      <c r="A4855" s="217"/>
      <c r="B4855" s="233"/>
      <c r="C4855" s="234"/>
      <c r="D4855" s="235"/>
      <c r="E4855" s="235"/>
      <c r="F4855" s="217"/>
      <c r="G4855" s="217"/>
      <c r="H4855" s="217"/>
      <c r="I4855" s="217"/>
      <c r="J4855" s="217"/>
      <c r="K4855" s="217"/>
      <c r="L4855" s="217"/>
      <c r="M4855" s="217"/>
      <c r="N4855" s="217"/>
      <c r="O4855" s="217"/>
      <c r="P4855" s="217"/>
    </row>
    <row r="4856">
      <c r="A4856" s="217"/>
      <c r="B4856" s="233"/>
      <c r="C4856" s="234"/>
      <c r="D4856" s="235"/>
      <c r="E4856" s="235"/>
      <c r="F4856" s="217"/>
      <c r="G4856" s="217"/>
      <c r="H4856" s="217"/>
      <c r="I4856" s="217"/>
      <c r="J4856" s="217"/>
      <c r="K4856" s="217"/>
      <c r="L4856" s="217"/>
      <c r="M4856" s="217"/>
      <c r="N4856" s="217"/>
      <c r="O4856" s="217"/>
      <c r="P4856" s="217"/>
    </row>
    <row r="4857">
      <c r="A4857" s="217"/>
      <c r="B4857" s="233"/>
      <c r="C4857" s="234"/>
      <c r="D4857" s="235"/>
      <c r="E4857" s="235"/>
      <c r="F4857" s="217"/>
      <c r="G4857" s="217"/>
      <c r="H4857" s="217"/>
      <c r="I4857" s="217"/>
      <c r="J4857" s="217"/>
      <c r="K4857" s="217"/>
      <c r="L4857" s="217"/>
      <c r="M4857" s="217"/>
      <c r="N4857" s="217"/>
      <c r="O4857" s="217"/>
      <c r="P4857" s="217"/>
    </row>
    <row r="4858">
      <c r="A4858" s="217"/>
      <c r="B4858" s="233"/>
      <c r="C4858" s="234"/>
      <c r="D4858" s="235"/>
      <c r="E4858" s="235"/>
      <c r="F4858" s="217"/>
      <c r="G4858" s="217"/>
      <c r="H4858" s="217"/>
      <c r="I4858" s="217"/>
      <c r="J4858" s="217"/>
      <c r="K4858" s="217"/>
      <c r="L4858" s="217"/>
      <c r="M4858" s="217"/>
      <c r="N4858" s="217"/>
      <c r="O4858" s="217"/>
      <c r="P4858" s="217"/>
    </row>
    <row r="4859">
      <c r="A4859" s="217"/>
      <c r="B4859" s="233"/>
      <c r="C4859" s="234"/>
      <c r="D4859" s="235"/>
      <c r="E4859" s="235"/>
      <c r="F4859" s="217"/>
      <c r="G4859" s="217"/>
      <c r="H4859" s="217"/>
      <c r="I4859" s="217"/>
      <c r="J4859" s="217"/>
      <c r="K4859" s="217"/>
      <c r="L4859" s="217"/>
      <c r="M4859" s="217"/>
      <c r="N4859" s="217"/>
      <c r="O4859" s="217"/>
      <c r="P4859" s="217"/>
    </row>
    <row r="4860">
      <c r="A4860" s="217"/>
      <c r="B4860" s="233"/>
      <c r="C4860" s="234"/>
      <c r="D4860" s="235"/>
      <c r="E4860" s="235"/>
      <c r="F4860" s="217"/>
      <c r="G4860" s="217"/>
      <c r="H4860" s="217"/>
      <c r="I4860" s="217"/>
      <c r="J4860" s="217"/>
      <c r="K4860" s="217"/>
      <c r="L4860" s="217"/>
      <c r="M4860" s="217"/>
      <c r="N4860" s="217"/>
      <c r="O4860" s="217"/>
      <c r="P4860" s="217"/>
    </row>
    <row r="4861">
      <c r="A4861" s="217"/>
      <c r="B4861" s="233"/>
      <c r="C4861" s="234"/>
      <c r="D4861" s="235"/>
      <c r="E4861" s="235"/>
      <c r="F4861" s="217"/>
      <c r="G4861" s="217"/>
      <c r="H4861" s="217"/>
      <c r="I4861" s="217"/>
      <c r="J4861" s="217"/>
      <c r="K4861" s="217"/>
      <c r="L4861" s="217"/>
      <c r="M4861" s="217"/>
      <c r="N4861" s="217"/>
      <c r="O4861" s="217"/>
      <c r="P4861" s="217"/>
    </row>
    <row r="4862">
      <c r="A4862" s="217"/>
      <c r="B4862" s="233"/>
      <c r="C4862" s="234"/>
      <c r="D4862" s="235"/>
      <c r="E4862" s="235"/>
      <c r="F4862" s="217"/>
      <c r="G4862" s="217"/>
      <c r="H4862" s="217"/>
      <c r="I4862" s="217"/>
      <c r="J4862" s="217"/>
      <c r="K4862" s="217"/>
      <c r="L4862" s="217"/>
      <c r="M4862" s="217"/>
      <c r="N4862" s="217"/>
      <c r="O4862" s="217"/>
      <c r="P4862" s="217"/>
    </row>
    <row r="4863">
      <c r="A4863" s="217"/>
      <c r="B4863" s="233"/>
      <c r="C4863" s="234"/>
      <c r="D4863" s="235"/>
      <c r="E4863" s="235"/>
      <c r="F4863" s="217"/>
      <c r="G4863" s="217"/>
      <c r="H4863" s="217"/>
      <c r="I4863" s="217"/>
      <c r="J4863" s="217"/>
      <c r="K4863" s="217"/>
      <c r="L4863" s="217"/>
      <c r="M4863" s="217"/>
      <c r="N4863" s="217"/>
      <c r="O4863" s="217"/>
      <c r="P4863" s="217"/>
    </row>
    <row r="4864">
      <c r="A4864" s="217"/>
      <c r="B4864" s="233"/>
      <c r="C4864" s="234"/>
      <c r="D4864" s="235"/>
      <c r="E4864" s="235"/>
      <c r="F4864" s="217"/>
      <c r="G4864" s="217"/>
      <c r="H4864" s="217"/>
      <c r="I4864" s="217"/>
      <c r="J4864" s="217"/>
      <c r="K4864" s="217"/>
      <c r="L4864" s="217"/>
      <c r="M4864" s="217"/>
      <c r="N4864" s="217"/>
      <c r="O4864" s="217"/>
      <c r="P4864" s="217"/>
    </row>
    <row r="4865">
      <c r="A4865" s="217"/>
      <c r="B4865" s="233"/>
      <c r="C4865" s="234"/>
      <c r="D4865" s="235"/>
      <c r="E4865" s="235"/>
      <c r="F4865" s="217"/>
      <c r="G4865" s="217"/>
      <c r="H4865" s="217"/>
      <c r="I4865" s="217"/>
      <c r="J4865" s="217"/>
      <c r="K4865" s="217"/>
      <c r="L4865" s="217"/>
      <c r="M4865" s="217"/>
      <c r="N4865" s="217"/>
      <c r="O4865" s="217"/>
      <c r="P4865" s="217"/>
    </row>
    <row r="4866">
      <c r="A4866" s="217"/>
      <c r="B4866" s="233"/>
      <c r="C4866" s="234"/>
      <c r="D4866" s="235"/>
      <c r="E4866" s="235"/>
      <c r="F4866" s="217"/>
      <c r="G4866" s="217"/>
      <c r="H4866" s="217"/>
      <c r="I4866" s="217"/>
      <c r="J4866" s="217"/>
      <c r="K4866" s="217"/>
      <c r="L4866" s="217"/>
      <c r="M4866" s="217"/>
      <c r="N4866" s="217"/>
      <c r="O4866" s="217"/>
      <c r="P4866" s="217"/>
    </row>
    <row r="4867">
      <c r="A4867" s="217"/>
      <c r="B4867" s="233"/>
      <c r="C4867" s="234"/>
      <c r="D4867" s="235"/>
      <c r="E4867" s="235"/>
      <c r="F4867" s="217"/>
      <c r="G4867" s="217"/>
      <c r="H4867" s="217"/>
      <c r="I4867" s="217"/>
      <c r="J4867" s="217"/>
      <c r="K4867" s="217"/>
      <c r="L4867" s="217"/>
      <c r="M4867" s="217"/>
      <c r="N4867" s="217"/>
      <c r="O4867" s="217"/>
      <c r="P4867" s="217"/>
    </row>
    <row r="4868">
      <c r="A4868" s="217"/>
      <c r="B4868" s="233"/>
      <c r="C4868" s="234"/>
      <c r="D4868" s="235"/>
      <c r="E4868" s="235"/>
      <c r="F4868" s="217"/>
      <c r="G4868" s="217"/>
      <c r="H4868" s="217"/>
      <c r="I4868" s="217"/>
      <c r="J4868" s="217"/>
      <c r="K4868" s="217"/>
      <c r="L4868" s="217"/>
      <c r="M4868" s="217"/>
      <c r="N4868" s="217"/>
      <c r="O4868" s="217"/>
      <c r="P4868" s="217"/>
    </row>
    <row r="4869">
      <c r="A4869" s="217"/>
      <c r="B4869" s="233"/>
      <c r="C4869" s="234"/>
      <c r="D4869" s="235"/>
      <c r="E4869" s="235"/>
      <c r="F4869" s="217"/>
      <c r="G4869" s="217"/>
      <c r="H4869" s="217"/>
      <c r="I4869" s="217"/>
      <c r="J4869" s="217"/>
      <c r="K4869" s="217"/>
      <c r="L4869" s="217"/>
      <c r="M4869" s="217"/>
      <c r="N4869" s="217"/>
      <c r="O4869" s="217"/>
      <c r="P4869" s="217"/>
    </row>
    <row r="4870">
      <c r="A4870" s="217"/>
      <c r="B4870" s="233"/>
      <c r="C4870" s="234"/>
      <c r="D4870" s="235"/>
      <c r="E4870" s="235"/>
      <c r="F4870" s="217"/>
      <c r="G4870" s="217"/>
      <c r="H4870" s="217"/>
      <c r="I4870" s="217"/>
      <c r="J4870" s="217"/>
      <c r="K4870" s="217"/>
      <c r="L4870" s="217"/>
      <c r="M4870" s="217"/>
      <c r="N4870" s="217"/>
      <c r="O4870" s="217"/>
      <c r="P4870" s="217"/>
    </row>
    <row r="4871">
      <c r="A4871" s="217"/>
      <c r="B4871" s="233"/>
      <c r="C4871" s="234"/>
      <c r="D4871" s="235"/>
      <c r="E4871" s="235"/>
      <c r="F4871" s="217"/>
      <c r="G4871" s="217"/>
      <c r="H4871" s="217"/>
      <c r="I4871" s="217"/>
      <c r="J4871" s="217"/>
      <c r="K4871" s="217"/>
      <c r="L4871" s="217"/>
      <c r="M4871" s="217"/>
      <c r="N4871" s="217"/>
      <c r="O4871" s="217"/>
      <c r="P4871" s="217"/>
    </row>
    <row r="4872">
      <c r="A4872" s="217"/>
      <c r="B4872" s="233"/>
      <c r="C4872" s="234"/>
      <c r="D4872" s="235"/>
      <c r="E4872" s="235"/>
      <c r="F4872" s="217"/>
      <c r="G4872" s="217"/>
      <c r="H4872" s="217"/>
      <c r="I4872" s="217"/>
      <c r="J4872" s="217"/>
      <c r="K4872" s="217"/>
      <c r="L4872" s="217"/>
      <c r="M4872" s="217"/>
      <c r="N4872" s="217"/>
      <c r="O4872" s="217"/>
      <c r="P4872" s="217"/>
    </row>
    <row r="4873">
      <c r="A4873" s="217"/>
      <c r="B4873" s="233"/>
      <c r="C4873" s="234"/>
      <c r="D4873" s="235"/>
      <c r="E4873" s="235"/>
      <c r="F4873" s="217"/>
      <c r="G4873" s="217"/>
      <c r="H4873" s="217"/>
      <c r="I4873" s="217"/>
      <c r="J4873" s="217"/>
      <c r="K4873" s="217"/>
      <c r="L4873" s="217"/>
      <c r="M4873" s="217"/>
      <c r="N4873" s="217"/>
      <c r="O4873" s="217"/>
      <c r="P4873" s="217"/>
    </row>
    <row r="4874">
      <c r="A4874" s="217"/>
      <c r="B4874" s="233"/>
      <c r="C4874" s="234"/>
      <c r="D4874" s="235"/>
      <c r="E4874" s="235"/>
      <c r="F4874" s="217"/>
      <c r="G4874" s="217"/>
      <c r="H4874" s="217"/>
      <c r="I4874" s="217"/>
      <c r="J4874" s="217"/>
      <c r="K4874" s="217"/>
      <c r="L4874" s="217"/>
      <c r="M4874" s="217"/>
      <c r="N4874" s="217"/>
      <c r="O4874" s="217"/>
      <c r="P4874" s="217"/>
    </row>
    <row r="4875">
      <c r="A4875" s="217"/>
      <c r="B4875" s="233"/>
      <c r="C4875" s="234"/>
      <c r="D4875" s="235"/>
      <c r="E4875" s="235"/>
      <c r="F4875" s="217"/>
      <c r="G4875" s="217"/>
      <c r="H4875" s="217"/>
      <c r="I4875" s="217"/>
      <c r="J4875" s="217"/>
      <c r="K4875" s="217"/>
      <c r="L4875" s="217"/>
      <c r="M4875" s="217"/>
      <c r="N4875" s="217"/>
      <c r="O4875" s="217"/>
      <c r="P4875" s="217"/>
    </row>
    <row r="4876">
      <c r="A4876" s="217"/>
      <c r="B4876" s="233"/>
      <c r="C4876" s="234"/>
      <c r="D4876" s="235"/>
      <c r="E4876" s="235"/>
      <c r="F4876" s="217"/>
      <c r="G4876" s="217"/>
      <c r="H4876" s="217"/>
      <c r="I4876" s="217"/>
      <c r="J4876" s="217"/>
      <c r="K4876" s="217"/>
      <c r="L4876" s="217"/>
      <c r="M4876" s="217"/>
      <c r="N4876" s="217"/>
      <c r="O4876" s="217"/>
      <c r="P4876" s="217"/>
    </row>
    <row r="4877">
      <c r="A4877" s="217"/>
      <c r="B4877" s="233"/>
      <c r="C4877" s="234"/>
      <c r="D4877" s="235"/>
      <c r="E4877" s="235"/>
      <c r="F4877" s="217"/>
      <c r="G4877" s="217"/>
      <c r="H4877" s="217"/>
      <c r="I4877" s="217"/>
      <c r="J4877" s="217"/>
      <c r="K4877" s="217"/>
      <c r="L4877" s="217"/>
      <c r="M4877" s="217"/>
      <c r="N4877" s="217"/>
      <c r="O4877" s="217"/>
      <c r="P4877" s="217"/>
    </row>
    <row r="4878">
      <c r="A4878" s="217"/>
      <c r="B4878" s="233"/>
      <c r="C4878" s="234"/>
      <c r="D4878" s="235"/>
      <c r="E4878" s="235"/>
      <c r="F4878" s="217"/>
      <c r="G4878" s="217"/>
      <c r="H4878" s="217"/>
      <c r="I4878" s="217"/>
      <c r="J4878" s="217"/>
      <c r="K4878" s="217"/>
      <c r="L4878" s="217"/>
      <c r="M4878" s="217"/>
      <c r="N4878" s="217"/>
      <c r="O4878" s="217"/>
      <c r="P4878" s="217"/>
    </row>
    <row r="4879">
      <c r="A4879" s="217"/>
      <c r="B4879" s="233"/>
      <c r="C4879" s="234"/>
      <c r="D4879" s="235"/>
      <c r="E4879" s="235"/>
      <c r="F4879" s="217"/>
      <c r="G4879" s="217"/>
      <c r="H4879" s="217"/>
      <c r="I4879" s="217"/>
      <c r="J4879" s="217"/>
      <c r="K4879" s="217"/>
      <c r="L4879" s="217"/>
      <c r="M4879" s="217"/>
      <c r="N4879" s="217"/>
      <c r="O4879" s="217"/>
      <c r="P4879" s="217"/>
    </row>
    <row r="4880">
      <c r="A4880" s="217"/>
      <c r="B4880" s="233"/>
      <c r="C4880" s="234"/>
      <c r="D4880" s="235"/>
      <c r="E4880" s="235"/>
      <c r="F4880" s="217"/>
      <c r="G4880" s="217"/>
      <c r="H4880" s="217"/>
      <c r="I4880" s="217"/>
      <c r="J4880" s="217"/>
      <c r="K4880" s="217"/>
      <c r="L4880" s="217"/>
      <c r="M4880" s="217"/>
      <c r="N4880" s="217"/>
      <c r="O4880" s="217"/>
      <c r="P4880" s="217"/>
    </row>
    <row r="4881">
      <c r="A4881" s="217"/>
      <c r="B4881" s="233"/>
      <c r="C4881" s="234"/>
      <c r="D4881" s="235"/>
      <c r="E4881" s="235"/>
      <c r="F4881" s="217"/>
      <c r="G4881" s="217"/>
      <c r="H4881" s="217"/>
      <c r="I4881" s="217"/>
      <c r="J4881" s="217"/>
      <c r="K4881" s="217"/>
      <c r="L4881" s="217"/>
      <c r="M4881" s="217"/>
      <c r="N4881" s="217"/>
      <c r="O4881" s="217"/>
      <c r="P4881" s="217"/>
    </row>
    <row r="4882">
      <c r="A4882" s="217"/>
      <c r="B4882" s="233"/>
      <c r="C4882" s="234"/>
      <c r="D4882" s="235"/>
      <c r="E4882" s="235"/>
      <c r="F4882" s="217"/>
      <c r="G4882" s="217"/>
      <c r="H4882" s="217"/>
      <c r="I4882" s="217"/>
      <c r="J4882" s="217"/>
      <c r="K4882" s="217"/>
      <c r="L4882" s="217"/>
      <c r="M4882" s="217"/>
      <c r="N4882" s="217"/>
      <c r="O4882" s="217"/>
      <c r="P4882" s="217"/>
    </row>
    <row r="4883">
      <c r="A4883" s="217"/>
      <c r="B4883" s="233"/>
      <c r="C4883" s="234"/>
      <c r="D4883" s="235"/>
      <c r="E4883" s="235"/>
      <c r="F4883" s="217"/>
      <c r="G4883" s="217"/>
      <c r="H4883" s="217"/>
      <c r="I4883" s="217"/>
      <c r="J4883" s="217"/>
      <c r="K4883" s="217"/>
      <c r="L4883" s="217"/>
      <c r="M4883" s="217"/>
      <c r="N4883" s="217"/>
      <c r="O4883" s="217"/>
      <c r="P4883" s="217"/>
    </row>
    <row r="4884">
      <c r="A4884" s="217"/>
      <c r="B4884" s="233"/>
      <c r="C4884" s="234"/>
      <c r="D4884" s="235"/>
      <c r="E4884" s="235"/>
      <c r="F4884" s="217"/>
      <c r="G4884" s="217"/>
      <c r="H4884" s="217"/>
      <c r="I4884" s="217"/>
      <c r="J4884" s="217"/>
      <c r="K4884" s="217"/>
      <c r="L4884" s="217"/>
      <c r="M4884" s="217"/>
      <c r="N4884" s="217"/>
      <c r="O4884" s="217"/>
      <c r="P4884" s="217"/>
    </row>
    <row r="4885">
      <c r="A4885" s="217"/>
      <c r="B4885" s="233"/>
      <c r="C4885" s="234"/>
      <c r="D4885" s="235"/>
      <c r="E4885" s="235"/>
      <c r="F4885" s="217"/>
      <c r="G4885" s="217"/>
      <c r="H4885" s="217"/>
      <c r="I4885" s="217"/>
      <c r="J4885" s="217"/>
      <c r="K4885" s="217"/>
      <c r="L4885" s="217"/>
      <c r="M4885" s="217"/>
      <c r="N4885" s="217"/>
      <c r="O4885" s="217"/>
      <c r="P4885" s="217"/>
    </row>
    <row r="4886">
      <c r="A4886" s="217"/>
      <c r="B4886" s="233"/>
      <c r="C4886" s="234"/>
      <c r="D4886" s="235"/>
      <c r="E4886" s="235"/>
      <c r="F4886" s="217"/>
      <c r="G4886" s="217"/>
      <c r="H4886" s="217"/>
      <c r="I4886" s="217"/>
      <c r="J4886" s="217"/>
      <c r="K4886" s="217"/>
      <c r="L4886" s="217"/>
      <c r="M4886" s="217"/>
      <c r="N4886" s="217"/>
      <c r="O4886" s="217"/>
      <c r="P4886" s="217"/>
    </row>
    <row r="4887">
      <c r="A4887" s="217"/>
      <c r="B4887" s="233"/>
      <c r="C4887" s="234"/>
      <c r="D4887" s="235"/>
      <c r="E4887" s="235"/>
      <c r="F4887" s="217"/>
      <c r="G4887" s="217"/>
      <c r="H4887" s="217"/>
      <c r="I4887" s="217"/>
      <c r="J4887" s="217"/>
      <c r="K4887" s="217"/>
      <c r="L4887" s="217"/>
      <c r="M4887" s="217"/>
      <c r="N4887" s="217"/>
      <c r="O4887" s="217"/>
      <c r="P4887" s="217"/>
    </row>
    <row r="4888">
      <c r="A4888" s="217"/>
      <c r="B4888" s="233"/>
      <c r="C4888" s="234"/>
      <c r="D4888" s="235"/>
      <c r="E4888" s="235"/>
      <c r="F4888" s="217"/>
      <c r="G4888" s="217"/>
      <c r="H4888" s="217"/>
      <c r="I4888" s="217"/>
      <c r="J4888" s="217"/>
      <c r="K4888" s="217"/>
      <c r="L4888" s="217"/>
      <c r="M4888" s="217"/>
      <c r="N4888" s="217"/>
      <c r="O4888" s="217"/>
      <c r="P4888" s="217"/>
    </row>
    <row r="4889">
      <c r="A4889" s="217"/>
      <c r="B4889" s="233"/>
      <c r="C4889" s="234"/>
      <c r="D4889" s="235"/>
      <c r="E4889" s="235"/>
      <c r="F4889" s="217"/>
      <c r="G4889" s="217"/>
      <c r="H4889" s="217"/>
      <c r="I4889" s="217"/>
      <c r="J4889" s="217"/>
      <c r="K4889" s="217"/>
      <c r="L4889" s="217"/>
      <c r="M4889" s="217"/>
      <c r="N4889" s="217"/>
      <c r="O4889" s="217"/>
      <c r="P4889" s="217"/>
    </row>
    <row r="4890">
      <c r="A4890" s="217"/>
      <c r="B4890" s="233"/>
      <c r="C4890" s="234"/>
      <c r="D4890" s="235"/>
      <c r="E4890" s="235"/>
      <c r="F4890" s="217"/>
      <c r="G4890" s="217"/>
      <c r="H4890" s="217"/>
      <c r="I4890" s="217"/>
      <c r="J4890" s="217"/>
      <c r="K4890" s="217"/>
      <c r="L4890" s="217"/>
      <c r="M4890" s="217"/>
      <c r="N4890" s="217"/>
      <c r="O4890" s="217"/>
      <c r="P4890" s="217"/>
    </row>
    <row r="4891">
      <c r="A4891" s="217"/>
      <c r="B4891" s="233"/>
      <c r="C4891" s="234"/>
      <c r="D4891" s="235"/>
      <c r="E4891" s="235"/>
      <c r="F4891" s="217"/>
      <c r="G4891" s="217"/>
      <c r="H4891" s="217"/>
      <c r="I4891" s="217"/>
      <c r="J4891" s="217"/>
      <c r="K4891" s="217"/>
      <c r="L4891" s="217"/>
      <c r="M4891" s="217"/>
      <c r="N4891" s="217"/>
      <c r="O4891" s="217"/>
      <c r="P4891" s="217"/>
    </row>
    <row r="4892">
      <c r="A4892" s="217"/>
      <c r="B4892" s="233"/>
      <c r="C4892" s="234"/>
      <c r="D4892" s="235"/>
      <c r="E4892" s="235"/>
      <c r="F4892" s="217"/>
      <c r="G4892" s="217"/>
      <c r="H4892" s="217"/>
      <c r="I4892" s="217"/>
      <c r="J4892" s="217"/>
      <c r="K4892" s="217"/>
      <c r="L4892" s="217"/>
      <c r="M4892" s="217"/>
      <c r="N4892" s="217"/>
      <c r="O4892" s="217"/>
      <c r="P4892" s="217"/>
    </row>
    <row r="4893">
      <c r="A4893" s="217"/>
      <c r="B4893" s="233"/>
      <c r="C4893" s="234"/>
      <c r="D4893" s="235"/>
      <c r="E4893" s="235"/>
      <c r="F4893" s="217"/>
      <c r="G4893" s="217"/>
      <c r="H4893" s="217"/>
      <c r="I4893" s="217"/>
      <c r="J4893" s="217"/>
      <c r="K4893" s="217"/>
      <c r="L4893" s="217"/>
      <c r="M4893" s="217"/>
      <c r="N4893" s="217"/>
      <c r="O4893" s="217"/>
      <c r="P4893" s="217"/>
    </row>
    <row r="4894">
      <c r="A4894" s="217"/>
      <c r="B4894" s="233"/>
      <c r="C4894" s="234"/>
      <c r="D4894" s="235"/>
      <c r="E4894" s="235"/>
      <c r="F4894" s="217"/>
      <c r="G4894" s="217"/>
      <c r="H4894" s="217"/>
      <c r="I4894" s="217"/>
      <c r="J4894" s="217"/>
      <c r="K4894" s="217"/>
      <c r="L4894" s="217"/>
      <c r="M4894" s="217"/>
      <c r="N4894" s="217"/>
      <c r="O4894" s="217"/>
      <c r="P4894" s="217"/>
    </row>
    <row r="4895">
      <c r="A4895" s="217"/>
      <c r="B4895" s="233"/>
      <c r="C4895" s="234"/>
      <c r="D4895" s="235"/>
      <c r="E4895" s="235"/>
      <c r="F4895" s="217"/>
      <c r="G4895" s="217"/>
      <c r="H4895" s="217"/>
      <c r="I4895" s="217"/>
      <c r="J4895" s="217"/>
      <c r="K4895" s="217"/>
      <c r="L4895" s="217"/>
      <c r="M4895" s="217"/>
      <c r="N4895" s="217"/>
      <c r="O4895" s="217"/>
      <c r="P4895" s="217"/>
    </row>
    <row r="4896">
      <c r="A4896" s="217"/>
      <c r="B4896" s="233"/>
      <c r="C4896" s="234"/>
      <c r="D4896" s="235"/>
      <c r="E4896" s="235"/>
      <c r="F4896" s="217"/>
      <c r="G4896" s="217"/>
      <c r="H4896" s="217"/>
      <c r="I4896" s="217"/>
      <c r="J4896" s="217"/>
      <c r="K4896" s="217"/>
      <c r="L4896" s="217"/>
      <c r="M4896" s="217"/>
      <c r="N4896" s="217"/>
      <c r="O4896" s="217"/>
      <c r="P4896" s="217"/>
    </row>
    <row r="4897">
      <c r="A4897" s="217"/>
      <c r="B4897" s="233"/>
      <c r="C4897" s="234"/>
      <c r="D4897" s="235"/>
      <c r="E4897" s="235"/>
      <c r="F4897" s="217"/>
      <c r="G4897" s="217"/>
      <c r="H4897" s="217"/>
      <c r="I4897" s="217"/>
      <c r="J4897" s="217"/>
      <c r="K4897" s="217"/>
      <c r="L4897" s="217"/>
      <c r="M4897" s="217"/>
      <c r="N4897" s="217"/>
      <c r="O4897" s="217"/>
      <c r="P4897" s="217"/>
    </row>
    <row r="4898">
      <c r="A4898" s="217"/>
      <c r="B4898" s="233"/>
      <c r="C4898" s="234"/>
      <c r="D4898" s="235"/>
      <c r="E4898" s="235"/>
      <c r="F4898" s="217"/>
      <c r="G4898" s="217"/>
      <c r="H4898" s="217"/>
      <c r="I4898" s="217"/>
      <c r="J4898" s="217"/>
      <c r="K4898" s="217"/>
      <c r="L4898" s="217"/>
      <c r="M4898" s="217"/>
      <c r="N4898" s="217"/>
      <c r="O4898" s="217"/>
      <c r="P4898" s="217"/>
    </row>
    <row r="4899">
      <c r="A4899" s="217"/>
      <c r="B4899" s="233"/>
      <c r="C4899" s="234"/>
      <c r="D4899" s="235"/>
      <c r="E4899" s="235"/>
      <c r="F4899" s="217"/>
      <c r="G4899" s="217"/>
      <c r="H4899" s="217"/>
      <c r="I4899" s="217"/>
      <c r="J4899" s="217"/>
      <c r="K4899" s="217"/>
      <c r="L4899" s="217"/>
      <c r="M4899" s="217"/>
      <c r="N4899" s="217"/>
      <c r="O4899" s="217"/>
      <c r="P4899" s="217"/>
    </row>
    <row r="4900">
      <c r="A4900" s="217"/>
      <c r="B4900" s="233"/>
      <c r="C4900" s="234"/>
      <c r="D4900" s="235"/>
      <c r="E4900" s="235"/>
      <c r="F4900" s="217"/>
      <c r="G4900" s="217"/>
      <c r="H4900" s="217"/>
      <c r="I4900" s="217"/>
      <c r="J4900" s="217"/>
      <c r="K4900" s="217"/>
      <c r="L4900" s="217"/>
      <c r="M4900" s="217"/>
      <c r="N4900" s="217"/>
      <c r="O4900" s="217"/>
      <c r="P4900" s="217"/>
    </row>
    <row r="4901">
      <c r="A4901" s="217"/>
      <c r="B4901" s="233"/>
      <c r="C4901" s="234"/>
      <c r="D4901" s="235"/>
      <c r="E4901" s="235"/>
      <c r="F4901" s="217"/>
      <c r="G4901" s="217"/>
      <c r="H4901" s="217"/>
      <c r="I4901" s="217"/>
      <c r="J4901" s="217"/>
      <c r="K4901" s="217"/>
      <c r="L4901" s="217"/>
      <c r="M4901" s="217"/>
      <c r="N4901" s="217"/>
      <c r="O4901" s="217"/>
      <c r="P4901" s="217"/>
    </row>
    <row r="4902">
      <c r="A4902" s="217"/>
      <c r="B4902" s="233"/>
      <c r="C4902" s="234"/>
      <c r="D4902" s="235"/>
      <c r="E4902" s="235"/>
      <c r="F4902" s="217"/>
      <c r="G4902" s="217"/>
      <c r="H4902" s="217"/>
      <c r="I4902" s="217"/>
      <c r="J4902" s="217"/>
      <c r="K4902" s="217"/>
      <c r="L4902" s="217"/>
      <c r="M4902" s="217"/>
      <c r="N4902" s="217"/>
      <c r="O4902" s="217"/>
      <c r="P4902" s="217"/>
    </row>
    <row r="4903">
      <c r="A4903" s="217"/>
      <c r="B4903" s="233"/>
      <c r="C4903" s="234"/>
      <c r="D4903" s="235"/>
      <c r="E4903" s="235"/>
      <c r="F4903" s="217"/>
      <c r="G4903" s="217"/>
      <c r="H4903" s="217"/>
      <c r="I4903" s="217"/>
      <c r="J4903" s="217"/>
      <c r="K4903" s="217"/>
      <c r="L4903" s="217"/>
      <c r="M4903" s="217"/>
      <c r="N4903" s="217"/>
      <c r="O4903" s="217"/>
      <c r="P4903" s="217"/>
    </row>
    <row r="4904">
      <c r="A4904" s="217"/>
      <c r="B4904" s="233"/>
      <c r="C4904" s="234"/>
      <c r="D4904" s="235"/>
      <c r="E4904" s="235"/>
      <c r="F4904" s="217"/>
      <c r="G4904" s="217"/>
      <c r="H4904" s="217"/>
      <c r="I4904" s="217"/>
      <c r="J4904" s="217"/>
      <c r="K4904" s="217"/>
      <c r="L4904" s="217"/>
      <c r="M4904" s="217"/>
      <c r="N4904" s="217"/>
      <c r="O4904" s="217"/>
      <c r="P4904" s="217"/>
    </row>
    <row r="4905">
      <c r="A4905" s="217"/>
      <c r="B4905" s="233"/>
      <c r="C4905" s="234"/>
      <c r="D4905" s="235"/>
      <c r="E4905" s="235"/>
      <c r="F4905" s="217"/>
      <c r="G4905" s="217"/>
      <c r="H4905" s="217"/>
      <c r="I4905" s="217"/>
      <c r="J4905" s="217"/>
      <c r="K4905" s="217"/>
      <c r="L4905" s="217"/>
      <c r="M4905" s="217"/>
      <c r="N4905" s="217"/>
      <c r="O4905" s="217"/>
      <c r="P4905" s="217"/>
    </row>
    <row r="4906">
      <c r="A4906" s="217"/>
      <c r="B4906" s="233"/>
      <c r="C4906" s="234"/>
      <c r="D4906" s="235"/>
      <c r="E4906" s="235"/>
      <c r="F4906" s="217"/>
      <c r="G4906" s="217"/>
      <c r="H4906" s="217"/>
      <c r="I4906" s="217"/>
      <c r="J4906" s="217"/>
      <c r="K4906" s="217"/>
      <c r="L4906" s="217"/>
      <c r="M4906" s="217"/>
      <c r="N4906" s="217"/>
      <c r="O4906" s="217"/>
      <c r="P4906" s="217"/>
    </row>
    <row r="4907">
      <c r="A4907" s="217"/>
      <c r="B4907" s="233"/>
      <c r="C4907" s="234"/>
      <c r="D4907" s="235"/>
      <c r="E4907" s="235"/>
      <c r="F4907" s="217"/>
      <c r="G4907" s="217"/>
      <c r="H4907" s="217"/>
      <c r="I4907" s="217"/>
      <c r="J4907" s="217"/>
      <c r="K4907" s="217"/>
      <c r="L4907" s="217"/>
      <c r="M4907" s="217"/>
      <c r="N4907" s="217"/>
      <c r="O4907" s="217"/>
      <c r="P4907" s="217"/>
    </row>
    <row r="4908">
      <c r="A4908" s="217"/>
      <c r="B4908" s="233"/>
      <c r="C4908" s="234"/>
      <c r="D4908" s="235"/>
      <c r="E4908" s="235"/>
      <c r="F4908" s="217"/>
      <c r="G4908" s="217"/>
      <c r="H4908" s="217"/>
      <c r="I4908" s="217"/>
      <c r="J4908" s="217"/>
      <c r="K4908" s="217"/>
      <c r="L4908" s="217"/>
      <c r="M4908" s="217"/>
      <c r="N4908" s="217"/>
      <c r="O4908" s="217"/>
      <c r="P4908" s="217"/>
    </row>
    <row r="4909">
      <c r="A4909" s="217"/>
      <c r="B4909" s="233"/>
      <c r="C4909" s="234"/>
      <c r="D4909" s="235"/>
      <c r="E4909" s="235"/>
      <c r="F4909" s="217"/>
      <c r="G4909" s="217"/>
      <c r="H4909" s="217"/>
      <c r="I4909" s="217"/>
      <c r="J4909" s="217"/>
      <c r="K4909" s="217"/>
      <c r="L4909" s="217"/>
      <c r="M4909" s="217"/>
      <c r="N4909" s="217"/>
      <c r="O4909" s="217"/>
      <c r="P4909" s="217"/>
    </row>
    <row r="4910">
      <c r="A4910" s="217"/>
      <c r="B4910" s="233"/>
      <c r="C4910" s="234"/>
      <c r="D4910" s="235"/>
      <c r="E4910" s="235"/>
      <c r="F4910" s="217"/>
      <c r="G4910" s="217"/>
      <c r="H4910" s="217"/>
      <c r="I4910" s="217"/>
      <c r="J4910" s="217"/>
      <c r="K4910" s="217"/>
      <c r="L4910" s="217"/>
      <c r="M4910" s="217"/>
      <c r="N4910" s="217"/>
      <c r="O4910" s="217"/>
      <c r="P4910" s="217"/>
    </row>
    <row r="4911">
      <c r="A4911" s="217"/>
      <c r="B4911" s="233"/>
      <c r="C4911" s="234"/>
      <c r="D4911" s="235"/>
      <c r="E4911" s="235"/>
      <c r="F4911" s="217"/>
      <c r="G4911" s="217"/>
      <c r="H4911" s="217"/>
      <c r="I4911" s="217"/>
      <c r="J4911" s="217"/>
      <c r="K4911" s="217"/>
      <c r="L4911" s="217"/>
      <c r="M4911" s="217"/>
      <c r="N4911" s="217"/>
      <c r="O4911" s="217"/>
      <c r="P4911" s="217"/>
    </row>
    <row r="4912">
      <c r="A4912" s="217"/>
      <c r="B4912" s="233"/>
      <c r="C4912" s="234"/>
      <c r="D4912" s="235"/>
      <c r="E4912" s="235"/>
      <c r="F4912" s="217"/>
      <c r="G4912" s="217"/>
      <c r="H4912" s="217"/>
      <c r="I4912" s="217"/>
      <c r="J4912" s="217"/>
      <c r="K4912" s="217"/>
      <c r="L4912" s="217"/>
      <c r="M4912" s="217"/>
      <c r="N4912" s="217"/>
      <c r="O4912" s="217"/>
      <c r="P4912" s="217"/>
    </row>
    <row r="4913">
      <c r="A4913" s="217"/>
      <c r="B4913" s="233"/>
      <c r="C4913" s="234"/>
      <c r="D4913" s="235"/>
      <c r="E4913" s="235"/>
      <c r="F4913" s="217"/>
      <c r="G4913" s="217"/>
      <c r="H4913" s="217"/>
      <c r="I4913" s="217"/>
      <c r="J4913" s="217"/>
      <c r="K4913" s="217"/>
      <c r="L4913" s="217"/>
      <c r="M4913" s="217"/>
      <c r="N4913" s="217"/>
      <c r="O4913" s="217"/>
      <c r="P4913" s="217"/>
    </row>
    <row r="4914">
      <c r="A4914" s="217"/>
      <c r="B4914" s="233"/>
      <c r="C4914" s="234"/>
      <c r="D4914" s="235"/>
      <c r="E4914" s="235"/>
      <c r="F4914" s="217"/>
      <c r="G4914" s="217"/>
      <c r="H4914" s="217"/>
      <c r="I4914" s="217"/>
      <c r="J4914" s="217"/>
      <c r="K4914" s="217"/>
      <c r="L4914" s="217"/>
      <c r="M4914" s="217"/>
      <c r="N4914" s="217"/>
      <c r="O4914" s="217"/>
      <c r="P4914" s="217"/>
    </row>
    <row r="4915">
      <c r="A4915" s="217"/>
      <c r="B4915" s="233"/>
      <c r="C4915" s="234"/>
      <c r="D4915" s="235"/>
      <c r="E4915" s="235"/>
      <c r="F4915" s="217"/>
      <c r="G4915" s="217"/>
      <c r="H4915" s="217"/>
      <c r="I4915" s="217"/>
      <c r="J4915" s="217"/>
      <c r="K4915" s="217"/>
      <c r="L4915" s="217"/>
      <c r="M4915" s="217"/>
      <c r="N4915" s="217"/>
      <c r="O4915" s="217"/>
      <c r="P4915" s="217"/>
    </row>
    <row r="4916">
      <c r="A4916" s="217"/>
      <c r="B4916" s="233"/>
      <c r="C4916" s="234"/>
      <c r="D4916" s="235"/>
      <c r="E4916" s="235"/>
      <c r="F4916" s="217"/>
      <c r="G4916" s="217"/>
      <c r="H4916" s="217"/>
      <c r="I4916" s="217"/>
      <c r="J4916" s="217"/>
      <c r="K4916" s="217"/>
      <c r="L4916" s="217"/>
      <c r="M4916" s="217"/>
      <c r="N4916" s="217"/>
      <c r="O4916" s="217"/>
      <c r="P4916" s="217"/>
    </row>
    <row r="4917">
      <c r="A4917" s="217"/>
      <c r="B4917" s="233"/>
      <c r="C4917" s="234"/>
      <c r="D4917" s="235"/>
      <c r="E4917" s="235"/>
      <c r="F4917" s="217"/>
      <c r="G4917" s="217"/>
      <c r="H4917" s="217"/>
      <c r="I4917" s="217"/>
      <c r="J4917" s="217"/>
      <c r="K4917" s="217"/>
      <c r="L4917" s="217"/>
      <c r="M4917" s="217"/>
      <c r="N4917" s="217"/>
      <c r="O4917" s="217"/>
      <c r="P4917" s="217"/>
    </row>
    <row r="4918">
      <c r="A4918" s="217"/>
      <c r="B4918" s="233"/>
      <c r="C4918" s="234"/>
      <c r="D4918" s="235"/>
      <c r="E4918" s="235"/>
      <c r="F4918" s="217"/>
      <c r="G4918" s="217"/>
      <c r="H4918" s="217"/>
      <c r="I4918" s="217"/>
      <c r="J4918" s="217"/>
      <c r="K4918" s="217"/>
      <c r="L4918" s="217"/>
      <c r="M4918" s="217"/>
      <c r="N4918" s="217"/>
      <c r="O4918" s="217"/>
      <c r="P4918" s="217"/>
    </row>
    <row r="4919">
      <c r="A4919" s="217"/>
      <c r="B4919" s="233"/>
      <c r="C4919" s="234"/>
      <c r="D4919" s="235"/>
      <c r="E4919" s="235"/>
      <c r="F4919" s="217"/>
      <c r="G4919" s="217"/>
      <c r="H4919" s="217"/>
      <c r="I4919" s="217"/>
      <c r="J4919" s="217"/>
      <c r="K4919" s="217"/>
      <c r="L4919" s="217"/>
      <c r="M4919" s="217"/>
      <c r="N4919" s="217"/>
      <c r="O4919" s="217"/>
      <c r="P4919" s="217"/>
    </row>
    <row r="4920">
      <c r="A4920" s="217"/>
      <c r="B4920" s="233"/>
      <c r="C4920" s="234"/>
      <c r="D4920" s="235"/>
      <c r="E4920" s="235"/>
      <c r="F4920" s="217"/>
      <c r="G4920" s="217"/>
      <c r="H4920" s="217"/>
      <c r="I4920" s="217"/>
      <c r="J4920" s="217"/>
      <c r="K4920" s="217"/>
      <c r="L4920" s="217"/>
      <c r="M4920" s="217"/>
      <c r="N4920" s="217"/>
      <c r="O4920" s="217"/>
      <c r="P4920" s="217"/>
    </row>
    <row r="4921">
      <c r="A4921" s="217"/>
      <c r="B4921" s="233"/>
      <c r="C4921" s="234"/>
      <c r="D4921" s="235"/>
      <c r="E4921" s="235"/>
      <c r="F4921" s="217"/>
      <c r="G4921" s="217"/>
      <c r="H4921" s="217"/>
      <c r="I4921" s="217"/>
      <c r="J4921" s="217"/>
      <c r="K4921" s="217"/>
      <c r="L4921" s="217"/>
      <c r="M4921" s="217"/>
      <c r="N4921" s="217"/>
      <c r="O4921" s="217"/>
      <c r="P4921" s="217"/>
    </row>
    <row r="4922">
      <c r="A4922" s="217"/>
      <c r="B4922" s="233"/>
      <c r="C4922" s="234"/>
      <c r="D4922" s="235"/>
      <c r="E4922" s="235"/>
      <c r="F4922" s="217"/>
      <c r="G4922" s="217"/>
      <c r="H4922" s="217"/>
      <c r="I4922" s="217"/>
      <c r="J4922" s="217"/>
      <c r="K4922" s="217"/>
      <c r="L4922" s="217"/>
      <c r="M4922" s="217"/>
      <c r="N4922" s="217"/>
      <c r="O4922" s="217"/>
      <c r="P4922" s="217"/>
    </row>
    <row r="4923">
      <c r="A4923" s="217"/>
      <c r="B4923" s="233"/>
      <c r="C4923" s="234"/>
      <c r="D4923" s="235"/>
      <c r="E4923" s="235"/>
      <c r="F4923" s="217"/>
      <c r="G4923" s="217"/>
      <c r="H4923" s="217"/>
      <c r="I4923" s="217"/>
      <c r="J4923" s="217"/>
      <c r="K4923" s="217"/>
      <c r="L4923" s="217"/>
      <c r="M4923" s="217"/>
      <c r="N4923" s="217"/>
      <c r="O4923" s="217"/>
      <c r="P4923" s="217"/>
    </row>
    <row r="4924">
      <c r="A4924" s="217"/>
      <c r="B4924" s="233"/>
      <c r="C4924" s="234"/>
      <c r="D4924" s="235"/>
      <c r="E4924" s="235"/>
      <c r="F4924" s="217"/>
      <c r="G4924" s="217"/>
      <c r="H4924" s="217"/>
      <c r="I4924" s="217"/>
      <c r="J4924" s="217"/>
      <c r="K4924" s="217"/>
      <c r="L4924" s="217"/>
      <c r="M4924" s="217"/>
      <c r="N4924" s="217"/>
      <c r="O4924" s="217"/>
      <c r="P4924" s="217"/>
    </row>
    <row r="4925">
      <c r="A4925" s="217"/>
      <c r="B4925" s="233"/>
      <c r="C4925" s="234"/>
      <c r="D4925" s="235"/>
      <c r="E4925" s="235"/>
      <c r="F4925" s="217"/>
      <c r="G4925" s="217"/>
      <c r="H4925" s="217"/>
      <c r="I4925" s="217"/>
      <c r="J4925" s="217"/>
      <c r="K4925" s="217"/>
      <c r="L4925" s="217"/>
      <c r="M4925" s="217"/>
      <c r="N4925" s="217"/>
      <c r="O4925" s="217"/>
      <c r="P4925" s="217"/>
    </row>
    <row r="4926">
      <c r="A4926" s="217"/>
      <c r="B4926" s="233"/>
      <c r="C4926" s="234"/>
      <c r="D4926" s="235"/>
      <c r="E4926" s="235"/>
      <c r="F4926" s="217"/>
      <c r="G4926" s="217"/>
      <c r="H4926" s="217"/>
      <c r="I4926" s="217"/>
      <c r="J4926" s="217"/>
      <c r="K4926" s="217"/>
      <c r="L4926" s="217"/>
      <c r="M4926" s="217"/>
      <c r="N4926" s="217"/>
      <c r="O4926" s="217"/>
      <c r="P4926" s="217"/>
    </row>
    <row r="4927">
      <c r="A4927" s="217"/>
      <c r="B4927" s="233"/>
      <c r="C4927" s="234"/>
      <c r="D4927" s="235"/>
      <c r="E4927" s="235"/>
      <c r="F4927" s="217"/>
      <c r="G4927" s="217"/>
      <c r="H4927" s="217"/>
      <c r="I4927" s="217"/>
      <c r="J4927" s="217"/>
      <c r="K4927" s="217"/>
      <c r="L4927" s="217"/>
      <c r="M4927" s="217"/>
      <c r="N4927" s="217"/>
      <c r="O4927" s="217"/>
      <c r="P4927" s="217"/>
    </row>
    <row r="4928">
      <c r="A4928" s="217"/>
      <c r="B4928" s="233"/>
      <c r="C4928" s="234"/>
      <c r="D4928" s="235"/>
      <c r="E4928" s="235"/>
      <c r="F4928" s="217"/>
      <c r="G4928" s="217"/>
      <c r="H4928" s="217"/>
      <c r="I4928" s="217"/>
      <c r="J4928" s="217"/>
      <c r="K4928" s="217"/>
      <c r="L4928" s="217"/>
      <c r="M4928" s="217"/>
      <c r="N4928" s="217"/>
      <c r="O4928" s="217"/>
      <c r="P4928" s="217"/>
    </row>
    <row r="4929">
      <c r="A4929" s="217"/>
      <c r="B4929" s="233"/>
      <c r="C4929" s="234"/>
      <c r="D4929" s="235"/>
      <c r="E4929" s="235"/>
      <c r="F4929" s="217"/>
      <c r="G4929" s="217"/>
      <c r="H4929" s="217"/>
      <c r="I4929" s="217"/>
      <c r="J4929" s="217"/>
      <c r="K4929" s="217"/>
      <c r="L4929" s="217"/>
      <c r="M4929" s="217"/>
      <c r="N4929" s="217"/>
      <c r="O4929" s="217"/>
      <c r="P4929" s="217"/>
    </row>
    <row r="4930">
      <c r="A4930" s="217"/>
      <c r="B4930" s="233"/>
      <c r="C4930" s="234"/>
      <c r="D4930" s="235"/>
      <c r="E4930" s="235"/>
      <c r="F4930" s="217"/>
      <c r="G4930" s="217"/>
      <c r="H4930" s="217"/>
      <c r="I4930" s="217"/>
      <c r="J4930" s="217"/>
      <c r="K4930" s="217"/>
      <c r="L4930" s="217"/>
      <c r="M4930" s="217"/>
      <c r="N4930" s="217"/>
      <c r="O4930" s="217"/>
      <c r="P4930" s="217"/>
    </row>
    <row r="4931">
      <c r="A4931" s="217"/>
      <c r="B4931" s="233"/>
      <c r="C4931" s="234"/>
      <c r="D4931" s="235"/>
      <c r="E4931" s="235"/>
      <c r="F4931" s="217"/>
      <c r="G4931" s="217"/>
      <c r="H4931" s="217"/>
      <c r="I4931" s="217"/>
      <c r="J4931" s="217"/>
      <c r="K4931" s="217"/>
      <c r="L4931" s="217"/>
      <c r="M4931" s="217"/>
      <c r="N4931" s="217"/>
      <c r="O4931" s="217"/>
      <c r="P4931" s="217"/>
    </row>
    <row r="4932">
      <c r="A4932" s="217"/>
      <c r="B4932" s="233"/>
      <c r="C4932" s="234"/>
      <c r="D4932" s="235"/>
      <c r="E4932" s="235"/>
      <c r="F4932" s="217"/>
      <c r="G4932" s="217"/>
      <c r="H4932" s="217"/>
      <c r="I4932" s="217"/>
      <c r="J4932" s="217"/>
      <c r="K4932" s="217"/>
      <c r="L4932" s="217"/>
      <c r="M4932" s="217"/>
      <c r="N4932" s="217"/>
      <c r="O4932" s="217"/>
      <c r="P4932" s="217"/>
    </row>
    <row r="4933">
      <c r="A4933" s="217"/>
      <c r="B4933" s="233"/>
      <c r="C4933" s="234"/>
      <c r="D4933" s="235"/>
      <c r="E4933" s="235"/>
      <c r="F4933" s="217"/>
      <c r="G4933" s="217"/>
      <c r="H4933" s="217"/>
      <c r="I4933" s="217"/>
      <c r="J4933" s="217"/>
      <c r="K4933" s="217"/>
      <c r="L4933" s="217"/>
      <c r="M4933" s="217"/>
      <c r="N4933" s="217"/>
      <c r="O4933" s="217"/>
      <c r="P4933" s="217"/>
    </row>
    <row r="4934">
      <c r="A4934" s="217"/>
      <c r="B4934" s="233"/>
      <c r="C4934" s="234"/>
      <c r="D4934" s="235"/>
      <c r="E4934" s="235"/>
      <c r="F4934" s="217"/>
      <c r="G4934" s="217"/>
      <c r="H4934" s="217"/>
      <c r="I4934" s="217"/>
      <c r="J4934" s="217"/>
      <c r="K4934" s="217"/>
      <c r="L4934" s="217"/>
      <c r="M4934" s="217"/>
      <c r="N4934" s="217"/>
      <c r="O4934" s="217"/>
      <c r="P4934" s="217"/>
    </row>
    <row r="4935">
      <c r="A4935" s="217"/>
      <c r="B4935" s="233"/>
      <c r="C4935" s="234"/>
      <c r="D4935" s="235"/>
      <c r="E4935" s="235"/>
      <c r="F4935" s="217"/>
      <c r="G4935" s="217"/>
      <c r="H4935" s="217"/>
      <c r="I4935" s="217"/>
      <c r="J4935" s="217"/>
      <c r="K4935" s="217"/>
      <c r="L4935" s="217"/>
      <c r="M4935" s="217"/>
      <c r="N4935" s="217"/>
      <c r="O4935" s="217"/>
      <c r="P4935" s="217"/>
    </row>
    <row r="4936">
      <c r="A4936" s="217"/>
      <c r="B4936" s="233"/>
      <c r="C4936" s="234"/>
      <c r="D4936" s="235"/>
      <c r="E4936" s="235"/>
      <c r="F4936" s="217"/>
      <c r="G4936" s="217"/>
      <c r="H4936" s="217"/>
      <c r="I4936" s="217"/>
      <c r="J4936" s="217"/>
      <c r="K4936" s="217"/>
      <c r="L4936" s="217"/>
      <c r="M4936" s="217"/>
      <c r="N4936" s="217"/>
      <c r="O4936" s="217"/>
      <c r="P4936" s="217"/>
    </row>
    <row r="4937">
      <c r="A4937" s="217"/>
      <c r="B4937" s="233"/>
      <c r="C4937" s="234"/>
      <c r="D4937" s="235"/>
      <c r="E4937" s="235"/>
      <c r="F4937" s="217"/>
      <c r="G4937" s="217"/>
      <c r="H4937" s="217"/>
      <c r="I4937" s="217"/>
      <c r="J4937" s="217"/>
      <c r="K4937" s="217"/>
      <c r="L4937" s="217"/>
      <c r="M4937" s="217"/>
      <c r="N4937" s="217"/>
      <c r="O4937" s="217"/>
      <c r="P4937" s="217"/>
    </row>
    <row r="4938">
      <c r="A4938" s="217"/>
      <c r="B4938" s="233"/>
      <c r="C4938" s="234"/>
      <c r="D4938" s="235"/>
      <c r="E4938" s="235"/>
      <c r="F4938" s="217"/>
      <c r="G4938" s="217"/>
      <c r="H4938" s="217"/>
      <c r="I4938" s="217"/>
      <c r="J4938" s="217"/>
      <c r="K4938" s="217"/>
      <c r="L4938" s="217"/>
      <c r="M4938" s="217"/>
      <c r="N4938" s="217"/>
      <c r="O4938" s="217"/>
      <c r="P4938" s="217"/>
    </row>
    <row r="4939">
      <c r="A4939" s="217"/>
      <c r="B4939" s="233"/>
      <c r="C4939" s="234"/>
      <c r="D4939" s="235"/>
      <c r="E4939" s="235"/>
      <c r="F4939" s="217"/>
      <c r="G4939" s="217"/>
      <c r="H4939" s="217"/>
      <c r="I4939" s="217"/>
      <c r="J4939" s="217"/>
      <c r="K4939" s="217"/>
      <c r="L4939" s="217"/>
      <c r="M4939" s="217"/>
      <c r="N4939" s="217"/>
      <c r="O4939" s="217"/>
      <c r="P4939" s="217"/>
    </row>
    <row r="4940">
      <c r="A4940" s="217"/>
      <c r="B4940" s="233"/>
      <c r="C4940" s="234"/>
      <c r="D4940" s="235"/>
      <c r="E4940" s="235"/>
      <c r="F4940" s="217"/>
      <c r="G4940" s="217"/>
      <c r="H4940" s="217"/>
      <c r="I4940" s="217"/>
      <c r="J4940" s="217"/>
      <c r="K4940" s="217"/>
      <c r="L4940" s="217"/>
      <c r="M4940" s="217"/>
      <c r="N4940" s="217"/>
      <c r="O4940" s="217"/>
      <c r="P4940" s="217"/>
    </row>
    <row r="4941">
      <c r="A4941" s="217"/>
      <c r="B4941" s="233"/>
      <c r="C4941" s="234"/>
      <c r="D4941" s="235"/>
      <c r="E4941" s="235"/>
      <c r="F4941" s="217"/>
      <c r="G4941" s="217"/>
      <c r="H4941" s="217"/>
      <c r="I4941" s="217"/>
      <c r="J4941" s="217"/>
      <c r="K4941" s="217"/>
      <c r="L4941" s="217"/>
      <c r="M4941" s="217"/>
      <c r="N4941" s="217"/>
      <c r="O4941" s="217"/>
      <c r="P4941" s="217"/>
    </row>
    <row r="4942">
      <c r="A4942" s="217"/>
      <c r="B4942" s="233"/>
      <c r="C4942" s="234"/>
      <c r="D4942" s="235"/>
      <c r="E4942" s="235"/>
      <c r="F4942" s="217"/>
      <c r="G4942" s="217"/>
      <c r="H4942" s="217"/>
      <c r="I4942" s="217"/>
      <c r="J4942" s="217"/>
      <c r="K4942" s="217"/>
      <c r="L4942" s="217"/>
      <c r="M4942" s="217"/>
      <c r="N4942" s="217"/>
      <c r="O4942" s="217"/>
      <c r="P4942" s="217"/>
    </row>
    <row r="4943">
      <c r="A4943" s="217"/>
      <c r="B4943" s="233"/>
      <c r="C4943" s="234"/>
      <c r="D4943" s="235"/>
      <c r="E4943" s="235"/>
      <c r="F4943" s="217"/>
      <c r="G4943" s="217"/>
      <c r="H4943" s="217"/>
      <c r="I4943" s="217"/>
      <c r="J4943" s="217"/>
      <c r="K4943" s="217"/>
      <c r="L4943" s="217"/>
      <c r="M4943" s="217"/>
      <c r="N4943" s="217"/>
      <c r="O4943" s="217"/>
      <c r="P4943" s="217"/>
    </row>
    <row r="4944">
      <c r="A4944" s="217"/>
      <c r="B4944" s="233"/>
      <c r="C4944" s="234"/>
      <c r="D4944" s="235"/>
      <c r="E4944" s="235"/>
      <c r="F4944" s="217"/>
      <c r="G4944" s="217"/>
      <c r="H4944" s="217"/>
      <c r="I4944" s="217"/>
      <c r="J4944" s="217"/>
      <c r="K4944" s="217"/>
      <c r="L4944" s="217"/>
      <c r="M4944" s="217"/>
      <c r="N4944" s="217"/>
      <c r="O4944" s="217"/>
      <c r="P4944" s="217"/>
    </row>
    <row r="4945">
      <c r="A4945" s="217"/>
      <c r="B4945" s="233"/>
      <c r="C4945" s="234"/>
      <c r="D4945" s="235"/>
      <c r="E4945" s="235"/>
      <c r="F4945" s="217"/>
      <c r="G4945" s="217"/>
      <c r="H4945" s="217"/>
      <c r="I4945" s="217"/>
      <c r="J4945" s="217"/>
      <c r="K4945" s="217"/>
      <c r="L4945" s="217"/>
      <c r="M4945" s="217"/>
      <c r="N4945" s="217"/>
      <c r="O4945" s="217"/>
      <c r="P4945" s="217"/>
    </row>
    <row r="4946">
      <c r="A4946" s="217"/>
      <c r="B4946" s="233"/>
      <c r="C4946" s="234"/>
      <c r="D4946" s="235"/>
      <c r="E4946" s="235"/>
      <c r="F4946" s="217"/>
      <c r="G4946" s="217"/>
      <c r="H4946" s="217"/>
      <c r="I4946" s="217"/>
      <c r="J4946" s="217"/>
      <c r="K4946" s="217"/>
      <c r="L4946" s="217"/>
      <c r="M4946" s="217"/>
      <c r="N4946" s="217"/>
      <c r="O4946" s="217"/>
      <c r="P4946" s="217"/>
    </row>
    <row r="4947">
      <c r="A4947" s="217"/>
      <c r="B4947" s="233"/>
      <c r="C4947" s="234"/>
      <c r="D4947" s="235"/>
      <c r="E4947" s="235"/>
      <c r="F4947" s="217"/>
      <c r="G4947" s="217"/>
      <c r="H4947" s="217"/>
      <c r="I4947" s="217"/>
      <c r="J4947" s="217"/>
      <c r="K4947" s="217"/>
      <c r="L4947" s="217"/>
      <c r="M4947" s="217"/>
      <c r="N4947" s="217"/>
      <c r="O4947" s="217"/>
      <c r="P4947" s="217"/>
    </row>
    <row r="4948">
      <c r="A4948" s="217"/>
      <c r="B4948" s="233"/>
      <c r="C4948" s="234"/>
      <c r="D4948" s="235"/>
      <c r="E4948" s="235"/>
      <c r="F4948" s="217"/>
      <c r="G4948" s="217"/>
      <c r="H4948" s="217"/>
      <c r="I4948" s="217"/>
      <c r="J4948" s="217"/>
      <c r="K4948" s="217"/>
      <c r="L4948" s="217"/>
      <c r="M4948" s="217"/>
      <c r="N4948" s="217"/>
      <c r="O4948" s="217"/>
      <c r="P4948" s="217"/>
    </row>
    <row r="4949">
      <c r="A4949" s="217"/>
      <c r="B4949" s="233"/>
      <c r="C4949" s="234"/>
      <c r="D4949" s="235"/>
      <c r="E4949" s="235"/>
      <c r="F4949" s="217"/>
      <c r="G4949" s="217"/>
      <c r="H4949" s="217"/>
      <c r="I4949" s="217"/>
      <c r="J4949" s="217"/>
      <c r="K4949" s="217"/>
      <c r="L4949" s="217"/>
      <c r="M4949" s="217"/>
      <c r="N4949" s="217"/>
      <c r="O4949" s="217"/>
      <c r="P4949" s="217"/>
    </row>
    <row r="4950">
      <c r="A4950" s="217"/>
      <c r="B4950" s="233"/>
      <c r="C4950" s="234"/>
      <c r="D4950" s="235"/>
      <c r="E4950" s="235"/>
      <c r="F4950" s="217"/>
      <c r="G4950" s="217"/>
      <c r="H4950" s="217"/>
      <c r="I4950" s="217"/>
      <c r="J4950" s="217"/>
      <c r="K4950" s="217"/>
      <c r="L4950" s="217"/>
      <c r="M4950" s="217"/>
      <c r="N4950" s="217"/>
      <c r="O4950" s="217"/>
      <c r="P4950" s="217"/>
    </row>
    <row r="4951">
      <c r="A4951" s="217"/>
      <c r="B4951" s="233"/>
      <c r="C4951" s="234"/>
      <c r="D4951" s="235"/>
      <c r="E4951" s="235"/>
      <c r="F4951" s="217"/>
      <c r="G4951" s="217"/>
      <c r="H4951" s="217"/>
      <c r="I4951" s="217"/>
      <c r="J4951" s="217"/>
      <c r="K4951" s="217"/>
      <c r="L4951" s="217"/>
      <c r="M4951" s="217"/>
      <c r="N4951" s="217"/>
      <c r="O4951" s="217"/>
      <c r="P4951" s="217"/>
    </row>
    <row r="4952">
      <c r="A4952" s="217"/>
      <c r="B4952" s="233"/>
      <c r="C4952" s="234"/>
      <c r="D4952" s="235"/>
      <c r="E4952" s="235"/>
      <c r="F4952" s="217"/>
      <c r="G4952" s="217"/>
      <c r="H4952" s="217"/>
      <c r="I4952" s="217"/>
      <c r="J4952" s="217"/>
      <c r="K4952" s="217"/>
      <c r="L4952" s="217"/>
      <c r="M4952" s="217"/>
      <c r="N4952" s="217"/>
      <c r="O4952" s="217"/>
      <c r="P4952" s="217"/>
    </row>
    <row r="4953">
      <c r="A4953" s="217"/>
      <c r="B4953" s="233"/>
      <c r="C4953" s="234"/>
      <c r="D4953" s="235"/>
      <c r="E4953" s="235"/>
      <c r="F4953" s="217"/>
      <c r="G4953" s="217"/>
      <c r="H4953" s="217"/>
      <c r="I4953" s="217"/>
      <c r="J4953" s="217"/>
      <c r="K4953" s="217"/>
      <c r="L4953" s="217"/>
      <c r="M4953" s="217"/>
      <c r="N4953" s="217"/>
      <c r="O4953" s="217"/>
      <c r="P4953" s="217"/>
    </row>
    <row r="4954">
      <c r="A4954" s="217"/>
      <c r="B4954" s="233"/>
      <c r="C4954" s="234"/>
      <c r="D4954" s="235"/>
      <c r="E4954" s="235"/>
      <c r="F4954" s="217"/>
      <c r="G4954" s="217"/>
      <c r="H4954" s="217"/>
      <c r="I4954" s="217"/>
      <c r="J4954" s="217"/>
      <c r="K4954" s="217"/>
      <c r="L4954" s="217"/>
      <c r="M4954" s="217"/>
      <c r="N4954" s="217"/>
      <c r="O4954" s="217"/>
      <c r="P4954" s="217"/>
    </row>
    <row r="4955">
      <c r="A4955" s="217"/>
      <c r="B4955" s="233"/>
      <c r="C4955" s="234"/>
      <c r="D4955" s="235"/>
      <c r="E4955" s="235"/>
      <c r="F4955" s="217"/>
      <c r="G4955" s="217"/>
      <c r="H4955" s="217"/>
      <c r="I4955" s="217"/>
      <c r="J4955" s="217"/>
      <c r="K4955" s="217"/>
      <c r="L4955" s="217"/>
      <c r="M4955" s="217"/>
      <c r="N4955" s="217"/>
      <c r="O4955" s="217"/>
      <c r="P4955" s="217"/>
    </row>
    <row r="4956">
      <c r="A4956" s="217"/>
      <c r="B4956" s="233"/>
      <c r="C4956" s="234"/>
      <c r="D4956" s="235"/>
      <c r="E4956" s="235"/>
      <c r="F4956" s="217"/>
      <c r="G4956" s="217"/>
      <c r="H4956" s="217"/>
      <c r="I4956" s="217"/>
      <c r="J4956" s="217"/>
      <c r="K4956" s="217"/>
      <c r="L4956" s="217"/>
      <c r="M4956" s="217"/>
      <c r="N4956" s="217"/>
      <c r="O4956" s="217"/>
      <c r="P4956" s="217"/>
    </row>
    <row r="4957">
      <c r="A4957" s="217"/>
      <c r="B4957" s="233"/>
      <c r="C4957" s="234"/>
      <c r="D4957" s="235"/>
      <c r="E4957" s="235"/>
      <c r="F4957" s="217"/>
      <c r="G4957" s="217"/>
      <c r="H4957" s="217"/>
      <c r="I4957" s="217"/>
      <c r="J4957" s="217"/>
      <c r="K4957" s="217"/>
      <c r="L4957" s="217"/>
      <c r="M4957" s="217"/>
      <c r="N4957" s="217"/>
      <c r="O4957" s="217"/>
      <c r="P4957" s="217"/>
    </row>
    <row r="4958">
      <c r="A4958" s="217"/>
      <c r="B4958" s="233"/>
      <c r="C4958" s="234"/>
      <c r="D4958" s="235"/>
      <c r="E4958" s="235"/>
      <c r="F4958" s="217"/>
      <c r="G4958" s="217"/>
      <c r="H4958" s="217"/>
      <c r="I4958" s="217"/>
      <c r="J4958" s="217"/>
      <c r="K4958" s="217"/>
      <c r="L4958" s="217"/>
      <c r="M4958" s="217"/>
      <c r="N4958" s="217"/>
      <c r="O4958" s="217"/>
      <c r="P4958" s="217"/>
    </row>
    <row r="4959">
      <c r="A4959" s="217"/>
      <c r="B4959" s="233"/>
      <c r="C4959" s="234"/>
      <c r="D4959" s="235"/>
      <c r="E4959" s="235"/>
      <c r="F4959" s="217"/>
      <c r="G4959" s="217"/>
      <c r="H4959" s="217"/>
      <c r="I4959" s="217"/>
      <c r="J4959" s="217"/>
      <c r="K4959" s="217"/>
      <c r="L4959" s="217"/>
      <c r="M4959" s="217"/>
      <c r="N4959" s="217"/>
      <c r="O4959" s="217"/>
      <c r="P4959" s="217"/>
    </row>
    <row r="4960">
      <c r="A4960" s="217"/>
      <c r="B4960" s="233"/>
      <c r="C4960" s="234"/>
      <c r="D4960" s="235"/>
      <c r="E4960" s="235"/>
      <c r="F4960" s="217"/>
      <c r="G4960" s="217"/>
      <c r="H4960" s="217"/>
      <c r="I4960" s="217"/>
      <c r="J4960" s="217"/>
      <c r="K4960" s="217"/>
      <c r="L4960" s="217"/>
      <c r="M4960" s="217"/>
      <c r="N4960" s="217"/>
      <c r="O4960" s="217"/>
      <c r="P4960" s="217"/>
    </row>
    <row r="4961">
      <c r="A4961" s="217"/>
      <c r="B4961" s="233"/>
      <c r="C4961" s="234"/>
      <c r="D4961" s="235"/>
      <c r="E4961" s="235"/>
      <c r="F4961" s="217"/>
      <c r="G4961" s="217"/>
      <c r="H4961" s="217"/>
      <c r="I4961" s="217"/>
      <c r="J4961" s="217"/>
      <c r="K4961" s="217"/>
      <c r="L4961" s="217"/>
      <c r="M4961" s="217"/>
      <c r="N4961" s="217"/>
      <c r="O4961" s="217"/>
      <c r="P4961" s="217"/>
    </row>
    <row r="4962">
      <c r="A4962" s="217"/>
      <c r="B4962" s="233"/>
      <c r="C4962" s="234"/>
      <c r="D4962" s="235"/>
      <c r="E4962" s="235"/>
      <c r="F4962" s="217"/>
      <c r="G4962" s="217"/>
      <c r="H4962" s="217"/>
      <c r="I4962" s="217"/>
      <c r="J4962" s="217"/>
      <c r="K4962" s="217"/>
      <c r="L4962" s="217"/>
      <c r="M4962" s="217"/>
      <c r="N4962" s="217"/>
      <c r="O4962" s="217"/>
      <c r="P4962" s="217"/>
    </row>
    <row r="4963">
      <c r="A4963" s="217"/>
      <c r="B4963" s="233"/>
      <c r="C4963" s="234"/>
      <c r="D4963" s="235"/>
      <c r="E4963" s="235"/>
      <c r="F4963" s="217"/>
      <c r="G4963" s="217"/>
      <c r="H4963" s="217"/>
      <c r="I4963" s="217"/>
      <c r="J4963" s="217"/>
      <c r="K4963" s="217"/>
      <c r="L4963" s="217"/>
      <c r="M4963" s="217"/>
      <c r="N4963" s="217"/>
      <c r="O4963" s="217"/>
      <c r="P4963" s="217"/>
    </row>
    <row r="4964">
      <c r="A4964" s="217"/>
      <c r="B4964" s="233"/>
      <c r="C4964" s="234"/>
      <c r="D4964" s="235"/>
      <c r="E4964" s="235"/>
      <c r="F4964" s="217"/>
      <c r="G4964" s="217"/>
      <c r="H4964" s="217"/>
      <c r="I4964" s="217"/>
      <c r="J4964" s="217"/>
      <c r="K4964" s="217"/>
      <c r="L4964" s="217"/>
      <c r="M4964" s="217"/>
      <c r="N4964" s="217"/>
      <c r="O4964" s="217"/>
      <c r="P4964" s="217"/>
    </row>
    <row r="4965">
      <c r="A4965" s="217"/>
      <c r="B4965" s="233"/>
      <c r="C4965" s="234"/>
      <c r="D4965" s="235"/>
      <c r="E4965" s="235"/>
      <c r="F4965" s="217"/>
      <c r="G4965" s="217"/>
      <c r="H4965" s="217"/>
      <c r="I4965" s="217"/>
      <c r="J4965" s="217"/>
      <c r="K4965" s="217"/>
      <c r="L4965" s="217"/>
      <c r="M4965" s="217"/>
      <c r="N4965" s="217"/>
      <c r="O4965" s="217"/>
      <c r="P4965" s="217"/>
    </row>
    <row r="4966">
      <c r="A4966" s="217"/>
      <c r="B4966" s="233"/>
      <c r="C4966" s="234"/>
      <c r="D4966" s="235"/>
      <c r="E4966" s="235"/>
      <c r="F4966" s="217"/>
      <c r="G4966" s="217"/>
      <c r="H4966" s="217"/>
      <c r="I4966" s="217"/>
      <c r="J4966" s="217"/>
      <c r="K4966" s="217"/>
      <c r="L4966" s="217"/>
      <c r="M4966" s="217"/>
      <c r="N4966" s="217"/>
      <c r="O4966" s="217"/>
      <c r="P4966" s="217"/>
    </row>
    <row r="4967">
      <c r="A4967" s="217"/>
      <c r="B4967" s="233"/>
      <c r="C4967" s="234"/>
      <c r="D4967" s="235"/>
      <c r="E4967" s="235"/>
      <c r="F4967" s="217"/>
      <c r="G4967" s="217"/>
      <c r="H4967" s="217"/>
      <c r="I4967" s="217"/>
      <c r="J4967" s="217"/>
      <c r="K4967" s="217"/>
      <c r="L4967" s="217"/>
      <c r="M4967" s="217"/>
      <c r="N4967" s="217"/>
      <c r="O4967" s="217"/>
      <c r="P4967" s="217"/>
    </row>
    <row r="4968">
      <c r="A4968" s="217"/>
      <c r="B4968" s="233"/>
      <c r="C4968" s="234"/>
      <c r="D4968" s="235"/>
      <c r="E4968" s="235"/>
      <c r="F4968" s="217"/>
      <c r="G4968" s="217"/>
      <c r="H4968" s="217"/>
      <c r="I4968" s="217"/>
      <c r="J4968" s="217"/>
      <c r="K4968" s="217"/>
      <c r="L4968" s="217"/>
      <c r="M4968" s="217"/>
      <c r="N4968" s="217"/>
      <c r="O4968" s="217"/>
      <c r="P4968" s="217"/>
    </row>
    <row r="4969">
      <c r="A4969" s="217"/>
      <c r="B4969" s="233"/>
      <c r="C4969" s="234"/>
      <c r="D4969" s="235"/>
      <c r="E4969" s="235"/>
      <c r="F4969" s="217"/>
      <c r="G4969" s="217"/>
      <c r="H4969" s="217"/>
      <c r="I4969" s="217"/>
      <c r="J4969" s="217"/>
      <c r="K4969" s="217"/>
      <c r="L4969" s="217"/>
      <c r="M4969" s="217"/>
      <c r="N4969" s="217"/>
      <c r="O4969" s="217"/>
      <c r="P4969" s="217"/>
    </row>
    <row r="4970">
      <c r="A4970" s="217"/>
      <c r="B4970" s="233"/>
      <c r="C4970" s="234"/>
      <c r="D4970" s="235"/>
      <c r="E4970" s="235"/>
      <c r="F4970" s="217"/>
      <c r="G4970" s="217"/>
      <c r="H4970" s="217"/>
      <c r="I4970" s="217"/>
      <c r="J4970" s="217"/>
      <c r="K4970" s="217"/>
      <c r="L4970" s="217"/>
      <c r="M4970" s="217"/>
      <c r="N4970" s="217"/>
      <c r="O4970" s="217"/>
      <c r="P4970" s="217"/>
    </row>
    <row r="4971">
      <c r="A4971" s="217"/>
      <c r="B4971" s="233"/>
      <c r="C4971" s="234"/>
      <c r="D4971" s="235"/>
      <c r="E4971" s="235"/>
      <c r="F4971" s="217"/>
      <c r="G4971" s="217"/>
      <c r="H4971" s="217"/>
      <c r="I4971" s="217"/>
      <c r="J4971" s="217"/>
      <c r="K4971" s="217"/>
      <c r="L4971" s="217"/>
      <c r="M4971" s="217"/>
      <c r="N4971" s="217"/>
      <c r="O4971" s="217"/>
      <c r="P4971" s="217"/>
    </row>
    <row r="4972">
      <c r="A4972" s="217"/>
      <c r="B4972" s="233"/>
      <c r="C4972" s="234"/>
      <c r="D4972" s="235"/>
      <c r="E4972" s="235"/>
      <c r="F4972" s="217"/>
      <c r="G4972" s="217"/>
      <c r="H4972" s="217"/>
      <c r="I4972" s="217"/>
      <c r="J4972" s="217"/>
      <c r="K4972" s="217"/>
      <c r="L4972" s="217"/>
      <c r="M4972" s="217"/>
      <c r="N4972" s="217"/>
      <c r="O4972" s="217"/>
      <c r="P4972" s="217"/>
    </row>
    <row r="4973">
      <c r="A4973" s="217"/>
      <c r="B4973" s="233"/>
      <c r="C4973" s="234"/>
      <c r="D4973" s="235"/>
      <c r="E4973" s="235"/>
      <c r="F4973" s="217"/>
      <c r="G4973" s="217"/>
      <c r="H4973" s="217"/>
      <c r="I4973" s="217"/>
      <c r="J4973" s="217"/>
      <c r="K4973" s="217"/>
      <c r="L4973" s="217"/>
      <c r="M4973" s="217"/>
      <c r="N4973" s="217"/>
      <c r="O4973" s="217"/>
      <c r="P4973" s="217"/>
    </row>
    <row r="4974">
      <c r="A4974" s="217"/>
      <c r="B4974" s="233"/>
      <c r="C4974" s="234"/>
      <c r="D4974" s="235"/>
      <c r="E4974" s="235"/>
      <c r="F4974" s="217"/>
      <c r="G4974" s="217"/>
      <c r="H4974" s="217"/>
      <c r="I4974" s="217"/>
      <c r="J4974" s="217"/>
      <c r="K4974" s="217"/>
      <c r="L4974" s="217"/>
      <c r="M4974" s="217"/>
      <c r="N4974" s="217"/>
      <c r="O4974" s="217"/>
      <c r="P4974" s="217"/>
    </row>
    <row r="4975">
      <c r="A4975" s="217"/>
      <c r="B4975" s="233"/>
      <c r="C4975" s="234"/>
      <c r="D4975" s="235"/>
      <c r="E4975" s="235"/>
      <c r="F4975" s="217"/>
      <c r="G4975" s="217"/>
      <c r="H4975" s="217"/>
      <c r="I4975" s="217"/>
      <c r="J4975" s="217"/>
      <c r="K4975" s="217"/>
      <c r="L4975" s="217"/>
      <c r="M4975" s="217"/>
      <c r="N4975" s="217"/>
      <c r="O4975" s="217"/>
      <c r="P4975" s="217"/>
    </row>
    <row r="4976">
      <c r="A4976" s="217"/>
      <c r="B4976" s="233"/>
      <c r="C4976" s="234"/>
      <c r="D4976" s="235"/>
      <c r="E4976" s="235"/>
      <c r="F4976" s="217"/>
      <c r="G4976" s="217"/>
      <c r="H4976" s="217"/>
      <c r="I4976" s="217"/>
      <c r="J4976" s="217"/>
      <c r="K4976" s="217"/>
      <c r="L4976" s="217"/>
      <c r="M4976" s="217"/>
      <c r="N4976" s="217"/>
      <c r="O4976" s="217"/>
      <c r="P4976" s="217"/>
    </row>
    <row r="4977">
      <c r="A4977" s="217"/>
      <c r="B4977" s="233"/>
      <c r="C4977" s="234"/>
      <c r="D4977" s="235"/>
      <c r="E4977" s="235"/>
      <c r="F4977" s="217"/>
      <c r="G4977" s="217"/>
      <c r="H4977" s="217"/>
      <c r="I4977" s="217"/>
      <c r="J4977" s="217"/>
      <c r="K4977" s="217"/>
      <c r="L4977" s="217"/>
      <c r="M4977" s="217"/>
      <c r="N4977" s="217"/>
      <c r="O4977" s="217"/>
      <c r="P4977" s="217"/>
    </row>
    <row r="4978">
      <c r="A4978" s="217"/>
      <c r="B4978" s="233"/>
      <c r="C4978" s="234"/>
      <c r="D4978" s="235"/>
      <c r="E4978" s="235"/>
      <c r="F4978" s="217"/>
      <c r="G4978" s="217"/>
      <c r="H4978" s="217"/>
      <c r="I4978" s="217"/>
      <c r="J4978" s="217"/>
      <c r="K4978" s="217"/>
      <c r="L4978" s="217"/>
      <c r="M4978" s="217"/>
      <c r="N4978" s="217"/>
      <c r="O4978" s="217"/>
      <c r="P4978" s="217"/>
    </row>
    <row r="4979">
      <c r="A4979" s="217"/>
      <c r="B4979" s="233"/>
      <c r="C4979" s="234"/>
      <c r="D4979" s="235"/>
      <c r="E4979" s="235"/>
      <c r="F4979" s="217"/>
      <c r="G4979" s="217"/>
      <c r="H4979" s="217"/>
      <c r="I4979" s="217"/>
      <c r="J4979" s="217"/>
      <c r="K4979" s="217"/>
      <c r="L4979" s="217"/>
      <c r="M4979" s="217"/>
      <c r="N4979" s="217"/>
      <c r="O4979" s="217"/>
      <c r="P4979" s="217"/>
    </row>
    <row r="4980">
      <c r="A4980" s="217"/>
      <c r="B4980" s="233"/>
      <c r="C4980" s="234"/>
      <c r="D4980" s="235"/>
      <c r="E4980" s="235"/>
      <c r="F4980" s="217"/>
      <c r="G4980" s="217"/>
      <c r="H4980" s="217"/>
      <c r="I4980" s="217"/>
      <c r="J4980" s="217"/>
      <c r="K4980" s="217"/>
      <c r="L4980" s="217"/>
      <c r="M4980" s="217"/>
      <c r="N4980" s="217"/>
      <c r="O4980" s="217"/>
      <c r="P4980" s="217"/>
    </row>
    <row r="4981">
      <c r="A4981" s="217"/>
      <c r="B4981" s="233"/>
      <c r="C4981" s="234"/>
      <c r="D4981" s="235"/>
      <c r="E4981" s="235"/>
      <c r="F4981" s="217"/>
      <c r="G4981" s="217"/>
      <c r="H4981" s="217"/>
      <c r="I4981" s="217"/>
      <c r="J4981" s="217"/>
      <c r="K4981" s="217"/>
      <c r="L4981" s="217"/>
      <c r="M4981" s="217"/>
      <c r="N4981" s="217"/>
      <c r="O4981" s="217"/>
      <c r="P4981" s="217"/>
    </row>
    <row r="4982">
      <c r="A4982" s="217"/>
      <c r="B4982" s="233"/>
      <c r="C4982" s="234"/>
      <c r="D4982" s="235"/>
      <c r="E4982" s="235"/>
      <c r="F4982" s="217"/>
      <c r="G4982" s="217"/>
      <c r="H4982" s="217"/>
      <c r="I4982" s="217"/>
      <c r="J4982" s="217"/>
      <c r="K4982" s="217"/>
      <c r="L4982" s="217"/>
      <c r="M4982" s="217"/>
      <c r="N4982" s="217"/>
      <c r="O4982" s="217"/>
      <c r="P4982" s="217"/>
    </row>
    <row r="4983">
      <c r="A4983" s="217"/>
      <c r="B4983" s="233"/>
      <c r="C4983" s="234"/>
      <c r="D4983" s="235"/>
      <c r="E4983" s="235"/>
      <c r="F4983" s="217"/>
      <c r="G4983" s="217"/>
      <c r="H4983" s="217"/>
      <c r="I4983" s="217"/>
      <c r="J4983" s="217"/>
      <c r="K4983" s="217"/>
      <c r="L4983" s="217"/>
      <c r="M4983" s="217"/>
      <c r="N4983" s="217"/>
      <c r="O4983" s="217"/>
      <c r="P4983" s="217"/>
    </row>
    <row r="4984">
      <c r="A4984" s="217"/>
      <c r="B4984" s="233"/>
      <c r="C4984" s="234"/>
      <c r="D4984" s="235"/>
      <c r="E4984" s="235"/>
      <c r="F4984" s="217"/>
      <c r="G4984" s="217"/>
      <c r="H4984" s="217"/>
      <c r="I4984" s="217"/>
      <c r="J4984" s="217"/>
      <c r="K4984" s="217"/>
      <c r="L4984" s="217"/>
      <c r="M4984" s="217"/>
      <c r="N4984" s="217"/>
      <c r="O4984" s="217"/>
      <c r="P4984" s="217"/>
    </row>
    <row r="4985">
      <c r="A4985" s="217"/>
      <c r="B4985" s="233"/>
      <c r="C4985" s="234"/>
      <c r="D4985" s="235"/>
      <c r="E4985" s="235"/>
      <c r="F4985" s="217"/>
      <c r="G4985" s="217"/>
      <c r="H4985" s="217"/>
      <c r="I4985" s="217"/>
      <c r="J4985" s="217"/>
      <c r="K4985" s="217"/>
      <c r="L4985" s="217"/>
      <c r="M4985" s="217"/>
      <c r="N4985" s="217"/>
      <c r="O4985" s="217"/>
      <c r="P4985" s="217"/>
    </row>
    <row r="4986">
      <c r="A4986" s="217"/>
      <c r="B4986" s="233"/>
      <c r="C4986" s="234"/>
      <c r="D4986" s="235"/>
      <c r="E4986" s="235"/>
      <c r="F4986" s="217"/>
      <c r="G4986" s="217"/>
      <c r="H4986" s="217"/>
      <c r="I4986" s="217"/>
      <c r="J4986" s="217"/>
      <c r="K4986" s="217"/>
      <c r="L4986" s="217"/>
      <c r="M4986" s="217"/>
      <c r="N4986" s="217"/>
      <c r="O4986" s="217"/>
      <c r="P4986" s="217"/>
    </row>
    <row r="4987">
      <c r="A4987" s="217"/>
      <c r="B4987" s="233"/>
      <c r="C4987" s="234"/>
      <c r="D4987" s="235"/>
      <c r="E4987" s="235"/>
      <c r="F4987" s="217"/>
      <c r="G4987" s="217"/>
      <c r="H4987" s="217"/>
      <c r="I4987" s="217"/>
      <c r="J4987" s="217"/>
      <c r="K4987" s="217"/>
      <c r="L4987" s="217"/>
      <c r="M4987" s="217"/>
      <c r="N4987" s="217"/>
      <c r="O4987" s="217"/>
      <c r="P4987" s="217"/>
    </row>
    <row r="4988">
      <c r="A4988" s="217"/>
      <c r="B4988" s="233"/>
      <c r="C4988" s="234"/>
      <c r="D4988" s="235"/>
      <c r="E4988" s="235"/>
      <c r="F4988" s="217"/>
      <c r="G4988" s="217"/>
      <c r="H4988" s="217"/>
      <c r="I4988" s="217"/>
      <c r="J4988" s="217"/>
      <c r="K4988" s="217"/>
      <c r="L4988" s="217"/>
      <c r="M4988" s="217"/>
      <c r="N4988" s="217"/>
      <c r="O4988" s="217"/>
      <c r="P4988" s="217"/>
    </row>
    <row r="4989">
      <c r="A4989" s="217"/>
      <c r="B4989" s="233"/>
      <c r="C4989" s="234"/>
      <c r="D4989" s="235"/>
      <c r="E4989" s="235"/>
      <c r="F4989" s="217"/>
      <c r="G4989" s="217"/>
      <c r="H4989" s="217"/>
      <c r="I4989" s="217"/>
      <c r="J4989" s="217"/>
      <c r="K4989" s="217"/>
      <c r="L4989" s="217"/>
      <c r="M4989" s="217"/>
      <c r="N4989" s="217"/>
      <c r="O4989" s="217"/>
      <c r="P4989" s="217"/>
    </row>
    <row r="4990">
      <c r="A4990" s="217"/>
      <c r="B4990" s="233"/>
      <c r="C4990" s="234"/>
      <c r="D4990" s="235"/>
      <c r="E4990" s="235"/>
      <c r="F4990" s="217"/>
      <c r="G4990" s="217"/>
      <c r="H4990" s="217"/>
      <c r="I4990" s="217"/>
      <c r="J4990" s="217"/>
      <c r="K4990" s="217"/>
      <c r="L4990" s="217"/>
      <c r="M4990" s="217"/>
      <c r="N4990" s="217"/>
      <c r="O4990" s="217"/>
      <c r="P4990" s="217"/>
    </row>
    <row r="4991">
      <c r="A4991" s="217"/>
      <c r="B4991" s="233"/>
      <c r="C4991" s="234"/>
      <c r="D4991" s="235"/>
      <c r="E4991" s="235"/>
      <c r="F4991" s="217"/>
      <c r="G4991" s="217"/>
      <c r="H4991" s="217"/>
      <c r="I4991" s="217"/>
      <c r="J4991" s="217"/>
      <c r="K4991" s="217"/>
      <c r="L4991" s="217"/>
      <c r="M4991" s="217"/>
      <c r="N4991" s="217"/>
      <c r="O4991" s="217"/>
      <c r="P4991" s="217"/>
    </row>
    <row r="4992">
      <c r="A4992" s="217"/>
      <c r="B4992" s="233"/>
      <c r="C4992" s="234"/>
      <c r="D4992" s="235"/>
      <c r="E4992" s="235"/>
      <c r="F4992" s="217"/>
      <c r="G4992" s="217"/>
      <c r="H4992" s="217"/>
      <c r="I4992" s="217"/>
      <c r="J4992" s="217"/>
      <c r="K4992" s="217"/>
      <c r="L4992" s="217"/>
      <c r="M4992" s="217"/>
      <c r="N4992" s="217"/>
      <c r="O4992" s="217"/>
      <c r="P4992" s="217"/>
    </row>
    <row r="4993">
      <c r="A4993" s="217"/>
      <c r="B4993" s="233"/>
      <c r="C4993" s="234"/>
      <c r="D4993" s="235"/>
      <c r="E4993" s="235"/>
      <c r="F4993" s="217"/>
      <c r="G4993" s="217"/>
      <c r="H4993" s="217"/>
      <c r="I4993" s="217"/>
      <c r="J4993" s="217"/>
      <c r="K4993" s="217"/>
      <c r="L4993" s="217"/>
      <c r="M4993" s="217"/>
      <c r="N4993" s="217"/>
      <c r="O4993" s="217"/>
      <c r="P4993" s="217"/>
    </row>
    <row r="4994">
      <c r="A4994" s="217"/>
      <c r="B4994" s="233"/>
      <c r="C4994" s="234"/>
      <c r="D4994" s="235"/>
      <c r="E4994" s="235"/>
      <c r="F4994" s="217"/>
      <c r="G4994" s="217"/>
      <c r="H4994" s="217"/>
      <c r="I4994" s="217"/>
      <c r="J4994" s="217"/>
      <c r="K4994" s="217"/>
      <c r="L4994" s="217"/>
      <c r="M4994" s="217"/>
      <c r="N4994" s="217"/>
      <c r="O4994" s="217"/>
      <c r="P4994" s="217"/>
    </row>
    <row r="4995">
      <c r="A4995" s="217"/>
      <c r="B4995" s="233"/>
      <c r="C4995" s="234"/>
      <c r="D4995" s="235"/>
      <c r="E4995" s="235"/>
      <c r="F4995" s="217"/>
      <c r="G4995" s="217"/>
      <c r="H4995" s="217"/>
      <c r="I4995" s="217"/>
      <c r="J4995" s="217"/>
      <c r="K4995" s="217"/>
      <c r="L4995" s="217"/>
      <c r="M4995" s="217"/>
      <c r="N4995" s="217"/>
      <c r="O4995" s="217"/>
      <c r="P4995" s="217"/>
    </row>
    <row r="4996">
      <c r="A4996" s="217"/>
      <c r="B4996" s="233"/>
      <c r="C4996" s="234"/>
      <c r="D4996" s="235"/>
      <c r="E4996" s="235"/>
      <c r="F4996" s="217"/>
      <c r="G4996" s="217"/>
      <c r="H4996" s="217"/>
      <c r="I4996" s="217"/>
      <c r="J4996" s="217"/>
      <c r="K4996" s="217"/>
      <c r="L4996" s="217"/>
      <c r="M4996" s="217"/>
      <c r="N4996" s="217"/>
      <c r="O4996" s="217"/>
      <c r="P4996" s="217"/>
    </row>
    <row r="4997">
      <c r="A4997" s="217"/>
      <c r="B4997" s="233"/>
      <c r="C4997" s="234"/>
      <c r="D4997" s="235"/>
      <c r="E4997" s="235"/>
      <c r="F4997" s="217"/>
      <c r="G4997" s="217"/>
      <c r="H4997" s="217"/>
      <c r="I4997" s="217"/>
      <c r="J4997" s="217"/>
      <c r="K4997" s="217"/>
      <c r="L4997" s="217"/>
      <c r="M4997" s="217"/>
      <c r="N4997" s="217"/>
      <c r="O4997" s="217"/>
      <c r="P4997" s="217"/>
    </row>
    <row r="4998">
      <c r="A4998" s="217"/>
      <c r="B4998" s="233"/>
      <c r="C4998" s="234"/>
      <c r="D4998" s="235"/>
      <c r="E4998" s="235"/>
      <c r="F4998" s="217"/>
      <c r="G4998" s="217"/>
      <c r="H4998" s="217"/>
      <c r="I4998" s="217"/>
      <c r="J4998" s="217"/>
      <c r="K4998" s="217"/>
      <c r="L4998" s="217"/>
      <c r="M4998" s="217"/>
      <c r="N4998" s="217"/>
      <c r="O4998" s="217"/>
      <c r="P4998" s="217"/>
    </row>
    <row r="4999">
      <c r="A4999" s="217"/>
      <c r="B4999" s="233"/>
      <c r="C4999" s="234"/>
      <c r="D4999" s="235"/>
      <c r="E4999" s="235"/>
      <c r="F4999" s="217"/>
      <c r="G4999" s="217"/>
      <c r="H4999" s="217"/>
      <c r="I4999" s="217"/>
      <c r="J4999" s="217"/>
      <c r="K4999" s="217"/>
      <c r="L4999" s="217"/>
      <c r="M4999" s="217"/>
      <c r="N4999" s="217"/>
      <c r="O4999" s="217"/>
      <c r="P4999" s="217"/>
    </row>
    <row r="5000">
      <c r="A5000" s="217"/>
      <c r="B5000" s="233"/>
      <c r="C5000" s="234"/>
      <c r="D5000" s="235"/>
      <c r="E5000" s="235"/>
      <c r="F5000" s="217"/>
      <c r="G5000" s="217"/>
      <c r="H5000" s="217"/>
      <c r="I5000" s="217"/>
      <c r="J5000" s="217"/>
      <c r="K5000" s="217"/>
      <c r="L5000" s="217"/>
      <c r="M5000" s="217"/>
      <c r="N5000" s="217"/>
      <c r="O5000" s="217"/>
      <c r="P5000" s="217"/>
    </row>
    <row r="5001">
      <c r="A5001" s="217"/>
      <c r="B5001" s="233"/>
      <c r="C5001" s="234"/>
      <c r="D5001" s="235"/>
      <c r="E5001" s="235"/>
      <c r="F5001" s="217"/>
      <c r="G5001" s="217"/>
      <c r="H5001" s="217"/>
      <c r="I5001" s="217"/>
      <c r="J5001" s="217"/>
      <c r="K5001" s="217"/>
      <c r="L5001" s="217"/>
      <c r="M5001" s="217"/>
      <c r="N5001" s="217"/>
      <c r="O5001" s="217"/>
      <c r="P5001" s="217"/>
    </row>
    <row r="5002">
      <c r="A5002" s="217"/>
      <c r="B5002" s="233"/>
      <c r="C5002" s="234"/>
      <c r="D5002" s="235"/>
      <c r="E5002" s="235"/>
      <c r="F5002" s="217"/>
      <c r="G5002" s="217"/>
      <c r="H5002" s="217"/>
      <c r="I5002" s="217"/>
      <c r="J5002" s="217"/>
      <c r="K5002" s="217"/>
      <c r="L5002" s="217"/>
      <c r="M5002" s="217"/>
      <c r="N5002" s="217"/>
      <c r="O5002" s="217"/>
      <c r="P5002" s="217"/>
    </row>
    <row r="5003">
      <c r="A5003" s="217"/>
      <c r="B5003" s="233"/>
      <c r="C5003" s="234"/>
      <c r="D5003" s="235"/>
      <c r="E5003" s="235"/>
      <c r="F5003" s="217"/>
      <c r="G5003" s="217"/>
      <c r="H5003" s="217"/>
      <c r="I5003" s="217"/>
      <c r="J5003" s="217"/>
      <c r="K5003" s="217"/>
      <c r="L5003" s="217"/>
      <c r="M5003" s="217"/>
      <c r="N5003" s="217"/>
      <c r="O5003" s="217"/>
      <c r="P5003" s="217"/>
    </row>
    <row r="5004">
      <c r="A5004" s="217"/>
      <c r="B5004" s="233"/>
      <c r="C5004" s="234"/>
      <c r="D5004" s="235"/>
      <c r="E5004" s="235"/>
      <c r="F5004" s="217"/>
      <c r="G5004" s="217"/>
      <c r="H5004" s="217"/>
      <c r="I5004" s="217"/>
      <c r="J5004" s="217"/>
      <c r="K5004" s="217"/>
      <c r="L5004" s="217"/>
      <c r="M5004" s="217"/>
      <c r="N5004" s="217"/>
      <c r="O5004" s="217"/>
      <c r="P5004" s="217"/>
    </row>
    <row r="5005">
      <c r="A5005" s="217"/>
      <c r="B5005" s="233"/>
      <c r="C5005" s="234"/>
      <c r="D5005" s="235"/>
      <c r="E5005" s="235"/>
      <c r="F5005" s="217"/>
      <c r="G5005" s="217"/>
      <c r="H5005" s="217"/>
      <c r="I5005" s="217"/>
      <c r="J5005" s="217"/>
      <c r="K5005" s="217"/>
      <c r="L5005" s="217"/>
      <c r="M5005" s="217"/>
      <c r="N5005" s="217"/>
      <c r="O5005" s="217"/>
      <c r="P5005" s="217"/>
    </row>
    <row r="5006">
      <c r="A5006" s="217"/>
      <c r="B5006" s="233"/>
      <c r="C5006" s="234"/>
      <c r="D5006" s="235"/>
      <c r="E5006" s="235"/>
      <c r="F5006" s="217"/>
      <c r="G5006" s="217"/>
      <c r="H5006" s="217"/>
      <c r="I5006" s="217"/>
      <c r="J5006" s="217"/>
      <c r="K5006" s="217"/>
      <c r="L5006" s="217"/>
      <c r="M5006" s="217"/>
      <c r="N5006" s="217"/>
      <c r="O5006" s="217"/>
      <c r="P5006" s="217"/>
    </row>
    <row r="5007">
      <c r="A5007" s="217"/>
      <c r="B5007" s="233"/>
      <c r="C5007" s="234"/>
      <c r="D5007" s="235"/>
      <c r="E5007" s="235"/>
      <c r="F5007" s="217"/>
      <c r="G5007" s="217"/>
      <c r="H5007" s="217"/>
      <c r="I5007" s="217"/>
      <c r="J5007" s="217"/>
      <c r="K5007" s="217"/>
      <c r="L5007" s="217"/>
      <c r="M5007" s="217"/>
      <c r="N5007" s="217"/>
      <c r="O5007" s="217"/>
      <c r="P5007" s="217"/>
    </row>
    <row r="5008">
      <c r="A5008" s="217"/>
      <c r="B5008" s="233"/>
      <c r="C5008" s="234"/>
      <c r="D5008" s="235"/>
      <c r="E5008" s="235"/>
      <c r="F5008" s="217"/>
      <c r="G5008" s="217"/>
      <c r="H5008" s="217"/>
      <c r="I5008" s="217"/>
      <c r="J5008" s="217"/>
      <c r="K5008" s="217"/>
      <c r="L5008" s="217"/>
      <c r="M5008" s="217"/>
      <c r="N5008" s="217"/>
      <c r="O5008" s="217"/>
      <c r="P5008" s="217"/>
    </row>
    <row r="5009">
      <c r="A5009" s="217"/>
      <c r="B5009" s="233"/>
      <c r="C5009" s="234"/>
      <c r="D5009" s="235"/>
      <c r="E5009" s="235"/>
      <c r="F5009" s="217"/>
      <c r="G5009" s="217"/>
      <c r="H5009" s="217"/>
      <c r="I5009" s="217"/>
      <c r="J5009" s="217"/>
      <c r="K5009" s="217"/>
      <c r="L5009" s="217"/>
      <c r="M5009" s="217"/>
      <c r="N5009" s="217"/>
      <c r="O5009" s="217"/>
      <c r="P5009" s="217"/>
    </row>
    <row r="5010">
      <c r="A5010" s="217"/>
      <c r="B5010" s="233"/>
      <c r="C5010" s="234"/>
      <c r="D5010" s="235"/>
      <c r="E5010" s="235"/>
      <c r="F5010" s="217"/>
      <c r="G5010" s="217"/>
      <c r="H5010" s="217"/>
      <c r="I5010" s="217"/>
      <c r="J5010" s="217"/>
      <c r="K5010" s="217"/>
      <c r="L5010" s="217"/>
      <c r="M5010" s="217"/>
      <c r="N5010" s="217"/>
      <c r="O5010" s="217"/>
      <c r="P5010" s="217"/>
    </row>
    <row r="5011">
      <c r="A5011" s="217"/>
      <c r="B5011" s="233"/>
      <c r="C5011" s="234"/>
      <c r="D5011" s="235"/>
      <c r="E5011" s="235"/>
      <c r="F5011" s="217"/>
      <c r="G5011" s="217"/>
      <c r="H5011" s="217"/>
      <c r="I5011" s="217"/>
      <c r="J5011" s="217"/>
      <c r="K5011" s="217"/>
      <c r="L5011" s="217"/>
      <c r="M5011" s="217"/>
      <c r="N5011" s="217"/>
      <c r="O5011" s="217"/>
      <c r="P5011" s="217"/>
    </row>
    <row r="5012">
      <c r="A5012" s="217"/>
      <c r="B5012" s="233"/>
      <c r="C5012" s="234"/>
      <c r="D5012" s="235"/>
      <c r="E5012" s="235"/>
      <c r="F5012" s="217"/>
      <c r="G5012" s="217"/>
      <c r="H5012" s="217"/>
      <c r="I5012" s="217"/>
      <c r="J5012" s="217"/>
      <c r="K5012" s="217"/>
      <c r="L5012" s="217"/>
      <c r="M5012" s="217"/>
      <c r="N5012" s="217"/>
      <c r="O5012" s="217"/>
      <c r="P5012" s="217"/>
    </row>
    <row r="5013">
      <c r="A5013" s="217"/>
      <c r="B5013" s="233"/>
      <c r="C5013" s="234"/>
      <c r="D5013" s="235"/>
      <c r="E5013" s="235"/>
      <c r="F5013" s="217"/>
      <c r="G5013" s="217"/>
      <c r="H5013" s="217"/>
      <c r="I5013" s="217"/>
      <c r="J5013" s="217"/>
      <c r="K5013" s="217"/>
      <c r="L5013" s="217"/>
      <c r="M5013" s="217"/>
      <c r="N5013" s="217"/>
      <c r="O5013" s="217"/>
      <c r="P5013" s="217"/>
    </row>
    <row r="5014">
      <c r="A5014" s="217"/>
      <c r="B5014" s="233"/>
      <c r="C5014" s="234"/>
      <c r="D5014" s="235"/>
      <c r="E5014" s="235"/>
      <c r="F5014" s="217"/>
      <c r="G5014" s="217"/>
      <c r="H5014" s="217"/>
      <c r="I5014" s="217"/>
      <c r="J5014" s="217"/>
      <c r="K5014" s="217"/>
      <c r="L5014" s="217"/>
      <c r="M5014" s="217"/>
      <c r="N5014" s="217"/>
      <c r="O5014" s="217"/>
      <c r="P5014" s="217"/>
    </row>
    <row r="5015">
      <c r="A5015" s="217"/>
      <c r="B5015" s="233"/>
      <c r="C5015" s="234"/>
      <c r="D5015" s="235"/>
      <c r="E5015" s="235"/>
      <c r="F5015" s="217"/>
      <c r="G5015" s="217"/>
      <c r="H5015" s="217"/>
      <c r="I5015" s="217"/>
      <c r="J5015" s="217"/>
      <c r="K5015" s="217"/>
      <c r="L5015" s="217"/>
      <c r="M5015" s="217"/>
      <c r="N5015" s="217"/>
      <c r="O5015" s="217"/>
      <c r="P5015" s="217"/>
    </row>
    <row r="5016">
      <c r="A5016" s="217"/>
      <c r="B5016" s="233"/>
      <c r="C5016" s="234"/>
      <c r="D5016" s="235"/>
      <c r="E5016" s="235"/>
      <c r="F5016" s="217"/>
      <c r="G5016" s="217"/>
      <c r="H5016" s="217"/>
      <c r="I5016" s="217"/>
      <c r="J5016" s="217"/>
      <c r="K5016" s="217"/>
      <c r="L5016" s="217"/>
      <c r="M5016" s="217"/>
      <c r="N5016" s="217"/>
      <c r="O5016" s="217"/>
      <c r="P5016" s="217"/>
    </row>
    <row r="5017">
      <c r="A5017" s="217"/>
      <c r="B5017" s="233"/>
      <c r="C5017" s="234"/>
      <c r="D5017" s="235"/>
      <c r="E5017" s="235"/>
      <c r="F5017" s="217"/>
      <c r="G5017" s="217"/>
      <c r="H5017" s="217"/>
      <c r="I5017" s="217"/>
      <c r="J5017" s="217"/>
      <c r="K5017" s="217"/>
      <c r="L5017" s="217"/>
      <c r="M5017" s="217"/>
      <c r="N5017" s="217"/>
      <c r="O5017" s="217"/>
      <c r="P5017" s="217"/>
    </row>
    <row r="5018">
      <c r="A5018" s="217"/>
      <c r="B5018" s="233"/>
      <c r="C5018" s="234"/>
      <c r="D5018" s="235"/>
      <c r="E5018" s="235"/>
      <c r="F5018" s="217"/>
      <c r="G5018" s="217"/>
      <c r="H5018" s="217"/>
      <c r="I5018" s="217"/>
      <c r="J5018" s="217"/>
      <c r="K5018" s="217"/>
      <c r="L5018" s="217"/>
      <c r="M5018" s="217"/>
      <c r="N5018" s="217"/>
      <c r="O5018" s="217"/>
      <c r="P5018" s="217"/>
    </row>
    <row r="5019">
      <c r="A5019" s="217"/>
      <c r="B5019" s="233"/>
      <c r="C5019" s="234"/>
      <c r="D5019" s="235"/>
      <c r="E5019" s="235"/>
      <c r="F5019" s="217"/>
      <c r="G5019" s="217"/>
      <c r="H5019" s="217"/>
      <c r="I5019" s="217"/>
      <c r="J5019" s="217"/>
      <c r="K5019" s="217"/>
      <c r="L5019" s="217"/>
      <c r="M5019" s="217"/>
      <c r="N5019" s="217"/>
      <c r="O5019" s="217"/>
      <c r="P5019" s="217"/>
    </row>
    <row r="5020">
      <c r="A5020" s="217"/>
      <c r="B5020" s="233"/>
      <c r="C5020" s="234"/>
      <c r="D5020" s="235"/>
      <c r="E5020" s="235"/>
      <c r="F5020" s="217"/>
      <c r="G5020" s="217"/>
      <c r="H5020" s="217"/>
      <c r="I5020" s="217"/>
      <c r="J5020" s="217"/>
      <c r="K5020" s="217"/>
      <c r="L5020" s="217"/>
      <c r="M5020" s="217"/>
      <c r="N5020" s="217"/>
      <c r="O5020" s="217"/>
      <c r="P5020" s="217"/>
    </row>
    <row r="5021">
      <c r="A5021" s="217"/>
      <c r="B5021" s="233"/>
      <c r="C5021" s="234"/>
      <c r="D5021" s="235"/>
      <c r="E5021" s="235"/>
      <c r="F5021" s="217"/>
      <c r="G5021" s="217"/>
      <c r="H5021" s="217"/>
      <c r="I5021" s="217"/>
      <c r="J5021" s="217"/>
      <c r="K5021" s="217"/>
      <c r="L5021" s="217"/>
      <c r="M5021" s="217"/>
      <c r="N5021" s="217"/>
      <c r="O5021" s="217"/>
      <c r="P5021" s="217"/>
    </row>
    <row r="5022">
      <c r="A5022" s="217"/>
      <c r="B5022" s="233"/>
      <c r="C5022" s="234"/>
      <c r="D5022" s="235"/>
      <c r="E5022" s="235"/>
      <c r="F5022" s="217"/>
      <c r="G5022" s="217"/>
      <c r="H5022" s="217"/>
      <c r="I5022" s="217"/>
      <c r="J5022" s="217"/>
      <c r="K5022" s="217"/>
      <c r="L5022" s="217"/>
      <c r="M5022" s="217"/>
      <c r="N5022" s="217"/>
      <c r="O5022" s="217"/>
      <c r="P5022" s="217"/>
    </row>
    <row r="5023">
      <c r="A5023" s="217"/>
      <c r="B5023" s="233"/>
      <c r="C5023" s="234"/>
      <c r="D5023" s="235"/>
      <c r="E5023" s="235"/>
      <c r="F5023" s="217"/>
      <c r="G5023" s="217"/>
      <c r="H5023" s="217"/>
      <c r="I5023" s="217"/>
      <c r="J5023" s="217"/>
      <c r="K5023" s="217"/>
      <c r="L5023" s="217"/>
      <c r="M5023" s="217"/>
      <c r="N5023" s="217"/>
      <c r="O5023" s="217"/>
      <c r="P5023" s="217"/>
    </row>
    <row r="5024">
      <c r="A5024" s="217"/>
      <c r="B5024" s="233"/>
      <c r="C5024" s="234"/>
      <c r="D5024" s="235"/>
      <c r="E5024" s="235"/>
      <c r="F5024" s="217"/>
      <c r="G5024" s="217"/>
      <c r="H5024" s="217"/>
      <c r="I5024" s="217"/>
      <c r="J5024" s="217"/>
      <c r="K5024" s="217"/>
      <c r="L5024" s="217"/>
      <c r="M5024" s="217"/>
      <c r="N5024" s="217"/>
      <c r="O5024" s="217"/>
      <c r="P5024" s="217"/>
    </row>
    <row r="5025">
      <c r="A5025" s="217"/>
      <c r="B5025" s="233"/>
      <c r="C5025" s="234"/>
      <c r="D5025" s="235"/>
      <c r="E5025" s="235"/>
      <c r="F5025" s="217"/>
      <c r="G5025" s="217"/>
      <c r="H5025" s="217"/>
      <c r="I5025" s="217"/>
      <c r="J5025" s="217"/>
      <c r="K5025" s="217"/>
      <c r="L5025" s="217"/>
      <c r="M5025" s="217"/>
      <c r="N5025" s="217"/>
      <c r="O5025" s="217"/>
      <c r="P5025" s="217"/>
    </row>
    <row r="5026">
      <c r="A5026" s="217"/>
      <c r="B5026" s="233"/>
      <c r="C5026" s="234"/>
      <c r="D5026" s="235"/>
      <c r="E5026" s="235"/>
      <c r="F5026" s="217"/>
      <c r="G5026" s="217"/>
      <c r="H5026" s="217"/>
      <c r="I5026" s="217"/>
      <c r="J5026" s="217"/>
      <c r="K5026" s="217"/>
      <c r="L5026" s="217"/>
      <c r="M5026" s="217"/>
      <c r="N5026" s="217"/>
      <c r="O5026" s="217"/>
      <c r="P5026" s="217"/>
    </row>
    <row r="5027">
      <c r="A5027" s="217"/>
      <c r="B5027" s="233"/>
      <c r="C5027" s="234"/>
      <c r="D5027" s="235"/>
      <c r="E5027" s="235"/>
      <c r="F5027" s="217"/>
      <c r="G5027" s="217"/>
      <c r="H5027" s="217"/>
      <c r="I5027" s="217"/>
      <c r="J5027" s="217"/>
      <c r="K5027" s="217"/>
      <c r="L5027" s="217"/>
      <c r="M5027" s="217"/>
      <c r="N5027" s="217"/>
      <c r="O5027" s="217"/>
      <c r="P5027" s="217"/>
    </row>
    <row r="5028">
      <c r="A5028" s="217"/>
      <c r="B5028" s="233"/>
      <c r="C5028" s="234"/>
      <c r="D5028" s="235"/>
      <c r="E5028" s="235"/>
      <c r="F5028" s="217"/>
      <c r="G5028" s="217"/>
      <c r="H5028" s="217"/>
      <c r="I5028" s="217"/>
      <c r="J5028" s="217"/>
      <c r="K5028" s="217"/>
      <c r="L5028" s="217"/>
      <c r="M5028" s="217"/>
      <c r="N5028" s="217"/>
      <c r="O5028" s="217"/>
      <c r="P5028" s="217"/>
    </row>
    <row r="5029">
      <c r="A5029" s="217"/>
      <c r="B5029" s="233"/>
      <c r="C5029" s="234"/>
      <c r="D5029" s="235"/>
      <c r="E5029" s="235"/>
      <c r="F5029" s="217"/>
      <c r="G5029" s="217"/>
      <c r="H5029" s="217"/>
      <c r="I5029" s="217"/>
      <c r="J5029" s="217"/>
      <c r="K5029" s="217"/>
      <c r="L5029" s="217"/>
      <c r="M5029" s="217"/>
      <c r="N5029" s="217"/>
      <c r="O5029" s="217"/>
      <c r="P5029" s="217"/>
    </row>
    <row r="5030">
      <c r="A5030" s="217"/>
      <c r="B5030" s="233"/>
      <c r="C5030" s="234"/>
      <c r="D5030" s="235"/>
      <c r="E5030" s="235"/>
      <c r="F5030" s="217"/>
      <c r="G5030" s="217"/>
      <c r="H5030" s="217"/>
      <c r="I5030" s="217"/>
      <c r="J5030" s="217"/>
      <c r="K5030" s="217"/>
      <c r="L5030" s="217"/>
      <c r="M5030" s="217"/>
      <c r="N5030" s="217"/>
      <c r="O5030" s="217"/>
      <c r="P5030" s="217"/>
    </row>
    <row r="5031">
      <c r="A5031" s="217"/>
      <c r="B5031" s="233"/>
      <c r="C5031" s="234"/>
      <c r="D5031" s="235"/>
      <c r="E5031" s="235"/>
      <c r="F5031" s="217"/>
      <c r="G5031" s="217"/>
      <c r="H5031" s="217"/>
      <c r="I5031" s="217"/>
      <c r="J5031" s="217"/>
      <c r="K5031" s="217"/>
      <c r="L5031" s="217"/>
      <c r="M5031" s="217"/>
      <c r="N5031" s="217"/>
      <c r="O5031" s="217"/>
      <c r="P5031" s="217"/>
    </row>
    <row r="5032">
      <c r="A5032" s="217"/>
      <c r="B5032" s="233"/>
      <c r="C5032" s="234"/>
      <c r="D5032" s="235"/>
      <c r="E5032" s="235"/>
      <c r="F5032" s="217"/>
      <c r="G5032" s="217"/>
      <c r="H5032" s="217"/>
      <c r="I5032" s="217"/>
      <c r="J5032" s="217"/>
      <c r="K5032" s="217"/>
      <c r="L5032" s="217"/>
      <c r="M5032" s="217"/>
      <c r="N5032" s="217"/>
      <c r="O5032" s="217"/>
      <c r="P5032" s="217"/>
    </row>
    <row r="5033">
      <c r="A5033" s="217"/>
      <c r="B5033" s="233"/>
      <c r="C5033" s="234"/>
      <c r="D5033" s="235"/>
      <c r="E5033" s="235"/>
      <c r="F5033" s="217"/>
      <c r="G5033" s="217"/>
      <c r="H5033" s="217"/>
      <c r="I5033" s="217"/>
      <c r="J5033" s="217"/>
      <c r="K5033" s="217"/>
      <c r="L5033" s="217"/>
      <c r="M5033" s="217"/>
      <c r="N5033" s="217"/>
      <c r="O5033" s="217"/>
      <c r="P5033" s="217"/>
    </row>
    <row r="5034">
      <c r="A5034" s="217"/>
      <c r="B5034" s="233"/>
      <c r="C5034" s="234"/>
      <c r="D5034" s="235"/>
      <c r="E5034" s="235"/>
      <c r="F5034" s="217"/>
      <c r="G5034" s="217"/>
      <c r="H5034" s="217"/>
      <c r="I5034" s="217"/>
      <c r="J5034" s="217"/>
      <c r="K5034" s="217"/>
      <c r="L5034" s="217"/>
      <c r="M5034" s="217"/>
      <c r="N5034" s="217"/>
      <c r="O5034" s="217"/>
      <c r="P5034" s="217"/>
    </row>
    <row r="5035">
      <c r="A5035" s="217"/>
      <c r="B5035" s="233"/>
      <c r="C5035" s="234"/>
      <c r="D5035" s="235"/>
      <c r="E5035" s="235"/>
      <c r="F5035" s="217"/>
      <c r="G5035" s="217"/>
      <c r="H5035" s="217"/>
      <c r="I5035" s="217"/>
      <c r="J5035" s="217"/>
      <c r="K5035" s="217"/>
      <c r="L5035" s="217"/>
      <c r="M5035" s="217"/>
      <c r="N5035" s="217"/>
      <c r="O5035" s="217"/>
      <c r="P5035" s="217"/>
    </row>
    <row r="5036">
      <c r="A5036" s="217"/>
      <c r="B5036" s="233"/>
      <c r="C5036" s="234"/>
      <c r="D5036" s="235"/>
      <c r="E5036" s="235"/>
      <c r="F5036" s="217"/>
      <c r="G5036" s="217"/>
      <c r="H5036" s="217"/>
      <c r="I5036" s="217"/>
      <c r="J5036" s="217"/>
      <c r="K5036" s="217"/>
      <c r="L5036" s="217"/>
      <c r="M5036" s="217"/>
      <c r="N5036" s="217"/>
      <c r="O5036" s="217"/>
      <c r="P5036" s="217"/>
    </row>
    <row r="5037">
      <c r="A5037" s="217"/>
      <c r="B5037" s="233"/>
      <c r="C5037" s="234"/>
      <c r="D5037" s="235"/>
      <c r="E5037" s="235"/>
      <c r="F5037" s="217"/>
      <c r="G5037" s="217"/>
      <c r="H5037" s="217"/>
      <c r="I5037" s="217"/>
      <c r="J5037" s="217"/>
      <c r="K5037" s="217"/>
      <c r="L5037" s="217"/>
      <c r="M5037" s="217"/>
      <c r="N5037" s="217"/>
      <c r="O5037" s="217"/>
      <c r="P5037" s="217"/>
    </row>
    <row r="5038">
      <c r="A5038" s="217"/>
      <c r="B5038" s="233"/>
      <c r="C5038" s="234"/>
      <c r="D5038" s="235"/>
      <c r="E5038" s="235"/>
      <c r="F5038" s="217"/>
      <c r="G5038" s="217"/>
      <c r="H5038" s="217"/>
      <c r="I5038" s="217"/>
      <c r="J5038" s="217"/>
      <c r="K5038" s="217"/>
      <c r="L5038" s="217"/>
      <c r="M5038" s="217"/>
      <c r="N5038" s="217"/>
      <c r="O5038" s="217"/>
      <c r="P5038" s="217"/>
    </row>
    <row r="5039">
      <c r="A5039" s="217"/>
      <c r="B5039" s="233"/>
      <c r="C5039" s="234"/>
      <c r="D5039" s="235"/>
      <c r="E5039" s="235"/>
      <c r="F5039" s="217"/>
      <c r="G5039" s="217"/>
      <c r="H5039" s="217"/>
      <c r="I5039" s="217"/>
      <c r="J5039" s="217"/>
      <c r="K5039" s="217"/>
      <c r="L5039" s="217"/>
      <c r="M5039" s="217"/>
      <c r="N5039" s="217"/>
      <c r="O5039" s="217"/>
      <c r="P5039" s="217"/>
    </row>
    <row r="5040">
      <c r="A5040" s="217"/>
      <c r="B5040" s="233"/>
      <c r="C5040" s="234"/>
      <c r="D5040" s="235"/>
      <c r="E5040" s="235"/>
      <c r="F5040" s="217"/>
      <c r="G5040" s="217"/>
      <c r="H5040" s="217"/>
      <c r="I5040" s="217"/>
      <c r="J5040" s="217"/>
      <c r="K5040" s="217"/>
      <c r="L5040" s="217"/>
      <c r="M5040" s="217"/>
      <c r="N5040" s="217"/>
      <c r="O5040" s="217"/>
      <c r="P5040" s="217"/>
    </row>
    <row r="5041">
      <c r="A5041" s="217"/>
      <c r="B5041" s="233"/>
      <c r="C5041" s="234"/>
      <c r="D5041" s="235"/>
      <c r="E5041" s="235"/>
      <c r="F5041" s="217"/>
      <c r="G5041" s="217"/>
      <c r="H5041" s="217"/>
      <c r="I5041" s="217"/>
      <c r="J5041" s="217"/>
      <c r="K5041" s="217"/>
      <c r="L5041" s="217"/>
      <c r="M5041" s="217"/>
      <c r="N5041" s="217"/>
      <c r="O5041" s="217"/>
      <c r="P5041" s="217"/>
    </row>
    <row r="5042">
      <c r="A5042" s="217"/>
      <c r="B5042" s="233"/>
      <c r="C5042" s="234"/>
      <c r="D5042" s="235"/>
      <c r="E5042" s="235"/>
      <c r="F5042" s="217"/>
      <c r="G5042" s="217"/>
      <c r="H5042" s="217"/>
      <c r="I5042" s="217"/>
      <c r="J5042" s="217"/>
      <c r="K5042" s="217"/>
      <c r="L5042" s="217"/>
      <c r="M5042" s="217"/>
      <c r="N5042" s="217"/>
      <c r="O5042" s="217"/>
      <c r="P5042" s="217"/>
    </row>
    <row r="5043">
      <c r="A5043" s="217"/>
      <c r="B5043" s="233"/>
      <c r="C5043" s="234"/>
      <c r="D5043" s="235"/>
      <c r="E5043" s="235"/>
      <c r="F5043" s="217"/>
      <c r="G5043" s="217"/>
      <c r="H5043" s="217"/>
      <c r="I5043" s="217"/>
      <c r="J5043" s="217"/>
      <c r="K5043" s="217"/>
      <c r="L5043" s="217"/>
      <c r="M5043" s="217"/>
      <c r="N5043" s="217"/>
      <c r="O5043" s="217"/>
      <c r="P5043" s="217"/>
    </row>
    <row r="5044">
      <c r="A5044" s="217"/>
      <c r="B5044" s="233"/>
      <c r="C5044" s="234"/>
      <c r="D5044" s="235"/>
      <c r="E5044" s="235"/>
      <c r="F5044" s="217"/>
      <c r="G5044" s="217"/>
      <c r="H5044" s="217"/>
      <c r="I5044" s="217"/>
      <c r="J5044" s="217"/>
      <c r="K5044" s="217"/>
      <c r="L5044" s="217"/>
      <c r="M5044" s="217"/>
      <c r="N5044" s="217"/>
      <c r="O5044" s="217"/>
      <c r="P5044" s="217"/>
    </row>
    <row r="5045">
      <c r="A5045" s="217"/>
      <c r="B5045" s="233"/>
      <c r="C5045" s="234"/>
      <c r="D5045" s="235"/>
      <c r="E5045" s="235"/>
      <c r="F5045" s="217"/>
      <c r="G5045" s="217"/>
      <c r="H5045" s="217"/>
      <c r="I5045" s="217"/>
      <c r="J5045" s="217"/>
      <c r="K5045" s="217"/>
      <c r="L5045" s="217"/>
      <c r="M5045" s="217"/>
      <c r="N5045" s="217"/>
      <c r="O5045" s="217"/>
      <c r="P5045" s="217"/>
    </row>
    <row r="5046">
      <c r="A5046" s="217"/>
      <c r="B5046" s="233"/>
      <c r="C5046" s="234"/>
      <c r="D5046" s="235"/>
      <c r="E5046" s="235"/>
      <c r="F5046" s="217"/>
      <c r="G5046" s="217"/>
      <c r="H5046" s="217"/>
      <c r="I5046" s="217"/>
      <c r="J5046" s="217"/>
      <c r="K5046" s="217"/>
      <c r="L5046" s="217"/>
      <c r="M5046" s="217"/>
      <c r="N5046" s="217"/>
      <c r="O5046" s="217"/>
      <c r="P5046" s="217"/>
    </row>
    <row r="5047">
      <c r="A5047" s="217"/>
      <c r="B5047" s="233"/>
      <c r="C5047" s="234"/>
      <c r="D5047" s="235"/>
      <c r="E5047" s="235"/>
      <c r="F5047" s="217"/>
      <c r="G5047" s="217"/>
      <c r="H5047" s="217"/>
      <c r="I5047" s="217"/>
      <c r="J5047" s="217"/>
      <c r="K5047" s="217"/>
      <c r="L5047" s="217"/>
      <c r="M5047" s="217"/>
      <c r="N5047" s="217"/>
      <c r="O5047" s="217"/>
      <c r="P5047" s="217"/>
    </row>
    <row r="5048">
      <c r="A5048" s="217"/>
      <c r="B5048" s="233"/>
      <c r="C5048" s="234"/>
      <c r="D5048" s="235"/>
      <c r="E5048" s="235"/>
      <c r="F5048" s="217"/>
      <c r="G5048" s="217"/>
      <c r="H5048" s="217"/>
      <c r="I5048" s="217"/>
      <c r="J5048" s="217"/>
      <c r="K5048" s="217"/>
      <c r="L5048" s="217"/>
      <c r="M5048" s="217"/>
      <c r="N5048" s="217"/>
      <c r="O5048" s="217"/>
      <c r="P5048" s="217"/>
    </row>
    <row r="5049">
      <c r="A5049" s="217"/>
      <c r="B5049" s="233"/>
      <c r="C5049" s="234"/>
      <c r="D5049" s="235"/>
      <c r="E5049" s="235"/>
      <c r="F5049" s="217"/>
      <c r="G5049" s="217"/>
      <c r="H5049" s="217"/>
      <c r="I5049" s="217"/>
      <c r="J5049" s="217"/>
      <c r="K5049" s="217"/>
      <c r="L5049" s="217"/>
      <c r="M5049" s="217"/>
      <c r="N5049" s="217"/>
      <c r="O5049" s="217"/>
      <c r="P5049" s="217"/>
    </row>
    <row r="5050">
      <c r="A5050" s="217"/>
      <c r="B5050" s="233"/>
      <c r="C5050" s="234"/>
      <c r="D5050" s="235"/>
      <c r="E5050" s="235"/>
      <c r="F5050" s="217"/>
      <c r="G5050" s="217"/>
      <c r="H5050" s="217"/>
      <c r="I5050" s="217"/>
      <c r="J5050" s="217"/>
      <c r="K5050" s="217"/>
      <c r="L5050" s="217"/>
      <c r="M5050" s="217"/>
      <c r="N5050" s="217"/>
      <c r="O5050" s="217"/>
      <c r="P5050" s="217"/>
    </row>
    <row r="5051">
      <c r="A5051" s="217"/>
      <c r="B5051" s="233"/>
      <c r="C5051" s="234"/>
      <c r="D5051" s="235"/>
      <c r="E5051" s="235"/>
      <c r="F5051" s="217"/>
      <c r="G5051" s="217"/>
      <c r="H5051" s="217"/>
      <c r="I5051" s="217"/>
      <c r="J5051" s="217"/>
      <c r="K5051" s="217"/>
      <c r="L5051" s="217"/>
      <c r="M5051" s="217"/>
      <c r="N5051" s="217"/>
      <c r="O5051" s="217"/>
      <c r="P5051" s="217"/>
    </row>
    <row r="5052">
      <c r="A5052" s="217"/>
      <c r="B5052" s="233"/>
      <c r="C5052" s="234"/>
      <c r="D5052" s="235"/>
      <c r="E5052" s="235"/>
      <c r="F5052" s="217"/>
      <c r="G5052" s="217"/>
      <c r="H5052" s="217"/>
      <c r="I5052" s="217"/>
      <c r="J5052" s="217"/>
      <c r="K5052" s="217"/>
      <c r="L5052" s="217"/>
      <c r="M5052" s="217"/>
      <c r="N5052" s="217"/>
      <c r="O5052" s="217"/>
      <c r="P5052" s="217"/>
    </row>
    <row r="5053">
      <c r="A5053" s="217"/>
      <c r="B5053" s="233"/>
      <c r="C5053" s="234"/>
      <c r="D5053" s="235"/>
      <c r="E5053" s="235"/>
      <c r="F5053" s="217"/>
      <c r="G5053" s="217"/>
      <c r="H5053" s="217"/>
      <c r="I5053" s="217"/>
      <c r="J5053" s="217"/>
      <c r="K5053" s="217"/>
      <c r="L5053" s="217"/>
      <c r="M5053" s="217"/>
      <c r="N5053" s="217"/>
      <c r="O5053" s="217"/>
      <c r="P5053" s="217"/>
    </row>
    <row r="5054">
      <c r="A5054" s="217"/>
      <c r="B5054" s="233"/>
      <c r="C5054" s="234"/>
      <c r="D5054" s="235"/>
      <c r="E5054" s="235"/>
      <c r="F5054" s="217"/>
      <c r="G5054" s="217"/>
      <c r="H5054" s="217"/>
      <c r="I5054" s="217"/>
      <c r="J5054" s="217"/>
      <c r="K5054" s="217"/>
      <c r="L5054" s="217"/>
      <c r="M5054" s="217"/>
      <c r="N5054" s="217"/>
      <c r="O5054" s="217"/>
      <c r="P5054" s="217"/>
    </row>
    <row r="5055">
      <c r="A5055" s="217"/>
      <c r="B5055" s="233"/>
      <c r="C5055" s="234"/>
      <c r="D5055" s="235"/>
      <c r="E5055" s="235"/>
      <c r="F5055" s="217"/>
      <c r="G5055" s="217"/>
      <c r="H5055" s="217"/>
      <c r="I5055" s="217"/>
      <c r="J5055" s="217"/>
      <c r="K5055" s="217"/>
      <c r="L5055" s="217"/>
      <c r="M5055" s="217"/>
      <c r="N5055" s="217"/>
      <c r="O5055" s="217"/>
      <c r="P5055" s="217"/>
    </row>
    <row r="5056">
      <c r="A5056" s="217"/>
      <c r="B5056" s="233"/>
      <c r="C5056" s="234"/>
      <c r="D5056" s="235"/>
      <c r="E5056" s="235"/>
      <c r="F5056" s="217"/>
      <c r="G5056" s="217"/>
      <c r="H5056" s="217"/>
      <c r="I5056" s="217"/>
      <c r="J5056" s="217"/>
      <c r="K5056" s="217"/>
      <c r="L5056" s="217"/>
      <c r="M5056" s="217"/>
      <c r="N5056" s="217"/>
      <c r="O5056" s="217"/>
      <c r="P5056" s="217"/>
    </row>
    <row r="5057">
      <c r="A5057" s="217"/>
      <c r="B5057" s="233"/>
      <c r="C5057" s="234"/>
      <c r="D5057" s="235"/>
      <c r="E5057" s="235"/>
      <c r="F5057" s="217"/>
      <c r="G5057" s="217"/>
      <c r="H5057" s="217"/>
      <c r="I5057" s="217"/>
      <c r="J5057" s="217"/>
      <c r="K5057" s="217"/>
      <c r="L5057" s="217"/>
      <c r="M5057" s="217"/>
      <c r="N5057" s="217"/>
      <c r="O5057" s="217"/>
      <c r="P5057" s="217"/>
    </row>
    <row r="5058">
      <c r="A5058" s="217"/>
      <c r="B5058" s="233"/>
      <c r="C5058" s="234"/>
      <c r="D5058" s="235"/>
      <c r="E5058" s="235"/>
      <c r="F5058" s="217"/>
      <c r="G5058" s="217"/>
      <c r="H5058" s="217"/>
      <c r="I5058" s="217"/>
      <c r="J5058" s="217"/>
      <c r="K5058" s="217"/>
      <c r="L5058" s="217"/>
      <c r="M5058" s="217"/>
      <c r="N5058" s="217"/>
      <c r="O5058" s="217"/>
      <c r="P5058" s="217"/>
    </row>
    <row r="5059">
      <c r="A5059" s="217"/>
      <c r="B5059" s="233"/>
      <c r="C5059" s="234"/>
      <c r="D5059" s="235"/>
      <c r="E5059" s="235"/>
      <c r="F5059" s="217"/>
      <c r="G5059" s="217"/>
      <c r="H5059" s="217"/>
      <c r="I5059" s="217"/>
      <c r="J5059" s="217"/>
      <c r="K5059" s="217"/>
      <c r="L5059" s="217"/>
      <c r="M5059" s="217"/>
      <c r="N5059" s="217"/>
      <c r="O5059" s="217"/>
      <c r="P5059" s="217"/>
    </row>
    <row r="5060">
      <c r="A5060" s="217"/>
      <c r="B5060" s="233"/>
      <c r="C5060" s="234"/>
      <c r="D5060" s="235"/>
      <c r="E5060" s="235"/>
      <c r="F5060" s="217"/>
      <c r="G5060" s="217"/>
      <c r="H5060" s="217"/>
      <c r="I5060" s="217"/>
      <c r="J5060" s="217"/>
      <c r="K5060" s="217"/>
      <c r="L5060" s="217"/>
      <c r="M5060" s="217"/>
      <c r="N5060" s="217"/>
      <c r="O5060" s="217"/>
      <c r="P5060" s="217"/>
    </row>
    <row r="5061">
      <c r="A5061" s="217"/>
      <c r="B5061" s="233"/>
      <c r="C5061" s="234"/>
      <c r="D5061" s="235"/>
      <c r="E5061" s="235"/>
      <c r="F5061" s="217"/>
      <c r="G5061" s="217"/>
      <c r="H5061" s="217"/>
      <c r="I5061" s="217"/>
      <c r="J5061" s="217"/>
      <c r="K5061" s="217"/>
      <c r="L5061" s="217"/>
      <c r="M5061" s="217"/>
      <c r="N5061" s="217"/>
      <c r="O5061" s="217"/>
      <c r="P5061" s="217"/>
    </row>
    <row r="5062">
      <c r="A5062" s="217"/>
      <c r="B5062" s="233"/>
      <c r="C5062" s="234"/>
      <c r="D5062" s="235"/>
      <c r="E5062" s="235"/>
      <c r="F5062" s="217"/>
      <c r="G5062" s="217"/>
      <c r="H5062" s="217"/>
      <c r="I5062" s="217"/>
      <c r="J5062" s="217"/>
      <c r="K5062" s="217"/>
      <c r="L5062" s="217"/>
      <c r="M5062" s="217"/>
      <c r="N5062" s="217"/>
      <c r="O5062" s="217"/>
      <c r="P5062" s="217"/>
    </row>
    <row r="5063">
      <c r="A5063" s="217"/>
      <c r="B5063" s="233"/>
      <c r="C5063" s="234"/>
      <c r="D5063" s="235"/>
      <c r="E5063" s="235"/>
      <c r="F5063" s="217"/>
      <c r="G5063" s="217"/>
      <c r="H5063" s="217"/>
      <c r="I5063" s="217"/>
      <c r="J5063" s="217"/>
      <c r="K5063" s="217"/>
      <c r="L5063" s="217"/>
      <c r="M5063" s="217"/>
      <c r="N5063" s="217"/>
      <c r="O5063" s="217"/>
      <c r="P5063" s="217"/>
    </row>
    <row r="5064">
      <c r="A5064" s="217"/>
      <c r="B5064" s="233"/>
      <c r="C5064" s="234"/>
      <c r="D5064" s="235"/>
      <c r="E5064" s="235"/>
      <c r="F5064" s="217"/>
      <c r="G5064" s="217"/>
      <c r="H5064" s="217"/>
      <c r="I5064" s="217"/>
      <c r="J5064" s="217"/>
      <c r="K5064" s="217"/>
      <c r="L5064" s="217"/>
      <c r="M5064" s="217"/>
      <c r="N5064" s="217"/>
      <c r="O5064" s="217"/>
      <c r="P5064" s="217"/>
    </row>
    <row r="5065">
      <c r="A5065" s="217"/>
      <c r="B5065" s="233"/>
      <c r="C5065" s="234"/>
      <c r="D5065" s="235"/>
      <c r="E5065" s="235"/>
      <c r="F5065" s="217"/>
      <c r="G5065" s="217"/>
      <c r="H5065" s="217"/>
      <c r="I5065" s="217"/>
      <c r="J5065" s="217"/>
      <c r="K5065" s="217"/>
      <c r="L5065" s="217"/>
      <c r="M5065" s="217"/>
      <c r="N5065" s="217"/>
      <c r="O5065" s="217"/>
      <c r="P5065" s="217"/>
    </row>
    <row r="5066">
      <c r="A5066" s="217"/>
      <c r="B5066" s="233"/>
      <c r="C5066" s="234"/>
      <c r="D5066" s="235"/>
      <c r="E5066" s="235"/>
      <c r="F5066" s="217"/>
      <c r="G5066" s="217"/>
      <c r="H5066" s="217"/>
      <c r="I5066" s="217"/>
      <c r="J5066" s="217"/>
      <c r="K5066" s="217"/>
      <c r="L5066" s="217"/>
      <c r="M5066" s="217"/>
      <c r="N5066" s="217"/>
      <c r="O5066" s="217"/>
      <c r="P5066" s="217"/>
    </row>
    <row r="5067">
      <c r="A5067" s="217"/>
      <c r="B5067" s="233"/>
      <c r="C5067" s="234"/>
      <c r="D5067" s="235"/>
      <c r="E5067" s="235"/>
      <c r="F5067" s="217"/>
      <c r="G5067" s="217"/>
      <c r="H5067" s="217"/>
      <c r="I5067" s="217"/>
      <c r="J5067" s="217"/>
      <c r="K5067" s="217"/>
      <c r="L5067" s="217"/>
      <c r="M5067" s="217"/>
      <c r="N5067" s="217"/>
      <c r="O5067" s="217"/>
      <c r="P5067" s="217"/>
    </row>
    <row r="5068">
      <c r="A5068" s="217"/>
      <c r="B5068" s="233"/>
      <c r="C5068" s="234"/>
      <c r="D5068" s="235"/>
      <c r="E5068" s="235"/>
      <c r="F5068" s="217"/>
      <c r="G5068" s="217"/>
      <c r="H5068" s="217"/>
      <c r="I5068" s="217"/>
      <c r="J5068" s="217"/>
      <c r="K5068" s="217"/>
      <c r="L5068" s="217"/>
      <c r="M5068" s="217"/>
      <c r="N5068" s="217"/>
      <c r="O5068" s="217"/>
      <c r="P5068" s="217"/>
    </row>
    <row r="5069">
      <c r="A5069" s="217"/>
      <c r="B5069" s="233"/>
      <c r="C5069" s="234"/>
      <c r="D5069" s="235"/>
      <c r="E5069" s="235"/>
      <c r="F5069" s="217"/>
      <c r="G5069" s="217"/>
      <c r="H5069" s="217"/>
      <c r="I5069" s="217"/>
      <c r="J5069" s="217"/>
      <c r="K5069" s="217"/>
      <c r="L5069" s="217"/>
      <c r="M5069" s="217"/>
      <c r="N5069" s="217"/>
      <c r="O5069" s="217"/>
      <c r="P5069" s="217"/>
    </row>
    <row r="5070">
      <c r="A5070" s="217"/>
      <c r="B5070" s="233"/>
      <c r="C5070" s="234"/>
      <c r="D5070" s="235"/>
      <c r="E5070" s="235"/>
      <c r="F5070" s="217"/>
      <c r="G5070" s="217"/>
      <c r="H5070" s="217"/>
      <c r="I5070" s="217"/>
      <c r="J5070" s="217"/>
      <c r="K5070" s="217"/>
      <c r="L5070" s="217"/>
      <c r="M5070" s="217"/>
      <c r="N5070" s="217"/>
      <c r="O5070" s="217"/>
      <c r="P5070" s="217"/>
    </row>
    <row r="5071">
      <c r="A5071" s="217"/>
      <c r="B5071" s="233"/>
      <c r="C5071" s="234"/>
      <c r="D5071" s="235"/>
      <c r="E5071" s="235"/>
      <c r="F5071" s="217"/>
      <c r="G5071" s="217"/>
      <c r="H5071" s="217"/>
      <c r="I5071" s="217"/>
      <c r="J5071" s="217"/>
      <c r="K5071" s="217"/>
      <c r="L5071" s="217"/>
      <c r="M5071" s="217"/>
      <c r="N5071" s="217"/>
      <c r="O5071" s="217"/>
      <c r="P5071" s="217"/>
    </row>
    <row r="5072">
      <c r="A5072" s="217"/>
      <c r="B5072" s="233"/>
      <c r="C5072" s="234"/>
      <c r="D5072" s="235"/>
      <c r="E5072" s="235"/>
      <c r="F5072" s="217"/>
      <c r="G5072" s="217"/>
      <c r="H5072" s="217"/>
      <c r="I5072" s="217"/>
      <c r="J5072" s="217"/>
      <c r="K5072" s="217"/>
      <c r="L5072" s="217"/>
      <c r="M5072" s="217"/>
      <c r="N5072" s="217"/>
      <c r="O5072" s="217"/>
      <c r="P5072" s="217"/>
    </row>
    <row r="5073">
      <c r="A5073" s="217"/>
      <c r="B5073" s="233"/>
      <c r="C5073" s="234"/>
      <c r="D5073" s="235"/>
      <c r="E5073" s="235"/>
      <c r="F5073" s="217"/>
      <c r="G5073" s="217"/>
      <c r="H5073" s="217"/>
      <c r="I5073" s="217"/>
      <c r="J5073" s="217"/>
      <c r="K5073" s="217"/>
      <c r="L5073" s="217"/>
      <c r="M5073" s="217"/>
      <c r="N5073" s="217"/>
      <c r="O5073" s="217"/>
      <c r="P5073" s="217"/>
    </row>
    <row r="5074">
      <c r="A5074" s="217"/>
      <c r="B5074" s="233"/>
      <c r="C5074" s="234"/>
      <c r="D5074" s="235"/>
      <c r="E5074" s="235"/>
      <c r="F5074" s="217"/>
      <c r="G5074" s="217"/>
      <c r="H5074" s="217"/>
      <c r="I5074" s="217"/>
      <c r="J5074" s="217"/>
      <c r="K5074" s="217"/>
      <c r="L5074" s="217"/>
      <c r="M5074" s="217"/>
      <c r="N5074" s="217"/>
      <c r="O5074" s="217"/>
      <c r="P5074" s="217"/>
    </row>
    <row r="5075">
      <c r="A5075" s="217"/>
      <c r="B5075" s="233"/>
      <c r="C5075" s="234"/>
      <c r="D5075" s="235"/>
      <c r="E5075" s="235"/>
      <c r="F5075" s="217"/>
      <c r="G5075" s="217"/>
      <c r="H5075" s="217"/>
      <c r="I5075" s="217"/>
      <c r="J5075" s="217"/>
      <c r="K5075" s="217"/>
      <c r="L5075" s="217"/>
      <c r="M5075" s="217"/>
      <c r="N5075" s="217"/>
      <c r="O5075" s="217"/>
      <c r="P5075" s="217"/>
    </row>
    <row r="5076">
      <c r="A5076" s="217"/>
      <c r="B5076" s="233"/>
      <c r="C5076" s="234"/>
      <c r="D5076" s="235"/>
      <c r="E5076" s="235"/>
      <c r="F5076" s="217"/>
      <c r="G5076" s="217"/>
      <c r="H5076" s="217"/>
      <c r="I5076" s="217"/>
      <c r="J5076" s="217"/>
      <c r="K5076" s="217"/>
      <c r="L5076" s="217"/>
      <c r="M5076" s="217"/>
      <c r="N5076" s="217"/>
      <c r="O5076" s="217"/>
      <c r="P5076" s="217"/>
    </row>
    <row r="5077">
      <c r="A5077" s="217"/>
      <c r="B5077" s="233"/>
      <c r="C5077" s="234"/>
      <c r="D5077" s="235"/>
      <c r="E5077" s="235"/>
      <c r="F5077" s="217"/>
      <c r="G5077" s="217"/>
      <c r="H5077" s="217"/>
      <c r="I5077" s="217"/>
      <c r="J5077" s="217"/>
      <c r="K5077" s="217"/>
      <c r="L5077" s="217"/>
      <c r="M5077" s="217"/>
      <c r="N5077" s="217"/>
      <c r="O5077" s="217"/>
      <c r="P5077" s="217"/>
    </row>
    <row r="5078">
      <c r="A5078" s="217"/>
      <c r="B5078" s="233"/>
      <c r="C5078" s="234"/>
      <c r="D5078" s="235"/>
      <c r="E5078" s="235"/>
      <c r="F5078" s="217"/>
      <c r="G5078" s="217"/>
      <c r="H5078" s="217"/>
      <c r="I5078" s="217"/>
      <c r="J5078" s="217"/>
      <c r="K5078" s="217"/>
      <c r="L5078" s="217"/>
      <c r="M5078" s="217"/>
      <c r="N5078" s="217"/>
      <c r="O5078" s="217"/>
      <c r="P5078" s="217"/>
    </row>
    <row r="5079">
      <c r="A5079" s="217"/>
      <c r="B5079" s="233"/>
      <c r="C5079" s="234"/>
      <c r="D5079" s="235"/>
      <c r="E5079" s="235"/>
      <c r="F5079" s="217"/>
      <c r="G5079" s="217"/>
      <c r="H5079" s="217"/>
      <c r="I5079" s="217"/>
      <c r="J5079" s="217"/>
      <c r="K5079" s="217"/>
      <c r="L5079" s="217"/>
      <c r="M5079" s="217"/>
      <c r="N5079" s="217"/>
      <c r="O5079" s="217"/>
      <c r="P5079" s="217"/>
    </row>
    <row r="5080">
      <c r="A5080" s="217"/>
      <c r="B5080" s="233"/>
      <c r="C5080" s="234"/>
      <c r="D5080" s="235"/>
      <c r="E5080" s="235"/>
      <c r="F5080" s="217"/>
      <c r="G5080" s="217"/>
      <c r="H5080" s="217"/>
      <c r="I5080" s="217"/>
      <c r="J5080" s="217"/>
      <c r="K5080" s="217"/>
      <c r="L5080" s="217"/>
      <c r="M5080" s="217"/>
      <c r="N5080" s="217"/>
      <c r="O5080" s="217"/>
      <c r="P5080" s="217"/>
    </row>
    <row r="5081">
      <c r="A5081" s="217"/>
      <c r="B5081" s="233"/>
      <c r="C5081" s="234"/>
      <c r="D5081" s="235"/>
      <c r="E5081" s="235"/>
      <c r="F5081" s="217"/>
      <c r="G5081" s="217"/>
      <c r="H5081" s="217"/>
      <c r="I5081" s="217"/>
      <c r="J5081" s="217"/>
      <c r="K5081" s="217"/>
      <c r="L5081" s="217"/>
      <c r="M5081" s="217"/>
      <c r="N5081" s="217"/>
      <c r="O5081" s="217"/>
      <c r="P5081" s="217"/>
    </row>
    <row r="5082">
      <c r="A5082" s="217"/>
      <c r="B5082" s="233"/>
      <c r="C5082" s="234"/>
      <c r="D5082" s="235"/>
      <c r="E5082" s="235"/>
      <c r="F5082" s="217"/>
      <c r="G5082" s="217"/>
      <c r="H5082" s="217"/>
      <c r="I5082" s="217"/>
      <c r="J5082" s="217"/>
      <c r="K5082" s="217"/>
      <c r="L5082" s="217"/>
      <c r="M5082" s="217"/>
      <c r="N5082" s="217"/>
      <c r="O5082" s="217"/>
      <c r="P5082" s="217"/>
    </row>
    <row r="5083">
      <c r="A5083" s="217"/>
      <c r="B5083" s="233"/>
      <c r="C5083" s="234"/>
      <c r="D5083" s="235"/>
      <c r="E5083" s="235"/>
      <c r="F5083" s="217"/>
      <c r="G5083" s="217"/>
      <c r="H5083" s="217"/>
      <c r="I5083" s="217"/>
      <c r="J5083" s="217"/>
      <c r="K5083" s="217"/>
      <c r="L5083" s="217"/>
      <c r="M5083" s="217"/>
      <c r="N5083" s="217"/>
      <c r="O5083" s="217"/>
      <c r="P5083" s="217"/>
    </row>
    <row r="5084">
      <c r="A5084" s="217"/>
      <c r="B5084" s="233"/>
      <c r="C5084" s="234"/>
      <c r="D5084" s="235"/>
      <c r="E5084" s="235"/>
      <c r="F5084" s="217"/>
      <c r="G5084" s="217"/>
      <c r="H5084" s="217"/>
      <c r="I5084" s="217"/>
      <c r="J5084" s="217"/>
      <c r="K5084" s="217"/>
      <c r="L5084" s="217"/>
      <c r="M5084" s="217"/>
      <c r="N5084" s="217"/>
      <c r="O5084" s="217"/>
      <c r="P5084" s="217"/>
    </row>
    <row r="5085">
      <c r="A5085" s="217"/>
      <c r="B5085" s="233"/>
      <c r="C5085" s="234"/>
      <c r="D5085" s="235"/>
      <c r="E5085" s="235"/>
      <c r="F5085" s="217"/>
      <c r="G5085" s="217"/>
      <c r="H5085" s="217"/>
      <c r="I5085" s="217"/>
      <c r="J5085" s="217"/>
      <c r="K5085" s="217"/>
      <c r="L5085" s="217"/>
      <c r="M5085" s="217"/>
      <c r="N5085" s="217"/>
      <c r="O5085" s="217"/>
      <c r="P5085" s="217"/>
    </row>
    <row r="5086">
      <c r="A5086" s="217"/>
      <c r="B5086" s="233"/>
      <c r="C5086" s="234"/>
      <c r="D5086" s="235"/>
      <c r="E5086" s="235"/>
      <c r="F5086" s="217"/>
      <c r="G5086" s="217"/>
      <c r="H5086" s="217"/>
      <c r="I5086" s="217"/>
      <c r="J5086" s="217"/>
      <c r="K5086" s="217"/>
      <c r="L5086" s="217"/>
      <c r="M5086" s="217"/>
      <c r="N5086" s="217"/>
      <c r="O5086" s="217"/>
      <c r="P5086" s="217"/>
    </row>
    <row r="5087">
      <c r="A5087" s="217"/>
      <c r="B5087" s="233"/>
      <c r="C5087" s="234"/>
      <c r="D5087" s="235"/>
      <c r="E5087" s="235"/>
      <c r="F5087" s="217"/>
      <c r="G5087" s="217"/>
      <c r="H5087" s="217"/>
      <c r="I5087" s="217"/>
      <c r="J5087" s="217"/>
      <c r="K5087" s="217"/>
      <c r="L5087" s="217"/>
      <c r="M5087" s="217"/>
      <c r="N5087" s="217"/>
      <c r="O5087" s="217"/>
      <c r="P5087" s="217"/>
    </row>
    <row r="5088">
      <c r="A5088" s="217"/>
      <c r="B5088" s="233"/>
      <c r="C5088" s="234"/>
      <c r="D5088" s="235"/>
      <c r="E5088" s="235"/>
      <c r="F5088" s="217"/>
      <c r="G5088" s="217"/>
      <c r="H5088" s="217"/>
      <c r="I5088" s="217"/>
      <c r="J5088" s="217"/>
      <c r="K5088" s="217"/>
      <c r="L5088" s="217"/>
      <c r="M5088" s="217"/>
      <c r="N5088" s="217"/>
      <c r="O5088" s="217"/>
      <c r="P5088" s="217"/>
    </row>
    <row r="5089">
      <c r="A5089" s="217"/>
      <c r="B5089" s="233"/>
      <c r="C5089" s="234"/>
      <c r="D5089" s="235"/>
      <c r="E5089" s="235"/>
      <c r="F5089" s="217"/>
      <c r="G5089" s="217"/>
      <c r="H5089" s="217"/>
      <c r="I5089" s="217"/>
      <c r="J5089" s="217"/>
      <c r="K5089" s="217"/>
      <c r="L5089" s="217"/>
      <c r="M5089" s="217"/>
      <c r="N5089" s="217"/>
      <c r="O5089" s="217"/>
      <c r="P5089" s="217"/>
    </row>
    <row r="5090">
      <c r="A5090" s="217"/>
      <c r="B5090" s="233"/>
      <c r="C5090" s="234"/>
      <c r="D5090" s="235"/>
      <c r="E5090" s="235"/>
      <c r="F5090" s="217"/>
      <c r="G5090" s="217"/>
      <c r="H5090" s="217"/>
      <c r="I5090" s="217"/>
      <c r="J5090" s="217"/>
      <c r="K5090" s="217"/>
      <c r="L5090" s="217"/>
      <c r="M5090" s="217"/>
      <c r="N5090" s="217"/>
      <c r="O5090" s="217"/>
      <c r="P5090" s="217"/>
    </row>
    <row r="5091">
      <c r="A5091" s="217"/>
      <c r="B5091" s="233"/>
      <c r="C5091" s="234"/>
      <c r="D5091" s="235"/>
      <c r="E5091" s="235"/>
      <c r="F5091" s="217"/>
      <c r="G5091" s="217"/>
      <c r="H5091" s="217"/>
      <c r="I5091" s="217"/>
      <c r="J5091" s="217"/>
      <c r="K5091" s="217"/>
      <c r="L5091" s="217"/>
      <c r="M5091" s="217"/>
      <c r="N5091" s="217"/>
      <c r="O5091" s="217"/>
      <c r="P5091" s="217"/>
    </row>
    <row r="5092">
      <c r="A5092" s="217"/>
      <c r="B5092" s="233"/>
      <c r="C5092" s="234"/>
      <c r="D5092" s="235"/>
      <c r="E5092" s="235"/>
      <c r="F5092" s="217"/>
      <c r="G5092" s="217"/>
      <c r="H5092" s="217"/>
      <c r="I5092" s="217"/>
      <c r="J5092" s="217"/>
      <c r="K5092" s="217"/>
      <c r="L5092" s="217"/>
      <c r="M5092" s="217"/>
      <c r="N5092" s="217"/>
      <c r="O5092" s="217"/>
      <c r="P5092" s="217"/>
    </row>
    <row r="5093">
      <c r="A5093" s="217"/>
      <c r="B5093" s="233"/>
      <c r="C5093" s="234"/>
      <c r="D5093" s="235"/>
      <c r="E5093" s="235"/>
      <c r="F5093" s="217"/>
      <c r="G5093" s="217"/>
      <c r="H5093" s="217"/>
      <c r="I5093" s="217"/>
      <c r="J5093" s="217"/>
      <c r="K5093" s="217"/>
      <c r="L5093" s="217"/>
      <c r="M5093" s="217"/>
      <c r="N5093" s="217"/>
      <c r="O5093" s="217"/>
      <c r="P5093" s="217"/>
    </row>
    <row r="5094">
      <c r="A5094" s="217"/>
      <c r="B5094" s="233"/>
      <c r="C5094" s="234"/>
      <c r="D5094" s="235"/>
      <c r="E5094" s="235"/>
      <c r="F5094" s="217"/>
      <c r="G5094" s="217"/>
      <c r="H5094" s="217"/>
      <c r="I5094" s="217"/>
      <c r="J5094" s="217"/>
      <c r="K5094" s="217"/>
      <c r="L5094" s="217"/>
      <c r="M5094" s="217"/>
      <c r="N5094" s="217"/>
      <c r="O5094" s="217"/>
      <c r="P5094" s="217"/>
    </row>
    <row r="5095">
      <c r="A5095" s="217"/>
      <c r="B5095" s="233"/>
      <c r="C5095" s="234"/>
      <c r="D5095" s="235"/>
      <c r="E5095" s="235"/>
      <c r="F5095" s="217"/>
      <c r="G5095" s="217"/>
      <c r="H5095" s="217"/>
      <c r="I5095" s="217"/>
      <c r="J5095" s="217"/>
      <c r="K5095" s="217"/>
      <c r="L5095" s="217"/>
      <c r="M5095" s="217"/>
      <c r="N5095" s="217"/>
      <c r="O5095" s="217"/>
      <c r="P5095" s="217"/>
    </row>
    <row r="5096">
      <c r="A5096" s="217"/>
      <c r="B5096" s="233"/>
      <c r="C5096" s="234"/>
      <c r="D5096" s="235"/>
      <c r="E5096" s="235"/>
      <c r="F5096" s="217"/>
      <c r="G5096" s="217"/>
      <c r="H5096" s="217"/>
      <c r="I5096" s="217"/>
      <c r="J5096" s="217"/>
      <c r="K5096" s="217"/>
      <c r="L5096" s="217"/>
      <c r="M5096" s="217"/>
      <c r="N5096" s="217"/>
      <c r="O5096" s="217"/>
      <c r="P5096" s="217"/>
    </row>
    <row r="5097">
      <c r="A5097" s="217"/>
      <c r="B5097" s="233"/>
      <c r="C5097" s="234"/>
      <c r="D5097" s="235"/>
      <c r="E5097" s="235"/>
      <c r="F5097" s="217"/>
      <c r="G5097" s="217"/>
      <c r="H5097" s="217"/>
      <c r="I5097" s="217"/>
      <c r="J5097" s="217"/>
      <c r="K5097" s="217"/>
      <c r="L5097" s="217"/>
      <c r="M5097" s="217"/>
      <c r="N5097" s="217"/>
      <c r="O5097" s="217"/>
      <c r="P5097" s="217"/>
    </row>
    <row r="5098">
      <c r="A5098" s="217"/>
      <c r="B5098" s="233"/>
      <c r="C5098" s="234"/>
      <c r="D5098" s="235"/>
      <c r="E5098" s="235"/>
      <c r="F5098" s="217"/>
      <c r="G5098" s="217"/>
      <c r="H5098" s="217"/>
      <c r="I5098" s="217"/>
      <c r="J5098" s="217"/>
      <c r="K5098" s="217"/>
      <c r="L5098" s="217"/>
      <c r="M5098" s="217"/>
      <c r="N5098" s="217"/>
      <c r="O5098" s="217"/>
      <c r="P5098" s="217"/>
    </row>
    <row r="5099">
      <c r="A5099" s="217"/>
      <c r="B5099" s="233"/>
      <c r="C5099" s="234"/>
      <c r="D5099" s="235"/>
      <c r="E5099" s="235"/>
      <c r="F5099" s="217"/>
      <c r="G5099" s="217"/>
      <c r="H5099" s="217"/>
      <c r="I5099" s="217"/>
      <c r="J5099" s="217"/>
      <c r="K5099" s="217"/>
      <c r="L5099" s="217"/>
      <c r="M5099" s="217"/>
      <c r="N5099" s="217"/>
      <c r="O5099" s="217"/>
      <c r="P5099" s="217"/>
    </row>
    <row r="5100">
      <c r="A5100" s="217"/>
      <c r="B5100" s="233"/>
      <c r="C5100" s="234"/>
      <c r="D5100" s="235"/>
      <c r="E5100" s="235"/>
      <c r="F5100" s="217"/>
      <c r="G5100" s="217"/>
      <c r="H5100" s="217"/>
      <c r="I5100" s="217"/>
      <c r="J5100" s="217"/>
      <c r="K5100" s="217"/>
      <c r="L5100" s="217"/>
      <c r="M5100" s="217"/>
      <c r="N5100" s="217"/>
      <c r="O5100" s="217"/>
      <c r="P5100" s="217"/>
    </row>
    <row r="5101">
      <c r="A5101" s="217"/>
      <c r="B5101" s="233"/>
      <c r="C5101" s="234"/>
      <c r="D5101" s="235"/>
      <c r="E5101" s="235"/>
      <c r="F5101" s="217"/>
      <c r="G5101" s="217"/>
      <c r="H5101" s="217"/>
      <c r="I5101" s="217"/>
      <c r="J5101" s="217"/>
      <c r="K5101" s="217"/>
      <c r="L5101" s="217"/>
      <c r="M5101" s="217"/>
      <c r="N5101" s="217"/>
      <c r="O5101" s="217"/>
      <c r="P5101" s="217"/>
    </row>
    <row r="5102">
      <c r="A5102" s="217"/>
      <c r="B5102" s="233"/>
      <c r="C5102" s="234"/>
      <c r="D5102" s="235"/>
      <c r="E5102" s="235"/>
      <c r="F5102" s="217"/>
      <c r="G5102" s="217"/>
      <c r="H5102" s="217"/>
      <c r="I5102" s="217"/>
      <c r="J5102" s="217"/>
      <c r="K5102" s="217"/>
      <c r="L5102" s="217"/>
      <c r="M5102" s="217"/>
      <c r="N5102" s="217"/>
      <c r="O5102" s="217"/>
      <c r="P5102" s="217"/>
    </row>
    <row r="5103">
      <c r="A5103" s="217"/>
      <c r="B5103" s="233"/>
      <c r="C5103" s="234"/>
      <c r="D5103" s="235"/>
      <c r="E5103" s="235"/>
      <c r="F5103" s="217"/>
      <c r="G5103" s="217"/>
      <c r="H5103" s="217"/>
      <c r="I5103" s="217"/>
      <c r="J5103" s="217"/>
      <c r="K5103" s="217"/>
      <c r="L5103" s="217"/>
      <c r="M5103" s="217"/>
      <c r="N5103" s="217"/>
      <c r="O5103" s="217"/>
      <c r="P5103" s="217"/>
    </row>
    <row r="5104">
      <c r="A5104" s="217"/>
      <c r="B5104" s="233"/>
      <c r="C5104" s="234"/>
      <c r="D5104" s="235"/>
      <c r="E5104" s="235"/>
      <c r="F5104" s="217"/>
      <c r="G5104" s="217"/>
      <c r="H5104" s="217"/>
      <c r="I5104" s="217"/>
      <c r="J5104" s="217"/>
      <c r="K5104" s="217"/>
      <c r="L5104" s="217"/>
      <c r="M5104" s="217"/>
      <c r="N5104" s="217"/>
      <c r="O5104" s="217"/>
      <c r="P5104" s="217"/>
    </row>
    <row r="5105">
      <c r="A5105" s="217"/>
      <c r="B5105" s="233"/>
      <c r="C5105" s="234"/>
      <c r="D5105" s="235"/>
      <c r="E5105" s="235"/>
      <c r="F5105" s="217"/>
      <c r="G5105" s="217"/>
      <c r="H5105" s="217"/>
      <c r="I5105" s="217"/>
      <c r="J5105" s="217"/>
      <c r="K5105" s="217"/>
      <c r="L5105" s="217"/>
      <c r="M5105" s="217"/>
      <c r="N5105" s="217"/>
      <c r="O5105" s="217"/>
      <c r="P5105" s="217"/>
    </row>
    <row r="5106">
      <c r="A5106" s="217"/>
      <c r="B5106" s="233"/>
      <c r="C5106" s="234"/>
      <c r="D5106" s="235"/>
      <c r="E5106" s="235"/>
      <c r="F5106" s="217"/>
      <c r="G5106" s="217"/>
      <c r="H5106" s="217"/>
      <c r="I5106" s="217"/>
      <c r="J5106" s="217"/>
      <c r="K5106" s="217"/>
      <c r="L5106" s="217"/>
      <c r="M5106" s="217"/>
      <c r="N5106" s="217"/>
      <c r="O5106" s="217"/>
      <c r="P5106" s="217"/>
    </row>
    <row r="5107">
      <c r="A5107" s="217"/>
      <c r="B5107" s="233"/>
      <c r="C5107" s="234"/>
      <c r="D5107" s="235"/>
      <c r="E5107" s="235"/>
      <c r="F5107" s="217"/>
      <c r="G5107" s="217"/>
      <c r="H5107" s="217"/>
      <c r="I5107" s="217"/>
      <c r="J5107" s="217"/>
      <c r="K5107" s="217"/>
      <c r="L5107" s="217"/>
      <c r="M5107" s="217"/>
      <c r="N5107" s="217"/>
      <c r="O5107" s="217"/>
      <c r="P5107" s="217"/>
    </row>
    <row r="5108">
      <c r="A5108" s="217"/>
      <c r="B5108" s="233"/>
      <c r="C5108" s="234"/>
      <c r="D5108" s="235"/>
      <c r="E5108" s="235"/>
      <c r="F5108" s="217"/>
      <c r="G5108" s="217"/>
      <c r="H5108" s="217"/>
      <c r="I5108" s="217"/>
      <c r="J5108" s="217"/>
      <c r="K5108" s="217"/>
      <c r="L5108" s="217"/>
      <c r="M5108" s="217"/>
      <c r="N5108" s="217"/>
      <c r="O5108" s="217"/>
      <c r="P5108" s="217"/>
    </row>
    <row r="5109">
      <c r="A5109" s="217"/>
      <c r="B5109" s="233"/>
      <c r="C5109" s="234"/>
      <c r="D5109" s="235"/>
      <c r="E5109" s="235"/>
      <c r="F5109" s="217"/>
      <c r="G5109" s="217"/>
      <c r="H5109" s="217"/>
      <c r="I5109" s="217"/>
      <c r="J5109" s="217"/>
      <c r="K5109" s="217"/>
      <c r="L5109" s="217"/>
      <c r="M5109" s="217"/>
      <c r="N5109" s="217"/>
      <c r="O5109" s="217"/>
      <c r="P5109" s="217"/>
    </row>
    <row r="5110">
      <c r="A5110" s="217"/>
      <c r="B5110" s="233"/>
      <c r="C5110" s="234"/>
      <c r="D5110" s="235"/>
      <c r="E5110" s="235"/>
      <c r="F5110" s="217"/>
      <c r="G5110" s="217"/>
      <c r="H5110" s="217"/>
      <c r="I5110" s="217"/>
      <c r="J5110" s="217"/>
      <c r="K5110" s="217"/>
      <c r="L5110" s="217"/>
      <c r="M5110" s="217"/>
      <c r="N5110" s="217"/>
      <c r="O5110" s="217"/>
      <c r="P5110" s="217"/>
    </row>
    <row r="5111">
      <c r="A5111" s="217"/>
      <c r="B5111" s="233"/>
      <c r="C5111" s="234"/>
      <c r="D5111" s="235"/>
      <c r="E5111" s="235"/>
      <c r="F5111" s="217"/>
      <c r="G5111" s="217"/>
      <c r="H5111" s="217"/>
      <c r="I5111" s="217"/>
      <c r="J5111" s="217"/>
      <c r="K5111" s="217"/>
      <c r="L5111" s="217"/>
      <c r="M5111" s="217"/>
      <c r="N5111" s="217"/>
      <c r="O5111" s="217"/>
      <c r="P5111" s="217"/>
    </row>
    <row r="5112">
      <c r="A5112" s="217"/>
      <c r="B5112" s="233"/>
      <c r="C5112" s="234"/>
      <c r="D5112" s="235"/>
      <c r="E5112" s="235"/>
      <c r="F5112" s="217"/>
      <c r="G5112" s="217"/>
      <c r="H5112" s="217"/>
      <c r="I5112" s="217"/>
      <c r="J5112" s="217"/>
      <c r="K5112" s="217"/>
      <c r="L5112" s="217"/>
      <c r="M5112" s="217"/>
      <c r="N5112" s="217"/>
      <c r="O5112" s="217"/>
      <c r="P5112" s="217"/>
    </row>
    <row r="5113">
      <c r="A5113" s="217"/>
      <c r="B5113" s="233"/>
      <c r="C5113" s="234"/>
      <c r="D5113" s="235"/>
      <c r="E5113" s="235"/>
      <c r="F5113" s="217"/>
      <c r="G5113" s="217"/>
      <c r="H5113" s="217"/>
      <c r="I5113" s="217"/>
      <c r="J5113" s="217"/>
      <c r="K5113" s="217"/>
      <c r="L5113" s="217"/>
      <c r="M5113" s="217"/>
      <c r="N5113" s="217"/>
      <c r="O5113" s="217"/>
      <c r="P5113" s="217"/>
    </row>
    <row r="5114">
      <c r="A5114" s="217"/>
      <c r="B5114" s="233"/>
      <c r="C5114" s="234"/>
      <c r="D5114" s="235"/>
      <c r="E5114" s="235"/>
      <c r="F5114" s="217"/>
      <c r="G5114" s="217"/>
      <c r="H5114" s="217"/>
      <c r="I5114" s="217"/>
      <c r="J5114" s="217"/>
      <c r="K5114" s="217"/>
      <c r="L5114" s="217"/>
      <c r="M5114" s="217"/>
      <c r="N5114" s="217"/>
      <c r="O5114" s="217"/>
      <c r="P5114" s="217"/>
    </row>
    <row r="5115">
      <c r="A5115" s="217"/>
      <c r="B5115" s="233"/>
      <c r="C5115" s="234"/>
      <c r="D5115" s="235"/>
      <c r="E5115" s="235"/>
      <c r="F5115" s="217"/>
      <c r="G5115" s="217"/>
      <c r="H5115" s="217"/>
      <c r="I5115" s="217"/>
      <c r="J5115" s="217"/>
      <c r="K5115" s="217"/>
      <c r="L5115" s="217"/>
      <c r="M5115" s="217"/>
      <c r="N5115" s="217"/>
      <c r="O5115" s="217"/>
      <c r="P5115" s="217"/>
    </row>
    <row r="5116">
      <c r="A5116" s="217"/>
      <c r="B5116" s="233"/>
      <c r="C5116" s="234"/>
      <c r="D5116" s="235"/>
      <c r="E5116" s="235"/>
      <c r="F5116" s="217"/>
      <c r="G5116" s="217"/>
      <c r="H5116" s="217"/>
      <c r="I5116" s="217"/>
      <c r="J5116" s="217"/>
      <c r="K5116" s="217"/>
      <c r="L5116" s="217"/>
      <c r="M5116" s="217"/>
      <c r="N5116" s="217"/>
      <c r="O5116" s="217"/>
      <c r="P5116" s="217"/>
    </row>
    <row r="5117">
      <c r="A5117" s="217"/>
      <c r="B5117" s="233"/>
      <c r="C5117" s="234"/>
      <c r="D5117" s="235"/>
      <c r="E5117" s="235"/>
      <c r="F5117" s="217"/>
      <c r="G5117" s="217"/>
      <c r="H5117" s="217"/>
      <c r="I5117" s="217"/>
      <c r="J5117" s="217"/>
      <c r="K5117" s="217"/>
      <c r="L5117" s="217"/>
      <c r="M5117" s="217"/>
      <c r="N5117" s="217"/>
      <c r="O5117" s="217"/>
      <c r="P5117" s="217"/>
    </row>
    <row r="5118">
      <c r="A5118" s="217"/>
      <c r="B5118" s="233"/>
      <c r="C5118" s="234"/>
      <c r="D5118" s="235"/>
      <c r="E5118" s="235"/>
      <c r="F5118" s="217"/>
      <c r="G5118" s="217"/>
      <c r="H5118" s="217"/>
      <c r="I5118" s="217"/>
      <c r="J5118" s="217"/>
      <c r="K5118" s="217"/>
      <c r="L5118" s="217"/>
      <c r="M5118" s="217"/>
      <c r="N5118" s="217"/>
      <c r="O5118" s="217"/>
      <c r="P5118" s="217"/>
    </row>
    <row r="5119">
      <c r="A5119" s="217"/>
      <c r="B5119" s="233"/>
      <c r="C5119" s="234"/>
      <c r="D5119" s="235"/>
      <c r="E5119" s="235"/>
      <c r="F5119" s="217"/>
      <c r="G5119" s="217"/>
      <c r="H5119" s="217"/>
      <c r="I5119" s="217"/>
      <c r="J5119" s="217"/>
      <c r="K5119" s="217"/>
      <c r="L5119" s="217"/>
      <c r="M5119" s="217"/>
      <c r="N5119" s="217"/>
      <c r="O5119" s="217"/>
      <c r="P5119" s="217"/>
    </row>
    <row r="5120">
      <c r="A5120" s="217"/>
      <c r="B5120" s="233"/>
      <c r="C5120" s="234"/>
      <c r="D5120" s="235"/>
      <c r="E5120" s="235"/>
      <c r="F5120" s="217"/>
      <c r="G5120" s="217"/>
      <c r="H5120" s="217"/>
      <c r="I5120" s="217"/>
      <c r="J5120" s="217"/>
      <c r="K5120" s="217"/>
      <c r="L5120" s="217"/>
      <c r="M5120" s="217"/>
      <c r="N5120" s="217"/>
      <c r="O5120" s="217"/>
      <c r="P5120" s="217"/>
    </row>
    <row r="5121">
      <c r="A5121" s="217"/>
      <c r="B5121" s="233"/>
      <c r="C5121" s="234"/>
      <c r="D5121" s="235"/>
      <c r="E5121" s="235"/>
      <c r="F5121" s="217"/>
      <c r="G5121" s="217"/>
      <c r="H5121" s="217"/>
      <c r="I5121" s="217"/>
      <c r="J5121" s="217"/>
      <c r="K5121" s="217"/>
      <c r="L5121" s="217"/>
      <c r="M5121" s="217"/>
      <c r="N5121" s="217"/>
      <c r="O5121" s="217"/>
      <c r="P5121" s="217"/>
    </row>
    <row r="5122">
      <c r="A5122" s="217"/>
      <c r="B5122" s="233"/>
      <c r="C5122" s="234"/>
      <c r="D5122" s="235"/>
      <c r="E5122" s="235"/>
      <c r="F5122" s="217"/>
      <c r="G5122" s="217"/>
      <c r="H5122" s="217"/>
      <c r="I5122" s="217"/>
      <c r="J5122" s="217"/>
      <c r="K5122" s="217"/>
      <c r="L5122" s="217"/>
      <c r="M5122" s="217"/>
      <c r="N5122" s="217"/>
      <c r="O5122" s="217"/>
      <c r="P5122" s="217"/>
    </row>
    <row r="5123">
      <c r="A5123" s="217"/>
      <c r="B5123" s="233"/>
      <c r="C5123" s="234"/>
      <c r="D5123" s="235"/>
      <c r="E5123" s="235"/>
      <c r="F5123" s="217"/>
      <c r="G5123" s="217"/>
      <c r="H5123" s="217"/>
      <c r="I5123" s="217"/>
      <c r="J5123" s="217"/>
      <c r="K5123" s="217"/>
      <c r="L5123" s="217"/>
      <c r="M5123" s="217"/>
      <c r="N5123" s="217"/>
      <c r="O5123" s="217"/>
      <c r="P5123" s="217"/>
    </row>
    <row r="5124">
      <c r="A5124" s="217"/>
      <c r="B5124" s="233"/>
      <c r="C5124" s="234"/>
      <c r="D5124" s="235"/>
      <c r="E5124" s="235"/>
      <c r="F5124" s="217"/>
      <c r="G5124" s="217"/>
      <c r="H5124" s="217"/>
      <c r="I5124" s="217"/>
      <c r="J5124" s="217"/>
      <c r="K5124" s="217"/>
      <c r="L5124" s="217"/>
      <c r="M5124" s="217"/>
      <c r="N5124" s="217"/>
      <c r="O5124" s="217"/>
      <c r="P5124" s="217"/>
    </row>
    <row r="5125">
      <c r="A5125" s="217"/>
      <c r="B5125" s="233"/>
      <c r="C5125" s="234"/>
      <c r="D5125" s="235"/>
      <c r="E5125" s="235"/>
      <c r="F5125" s="217"/>
      <c r="G5125" s="217"/>
      <c r="H5125" s="217"/>
      <c r="I5125" s="217"/>
      <c r="J5125" s="217"/>
      <c r="K5125" s="217"/>
      <c r="L5125" s="217"/>
      <c r="M5125" s="217"/>
      <c r="N5125" s="217"/>
      <c r="O5125" s="217"/>
      <c r="P5125" s="217"/>
    </row>
    <row r="5126">
      <c r="A5126" s="217"/>
      <c r="B5126" s="233"/>
      <c r="C5126" s="234"/>
      <c r="D5126" s="235"/>
      <c r="E5126" s="235"/>
      <c r="F5126" s="217"/>
      <c r="G5126" s="217"/>
      <c r="H5126" s="217"/>
      <c r="I5126" s="217"/>
      <c r="J5126" s="217"/>
      <c r="K5126" s="217"/>
      <c r="L5126" s="217"/>
      <c r="M5126" s="217"/>
      <c r="N5126" s="217"/>
      <c r="O5126" s="217"/>
      <c r="P5126" s="217"/>
    </row>
    <row r="5127">
      <c r="A5127" s="217"/>
      <c r="B5127" s="233"/>
      <c r="C5127" s="234"/>
      <c r="D5127" s="235"/>
      <c r="E5127" s="235"/>
      <c r="F5127" s="217"/>
      <c r="G5127" s="217"/>
      <c r="H5127" s="217"/>
      <c r="I5127" s="217"/>
      <c r="J5127" s="217"/>
      <c r="K5127" s="217"/>
      <c r="L5127" s="217"/>
      <c r="M5127" s="217"/>
      <c r="N5127" s="217"/>
      <c r="O5127" s="217"/>
      <c r="P5127" s="217"/>
    </row>
    <row r="5128">
      <c r="A5128" s="217"/>
      <c r="B5128" s="233"/>
      <c r="C5128" s="234"/>
      <c r="D5128" s="235"/>
      <c r="E5128" s="235"/>
      <c r="F5128" s="217"/>
      <c r="G5128" s="217"/>
      <c r="H5128" s="217"/>
      <c r="I5128" s="217"/>
      <c r="J5128" s="217"/>
      <c r="K5128" s="217"/>
      <c r="L5128" s="217"/>
      <c r="M5128" s="217"/>
      <c r="N5128" s="217"/>
      <c r="O5128" s="217"/>
      <c r="P5128" s="217"/>
    </row>
    <row r="5129">
      <c r="A5129" s="217"/>
      <c r="B5129" s="233"/>
      <c r="C5129" s="234"/>
      <c r="D5129" s="235"/>
      <c r="E5129" s="235"/>
      <c r="F5129" s="217"/>
      <c r="G5129" s="217"/>
      <c r="H5129" s="217"/>
      <c r="I5129" s="217"/>
      <c r="J5129" s="217"/>
      <c r="K5129" s="217"/>
      <c r="L5129" s="217"/>
      <c r="M5129" s="217"/>
      <c r="N5129" s="217"/>
      <c r="O5129" s="217"/>
      <c r="P5129" s="217"/>
    </row>
    <row r="5130">
      <c r="A5130" s="217"/>
      <c r="B5130" s="233"/>
      <c r="C5130" s="234"/>
      <c r="D5130" s="235"/>
      <c r="E5130" s="235"/>
      <c r="F5130" s="217"/>
      <c r="G5130" s="217"/>
      <c r="H5130" s="217"/>
      <c r="I5130" s="217"/>
      <c r="J5130" s="217"/>
      <c r="K5130" s="217"/>
      <c r="L5130" s="217"/>
      <c r="M5130" s="217"/>
      <c r="N5130" s="217"/>
      <c r="O5130" s="217"/>
      <c r="P5130" s="217"/>
    </row>
    <row r="5131">
      <c r="A5131" s="217"/>
      <c r="B5131" s="233"/>
      <c r="C5131" s="234"/>
      <c r="D5131" s="235"/>
      <c r="E5131" s="235"/>
      <c r="F5131" s="217"/>
      <c r="G5131" s="217"/>
      <c r="H5131" s="217"/>
      <c r="I5131" s="217"/>
      <c r="J5131" s="217"/>
      <c r="K5131" s="217"/>
      <c r="L5131" s="217"/>
      <c r="M5131" s="217"/>
      <c r="N5131" s="217"/>
      <c r="O5131" s="217"/>
      <c r="P5131" s="217"/>
    </row>
    <row r="5132">
      <c r="A5132" s="217"/>
      <c r="B5132" s="233"/>
      <c r="C5132" s="234"/>
      <c r="D5132" s="235"/>
      <c r="E5132" s="235"/>
      <c r="F5132" s="217"/>
      <c r="G5132" s="217"/>
      <c r="H5132" s="217"/>
      <c r="I5132" s="217"/>
      <c r="J5132" s="217"/>
      <c r="K5132" s="217"/>
      <c r="L5132" s="217"/>
      <c r="M5132" s="217"/>
      <c r="N5132" s="217"/>
      <c r="O5132" s="217"/>
      <c r="P5132" s="217"/>
    </row>
    <row r="5133">
      <c r="A5133" s="217"/>
      <c r="B5133" s="233"/>
      <c r="C5133" s="234"/>
      <c r="D5133" s="235"/>
      <c r="E5133" s="235"/>
      <c r="F5133" s="217"/>
      <c r="G5133" s="217"/>
      <c r="H5133" s="217"/>
      <c r="I5133" s="217"/>
      <c r="J5133" s="217"/>
      <c r="K5133" s="217"/>
      <c r="L5133" s="217"/>
      <c r="M5133" s="217"/>
      <c r="N5133" s="217"/>
      <c r="O5133" s="217"/>
      <c r="P5133" s="217"/>
    </row>
    <row r="5134">
      <c r="A5134" s="217"/>
      <c r="B5134" s="233"/>
      <c r="C5134" s="234"/>
      <c r="D5134" s="235"/>
      <c r="E5134" s="235"/>
      <c r="F5134" s="217"/>
      <c r="G5134" s="217"/>
      <c r="H5134" s="217"/>
      <c r="I5134" s="217"/>
      <c r="J5134" s="217"/>
      <c r="K5134" s="217"/>
      <c r="L5134" s="217"/>
      <c r="M5134" s="217"/>
      <c r="N5134" s="217"/>
      <c r="O5134" s="217"/>
      <c r="P5134" s="217"/>
    </row>
    <row r="5135">
      <c r="A5135" s="217"/>
      <c r="B5135" s="233"/>
      <c r="C5135" s="234"/>
      <c r="D5135" s="235"/>
      <c r="E5135" s="235"/>
      <c r="F5135" s="217"/>
      <c r="G5135" s="217"/>
      <c r="H5135" s="217"/>
      <c r="I5135" s="217"/>
      <c r="J5135" s="217"/>
      <c r="K5135" s="217"/>
      <c r="L5135" s="217"/>
      <c r="M5135" s="217"/>
      <c r="N5135" s="217"/>
      <c r="O5135" s="217"/>
      <c r="P5135" s="217"/>
    </row>
    <row r="5136">
      <c r="A5136" s="217"/>
      <c r="B5136" s="233"/>
      <c r="C5136" s="234"/>
      <c r="D5136" s="235"/>
      <c r="E5136" s="235"/>
      <c r="F5136" s="217"/>
      <c r="G5136" s="217"/>
      <c r="H5136" s="217"/>
      <c r="I5136" s="217"/>
      <c r="J5136" s="217"/>
      <c r="K5136" s="217"/>
      <c r="L5136" s="217"/>
      <c r="M5136" s="217"/>
      <c r="N5136" s="217"/>
      <c r="O5136" s="217"/>
      <c r="P5136" s="217"/>
    </row>
    <row r="5137">
      <c r="A5137" s="217"/>
      <c r="B5137" s="233"/>
      <c r="C5137" s="234"/>
      <c r="D5137" s="235"/>
      <c r="E5137" s="235"/>
      <c r="F5137" s="217"/>
      <c r="G5137" s="217"/>
      <c r="H5137" s="217"/>
      <c r="I5137" s="217"/>
      <c r="J5137" s="217"/>
      <c r="K5137" s="217"/>
      <c r="L5137" s="217"/>
      <c r="M5137" s="217"/>
      <c r="N5137" s="217"/>
      <c r="O5137" s="217"/>
      <c r="P5137" s="217"/>
    </row>
    <row r="5138">
      <c r="A5138" s="217"/>
      <c r="B5138" s="233"/>
      <c r="C5138" s="234"/>
      <c r="D5138" s="235"/>
      <c r="E5138" s="235"/>
      <c r="F5138" s="217"/>
      <c r="G5138" s="217"/>
      <c r="H5138" s="217"/>
      <c r="I5138" s="217"/>
      <c r="J5138" s="217"/>
      <c r="K5138" s="217"/>
      <c r="L5138" s="217"/>
      <c r="M5138" s="217"/>
      <c r="N5138" s="217"/>
      <c r="O5138" s="217"/>
      <c r="P5138" s="217"/>
    </row>
    <row r="5139">
      <c r="A5139" s="217"/>
      <c r="B5139" s="233"/>
      <c r="C5139" s="234"/>
      <c r="D5139" s="235"/>
      <c r="E5139" s="235"/>
      <c r="F5139" s="217"/>
      <c r="G5139" s="217"/>
      <c r="H5139" s="217"/>
      <c r="I5139" s="217"/>
      <c r="J5139" s="217"/>
      <c r="K5139" s="217"/>
      <c r="L5139" s="217"/>
      <c r="M5139" s="217"/>
      <c r="N5139" s="217"/>
      <c r="O5139" s="217"/>
      <c r="P5139" s="217"/>
    </row>
    <row r="5140">
      <c r="A5140" s="217"/>
      <c r="B5140" s="233"/>
      <c r="C5140" s="234"/>
      <c r="D5140" s="235"/>
      <c r="E5140" s="235"/>
      <c r="F5140" s="217"/>
      <c r="G5140" s="217"/>
      <c r="H5140" s="217"/>
      <c r="I5140" s="217"/>
      <c r="J5140" s="217"/>
      <c r="K5140" s="217"/>
      <c r="L5140" s="217"/>
      <c r="M5140" s="217"/>
      <c r="N5140" s="217"/>
      <c r="O5140" s="217"/>
      <c r="P5140" s="217"/>
    </row>
    <row r="5141">
      <c r="A5141" s="217"/>
      <c r="B5141" s="233"/>
      <c r="C5141" s="234"/>
      <c r="D5141" s="235"/>
      <c r="E5141" s="235"/>
      <c r="F5141" s="217"/>
      <c r="G5141" s="217"/>
      <c r="H5141" s="217"/>
      <c r="I5141" s="217"/>
      <c r="J5141" s="217"/>
      <c r="K5141" s="217"/>
      <c r="L5141" s="217"/>
      <c r="M5141" s="217"/>
      <c r="N5141" s="217"/>
      <c r="O5141" s="217"/>
      <c r="P5141" s="217"/>
    </row>
    <row r="5142">
      <c r="A5142" s="217"/>
      <c r="B5142" s="233"/>
      <c r="C5142" s="234"/>
      <c r="D5142" s="235"/>
      <c r="E5142" s="235"/>
      <c r="F5142" s="217"/>
      <c r="G5142" s="217"/>
      <c r="H5142" s="217"/>
      <c r="I5142" s="217"/>
      <c r="J5142" s="217"/>
      <c r="K5142" s="217"/>
      <c r="L5142" s="217"/>
      <c r="M5142" s="217"/>
      <c r="N5142" s="217"/>
      <c r="O5142" s="217"/>
      <c r="P5142" s="217"/>
    </row>
    <row r="5143">
      <c r="A5143" s="217"/>
      <c r="B5143" s="233"/>
      <c r="C5143" s="234"/>
      <c r="D5143" s="235"/>
      <c r="E5143" s="235"/>
      <c r="F5143" s="217"/>
      <c r="G5143" s="217"/>
      <c r="H5143" s="217"/>
      <c r="I5143" s="217"/>
      <c r="J5143" s="217"/>
      <c r="K5143" s="217"/>
      <c r="L5143" s="217"/>
      <c r="M5143" s="217"/>
      <c r="N5143" s="217"/>
      <c r="O5143" s="217"/>
      <c r="P5143" s="217"/>
    </row>
    <row r="5144">
      <c r="A5144" s="217"/>
      <c r="B5144" s="233"/>
      <c r="C5144" s="234"/>
      <c r="D5144" s="235"/>
      <c r="E5144" s="235"/>
      <c r="F5144" s="217"/>
      <c r="G5144" s="217"/>
      <c r="H5144" s="217"/>
      <c r="I5144" s="217"/>
      <c r="J5144" s="217"/>
      <c r="K5144" s="217"/>
      <c r="L5144" s="217"/>
      <c r="M5144" s="217"/>
      <c r="N5144" s="217"/>
      <c r="O5144" s="217"/>
      <c r="P5144" s="217"/>
    </row>
    <row r="5145">
      <c r="A5145" s="217"/>
      <c r="B5145" s="233"/>
      <c r="C5145" s="234"/>
      <c r="D5145" s="235"/>
      <c r="E5145" s="235"/>
      <c r="F5145" s="217"/>
      <c r="G5145" s="217"/>
      <c r="H5145" s="217"/>
      <c r="I5145" s="217"/>
      <c r="J5145" s="217"/>
      <c r="K5145" s="217"/>
      <c r="L5145" s="217"/>
      <c r="M5145" s="217"/>
      <c r="N5145" s="217"/>
      <c r="O5145" s="217"/>
      <c r="P5145" s="217"/>
    </row>
    <row r="5146">
      <c r="A5146" s="217"/>
      <c r="B5146" s="233"/>
      <c r="C5146" s="234"/>
      <c r="D5146" s="235"/>
      <c r="E5146" s="235"/>
      <c r="F5146" s="217"/>
      <c r="G5146" s="217"/>
      <c r="H5146" s="217"/>
      <c r="I5146" s="217"/>
      <c r="J5146" s="217"/>
      <c r="K5146" s="217"/>
      <c r="L5146" s="217"/>
      <c r="M5146" s="217"/>
      <c r="N5146" s="217"/>
      <c r="O5146" s="217"/>
      <c r="P5146" s="217"/>
    </row>
    <row r="5147">
      <c r="A5147" s="217"/>
      <c r="B5147" s="233"/>
      <c r="C5147" s="234"/>
      <c r="D5147" s="235"/>
      <c r="E5147" s="235"/>
      <c r="F5147" s="217"/>
      <c r="G5147" s="217"/>
      <c r="H5147" s="217"/>
      <c r="I5147" s="217"/>
      <c r="J5147" s="217"/>
      <c r="K5147" s="217"/>
      <c r="L5147" s="217"/>
      <c r="M5147" s="217"/>
      <c r="N5147" s="217"/>
      <c r="O5147" s="217"/>
      <c r="P5147" s="217"/>
    </row>
    <row r="5148">
      <c r="A5148" s="217"/>
      <c r="B5148" s="233"/>
      <c r="C5148" s="234"/>
      <c r="D5148" s="235"/>
      <c r="E5148" s="235"/>
      <c r="F5148" s="217"/>
      <c r="G5148" s="217"/>
      <c r="H5148" s="217"/>
      <c r="I5148" s="217"/>
      <c r="J5148" s="217"/>
      <c r="K5148" s="217"/>
      <c r="L5148" s="217"/>
      <c r="M5148" s="217"/>
      <c r="N5148" s="217"/>
      <c r="O5148" s="217"/>
      <c r="P5148" s="217"/>
    </row>
    <row r="5149">
      <c r="A5149" s="217"/>
      <c r="B5149" s="233"/>
      <c r="C5149" s="234"/>
      <c r="D5149" s="235"/>
      <c r="E5149" s="235"/>
      <c r="F5149" s="217"/>
      <c r="G5149" s="217"/>
      <c r="H5149" s="217"/>
      <c r="I5149" s="217"/>
      <c r="J5149" s="217"/>
      <c r="K5149" s="217"/>
      <c r="L5149" s="217"/>
      <c r="M5149" s="217"/>
      <c r="N5149" s="217"/>
      <c r="O5149" s="217"/>
      <c r="P5149" s="217"/>
    </row>
    <row r="5150">
      <c r="A5150" s="217"/>
      <c r="B5150" s="233"/>
      <c r="C5150" s="234"/>
      <c r="D5150" s="235"/>
      <c r="E5150" s="235"/>
      <c r="F5150" s="217"/>
      <c r="G5150" s="217"/>
      <c r="H5150" s="217"/>
      <c r="I5150" s="217"/>
      <c r="J5150" s="217"/>
      <c r="K5150" s="217"/>
      <c r="L5150" s="217"/>
      <c r="M5150" s="217"/>
      <c r="N5150" s="217"/>
      <c r="O5150" s="217"/>
      <c r="P5150" s="217"/>
    </row>
    <row r="5151">
      <c r="A5151" s="217"/>
      <c r="B5151" s="233"/>
      <c r="C5151" s="234"/>
      <c r="D5151" s="235"/>
      <c r="E5151" s="235"/>
      <c r="F5151" s="217"/>
      <c r="G5151" s="217"/>
      <c r="H5151" s="217"/>
      <c r="I5151" s="217"/>
      <c r="J5151" s="217"/>
      <c r="K5151" s="217"/>
      <c r="L5151" s="217"/>
      <c r="M5151" s="217"/>
      <c r="N5151" s="217"/>
      <c r="O5151" s="217"/>
      <c r="P5151" s="217"/>
    </row>
    <row r="5152">
      <c r="A5152" s="217"/>
      <c r="B5152" s="233"/>
      <c r="C5152" s="234"/>
      <c r="D5152" s="235"/>
      <c r="E5152" s="235"/>
      <c r="F5152" s="217"/>
      <c r="G5152" s="217"/>
      <c r="H5152" s="217"/>
      <c r="I5152" s="217"/>
      <c r="J5152" s="217"/>
      <c r="K5152" s="217"/>
      <c r="L5152" s="217"/>
      <c r="M5152" s="217"/>
      <c r="N5152" s="217"/>
      <c r="O5152" s="217"/>
      <c r="P5152" s="217"/>
    </row>
    <row r="5153">
      <c r="A5153" s="217"/>
      <c r="B5153" s="233"/>
      <c r="C5153" s="234"/>
      <c r="D5153" s="235"/>
      <c r="E5153" s="235"/>
      <c r="F5153" s="217"/>
      <c r="G5153" s="217"/>
      <c r="H5153" s="217"/>
      <c r="I5153" s="217"/>
      <c r="J5153" s="217"/>
      <c r="K5153" s="217"/>
      <c r="L5153" s="217"/>
      <c r="M5153" s="217"/>
      <c r="N5153" s="217"/>
      <c r="O5153" s="217"/>
      <c r="P5153" s="217"/>
    </row>
    <row r="5154">
      <c r="A5154" s="217"/>
      <c r="B5154" s="233"/>
      <c r="C5154" s="234"/>
      <c r="D5154" s="235"/>
      <c r="E5154" s="235"/>
      <c r="F5154" s="217"/>
      <c r="G5154" s="217"/>
      <c r="H5154" s="217"/>
      <c r="I5154" s="217"/>
      <c r="J5154" s="217"/>
      <c r="K5154" s="217"/>
      <c r="L5154" s="217"/>
      <c r="M5154" s="217"/>
      <c r="N5154" s="217"/>
      <c r="O5154" s="217"/>
      <c r="P5154" s="217"/>
    </row>
    <row r="5155">
      <c r="A5155" s="217"/>
      <c r="B5155" s="233"/>
      <c r="C5155" s="234"/>
      <c r="D5155" s="235"/>
      <c r="E5155" s="235"/>
      <c r="F5155" s="217"/>
      <c r="G5155" s="217"/>
      <c r="H5155" s="217"/>
      <c r="I5155" s="217"/>
      <c r="J5155" s="217"/>
      <c r="K5155" s="217"/>
      <c r="L5155" s="217"/>
      <c r="M5155" s="217"/>
      <c r="N5155" s="217"/>
      <c r="O5155" s="217"/>
      <c r="P5155" s="217"/>
    </row>
    <row r="5156">
      <c r="A5156" s="217"/>
      <c r="B5156" s="233"/>
      <c r="C5156" s="234"/>
      <c r="D5156" s="235"/>
      <c r="E5156" s="235"/>
      <c r="F5156" s="217"/>
      <c r="G5156" s="217"/>
      <c r="H5156" s="217"/>
      <c r="I5156" s="217"/>
      <c r="J5156" s="217"/>
      <c r="K5156" s="217"/>
      <c r="L5156" s="217"/>
      <c r="M5156" s="217"/>
      <c r="N5156" s="217"/>
      <c r="O5156" s="217"/>
      <c r="P5156" s="217"/>
    </row>
    <row r="5157">
      <c r="A5157" s="217"/>
      <c r="B5157" s="233"/>
      <c r="C5157" s="234"/>
      <c r="D5157" s="235"/>
      <c r="E5157" s="235"/>
      <c r="F5157" s="217"/>
      <c r="G5157" s="217"/>
      <c r="H5157" s="217"/>
      <c r="I5157" s="217"/>
      <c r="J5157" s="217"/>
      <c r="K5157" s="217"/>
      <c r="L5157" s="217"/>
      <c r="M5157" s="217"/>
      <c r="N5157" s="217"/>
      <c r="O5157" s="217"/>
      <c r="P5157" s="217"/>
    </row>
    <row r="5158">
      <c r="A5158" s="217"/>
      <c r="B5158" s="233"/>
      <c r="C5158" s="234"/>
      <c r="D5158" s="235"/>
      <c r="E5158" s="235"/>
      <c r="F5158" s="217"/>
      <c r="G5158" s="217"/>
      <c r="H5158" s="217"/>
      <c r="I5158" s="217"/>
      <c r="J5158" s="217"/>
      <c r="K5158" s="217"/>
      <c r="L5158" s="217"/>
      <c r="M5158" s="217"/>
      <c r="N5158" s="217"/>
      <c r="O5158" s="217"/>
      <c r="P5158" s="217"/>
    </row>
    <row r="5159">
      <c r="A5159" s="217"/>
      <c r="B5159" s="233"/>
      <c r="C5159" s="234"/>
      <c r="D5159" s="235"/>
      <c r="E5159" s="235"/>
      <c r="F5159" s="217"/>
      <c r="G5159" s="217"/>
      <c r="H5159" s="217"/>
      <c r="I5159" s="217"/>
      <c r="J5159" s="217"/>
      <c r="K5159" s="217"/>
      <c r="L5159" s="217"/>
      <c r="M5159" s="217"/>
      <c r="N5159" s="217"/>
      <c r="O5159" s="217"/>
      <c r="P5159" s="217"/>
    </row>
    <row r="5160">
      <c r="A5160" s="217"/>
      <c r="B5160" s="233"/>
      <c r="C5160" s="234"/>
      <c r="D5160" s="235"/>
      <c r="E5160" s="235"/>
      <c r="F5160" s="217"/>
      <c r="G5160" s="217"/>
      <c r="H5160" s="217"/>
      <c r="I5160" s="217"/>
      <c r="J5160" s="217"/>
      <c r="K5160" s="217"/>
      <c r="L5160" s="217"/>
      <c r="M5160" s="217"/>
      <c r="N5160" s="217"/>
      <c r="O5160" s="217"/>
      <c r="P5160" s="217"/>
    </row>
    <row r="5161">
      <c r="A5161" s="217"/>
      <c r="B5161" s="233"/>
      <c r="C5161" s="234"/>
      <c r="D5161" s="235"/>
      <c r="E5161" s="235"/>
      <c r="F5161" s="217"/>
      <c r="G5161" s="217"/>
      <c r="H5161" s="217"/>
      <c r="I5161" s="217"/>
      <c r="J5161" s="217"/>
      <c r="K5161" s="217"/>
      <c r="L5161" s="217"/>
      <c r="M5161" s="217"/>
      <c r="N5161" s="217"/>
      <c r="O5161" s="217"/>
      <c r="P5161" s="217"/>
    </row>
    <row r="5162">
      <c r="A5162" s="217"/>
      <c r="B5162" s="233"/>
      <c r="C5162" s="234"/>
      <c r="D5162" s="235"/>
      <c r="E5162" s="235"/>
      <c r="F5162" s="217"/>
      <c r="G5162" s="217"/>
      <c r="H5162" s="217"/>
      <c r="I5162" s="217"/>
      <c r="J5162" s="217"/>
      <c r="K5162" s="217"/>
      <c r="L5162" s="217"/>
      <c r="M5162" s="217"/>
      <c r="N5162" s="217"/>
      <c r="O5162" s="217"/>
      <c r="P5162" s="217"/>
    </row>
    <row r="5163">
      <c r="A5163" s="217"/>
      <c r="B5163" s="233"/>
      <c r="C5163" s="234"/>
      <c r="D5163" s="235"/>
      <c r="E5163" s="235"/>
      <c r="F5163" s="217"/>
      <c r="G5163" s="217"/>
      <c r="H5163" s="217"/>
      <c r="I5163" s="217"/>
      <c r="J5163" s="217"/>
      <c r="K5163" s="217"/>
      <c r="L5163" s="217"/>
      <c r="M5163" s="217"/>
      <c r="N5163" s="217"/>
      <c r="O5163" s="217"/>
      <c r="P5163" s="217"/>
    </row>
    <row r="5164">
      <c r="A5164" s="217"/>
      <c r="B5164" s="233"/>
      <c r="C5164" s="234"/>
      <c r="D5164" s="235"/>
      <c r="E5164" s="235"/>
      <c r="F5164" s="217"/>
      <c r="G5164" s="217"/>
      <c r="H5164" s="217"/>
      <c r="I5164" s="217"/>
      <c r="J5164" s="217"/>
      <c r="K5164" s="217"/>
      <c r="L5164" s="217"/>
      <c r="M5164" s="217"/>
      <c r="N5164" s="217"/>
      <c r="O5164" s="217"/>
      <c r="P5164" s="217"/>
    </row>
    <row r="5165">
      <c r="A5165" s="217"/>
      <c r="B5165" s="233"/>
      <c r="C5165" s="234"/>
      <c r="D5165" s="235"/>
      <c r="E5165" s="235"/>
      <c r="F5165" s="217"/>
      <c r="G5165" s="217"/>
      <c r="H5165" s="217"/>
      <c r="I5165" s="217"/>
      <c r="J5165" s="217"/>
      <c r="K5165" s="217"/>
      <c r="L5165" s="217"/>
      <c r="M5165" s="217"/>
      <c r="N5165" s="217"/>
      <c r="O5165" s="217"/>
      <c r="P5165" s="217"/>
    </row>
    <row r="5166">
      <c r="A5166" s="217"/>
      <c r="B5166" s="233"/>
      <c r="C5166" s="234"/>
      <c r="D5166" s="235"/>
      <c r="E5166" s="235"/>
      <c r="F5166" s="217"/>
      <c r="G5166" s="217"/>
      <c r="H5166" s="217"/>
      <c r="I5166" s="217"/>
      <c r="J5166" s="217"/>
      <c r="K5166" s="217"/>
      <c r="L5166" s="217"/>
      <c r="M5166" s="217"/>
      <c r="N5166" s="217"/>
      <c r="O5166" s="217"/>
      <c r="P5166" s="217"/>
    </row>
    <row r="5167">
      <c r="A5167" s="217"/>
      <c r="B5167" s="233"/>
      <c r="C5167" s="234"/>
      <c r="D5167" s="235"/>
      <c r="E5167" s="235"/>
      <c r="F5167" s="217"/>
      <c r="G5167" s="217"/>
      <c r="H5167" s="217"/>
      <c r="I5167" s="217"/>
      <c r="J5167" s="217"/>
      <c r="K5167" s="217"/>
      <c r="L5167" s="217"/>
      <c r="M5167" s="217"/>
      <c r="N5167" s="217"/>
      <c r="O5167" s="217"/>
      <c r="P5167" s="217"/>
    </row>
    <row r="5168">
      <c r="A5168" s="217"/>
      <c r="B5168" s="233"/>
      <c r="C5168" s="234"/>
      <c r="D5168" s="235"/>
      <c r="E5168" s="235"/>
      <c r="F5168" s="217"/>
      <c r="G5168" s="217"/>
      <c r="H5168" s="217"/>
      <c r="I5168" s="217"/>
      <c r="J5168" s="217"/>
      <c r="K5168" s="217"/>
      <c r="L5168" s="217"/>
      <c r="M5168" s="217"/>
      <c r="N5168" s="217"/>
      <c r="O5168" s="217"/>
      <c r="P5168" s="217"/>
    </row>
    <row r="5169">
      <c r="A5169" s="217"/>
      <c r="B5169" s="233"/>
      <c r="C5169" s="234"/>
      <c r="D5169" s="235"/>
      <c r="E5169" s="235"/>
      <c r="F5169" s="217"/>
      <c r="G5169" s="217"/>
      <c r="H5169" s="217"/>
      <c r="I5169" s="217"/>
      <c r="J5169" s="217"/>
      <c r="K5169" s="217"/>
      <c r="L5169" s="217"/>
      <c r="M5169" s="217"/>
      <c r="N5169" s="217"/>
      <c r="O5169" s="217"/>
      <c r="P5169" s="217"/>
    </row>
    <row r="5170">
      <c r="A5170" s="217"/>
      <c r="B5170" s="233"/>
      <c r="C5170" s="234"/>
      <c r="D5170" s="235"/>
      <c r="E5170" s="235"/>
      <c r="F5170" s="217"/>
      <c r="G5170" s="217"/>
      <c r="H5170" s="217"/>
      <c r="I5170" s="217"/>
      <c r="J5170" s="217"/>
      <c r="K5170" s="217"/>
      <c r="L5170" s="217"/>
      <c r="M5170" s="217"/>
      <c r="N5170" s="217"/>
      <c r="O5170" s="217"/>
      <c r="P5170" s="217"/>
    </row>
    <row r="5171">
      <c r="A5171" s="217"/>
      <c r="B5171" s="233"/>
      <c r="C5171" s="234"/>
      <c r="D5171" s="235"/>
      <c r="E5171" s="235"/>
      <c r="F5171" s="217"/>
      <c r="G5171" s="217"/>
      <c r="H5171" s="217"/>
      <c r="I5171" s="217"/>
      <c r="J5171" s="217"/>
      <c r="K5171" s="217"/>
      <c r="L5171" s="217"/>
      <c r="M5171" s="217"/>
      <c r="N5171" s="217"/>
      <c r="O5171" s="217"/>
      <c r="P5171" s="217"/>
    </row>
    <row r="5172">
      <c r="A5172" s="217"/>
      <c r="B5172" s="233"/>
      <c r="C5172" s="234"/>
      <c r="D5172" s="235"/>
      <c r="E5172" s="235"/>
      <c r="F5172" s="217"/>
      <c r="G5172" s="217"/>
      <c r="H5172" s="217"/>
      <c r="I5172" s="217"/>
      <c r="J5172" s="217"/>
      <c r="K5172" s="217"/>
      <c r="L5172" s="217"/>
      <c r="M5172" s="217"/>
      <c r="N5172" s="217"/>
      <c r="O5172" s="217"/>
      <c r="P5172" s="217"/>
    </row>
    <row r="5173">
      <c r="A5173" s="217"/>
      <c r="B5173" s="233"/>
      <c r="C5173" s="234"/>
      <c r="D5173" s="235"/>
      <c r="E5173" s="235"/>
      <c r="F5173" s="217"/>
      <c r="G5173" s="217"/>
      <c r="H5173" s="217"/>
      <c r="I5173" s="217"/>
      <c r="J5173" s="217"/>
      <c r="K5173" s="217"/>
      <c r="L5173" s="217"/>
      <c r="M5173" s="217"/>
      <c r="N5173" s="217"/>
      <c r="O5173" s="217"/>
      <c r="P5173" s="217"/>
    </row>
    <row r="5174">
      <c r="A5174" s="217"/>
      <c r="B5174" s="233"/>
      <c r="C5174" s="234"/>
      <c r="D5174" s="235"/>
      <c r="E5174" s="235"/>
      <c r="F5174" s="217"/>
      <c r="G5174" s="217"/>
      <c r="H5174" s="217"/>
      <c r="I5174" s="217"/>
      <c r="J5174" s="217"/>
      <c r="K5174" s="217"/>
      <c r="L5174" s="217"/>
      <c r="M5174" s="217"/>
      <c r="N5174" s="217"/>
      <c r="O5174" s="217"/>
      <c r="P5174" s="217"/>
    </row>
    <row r="5175">
      <c r="A5175" s="217"/>
      <c r="B5175" s="233"/>
      <c r="C5175" s="234"/>
      <c r="D5175" s="235"/>
      <c r="E5175" s="235"/>
      <c r="F5175" s="217"/>
      <c r="G5175" s="217"/>
      <c r="H5175" s="217"/>
      <c r="I5175" s="217"/>
      <c r="J5175" s="217"/>
      <c r="K5175" s="217"/>
      <c r="L5175" s="217"/>
      <c r="M5175" s="217"/>
      <c r="N5175" s="217"/>
      <c r="O5175" s="217"/>
      <c r="P5175" s="217"/>
    </row>
    <row r="5176">
      <c r="A5176" s="217"/>
      <c r="B5176" s="233"/>
      <c r="C5176" s="234"/>
      <c r="D5176" s="235"/>
      <c r="E5176" s="235"/>
      <c r="F5176" s="217"/>
      <c r="G5176" s="217"/>
      <c r="H5176" s="217"/>
      <c r="I5176" s="217"/>
      <c r="J5176" s="217"/>
      <c r="K5176" s="217"/>
      <c r="L5176" s="217"/>
      <c r="M5176" s="217"/>
      <c r="N5176" s="217"/>
      <c r="O5176" s="217"/>
      <c r="P5176" s="217"/>
    </row>
    <row r="5177">
      <c r="A5177" s="217"/>
      <c r="B5177" s="233"/>
      <c r="C5177" s="234"/>
      <c r="D5177" s="235"/>
      <c r="E5177" s="235"/>
      <c r="F5177" s="217"/>
      <c r="G5177" s="217"/>
      <c r="H5177" s="217"/>
      <c r="I5177" s="217"/>
      <c r="J5177" s="217"/>
      <c r="K5177" s="217"/>
      <c r="L5177" s="217"/>
      <c r="M5177" s="217"/>
      <c r="N5177" s="217"/>
      <c r="O5177" s="217"/>
      <c r="P5177" s="217"/>
    </row>
    <row r="5178">
      <c r="A5178" s="217"/>
      <c r="B5178" s="233"/>
      <c r="C5178" s="234"/>
      <c r="D5178" s="235"/>
      <c r="E5178" s="235"/>
      <c r="F5178" s="217"/>
      <c r="G5178" s="217"/>
      <c r="H5178" s="217"/>
      <c r="I5178" s="217"/>
      <c r="J5178" s="217"/>
      <c r="K5178" s="217"/>
      <c r="L5178" s="217"/>
      <c r="M5178" s="217"/>
      <c r="N5178" s="217"/>
      <c r="O5178" s="217"/>
      <c r="P5178" s="217"/>
    </row>
    <row r="5179">
      <c r="A5179" s="217"/>
      <c r="B5179" s="233"/>
      <c r="C5179" s="234"/>
      <c r="D5179" s="235"/>
      <c r="E5179" s="235"/>
      <c r="F5179" s="217"/>
      <c r="G5179" s="217"/>
      <c r="H5179" s="217"/>
      <c r="I5179" s="217"/>
      <c r="J5179" s="217"/>
      <c r="K5179" s="217"/>
      <c r="L5179" s="217"/>
      <c r="M5179" s="217"/>
      <c r="N5179" s="217"/>
      <c r="O5179" s="217"/>
      <c r="P5179" s="217"/>
    </row>
    <row r="5180">
      <c r="A5180" s="217"/>
      <c r="B5180" s="233"/>
      <c r="C5180" s="234"/>
      <c r="D5180" s="235"/>
      <c r="E5180" s="235"/>
      <c r="F5180" s="217"/>
      <c r="G5180" s="217"/>
      <c r="H5180" s="217"/>
      <c r="I5180" s="217"/>
      <c r="J5180" s="217"/>
      <c r="K5180" s="217"/>
      <c r="L5180" s="217"/>
      <c r="M5180" s="217"/>
      <c r="N5180" s="217"/>
      <c r="O5180" s="217"/>
      <c r="P5180" s="217"/>
    </row>
    <row r="5181">
      <c r="A5181" s="217"/>
      <c r="B5181" s="233"/>
      <c r="C5181" s="234"/>
      <c r="D5181" s="235"/>
      <c r="E5181" s="235"/>
      <c r="F5181" s="217"/>
      <c r="G5181" s="217"/>
      <c r="H5181" s="217"/>
      <c r="I5181" s="217"/>
      <c r="J5181" s="217"/>
      <c r="K5181" s="217"/>
      <c r="L5181" s="217"/>
      <c r="M5181" s="217"/>
      <c r="N5181" s="217"/>
      <c r="O5181" s="217"/>
      <c r="P5181" s="217"/>
    </row>
    <row r="5182">
      <c r="A5182" s="217"/>
      <c r="B5182" s="233"/>
      <c r="C5182" s="234"/>
      <c r="D5182" s="235"/>
      <c r="E5182" s="235"/>
      <c r="F5182" s="217"/>
      <c r="G5182" s="217"/>
      <c r="H5182" s="217"/>
      <c r="I5182" s="217"/>
      <c r="J5182" s="217"/>
      <c r="K5182" s="217"/>
      <c r="L5182" s="217"/>
      <c r="M5182" s="217"/>
      <c r="N5182" s="217"/>
      <c r="O5182" s="217"/>
      <c r="P5182" s="217"/>
    </row>
    <row r="5183">
      <c r="A5183" s="217"/>
      <c r="B5183" s="233"/>
      <c r="C5183" s="234"/>
      <c r="D5183" s="235"/>
      <c r="E5183" s="235"/>
      <c r="F5183" s="217"/>
      <c r="G5183" s="217"/>
      <c r="H5183" s="217"/>
      <c r="I5183" s="217"/>
      <c r="J5183" s="217"/>
      <c r="K5183" s="217"/>
      <c r="L5183" s="217"/>
      <c r="M5183" s="217"/>
      <c r="N5183" s="217"/>
      <c r="O5183" s="217"/>
      <c r="P5183" s="217"/>
    </row>
    <row r="5184">
      <c r="A5184" s="217"/>
      <c r="B5184" s="233"/>
      <c r="C5184" s="234"/>
      <c r="D5184" s="235"/>
      <c r="E5184" s="235"/>
      <c r="F5184" s="217"/>
      <c r="G5184" s="217"/>
      <c r="H5184" s="217"/>
      <c r="I5184" s="217"/>
      <c r="J5184" s="217"/>
      <c r="K5184" s="217"/>
      <c r="L5184" s="217"/>
      <c r="M5184" s="217"/>
      <c r="N5184" s="217"/>
      <c r="O5184" s="217"/>
      <c r="P5184" s="217"/>
    </row>
    <row r="5185">
      <c r="A5185" s="217"/>
      <c r="B5185" s="233"/>
      <c r="C5185" s="234"/>
      <c r="D5185" s="235"/>
      <c r="E5185" s="235"/>
      <c r="F5185" s="217"/>
      <c r="G5185" s="217"/>
      <c r="H5185" s="217"/>
      <c r="I5185" s="217"/>
      <c r="J5185" s="217"/>
      <c r="K5185" s="217"/>
      <c r="L5185" s="217"/>
      <c r="M5185" s="217"/>
      <c r="N5185" s="217"/>
      <c r="O5185" s="217"/>
      <c r="P5185" s="217"/>
    </row>
    <row r="5186">
      <c r="A5186" s="217"/>
      <c r="B5186" s="233"/>
      <c r="C5186" s="234"/>
      <c r="D5186" s="235"/>
      <c r="E5186" s="235"/>
      <c r="F5186" s="217"/>
      <c r="G5186" s="217"/>
      <c r="H5186" s="217"/>
      <c r="I5186" s="217"/>
      <c r="J5186" s="217"/>
      <c r="K5186" s="217"/>
      <c r="L5186" s="217"/>
      <c r="M5186" s="217"/>
      <c r="N5186" s="217"/>
      <c r="O5186" s="217"/>
      <c r="P5186" s="217"/>
    </row>
    <row r="5187">
      <c r="A5187" s="217"/>
      <c r="B5187" s="233"/>
      <c r="C5187" s="234"/>
      <c r="D5187" s="235"/>
      <c r="E5187" s="235"/>
      <c r="F5187" s="217"/>
      <c r="G5187" s="217"/>
      <c r="H5187" s="217"/>
      <c r="I5187" s="217"/>
      <c r="J5187" s="217"/>
      <c r="K5187" s="217"/>
      <c r="L5187" s="217"/>
      <c r="M5187" s="217"/>
      <c r="N5187" s="217"/>
      <c r="O5187" s="217"/>
      <c r="P5187" s="217"/>
    </row>
    <row r="5188">
      <c r="A5188" s="217"/>
      <c r="B5188" s="233"/>
      <c r="C5188" s="234"/>
      <c r="D5188" s="235"/>
      <c r="E5188" s="235"/>
      <c r="F5188" s="217"/>
      <c r="G5188" s="217"/>
      <c r="H5188" s="217"/>
      <c r="I5188" s="217"/>
      <c r="J5188" s="217"/>
      <c r="K5188" s="217"/>
      <c r="L5188" s="217"/>
      <c r="M5188" s="217"/>
      <c r="N5188" s="217"/>
      <c r="O5188" s="217"/>
      <c r="P5188" s="217"/>
    </row>
    <row r="5189">
      <c r="A5189" s="217"/>
      <c r="B5189" s="233"/>
      <c r="C5189" s="234"/>
      <c r="D5189" s="235"/>
      <c r="E5189" s="235"/>
      <c r="F5189" s="217"/>
      <c r="G5189" s="217"/>
      <c r="H5189" s="217"/>
      <c r="I5189" s="217"/>
      <c r="J5189" s="217"/>
      <c r="K5189" s="217"/>
      <c r="L5189" s="217"/>
      <c r="M5189" s="217"/>
      <c r="N5189" s="217"/>
      <c r="O5189" s="217"/>
      <c r="P5189" s="217"/>
    </row>
    <row r="5190">
      <c r="A5190" s="217"/>
      <c r="B5190" s="233"/>
      <c r="C5190" s="234"/>
      <c r="D5190" s="235"/>
      <c r="E5190" s="235"/>
      <c r="F5190" s="217"/>
      <c r="G5190" s="217"/>
      <c r="H5190" s="217"/>
      <c r="I5190" s="217"/>
      <c r="J5190" s="217"/>
      <c r="K5190" s="217"/>
      <c r="L5190" s="217"/>
      <c r="M5190" s="217"/>
      <c r="N5190" s="217"/>
      <c r="O5190" s="217"/>
      <c r="P5190" s="217"/>
    </row>
    <row r="5191">
      <c r="A5191" s="217"/>
      <c r="B5191" s="233"/>
      <c r="C5191" s="234"/>
      <c r="D5191" s="235"/>
      <c r="E5191" s="235"/>
      <c r="F5191" s="217"/>
      <c r="G5191" s="217"/>
      <c r="H5191" s="217"/>
      <c r="I5191" s="217"/>
      <c r="J5191" s="217"/>
      <c r="K5191" s="217"/>
      <c r="L5191" s="217"/>
      <c r="M5191" s="217"/>
      <c r="N5191" s="217"/>
      <c r="O5191" s="217"/>
      <c r="P5191" s="217"/>
    </row>
    <row r="5192">
      <c r="A5192" s="217"/>
      <c r="B5192" s="233"/>
      <c r="C5192" s="234"/>
      <c r="D5192" s="235"/>
      <c r="E5192" s="235"/>
      <c r="F5192" s="217"/>
      <c r="G5192" s="217"/>
      <c r="H5192" s="217"/>
      <c r="I5192" s="217"/>
      <c r="J5192" s="217"/>
      <c r="K5192" s="217"/>
      <c r="L5192" s="217"/>
      <c r="M5192" s="217"/>
      <c r="N5192" s="217"/>
      <c r="O5192" s="217"/>
      <c r="P5192" s="217"/>
    </row>
    <row r="5193">
      <c r="A5193" s="217"/>
      <c r="B5193" s="233"/>
      <c r="C5193" s="234"/>
      <c r="D5193" s="235"/>
      <c r="E5193" s="235"/>
      <c r="F5193" s="217"/>
      <c r="G5193" s="217"/>
      <c r="H5193" s="217"/>
      <c r="I5193" s="217"/>
      <c r="J5193" s="217"/>
      <c r="K5193" s="217"/>
      <c r="L5193" s="217"/>
      <c r="M5193" s="217"/>
      <c r="N5193" s="217"/>
      <c r="O5193" s="217"/>
      <c r="P5193" s="217"/>
    </row>
    <row r="5194">
      <c r="A5194" s="217"/>
      <c r="B5194" s="233"/>
      <c r="C5194" s="234"/>
      <c r="D5194" s="235"/>
      <c r="E5194" s="235"/>
      <c r="F5194" s="217"/>
      <c r="G5194" s="217"/>
      <c r="H5194" s="217"/>
      <c r="I5194" s="217"/>
      <c r="J5194" s="217"/>
      <c r="K5194" s="217"/>
      <c r="L5194" s="217"/>
      <c r="M5194" s="217"/>
      <c r="N5194" s="217"/>
      <c r="O5194" s="217"/>
      <c r="P5194" s="217"/>
    </row>
    <row r="5195">
      <c r="A5195" s="217"/>
      <c r="B5195" s="233"/>
      <c r="C5195" s="234"/>
      <c r="D5195" s="235"/>
      <c r="E5195" s="235"/>
      <c r="F5195" s="217"/>
      <c r="G5195" s="217"/>
      <c r="H5195" s="217"/>
      <c r="I5195" s="217"/>
      <c r="J5195" s="217"/>
      <c r="K5195" s="217"/>
      <c r="L5195" s="217"/>
      <c r="M5195" s="217"/>
      <c r="N5195" s="217"/>
      <c r="O5195" s="217"/>
      <c r="P5195" s="217"/>
    </row>
    <row r="5196">
      <c r="A5196" s="217"/>
      <c r="B5196" s="233"/>
      <c r="C5196" s="234"/>
      <c r="D5196" s="235"/>
      <c r="E5196" s="235"/>
      <c r="F5196" s="217"/>
      <c r="G5196" s="217"/>
      <c r="H5196" s="217"/>
      <c r="I5196" s="217"/>
      <c r="J5196" s="217"/>
      <c r="K5196" s="217"/>
      <c r="L5196" s="217"/>
      <c r="M5196" s="217"/>
      <c r="N5196" s="217"/>
      <c r="O5196" s="217"/>
      <c r="P5196" s="217"/>
    </row>
  </sheetData>
  <mergeCells count="7">
    <mergeCell ref="D1:D2"/>
    <mergeCell ref="E1:E2"/>
    <mergeCell ref="A1:A2"/>
    <mergeCell ref="C1:C2"/>
    <mergeCell ref="H34:H35"/>
    <mergeCell ref="B1:B2"/>
    <mergeCell ref="F1:F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2.0"/>
    <col customWidth="1" min="3" max="3" width="18.86"/>
    <col customWidth="1" min="4" max="4" width="11.14"/>
  </cols>
  <sheetData>
    <row r="1">
      <c r="A1" s="246" t="s">
        <v>0</v>
      </c>
      <c r="B1" s="246" t="s">
        <v>517</v>
      </c>
      <c r="C1" s="246" t="s">
        <v>518</v>
      </c>
      <c r="D1" s="246" t="s">
        <v>519</v>
      </c>
      <c r="E1" s="247" t="s">
        <v>9</v>
      </c>
      <c r="F1" s="248" t="s">
        <v>978</v>
      </c>
      <c r="G1" s="249" t="s">
        <v>979</v>
      </c>
      <c r="H1" s="249" t="s">
        <v>980</v>
      </c>
      <c r="I1" s="250"/>
      <c r="J1" s="251"/>
      <c r="K1" s="251"/>
      <c r="L1" s="251"/>
      <c r="M1" s="251"/>
    </row>
    <row r="2">
      <c r="A2" s="176" t="s">
        <v>498</v>
      </c>
      <c r="B2" s="252" t="s">
        <v>534</v>
      </c>
      <c r="C2" s="252" t="s">
        <v>535</v>
      </c>
      <c r="D2" s="252" t="s">
        <v>14</v>
      </c>
      <c r="E2" s="54" t="s">
        <v>136</v>
      </c>
      <c r="F2" s="35">
        <v>750.0</v>
      </c>
      <c r="G2" s="54">
        <v>0.0</v>
      </c>
      <c r="H2" s="54">
        <v>750.0</v>
      </c>
      <c r="I2" s="54" t="s">
        <v>981</v>
      </c>
      <c r="J2" s="26"/>
      <c r="K2" s="26"/>
      <c r="L2" s="26"/>
      <c r="M2" s="26"/>
    </row>
    <row r="3">
      <c r="A3" s="176" t="s">
        <v>498</v>
      </c>
      <c r="B3" s="252" t="s">
        <v>534</v>
      </c>
      <c r="C3" s="252" t="s">
        <v>535</v>
      </c>
      <c r="D3" s="252" t="s">
        <v>15</v>
      </c>
      <c r="E3" s="54" t="s">
        <v>136</v>
      </c>
      <c r="F3" s="35">
        <v>3500.0</v>
      </c>
      <c r="G3" s="54">
        <v>0.0</v>
      </c>
      <c r="H3" s="54">
        <v>3500.0</v>
      </c>
      <c r="I3" s="54" t="s">
        <v>981</v>
      </c>
      <c r="J3" s="26"/>
      <c r="K3" s="26"/>
      <c r="L3" s="26"/>
      <c r="M3" s="26"/>
    </row>
    <row r="4">
      <c r="A4" s="176" t="s">
        <v>498</v>
      </c>
      <c r="B4" s="252" t="s">
        <v>534</v>
      </c>
      <c r="C4" s="252" t="s">
        <v>535</v>
      </c>
      <c r="D4" s="252" t="s">
        <v>16</v>
      </c>
      <c r="E4" s="54" t="s">
        <v>136</v>
      </c>
      <c r="F4" s="35">
        <v>4000.0</v>
      </c>
      <c r="G4" s="54">
        <v>0.0</v>
      </c>
      <c r="H4" s="54">
        <v>4000.0</v>
      </c>
      <c r="I4" s="54" t="s">
        <v>981</v>
      </c>
      <c r="J4" s="21"/>
      <c r="K4" s="21"/>
      <c r="L4" s="21"/>
      <c r="M4" s="21"/>
    </row>
    <row r="5">
      <c r="A5" s="176" t="s">
        <v>498</v>
      </c>
      <c r="B5" s="252" t="s">
        <v>534</v>
      </c>
      <c r="C5" s="252" t="s">
        <v>535</v>
      </c>
      <c r="D5" s="176" t="s">
        <v>17</v>
      </c>
      <c r="E5" s="54" t="s">
        <v>136</v>
      </c>
      <c r="F5" s="35">
        <v>3000.0</v>
      </c>
      <c r="G5" s="54">
        <v>0.0</v>
      </c>
      <c r="H5" s="54">
        <v>3000.0</v>
      </c>
      <c r="I5" s="54" t="s">
        <v>981</v>
      </c>
      <c r="J5" s="21"/>
      <c r="K5" s="21"/>
      <c r="L5" s="21"/>
      <c r="M5" s="21"/>
    </row>
    <row r="6">
      <c r="A6" s="176" t="s">
        <v>498</v>
      </c>
      <c r="B6" s="252" t="s">
        <v>534</v>
      </c>
      <c r="C6" s="252" t="s">
        <v>535</v>
      </c>
      <c r="D6" s="176" t="s">
        <v>18</v>
      </c>
      <c r="E6" s="54" t="s">
        <v>136</v>
      </c>
      <c r="F6" s="35">
        <v>2000.0</v>
      </c>
      <c r="G6" s="54">
        <v>0.0</v>
      </c>
      <c r="H6" s="54">
        <v>2000.0</v>
      </c>
      <c r="I6" s="54" t="s">
        <v>981</v>
      </c>
      <c r="J6" s="21"/>
      <c r="K6" s="21"/>
      <c r="L6" s="21"/>
      <c r="M6" s="21"/>
    </row>
    <row r="7">
      <c r="A7" s="176" t="s">
        <v>498</v>
      </c>
      <c r="B7" s="252" t="s">
        <v>534</v>
      </c>
      <c r="C7" s="252" t="s">
        <v>535</v>
      </c>
      <c r="D7" s="252" t="s">
        <v>19</v>
      </c>
      <c r="E7" s="54" t="s">
        <v>136</v>
      </c>
      <c r="F7" s="35">
        <v>1000.0</v>
      </c>
      <c r="G7" s="54">
        <v>0.0</v>
      </c>
      <c r="H7" s="54">
        <v>1000.0</v>
      </c>
      <c r="I7" s="54" t="s">
        <v>981</v>
      </c>
      <c r="J7" s="21"/>
      <c r="K7" s="21"/>
      <c r="L7" s="21"/>
      <c r="M7" s="21"/>
    </row>
    <row r="8">
      <c r="A8" s="176" t="s">
        <v>498</v>
      </c>
      <c r="B8" s="252" t="s">
        <v>534</v>
      </c>
      <c r="C8" s="252" t="s">
        <v>535</v>
      </c>
      <c r="D8" s="252" t="s">
        <v>20</v>
      </c>
      <c r="E8" s="54" t="s">
        <v>136</v>
      </c>
      <c r="F8" s="35">
        <v>200.0</v>
      </c>
      <c r="G8" s="54">
        <v>0.0</v>
      </c>
      <c r="H8" s="54">
        <v>200.0</v>
      </c>
      <c r="I8" s="54" t="s">
        <v>981</v>
      </c>
      <c r="J8" s="21"/>
      <c r="K8" s="21"/>
      <c r="L8" s="21"/>
      <c r="M8" s="21"/>
    </row>
    <row r="9">
      <c r="A9" s="176" t="s">
        <v>499</v>
      </c>
      <c r="B9" s="252" t="s">
        <v>534</v>
      </c>
      <c r="C9" s="252" t="s">
        <v>536</v>
      </c>
      <c r="D9" s="252" t="s">
        <v>13</v>
      </c>
      <c r="E9" s="54" t="s">
        <v>136</v>
      </c>
      <c r="F9" s="35">
        <v>400.0</v>
      </c>
      <c r="G9" s="54">
        <v>0.0</v>
      </c>
      <c r="H9" s="54">
        <v>400.0</v>
      </c>
      <c r="I9" s="54" t="s">
        <v>982</v>
      </c>
      <c r="J9" s="21"/>
      <c r="K9" s="21"/>
      <c r="L9" s="21"/>
      <c r="M9" s="21"/>
    </row>
    <row r="10">
      <c r="A10" s="176" t="s">
        <v>499</v>
      </c>
      <c r="B10" s="252" t="s">
        <v>534</v>
      </c>
      <c r="C10" s="252" t="s">
        <v>536</v>
      </c>
      <c r="D10" s="252" t="s">
        <v>14</v>
      </c>
      <c r="E10" s="54" t="s">
        <v>136</v>
      </c>
      <c r="F10" s="35">
        <v>1000.0</v>
      </c>
      <c r="G10" s="54">
        <v>0.0</v>
      </c>
      <c r="H10" s="54">
        <v>1000.0</v>
      </c>
      <c r="I10" s="54" t="s">
        <v>982</v>
      </c>
      <c r="J10" s="21"/>
      <c r="K10" s="21"/>
      <c r="L10" s="21"/>
      <c r="M10" s="21"/>
    </row>
    <row r="11">
      <c r="A11" s="176" t="s">
        <v>499</v>
      </c>
      <c r="B11" s="252" t="s">
        <v>534</v>
      </c>
      <c r="C11" s="252" t="s">
        <v>536</v>
      </c>
      <c r="D11" s="252" t="s">
        <v>15</v>
      </c>
      <c r="E11" s="54" t="s">
        <v>136</v>
      </c>
      <c r="F11" s="35">
        <v>2500.0</v>
      </c>
      <c r="G11" s="54">
        <v>0.0</v>
      </c>
      <c r="H11" s="54">
        <v>2500.0</v>
      </c>
      <c r="I11" s="54" t="s">
        <v>982</v>
      </c>
      <c r="J11" s="21"/>
      <c r="K11" s="21"/>
      <c r="L11" s="21"/>
      <c r="M11" s="21"/>
    </row>
    <row r="12">
      <c r="A12" s="176" t="s">
        <v>499</v>
      </c>
      <c r="B12" s="252" t="s">
        <v>534</v>
      </c>
      <c r="C12" s="252" t="s">
        <v>536</v>
      </c>
      <c r="D12" s="252" t="s">
        <v>16</v>
      </c>
      <c r="E12" s="54" t="s">
        <v>136</v>
      </c>
      <c r="F12" s="35">
        <v>1800.0</v>
      </c>
      <c r="G12" s="54">
        <v>0.0</v>
      </c>
      <c r="H12" s="54">
        <v>1800.0</v>
      </c>
      <c r="I12" s="54" t="s">
        <v>982</v>
      </c>
      <c r="J12" s="21"/>
      <c r="K12" s="21"/>
      <c r="L12" s="21"/>
      <c r="M12" s="21"/>
    </row>
    <row r="13">
      <c r="A13" s="176" t="s">
        <v>499</v>
      </c>
      <c r="B13" s="252" t="s">
        <v>534</v>
      </c>
      <c r="C13" s="252" t="s">
        <v>536</v>
      </c>
      <c r="D13" s="176" t="s">
        <v>17</v>
      </c>
      <c r="E13" s="54" t="s">
        <v>136</v>
      </c>
      <c r="F13" s="35">
        <v>2200.0</v>
      </c>
      <c r="G13" s="54">
        <v>0.0</v>
      </c>
      <c r="H13" s="54">
        <v>2200.0</v>
      </c>
      <c r="I13" s="54" t="s">
        <v>982</v>
      </c>
      <c r="J13" s="21"/>
      <c r="K13" s="21"/>
      <c r="L13" s="21"/>
      <c r="M13" s="21"/>
    </row>
    <row r="14">
      <c r="A14" s="176" t="s">
        <v>499</v>
      </c>
      <c r="B14" s="252" t="s">
        <v>534</v>
      </c>
      <c r="C14" s="252" t="s">
        <v>536</v>
      </c>
      <c r="D14" s="176" t="s">
        <v>18</v>
      </c>
      <c r="E14" s="54" t="s">
        <v>136</v>
      </c>
      <c r="F14" s="35">
        <v>2000.0</v>
      </c>
      <c r="G14" s="54">
        <v>0.0</v>
      </c>
      <c r="H14" s="54">
        <v>2000.0</v>
      </c>
      <c r="I14" s="54" t="s">
        <v>982</v>
      </c>
      <c r="J14" s="21"/>
      <c r="K14" s="21"/>
      <c r="L14" s="21"/>
      <c r="M14" s="21"/>
    </row>
    <row r="15">
      <c r="A15" s="176" t="s">
        <v>499</v>
      </c>
      <c r="B15" s="252" t="s">
        <v>534</v>
      </c>
      <c r="C15" s="252" t="s">
        <v>536</v>
      </c>
      <c r="D15" s="252" t="s">
        <v>19</v>
      </c>
      <c r="E15" s="54" t="s">
        <v>136</v>
      </c>
      <c r="F15" s="35">
        <v>300.0</v>
      </c>
      <c r="G15" s="54">
        <v>0.0</v>
      </c>
      <c r="H15" s="54">
        <v>300.0</v>
      </c>
      <c r="I15" s="54" t="s">
        <v>982</v>
      </c>
      <c r="J15" s="21"/>
      <c r="K15" s="21"/>
      <c r="L15" s="21"/>
      <c r="M15" s="21"/>
    </row>
    <row r="16">
      <c r="A16" s="176" t="s">
        <v>499</v>
      </c>
      <c r="B16" s="252" t="s">
        <v>534</v>
      </c>
      <c r="C16" s="252" t="s">
        <v>536</v>
      </c>
      <c r="D16" s="252" t="s">
        <v>20</v>
      </c>
      <c r="E16" s="54" t="s">
        <v>136</v>
      </c>
      <c r="F16" s="35">
        <v>0.0</v>
      </c>
      <c r="G16" s="54">
        <v>0.0</v>
      </c>
      <c r="H16" s="54">
        <v>0.0</v>
      </c>
      <c r="I16" s="253"/>
      <c r="J16" s="21"/>
      <c r="K16" s="21"/>
      <c r="L16" s="21"/>
      <c r="M16" s="21"/>
    </row>
    <row r="17">
      <c r="A17" s="176" t="s">
        <v>500</v>
      </c>
      <c r="B17" s="252" t="s">
        <v>534</v>
      </c>
      <c r="C17" s="252" t="s">
        <v>537</v>
      </c>
      <c r="D17" s="252" t="s">
        <v>14</v>
      </c>
      <c r="E17" s="54" t="s">
        <v>136</v>
      </c>
      <c r="F17" s="35">
        <v>0.0</v>
      </c>
      <c r="G17" s="54">
        <v>0.0</v>
      </c>
      <c r="H17" s="54">
        <v>0.0</v>
      </c>
      <c r="I17" s="253"/>
      <c r="J17" s="21"/>
      <c r="K17" s="21"/>
      <c r="L17" s="21"/>
      <c r="M17" s="21"/>
    </row>
    <row r="18">
      <c r="A18" s="176" t="s">
        <v>500</v>
      </c>
      <c r="B18" s="252" t="s">
        <v>534</v>
      </c>
      <c r="C18" s="252" t="s">
        <v>537</v>
      </c>
      <c r="D18" s="252" t="s">
        <v>15</v>
      </c>
      <c r="E18" s="54" t="s">
        <v>136</v>
      </c>
      <c r="F18" s="35">
        <v>0.0</v>
      </c>
      <c r="G18" s="54">
        <v>0.0</v>
      </c>
      <c r="H18" s="54">
        <v>0.0</v>
      </c>
      <c r="I18" s="253"/>
      <c r="J18" s="21"/>
      <c r="K18" s="21"/>
      <c r="L18" s="21"/>
      <c r="M18" s="21"/>
    </row>
    <row r="19">
      <c r="A19" s="176" t="s">
        <v>500</v>
      </c>
      <c r="B19" s="252" t="s">
        <v>534</v>
      </c>
      <c r="C19" s="252" t="s">
        <v>537</v>
      </c>
      <c r="D19" s="252" t="s">
        <v>16</v>
      </c>
      <c r="E19" s="54" t="s">
        <v>136</v>
      </c>
      <c r="F19" s="35">
        <v>0.0</v>
      </c>
      <c r="G19" s="54">
        <v>0.0</v>
      </c>
      <c r="H19" s="54">
        <v>0.0</v>
      </c>
      <c r="I19" s="253"/>
      <c r="J19" s="21"/>
      <c r="K19" s="21"/>
      <c r="L19" s="21"/>
      <c r="M19" s="21"/>
    </row>
    <row r="20">
      <c r="A20" s="176" t="s">
        <v>500</v>
      </c>
      <c r="B20" s="252" t="s">
        <v>534</v>
      </c>
      <c r="C20" s="252" t="s">
        <v>537</v>
      </c>
      <c r="D20" s="176" t="s">
        <v>17</v>
      </c>
      <c r="E20" s="54" t="s">
        <v>136</v>
      </c>
      <c r="F20" s="35">
        <v>0.0</v>
      </c>
      <c r="G20" s="54">
        <v>0.0</v>
      </c>
      <c r="H20" s="54">
        <v>0.0</v>
      </c>
      <c r="I20" s="253"/>
      <c r="J20" s="21"/>
      <c r="K20" s="21"/>
      <c r="L20" s="21"/>
      <c r="M20" s="21"/>
    </row>
    <row r="21">
      <c r="A21" s="176" t="s">
        <v>500</v>
      </c>
      <c r="B21" s="252" t="s">
        <v>534</v>
      </c>
      <c r="C21" s="252" t="s">
        <v>537</v>
      </c>
      <c r="D21" s="176" t="s">
        <v>18</v>
      </c>
      <c r="E21" s="54" t="s">
        <v>136</v>
      </c>
      <c r="F21" s="35">
        <v>0.0</v>
      </c>
      <c r="G21" s="54">
        <v>0.0</v>
      </c>
      <c r="H21" s="54">
        <v>0.0</v>
      </c>
      <c r="I21" s="253"/>
      <c r="J21" s="21"/>
      <c r="K21" s="21"/>
      <c r="L21" s="21"/>
      <c r="M21" s="21"/>
    </row>
    <row r="22">
      <c r="A22" s="176" t="s">
        <v>500</v>
      </c>
      <c r="B22" s="252" t="s">
        <v>534</v>
      </c>
      <c r="C22" s="252" t="s">
        <v>537</v>
      </c>
      <c r="D22" s="252" t="s">
        <v>19</v>
      </c>
      <c r="E22" s="54" t="s">
        <v>136</v>
      </c>
      <c r="F22" s="35">
        <v>0.0</v>
      </c>
      <c r="G22" s="54">
        <v>0.0</v>
      </c>
      <c r="H22" s="54">
        <v>0.0</v>
      </c>
      <c r="I22" s="253"/>
      <c r="J22" s="21"/>
      <c r="K22" s="21"/>
      <c r="L22" s="21"/>
      <c r="M22" s="21"/>
    </row>
    <row r="23">
      <c r="A23" s="176" t="s">
        <v>500</v>
      </c>
      <c r="B23" s="252" t="s">
        <v>534</v>
      </c>
      <c r="C23" s="252" t="s">
        <v>537</v>
      </c>
      <c r="D23" s="252" t="s">
        <v>20</v>
      </c>
      <c r="E23" s="54" t="s">
        <v>136</v>
      </c>
      <c r="F23" s="35">
        <v>0.0</v>
      </c>
      <c r="G23" s="54">
        <v>0.0</v>
      </c>
      <c r="H23" s="54">
        <v>0.0</v>
      </c>
      <c r="I23" s="253"/>
      <c r="J23" s="21"/>
      <c r="K23" s="21"/>
      <c r="L23" s="21"/>
      <c r="M23" s="21"/>
    </row>
    <row r="24">
      <c r="A24" s="176" t="s">
        <v>501</v>
      </c>
      <c r="B24" s="252" t="s">
        <v>534</v>
      </c>
      <c r="C24" s="252" t="s">
        <v>537</v>
      </c>
      <c r="D24" s="252" t="s">
        <v>14</v>
      </c>
      <c r="E24" s="54" t="s">
        <v>136</v>
      </c>
      <c r="F24" s="35">
        <v>0.0</v>
      </c>
      <c r="G24" s="54">
        <v>0.0</v>
      </c>
      <c r="H24" s="54">
        <v>0.0</v>
      </c>
      <c r="I24" s="253"/>
      <c r="J24" s="21"/>
      <c r="K24" s="21"/>
      <c r="L24" s="21"/>
      <c r="M24" s="21"/>
    </row>
    <row r="25">
      <c r="A25" s="176" t="s">
        <v>501</v>
      </c>
      <c r="B25" s="252" t="s">
        <v>534</v>
      </c>
      <c r="C25" s="252" t="s">
        <v>537</v>
      </c>
      <c r="D25" s="252" t="s">
        <v>15</v>
      </c>
      <c r="E25" s="54" t="s">
        <v>136</v>
      </c>
      <c r="F25" s="35">
        <v>0.0</v>
      </c>
      <c r="G25" s="54">
        <v>0.0</v>
      </c>
      <c r="H25" s="54">
        <v>0.0</v>
      </c>
      <c r="I25" s="253"/>
      <c r="J25" s="21"/>
      <c r="K25" s="21"/>
      <c r="L25" s="21"/>
      <c r="M25" s="21"/>
    </row>
    <row r="26">
      <c r="A26" s="176" t="s">
        <v>501</v>
      </c>
      <c r="B26" s="252" t="s">
        <v>534</v>
      </c>
      <c r="C26" s="252" t="s">
        <v>537</v>
      </c>
      <c r="D26" s="252" t="s">
        <v>16</v>
      </c>
      <c r="E26" s="54" t="s">
        <v>136</v>
      </c>
      <c r="F26" s="35">
        <v>0.0</v>
      </c>
      <c r="G26" s="54">
        <v>0.0</v>
      </c>
      <c r="H26" s="54">
        <v>0.0</v>
      </c>
      <c r="I26" s="253"/>
      <c r="J26" s="21"/>
      <c r="K26" s="21"/>
      <c r="L26" s="21"/>
      <c r="M26" s="21"/>
    </row>
    <row r="27">
      <c r="A27" s="176" t="s">
        <v>501</v>
      </c>
      <c r="B27" s="252" t="s">
        <v>534</v>
      </c>
      <c r="C27" s="252" t="s">
        <v>537</v>
      </c>
      <c r="D27" s="176" t="s">
        <v>17</v>
      </c>
      <c r="E27" s="54" t="s">
        <v>136</v>
      </c>
      <c r="F27" s="35">
        <v>0.0</v>
      </c>
      <c r="G27" s="54">
        <v>0.0</v>
      </c>
      <c r="H27" s="54">
        <v>0.0</v>
      </c>
      <c r="I27" s="253"/>
      <c r="J27" s="21"/>
      <c r="K27" s="21"/>
      <c r="L27" s="21"/>
      <c r="M27" s="21"/>
    </row>
    <row r="28">
      <c r="A28" s="176" t="s">
        <v>501</v>
      </c>
      <c r="B28" s="252" t="s">
        <v>534</v>
      </c>
      <c r="C28" s="252" t="s">
        <v>537</v>
      </c>
      <c r="D28" s="176" t="s">
        <v>18</v>
      </c>
      <c r="E28" s="54" t="s">
        <v>136</v>
      </c>
      <c r="F28" s="35">
        <v>0.0</v>
      </c>
      <c r="G28" s="54">
        <v>0.0</v>
      </c>
      <c r="H28" s="54">
        <v>0.0</v>
      </c>
      <c r="I28" s="253"/>
      <c r="J28" s="21"/>
      <c r="K28" s="21"/>
      <c r="L28" s="21"/>
      <c r="M28" s="21"/>
    </row>
    <row r="29">
      <c r="A29" s="176" t="s">
        <v>501</v>
      </c>
      <c r="B29" s="252" t="s">
        <v>534</v>
      </c>
      <c r="C29" s="252" t="s">
        <v>537</v>
      </c>
      <c r="D29" s="252" t="s">
        <v>19</v>
      </c>
      <c r="E29" s="54" t="s">
        <v>136</v>
      </c>
      <c r="F29" s="35">
        <v>0.0</v>
      </c>
      <c r="G29" s="54">
        <v>0.0</v>
      </c>
      <c r="H29" s="54">
        <v>0.0</v>
      </c>
      <c r="I29" s="253"/>
      <c r="J29" s="21"/>
      <c r="K29" s="21"/>
      <c r="L29" s="21"/>
      <c r="M29" s="21"/>
    </row>
    <row r="30">
      <c r="A30" s="176" t="s">
        <v>501</v>
      </c>
      <c r="B30" s="252" t="s">
        <v>534</v>
      </c>
      <c r="C30" s="252" t="s">
        <v>537</v>
      </c>
      <c r="D30" s="252" t="s">
        <v>20</v>
      </c>
      <c r="E30" s="54" t="s">
        <v>136</v>
      </c>
      <c r="F30" s="35">
        <v>0.0</v>
      </c>
      <c r="G30" s="54">
        <v>0.0</v>
      </c>
      <c r="H30" s="54">
        <v>0.0</v>
      </c>
      <c r="I30" s="253"/>
      <c r="J30" s="21"/>
      <c r="K30" s="21"/>
      <c r="L30" s="21"/>
      <c r="M30" s="21"/>
    </row>
    <row r="31">
      <c r="A31" s="176" t="s">
        <v>502</v>
      </c>
      <c r="B31" s="252" t="s">
        <v>534</v>
      </c>
      <c r="C31" s="252" t="s">
        <v>538</v>
      </c>
      <c r="D31" s="252" t="s">
        <v>14</v>
      </c>
      <c r="E31" s="54" t="s">
        <v>136</v>
      </c>
      <c r="F31" s="35">
        <v>0.0</v>
      </c>
      <c r="G31" s="54">
        <v>0.0</v>
      </c>
      <c r="H31" s="54">
        <v>0.0</v>
      </c>
      <c r="I31" s="253"/>
      <c r="J31" s="21"/>
      <c r="K31" s="21"/>
      <c r="L31" s="21"/>
      <c r="M31" s="21"/>
    </row>
    <row r="32">
      <c r="A32" s="176" t="s">
        <v>502</v>
      </c>
      <c r="B32" s="252" t="s">
        <v>534</v>
      </c>
      <c r="C32" s="252" t="s">
        <v>538</v>
      </c>
      <c r="D32" s="252" t="s">
        <v>15</v>
      </c>
      <c r="E32" s="54" t="s">
        <v>136</v>
      </c>
      <c r="F32" s="35">
        <v>0.0</v>
      </c>
      <c r="G32" s="54">
        <v>0.0</v>
      </c>
      <c r="H32" s="54">
        <v>0.0</v>
      </c>
      <c r="I32" s="253"/>
      <c r="J32" s="21"/>
      <c r="K32" s="21"/>
      <c r="L32" s="21"/>
      <c r="M32" s="21"/>
    </row>
    <row r="33">
      <c r="A33" s="176" t="s">
        <v>502</v>
      </c>
      <c r="B33" s="252" t="s">
        <v>534</v>
      </c>
      <c r="C33" s="252" t="s">
        <v>538</v>
      </c>
      <c r="D33" s="252" t="s">
        <v>16</v>
      </c>
      <c r="E33" s="54" t="s">
        <v>136</v>
      </c>
      <c r="F33" s="35">
        <v>0.0</v>
      </c>
      <c r="G33" s="54">
        <v>0.0</v>
      </c>
      <c r="H33" s="54">
        <v>0.0</v>
      </c>
      <c r="I33" s="253"/>
      <c r="J33" s="21"/>
      <c r="K33" s="21"/>
      <c r="L33" s="21"/>
      <c r="M33" s="21"/>
    </row>
    <row r="34">
      <c r="A34" s="176" t="s">
        <v>502</v>
      </c>
      <c r="B34" s="252" t="s">
        <v>534</v>
      </c>
      <c r="C34" s="252" t="s">
        <v>538</v>
      </c>
      <c r="D34" s="176" t="s">
        <v>17</v>
      </c>
      <c r="E34" s="54" t="s">
        <v>136</v>
      </c>
      <c r="F34" s="35">
        <v>0.0</v>
      </c>
      <c r="G34" s="54">
        <v>0.0</v>
      </c>
      <c r="H34" s="54">
        <v>0.0</v>
      </c>
      <c r="I34" s="253"/>
      <c r="J34" s="21"/>
      <c r="K34" s="21"/>
      <c r="L34" s="21"/>
      <c r="M34" s="21"/>
    </row>
    <row r="35">
      <c r="A35" s="176" t="s">
        <v>502</v>
      </c>
      <c r="B35" s="252" t="s">
        <v>534</v>
      </c>
      <c r="C35" s="252" t="s">
        <v>538</v>
      </c>
      <c r="D35" s="176" t="s">
        <v>18</v>
      </c>
      <c r="E35" s="54" t="s">
        <v>136</v>
      </c>
      <c r="F35" s="35">
        <v>0.0</v>
      </c>
      <c r="G35" s="54">
        <v>0.0</v>
      </c>
      <c r="H35" s="54">
        <v>0.0</v>
      </c>
      <c r="I35" s="253"/>
      <c r="J35" s="21"/>
      <c r="K35" s="21"/>
      <c r="L35" s="21"/>
      <c r="M35" s="21"/>
    </row>
    <row r="36">
      <c r="A36" s="176" t="s">
        <v>502</v>
      </c>
      <c r="B36" s="252" t="s">
        <v>534</v>
      </c>
      <c r="C36" s="252" t="s">
        <v>538</v>
      </c>
      <c r="D36" s="252" t="s">
        <v>19</v>
      </c>
      <c r="E36" s="54" t="s">
        <v>136</v>
      </c>
      <c r="F36" s="35">
        <v>0.0</v>
      </c>
      <c r="G36" s="54">
        <v>0.0</v>
      </c>
      <c r="H36" s="54">
        <v>0.0</v>
      </c>
      <c r="I36" s="253"/>
      <c r="J36" s="21"/>
      <c r="K36" s="21"/>
      <c r="L36" s="21"/>
      <c r="M36" s="21"/>
    </row>
    <row r="37">
      <c r="A37" s="176" t="s">
        <v>502</v>
      </c>
      <c r="B37" s="252" t="s">
        <v>534</v>
      </c>
      <c r="C37" s="252" t="s">
        <v>538</v>
      </c>
      <c r="D37" s="252" t="s">
        <v>20</v>
      </c>
      <c r="E37" s="54" t="s">
        <v>136</v>
      </c>
      <c r="F37" s="35">
        <v>0.0</v>
      </c>
      <c r="G37" s="54">
        <v>0.0</v>
      </c>
      <c r="H37" s="54">
        <v>0.0</v>
      </c>
      <c r="I37" s="253"/>
      <c r="J37" s="21"/>
      <c r="K37" s="21"/>
      <c r="L37" s="21"/>
      <c r="M37" s="21"/>
    </row>
    <row r="38">
      <c r="A38" s="176" t="s">
        <v>503</v>
      </c>
      <c r="B38" s="252" t="s">
        <v>539</v>
      </c>
      <c r="C38" s="252" t="s">
        <v>536</v>
      </c>
      <c r="D38" s="252" t="s">
        <v>14</v>
      </c>
      <c r="E38" s="54" t="s">
        <v>136</v>
      </c>
      <c r="F38" s="35">
        <v>0.0</v>
      </c>
      <c r="G38" s="54">
        <v>0.0</v>
      </c>
      <c r="H38" s="54">
        <v>0.0</v>
      </c>
      <c r="I38" s="253"/>
      <c r="J38" s="21"/>
      <c r="K38" s="21"/>
      <c r="L38" s="21"/>
      <c r="M38" s="21"/>
    </row>
    <row r="39">
      <c r="A39" s="176" t="s">
        <v>503</v>
      </c>
      <c r="B39" s="252" t="s">
        <v>539</v>
      </c>
      <c r="C39" s="252" t="s">
        <v>536</v>
      </c>
      <c r="D39" s="252" t="s">
        <v>15</v>
      </c>
      <c r="E39" s="54" t="s">
        <v>136</v>
      </c>
      <c r="F39" s="35">
        <v>80.0</v>
      </c>
      <c r="G39" s="54">
        <v>0.0</v>
      </c>
      <c r="H39" s="54">
        <v>80.0</v>
      </c>
      <c r="I39" s="253"/>
      <c r="J39" s="21"/>
      <c r="K39" s="21"/>
      <c r="L39" s="21"/>
      <c r="M39" s="21"/>
    </row>
    <row r="40">
      <c r="A40" s="176" t="s">
        <v>503</v>
      </c>
      <c r="B40" s="252" t="s">
        <v>539</v>
      </c>
      <c r="C40" s="252" t="s">
        <v>536</v>
      </c>
      <c r="D40" s="252" t="s">
        <v>16</v>
      </c>
      <c r="E40" s="54" t="s">
        <v>136</v>
      </c>
      <c r="F40" s="35">
        <v>350.0</v>
      </c>
      <c r="G40" s="54">
        <v>0.0</v>
      </c>
      <c r="H40" s="54">
        <v>350.0</v>
      </c>
      <c r="I40" s="253"/>
      <c r="J40" s="21"/>
      <c r="K40" s="21"/>
      <c r="L40" s="21"/>
      <c r="M40" s="21"/>
    </row>
    <row r="41">
      <c r="A41" s="176" t="s">
        <v>503</v>
      </c>
      <c r="B41" s="252" t="s">
        <v>539</v>
      </c>
      <c r="C41" s="252" t="s">
        <v>536</v>
      </c>
      <c r="D41" s="176" t="s">
        <v>17</v>
      </c>
      <c r="E41" s="54" t="s">
        <v>136</v>
      </c>
      <c r="F41" s="35">
        <v>250.0</v>
      </c>
      <c r="G41" s="54">
        <v>0.0</v>
      </c>
      <c r="H41" s="54">
        <v>250.0</v>
      </c>
      <c r="I41" s="253"/>
      <c r="J41" s="21"/>
      <c r="K41" s="21"/>
      <c r="L41" s="21"/>
      <c r="M41" s="21"/>
    </row>
    <row r="42">
      <c r="A42" s="176" t="s">
        <v>503</v>
      </c>
      <c r="B42" s="252" t="s">
        <v>539</v>
      </c>
      <c r="C42" s="252" t="s">
        <v>536</v>
      </c>
      <c r="D42" s="176" t="s">
        <v>18</v>
      </c>
      <c r="E42" s="54" t="s">
        <v>136</v>
      </c>
      <c r="F42" s="35">
        <v>150.0</v>
      </c>
      <c r="G42" s="54">
        <v>0.0</v>
      </c>
      <c r="H42" s="54">
        <v>150.0</v>
      </c>
      <c r="I42" s="253"/>
      <c r="J42" s="21"/>
      <c r="K42" s="21"/>
      <c r="L42" s="21"/>
      <c r="M42" s="21"/>
    </row>
    <row r="43">
      <c r="A43" s="176" t="s">
        <v>503</v>
      </c>
      <c r="B43" s="252" t="s">
        <v>539</v>
      </c>
      <c r="C43" s="252" t="s">
        <v>536</v>
      </c>
      <c r="D43" s="252" t="s">
        <v>19</v>
      </c>
      <c r="E43" s="54" t="s">
        <v>136</v>
      </c>
      <c r="F43" s="35">
        <v>40.0</v>
      </c>
      <c r="G43" s="54">
        <v>0.0</v>
      </c>
      <c r="H43" s="54">
        <v>40.0</v>
      </c>
      <c r="I43" s="253"/>
      <c r="J43" s="21"/>
      <c r="K43" s="21"/>
      <c r="L43" s="21"/>
      <c r="M43" s="21"/>
    </row>
    <row r="44">
      <c r="A44" s="176" t="s">
        <v>503</v>
      </c>
      <c r="B44" s="252" t="s">
        <v>539</v>
      </c>
      <c r="C44" s="252" t="s">
        <v>536</v>
      </c>
      <c r="D44" s="252" t="s">
        <v>20</v>
      </c>
      <c r="E44" s="54" t="s">
        <v>136</v>
      </c>
      <c r="F44" s="35">
        <v>0.0</v>
      </c>
      <c r="G44" s="54">
        <v>0.0</v>
      </c>
      <c r="H44" s="54">
        <v>0.0</v>
      </c>
      <c r="I44" s="253"/>
      <c r="J44" s="21"/>
      <c r="K44" s="21"/>
      <c r="L44" s="21"/>
      <c r="M44" s="21"/>
    </row>
    <row r="45">
      <c r="A45" s="176" t="s">
        <v>504</v>
      </c>
      <c r="B45" s="252" t="s">
        <v>540</v>
      </c>
      <c r="C45" s="252" t="s">
        <v>536</v>
      </c>
      <c r="D45" s="252" t="s">
        <v>14</v>
      </c>
      <c r="E45" s="54" t="s">
        <v>136</v>
      </c>
      <c r="F45" s="35">
        <v>45.0</v>
      </c>
      <c r="G45" s="54">
        <v>0.0</v>
      </c>
      <c r="H45" s="54">
        <v>45.0</v>
      </c>
      <c r="I45" s="253"/>
      <c r="J45" s="21"/>
      <c r="K45" s="21"/>
      <c r="L45" s="21"/>
      <c r="M45" s="21"/>
    </row>
    <row r="46">
      <c r="A46" s="176" t="s">
        <v>504</v>
      </c>
      <c r="B46" s="252" t="s">
        <v>540</v>
      </c>
      <c r="C46" s="252" t="s">
        <v>536</v>
      </c>
      <c r="D46" s="252" t="s">
        <v>15</v>
      </c>
      <c r="E46" s="54" t="s">
        <v>136</v>
      </c>
      <c r="F46" s="35">
        <v>220.0</v>
      </c>
      <c r="G46" s="54">
        <v>0.0</v>
      </c>
      <c r="H46" s="54">
        <v>220.0</v>
      </c>
      <c r="I46" s="253"/>
      <c r="J46" s="21"/>
      <c r="K46" s="21"/>
      <c r="L46" s="21"/>
      <c r="M46" s="21"/>
    </row>
    <row r="47">
      <c r="A47" s="176" t="s">
        <v>504</v>
      </c>
      <c r="B47" s="252" t="s">
        <v>540</v>
      </c>
      <c r="C47" s="252" t="s">
        <v>536</v>
      </c>
      <c r="D47" s="252" t="s">
        <v>16</v>
      </c>
      <c r="E47" s="54" t="s">
        <v>136</v>
      </c>
      <c r="F47" s="35">
        <v>160.0</v>
      </c>
      <c r="G47" s="54">
        <v>0.0</v>
      </c>
      <c r="H47" s="54">
        <v>160.0</v>
      </c>
      <c r="I47" s="253"/>
      <c r="J47" s="21"/>
      <c r="K47" s="21"/>
      <c r="L47" s="21"/>
      <c r="M47" s="21"/>
    </row>
    <row r="48">
      <c r="A48" s="176" t="s">
        <v>504</v>
      </c>
      <c r="B48" s="252" t="s">
        <v>540</v>
      </c>
      <c r="C48" s="252" t="s">
        <v>536</v>
      </c>
      <c r="D48" s="176" t="s">
        <v>17</v>
      </c>
      <c r="E48" s="54" t="s">
        <v>136</v>
      </c>
      <c r="F48" s="35">
        <v>390.0</v>
      </c>
      <c r="G48" s="54">
        <v>0.0</v>
      </c>
      <c r="H48" s="54">
        <v>390.0</v>
      </c>
      <c r="I48" s="253"/>
      <c r="J48" s="21"/>
      <c r="K48" s="21"/>
      <c r="L48" s="21"/>
      <c r="M48" s="21"/>
    </row>
    <row r="49">
      <c r="A49" s="176" t="s">
        <v>504</v>
      </c>
      <c r="B49" s="252" t="s">
        <v>540</v>
      </c>
      <c r="C49" s="252" t="s">
        <v>536</v>
      </c>
      <c r="D49" s="176" t="s">
        <v>18</v>
      </c>
      <c r="E49" s="54" t="s">
        <v>136</v>
      </c>
      <c r="F49" s="35">
        <v>260.0</v>
      </c>
      <c r="G49" s="54">
        <v>0.0</v>
      </c>
      <c r="H49" s="54">
        <v>260.0</v>
      </c>
      <c r="I49" s="253"/>
      <c r="J49" s="21"/>
      <c r="K49" s="21"/>
      <c r="L49" s="21"/>
      <c r="M49" s="21"/>
    </row>
    <row r="50">
      <c r="A50" s="176" t="s">
        <v>504</v>
      </c>
      <c r="B50" s="252" t="s">
        <v>540</v>
      </c>
      <c r="C50" s="252" t="s">
        <v>536</v>
      </c>
      <c r="D50" s="252" t="s">
        <v>19</v>
      </c>
      <c r="E50" s="54" t="s">
        <v>136</v>
      </c>
      <c r="F50" s="35">
        <v>60.0</v>
      </c>
      <c r="G50" s="54">
        <v>0.0</v>
      </c>
      <c r="H50" s="54">
        <v>60.0</v>
      </c>
      <c r="I50" s="253"/>
      <c r="J50" s="21"/>
      <c r="K50" s="21"/>
      <c r="L50" s="21"/>
      <c r="M50" s="21"/>
    </row>
    <row r="51">
      <c r="A51" s="176" t="s">
        <v>504</v>
      </c>
      <c r="B51" s="252" t="s">
        <v>540</v>
      </c>
      <c r="C51" s="252" t="s">
        <v>536</v>
      </c>
      <c r="D51" s="252" t="s">
        <v>20</v>
      </c>
      <c r="E51" s="54" t="s">
        <v>136</v>
      </c>
      <c r="F51" s="35">
        <v>0.0</v>
      </c>
      <c r="G51" s="54">
        <v>0.0</v>
      </c>
      <c r="H51" s="54">
        <v>0.0</v>
      </c>
      <c r="I51" s="253"/>
      <c r="J51" s="21"/>
      <c r="K51" s="21"/>
      <c r="L51" s="21"/>
      <c r="M51" s="21"/>
    </row>
    <row r="52">
      <c r="A52" s="176" t="s">
        <v>505</v>
      </c>
      <c r="B52" s="252" t="s">
        <v>540</v>
      </c>
      <c r="C52" s="252" t="s">
        <v>537</v>
      </c>
      <c r="D52" s="252" t="s">
        <v>14</v>
      </c>
      <c r="E52" s="54" t="s">
        <v>136</v>
      </c>
      <c r="F52" s="35">
        <v>60.0</v>
      </c>
      <c r="G52" s="54">
        <v>0.0</v>
      </c>
      <c r="H52" s="54">
        <v>60.0</v>
      </c>
      <c r="I52" s="253"/>
      <c r="J52" s="21"/>
      <c r="K52" s="21"/>
      <c r="L52" s="21"/>
      <c r="M52" s="21"/>
    </row>
    <row r="53">
      <c r="A53" s="176" t="s">
        <v>505</v>
      </c>
      <c r="B53" s="252" t="s">
        <v>540</v>
      </c>
      <c r="C53" s="252" t="s">
        <v>537</v>
      </c>
      <c r="D53" s="252" t="s">
        <v>15</v>
      </c>
      <c r="E53" s="54" t="s">
        <v>136</v>
      </c>
      <c r="F53" s="35">
        <v>320.0</v>
      </c>
      <c r="G53" s="54">
        <v>0.0</v>
      </c>
      <c r="H53" s="54">
        <v>320.0</v>
      </c>
      <c r="I53" s="253"/>
      <c r="J53" s="21"/>
      <c r="K53" s="21"/>
      <c r="L53" s="21"/>
      <c r="M53" s="21"/>
    </row>
    <row r="54">
      <c r="A54" s="176" t="s">
        <v>505</v>
      </c>
      <c r="B54" s="252" t="s">
        <v>540</v>
      </c>
      <c r="C54" s="252" t="s">
        <v>537</v>
      </c>
      <c r="D54" s="252" t="s">
        <v>16</v>
      </c>
      <c r="E54" s="54" t="s">
        <v>136</v>
      </c>
      <c r="F54" s="35">
        <v>600.0</v>
      </c>
      <c r="G54" s="54">
        <v>0.0</v>
      </c>
      <c r="H54" s="54">
        <v>600.0</v>
      </c>
      <c r="I54" s="253"/>
      <c r="J54" s="21"/>
      <c r="K54" s="21"/>
      <c r="L54" s="21"/>
      <c r="M54" s="21"/>
    </row>
    <row r="55">
      <c r="A55" s="176" t="s">
        <v>505</v>
      </c>
      <c r="B55" s="252" t="s">
        <v>540</v>
      </c>
      <c r="C55" s="252" t="s">
        <v>537</v>
      </c>
      <c r="D55" s="176" t="s">
        <v>17</v>
      </c>
      <c r="E55" s="54" t="s">
        <v>136</v>
      </c>
      <c r="F55" s="35">
        <v>340.0</v>
      </c>
      <c r="G55" s="54">
        <v>0.0</v>
      </c>
      <c r="H55" s="54">
        <v>340.0</v>
      </c>
      <c r="I55" s="253"/>
      <c r="J55" s="21"/>
      <c r="K55" s="21"/>
      <c r="L55" s="21"/>
      <c r="M55" s="21"/>
    </row>
    <row r="56">
      <c r="A56" s="176" t="s">
        <v>505</v>
      </c>
      <c r="B56" s="252" t="s">
        <v>540</v>
      </c>
      <c r="C56" s="252" t="s">
        <v>537</v>
      </c>
      <c r="D56" s="176" t="s">
        <v>18</v>
      </c>
      <c r="E56" s="54" t="s">
        <v>136</v>
      </c>
      <c r="F56" s="35">
        <v>310.0</v>
      </c>
      <c r="G56" s="54">
        <v>0.0</v>
      </c>
      <c r="H56" s="54">
        <v>310.0</v>
      </c>
      <c r="I56" s="253"/>
      <c r="J56" s="21"/>
      <c r="K56" s="21"/>
      <c r="L56" s="21"/>
      <c r="M56" s="21"/>
    </row>
    <row r="57">
      <c r="A57" s="176" t="s">
        <v>505</v>
      </c>
      <c r="B57" s="252" t="s">
        <v>540</v>
      </c>
      <c r="C57" s="252" t="s">
        <v>537</v>
      </c>
      <c r="D57" s="252" t="s">
        <v>19</v>
      </c>
      <c r="E57" s="54" t="s">
        <v>136</v>
      </c>
      <c r="F57" s="35">
        <v>70.0</v>
      </c>
      <c r="G57" s="54">
        <v>0.0</v>
      </c>
      <c r="H57" s="54">
        <v>70.0</v>
      </c>
      <c r="I57" s="253"/>
      <c r="J57" s="21"/>
      <c r="K57" s="21"/>
      <c r="L57" s="21"/>
      <c r="M57" s="21"/>
    </row>
    <row r="58">
      <c r="A58" s="176" t="s">
        <v>505</v>
      </c>
      <c r="B58" s="252" t="s">
        <v>540</v>
      </c>
      <c r="C58" s="252" t="s">
        <v>537</v>
      </c>
      <c r="D58" s="252" t="s">
        <v>20</v>
      </c>
      <c r="E58" s="54" t="s">
        <v>136</v>
      </c>
      <c r="F58" s="35">
        <v>0.0</v>
      </c>
      <c r="G58" s="54">
        <v>0.0</v>
      </c>
      <c r="H58" s="54">
        <v>0.0</v>
      </c>
      <c r="I58" s="253"/>
      <c r="J58" s="21"/>
      <c r="K58" s="21"/>
      <c r="L58" s="21"/>
      <c r="M58" s="21"/>
    </row>
    <row r="59">
      <c r="A59" s="176" t="s">
        <v>506</v>
      </c>
      <c r="B59" s="252" t="s">
        <v>541</v>
      </c>
      <c r="C59" s="252" t="s">
        <v>522</v>
      </c>
      <c r="D59" s="252" t="s">
        <v>486</v>
      </c>
      <c r="E59" s="54" t="s">
        <v>136</v>
      </c>
      <c r="F59" s="35">
        <v>0.0</v>
      </c>
      <c r="G59" s="54">
        <v>0.0</v>
      </c>
      <c r="H59" s="54">
        <v>0.0</v>
      </c>
      <c r="I59" s="253"/>
      <c r="J59" s="21"/>
      <c r="K59" s="21"/>
      <c r="L59" s="21"/>
      <c r="M59" s="21"/>
    </row>
    <row r="60">
      <c r="A60" s="176" t="s">
        <v>507</v>
      </c>
      <c r="B60" s="176" t="s">
        <v>534</v>
      </c>
      <c r="C60" s="176" t="s">
        <v>536</v>
      </c>
      <c r="D60" s="176" t="s">
        <v>542</v>
      </c>
      <c r="E60" s="54" t="s">
        <v>136</v>
      </c>
      <c r="F60" s="35">
        <v>200.0</v>
      </c>
      <c r="G60" s="54">
        <v>0.0</v>
      </c>
      <c r="H60" s="54">
        <v>200.0</v>
      </c>
      <c r="I60" s="253"/>
      <c r="J60" s="21"/>
      <c r="K60" s="21"/>
      <c r="L60" s="21"/>
      <c r="M60" s="21"/>
    </row>
    <row r="61">
      <c r="A61" s="176" t="s">
        <v>507</v>
      </c>
      <c r="B61" s="176" t="s">
        <v>534</v>
      </c>
      <c r="C61" s="176" t="s">
        <v>536</v>
      </c>
      <c r="D61" s="176" t="s">
        <v>543</v>
      </c>
      <c r="E61" s="54" t="s">
        <v>136</v>
      </c>
      <c r="F61" s="35">
        <v>600.0</v>
      </c>
      <c r="G61" s="54">
        <v>0.0</v>
      </c>
      <c r="H61" s="54">
        <v>600.0</v>
      </c>
      <c r="I61" s="253"/>
      <c r="J61" s="21"/>
      <c r="K61" s="21"/>
      <c r="L61" s="21"/>
      <c r="M61" s="21"/>
    </row>
    <row r="62">
      <c r="A62" s="176" t="s">
        <v>507</v>
      </c>
      <c r="B62" s="176" t="s">
        <v>534</v>
      </c>
      <c r="C62" s="176" t="s">
        <v>536</v>
      </c>
      <c r="D62" s="176" t="s">
        <v>544</v>
      </c>
      <c r="E62" s="54" t="s">
        <v>136</v>
      </c>
      <c r="F62" s="35">
        <v>550.0</v>
      </c>
      <c r="G62" s="54">
        <v>0.0</v>
      </c>
      <c r="H62" s="54">
        <v>550.0</v>
      </c>
      <c r="I62" s="253"/>
      <c r="J62" s="21"/>
      <c r="K62" s="21"/>
      <c r="L62" s="21"/>
      <c r="M62" s="21"/>
    </row>
    <row r="63">
      <c r="A63" s="176" t="s">
        <v>507</v>
      </c>
      <c r="B63" s="176" t="s">
        <v>534</v>
      </c>
      <c r="C63" s="176" t="s">
        <v>536</v>
      </c>
      <c r="D63" s="176" t="s">
        <v>545</v>
      </c>
      <c r="E63" s="54" t="s">
        <v>136</v>
      </c>
      <c r="F63" s="35">
        <v>600.0</v>
      </c>
      <c r="G63" s="54">
        <v>0.0</v>
      </c>
      <c r="H63" s="54">
        <v>600.0</v>
      </c>
      <c r="I63" s="253"/>
      <c r="J63" s="21"/>
      <c r="K63" s="21"/>
      <c r="L63" s="21"/>
      <c r="M63" s="21"/>
    </row>
    <row r="64">
      <c r="A64" s="176" t="s">
        <v>507</v>
      </c>
      <c r="B64" s="176" t="s">
        <v>534</v>
      </c>
      <c r="C64" s="176" t="s">
        <v>536</v>
      </c>
      <c r="D64" s="176" t="s">
        <v>546</v>
      </c>
      <c r="E64" s="54" t="s">
        <v>136</v>
      </c>
      <c r="F64" s="35">
        <v>600.0</v>
      </c>
      <c r="G64" s="54">
        <v>0.0</v>
      </c>
      <c r="H64" s="54">
        <v>600.0</v>
      </c>
      <c r="I64" s="253"/>
      <c r="J64" s="21"/>
      <c r="K64" s="21"/>
      <c r="L64" s="21"/>
      <c r="M64" s="21"/>
    </row>
    <row r="65">
      <c r="A65" s="176" t="s">
        <v>507</v>
      </c>
      <c r="B65" s="176" t="s">
        <v>534</v>
      </c>
      <c r="C65" s="176" t="s">
        <v>536</v>
      </c>
      <c r="D65" s="176" t="s">
        <v>547</v>
      </c>
      <c r="E65" s="54" t="s">
        <v>136</v>
      </c>
      <c r="F65" s="35">
        <v>300.0</v>
      </c>
      <c r="G65" s="54">
        <v>0.0</v>
      </c>
      <c r="H65" s="54">
        <v>300.0</v>
      </c>
      <c r="I65" s="253"/>
      <c r="J65" s="21"/>
      <c r="K65" s="21"/>
      <c r="L65" s="21"/>
      <c r="M65" s="21"/>
    </row>
    <row r="66">
      <c r="A66" s="176" t="s">
        <v>507</v>
      </c>
      <c r="B66" s="176" t="s">
        <v>534</v>
      </c>
      <c r="C66" s="176" t="s">
        <v>536</v>
      </c>
      <c r="D66" s="176" t="s">
        <v>548</v>
      </c>
      <c r="E66" s="54" t="s">
        <v>136</v>
      </c>
      <c r="F66" s="35">
        <v>400.0</v>
      </c>
      <c r="G66" s="54">
        <v>0.0</v>
      </c>
      <c r="H66" s="54">
        <v>400.0</v>
      </c>
      <c r="I66" s="253"/>
      <c r="J66" s="21"/>
      <c r="K66" s="21"/>
      <c r="L66" s="21"/>
      <c r="M66" s="21"/>
    </row>
    <row r="67">
      <c r="A67" s="176" t="s">
        <v>507</v>
      </c>
      <c r="B67" s="176" t="s">
        <v>534</v>
      </c>
      <c r="C67" s="176" t="s">
        <v>536</v>
      </c>
      <c r="D67" s="176" t="s">
        <v>549</v>
      </c>
      <c r="E67" s="54" t="s">
        <v>136</v>
      </c>
      <c r="F67" s="35">
        <v>150.0</v>
      </c>
      <c r="G67" s="54">
        <v>0.0</v>
      </c>
      <c r="H67" s="54">
        <v>150.0</v>
      </c>
      <c r="I67" s="253"/>
      <c r="J67" s="21"/>
      <c r="K67" s="21"/>
      <c r="L67" s="21"/>
      <c r="M67" s="21"/>
    </row>
    <row r="68">
      <c r="A68" s="176" t="s">
        <v>508</v>
      </c>
      <c r="B68" s="176" t="s">
        <v>534</v>
      </c>
      <c r="C68" s="176" t="s">
        <v>536</v>
      </c>
      <c r="D68" s="176" t="s">
        <v>542</v>
      </c>
      <c r="E68" s="54" t="s">
        <v>136</v>
      </c>
      <c r="F68" s="35">
        <v>0.0</v>
      </c>
      <c r="G68" s="54">
        <v>0.0</v>
      </c>
      <c r="H68" s="54">
        <v>0.0</v>
      </c>
      <c r="I68" s="253"/>
      <c r="J68" s="21"/>
      <c r="K68" s="21"/>
      <c r="L68" s="21"/>
      <c r="M68" s="21"/>
    </row>
    <row r="69">
      <c r="A69" s="176" t="s">
        <v>508</v>
      </c>
      <c r="B69" s="176" t="s">
        <v>534</v>
      </c>
      <c r="C69" s="176" t="s">
        <v>536</v>
      </c>
      <c r="D69" s="176" t="s">
        <v>543</v>
      </c>
      <c r="E69" s="54" t="s">
        <v>136</v>
      </c>
      <c r="F69" s="35">
        <v>0.0</v>
      </c>
      <c r="G69" s="54">
        <v>0.0</v>
      </c>
      <c r="H69" s="54">
        <v>0.0</v>
      </c>
      <c r="I69" s="253"/>
      <c r="J69" s="21"/>
      <c r="K69" s="21"/>
      <c r="L69" s="21"/>
      <c r="M69" s="21"/>
    </row>
    <row r="70">
      <c r="A70" s="176" t="s">
        <v>508</v>
      </c>
      <c r="B70" s="176" t="s">
        <v>534</v>
      </c>
      <c r="C70" s="176" t="s">
        <v>536</v>
      </c>
      <c r="D70" s="176" t="s">
        <v>544</v>
      </c>
      <c r="E70" s="54" t="s">
        <v>136</v>
      </c>
      <c r="F70" s="35">
        <v>0.0</v>
      </c>
      <c r="G70" s="54">
        <v>0.0</v>
      </c>
      <c r="H70" s="54">
        <v>0.0</v>
      </c>
      <c r="I70" s="253"/>
      <c r="J70" s="21"/>
      <c r="K70" s="21"/>
      <c r="L70" s="21"/>
      <c r="M70" s="21"/>
    </row>
    <row r="71">
      <c r="A71" s="176" t="s">
        <v>508</v>
      </c>
      <c r="B71" s="176" t="s">
        <v>534</v>
      </c>
      <c r="C71" s="176" t="s">
        <v>536</v>
      </c>
      <c r="D71" s="176" t="s">
        <v>545</v>
      </c>
      <c r="E71" s="54" t="s">
        <v>136</v>
      </c>
      <c r="F71" s="35">
        <v>0.0</v>
      </c>
      <c r="G71" s="54">
        <v>0.0</v>
      </c>
      <c r="H71" s="54">
        <v>0.0</v>
      </c>
      <c r="I71" s="253"/>
      <c r="J71" s="21"/>
      <c r="K71" s="21"/>
      <c r="L71" s="21"/>
      <c r="M71" s="21"/>
    </row>
    <row r="72">
      <c r="A72" s="176" t="s">
        <v>508</v>
      </c>
      <c r="B72" s="176" t="s">
        <v>534</v>
      </c>
      <c r="C72" s="176" t="s">
        <v>536</v>
      </c>
      <c r="D72" s="176" t="s">
        <v>546</v>
      </c>
      <c r="E72" s="54" t="s">
        <v>136</v>
      </c>
      <c r="F72" s="35">
        <v>0.0</v>
      </c>
      <c r="G72" s="54">
        <v>0.0</v>
      </c>
      <c r="H72" s="54">
        <v>0.0</v>
      </c>
      <c r="I72" s="253"/>
      <c r="J72" s="21"/>
      <c r="K72" s="21"/>
      <c r="L72" s="21"/>
      <c r="M72" s="21"/>
    </row>
    <row r="73">
      <c r="A73" s="176" t="s">
        <v>508</v>
      </c>
      <c r="B73" s="176" t="s">
        <v>534</v>
      </c>
      <c r="C73" s="176" t="s">
        <v>536</v>
      </c>
      <c r="D73" s="176" t="s">
        <v>547</v>
      </c>
      <c r="E73" s="54" t="s">
        <v>136</v>
      </c>
      <c r="F73" s="35">
        <v>0.0</v>
      </c>
      <c r="G73" s="54">
        <v>0.0</v>
      </c>
      <c r="H73" s="54">
        <v>0.0</v>
      </c>
      <c r="I73" s="253"/>
      <c r="J73" s="21"/>
      <c r="K73" s="21"/>
      <c r="L73" s="21"/>
      <c r="M73" s="21"/>
    </row>
    <row r="74">
      <c r="A74" s="176" t="s">
        <v>508</v>
      </c>
      <c r="B74" s="176" t="s">
        <v>534</v>
      </c>
      <c r="C74" s="176" t="s">
        <v>536</v>
      </c>
      <c r="D74" s="176" t="s">
        <v>548</v>
      </c>
      <c r="E74" s="54" t="s">
        <v>136</v>
      </c>
      <c r="F74" s="35">
        <v>0.0</v>
      </c>
      <c r="G74" s="54">
        <v>0.0</v>
      </c>
      <c r="H74" s="54">
        <v>0.0</v>
      </c>
      <c r="I74" s="253"/>
      <c r="J74" s="21"/>
      <c r="K74" s="21"/>
      <c r="L74" s="21"/>
      <c r="M74" s="21"/>
    </row>
    <row r="75">
      <c r="A75" s="176" t="s">
        <v>508</v>
      </c>
      <c r="B75" s="176" t="s">
        <v>534</v>
      </c>
      <c r="C75" s="176" t="s">
        <v>536</v>
      </c>
      <c r="D75" s="176" t="s">
        <v>549</v>
      </c>
      <c r="E75" s="54" t="s">
        <v>136</v>
      </c>
      <c r="F75" s="35">
        <v>0.0</v>
      </c>
      <c r="G75" s="54">
        <v>0.0</v>
      </c>
      <c r="H75" s="54">
        <v>0.0</v>
      </c>
      <c r="I75" s="253"/>
      <c r="J75" s="21"/>
      <c r="K75" s="21"/>
      <c r="L75" s="21"/>
      <c r="M75" s="21"/>
    </row>
    <row r="76">
      <c r="A76" s="176" t="s">
        <v>509</v>
      </c>
      <c r="B76" s="176" t="s">
        <v>534</v>
      </c>
      <c r="C76" s="176" t="s">
        <v>536</v>
      </c>
      <c r="D76" s="176" t="s">
        <v>542</v>
      </c>
      <c r="E76" s="54" t="s">
        <v>136</v>
      </c>
      <c r="F76" s="35">
        <v>0.0</v>
      </c>
      <c r="G76" s="54">
        <v>0.0</v>
      </c>
      <c r="H76" s="54">
        <v>0.0</v>
      </c>
      <c r="I76" s="253"/>
      <c r="J76" s="21"/>
      <c r="K76" s="21"/>
      <c r="L76" s="21"/>
      <c r="M76" s="21"/>
    </row>
    <row r="77">
      <c r="A77" s="176" t="s">
        <v>509</v>
      </c>
      <c r="B77" s="176" t="s">
        <v>534</v>
      </c>
      <c r="C77" s="176" t="s">
        <v>536</v>
      </c>
      <c r="D77" s="176" t="s">
        <v>543</v>
      </c>
      <c r="E77" s="54" t="s">
        <v>136</v>
      </c>
      <c r="F77" s="35">
        <v>0.0</v>
      </c>
      <c r="G77" s="54">
        <v>0.0</v>
      </c>
      <c r="H77" s="54">
        <v>0.0</v>
      </c>
      <c r="I77" s="253"/>
      <c r="J77" s="21"/>
      <c r="K77" s="21"/>
      <c r="L77" s="21"/>
      <c r="M77" s="21"/>
    </row>
    <row r="78">
      <c r="A78" s="176" t="s">
        <v>509</v>
      </c>
      <c r="B78" s="176" t="s">
        <v>534</v>
      </c>
      <c r="C78" s="176" t="s">
        <v>536</v>
      </c>
      <c r="D78" s="176" t="s">
        <v>544</v>
      </c>
      <c r="E78" s="54" t="s">
        <v>136</v>
      </c>
      <c r="F78" s="35">
        <v>0.0</v>
      </c>
      <c r="G78" s="54">
        <v>0.0</v>
      </c>
      <c r="H78" s="54">
        <v>0.0</v>
      </c>
      <c r="I78" s="253"/>
      <c r="J78" s="21"/>
      <c r="K78" s="21"/>
      <c r="L78" s="21"/>
      <c r="M78" s="21"/>
    </row>
    <row r="79">
      <c r="A79" s="176" t="s">
        <v>509</v>
      </c>
      <c r="B79" s="176" t="s">
        <v>534</v>
      </c>
      <c r="C79" s="176" t="s">
        <v>536</v>
      </c>
      <c r="D79" s="176" t="s">
        <v>545</v>
      </c>
      <c r="E79" s="54" t="s">
        <v>136</v>
      </c>
      <c r="F79" s="35">
        <v>0.0</v>
      </c>
      <c r="G79" s="54">
        <v>0.0</v>
      </c>
      <c r="H79" s="54">
        <v>0.0</v>
      </c>
      <c r="I79" s="253"/>
      <c r="J79" s="21"/>
      <c r="K79" s="21"/>
      <c r="L79" s="21"/>
      <c r="M79" s="21"/>
    </row>
    <row r="80">
      <c r="A80" s="176" t="s">
        <v>509</v>
      </c>
      <c r="B80" s="176" t="s">
        <v>534</v>
      </c>
      <c r="C80" s="176" t="s">
        <v>536</v>
      </c>
      <c r="D80" s="176" t="s">
        <v>546</v>
      </c>
      <c r="E80" s="54" t="s">
        <v>136</v>
      </c>
      <c r="F80" s="35">
        <v>0.0</v>
      </c>
      <c r="G80" s="54">
        <v>0.0</v>
      </c>
      <c r="H80" s="54">
        <v>0.0</v>
      </c>
      <c r="I80" s="253"/>
      <c r="J80" s="21"/>
      <c r="K80" s="21"/>
      <c r="L80" s="21"/>
      <c r="M80" s="21"/>
    </row>
    <row r="81">
      <c r="A81" s="176" t="s">
        <v>509</v>
      </c>
      <c r="B81" s="176" t="s">
        <v>534</v>
      </c>
      <c r="C81" s="176" t="s">
        <v>536</v>
      </c>
      <c r="D81" s="176" t="s">
        <v>547</v>
      </c>
      <c r="E81" s="54" t="s">
        <v>136</v>
      </c>
      <c r="F81" s="35">
        <v>0.0</v>
      </c>
      <c r="G81" s="54">
        <v>0.0</v>
      </c>
      <c r="H81" s="54">
        <v>0.0</v>
      </c>
      <c r="I81" s="253"/>
      <c r="J81" s="21"/>
      <c r="K81" s="21"/>
      <c r="L81" s="21"/>
      <c r="M81" s="21"/>
    </row>
    <row r="82">
      <c r="A82" s="176" t="s">
        <v>509</v>
      </c>
      <c r="B82" s="176" t="s">
        <v>534</v>
      </c>
      <c r="C82" s="176" t="s">
        <v>536</v>
      </c>
      <c r="D82" s="176" t="s">
        <v>548</v>
      </c>
      <c r="E82" s="54" t="s">
        <v>136</v>
      </c>
      <c r="F82" s="35">
        <v>0.0</v>
      </c>
      <c r="G82" s="54">
        <v>0.0</v>
      </c>
      <c r="H82" s="54">
        <v>0.0</v>
      </c>
      <c r="I82" s="253"/>
      <c r="J82" s="21"/>
      <c r="K82" s="21"/>
      <c r="L82" s="21"/>
      <c r="M82" s="21"/>
    </row>
    <row r="83">
      <c r="A83" s="176" t="s">
        <v>509</v>
      </c>
      <c r="B83" s="176" t="s">
        <v>534</v>
      </c>
      <c r="C83" s="176" t="s">
        <v>536</v>
      </c>
      <c r="D83" s="176" t="s">
        <v>550</v>
      </c>
      <c r="E83" s="54" t="s">
        <v>136</v>
      </c>
      <c r="F83" s="35">
        <v>0.0</v>
      </c>
      <c r="G83" s="54">
        <v>0.0</v>
      </c>
      <c r="H83" s="54">
        <v>0.0</v>
      </c>
      <c r="I83" s="253"/>
      <c r="J83" s="21"/>
      <c r="K83" s="21"/>
      <c r="L83" s="21"/>
      <c r="M83" s="21"/>
    </row>
    <row r="84">
      <c r="A84" s="176" t="s">
        <v>509</v>
      </c>
      <c r="B84" s="176" t="s">
        <v>534</v>
      </c>
      <c r="C84" s="176" t="s">
        <v>536</v>
      </c>
      <c r="D84" s="176" t="s">
        <v>549</v>
      </c>
      <c r="E84" s="54" t="s">
        <v>136</v>
      </c>
      <c r="F84" s="35">
        <v>0.0</v>
      </c>
      <c r="G84" s="54">
        <v>0.0</v>
      </c>
      <c r="H84" s="54">
        <v>0.0</v>
      </c>
      <c r="I84" s="253"/>
      <c r="J84" s="21"/>
      <c r="K84" s="21"/>
      <c r="L84" s="21"/>
      <c r="M84" s="21"/>
    </row>
    <row r="85">
      <c r="A85" s="176" t="s">
        <v>510</v>
      </c>
      <c r="B85" s="176" t="s">
        <v>534</v>
      </c>
      <c r="C85" s="252" t="s">
        <v>537</v>
      </c>
      <c r="D85" s="176" t="s">
        <v>542</v>
      </c>
      <c r="E85" s="54" t="s">
        <v>136</v>
      </c>
      <c r="F85" s="35">
        <v>0.0</v>
      </c>
      <c r="G85" s="54">
        <v>0.0</v>
      </c>
      <c r="H85" s="54">
        <v>0.0</v>
      </c>
      <c r="I85" s="253"/>
      <c r="J85" s="21"/>
      <c r="K85" s="21"/>
      <c r="L85" s="21"/>
      <c r="M85" s="21"/>
    </row>
    <row r="86">
      <c r="A86" s="176" t="s">
        <v>510</v>
      </c>
      <c r="B86" s="176" t="s">
        <v>534</v>
      </c>
      <c r="C86" s="252" t="s">
        <v>537</v>
      </c>
      <c r="D86" s="176" t="s">
        <v>543</v>
      </c>
      <c r="E86" s="54" t="s">
        <v>136</v>
      </c>
      <c r="F86" s="35">
        <v>0.0</v>
      </c>
      <c r="G86" s="54">
        <v>0.0</v>
      </c>
      <c r="H86" s="54">
        <v>0.0</v>
      </c>
      <c r="I86" s="253"/>
      <c r="J86" s="21"/>
      <c r="K86" s="21"/>
      <c r="L86" s="21"/>
      <c r="M86" s="21"/>
    </row>
    <row r="87">
      <c r="A87" s="176" t="s">
        <v>510</v>
      </c>
      <c r="B87" s="176" t="s">
        <v>534</v>
      </c>
      <c r="C87" s="252" t="s">
        <v>537</v>
      </c>
      <c r="D87" s="176" t="s">
        <v>544</v>
      </c>
      <c r="E87" s="54" t="s">
        <v>136</v>
      </c>
      <c r="F87" s="35">
        <v>0.0</v>
      </c>
      <c r="G87" s="54">
        <v>0.0</v>
      </c>
      <c r="H87" s="54">
        <v>0.0</v>
      </c>
      <c r="I87" s="253"/>
      <c r="J87" s="21"/>
      <c r="K87" s="21"/>
      <c r="L87" s="21"/>
      <c r="M87" s="21"/>
    </row>
    <row r="88">
      <c r="A88" s="176" t="s">
        <v>510</v>
      </c>
      <c r="B88" s="176" t="s">
        <v>534</v>
      </c>
      <c r="C88" s="252" t="s">
        <v>537</v>
      </c>
      <c r="D88" s="176" t="s">
        <v>545</v>
      </c>
      <c r="E88" s="54" t="s">
        <v>136</v>
      </c>
      <c r="F88" s="35">
        <v>0.0</v>
      </c>
      <c r="G88" s="54">
        <v>0.0</v>
      </c>
      <c r="H88" s="54">
        <v>0.0</v>
      </c>
      <c r="I88" s="253"/>
      <c r="J88" s="21"/>
      <c r="K88" s="21"/>
      <c r="L88" s="21"/>
      <c r="M88" s="21"/>
    </row>
    <row r="89">
      <c r="A89" s="176" t="s">
        <v>510</v>
      </c>
      <c r="B89" s="176" t="s">
        <v>534</v>
      </c>
      <c r="C89" s="252" t="s">
        <v>537</v>
      </c>
      <c r="D89" s="176" t="s">
        <v>546</v>
      </c>
      <c r="E89" s="54" t="s">
        <v>136</v>
      </c>
      <c r="F89" s="35">
        <v>0.0</v>
      </c>
      <c r="G89" s="54">
        <v>0.0</v>
      </c>
      <c r="H89" s="54">
        <v>0.0</v>
      </c>
      <c r="I89" s="253"/>
      <c r="J89" s="21"/>
      <c r="K89" s="21"/>
      <c r="L89" s="21"/>
      <c r="M89" s="21"/>
    </row>
    <row r="90">
      <c r="A90" s="176" t="s">
        <v>510</v>
      </c>
      <c r="B90" s="176" t="s">
        <v>534</v>
      </c>
      <c r="C90" s="252" t="s">
        <v>537</v>
      </c>
      <c r="D90" s="176" t="s">
        <v>547</v>
      </c>
      <c r="E90" s="54" t="s">
        <v>136</v>
      </c>
      <c r="F90" s="35">
        <v>0.0</v>
      </c>
      <c r="G90" s="54">
        <v>0.0</v>
      </c>
      <c r="H90" s="54">
        <v>0.0</v>
      </c>
      <c r="I90" s="253"/>
      <c r="J90" s="21"/>
      <c r="K90" s="21"/>
      <c r="L90" s="21"/>
      <c r="M90" s="21"/>
    </row>
    <row r="91">
      <c r="A91" s="176" t="s">
        <v>510</v>
      </c>
      <c r="B91" s="176" t="s">
        <v>534</v>
      </c>
      <c r="C91" s="252" t="s">
        <v>537</v>
      </c>
      <c r="D91" s="176" t="s">
        <v>548</v>
      </c>
      <c r="E91" s="54" t="s">
        <v>136</v>
      </c>
      <c r="F91" s="35">
        <v>0.0</v>
      </c>
      <c r="G91" s="54">
        <v>0.0</v>
      </c>
      <c r="H91" s="54">
        <v>0.0</v>
      </c>
      <c r="I91" s="253"/>
      <c r="J91" s="21"/>
      <c r="K91" s="21"/>
      <c r="L91" s="21"/>
      <c r="M91" s="21"/>
    </row>
    <row r="92">
      <c r="A92" s="176" t="s">
        <v>510</v>
      </c>
      <c r="B92" s="176" t="s">
        <v>534</v>
      </c>
      <c r="C92" s="252" t="s">
        <v>537</v>
      </c>
      <c r="D92" s="176" t="s">
        <v>550</v>
      </c>
      <c r="E92" s="54" t="s">
        <v>136</v>
      </c>
      <c r="F92" s="35">
        <v>0.0</v>
      </c>
      <c r="G92" s="54">
        <v>0.0</v>
      </c>
      <c r="H92" s="54">
        <v>0.0</v>
      </c>
      <c r="I92" s="253"/>
      <c r="J92" s="21"/>
      <c r="K92" s="21"/>
      <c r="L92" s="21"/>
      <c r="M92" s="21"/>
    </row>
    <row r="93">
      <c r="A93" s="176" t="s">
        <v>510</v>
      </c>
      <c r="B93" s="176" t="s">
        <v>534</v>
      </c>
      <c r="C93" s="252" t="s">
        <v>537</v>
      </c>
      <c r="D93" s="176" t="s">
        <v>549</v>
      </c>
      <c r="E93" s="54" t="s">
        <v>136</v>
      </c>
      <c r="F93" s="35">
        <v>0.0</v>
      </c>
      <c r="G93" s="54">
        <v>0.0</v>
      </c>
      <c r="H93" s="54">
        <v>0.0</v>
      </c>
      <c r="I93" s="253"/>
      <c r="J93" s="21"/>
      <c r="K93" s="21"/>
      <c r="L93" s="21"/>
      <c r="M93" s="21"/>
    </row>
    <row r="94">
      <c r="A94" s="176" t="s">
        <v>511</v>
      </c>
      <c r="B94" s="176" t="s">
        <v>534</v>
      </c>
      <c r="C94" s="252" t="s">
        <v>537</v>
      </c>
      <c r="D94" s="176" t="s">
        <v>542</v>
      </c>
      <c r="E94" s="54" t="s">
        <v>136</v>
      </c>
      <c r="F94" s="35">
        <v>0.0</v>
      </c>
      <c r="G94" s="54">
        <v>0.0</v>
      </c>
      <c r="H94" s="54">
        <v>0.0</v>
      </c>
      <c r="I94" s="253"/>
      <c r="J94" s="21"/>
      <c r="K94" s="21"/>
      <c r="L94" s="21"/>
      <c r="M94" s="21"/>
    </row>
    <row r="95">
      <c r="A95" s="176" t="s">
        <v>511</v>
      </c>
      <c r="B95" s="176" t="s">
        <v>534</v>
      </c>
      <c r="C95" s="252" t="s">
        <v>537</v>
      </c>
      <c r="D95" s="176" t="s">
        <v>543</v>
      </c>
      <c r="E95" s="54" t="s">
        <v>136</v>
      </c>
      <c r="F95" s="35">
        <v>0.0</v>
      </c>
      <c r="G95" s="54">
        <v>0.0</v>
      </c>
      <c r="H95" s="54">
        <v>0.0</v>
      </c>
      <c r="I95" s="253"/>
      <c r="J95" s="21"/>
      <c r="K95" s="21"/>
      <c r="L95" s="21"/>
      <c r="M95" s="21"/>
    </row>
    <row r="96">
      <c r="A96" s="176" t="s">
        <v>511</v>
      </c>
      <c r="B96" s="176" t="s">
        <v>534</v>
      </c>
      <c r="C96" s="252" t="s">
        <v>537</v>
      </c>
      <c r="D96" s="176" t="s">
        <v>544</v>
      </c>
      <c r="E96" s="54" t="s">
        <v>136</v>
      </c>
      <c r="F96" s="35">
        <v>0.0</v>
      </c>
      <c r="G96" s="54">
        <v>0.0</v>
      </c>
      <c r="H96" s="54">
        <v>0.0</v>
      </c>
      <c r="I96" s="253"/>
      <c r="J96" s="21"/>
      <c r="K96" s="21"/>
      <c r="L96" s="21"/>
      <c r="M96" s="21"/>
    </row>
    <row r="97">
      <c r="A97" s="176" t="s">
        <v>511</v>
      </c>
      <c r="B97" s="176" t="s">
        <v>534</v>
      </c>
      <c r="C97" s="252" t="s">
        <v>537</v>
      </c>
      <c r="D97" s="176" t="s">
        <v>545</v>
      </c>
      <c r="E97" s="54" t="s">
        <v>136</v>
      </c>
      <c r="F97" s="35">
        <v>0.0</v>
      </c>
      <c r="G97" s="54">
        <v>0.0</v>
      </c>
      <c r="H97" s="54">
        <v>0.0</v>
      </c>
      <c r="I97" s="253"/>
      <c r="J97" s="21"/>
      <c r="K97" s="21"/>
      <c r="L97" s="21"/>
      <c r="M97" s="21"/>
    </row>
    <row r="98">
      <c r="A98" s="176" t="s">
        <v>511</v>
      </c>
      <c r="B98" s="176" t="s">
        <v>534</v>
      </c>
      <c r="C98" s="252" t="s">
        <v>537</v>
      </c>
      <c r="D98" s="176" t="s">
        <v>546</v>
      </c>
      <c r="E98" s="54" t="s">
        <v>136</v>
      </c>
      <c r="F98" s="35">
        <v>0.0</v>
      </c>
      <c r="G98" s="54">
        <v>0.0</v>
      </c>
      <c r="H98" s="54">
        <v>0.0</v>
      </c>
      <c r="I98" s="253"/>
      <c r="J98" s="21"/>
      <c r="K98" s="21"/>
      <c r="L98" s="21"/>
      <c r="M98" s="21"/>
    </row>
    <row r="99">
      <c r="A99" s="176" t="s">
        <v>511</v>
      </c>
      <c r="B99" s="176" t="s">
        <v>534</v>
      </c>
      <c r="C99" s="252" t="s">
        <v>537</v>
      </c>
      <c r="D99" s="176" t="s">
        <v>547</v>
      </c>
      <c r="E99" s="54" t="s">
        <v>136</v>
      </c>
      <c r="F99" s="35">
        <v>0.0</v>
      </c>
      <c r="G99" s="54">
        <v>0.0</v>
      </c>
      <c r="H99" s="54">
        <v>0.0</v>
      </c>
      <c r="I99" s="253"/>
      <c r="J99" s="21"/>
      <c r="K99" s="21"/>
      <c r="L99" s="21"/>
      <c r="M99" s="21"/>
    </row>
    <row r="100">
      <c r="A100" s="176" t="s">
        <v>511</v>
      </c>
      <c r="B100" s="176" t="s">
        <v>534</v>
      </c>
      <c r="C100" s="252" t="s">
        <v>537</v>
      </c>
      <c r="D100" s="176" t="s">
        <v>548</v>
      </c>
      <c r="E100" s="54" t="s">
        <v>136</v>
      </c>
      <c r="F100" s="35">
        <v>0.0</v>
      </c>
      <c r="G100" s="54">
        <v>0.0</v>
      </c>
      <c r="H100" s="54">
        <v>0.0</v>
      </c>
      <c r="I100" s="253"/>
      <c r="J100" s="21"/>
      <c r="K100" s="21"/>
      <c r="L100" s="21"/>
      <c r="M100" s="21"/>
    </row>
    <row r="101">
      <c r="A101" s="176" t="s">
        <v>511</v>
      </c>
      <c r="B101" s="176" t="s">
        <v>534</v>
      </c>
      <c r="C101" s="252" t="s">
        <v>537</v>
      </c>
      <c r="D101" s="176" t="s">
        <v>550</v>
      </c>
      <c r="E101" s="54" t="s">
        <v>136</v>
      </c>
      <c r="F101" s="35">
        <v>0.0</v>
      </c>
      <c r="G101" s="54">
        <v>0.0</v>
      </c>
      <c r="H101" s="54">
        <v>0.0</v>
      </c>
      <c r="I101" s="253"/>
      <c r="J101" s="21"/>
      <c r="K101" s="21"/>
      <c r="L101" s="21"/>
      <c r="M101" s="21"/>
    </row>
    <row r="102">
      <c r="A102" s="176" t="s">
        <v>511</v>
      </c>
      <c r="B102" s="176" t="s">
        <v>534</v>
      </c>
      <c r="C102" s="252" t="s">
        <v>537</v>
      </c>
      <c r="D102" s="176" t="s">
        <v>549</v>
      </c>
      <c r="E102" s="54" t="s">
        <v>136</v>
      </c>
      <c r="F102" s="35">
        <v>0.0</v>
      </c>
      <c r="G102" s="54">
        <v>0.0</v>
      </c>
      <c r="H102" s="54">
        <v>0.0</v>
      </c>
      <c r="I102" s="253"/>
      <c r="J102" s="21"/>
      <c r="K102" s="21"/>
      <c r="L102" s="21"/>
      <c r="M102" s="21"/>
    </row>
    <row r="103">
      <c r="A103" s="176" t="s">
        <v>512</v>
      </c>
      <c r="B103" s="176" t="s">
        <v>539</v>
      </c>
      <c r="C103" s="176" t="s">
        <v>536</v>
      </c>
      <c r="D103" s="176" t="s">
        <v>542</v>
      </c>
      <c r="E103" s="54" t="s">
        <v>136</v>
      </c>
      <c r="F103" s="35">
        <v>70.0</v>
      </c>
      <c r="G103" s="54">
        <v>0.0</v>
      </c>
      <c r="H103" s="54">
        <v>70.0</v>
      </c>
      <c r="I103" s="54" t="s">
        <v>983</v>
      </c>
      <c r="J103" s="21"/>
      <c r="K103" s="21"/>
      <c r="L103" s="21"/>
      <c r="M103" s="21"/>
    </row>
    <row r="104">
      <c r="A104" s="176" t="s">
        <v>512</v>
      </c>
      <c r="B104" s="176" t="s">
        <v>539</v>
      </c>
      <c r="C104" s="176" t="s">
        <v>536</v>
      </c>
      <c r="D104" s="176" t="s">
        <v>543</v>
      </c>
      <c r="E104" s="54" t="s">
        <v>136</v>
      </c>
      <c r="F104" s="35">
        <v>150.0</v>
      </c>
      <c r="G104" s="54">
        <v>0.0</v>
      </c>
      <c r="H104" s="54">
        <v>150.0</v>
      </c>
      <c r="I104" s="54" t="s">
        <v>983</v>
      </c>
      <c r="J104" s="21"/>
      <c r="K104" s="21"/>
      <c r="L104" s="21"/>
      <c r="M104" s="21"/>
    </row>
    <row r="105">
      <c r="A105" s="176" t="s">
        <v>512</v>
      </c>
      <c r="B105" s="176" t="s">
        <v>539</v>
      </c>
      <c r="C105" s="176" t="s">
        <v>536</v>
      </c>
      <c r="D105" s="176" t="s">
        <v>544</v>
      </c>
      <c r="E105" s="54" t="s">
        <v>136</v>
      </c>
      <c r="F105" s="35">
        <v>120.0</v>
      </c>
      <c r="G105" s="54">
        <v>0.0</v>
      </c>
      <c r="H105" s="54">
        <v>120.0</v>
      </c>
      <c r="I105" s="54" t="s">
        <v>983</v>
      </c>
      <c r="J105" s="21"/>
      <c r="K105" s="21"/>
      <c r="L105" s="21"/>
      <c r="M105" s="21"/>
    </row>
    <row r="106">
      <c r="A106" s="176" t="s">
        <v>512</v>
      </c>
      <c r="B106" s="176" t="s">
        <v>539</v>
      </c>
      <c r="C106" s="176" t="s">
        <v>536</v>
      </c>
      <c r="D106" s="176" t="s">
        <v>545</v>
      </c>
      <c r="E106" s="54" t="s">
        <v>136</v>
      </c>
      <c r="F106" s="35">
        <v>180.0</v>
      </c>
      <c r="G106" s="54">
        <v>0.0</v>
      </c>
      <c r="H106" s="54">
        <v>180.0</v>
      </c>
      <c r="I106" s="54" t="s">
        <v>983</v>
      </c>
      <c r="J106" s="21"/>
      <c r="K106" s="21"/>
      <c r="L106" s="21"/>
      <c r="M106" s="21"/>
    </row>
    <row r="107">
      <c r="A107" s="176" t="s">
        <v>512</v>
      </c>
      <c r="B107" s="176" t="s">
        <v>539</v>
      </c>
      <c r="C107" s="176" t="s">
        <v>536</v>
      </c>
      <c r="D107" s="176" t="s">
        <v>546</v>
      </c>
      <c r="E107" s="54" t="s">
        <v>136</v>
      </c>
      <c r="F107" s="35">
        <v>350.0</v>
      </c>
      <c r="G107" s="54">
        <v>0.0</v>
      </c>
      <c r="H107" s="54">
        <v>350.0</v>
      </c>
      <c r="I107" s="54" t="s">
        <v>983</v>
      </c>
      <c r="J107" s="21"/>
      <c r="K107" s="21"/>
      <c r="L107" s="21"/>
      <c r="M107" s="21"/>
    </row>
    <row r="108">
      <c r="A108" s="176" t="s">
        <v>512</v>
      </c>
      <c r="B108" s="176" t="s">
        <v>539</v>
      </c>
      <c r="C108" s="176" t="s">
        <v>536</v>
      </c>
      <c r="D108" s="176" t="s">
        <v>547</v>
      </c>
      <c r="E108" s="54" t="s">
        <v>136</v>
      </c>
      <c r="F108" s="35">
        <v>200.0</v>
      </c>
      <c r="G108" s="54">
        <v>0.0</v>
      </c>
      <c r="H108" s="54">
        <v>200.0</v>
      </c>
      <c r="I108" s="54" t="s">
        <v>983</v>
      </c>
      <c r="J108" s="21"/>
      <c r="K108" s="21"/>
      <c r="L108" s="21"/>
      <c r="M108" s="21"/>
    </row>
    <row r="109">
      <c r="A109" s="176" t="s">
        <v>512</v>
      </c>
      <c r="B109" s="176" t="s">
        <v>539</v>
      </c>
      <c r="C109" s="176" t="s">
        <v>536</v>
      </c>
      <c r="D109" s="176" t="s">
        <v>548</v>
      </c>
      <c r="E109" s="54" t="s">
        <v>136</v>
      </c>
      <c r="F109" s="35">
        <v>50.0</v>
      </c>
      <c r="G109" s="54">
        <v>0.0</v>
      </c>
      <c r="H109" s="54">
        <v>50.0</v>
      </c>
      <c r="I109" s="54" t="s">
        <v>983</v>
      </c>
      <c r="J109" s="21"/>
      <c r="K109" s="21"/>
      <c r="L109" s="21"/>
      <c r="M109" s="21"/>
    </row>
    <row r="110">
      <c r="A110" s="176" t="s">
        <v>512</v>
      </c>
      <c r="B110" s="176" t="s">
        <v>539</v>
      </c>
      <c r="C110" s="176" t="s">
        <v>536</v>
      </c>
      <c r="D110" s="176" t="s">
        <v>549</v>
      </c>
      <c r="E110" s="54" t="s">
        <v>136</v>
      </c>
      <c r="F110" s="35">
        <v>140.0</v>
      </c>
      <c r="G110" s="54">
        <v>0.0</v>
      </c>
      <c r="H110" s="54">
        <v>140.0</v>
      </c>
      <c r="I110" s="54" t="s">
        <v>983</v>
      </c>
      <c r="J110" s="21"/>
      <c r="K110" s="21"/>
      <c r="L110" s="21"/>
      <c r="M110" s="21"/>
    </row>
    <row r="111">
      <c r="A111" s="176" t="s">
        <v>513</v>
      </c>
      <c r="B111" s="176" t="s">
        <v>540</v>
      </c>
      <c r="C111" s="176" t="s">
        <v>536</v>
      </c>
      <c r="D111" s="176" t="s">
        <v>542</v>
      </c>
      <c r="E111" s="54" t="s">
        <v>136</v>
      </c>
      <c r="F111" s="35">
        <v>40.0</v>
      </c>
      <c r="G111" s="54">
        <v>0.0</v>
      </c>
      <c r="H111" s="54">
        <v>40.0</v>
      </c>
      <c r="I111" s="253"/>
      <c r="J111" s="21"/>
      <c r="K111" s="21"/>
      <c r="L111" s="21"/>
      <c r="M111" s="21"/>
    </row>
    <row r="112">
      <c r="A112" s="176" t="s">
        <v>513</v>
      </c>
      <c r="B112" s="176" t="s">
        <v>540</v>
      </c>
      <c r="C112" s="176" t="s">
        <v>536</v>
      </c>
      <c r="D112" s="176" t="s">
        <v>543</v>
      </c>
      <c r="E112" s="54" t="s">
        <v>136</v>
      </c>
      <c r="F112" s="35">
        <v>40.0</v>
      </c>
      <c r="G112" s="54">
        <v>0.0</v>
      </c>
      <c r="H112" s="54">
        <v>40.0</v>
      </c>
      <c r="I112" s="253"/>
      <c r="J112" s="21"/>
      <c r="K112" s="21"/>
      <c r="L112" s="21"/>
      <c r="M112" s="21"/>
    </row>
    <row r="113">
      <c r="A113" s="176" t="s">
        <v>513</v>
      </c>
      <c r="B113" s="176" t="s">
        <v>540</v>
      </c>
      <c r="C113" s="176" t="s">
        <v>536</v>
      </c>
      <c r="D113" s="176" t="s">
        <v>544</v>
      </c>
      <c r="E113" s="54" t="s">
        <v>136</v>
      </c>
      <c r="F113" s="35">
        <v>110.0</v>
      </c>
      <c r="G113" s="54">
        <v>0.0</v>
      </c>
      <c r="H113" s="54">
        <v>110.0</v>
      </c>
      <c r="I113" s="253"/>
      <c r="J113" s="21"/>
      <c r="K113" s="21"/>
      <c r="L113" s="21"/>
      <c r="M113" s="21"/>
    </row>
    <row r="114">
      <c r="A114" s="176" t="s">
        <v>513</v>
      </c>
      <c r="B114" s="176" t="s">
        <v>540</v>
      </c>
      <c r="C114" s="176" t="s">
        <v>536</v>
      </c>
      <c r="D114" s="176" t="s">
        <v>545</v>
      </c>
      <c r="E114" s="54" t="s">
        <v>136</v>
      </c>
      <c r="F114" s="35">
        <v>160.0</v>
      </c>
      <c r="G114" s="54">
        <v>0.0</v>
      </c>
      <c r="H114" s="54">
        <v>160.0</v>
      </c>
      <c r="I114" s="253"/>
      <c r="J114" s="21"/>
      <c r="K114" s="21"/>
      <c r="L114" s="21"/>
      <c r="M114" s="21"/>
    </row>
    <row r="115">
      <c r="A115" s="176" t="s">
        <v>513</v>
      </c>
      <c r="B115" s="176" t="s">
        <v>540</v>
      </c>
      <c r="C115" s="176" t="s">
        <v>536</v>
      </c>
      <c r="D115" s="176" t="s">
        <v>546</v>
      </c>
      <c r="E115" s="54" t="s">
        <v>136</v>
      </c>
      <c r="F115" s="35">
        <v>280.0</v>
      </c>
      <c r="G115" s="54">
        <v>0.0</v>
      </c>
      <c r="H115" s="54">
        <v>280.0</v>
      </c>
      <c r="I115" s="253"/>
      <c r="J115" s="21"/>
      <c r="K115" s="21"/>
      <c r="L115" s="21"/>
      <c r="M115" s="21"/>
    </row>
    <row r="116">
      <c r="A116" s="176" t="s">
        <v>513</v>
      </c>
      <c r="B116" s="176" t="s">
        <v>540</v>
      </c>
      <c r="C116" s="176" t="s">
        <v>536</v>
      </c>
      <c r="D116" s="176" t="s">
        <v>547</v>
      </c>
      <c r="E116" s="54" t="s">
        <v>136</v>
      </c>
      <c r="F116" s="35">
        <v>90.0</v>
      </c>
      <c r="G116" s="54">
        <v>0.0</v>
      </c>
      <c r="H116" s="54">
        <v>90.0</v>
      </c>
      <c r="I116" s="253"/>
      <c r="J116" s="21"/>
      <c r="K116" s="21"/>
      <c r="L116" s="21"/>
      <c r="M116" s="21"/>
    </row>
    <row r="117">
      <c r="A117" s="176" t="s">
        <v>513</v>
      </c>
      <c r="B117" s="176" t="s">
        <v>540</v>
      </c>
      <c r="C117" s="176" t="s">
        <v>536</v>
      </c>
      <c r="D117" s="176" t="s">
        <v>548</v>
      </c>
      <c r="E117" s="54" t="s">
        <v>136</v>
      </c>
      <c r="F117" s="35">
        <v>100.0</v>
      </c>
      <c r="G117" s="54">
        <v>0.0</v>
      </c>
      <c r="H117" s="54">
        <v>100.0</v>
      </c>
      <c r="I117" s="253"/>
      <c r="J117" s="21"/>
      <c r="K117" s="21"/>
      <c r="L117" s="21"/>
      <c r="M117" s="21"/>
    </row>
    <row r="118">
      <c r="A118" s="176" t="s">
        <v>513</v>
      </c>
      <c r="B118" s="176" t="s">
        <v>540</v>
      </c>
      <c r="C118" s="176" t="s">
        <v>536</v>
      </c>
      <c r="D118" s="176" t="s">
        <v>549</v>
      </c>
      <c r="E118" s="54" t="s">
        <v>136</v>
      </c>
      <c r="F118" s="35">
        <v>60.0</v>
      </c>
      <c r="G118" s="54">
        <v>0.0</v>
      </c>
      <c r="H118" s="54">
        <v>60.0</v>
      </c>
      <c r="I118" s="253"/>
      <c r="J118" s="21"/>
      <c r="K118" s="21"/>
      <c r="L118" s="21"/>
      <c r="M118" s="21"/>
    </row>
    <row r="119">
      <c r="A119" s="176" t="s">
        <v>514</v>
      </c>
      <c r="B119" s="176" t="s">
        <v>551</v>
      </c>
      <c r="C119" s="176" t="s">
        <v>522</v>
      </c>
      <c r="D119" s="176" t="s">
        <v>542</v>
      </c>
      <c r="E119" s="54" t="s">
        <v>136</v>
      </c>
      <c r="F119" s="35">
        <v>0.0</v>
      </c>
      <c r="G119" s="54">
        <v>0.0</v>
      </c>
      <c r="H119" s="54">
        <v>0.0</v>
      </c>
      <c r="I119" s="253"/>
      <c r="J119" s="21"/>
      <c r="K119" s="21"/>
      <c r="L119" s="21"/>
      <c r="M119" s="21"/>
    </row>
    <row r="120">
      <c r="A120" s="176" t="s">
        <v>514</v>
      </c>
      <c r="B120" s="176" t="s">
        <v>551</v>
      </c>
      <c r="C120" s="176" t="s">
        <v>522</v>
      </c>
      <c r="D120" s="176" t="s">
        <v>543</v>
      </c>
      <c r="E120" s="54" t="s">
        <v>136</v>
      </c>
      <c r="F120" s="35">
        <v>0.0</v>
      </c>
      <c r="G120" s="54">
        <v>0.0</v>
      </c>
      <c r="H120" s="54">
        <v>0.0</v>
      </c>
      <c r="I120" s="253"/>
      <c r="J120" s="21"/>
      <c r="K120" s="21"/>
      <c r="L120" s="21"/>
      <c r="M120" s="21"/>
    </row>
    <row r="121">
      <c r="A121" s="176" t="s">
        <v>514</v>
      </c>
      <c r="B121" s="176" t="s">
        <v>551</v>
      </c>
      <c r="C121" s="176" t="s">
        <v>522</v>
      </c>
      <c r="D121" s="176" t="s">
        <v>544</v>
      </c>
      <c r="E121" s="54" t="s">
        <v>136</v>
      </c>
      <c r="F121" s="35">
        <v>0.0</v>
      </c>
      <c r="G121" s="54">
        <v>0.0</v>
      </c>
      <c r="H121" s="54">
        <v>0.0</v>
      </c>
      <c r="I121" s="253"/>
      <c r="J121" s="21"/>
      <c r="K121" s="21"/>
      <c r="L121" s="21"/>
      <c r="M121" s="21"/>
    </row>
    <row r="122">
      <c r="A122" s="176" t="s">
        <v>514</v>
      </c>
      <c r="B122" s="176" t="s">
        <v>551</v>
      </c>
      <c r="C122" s="176" t="s">
        <v>522</v>
      </c>
      <c r="D122" s="176" t="s">
        <v>545</v>
      </c>
      <c r="E122" s="54" t="s">
        <v>136</v>
      </c>
      <c r="F122" s="35">
        <v>0.0</v>
      </c>
      <c r="G122" s="54">
        <v>0.0</v>
      </c>
      <c r="H122" s="54">
        <v>0.0</v>
      </c>
      <c r="I122" s="253"/>
      <c r="J122" s="21"/>
      <c r="K122" s="21"/>
      <c r="L122" s="21"/>
      <c r="M122" s="21"/>
    </row>
    <row r="123">
      <c r="A123" s="176" t="s">
        <v>514</v>
      </c>
      <c r="B123" s="176" t="s">
        <v>551</v>
      </c>
      <c r="C123" s="176" t="s">
        <v>522</v>
      </c>
      <c r="D123" s="176" t="s">
        <v>546</v>
      </c>
      <c r="E123" s="54" t="s">
        <v>136</v>
      </c>
      <c r="F123" s="35">
        <v>0.0</v>
      </c>
      <c r="G123" s="54">
        <v>0.0</v>
      </c>
      <c r="H123" s="54">
        <v>0.0</v>
      </c>
      <c r="I123" s="253"/>
      <c r="J123" s="21"/>
      <c r="K123" s="21"/>
      <c r="L123" s="21"/>
      <c r="M123" s="21"/>
    </row>
    <row r="124">
      <c r="A124" s="176" t="s">
        <v>514</v>
      </c>
      <c r="B124" s="176" t="s">
        <v>551</v>
      </c>
      <c r="C124" s="176" t="s">
        <v>522</v>
      </c>
      <c r="D124" s="176" t="s">
        <v>547</v>
      </c>
      <c r="E124" s="54" t="s">
        <v>136</v>
      </c>
      <c r="F124" s="35">
        <v>0.0</v>
      </c>
      <c r="G124" s="54">
        <v>0.0</v>
      </c>
      <c r="H124" s="54">
        <v>0.0</v>
      </c>
      <c r="I124" s="253"/>
      <c r="J124" s="21"/>
      <c r="K124" s="21"/>
      <c r="L124" s="21"/>
      <c r="M124" s="21"/>
    </row>
    <row r="125">
      <c r="A125" s="176" t="s">
        <v>514</v>
      </c>
      <c r="B125" s="176" t="s">
        <v>551</v>
      </c>
      <c r="C125" s="176" t="s">
        <v>522</v>
      </c>
      <c r="D125" s="176" t="s">
        <v>548</v>
      </c>
      <c r="E125" s="54" t="s">
        <v>136</v>
      </c>
      <c r="F125" s="35">
        <v>0.0</v>
      </c>
      <c r="G125" s="54">
        <v>0.0</v>
      </c>
      <c r="H125" s="54">
        <v>0.0</v>
      </c>
      <c r="I125" s="253"/>
      <c r="J125" s="21"/>
      <c r="K125" s="21"/>
      <c r="L125" s="21"/>
      <c r="M125" s="21"/>
    </row>
    <row r="126">
      <c r="A126" s="176" t="s">
        <v>514</v>
      </c>
      <c r="B126" s="176" t="s">
        <v>551</v>
      </c>
      <c r="C126" s="176" t="s">
        <v>522</v>
      </c>
      <c r="D126" s="176" t="s">
        <v>550</v>
      </c>
      <c r="E126" s="54" t="s">
        <v>136</v>
      </c>
      <c r="F126" s="35">
        <v>0.0</v>
      </c>
      <c r="G126" s="54">
        <v>0.0</v>
      </c>
      <c r="H126" s="54">
        <v>0.0</v>
      </c>
      <c r="I126" s="253"/>
      <c r="J126" s="21"/>
      <c r="K126" s="21"/>
      <c r="L126" s="21"/>
      <c r="M126" s="21"/>
    </row>
    <row r="127">
      <c r="A127" s="176" t="s">
        <v>514</v>
      </c>
      <c r="B127" s="176" t="s">
        <v>551</v>
      </c>
      <c r="C127" s="176" t="s">
        <v>522</v>
      </c>
      <c r="D127" s="176" t="s">
        <v>549</v>
      </c>
      <c r="E127" s="54" t="s">
        <v>136</v>
      </c>
      <c r="F127" s="35">
        <v>0.0</v>
      </c>
      <c r="G127" s="54">
        <v>0.0</v>
      </c>
      <c r="H127" s="54">
        <v>0.0</v>
      </c>
      <c r="I127" s="253"/>
      <c r="J127" s="21"/>
      <c r="K127" s="21"/>
      <c r="L127" s="21"/>
      <c r="M127" s="21"/>
    </row>
    <row r="128">
      <c r="A128" s="176" t="s">
        <v>515</v>
      </c>
      <c r="B128" s="176" t="s">
        <v>522</v>
      </c>
      <c r="C128" s="176" t="s">
        <v>536</v>
      </c>
      <c r="D128" s="176" t="s">
        <v>13</v>
      </c>
      <c r="E128" s="54" t="s">
        <v>136</v>
      </c>
      <c r="F128" s="35">
        <v>0.0</v>
      </c>
      <c r="G128" s="54">
        <v>0.0</v>
      </c>
      <c r="H128" s="54">
        <v>0.0</v>
      </c>
      <c r="I128" s="253"/>
      <c r="J128" s="21"/>
      <c r="K128" s="21"/>
      <c r="L128" s="21"/>
      <c r="M128" s="21"/>
    </row>
    <row r="129">
      <c r="A129" s="254"/>
      <c r="B129" s="21"/>
      <c r="C129" s="21"/>
      <c r="D129" s="254"/>
      <c r="E129" s="21"/>
      <c r="F129" s="21"/>
      <c r="G129" s="21"/>
      <c r="H129" s="21"/>
      <c r="I129" s="21"/>
      <c r="J129" s="21"/>
      <c r="K129" s="21"/>
      <c r="L129" s="21"/>
      <c r="M129" s="21"/>
    </row>
    <row r="130">
      <c r="A130" s="254"/>
      <c r="B130" s="21"/>
      <c r="C130" s="21"/>
      <c r="D130" s="254"/>
      <c r="E130" s="21"/>
      <c r="F130" s="21"/>
      <c r="G130" s="21"/>
      <c r="H130" s="21"/>
      <c r="I130" s="21"/>
      <c r="J130" s="21"/>
      <c r="K130" s="21"/>
      <c r="L130" s="21"/>
      <c r="M130" s="21"/>
    </row>
    <row r="131">
      <c r="A131" s="254"/>
      <c r="B131" s="21"/>
      <c r="C131" s="21"/>
      <c r="D131" s="254"/>
      <c r="E131" s="21"/>
      <c r="F131" s="21"/>
      <c r="G131" s="21"/>
      <c r="H131" s="21"/>
      <c r="I131" s="21"/>
      <c r="J131" s="21"/>
      <c r="K131" s="21"/>
      <c r="L131" s="21"/>
      <c r="M131" s="21"/>
    </row>
    <row r="132">
      <c r="A132" s="254"/>
      <c r="B132" s="21"/>
      <c r="C132" s="21"/>
      <c r="D132" s="254"/>
      <c r="E132" s="21"/>
      <c r="F132" s="21"/>
      <c r="G132" s="21"/>
      <c r="H132" s="21"/>
      <c r="I132" s="21"/>
      <c r="J132" s="21"/>
      <c r="K132" s="21"/>
      <c r="L132" s="21"/>
      <c r="M132" s="21"/>
    </row>
    <row r="133">
      <c r="A133" s="254"/>
      <c r="B133" s="21"/>
      <c r="C133" s="21"/>
      <c r="D133" s="254"/>
      <c r="E133" s="21"/>
      <c r="F133" s="21"/>
      <c r="G133" s="21"/>
      <c r="H133" s="21"/>
      <c r="I133" s="21"/>
      <c r="J133" s="21"/>
      <c r="K133" s="21"/>
      <c r="L133" s="21"/>
      <c r="M133" s="21"/>
    </row>
    <row r="134">
      <c r="A134" s="254"/>
      <c r="B134" s="21"/>
      <c r="C134" s="21"/>
      <c r="D134" s="254"/>
      <c r="E134" s="21"/>
      <c r="F134" s="21"/>
      <c r="G134" s="21"/>
      <c r="H134" s="21"/>
      <c r="I134" s="21"/>
      <c r="J134" s="21"/>
      <c r="K134" s="21"/>
      <c r="L134" s="21"/>
      <c r="M134" s="21"/>
    </row>
    <row r="135">
      <c r="A135" s="254"/>
      <c r="B135" s="21"/>
      <c r="C135" s="21"/>
      <c r="D135" s="254"/>
      <c r="E135" s="21"/>
      <c r="F135" s="21"/>
      <c r="G135" s="21"/>
      <c r="H135" s="21"/>
      <c r="I135" s="21"/>
      <c r="J135" s="21"/>
      <c r="K135" s="21"/>
      <c r="L135" s="21"/>
      <c r="M135" s="21"/>
    </row>
    <row r="136">
      <c r="A136" s="254"/>
      <c r="B136" s="21"/>
      <c r="C136" s="21"/>
      <c r="D136" s="254"/>
      <c r="E136" s="21"/>
      <c r="F136" s="21"/>
      <c r="G136" s="21"/>
      <c r="H136" s="21"/>
      <c r="I136" s="21"/>
      <c r="J136" s="21"/>
      <c r="K136" s="21"/>
      <c r="L136" s="21"/>
      <c r="M136" s="21"/>
    </row>
    <row r="137">
      <c r="A137" s="254"/>
      <c r="B137" s="21"/>
      <c r="C137" s="21"/>
      <c r="D137" s="254"/>
      <c r="E137" s="21"/>
      <c r="F137" s="21"/>
      <c r="G137" s="21"/>
      <c r="H137" s="21"/>
      <c r="I137" s="21"/>
      <c r="J137" s="21"/>
      <c r="K137" s="21"/>
      <c r="L137" s="21"/>
      <c r="M137" s="21"/>
    </row>
    <row r="138">
      <c r="A138" s="254"/>
      <c r="B138" s="21"/>
      <c r="C138" s="21"/>
      <c r="D138" s="254"/>
      <c r="E138" s="21"/>
      <c r="F138" s="21"/>
      <c r="G138" s="21"/>
      <c r="H138" s="21"/>
      <c r="I138" s="21"/>
      <c r="J138" s="21"/>
      <c r="K138" s="21"/>
      <c r="L138" s="21"/>
      <c r="M138" s="21"/>
    </row>
    <row r="139">
      <c r="A139" s="254"/>
      <c r="B139" s="21"/>
      <c r="C139" s="21"/>
      <c r="D139" s="254"/>
      <c r="E139" s="21"/>
      <c r="F139" s="21"/>
      <c r="G139" s="21"/>
      <c r="H139" s="21"/>
      <c r="I139" s="21"/>
      <c r="J139" s="21"/>
      <c r="K139" s="21"/>
      <c r="L139" s="21"/>
      <c r="M139" s="21"/>
    </row>
    <row r="140">
      <c r="A140" s="254"/>
      <c r="B140" s="21"/>
      <c r="C140" s="21"/>
      <c r="D140" s="254"/>
      <c r="E140" s="21"/>
      <c r="F140" s="21"/>
      <c r="G140" s="21"/>
      <c r="H140" s="21"/>
      <c r="I140" s="21"/>
      <c r="J140" s="21"/>
      <c r="K140" s="21"/>
      <c r="L140" s="21"/>
      <c r="M140" s="21"/>
    </row>
    <row r="141">
      <c r="A141" s="254"/>
      <c r="B141" s="21"/>
      <c r="C141" s="21"/>
      <c r="D141" s="254"/>
      <c r="E141" s="21"/>
      <c r="F141" s="21"/>
      <c r="G141" s="21"/>
      <c r="H141" s="21"/>
      <c r="I141" s="21"/>
      <c r="J141" s="21"/>
      <c r="K141" s="21"/>
      <c r="L141" s="21"/>
      <c r="M141" s="21"/>
    </row>
    <row r="142">
      <c r="A142" s="254"/>
      <c r="B142" s="21"/>
      <c r="C142" s="21"/>
      <c r="D142" s="254"/>
      <c r="E142" s="21"/>
      <c r="F142" s="21"/>
      <c r="G142" s="21"/>
      <c r="H142" s="21"/>
      <c r="I142" s="21"/>
      <c r="J142" s="21"/>
      <c r="K142" s="21"/>
      <c r="L142" s="21"/>
      <c r="M142" s="21"/>
    </row>
    <row r="143">
      <c r="A143" s="254"/>
      <c r="B143" s="21"/>
      <c r="C143" s="21"/>
      <c r="D143" s="254"/>
      <c r="E143" s="21"/>
      <c r="F143" s="21"/>
      <c r="G143" s="21"/>
      <c r="H143" s="21"/>
      <c r="I143" s="21"/>
      <c r="J143" s="21"/>
      <c r="K143" s="21"/>
      <c r="L143" s="21"/>
      <c r="M143" s="21"/>
    </row>
    <row r="144">
      <c r="A144" s="254"/>
      <c r="B144" s="21"/>
      <c r="C144" s="21"/>
      <c r="D144" s="254"/>
      <c r="E144" s="21"/>
      <c r="F144" s="21"/>
      <c r="G144" s="21"/>
      <c r="H144" s="21"/>
      <c r="I144" s="21"/>
      <c r="J144" s="21"/>
      <c r="K144" s="21"/>
      <c r="L144" s="21"/>
      <c r="M144" s="21"/>
    </row>
    <row r="145">
      <c r="A145" s="254"/>
      <c r="B145" s="21"/>
      <c r="C145" s="21"/>
      <c r="D145" s="254"/>
      <c r="E145" s="21"/>
      <c r="F145" s="21"/>
      <c r="G145" s="21"/>
      <c r="H145" s="21"/>
      <c r="I145" s="21"/>
      <c r="J145" s="21"/>
      <c r="K145" s="21"/>
      <c r="L145" s="21"/>
      <c r="M145" s="21"/>
    </row>
    <row r="146">
      <c r="A146" s="254"/>
      <c r="B146" s="21"/>
      <c r="C146" s="21"/>
      <c r="D146" s="254"/>
      <c r="E146" s="21"/>
      <c r="F146" s="21"/>
      <c r="G146" s="21"/>
      <c r="H146" s="21"/>
      <c r="I146" s="21"/>
      <c r="J146" s="21"/>
      <c r="K146" s="21"/>
      <c r="L146" s="21"/>
      <c r="M146" s="21"/>
    </row>
    <row r="147">
      <c r="A147" s="254"/>
      <c r="B147" s="21"/>
      <c r="C147" s="21"/>
      <c r="D147" s="254"/>
      <c r="E147" s="21"/>
      <c r="F147" s="21"/>
      <c r="G147" s="21"/>
      <c r="H147" s="21"/>
      <c r="I147" s="21"/>
      <c r="J147" s="21"/>
      <c r="K147" s="21"/>
      <c r="L147" s="21"/>
      <c r="M147" s="21"/>
    </row>
    <row r="148">
      <c r="A148" s="254"/>
      <c r="B148" s="21"/>
      <c r="C148" s="21"/>
      <c r="D148" s="254"/>
      <c r="E148" s="21"/>
      <c r="F148" s="21"/>
      <c r="G148" s="21"/>
      <c r="H148" s="21"/>
      <c r="I148" s="21"/>
      <c r="J148" s="21"/>
      <c r="K148" s="21"/>
      <c r="L148" s="21"/>
      <c r="M148" s="21"/>
    </row>
    <row r="149">
      <c r="A149" s="254"/>
      <c r="B149" s="21"/>
      <c r="C149" s="21"/>
      <c r="D149" s="254"/>
      <c r="E149" s="21"/>
      <c r="F149" s="21"/>
      <c r="G149" s="21"/>
      <c r="H149" s="21"/>
      <c r="I149" s="21"/>
      <c r="J149" s="21"/>
      <c r="K149" s="21"/>
      <c r="L149" s="21"/>
      <c r="M149" s="21"/>
    </row>
    <row r="150">
      <c r="A150" s="254"/>
      <c r="B150" s="21"/>
      <c r="C150" s="21"/>
      <c r="D150" s="254"/>
      <c r="E150" s="21"/>
      <c r="F150" s="21"/>
      <c r="G150" s="21"/>
      <c r="H150" s="21"/>
      <c r="I150" s="21"/>
      <c r="J150" s="21"/>
      <c r="K150" s="21"/>
      <c r="L150" s="21"/>
      <c r="M150" s="21"/>
    </row>
    <row r="151">
      <c r="A151" s="254"/>
      <c r="B151" s="21"/>
      <c r="C151" s="21"/>
      <c r="D151" s="254"/>
      <c r="E151" s="21"/>
      <c r="F151" s="21"/>
      <c r="G151" s="21"/>
      <c r="H151" s="21"/>
      <c r="I151" s="21"/>
      <c r="J151" s="21"/>
      <c r="K151" s="21"/>
      <c r="L151" s="21"/>
      <c r="M151" s="21"/>
    </row>
    <row r="152">
      <c r="A152" s="254"/>
      <c r="B152" s="21"/>
      <c r="C152" s="21"/>
      <c r="D152" s="254"/>
      <c r="E152" s="21"/>
      <c r="F152" s="21"/>
      <c r="G152" s="21"/>
      <c r="H152" s="21"/>
      <c r="I152" s="21"/>
      <c r="J152" s="21"/>
      <c r="K152" s="21"/>
      <c r="L152" s="21"/>
      <c r="M152" s="21"/>
    </row>
    <row r="153">
      <c r="A153" s="254"/>
      <c r="B153" s="21"/>
      <c r="C153" s="21"/>
      <c r="D153" s="254"/>
      <c r="E153" s="21"/>
      <c r="F153" s="21"/>
      <c r="G153" s="21"/>
      <c r="H153" s="21"/>
      <c r="I153" s="21"/>
      <c r="J153" s="21"/>
      <c r="K153" s="21"/>
      <c r="L153" s="21"/>
      <c r="M153" s="21"/>
    </row>
    <row r="154">
      <c r="A154" s="254"/>
      <c r="B154" s="21"/>
      <c r="C154" s="21"/>
      <c r="D154" s="254"/>
      <c r="E154" s="21"/>
      <c r="F154" s="21"/>
      <c r="G154" s="21"/>
      <c r="H154" s="21"/>
      <c r="I154" s="21"/>
      <c r="J154" s="21"/>
      <c r="K154" s="21"/>
      <c r="L154" s="21"/>
      <c r="M154" s="21"/>
    </row>
    <row r="155">
      <c r="A155" s="254"/>
      <c r="B155" s="21"/>
      <c r="C155" s="21"/>
      <c r="D155" s="254"/>
      <c r="E155" s="21"/>
      <c r="F155" s="21"/>
      <c r="G155" s="21"/>
      <c r="H155" s="21"/>
      <c r="I155" s="21"/>
      <c r="J155" s="21"/>
      <c r="K155" s="21"/>
      <c r="L155" s="21"/>
      <c r="M155" s="21"/>
    </row>
    <row r="156">
      <c r="A156" s="254"/>
      <c r="B156" s="21"/>
      <c r="C156" s="21"/>
      <c r="D156" s="254"/>
      <c r="E156" s="21"/>
      <c r="F156" s="21"/>
      <c r="G156" s="21"/>
      <c r="H156" s="21"/>
      <c r="I156" s="21"/>
      <c r="J156" s="21"/>
      <c r="K156" s="21"/>
      <c r="L156" s="21"/>
      <c r="M156" s="21"/>
    </row>
    <row r="157">
      <c r="A157" s="254"/>
      <c r="B157" s="21"/>
      <c r="C157" s="21"/>
      <c r="D157" s="254"/>
      <c r="E157" s="21"/>
      <c r="F157" s="21"/>
      <c r="G157" s="21"/>
      <c r="H157" s="21"/>
      <c r="I157" s="21"/>
      <c r="J157" s="21"/>
      <c r="K157" s="21"/>
      <c r="L157" s="21"/>
      <c r="M157" s="21"/>
    </row>
    <row r="158">
      <c r="A158" s="254"/>
      <c r="B158" s="21"/>
      <c r="C158" s="21"/>
      <c r="D158" s="254"/>
      <c r="E158" s="21"/>
      <c r="F158" s="21"/>
      <c r="G158" s="21"/>
      <c r="H158" s="21"/>
      <c r="I158" s="21"/>
      <c r="J158" s="21"/>
      <c r="K158" s="21"/>
      <c r="L158" s="21"/>
      <c r="M158" s="21"/>
    </row>
    <row r="159">
      <c r="A159" s="254"/>
      <c r="B159" s="21"/>
      <c r="C159" s="21"/>
      <c r="D159" s="254"/>
      <c r="E159" s="21"/>
      <c r="F159" s="21"/>
      <c r="G159" s="21"/>
      <c r="H159" s="21"/>
      <c r="I159" s="21"/>
      <c r="J159" s="21"/>
      <c r="K159" s="21"/>
      <c r="L159" s="21"/>
      <c r="M159" s="21"/>
    </row>
    <row r="160">
      <c r="A160" s="254"/>
      <c r="B160" s="21"/>
      <c r="C160" s="21"/>
      <c r="D160" s="254"/>
      <c r="E160" s="21"/>
      <c r="F160" s="21"/>
      <c r="G160" s="21"/>
      <c r="H160" s="21"/>
      <c r="I160" s="21"/>
      <c r="J160" s="21"/>
      <c r="K160" s="21"/>
      <c r="L160" s="21"/>
      <c r="M160" s="21"/>
    </row>
    <row r="161">
      <c r="A161" s="254"/>
      <c r="B161" s="21"/>
      <c r="C161" s="21"/>
      <c r="D161" s="254"/>
      <c r="E161" s="21"/>
      <c r="F161" s="21"/>
      <c r="G161" s="21"/>
      <c r="H161" s="21"/>
      <c r="I161" s="21"/>
      <c r="J161" s="21"/>
      <c r="K161" s="21"/>
      <c r="L161" s="21"/>
      <c r="M161" s="21"/>
    </row>
    <row r="162">
      <c r="A162" s="254"/>
      <c r="B162" s="21"/>
      <c r="C162" s="21"/>
      <c r="D162" s="254"/>
      <c r="E162" s="21"/>
      <c r="F162" s="21"/>
      <c r="G162" s="21"/>
      <c r="H162" s="21"/>
      <c r="I162" s="21"/>
      <c r="J162" s="21"/>
      <c r="K162" s="21"/>
      <c r="L162" s="21"/>
      <c r="M162" s="21"/>
    </row>
    <row r="163">
      <c r="A163" s="254"/>
      <c r="B163" s="21"/>
      <c r="C163" s="21"/>
      <c r="D163" s="254"/>
      <c r="E163" s="21"/>
      <c r="F163" s="21"/>
      <c r="G163" s="21"/>
      <c r="H163" s="21"/>
      <c r="I163" s="21"/>
      <c r="J163" s="21"/>
      <c r="K163" s="21"/>
      <c r="L163" s="21"/>
      <c r="M163" s="21"/>
    </row>
    <row r="164">
      <c r="A164" s="254"/>
      <c r="B164" s="21"/>
      <c r="C164" s="21"/>
      <c r="D164" s="254"/>
      <c r="E164" s="21"/>
      <c r="F164" s="21"/>
      <c r="G164" s="21"/>
      <c r="H164" s="21"/>
      <c r="I164" s="21"/>
      <c r="J164" s="21"/>
      <c r="K164" s="21"/>
      <c r="L164" s="21"/>
      <c r="M164" s="21"/>
    </row>
    <row r="165">
      <c r="A165" s="254"/>
      <c r="B165" s="21"/>
      <c r="C165" s="21"/>
      <c r="D165" s="254"/>
      <c r="E165" s="21"/>
      <c r="F165" s="21"/>
      <c r="G165" s="21"/>
      <c r="H165" s="21"/>
      <c r="I165" s="21"/>
      <c r="J165" s="21"/>
      <c r="K165" s="21"/>
      <c r="L165" s="21"/>
      <c r="M165" s="21"/>
    </row>
    <row r="166">
      <c r="A166" s="254"/>
      <c r="B166" s="21"/>
      <c r="C166" s="21"/>
      <c r="D166" s="254"/>
      <c r="E166" s="21"/>
      <c r="F166" s="21"/>
      <c r="G166" s="21"/>
      <c r="H166" s="21"/>
      <c r="I166" s="21"/>
      <c r="J166" s="21"/>
      <c r="K166" s="21"/>
      <c r="L166" s="21"/>
      <c r="M166" s="21"/>
    </row>
    <row r="167">
      <c r="A167" s="254"/>
      <c r="B167" s="21"/>
      <c r="C167" s="21"/>
      <c r="D167" s="254"/>
      <c r="E167" s="21"/>
      <c r="F167" s="21"/>
      <c r="G167" s="21"/>
      <c r="H167" s="21"/>
      <c r="I167" s="21"/>
      <c r="J167" s="21"/>
      <c r="K167" s="21"/>
      <c r="L167" s="21"/>
      <c r="M167" s="21"/>
    </row>
    <row r="168">
      <c r="A168" s="254"/>
      <c r="B168" s="21"/>
      <c r="C168" s="21"/>
      <c r="D168" s="254"/>
      <c r="E168" s="21"/>
      <c r="F168" s="21"/>
      <c r="G168" s="21"/>
      <c r="H168" s="21"/>
      <c r="I168" s="21"/>
      <c r="J168" s="21"/>
      <c r="K168" s="21"/>
      <c r="L168" s="21"/>
      <c r="M168" s="21"/>
    </row>
    <row r="169">
      <c r="A169" s="254"/>
      <c r="B169" s="21"/>
      <c r="C169" s="21"/>
      <c r="D169" s="254"/>
      <c r="E169" s="21"/>
      <c r="F169" s="21"/>
      <c r="G169" s="21"/>
      <c r="H169" s="21"/>
      <c r="I169" s="21"/>
      <c r="J169" s="21"/>
      <c r="K169" s="21"/>
      <c r="L169" s="21"/>
      <c r="M169" s="21"/>
    </row>
    <row r="170">
      <c r="A170" s="254"/>
      <c r="B170" s="21"/>
      <c r="C170" s="21"/>
      <c r="D170" s="254"/>
      <c r="E170" s="21"/>
      <c r="F170" s="21"/>
      <c r="G170" s="21"/>
      <c r="H170" s="21"/>
      <c r="I170" s="21"/>
      <c r="J170" s="21"/>
      <c r="K170" s="21"/>
      <c r="L170" s="21"/>
      <c r="M170" s="21"/>
    </row>
    <row r="171">
      <c r="A171" s="254"/>
      <c r="B171" s="21"/>
      <c r="C171" s="21"/>
      <c r="D171" s="254"/>
      <c r="E171" s="21"/>
      <c r="F171" s="21"/>
      <c r="G171" s="21"/>
      <c r="H171" s="21"/>
      <c r="I171" s="21"/>
      <c r="J171" s="21"/>
      <c r="K171" s="21"/>
      <c r="L171" s="21"/>
      <c r="M171" s="21"/>
    </row>
    <row r="172">
      <c r="A172" s="254"/>
      <c r="B172" s="21"/>
      <c r="C172" s="21"/>
      <c r="D172" s="254"/>
      <c r="E172" s="21"/>
      <c r="F172" s="21"/>
      <c r="G172" s="21"/>
      <c r="H172" s="21"/>
      <c r="I172" s="21"/>
      <c r="J172" s="21"/>
      <c r="K172" s="21"/>
      <c r="L172" s="21"/>
      <c r="M172" s="21"/>
    </row>
    <row r="173">
      <c r="A173" s="254"/>
      <c r="B173" s="21"/>
      <c r="C173" s="21"/>
      <c r="D173" s="254"/>
      <c r="E173" s="21"/>
      <c r="F173" s="21"/>
      <c r="G173" s="21"/>
      <c r="H173" s="21"/>
      <c r="I173" s="21"/>
      <c r="J173" s="21"/>
      <c r="K173" s="21"/>
      <c r="L173" s="21"/>
      <c r="M173" s="21"/>
    </row>
    <row r="174">
      <c r="A174" s="254"/>
      <c r="B174" s="21"/>
      <c r="C174" s="21"/>
      <c r="D174" s="254"/>
      <c r="E174" s="21"/>
      <c r="F174" s="21"/>
      <c r="G174" s="21"/>
      <c r="H174" s="21"/>
      <c r="I174" s="21"/>
      <c r="J174" s="21"/>
      <c r="K174" s="21"/>
      <c r="L174" s="21"/>
      <c r="M174" s="21"/>
    </row>
    <row r="175">
      <c r="A175" s="254"/>
      <c r="B175" s="21"/>
      <c r="C175" s="21"/>
      <c r="D175" s="254"/>
      <c r="E175" s="21"/>
      <c r="F175" s="21"/>
      <c r="G175" s="21"/>
      <c r="H175" s="21"/>
      <c r="I175" s="21"/>
      <c r="J175" s="21"/>
      <c r="K175" s="21"/>
      <c r="L175" s="21"/>
      <c r="M175" s="21"/>
    </row>
    <row r="176">
      <c r="A176" s="254"/>
      <c r="B176" s="21"/>
      <c r="C176" s="21"/>
      <c r="D176" s="254"/>
      <c r="E176" s="21"/>
      <c r="F176" s="21"/>
      <c r="G176" s="21"/>
      <c r="H176" s="21"/>
      <c r="I176" s="21"/>
      <c r="J176" s="21"/>
      <c r="K176" s="21"/>
      <c r="L176" s="21"/>
      <c r="M176" s="21"/>
    </row>
    <row r="177">
      <c r="A177" s="254"/>
      <c r="B177" s="21"/>
      <c r="C177" s="21"/>
      <c r="D177" s="254"/>
      <c r="E177" s="21"/>
      <c r="F177" s="21"/>
      <c r="G177" s="21"/>
      <c r="H177" s="21"/>
      <c r="I177" s="21"/>
      <c r="J177" s="21"/>
      <c r="K177" s="21"/>
      <c r="L177" s="21"/>
      <c r="M177" s="21"/>
    </row>
    <row r="178">
      <c r="A178" s="254"/>
      <c r="B178" s="21"/>
      <c r="C178" s="21"/>
      <c r="D178" s="254"/>
      <c r="E178" s="21"/>
      <c r="F178" s="21"/>
      <c r="G178" s="21"/>
      <c r="H178" s="21"/>
      <c r="I178" s="21"/>
      <c r="J178" s="21"/>
      <c r="K178" s="21"/>
      <c r="L178" s="21"/>
      <c r="M178" s="21"/>
    </row>
    <row r="179">
      <c r="A179" s="254"/>
      <c r="B179" s="21"/>
      <c r="C179" s="21"/>
      <c r="D179" s="254"/>
      <c r="E179" s="21"/>
      <c r="F179" s="21"/>
      <c r="G179" s="21"/>
      <c r="H179" s="21"/>
      <c r="I179" s="21"/>
      <c r="J179" s="21"/>
      <c r="K179" s="21"/>
      <c r="L179" s="21"/>
      <c r="M179" s="21"/>
    </row>
    <row r="180">
      <c r="A180" s="254"/>
      <c r="B180" s="21"/>
      <c r="C180" s="21"/>
      <c r="D180" s="254"/>
      <c r="E180" s="21"/>
      <c r="F180" s="21"/>
      <c r="G180" s="21"/>
      <c r="H180" s="21"/>
      <c r="I180" s="21"/>
      <c r="J180" s="21"/>
      <c r="K180" s="21"/>
      <c r="L180" s="21"/>
      <c r="M180" s="21"/>
    </row>
    <row r="181">
      <c r="A181" s="254"/>
      <c r="B181" s="21"/>
      <c r="C181" s="21"/>
      <c r="D181" s="254"/>
      <c r="E181" s="21"/>
      <c r="F181" s="21"/>
      <c r="G181" s="21"/>
      <c r="H181" s="21"/>
      <c r="I181" s="21"/>
      <c r="J181" s="21"/>
      <c r="K181" s="21"/>
      <c r="L181" s="21"/>
      <c r="M181" s="21"/>
    </row>
    <row r="182">
      <c r="A182" s="254"/>
      <c r="B182" s="21"/>
      <c r="C182" s="21"/>
      <c r="D182" s="254"/>
      <c r="E182" s="21"/>
      <c r="F182" s="21"/>
      <c r="G182" s="21"/>
      <c r="H182" s="21"/>
      <c r="I182" s="21"/>
      <c r="J182" s="21"/>
      <c r="K182" s="21"/>
      <c r="L182" s="21"/>
      <c r="M182" s="21"/>
    </row>
    <row r="183">
      <c r="A183" s="254"/>
      <c r="B183" s="21"/>
      <c r="C183" s="21"/>
      <c r="D183" s="254"/>
      <c r="E183" s="21"/>
      <c r="F183" s="21"/>
      <c r="G183" s="21"/>
      <c r="H183" s="21"/>
      <c r="I183" s="21"/>
      <c r="J183" s="21"/>
      <c r="K183" s="21"/>
      <c r="L183" s="21"/>
      <c r="M183" s="21"/>
    </row>
    <row r="184">
      <c r="A184" s="254"/>
      <c r="B184" s="21"/>
      <c r="C184" s="21"/>
      <c r="D184" s="254"/>
      <c r="E184" s="21"/>
      <c r="F184" s="21"/>
      <c r="G184" s="21"/>
      <c r="H184" s="21"/>
      <c r="I184" s="21"/>
      <c r="J184" s="21"/>
      <c r="K184" s="21"/>
      <c r="L184" s="21"/>
      <c r="M184" s="21"/>
    </row>
    <row r="185">
      <c r="A185" s="254"/>
      <c r="B185" s="21"/>
      <c r="C185" s="21"/>
      <c r="D185" s="254"/>
      <c r="E185" s="21"/>
      <c r="F185" s="21"/>
      <c r="G185" s="21"/>
      <c r="H185" s="21"/>
      <c r="I185" s="21"/>
      <c r="J185" s="21"/>
      <c r="K185" s="21"/>
      <c r="L185" s="21"/>
      <c r="M185" s="21"/>
    </row>
    <row r="186">
      <c r="A186" s="254"/>
      <c r="B186" s="21"/>
      <c r="C186" s="21"/>
      <c r="D186" s="254"/>
      <c r="E186" s="21"/>
      <c r="F186" s="21"/>
      <c r="G186" s="21"/>
      <c r="H186" s="21"/>
      <c r="I186" s="21"/>
      <c r="J186" s="21"/>
      <c r="K186" s="21"/>
      <c r="L186" s="21"/>
      <c r="M186" s="21"/>
    </row>
    <row r="187">
      <c r="A187" s="254"/>
      <c r="B187" s="21"/>
      <c r="C187" s="21"/>
      <c r="D187" s="254"/>
      <c r="E187" s="21"/>
      <c r="F187" s="21"/>
      <c r="G187" s="21"/>
      <c r="H187" s="21"/>
      <c r="I187" s="21"/>
      <c r="J187" s="21"/>
      <c r="K187" s="21"/>
      <c r="L187" s="21"/>
      <c r="M187" s="21"/>
    </row>
    <row r="188">
      <c r="A188" s="254"/>
      <c r="B188" s="21"/>
      <c r="C188" s="21"/>
      <c r="D188" s="254"/>
      <c r="E188" s="21"/>
      <c r="F188" s="21"/>
      <c r="G188" s="21"/>
      <c r="H188" s="21"/>
      <c r="I188" s="21"/>
      <c r="J188" s="21"/>
      <c r="K188" s="21"/>
      <c r="L188" s="21"/>
      <c r="M188" s="21"/>
    </row>
    <row r="189">
      <c r="A189" s="254"/>
      <c r="B189" s="21"/>
      <c r="C189" s="21"/>
      <c r="D189" s="254"/>
      <c r="E189" s="21"/>
      <c r="F189" s="21"/>
      <c r="G189" s="21"/>
      <c r="H189" s="21"/>
      <c r="I189" s="21"/>
      <c r="J189" s="21"/>
      <c r="K189" s="21"/>
      <c r="L189" s="21"/>
      <c r="M189" s="21"/>
    </row>
    <row r="190">
      <c r="A190" s="254"/>
      <c r="B190" s="21"/>
      <c r="C190" s="21"/>
      <c r="D190" s="254"/>
      <c r="E190" s="21"/>
      <c r="F190" s="21"/>
      <c r="G190" s="21"/>
      <c r="H190" s="21"/>
      <c r="I190" s="21"/>
      <c r="J190" s="21"/>
      <c r="K190" s="21"/>
      <c r="L190" s="21"/>
      <c r="M190" s="21"/>
    </row>
    <row r="191">
      <c r="A191" s="254"/>
      <c r="B191" s="21"/>
      <c r="C191" s="21"/>
      <c r="D191" s="254"/>
      <c r="E191" s="21"/>
      <c r="F191" s="21"/>
      <c r="G191" s="21"/>
      <c r="H191" s="21"/>
      <c r="I191" s="21"/>
      <c r="J191" s="21"/>
      <c r="K191" s="21"/>
      <c r="L191" s="21"/>
      <c r="M191" s="21"/>
    </row>
    <row r="192">
      <c r="A192" s="254"/>
      <c r="B192" s="21"/>
      <c r="C192" s="21"/>
      <c r="D192" s="254"/>
      <c r="E192" s="21"/>
      <c r="F192" s="21"/>
      <c r="G192" s="21"/>
      <c r="H192" s="21"/>
      <c r="I192" s="21"/>
      <c r="J192" s="21"/>
      <c r="K192" s="21"/>
      <c r="L192" s="21"/>
      <c r="M192" s="21"/>
    </row>
    <row r="193">
      <c r="A193" s="254"/>
      <c r="B193" s="21"/>
      <c r="C193" s="21"/>
      <c r="D193" s="254"/>
      <c r="E193" s="21"/>
      <c r="F193" s="21"/>
      <c r="G193" s="21"/>
      <c r="H193" s="21"/>
      <c r="I193" s="21"/>
      <c r="J193" s="21"/>
      <c r="K193" s="21"/>
      <c r="L193" s="21"/>
      <c r="M193" s="21"/>
    </row>
    <row r="194">
      <c r="A194" s="254"/>
      <c r="B194" s="21"/>
      <c r="C194" s="21"/>
      <c r="D194" s="254"/>
      <c r="E194" s="21"/>
      <c r="F194" s="21"/>
      <c r="G194" s="21"/>
      <c r="H194" s="21"/>
      <c r="I194" s="21"/>
      <c r="J194" s="21"/>
      <c r="K194" s="21"/>
      <c r="L194" s="21"/>
      <c r="M194" s="21"/>
    </row>
    <row r="195">
      <c r="A195" s="254"/>
      <c r="B195" s="21"/>
      <c r="C195" s="21"/>
      <c r="D195" s="254"/>
      <c r="E195" s="21"/>
      <c r="F195" s="21"/>
      <c r="G195" s="21"/>
      <c r="H195" s="21"/>
      <c r="I195" s="21"/>
      <c r="J195" s="21"/>
      <c r="K195" s="21"/>
      <c r="L195" s="21"/>
      <c r="M195" s="21"/>
    </row>
    <row r="196">
      <c r="A196" s="254"/>
      <c r="B196" s="21"/>
      <c r="C196" s="21"/>
      <c r="D196" s="254"/>
      <c r="E196" s="21"/>
      <c r="F196" s="21"/>
      <c r="G196" s="21"/>
      <c r="H196" s="21"/>
      <c r="I196" s="21"/>
      <c r="J196" s="21"/>
      <c r="K196" s="21"/>
      <c r="L196" s="21"/>
      <c r="M196" s="21"/>
    </row>
    <row r="197">
      <c r="A197" s="254"/>
      <c r="B197" s="21"/>
      <c r="C197" s="21"/>
      <c r="D197" s="254"/>
      <c r="E197" s="21"/>
      <c r="F197" s="21"/>
      <c r="G197" s="21"/>
      <c r="H197" s="21"/>
      <c r="I197" s="21"/>
      <c r="J197" s="21"/>
      <c r="K197" s="21"/>
      <c r="L197" s="21"/>
      <c r="M197" s="21"/>
    </row>
    <row r="198">
      <c r="A198" s="254"/>
      <c r="B198" s="21"/>
      <c r="C198" s="21"/>
      <c r="D198" s="254"/>
      <c r="E198" s="21"/>
      <c r="F198" s="21"/>
      <c r="G198" s="21"/>
      <c r="H198" s="21"/>
      <c r="I198" s="21"/>
      <c r="J198" s="21"/>
      <c r="K198" s="21"/>
      <c r="L198" s="21"/>
      <c r="M198" s="21"/>
    </row>
    <row r="199">
      <c r="A199" s="254"/>
      <c r="B199" s="21"/>
      <c r="C199" s="21"/>
      <c r="D199" s="254"/>
      <c r="E199" s="21"/>
      <c r="F199" s="21"/>
      <c r="G199" s="21"/>
      <c r="H199" s="21"/>
      <c r="I199" s="21"/>
      <c r="J199" s="21"/>
      <c r="K199" s="21"/>
      <c r="L199" s="21"/>
      <c r="M199" s="21"/>
    </row>
    <row r="200">
      <c r="A200" s="254"/>
      <c r="B200" s="21"/>
      <c r="C200" s="21"/>
      <c r="D200" s="254"/>
      <c r="E200" s="21"/>
      <c r="F200" s="21"/>
      <c r="G200" s="21"/>
      <c r="H200" s="21"/>
      <c r="I200" s="21"/>
      <c r="J200" s="21"/>
      <c r="K200" s="21"/>
      <c r="L200" s="21"/>
      <c r="M200" s="21"/>
    </row>
    <row r="201">
      <c r="A201" s="254"/>
      <c r="B201" s="21"/>
      <c r="C201" s="21"/>
      <c r="D201" s="254"/>
      <c r="E201" s="21"/>
      <c r="F201" s="21"/>
      <c r="G201" s="21"/>
      <c r="H201" s="21"/>
      <c r="I201" s="21"/>
      <c r="J201" s="21"/>
      <c r="K201" s="21"/>
      <c r="L201" s="21"/>
      <c r="M201" s="21"/>
    </row>
    <row r="202">
      <c r="A202" s="254"/>
      <c r="B202" s="21"/>
      <c r="C202" s="21"/>
      <c r="D202" s="254"/>
      <c r="E202" s="21"/>
      <c r="F202" s="21"/>
      <c r="G202" s="21"/>
      <c r="H202" s="21"/>
      <c r="I202" s="21"/>
      <c r="J202" s="21"/>
      <c r="K202" s="21"/>
      <c r="L202" s="21"/>
      <c r="M202" s="21"/>
    </row>
    <row r="203">
      <c r="A203" s="254"/>
      <c r="B203" s="21"/>
      <c r="C203" s="21"/>
      <c r="D203" s="254"/>
      <c r="E203" s="21"/>
      <c r="F203" s="21"/>
      <c r="G203" s="21"/>
      <c r="H203" s="21"/>
      <c r="I203" s="21"/>
      <c r="J203" s="21"/>
      <c r="K203" s="21"/>
      <c r="L203" s="21"/>
      <c r="M203" s="21"/>
    </row>
    <row r="204">
      <c r="A204" s="254"/>
      <c r="B204" s="21"/>
      <c r="C204" s="21"/>
      <c r="D204" s="254"/>
      <c r="E204" s="21"/>
      <c r="F204" s="21"/>
      <c r="G204" s="21"/>
      <c r="H204" s="21"/>
      <c r="I204" s="21"/>
      <c r="J204" s="21"/>
      <c r="K204" s="21"/>
      <c r="L204" s="21"/>
      <c r="M204" s="21"/>
    </row>
    <row r="205">
      <c r="A205" s="254"/>
      <c r="B205" s="21"/>
      <c r="C205" s="21"/>
      <c r="D205" s="254"/>
      <c r="E205" s="21"/>
      <c r="F205" s="21"/>
      <c r="G205" s="21"/>
      <c r="H205" s="21"/>
      <c r="I205" s="21"/>
      <c r="J205" s="21"/>
      <c r="K205" s="21"/>
      <c r="L205" s="21"/>
      <c r="M205" s="21"/>
    </row>
    <row r="206">
      <c r="A206" s="254"/>
      <c r="B206" s="21"/>
      <c r="C206" s="21"/>
      <c r="D206" s="254"/>
      <c r="E206" s="21"/>
      <c r="F206" s="21"/>
      <c r="G206" s="21"/>
      <c r="H206" s="21"/>
      <c r="I206" s="21"/>
      <c r="J206" s="21"/>
      <c r="K206" s="21"/>
      <c r="L206" s="21"/>
      <c r="M206" s="21"/>
    </row>
    <row r="207">
      <c r="A207" s="254"/>
      <c r="B207" s="21"/>
      <c r="C207" s="21"/>
      <c r="D207" s="254"/>
      <c r="E207" s="21"/>
      <c r="F207" s="21"/>
      <c r="G207" s="21"/>
      <c r="H207" s="21"/>
      <c r="I207" s="21"/>
      <c r="J207" s="21"/>
      <c r="K207" s="21"/>
      <c r="L207" s="21"/>
      <c r="M207" s="21"/>
    </row>
    <row r="208">
      <c r="A208" s="254"/>
      <c r="B208" s="21"/>
      <c r="C208" s="21"/>
      <c r="D208" s="254"/>
      <c r="E208" s="21"/>
      <c r="F208" s="21"/>
      <c r="G208" s="21"/>
      <c r="H208" s="21"/>
      <c r="I208" s="21"/>
      <c r="J208" s="21"/>
      <c r="K208" s="21"/>
      <c r="L208" s="21"/>
      <c r="M208" s="21"/>
    </row>
    <row r="209">
      <c r="A209" s="254"/>
      <c r="B209" s="21"/>
      <c r="C209" s="21"/>
      <c r="D209" s="254"/>
      <c r="E209" s="21"/>
      <c r="F209" s="21"/>
      <c r="G209" s="21"/>
      <c r="H209" s="21"/>
      <c r="I209" s="21"/>
      <c r="J209" s="21"/>
      <c r="K209" s="21"/>
      <c r="L209" s="21"/>
      <c r="M209" s="21"/>
    </row>
    <row r="210">
      <c r="A210" s="254"/>
      <c r="B210" s="21"/>
      <c r="C210" s="21"/>
      <c r="D210" s="254"/>
      <c r="E210" s="21"/>
      <c r="F210" s="21"/>
      <c r="G210" s="21"/>
      <c r="H210" s="21"/>
      <c r="I210" s="21"/>
      <c r="J210" s="21"/>
      <c r="K210" s="21"/>
      <c r="L210" s="21"/>
      <c r="M210" s="21"/>
    </row>
    <row r="211">
      <c r="A211" s="254"/>
      <c r="B211" s="21"/>
      <c r="C211" s="21"/>
      <c r="D211" s="254"/>
      <c r="E211" s="21"/>
      <c r="F211" s="21"/>
      <c r="G211" s="21"/>
      <c r="H211" s="21"/>
      <c r="I211" s="21"/>
      <c r="J211" s="21"/>
      <c r="K211" s="21"/>
      <c r="L211" s="21"/>
      <c r="M211" s="21"/>
    </row>
    <row r="212">
      <c r="A212" s="254"/>
      <c r="B212" s="21"/>
      <c r="C212" s="21"/>
      <c r="D212" s="254"/>
      <c r="E212" s="21"/>
      <c r="F212" s="21"/>
      <c r="G212" s="21"/>
      <c r="H212" s="21"/>
      <c r="I212" s="21"/>
      <c r="J212" s="21"/>
      <c r="K212" s="21"/>
      <c r="L212" s="21"/>
      <c r="M212" s="21"/>
    </row>
    <row r="213">
      <c r="A213" s="254"/>
      <c r="B213" s="21"/>
      <c r="C213" s="21"/>
      <c r="D213" s="254"/>
      <c r="E213" s="21"/>
      <c r="F213" s="21"/>
      <c r="G213" s="21"/>
      <c r="H213" s="21"/>
      <c r="I213" s="21"/>
      <c r="J213" s="21"/>
      <c r="K213" s="21"/>
      <c r="L213" s="21"/>
      <c r="M213" s="21"/>
    </row>
    <row r="214">
      <c r="A214" s="254"/>
      <c r="B214" s="21"/>
      <c r="C214" s="21"/>
      <c r="D214" s="254"/>
      <c r="E214" s="21"/>
      <c r="F214" s="21"/>
      <c r="G214" s="21"/>
      <c r="H214" s="21"/>
      <c r="I214" s="21"/>
      <c r="J214" s="21"/>
      <c r="K214" s="21"/>
      <c r="L214" s="21"/>
      <c r="M214" s="21"/>
    </row>
    <row r="215">
      <c r="A215" s="254"/>
      <c r="B215" s="21"/>
      <c r="C215" s="21"/>
      <c r="D215" s="254"/>
      <c r="E215" s="21"/>
      <c r="F215" s="21"/>
      <c r="G215" s="21"/>
      <c r="H215" s="21"/>
      <c r="I215" s="21"/>
      <c r="J215" s="21"/>
      <c r="K215" s="21"/>
      <c r="L215" s="21"/>
      <c r="M215" s="21"/>
    </row>
    <row r="216">
      <c r="A216" s="254"/>
      <c r="B216" s="21"/>
      <c r="C216" s="21"/>
      <c r="D216" s="254"/>
      <c r="E216" s="21"/>
      <c r="F216" s="21"/>
      <c r="G216" s="21"/>
      <c r="H216" s="21"/>
      <c r="I216" s="21"/>
      <c r="J216" s="21"/>
      <c r="K216" s="21"/>
      <c r="L216" s="21"/>
      <c r="M216" s="21"/>
    </row>
    <row r="217">
      <c r="A217" s="254"/>
      <c r="B217" s="21"/>
      <c r="C217" s="21"/>
      <c r="D217" s="254"/>
      <c r="E217" s="21"/>
      <c r="F217" s="21"/>
      <c r="G217" s="21"/>
      <c r="H217" s="21"/>
      <c r="I217" s="21"/>
      <c r="J217" s="21"/>
      <c r="K217" s="21"/>
      <c r="L217" s="21"/>
      <c r="M217" s="21"/>
    </row>
    <row r="218">
      <c r="A218" s="254"/>
      <c r="B218" s="21"/>
      <c r="C218" s="21"/>
      <c r="D218" s="254"/>
      <c r="E218" s="21"/>
      <c r="F218" s="21"/>
      <c r="G218" s="21"/>
      <c r="H218" s="21"/>
      <c r="I218" s="21"/>
      <c r="J218" s="21"/>
      <c r="K218" s="21"/>
      <c r="L218" s="21"/>
      <c r="M218" s="21"/>
    </row>
    <row r="219">
      <c r="A219" s="254"/>
      <c r="B219" s="21"/>
      <c r="C219" s="21"/>
      <c r="D219" s="254"/>
      <c r="E219" s="21"/>
      <c r="F219" s="21"/>
      <c r="G219" s="21"/>
      <c r="H219" s="21"/>
      <c r="I219" s="21"/>
      <c r="J219" s="21"/>
      <c r="K219" s="21"/>
      <c r="L219" s="21"/>
      <c r="M219" s="21"/>
    </row>
    <row r="220">
      <c r="A220" s="254"/>
      <c r="B220" s="21"/>
      <c r="C220" s="21"/>
      <c r="D220" s="254"/>
      <c r="E220" s="21"/>
      <c r="F220" s="21"/>
      <c r="G220" s="21"/>
      <c r="H220" s="21"/>
      <c r="I220" s="21"/>
      <c r="J220" s="21"/>
      <c r="K220" s="21"/>
      <c r="L220" s="21"/>
      <c r="M220" s="21"/>
    </row>
    <row r="221">
      <c r="A221" s="254"/>
      <c r="B221" s="21"/>
      <c r="C221" s="21"/>
      <c r="D221" s="254"/>
      <c r="E221" s="21"/>
      <c r="F221" s="21"/>
      <c r="G221" s="21"/>
      <c r="H221" s="21"/>
      <c r="I221" s="21"/>
      <c r="J221" s="21"/>
      <c r="K221" s="21"/>
      <c r="L221" s="21"/>
      <c r="M221" s="21"/>
    </row>
    <row r="222">
      <c r="A222" s="254"/>
      <c r="B222" s="21"/>
      <c r="C222" s="21"/>
      <c r="D222" s="254"/>
      <c r="E222" s="21"/>
      <c r="F222" s="21"/>
      <c r="G222" s="21"/>
      <c r="H222" s="21"/>
      <c r="I222" s="21"/>
      <c r="J222" s="21"/>
      <c r="K222" s="21"/>
      <c r="L222" s="21"/>
      <c r="M222" s="21"/>
    </row>
    <row r="223">
      <c r="A223" s="254"/>
      <c r="B223" s="21"/>
      <c r="C223" s="21"/>
      <c r="D223" s="254"/>
      <c r="E223" s="21"/>
      <c r="F223" s="21"/>
      <c r="G223" s="21"/>
      <c r="H223" s="21"/>
      <c r="I223" s="21"/>
      <c r="J223" s="21"/>
      <c r="K223" s="21"/>
      <c r="L223" s="21"/>
      <c r="M223" s="21"/>
    </row>
    <row r="224">
      <c r="A224" s="254"/>
      <c r="B224" s="21"/>
      <c r="C224" s="21"/>
      <c r="D224" s="254"/>
      <c r="E224" s="21"/>
      <c r="F224" s="21"/>
      <c r="G224" s="21"/>
      <c r="H224" s="21"/>
      <c r="I224" s="21"/>
      <c r="J224" s="21"/>
      <c r="K224" s="21"/>
      <c r="L224" s="21"/>
      <c r="M224" s="21"/>
    </row>
    <row r="225">
      <c r="A225" s="254"/>
      <c r="B225" s="21"/>
      <c r="C225" s="21"/>
      <c r="D225" s="254"/>
      <c r="E225" s="21"/>
      <c r="F225" s="21"/>
      <c r="G225" s="21"/>
      <c r="H225" s="21"/>
      <c r="I225" s="21"/>
      <c r="J225" s="21"/>
      <c r="K225" s="21"/>
      <c r="L225" s="21"/>
      <c r="M225" s="21"/>
    </row>
    <row r="226">
      <c r="A226" s="254"/>
      <c r="B226" s="21"/>
      <c r="C226" s="21"/>
      <c r="D226" s="254"/>
      <c r="E226" s="21"/>
      <c r="F226" s="21"/>
      <c r="G226" s="21"/>
      <c r="H226" s="21"/>
      <c r="I226" s="21"/>
      <c r="J226" s="21"/>
      <c r="K226" s="21"/>
      <c r="L226" s="21"/>
      <c r="M226" s="21"/>
    </row>
    <row r="227">
      <c r="A227" s="254"/>
      <c r="B227" s="21"/>
      <c r="C227" s="21"/>
      <c r="D227" s="254"/>
      <c r="E227" s="21"/>
      <c r="F227" s="21"/>
      <c r="G227" s="21"/>
      <c r="H227" s="21"/>
      <c r="I227" s="21"/>
      <c r="J227" s="21"/>
      <c r="K227" s="21"/>
      <c r="L227" s="21"/>
      <c r="M227" s="21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4.71"/>
    <col customWidth="1" min="2" max="2" width="60.43"/>
    <col customWidth="1" min="3" max="3" width="25.0"/>
    <col customWidth="1" min="4" max="4" width="22.0"/>
    <col customWidth="1" min="5" max="5" width="11.43"/>
    <col customWidth="1" min="6" max="6" width="15.57"/>
    <col customWidth="1" min="7" max="7" width="5.57"/>
    <col customWidth="1" min="8" max="8" width="15.29"/>
    <col customWidth="1" min="9" max="16" width="15.57"/>
  </cols>
  <sheetData>
    <row r="1">
      <c r="A1" s="205" t="s">
        <v>219</v>
      </c>
      <c r="B1" s="255" t="s">
        <v>0</v>
      </c>
      <c r="C1" s="204" t="s">
        <v>8</v>
      </c>
      <c r="D1" s="205" t="s">
        <v>9</v>
      </c>
      <c r="E1" s="205" t="s">
        <v>519</v>
      </c>
      <c r="F1" s="202" t="s">
        <v>601</v>
      </c>
      <c r="G1" s="202"/>
      <c r="H1" s="202"/>
      <c r="I1" s="202"/>
      <c r="J1" s="202"/>
      <c r="K1" s="202"/>
      <c r="L1" s="202"/>
      <c r="M1" s="202"/>
      <c r="N1" s="202"/>
      <c r="O1" s="202"/>
      <c r="P1" s="202"/>
    </row>
    <row r="2">
      <c r="G2" s="202"/>
      <c r="H2" s="207" t="s">
        <v>225</v>
      </c>
      <c r="I2" s="207" t="s">
        <v>226</v>
      </c>
      <c r="J2" s="207" t="s">
        <v>227</v>
      </c>
      <c r="K2" s="207" t="s">
        <v>228</v>
      </c>
      <c r="L2" s="207" t="s">
        <v>229</v>
      </c>
      <c r="M2" s="207" t="s">
        <v>602</v>
      </c>
      <c r="N2" s="207" t="s">
        <v>231</v>
      </c>
      <c r="O2" s="207" t="s">
        <v>232</v>
      </c>
      <c r="P2" s="207" t="s">
        <v>603</v>
      </c>
    </row>
    <row r="3">
      <c r="A3" s="216" t="s">
        <v>984</v>
      </c>
      <c r="B3" s="228" t="s">
        <v>241</v>
      </c>
      <c r="C3" s="209" t="s">
        <v>604</v>
      </c>
      <c r="D3" s="210"/>
      <c r="E3" s="210"/>
      <c r="F3" s="231"/>
      <c r="G3" s="231"/>
      <c r="H3" s="212"/>
      <c r="I3" s="213"/>
      <c r="J3" s="212">
        <f>220</f>
        <v>220</v>
      </c>
      <c r="K3" s="212">
        <f>40</f>
        <v>40</v>
      </c>
      <c r="L3" s="212">
        <f>280</f>
        <v>280</v>
      </c>
      <c r="M3" s="212">
        <f>180</f>
        <v>180</v>
      </c>
      <c r="N3" s="212">
        <f>98</f>
        <v>98</v>
      </c>
      <c r="O3" s="212"/>
      <c r="P3" s="212"/>
    </row>
    <row r="4">
      <c r="A4" s="216" t="s">
        <v>985</v>
      </c>
      <c r="B4" s="228" t="s">
        <v>250</v>
      </c>
      <c r="C4" s="209" t="s">
        <v>604</v>
      </c>
      <c r="D4" s="210"/>
      <c r="E4" s="210"/>
      <c r="F4" s="231"/>
      <c r="G4" s="231"/>
      <c r="H4" s="214"/>
      <c r="I4" s="212"/>
      <c r="J4" s="212">
        <f>120</f>
        <v>120</v>
      </c>
      <c r="K4" s="212">
        <f>220</f>
        <v>220</v>
      </c>
      <c r="L4" s="212">
        <f>160</f>
        <v>160</v>
      </c>
      <c r="M4" s="212">
        <f>265</f>
        <v>265</v>
      </c>
      <c r="N4" s="212">
        <f>130</f>
        <v>130</v>
      </c>
      <c r="O4" s="212"/>
      <c r="P4" s="212"/>
    </row>
    <row r="5">
      <c r="A5" s="216" t="s">
        <v>607</v>
      </c>
      <c r="B5" s="228" t="s">
        <v>257</v>
      </c>
      <c r="C5" s="209" t="s">
        <v>604</v>
      </c>
      <c r="D5" s="231"/>
      <c r="E5" s="231"/>
      <c r="F5" s="231"/>
      <c r="G5" s="231"/>
      <c r="H5" s="214"/>
      <c r="I5" s="212">
        <f>260</f>
        <v>260</v>
      </c>
      <c r="J5" s="212">
        <f>80</f>
        <v>80</v>
      </c>
      <c r="K5" s="212">
        <f>290</f>
        <v>290</v>
      </c>
      <c r="L5" s="212">
        <f>255</f>
        <v>255</v>
      </c>
      <c r="M5" s="212"/>
      <c r="N5" s="212">
        <f>270</f>
        <v>270</v>
      </c>
      <c r="O5" s="212">
        <f>295</f>
        <v>295</v>
      </c>
      <c r="P5" s="212"/>
    </row>
    <row r="6">
      <c r="A6" s="216" t="s">
        <v>608</v>
      </c>
      <c r="B6" s="228" t="s">
        <v>261</v>
      </c>
      <c r="C6" s="209" t="s">
        <v>604</v>
      </c>
      <c r="D6" s="231"/>
      <c r="E6" s="231"/>
      <c r="F6" s="231"/>
      <c r="G6" s="231"/>
      <c r="H6" s="214"/>
      <c r="I6" s="212"/>
      <c r="J6" s="212"/>
      <c r="K6" s="212">
        <f>180</f>
        <v>180</v>
      </c>
      <c r="L6" s="212"/>
      <c r="M6" s="212">
        <f>175</f>
        <v>175</v>
      </c>
      <c r="N6" s="212"/>
      <c r="O6" s="212">
        <f>255</f>
        <v>255</v>
      </c>
      <c r="P6" s="212"/>
    </row>
    <row r="7">
      <c r="A7" s="216" t="s">
        <v>609</v>
      </c>
      <c r="B7" s="228" t="s">
        <v>285</v>
      </c>
      <c r="C7" s="209" t="s">
        <v>604</v>
      </c>
      <c r="D7" s="231"/>
      <c r="E7" s="231"/>
      <c r="F7" s="231"/>
      <c r="G7" s="231"/>
      <c r="H7" s="214"/>
      <c r="I7" s="212">
        <f>170</f>
        <v>170</v>
      </c>
      <c r="J7" s="212"/>
      <c r="K7" s="212">
        <f t="shared" ref="K7:K8" si="1">240</f>
        <v>240</v>
      </c>
      <c r="L7" s="212">
        <f>300</f>
        <v>300</v>
      </c>
      <c r="M7" s="212"/>
      <c r="N7" s="212">
        <f>280</f>
        <v>280</v>
      </c>
      <c r="O7" s="212"/>
      <c r="P7" s="212"/>
    </row>
    <row r="8">
      <c r="A8" s="216" t="s">
        <v>610</v>
      </c>
      <c r="B8" s="228" t="s">
        <v>289</v>
      </c>
      <c r="C8" s="209" t="s">
        <v>604</v>
      </c>
      <c r="D8" s="231"/>
      <c r="E8" s="231"/>
      <c r="F8" s="231"/>
      <c r="G8" s="231"/>
      <c r="H8" s="214"/>
      <c r="I8" s="212">
        <f>200</f>
        <v>200</v>
      </c>
      <c r="J8" s="212"/>
      <c r="K8" s="212">
        <f t="shared" si="1"/>
        <v>240</v>
      </c>
      <c r="L8" s="212">
        <f>250</f>
        <v>250</v>
      </c>
      <c r="M8" s="212"/>
      <c r="N8" s="212"/>
      <c r="O8" s="212"/>
      <c r="P8" s="212"/>
    </row>
    <row r="9">
      <c r="A9" s="216" t="s">
        <v>611</v>
      </c>
      <c r="B9" s="228" t="s">
        <v>275</v>
      </c>
      <c r="C9" s="209" t="s">
        <v>604</v>
      </c>
      <c r="D9" s="231"/>
      <c r="E9" s="231"/>
      <c r="F9" s="231"/>
      <c r="G9" s="231"/>
      <c r="H9" s="214"/>
      <c r="I9" s="212">
        <f>620+620</f>
        <v>1240</v>
      </c>
      <c r="J9" s="212">
        <f>340+340</f>
        <v>680</v>
      </c>
      <c r="K9" s="212">
        <v>1020.0</v>
      </c>
      <c r="L9" s="212">
        <v>340.0</v>
      </c>
      <c r="M9" s="212"/>
      <c r="N9" s="212">
        <v>270.0</v>
      </c>
      <c r="O9" s="212"/>
      <c r="P9" s="212"/>
    </row>
    <row r="10">
      <c r="A10" s="216" t="s">
        <v>612</v>
      </c>
      <c r="B10" s="228" t="s">
        <v>295</v>
      </c>
      <c r="C10" s="209" t="s">
        <v>604</v>
      </c>
      <c r="D10" s="231"/>
      <c r="E10" s="231"/>
      <c r="F10" s="231"/>
      <c r="G10" s="231"/>
      <c r="H10" s="214"/>
      <c r="I10" s="212"/>
      <c r="J10" s="212">
        <f>280</f>
        <v>280</v>
      </c>
      <c r="K10" s="212"/>
      <c r="L10" s="212">
        <f>145</f>
        <v>145</v>
      </c>
      <c r="M10" s="212"/>
      <c r="N10" s="212">
        <f>320</f>
        <v>320</v>
      </c>
      <c r="O10" s="212"/>
      <c r="P10" s="212"/>
    </row>
    <row r="11">
      <c r="A11" s="216" t="s">
        <v>613</v>
      </c>
      <c r="B11" s="228" t="s">
        <v>245</v>
      </c>
      <c r="C11" s="209" t="s">
        <v>604</v>
      </c>
      <c r="D11" s="231"/>
      <c r="E11" s="231"/>
      <c r="F11" s="231"/>
      <c r="G11" s="231"/>
      <c r="H11" s="212">
        <v>6000.0</v>
      </c>
      <c r="I11" s="212"/>
      <c r="J11" s="212"/>
      <c r="K11" s="212"/>
      <c r="L11" s="212"/>
      <c r="M11" s="212"/>
      <c r="N11" s="212"/>
      <c r="O11" s="212"/>
      <c r="P11" s="212"/>
    </row>
    <row r="12">
      <c r="A12" s="216" t="s">
        <v>615</v>
      </c>
      <c r="B12" s="228" t="s">
        <v>251</v>
      </c>
      <c r="C12" s="209" t="s">
        <v>604</v>
      </c>
      <c r="D12" s="231"/>
      <c r="E12" s="231"/>
      <c r="F12" s="231"/>
      <c r="G12" s="231"/>
      <c r="H12" s="212">
        <v>6000.0</v>
      </c>
      <c r="I12" s="212"/>
      <c r="J12" s="212"/>
      <c r="K12" s="212"/>
      <c r="L12" s="212"/>
      <c r="M12" s="212"/>
      <c r="N12" s="212"/>
      <c r="O12" s="212"/>
      <c r="P12" s="212"/>
    </row>
    <row r="13">
      <c r="A13" s="216" t="s">
        <v>616</v>
      </c>
      <c r="B13" s="228" t="s">
        <v>290</v>
      </c>
      <c r="C13" s="209" t="s">
        <v>604</v>
      </c>
      <c r="D13" s="231"/>
      <c r="E13" s="231"/>
      <c r="F13" s="231"/>
      <c r="G13" s="231"/>
      <c r="H13" s="212">
        <v>8000.0</v>
      </c>
      <c r="I13" s="212"/>
      <c r="J13" s="212"/>
      <c r="K13" s="212"/>
      <c r="L13" s="212"/>
      <c r="M13" s="212"/>
      <c r="N13" s="212"/>
      <c r="O13" s="212"/>
      <c r="P13" s="212"/>
    </row>
    <row r="14">
      <c r="A14" s="216" t="s">
        <v>617</v>
      </c>
      <c r="B14" s="228" t="s">
        <v>286</v>
      </c>
      <c r="C14" s="209" t="s">
        <v>604</v>
      </c>
      <c r="D14" s="231"/>
      <c r="E14" s="231"/>
      <c r="F14" s="231"/>
      <c r="G14" s="231"/>
      <c r="H14" s="212">
        <v>7000.0</v>
      </c>
      <c r="I14" s="212"/>
      <c r="J14" s="212"/>
      <c r="K14" s="212"/>
      <c r="L14" s="212"/>
      <c r="M14" s="212"/>
      <c r="N14" s="212"/>
      <c r="O14" s="212"/>
      <c r="P14" s="212"/>
    </row>
    <row r="15">
      <c r="A15" s="216" t="s">
        <v>618</v>
      </c>
      <c r="B15" s="228" t="s">
        <v>263</v>
      </c>
      <c r="C15" s="209" t="s">
        <v>604</v>
      </c>
      <c r="D15" s="231"/>
      <c r="E15" s="231"/>
      <c r="F15" s="231"/>
      <c r="G15" s="231"/>
      <c r="H15" s="212">
        <v>6000.0</v>
      </c>
      <c r="I15" s="212"/>
      <c r="J15" s="212"/>
      <c r="K15" s="212"/>
      <c r="L15" s="212"/>
      <c r="M15" s="212"/>
      <c r="N15" s="212"/>
      <c r="O15" s="212"/>
      <c r="P15" s="212"/>
    </row>
    <row r="16">
      <c r="A16" s="216" t="s">
        <v>619</v>
      </c>
      <c r="B16" s="228" t="s">
        <v>258</v>
      </c>
      <c r="C16" s="209" t="s">
        <v>604</v>
      </c>
      <c r="D16" s="231"/>
      <c r="E16" s="231"/>
      <c r="F16" s="231"/>
      <c r="G16" s="231"/>
      <c r="H16" s="212">
        <v>12000.0</v>
      </c>
      <c r="I16" s="212"/>
      <c r="J16" s="212"/>
      <c r="K16" s="212"/>
      <c r="L16" s="212"/>
      <c r="M16" s="212"/>
      <c r="N16" s="212"/>
      <c r="O16" s="212"/>
      <c r="P16" s="212"/>
    </row>
    <row r="17">
      <c r="A17" s="216" t="s">
        <v>620</v>
      </c>
      <c r="B17" s="228" t="s">
        <v>280</v>
      </c>
      <c r="C17" s="209" t="s">
        <v>604</v>
      </c>
      <c r="D17" s="231"/>
      <c r="E17" s="231"/>
      <c r="F17" s="231"/>
      <c r="G17" s="231"/>
      <c r="H17" s="214">
        <v>9430.0</v>
      </c>
      <c r="I17" s="212"/>
      <c r="J17" s="212"/>
      <c r="K17" s="212"/>
      <c r="L17" s="212"/>
      <c r="M17" s="212"/>
      <c r="N17" s="212"/>
      <c r="O17" s="212"/>
      <c r="P17" s="212"/>
    </row>
    <row r="18">
      <c r="A18" s="216" t="s">
        <v>621</v>
      </c>
      <c r="B18" s="228" t="s">
        <v>278</v>
      </c>
      <c r="C18" s="209" t="s">
        <v>604</v>
      </c>
      <c r="D18" s="231"/>
      <c r="E18" s="231"/>
      <c r="F18" s="231"/>
      <c r="G18" s="231"/>
      <c r="H18" s="214"/>
      <c r="I18" s="212"/>
      <c r="J18" s="212"/>
      <c r="K18" s="212"/>
      <c r="L18" s="212"/>
      <c r="M18" s="212"/>
      <c r="N18" s="212"/>
      <c r="O18" s="212"/>
      <c r="P18" s="212"/>
    </row>
    <row r="19">
      <c r="A19" s="216" t="s">
        <v>622</v>
      </c>
      <c r="B19" s="228" t="s">
        <v>623</v>
      </c>
      <c r="C19" s="222" t="s">
        <v>624</v>
      </c>
      <c r="D19" s="231"/>
      <c r="E19" s="231"/>
      <c r="F19" s="231"/>
      <c r="G19" s="231"/>
      <c r="H19" s="212">
        <f>5000</f>
        <v>5000</v>
      </c>
      <c r="I19" s="212"/>
      <c r="J19" s="212"/>
      <c r="K19" s="212"/>
      <c r="L19" s="212"/>
      <c r="M19" s="212"/>
      <c r="N19" s="212"/>
      <c r="O19" s="212"/>
      <c r="P19" s="212"/>
    </row>
    <row r="20">
      <c r="A20" s="216" t="s">
        <v>625</v>
      </c>
      <c r="B20" s="228" t="s">
        <v>626</v>
      </c>
      <c r="C20" s="222" t="s">
        <v>627</v>
      </c>
      <c r="D20" s="231"/>
      <c r="E20" s="231"/>
      <c r="F20" s="231"/>
      <c r="G20" s="231"/>
      <c r="H20" s="212"/>
      <c r="I20" s="212">
        <f>1680</f>
        <v>1680</v>
      </c>
      <c r="J20" s="212">
        <f>2400</f>
        <v>2400</v>
      </c>
      <c r="K20" s="212">
        <f>2370</f>
        <v>2370</v>
      </c>
      <c r="L20" s="212">
        <f>12000</f>
        <v>12000</v>
      </c>
      <c r="M20" s="212"/>
      <c r="N20" s="212">
        <f>9900</f>
        <v>9900</v>
      </c>
      <c r="O20" s="212">
        <f>300</f>
        <v>300</v>
      </c>
      <c r="P20" s="212"/>
    </row>
    <row r="21">
      <c r="A21" s="216" t="s">
        <v>628</v>
      </c>
      <c r="B21" s="228" t="s">
        <v>629</v>
      </c>
      <c r="C21" s="209" t="s">
        <v>429</v>
      </c>
      <c r="D21" s="231"/>
      <c r="E21" s="231"/>
      <c r="F21" s="231"/>
      <c r="G21" s="231"/>
      <c r="H21" s="212"/>
      <c r="I21" s="213"/>
      <c r="J21" s="212"/>
      <c r="K21" s="212">
        <f>3700</f>
        <v>3700</v>
      </c>
      <c r="L21" s="212">
        <f>1550</f>
        <v>1550</v>
      </c>
      <c r="M21" s="212"/>
      <c r="N21" s="212">
        <f>5200</f>
        <v>5200</v>
      </c>
      <c r="O21" s="212"/>
      <c r="P21" s="212"/>
    </row>
    <row r="22">
      <c r="A22" s="216" t="s">
        <v>630</v>
      </c>
      <c r="B22" s="228" t="s">
        <v>631</v>
      </c>
      <c r="C22" s="209" t="s">
        <v>429</v>
      </c>
      <c r="D22" s="231"/>
      <c r="E22" s="231"/>
      <c r="F22" s="231"/>
      <c r="G22" s="231"/>
      <c r="H22" s="212"/>
      <c r="I22" s="212"/>
      <c r="J22" s="212"/>
      <c r="K22" s="212">
        <v>4500.0</v>
      </c>
      <c r="L22" s="212">
        <v>1000.0</v>
      </c>
      <c r="M22" s="212"/>
      <c r="N22" s="212">
        <v>900.0</v>
      </c>
      <c r="O22" s="212"/>
      <c r="P22" s="212"/>
    </row>
    <row r="23">
      <c r="A23" s="216" t="s">
        <v>632</v>
      </c>
      <c r="B23" s="228" t="s">
        <v>633</v>
      </c>
      <c r="C23" s="209" t="s">
        <v>429</v>
      </c>
      <c r="D23" s="231"/>
      <c r="E23" s="231"/>
      <c r="F23" s="231"/>
      <c r="G23" s="231"/>
      <c r="H23" s="212">
        <v>2290.0</v>
      </c>
      <c r="I23" s="212"/>
      <c r="J23" s="212"/>
      <c r="K23" s="212"/>
      <c r="L23" s="212"/>
      <c r="M23" s="212"/>
      <c r="N23" s="212"/>
      <c r="O23" s="212"/>
      <c r="P23" s="212"/>
    </row>
    <row r="24">
      <c r="A24" s="216" t="s">
        <v>634</v>
      </c>
      <c r="B24" s="228" t="s">
        <v>635</v>
      </c>
      <c r="C24" s="209" t="s">
        <v>429</v>
      </c>
      <c r="D24" s="231"/>
      <c r="E24" s="231"/>
      <c r="F24" s="231"/>
      <c r="G24" s="231"/>
      <c r="H24" s="212">
        <v>2720.0</v>
      </c>
      <c r="I24" s="212"/>
      <c r="J24" s="212"/>
      <c r="K24" s="212"/>
      <c r="L24" s="212"/>
      <c r="M24" s="212"/>
      <c r="N24" s="212"/>
      <c r="O24" s="212"/>
      <c r="P24" s="212"/>
    </row>
    <row r="25">
      <c r="A25" s="216" t="s">
        <v>636</v>
      </c>
      <c r="B25" s="228" t="s">
        <v>637</v>
      </c>
      <c r="C25" s="209" t="s">
        <v>429</v>
      </c>
      <c r="D25" s="231"/>
      <c r="E25" s="231"/>
      <c r="F25" s="231"/>
      <c r="G25" s="231"/>
      <c r="H25" s="212">
        <f>17580</f>
        <v>17580</v>
      </c>
      <c r="I25" s="212"/>
      <c r="J25" s="212"/>
      <c r="K25" s="212"/>
      <c r="L25" s="212"/>
      <c r="M25" s="212"/>
      <c r="N25" s="212"/>
      <c r="O25" s="212"/>
      <c r="P25" s="212"/>
    </row>
    <row r="26">
      <c r="A26" s="216" t="s">
        <v>638</v>
      </c>
      <c r="B26" s="228" t="s">
        <v>639</v>
      </c>
      <c r="C26" s="209" t="s">
        <v>429</v>
      </c>
      <c r="D26" s="231"/>
      <c r="E26" s="231"/>
      <c r="F26" s="231"/>
      <c r="G26" s="231"/>
      <c r="H26" s="212">
        <v>47780.0</v>
      </c>
      <c r="I26" s="212"/>
      <c r="J26" s="212"/>
      <c r="K26" s="212"/>
      <c r="L26" s="212"/>
      <c r="M26" s="212"/>
      <c r="N26" s="212"/>
      <c r="O26" s="212"/>
      <c r="P26" s="212"/>
    </row>
    <row r="27">
      <c r="A27" s="216" t="s">
        <v>640</v>
      </c>
      <c r="B27" s="228" t="s">
        <v>641</v>
      </c>
      <c r="C27" s="209" t="s">
        <v>429</v>
      </c>
      <c r="D27" s="231"/>
      <c r="E27" s="231"/>
      <c r="F27" s="231"/>
      <c r="G27" s="231"/>
      <c r="H27" s="212"/>
      <c r="I27" s="212"/>
      <c r="J27" s="212"/>
      <c r="K27" s="212"/>
      <c r="L27" s="212"/>
      <c r="M27" s="212"/>
      <c r="N27" s="212">
        <v>230.0</v>
      </c>
      <c r="O27" s="212"/>
      <c r="P27" s="212"/>
    </row>
    <row r="28">
      <c r="A28" s="216" t="s">
        <v>642</v>
      </c>
      <c r="B28" s="228" t="s">
        <v>643</v>
      </c>
      <c r="C28" s="209" t="s">
        <v>217</v>
      </c>
      <c r="D28" s="231"/>
      <c r="E28" s="231"/>
      <c r="F28" s="231"/>
      <c r="G28" s="231"/>
      <c r="H28" s="212"/>
      <c r="I28" s="212"/>
      <c r="J28" s="212"/>
      <c r="K28" s="212">
        <f>15</f>
        <v>15</v>
      </c>
      <c r="L28" s="212">
        <f>60</f>
        <v>60</v>
      </c>
      <c r="M28" s="212"/>
      <c r="N28" s="212">
        <f>50</f>
        <v>50</v>
      </c>
      <c r="O28" s="212">
        <f>390</f>
        <v>390</v>
      </c>
      <c r="P28" s="212"/>
    </row>
    <row r="29">
      <c r="A29" s="216" t="s">
        <v>644</v>
      </c>
      <c r="B29" s="228" t="s">
        <v>645</v>
      </c>
      <c r="C29" s="209" t="s">
        <v>217</v>
      </c>
      <c r="D29" s="231"/>
      <c r="E29" s="231"/>
      <c r="F29" s="231"/>
      <c r="G29" s="231"/>
      <c r="H29" s="212"/>
      <c r="I29" s="212"/>
      <c r="J29" s="212"/>
      <c r="K29" s="212">
        <f t="shared" ref="K29:L29" si="2">460</f>
        <v>460</v>
      </c>
      <c r="L29" s="212">
        <f t="shared" si="2"/>
        <v>460</v>
      </c>
      <c r="M29" s="212"/>
      <c r="N29" s="212">
        <f>420</f>
        <v>420</v>
      </c>
      <c r="O29" s="212">
        <f>520</f>
        <v>520</v>
      </c>
      <c r="P29" s="212"/>
    </row>
    <row r="30">
      <c r="A30" s="216" t="s">
        <v>646</v>
      </c>
      <c r="B30" s="228" t="s">
        <v>647</v>
      </c>
      <c r="C30" s="209" t="s">
        <v>194</v>
      </c>
      <c r="D30" s="231"/>
      <c r="E30" s="231"/>
      <c r="F30" s="231"/>
      <c r="G30" s="231"/>
      <c r="H30" s="212"/>
      <c r="I30" s="212"/>
      <c r="J30" s="212">
        <f>160</f>
        <v>160</v>
      </c>
      <c r="K30" s="212">
        <f>110</f>
        <v>110</v>
      </c>
      <c r="L30" s="212">
        <f>135</f>
        <v>135</v>
      </c>
      <c r="M30" s="212"/>
      <c r="N30" s="212"/>
      <c r="O30" s="212"/>
      <c r="P30" s="212"/>
    </row>
    <row r="31">
      <c r="A31" s="216" t="s">
        <v>648</v>
      </c>
      <c r="B31" s="228" t="s">
        <v>649</v>
      </c>
      <c r="C31" s="209" t="s">
        <v>194</v>
      </c>
      <c r="D31" s="231"/>
      <c r="E31" s="231"/>
      <c r="F31" s="231"/>
      <c r="G31" s="231"/>
      <c r="H31" s="212"/>
      <c r="I31" s="212"/>
      <c r="J31" s="212">
        <f>80</f>
        <v>80</v>
      </c>
      <c r="K31" s="212">
        <f>65</f>
        <v>65</v>
      </c>
      <c r="L31" s="212">
        <f>240</f>
        <v>240</v>
      </c>
      <c r="M31" s="212"/>
      <c r="N31" s="212"/>
      <c r="O31" s="212"/>
      <c r="P31" s="212"/>
    </row>
    <row r="32">
      <c r="A32" s="216" t="s">
        <v>650</v>
      </c>
      <c r="B32" s="228" t="s">
        <v>651</v>
      </c>
      <c r="C32" s="209" t="s">
        <v>194</v>
      </c>
      <c r="D32" s="231"/>
      <c r="E32" s="231"/>
      <c r="F32" s="231"/>
      <c r="G32" s="231"/>
      <c r="H32" s="212">
        <v>370.0</v>
      </c>
      <c r="I32" s="212"/>
      <c r="J32" s="212"/>
      <c r="K32" s="212">
        <v>215.0</v>
      </c>
      <c r="L32" s="212">
        <v>310.0</v>
      </c>
      <c r="M32" s="212"/>
      <c r="N32" s="212"/>
      <c r="O32" s="212">
        <v>40.0</v>
      </c>
      <c r="P32" s="212"/>
    </row>
    <row r="33">
      <c r="A33" s="216" t="s">
        <v>652</v>
      </c>
      <c r="B33" s="228" t="s">
        <v>653</v>
      </c>
      <c r="C33" s="209" t="s">
        <v>194</v>
      </c>
      <c r="D33" s="231"/>
      <c r="E33" s="231"/>
      <c r="F33" s="231"/>
      <c r="G33" s="231"/>
      <c r="H33" s="212"/>
      <c r="I33" s="212"/>
      <c r="J33" s="213"/>
      <c r="K33" s="212">
        <v>170.0</v>
      </c>
      <c r="L33" s="213">
        <v>210.0</v>
      </c>
      <c r="M33" s="213"/>
      <c r="N33" s="213">
        <v>100.0</v>
      </c>
      <c r="O33" s="213"/>
      <c r="P33" s="213"/>
    </row>
    <row r="34">
      <c r="A34" s="216" t="s">
        <v>654</v>
      </c>
      <c r="B34" s="228" t="s">
        <v>655</v>
      </c>
      <c r="C34" s="209" t="s">
        <v>194</v>
      </c>
      <c r="D34" s="231"/>
      <c r="E34" s="231"/>
      <c r="F34" s="231"/>
      <c r="G34" s="231"/>
      <c r="H34" s="212">
        <v>120.0</v>
      </c>
      <c r="I34" s="212"/>
      <c r="J34" s="212"/>
      <c r="K34" s="212"/>
      <c r="L34" s="212">
        <v>230.0</v>
      </c>
      <c r="M34" s="212"/>
      <c r="N34" s="212"/>
      <c r="O34" s="212"/>
      <c r="P34" s="212"/>
    </row>
    <row r="35">
      <c r="A35" s="216" t="s">
        <v>656</v>
      </c>
      <c r="B35" s="228" t="s">
        <v>657</v>
      </c>
      <c r="C35" s="209" t="s">
        <v>194</v>
      </c>
      <c r="D35" s="231"/>
      <c r="E35" s="231"/>
      <c r="F35" s="231"/>
      <c r="G35" s="231"/>
      <c r="H35" s="212"/>
      <c r="I35" s="212"/>
      <c r="J35" s="212">
        <f>25</f>
        <v>25</v>
      </c>
      <c r="K35" s="212">
        <f>475</f>
        <v>475</v>
      </c>
      <c r="L35" s="212">
        <f>355</f>
        <v>355</v>
      </c>
      <c r="M35" s="212"/>
      <c r="N35" s="212">
        <f>185</f>
        <v>185</v>
      </c>
      <c r="O35" s="212">
        <f>360</f>
        <v>360</v>
      </c>
      <c r="P35" s="212"/>
    </row>
    <row r="36">
      <c r="A36" s="216" t="s">
        <v>658</v>
      </c>
      <c r="B36" s="228" t="s">
        <v>659</v>
      </c>
      <c r="C36" s="209" t="s">
        <v>194</v>
      </c>
      <c r="D36" s="231"/>
      <c r="E36" s="231"/>
      <c r="F36" s="231"/>
      <c r="G36" s="231"/>
      <c r="H36" s="212"/>
      <c r="I36" s="212"/>
      <c r="J36" s="212">
        <f>395</f>
        <v>395</v>
      </c>
      <c r="K36" s="212">
        <f>185</f>
        <v>185</v>
      </c>
      <c r="L36" s="212">
        <f>465</f>
        <v>465</v>
      </c>
      <c r="M36" s="212"/>
      <c r="N36" s="212">
        <f>985</f>
        <v>985</v>
      </c>
      <c r="O36" s="212"/>
      <c r="P36" s="212"/>
    </row>
    <row r="37">
      <c r="A37" s="216" t="s">
        <v>660</v>
      </c>
      <c r="B37" s="228" t="s">
        <v>661</v>
      </c>
      <c r="C37" s="209" t="s">
        <v>194</v>
      </c>
      <c r="D37" s="231"/>
      <c r="E37" s="231"/>
      <c r="F37" s="231"/>
      <c r="G37" s="231"/>
      <c r="H37" s="212" t="s">
        <v>522</v>
      </c>
      <c r="I37" s="212">
        <v>815.0</v>
      </c>
      <c r="J37" s="212">
        <v>735.0</v>
      </c>
      <c r="K37" s="212">
        <v>480.0</v>
      </c>
      <c r="L37" s="212">
        <v>50.0</v>
      </c>
      <c r="M37" s="212">
        <v>246.0</v>
      </c>
      <c r="N37" s="212">
        <v>246.0</v>
      </c>
      <c r="O37" s="212">
        <v>300.0</v>
      </c>
      <c r="P37" s="212">
        <v>800.0</v>
      </c>
    </row>
    <row r="38">
      <c r="A38" s="216" t="s">
        <v>662</v>
      </c>
      <c r="B38" s="228" t="s">
        <v>663</v>
      </c>
      <c r="C38" s="209" t="s">
        <v>205</v>
      </c>
      <c r="D38" s="231"/>
      <c r="E38" s="231"/>
      <c r="F38" s="231"/>
      <c r="G38" s="231"/>
      <c r="H38" s="212"/>
      <c r="I38" s="212"/>
      <c r="J38" s="212">
        <f>90</f>
        <v>90</v>
      </c>
      <c r="K38" s="212">
        <f>1080</f>
        <v>1080</v>
      </c>
      <c r="L38" s="212">
        <f>240</f>
        <v>240</v>
      </c>
      <c r="M38" s="212"/>
      <c r="N38" s="212"/>
      <c r="O38" s="212"/>
      <c r="P38" s="212"/>
    </row>
    <row r="39">
      <c r="A39" s="216" t="s">
        <v>664</v>
      </c>
      <c r="B39" s="228" t="s">
        <v>665</v>
      </c>
      <c r="C39" s="209" t="s">
        <v>205</v>
      </c>
      <c r="D39" s="231"/>
      <c r="E39" s="231"/>
      <c r="F39" s="231"/>
      <c r="G39" s="231"/>
      <c r="H39" s="212"/>
      <c r="I39" s="213"/>
      <c r="J39" s="212">
        <f>330</f>
        <v>330</v>
      </c>
      <c r="K39" s="212">
        <f>445</f>
        <v>445</v>
      </c>
      <c r="L39" s="212">
        <f>425</f>
        <v>425</v>
      </c>
      <c r="M39" s="212"/>
      <c r="N39" s="212"/>
      <c r="O39" s="212"/>
      <c r="P39" s="212"/>
    </row>
    <row r="40">
      <c r="A40" s="216" t="s">
        <v>666</v>
      </c>
      <c r="B40" s="228" t="s">
        <v>667</v>
      </c>
      <c r="C40" s="209" t="s">
        <v>182</v>
      </c>
      <c r="D40" s="231"/>
      <c r="E40" s="231"/>
      <c r="F40" s="231"/>
      <c r="G40" s="231"/>
      <c r="H40" s="212"/>
      <c r="I40" s="212"/>
      <c r="J40" s="212">
        <f>3580</f>
        <v>3580</v>
      </c>
      <c r="K40" s="212">
        <f>2830</f>
        <v>2830</v>
      </c>
      <c r="L40" s="212">
        <f>5400</f>
        <v>5400</v>
      </c>
      <c r="M40" s="212"/>
      <c r="N40" s="212">
        <f>1730</f>
        <v>1730</v>
      </c>
      <c r="O40" s="212"/>
      <c r="P40" s="212"/>
    </row>
    <row r="41">
      <c r="A41" s="216" t="s">
        <v>668</v>
      </c>
      <c r="B41" s="228" t="s">
        <v>669</v>
      </c>
      <c r="C41" s="209" t="s">
        <v>182</v>
      </c>
      <c r="D41" s="231"/>
      <c r="E41" s="231"/>
      <c r="F41" s="231"/>
      <c r="G41" s="231"/>
      <c r="H41" s="212"/>
      <c r="I41" s="212"/>
      <c r="J41" s="212">
        <f>1580</f>
        <v>1580</v>
      </c>
      <c r="K41" s="212">
        <f>1340</f>
        <v>1340</v>
      </c>
      <c r="L41" s="212">
        <f>1450</f>
        <v>1450</v>
      </c>
      <c r="M41" s="212"/>
      <c r="N41" s="212">
        <f>800</f>
        <v>800</v>
      </c>
      <c r="O41" s="212"/>
      <c r="P41" s="212"/>
    </row>
    <row r="42">
      <c r="A42" s="216" t="s">
        <v>670</v>
      </c>
      <c r="B42" s="228" t="s">
        <v>671</v>
      </c>
      <c r="C42" s="209" t="s">
        <v>182</v>
      </c>
      <c r="D42" s="231"/>
      <c r="E42" s="231"/>
      <c r="F42" s="231"/>
      <c r="G42" s="231"/>
      <c r="H42" s="212"/>
      <c r="I42" s="212"/>
      <c r="J42" s="212">
        <f>170</f>
        <v>170</v>
      </c>
      <c r="K42" s="212">
        <f>1500</f>
        <v>1500</v>
      </c>
      <c r="L42" s="212">
        <f>1120</f>
        <v>1120</v>
      </c>
      <c r="M42" s="212"/>
      <c r="N42" s="212">
        <f>280</f>
        <v>280</v>
      </c>
      <c r="O42" s="212"/>
      <c r="P42" s="212"/>
    </row>
    <row r="43">
      <c r="A43" s="216" t="s">
        <v>672</v>
      </c>
      <c r="B43" s="228" t="s">
        <v>673</v>
      </c>
      <c r="C43" s="209" t="s">
        <v>182</v>
      </c>
      <c r="D43" s="231"/>
      <c r="E43" s="231"/>
      <c r="F43" s="231"/>
      <c r="G43" s="231"/>
      <c r="H43" s="212"/>
      <c r="I43" s="212"/>
      <c r="J43" s="212">
        <f>1760</f>
        <v>1760</v>
      </c>
      <c r="K43" s="212">
        <f>1880</f>
        <v>1880</v>
      </c>
      <c r="L43" s="212">
        <f>1215</f>
        <v>1215</v>
      </c>
      <c r="M43" s="212"/>
      <c r="N43" s="212">
        <f>150</f>
        <v>150</v>
      </c>
      <c r="O43" s="212"/>
      <c r="P43" s="212"/>
    </row>
    <row r="44">
      <c r="A44" s="216" t="s">
        <v>674</v>
      </c>
      <c r="B44" s="228" t="s">
        <v>675</v>
      </c>
      <c r="C44" s="209" t="s">
        <v>182</v>
      </c>
      <c r="D44" s="231"/>
      <c r="E44" s="231"/>
      <c r="F44" s="231"/>
      <c r="G44" s="231"/>
      <c r="H44" s="212"/>
      <c r="I44" s="212"/>
      <c r="J44" s="212">
        <f>50</f>
        <v>50</v>
      </c>
      <c r="K44" s="212">
        <f>1515</f>
        <v>1515</v>
      </c>
      <c r="L44" s="212">
        <f>1230</f>
        <v>1230</v>
      </c>
      <c r="M44" s="212"/>
      <c r="N44" s="212">
        <f>1920</f>
        <v>1920</v>
      </c>
      <c r="O44" s="212"/>
      <c r="P44" s="212"/>
    </row>
    <row r="45">
      <c r="A45" s="216" t="s">
        <v>676</v>
      </c>
      <c r="B45" s="228" t="s">
        <v>677</v>
      </c>
      <c r="C45" s="209" t="s">
        <v>182</v>
      </c>
      <c r="D45" s="231"/>
      <c r="E45" s="231"/>
      <c r="F45" s="231"/>
      <c r="G45" s="231"/>
      <c r="H45" s="212"/>
      <c r="I45" s="212"/>
      <c r="J45" s="212">
        <f>20</f>
        <v>20</v>
      </c>
      <c r="K45" s="212">
        <f>1260</f>
        <v>1260</v>
      </c>
      <c r="L45" s="212">
        <f>50</f>
        <v>50</v>
      </c>
      <c r="M45" s="212"/>
      <c r="N45" s="212">
        <f>920</f>
        <v>920</v>
      </c>
      <c r="O45" s="212"/>
      <c r="P45" s="212"/>
    </row>
    <row r="46">
      <c r="A46" s="216" t="s">
        <v>678</v>
      </c>
      <c r="B46" s="228" t="s">
        <v>679</v>
      </c>
      <c r="C46" s="209" t="s">
        <v>182</v>
      </c>
      <c r="D46" s="231"/>
      <c r="E46" s="231"/>
      <c r="F46" s="231"/>
      <c r="G46" s="231"/>
      <c r="H46" s="212"/>
      <c r="I46" s="212"/>
      <c r="J46" s="212"/>
      <c r="K46" s="212">
        <f>1050</f>
        <v>1050</v>
      </c>
      <c r="L46" s="212">
        <f>1130</f>
        <v>1130</v>
      </c>
      <c r="M46" s="212"/>
      <c r="N46" s="212">
        <f>700</f>
        <v>700</v>
      </c>
      <c r="O46" s="212"/>
      <c r="P46" s="212"/>
    </row>
    <row r="47">
      <c r="A47" s="216" t="s">
        <v>680</v>
      </c>
      <c r="B47" s="228" t="s">
        <v>681</v>
      </c>
      <c r="C47" s="209" t="s">
        <v>182</v>
      </c>
      <c r="D47" s="231"/>
      <c r="E47" s="231"/>
      <c r="F47" s="231"/>
      <c r="G47" s="231"/>
      <c r="H47" s="212"/>
      <c r="I47" s="212"/>
      <c r="J47" s="212">
        <f>900</f>
        <v>900</v>
      </c>
      <c r="K47" s="212">
        <f>450</f>
        <v>450</v>
      </c>
      <c r="L47" s="212">
        <f>870</f>
        <v>870</v>
      </c>
      <c r="M47" s="212"/>
      <c r="N47" s="212">
        <f>530</f>
        <v>530</v>
      </c>
      <c r="O47" s="212"/>
      <c r="P47" s="212"/>
    </row>
    <row r="48">
      <c r="A48" s="216" t="s">
        <v>682</v>
      </c>
      <c r="B48" s="228" t="s">
        <v>683</v>
      </c>
      <c r="C48" s="209" t="s">
        <v>182</v>
      </c>
      <c r="D48" s="231"/>
      <c r="E48" s="231"/>
      <c r="F48" s="231"/>
      <c r="G48" s="231"/>
      <c r="H48" s="212"/>
      <c r="I48" s="212"/>
      <c r="J48" s="212">
        <f>70</f>
        <v>70</v>
      </c>
      <c r="K48" s="212">
        <f>740</f>
        <v>740</v>
      </c>
      <c r="L48" s="212">
        <f>420</f>
        <v>420</v>
      </c>
      <c r="M48" s="212"/>
      <c r="N48" s="212">
        <f>230</f>
        <v>230</v>
      </c>
      <c r="O48" s="212"/>
      <c r="P48" s="212"/>
    </row>
    <row r="49">
      <c r="A49" s="216" t="s">
        <v>684</v>
      </c>
      <c r="B49" s="228" t="s">
        <v>685</v>
      </c>
      <c r="C49" s="209" t="s">
        <v>182</v>
      </c>
      <c r="D49" s="231"/>
      <c r="E49" s="231"/>
      <c r="F49" s="231"/>
      <c r="G49" s="231"/>
      <c r="H49" s="212"/>
      <c r="I49" s="212"/>
      <c r="J49" s="213">
        <f>220</f>
        <v>220</v>
      </c>
      <c r="K49" s="212">
        <f>240</f>
        <v>240</v>
      </c>
      <c r="L49" s="213">
        <f>200</f>
        <v>200</v>
      </c>
      <c r="M49" s="213"/>
      <c r="N49" s="213"/>
      <c r="O49" s="213"/>
      <c r="P49" s="213"/>
    </row>
    <row r="50">
      <c r="A50" s="216" t="s">
        <v>686</v>
      </c>
      <c r="B50" s="228" t="s">
        <v>687</v>
      </c>
      <c r="C50" s="209" t="s">
        <v>182</v>
      </c>
      <c r="D50" s="231"/>
      <c r="E50" s="231"/>
      <c r="F50" s="231"/>
      <c r="G50" s="231"/>
      <c r="H50" s="212"/>
      <c r="I50" s="212"/>
      <c r="J50" s="212">
        <f>100</f>
        <v>100</v>
      </c>
      <c r="K50" s="212">
        <f>210</f>
        <v>210</v>
      </c>
      <c r="L50" s="212">
        <f>50</f>
        <v>50</v>
      </c>
      <c r="M50" s="212"/>
      <c r="N50" s="212">
        <f>150</f>
        <v>150</v>
      </c>
      <c r="O50" s="212"/>
      <c r="P50" s="212"/>
    </row>
    <row r="51">
      <c r="A51" s="216" t="s">
        <v>688</v>
      </c>
      <c r="B51" s="228" t="s">
        <v>689</v>
      </c>
      <c r="C51" s="209" t="s">
        <v>182</v>
      </c>
      <c r="D51" s="231"/>
      <c r="E51" s="231"/>
      <c r="F51" s="231"/>
      <c r="G51" s="231"/>
      <c r="H51" s="212"/>
      <c r="I51" s="212"/>
      <c r="J51" s="212"/>
      <c r="K51" s="212">
        <f t="shared" ref="K51:L51" si="3">200</f>
        <v>200</v>
      </c>
      <c r="L51" s="212">
        <f t="shared" si="3"/>
        <v>200</v>
      </c>
      <c r="M51" s="212"/>
      <c r="N51" s="212"/>
      <c r="O51" s="212"/>
      <c r="P51" s="212"/>
    </row>
    <row r="52">
      <c r="A52" s="216" t="s">
        <v>690</v>
      </c>
      <c r="B52" s="228" t="s">
        <v>691</v>
      </c>
      <c r="C52" s="209" t="s">
        <v>692</v>
      </c>
      <c r="D52" s="231"/>
      <c r="E52" s="231"/>
      <c r="F52" s="231"/>
      <c r="G52" s="231"/>
      <c r="H52" s="212"/>
      <c r="I52" s="212"/>
      <c r="J52" s="212">
        <v>478.0</v>
      </c>
      <c r="K52" s="212">
        <v>52.0</v>
      </c>
      <c r="L52" s="212">
        <v>65.0</v>
      </c>
      <c r="M52" s="212"/>
      <c r="N52" s="212">
        <v>316.0</v>
      </c>
      <c r="O52" s="212"/>
      <c r="P52" s="212"/>
    </row>
    <row r="53">
      <c r="A53" s="216" t="s">
        <v>693</v>
      </c>
      <c r="B53" s="228" t="s">
        <v>694</v>
      </c>
      <c r="C53" s="209" t="s">
        <v>692</v>
      </c>
      <c r="D53" s="231"/>
      <c r="E53" s="231"/>
      <c r="F53" s="231"/>
      <c r="G53" s="231"/>
      <c r="H53" s="212"/>
      <c r="I53" s="212"/>
      <c r="J53" s="212">
        <v>415.0</v>
      </c>
      <c r="K53" s="212">
        <v>760.0</v>
      </c>
      <c r="L53" s="212">
        <v>575.0</v>
      </c>
      <c r="M53" s="212"/>
      <c r="N53" s="212">
        <v>421.0</v>
      </c>
      <c r="O53" s="212"/>
      <c r="P53" s="212"/>
    </row>
    <row r="54">
      <c r="A54" s="216" t="s">
        <v>695</v>
      </c>
      <c r="B54" s="228" t="s">
        <v>696</v>
      </c>
      <c r="C54" s="209" t="s">
        <v>697</v>
      </c>
      <c r="D54" s="231"/>
      <c r="E54" s="231"/>
      <c r="F54" s="231"/>
      <c r="G54" s="231"/>
      <c r="H54" s="212"/>
      <c r="I54" s="212"/>
      <c r="J54" s="212">
        <v>748.0</v>
      </c>
      <c r="K54" s="212">
        <v>483.0</v>
      </c>
      <c r="L54" s="212">
        <v>752.0</v>
      </c>
      <c r="M54" s="212"/>
      <c r="N54" s="212">
        <v>879.0</v>
      </c>
      <c r="O54" s="212">
        <v>1025.0</v>
      </c>
      <c r="P54" s="212"/>
    </row>
    <row r="55">
      <c r="A55" s="216" t="s">
        <v>698</v>
      </c>
      <c r="B55" s="228" t="s">
        <v>699</v>
      </c>
      <c r="C55" s="209" t="s">
        <v>697</v>
      </c>
      <c r="D55" s="231"/>
      <c r="E55" s="231"/>
      <c r="F55" s="231"/>
      <c r="G55" s="231"/>
      <c r="H55" s="212"/>
      <c r="I55" s="212"/>
      <c r="J55" s="212">
        <f t="shared" ref="J55:K55" si="4">910</f>
        <v>910</v>
      </c>
      <c r="K55" s="212">
        <f t="shared" si="4"/>
        <v>910</v>
      </c>
      <c r="L55" s="212">
        <f>745</f>
        <v>745</v>
      </c>
      <c r="M55" s="212"/>
      <c r="N55" s="212">
        <f>540</f>
        <v>540</v>
      </c>
      <c r="O55" s="212">
        <f>565</f>
        <v>565</v>
      </c>
      <c r="P55" s="212">
        <f>1010</f>
        <v>1010</v>
      </c>
    </row>
    <row r="56">
      <c r="A56" s="216" t="s">
        <v>700</v>
      </c>
      <c r="B56" s="228" t="s">
        <v>701</v>
      </c>
      <c r="C56" s="209" t="s">
        <v>697</v>
      </c>
      <c r="D56" s="231"/>
      <c r="E56" s="231"/>
      <c r="F56" s="231"/>
      <c r="G56" s="231"/>
      <c r="H56" s="212"/>
      <c r="I56" s="212"/>
      <c r="J56" s="212">
        <f>595</f>
        <v>595</v>
      </c>
      <c r="K56" s="212">
        <f>40</f>
        <v>40</v>
      </c>
      <c r="L56" s="212">
        <f>290</f>
        <v>290</v>
      </c>
      <c r="M56" s="212"/>
      <c r="N56" s="212">
        <f>280</f>
        <v>280</v>
      </c>
      <c r="O56" s="212">
        <f>380</f>
        <v>380</v>
      </c>
      <c r="P56" s="212">
        <f>840</f>
        <v>840</v>
      </c>
    </row>
    <row r="57">
      <c r="A57" s="216" t="s">
        <v>702</v>
      </c>
      <c r="B57" s="228" t="s">
        <v>703</v>
      </c>
      <c r="C57" s="209" t="s">
        <v>697</v>
      </c>
      <c r="D57" s="231"/>
      <c r="E57" s="231"/>
      <c r="F57" s="231"/>
      <c r="G57" s="231"/>
      <c r="H57" s="212"/>
      <c r="I57" s="213"/>
      <c r="J57" s="212">
        <f>400</f>
        <v>400</v>
      </c>
      <c r="K57" s="212">
        <v>130.0</v>
      </c>
      <c r="L57" s="212">
        <f>860</f>
        <v>860</v>
      </c>
      <c r="M57" s="212"/>
      <c r="N57" s="212">
        <f>560</f>
        <v>560</v>
      </c>
      <c r="O57" s="212"/>
      <c r="P57" s="212"/>
    </row>
    <row r="58">
      <c r="A58" s="216" t="s">
        <v>704</v>
      </c>
      <c r="B58" s="228" t="s">
        <v>705</v>
      </c>
      <c r="C58" s="209" t="s">
        <v>697</v>
      </c>
      <c r="D58" s="231"/>
      <c r="E58" s="231"/>
      <c r="F58" s="231"/>
      <c r="G58" s="231"/>
      <c r="H58" s="212"/>
      <c r="I58" s="212"/>
      <c r="J58" s="212">
        <v>570.0</v>
      </c>
      <c r="K58" s="212">
        <v>160.0</v>
      </c>
      <c r="L58" s="212">
        <v>850.0</v>
      </c>
      <c r="M58" s="212"/>
      <c r="N58" s="212">
        <v>750.0</v>
      </c>
      <c r="O58" s="212"/>
      <c r="P58" s="212"/>
    </row>
    <row r="59">
      <c r="A59" s="216" t="s">
        <v>706</v>
      </c>
      <c r="B59" s="228" t="s">
        <v>707</v>
      </c>
      <c r="C59" s="209" t="s">
        <v>697</v>
      </c>
      <c r="D59" s="231"/>
      <c r="E59" s="231"/>
      <c r="F59" s="231"/>
      <c r="G59" s="231"/>
      <c r="H59" s="212"/>
      <c r="I59" s="212"/>
      <c r="J59" s="212">
        <v>380.0</v>
      </c>
      <c r="K59" s="212">
        <v>0.0</v>
      </c>
      <c r="L59" s="212">
        <v>0.0</v>
      </c>
      <c r="M59" s="212"/>
      <c r="N59" s="212">
        <v>70.0</v>
      </c>
      <c r="O59" s="212"/>
      <c r="P59" s="212"/>
    </row>
    <row r="60">
      <c r="A60" s="216" t="s">
        <v>708</v>
      </c>
      <c r="B60" s="228" t="s">
        <v>709</v>
      </c>
      <c r="C60" s="209" t="s">
        <v>697</v>
      </c>
      <c r="D60" s="231"/>
      <c r="E60" s="231"/>
      <c r="F60" s="231"/>
      <c r="G60" s="231"/>
      <c r="H60" s="212"/>
      <c r="I60" s="212"/>
      <c r="J60" s="212">
        <v>965.0</v>
      </c>
      <c r="K60" s="212">
        <v>0.0</v>
      </c>
      <c r="L60" s="212">
        <v>190.0</v>
      </c>
      <c r="M60" s="212"/>
      <c r="N60" s="212">
        <v>0.0</v>
      </c>
      <c r="O60" s="212"/>
      <c r="P60" s="212"/>
    </row>
    <row r="61">
      <c r="A61" s="216" t="s">
        <v>710</v>
      </c>
      <c r="B61" s="228" t="s">
        <v>711</v>
      </c>
      <c r="C61" s="209" t="s">
        <v>697</v>
      </c>
      <c r="D61" s="231"/>
      <c r="E61" s="231"/>
      <c r="F61" s="231"/>
      <c r="G61" s="231"/>
      <c r="H61" s="212"/>
      <c r="I61" s="212"/>
      <c r="J61" s="212">
        <f t="shared" ref="J61:K61" si="5">980</f>
        <v>980</v>
      </c>
      <c r="K61" s="212">
        <f t="shared" si="5"/>
        <v>980</v>
      </c>
      <c r="L61" s="212">
        <f>774</f>
        <v>774</v>
      </c>
      <c r="M61" s="212"/>
      <c r="N61" s="212">
        <f>282</f>
        <v>282</v>
      </c>
      <c r="O61" s="212"/>
      <c r="P61" s="212"/>
    </row>
    <row r="62">
      <c r="A62" s="216" t="s">
        <v>712</v>
      </c>
      <c r="B62" s="228" t="s">
        <v>713</v>
      </c>
      <c r="C62" s="209" t="s">
        <v>697</v>
      </c>
      <c r="D62" s="231"/>
      <c r="E62" s="231"/>
      <c r="F62" s="231"/>
      <c r="G62" s="231"/>
      <c r="H62" s="212"/>
      <c r="I62" s="212"/>
      <c r="J62" s="212">
        <v>270.0</v>
      </c>
      <c r="K62" s="212">
        <v>810.0</v>
      </c>
      <c r="L62" s="212">
        <v>600.0</v>
      </c>
      <c r="M62" s="212"/>
      <c r="N62" s="212">
        <v>620.0</v>
      </c>
      <c r="O62" s="212"/>
      <c r="P62" s="212"/>
    </row>
    <row r="63">
      <c r="A63" s="216" t="s">
        <v>714</v>
      </c>
      <c r="B63" s="228" t="s">
        <v>715</v>
      </c>
      <c r="C63" s="209" t="s">
        <v>97</v>
      </c>
      <c r="D63" s="231"/>
      <c r="E63" s="231"/>
      <c r="F63" s="231"/>
      <c r="G63" s="231"/>
      <c r="H63" s="212">
        <f>6250</f>
        <v>6250</v>
      </c>
      <c r="I63" s="212"/>
      <c r="J63" s="212"/>
      <c r="K63" s="212"/>
      <c r="L63" s="212"/>
      <c r="M63" s="212"/>
      <c r="N63" s="212"/>
      <c r="O63" s="212"/>
      <c r="P63" s="212"/>
    </row>
    <row r="64">
      <c r="A64" s="216" t="s">
        <v>716</v>
      </c>
      <c r="B64" s="228" t="s">
        <v>717</v>
      </c>
      <c r="C64" s="209" t="s">
        <v>97</v>
      </c>
      <c r="D64" s="231"/>
      <c r="E64" s="231"/>
      <c r="F64" s="231"/>
      <c r="G64" s="231"/>
      <c r="H64" s="212">
        <f>600</f>
        <v>600</v>
      </c>
      <c r="I64" s="212"/>
      <c r="J64" s="212"/>
      <c r="K64" s="212"/>
      <c r="L64" s="212"/>
      <c r="M64" s="212"/>
      <c r="N64" s="212"/>
      <c r="O64" s="212"/>
      <c r="P64" s="212"/>
    </row>
    <row r="65">
      <c r="A65" s="216" t="s">
        <v>718</v>
      </c>
      <c r="B65" s="228" t="s">
        <v>719</v>
      </c>
      <c r="C65" s="209" t="s">
        <v>97</v>
      </c>
      <c r="D65" s="231"/>
      <c r="E65" s="231"/>
      <c r="F65" s="231"/>
      <c r="G65" s="231"/>
      <c r="H65" s="212">
        <f>310</f>
        <v>310</v>
      </c>
      <c r="I65" s="212"/>
      <c r="J65" s="213"/>
      <c r="K65" s="212"/>
      <c r="L65" s="213"/>
      <c r="M65" s="213"/>
      <c r="N65" s="213"/>
      <c r="O65" s="213"/>
      <c r="P65" s="213"/>
    </row>
    <row r="66">
      <c r="A66" s="216" t="s">
        <v>720</v>
      </c>
      <c r="B66" s="228" t="s">
        <v>721</v>
      </c>
      <c r="C66" s="209" t="s">
        <v>97</v>
      </c>
      <c r="D66" s="231"/>
      <c r="E66" s="231"/>
      <c r="F66" s="231"/>
      <c r="G66" s="231"/>
      <c r="H66" s="212">
        <f>400</f>
        <v>400</v>
      </c>
      <c r="I66" s="212"/>
      <c r="J66" s="212"/>
      <c r="K66" s="212"/>
      <c r="L66" s="212"/>
      <c r="M66" s="212"/>
      <c r="N66" s="212"/>
      <c r="O66" s="212"/>
      <c r="P66" s="212"/>
    </row>
    <row r="67">
      <c r="A67" s="216" t="s">
        <v>722</v>
      </c>
      <c r="B67" s="228" t="s">
        <v>723</v>
      </c>
      <c r="C67" s="209" t="s">
        <v>724</v>
      </c>
      <c r="D67" s="231"/>
      <c r="E67" s="231"/>
      <c r="F67" s="231"/>
      <c r="G67" s="231"/>
      <c r="H67" s="212"/>
      <c r="I67" s="212"/>
      <c r="J67" s="212">
        <f>430</f>
        <v>430</v>
      </c>
      <c r="K67" s="212">
        <f>860</f>
        <v>860</v>
      </c>
      <c r="L67" s="212"/>
      <c r="M67" s="212"/>
      <c r="N67" s="212"/>
      <c r="O67" s="212"/>
      <c r="P67" s="212"/>
    </row>
    <row r="68">
      <c r="A68" s="216" t="s">
        <v>725</v>
      </c>
      <c r="B68" s="228" t="s">
        <v>726</v>
      </c>
      <c r="C68" s="209" t="s">
        <v>724</v>
      </c>
      <c r="D68" s="231"/>
      <c r="E68" s="231"/>
      <c r="F68" s="231"/>
      <c r="G68" s="231"/>
      <c r="H68" s="212"/>
      <c r="I68" s="212"/>
      <c r="J68" s="212">
        <f>3550</f>
        <v>3550</v>
      </c>
      <c r="K68" s="212">
        <f>30</f>
        <v>30</v>
      </c>
      <c r="L68" s="212">
        <f>310</f>
        <v>310</v>
      </c>
      <c r="M68" s="212"/>
      <c r="N68" s="212"/>
      <c r="O68" s="212"/>
      <c r="P68" s="212"/>
    </row>
    <row r="69">
      <c r="A69" s="216" t="s">
        <v>727</v>
      </c>
      <c r="B69" s="228" t="s">
        <v>728</v>
      </c>
      <c r="C69" s="209" t="s">
        <v>724</v>
      </c>
      <c r="D69" s="231"/>
      <c r="E69" s="231"/>
      <c r="F69" s="231"/>
      <c r="G69" s="231"/>
      <c r="H69" s="212" t="s">
        <v>522</v>
      </c>
      <c r="I69" s="212"/>
      <c r="J69" s="212"/>
      <c r="K69" s="212"/>
      <c r="L69" s="212">
        <f>580</f>
        <v>580</v>
      </c>
      <c r="M69" s="212"/>
      <c r="N69" s="212">
        <f>1200</f>
        <v>1200</v>
      </c>
      <c r="O69" s="212"/>
      <c r="P69" s="212"/>
    </row>
    <row r="70">
      <c r="A70" s="216" t="s">
        <v>729</v>
      </c>
      <c r="B70" s="228" t="s">
        <v>730</v>
      </c>
      <c r="C70" s="209" t="s">
        <v>724</v>
      </c>
      <c r="D70" s="231"/>
      <c r="E70" s="231"/>
      <c r="F70" s="231"/>
      <c r="G70" s="231"/>
      <c r="H70" s="212"/>
      <c r="I70" s="212"/>
      <c r="J70" s="212">
        <f>2100</f>
        <v>2100</v>
      </c>
      <c r="K70" s="212">
        <f>1800</f>
        <v>1800</v>
      </c>
      <c r="L70" s="212">
        <f>1890</f>
        <v>1890</v>
      </c>
      <c r="M70" s="212"/>
      <c r="N70" s="212"/>
      <c r="O70" s="212"/>
      <c r="P70" s="212"/>
    </row>
    <row r="71">
      <c r="A71" s="216" t="s">
        <v>731</v>
      </c>
      <c r="B71" s="228" t="s">
        <v>732</v>
      </c>
      <c r="C71" s="209" t="s">
        <v>724</v>
      </c>
      <c r="D71" s="231"/>
      <c r="E71" s="231"/>
      <c r="F71" s="231"/>
      <c r="G71" s="231"/>
      <c r="H71" s="212"/>
      <c r="I71" s="212"/>
      <c r="J71" s="212"/>
      <c r="K71" s="212">
        <f>4530</f>
        <v>4530</v>
      </c>
      <c r="L71" s="212">
        <f>4000</f>
        <v>4000</v>
      </c>
      <c r="M71" s="212"/>
      <c r="N71" s="212"/>
      <c r="O71" s="212"/>
      <c r="P71" s="212"/>
    </row>
    <row r="72">
      <c r="A72" s="216" t="s">
        <v>733</v>
      </c>
      <c r="B72" s="228" t="s">
        <v>734</v>
      </c>
      <c r="C72" s="209" t="s">
        <v>735</v>
      </c>
      <c r="D72" s="231"/>
      <c r="E72" s="231"/>
      <c r="F72" s="231"/>
      <c r="G72" s="231"/>
      <c r="H72" s="212"/>
      <c r="I72" s="212"/>
      <c r="J72" s="212">
        <f>1500</f>
        <v>1500</v>
      </c>
      <c r="K72" s="212">
        <f>6800</f>
        <v>6800</v>
      </c>
      <c r="L72" s="212">
        <f>3400</f>
        <v>3400</v>
      </c>
      <c r="M72" s="212"/>
      <c r="N72" s="212"/>
      <c r="O72" s="212"/>
      <c r="P72" s="212"/>
    </row>
    <row r="73">
      <c r="A73" s="216" t="s">
        <v>736</v>
      </c>
      <c r="B73" s="228" t="s">
        <v>737</v>
      </c>
      <c r="C73" s="209" t="s">
        <v>735</v>
      </c>
      <c r="D73" s="231"/>
      <c r="E73" s="231"/>
      <c r="F73" s="231"/>
      <c r="G73" s="231"/>
      <c r="H73" s="212"/>
      <c r="I73" s="212">
        <f>900</f>
        <v>900</v>
      </c>
      <c r="J73" s="212">
        <f>1600</f>
        <v>1600</v>
      </c>
      <c r="K73" s="212">
        <f>500</f>
        <v>500</v>
      </c>
      <c r="L73" s="212">
        <f>2200</f>
        <v>2200</v>
      </c>
      <c r="M73" s="212"/>
      <c r="N73" s="212">
        <f>1900</f>
        <v>1900</v>
      </c>
      <c r="O73" s="212"/>
      <c r="P73" s="212"/>
    </row>
    <row r="74">
      <c r="A74" s="216" t="s">
        <v>738</v>
      </c>
      <c r="B74" s="228" t="s">
        <v>739</v>
      </c>
      <c r="C74" s="209" t="s">
        <v>735</v>
      </c>
      <c r="D74" s="231"/>
      <c r="E74" s="231"/>
      <c r="F74" s="231"/>
      <c r="G74" s="231"/>
      <c r="H74" s="212"/>
      <c r="I74" s="212"/>
      <c r="J74" s="212">
        <f>600</f>
        <v>600</v>
      </c>
      <c r="K74" s="212"/>
      <c r="L74" s="212"/>
      <c r="M74" s="212"/>
      <c r="N74" s="212"/>
      <c r="O74" s="212"/>
      <c r="P74" s="212"/>
    </row>
    <row r="75">
      <c r="A75" s="216" t="s">
        <v>740</v>
      </c>
      <c r="B75" s="228" t="s">
        <v>741</v>
      </c>
      <c r="C75" s="228" t="s">
        <v>318</v>
      </c>
      <c r="D75" s="231"/>
      <c r="E75" s="231"/>
      <c r="F75" s="231"/>
      <c r="G75" s="231"/>
      <c r="H75" s="212"/>
      <c r="I75" s="213">
        <f>4080</f>
        <v>4080</v>
      </c>
      <c r="J75" s="212">
        <f>1350</f>
        <v>1350</v>
      </c>
      <c r="K75" s="212"/>
      <c r="L75" s="212"/>
      <c r="M75" s="212"/>
      <c r="N75" s="212">
        <f>1180</f>
        <v>1180</v>
      </c>
      <c r="O75" s="212"/>
      <c r="P75" s="212"/>
    </row>
    <row r="76">
      <c r="A76" s="216" t="s">
        <v>742</v>
      </c>
      <c r="B76" s="228" t="s">
        <v>743</v>
      </c>
      <c r="C76" s="228" t="s">
        <v>318</v>
      </c>
      <c r="D76" s="231"/>
      <c r="E76" s="231"/>
      <c r="F76" s="231"/>
      <c r="G76" s="231"/>
      <c r="H76" s="212" t="s">
        <v>522</v>
      </c>
      <c r="I76" s="212">
        <f>240</f>
        <v>240</v>
      </c>
      <c r="J76" s="212">
        <f>1180</f>
        <v>1180</v>
      </c>
      <c r="K76" s="212">
        <f>1330</f>
        <v>1330</v>
      </c>
      <c r="L76" s="212">
        <f>1400</f>
        <v>1400</v>
      </c>
      <c r="M76" s="212"/>
      <c r="N76" s="212"/>
      <c r="O76" s="212"/>
      <c r="P76" s="212"/>
    </row>
    <row r="77">
      <c r="A77" s="216" t="s">
        <v>744</v>
      </c>
      <c r="B77" s="228" t="s">
        <v>745</v>
      </c>
      <c r="C77" s="228" t="s">
        <v>318</v>
      </c>
      <c r="D77" s="231"/>
      <c r="E77" s="231"/>
      <c r="F77" s="231"/>
      <c r="G77" s="231"/>
      <c r="H77" s="212"/>
      <c r="I77" s="212"/>
      <c r="J77" s="212">
        <f>1000</f>
        <v>1000</v>
      </c>
      <c r="K77" s="212">
        <f>1360</f>
        <v>1360</v>
      </c>
      <c r="L77" s="212">
        <f>450</f>
        <v>450</v>
      </c>
      <c r="M77" s="212"/>
      <c r="N77" s="212">
        <f>1000</f>
        <v>1000</v>
      </c>
      <c r="O77" s="212"/>
      <c r="P77" s="212"/>
    </row>
    <row r="78">
      <c r="A78" s="216" t="s">
        <v>746</v>
      </c>
      <c r="B78" s="228" t="s">
        <v>747</v>
      </c>
      <c r="C78" s="228" t="s">
        <v>318</v>
      </c>
      <c r="D78" s="231"/>
      <c r="E78" s="231"/>
      <c r="F78" s="231"/>
      <c r="G78" s="231"/>
      <c r="H78" s="214" t="s">
        <v>522</v>
      </c>
      <c r="I78" s="214"/>
      <c r="J78" s="214"/>
      <c r="K78" s="214">
        <f>400</f>
        <v>400</v>
      </c>
      <c r="L78" s="214"/>
      <c r="M78" s="214"/>
      <c r="N78" s="214"/>
      <c r="O78" s="214"/>
      <c r="P78" s="214"/>
    </row>
    <row r="79">
      <c r="A79" s="216" t="s">
        <v>748</v>
      </c>
      <c r="B79" s="228" t="s">
        <v>749</v>
      </c>
      <c r="C79" s="228" t="s">
        <v>447</v>
      </c>
      <c r="D79" s="231"/>
      <c r="E79" s="231"/>
      <c r="F79" s="231"/>
      <c r="G79" s="231"/>
      <c r="H79" s="212"/>
      <c r="I79" s="214">
        <v>3300.0</v>
      </c>
      <c r="J79" s="214">
        <v>3200.0</v>
      </c>
      <c r="K79" s="214">
        <v>5300.0</v>
      </c>
      <c r="L79" s="214">
        <v>5200.0</v>
      </c>
      <c r="M79" s="214">
        <v>2500.0</v>
      </c>
      <c r="N79" s="214"/>
      <c r="O79" s="214"/>
      <c r="P79" s="212"/>
    </row>
    <row r="80">
      <c r="A80" s="216" t="s">
        <v>750</v>
      </c>
      <c r="B80" s="228" t="s">
        <v>751</v>
      </c>
      <c r="C80" s="229" t="s">
        <v>169</v>
      </c>
      <c r="D80" s="231"/>
      <c r="E80" s="231"/>
      <c r="F80" s="231"/>
      <c r="G80" s="231"/>
      <c r="H80" s="214"/>
      <c r="I80" s="212"/>
      <c r="J80" s="212">
        <v>2500.0</v>
      </c>
      <c r="K80" s="212">
        <v>1870.0</v>
      </c>
      <c r="L80" s="212">
        <v>2085.0</v>
      </c>
      <c r="M80" s="212">
        <v>2870.0</v>
      </c>
      <c r="N80" s="212">
        <v>3235.0</v>
      </c>
      <c r="O80" s="212">
        <v>4500.0</v>
      </c>
      <c r="P80" s="212"/>
    </row>
    <row r="81">
      <c r="A81" s="216" t="s">
        <v>752</v>
      </c>
      <c r="B81" s="228" t="s">
        <v>753</v>
      </c>
      <c r="C81" s="228" t="s">
        <v>362</v>
      </c>
      <c r="D81" s="231"/>
      <c r="E81" s="231"/>
      <c r="F81" s="231"/>
      <c r="G81" s="231"/>
      <c r="H81" s="214"/>
      <c r="I81" s="212"/>
      <c r="J81" s="213">
        <v>3400.0</v>
      </c>
      <c r="K81" s="212">
        <f>35000+1400</f>
        <v>36400</v>
      </c>
      <c r="L81" s="213">
        <f>197000+1400</f>
        <v>198400</v>
      </c>
      <c r="M81" s="213">
        <f>7900+14500</f>
        <v>22400</v>
      </c>
      <c r="N81" s="213">
        <f>24000+1000</f>
        <v>25000</v>
      </c>
      <c r="O81" s="213">
        <f>3000</f>
        <v>3000</v>
      </c>
      <c r="P81" s="213">
        <f>900</f>
        <v>900</v>
      </c>
    </row>
    <row r="82">
      <c r="A82" s="216" t="s">
        <v>754</v>
      </c>
      <c r="B82" s="228" t="s">
        <v>755</v>
      </c>
      <c r="C82" s="228" t="s">
        <v>362</v>
      </c>
      <c r="D82" s="231"/>
      <c r="E82" s="231"/>
      <c r="F82" s="231"/>
      <c r="G82" s="231"/>
      <c r="H82" s="214"/>
      <c r="I82" s="212"/>
      <c r="J82" s="212"/>
      <c r="K82" s="212">
        <v>66500.0</v>
      </c>
      <c r="L82" s="212">
        <v>36000.0</v>
      </c>
      <c r="M82" s="212">
        <v>6990.0</v>
      </c>
      <c r="N82" s="212">
        <v>25000.0</v>
      </c>
      <c r="O82" s="212"/>
      <c r="P82" s="212"/>
    </row>
    <row r="83">
      <c r="A83" s="216" t="s">
        <v>756</v>
      </c>
      <c r="B83" s="228" t="s">
        <v>757</v>
      </c>
      <c r="C83" s="229" t="s">
        <v>119</v>
      </c>
      <c r="D83" s="231"/>
      <c r="E83" s="231"/>
      <c r="F83" s="231"/>
      <c r="G83" s="231"/>
      <c r="H83" s="214">
        <v>262000.0</v>
      </c>
      <c r="I83" s="212"/>
      <c r="J83" s="212"/>
      <c r="K83" s="212"/>
      <c r="L83" s="212"/>
      <c r="M83" s="212"/>
      <c r="N83" s="212"/>
      <c r="O83" s="212"/>
      <c r="P83" s="212"/>
    </row>
    <row r="84">
      <c r="A84" s="216" t="s">
        <v>759</v>
      </c>
      <c r="B84" s="228" t="s">
        <v>760</v>
      </c>
      <c r="C84" s="228" t="s">
        <v>761</v>
      </c>
      <c r="D84" s="231"/>
      <c r="E84" s="231"/>
      <c r="F84" s="231"/>
      <c r="G84" s="231"/>
      <c r="H84" s="214">
        <v>106000.0</v>
      </c>
      <c r="I84" s="212"/>
      <c r="J84" s="212"/>
      <c r="K84" s="212"/>
      <c r="L84" s="212"/>
      <c r="M84" s="212"/>
      <c r="N84" s="212"/>
      <c r="O84" s="212"/>
      <c r="P84" s="212"/>
    </row>
    <row r="85">
      <c r="A85" s="216" t="s">
        <v>762</v>
      </c>
      <c r="B85" s="228" t="s">
        <v>763</v>
      </c>
      <c r="C85" s="228" t="s">
        <v>761</v>
      </c>
      <c r="D85" s="231"/>
      <c r="E85" s="231"/>
      <c r="F85" s="231"/>
      <c r="G85" s="231"/>
      <c r="H85" s="214">
        <v>24000.0</v>
      </c>
      <c r="I85" s="212"/>
      <c r="J85" s="212"/>
      <c r="K85" s="212"/>
      <c r="L85" s="212"/>
      <c r="M85" s="212"/>
      <c r="N85" s="212"/>
      <c r="O85" s="212"/>
      <c r="P85" s="212"/>
    </row>
    <row r="86">
      <c r="A86" s="216" t="s">
        <v>764</v>
      </c>
      <c r="B86" s="228" t="s">
        <v>765</v>
      </c>
      <c r="C86" s="228" t="s">
        <v>766</v>
      </c>
      <c r="D86" s="231"/>
      <c r="E86" s="231"/>
      <c r="F86" s="231"/>
      <c r="G86" s="231"/>
      <c r="H86" s="214">
        <v>24000.0</v>
      </c>
      <c r="I86" s="212"/>
      <c r="J86" s="212"/>
      <c r="K86" s="212"/>
      <c r="L86" s="212"/>
      <c r="M86" s="212"/>
      <c r="N86" s="212"/>
      <c r="O86" s="212"/>
      <c r="P86" s="212"/>
    </row>
    <row r="87">
      <c r="A87" s="216" t="s">
        <v>767</v>
      </c>
      <c r="B87" s="228" t="s">
        <v>768</v>
      </c>
      <c r="C87" s="228" t="s">
        <v>766</v>
      </c>
      <c r="D87" s="231"/>
      <c r="E87" s="231"/>
      <c r="F87" s="231"/>
      <c r="G87" s="231"/>
      <c r="H87" s="214">
        <v>7000.0</v>
      </c>
      <c r="I87" s="212"/>
      <c r="J87" s="212"/>
      <c r="K87" s="212"/>
      <c r="L87" s="212"/>
      <c r="M87" s="212"/>
      <c r="N87" s="212"/>
      <c r="O87" s="212"/>
      <c r="P87" s="212"/>
    </row>
    <row r="88">
      <c r="A88" s="216" t="s">
        <v>769</v>
      </c>
      <c r="B88" s="228" t="s">
        <v>770</v>
      </c>
      <c r="C88" s="228" t="s">
        <v>390</v>
      </c>
      <c r="D88" s="231"/>
      <c r="E88" s="231"/>
      <c r="F88" s="231"/>
      <c r="G88" s="231"/>
      <c r="H88" s="214">
        <v>49800.0</v>
      </c>
      <c r="I88" s="212"/>
      <c r="J88" s="212"/>
      <c r="K88" s="212"/>
      <c r="L88" s="212"/>
      <c r="M88" s="212"/>
      <c r="N88" s="212"/>
      <c r="O88" s="212"/>
      <c r="P88" s="212"/>
    </row>
    <row r="89">
      <c r="A89" s="216" t="s">
        <v>772</v>
      </c>
      <c r="B89" s="228" t="s">
        <v>773</v>
      </c>
      <c r="C89" s="228" t="s">
        <v>390</v>
      </c>
      <c r="D89" s="231"/>
      <c r="E89" s="231"/>
      <c r="F89" s="231"/>
      <c r="G89" s="231"/>
      <c r="H89" s="214">
        <v>99800.0</v>
      </c>
      <c r="I89" s="212"/>
      <c r="J89" s="212"/>
      <c r="K89" s="212"/>
      <c r="L89" s="212"/>
      <c r="M89" s="212"/>
      <c r="N89" s="212"/>
      <c r="O89" s="212"/>
      <c r="P89" s="212"/>
    </row>
    <row r="90">
      <c r="A90" s="216" t="s">
        <v>774</v>
      </c>
      <c r="B90" s="228" t="s">
        <v>775</v>
      </c>
      <c r="C90" s="228" t="s">
        <v>390</v>
      </c>
      <c r="D90" s="231"/>
      <c r="E90" s="231"/>
      <c r="F90" s="231"/>
      <c r="G90" s="231"/>
      <c r="H90" s="214">
        <v>65000.0</v>
      </c>
      <c r="I90" s="212"/>
      <c r="J90" s="212"/>
      <c r="K90" s="212"/>
      <c r="L90" s="212"/>
      <c r="M90" s="212"/>
      <c r="N90" s="212"/>
      <c r="O90" s="212"/>
      <c r="P90" s="212"/>
    </row>
    <row r="91">
      <c r="A91" s="216" t="s">
        <v>776</v>
      </c>
      <c r="B91" s="228" t="s">
        <v>777</v>
      </c>
      <c r="C91" s="228" t="s">
        <v>390</v>
      </c>
      <c r="D91" s="231"/>
      <c r="E91" s="231"/>
      <c r="F91" s="231"/>
      <c r="G91" s="231"/>
      <c r="H91" s="214">
        <v>47250.0</v>
      </c>
      <c r="I91" s="212"/>
      <c r="J91" s="213"/>
      <c r="K91" s="212"/>
      <c r="L91" s="213"/>
      <c r="M91" s="213"/>
      <c r="N91" s="213"/>
      <c r="O91" s="213"/>
      <c r="P91" s="213"/>
    </row>
    <row r="92">
      <c r="A92" s="216" t="s">
        <v>778</v>
      </c>
      <c r="B92" s="228" t="s">
        <v>779</v>
      </c>
      <c r="C92" s="228" t="s">
        <v>390</v>
      </c>
      <c r="D92" s="231"/>
      <c r="E92" s="231"/>
      <c r="F92" s="231"/>
      <c r="G92" s="231"/>
      <c r="H92" s="214">
        <v>4690.0</v>
      </c>
      <c r="I92" s="212"/>
      <c r="J92" s="213"/>
      <c r="K92" s="212"/>
      <c r="L92" s="213"/>
      <c r="M92" s="213"/>
      <c r="N92" s="213"/>
      <c r="O92" s="213"/>
      <c r="P92" s="213"/>
    </row>
    <row r="93">
      <c r="A93" s="216" t="s">
        <v>780</v>
      </c>
      <c r="B93" s="228" t="s">
        <v>781</v>
      </c>
      <c r="C93" s="209" t="s">
        <v>782</v>
      </c>
      <c r="D93" s="231"/>
      <c r="E93" s="231"/>
      <c r="F93" s="231"/>
      <c r="G93" s="231"/>
      <c r="H93" s="214">
        <v>85600.0</v>
      </c>
      <c r="I93" s="213"/>
      <c r="J93" s="213"/>
      <c r="K93" s="212"/>
      <c r="L93" s="213"/>
      <c r="M93" s="213"/>
      <c r="N93" s="213"/>
      <c r="O93" s="213"/>
      <c r="P93" s="213"/>
    </row>
    <row r="94">
      <c r="A94" s="216" t="s">
        <v>783</v>
      </c>
      <c r="B94" s="228" t="s">
        <v>784</v>
      </c>
      <c r="C94" s="209" t="s">
        <v>782</v>
      </c>
      <c r="D94" s="231"/>
      <c r="E94" s="231"/>
      <c r="F94" s="231"/>
      <c r="G94" s="231"/>
      <c r="H94" s="214">
        <v>43580.0</v>
      </c>
      <c r="I94" s="212"/>
      <c r="J94" s="213"/>
      <c r="K94" s="212"/>
      <c r="L94" s="213"/>
      <c r="M94" s="213"/>
      <c r="N94" s="213"/>
      <c r="O94" s="213"/>
      <c r="P94" s="213"/>
    </row>
    <row r="95">
      <c r="A95" s="216" t="s">
        <v>785</v>
      </c>
      <c r="B95" s="228" t="s">
        <v>786</v>
      </c>
      <c r="C95" s="209" t="s">
        <v>782</v>
      </c>
      <c r="D95" s="231"/>
      <c r="E95" s="231"/>
      <c r="F95" s="231"/>
      <c r="G95" s="231"/>
      <c r="H95" s="214">
        <v>44000.0</v>
      </c>
      <c r="I95" s="212"/>
      <c r="J95" s="213"/>
      <c r="K95" s="212"/>
      <c r="L95" s="213"/>
      <c r="M95" s="213"/>
      <c r="N95" s="213"/>
      <c r="O95" s="213"/>
      <c r="P95" s="213"/>
    </row>
    <row r="96">
      <c r="A96" s="216" t="s">
        <v>787</v>
      </c>
      <c r="B96" s="228" t="s">
        <v>788</v>
      </c>
      <c r="C96" s="209" t="s">
        <v>782</v>
      </c>
      <c r="D96" s="231"/>
      <c r="E96" s="231"/>
      <c r="F96" s="231"/>
      <c r="G96" s="231"/>
      <c r="H96" s="214">
        <v>7200.0</v>
      </c>
      <c r="I96" s="212"/>
      <c r="J96" s="213"/>
      <c r="K96" s="212"/>
      <c r="L96" s="213"/>
      <c r="M96" s="213"/>
      <c r="N96" s="213"/>
      <c r="O96" s="213"/>
      <c r="P96" s="213"/>
    </row>
    <row r="97">
      <c r="A97" s="216" t="s">
        <v>789</v>
      </c>
      <c r="B97" s="228" t="s">
        <v>790</v>
      </c>
      <c r="C97" s="209" t="s">
        <v>782</v>
      </c>
      <c r="D97" s="231"/>
      <c r="E97" s="231"/>
      <c r="F97" s="231"/>
      <c r="G97" s="231"/>
      <c r="H97" s="214">
        <v>19000.0</v>
      </c>
      <c r="I97" s="212"/>
      <c r="J97" s="213"/>
      <c r="K97" s="212"/>
      <c r="L97" s="213"/>
      <c r="M97" s="213"/>
      <c r="N97" s="213"/>
      <c r="O97" s="213"/>
      <c r="P97" s="213"/>
    </row>
    <row r="98">
      <c r="A98" s="216" t="s">
        <v>791</v>
      </c>
      <c r="B98" s="228" t="s">
        <v>792</v>
      </c>
      <c r="C98" s="209" t="s">
        <v>782</v>
      </c>
      <c r="D98" s="231"/>
      <c r="E98" s="231"/>
      <c r="F98" s="231"/>
      <c r="G98" s="231"/>
      <c r="H98" s="214">
        <v>5300.0</v>
      </c>
      <c r="I98" s="212"/>
      <c r="J98" s="213"/>
      <c r="K98" s="212"/>
      <c r="L98" s="213"/>
      <c r="M98" s="213"/>
      <c r="N98" s="213"/>
      <c r="O98" s="213"/>
      <c r="P98" s="213"/>
    </row>
    <row r="99">
      <c r="A99" s="216" t="s">
        <v>793</v>
      </c>
      <c r="B99" s="228" t="s">
        <v>794</v>
      </c>
      <c r="C99" s="209" t="s">
        <v>782</v>
      </c>
      <c r="D99" s="231"/>
      <c r="E99" s="231"/>
      <c r="F99" s="231"/>
      <c r="G99" s="231"/>
      <c r="H99" s="214">
        <v>270.0</v>
      </c>
      <c r="I99" s="212"/>
      <c r="J99" s="213"/>
      <c r="K99" s="212"/>
      <c r="L99" s="213"/>
      <c r="M99" s="213"/>
      <c r="N99" s="213"/>
      <c r="O99" s="213"/>
      <c r="P99" s="213"/>
    </row>
    <row r="100">
      <c r="A100" s="216" t="s">
        <v>796</v>
      </c>
      <c r="B100" s="228" t="s">
        <v>797</v>
      </c>
      <c r="C100" s="209" t="s">
        <v>782</v>
      </c>
      <c r="D100" s="231"/>
      <c r="E100" s="231"/>
      <c r="F100" s="231"/>
      <c r="G100" s="231"/>
      <c r="H100" s="214">
        <v>1020.0</v>
      </c>
      <c r="I100" s="212"/>
      <c r="J100" s="213"/>
      <c r="K100" s="212"/>
      <c r="L100" s="213"/>
      <c r="M100" s="213"/>
      <c r="N100" s="213"/>
      <c r="O100" s="213"/>
      <c r="P100" s="213"/>
    </row>
    <row r="101">
      <c r="A101" s="216" t="s">
        <v>798</v>
      </c>
      <c r="B101" s="228" t="s">
        <v>799</v>
      </c>
      <c r="C101" s="209" t="s">
        <v>782</v>
      </c>
      <c r="D101" s="231"/>
      <c r="E101" s="231"/>
      <c r="F101" s="231"/>
      <c r="G101" s="231"/>
      <c r="H101" s="214">
        <v>1360.0</v>
      </c>
      <c r="I101" s="212"/>
      <c r="J101" s="213"/>
      <c r="K101" s="212"/>
      <c r="L101" s="213"/>
      <c r="M101" s="213"/>
      <c r="N101" s="213"/>
      <c r="O101" s="213"/>
      <c r="P101" s="213"/>
    </row>
    <row r="102">
      <c r="A102" s="216" t="s">
        <v>800</v>
      </c>
      <c r="B102" s="228" t="s">
        <v>801</v>
      </c>
      <c r="C102" s="209" t="s">
        <v>782</v>
      </c>
      <c r="D102" s="231"/>
      <c r="E102" s="231"/>
      <c r="F102" s="231"/>
      <c r="G102" s="231"/>
      <c r="H102" s="214">
        <v>1800.0</v>
      </c>
      <c r="I102" s="212"/>
      <c r="J102" s="213"/>
      <c r="K102" s="212"/>
      <c r="L102" s="213"/>
      <c r="M102" s="213"/>
      <c r="N102" s="213"/>
      <c r="O102" s="213"/>
      <c r="P102" s="213"/>
    </row>
    <row r="103">
      <c r="A103" s="216" t="s">
        <v>802</v>
      </c>
      <c r="B103" s="228" t="s">
        <v>803</v>
      </c>
      <c r="C103" s="209" t="s">
        <v>782</v>
      </c>
      <c r="D103" s="231"/>
      <c r="E103" s="231"/>
      <c r="F103" s="231"/>
      <c r="G103" s="231"/>
      <c r="H103" s="214">
        <v>90.0</v>
      </c>
      <c r="I103" s="212"/>
      <c r="J103" s="213"/>
      <c r="K103" s="212"/>
      <c r="L103" s="213"/>
      <c r="M103" s="213"/>
      <c r="N103" s="213"/>
      <c r="O103" s="213"/>
      <c r="P103" s="213"/>
    </row>
    <row r="104">
      <c r="A104" s="216" t="s">
        <v>804</v>
      </c>
      <c r="B104" s="228" t="s">
        <v>805</v>
      </c>
      <c r="C104" s="209" t="s">
        <v>782</v>
      </c>
      <c r="D104" s="231"/>
      <c r="E104" s="231"/>
      <c r="F104" s="231"/>
      <c r="G104" s="231"/>
      <c r="H104" s="214">
        <v>520.0</v>
      </c>
      <c r="I104" s="212"/>
      <c r="J104" s="213"/>
      <c r="K104" s="212"/>
      <c r="L104" s="213"/>
      <c r="M104" s="213"/>
      <c r="N104" s="213"/>
      <c r="O104" s="213"/>
      <c r="P104" s="213"/>
    </row>
    <row r="105">
      <c r="A105" s="216" t="s">
        <v>806</v>
      </c>
      <c r="B105" s="228" t="s">
        <v>807</v>
      </c>
      <c r="C105" s="209" t="s">
        <v>782</v>
      </c>
      <c r="D105" s="231"/>
      <c r="E105" s="231"/>
      <c r="F105" s="231"/>
      <c r="G105" s="231"/>
      <c r="H105" s="214">
        <v>960.0</v>
      </c>
      <c r="I105" s="212"/>
      <c r="J105" s="213"/>
      <c r="K105" s="212"/>
      <c r="L105" s="213"/>
      <c r="M105" s="213"/>
      <c r="N105" s="213"/>
      <c r="O105" s="213"/>
      <c r="P105" s="213"/>
    </row>
    <row r="106">
      <c r="A106" s="216" t="s">
        <v>808</v>
      </c>
      <c r="B106" s="228" t="s">
        <v>809</v>
      </c>
      <c r="C106" s="209" t="s">
        <v>782</v>
      </c>
      <c r="D106" s="231"/>
      <c r="E106" s="231"/>
      <c r="F106" s="231"/>
      <c r="G106" s="231"/>
      <c r="H106" s="214">
        <v>470.0</v>
      </c>
      <c r="I106" s="212"/>
      <c r="J106" s="213"/>
      <c r="K106" s="212"/>
      <c r="L106" s="213"/>
      <c r="M106" s="213"/>
      <c r="N106" s="213"/>
      <c r="O106" s="213"/>
      <c r="P106" s="213"/>
    </row>
    <row r="107">
      <c r="A107" s="216" t="s">
        <v>810</v>
      </c>
      <c r="B107" s="228" t="s">
        <v>811</v>
      </c>
      <c r="C107" s="209" t="s">
        <v>782</v>
      </c>
      <c r="D107" s="231"/>
      <c r="E107" s="231"/>
      <c r="F107" s="231"/>
      <c r="G107" s="231"/>
      <c r="H107" s="214">
        <v>800.0</v>
      </c>
      <c r="I107" s="212"/>
      <c r="J107" s="213"/>
      <c r="K107" s="212"/>
      <c r="L107" s="213"/>
      <c r="M107" s="213"/>
      <c r="N107" s="213"/>
      <c r="O107" s="213"/>
      <c r="P107" s="213"/>
    </row>
    <row r="108">
      <c r="A108" s="216" t="s">
        <v>812</v>
      </c>
      <c r="B108" s="228" t="s">
        <v>813</v>
      </c>
      <c r="C108" s="209" t="s">
        <v>782</v>
      </c>
      <c r="D108" s="231"/>
      <c r="E108" s="231"/>
      <c r="F108" s="231"/>
      <c r="G108" s="231"/>
      <c r="H108" s="214">
        <v>2380.0</v>
      </c>
      <c r="I108" s="212"/>
      <c r="J108" s="213"/>
      <c r="K108" s="212"/>
      <c r="L108" s="213"/>
      <c r="M108" s="213"/>
      <c r="N108" s="213"/>
      <c r="O108" s="213"/>
      <c r="P108" s="213"/>
    </row>
    <row r="109">
      <c r="A109" s="216" t="s">
        <v>814</v>
      </c>
      <c r="B109" s="228" t="s">
        <v>815</v>
      </c>
      <c r="C109" s="209" t="s">
        <v>782</v>
      </c>
      <c r="D109" s="231"/>
      <c r="E109" s="231"/>
      <c r="F109" s="231"/>
      <c r="G109" s="231"/>
      <c r="H109" s="214">
        <v>4400.0</v>
      </c>
      <c r="I109" s="212"/>
      <c r="J109" s="213"/>
      <c r="K109" s="212"/>
      <c r="L109" s="213"/>
      <c r="M109" s="213"/>
      <c r="N109" s="213"/>
      <c r="O109" s="213"/>
      <c r="P109" s="213"/>
    </row>
    <row r="110">
      <c r="A110" s="216" t="s">
        <v>816</v>
      </c>
      <c r="B110" s="228" t="s">
        <v>817</v>
      </c>
      <c r="C110" s="209" t="s">
        <v>782</v>
      </c>
      <c r="D110" s="231"/>
      <c r="E110" s="231"/>
      <c r="F110" s="231"/>
      <c r="G110" s="231"/>
      <c r="H110" s="214">
        <v>2920.0</v>
      </c>
      <c r="I110" s="212"/>
      <c r="J110" s="213"/>
      <c r="K110" s="212"/>
      <c r="L110" s="213"/>
      <c r="M110" s="213"/>
      <c r="N110" s="213"/>
      <c r="O110" s="213"/>
      <c r="P110" s="213"/>
    </row>
    <row r="111">
      <c r="A111" s="216" t="s">
        <v>818</v>
      </c>
      <c r="B111" s="228" t="s">
        <v>819</v>
      </c>
      <c r="C111" s="209" t="s">
        <v>782</v>
      </c>
      <c r="D111" s="231"/>
      <c r="E111" s="231"/>
      <c r="F111" s="231"/>
      <c r="G111" s="231"/>
      <c r="H111" s="214">
        <v>740.0</v>
      </c>
      <c r="I111" s="213"/>
      <c r="J111" s="213"/>
      <c r="K111" s="212"/>
      <c r="L111" s="213"/>
      <c r="M111" s="213"/>
      <c r="N111" s="213"/>
      <c r="O111" s="213"/>
      <c r="P111" s="213"/>
    </row>
    <row r="112">
      <c r="A112" s="216" t="s">
        <v>820</v>
      </c>
      <c r="B112" s="228" t="s">
        <v>821</v>
      </c>
      <c r="C112" s="209" t="s">
        <v>169</v>
      </c>
      <c r="D112" s="231"/>
      <c r="E112" s="231"/>
      <c r="F112" s="231"/>
      <c r="G112" s="231"/>
      <c r="H112" s="214">
        <v>2900.0</v>
      </c>
      <c r="I112" s="212"/>
      <c r="J112" s="213"/>
      <c r="K112" s="212"/>
      <c r="L112" s="213"/>
      <c r="M112" s="213"/>
      <c r="N112" s="213"/>
      <c r="O112" s="213"/>
      <c r="P112" s="213"/>
    </row>
    <row r="113">
      <c r="A113" s="216" t="s">
        <v>822</v>
      </c>
      <c r="B113" s="228" t="s">
        <v>823</v>
      </c>
      <c r="C113" s="209" t="s">
        <v>169</v>
      </c>
      <c r="D113" s="231"/>
      <c r="E113" s="231"/>
      <c r="F113" s="231"/>
      <c r="G113" s="231"/>
      <c r="H113" s="214">
        <v>7000.0</v>
      </c>
      <c r="I113" s="212"/>
      <c r="J113" s="213"/>
      <c r="K113" s="212"/>
      <c r="L113" s="213"/>
      <c r="M113" s="213"/>
      <c r="N113" s="213"/>
      <c r="O113" s="213"/>
      <c r="P113" s="213"/>
    </row>
    <row r="114">
      <c r="A114" s="216" t="s">
        <v>824</v>
      </c>
      <c r="B114" s="228" t="s">
        <v>825</v>
      </c>
      <c r="C114" s="209" t="s">
        <v>169</v>
      </c>
      <c r="D114" s="231"/>
      <c r="E114" s="231"/>
      <c r="F114" s="231"/>
      <c r="G114" s="231"/>
      <c r="H114" s="214"/>
      <c r="I114" s="212"/>
      <c r="J114" s="213">
        <v>85.0</v>
      </c>
      <c r="K114" s="212">
        <v>115.0</v>
      </c>
      <c r="L114" s="213">
        <v>95.0</v>
      </c>
      <c r="M114" s="213">
        <v>100.0</v>
      </c>
      <c r="N114" s="213">
        <v>40.0</v>
      </c>
      <c r="O114" s="213">
        <v>110.0</v>
      </c>
      <c r="P114" s="213"/>
    </row>
    <row r="115">
      <c r="A115" s="216" t="s">
        <v>826</v>
      </c>
      <c r="B115" s="228" t="s">
        <v>827</v>
      </c>
      <c r="C115" s="209" t="s">
        <v>169</v>
      </c>
      <c r="D115" s="231"/>
      <c r="E115" s="231"/>
      <c r="F115" s="231"/>
      <c r="G115" s="231"/>
      <c r="H115" s="214"/>
      <c r="I115" s="212"/>
      <c r="J115" s="213">
        <v>165.0</v>
      </c>
      <c r="K115" s="212">
        <v>190.0</v>
      </c>
      <c r="L115" s="213">
        <v>110.0</v>
      </c>
      <c r="M115" s="213">
        <v>150.0</v>
      </c>
      <c r="N115" s="213">
        <v>450.0</v>
      </c>
      <c r="O115" s="213">
        <v>80.0</v>
      </c>
      <c r="P115" s="213"/>
    </row>
    <row r="116">
      <c r="A116" s="216" t="s">
        <v>828</v>
      </c>
      <c r="B116" s="228" t="s">
        <v>829</v>
      </c>
      <c r="C116" s="209" t="s">
        <v>766</v>
      </c>
      <c r="D116" s="231"/>
      <c r="E116" s="231"/>
      <c r="F116" s="231"/>
      <c r="G116" s="231"/>
      <c r="H116" s="214">
        <v>6600.0</v>
      </c>
      <c r="I116" s="212"/>
      <c r="J116" s="213"/>
      <c r="K116" s="212"/>
      <c r="L116" s="213"/>
      <c r="M116" s="213"/>
      <c r="N116" s="213"/>
      <c r="O116" s="213"/>
      <c r="P116" s="213"/>
    </row>
    <row r="117">
      <c r="A117" s="216" t="s">
        <v>830</v>
      </c>
      <c r="B117" s="228" t="s">
        <v>831</v>
      </c>
      <c r="C117" s="209" t="s">
        <v>766</v>
      </c>
      <c r="D117" s="231"/>
      <c r="E117" s="231"/>
      <c r="F117" s="231"/>
      <c r="G117" s="231"/>
      <c r="H117" s="214">
        <v>8700.0</v>
      </c>
      <c r="I117" s="212"/>
      <c r="J117" s="213"/>
      <c r="K117" s="212"/>
      <c r="L117" s="213"/>
      <c r="M117" s="213"/>
      <c r="N117" s="213"/>
      <c r="O117" s="213"/>
      <c r="P117" s="213"/>
    </row>
    <row r="118">
      <c r="A118" s="216" t="s">
        <v>832</v>
      </c>
      <c r="B118" s="228" t="s">
        <v>833</v>
      </c>
      <c r="C118" s="209" t="s">
        <v>194</v>
      </c>
      <c r="D118" s="231"/>
      <c r="E118" s="231"/>
      <c r="F118" s="231"/>
      <c r="G118" s="231"/>
      <c r="H118" s="214">
        <v>3600.0</v>
      </c>
      <c r="I118" s="212"/>
      <c r="J118" s="213"/>
      <c r="K118" s="212"/>
      <c r="L118" s="213"/>
      <c r="M118" s="213"/>
      <c r="N118" s="213"/>
      <c r="O118" s="213"/>
      <c r="P118" s="213"/>
    </row>
    <row r="119">
      <c r="A119" s="216" t="s">
        <v>834</v>
      </c>
      <c r="B119" s="228" t="s">
        <v>835</v>
      </c>
      <c r="C119" s="209" t="s">
        <v>194</v>
      </c>
      <c r="D119" s="231"/>
      <c r="E119" s="231"/>
      <c r="F119" s="231"/>
      <c r="G119" s="231"/>
      <c r="H119" s="214">
        <v>14000.0</v>
      </c>
      <c r="I119" s="212"/>
      <c r="J119" s="213"/>
      <c r="K119" s="212"/>
      <c r="L119" s="213"/>
      <c r="M119" s="213"/>
      <c r="N119" s="213"/>
      <c r="O119" s="213"/>
      <c r="P119" s="213"/>
    </row>
    <row r="120">
      <c r="A120" s="216" t="s">
        <v>836</v>
      </c>
      <c r="B120" s="228" t="s">
        <v>837</v>
      </c>
      <c r="C120" s="209" t="s">
        <v>194</v>
      </c>
      <c r="D120" s="231"/>
      <c r="E120" s="231"/>
      <c r="F120" s="231"/>
      <c r="G120" s="231"/>
      <c r="H120" s="214">
        <v>9950.0</v>
      </c>
      <c r="I120" s="212"/>
      <c r="J120" s="213"/>
      <c r="K120" s="212"/>
      <c r="L120" s="213"/>
      <c r="M120" s="213"/>
      <c r="N120" s="213"/>
      <c r="O120" s="213"/>
      <c r="P120" s="213"/>
    </row>
    <row r="121">
      <c r="A121" s="216" t="s">
        <v>838</v>
      </c>
      <c r="B121" s="228" t="s">
        <v>839</v>
      </c>
      <c r="C121" s="222" t="s">
        <v>322</v>
      </c>
      <c r="D121" s="231"/>
      <c r="E121" s="231"/>
      <c r="F121" s="231"/>
      <c r="G121" s="231"/>
      <c r="H121" s="214"/>
      <c r="I121" s="212"/>
      <c r="J121" s="213">
        <v>500.0</v>
      </c>
      <c r="K121" s="212">
        <v>350.0</v>
      </c>
      <c r="L121" s="213">
        <v>500.0</v>
      </c>
      <c r="M121" s="213"/>
      <c r="N121" s="213"/>
      <c r="O121" s="213"/>
      <c r="P121" s="213"/>
    </row>
    <row r="122">
      <c r="A122" s="216" t="s">
        <v>841</v>
      </c>
      <c r="B122" s="228" t="s">
        <v>842</v>
      </c>
      <c r="C122" s="222" t="s">
        <v>322</v>
      </c>
      <c r="D122" s="231"/>
      <c r="E122" s="231"/>
      <c r="F122" s="231"/>
      <c r="G122" s="231"/>
      <c r="H122" s="212">
        <v>10855.0</v>
      </c>
      <c r="I122" s="212"/>
      <c r="J122" s="213"/>
      <c r="K122" s="212"/>
      <c r="L122" s="213"/>
      <c r="M122" s="213"/>
      <c r="N122" s="213"/>
      <c r="O122" s="213"/>
      <c r="P122" s="213"/>
    </row>
    <row r="123">
      <c r="A123" s="216" t="s">
        <v>844</v>
      </c>
      <c r="B123" s="228" t="s">
        <v>845</v>
      </c>
      <c r="C123" s="209" t="s">
        <v>385</v>
      </c>
      <c r="D123" s="231"/>
      <c r="E123" s="231"/>
      <c r="F123" s="231"/>
      <c r="G123" s="231"/>
      <c r="H123" s="214">
        <v>7900.0</v>
      </c>
      <c r="I123" s="212"/>
      <c r="J123" s="213"/>
      <c r="K123" s="212"/>
      <c r="L123" s="213"/>
      <c r="M123" s="213"/>
      <c r="N123" s="213"/>
      <c r="O123" s="213"/>
      <c r="P123" s="213"/>
    </row>
    <row r="124">
      <c r="A124" s="216" t="s">
        <v>846</v>
      </c>
      <c r="B124" s="228" t="s">
        <v>847</v>
      </c>
      <c r="C124" s="209" t="s">
        <v>385</v>
      </c>
      <c r="D124" s="231"/>
      <c r="E124" s="231"/>
      <c r="F124" s="231"/>
      <c r="G124" s="231"/>
      <c r="H124" s="214">
        <v>5900.0</v>
      </c>
      <c r="I124" s="212"/>
      <c r="J124" s="213"/>
      <c r="K124" s="212"/>
      <c r="L124" s="213"/>
      <c r="M124" s="213"/>
      <c r="N124" s="213"/>
      <c r="O124" s="213"/>
      <c r="P124" s="213"/>
    </row>
    <row r="125">
      <c r="A125" s="216" t="s">
        <v>848</v>
      </c>
      <c r="B125" s="228" t="s">
        <v>849</v>
      </c>
      <c r="C125" s="209" t="s">
        <v>766</v>
      </c>
      <c r="D125" s="231"/>
      <c r="E125" s="231"/>
      <c r="F125" s="231"/>
      <c r="G125" s="231"/>
      <c r="H125" s="214">
        <v>300.0</v>
      </c>
      <c r="I125" s="212"/>
      <c r="J125" s="213"/>
      <c r="K125" s="212"/>
      <c r="L125" s="213"/>
      <c r="M125" s="213"/>
      <c r="N125" s="213"/>
      <c r="O125" s="213"/>
      <c r="P125" s="213"/>
    </row>
    <row r="126">
      <c r="A126" s="216" t="s">
        <v>850</v>
      </c>
      <c r="B126" s="228" t="s">
        <v>851</v>
      </c>
      <c r="C126" s="209" t="s">
        <v>337</v>
      </c>
      <c r="D126" s="231"/>
      <c r="E126" s="231"/>
      <c r="F126" s="231"/>
      <c r="G126" s="231"/>
      <c r="H126" s="214">
        <v>3800.0</v>
      </c>
      <c r="I126" s="212"/>
      <c r="J126" s="213"/>
      <c r="K126" s="212"/>
      <c r="L126" s="213"/>
      <c r="M126" s="213"/>
      <c r="N126" s="213"/>
      <c r="O126" s="213"/>
      <c r="P126" s="213"/>
    </row>
    <row r="127">
      <c r="A127" s="216" t="s">
        <v>852</v>
      </c>
      <c r="B127" s="228" t="s">
        <v>853</v>
      </c>
      <c r="C127" s="209" t="s">
        <v>362</v>
      </c>
      <c r="D127" s="231"/>
      <c r="E127" s="231"/>
      <c r="F127" s="231"/>
      <c r="G127" s="231"/>
      <c r="H127" s="214">
        <v>75000.0</v>
      </c>
      <c r="I127" s="212"/>
      <c r="J127" s="213"/>
      <c r="K127" s="212"/>
      <c r="L127" s="213"/>
      <c r="M127" s="213"/>
      <c r="N127" s="213"/>
      <c r="O127" s="213"/>
      <c r="P127" s="213"/>
    </row>
    <row r="128">
      <c r="A128" s="216" t="s">
        <v>854</v>
      </c>
      <c r="B128" s="228" t="s">
        <v>855</v>
      </c>
      <c r="C128" s="209" t="s">
        <v>624</v>
      </c>
      <c r="D128" s="231"/>
      <c r="E128" s="231"/>
      <c r="F128" s="231"/>
      <c r="G128" s="231"/>
      <c r="H128" s="214">
        <v>700.0</v>
      </c>
      <c r="I128" s="212"/>
      <c r="J128" s="213"/>
      <c r="K128" s="212"/>
      <c r="L128" s="213"/>
      <c r="M128" s="213"/>
      <c r="N128" s="213"/>
      <c r="O128" s="213"/>
      <c r="P128" s="213"/>
    </row>
    <row r="129">
      <c r="A129" s="216" t="s">
        <v>856</v>
      </c>
      <c r="B129" s="228" t="s">
        <v>256</v>
      </c>
      <c r="C129" s="209" t="s">
        <v>604</v>
      </c>
      <c r="D129" s="231"/>
      <c r="E129" s="231"/>
      <c r="F129" s="231"/>
      <c r="G129" s="231"/>
      <c r="H129" s="214">
        <v>30400.0</v>
      </c>
      <c r="I129" s="213"/>
      <c r="J129" s="213"/>
      <c r="K129" s="212"/>
      <c r="L129" s="213"/>
      <c r="M129" s="213"/>
      <c r="N129" s="213"/>
      <c r="O129" s="213"/>
      <c r="P129" s="213"/>
    </row>
    <row r="130">
      <c r="A130" s="216" t="s">
        <v>857</v>
      </c>
      <c r="B130" s="228" t="s">
        <v>858</v>
      </c>
      <c r="C130" s="209" t="s">
        <v>604</v>
      </c>
      <c r="D130" s="231"/>
      <c r="E130" s="231"/>
      <c r="F130" s="231"/>
      <c r="G130" s="231"/>
      <c r="H130" s="214">
        <v>11000.0</v>
      </c>
      <c r="I130" s="212"/>
      <c r="J130" s="212"/>
      <c r="K130" s="212"/>
      <c r="L130" s="212"/>
      <c r="M130" s="212"/>
      <c r="N130" s="212"/>
      <c r="O130" s="212"/>
      <c r="P130" s="212"/>
    </row>
    <row r="131">
      <c r="A131" s="216" t="s">
        <v>859</v>
      </c>
      <c r="B131" s="228" t="s">
        <v>860</v>
      </c>
      <c r="C131" s="209" t="s">
        <v>604</v>
      </c>
      <c r="D131" s="231"/>
      <c r="E131" s="231"/>
      <c r="F131" s="231"/>
      <c r="G131" s="231"/>
      <c r="H131" s="214">
        <v>11000.0</v>
      </c>
      <c r="I131" s="212"/>
      <c r="J131" s="212"/>
      <c r="K131" s="212"/>
      <c r="L131" s="212"/>
      <c r="M131" s="212"/>
      <c r="N131" s="212"/>
      <c r="O131" s="212"/>
      <c r="P131" s="212"/>
    </row>
    <row r="132">
      <c r="A132" s="216" t="s">
        <v>861</v>
      </c>
      <c r="B132" s="228" t="s">
        <v>862</v>
      </c>
      <c r="C132" s="209" t="s">
        <v>604</v>
      </c>
      <c r="D132" s="231"/>
      <c r="E132" s="231"/>
      <c r="F132" s="231"/>
      <c r="G132" s="231"/>
      <c r="H132" s="214">
        <v>20000.0</v>
      </c>
      <c r="I132" s="212"/>
      <c r="J132" s="212"/>
      <c r="K132" s="212"/>
      <c r="L132" s="212"/>
      <c r="M132" s="212"/>
      <c r="N132" s="212"/>
      <c r="O132" s="212"/>
      <c r="P132" s="212"/>
    </row>
    <row r="133">
      <c r="A133" s="216" t="s">
        <v>863</v>
      </c>
      <c r="B133" s="228" t="s">
        <v>287</v>
      </c>
      <c r="C133" s="209" t="s">
        <v>604</v>
      </c>
      <c r="D133" s="231"/>
      <c r="E133" s="231"/>
      <c r="F133" s="231"/>
      <c r="G133" s="231"/>
      <c r="H133" s="214">
        <v>26400.0</v>
      </c>
      <c r="I133" s="212"/>
      <c r="J133" s="212"/>
      <c r="K133" s="212"/>
      <c r="L133" s="212"/>
      <c r="M133" s="212"/>
      <c r="N133" s="212"/>
      <c r="O133" s="212"/>
      <c r="P133" s="212"/>
    </row>
    <row r="134">
      <c r="A134" s="216" t="s">
        <v>864</v>
      </c>
      <c r="B134" s="228" t="s">
        <v>865</v>
      </c>
      <c r="C134" s="209" t="s">
        <v>604</v>
      </c>
      <c r="D134" s="231"/>
      <c r="E134" s="231"/>
      <c r="F134" s="231"/>
      <c r="G134" s="231"/>
      <c r="H134" s="214">
        <v>19800.0</v>
      </c>
      <c r="I134" s="212"/>
      <c r="J134" s="212"/>
      <c r="K134" s="212"/>
      <c r="L134" s="212"/>
      <c r="M134" s="212"/>
      <c r="N134" s="212"/>
      <c r="O134" s="212"/>
      <c r="P134" s="212"/>
    </row>
    <row r="135">
      <c r="A135" s="216" t="s">
        <v>866</v>
      </c>
      <c r="B135" s="228" t="s">
        <v>268</v>
      </c>
      <c r="C135" s="209" t="s">
        <v>604</v>
      </c>
      <c r="D135" s="231"/>
      <c r="E135" s="231"/>
      <c r="F135" s="231"/>
      <c r="G135" s="231"/>
      <c r="H135" s="214">
        <v>36000.0</v>
      </c>
      <c r="I135" s="212"/>
      <c r="J135" s="212"/>
      <c r="K135" s="212"/>
      <c r="L135" s="212"/>
      <c r="M135" s="212"/>
      <c r="N135" s="212"/>
      <c r="O135" s="212"/>
      <c r="P135" s="212"/>
    </row>
    <row r="136">
      <c r="A136" s="216" t="s">
        <v>867</v>
      </c>
      <c r="B136" s="228" t="s">
        <v>868</v>
      </c>
      <c r="C136" s="209" t="s">
        <v>604</v>
      </c>
      <c r="D136" s="231"/>
      <c r="E136" s="231"/>
      <c r="F136" s="231"/>
      <c r="G136" s="231"/>
      <c r="H136" s="214">
        <v>12800.0</v>
      </c>
      <c r="I136" s="212"/>
      <c r="J136" s="212"/>
      <c r="K136" s="212"/>
      <c r="L136" s="212"/>
      <c r="M136" s="212"/>
      <c r="N136" s="212"/>
      <c r="O136" s="212"/>
      <c r="P136" s="212"/>
    </row>
    <row r="137">
      <c r="A137" s="216" t="s">
        <v>869</v>
      </c>
      <c r="B137" s="228" t="s">
        <v>870</v>
      </c>
      <c r="C137" s="209" t="s">
        <v>604</v>
      </c>
      <c r="D137" s="231"/>
      <c r="E137" s="231"/>
      <c r="F137" s="231"/>
      <c r="G137" s="231"/>
      <c r="H137" s="214">
        <v>7000.0</v>
      </c>
      <c r="I137" s="212"/>
      <c r="J137" s="212"/>
      <c r="K137" s="212"/>
      <c r="L137" s="212"/>
      <c r="M137" s="212"/>
      <c r="N137" s="212"/>
      <c r="O137" s="212"/>
      <c r="P137" s="212"/>
    </row>
    <row r="138">
      <c r="A138" s="216" t="s">
        <v>871</v>
      </c>
      <c r="B138" s="228" t="s">
        <v>281</v>
      </c>
      <c r="C138" s="209" t="s">
        <v>604</v>
      </c>
      <c r="D138" s="231"/>
      <c r="E138" s="231"/>
      <c r="F138" s="231"/>
      <c r="G138" s="231"/>
      <c r="H138" s="214">
        <v>5600.0</v>
      </c>
      <c r="I138" s="212"/>
      <c r="J138" s="212"/>
      <c r="K138" s="212"/>
      <c r="L138" s="212"/>
      <c r="M138" s="212"/>
      <c r="N138" s="212"/>
      <c r="O138" s="212"/>
      <c r="P138" s="212"/>
    </row>
    <row r="139">
      <c r="A139" s="216" t="s">
        <v>872</v>
      </c>
      <c r="B139" s="228" t="s">
        <v>293</v>
      </c>
      <c r="C139" s="209" t="s">
        <v>604</v>
      </c>
      <c r="D139" s="231"/>
      <c r="E139" s="231"/>
      <c r="F139" s="231"/>
      <c r="G139" s="231"/>
      <c r="H139" s="214">
        <v>84000.0</v>
      </c>
      <c r="I139" s="212"/>
      <c r="J139" s="212"/>
      <c r="K139" s="212"/>
      <c r="L139" s="212"/>
      <c r="M139" s="212"/>
      <c r="N139" s="212"/>
      <c r="O139" s="212"/>
      <c r="P139" s="212"/>
    </row>
    <row r="140">
      <c r="A140" s="216" t="s">
        <v>873</v>
      </c>
      <c r="B140" s="228" t="s">
        <v>874</v>
      </c>
      <c r="C140" s="209" t="s">
        <v>766</v>
      </c>
      <c r="D140" s="231"/>
      <c r="E140" s="231"/>
      <c r="F140" s="231"/>
      <c r="G140" s="231"/>
      <c r="H140" s="214">
        <v>26000.0</v>
      </c>
      <c r="I140" s="212"/>
      <c r="J140" s="212"/>
      <c r="K140" s="212"/>
      <c r="L140" s="212"/>
      <c r="M140" s="212"/>
      <c r="N140" s="212"/>
      <c r="O140" s="212"/>
      <c r="P140" s="212"/>
    </row>
    <row r="141">
      <c r="A141" s="216" t="s">
        <v>875</v>
      </c>
      <c r="B141" s="228" t="s">
        <v>876</v>
      </c>
      <c r="C141" s="209" t="s">
        <v>766</v>
      </c>
      <c r="D141" s="231"/>
      <c r="E141" s="231"/>
      <c r="F141" s="231"/>
      <c r="G141" s="231"/>
      <c r="H141" s="214">
        <v>63000.0</v>
      </c>
      <c r="I141" s="212"/>
      <c r="J141" s="213"/>
      <c r="K141" s="212"/>
      <c r="L141" s="213"/>
      <c r="M141" s="213"/>
      <c r="N141" s="213"/>
      <c r="O141" s="213"/>
      <c r="P141" s="213"/>
    </row>
    <row r="142">
      <c r="A142" s="216" t="s">
        <v>877</v>
      </c>
      <c r="B142" s="228" t="s">
        <v>878</v>
      </c>
      <c r="C142" s="209" t="s">
        <v>67</v>
      </c>
      <c r="D142" s="231"/>
      <c r="E142" s="231"/>
      <c r="F142" s="231"/>
      <c r="G142" s="231"/>
      <c r="H142" s="214">
        <v>10000.0</v>
      </c>
      <c r="I142" s="212"/>
      <c r="J142" s="213"/>
      <c r="K142" s="212"/>
      <c r="L142" s="213"/>
      <c r="M142" s="213"/>
      <c r="N142" s="213"/>
      <c r="O142" s="213"/>
      <c r="P142" s="213"/>
    </row>
    <row r="143">
      <c r="A143" s="216" t="s">
        <v>879</v>
      </c>
      <c r="B143" s="232" t="s">
        <v>880</v>
      </c>
      <c r="C143" s="209" t="s">
        <v>67</v>
      </c>
      <c r="D143" s="231"/>
      <c r="E143" s="231"/>
      <c r="F143" s="231"/>
      <c r="G143" s="231"/>
      <c r="H143" s="223">
        <v>32400.0</v>
      </c>
      <c r="I143" s="212"/>
      <c r="J143" s="213"/>
      <c r="K143" s="212"/>
      <c r="L143" s="213"/>
      <c r="M143" s="213"/>
      <c r="N143" s="213"/>
      <c r="O143" s="213"/>
      <c r="P143" s="213"/>
    </row>
    <row r="144">
      <c r="A144" s="216" t="s">
        <v>881</v>
      </c>
      <c r="B144" s="228" t="s">
        <v>882</v>
      </c>
      <c r="C144" s="209" t="s">
        <v>883</v>
      </c>
      <c r="D144" s="231"/>
      <c r="E144" s="231"/>
      <c r="F144" s="231"/>
      <c r="G144" s="231"/>
      <c r="H144" s="214">
        <v>19000.0</v>
      </c>
      <c r="I144" s="212"/>
      <c r="J144" s="213"/>
      <c r="K144" s="212"/>
      <c r="L144" s="213"/>
      <c r="M144" s="213"/>
      <c r="N144" s="213"/>
      <c r="O144" s="213"/>
      <c r="P144" s="213"/>
    </row>
    <row r="145">
      <c r="A145" s="216" t="s">
        <v>884</v>
      </c>
      <c r="B145" s="228" t="s">
        <v>885</v>
      </c>
      <c r="C145" s="209" t="s">
        <v>886</v>
      </c>
      <c r="D145" s="231"/>
      <c r="E145" s="231"/>
      <c r="F145" s="231"/>
      <c r="G145" s="231"/>
      <c r="H145" s="214">
        <v>15800.0</v>
      </c>
      <c r="I145" s="212"/>
      <c r="J145" s="213"/>
      <c r="K145" s="212"/>
      <c r="L145" s="213"/>
      <c r="M145" s="213"/>
      <c r="N145" s="213"/>
      <c r="O145" s="213"/>
      <c r="P145" s="213"/>
    </row>
    <row r="146">
      <c r="A146" s="216" t="s">
        <v>887</v>
      </c>
      <c r="B146" s="228" t="s">
        <v>888</v>
      </c>
      <c r="C146" s="209" t="s">
        <v>326</v>
      </c>
      <c r="D146" s="231"/>
      <c r="E146" s="231"/>
      <c r="F146" s="231"/>
      <c r="G146" s="231"/>
      <c r="H146" s="214">
        <v>2400.0</v>
      </c>
      <c r="I146" s="212"/>
      <c r="J146" s="213"/>
      <c r="K146" s="212"/>
      <c r="L146" s="213"/>
      <c r="M146" s="213"/>
      <c r="N146" s="213"/>
      <c r="O146" s="213"/>
      <c r="P146" s="213"/>
    </row>
    <row r="147">
      <c r="A147" s="216" t="s">
        <v>889</v>
      </c>
      <c r="B147" s="228" t="s">
        <v>890</v>
      </c>
      <c r="C147" s="209" t="s">
        <v>697</v>
      </c>
      <c r="D147" s="231"/>
      <c r="E147" s="231"/>
      <c r="F147" s="231"/>
      <c r="G147" s="231"/>
      <c r="H147" s="214">
        <v>500.0</v>
      </c>
      <c r="I147" s="213"/>
      <c r="J147" s="213"/>
      <c r="K147" s="212"/>
      <c r="L147" s="213"/>
      <c r="M147" s="213"/>
      <c r="N147" s="213"/>
      <c r="O147" s="213"/>
      <c r="P147" s="213"/>
    </row>
    <row r="148">
      <c r="A148" s="216" t="s">
        <v>891</v>
      </c>
      <c r="B148" s="228" t="s">
        <v>892</v>
      </c>
      <c r="C148" s="209" t="s">
        <v>697</v>
      </c>
      <c r="D148" s="231"/>
      <c r="E148" s="231"/>
      <c r="F148" s="231"/>
      <c r="G148" s="231"/>
      <c r="H148" s="214">
        <v>1319.0</v>
      </c>
      <c r="I148" s="212"/>
      <c r="J148" s="213"/>
      <c r="K148" s="212"/>
      <c r="L148" s="213"/>
      <c r="M148" s="213"/>
      <c r="N148" s="213"/>
      <c r="O148" s="213"/>
      <c r="P148" s="213"/>
    </row>
    <row r="149">
      <c r="A149" s="216" t="s">
        <v>893</v>
      </c>
      <c r="B149" s="228" t="s">
        <v>894</v>
      </c>
      <c r="C149" s="209" t="s">
        <v>697</v>
      </c>
      <c r="D149" s="231"/>
      <c r="E149" s="231"/>
      <c r="F149" s="231"/>
      <c r="G149" s="231"/>
      <c r="H149" s="214">
        <v>1683.0</v>
      </c>
      <c r="I149" s="212"/>
      <c r="J149" s="213"/>
      <c r="K149" s="212"/>
      <c r="L149" s="213"/>
      <c r="M149" s="213"/>
      <c r="N149" s="213"/>
      <c r="O149" s="213"/>
      <c r="P149" s="213"/>
    </row>
    <row r="150">
      <c r="A150" s="216" t="s">
        <v>895</v>
      </c>
      <c r="B150" s="228" t="s">
        <v>896</v>
      </c>
      <c r="C150" s="209" t="s">
        <v>697</v>
      </c>
      <c r="D150" s="231"/>
      <c r="E150" s="231"/>
      <c r="F150" s="231"/>
      <c r="G150" s="231"/>
      <c r="H150" s="214">
        <v>1335.0</v>
      </c>
      <c r="I150" s="212"/>
      <c r="J150" s="213"/>
      <c r="K150" s="212"/>
      <c r="L150" s="213"/>
      <c r="M150" s="213"/>
      <c r="N150" s="213"/>
      <c r="O150" s="213"/>
      <c r="P150" s="213"/>
    </row>
    <row r="151">
      <c r="A151" s="216" t="s">
        <v>897</v>
      </c>
      <c r="B151" s="232" t="s">
        <v>898</v>
      </c>
      <c r="C151" s="209" t="s">
        <v>182</v>
      </c>
      <c r="D151" s="231"/>
      <c r="E151" s="231"/>
      <c r="F151" s="231"/>
      <c r="G151" s="231"/>
      <c r="H151" s="214">
        <v>2000.0</v>
      </c>
      <c r="I151" s="212"/>
      <c r="J151" s="213"/>
      <c r="K151" s="212"/>
      <c r="L151" s="213"/>
      <c r="M151" s="213"/>
      <c r="N151" s="213"/>
      <c r="O151" s="213"/>
      <c r="P151" s="213"/>
    </row>
    <row r="152">
      <c r="A152" s="216" t="s">
        <v>899</v>
      </c>
      <c r="B152" s="232" t="s">
        <v>900</v>
      </c>
      <c r="C152" s="209" t="s">
        <v>182</v>
      </c>
      <c r="D152" s="231"/>
      <c r="E152" s="231"/>
      <c r="F152" s="231"/>
      <c r="G152" s="231"/>
      <c r="H152" s="214">
        <v>1700.0</v>
      </c>
      <c r="I152" s="212"/>
      <c r="J152" s="213"/>
      <c r="K152" s="212"/>
      <c r="L152" s="213"/>
      <c r="M152" s="213"/>
      <c r="N152" s="213"/>
      <c r="O152" s="213"/>
      <c r="P152" s="213"/>
    </row>
    <row r="153">
      <c r="A153" s="216" t="s">
        <v>901</v>
      </c>
      <c r="B153" s="232" t="s">
        <v>902</v>
      </c>
      <c r="C153" s="209" t="s">
        <v>182</v>
      </c>
      <c r="D153" s="231"/>
      <c r="E153" s="231"/>
      <c r="F153" s="231"/>
      <c r="G153" s="231"/>
      <c r="H153" s="214">
        <v>1200.0</v>
      </c>
      <c r="I153" s="212"/>
      <c r="J153" s="213"/>
      <c r="K153" s="212"/>
      <c r="L153" s="213"/>
      <c r="M153" s="213"/>
      <c r="N153" s="213"/>
      <c r="O153" s="213"/>
      <c r="P153" s="213"/>
    </row>
    <row r="154">
      <c r="A154" s="216" t="s">
        <v>903</v>
      </c>
      <c r="B154" s="232" t="s">
        <v>904</v>
      </c>
      <c r="C154" s="209" t="s">
        <v>182</v>
      </c>
      <c r="D154" s="231"/>
      <c r="E154" s="231"/>
      <c r="F154" s="231"/>
      <c r="G154" s="231"/>
      <c r="H154" s="223">
        <v>200.0</v>
      </c>
      <c r="I154" s="212"/>
      <c r="J154" s="213"/>
      <c r="K154" s="212"/>
      <c r="L154" s="213"/>
      <c r="M154" s="213"/>
      <c r="N154" s="213"/>
      <c r="O154" s="213"/>
      <c r="P154" s="213"/>
    </row>
    <row r="155">
      <c r="A155" s="216" t="s">
        <v>905</v>
      </c>
      <c r="B155" s="228" t="s">
        <v>906</v>
      </c>
      <c r="C155" s="209" t="s">
        <v>429</v>
      </c>
      <c r="D155" s="231"/>
      <c r="E155" s="231"/>
      <c r="F155" s="231"/>
      <c r="G155" s="231"/>
      <c r="H155" s="214">
        <v>3970.0</v>
      </c>
      <c r="I155" s="214"/>
      <c r="J155" s="224"/>
      <c r="K155" s="214"/>
      <c r="L155" s="224"/>
      <c r="M155" s="224"/>
      <c r="N155" s="224"/>
      <c r="O155" s="224"/>
      <c r="P155" s="224"/>
    </row>
    <row r="156">
      <c r="A156" s="216" t="s">
        <v>907</v>
      </c>
      <c r="B156" s="228" t="s">
        <v>908</v>
      </c>
      <c r="C156" s="209" t="s">
        <v>909</v>
      </c>
      <c r="D156" s="231"/>
      <c r="E156" s="231"/>
      <c r="F156" s="231"/>
      <c r="G156" s="231"/>
      <c r="H156" s="214">
        <v>4000.0</v>
      </c>
      <c r="I156" s="214"/>
      <c r="J156" s="224"/>
      <c r="K156" s="214"/>
      <c r="L156" s="224"/>
      <c r="M156" s="224"/>
      <c r="N156" s="224"/>
      <c r="O156" s="224"/>
      <c r="P156" s="224"/>
    </row>
    <row r="157">
      <c r="A157" s="216" t="s">
        <v>910</v>
      </c>
      <c r="B157" s="228" t="s">
        <v>911</v>
      </c>
      <c r="C157" s="209" t="s">
        <v>909</v>
      </c>
      <c r="D157" s="231"/>
      <c r="E157" s="231"/>
      <c r="F157" s="231"/>
      <c r="G157" s="231"/>
      <c r="H157" s="214">
        <v>9000.0</v>
      </c>
      <c r="I157" s="214"/>
      <c r="J157" s="224"/>
      <c r="K157" s="214"/>
      <c r="L157" s="224"/>
      <c r="M157" s="224"/>
      <c r="N157" s="224"/>
      <c r="O157" s="224"/>
      <c r="P157" s="224"/>
    </row>
    <row r="158">
      <c r="A158" s="216" t="s">
        <v>912</v>
      </c>
      <c r="B158" s="228" t="s">
        <v>913</v>
      </c>
      <c r="C158" s="222" t="s">
        <v>205</v>
      </c>
      <c r="D158" s="231"/>
      <c r="E158" s="231"/>
      <c r="F158" s="231"/>
      <c r="G158" s="231"/>
      <c r="H158" s="214">
        <v>1400.0</v>
      </c>
      <c r="I158" s="214"/>
      <c r="J158" s="224"/>
      <c r="K158" s="214"/>
      <c r="L158" s="224"/>
      <c r="M158" s="224"/>
      <c r="N158" s="224"/>
      <c r="O158" s="224"/>
      <c r="P158" s="224"/>
    </row>
    <row r="159">
      <c r="A159" s="216" t="s">
        <v>914</v>
      </c>
      <c r="B159" s="228" t="s">
        <v>915</v>
      </c>
      <c r="C159" s="209" t="s">
        <v>429</v>
      </c>
      <c r="D159" s="231"/>
      <c r="E159" s="231"/>
      <c r="F159" s="231"/>
      <c r="G159" s="231"/>
      <c r="H159" s="214">
        <v>22100.0</v>
      </c>
      <c r="I159" s="214"/>
      <c r="J159" s="224"/>
      <c r="K159" s="214"/>
      <c r="L159" s="224"/>
      <c r="M159" s="224"/>
      <c r="N159" s="224"/>
      <c r="O159" s="224"/>
      <c r="P159" s="224"/>
    </row>
    <row r="160">
      <c r="A160" s="216" t="s">
        <v>916</v>
      </c>
      <c r="B160" s="228" t="s">
        <v>917</v>
      </c>
      <c r="C160" s="209" t="s">
        <v>429</v>
      </c>
      <c r="D160" s="231"/>
      <c r="E160" s="231"/>
      <c r="F160" s="231"/>
      <c r="G160" s="231"/>
      <c r="H160" s="214">
        <v>4700.0</v>
      </c>
      <c r="I160" s="214"/>
      <c r="J160" s="224"/>
      <c r="K160" s="214"/>
      <c r="L160" s="224"/>
      <c r="M160" s="224"/>
      <c r="N160" s="224"/>
      <c r="O160" s="224"/>
      <c r="P160" s="224"/>
    </row>
    <row r="161">
      <c r="A161" s="216" t="s">
        <v>918</v>
      </c>
      <c r="B161" s="228" t="s">
        <v>919</v>
      </c>
      <c r="C161" s="209" t="s">
        <v>920</v>
      </c>
      <c r="D161" s="231"/>
      <c r="E161" s="231"/>
      <c r="F161" s="231"/>
      <c r="G161" s="231"/>
      <c r="H161" s="214">
        <v>1500.0</v>
      </c>
      <c r="I161" s="214"/>
      <c r="J161" s="214"/>
      <c r="K161" s="214"/>
      <c r="L161" s="214"/>
      <c r="M161" s="214"/>
      <c r="N161" s="214"/>
      <c r="O161" s="214"/>
      <c r="P161" s="214"/>
    </row>
    <row r="162">
      <c r="A162" s="216" t="s">
        <v>921</v>
      </c>
      <c r="B162" s="228" t="s">
        <v>922</v>
      </c>
      <c r="C162" s="209" t="s">
        <v>923</v>
      </c>
      <c r="D162" s="231"/>
      <c r="E162" s="231"/>
      <c r="F162" s="231"/>
      <c r="G162" s="231"/>
      <c r="H162" s="214">
        <v>11000.0</v>
      </c>
      <c r="I162" s="214"/>
      <c r="J162" s="214"/>
      <c r="K162" s="214"/>
      <c r="L162" s="214"/>
      <c r="M162" s="214"/>
      <c r="N162" s="214"/>
      <c r="O162" s="214"/>
      <c r="P162" s="214"/>
    </row>
    <row r="163">
      <c r="A163" s="216" t="s">
        <v>924</v>
      </c>
      <c r="B163" s="228" t="s">
        <v>925</v>
      </c>
      <c r="C163" s="209" t="s">
        <v>923</v>
      </c>
      <c r="D163" s="231"/>
      <c r="E163" s="231"/>
      <c r="F163" s="231"/>
      <c r="G163" s="231"/>
      <c r="H163" s="214">
        <v>190.0</v>
      </c>
      <c r="I163" s="214"/>
      <c r="J163" s="224"/>
      <c r="K163" s="214"/>
      <c r="L163" s="224"/>
      <c r="M163" s="224"/>
      <c r="N163" s="224"/>
      <c r="O163" s="224"/>
      <c r="P163" s="224"/>
    </row>
    <row r="164">
      <c r="A164" s="216" t="s">
        <v>926</v>
      </c>
      <c r="B164" s="228" t="s">
        <v>927</v>
      </c>
      <c r="C164" s="209" t="s">
        <v>923</v>
      </c>
      <c r="D164" s="231"/>
      <c r="E164" s="231"/>
      <c r="F164" s="231"/>
      <c r="G164" s="231"/>
      <c r="H164" s="214">
        <v>140.0</v>
      </c>
      <c r="I164" s="214"/>
      <c r="J164" s="214"/>
      <c r="K164" s="214"/>
      <c r="L164" s="214"/>
      <c r="M164" s="214"/>
      <c r="N164" s="214"/>
      <c r="O164" s="214"/>
      <c r="P164" s="214"/>
    </row>
    <row r="165">
      <c r="A165" s="216" t="s">
        <v>928</v>
      </c>
      <c r="B165" s="228" t="s">
        <v>929</v>
      </c>
      <c r="C165" s="209" t="s">
        <v>923</v>
      </c>
      <c r="D165" s="231"/>
      <c r="E165" s="231"/>
      <c r="F165" s="231"/>
      <c r="G165" s="231"/>
      <c r="H165" s="214">
        <v>80.0</v>
      </c>
      <c r="I165" s="224"/>
      <c r="J165" s="214"/>
      <c r="K165" s="214"/>
      <c r="L165" s="214"/>
      <c r="M165" s="214"/>
      <c r="N165" s="214"/>
      <c r="O165" s="214"/>
      <c r="P165" s="214"/>
    </row>
    <row r="166">
      <c r="A166" s="216" t="s">
        <v>930</v>
      </c>
      <c r="B166" s="228" t="s">
        <v>931</v>
      </c>
      <c r="C166" s="209" t="s">
        <v>923</v>
      </c>
      <c r="D166" s="231"/>
      <c r="E166" s="231"/>
      <c r="F166" s="231"/>
      <c r="G166" s="231"/>
      <c r="H166" s="214">
        <v>900.0</v>
      </c>
      <c r="I166" s="214"/>
      <c r="J166" s="214"/>
      <c r="K166" s="214"/>
      <c r="L166" s="214"/>
      <c r="M166" s="214"/>
      <c r="N166" s="214"/>
      <c r="O166" s="214"/>
      <c r="P166" s="214"/>
    </row>
    <row r="167">
      <c r="A167" s="216" t="s">
        <v>932</v>
      </c>
      <c r="B167" s="228" t="s">
        <v>933</v>
      </c>
      <c r="C167" s="209" t="s">
        <v>934</v>
      </c>
      <c r="D167" s="231"/>
      <c r="E167" s="231"/>
      <c r="F167" s="231"/>
      <c r="G167" s="231"/>
      <c r="H167" s="214">
        <v>190.0</v>
      </c>
      <c r="I167" s="214"/>
      <c r="J167" s="224"/>
      <c r="K167" s="214"/>
      <c r="L167" s="224"/>
      <c r="M167" s="224"/>
      <c r="N167" s="224"/>
      <c r="O167" s="224"/>
      <c r="P167" s="224"/>
    </row>
    <row r="168">
      <c r="A168" s="216" t="s">
        <v>935</v>
      </c>
      <c r="B168" s="228" t="s">
        <v>936</v>
      </c>
      <c r="C168" s="209" t="s">
        <v>934</v>
      </c>
      <c r="D168" s="231"/>
      <c r="E168" s="231"/>
      <c r="F168" s="231"/>
      <c r="G168" s="231"/>
      <c r="H168" s="214">
        <v>320.0</v>
      </c>
      <c r="I168" s="214"/>
      <c r="J168" s="224"/>
      <c r="K168" s="214"/>
      <c r="L168" s="224"/>
      <c r="M168" s="224"/>
      <c r="N168" s="224"/>
      <c r="O168" s="224"/>
      <c r="P168" s="224"/>
    </row>
    <row r="169">
      <c r="A169" s="216" t="s">
        <v>937</v>
      </c>
      <c r="B169" s="228" t="s">
        <v>938</v>
      </c>
      <c r="C169" s="209" t="s">
        <v>934</v>
      </c>
      <c r="D169" s="231"/>
      <c r="E169" s="231"/>
      <c r="F169" s="231"/>
      <c r="G169" s="231"/>
      <c r="H169" s="214">
        <v>340.0</v>
      </c>
      <c r="I169" s="214"/>
      <c r="J169" s="224"/>
      <c r="K169" s="214"/>
      <c r="L169" s="224"/>
      <c r="M169" s="224"/>
      <c r="N169" s="224"/>
      <c r="O169" s="224"/>
      <c r="P169" s="224"/>
    </row>
    <row r="170">
      <c r="A170" s="216" t="s">
        <v>939</v>
      </c>
      <c r="B170" s="228" t="s">
        <v>940</v>
      </c>
      <c r="C170" s="209" t="s">
        <v>194</v>
      </c>
      <c r="D170" s="231"/>
      <c r="E170" s="231"/>
      <c r="F170" s="231"/>
      <c r="G170" s="231"/>
      <c r="H170" s="214">
        <v>3000.0</v>
      </c>
      <c r="I170" s="214"/>
      <c r="J170" s="224"/>
      <c r="K170" s="214"/>
      <c r="L170" s="224"/>
      <c r="M170" s="224"/>
      <c r="N170" s="224"/>
      <c r="O170" s="224"/>
      <c r="P170" s="224"/>
    </row>
    <row r="171">
      <c r="A171" s="216" t="s">
        <v>941</v>
      </c>
      <c r="B171" s="228" t="s">
        <v>942</v>
      </c>
      <c r="C171" s="209" t="s">
        <v>194</v>
      </c>
      <c r="D171" s="231"/>
      <c r="E171" s="231"/>
      <c r="F171" s="231"/>
      <c r="G171" s="231"/>
      <c r="H171" s="214">
        <v>1000.0</v>
      </c>
      <c r="I171" s="214"/>
      <c r="J171" s="224"/>
      <c r="K171" s="214"/>
      <c r="L171" s="224"/>
      <c r="M171" s="224"/>
      <c r="N171" s="224"/>
      <c r="O171" s="224"/>
      <c r="P171" s="224"/>
    </row>
    <row r="172">
      <c r="A172" s="216" t="s">
        <v>943</v>
      </c>
      <c r="B172" s="228" t="s">
        <v>944</v>
      </c>
      <c r="C172" s="209" t="s">
        <v>624</v>
      </c>
      <c r="D172" s="231"/>
      <c r="E172" s="231"/>
      <c r="F172" s="231"/>
      <c r="G172" s="231"/>
      <c r="H172" s="214">
        <v>17000.0</v>
      </c>
      <c r="I172" s="214"/>
      <c r="J172" s="224"/>
      <c r="K172" s="214"/>
      <c r="L172" s="224"/>
      <c r="M172" s="224"/>
      <c r="N172" s="224"/>
      <c r="O172" s="224"/>
      <c r="P172" s="224"/>
    </row>
    <row r="173">
      <c r="A173" s="216" t="s">
        <v>945</v>
      </c>
      <c r="B173" s="228" t="s">
        <v>946</v>
      </c>
      <c r="C173" s="209" t="s">
        <v>624</v>
      </c>
      <c r="D173" s="231"/>
      <c r="E173" s="231"/>
      <c r="F173" s="231"/>
      <c r="G173" s="231"/>
      <c r="H173" s="214">
        <v>40000.0</v>
      </c>
      <c r="I173" s="214"/>
      <c r="J173" s="224"/>
      <c r="K173" s="214"/>
      <c r="L173" s="224"/>
      <c r="M173" s="224"/>
      <c r="N173" s="224"/>
      <c r="O173" s="224"/>
      <c r="P173" s="224"/>
    </row>
    <row r="174">
      <c r="A174" s="216" t="s">
        <v>947</v>
      </c>
      <c r="B174" s="228" t="s">
        <v>948</v>
      </c>
      <c r="C174" s="209" t="s">
        <v>766</v>
      </c>
      <c r="D174" s="231"/>
      <c r="E174" s="231"/>
      <c r="F174" s="231"/>
      <c r="G174" s="231"/>
      <c r="H174" s="214">
        <v>12000.0</v>
      </c>
      <c r="I174" s="214"/>
      <c r="J174" s="224"/>
      <c r="K174" s="214"/>
      <c r="L174" s="224"/>
      <c r="M174" s="224"/>
      <c r="N174" s="224"/>
      <c r="O174" s="224"/>
      <c r="P174" s="224"/>
    </row>
    <row r="175">
      <c r="A175" s="216" t="s">
        <v>949</v>
      </c>
      <c r="B175" s="228" t="s">
        <v>950</v>
      </c>
      <c r="C175" s="209" t="s">
        <v>766</v>
      </c>
      <c r="D175" s="231"/>
      <c r="E175" s="231"/>
      <c r="F175" s="231"/>
      <c r="G175" s="231"/>
      <c r="H175" s="214">
        <v>42000.0</v>
      </c>
      <c r="I175" s="214"/>
      <c r="J175" s="224"/>
      <c r="K175" s="214"/>
      <c r="L175" s="224"/>
      <c r="M175" s="224"/>
      <c r="N175" s="224"/>
      <c r="O175" s="224"/>
      <c r="P175" s="224"/>
    </row>
    <row r="176">
      <c r="A176" s="216" t="s">
        <v>951</v>
      </c>
      <c r="B176" s="228" t="s">
        <v>952</v>
      </c>
      <c r="C176" s="209" t="s">
        <v>766</v>
      </c>
      <c r="D176" s="231"/>
      <c r="E176" s="231"/>
      <c r="F176" s="231"/>
      <c r="G176" s="231"/>
      <c r="H176" s="214">
        <v>28000.0</v>
      </c>
      <c r="I176" s="214"/>
      <c r="J176" s="224"/>
      <c r="K176" s="214"/>
      <c r="L176" s="224"/>
      <c r="M176" s="224"/>
      <c r="N176" s="224"/>
      <c r="O176" s="224"/>
      <c r="P176" s="224"/>
    </row>
    <row r="177">
      <c r="A177" s="216" t="s">
        <v>953</v>
      </c>
      <c r="B177" s="228" t="s">
        <v>954</v>
      </c>
      <c r="C177" s="209" t="s">
        <v>955</v>
      </c>
      <c r="D177" s="231"/>
      <c r="E177" s="231"/>
      <c r="F177" s="231"/>
      <c r="G177" s="231"/>
      <c r="H177" s="214">
        <v>12200.0</v>
      </c>
      <c r="I177" s="214"/>
      <c r="J177" s="224"/>
      <c r="K177" s="214"/>
      <c r="L177" s="224"/>
      <c r="M177" s="224"/>
      <c r="N177" s="224"/>
      <c r="O177" s="224"/>
      <c r="P177" s="224"/>
    </row>
    <row r="178">
      <c r="A178" s="216" t="s">
        <v>956</v>
      </c>
      <c r="B178" s="228" t="s">
        <v>957</v>
      </c>
      <c r="C178" s="209" t="s">
        <v>119</v>
      </c>
      <c r="D178" s="231"/>
      <c r="E178" s="231"/>
      <c r="F178" s="231"/>
      <c r="G178" s="231"/>
      <c r="H178" s="214">
        <v>4600.0</v>
      </c>
      <c r="I178" s="214"/>
      <c r="J178" s="224"/>
      <c r="K178" s="214"/>
      <c r="L178" s="224"/>
      <c r="M178" s="224"/>
      <c r="N178" s="224"/>
      <c r="O178" s="224"/>
      <c r="P178" s="224"/>
    </row>
    <row r="179">
      <c r="A179" s="216" t="s">
        <v>958</v>
      </c>
      <c r="B179" s="228" t="s">
        <v>959</v>
      </c>
      <c r="C179" s="209" t="s">
        <v>390</v>
      </c>
      <c r="D179" s="231"/>
      <c r="E179" s="231"/>
      <c r="F179" s="231"/>
      <c r="G179" s="231"/>
      <c r="H179" s="214">
        <v>700.0</v>
      </c>
      <c r="I179" s="214"/>
      <c r="J179" s="224"/>
      <c r="K179" s="214"/>
      <c r="L179" s="224"/>
      <c r="M179" s="224"/>
      <c r="N179" s="224"/>
      <c r="O179" s="224"/>
      <c r="P179" s="224"/>
    </row>
    <row r="180">
      <c r="A180" s="216" t="s">
        <v>960</v>
      </c>
      <c r="B180" s="228" t="s">
        <v>961</v>
      </c>
      <c r="C180" s="209" t="s">
        <v>390</v>
      </c>
      <c r="D180" s="231"/>
      <c r="E180" s="231"/>
      <c r="F180" s="231"/>
      <c r="G180" s="231"/>
      <c r="H180" s="214">
        <v>210.0</v>
      </c>
      <c r="I180" s="214"/>
      <c r="J180" s="224"/>
      <c r="K180" s="214"/>
      <c r="L180" s="224"/>
      <c r="M180" s="224"/>
      <c r="N180" s="224"/>
      <c r="O180" s="224"/>
      <c r="P180" s="224"/>
    </row>
    <row r="181">
      <c r="A181" s="216" t="s">
        <v>962</v>
      </c>
      <c r="B181" s="228" t="s">
        <v>963</v>
      </c>
      <c r="C181" s="209" t="s">
        <v>390</v>
      </c>
      <c r="D181" s="231"/>
      <c r="E181" s="231"/>
      <c r="F181" s="231"/>
      <c r="G181" s="231"/>
      <c r="H181" s="214">
        <v>400.0</v>
      </c>
      <c r="I181" s="214"/>
      <c r="J181" s="224"/>
      <c r="K181" s="214"/>
      <c r="L181" s="224"/>
      <c r="M181" s="224"/>
      <c r="N181" s="224"/>
      <c r="O181" s="224"/>
      <c r="P181" s="224"/>
    </row>
    <row r="182">
      <c r="A182" s="216" t="s">
        <v>964</v>
      </c>
      <c r="B182" s="228" t="s">
        <v>965</v>
      </c>
      <c r="C182" s="209" t="s">
        <v>465</v>
      </c>
      <c r="D182" s="231"/>
      <c r="E182" s="231"/>
      <c r="F182" s="231"/>
      <c r="G182" s="231"/>
      <c r="H182" s="214">
        <v>6600.0</v>
      </c>
      <c r="I182" s="214"/>
      <c r="J182" s="224"/>
      <c r="K182" s="214"/>
      <c r="L182" s="224"/>
      <c r="M182" s="224"/>
      <c r="N182" s="224"/>
      <c r="O182" s="224"/>
      <c r="P182" s="224"/>
    </row>
    <row r="183">
      <c r="A183" s="216" t="s">
        <v>966</v>
      </c>
      <c r="B183" s="228" t="s">
        <v>967</v>
      </c>
      <c r="C183" s="209" t="s">
        <v>955</v>
      </c>
      <c r="D183" s="231"/>
      <c r="E183" s="231"/>
      <c r="F183" s="231"/>
      <c r="G183" s="231"/>
      <c r="H183" s="214">
        <v>1900.0</v>
      </c>
      <c r="I183" s="224"/>
      <c r="J183" s="224"/>
      <c r="K183" s="214"/>
      <c r="L183" s="224"/>
      <c r="M183" s="224"/>
      <c r="N183" s="224"/>
      <c r="O183" s="224"/>
      <c r="P183" s="224"/>
    </row>
    <row r="184">
      <c r="A184" s="216" t="s">
        <v>969</v>
      </c>
      <c r="B184" s="228" t="s">
        <v>970</v>
      </c>
      <c r="C184" s="209" t="s">
        <v>262</v>
      </c>
      <c r="D184" s="231"/>
      <c r="E184" s="231"/>
      <c r="F184" s="231"/>
      <c r="G184" s="231"/>
      <c r="H184" s="214">
        <v>3750.0</v>
      </c>
      <c r="I184" s="214"/>
      <c r="J184" s="224"/>
      <c r="K184" s="214"/>
      <c r="L184" s="224"/>
      <c r="M184" s="224"/>
      <c r="N184" s="224"/>
      <c r="O184" s="224"/>
      <c r="P184" s="224"/>
    </row>
    <row r="185">
      <c r="A185" s="216" t="s">
        <v>971</v>
      </c>
      <c r="B185" s="228" t="s">
        <v>972</v>
      </c>
      <c r="C185" s="209" t="s">
        <v>604</v>
      </c>
      <c r="D185" s="231"/>
      <c r="E185" s="231"/>
      <c r="F185" s="231"/>
      <c r="G185" s="231"/>
      <c r="H185" s="214">
        <v>400.0</v>
      </c>
      <c r="I185" s="214"/>
      <c r="J185" s="224"/>
      <c r="K185" s="214"/>
      <c r="L185" s="224"/>
      <c r="M185" s="224"/>
      <c r="N185" s="224"/>
      <c r="O185" s="224"/>
      <c r="P185" s="224"/>
    </row>
    <row r="186">
      <c r="A186" s="216" t="s">
        <v>973</v>
      </c>
      <c r="B186" s="228" t="s">
        <v>974</v>
      </c>
      <c r="C186" s="209" t="s">
        <v>766</v>
      </c>
      <c r="D186" s="231"/>
      <c r="E186" s="231"/>
      <c r="F186" s="231"/>
      <c r="G186" s="231"/>
      <c r="H186" s="214">
        <v>2000.0</v>
      </c>
      <c r="I186" s="214"/>
      <c r="J186" s="224"/>
      <c r="K186" s="214"/>
      <c r="L186" s="224"/>
      <c r="M186" s="224"/>
      <c r="N186" s="224"/>
      <c r="O186" s="224"/>
      <c r="P186" s="224"/>
    </row>
    <row r="187">
      <c r="A187" s="216" t="s">
        <v>975</v>
      </c>
      <c r="B187" s="228" t="s">
        <v>976</v>
      </c>
      <c r="C187" s="209" t="s">
        <v>977</v>
      </c>
      <c r="D187" s="231"/>
      <c r="E187" s="231"/>
      <c r="F187" s="231"/>
      <c r="G187" s="231"/>
      <c r="H187" s="214">
        <v>16200.0</v>
      </c>
      <c r="I187" s="214"/>
      <c r="J187" s="224"/>
      <c r="K187" s="214"/>
      <c r="L187" s="224"/>
      <c r="M187" s="224"/>
      <c r="N187" s="224"/>
      <c r="O187" s="224"/>
      <c r="P187" s="224"/>
    </row>
    <row r="188">
      <c r="A188" s="145"/>
      <c r="B188" s="256"/>
      <c r="C188" s="216"/>
      <c r="D188" s="235"/>
      <c r="E188" s="235"/>
      <c r="F188" s="218"/>
      <c r="G188" s="218"/>
      <c r="H188" s="217"/>
      <c r="I188" s="218"/>
      <c r="J188" s="218"/>
      <c r="K188" s="218"/>
      <c r="L188" s="218"/>
      <c r="M188" s="218"/>
      <c r="N188" s="218"/>
      <c r="O188" s="218"/>
      <c r="P188" s="218"/>
    </row>
    <row r="189">
      <c r="A189" s="145"/>
      <c r="B189" s="256"/>
      <c r="C189" s="216"/>
      <c r="D189" s="235"/>
      <c r="E189" s="235"/>
      <c r="F189" s="218"/>
      <c r="G189" s="218"/>
      <c r="H189" s="217"/>
      <c r="I189" s="218"/>
      <c r="J189" s="218"/>
      <c r="K189" s="218"/>
      <c r="L189" s="218"/>
      <c r="M189" s="218"/>
      <c r="N189" s="218"/>
      <c r="O189" s="218"/>
      <c r="P189" s="218"/>
    </row>
    <row r="190">
      <c r="A190" s="145"/>
      <c r="B190" s="256"/>
      <c r="C190" s="216"/>
      <c r="D190" s="235"/>
      <c r="E190" s="235"/>
      <c r="F190" s="218"/>
      <c r="G190" s="218"/>
      <c r="H190" s="217"/>
      <c r="I190" s="218"/>
      <c r="J190" s="218"/>
      <c r="K190" s="218"/>
      <c r="L190" s="218"/>
      <c r="M190" s="218"/>
      <c r="N190" s="218"/>
      <c r="O190" s="218"/>
      <c r="P190" s="218"/>
    </row>
    <row r="191">
      <c r="A191" s="145"/>
      <c r="B191" s="256"/>
      <c r="C191" s="216"/>
      <c r="D191" s="235"/>
      <c r="E191" s="235"/>
      <c r="F191" s="217"/>
      <c r="G191" s="217"/>
      <c r="H191" s="217"/>
      <c r="I191" s="217"/>
      <c r="J191" s="217"/>
      <c r="K191" s="217"/>
      <c r="L191" s="217"/>
      <c r="M191" s="217"/>
      <c r="N191" s="217"/>
      <c r="O191" s="217"/>
      <c r="P191" s="217"/>
    </row>
    <row r="192">
      <c r="A192" s="145"/>
      <c r="B192" s="256"/>
      <c r="C192" s="216"/>
      <c r="D192" s="235"/>
      <c r="E192" s="235"/>
      <c r="F192" s="217"/>
      <c r="G192" s="217"/>
      <c r="H192" s="217"/>
      <c r="I192" s="217"/>
      <c r="J192" s="217"/>
      <c r="K192" s="217"/>
      <c r="L192" s="217"/>
      <c r="M192" s="217"/>
      <c r="N192" s="217"/>
      <c r="O192" s="217"/>
      <c r="P192" s="217"/>
    </row>
    <row r="193">
      <c r="A193" s="145"/>
      <c r="B193" s="256"/>
      <c r="C193" s="216"/>
      <c r="D193" s="235"/>
      <c r="E193" s="235"/>
      <c r="F193" s="195"/>
      <c r="G193" s="195"/>
      <c r="H193" s="217"/>
      <c r="I193" s="195"/>
      <c r="J193" s="195"/>
      <c r="K193" s="195"/>
      <c r="L193" s="195"/>
      <c r="M193" s="195"/>
      <c r="N193" s="195"/>
      <c r="O193" s="195"/>
      <c r="P193" s="195"/>
    </row>
    <row r="194">
      <c r="A194" s="257"/>
      <c r="B194" s="256"/>
      <c r="C194" s="216"/>
      <c r="D194" s="235"/>
      <c r="E194" s="235"/>
      <c r="F194" s="217"/>
      <c r="G194" s="217"/>
      <c r="H194" s="217"/>
      <c r="I194" s="217"/>
      <c r="J194" s="217"/>
      <c r="K194" s="217"/>
      <c r="L194" s="217"/>
      <c r="M194" s="217"/>
      <c r="N194" s="217"/>
      <c r="O194" s="217"/>
      <c r="P194" s="217"/>
    </row>
    <row r="195">
      <c r="A195" s="145"/>
      <c r="B195" s="256"/>
      <c r="C195" s="216"/>
      <c r="D195" s="235"/>
      <c r="E195" s="235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</row>
    <row r="196">
      <c r="A196" s="145"/>
      <c r="B196" s="256"/>
      <c r="C196" s="216"/>
      <c r="D196" s="235"/>
      <c r="E196" s="235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</row>
    <row r="197">
      <c r="A197" s="145"/>
      <c r="B197" s="256"/>
      <c r="C197" s="216"/>
      <c r="D197" s="235"/>
      <c r="E197" s="235"/>
      <c r="F197" s="217"/>
      <c r="G197" s="217"/>
      <c r="H197" s="217"/>
      <c r="I197" s="217"/>
      <c r="J197" s="217"/>
      <c r="K197" s="217"/>
      <c r="L197" s="217"/>
      <c r="M197" s="217"/>
      <c r="N197" s="217"/>
      <c r="O197" s="217"/>
      <c r="P197" s="217"/>
    </row>
    <row r="198">
      <c r="A198" s="145"/>
      <c r="B198" s="256"/>
      <c r="C198" s="216"/>
      <c r="D198" s="235"/>
      <c r="E198" s="235"/>
      <c r="F198" s="217"/>
      <c r="G198" s="217"/>
      <c r="H198" s="217"/>
      <c r="I198" s="217"/>
      <c r="J198" s="217"/>
      <c r="K198" s="217"/>
      <c r="L198" s="217"/>
      <c r="M198" s="217"/>
      <c r="N198" s="217"/>
      <c r="O198" s="217"/>
      <c r="P198" s="217"/>
    </row>
    <row r="199">
      <c r="A199" s="145"/>
      <c r="B199" s="256"/>
      <c r="C199" s="216"/>
      <c r="D199" s="235"/>
      <c r="E199" s="235"/>
      <c r="F199" s="217"/>
      <c r="G199" s="217"/>
      <c r="H199" s="217"/>
      <c r="I199" s="217"/>
      <c r="J199" s="217"/>
      <c r="K199" s="217"/>
      <c r="L199" s="217"/>
      <c r="M199" s="217"/>
      <c r="N199" s="217"/>
      <c r="O199" s="217"/>
      <c r="P199" s="217"/>
    </row>
    <row r="200">
      <c r="A200" s="145"/>
      <c r="B200" s="256"/>
      <c r="C200" s="216"/>
      <c r="D200" s="235"/>
      <c r="E200" s="235"/>
      <c r="F200" s="217"/>
      <c r="G200" s="217"/>
      <c r="H200" s="217"/>
      <c r="I200" s="217"/>
      <c r="J200" s="217"/>
      <c r="K200" s="217"/>
      <c r="L200" s="217"/>
      <c r="M200" s="217"/>
      <c r="N200" s="217"/>
      <c r="O200" s="217"/>
      <c r="P200" s="217"/>
    </row>
    <row r="201">
      <c r="A201" s="145"/>
      <c r="B201" s="256"/>
      <c r="C201" s="216"/>
      <c r="D201" s="235"/>
      <c r="E201" s="235"/>
      <c r="F201" s="217"/>
      <c r="G201" s="217"/>
      <c r="H201" s="217"/>
      <c r="I201" s="217"/>
      <c r="J201" s="217"/>
      <c r="K201" s="217"/>
      <c r="L201" s="217"/>
      <c r="M201" s="217"/>
      <c r="N201" s="217"/>
      <c r="O201" s="217"/>
      <c r="P201" s="217"/>
    </row>
    <row r="202">
      <c r="A202" s="221"/>
      <c r="B202" s="256"/>
      <c r="C202" s="216"/>
      <c r="D202" s="235"/>
      <c r="E202" s="235"/>
      <c r="F202" s="211"/>
      <c r="G202" s="211"/>
      <c r="H202" s="217"/>
      <c r="I202" s="211"/>
      <c r="J202" s="211"/>
      <c r="K202" s="211"/>
      <c r="L202" s="211"/>
      <c r="M202" s="211"/>
      <c r="N202" s="211"/>
      <c r="O202" s="211"/>
      <c r="P202" s="211"/>
    </row>
    <row r="203">
      <c r="A203" s="145"/>
      <c r="B203" s="256"/>
      <c r="C203" s="216"/>
      <c r="D203" s="235"/>
      <c r="E203" s="235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</row>
    <row r="204">
      <c r="A204" s="145"/>
      <c r="B204" s="256"/>
      <c r="C204" s="216"/>
      <c r="D204" s="235"/>
      <c r="E204" s="231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</row>
    <row r="205">
      <c r="A205" s="145"/>
      <c r="B205" s="256"/>
      <c r="C205" s="216"/>
      <c r="D205" s="235"/>
      <c r="E205" s="235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</row>
    <row r="206">
      <c r="A206" s="145"/>
      <c r="B206" s="256"/>
      <c r="C206" s="216"/>
      <c r="D206" s="235"/>
      <c r="E206" s="235"/>
      <c r="F206" s="217"/>
      <c r="G206" s="217"/>
      <c r="H206" s="217"/>
      <c r="I206" s="217"/>
      <c r="J206" s="217"/>
      <c r="K206" s="217"/>
      <c r="L206" s="217"/>
      <c r="M206" s="217"/>
      <c r="N206" s="217"/>
      <c r="O206" s="217"/>
      <c r="P206" s="217"/>
    </row>
    <row r="207">
      <c r="A207" s="145"/>
      <c r="B207" s="256"/>
      <c r="C207" s="216"/>
      <c r="D207" s="235"/>
      <c r="E207" s="235"/>
      <c r="F207" s="217"/>
      <c r="G207" s="217"/>
      <c r="H207" s="217"/>
      <c r="I207" s="217"/>
      <c r="J207" s="217"/>
      <c r="K207" s="217"/>
      <c r="L207" s="217"/>
      <c r="M207" s="217"/>
      <c r="N207" s="217"/>
      <c r="O207" s="217"/>
      <c r="P207" s="217"/>
    </row>
    <row r="208">
      <c r="A208" s="145"/>
      <c r="B208" s="256"/>
      <c r="C208" s="216"/>
      <c r="D208" s="235"/>
      <c r="E208" s="235"/>
      <c r="F208" s="217"/>
      <c r="G208" s="217"/>
      <c r="H208" s="217"/>
      <c r="I208" s="217"/>
      <c r="J208" s="217"/>
      <c r="K208" s="217"/>
      <c r="L208" s="217"/>
      <c r="M208" s="217"/>
      <c r="N208" s="217"/>
      <c r="O208" s="217"/>
      <c r="P208" s="217"/>
    </row>
    <row r="209">
      <c r="A209" s="145"/>
      <c r="B209" s="256"/>
      <c r="C209" s="216"/>
      <c r="D209" s="235"/>
      <c r="E209" s="235"/>
      <c r="F209" s="195"/>
      <c r="G209" s="195"/>
      <c r="H209" s="217"/>
      <c r="I209" s="195"/>
      <c r="J209" s="195"/>
      <c r="K209" s="195"/>
      <c r="L209" s="195"/>
      <c r="M209" s="195"/>
      <c r="N209" s="195"/>
      <c r="O209" s="195"/>
      <c r="P209" s="195"/>
    </row>
    <row r="210">
      <c r="A210" s="257"/>
      <c r="B210" s="256"/>
      <c r="C210" s="216"/>
      <c r="D210" s="235"/>
      <c r="E210" s="235"/>
      <c r="F210" s="217"/>
      <c r="G210" s="217"/>
      <c r="H210" s="217"/>
      <c r="I210" s="217"/>
      <c r="J210" s="217"/>
      <c r="K210" s="217"/>
      <c r="L210" s="217"/>
      <c r="M210" s="217"/>
      <c r="N210" s="217"/>
      <c r="O210" s="217"/>
      <c r="P210" s="217"/>
    </row>
    <row r="211">
      <c r="A211" s="145"/>
      <c r="B211" s="256"/>
      <c r="C211" s="216"/>
      <c r="D211" s="235"/>
      <c r="E211" s="235"/>
      <c r="F211" s="217"/>
      <c r="G211" s="217"/>
      <c r="H211" s="217"/>
      <c r="I211" s="217"/>
      <c r="J211" s="217"/>
      <c r="K211" s="217"/>
      <c r="L211" s="217"/>
      <c r="M211" s="217"/>
      <c r="N211" s="217"/>
      <c r="O211" s="217"/>
      <c r="P211" s="217"/>
    </row>
    <row r="212">
      <c r="A212" s="145"/>
      <c r="B212" s="256"/>
      <c r="C212" s="216"/>
      <c r="D212" s="235"/>
      <c r="E212" s="235"/>
      <c r="F212" s="217"/>
      <c r="G212" s="217"/>
      <c r="H212" s="217"/>
      <c r="I212" s="217"/>
      <c r="J212" s="217"/>
      <c r="K212" s="217"/>
      <c r="L212" s="217"/>
      <c r="M212" s="217"/>
      <c r="N212" s="217"/>
      <c r="O212" s="217"/>
      <c r="P212" s="217"/>
    </row>
    <row r="213">
      <c r="A213" s="145"/>
      <c r="B213" s="256"/>
      <c r="C213" s="216"/>
      <c r="D213" s="235"/>
      <c r="E213" s="235"/>
      <c r="F213" s="217"/>
      <c r="G213" s="217"/>
      <c r="H213" s="217"/>
      <c r="I213" s="217"/>
      <c r="J213" s="217"/>
      <c r="K213" s="217"/>
      <c r="L213" s="217"/>
      <c r="M213" s="217"/>
      <c r="N213" s="217"/>
      <c r="O213" s="217"/>
      <c r="P213" s="217"/>
    </row>
    <row r="214">
      <c r="A214" s="145"/>
      <c r="B214" s="256"/>
      <c r="C214" s="216"/>
      <c r="D214" s="235"/>
      <c r="E214" s="235"/>
      <c r="F214" s="217"/>
      <c r="G214" s="217"/>
      <c r="H214" s="217"/>
      <c r="I214" s="217"/>
      <c r="J214" s="217"/>
      <c r="K214" s="217"/>
      <c r="L214" s="217"/>
      <c r="M214" s="217"/>
      <c r="N214" s="217"/>
      <c r="O214" s="217"/>
      <c r="P214" s="217"/>
    </row>
    <row r="215">
      <c r="A215" s="145"/>
      <c r="B215" s="256"/>
      <c r="C215" s="216"/>
      <c r="D215" s="235"/>
      <c r="E215" s="235"/>
      <c r="F215" s="217"/>
      <c r="G215" s="217"/>
      <c r="H215" s="217"/>
      <c r="I215" s="217"/>
      <c r="J215" s="217"/>
      <c r="K215" s="217"/>
      <c r="L215" s="217"/>
      <c r="M215" s="217"/>
      <c r="N215" s="217"/>
      <c r="O215" s="217"/>
      <c r="P215" s="217"/>
    </row>
    <row r="216">
      <c r="A216" s="145"/>
      <c r="B216" s="256"/>
      <c r="C216" s="216"/>
      <c r="D216" s="235"/>
      <c r="E216" s="235"/>
      <c r="F216" s="217"/>
      <c r="G216" s="217"/>
      <c r="H216" s="217"/>
      <c r="I216" s="217"/>
      <c r="J216" s="217"/>
      <c r="K216" s="217"/>
      <c r="L216" s="217"/>
      <c r="M216" s="217"/>
      <c r="N216" s="217"/>
      <c r="O216" s="217"/>
      <c r="P216" s="217"/>
    </row>
    <row r="217">
      <c r="A217" s="145"/>
      <c r="B217" s="256"/>
      <c r="C217" s="216"/>
      <c r="D217" s="235"/>
      <c r="E217" s="235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</row>
    <row r="218">
      <c r="A218" s="145"/>
      <c r="B218" s="256"/>
      <c r="C218" s="216"/>
      <c r="D218" s="235"/>
      <c r="E218" s="235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</row>
    <row r="219">
      <c r="A219" s="145"/>
      <c r="B219" s="256"/>
      <c r="C219" s="216"/>
      <c r="D219" s="235"/>
      <c r="E219" s="235"/>
      <c r="F219" s="217"/>
      <c r="G219" s="217"/>
      <c r="H219" s="217"/>
      <c r="I219" s="217"/>
      <c r="J219" s="217"/>
      <c r="K219" s="217"/>
      <c r="L219" s="217"/>
      <c r="M219" s="217"/>
      <c r="N219" s="217"/>
      <c r="O219" s="217"/>
      <c r="P219" s="217"/>
    </row>
    <row r="220">
      <c r="A220" s="221"/>
      <c r="B220" s="256"/>
      <c r="C220" s="216"/>
      <c r="D220" s="235"/>
      <c r="E220" s="235"/>
      <c r="F220" s="211"/>
      <c r="G220" s="211"/>
      <c r="H220" s="217"/>
      <c r="I220" s="211"/>
      <c r="J220" s="211"/>
      <c r="K220" s="211"/>
      <c r="L220" s="211"/>
      <c r="M220" s="211"/>
      <c r="N220" s="211"/>
      <c r="O220" s="211"/>
      <c r="P220" s="211"/>
    </row>
    <row r="221">
      <c r="A221" s="145"/>
      <c r="B221" s="256"/>
      <c r="C221" s="216"/>
      <c r="D221" s="235"/>
      <c r="E221" s="235"/>
      <c r="F221" s="217"/>
      <c r="G221" s="217"/>
      <c r="H221" s="217"/>
      <c r="I221" s="217"/>
      <c r="J221" s="217"/>
      <c r="K221" s="217"/>
      <c r="L221" s="217"/>
      <c r="M221" s="217"/>
      <c r="N221" s="217"/>
      <c r="O221" s="217"/>
      <c r="P221" s="217"/>
    </row>
    <row r="222">
      <c r="A222" s="145"/>
      <c r="B222" s="256"/>
      <c r="C222" s="216"/>
      <c r="D222" s="235"/>
      <c r="E222" s="231"/>
      <c r="F222" s="217"/>
      <c r="G222" s="217"/>
      <c r="H222" s="217"/>
      <c r="I222" s="217"/>
      <c r="J222" s="217"/>
      <c r="K222" s="217"/>
      <c r="L222" s="217"/>
      <c r="M222" s="217"/>
      <c r="N222" s="217"/>
      <c r="O222" s="217"/>
      <c r="P222" s="217"/>
    </row>
    <row r="223">
      <c r="A223" s="145"/>
      <c r="B223" s="256"/>
      <c r="C223" s="216"/>
      <c r="D223" s="235"/>
      <c r="E223" s="235"/>
      <c r="F223" s="217"/>
      <c r="G223" s="217"/>
      <c r="H223" s="217"/>
      <c r="I223" s="217"/>
      <c r="J223" s="217"/>
      <c r="K223" s="217"/>
      <c r="L223" s="217"/>
      <c r="M223" s="217"/>
      <c r="N223" s="217"/>
      <c r="O223" s="217"/>
      <c r="P223" s="217"/>
    </row>
    <row r="224">
      <c r="A224" s="145"/>
      <c r="B224" s="256"/>
      <c r="C224" s="216"/>
      <c r="D224" s="235"/>
      <c r="E224" s="235"/>
      <c r="F224" s="217"/>
      <c r="G224" s="217"/>
      <c r="H224" s="217"/>
      <c r="I224" s="217"/>
      <c r="J224" s="217"/>
      <c r="K224" s="217"/>
      <c r="L224" s="217"/>
      <c r="M224" s="217"/>
      <c r="N224" s="217"/>
      <c r="O224" s="217"/>
      <c r="P224" s="217"/>
    </row>
    <row r="225">
      <c r="A225" s="145"/>
      <c r="B225" s="256"/>
      <c r="C225" s="216"/>
      <c r="D225" s="235"/>
      <c r="E225" s="235"/>
      <c r="F225" s="195"/>
      <c r="G225" s="195"/>
      <c r="H225" s="217"/>
      <c r="I225" s="195"/>
      <c r="J225" s="195"/>
      <c r="K225" s="195"/>
      <c r="L225" s="195"/>
      <c r="M225" s="195"/>
      <c r="N225" s="195"/>
      <c r="O225" s="195"/>
      <c r="P225" s="195"/>
    </row>
    <row r="226">
      <c r="A226" s="145"/>
      <c r="B226" s="256"/>
      <c r="C226" s="216"/>
      <c r="D226" s="235"/>
      <c r="E226" s="235"/>
      <c r="F226" s="195"/>
      <c r="G226" s="195"/>
      <c r="H226" s="217"/>
      <c r="I226" s="195"/>
      <c r="J226" s="195"/>
      <c r="K226" s="195"/>
      <c r="L226" s="195"/>
      <c r="M226" s="195"/>
      <c r="N226" s="195"/>
      <c r="O226" s="195"/>
      <c r="P226" s="195"/>
    </row>
    <row r="227">
      <c r="A227" s="145"/>
      <c r="B227" s="256"/>
      <c r="C227" s="216"/>
      <c r="D227" s="235"/>
      <c r="E227" s="235"/>
      <c r="F227" s="195"/>
      <c r="G227" s="195"/>
      <c r="H227" s="217"/>
      <c r="I227" s="195"/>
      <c r="J227" s="195"/>
      <c r="K227" s="195"/>
      <c r="L227" s="195"/>
      <c r="M227" s="195"/>
      <c r="N227" s="195"/>
      <c r="O227" s="195"/>
      <c r="P227" s="195"/>
    </row>
    <row r="228">
      <c r="A228" s="145"/>
      <c r="B228" s="256"/>
      <c r="C228" s="216"/>
      <c r="D228" s="235"/>
      <c r="E228" s="235"/>
      <c r="F228" s="195"/>
      <c r="G228" s="195"/>
      <c r="H228" s="217"/>
      <c r="I228" s="195"/>
      <c r="J228" s="195"/>
      <c r="K228" s="195"/>
      <c r="L228" s="195"/>
      <c r="M228" s="195"/>
      <c r="N228" s="195"/>
      <c r="O228" s="195"/>
      <c r="P228" s="195"/>
    </row>
    <row r="229">
      <c r="A229" s="145"/>
      <c r="B229" s="256"/>
      <c r="C229" s="216"/>
      <c r="D229" s="235"/>
      <c r="E229" s="235"/>
      <c r="F229" s="195"/>
      <c r="G229" s="195"/>
      <c r="H229" s="217"/>
      <c r="I229" s="195"/>
      <c r="J229" s="195"/>
      <c r="K229" s="195"/>
      <c r="L229" s="195"/>
      <c r="M229" s="195"/>
      <c r="N229" s="195"/>
      <c r="O229" s="195"/>
      <c r="P229" s="195"/>
    </row>
    <row r="230">
      <c r="A230" s="145"/>
      <c r="B230" s="256"/>
      <c r="C230" s="216"/>
      <c r="D230" s="235"/>
      <c r="E230" s="235"/>
      <c r="F230" s="195"/>
      <c r="G230" s="195"/>
      <c r="H230" s="217"/>
      <c r="I230" s="195"/>
      <c r="J230" s="195"/>
      <c r="K230" s="195"/>
      <c r="L230" s="195"/>
      <c r="M230" s="195"/>
      <c r="N230" s="195"/>
      <c r="O230" s="195"/>
      <c r="P230" s="195"/>
    </row>
    <row r="231">
      <c r="A231" s="145"/>
      <c r="B231" s="256"/>
      <c r="C231" s="216"/>
      <c r="D231" s="235"/>
      <c r="E231" s="235"/>
      <c r="F231" s="195"/>
      <c r="G231" s="195"/>
      <c r="H231" s="217"/>
      <c r="I231" s="195"/>
      <c r="J231" s="195"/>
      <c r="K231" s="195"/>
      <c r="L231" s="195"/>
      <c r="M231" s="195"/>
      <c r="N231" s="195"/>
      <c r="O231" s="195"/>
      <c r="P231" s="195"/>
    </row>
    <row r="232">
      <c r="A232" s="145"/>
      <c r="B232" s="256"/>
      <c r="C232" s="216"/>
      <c r="D232" s="235"/>
      <c r="E232" s="235"/>
      <c r="F232" s="195"/>
      <c r="G232" s="195"/>
      <c r="H232" s="217"/>
      <c r="I232" s="195"/>
      <c r="J232" s="195"/>
      <c r="K232" s="195"/>
      <c r="L232" s="195"/>
      <c r="M232" s="195"/>
      <c r="N232" s="195"/>
      <c r="O232" s="195"/>
      <c r="P232" s="195"/>
    </row>
    <row r="233">
      <c r="A233" s="145"/>
      <c r="B233" s="256"/>
      <c r="C233" s="216"/>
      <c r="D233" s="235"/>
      <c r="E233" s="235"/>
      <c r="F233" s="195"/>
      <c r="G233" s="195"/>
      <c r="H233" s="217"/>
      <c r="I233" s="195"/>
      <c r="J233" s="195"/>
      <c r="K233" s="195"/>
      <c r="L233" s="195"/>
      <c r="M233" s="195"/>
      <c r="N233" s="195"/>
      <c r="O233" s="195"/>
      <c r="P233" s="195"/>
    </row>
    <row r="234">
      <c r="A234" s="221"/>
      <c r="B234" s="256"/>
      <c r="C234" s="216"/>
      <c r="D234" s="235"/>
      <c r="E234" s="235"/>
      <c r="F234" s="211"/>
      <c r="G234" s="211"/>
      <c r="H234" s="217"/>
      <c r="I234" s="211"/>
      <c r="J234" s="211"/>
      <c r="K234" s="211"/>
      <c r="L234" s="211"/>
      <c r="M234" s="211"/>
      <c r="N234" s="211"/>
      <c r="O234" s="211"/>
      <c r="P234" s="211"/>
    </row>
    <row r="235">
      <c r="A235" s="231"/>
      <c r="B235" s="256"/>
      <c r="C235" s="216"/>
      <c r="D235" s="235"/>
      <c r="E235" s="235"/>
      <c r="F235" s="211"/>
      <c r="G235" s="211"/>
      <c r="H235" s="217"/>
      <c r="I235" s="211"/>
      <c r="J235" s="211"/>
      <c r="K235" s="211"/>
      <c r="L235" s="211"/>
      <c r="M235" s="211"/>
      <c r="N235" s="211"/>
      <c r="O235" s="211"/>
      <c r="P235" s="211"/>
    </row>
    <row r="236">
      <c r="A236" s="231"/>
      <c r="B236" s="256"/>
      <c r="C236" s="216"/>
      <c r="D236" s="235"/>
      <c r="E236" s="235"/>
      <c r="F236" s="211"/>
      <c r="G236" s="211"/>
      <c r="H236" s="217"/>
      <c r="I236" s="211"/>
      <c r="J236" s="211"/>
      <c r="K236" s="211"/>
      <c r="L236" s="211"/>
      <c r="M236" s="211"/>
      <c r="N236" s="211"/>
      <c r="O236" s="211"/>
      <c r="P236" s="211"/>
    </row>
    <row r="237">
      <c r="A237" s="231"/>
      <c r="B237" s="256"/>
      <c r="C237" s="216"/>
      <c r="D237" s="235"/>
      <c r="E237" s="235"/>
      <c r="F237" s="211"/>
      <c r="G237" s="211"/>
      <c r="H237" s="217"/>
      <c r="I237" s="211"/>
      <c r="J237" s="211"/>
      <c r="K237" s="211"/>
      <c r="L237" s="211"/>
      <c r="M237" s="211"/>
      <c r="N237" s="211"/>
      <c r="O237" s="211"/>
      <c r="P237" s="211"/>
    </row>
    <row r="238">
      <c r="A238" s="221"/>
      <c r="B238" s="256"/>
      <c r="C238" s="216"/>
      <c r="D238" s="235"/>
      <c r="E238" s="235"/>
      <c r="F238" s="211"/>
      <c r="G238" s="211"/>
      <c r="H238" s="217"/>
      <c r="I238" s="211"/>
      <c r="J238" s="211"/>
      <c r="K238" s="211"/>
      <c r="L238" s="211"/>
      <c r="M238" s="211"/>
      <c r="N238" s="211"/>
      <c r="O238" s="211"/>
      <c r="P238" s="211"/>
    </row>
    <row r="239">
      <c r="A239" s="231"/>
      <c r="B239" s="256"/>
      <c r="C239" s="216"/>
      <c r="D239" s="235"/>
      <c r="E239" s="235"/>
      <c r="F239" s="211"/>
      <c r="G239" s="211"/>
      <c r="H239" s="217"/>
      <c r="I239" s="211"/>
      <c r="J239" s="211"/>
      <c r="K239" s="211"/>
      <c r="L239" s="211"/>
      <c r="M239" s="211"/>
      <c r="N239" s="211"/>
      <c r="O239" s="211"/>
      <c r="P239" s="211"/>
    </row>
    <row r="240">
      <c r="A240" s="231"/>
      <c r="B240" s="256"/>
      <c r="C240" s="216"/>
      <c r="D240" s="235"/>
      <c r="E240" s="231"/>
      <c r="F240" s="211"/>
      <c r="G240" s="211"/>
      <c r="H240" s="217"/>
      <c r="I240" s="211"/>
      <c r="J240" s="211"/>
      <c r="K240" s="211"/>
      <c r="L240" s="211"/>
      <c r="M240" s="211"/>
      <c r="N240" s="211"/>
      <c r="O240" s="211"/>
      <c r="P240" s="211"/>
    </row>
    <row r="241">
      <c r="A241" s="231"/>
      <c r="B241" s="256"/>
      <c r="C241" s="216"/>
      <c r="D241" s="235"/>
      <c r="E241" s="235"/>
      <c r="F241" s="211"/>
      <c r="G241" s="211"/>
      <c r="H241" s="217"/>
      <c r="I241" s="211"/>
      <c r="J241" s="211"/>
      <c r="K241" s="211"/>
      <c r="L241" s="211"/>
      <c r="M241" s="211"/>
      <c r="N241" s="211"/>
      <c r="O241" s="211"/>
      <c r="P241" s="211"/>
    </row>
    <row r="242">
      <c r="A242" s="231"/>
      <c r="B242" s="256"/>
      <c r="C242" s="216"/>
      <c r="D242" s="235"/>
      <c r="E242" s="235"/>
      <c r="F242" s="211"/>
      <c r="G242" s="211"/>
      <c r="H242" s="217"/>
      <c r="I242" s="211"/>
      <c r="J242" s="211"/>
      <c r="K242" s="211"/>
      <c r="L242" s="211"/>
      <c r="M242" s="211"/>
      <c r="N242" s="211"/>
      <c r="O242" s="211"/>
      <c r="P242" s="211"/>
    </row>
    <row r="243">
      <c r="A243" s="231"/>
      <c r="B243" s="256"/>
      <c r="C243" s="216"/>
      <c r="D243" s="235"/>
      <c r="E243" s="235"/>
      <c r="F243" s="211"/>
      <c r="G243" s="211"/>
      <c r="H243" s="217"/>
      <c r="I243" s="211"/>
      <c r="J243" s="211"/>
      <c r="K243" s="211"/>
      <c r="L243" s="211"/>
      <c r="M243" s="211"/>
      <c r="N243" s="211"/>
      <c r="O243" s="211"/>
      <c r="P243" s="211"/>
    </row>
    <row r="244">
      <c r="A244" s="231"/>
      <c r="B244" s="256"/>
      <c r="C244" s="216"/>
      <c r="D244" s="235"/>
      <c r="E244" s="235"/>
      <c r="F244" s="211"/>
      <c r="G244" s="211"/>
      <c r="H244" s="217"/>
      <c r="I244" s="211"/>
      <c r="J244" s="211"/>
      <c r="K244" s="211"/>
      <c r="L244" s="211"/>
      <c r="M244" s="211"/>
      <c r="N244" s="211"/>
      <c r="O244" s="211"/>
      <c r="P244" s="211"/>
    </row>
    <row r="245">
      <c r="A245" s="231"/>
      <c r="B245" s="256"/>
      <c r="C245" s="216"/>
      <c r="D245" s="235"/>
      <c r="E245" s="235"/>
      <c r="F245" s="211"/>
      <c r="G245" s="211"/>
      <c r="H245" s="217"/>
      <c r="I245" s="211"/>
      <c r="J245" s="211"/>
      <c r="K245" s="211"/>
      <c r="L245" s="211"/>
      <c r="M245" s="211"/>
      <c r="N245" s="211"/>
      <c r="O245" s="211"/>
      <c r="P245" s="211"/>
    </row>
    <row r="246">
      <c r="A246" s="231"/>
      <c r="B246" s="256"/>
      <c r="C246" s="216"/>
      <c r="D246" s="235"/>
      <c r="E246" s="235"/>
      <c r="F246" s="211"/>
      <c r="G246" s="211"/>
      <c r="H246" s="217"/>
      <c r="I246" s="211"/>
      <c r="J246" s="211"/>
      <c r="K246" s="211"/>
      <c r="L246" s="211"/>
      <c r="M246" s="211"/>
      <c r="N246" s="211"/>
      <c r="O246" s="211"/>
      <c r="P246" s="211"/>
    </row>
    <row r="247">
      <c r="A247" s="231"/>
      <c r="B247" s="256"/>
      <c r="C247" s="216"/>
      <c r="D247" s="235"/>
      <c r="E247" s="235"/>
      <c r="F247" s="211"/>
      <c r="G247" s="211"/>
      <c r="H247" s="217"/>
      <c r="I247" s="211"/>
      <c r="J247" s="211"/>
      <c r="K247" s="211"/>
      <c r="L247" s="211"/>
      <c r="M247" s="211"/>
      <c r="N247" s="211"/>
      <c r="O247" s="211"/>
      <c r="P247" s="211"/>
    </row>
    <row r="248">
      <c r="A248" s="231"/>
      <c r="B248" s="256"/>
      <c r="C248" s="216"/>
      <c r="D248" s="235"/>
      <c r="E248" s="235"/>
      <c r="F248" s="211"/>
      <c r="G248" s="211"/>
      <c r="H248" s="217"/>
      <c r="I248" s="211"/>
      <c r="J248" s="211"/>
      <c r="K248" s="211"/>
      <c r="L248" s="211"/>
      <c r="M248" s="211"/>
      <c r="N248" s="211"/>
      <c r="O248" s="211"/>
      <c r="P248" s="211"/>
    </row>
    <row r="249">
      <c r="A249" s="231"/>
      <c r="B249" s="256"/>
      <c r="C249" s="216"/>
      <c r="D249" s="235"/>
      <c r="E249" s="235"/>
      <c r="F249" s="211"/>
      <c r="G249" s="211"/>
      <c r="H249" s="217"/>
      <c r="I249" s="211"/>
      <c r="J249" s="211"/>
      <c r="K249" s="211"/>
      <c r="L249" s="211"/>
      <c r="M249" s="211"/>
      <c r="N249" s="211"/>
      <c r="O249" s="211"/>
      <c r="P249" s="211"/>
    </row>
    <row r="250">
      <c r="A250" s="231"/>
      <c r="B250" s="256"/>
      <c r="C250" s="216"/>
      <c r="D250" s="235"/>
      <c r="E250" s="235"/>
      <c r="F250" s="211"/>
      <c r="G250" s="211"/>
      <c r="H250" s="217"/>
      <c r="I250" s="211"/>
      <c r="J250" s="211"/>
      <c r="K250" s="211"/>
      <c r="L250" s="211"/>
      <c r="M250" s="211"/>
      <c r="N250" s="211"/>
      <c r="O250" s="211"/>
      <c r="P250" s="211"/>
    </row>
    <row r="251">
      <c r="A251" s="231"/>
      <c r="B251" s="256"/>
      <c r="C251" s="216"/>
      <c r="D251" s="235"/>
      <c r="E251" s="235"/>
      <c r="F251" s="211"/>
      <c r="G251" s="211"/>
      <c r="H251" s="217"/>
      <c r="I251" s="211"/>
      <c r="J251" s="211"/>
      <c r="K251" s="211"/>
      <c r="L251" s="211"/>
      <c r="M251" s="211"/>
      <c r="N251" s="211"/>
      <c r="O251" s="211"/>
      <c r="P251" s="211"/>
    </row>
    <row r="252">
      <c r="A252" s="231"/>
      <c r="B252" s="256"/>
      <c r="C252" s="216"/>
      <c r="D252" s="235"/>
      <c r="E252" s="235"/>
      <c r="F252" s="211"/>
      <c r="G252" s="211"/>
      <c r="H252" s="217"/>
      <c r="I252" s="211"/>
      <c r="J252" s="211"/>
      <c r="K252" s="211"/>
      <c r="L252" s="211"/>
      <c r="M252" s="211"/>
      <c r="N252" s="211"/>
      <c r="O252" s="211"/>
      <c r="P252" s="211"/>
    </row>
    <row r="253">
      <c r="A253" s="231"/>
      <c r="B253" s="256"/>
      <c r="C253" s="216"/>
      <c r="D253" s="235"/>
      <c r="E253" s="235"/>
      <c r="F253" s="211"/>
      <c r="G253" s="211"/>
      <c r="H253" s="217"/>
      <c r="I253" s="211"/>
      <c r="J253" s="211"/>
      <c r="K253" s="211"/>
      <c r="L253" s="211"/>
      <c r="M253" s="211"/>
      <c r="N253" s="211"/>
      <c r="O253" s="211"/>
      <c r="P253" s="211"/>
    </row>
    <row r="254">
      <c r="A254" s="231"/>
      <c r="B254" s="256"/>
      <c r="C254" s="216"/>
      <c r="D254" s="235"/>
      <c r="E254" s="235"/>
      <c r="F254" s="211"/>
      <c r="G254" s="211"/>
      <c r="H254" s="217"/>
      <c r="I254" s="211"/>
      <c r="J254" s="211"/>
      <c r="K254" s="211"/>
      <c r="L254" s="211"/>
      <c r="M254" s="211"/>
      <c r="N254" s="211"/>
      <c r="O254" s="211"/>
      <c r="P254" s="211"/>
    </row>
    <row r="255">
      <c r="A255" s="231"/>
      <c r="B255" s="256"/>
      <c r="C255" s="216"/>
      <c r="D255" s="235"/>
      <c r="E255" s="235"/>
      <c r="F255" s="211"/>
      <c r="G255" s="211"/>
      <c r="H255" s="217"/>
      <c r="I255" s="211"/>
      <c r="J255" s="211"/>
      <c r="K255" s="211"/>
      <c r="L255" s="211"/>
      <c r="M255" s="211"/>
      <c r="N255" s="211"/>
      <c r="O255" s="211"/>
      <c r="P255" s="211"/>
    </row>
    <row r="256">
      <c r="A256" s="221"/>
      <c r="B256" s="256"/>
      <c r="C256" s="216"/>
      <c r="D256" s="235"/>
      <c r="E256" s="235"/>
      <c r="F256" s="211"/>
      <c r="G256" s="211"/>
      <c r="H256" s="217"/>
      <c r="I256" s="211"/>
      <c r="J256" s="211"/>
      <c r="K256" s="211"/>
      <c r="L256" s="211"/>
      <c r="M256" s="211"/>
      <c r="N256" s="211"/>
      <c r="O256" s="211"/>
      <c r="P256" s="211"/>
    </row>
    <row r="257">
      <c r="A257" s="231"/>
      <c r="B257" s="256"/>
      <c r="C257" s="216"/>
      <c r="D257" s="235"/>
      <c r="E257" s="235"/>
      <c r="F257" s="211"/>
      <c r="G257" s="211"/>
      <c r="H257" s="217"/>
      <c r="I257" s="211"/>
      <c r="J257" s="211"/>
      <c r="K257" s="211"/>
      <c r="L257" s="211"/>
      <c r="M257" s="211"/>
      <c r="N257" s="211"/>
      <c r="O257" s="211"/>
      <c r="P257" s="211"/>
    </row>
    <row r="258">
      <c r="A258" s="231"/>
      <c r="B258" s="256"/>
      <c r="C258" s="216"/>
      <c r="D258" s="235"/>
      <c r="E258" s="231"/>
      <c r="F258" s="211"/>
      <c r="G258" s="211"/>
      <c r="H258" s="217"/>
      <c r="I258" s="211"/>
      <c r="J258" s="211"/>
      <c r="K258" s="211"/>
      <c r="L258" s="211"/>
      <c r="M258" s="211"/>
      <c r="N258" s="211"/>
      <c r="O258" s="211"/>
      <c r="P258" s="211"/>
    </row>
    <row r="259">
      <c r="A259" s="231"/>
      <c r="B259" s="256"/>
      <c r="C259" s="216"/>
      <c r="D259" s="235"/>
      <c r="E259" s="235"/>
      <c r="F259" s="211"/>
      <c r="G259" s="211"/>
      <c r="H259" s="217"/>
      <c r="I259" s="211"/>
      <c r="J259" s="211"/>
      <c r="K259" s="211"/>
      <c r="L259" s="211"/>
      <c r="M259" s="211"/>
      <c r="N259" s="211"/>
      <c r="O259" s="211"/>
      <c r="P259" s="211"/>
    </row>
    <row r="260">
      <c r="A260" s="231"/>
      <c r="B260" s="256"/>
      <c r="C260" s="216"/>
      <c r="D260" s="235"/>
      <c r="E260" s="235"/>
      <c r="F260" s="211"/>
      <c r="G260" s="211"/>
      <c r="H260" s="217"/>
      <c r="I260" s="211"/>
      <c r="J260" s="211"/>
      <c r="K260" s="211"/>
      <c r="L260" s="211"/>
      <c r="M260" s="211"/>
      <c r="N260" s="211"/>
      <c r="O260" s="211"/>
      <c r="P260" s="211"/>
    </row>
    <row r="261">
      <c r="A261" s="231"/>
      <c r="B261" s="256"/>
      <c r="C261" s="216"/>
      <c r="D261" s="235"/>
      <c r="E261" s="235"/>
      <c r="F261" s="211"/>
      <c r="G261" s="211"/>
      <c r="H261" s="217"/>
      <c r="I261" s="211"/>
      <c r="J261" s="211"/>
      <c r="K261" s="211"/>
      <c r="L261" s="211"/>
      <c r="M261" s="211"/>
      <c r="N261" s="211"/>
      <c r="O261" s="211"/>
      <c r="P261" s="211"/>
    </row>
    <row r="262">
      <c r="A262" s="231"/>
      <c r="B262" s="256"/>
      <c r="C262" s="216"/>
      <c r="D262" s="235"/>
      <c r="E262" s="235"/>
      <c r="F262" s="211"/>
      <c r="G262" s="211"/>
      <c r="H262" s="217"/>
      <c r="I262" s="211"/>
      <c r="J262" s="211"/>
      <c r="K262" s="211"/>
      <c r="L262" s="211"/>
      <c r="M262" s="211"/>
      <c r="N262" s="211"/>
      <c r="O262" s="211"/>
      <c r="P262" s="211"/>
    </row>
    <row r="263">
      <c r="A263" s="231"/>
      <c r="B263" s="256"/>
      <c r="C263" s="216"/>
      <c r="D263" s="235"/>
      <c r="E263" s="235"/>
      <c r="F263" s="211"/>
      <c r="G263" s="211"/>
      <c r="H263" s="217"/>
      <c r="I263" s="211"/>
      <c r="J263" s="211"/>
      <c r="K263" s="211"/>
      <c r="L263" s="211"/>
      <c r="M263" s="211"/>
      <c r="N263" s="211"/>
      <c r="O263" s="211"/>
      <c r="P263" s="211"/>
    </row>
    <row r="264">
      <c r="A264" s="231"/>
      <c r="B264" s="256"/>
      <c r="C264" s="216"/>
      <c r="D264" s="235"/>
      <c r="E264" s="235"/>
      <c r="F264" s="211"/>
      <c r="G264" s="211"/>
      <c r="H264" s="217"/>
      <c r="I264" s="211"/>
      <c r="J264" s="211"/>
      <c r="K264" s="211"/>
      <c r="L264" s="211"/>
      <c r="M264" s="211"/>
      <c r="N264" s="211"/>
      <c r="O264" s="211"/>
      <c r="P264" s="211"/>
    </row>
    <row r="265">
      <c r="A265" s="231"/>
      <c r="B265" s="256"/>
      <c r="C265" s="216"/>
      <c r="D265" s="235"/>
      <c r="E265" s="235"/>
      <c r="F265" s="211"/>
      <c r="G265" s="211"/>
      <c r="H265" s="217"/>
      <c r="I265" s="211"/>
      <c r="J265" s="211"/>
      <c r="K265" s="211"/>
      <c r="L265" s="211"/>
      <c r="M265" s="211"/>
      <c r="N265" s="211"/>
      <c r="O265" s="211"/>
      <c r="P265" s="211"/>
    </row>
    <row r="266">
      <c r="A266" s="231"/>
      <c r="B266" s="256"/>
      <c r="C266" s="216"/>
      <c r="D266" s="235"/>
      <c r="E266" s="235"/>
      <c r="F266" s="211"/>
      <c r="G266" s="211"/>
      <c r="H266" s="217"/>
      <c r="I266" s="211"/>
      <c r="J266" s="211"/>
      <c r="K266" s="211"/>
      <c r="L266" s="211"/>
      <c r="M266" s="211"/>
      <c r="N266" s="211"/>
      <c r="O266" s="211"/>
      <c r="P266" s="211"/>
    </row>
    <row r="267">
      <c r="A267" s="231"/>
      <c r="B267" s="256"/>
      <c r="C267" s="216"/>
      <c r="D267" s="235"/>
      <c r="E267" s="235"/>
      <c r="F267" s="211"/>
      <c r="G267" s="211"/>
      <c r="H267" s="217"/>
      <c r="I267" s="211"/>
      <c r="J267" s="211"/>
      <c r="K267" s="211"/>
      <c r="L267" s="211"/>
      <c r="M267" s="211"/>
      <c r="N267" s="211"/>
      <c r="O267" s="211"/>
      <c r="P267" s="211"/>
    </row>
    <row r="268">
      <c r="A268" s="231"/>
      <c r="B268" s="256"/>
      <c r="C268" s="216"/>
      <c r="D268" s="235"/>
      <c r="E268" s="235"/>
      <c r="F268" s="211"/>
      <c r="G268" s="211"/>
      <c r="H268" s="217"/>
      <c r="I268" s="211"/>
      <c r="J268" s="211"/>
      <c r="K268" s="211"/>
      <c r="L268" s="211"/>
      <c r="M268" s="211"/>
      <c r="N268" s="211"/>
      <c r="O268" s="211"/>
      <c r="P268" s="211"/>
    </row>
    <row r="269">
      <c r="A269" s="231"/>
      <c r="B269" s="256"/>
      <c r="C269" s="216"/>
      <c r="D269" s="235"/>
      <c r="E269" s="235"/>
      <c r="F269" s="211"/>
      <c r="G269" s="211"/>
      <c r="H269" s="217"/>
      <c r="I269" s="211"/>
      <c r="J269" s="211"/>
      <c r="K269" s="211"/>
      <c r="L269" s="211"/>
      <c r="M269" s="211"/>
      <c r="N269" s="211"/>
      <c r="O269" s="211"/>
      <c r="P269" s="211"/>
    </row>
    <row r="270">
      <c r="A270" s="145"/>
      <c r="B270" s="256"/>
      <c r="C270" s="216"/>
      <c r="D270" s="235"/>
      <c r="E270" s="235"/>
      <c r="F270" s="195"/>
      <c r="G270" s="195"/>
      <c r="H270" s="217"/>
      <c r="I270" s="195"/>
      <c r="J270" s="195"/>
      <c r="K270" s="195"/>
      <c r="L270" s="195"/>
      <c r="M270" s="195"/>
      <c r="N270" s="195"/>
      <c r="O270" s="195"/>
      <c r="P270" s="195"/>
    </row>
    <row r="271">
      <c r="A271" s="145"/>
      <c r="B271" s="256"/>
      <c r="C271" s="216"/>
      <c r="D271" s="235"/>
      <c r="E271" s="235"/>
      <c r="F271" s="195"/>
      <c r="G271" s="195"/>
      <c r="H271" s="217"/>
      <c r="I271" s="195"/>
      <c r="J271" s="195"/>
      <c r="K271" s="195"/>
      <c r="L271" s="195"/>
      <c r="M271" s="195"/>
      <c r="N271" s="195"/>
      <c r="O271" s="195"/>
      <c r="P271" s="195"/>
    </row>
    <row r="272">
      <c r="A272" s="145"/>
      <c r="B272" s="256"/>
      <c r="C272" s="216"/>
      <c r="D272" s="235"/>
      <c r="E272" s="235"/>
      <c r="F272" s="195"/>
      <c r="G272" s="195"/>
      <c r="H272" s="217"/>
      <c r="I272" s="195"/>
      <c r="J272" s="195"/>
      <c r="K272" s="195"/>
      <c r="L272" s="195"/>
      <c r="M272" s="195"/>
      <c r="N272" s="195"/>
      <c r="O272" s="195"/>
      <c r="P272" s="195"/>
    </row>
    <row r="273">
      <c r="A273" s="145"/>
      <c r="B273" s="256"/>
      <c r="C273" s="216"/>
      <c r="D273" s="235"/>
      <c r="E273" s="235"/>
      <c r="F273" s="195"/>
      <c r="G273" s="195"/>
      <c r="H273" s="217"/>
      <c r="I273" s="195"/>
      <c r="J273" s="195"/>
      <c r="K273" s="195"/>
      <c r="L273" s="195"/>
      <c r="M273" s="195"/>
      <c r="N273" s="195"/>
      <c r="O273" s="195"/>
      <c r="P273" s="195"/>
    </row>
    <row r="274">
      <c r="A274" s="221"/>
      <c r="B274" s="256"/>
      <c r="C274" s="216"/>
      <c r="D274" s="235"/>
      <c r="E274" s="235"/>
      <c r="F274" s="211"/>
      <c r="G274" s="211"/>
      <c r="H274" s="217"/>
      <c r="I274" s="211"/>
      <c r="J274" s="211"/>
      <c r="K274" s="211"/>
      <c r="L274" s="211"/>
      <c r="M274" s="211"/>
      <c r="N274" s="211"/>
      <c r="O274" s="211"/>
      <c r="P274" s="211"/>
    </row>
    <row r="275">
      <c r="A275" s="145"/>
      <c r="B275" s="256"/>
      <c r="C275" s="216"/>
      <c r="D275" s="235"/>
      <c r="E275" s="235"/>
      <c r="F275" s="195"/>
      <c r="G275" s="195"/>
      <c r="H275" s="217"/>
      <c r="I275" s="195"/>
      <c r="J275" s="195"/>
      <c r="K275" s="195"/>
      <c r="L275" s="195"/>
      <c r="M275" s="195"/>
      <c r="N275" s="195"/>
      <c r="O275" s="195"/>
      <c r="P275" s="195"/>
    </row>
    <row r="276">
      <c r="A276" s="145"/>
      <c r="B276" s="256"/>
      <c r="C276" s="216"/>
      <c r="D276" s="235"/>
      <c r="E276" s="231"/>
      <c r="F276" s="195"/>
      <c r="G276" s="195"/>
      <c r="H276" s="217"/>
      <c r="I276" s="195"/>
      <c r="J276" s="195"/>
      <c r="K276" s="195"/>
      <c r="L276" s="195"/>
      <c r="M276" s="195"/>
      <c r="N276" s="195"/>
      <c r="O276" s="195"/>
      <c r="P276" s="195"/>
    </row>
    <row r="277">
      <c r="A277" s="145"/>
      <c r="B277" s="256"/>
      <c r="C277" s="216"/>
      <c r="D277" s="235"/>
      <c r="E277" s="235"/>
      <c r="F277" s="195"/>
      <c r="G277" s="195"/>
      <c r="H277" s="217"/>
      <c r="I277" s="195"/>
      <c r="J277" s="195"/>
      <c r="K277" s="195"/>
      <c r="L277" s="195"/>
      <c r="M277" s="195"/>
      <c r="N277" s="195"/>
      <c r="O277" s="195"/>
      <c r="P277" s="195"/>
    </row>
    <row r="278">
      <c r="A278" s="145"/>
      <c r="B278" s="256"/>
      <c r="C278" s="216"/>
      <c r="D278" s="235"/>
      <c r="E278" s="235"/>
      <c r="F278" s="195"/>
      <c r="G278" s="195"/>
      <c r="H278" s="217"/>
      <c r="I278" s="195"/>
      <c r="J278" s="195"/>
      <c r="K278" s="195"/>
      <c r="L278" s="195"/>
      <c r="M278" s="195"/>
      <c r="N278" s="195"/>
      <c r="O278" s="195"/>
      <c r="P278" s="195"/>
    </row>
    <row r="279">
      <c r="A279" s="145"/>
      <c r="B279" s="256"/>
      <c r="C279" s="216"/>
      <c r="D279" s="235"/>
      <c r="E279" s="235"/>
      <c r="F279" s="195"/>
      <c r="G279" s="195"/>
      <c r="H279" s="217"/>
      <c r="I279" s="195"/>
      <c r="J279" s="195"/>
      <c r="K279" s="195"/>
      <c r="L279" s="195"/>
      <c r="M279" s="195"/>
      <c r="N279" s="195"/>
      <c r="O279" s="195"/>
      <c r="P279" s="195"/>
    </row>
    <row r="280">
      <c r="A280" s="145"/>
      <c r="B280" s="256"/>
      <c r="C280" s="216"/>
      <c r="D280" s="235"/>
      <c r="E280" s="235"/>
      <c r="F280" s="195"/>
      <c r="G280" s="195"/>
      <c r="H280" s="217"/>
      <c r="I280" s="195"/>
      <c r="J280" s="195"/>
      <c r="K280" s="195"/>
      <c r="L280" s="195"/>
      <c r="M280" s="195"/>
      <c r="N280" s="195"/>
      <c r="O280" s="195"/>
      <c r="P280" s="195"/>
    </row>
    <row r="281">
      <c r="A281" s="145"/>
      <c r="B281" s="256"/>
      <c r="C281" s="216"/>
      <c r="D281" s="235"/>
      <c r="E281" s="235"/>
      <c r="F281" s="195"/>
      <c r="G281" s="195"/>
      <c r="H281" s="217"/>
      <c r="I281" s="195"/>
      <c r="J281" s="195"/>
      <c r="K281" s="195"/>
      <c r="L281" s="195"/>
      <c r="M281" s="195"/>
      <c r="N281" s="195"/>
      <c r="O281" s="195"/>
      <c r="P281" s="195"/>
    </row>
    <row r="282">
      <c r="A282" s="145"/>
      <c r="B282" s="256"/>
      <c r="C282" s="216"/>
      <c r="D282" s="235"/>
      <c r="E282" s="235"/>
      <c r="F282" s="195"/>
      <c r="G282" s="195"/>
      <c r="H282" s="217"/>
      <c r="I282" s="195"/>
      <c r="J282" s="195"/>
      <c r="K282" s="195"/>
      <c r="L282" s="195"/>
      <c r="M282" s="195"/>
      <c r="N282" s="195"/>
      <c r="O282" s="195"/>
      <c r="P282" s="195"/>
    </row>
    <row r="283">
      <c r="A283" s="145"/>
      <c r="B283" s="256"/>
      <c r="C283" s="216"/>
      <c r="D283" s="235"/>
      <c r="E283" s="235"/>
      <c r="F283" s="195"/>
      <c r="G283" s="195"/>
      <c r="H283" s="217"/>
      <c r="I283" s="195"/>
      <c r="J283" s="195"/>
      <c r="K283" s="195"/>
      <c r="L283" s="195"/>
      <c r="M283" s="195"/>
      <c r="N283" s="195"/>
      <c r="O283" s="195"/>
      <c r="P283" s="195"/>
    </row>
    <row r="284">
      <c r="A284" s="145"/>
      <c r="B284" s="256"/>
      <c r="C284" s="216"/>
      <c r="D284" s="235"/>
      <c r="E284" s="235"/>
      <c r="F284" s="195"/>
      <c r="G284" s="195"/>
      <c r="H284" s="217"/>
      <c r="I284" s="195"/>
      <c r="J284" s="195"/>
      <c r="K284" s="195"/>
      <c r="L284" s="195"/>
      <c r="M284" s="195"/>
      <c r="N284" s="195"/>
      <c r="O284" s="195"/>
      <c r="P284" s="195"/>
    </row>
    <row r="285">
      <c r="A285" s="145"/>
      <c r="B285" s="256"/>
      <c r="C285" s="216"/>
      <c r="D285" s="235"/>
      <c r="E285" s="235"/>
      <c r="F285" s="195"/>
      <c r="G285" s="195"/>
      <c r="H285" s="217"/>
      <c r="I285" s="195"/>
      <c r="J285" s="195"/>
      <c r="K285" s="195"/>
      <c r="L285" s="195"/>
      <c r="M285" s="195"/>
      <c r="N285" s="195"/>
      <c r="O285" s="195"/>
      <c r="P285" s="195"/>
    </row>
    <row r="286">
      <c r="A286" s="145"/>
      <c r="B286" s="256"/>
      <c r="C286" s="216"/>
      <c r="D286" s="235"/>
      <c r="E286" s="235"/>
      <c r="F286" s="195"/>
      <c r="G286" s="195"/>
      <c r="H286" s="217"/>
      <c r="I286" s="195"/>
      <c r="J286" s="195"/>
      <c r="K286" s="195"/>
      <c r="L286" s="195"/>
      <c r="M286" s="195"/>
      <c r="N286" s="195"/>
      <c r="O286" s="195"/>
      <c r="P286" s="195"/>
    </row>
    <row r="287">
      <c r="A287" s="145"/>
      <c r="B287" s="256"/>
      <c r="C287" s="216"/>
      <c r="D287" s="235"/>
      <c r="E287" s="235"/>
      <c r="F287" s="195"/>
      <c r="G287" s="195"/>
      <c r="H287" s="217"/>
      <c r="I287" s="195"/>
      <c r="J287" s="195"/>
      <c r="K287" s="195"/>
      <c r="L287" s="195"/>
      <c r="M287" s="195"/>
      <c r="N287" s="195"/>
      <c r="O287" s="195"/>
      <c r="P287" s="195"/>
    </row>
    <row r="288">
      <c r="A288" s="145"/>
      <c r="B288" s="256"/>
      <c r="C288" s="216"/>
      <c r="D288" s="235"/>
      <c r="E288" s="235"/>
      <c r="F288" s="195"/>
      <c r="G288" s="195"/>
      <c r="H288" s="217"/>
      <c r="I288" s="195"/>
      <c r="J288" s="195"/>
      <c r="K288" s="195"/>
      <c r="L288" s="195"/>
      <c r="M288" s="195"/>
      <c r="N288" s="195"/>
      <c r="O288" s="195"/>
      <c r="P288" s="195"/>
    </row>
    <row r="289">
      <c r="A289" s="145"/>
      <c r="B289" s="256"/>
      <c r="C289" s="216"/>
      <c r="D289" s="235"/>
      <c r="E289" s="235"/>
      <c r="F289" s="195"/>
      <c r="G289" s="195"/>
      <c r="H289" s="217"/>
      <c r="I289" s="195"/>
      <c r="J289" s="195"/>
      <c r="K289" s="195"/>
      <c r="L289" s="195"/>
      <c r="M289" s="195"/>
      <c r="N289" s="195"/>
      <c r="O289" s="195"/>
      <c r="P289" s="195"/>
    </row>
    <row r="290">
      <c r="A290" s="145"/>
      <c r="B290" s="256"/>
      <c r="C290" s="216"/>
      <c r="D290" s="235"/>
      <c r="E290" s="235"/>
      <c r="F290" s="195"/>
      <c r="G290" s="195"/>
      <c r="H290" s="217"/>
      <c r="I290" s="195"/>
      <c r="J290" s="195"/>
      <c r="K290" s="195"/>
      <c r="L290" s="195"/>
      <c r="M290" s="195"/>
      <c r="N290" s="195"/>
      <c r="O290" s="195"/>
      <c r="P290" s="195"/>
    </row>
    <row r="291">
      <c r="A291" s="145"/>
      <c r="B291" s="256"/>
      <c r="C291" s="216"/>
      <c r="D291" s="235"/>
      <c r="E291" s="235"/>
      <c r="F291" s="195"/>
      <c r="G291" s="195"/>
      <c r="H291" s="217"/>
      <c r="I291" s="195"/>
      <c r="J291" s="195"/>
      <c r="K291" s="195"/>
      <c r="L291" s="195"/>
      <c r="M291" s="195"/>
      <c r="N291" s="195"/>
      <c r="O291" s="195"/>
      <c r="P291" s="195"/>
    </row>
    <row r="292">
      <c r="A292" s="221"/>
      <c r="B292" s="256"/>
      <c r="C292" s="216"/>
      <c r="D292" s="235"/>
      <c r="E292" s="235"/>
      <c r="F292" s="211"/>
      <c r="G292" s="211"/>
      <c r="H292" s="217"/>
      <c r="I292" s="211"/>
      <c r="J292" s="211"/>
      <c r="K292" s="211"/>
      <c r="L292" s="211"/>
      <c r="M292" s="211"/>
      <c r="N292" s="211"/>
      <c r="O292" s="211"/>
      <c r="P292" s="211"/>
    </row>
    <row r="293">
      <c r="A293" s="145"/>
      <c r="B293" s="256"/>
      <c r="C293" s="216"/>
      <c r="D293" s="235"/>
      <c r="E293" s="235"/>
      <c r="F293" s="195"/>
      <c r="G293" s="195"/>
      <c r="H293" s="217"/>
      <c r="I293" s="195"/>
      <c r="J293" s="195"/>
      <c r="K293" s="195"/>
      <c r="L293" s="195"/>
      <c r="M293" s="195"/>
      <c r="N293" s="195"/>
      <c r="O293" s="195"/>
      <c r="P293" s="195"/>
    </row>
    <row r="294">
      <c r="A294" s="145"/>
      <c r="B294" s="256"/>
      <c r="C294" s="216"/>
      <c r="D294" s="235"/>
      <c r="E294" s="231"/>
      <c r="F294" s="195"/>
      <c r="G294" s="195"/>
      <c r="H294" s="217"/>
      <c r="I294" s="195"/>
      <c r="J294" s="195"/>
      <c r="K294" s="195"/>
      <c r="L294" s="195"/>
      <c r="M294" s="195"/>
      <c r="N294" s="195"/>
      <c r="O294" s="195"/>
      <c r="P294" s="195"/>
    </row>
    <row r="295">
      <c r="A295" s="145"/>
      <c r="B295" s="256"/>
      <c r="C295" s="216"/>
      <c r="D295" s="235"/>
      <c r="E295" s="235"/>
      <c r="F295" s="195"/>
      <c r="G295" s="195"/>
      <c r="H295" s="217"/>
      <c r="I295" s="195"/>
      <c r="J295" s="195"/>
      <c r="K295" s="195"/>
      <c r="L295" s="195"/>
      <c r="M295" s="195"/>
      <c r="N295" s="195"/>
      <c r="O295" s="195"/>
      <c r="P295" s="195"/>
    </row>
    <row r="296">
      <c r="A296" s="145"/>
      <c r="B296" s="256"/>
      <c r="C296" s="216"/>
      <c r="D296" s="235"/>
      <c r="E296" s="235"/>
      <c r="F296" s="195"/>
      <c r="G296" s="195"/>
      <c r="H296" s="217"/>
      <c r="I296" s="195"/>
      <c r="J296" s="195"/>
      <c r="K296" s="195"/>
      <c r="L296" s="195"/>
      <c r="M296" s="195"/>
      <c r="N296" s="195"/>
      <c r="O296" s="195"/>
      <c r="P296" s="195"/>
    </row>
    <row r="297">
      <c r="A297" s="145"/>
      <c r="B297" s="256"/>
      <c r="C297" s="216"/>
      <c r="D297" s="235"/>
      <c r="E297" s="235"/>
      <c r="F297" s="195"/>
      <c r="G297" s="195"/>
      <c r="H297" s="217"/>
      <c r="I297" s="195"/>
      <c r="J297" s="195"/>
      <c r="K297" s="195"/>
      <c r="L297" s="195"/>
      <c r="M297" s="195"/>
      <c r="N297" s="195"/>
      <c r="O297" s="195"/>
      <c r="P297" s="195"/>
    </row>
    <row r="298">
      <c r="A298" s="145"/>
      <c r="B298" s="256"/>
      <c r="C298" s="216"/>
      <c r="D298" s="235"/>
      <c r="E298" s="235"/>
      <c r="F298" s="195"/>
      <c r="G298" s="195"/>
      <c r="H298" s="217"/>
      <c r="I298" s="195"/>
      <c r="J298" s="195"/>
      <c r="K298" s="195"/>
      <c r="L298" s="195"/>
      <c r="M298" s="195"/>
      <c r="N298" s="195"/>
      <c r="O298" s="195"/>
      <c r="P298" s="195"/>
    </row>
    <row r="299">
      <c r="A299" s="145"/>
      <c r="B299" s="256"/>
      <c r="C299" s="216"/>
      <c r="D299" s="235"/>
      <c r="E299" s="235"/>
      <c r="F299" s="195"/>
      <c r="G299" s="195"/>
      <c r="H299" s="217"/>
      <c r="I299" s="195"/>
      <c r="J299" s="195"/>
      <c r="K299" s="195"/>
      <c r="L299" s="195"/>
      <c r="M299" s="195"/>
      <c r="N299" s="195"/>
      <c r="O299" s="195"/>
      <c r="P299" s="195"/>
    </row>
    <row r="300">
      <c r="A300" s="145"/>
      <c r="B300" s="256"/>
      <c r="C300" s="216"/>
      <c r="D300" s="235"/>
      <c r="E300" s="235"/>
      <c r="F300" s="195"/>
      <c r="G300" s="195"/>
      <c r="H300" s="217"/>
      <c r="I300" s="195"/>
      <c r="J300" s="195"/>
      <c r="K300" s="195"/>
      <c r="L300" s="195"/>
      <c r="M300" s="195"/>
      <c r="N300" s="195"/>
      <c r="O300" s="195"/>
      <c r="P300" s="195"/>
    </row>
    <row r="301">
      <c r="A301" s="145"/>
      <c r="B301" s="256"/>
      <c r="C301" s="216"/>
      <c r="D301" s="235"/>
      <c r="E301" s="235"/>
      <c r="F301" s="195"/>
      <c r="G301" s="195"/>
      <c r="H301" s="217"/>
      <c r="I301" s="195"/>
      <c r="J301" s="195"/>
      <c r="K301" s="195"/>
      <c r="L301" s="195"/>
      <c r="M301" s="195"/>
      <c r="N301" s="195"/>
      <c r="O301" s="195"/>
      <c r="P301" s="195"/>
    </row>
    <row r="302">
      <c r="A302" s="145"/>
      <c r="B302" s="256"/>
      <c r="C302" s="216"/>
      <c r="D302" s="235"/>
      <c r="E302" s="235"/>
      <c r="F302" s="195"/>
      <c r="G302" s="195"/>
      <c r="H302" s="217"/>
      <c r="I302" s="195"/>
      <c r="J302" s="195"/>
      <c r="K302" s="195"/>
      <c r="L302" s="195"/>
      <c r="M302" s="195"/>
      <c r="N302" s="195"/>
      <c r="O302" s="195"/>
      <c r="P302" s="195"/>
    </row>
    <row r="303">
      <c r="A303" s="145"/>
      <c r="B303" s="256"/>
      <c r="C303" s="216"/>
      <c r="D303" s="235"/>
      <c r="E303" s="235"/>
      <c r="F303" s="195"/>
      <c r="G303" s="195"/>
      <c r="H303" s="217"/>
      <c r="I303" s="195"/>
      <c r="J303" s="195"/>
      <c r="K303" s="195"/>
      <c r="L303" s="195"/>
      <c r="M303" s="195"/>
      <c r="N303" s="195"/>
      <c r="O303" s="195"/>
      <c r="P303" s="195"/>
    </row>
    <row r="304">
      <c r="A304" s="145"/>
      <c r="B304" s="256"/>
      <c r="C304" s="216"/>
      <c r="D304" s="235"/>
      <c r="E304" s="235"/>
      <c r="F304" s="195"/>
      <c r="G304" s="195"/>
      <c r="H304" s="217"/>
      <c r="I304" s="195"/>
      <c r="J304" s="195"/>
      <c r="K304" s="195"/>
      <c r="L304" s="195"/>
      <c r="M304" s="195"/>
      <c r="N304" s="195"/>
      <c r="O304" s="195"/>
      <c r="P304" s="195"/>
    </row>
    <row r="305">
      <c r="A305" s="145"/>
      <c r="B305" s="256"/>
      <c r="C305" s="216"/>
      <c r="D305" s="235"/>
      <c r="E305" s="235"/>
      <c r="F305" s="195"/>
      <c r="G305" s="195"/>
      <c r="H305" s="217"/>
      <c r="I305" s="195"/>
      <c r="J305" s="195"/>
      <c r="K305" s="195"/>
      <c r="L305" s="195"/>
      <c r="M305" s="195"/>
      <c r="N305" s="195"/>
      <c r="O305" s="195"/>
      <c r="P305" s="195"/>
    </row>
    <row r="306">
      <c r="A306" s="145"/>
      <c r="B306" s="256"/>
      <c r="C306" s="216"/>
      <c r="D306" s="235"/>
      <c r="E306" s="235"/>
      <c r="F306" s="195"/>
      <c r="G306" s="195"/>
      <c r="H306" s="217"/>
      <c r="I306" s="195"/>
      <c r="J306" s="195"/>
      <c r="K306" s="195"/>
      <c r="L306" s="195"/>
      <c r="M306" s="195"/>
      <c r="N306" s="195"/>
      <c r="O306" s="195"/>
      <c r="P306" s="195"/>
    </row>
    <row r="307">
      <c r="A307" s="145"/>
      <c r="B307" s="256"/>
      <c r="C307" s="216"/>
      <c r="D307" s="235"/>
      <c r="E307" s="235"/>
      <c r="F307" s="195"/>
      <c r="G307" s="195"/>
      <c r="H307" s="217"/>
      <c r="I307" s="195"/>
      <c r="J307" s="195"/>
      <c r="K307" s="195"/>
      <c r="L307" s="195"/>
      <c r="M307" s="195"/>
      <c r="N307" s="195"/>
      <c r="O307" s="195"/>
      <c r="P307" s="195"/>
    </row>
    <row r="308">
      <c r="A308" s="145"/>
      <c r="B308" s="256"/>
      <c r="C308" s="216"/>
      <c r="D308" s="235"/>
      <c r="E308" s="235"/>
      <c r="F308" s="195"/>
      <c r="G308" s="195"/>
      <c r="H308" s="217"/>
      <c r="I308" s="195"/>
      <c r="J308" s="195"/>
      <c r="K308" s="195"/>
      <c r="L308" s="195"/>
      <c r="M308" s="195"/>
      <c r="N308" s="195"/>
      <c r="O308" s="195"/>
      <c r="P308" s="195"/>
    </row>
    <row r="309">
      <c r="A309" s="145"/>
      <c r="B309" s="256"/>
      <c r="C309" s="216"/>
      <c r="D309" s="235"/>
      <c r="E309" s="235"/>
      <c r="F309" s="195"/>
      <c r="G309" s="195"/>
      <c r="H309" s="217"/>
      <c r="I309" s="195"/>
      <c r="J309" s="195"/>
      <c r="K309" s="195"/>
      <c r="L309" s="195"/>
      <c r="M309" s="195"/>
      <c r="N309" s="195"/>
      <c r="O309" s="195"/>
      <c r="P309" s="195"/>
    </row>
    <row r="310">
      <c r="A310" s="221"/>
      <c r="B310" s="256"/>
      <c r="C310" s="216"/>
      <c r="D310" s="235"/>
      <c r="E310" s="235"/>
      <c r="F310" s="211"/>
      <c r="G310" s="211"/>
      <c r="H310" s="217"/>
      <c r="I310" s="211"/>
      <c r="J310" s="211"/>
      <c r="K310" s="211"/>
      <c r="L310" s="211"/>
      <c r="M310" s="211"/>
      <c r="N310" s="211"/>
      <c r="O310" s="211"/>
      <c r="P310" s="211"/>
    </row>
    <row r="311">
      <c r="A311" s="231"/>
      <c r="B311" s="256"/>
      <c r="C311" s="216"/>
      <c r="D311" s="235"/>
      <c r="E311" s="235"/>
      <c r="F311" s="211"/>
      <c r="G311" s="211"/>
      <c r="H311" s="217"/>
      <c r="I311" s="211"/>
      <c r="J311" s="211"/>
      <c r="K311" s="211"/>
      <c r="L311" s="211"/>
      <c r="M311" s="211"/>
      <c r="N311" s="211"/>
      <c r="O311" s="211"/>
      <c r="P311" s="211"/>
    </row>
    <row r="312">
      <c r="A312" s="231"/>
      <c r="B312" s="256"/>
      <c r="C312" s="216"/>
      <c r="D312" s="235"/>
      <c r="E312" s="231"/>
      <c r="F312" s="211"/>
      <c r="G312" s="211"/>
      <c r="H312" s="217"/>
      <c r="I312" s="211"/>
      <c r="J312" s="211"/>
      <c r="K312" s="211"/>
      <c r="L312" s="211"/>
      <c r="M312" s="211"/>
      <c r="N312" s="211"/>
      <c r="O312" s="211"/>
      <c r="P312" s="211"/>
    </row>
    <row r="313">
      <c r="A313" s="231"/>
      <c r="B313" s="256"/>
      <c r="C313" s="216"/>
      <c r="D313" s="235"/>
      <c r="E313" s="235"/>
      <c r="F313" s="211"/>
      <c r="G313" s="211"/>
      <c r="H313" s="217"/>
      <c r="I313" s="211"/>
      <c r="J313" s="211"/>
      <c r="K313" s="211"/>
      <c r="L313" s="211"/>
      <c r="M313" s="211"/>
      <c r="N313" s="211"/>
      <c r="O313" s="211"/>
      <c r="P313" s="211"/>
    </row>
    <row r="314">
      <c r="A314" s="231"/>
      <c r="B314" s="256"/>
      <c r="C314" s="216"/>
      <c r="D314" s="235"/>
      <c r="E314" s="235"/>
      <c r="F314" s="211"/>
      <c r="G314" s="211"/>
      <c r="H314" s="217"/>
      <c r="I314" s="211"/>
      <c r="J314" s="211"/>
      <c r="K314" s="211"/>
      <c r="L314" s="211"/>
      <c r="M314" s="211"/>
      <c r="N314" s="211"/>
      <c r="O314" s="211"/>
      <c r="P314" s="211"/>
    </row>
    <row r="315">
      <c r="A315" s="231"/>
      <c r="B315" s="256"/>
      <c r="C315" s="216"/>
      <c r="D315" s="235"/>
      <c r="E315" s="235"/>
      <c r="F315" s="211"/>
      <c r="G315" s="211"/>
      <c r="H315" s="217"/>
      <c r="I315" s="211"/>
      <c r="J315" s="211"/>
      <c r="K315" s="211"/>
      <c r="L315" s="211"/>
      <c r="M315" s="211"/>
      <c r="N315" s="211"/>
      <c r="O315" s="211"/>
      <c r="P315" s="211"/>
    </row>
    <row r="316">
      <c r="A316" s="231"/>
      <c r="B316" s="256"/>
      <c r="C316" s="216"/>
      <c r="D316" s="235"/>
      <c r="E316" s="235"/>
      <c r="F316" s="211"/>
      <c r="G316" s="211"/>
      <c r="H316" s="217"/>
      <c r="I316" s="211"/>
      <c r="J316" s="211"/>
      <c r="K316" s="211"/>
      <c r="L316" s="211"/>
      <c r="M316" s="211"/>
      <c r="N316" s="211"/>
      <c r="O316" s="211"/>
      <c r="P316" s="211"/>
    </row>
    <row r="317">
      <c r="A317" s="231"/>
      <c r="B317" s="256"/>
      <c r="C317" s="216"/>
      <c r="D317" s="235"/>
      <c r="E317" s="235"/>
      <c r="F317" s="211"/>
      <c r="G317" s="211"/>
      <c r="H317" s="217"/>
      <c r="I317" s="211"/>
      <c r="J317" s="211"/>
      <c r="K317" s="211"/>
      <c r="L317" s="211"/>
      <c r="M317" s="211"/>
      <c r="N317" s="211"/>
      <c r="O317" s="211"/>
      <c r="P317" s="211"/>
    </row>
    <row r="318">
      <c r="A318" s="231"/>
      <c r="B318" s="256"/>
      <c r="C318" s="216"/>
      <c r="D318" s="235"/>
      <c r="E318" s="235"/>
      <c r="F318" s="211"/>
      <c r="G318" s="211"/>
      <c r="H318" s="217"/>
      <c r="I318" s="211"/>
      <c r="J318" s="211"/>
      <c r="K318" s="211"/>
      <c r="L318" s="211"/>
      <c r="M318" s="211"/>
      <c r="N318" s="211"/>
      <c r="O318" s="211"/>
      <c r="P318" s="211"/>
    </row>
    <row r="319">
      <c r="A319" s="231"/>
      <c r="B319" s="256"/>
      <c r="C319" s="216"/>
      <c r="D319" s="235"/>
      <c r="E319" s="235"/>
      <c r="F319" s="211"/>
      <c r="G319" s="211"/>
      <c r="H319" s="217"/>
      <c r="I319" s="211"/>
      <c r="J319" s="211"/>
      <c r="K319" s="211"/>
      <c r="L319" s="211"/>
      <c r="M319" s="211"/>
      <c r="N319" s="211"/>
      <c r="O319" s="211"/>
      <c r="P319" s="211"/>
    </row>
    <row r="320">
      <c r="A320" s="231"/>
      <c r="B320" s="256"/>
      <c r="C320" s="216"/>
      <c r="D320" s="235"/>
      <c r="E320" s="235"/>
      <c r="F320" s="211"/>
      <c r="G320" s="211"/>
      <c r="H320" s="217"/>
      <c r="I320" s="211"/>
      <c r="J320" s="211"/>
      <c r="K320" s="211"/>
      <c r="L320" s="211"/>
      <c r="M320" s="211"/>
      <c r="N320" s="211"/>
      <c r="O320" s="211"/>
      <c r="P320" s="211"/>
    </row>
    <row r="321">
      <c r="A321" s="231"/>
      <c r="B321" s="256"/>
      <c r="C321" s="216"/>
      <c r="D321" s="235"/>
      <c r="E321" s="235"/>
      <c r="F321" s="211"/>
      <c r="G321" s="211"/>
      <c r="H321" s="217"/>
      <c r="I321" s="211"/>
      <c r="J321" s="211"/>
      <c r="K321" s="211"/>
      <c r="L321" s="211"/>
      <c r="M321" s="211"/>
      <c r="N321" s="211"/>
      <c r="O321" s="211"/>
      <c r="P321" s="211"/>
    </row>
    <row r="322">
      <c r="A322" s="231"/>
      <c r="B322" s="256"/>
      <c r="C322" s="216"/>
      <c r="D322" s="235"/>
      <c r="E322" s="235"/>
      <c r="F322" s="211"/>
      <c r="G322" s="211"/>
      <c r="H322" s="217"/>
      <c r="I322" s="211"/>
      <c r="J322" s="211"/>
      <c r="K322" s="211"/>
      <c r="L322" s="211"/>
      <c r="M322" s="211"/>
      <c r="N322" s="211"/>
      <c r="O322" s="211"/>
      <c r="P322" s="211"/>
    </row>
    <row r="323">
      <c r="A323" s="231"/>
      <c r="B323" s="256"/>
      <c r="C323" s="216"/>
      <c r="D323" s="235"/>
      <c r="E323" s="235"/>
      <c r="F323" s="211"/>
      <c r="G323" s="211"/>
      <c r="H323" s="217"/>
      <c r="I323" s="211"/>
      <c r="J323" s="211"/>
      <c r="K323" s="211"/>
      <c r="L323" s="211"/>
      <c r="M323" s="211"/>
      <c r="N323" s="211"/>
      <c r="O323" s="211"/>
      <c r="P323" s="211"/>
    </row>
    <row r="324">
      <c r="A324" s="231"/>
      <c r="B324" s="256"/>
      <c r="C324" s="216"/>
      <c r="D324" s="235"/>
      <c r="E324" s="235"/>
      <c r="F324" s="211"/>
      <c r="G324" s="211"/>
      <c r="H324" s="217"/>
      <c r="I324" s="211"/>
      <c r="J324" s="211"/>
      <c r="K324" s="211"/>
      <c r="L324" s="211"/>
      <c r="M324" s="211"/>
      <c r="N324" s="211"/>
      <c r="O324" s="211"/>
      <c r="P324" s="211"/>
    </row>
    <row r="325">
      <c r="A325" s="231"/>
      <c r="B325" s="256"/>
      <c r="C325" s="216"/>
      <c r="D325" s="235"/>
      <c r="E325" s="235"/>
      <c r="F325" s="211"/>
      <c r="G325" s="211"/>
      <c r="H325" s="217"/>
      <c r="I325" s="211"/>
      <c r="J325" s="211"/>
      <c r="K325" s="211"/>
      <c r="L325" s="211"/>
      <c r="M325" s="211"/>
      <c r="N325" s="211"/>
      <c r="O325" s="211"/>
      <c r="P325" s="211"/>
    </row>
    <row r="326">
      <c r="A326" s="231"/>
      <c r="B326" s="256"/>
      <c r="C326" s="216"/>
      <c r="D326" s="235"/>
      <c r="E326" s="235"/>
      <c r="F326" s="211"/>
      <c r="G326" s="211"/>
      <c r="H326" s="217"/>
      <c r="I326" s="211"/>
      <c r="J326" s="211"/>
      <c r="K326" s="211"/>
      <c r="L326" s="211"/>
      <c r="M326" s="211"/>
      <c r="N326" s="211"/>
      <c r="O326" s="211"/>
      <c r="P326" s="211"/>
    </row>
    <row r="327">
      <c r="A327" s="231"/>
      <c r="B327" s="256"/>
      <c r="C327" s="216"/>
      <c r="D327" s="235"/>
      <c r="E327" s="235"/>
      <c r="F327" s="211"/>
      <c r="G327" s="211"/>
      <c r="H327" s="217"/>
      <c r="I327" s="211"/>
      <c r="J327" s="211"/>
      <c r="K327" s="211"/>
      <c r="L327" s="211"/>
      <c r="M327" s="211"/>
      <c r="N327" s="211"/>
      <c r="O327" s="211"/>
      <c r="P327" s="211"/>
    </row>
    <row r="328">
      <c r="A328" s="221"/>
      <c r="B328" s="256"/>
      <c r="C328" s="216"/>
      <c r="D328" s="235"/>
      <c r="E328" s="235"/>
      <c r="F328" s="211"/>
      <c r="G328" s="211"/>
      <c r="H328" s="217"/>
      <c r="I328" s="211"/>
      <c r="J328" s="211"/>
      <c r="K328" s="211"/>
      <c r="L328" s="211"/>
      <c r="M328" s="211"/>
      <c r="N328" s="211"/>
      <c r="O328" s="211"/>
      <c r="P328" s="211"/>
    </row>
    <row r="329">
      <c r="A329" s="231"/>
      <c r="B329" s="256"/>
      <c r="C329" s="216"/>
      <c r="D329" s="235"/>
      <c r="E329" s="235"/>
      <c r="F329" s="211"/>
      <c r="G329" s="211"/>
      <c r="H329" s="217"/>
      <c r="I329" s="211"/>
      <c r="J329" s="211"/>
      <c r="K329" s="211"/>
      <c r="L329" s="211"/>
      <c r="M329" s="211"/>
      <c r="N329" s="211"/>
      <c r="O329" s="211"/>
      <c r="P329" s="211"/>
    </row>
    <row r="330">
      <c r="A330" s="231"/>
      <c r="B330" s="256"/>
      <c r="C330" s="216"/>
      <c r="D330" s="235"/>
      <c r="E330" s="231"/>
      <c r="F330" s="211"/>
      <c r="G330" s="211"/>
      <c r="H330" s="217"/>
      <c r="I330" s="211"/>
      <c r="J330" s="211"/>
      <c r="K330" s="211"/>
      <c r="L330" s="211"/>
      <c r="M330" s="211"/>
      <c r="N330" s="211"/>
      <c r="O330" s="211"/>
      <c r="P330" s="211"/>
    </row>
    <row r="331">
      <c r="A331" s="231"/>
      <c r="B331" s="256"/>
      <c r="C331" s="216"/>
      <c r="D331" s="235"/>
      <c r="E331" s="235"/>
      <c r="F331" s="211"/>
      <c r="G331" s="211"/>
      <c r="H331" s="217"/>
      <c r="I331" s="211"/>
      <c r="J331" s="211"/>
      <c r="K331" s="211"/>
      <c r="L331" s="211"/>
      <c r="M331" s="211"/>
      <c r="N331" s="211"/>
      <c r="O331" s="211"/>
      <c r="P331" s="211"/>
    </row>
    <row r="332">
      <c r="A332" s="231"/>
      <c r="B332" s="256"/>
      <c r="C332" s="216"/>
      <c r="D332" s="235"/>
      <c r="E332" s="235"/>
      <c r="F332" s="211"/>
      <c r="G332" s="211"/>
      <c r="H332" s="217"/>
      <c r="I332" s="211"/>
      <c r="J332" s="211"/>
      <c r="K332" s="211"/>
      <c r="L332" s="211"/>
      <c r="M332" s="211"/>
      <c r="N332" s="211"/>
      <c r="O332" s="211"/>
      <c r="P332" s="211"/>
    </row>
    <row r="333">
      <c r="A333" s="231"/>
      <c r="B333" s="256"/>
      <c r="C333" s="216"/>
      <c r="D333" s="235"/>
      <c r="E333" s="235"/>
      <c r="F333" s="211"/>
      <c r="G333" s="211"/>
      <c r="H333" s="217"/>
      <c r="I333" s="211"/>
      <c r="J333" s="211"/>
      <c r="K333" s="211"/>
      <c r="L333" s="211"/>
      <c r="M333" s="211"/>
      <c r="N333" s="211"/>
      <c r="O333" s="211"/>
      <c r="P333" s="211"/>
    </row>
    <row r="334">
      <c r="A334" s="231"/>
      <c r="B334" s="256"/>
      <c r="C334" s="216"/>
      <c r="D334" s="235"/>
      <c r="E334" s="235"/>
      <c r="F334" s="211"/>
      <c r="G334" s="211"/>
      <c r="H334" s="217"/>
      <c r="I334" s="211"/>
      <c r="J334" s="211"/>
      <c r="K334" s="211"/>
      <c r="L334" s="211"/>
      <c r="M334" s="211"/>
      <c r="N334" s="211"/>
      <c r="O334" s="211"/>
      <c r="P334" s="211"/>
    </row>
    <row r="335">
      <c r="A335" s="231"/>
      <c r="B335" s="256"/>
      <c r="C335" s="216"/>
      <c r="D335" s="235"/>
      <c r="E335" s="235"/>
      <c r="F335" s="211"/>
      <c r="G335" s="211"/>
      <c r="H335" s="217"/>
      <c r="I335" s="211"/>
      <c r="J335" s="211"/>
      <c r="K335" s="211"/>
      <c r="L335" s="211"/>
      <c r="M335" s="211"/>
      <c r="N335" s="211"/>
      <c r="O335" s="211"/>
      <c r="P335" s="211"/>
    </row>
    <row r="336">
      <c r="A336" s="231"/>
      <c r="B336" s="256"/>
      <c r="C336" s="216"/>
      <c r="D336" s="235"/>
      <c r="E336" s="235"/>
      <c r="F336" s="211"/>
      <c r="G336" s="211"/>
      <c r="H336" s="217"/>
      <c r="I336" s="211"/>
      <c r="J336" s="211"/>
      <c r="K336" s="211"/>
      <c r="L336" s="211"/>
      <c r="M336" s="211"/>
      <c r="N336" s="211"/>
      <c r="O336" s="211"/>
      <c r="P336" s="211"/>
    </row>
    <row r="337">
      <c r="A337" s="231"/>
      <c r="B337" s="256"/>
      <c r="C337" s="216"/>
      <c r="D337" s="235"/>
      <c r="E337" s="235"/>
      <c r="F337" s="211"/>
      <c r="G337" s="211"/>
      <c r="H337" s="217"/>
      <c r="I337" s="211"/>
      <c r="J337" s="211"/>
      <c r="K337" s="211"/>
      <c r="L337" s="211"/>
      <c r="M337" s="211"/>
      <c r="N337" s="211"/>
      <c r="O337" s="211"/>
      <c r="P337" s="211"/>
    </row>
    <row r="338">
      <c r="A338" s="231"/>
      <c r="B338" s="256"/>
      <c r="C338" s="216"/>
      <c r="D338" s="235"/>
      <c r="E338" s="235"/>
      <c r="F338" s="211"/>
      <c r="G338" s="211"/>
      <c r="H338" s="217"/>
      <c r="I338" s="211"/>
      <c r="J338" s="211"/>
      <c r="K338" s="211"/>
      <c r="L338" s="211"/>
      <c r="M338" s="211"/>
      <c r="N338" s="211"/>
      <c r="O338" s="211"/>
      <c r="P338" s="211"/>
    </row>
    <row r="339">
      <c r="A339" s="231"/>
      <c r="B339" s="256"/>
      <c r="C339" s="216"/>
      <c r="D339" s="235"/>
      <c r="E339" s="235"/>
      <c r="F339" s="211"/>
      <c r="G339" s="211"/>
      <c r="H339" s="217"/>
      <c r="I339" s="211"/>
      <c r="J339" s="211"/>
      <c r="K339" s="211"/>
      <c r="L339" s="211"/>
      <c r="M339" s="211"/>
      <c r="N339" s="211"/>
      <c r="O339" s="211"/>
      <c r="P339" s="211"/>
    </row>
    <row r="340">
      <c r="A340" s="145"/>
      <c r="B340" s="256"/>
      <c r="C340" s="216"/>
      <c r="D340" s="235"/>
      <c r="E340" s="235"/>
      <c r="F340" s="195"/>
      <c r="G340" s="195"/>
      <c r="H340" s="217"/>
      <c r="I340" s="195"/>
      <c r="J340" s="195"/>
      <c r="K340" s="195"/>
      <c r="L340" s="195"/>
      <c r="M340" s="195"/>
      <c r="N340" s="195"/>
      <c r="O340" s="195"/>
      <c r="P340" s="195"/>
    </row>
    <row r="341">
      <c r="A341" s="145"/>
      <c r="B341" s="256"/>
      <c r="C341" s="216"/>
      <c r="D341" s="235"/>
      <c r="E341" s="235"/>
      <c r="F341" s="195"/>
      <c r="G341" s="195"/>
      <c r="H341" s="217"/>
      <c r="I341" s="195"/>
      <c r="J341" s="195"/>
      <c r="K341" s="195"/>
      <c r="L341" s="195"/>
      <c r="M341" s="195"/>
      <c r="N341" s="195"/>
      <c r="O341" s="195"/>
      <c r="P341" s="195"/>
    </row>
    <row r="342">
      <c r="A342" s="145"/>
      <c r="B342" s="256"/>
      <c r="C342" s="216"/>
      <c r="D342" s="235"/>
      <c r="E342" s="235"/>
      <c r="F342" s="195"/>
      <c r="G342" s="195"/>
      <c r="H342" s="217"/>
      <c r="I342" s="195"/>
      <c r="J342" s="195"/>
      <c r="K342" s="195"/>
      <c r="L342" s="195"/>
      <c r="M342" s="195"/>
      <c r="N342" s="195"/>
      <c r="O342" s="195"/>
      <c r="P342" s="195"/>
    </row>
    <row r="343">
      <c r="A343" s="145"/>
      <c r="B343" s="256"/>
      <c r="C343" s="216"/>
      <c r="D343" s="235"/>
      <c r="E343" s="235"/>
      <c r="F343" s="195"/>
      <c r="G343" s="195"/>
      <c r="H343" s="217"/>
      <c r="I343" s="195"/>
      <c r="J343" s="195"/>
      <c r="K343" s="195"/>
      <c r="L343" s="195"/>
      <c r="M343" s="195"/>
      <c r="N343" s="195"/>
      <c r="O343" s="195"/>
      <c r="P343" s="195"/>
    </row>
    <row r="344">
      <c r="A344" s="145"/>
      <c r="B344" s="256"/>
      <c r="C344" s="216"/>
      <c r="D344" s="235"/>
      <c r="E344" s="235"/>
      <c r="F344" s="195"/>
      <c r="G344" s="195"/>
      <c r="H344" s="217"/>
      <c r="I344" s="195"/>
      <c r="J344" s="195"/>
      <c r="K344" s="195"/>
      <c r="L344" s="195"/>
      <c r="M344" s="195"/>
      <c r="N344" s="195"/>
      <c r="O344" s="195"/>
      <c r="P344" s="195"/>
    </row>
    <row r="345">
      <c r="A345" s="145"/>
      <c r="B345" s="256"/>
      <c r="C345" s="216"/>
      <c r="D345" s="235"/>
      <c r="E345" s="235"/>
      <c r="F345" s="195"/>
      <c r="G345" s="195"/>
      <c r="H345" s="217"/>
      <c r="I345" s="195"/>
      <c r="J345" s="195"/>
      <c r="K345" s="195"/>
      <c r="L345" s="195"/>
      <c r="M345" s="195"/>
      <c r="N345" s="195"/>
      <c r="O345" s="195"/>
      <c r="P345" s="195"/>
    </row>
    <row r="346">
      <c r="A346" s="221"/>
      <c r="B346" s="256"/>
      <c r="C346" s="216"/>
      <c r="D346" s="235"/>
      <c r="E346" s="235"/>
      <c r="F346" s="211"/>
      <c r="G346" s="211"/>
      <c r="H346" s="217"/>
      <c r="I346" s="211"/>
      <c r="J346" s="211"/>
      <c r="K346" s="211"/>
      <c r="L346" s="211"/>
      <c r="M346" s="211"/>
      <c r="N346" s="211"/>
      <c r="O346" s="211"/>
      <c r="P346" s="211"/>
    </row>
    <row r="347">
      <c r="A347" s="145"/>
      <c r="B347" s="256"/>
      <c r="C347" s="216"/>
      <c r="D347" s="235"/>
      <c r="E347" s="235"/>
      <c r="F347" s="195"/>
      <c r="G347" s="195"/>
      <c r="H347" s="217"/>
      <c r="I347" s="195"/>
      <c r="J347" s="195"/>
      <c r="K347" s="195"/>
      <c r="L347" s="195"/>
      <c r="M347" s="195"/>
      <c r="N347" s="195"/>
      <c r="O347" s="195"/>
      <c r="P347" s="195"/>
    </row>
    <row r="348">
      <c r="A348" s="145"/>
      <c r="B348" s="256"/>
      <c r="C348" s="216"/>
      <c r="D348" s="235"/>
      <c r="E348" s="231"/>
      <c r="F348" s="195"/>
      <c r="G348" s="195"/>
      <c r="H348" s="217"/>
      <c r="I348" s="195"/>
      <c r="J348" s="195"/>
      <c r="K348" s="195"/>
      <c r="L348" s="195"/>
      <c r="M348" s="195"/>
      <c r="N348" s="195"/>
      <c r="O348" s="195"/>
      <c r="P348" s="195"/>
    </row>
    <row r="349">
      <c r="A349" s="145"/>
      <c r="B349" s="256"/>
      <c r="C349" s="216"/>
      <c r="D349" s="235"/>
      <c r="E349" s="235"/>
      <c r="F349" s="195"/>
      <c r="G349" s="195"/>
      <c r="H349" s="217"/>
      <c r="I349" s="195"/>
      <c r="J349" s="195"/>
      <c r="K349" s="195"/>
      <c r="L349" s="195"/>
      <c r="M349" s="195"/>
      <c r="N349" s="195"/>
      <c r="O349" s="195"/>
      <c r="P349" s="195"/>
    </row>
    <row r="350">
      <c r="A350" s="145"/>
      <c r="B350" s="256"/>
      <c r="C350" s="216"/>
      <c r="D350" s="235"/>
      <c r="E350" s="235"/>
      <c r="F350" s="195"/>
      <c r="G350" s="195"/>
      <c r="H350" s="217"/>
      <c r="I350" s="195"/>
      <c r="J350" s="195"/>
      <c r="K350" s="195"/>
      <c r="L350" s="195"/>
      <c r="M350" s="195"/>
      <c r="N350" s="195"/>
      <c r="O350" s="195"/>
      <c r="P350" s="195"/>
    </row>
    <row r="351">
      <c r="A351" s="145"/>
      <c r="B351" s="256"/>
      <c r="C351" s="216"/>
      <c r="D351" s="235"/>
      <c r="E351" s="235"/>
      <c r="F351" s="195"/>
      <c r="G351" s="195"/>
      <c r="H351" s="217"/>
      <c r="I351" s="195"/>
      <c r="J351" s="195"/>
      <c r="K351" s="195"/>
      <c r="L351" s="195"/>
      <c r="M351" s="195"/>
      <c r="N351" s="195"/>
      <c r="O351" s="195"/>
      <c r="P351" s="195"/>
    </row>
    <row r="352">
      <c r="A352" s="145"/>
      <c r="B352" s="256"/>
      <c r="C352" s="216"/>
      <c r="D352" s="235"/>
      <c r="E352" s="235"/>
      <c r="F352" s="195"/>
      <c r="G352" s="195"/>
      <c r="H352" s="217"/>
      <c r="I352" s="195"/>
      <c r="J352" s="195"/>
      <c r="K352" s="195"/>
      <c r="L352" s="195"/>
      <c r="M352" s="195"/>
      <c r="N352" s="195"/>
      <c r="O352" s="195"/>
      <c r="P352" s="195"/>
    </row>
    <row r="353">
      <c r="A353" s="145"/>
      <c r="B353" s="256"/>
      <c r="C353" s="216"/>
      <c r="D353" s="235"/>
      <c r="E353" s="235"/>
      <c r="F353" s="195"/>
      <c r="G353" s="195"/>
      <c r="H353" s="217"/>
      <c r="I353" s="195"/>
      <c r="J353" s="195"/>
      <c r="K353" s="195"/>
      <c r="L353" s="195"/>
      <c r="M353" s="195"/>
      <c r="N353" s="195"/>
      <c r="O353" s="195"/>
      <c r="P353" s="195"/>
    </row>
    <row r="354">
      <c r="A354" s="145"/>
      <c r="B354" s="256"/>
      <c r="C354" s="216"/>
      <c r="D354" s="235"/>
      <c r="E354" s="235"/>
      <c r="F354" s="195"/>
      <c r="G354" s="195"/>
      <c r="H354" s="217"/>
      <c r="I354" s="195"/>
      <c r="J354" s="195"/>
      <c r="K354" s="195"/>
      <c r="L354" s="195"/>
      <c r="M354" s="195"/>
      <c r="N354" s="195"/>
      <c r="O354" s="195"/>
      <c r="P354" s="195"/>
    </row>
    <row r="355">
      <c r="A355" s="145"/>
      <c r="B355" s="256"/>
      <c r="C355" s="216"/>
      <c r="D355" s="235"/>
      <c r="E355" s="235"/>
      <c r="F355" s="195"/>
      <c r="G355" s="195"/>
      <c r="H355" s="217"/>
      <c r="I355" s="195"/>
      <c r="J355" s="195"/>
      <c r="K355" s="195"/>
      <c r="L355" s="195"/>
      <c r="M355" s="195"/>
      <c r="N355" s="195"/>
      <c r="O355" s="195"/>
      <c r="P355" s="195"/>
    </row>
    <row r="356">
      <c r="A356" s="145"/>
      <c r="B356" s="256"/>
      <c r="C356" s="216"/>
      <c r="D356" s="235"/>
      <c r="E356" s="235"/>
      <c r="F356" s="195"/>
      <c r="G356" s="195"/>
      <c r="H356" s="217"/>
      <c r="I356" s="195"/>
      <c r="J356" s="195"/>
      <c r="K356" s="195"/>
      <c r="L356" s="195"/>
      <c r="M356" s="195"/>
      <c r="N356" s="195"/>
      <c r="O356" s="195"/>
      <c r="P356" s="195"/>
    </row>
    <row r="357">
      <c r="A357" s="145"/>
      <c r="B357" s="256"/>
      <c r="C357" s="216"/>
      <c r="D357" s="235"/>
      <c r="E357" s="235"/>
      <c r="F357" s="195"/>
      <c r="G357" s="195"/>
      <c r="H357" s="217"/>
      <c r="I357" s="195"/>
      <c r="J357" s="195"/>
      <c r="K357" s="195"/>
      <c r="L357" s="195"/>
      <c r="M357" s="195"/>
      <c r="N357" s="195"/>
      <c r="O357" s="195"/>
      <c r="P357" s="195"/>
    </row>
    <row r="358">
      <c r="A358" s="145"/>
      <c r="B358" s="256"/>
      <c r="C358" s="216"/>
      <c r="D358" s="235"/>
      <c r="E358" s="235"/>
      <c r="F358" s="195"/>
      <c r="G358" s="195"/>
      <c r="H358" s="217"/>
      <c r="I358" s="195"/>
      <c r="J358" s="195"/>
      <c r="K358" s="195"/>
      <c r="L358" s="195"/>
      <c r="M358" s="195"/>
      <c r="N358" s="195"/>
      <c r="O358" s="195"/>
      <c r="P358" s="195"/>
    </row>
    <row r="359">
      <c r="A359" s="145"/>
      <c r="B359" s="256"/>
      <c r="C359" s="216"/>
      <c r="D359" s="235"/>
      <c r="E359" s="235"/>
      <c r="F359" s="195"/>
      <c r="G359" s="195"/>
      <c r="H359" s="217"/>
      <c r="I359" s="195"/>
      <c r="J359" s="195"/>
      <c r="K359" s="195"/>
      <c r="L359" s="195"/>
      <c r="M359" s="195"/>
      <c r="N359" s="195"/>
      <c r="O359" s="195"/>
      <c r="P359" s="195"/>
    </row>
    <row r="360">
      <c r="A360" s="145"/>
      <c r="B360" s="256"/>
      <c r="C360" s="216"/>
      <c r="D360" s="235"/>
      <c r="E360" s="235"/>
      <c r="F360" s="195"/>
      <c r="G360" s="195"/>
      <c r="H360" s="217"/>
      <c r="I360" s="195"/>
      <c r="J360" s="195"/>
      <c r="K360" s="195"/>
      <c r="L360" s="195"/>
      <c r="M360" s="195"/>
      <c r="N360" s="195"/>
      <c r="O360" s="195"/>
      <c r="P360" s="195"/>
    </row>
    <row r="361">
      <c r="A361" s="145"/>
      <c r="B361" s="256"/>
      <c r="C361" s="216"/>
      <c r="D361" s="235"/>
      <c r="E361" s="235"/>
      <c r="F361" s="195"/>
      <c r="G361" s="195"/>
      <c r="H361" s="217"/>
      <c r="I361" s="195"/>
      <c r="J361" s="195"/>
      <c r="K361" s="195"/>
      <c r="L361" s="195"/>
      <c r="M361" s="195"/>
      <c r="N361" s="195"/>
      <c r="O361" s="195"/>
      <c r="P361" s="195"/>
    </row>
    <row r="362">
      <c r="A362" s="145"/>
      <c r="B362" s="256"/>
      <c r="C362" s="216"/>
      <c r="D362" s="235"/>
      <c r="E362" s="235"/>
      <c r="F362" s="195"/>
      <c r="G362" s="195"/>
      <c r="H362" s="217"/>
      <c r="I362" s="195"/>
      <c r="J362" s="195"/>
      <c r="K362" s="195"/>
      <c r="L362" s="195"/>
      <c r="M362" s="195"/>
      <c r="N362" s="195"/>
      <c r="O362" s="195"/>
      <c r="P362" s="195"/>
    </row>
    <row r="363">
      <c r="A363" s="145"/>
      <c r="B363" s="256"/>
      <c r="C363" s="216"/>
      <c r="D363" s="235"/>
      <c r="E363" s="235"/>
      <c r="F363" s="195"/>
      <c r="G363" s="195"/>
      <c r="H363" s="217"/>
      <c r="I363" s="195"/>
      <c r="J363" s="195"/>
      <c r="K363" s="195"/>
      <c r="L363" s="195"/>
      <c r="M363" s="195"/>
      <c r="N363" s="195"/>
      <c r="O363" s="195"/>
      <c r="P363" s="195"/>
    </row>
    <row r="364">
      <c r="A364" s="220"/>
      <c r="B364" s="256"/>
      <c r="C364" s="216"/>
      <c r="D364" s="235"/>
      <c r="E364" s="235"/>
      <c r="F364" s="211"/>
      <c r="G364" s="211"/>
      <c r="H364" s="217"/>
      <c r="I364" s="211"/>
      <c r="J364" s="211"/>
      <c r="K364" s="211"/>
      <c r="L364" s="211"/>
      <c r="M364" s="211"/>
      <c r="N364" s="211"/>
      <c r="O364" s="211"/>
      <c r="P364" s="211"/>
    </row>
    <row r="365">
      <c r="A365" s="145"/>
      <c r="B365" s="256"/>
      <c r="C365" s="216"/>
      <c r="D365" s="235"/>
      <c r="E365" s="235"/>
      <c r="F365" s="195"/>
      <c r="G365" s="195"/>
      <c r="H365" s="217"/>
      <c r="I365" s="195"/>
      <c r="J365" s="195"/>
      <c r="K365" s="195"/>
      <c r="L365" s="195"/>
      <c r="M365" s="195"/>
      <c r="N365" s="195"/>
      <c r="O365" s="195"/>
      <c r="P365" s="195"/>
    </row>
    <row r="366">
      <c r="A366" s="145"/>
      <c r="B366" s="256"/>
      <c r="C366" s="216"/>
      <c r="D366" s="235"/>
      <c r="E366" s="231"/>
      <c r="F366" s="195"/>
      <c r="G366" s="195"/>
      <c r="H366" s="217"/>
      <c r="I366" s="195"/>
      <c r="J366" s="195"/>
      <c r="K366" s="195"/>
      <c r="L366" s="195"/>
      <c r="M366" s="195"/>
      <c r="N366" s="195"/>
      <c r="O366" s="195"/>
      <c r="P366" s="195"/>
    </row>
    <row r="367">
      <c r="A367" s="145"/>
      <c r="B367" s="256"/>
      <c r="C367" s="216"/>
      <c r="D367" s="235"/>
      <c r="E367" s="235"/>
      <c r="F367" s="195"/>
      <c r="G367" s="195"/>
      <c r="H367" s="217"/>
      <c r="I367" s="195"/>
      <c r="J367" s="195"/>
      <c r="K367" s="195"/>
      <c r="L367" s="195"/>
      <c r="M367" s="195"/>
      <c r="N367" s="195"/>
      <c r="O367" s="195"/>
      <c r="P367" s="195"/>
    </row>
    <row r="368">
      <c r="A368" s="145"/>
      <c r="B368" s="256"/>
      <c r="C368" s="216"/>
      <c r="D368" s="235"/>
      <c r="E368" s="235"/>
      <c r="F368" s="195"/>
      <c r="G368" s="195"/>
      <c r="H368" s="217"/>
      <c r="I368" s="195"/>
      <c r="J368" s="195"/>
      <c r="K368" s="195"/>
      <c r="L368" s="195"/>
      <c r="M368" s="195"/>
      <c r="N368" s="195"/>
      <c r="O368" s="195"/>
      <c r="P368" s="195"/>
    </row>
    <row r="369">
      <c r="A369" s="145"/>
      <c r="B369" s="256"/>
      <c r="C369" s="216"/>
      <c r="D369" s="235"/>
      <c r="E369" s="235"/>
      <c r="F369" s="195"/>
      <c r="G369" s="195"/>
      <c r="H369" s="217"/>
      <c r="I369" s="195"/>
      <c r="J369" s="195"/>
      <c r="K369" s="195"/>
      <c r="L369" s="195"/>
      <c r="M369" s="195"/>
      <c r="N369" s="195"/>
      <c r="O369" s="195"/>
      <c r="P369" s="195"/>
    </row>
    <row r="370">
      <c r="A370" s="145"/>
      <c r="B370" s="256"/>
      <c r="C370" s="216"/>
      <c r="D370" s="235"/>
      <c r="E370" s="235"/>
      <c r="F370" s="195"/>
      <c r="G370" s="195"/>
      <c r="H370" s="217"/>
      <c r="I370" s="195"/>
      <c r="J370" s="195"/>
      <c r="K370" s="195"/>
      <c r="L370" s="195"/>
      <c r="M370" s="195"/>
      <c r="N370" s="195"/>
      <c r="O370" s="195"/>
      <c r="P370" s="195"/>
    </row>
    <row r="371">
      <c r="A371" s="145"/>
      <c r="B371" s="256"/>
      <c r="C371" s="216"/>
      <c r="D371" s="235"/>
      <c r="E371" s="235"/>
      <c r="F371" s="195"/>
      <c r="G371" s="195"/>
      <c r="H371" s="217"/>
      <c r="I371" s="195"/>
      <c r="J371" s="195"/>
      <c r="K371" s="195"/>
      <c r="L371" s="195"/>
      <c r="M371" s="195"/>
      <c r="N371" s="195"/>
      <c r="O371" s="195"/>
      <c r="P371" s="195"/>
    </row>
    <row r="372">
      <c r="A372" s="145"/>
      <c r="B372" s="256"/>
      <c r="C372" s="216"/>
      <c r="D372" s="235"/>
      <c r="E372" s="235"/>
      <c r="F372" s="195"/>
      <c r="G372" s="195"/>
      <c r="H372" s="217"/>
      <c r="I372" s="195"/>
      <c r="J372" s="195"/>
      <c r="K372" s="195"/>
      <c r="L372" s="195"/>
      <c r="M372" s="195"/>
      <c r="N372" s="195"/>
      <c r="O372" s="195"/>
      <c r="P372" s="195"/>
    </row>
    <row r="373">
      <c r="A373" s="145"/>
      <c r="B373" s="256"/>
      <c r="C373" s="216"/>
      <c r="D373" s="235"/>
      <c r="E373" s="235"/>
      <c r="F373" s="195"/>
      <c r="G373" s="195"/>
      <c r="H373" s="217"/>
      <c r="I373" s="195"/>
      <c r="J373" s="195"/>
      <c r="K373" s="195"/>
      <c r="L373" s="195"/>
      <c r="M373" s="195"/>
      <c r="N373" s="195"/>
      <c r="O373" s="195"/>
      <c r="P373" s="195"/>
    </row>
    <row r="374">
      <c r="A374" s="145"/>
      <c r="B374" s="256"/>
      <c r="C374" s="216"/>
      <c r="D374" s="235"/>
      <c r="E374" s="235"/>
      <c r="F374" s="195"/>
      <c r="G374" s="195"/>
      <c r="H374" s="217"/>
      <c r="I374" s="195"/>
      <c r="J374" s="195"/>
      <c r="K374" s="195"/>
      <c r="L374" s="195"/>
      <c r="M374" s="195"/>
      <c r="N374" s="195"/>
      <c r="O374" s="195"/>
      <c r="P374" s="195"/>
    </row>
    <row r="375">
      <c r="A375" s="145"/>
      <c r="B375" s="256"/>
      <c r="C375" s="216"/>
      <c r="D375" s="235"/>
      <c r="E375" s="235"/>
      <c r="F375" s="195"/>
      <c r="G375" s="195"/>
      <c r="H375" s="217"/>
      <c r="I375" s="195"/>
      <c r="J375" s="195"/>
      <c r="K375" s="195"/>
      <c r="L375" s="195"/>
      <c r="M375" s="195"/>
      <c r="N375" s="195"/>
      <c r="O375" s="195"/>
      <c r="P375" s="195"/>
    </row>
    <row r="376">
      <c r="A376" s="145"/>
      <c r="B376" s="256"/>
      <c r="C376" s="216"/>
      <c r="D376" s="235"/>
      <c r="E376" s="235"/>
      <c r="F376" s="195"/>
      <c r="G376" s="195"/>
      <c r="H376" s="217"/>
      <c r="I376" s="195"/>
      <c r="J376" s="195"/>
      <c r="K376" s="195"/>
      <c r="L376" s="195"/>
      <c r="M376" s="195"/>
      <c r="N376" s="195"/>
      <c r="O376" s="195"/>
      <c r="P376" s="195"/>
    </row>
    <row r="377">
      <c r="A377" s="145"/>
      <c r="B377" s="256"/>
      <c r="C377" s="216"/>
      <c r="D377" s="235"/>
      <c r="E377" s="235"/>
      <c r="F377" s="195"/>
      <c r="G377" s="195"/>
      <c r="H377" s="217"/>
      <c r="I377" s="195"/>
      <c r="J377" s="195"/>
      <c r="K377" s="195"/>
      <c r="L377" s="195"/>
      <c r="M377" s="195"/>
      <c r="N377" s="195"/>
      <c r="O377" s="195"/>
      <c r="P377" s="195"/>
    </row>
    <row r="378">
      <c r="A378" s="145"/>
      <c r="B378" s="256"/>
      <c r="C378" s="216"/>
      <c r="D378" s="235"/>
      <c r="E378" s="235"/>
      <c r="F378" s="195"/>
      <c r="G378" s="195"/>
      <c r="H378" s="217"/>
      <c r="I378" s="195"/>
      <c r="J378" s="195"/>
      <c r="K378" s="195"/>
      <c r="L378" s="195"/>
      <c r="M378" s="195"/>
      <c r="N378" s="195"/>
      <c r="O378" s="195"/>
      <c r="P378" s="195"/>
    </row>
    <row r="379">
      <c r="A379" s="145"/>
      <c r="B379" s="256"/>
      <c r="C379" s="216"/>
      <c r="D379" s="235"/>
      <c r="E379" s="235"/>
      <c r="F379" s="195"/>
      <c r="G379" s="195"/>
      <c r="H379" s="217"/>
      <c r="I379" s="195"/>
      <c r="J379" s="195"/>
      <c r="K379" s="195"/>
      <c r="L379" s="195"/>
      <c r="M379" s="195"/>
      <c r="N379" s="195"/>
      <c r="O379" s="195"/>
      <c r="P379" s="195"/>
    </row>
    <row r="380">
      <c r="A380" s="145"/>
      <c r="B380" s="256"/>
      <c r="C380" s="216"/>
      <c r="D380" s="235"/>
      <c r="E380" s="235"/>
      <c r="F380" s="195"/>
      <c r="G380" s="195"/>
      <c r="H380" s="217"/>
      <c r="I380" s="195"/>
      <c r="J380" s="195"/>
      <c r="K380" s="195"/>
      <c r="L380" s="195"/>
      <c r="M380" s="195"/>
      <c r="N380" s="195"/>
      <c r="O380" s="195"/>
      <c r="P380" s="195"/>
    </row>
    <row r="381">
      <c r="A381" s="145"/>
      <c r="B381" s="256"/>
      <c r="C381" s="216"/>
      <c r="D381" s="235"/>
      <c r="E381" s="235"/>
      <c r="F381" s="195"/>
      <c r="G381" s="195"/>
      <c r="H381" s="217"/>
      <c r="I381" s="195"/>
      <c r="J381" s="195"/>
      <c r="K381" s="195"/>
      <c r="L381" s="195"/>
      <c r="M381" s="195"/>
      <c r="N381" s="195"/>
      <c r="O381" s="195"/>
      <c r="P381" s="195"/>
    </row>
    <row r="382">
      <c r="A382" s="221"/>
      <c r="B382" s="256"/>
      <c r="C382" s="216"/>
      <c r="D382" s="235"/>
      <c r="E382" s="235"/>
      <c r="F382" s="211"/>
      <c r="G382" s="211"/>
      <c r="H382" s="217"/>
      <c r="I382" s="211"/>
      <c r="J382" s="211"/>
      <c r="K382" s="211"/>
      <c r="L382" s="211"/>
      <c r="M382" s="211"/>
      <c r="N382" s="211"/>
      <c r="O382" s="211"/>
      <c r="P382" s="211"/>
    </row>
    <row r="383">
      <c r="A383" s="145"/>
      <c r="B383" s="256"/>
      <c r="C383" s="216"/>
      <c r="D383" s="235"/>
      <c r="E383" s="235"/>
      <c r="F383" s="195"/>
      <c r="G383" s="195"/>
      <c r="H383" s="217"/>
      <c r="I383" s="195"/>
      <c r="J383" s="195"/>
      <c r="K383" s="195"/>
      <c r="L383" s="195"/>
      <c r="M383" s="195"/>
      <c r="N383" s="195"/>
      <c r="O383" s="195"/>
      <c r="P383" s="195"/>
    </row>
    <row r="384">
      <c r="A384" s="231"/>
      <c r="B384" s="256"/>
      <c r="C384" s="216"/>
      <c r="D384" s="235"/>
      <c r="E384" s="231"/>
      <c r="F384" s="211"/>
      <c r="G384" s="211"/>
      <c r="H384" s="217"/>
      <c r="I384" s="211"/>
      <c r="J384" s="211"/>
      <c r="K384" s="211"/>
      <c r="L384" s="211"/>
      <c r="M384" s="211"/>
      <c r="N384" s="211"/>
      <c r="O384" s="211"/>
      <c r="P384" s="211"/>
    </row>
    <row r="385">
      <c r="A385" s="231"/>
      <c r="B385" s="256"/>
      <c r="C385" s="216"/>
      <c r="D385" s="235"/>
      <c r="E385" s="235"/>
      <c r="F385" s="211"/>
      <c r="G385" s="211"/>
      <c r="H385" s="217"/>
      <c r="I385" s="211"/>
      <c r="J385" s="211"/>
      <c r="K385" s="211"/>
      <c r="L385" s="211"/>
      <c r="M385" s="211"/>
      <c r="N385" s="211"/>
      <c r="O385" s="211"/>
      <c r="P385" s="211"/>
    </row>
    <row r="386">
      <c r="A386" s="231"/>
      <c r="B386" s="256"/>
      <c r="C386" s="216"/>
      <c r="D386" s="235"/>
      <c r="E386" s="235"/>
      <c r="F386" s="211"/>
      <c r="G386" s="211"/>
      <c r="H386" s="217"/>
      <c r="I386" s="211"/>
      <c r="J386" s="211"/>
      <c r="K386" s="211"/>
      <c r="L386" s="211"/>
      <c r="M386" s="211"/>
      <c r="N386" s="211"/>
      <c r="O386" s="211"/>
      <c r="P386" s="211"/>
    </row>
    <row r="387">
      <c r="A387" s="231"/>
      <c r="B387" s="256"/>
      <c r="C387" s="216"/>
      <c r="D387" s="235"/>
      <c r="E387" s="235"/>
      <c r="F387" s="211"/>
      <c r="G387" s="211"/>
      <c r="H387" s="217"/>
      <c r="I387" s="211"/>
      <c r="J387" s="211"/>
      <c r="K387" s="211"/>
      <c r="L387" s="211"/>
      <c r="M387" s="211"/>
      <c r="N387" s="211"/>
      <c r="O387" s="211"/>
      <c r="P387" s="211"/>
    </row>
    <row r="388">
      <c r="A388" s="231"/>
      <c r="B388" s="256"/>
      <c r="C388" s="216"/>
      <c r="D388" s="235"/>
      <c r="E388" s="235"/>
      <c r="F388" s="211"/>
      <c r="G388" s="211"/>
      <c r="H388" s="217"/>
      <c r="I388" s="211"/>
      <c r="J388" s="211"/>
      <c r="K388" s="211"/>
      <c r="L388" s="211"/>
      <c r="M388" s="211"/>
      <c r="N388" s="211"/>
      <c r="O388" s="211"/>
      <c r="P388" s="211"/>
    </row>
    <row r="389">
      <c r="A389" s="231"/>
      <c r="B389" s="256"/>
      <c r="C389" s="216"/>
      <c r="D389" s="235"/>
      <c r="E389" s="235"/>
      <c r="F389" s="211"/>
      <c r="G389" s="211"/>
      <c r="H389" s="217"/>
      <c r="I389" s="211"/>
      <c r="J389" s="211"/>
      <c r="K389" s="211"/>
      <c r="L389" s="211"/>
      <c r="M389" s="211"/>
      <c r="N389" s="211"/>
      <c r="O389" s="211"/>
      <c r="P389" s="211"/>
    </row>
    <row r="390">
      <c r="A390" s="231"/>
      <c r="B390" s="256"/>
      <c r="C390" s="216"/>
      <c r="D390" s="235"/>
      <c r="E390" s="235"/>
      <c r="F390" s="211"/>
      <c r="G390" s="211"/>
      <c r="H390" s="217"/>
      <c r="I390" s="211"/>
      <c r="J390" s="211"/>
      <c r="K390" s="211"/>
      <c r="L390" s="211"/>
      <c r="M390" s="211"/>
      <c r="N390" s="211"/>
      <c r="O390" s="211"/>
      <c r="P390" s="211"/>
    </row>
    <row r="391">
      <c r="A391" s="231"/>
      <c r="B391" s="256"/>
      <c r="C391" s="216"/>
      <c r="D391" s="235"/>
      <c r="E391" s="235"/>
      <c r="F391" s="211"/>
      <c r="G391" s="211"/>
      <c r="H391" s="217"/>
      <c r="I391" s="211"/>
      <c r="J391" s="211"/>
      <c r="K391" s="211"/>
      <c r="L391" s="211"/>
      <c r="M391" s="211"/>
      <c r="N391" s="211"/>
      <c r="O391" s="211"/>
      <c r="P391" s="211"/>
    </row>
    <row r="392">
      <c r="A392" s="231"/>
      <c r="B392" s="256"/>
      <c r="C392" s="216"/>
      <c r="D392" s="235"/>
      <c r="E392" s="235"/>
      <c r="F392" s="211"/>
      <c r="G392" s="211"/>
      <c r="H392" s="217"/>
      <c r="I392" s="211"/>
      <c r="J392" s="211"/>
      <c r="K392" s="211"/>
      <c r="L392" s="211"/>
      <c r="M392" s="211"/>
      <c r="N392" s="211"/>
      <c r="O392" s="211"/>
      <c r="P392" s="211"/>
    </row>
    <row r="393">
      <c r="A393" s="231"/>
      <c r="B393" s="256"/>
      <c r="C393" s="216"/>
      <c r="D393" s="235"/>
      <c r="E393" s="235"/>
      <c r="F393" s="211"/>
      <c r="G393" s="211"/>
      <c r="H393" s="217"/>
      <c r="I393" s="211"/>
      <c r="J393" s="211"/>
      <c r="K393" s="211"/>
      <c r="L393" s="211"/>
      <c r="M393" s="211"/>
      <c r="N393" s="211"/>
      <c r="O393" s="211"/>
      <c r="P393" s="211"/>
    </row>
    <row r="394">
      <c r="A394" s="231"/>
      <c r="B394" s="256"/>
      <c r="C394" s="216"/>
      <c r="D394" s="235"/>
      <c r="E394" s="235"/>
      <c r="F394" s="211"/>
      <c r="G394" s="211"/>
      <c r="H394" s="217"/>
      <c r="I394" s="211"/>
      <c r="J394" s="211"/>
      <c r="K394" s="211"/>
      <c r="L394" s="211"/>
      <c r="M394" s="211"/>
      <c r="N394" s="211"/>
      <c r="O394" s="211"/>
      <c r="P394" s="211"/>
    </row>
    <row r="395">
      <c r="A395" s="231"/>
      <c r="B395" s="256"/>
      <c r="C395" s="216"/>
      <c r="D395" s="235"/>
      <c r="E395" s="235"/>
      <c r="F395" s="211"/>
      <c r="G395" s="211"/>
      <c r="H395" s="217"/>
      <c r="I395" s="211"/>
      <c r="J395" s="211"/>
      <c r="K395" s="211"/>
      <c r="L395" s="211"/>
      <c r="M395" s="211"/>
      <c r="N395" s="211"/>
      <c r="O395" s="211"/>
      <c r="P395" s="211"/>
    </row>
    <row r="396">
      <c r="A396" s="231"/>
      <c r="B396" s="256"/>
      <c r="C396" s="216"/>
      <c r="D396" s="235"/>
      <c r="E396" s="235"/>
      <c r="F396" s="211"/>
      <c r="G396" s="211"/>
      <c r="H396" s="217"/>
      <c r="I396" s="211"/>
      <c r="J396" s="211"/>
      <c r="K396" s="211"/>
      <c r="L396" s="211"/>
      <c r="M396" s="211"/>
      <c r="N396" s="211"/>
      <c r="O396" s="211"/>
      <c r="P396" s="211"/>
    </row>
    <row r="397">
      <c r="A397" s="231"/>
      <c r="B397" s="256"/>
      <c r="C397" s="216"/>
      <c r="D397" s="235"/>
      <c r="E397" s="235"/>
      <c r="F397" s="211"/>
      <c r="G397" s="211"/>
      <c r="H397" s="217"/>
      <c r="I397" s="211"/>
      <c r="J397" s="211"/>
      <c r="K397" s="211"/>
      <c r="L397" s="211"/>
      <c r="M397" s="211"/>
      <c r="N397" s="211"/>
      <c r="O397" s="211"/>
      <c r="P397" s="211"/>
    </row>
    <row r="398">
      <c r="A398" s="231"/>
      <c r="B398" s="256"/>
      <c r="C398" s="216"/>
      <c r="D398" s="235"/>
      <c r="E398" s="235"/>
      <c r="F398" s="211"/>
      <c r="G398" s="211"/>
      <c r="H398" s="217"/>
      <c r="I398" s="211"/>
      <c r="J398" s="211"/>
      <c r="K398" s="211"/>
      <c r="L398" s="211"/>
      <c r="M398" s="211"/>
      <c r="N398" s="211"/>
      <c r="O398" s="211"/>
      <c r="P398" s="211"/>
    </row>
    <row r="399">
      <c r="A399" s="231"/>
      <c r="B399" s="256"/>
      <c r="C399" s="216"/>
      <c r="D399" s="235"/>
      <c r="E399" s="235"/>
      <c r="F399" s="211"/>
      <c r="G399" s="211"/>
      <c r="H399" s="217"/>
      <c r="I399" s="211"/>
      <c r="J399" s="211"/>
      <c r="K399" s="211"/>
      <c r="L399" s="211"/>
      <c r="M399" s="211"/>
      <c r="N399" s="211"/>
      <c r="O399" s="211"/>
      <c r="P399" s="211"/>
    </row>
    <row r="400">
      <c r="A400" s="221"/>
      <c r="B400" s="256"/>
      <c r="C400" s="216"/>
      <c r="D400" s="235"/>
      <c r="E400" s="235"/>
      <c r="F400" s="211"/>
      <c r="G400" s="211"/>
      <c r="H400" s="217"/>
      <c r="I400" s="211"/>
      <c r="J400" s="211"/>
      <c r="K400" s="211"/>
      <c r="L400" s="211"/>
      <c r="M400" s="211"/>
      <c r="N400" s="211"/>
      <c r="O400" s="211"/>
      <c r="P400" s="211"/>
    </row>
    <row r="401">
      <c r="A401" s="231"/>
      <c r="B401" s="256"/>
      <c r="C401" s="216"/>
      <c r="D401" s="235"/>
      <c r="E401" s="235"/>
      <c r="F401" s="211"/>
      <c r="G401" s="211"/>
      <c r="H401" s="217"/>
      <c r="I401" s="211"/>
      <c r="J401" s="211"/>
      <c r="K401" s="211"/>
      <c r="L401" s="211"/>
      <c r="M401" s="211"/>
      <c r="N401" s="211"/>
      <c r="O401" s="211"/>
      <c r="P401" s="211"/>
    </row>
    <row r="402">
      <c r="A402" s="231"/>
      <c r="B402" s="256"/>
      <c r="C402" s="216"/>
      <c r="D402" s="235"/>
      <c r="E402" s="231"/>
      <c r="F402" s="211"/>
      <c r="G402" s="211"/>
      <c r="H402" s="217"/>
      <c r="I402" s="211"/>
      <c r="J402" s="211"/>
      <c r="K402" s="211"/>
      <c r="L402" s="211"/>
      <c r="M402" s="211"/>
      <c r="N402" s="211"/>
      <c r="O402" s="211"/>
      <c r="P402" s="211"/>
    </row>
    <row r="403">
      <c r="A403" s="231"/>
      <c r="B403" s="256"/>
      <c r="C403" s="216"/>
      <c r="D403" s="235"/>
      <c r="E403" s="235"/>
      <c r="F403" s="211"/>
      <c r="G403" s="211"/>
      <c r="H403" s="217"/>
      <c r="I403" s="211"/>
      <c r="J403" s="211"/>
      <c r="K403" s="211"/>
      <c r="L403" s="211"/>
      <c r="M403" s="211"/>
      <c r="N403" s="211"/>
      <c r="O403" s="211"/>
      <c r="P403" s="211"/>
    </row>
    <row r="404">
      <c r="A404" s="231"/>
      <c r="B404" s="256"/>
      <c r="C404" s="216"/>
      <c r="D404" s="235"/>
      <c r="E404" s="235"/>
      <c r="F404" s="211"/>
      <c r="G404" s="211"/>
      <c r="H404" s="217"/>
      <c r="I404" s="211"/>
      <c r="J404" s="211"/>
      <c r="K404" s="211"/>
      <c r="L404" s="211"/>
      <c r="M404" s="211"/>
      <c r="N404" s="211"/>
      <c r="O404" s="211"/>
      <c r="P404" s="211"/>
    </row>
    <row r="405">
      <c r="A405" s="231"/>
      <c r="B405" s="256"/>
      <c r="C405" s="216"/>
      <c r="D405" s="235"/>
      <c r="E405" s="235"/>
      <c r="F405" s="211"/>
      <c r="G405" s="211"/>
      <c r="H405" s="217"/>
      <c r="I405" s="211"/>
      <c r="J405" s="211"/>
      <c r="K405" s="211"/>
      <c r="L405" s="211"/>
      <c r="M405" s="211"/>
      <c r="N405" s="211"/>
      <c r="O405" s="211"/>
      <c r="P405" s="211"/>
    </row>
    <row r="406">
      <c r="A406" s="231"/>
      <c r="B406" s="256"/>
      <c r="C406" s="216"/>
      <c r="D406" s="235"/>
      <c r="E406" s="235"/>
      <c r="F406" s="211"/>
      <c r="G406" s="211"/>
      <c r="H406" s="217"/>
      <c r="I406" s="211"/>
      <c r="J406" s="211"/>
      <c r="K406" s="211"/>
      <c r="L406" s="211"/>
      <c r="M406" s="211"/>
      <c r="N406" s="211"/>
      <c r="O406" s="211"/>
      <c r="P406" s="211"/>
    </row>
    <row r="407">
      <c r="A407" s="231"/>
      <c r="B407" s="256"/>
      <c r="C407" s="216"/>
      <c r="D407" s="235"/>
      <c r="E407" s="235"/>
      <c r="F407" s="211"/>
      <c r="G407" s="211"/>
      <c r="H407" s="217"/>
      <c r="I407" s="211"/>
      <c r="J407" s="211"/>
      <c r="K407" s="211"/>
      <c r="L407" s="211"/>
      <c r="M407" s="211"/>
      <c r="N407" s="211"/>
      <c r="O407" s="211"/>
      <c r="P407" s="211"/>
    </row>
    <row r="408">
      <c r="A408" s="231"/>
      <c r="B408" s="256"/>
      <c r="C408" s="216"/>
      <c r="D408" s="235"/>
      <c r="E408" s="235"/>
      <c r="F408" s="211"/>
      <c r="G408" s="211"/>
      <c r="H408" s="217"/>
      <c r="I408" s="211"/>
      <c r="J408" s="211"/>
      <c r="K408" s="211"/>
      <c r="L408" s="211"/>
      <c r="M408" s="211"/>
      <c r="N408" s="211"/>
      <c r="O408" s="211"/>
      <c r="P408" s="211"/>
    </row>
    <row r="409">
      <c r="A409" s="231"/>
      <c r="B409" s="256"/>
      <c r="C409" s="216"/>
      <c r="D409" s="235"/>
      <c r="E409" s="235"/>
      <c r="F409" s="211"/>
      <c r="G409" s="211"/>
      <c r="H409" s="217"/>
      <c r="I409" s="211"/>
      <c r="J409" s="211"/>
      <c r="K409" s="211"/>
      <c r="L409" s="211"/>
      <c r="M409" s="211"/>
      <c r="N409" s="211"/>
      <c r="O409" s="211"/>
      <c r="P409" s="211"/>
    </row>
    <row r="410">
      <c r="A410" s="231"/>
      <c r="B410" s="256"/>
      <c r="C410" s="216"/>
      <c r="D410" s="235"/>
      <c r="E410" s="235"/>
      <c r="F410" s="211"/>
      <c r="G410" s="211"/>
      <c r="H410" s="217"/>
      <c r="I410" s="211"/>
      <c r="J410" s="211"/>
      <c r="K410" s="211"/>
      <c r="L410" s="211"/>
      <c r="M410" s="211"/>
      <c r="N410" s="211"/>
      <c r="O410" s="211"/>
      <c r="P410" s="211"/>
    </row>
    <row r="411">
      <c r="A411" s="231"/>
      <c r="B411" s="256"/>
      <c r="C411" s="216"/>
      <c r="D411" s="235"/>
      <c r="E411" s="235"/>
      <c r="F411" s="211"/>
      <c r="G411" s="211"/>
      <c r="H411" s="217"/>
      <c r="I411" s="211"/>
      <c r="J411" s="211"/>
      <c r="K411" s="211"/>
      <c r="L411" s="211"/>
      <c r="M411" s="211"/>
      <c r="N411" s="211"/>
      <c r="O411" s="211"/>
      <c r="P411" s="211"/>
    </row>
    <row r="412">
      <c r="A412" s="231"/>
      <c r="B412" s="256"/>
      <c r="C412" s="216"/>
      <c r="D412" s="235"/>
      <c r="E412" s="235"/>
      <c r="F412" s="211"/>
      <c r="G412" s="211"/>
      <c r="H412" s="217"/>
      <c r="I412" s="211"/>
      <c r="J412" s="211"/>
      <c r="K412" s="211"/>
      <c r="L412" s="211"/>
      <c r="M412" s="211"/>
      <c r="N412" s="211"/>
      <c r="O412" s="211"/>
      <c r="P412" s="211"/>
    </row>
    <row r="413">
      <c r="A413" s="231"/>
      <c r="B413" s="256"/>
      <c r="C413" s="216"/>
      <c r="D413" s="235"/>
      <c r="E413" s="235"/>
      <c r="F413" s="211"/>
      <c r="G413" s="211"/>
      <c r="H413" s="217"/>
      <c r="I413" s="211"/>
      <c r="J413" s="211"/>
      <c r="K413" s="211"/>
      <c r="L413" s="211"/>
      <c r="M413" s="211"/>
      <c r="N413" s="211"/>
      <c r="O413" s="211"/>
      <c r="P413" s="211"/>
    </row>
    <row r="414">
      <c r="A414" s="145"/>
      <c r="B414" s="256"/>
      <c r="C414" s="216"/>
      <c r="D414" s="235"/>
      <c r="E414" s="235"/>
      <c r="F414" s="195"/>
      <c r="G414" s="195"/>
      <c r="H414" s="217"/>
      <c r="I414" s="195"/>
      <c r="J414" s="195"/>
      <c r="K414" s="195"/>
      <c r="L414" s="195"/>
      <c r="M414" s="195"/>
      <c r="N414" s="195"/>
      <c r="O414" s="195"/>
      <c r="P414" s="195"/>
    </row>
    <row r="415">
      <c r="A415" s="145"/>
      <c r="B415" s="256"/>
      <c r="C415" s="216"/>
      <c r="D415" s="235"/>
      <c r="E415" s="235"/>
      <c r="F415" s="195"/>
      <c r="G415" s="195"/>
      <c r="H415" s="217"/>
      <c r="I415" s="195"/>
      <c r="J415" s="195"/>
      <c r="K415" s="195"/>
      <c r="L415" s="195"/>
      <c r="M415" s="195"/>
      <c r="N415" s="195"/>
      <c r="O415" s="195"/>
      <c r="P415" s="195"/>
    </row>
    <row r="416">
      <c r="A416" s="145"/>
      <c r="B416" s="256"/>
      <c r="C416" s="216"/>
      <c r="D416" s="235"/>
      <c r="E416" s="235"/>
      <c r="F416" s="195"/>
      <c r="G416" s="195"/>
      <c r="H416" s="217"/>
      <c r="I416" s="195"/>
      <c r="J416" s="195"/>
      <c r="K416" s="195"/>
      <c r="L416" s="195"/>
      <c r="M416" s="195"/>
      <c r="N416" s="195"/>
      <c r="O416" s="195"/>
      <c r="P416" s="195"/>
    </row>
    <row r="417">
      <c r="A417" s="145"/>
      <c r="B417" s="256"/>
      <c r="C417" s="216"/>
      <c r="D417" s="235"/>
      <c r="E417" s="235"/>
      <c r="F417" s="195"/>
      <c r="G417" s="195"/>
      <c r="H417" s="217"/>
      <c r="I417" s="195"/>
      <c r="J417" s="195"/>
      <c r="K417" s="195"/>
      <c r="L417" s="195"/>
      <c r="M417" s="195"/>
      <c r="N417" s="195"/>
      <c r="O417" s="195"/>
      <c r="P417" s="195"/>
    </row>
    <row r="418">
      <c r="A418" s="221"/>
      <c r="B418" s="256"/>
      <c r="C418" s="216"/>
      <c r="D418" s="235"/>
      <c r="E418" s="235"/>
      <c r="F418" s="211"/>
      <c r="G418" s="211"/>
      <c r="H418" s="217"/>
      <c r="I418" s="211"/>
      <c r="J418" s="211"/>
      <c r="K418" s="211"/>
      <c r="L418" s="211"/>
      <c r="M418" s="211"/>
      <c r="N418" s="211"/>
      <c r="O418" s="211"/>
      <c r="P418" s="211"/>
    </row>
    <row r="419">
      <c r="A419" s="145"/>
      <c r="B419" s="256"/>
      <c r="C419" s="216"/>
      <c r="D419" s="235"/>
      <c r="E419" s="235"/>
      <c r="F419" s="195"/>
      <c r="G419" s="195"/>
      <c r="H419" s="217"/>
      <c r="I419" s="195"/>
      <c r="J419" s="195"/>
      <c r="K419" s="195"/>
      <c r="L419" s="195"/>
      <c r="M419" s="195"/>
      <c r="N419" s="195"/>
      <c r="O419" s="195"/>
      <c r="P419" s="195"/>
    </row>
    <row r="420">
      <c r="A420" s="145"/>
      <c r="B420" s="256"/>
      <c r="C420" s="216"/>
      <c r="D420" s="235"/>
      <c r="E420" s="231"/>
      <c r="F420" s="195"/>
      <c r="G420" s="195"/>
      <c r="H420" s="217"/>
      <c r="I420" s="195"/>
      <c r="J420" s="195"/>
      <c r="K420" s="195"/>
      <c r="L420" s="195"/>
      <c r="M420" s="195"/>
      <c r="N420" s="195"/>
      <c r="O420" s="195"/>
      <c r="P420" s="195"/>
    </row>
    <row r="421">
      <c r="A421" s="145"/>
      <c r="B421" s="256"/>
      <c r="C421" s="216"/>
      <c r="D421" s="235"/>
      <c r="E421" s="235"/>
      <c r="F421" s="195"/>
      <c r="G421" s="195"/>
      <c r="H421" s="217"/>
      <c r="I421" s="195"/>
      <c r="J421" s="195"/>
      <c r="K421" s="195"/>
      <c r="L421" s="195"/>
      <c r="M421" s="195"/>
      <c r="N421" s="195"/>
      <c r="O421" s="195"/>
      <c r="P421" s="195"/>
    </row>
    <row r="422">
      <c r="A422" s="145"/>
      <c r="B422" s="256"/>
      <c r="C422" s="216"/>
      <c r="D422" s="235"/>
      <c r="E422" s="235"/>
      <c r="F422" s="195"/>
      <c r="G422" s="195"/>
      <c r="H422" s="217"/>
      <c r="I422" s="195"/>
      <c r="J422" s="195"/>
      <c r="K422" s="195"/>
      <c r="L422" s="195"/>
      <c r="M422" s="195"/>
      <c r="N422" s="195"/>
      <c r="O422" s="195"/>
      <c r="P422" s="195"/>
    </row>
    <row r="423">
      <c r="A423" s="145"/>
      <c r="B423" s="256"/>
      <c r="C423" s="216"/>
      <c r="D423" s="235"/>
      <c r="E423" s="235"/>
      <c r="F423" s="195"/>
      <c r="G423" s="195"/>
      <c r="H423" s="217"/>
      <c r="I423" s="195"/>
      <c r="J423" s="195"/>
      <c r="K423" s="195"/>
      <c r="L423" s="195"/>
      <c r="M423" s="195"/>
      <c r="N423" s="195"/>
      <c r="O423" s="195"/>
      <c r="P423" s="195"/>
    </row>
    <row r="424">
      <c r="A424" s="145"/>
      <c r="B424" s="256"/>
      <c r="C424" s="216"/>
      <c r="D424" s="235"/>
      <c r="E424" s="235"/>
      <c r="F424" s="195"/>
      <c r="G424" s="195"/>
      <c r="H424" s="217"/>
      <c r="I424" s="195"/>
      <c r="J424" s="195"/>
      <c r="K424" s="195"/>
      <c r="L424" s="195"/>
      <c r="M424" s="195"/>
      <c r="N424" s="195"/>
      <c r="O424" s="195"/>
      <c r="P424" s="195"/>
    </row>
    <row r="425">
      <c r="A425" s="145"/>
      <c r="B425" s="256"/>
      <c r="C425" s="216"/>
      <c r="D425" s="235"/>
      <c r="E425" s="235"/>
      <c r="F425" s="195"/>
      <c r="G425" s="195"/>
      <c r="H425" s="217"/>
      <c r="I425" s="195"/>
      <c r="J425" s="195"/>
      <c r="K425" s="195"/>
      <c r="L425" s="195"/>
      <c r="M425" s="195"/>
      <c r="N425" s="195"/>
      <c r="O425" s="195"/>
      <c r="P425" s="195"/>
    </row>
    <row r="426">
      <c r="A426" s="145"/>
      <c r="B426" s="256"/>
      <c r="C426" s="216"/>
      <c r="D426" s="235"/>
      <c r="E426" s="235"/>
      <c r="F426" s="195"/>
      <c r="G426" s="195"/>
      <c r="H426" s="217"/>
      <c r="I426" s="195"/>
      <c r="J426" s="195"/>
      <c r="K426" s="195"/>
      <c r="L426" s="195"/>
      <c r="M426" s="195"/>
      <c r="N426" s="195"/>
      <c r="O426" s="195"/>
      <c r="P426" s="195"/>
    </row>
    <row r="427">
      <c r="A427" s="145"/>
      <c r="B427" s="256"/>
      <c r="C427" s="216"/>
      <c r="D427" s="235"/>
      <c r="E427" s="235"/>
      <c r="F427" s="195"/>
      <c r="G427" s="195"/>
      <c r="H427" s="217"/>
      <c r="I427" s="195"/>
      <c r="J427" s="195"/>
      <c r="K427" s="195"/>
      <c r="L427" s="195"/>
      <c r="M427" s="195"/>
      <c r="N427" s="195"/>
      <c r="O427" s="195"/>
      <c r="P427" s="195"/>
    </row>
    <row r="428">
      <c r="A428" s="145"/>
      <c r="B428" s="256"/>
      <c r="C428" s="216"/>
      <c r="D428" s="235"/>
      <c r="E428" s="235"/>
      <c r="F428" s="195"/>
      <c r="G428" s="195"/>
      <c r="H428" s="217"/>
      <c r="I428" s="195"/>
      <c r="J428" s="195"/>
      <c r="K428" s="195"/>
      <c r="L428" s="195"/>
      <c r="M428" s="195"/>
      <c r="N428" s="195"/>
      <c r="O428" s="195"/>
      <c r="P428" s="195"/>
    </row>
    <row r="429">
      <c r="A429" s="145"/>
      <c r="B429" s="256"/>
      <c r="C429" s="216"/>
      <c r="D429" s="235"/>
      <c r="E429" s="235"/>
      <c r="F429" s="195"/>
      <c r="G429" s="195"/>
      <c r="H429" s="217"/>
      <c r="I429" s="195"/>
      <c r="J429" s="195"/>
      <c r="K429" s="195"/>
      <c r="L429" s="195"/>
      <c r="M429" s="195"/>
      <c r="N429" s="195"/>
      <c r="O429" s="195"/>
      <c r="P429" s="195"/>
    </row>
    <row r="430">
      <c r="A430" s="145"/>
      <c r="B430" s="256"/>
      <c r="C430" s="216"/>
      <c r="D430" s="235"/>
      <c r="E430" s="235"/>
      <c r="F430" s="195"/>
      <c r="G430" s="195"/>
      <c r="H430" s="217"/>
      <c r="I430" s="195"/>
      <c r="J430" s="195"/>
      <c r="K430" s="195"/>
      <c r="L430" s="195"/>
      <c r="M430" s="195"/>
      <c r="N430" s="195"/>
      <c r="O430" s="195"/>
      <c r="P430" s="195"/>
    </row>
    <row r="431">
      <c r="A431" s="145"/>
      <c r="B431" s="256"/>
      <c r="C431" s="216"/>
      <c r="D431" s="235"/>
      <c r="E431" s="235"/>
      <c r="F431" s="195"/>
      <c r="G431" s="195"/>
      <c r="H431" s="217"/>
      <c r="I431" s="195"/>
      <c r="J431" s="195"/>
      <c r="K431" s="195"/>
      <c r="L431" s="195"/>
      <c r="M431" s="195"/>
      <c r="N431" s="195"/>
      <c r="O431" s="195"/>
      <c r="P431" s="195"/>
    </row>
    <row r="432">
      <c r="A432" s="145"/>
      <c r="B432" s="256"/>
      <c r="C432" s="216"/>
      <c r="D432" s="235"/>
      <c r="E432" s="235"/>
      <c r="F432" s="195"/>
      <c r="G432" s="195"/>
      <c r="H432" s="217"/>
      <c r="I432" s="195"/>
      <c r="J432" s="195"/>
      <c r="K432" s="195"/>
      <c r="L432" s="195"/>
      <c r="M432" s="195"/>
      <c r="N432" s="195"/>
      <c r="O432" s="195"/>
      <c r="P432" s="195"/>
    </row>
    <row r="433">
      <c r="A433" s="145"/>
      <c r="B433" s="256"/>
      <c r="C433" s="216"/>
      <c r="D433" s="235"/>
      <c r="E433" s="235"/>
      <c r="F433" s="195"/>
      <c r="G433" s="195"/>
      <c r="H433" s="217"/>
      <c r="I433" s="195"/>
      <c r="J433" s="195"/>
      <c r="K433" s="195"/>
      <c r="L433" s="195"/>
      <c r="M433" s="195"/>
      <c r="N433" s="195"/>
      <c r="O433" s="195"/>
      <c r="P433" s="195"/>
    </row>
    <row r="434">
      <c r="A434" s="145"/>
      <c r="B434" s="256"/>
      <c r="C434" s="216"/>
      <c r="D434" s="235"/>
      <c r="E434" s="235"/>
      <c r="F434" s="195"/>
      <c r="G434" s="195"/>
      <c r="H434" s="217"/>
      <c r="I434" s="195"/>
      <c r="J434" s="195"/>
      <c r="K434" s="195"/>
      <c r="L434" s="195"/>
      <c r="M434" s="195"/>
      <c r="N434" s="195"/>
      <c r="O434" s="195"/>
      <c r="P434" s="195"/>
    </row>
    <row r="435">
      <c r="A435" s="145"/>
      <c r="B435" s="256"/>
      <c r="C435" s="216"/>
      <c r="D435" s="235"/>
      <c r="E435" s="235"/>
      <c r="F435" s="195"/>
      <c r="G435" s="195"/>
      <c r="H435" s="217"/>
      <c r="I435" s="195"/>
      <c r="J435" s="195"/>
      <c r="K435" s="195"/>
      <c r="L435" s="195"/>
      <c r="M435" s="195"/>
      <c r="N435" s="195"/>
      <c r="O435" s="195"/>
      <c r="P435" s="195"/>
    </row>
    <row r="436">
      <c r="A436" s="221"/>
      <c r="B436" s="256"/>
      <c r="C436" s="216"/>
      <c r="D436" s="235"/>
      <c r="E436" s="235"/>
      <c r="F436" s="211"/>
      <c r="G436" s="211"/>
      <c r="H436" s="217"/>
      <c r="I436" s="211"/>
      <c r="J436" s="211"/>
      <c r="K436" s="211"/>
      <c r="L436" s="211"/>
      <c r="M436" s="211"/>
      <c r="N436" s="211"/>
      <c r="O436" s="211"/>
      <c r="P436" s="211"/>
    </row>
    <row r="437">
      <c r="A437" s="145"/>
      <c r="B437" s="256"/>
      <c r="C437" s="216"/>
      <c r="D437" s="235"/>
      <c r="E437" s="235"/>
      <c r="F437" s="195"/>
      <c r="G437" s="195"/>
      <c r="H437" s="217"/>
      <c r="I437" s="195"/>
      <c r="J437" s="195"/>
      <c r="K437" s="195"/>
      <c r="L437" s="195"/>
      <c r="M437" s="195"/>
      <c r="N437" s="195"/>
      <c r="O437" s="195"/>
      <c r="P437" s="195"/>
    </row>
    <row r="438">
      <c r="A438" s="145"/>
      <c r="B438" s="256"/>
      <c r="C438" s="216"/>
      <c r="D438" s="235"/>
      <c r="E438" s="231"/>
      <c r="F438" s="195"/>
      <c r="G438" s="195"/>
      <c r="H438" s="217"/>
      <c r="I438" s="195"/>
      <c r="J438" s="195"/>
      <c r="K438" s="195"/>
      <c r="L438" s="195"/>
      <c r="M438" s="195"/>
      <c r="N438" s="195"/>
      <c r="O438" s="195"/>
      <c r="P438" s="195"/>
    </row>
    <row r="439">
      <c r="A439" s="145"/>
      <c r="B439" s="256"/>
      <c r="C439" s="216"/>
      <c r="D439" s="235"/>
      <c r="E439" s="235"/>
      <c r="F439" s="195"/>
      <c r="G439" s="195"/>
      <c r="H439" s="217"/>
      <c r="I439" s="195"/>
      <c r="J439" s="195"/>
      <c r="K439" s="195"/>
      <c r="L439" s="195"/>
      <c r="M439" s="195"/>
      <c r="N439" s="195"/>
      <c r="O439" s="195"/>
      <c r="P439" s="195"/>
    </row>
    <row r="440">
      <c r="A440" s="145"/>
      <c r="B440" s="256"/>
      <c r="C440" s="216"/>
      <c r="D440" s="235"/>
      <c r="E440" s="235"/>
      <c r="F440" s="195"/>
      <c r="G440" s="195"/>
      <c r="H440" s="217"/>
      <c r="I440" s="195"/>
      <c r="J440" s="195"/>
      <c r="K440" s="195"/>
      <c r="L440" s="195"/>
      <c r="M440" s="195"/>
      <c r="N440" s="195"/>
      <c r="O440" s="195"/>
      <c r="P440" s="195"/>
    </row>
    <row r="441">
      <c r="A441" s="145"/>
      <c r="B441" s="256"/>
      <c r="C441" s="216"/>
      <c r="D441" s="235"/>
      <c r="E441" s="235"/>
      <c r="F441" s="195"/>
      <c r="G441" s="195"/>
      <c r="H441" s="217"/>
      <c r="I441" s="195"/>
      <c r="J441" s="195"/>
      <c r="K441" s="195"/>
      <c r="L441" s="195"/>
      <c r="M441" s="195"/>
      <c r="N441" s="195"/>
      <c r="O441" s="195"/>
      <c r="P441" s="195"/>
    </row>
    <row r="442">
      <c r="A442" s="145"/>
      <c r="B442" s="256"/>
      <c r="C442" s="216"/>
      <c r="D442" s="235"/>
      <c r="E442" s="235"/>
      <c r="F442" s="195"/>
      <c r="G442" s="195"/>
      <c r="H442" s="217"/>
      <c r="I442" s="195"/>
      <c r="J442" s="195"/>
      <c r="K442" s="195"/>
      <c r="L442" s="195"/>
      <c r="M442" s="195"/>
      <c r="N442" s="195"/>
      <c r="O442" s="195"/>
      <c r="P442" s="195"/>
    </row>
    <row r="443">
      <c r="A443" s="145"/>
      <c r="B443" s="256"/>
      <c r="C443" s="216"/>
      <c r="D443" s="235"/>
      <c r="E443" s="235"/>
      <c r="F443" s="195"/>
      <c r="G443" s="195"/>
      <c r="H443" s="217"/>
      <c r="I443" s="195"/>
      <c r="J443" s="195"/>
      <c r="K443" s="195"/>
      <c r="L443" s="195"/>
      <c r="M443" s="195"/>
      <c r="N443" s="195"/>
      <c r="O443" s="195"/>
      <c r="P443" s="195"/>
    </row>
    <row r="444">
      <c r="A444" s="145"/>
      <c r="B444" s="256"/>
      <c r="C444" s="216"/>
      <c r="D444" s="235"/>
      <c r="E444" s="235"/>
      <c r="F444" s="195"/>
      <c r="G444" s="195"/>
      <c r="H444" s="217"/>
      <c r="I444" s="195"/>
      <c r="J444" s="195"/>
      <c r="K444" s="195"/>
      <c r="L444" s="195"/>
      <c r="M444" s="195"/>
      <c r="N444" s="195"/>
      <c r="O444" s="195"/>
      <c r="P444" s="195"/>
    </row>
    <row r="445">
      <c r="A445" s="145"/>
      <c r="B445" s="256"/>
      <c r="C445" s="216"/>
      <c r="D445" s="235"/>
      <c r="E445" s="235"/>
      <c r="F445" s="195"/>
      <c r="G445" s="195"/>
      <c r="H445" s="217"/>
      <c r="I445" s="195"/>
      <c r="J445" s="195"/>
      <c r="K445" s="195"/>
      <c r="L445" s="195"/>
      <c r="M445" s="195"/>
      <c r="N445" s="195"/>
      <c r="O445" s="195"/>
      <c r="P445" s="195"/>
    </row>
    <row r="446">
      <c r="A446" s="145"/>
      <c r="B446" s="256"/>
      <c r="C446" s="216"/>
      <c r="D446" s="235"/>
      <c r="E446" s="235"/>
      <c r="F446" s="195"/>
      <c r="G446" s="195"/>
      <c r="H446" s="217"/>
      <c r="I446" s="195"/>
      <c r="J446" s="195"/>
      <c r="K446" s="195"/>
      <c r="L446" s="195"/>
      <c r="M446" s="195"/>
      <c r="N446" s="195"/>
      <c r="O446" s="195"/>
      <c r="P446" s="195"/>
    </row>
    <row r="447">
      <c r="A447" s="145"/>
      <c r="B447" s="256"/>
      <c r="C447" s="216"/>
      <c r="D447" s="235"/>
      <c r="E447" s="235"/>
      <c r="F447" s="195"/>
      <c r="G447" s="195"/>
      <c r="H447" s="217"/>
      <c r="I447" s="195"/>
      <c r="J447" s="195"/>
      <c r="K447" s="195"/>
      <c r="L447" s="195"/>
      <c r="M447" s="195"/>
      <c r="N447" s="195"/>
      <c r="O447" s="195"/>
      <c r="P447" s="195"/>
    </row>
    <row r="448">
      <c r="A448" s="145"/>
      <c r="B448" s="256"/>
      <c r="C448" s="216"/>
      <c r="D448" s="235"/>
      <c r="E448" s="235"/>
      <c r="F448" s="195"/>
      <c r="G448" s="195"/>
      <c r="H448" s="217"/>
      <c r="I448" s="195"/>
      <c r="J448" s="195"/>
      <c r="K448" s="195"/>
      <c r="L448" s="195"/>
      <c r="M448" s="195"/>
      <c r="N448" s="195"/>
      <c r="O448" s="195"/>
      <c r="P448" s="195"/>
    </row>
    <row r="449">
      <c r="A449" s="145"/>
      <c r="B449" s="256"/>
      <c r="C449" s="216"/>
      <c r="D449" s="235"/>
      <c r="E449" s="235"/>
      <c r="F449" s="195"/>
      <c r="G449" s="195"/>
      <c r="H449" s="217"/>
      <c r="I449" s="195"/>
      <c r="J449" s="195"/>
      <c r="K449" s="195"/>
      <c r="L449" s="195"/>
      <c r="M449" s="195"/>
      <c r="N449" s="195"/>
      <c r="O449" s="195"/>
      <c r="P449" s="195"/>
    </row>
    <row r="450">
      <c r="A450" s="145"/>
      <c r="B450" s="256"/>
      <c r="C450" s="216"/>
      <c r="D450" s="235"/>
      <c r="E450" s="235"/>
      <c r="F450" s="195"/>
      <c r="G450" s="195"/>
      <c r="H450" s="217"/>
      <c r="I450" s="195"/>
      <c r="J450" s="195"/>
      <c r="K450" s="195"/>
      <c r="L450" s="195"/>
      <c r="M450" s="195"/>
      <c r="N450" s="195"/>
      <c r="O450" s="195"/>
      <c r="P450" s="195"/>
    </row>
    <row r="451">
      <c r="A451" s="145"/>
      <c r="B451" s="256"/>
      <c r="C451" s="216"/>
      <c r="D451" s="235"/>
      <c r="E451" s="235"/>
      <c r="F451" s="195"/>
      <c r="G451" s="195"/>
      <c r="H451" s="217"/>
      <c r="I451" s="195"/>
      <c r="J451" s="195"/>
      <c r="K451" s="195"/>
      <c r="L451" s="195"/>
      <c r="M451" s="195"/>
      <c r="N451" s="195"/>
      <c r="O451" s="195"/>
      <c r="P451" s="195"/>
    </row>
    <row r="452">
      <c r="A452" s="145"/>
      <c r="B452" s="256"/>
      <c r="C452" s="216"/>
      <c r="D452" s="235"/>
      <c r="E452" s="235"/>
      <c r="F452" s="195"/>
      <c r="G452" s="195"/>
      <c r="H452" s="217"/>
      <c r="I452" s="195"/>
      <c r="J452" s="195"/>
      <c r="K452" s="195"/>
      <c r="L452" s="195"/>
      <c r="M452" s="195"/>
      <c r="N452" s="195"/>
      <c r="O452" s="195"/>
      <c r="P452" s="195"/>
    </row>
    <row r="453">
      <c r="A453" s="145"/>
      <c r="B453" s="256"/>
      <c r="C453" s="216"/>
      <c r="D453" s="235"/>
      <c r="E453" s="235"/>
      <c r="F453" s="195"/>
      <c r="G453" s="195"/>
      <c r="H453" s="217"/>
      <c r="I453" s="195"/>
      <c r="J453" s="195"/>
      <c r="K453" s="195"/>
      <c r="L453" s="195"/>
      <c r="M453" s="195"/>
      <c r="N453" s="195"/>
      <c r="O453" s="195"/>
      <c r="P453" s="195"/>
    </row>
    <row r="454">
      <c r="A454" s="241"/>
      <c r="B454" s="256"/>
      <c r="C454" s="216"/>
      <c r="D454" s="235"/>
      <c r="E454" s="235"/>
      <c r="F454" s="211"/>
      <c r="G454" s="211"/>
      <c r="H454" s="217"/>
      <c r="I454" s="211"/>
      <c r="J454" s="211"/>
      <c r="K454" s="211"/>
      <c r="L454" s="211"/>
      <c r="M454" s="211"/>
      <c r="N454" s="211"/>
      <c r="O454" s="211"/>
      <c r="P454" s="211"/>
    </row>
    <row r="455">
      <c r="A455" s="231"/>
      <c r="B455" s="256"/>
      <c r="C455" s="216"/>
      <c r="D455" s="235"/>
      <c r="E455" s="235"/>
      <c r="F455" s="211"/>
      <c r="G455" s="211"/>
      <c r="H455" s="217"/>
      <c r="I455" s="211"/>
      <c r="J455" s="211"/>
      <c r="K455" s="211"/>
      <c r="L455" s="211"/>
      <c r="M455" s="211"/>
      <c r="N455" s="211"/>
      <c r="O455" s="211"/>
      <c r="P455" s="211"/>
    </row>
    <row r="456">
      <c r="A456" s="231"/>
      <c r="B456" s="256"/>
      <c r="C456" s="216"/>
      <c r="D456" s="235"/>
      <c r="E456" s="231"/>
      <c r="F456" s="211"/>
      <c r="G456" s="211"/>
      <c r="H456" s="217"/>
      <c r="I456" s="211"/>
      <c r="J456" s="211"/>
      <c r="K456" s="211"/>
      <c r="L456" s="211"/>
      <c r="M456" s="211"/>
      <c r="N456" s="211"/>
      <c r="O456" s="211"/>
      <c r="P456" s="211"/>
    </row>
    <row r="457">
      <c r="A457" s="231"/>
      <c r="B457" s="256"/>
      <c r="C457" s="216"/>
      <c r="D457" s="235"/>
      <c r="E457" s="235"/>
      <c r="F457" s="211"/>
      <c r="G457" s="211"/>
      <c r="H457" s="217"/>
      <c r="I457" s="211"/>
      <c r="J457" s="211"/>
      <c r="K457" s="211"/>
      <c r="L457" s="211"/>
      <c r="M457" s="211"/>
      <c r="N457" s="211"/>
      <c r="O457" s="211"/>
      <c r="P457" s="211"/>
    </row>
    <row r="458">
      <c r="A458" s="231"/>
      <c r="B458" s="256"/>
      <c r="C458" s="216"/>
      <c r="D458" s="235"/>
      <c r="E458" s="235"/>
      <c r="F458" s="211"/>
      <c r="G458" s="211"/>
      <c r="H458" s="217"/>
      <c r="I458" s="211"/>
      <c r="J458" s="211"/>
      <c r="K458" s="211"/>
      <c r="L458" s="211"/>
      <c r="M458" s="211"/>
      <c r="N458" s="211"/>
      <c r="O458" s="211"/>
      <c r="P458" s="211"/>
    </row>
    <row r="459">
      <c r="A459" s="231"/>
      <c r="B459" s="256"/>
      <c r="C459" s="216"/>
      <c r="D459" s="235"/>
      <c r="E459" s="235"/>
      <c r="F459" s="211"/>
      <c r="G459" s="211"/>
      <c r="H459" s="217"/>
      <c r="I459" s="211"/>
      <c r="J459" s="211"/>
      <c r="K459" s="211"/>
      <c r="L459" s="211"/>
      <c r="M459" s="211"/>
      <c r="N459" s="211"/>
      <c r="O459" s="211"/>
      <c r="P459" s="211"/>
    </row>
    <row r="460">
      <c r="A460" s="231"/>
      <c r="B460" s="256"/>
      <c r="C460" s="216"/>
      <c r="D460" s="235"/>
      <c r="E460" s="235"/>
      <c r="F460" s="211"/>
      <c r="G460" s="211"/>
      <c r="H460" s="217"/>
      <c r="I460" s="211"/>
      <c r="J460" s="211"/>
      <c r="K460" s="211"/>
      <c r="L460" s="211"/>
      <c r="M460" s="211"/>
      <c r="N460" s="211"/>
      <c r="O460" s="211"/>
      <c r="P460" s="211"/>
    </row>
    <row r="461">
      <c r="A461" s="231"/>
      <c r="B461" s="256"/>
      <c r="C461" s="216"/>
      <c r="D461" s="235"/>
      <c r="E461" s="235"/>
      <c r="F461" s="211"/>
      <c r="G461" s="211"/>
      <c r="H461" s="217"/>
      <c r="I461" s="211"/>
      <c r="J461" s="211"/>
      <c r="K461" s="211"/>
      <c r="L461" s="211"/>
      <c r="M461" s="211"/>
      <c r="N461" s="211"/>
      <c r="O461" s="211"/>
      <c r="P461" s="211"/>
    </row>
    <row r="462">
      <c r="A462" s="231"/>
      <c r="B462" s="256"/>
      <c r="C462" s="216"/>
      <c r="D462" s="235"/>
      <c r="E462" s="235"/>
      <c r="F462" s="211"/>
      <c r="G462" s="211"/>
      <c r="H462" s="217"/>
      <c r="I462" s="211"/>
      <c r="J462" s="211"/>
      <c r="K462" s="211"/>
      <c r="L462" s="211"/>
      <c r="M462" s="211"/>
      <c r="N462" s="211"/>
      <c r="O462" s="211"/>
      <c r="P462" s="211"/>
    </row>
    <row r="463">
      <c r="A463" s="231"/>
      <c r="B463" s="256"/>
      <c r="C463" s="216"/>
      <c r="D463" s="235"/>
      <c r="E463" s="235"/>
      <c r="F463" s="211"/>
      <c r="G463" s="211"/>
      <c r="H463" s="217"/>
      <c r="I463" s="211"/>
      <c r="J463" s="211"/>
      <c r="K463" s="211"/>
      <c r="L463" s="211"/>
      <c r="M463" s="211"/>
      <c r="N463" s="211"/>
      <c r="O463" s="211"/>
      <c r="P463" s="211"/>
    </row>
    <row r="464">
      <c r="A464" s="231"/>
      <c r="B464" s="256"/>
      <c r="C464" s="216"/>
      <c r="D464" s="235"/>
      <c r="E464" s="235"/>
      <c r="F464" s="211"/>
      <c r="G464" s="211"/>
      <c r="H464" s="217"/>
      <c r="I464" s="211"/>
      <c r="J464" s="211"/>
      <c r="K464" s="211"/>
      <c r="L464" s="211"/>
      <c r="M464" s="211"/>
      <c r="N464" s="211"/>
      <c r="O464" s="211"/>
      <c r="P464" s="211"/>
    </row>
    <row r="465">
      <c r="A465" s="231"/>
      <c r="B465" s="256"/>
      <c r="C465" s="216"/>
      <c r="D465" s="235"/>
      <c r="E465" s="235"/>
      <c r="F465" s="211"/>
      <c r="G465" s="211"/>
      <c r="H465" s="217"/>
      <c r="I465" s="211"/>
      <c r="J465" s="211"/>
      <c r="K465" s="211"/>
      <c r="L465" s="211"/>
      <c r="M465" s="211"/>
      <c r="N465" s="211"/>
      <c r="O465" s="211"/>
      <c r="P465" s="211"/>
    </row>
    <row r="466">
      <c r="A466" s="231"/>
      <c r="B466" s="256"/>
      <c r="C466" s="216"/>
      <c r="D466" s="235"/>
      <c r="E466" s="235"/>
      <c r="F466" s="211"/>
      <c r="G466" s="211"/>
      <c r="H466" s="217"/>
      <c r="I466" s="211"/>
      <c r="J466" s="211"/>
      <c r="K466" s="211"/>
      <c r="L466" s="211"/>
      <c r="M466" s="211"/>
      <c r="N466" s="211"/>
      <c r="O466" s="211"/>
      <c r="P466" s="211"/>
    </row>
    <row r="467">
      <c r="A467" s="231"/>
      <c r="B467" s="256"/>
      <c r="C467" s="216"/>
      <c r="D467" s="235"/>
      <c r="E467" s="235"/>
      <c r="F467" s="211"/>
      <c r="G467" s="211"/>
      <c r="H467" s="217"/>
      <c r="I467" s="211"/>
      <c r="J467" s="211"/>
      <c r="K467" s="211"/>
      <c r="L467" s="211"/>
      <c r="M467" s="211"/>
      <c r="N467" s="211"/>
      <c r="O467" s="211"/>
      <c r="P467" s="211"/>
    </row>
    <row r="468">
      <c r="A468" s="231"/>
      <c r="B468" s="256"/>
      <c r="C468" s="216"/>
      <c r="D468" s="235"/>
      <c r="E468" s="235"/>
      <c r="F468" s="211"/>
      <c r="G468" s="211"/>
      <c r="H468" s="217"/>
      <c r="I468" s="211"/>
      <c r="J468" s="211"/>
      <c r="K468" s="211"/>
      <c r="L468" s="211"/>
      <c r="M468" s="211"/>
      <c r="N468" s="211"/>
      <c r="O468" s="211"/>
      <c r="P468" s="211"/>
    </row>
    <row r="469">
      <c r="A469" s="231"/>
      <c r="B469" s="256"/>
      <c r="C469" s="216"/>
      <c r="D469" s="235"/>
      <c r="E469" s="235"/>
      <c r="F469" s="211"/>
      <c r="G469" s="211"/>
      <c r="H469" s="217"/>
      <c r="I469" s="211"/>
      <c r="J469" s="211"/>
      <c r="K469" s="211"/>
      <c r="L469" s="211"/>
      <c r="M469" s="211"/>
      <c r="N469" s="211"/>
      <c r="O469" s="211"/>
      <c r="P469" s="211"/>
    </row>
    <row r="470">
      <c r="A470" s="231"/>
      <c r="B470" s="256"/>
      <c r="C470" s="216"/>
      <c r="D470" s="235"/>
      <c r="E470" s="235"/>
      <c r="F470" s="211"/>
      <c r="G470" s="211"/>
      <c r="H470" s="217"/>
      <c r="I470" s="211"/>
      <c r="J470" s="211"/>
      <c r="K470" s="211"/>
      <c r="L470" s="211"/>
      <c r="M470" s="211"/>
      <c r="N470" s="211"/>
      <c r="O470" s="211"/>
      <c r="P470" s="211"/>
    </row>
    <row r="471">
      <c r="A471" s="231"/>
      <c r="B471" s="256"/>
      <c r="C471" s="216"/>
      <c r="D471" s="235"/>
      <c r="E471" s="235"/>
      <c r="F471" s="211"/>
      <c r="G471" s="211"/>
      <c r="H471" s="217"/>
      <c r="I471" s="211"/>
      <c r="J471" s="211"/>
      <c r="K471" s="211"/>
      <c r="L471" s="211"/>
      <c r="M471" s="211"/>
      <c r="N471" s="211"/>
      <c r="O471" s="211"/>
      <c r="P471" s="211"/>
    </row>
    <row r="472">
      <c r="A472" s="221"/>
      <c r="B472" s="256"/>
      <c r="C472" s="216"/>
      <c r="D472" s="235"/>
      <c r="E472" s="235"/>
      <c r="F472" s="211"/>
      <c r="G472" s="211"/>
      <c r="H472" s="217"/>
      <c r="I472" s="211"/>
      <c r="J472" s="211"/>
      <c r="K472" s="211"/>
      <c r="L472" s="211"/>
      <c r="M472" s="211"/>
      <c r="N472" s="211"/>
      <c r="O472" s="211"/>
      <c r="P472" s="211"/>
    </row>
    <row r="473">
      <c r="A473" s="231"/>
      <c r="B473" s="256"/>
      <c r="C473" s="216"/>
      <c r="D473" s="235"/>
      <c r="E473" s="235"/>
      <c r="F473" s="211"/>
      <c r="G473" s="211"/>
      <c r="H473" s="217"/>
      <c r="I473" s="211"/>
      <c r="J473" s="211"/>
      <c r="K473" s="211"/>
      <c r="L473" s="211"/>
      <c r="M473" s="211"/>
      <c r="N473" s="211"/>
      <c r="O473" s="211"/>
      <c r="P473" s="211"/>
    </row>
    <row r="474">
      <c r="A474" s="231"/>
      <c r="B474" s="256"/>
      <c r="C474" s="216"/>
      <c r="D474" s="235"/>
      <c r="E474" s="231"/>
      <c r="F474" s="211"/>
      <c r="G474" s="211"/>
      <c r="H474" s="217"/>
      <c r="I474" s="211"/>
      <c r="J474" s="211"/>
      <c r="K474" s="211"/>
      <c r="L474" s="211"/>
      <c r="M474" s="211"/>
      <c r="N474" s="211"/>
      <c r="O474" s="211"/>
      <c r="P474" s="211"/>
    </row>
    <row r="475">
      <c r="A475" s="231"/>
      <c r="B475" s="256"/>
      <c r="C475" s="216"/>
      <c r="D475" s="235"/>
      <c r="E475" s="235"/>
      <c r="F475" s="211"/>
      <c r="G475" s="211"/>
      <c r="H475" s="217"/>
      <c r="I475" s="211"/>
      <c r="J475" s="211"/>
      <c r="K475" s="211"/>
      <c r="L475" s="211"/>
      <c r="M475" s="211"/>
      <c r="N475" s="211"/>
      <c r="O475" s="211"/>
      <c r="P475" s="211"/>
    </row>
    <row r="476">
      <c r="A476" s="231"/>
      <c r="B476" s="256"/>
      <c r="C476" s="216"/>
      <c r="D476" s="235"/>
      <c r="E476" s="235"/>
      <c r="F476" s="211"/>
      <c r="G476" s="211"/>
      <c r="H476" s="217"/>
      <c r="I476" s="211"/>
      <c r="J476" s="211"/>
      <c r="K476" s="211"/>
      <c r="L476" s="211"/>
      <c r="M476" s="211"/>
      <c r="N476" s="211"/>
      <c r="O476" s="211"/>
      <c r="P476" s="211"/>
    </row>
    <row r="477">
      <c r="A477" s="231"/>
      <c r="B477" s="256"/>
      <c r="C477" s="216"/>
      <c r="D477" s="235"/>
      <c r="E477" s="235"/>
      <c r="F477" s="211"/>
      <c r="G477" s="211"/>
      <c r="H477" s="217"/>
      <c r="I477" s="211"/>
      <c r="J477" s="211"/>
      <c r="K477" s="211"/>
      <c r="L477" s="211"/>
      <c r="M477" s="211"/>
      <c r="N477" s="211"/>
      <c r="O477" s="211"/>
      <c r="P477" s="211"/>
    </row>
    <row r="478">
      <c r="A478" s="231"/>
      <c r="B478" s="256"/>
      <c r="C478" s="216"/>
      <c r="D478" s="235"/>
      <c r="E478" s="235"/>
      <c r="F478" s="211"/>
      <c r="G478" s="211"/>
      <c r="H478" s="217"/>
      <c r="I478" s="211"/>
      <c r="J478" s="211"/>
      <c r="K478" s="211"/>
      <c r="L478" s="211"/>
      <c r="M478" s="211"/>
      <c r="N478" s="211"/>
      <c r="O478" s="211"/>
      <c r="P478" s="211"/>
    </row>
    <row r="479">
      <c r="A479" s="145"/>
      <c r="B479" s="256"/>
      <c r="C479" s="216"/>
      <c r="D479" s="235"/>
      <c r="E479" s="235"/>
      <c r="F479" s="195"/>
      <c r="G479" s="195"/>
      <c r="H479" s="217"/>
      <c r="I479" s="195"/>
      <c r="J479" s="195"/>
      <c r="K479" s="195"/>
      <c r="L479" s="195"/>
      <c r="M479" s="195"/>
      <c r="N479" s="195"/>
      <c r="O479" s="195"/>
      <c r="P479" s="195"/>
    </row>
    <row r="480">
      <c r="A480" s="145"/>
      <c r="B480" s="256"/>
      <c r="C480" s="216"/>
      <c r="D480" s="235"/>
      <c r="E480" s="235"/>
      <c r="F480" s="195"/>
      <c r="G480" s="195"/>
      <c r="H480" s="217"/>
      <c r="I480" s="195"/>
      <c r="J480" s="195"/>
      <c r="K480" s="195"/>
      <c r="L480" s="195"/>
      <c r="M480" s="195"/>
      <c r="N480" s="195"/>
      <c r="O480" s="195"/>
      <c r="P480" s="195"/>
    </row>
    <row r="481">
      <c r="A481" s="145"/>
      <c r="B481" s="256"/>
      <c r="C481" s="216"/>
      <c r="D481" s="235"/>
      <c r="E481" s="235"/>
      <c r="F481" s="195"/>
      <c r="G481" s="195"/>
      <c r="H481" s="217"/>
      <c r="I481" s="195"/>
      <c r="J481" s="195"/>
      <c r="K481" s="195"/>
      <c r="L481" s="195"/>
      <c r="M481" s="195"/>
      <c r="N481" s="195"/>
      <c r="O481" s="195"/>
      <c r="P481" s="195"/>
    </row>
    <row r="482">
      <c r="A482" s="145"/>
      <c r="B482" s="256"/>
      <c r="C482" s="216"/>
      <c r="D482" s="235"/>
      <c r="E482" s="235"/>
      <c r="F482" s="195"/>
      <c r="G482" s="195"/>
      <c r="H482" s="217"/>
      <c r="I482" s="195"/>
      <c r="J482" s="195"/>
      <c r="K482" s="195"/>
      <c r="L482" s="195"/>
      <c r="M482" s="195"/>
      <c r="N482" s="195"/>
      <c r="O482" s="195"/>
      <c r="P482" s="195"/>
    </row>
    <row r="483">
      <c r="A483" s="145"/>
      <c r="B483" s="256"/>
      <c r="C483" s="216"/>
      <c r="D483" s="235"/>
      <c r="E483" s="235"/>
      <c r="F483" s="195"/>
      <c r="G483" s="195"/>
      <c r="H483" s="217"/>
      <c r="I483" s="195"/>
      <c r="J483" s="195"/>
      <c r="K483" s="195"/>
      <c r="L483" s="195"/>
      <c r="M483" s="195"/>
      <c r="N483" s="195"/>
      <c r="O483" s="195"/>
      <c r="P483" s="195"/>
    </row>
    <row r="484">
      <c r="A484" s="145"/>
      <c r="B484" s="256"/>
      <c r="C484" s="216"/>
      <c r="D484" s="235"/>
      <c r="E484" s="235"/>
      <c r="F484" s="195"/>
      <c r="G484" s="195"/>
      <c r="H484" s="217"/>
      <c r="I484" s="195"/>
      <c r="J484" s="195"/>
      <c r="K484" s="195"/>
      <c r="L484" s="195"/>
      <c r="M484" s="195"/>
      <c r="N484" s="195"/>
      <c r="O484" s="195"/>
      <c r="P484" s="195"/>
    </row>
    <row r="485">
      <c r="A485" s="145"/>
      <c r="B485" s="256"/>
      <c r="C485" s="216"/>
      <c r="D485" s="235"/>
      <c r="E485" s="235"/>
      <c r="F485" s="195"/>
      <c r="G485" s="195"/>
      <c r="H485" s="217"/>
      <c r="I485" s="195"/>
      <c r="J485" s="195"/>
      <c r="K485" s="195"/>
      <c r="L485" s="195"/>
      <c r="M485" s="195"/>
      <c r="N485" s="195"/>
      <c r="O485" s="195"/>
      <c r="P485" s="195"/>
    </row>
    <row r="486">
      <c r="A486" s="145"/>
      <c r="B486" s="256"/>
      <c r="C486" s="216"/>
      <c r="D486" s="235"/>
      <c r="E486" s="235"/>
      <c r="F486" s="195"/>
      <c r="G486" s="195"/>
      <c r="H486" s="217"/>
      <c r="I486" s="195"/>
      <c r="J486" s="195"/>
      <c r="K486" s="195"/>
      <c r="L486" s="195"/>
      <c r="M486" s="195"/>
      <c r="N486" s="195"/>
      <c r="O486" s="195"/>
      <c r="P486" s="195"/>
    </row>
    <row r="487">
      <c r="A487" s="145"/>
      <c r="B487" s="256"/>
      <c r="C487" s="216"/>
      <c r="D487" s="235"/>
      <c r="E487" s="235"/>
      <c r="F487" s="195"/>
      <c r="G487" s="195"/>
      <c r="H487" s="217"/>
      <c r="I487" s="195"/>
      <c r="J487" s="195"/>
      <c r="K487" s="195"/>
      <c r="L487" s="195"/>
      <c r="M487" s="195"/>
      <c r="N487" s="195"/>
      <c r="O487" s="195"/>
      <c r="P487" s="195"/>
    </row>
    <row r="488">
      <c r="A488" s="145"/>
      <c r="B488" s="256"/>
      <c r="C488" s="216"/>
      <c r="D488" s="235"/>
      <c r="E488" s="235"/>
      <c r="F488" s="195"/>
      <c r="G488" s="195"/>
      <c r="H488" s="217"/>
      <c r="I488" s="195"/>
      <c r="J488" s="195"/>
      <c r="K488" s="195"/>
      <c r="L488" s="195"/>
      <c r="M488" s="195"/>
      <c r="N488" s="195"/>
      <c r="O488" s="195"/>
      <c r="P488" s="195"/>
    </row>
    <row r="489">
      <c r="A489" s="145"/>
      <c r="B489" s="256"/>
      <c r="C489" s="216"/>
      <c r="D489" s="235"/>
      <c r="E489" s="235"/>
      <c r="F489" s="195"/>
      <c r="G489" s="195"/>
      <c r="H489" s="217"/>
      <c r="I489" s="195"/>
      <c r="J489" s="195"/>
      <c r="K489" s="195"/>
      <c r="L489" s="195"/>
      <c r="M489" s="195"/>
      <c r="N489" s="195"/>
      <c r="O489" s="195"/>
      <c r="P489" s="195"/>
    </row>
    <row r="490">
      <c r="A490" s="221"/>
      <c r="B490" s="256"/>
      <c r="C490" s="216"/>
      <c r="D490" s="235"/>
      <c r="E490" s="235"/>
      <c r="F490" s="211"/>
      <c r="G490" s="211"/>
      <c r="H490" s="217"/>
      <c r="I490" s="211"/>
      <c r="J490" s="211"/>
      <c r="K490" s="211"/>
      <c r="L490" s="211"/>
      <c r="M490" s="211"/>
      <c r="N490" s="211"/>
      <c r="O490" s="211"/>
      <c r="P490" s="211"/>
    </row>
    <row r="491">
      <c r="A491" s="145"/>
      <c r="B491" s="256"/>
      <c r="C491" s="216"/>
      <c r="D491" s="235"/>
      <c r="E491" s="235"/>
      <c r="F491" s="195"/>
      <c r="G491" s="195"/>
      <c r="H491" s="217"/>
      <c r="I491" s="195"/>
      <c r="J491" s="195"/>
      <c r="K491" s="195"/>
      <c r="L491" s="195"/>
      <c r="M491" s="195"/>
      <c r="N491" s="195"/>
      <c r="O491" s="195"/>
      <c r="P491" s="195"/>
    </row>
    <row r="492">
      <c r="A492" s="145"/>
      <c r="B492" s="256"/>
      <c r="C492" s="216"/>
      <c r="D492" s="235"/>
      <c r="E492" s="231"/>
      <c r="F492" s="195"/>
      <c r="G492" s="195"/>
      <c r="H492" s="217"/>
      <c r="I492" s="195"/>
      <c r="J492" s="195"/>
      <c r="K492" s="195"/>
      <c r="L492" s="195"/>
      <c r="M492" s="195"/>
      <c r="N492" s="195"/>
      <c r="O492" s="195"/>
      <c r="P492" s="195"/>
    </row>
    <row r="493">
      <c r="A493" s="145"/>
      <c r="B493" s="256"/>
      <c r="C493" s="216"/>
      <c r="D493" s="235"/>
      <c r="E493" s="235"/>
      <c r="F493" s="195"/>
      <c r="G493" s="195"/>
      <c r="H493" s="217"/>
      <c r="I493" s="195"/>
      <c r="J493" s="195"/>
      <c r="K493" s="195"/>
      <c r="L493" s="195"/>
      <c r="M493" s="195"/>
      <c r="N493" s="195"/>
      <c r="O493" s="195"/>
      <c r="P493" s="195"/>
    </row>
    <row r="494">
      <c r="A494" s="145"/>
      <c r="B494" s="256"/>
      <c r="C494" s="216"/>
      <c r="D494" s="235"/>
      <c r="E494" s="235"/>
      <c r="F494" s="195"/>
      <c r="G494" s="195"/>
      <c r="H494" s="217"/>
      <c r="I494" s="195"/>
      <c r="J494" s="195"/>
      <c r="K494" s="195"/>
      <c r="L494" s="195"/>
      <c r="M494" s="195"/>
      <c r="N494" s="195"/>
      <c r="O494" s="195"/>
      <c r="P494" s="195"/>
    </row>
    <row r="495">
      <c r="A495" s="145"/>
      <c r="B495" s="256"/>
      <c r="C495" s="216"/>
      <c r="D495" s="235"/>
      <c r="E495" s="235"/>
      <c r="F495" s="195"/>
      <c r="G495" s="195"/>
      <c r="H495" s="217"/>
      <c r="I495" s="195"/>
      <c r="J495" s="195"/>
      <c r="K495" s="195"/>
      <c r="L495" s="195"/>
      <c r="M495" s="195"/>
      <c r="N495" s="195"/>
      <c r="O495" s="195"/>
      <c r="P495" s="195"/>
    </row>
    <row r="496">
      <c r="A496" s="145"/>
      <c r="B496" s="256"/>
      <c r="C496" s="216"/>
      <c r="D496" s="235"/>
      <c r="E496" s="235"/>
      <c r="F496" s="195"/>
      <c r="G496" s="195"/>
      <c r="H496" s="217"/>
      <c r="I496" s="195"/>
      <c r="J496" s="195"/>
      <c r="K496" s="195"/>
      <c r="L496" s="195"/>
      <c r="M496" s="195"/>
      <c r="N496" s="195"/>
      <c r="O496" s="195"/>
      <c r="P496" s="195"/>
    </row>
    <row r="497">
      <c r="A497" s="231"/>
      <c r="B497" s="256"/>
      <c r="C497" s="216"/>
      <c r="D497" s="235"/>
      <c r="E497" s="235"/>
      <c r="F497" s="211"/>
      <c r="G497" s="211"/>
      <c r="H497" s="217"/>
      <c r="I497" s="211"/>
      <c r="J497" s="211"/>
      <c r="K497" s="211"/>
      <c r="L497" s="211"/>
      <c r="M497" s="211"/>
      <c r="N497" s="211"/>
      <c r="O497" s="211"/>
      <c r="P497" s="211"/>
    </row>
    <row r="498">
      <c r="A498" s="231"/>
      <c r="B498" s="256"/>
      <c r="C498" s="216"/>
      <c r="D498" s="235"/>
      <c r="E498" s="235"/>
      <c r="F498" s="211"/>
      <c r="G498" s="211"/>
      <c r="H498" s="217"/>
      <c r="I498" s="211"/>
      <c r="J498" s="211"/>
      <c r="K498" s="211"/>
      <c r="L498" s="211"/>
      <c r="M498" s="211"/>
      <c r="N498" s="211"/>
      <c r="O498" s="211"/>
      <c r="P498" s="211"/>
    </row>
    <row r="499">
      <c r="A499" s="231"/>
      <c r="B499" s="256"/>
      <c r="C499" s="216"/>
      <c r="D499" s="235"/>
      <c r="E499" s="235"/>
      <c r="F499" s="211"/>
      <c r="G499" s="211"/>
      <c r="H499" s="217"/>
      <c r="I499" s="211"/>
      <c r="J499" s="211"/>
      <c r="K499" s="211"/>
      <c r="L499" s="211"/>
      <c r="M499" s="211"/>
      <c r="N499" s="211"/>
      <c r="O499" s="211"/>
      <c r="P499" s="211"/>
    </row>
    <row r="500">
      <c r="A500" s="231"/>
      <c r="B500" s="256"/>
      <c r="C500" s="216"/>
      <c r="D500" s="235"/>
      <c r="E500" s="235"/>
      <c r="F500" s="211"/>
      <c r="G500" s="211"/>
      <c r="H500" s="217"/>
      <c r="I500" s="211"/>
      <c r="J500" s="211"/>
      <c r="K500" s="211"/>
      <c r="L500" s="211"/>
      <c r="M500" s="211"/>
      <c r="N500" s="211"/>
      <c r="O500" s="211"/>
      <c r="P500" s="211"/>
    </row>
    <row r="501">
      <c r="A501" s="231"/>
      <c r="B501" s="256"/>
      <c r="C501" s="216"/>
      <c r="D501" s="235"/>
      <c r="E501" s="235"/>
      <c r="F501" s="211"/>
      <c r="G501" s="211"/>
      <c r="H501" s="217"/>
      <c r="I501" s="211"/>
      <c r="J501" s="211"/>
      <c r="K501" s="211"/>
      <c r="L501" s="211"/>
      <c r="M501" s="211"/>
      <c r="N501" s="211"/>
      <c r="O501" s="211"/>
      <c r="P501" s="211"/>
    </row>
    <row r="502">
      <c r="A502" s="231"/>
      <c r="B502" s="256"/>
      <c r="C502" s="216"/>
      <c r="D502" s="235"/>
      <c r="E502" s="235"/>
      <c r="F502" s="211"/>
      <c r="G502" s="211"/>
      <c r="H502" s="217"/>
      <c r="I502" s="211"/>
      <c r="J502" s="211"/>
      <c r="K502" s="211"/>
      <c r="L502" s="211"/>
      <c r="M502" s="211"/>
      <c r="N502" s="211"/>
      <c r="O502" s="211"/>
      <c r="P502" s="211"/>
    </row>
    <row r="503">
      <c r="A503" s="231"/>
      <c r="B503" s="256"/>
      <c r="C503" s="216"/>
      <c r="D503" s="235"/>
      <c r="E503" s="235"/>
      <c r="F503" s="211"/>
      <c r="G503" s="211"/>
      <c r="H503" s="217"/>
      <c r="I503" s="211"/>
      <c r="J503" s="211"/>
      <c r="K503" s="211"/>
      <c r="L503" s="211"/>
      <c r="M503" s="211"/>
      <c r="N503" s="211"/>
      <c r="O503" s="211"/>
      <c r="P503" s="211"/>
    </row>
    <row r="504">
      <c r="A504" s="231"/>
      <c r="B504" s="256"/>
      <c r="C504" s="216"/>
      <c r="D504" s="235"/>
      <c r="E504" s="235"/>
      <c r="F504" s="211"/>
      <c r="G504" s="211"/>
      <c r="H504" s="217"/>
      <c r="I504" s="211"/>
      <c r="J504" s="211"/>
      <c r="K504" s="211"/>
      <c r="L504" s="211"/>
      <c r="M504" s="211"/>
      <c r="N504" s="211"/>
      <c r="O504" s="211"/>
      <c r="P504" s="211"/>
    </row>
    <row r="505">
      <c r="A505" s="231"/>
      <c r="B505" s="256"/>
      <c r="C505" s="216"/>
      <c r="D505" s="235"/>
      <c r="E505" s="235"/>
      <c r="F505" s="211"/>
      <c r="G505" s="211"/>
      <c r="H505" s="217"/>
      <c r="I505" s="211"/>
      <c r="J505" s="211"/>
      <c r="K505" s="211"/>
      <c r="L505" s="211"/>
      <c r="M505" s="211"/>
      <c r="N505" s="211"/>
      <c r="O505" s="211"/>
      <c r="P505" s="211"/>
    </row>
    <row r="506">
      <c r="A506" s="231"/>
      <c r="B506" s="256"/>
      <c r="C506" s="216"/>
      <c r="D506" s="235"/>
      <c r="E506" s="235"/>
      <c r="F506" s="211"/>
      <c r="G506" s="211"/>
      <c r="H506" s="217"/>
      <c r="I506" s="211"/>
      <c r="J506" s="211"/>
      <c r="K506" s="211"/>
      <c r="L506" s="211"/>
      <c r="M506" s="211"/>
      <c r="N506" s="211"/>
      <c r="O506" s="211"/>
      <c r="P506" s="211"/>
    </row>
    <row r="507">
      <c r="A507" s="231"/>
      <c r="B507" s="256"/>
      <c r="C507" s="216"/>
      <c r="D507" s="235"/>
      <c r="E507" s="235"/>
      <c r="F507" s="211"/>
      <c r="G507" s="211"/>
      <c r="H507" s="217"/>
      <c r="I507" s="211"/>
      <c r="J507" s="211"/>
      <c r="K507" s="211"/>
      <c r="L507" s="211"/>
      <c r="M507" s="211"/>
      <c r="N507" s="211"/>
      <c r="O507" s="211"/>
      <c r="P507" s="211"/>
    </row>
    <row r="508">
      <c r="A508" s="221"/>
      <c r="B508" s="256"/>
      <c r="C508" s="216"/>
      <c r="D508" s="235"/>
      <c r="E508" s="235"/>
      <c r="F508" s="211"/>
      <c r="G508" s="211"/>
      <c r="H508" s="217"/>
      <c r="I508" s="211"/>
      <c r="J508" s="211"/>
      <c r="K508" s="211"/>
      <c r="L508" s="211"/>
      <c r="M508" s="211"/>
      <c r="N508" s="211"/>
      <c r="O508" s="211"/>
      <c r="P508" s="211"/>
    </row>
    <row r="509">
      <c r="A509" s="231"/>
      <c r="B509" s="256"/>
      <c r="C509" s="216"/>
      <c r="D509" s="235"/>
      <c r="E509" s="235"/>
      <c r="F509" s="211"/>
      <c r="G509" s="211"/>
      <c r="H509" s="217"/>
      <c r="I509" s="211"/>
      <c r="J509" s="211"/>
      <c r="K509" s="211"/>
      <c r="L509" s="211"/>
      <c r="M509" s="211"/>
      <c r="N509" s="211"/>
      <c r="O509" s="211"/>
      <c r="P509" s="211"/>
    </row>
    <row r="510">
      <c r="A510" s="231"/>
      <c r="B510" s="256"/>
      <c r="C510" s="216"/>
      <c r="D510" s="235"/>
      <c r="E510" s="231"/>
      <c r="F510" s="211"/>
      <c r="G510" s="211"/>
      <c r="H510" s="217"/>
      <c r="I510" s="211"/>
      <c r="J510" s="211"/>
      <c r="K510" s="211"/>
      <c r="L510" s="211"/>
      <c r="M510" s="211"/>
      <c r="N510" s="211"/>
      <c r="O510" s="211"/>
      <c r="P510" s="211"/>
    </row>
    <row r="511">
      <c r="A511" s="231"/>
      <c r="B511" s="256"/>
      <c r="C511" s="216"/>
      <c r="D511" s="235"/>
      <c r="E511" s="235"/>
      <c r="F511" s="211"/>
      <c r="G511" s="211"/>
      <c r="H511" s="217"/>
      <c r="I511" s="211"/>
      <c r="J511" s="211"/>
      <c r="K511" s="211"/>
      <c r="L511" s="211"/>
      <c r="M511" s="211"/>
      <c r="N511" s="211"/>
      <c r="O511" s="211"/>
      <c r="P511" s="211"/>
    </row>
    <row r="512">
      <c r="A512" s="231"/>
      <c r="B512" s="256"/>
      <c r="C512" s="216"/>
      <c r="D512" s="235"/>
      <c r="E512" s="235"/>
      <c r="F512" s="211"/>
      <c r="G512" s="211"/>
      <c r="H512" s="217"/>
      <c r="I512" s="211"/>
      <c r="J512" s="211"/>
      <c r="K512" s="211"/>
      <c r="L512" s="211"/>
      <c r="M512" s="211"/>
      <c r="N512" s="211"/>
      <c r="O512" s="211"/>
      <c r="P512" s="211"/>
    </row>
    <row r="513">
      <c r="A513" s="231"/>
      <c r="B513" s="256"/>
      <c r="C513" s="216"/>
      <c r="D513" s="235"/>
      <c r="E513" s="235"/>
      <c r="F513" s="211"/>
      <c r="G513" s="211"/>
      <c r="H513" s="217"/>
      <c r="I513" s="211"/>
      <c r="J513" s="211"/>
      <c r="K513" s="211"/>
      <c r="L513" s="211"/>
      <c r="M513" s="211"/>
      <c r="N513" s="211"/>
      <c r="O513" s="211"/>
      <c r="P513" s="211"/>
    </row>
    <row r="514">
      <c r="A514" s="231"/>
      <c r="B514" s="256"/>
      <c r="C514" s="216"/>
      <c r="D514" s="235"/>
      <c r="E514" s="235"/>
      <c r="F514" s="211"/>
      <c r="G514" s="211"/>
      <c r="H514" s="217"/>
      <c r="I514" s="211"/>
      <c r="J514" s="211"/>
      <c r="K514" s="211"/>
      <c r="L514" s="211"/>
      <c r="M514" s="211"/>
      <c r="N514" s="211"/>
      <c r="O514" s="211"/>
      <c r="P514" s="211"/>
    </row>
    <row r="515">
      <c r="A515" s="231"/>
      <c r="B515" s="256"/>
      <c r="C515" s="216"/>
      <c r="D515" s="235"/>
      <c r="E515" s="235"/>
      <c r="F515" s="211"/>
      <c r="G515" s="211"/>
      <c r="H515" s="217"/>
      <c r="I515" s="211"/>
      <c r="J515" s="211"/>
      <c r="K515" s="211"/>
      <c r="L515" s="211"/>
      <c r="M515" s="211"/>
      <c r="N515" s="211"/>
      <c r="O515" s="211"/>
      <c r="P515" s="211"/>
    </row>
    <row r="516">
      <c r="A516" s="145"/>
      <c r="B516" s="256"/>
      <c r="C516" s="216"/>
      <c r="D516" s="235"/>
      <c r="E516" s="235"/>
      <c r="F516" s="195"/>
      <c r="G516" s="195"/>
      <c r="H516" s="217"/>
      <c r="I516" s="195"/>
      <c r="J516" s="195"/>
      <c r="K516" s="195"/>
      <c r="L516" s="195"/>
      <c r="M516" s="195"/>
      <c r="N516" s="195"/>
      <c r="O516" s="195"/>
      <c r="P516" s="195"/>
    </row>
    <row r="517">
      <c r="A517" s="145"/>
      <c r="B517" s="256"/>
      <c r="C517" s="216"/>
      <c r="D517" s="235"/>
      <c r="E517" s="235"/>
      <c r="F517" s="195"/>
      <c r="G517" s="195"/>
      <c r="H517" s="217"/>
      <c r="I517" s="195"/>
      <c r="J517" s="195"/>
      <c r="K517" s="195"/>
      <c r="L517" s="195"/>
      <c r="M517" s="195"/>
      <c r="N517" s="195"/>
      <c r="O517" s="195"/>
      <c r="P517" s="195"/>
    </row>
    <row r="518">
      <c r="A518" s="145"/>
      <c r="B518" s="256"/>
      <c r="C518" s="216"/>
      <c r="D518" s="235"/>
      <c r="E518" s="235"/>
      <c r="F518" s="195"/>
      <c r="G518" s="195"/>
      <c r="H518" s="217"/>
      <c r="I518" s="195"/>
      <c r="J518" s="195"/>
      <c r="K518" s="195"/>
      <c r="L518" s="195"/>
      <c r="M518" s="195"/>
      <c r="N518" s="195"/>
      <c r="O518" s="195"/>
      <c r="P518" s="195"/>
    </row>
    <row r="519">
      <c r="A519" s="145"/>
      <c r="B519" s="256"/>
      <c r="C519" s="216"/>
      <c r="D519" s="235"/>
      <c r="E519" s="235"/>
      <c r="F519" s="195"/>
      <c r="G519" s="195"/>
      <c r="H519" s="217"/>
      <c r="I519" s="195"/>
      <c r="J519" s="195"/>
      <c r="K519" s="195"/>
      <c r="L519" s="195"/>
      <c r="M519" s="195"/>
      <c r="N519" s="195"/>
      <c r="O519" s="195"/>
      <c r="P519" s="195"/>
    </row>
    <row r="520">
      <c r="A520" s="145"/>
      <c r="B520" s="256"/>
      <c r="C520" s="216"/>
      <c r="D520" s="235"/>
      <c r="E520" s="235"/>
      <c r="F520" s="195"/>
      <c r="G520" s="195"/>
      <c r="H520" s="217"/>
      <c r="I520" s="195"/>
      <c r="J520" s="195"/>
      <c r="K520" s="195"/>
      <c r="L520" s="195"/>
      <c r="M520" s="195"/>
      <c r="N520" s="195"/>
      <c r="O520" s="195"/>
      <c r="P520" s="195"/>
    </row>
    <row r="521">
      <c r="A521" s="145"/>
      <c r="B521" s="256"/>
      <c r="C521" s="216"/>
      <c r="D521" s="235"/>
      <c r="E521" s="235"/>
      <c r="F521" s="195"/>
      <c r="G521" s="195"/>
      <c r="H521" s="217"/>
      <c r="I521" s="195"/>
      <c r="J521" s="195"/>
      <c r="K521" s="195"/>
      <c r="L521" s="195"/>
      <c r="M521" s="195"/>
      <c r="N521" s="195"/>
      <c r="O521" s="195"/>
      <c r="P521" s="195"/>
    </row>
    <row r="522">
      <c r="A522" s="145"/>
      <c r="B522" s="256"/>
      <c r="C522" s="216"/>
      <c r="D522" s="235"/>
      <c r="E522" s="235"/>
      <c r="F522" s="195"/>
      <c r="G522" s="195"/>
      <c r="H522" s="217"/>
      <c r="I522" s="195"/>
      <c r="J522" s="195"/>
      <c r="K522" s="195"/>
      <c r="L522" s="195"/>
      <c r="M522" s="195"/>
      <c r="N522" s="195"/>
      <c r="O522" s="195"/>
      <c r="P522" s="195"/>
    </row>
    <row r="523">
      <c r="A523" s="145"/>
      <c r="B523" s="256"/>
      <c r="C523" s="216"/>
      <c r="D523" s="235"/>
      <c r="E523" s="235"/>
      <c r="F523" s="195"/>
      <c r="G523" s="195"/>
      <c r="H523" s="217"/>
      <c r="I523" s="195"/>
      <c r="J523" s="195"/>
      <c r="K523" s="195"/>
      <c r="L523" s="195"/>
      <c r="M523" s="195"/>
      <c r="N523" s="195"/>
      <c r="O523" s="195"/>
      <c r="P523" s="195"/>
    </row>
    <row r="524">
      <c r="A524" s="145"/>
      <c r="B524" s="256"/>
      <c r="C524" s="216"/>
      <c r="D524" s="235"/>
      <c r="E524" s="235"/>
      <c r="F524" s="195"/>
      <c r="G524" s="195"/>
      <c r="H524" s="217"/>
      <c r="I524" s="195"/>
      <c r="J524" s="195"/>
      <c r="K524" s="195"/>
      <c r="L524" s="195"/>
      <c r="M524" s="195"/>
      <c r="N524" s="195"/>
      <c r="O524" s="195"/>
      <c r="P524" s="195"/>
    </row>
    <row r="525">
      <c r="A525" s="145"/>
      <c r="B525" s="256"/>
      <c r="C525" s="216"/>
      <c r="D525" s="235"/>
      <c r="E525" s="235"/>
      <c r="F525" s="195"/>
      <c r="G525" s="195"/>
      <c r="H525" s="217"/>
      <c r="I525" s="195"/>
      <c r="J525" s="195"/>
      <c r="K525" s="195"/>
      <c r="L525" s="195"/>
      <c r="M525" s="195"/>
      <c r="N525" s="195"/>
      <c r="O525" s="195"/>
      <c r="P525" s="195"/>
    </row>
    <row r="526">
      <c r="A526" s="221"/>
      <c r="B526" s="256"/>
      <c r="C526" s="216"/>
      <c r="D526" s="235"/>
      <c r="E526" s="235"/>
      <c r="F526" s="211"/>
      <c r="G526" s="211"/>
      <c r="H526" s="217"/>
      <c r="I526" s="211"/>
      <c r="J526" s="211"/>
      <c r="K526" s="211"/>
      <c r="L526" s="211"/>
      <c r="M526" s="211"/>
      <c r="N526" s="211"/>
      <c r="O526" s="211"/>
      <c r="P526" s="211"/>
    </row>
    <row r="527">
      <c r="A527" s="145"/>
      <c r="B527" s="256"/>
      <c r="C527" s="216"/>
      <c r="D527" s="235"/>
      <c r="E527" s="235"/>
      <c r="F527" s="195"/>
      <c r="G527" s="195"/>
      <c r="H527" s="217"/>
      <c r="I527" s="195"/>
      <c r="J527" s="195"/>
      <c r="K527" s="195"/>
      <c r="L527" s="195"/>
      <c r="M527" s="195"/>
      <c r="N527" s="195"/>
      <c r="O527" s="195"/>
      <c r="P527" s="195"/>
    </row>
    <row r="528">
      <c r="A528" s="145"/>
      <c r="B528" s="256"/>
      <c r="C528" s="216"/>
      <c r="D528" s="235"/>
      <c r="E528" s="231"/>
      <c r="F528" s="195"/>
      <c r="G528" s="195"/>
      <c r="H528" s="217"/>
      <c r="I528" s="195"/>
      <c r="J528" s="195"/>
      <c r="K528" s="195"/>
      <c r="L528" s="195"/>
      <c r="M528" s="195"/>
      <c r="N528" s="195"/>
      <c r="O528" s="195"/>
      <c r="P528" s="195"/>
    </row>
    <row r="529">
      <c r="A529" s="145"/>
      <c r="B529" s="256"/>
      <c r="C529" s="216"/>
      <c r="D529" s="235"/>
      <c r="E529" s="235"/>
      <c r="F529" s="195"/>
      <c r="G529" s="195"/>
      <c r="H529" s="217"/>
      <c r="I529" s="195"/>
      <c r="J529" s="195"/>
      <c r="K529" s="195"/>
      <c r="L529" s="195"/>
      <c r="M529" s="195"/>
      <c r="N529" s="195"/>
      <c r="O529" s="195"/>
      <c r="P529" s="195"/>
    </row>
    <row r="530">
      <c r="A530" s="145"/>
      <c r="B530" s="256"/>
      <c r="C530" s="216"/>
      <c r="D530" s="235"/>
      <c r="E530" s="235"/>
      <c r="F530" s="195"/>
      <c r="G530" s="195"/>
      <c r="H530" s="217"/>
      <c r="I530" s="195"/>
      <c r="J530" s="195"/>
      <c r="K530" s="195"/>
      <c r="L530" s="195"/>
      <c r="M530" s="195"/>
      <c r="N530" s="195"/>
      <c r="O530" s="195"/>
      <c r="P530" s="195"/>
    </row>
    <row r="531">
      <c r="A531" s="145"/>
      <c r="B531" s="256"/>
      <c r="C531" s="216"/>
      <c r="D531" s="235"/>
      <c r="E531" s="235"/>
      <c r="F531" s="195"/>
      <c r="G531" s="195"/>
      <c r="H531" s="217"/>
      <c r="I531" s="195"/>
      <c r="J531" s="195"/>
      <c r="K531" s="195"/>
      <c r="L531" s="195"/>
      <c r="M531" s="195"/>
      <c r="N531" s="195"/>
      <c r="O531" s="195"/>
      <c r="P531" s="195"/>
    </row>
    <row r="532">
      <c r="A532" s="145"/>
      <c r="B532" s="256"/>
      <c r="C532" s="216"/>
      <c r="D532" s="235"/>
      <c r="E532" s="235"/>
      <c r="F532" s="195"/>
      <c r="G532" s="195"/>
      <c r="H532" s="217"/>
      <c r="I532" s="195"/>
      <c r="J532" s="195"/>
      <c r="K532" s="195"/>
      <c r="L532" s="195"/>
      <c r="M532" s="195"/>
      <c r="N532" s="195"/>
      <c r="O532" s="195"/>
      <c r="P532" s="195"/>
    </row>
    <row r="533">
      <c r="A533" s="145"/>
      <c r="B533" s="256"/>
      <c r="C533" s="216"/>
      <c r="D533" s="235"/>
      <c r="E533" s="235"/>
      <c r="F533" s="195"/>
      <c r="G533" s="195"/>
      <c r="H533" s="217"/>
      <c r="I533" s="195"/>
      <c r="J533" s="195"/>
      <c r="K533" s="195"/>
      <c r="L533" s="195"/>
      <c r="M533" s="195"/>
      <c r="N533" s="195"/>
      <c r="O533" s="195"/>
      <c r="P533" s="195"/>
    </row>
    <row r="534">
      <c r="A534" s="145"/>
      <c r="B534" s="256"/>
      <c r="C534" s="216"/>
      <c r="D534" s="235"/>
      <c r="E534" s="235"/>
      <c r="F534" s="195"/>
      <c r="G534" s="195"/>
      <c r="H534" s="217"/>
      <c r="I534" s="195"/>
      <c r="J534" s="195"/>
      <c r="K534" s="195"/>
      <c r="L534" s="195"/>
      <c r="M534" s="195"/>
      <c r="N534" s="195"/>
      <c r="O534" s="195"/>
      <c r="P534" s="195"/>
    </row>
    <row r="535">
      <c r="A535" s="145"/>
      <c r="B535" s="256"/>
      <c r="C535" s="216"/>
      <c r="D535" s="235"/>
      <c r="E535" s="235"/>
      <c r="F535" s="195"/>
      <c r="G535" s="195"/>
      <c r="H535" s="217"/>
      <c r="I535" s="195"/>
      <c r="J535" s="195"/>
      <c r="K535" s="195"/>
      <c r="L535" s="195"/>
      <c r="M535" s="195"/>
      <c r="N535" s="195"/>
      <c r="O535" s="195"/>
      <c r="P535" s="195"/>
    </row>
    <row r="536">
      <c r="A536" s="145"/>
      <c r="B536" s="256"/>
      <c r="C536" s="216"/>
      <c r="D536" s="235"/>
      <c r="E536" s="235"/>
      <c r="F536" s="195"/>
      <c r="G536" s="195"/>
      <c r="H536" s="217"/>
      <c r="I536" s="195"/>
      <c r="J536" s="195"/>
      <c r="K536" s="195"/>
      <c r="L536" s="195"/>
      <c r="M536" s="195"/>
      <c r="N536" s="195"/>
      <c r="O536" s="195"/>
      <c r="P536" s="195"/>
    </row>
    <row r="537">
      <c r="A537" s="145"/>
      <c r="B537" s="256"/>
      <c r="C537" s="216"/>
      <c r="D537" s="235"/>
      <c r="E537" s="235"/>
      <c r="F537" s="195"/>
      <c r="G537" s="195"/>
      <c r="H537" s="217"/>
      <c r="I537" s="195"/>
      <c r="J537" s="195"/>
      <c r="K537" s="195"/>
      <c r="L537" s="195"/>
      <c r="M537" s="195"/>
      <c r="N537" s="195"/>
      <c r="O537" s="195"/>
      <c r="P537" s="195"/>
    </row>
    <row r="538">
      <c r="A538" s="145"/>
      <c r="B538" s="256"/>
      <c r="C538" s="216"/>
      <c r="D538" s="235"/>
      <c r="E538" s="235"/>
      <c r="F538" s="195"/>
      <c r="G538" s="195"/>
      <c r="H538" s="217"/>
      <c r="I538" s="195"/>
      <c r="J538" s="195"/>
      <c r="K538" s="195"/>
      <c r="L538" s="195"/>
      <c r="M538" s="195"/>
      <c r="N538" s="195"/>
      <c r="O538" s="195"/>
      <c r="P538" s="195"/>
    </row>
    <row r="539">
      <c r="A539" s="145"/>
      <c r="B539" s="256"/>
      <c r="C539" s="216"/>
      <c r="D539" s="235"/>
      <c r="E539" s="235"/>
      <c r="F539" s="195"/>
      <c r="G539" s="195"/>
      <c r="H539" s="217"/>
      <c r="I539" s="195"/>
      <c r="J539" s="195"/>
      <c r="K539" s="195"/>
      <c r="L539" s="195"/>
      <c r="M539" s="195"/>
      <c r="N539" s="195"/>
      <c r="O539" s="195"/>
      <c r="P539" s="195"/>
    </row>
    <row r="540">
      <c r="A540" s="145"/>
      <c r="B540" s="256"/>
      <c r="C540" s="216"/>
      <c r="D540" s="235"/>
      <c r="E540" s="235"/>
      <c r="F540" s="195"/>
      <c r="G540" s="195"/>
      <c r="H540" s="217"/>
      <c r="I540" s="195"/>
      <c r="J540" s="195"/>
      <c r="K540" s="195"/>
      <c r="L540" s="195"/>
      <c r="M540" s="195"/>
      <c r="N540" s="195"/>
      <c r="O540" s="195"/>
      <c r="P540" s="195"/>
    </row>
    <row r="541">
      <c r="A541" s="145"/>
      <c r="B541" s="256"/>
      <c r="C541" s="216"/>
      <c r="D541" s="235"/>
      <c r="E541" s="235"/>
      <c r="F541" s="195"/>
      <c r="G541" s="195"/>
      <c r="H541" s="217"/>
      <c r="I541" s="195"/>
      <c r="J541" s="195"/>
      <c r="K541" s="195"/>
      <c r="L541" s="195"/>
      <c r="M541" s="195"/>
      <c r="N541" s="195"/>
      <c r="O541" s="195"/>
      <c r="P541" s="195"/>
    </row>
    <row r="542">
      <c r="A542" s="145"/>
      <c r="B542" s="256"/>
      <c r="C542" s="216"/>
      <c r="D542" s="235"/>
      <c r="E542" s="235"/>
      <c r="F542" s="195"/>
      <c r="G542" s="195"/>
      <c r="H542" s="217"/>
      <c r="I542" s="195"/>
      <c r="J542" s="195"/>
      <c r="K542" s="195"/>
      <c r="L542" s="195"/>
      <c r="M542" s="195"/>
      <c r="N542" s="195"/>
      <c r="O542" s="195"/>
      <c r="P542" s="195"/>
    </row>
    <row r="543">
      <c r="A543" s="145"/>
      <c r="B543" s="256"/>
      <c r="C543" s="216"/>
      <c r="D543" s="235"/>
      <c r="E543" s="235"/>
      <c r="F543" s="195"/>
      <c r="G543" s="195"/>
      <c r="H543" s="217"/>
      <c r="I543" s="195"/>
      <c r="J543" s="195"/>
      <c r="K543" s="195"/>
      <c r="L543" s="195"/>
      <c r="M543" s="195"/>
      <c r="N543" s="195"/>
      <c r="O543" s="195"/>
      <c r="P543" s="195"/>
    </row>
    <row r="544">
      <c r="A544" s="221"/>
      <c r="B544" s="256"/>
      <c r="C544" s="216"/>
      <c r="D544" s="235"/>
      <c r="E544" s="235"/>
      <c r="F544" s="211"/>
      <c r="G544" s="211"/>
      <c r="H544" s="217"/>
      <c r="I544" s="211"/>
      <c r="J544" s="211"/>
      <c r="K544" s="211"/>
      <c r="L544" s="211"/>
      <c r="M544" s="211"/>
      <c r="N544" s="211"/>
      <c r="O544" s="211"/>
      <c r="P544" s="211"/>
    </row>
    <row r="545">
      <c r="A545" s="145"/>
      <c r="B545" s="256"/>
      <c r="C545" s="216"/>
      <c r="D545" s="235"/>
      <c r="E545" s="235"/>
      <c r="F545" s="195"/>
      <c r="G545" s="195"/>
      <c r="H545" s="217"/>
      <c r="I545" s="195"/>
      <c r="J545" s="195"/>
      <c r="K545" s="195"/>
      <c r="L545" s="195"/>
      <c r="M545" s="195"/>
      <c r="N545" s="195"/>
      <c r="O545" s="195"/>
      <c r="P545" s="195"/>
    </row>
    <row r="546">
      <c r="A546" s="145"/>
      <c r="B546" s="256"/>
      <c r="C546" s="216"/>
      <c r="D546" s="235"/>
      <c r="E546" s="231"/>
      <c r="F546" s="195"/>
      <c r="G546" s="195"/>
      <c r="H546" s="217"/>
      <c r="I546" s="195"/>
      <c r="J546" s="195"/>
      <c r="K546" s="195"/>
      <c r="L546" s="195"/>
      <c r="M546" s="195"/>
      <c r="N546" s="195"/>
      <c r="O546" s="195"/>
      <c r="P546" s="195"/>
    </row>
    <row r="547">
      <c r="A547" s="145"/>
      <c r="B547" s="256"/>
      <c r="C547" s="216"/>
      <c r="D547" s="235"/>
      <c r="E547" s="235"/>
      <c r="F547" s="195"/>
      <c r="G547" s="195"/>
      <c r="H547" s="217"/>
      <c r="I547" s="195"/>
      <c r="J547" s="195"/>
      <c r="K547" s="195"/>
      <c r="L547" s="195"/>
      <c r="M547" s="195"/>
      <c r="N547" s="195"/>
      <c r="O547" s="195"/>
      <c r="P547" s="195"/>
    </row>
    <row r="548">
      <c r="A548" s="145"/>
      <c r="B548" s="256"/>
      <c r="C548" s="216"/>
      <c r="D548" s="235"/>
      <c r="E548" s="235"/>
      <c r="F548" s="195"/>
      <c r="G548" s="195"/>
      <c r="H548" s="217"/>
      <c r="I548" s="195"/>
      <c r="J548" s="195"/>
      <c r="K548" s="195"/>
      <c r="L548" s="195"/>
      <c r="M548" s="195"/>
      <c r="N548" s="195"/>
      <c r="O548" s="195"/>
      <c r="P548" s="195"/>
    </row>
    <row r="549">
      <c r="A549" s="145"/>
      <c r="B549" s="256"/>
      <c r="C549" s="216"/>
      <c r="D549" s="235"/>
      <c r="E549" s="235"/>
      <c r="F549" s="195"/>
      <c r="G549" s="195"/>
      <c r="H549" s="217"/>
      <c r="I549" s="195"/>
      <c r="J549" s="195"/>
      <c r="K549" s="195"/>
      <c r="L549" s="195"/>
      <c r="M549" s="195"/>
      <c r="N549" s="195"/>
      <c r="O549" s="195"/>
      <c r="P549" s="195"/>
    </row>
    <row r="550">
      <c r="A550" s="145"/>
      <c r="B550" s="256"/>
      <c r="C550" s="216"/>
      <c r="D550" s="235"/>
      <c r="E550" s="235"/>
      <c r="F550" s="195"/>
      <c r="G550" s="195"/>
      <c r="H550" s="217"/>
      <c r="I550" s="195"/>
      <c r="J550" s="195"/>
      <c r="K550" s="195"/>
      <c r="L550" s="195"/>
      <c r="M550" s="195"/>
      <c r="N550" s="195"/>
      <c r="O550" s="195"/>
      <c r="P550" s="195"/>
    </row>
    <row r="551">
      <c r="A551" s="145"/>
      <c r="B551" s="256"/>
      <c r="C551" s="216"/>
      <c r="D551" s="235"/>
      <c r="E551" s="235"/>
      <c r="F551" s="195"/>
      <c r="G551" s="195"/>
      <c r="H551" s="217"/>
      <c r="I551" s="195"/>
      <c r="J551" s="195"/>
      <c r="K551" s="195"/>
      <c r="L551" s="195"/>
      <c r="M551" s="195"/>
      <c r="N551" s="195"/>
      <c r="O551" s="195"/>
      <c r="P551" s="195"/>
    </row>
    <row r="552">
      <c r="A552" s="145"/>
      <c r="B552" s="256"/>
      <c r="C552" s="216"/>
      <c r="D552" s="235"/>
      <c r="E552" s="235"/>
      <c r="F552" s="195"/>
      <c r="G552" s="195"/>
      <c r="H552" s="217"/>
      <c r="I552" s="195"/>
      <c r="J552" s="195"/>
      <c r="K552" s="195"/>
      <c r="L552" s="195"/>
      <c r="M552" s="195"/>
      <c r="N552" s="195"/>
      <c r="O552" s="195"/>
      <c r="P552" s="195"/>
    </row>
    <row r="553">
      <c r="A553" s="145"/>
      <c r="B553" s="256"/>
      <c r="C553" s="216"/>
      <c r="D553" s="235"/>
      <c r="E553" s="235"/>
      <c r="F553" s="195"/>
      <c r="G553" s="195"/>
      <c r="H553" s="217"/>
      <c r="I553" s="195"/>
      <c r="J553" s="195"/>
      <c r="K553" s="195"/>
      <c r="L553" s="195"/>
      <c r="M553" s="195"/>
      <c r="N553" s="195"/>
      <c r="O553" s="195"/>
      <c r="P553" s="195"/>
    </row>
    <row r="554">
      <c r="A554" s="145"/>
      <c r="B554" s="256"/>
      <c r="C554" s="216"/>
      <c r="D554" s="235"/>
      <c r="E554" s="235"/>
      <c r="F554" s="195"/>
      <c r="G554" s="195"/>
      <c r="H554" s="217"/>
      <c r="I554" s="195"/>
      <c r="J554" s="195"/>
      <c r="K554" s="195"/>
      <c r="L554" s="195"/>
      <c r="M554" s="195"/>
      <c r="N554" s="195"/>
      <c r="O554" s="195"/>
      <c r="P554" s="195"/>
    </row>
    <row r="555">
      <c r="A555" s="145"/>
      <c r="B555" s="256"/>
      <c r="C555" s="216"/>
      <c r="D555" s="235"/>
      <c r="E555" s="235"/>
      <c r="F555" s="195"/>
      <c r="G555" s="195"/>
      <c r="H555" s="217"/>
      <c r="I555" s="195"/>
      <c r="J555" s="195"/>
      <c r="K555" s="195"/>
      <c r="L555" s="195"/>
      <c r="M555" s="195"/>
      <c r="N555" s="195"/>
      <c r="O555" s="195"/>
      <c r="P555" s="195"/>
    </row>
    <row r="556">
      <c r="A556" s="145"/>
      <c r="B556" s="256"/>
      <c r="C556" s="216"/>
      <c r="D556" s="235"/>
      <c r="E556" s="235"/>
      <c r="F556" s="195"/>
      <c r="G556" s="195"/>
      <c r="H556" s="217"/>
      <c r="I556" s="195"/>
      <c r="J556" s="195"/>
      <c r="K556" s="195"/>
      <c r="L556" s="195"/>
      <c r="M556" s="195"/>
      <c r="N556" s="195"/>
      <c r="O556" s="195"/>
      <c r="P556" s="195"/>
    </row>
    <row r="557">
      <c r="A557" s="145"/>
      <c r="B557" s="256"/>
      <c r="C557" s="216"/>
      <c r="D557" s="235"/>
      <c r="E557" s="235"/>
      <c r="F557" s="195"/>
      <c r="G557" s="195"/>
      <c r="H557" s="217"/>
      <c r="I557" s="195"/>
      <c r="J557" s="195"/>
      <c r="K557" s="195"/>
      <c r="L557" s="195"/>
      <c r="M557" s="195"/>
      <c r="N557" s="195"/>
      <c r="O557" s="195"/>
      <c r="P557" s="195"/>
    </row>
    <row r="558">
      <c r="A558" s="145"/>
      <c r="B558" s="256"/>
      <c r="C558" s="216"/>
      <c r="D558" s="235"/>
      <c r="E558" s="235"/>
      <c r="F558" s="195"/>
      <c r="G558" s="195"/>
      <c r="H558" s="217"/>
      <c r="I558" s="195"/>
      <c r="J558" s="195"/>
      <c r="K558" s="195"/>
      <c r="L558" s="195"/>
      <c r="M558" s="195"/>
      <c r="N558" s="195"/>
      <c r="O558" s="195"/>
      <c r="P558" s="195"/>
    </row>
    <row r="559">
      <c r="A559" s="145"/>
      <c r="B559" s="256"/>
      <c r="C559" s="216"/>
      <c r="D559" s="235"/>
      <c r="E559" s="235"/>
      <c r="F559" s="195"/>
      <c r="G559" s="195"/>
      <c r="H559" s="217"/>
      <c r="I559" s="195"/>
      <c r="J559" s="195"/>
      <c r="K559" s="195"/>
      <c r="L559" s="195"/>
      <c r="M559" s="195"/>
      <c r="N559" s="195"/>
      <c r="O559" s="195"/>
      <c r="P559" s="195"/>
    </row>
    <row r="560">
      <c r="A560" s="145"/>
      <c r="B560" s="256"/>
      <c r="C560" s="216"/>
      <c r="D560" s="235"/>
      <c r="E560" s="235"/>
      <c r="F560" s="195"/>
      <c r="G560" s="195"/>
      <c r="H560" s="217"/>
      <c r="I560" s="195"/>
      <c r="J560" s="195"/>
      <c r="K560" s="195"/>
      <c r="L560" s="195"/>
      <c r="M560" s="195"/>
      <c r="N560" s="195"/>
      <c r="O560" s="195"/>
      <c r="P560" s="195"/>
    </row>
    <row r="561">
      <c r="A561" s="145"/>
      <c r="B561" s="256"/>
      <c r="C561" s="216"/>
      <c r="D561" s="235"/>
      <c r="E561" s="235"/>
      <c r="F561" s="195"/>
      <c r="G561" s="195"/>
      <c r="H561" s="217"/>
      <c r="I561" s="195"/>
      <c r="J561" s="195"/>
      <c r="K561" s="195"/>
      <c r="L561" s="195"/>
      <c r="M561" s="195"/>
      <c r="N561" s="195"/>
      <c r="O561" s="195"/>
      <c r="P561" s="195"/>
    </row>
    <row r="562">
      <c r="A562" s="221"/>
      <c r="B562" s="256"/>
      <c r="C562" s="216"/>
      <c r="D562" s="235"/>
      <c r="E562" s="235"/>
      <c r="F562" s="211"/>
      <c r="G562" s="211"/>
      <c r="H562" s="217"/>
      <c r="I562" s="211"/>
      <c r="J562" s="211"/>
      <c r="K562" s="211"/>
      <c r="L562" s="211"/>
      <c r="M562" s="211"/>
      <c r="N562" s="211"/>
      <c r="O562" s="211"/>
      <c r="P562" s="211"/>
    </row>
    <row r="563">
      <c r="A563" s="145"/>
      <c r="B563" s="256"/>
      <c r="C563" s="216"/>
      <c r="D563" s="235"/>
      <c r="E563" s="235"/>
      <c r="F563" s="195"/>
      <c r="G563" s="195"/>
      <c r="H563" s="217"/>
      <c r="I563" s="195"/>
      <c r="J563" s="195"/>
      <c r="K563" s="195"/>
      <c r="L563" s="195"/>
      <c r="M563" s="195"/>
      <c r="N563" s="195"/>
      <c r="O563" s="195"/>
      <c r="P563" s="195"/>
    </row>
    <row r="564">
      <c r="A564" s="145"/>
      <c r="B564" s="256"/>
      <c r="C564" s="216"/>
      <c r="D564" s="235"/>
      <c r="E564" s="231"/>
      <c r="F564" s="195"/>
      <c r="G564" s="195"/>
      <c r="H564" s="217"/>
      <c r="I564" s="195"/>
      <c r="J564" s="195"/>
      <c r="K564" s="195"/>
      <c r="L564" s="195"/>
      <c r="M564" s="195"/>
      <c r="N564" s="195"/>
      <c r="O564" s="195"/>
      <c r="P564" s="195"/>
    </row>
    <row r="565">
      <c r="A565" s="145"/>
      <c r="B565" s="256"/>
      <c r="C565" s="216"/>
      <c r="D565" s="235"/>
      <c r="E565" s="235"/>
      <c r="F565" s="195"/>
      <c r="G565" s="195"/>
      <c r="H565" s="217"/>
      <c r="I565" s="195"/>
      <c r="J565" s="195"/>
      <c r="K565" s="195"/>
      <c r="L565" s="195"/>
      <c r="M565" s="195"/>
      <c r="N565" s="195"/>
      <c r="O565" s="195"/>
      <c r="P565" s="195"/>
    </row>
    <row r="566">
      <c r="A566" s="145"/>
      <c r="B566" s="256"/>
      <c r="C566" s="216"/>
      <c r="D566" s="235"/>
      <c r="E566" s="235"/>
      <c r="F566" s="195"/>
      <c r="G566" s="195"/>
      <c r="H566" s="217"/>
      <c r="I566" s="195"/>
      <c r="J566" s="195"/>
      <c r="K566" s="195"/>
      <c r="L566" s="195"/>
      <c r="M566" s="195"/>
      <c r="N566" s="195"/>
      <c r="O566" s="195"/>
      <c r="P566" s="195"/>
    </row>
    <row r="567">
      <c r="A567" s="145"/>
      <c r="B567" s="256"/>
      <c r="C567" s="216"/>
      <c r="D567" s="235"/>
      <c r="E567" s="235"/>
      <c r="F567" s="195"/>
      <c r="G567" s="195"/>
      <c r="H567" s="217"/>
      <c r="I567" s="195"/>
      <c r="J567" s="195"/>
      <c r="K567" s="195"/>
      <c r="L567" s="195"/>
      <c r="M567" s="195"/>
      <c r="N567" s="195"/>
      <c r="O567" s="195"/>
      <c r="P567" s="195"/>
    </row>
    <row r="568">
      <c r="A568" s="145"/>
      <c r="B568" s="256"/>
      <c r="C568" s="216"/>
      <c r="D568" s="235"/>
      <c r="E568" s="235"/>
      <c r="F568" s="195"/>
      <c r="G568" s="195"/>
      <c r="H568" s="217"/>
      <c r="I568" s="195"/>
      <c r="J568" s="195"/>
      <c r="K568" s="195"/>
      <c r="L568" s="195"/>
      <c r="M568" s="195"/>
      <c r="N568" s="195"/>
      <c r="O568" s="195"/>
      <c r="P568" s="195"/>
    </row>
    <row r="569">
      <c r="A569" s="145"/>
      <c r="B569" s="256"/>
      <c r="C569" s="216"/>
      <c r="D569" s="235"/>
      <c r="E569" s="235"/>
      <c r="F569" s="195"/>
      <c r="G569" s="195"/>
      <c r="H569" s="217"/>
      <c r="I569" s="195"/>
      <c r="J569" s="195"/>
      <c r="K569" s="195"/>
      <c r="L569" s="195"/>
      <c r="M569" s="195"/>
      <c r="N569" s="195"/>
      <c r="O569" s="195"/>
      <c r="P569" s="195"/>
    </row>
    <row r="570">
      <c r="A570" s="145"/>
      <c r="B570" s="256"/>
      <c r="C570" s="216"/>
      <c r="D570" s="235"/>
      <c r="E570" s="235"/>
      <c r="F570" s="195"/>
      <c r="G570" s="195"/>
      <c r="H570" s="217"/>
      <c r="I570" s="195"/>
      <c r="J570" s="195"/>
      <c r="K570" s="195"/>
      <c r="L570" s="195"/>
      <c r="M570" s="195"/>
      <c r="N570" s="195"/>
      <c r="O570" s="195"/>
      <c r="P570" s="195"/>
    </row>
    <row r="571">
      <c r="A571" s="145"/>
      <c r="B571" s="256"/>
      <c r="C571" s="216"/>
      <c r="D571" s="235"/>
      <c r="E571" s="235"/>
      <c r="F571" s="195"/>
      <c r="G571" s="195"/>
      <c r="H571" s="217"/>
      <c r="I571" s="195"/>
      <c r="J571" s="195"/>
      <c r="K571" s="195"/>
      <c r="L571" s="195"/>
      <c r="M571" s="195"/>
      <c r="N571" s="195"/>
      <c r="O571" s="195"/>
      <c r="P571" s="195"/>
    </row>
    <row r="572">
      <c r="A572" s="145"/>
      <c r="B572" s="256"/>
      <c r="C572" s="216"/>
      <c r="D572" s="235"/>
      <c r="E572" s="235"/>
      <c r="F572" s="195"/>
      <c r="G572" s="195"/>
      <c r="H572" s="217"/>
      <c r="I572" s="195"/>
      <c r="J572" s="195"/>
      <c r="K572" s="195"/>
      <c r="L572" s="195"/>
      <c r="M572" s="195"/>
      <c r="N572" s="195"/>
      <c r="O572" s="195"/>
      <c r="P572" s="195"/>
    </row>
    <row r="573">
      <c r="A573" s="145"/>
      <c r="B573" s="256"/>
      <c r="C573" s="216"/>
      <c r="D573" s="235"/>
      <c r="E573" s="235"/>
      <c r="F573" s="195"/>
      <c r="G573" s="195"/>
      <c r="H573" s="217"/>
      <c r="I573" s="195"/>
      <c r="J573" s="195"/>
      <c r="K573" s="195"/>
      <c r="L573" s="195"/>
      <c r="M573" s="195"/>
      <c r="N573" s="195"/>
      <c r="O573" s="195"/>
      <c r="P573" s="195"/>
    </row>
    <row r="574">
      <c r="A574" s="145"/>
      <c r="B574" s="256"/>
      <c r="C574" s="216"/>
      <c r="D574" s="235"/>
      <c r="E574" s="235"/>
      <c r="F574" s="195"/>
      <c r="G574" s="195"/>
      <c r="H574" s="217"/>
      <c r="I574" s="195"/>
      <c r="J574" s="195"/>
      <c r="K574" s="195"/>
      <c r="L574" s="195"/>
      <c r="M574" s="195"/>
      <c r="N574" s="195"/>
      <c r="O574" s="195"/>
      <c r="P574" s="195"/>
    </row>
    <row r="575">
      <c r="A575" s="145"/>
      <c r="B575" s="256"/>
      <c r="C575" s="216"/>
      <c r="D575" s="235"/>
      <c r="E575" s="235"/>
      <c r="F575" s="195"/>
      <c r="G575" s="195"/>
      <c r="H575" s="217"/>
      <c r="I575" s="195"/>
      <c r="J575" s="195"/>
      <c r="K575" s="195"/>
      <c r="L575" s="195"/>
      <c r="M575" s="195"/>
      <c r="N575" s="195"/>
      <c r="O575" s="195"/>
      <c r="P575" s="195"/>
    </row>
    <row r="576">
      <c r="A576" s="145"/>
      <c r="B576" s="256"/>
      <c r="C576" s="216"/>
      <c r="D576" s="235"/>
      <c r="E576" s="235"/>
      <c r="F576" s="195"/>
      <c r="G576" s="195"/>
      <c r="H576" s="217"/>
      <c r="I576" s="195"/>
      <c r="J576" s="195"/>
      <c r="K576" s="195"/>
      <c r="L576" s="195"/>
      <c r="M576" s="195"/>
      <c r="N576" s="195"/>
      <c r="O576" s="195"/>
      <c r="P576" s="195"/>
    </row>
    <row r="577">
      <c r="A577" s="145"/>
      <c r="B577" s="256"/>
      <c r="C577" s="216"/>
      <c r="D577" s="235"/>
      <c r="E577" s="235"/>
      <c r="F577" s="195"/>
      <c r="G577" s="195"/>
      <c r="H577" s="217"/>
      <c r="I577" s="195"/>
      <c r="J577" s="195"/>
      <c r="K577" s="195"/>
      <c r="L577" s="195"/>
      <c r="M577" s="195"/>
      <c r="N577" s="195"/>
      <c r="O577" s="195"/>
      <c r="P577" s="195"/>
    </row>
    <row r="578">
      <c r="A578" s="145"/>
      <c r="B578" s="256"/>
      <c r="C578" s="216"/>
      <c r="D578" s="235"/>
      <c r="E578" s="235"/>
      <c r="F578" s="195"/>
      <c r="G578" s="195"/>
      <c r="H578" s="217"/>
      <c r="I578" s="195"/>
      <c r="J578" s="195"/>
      <c r="K578" s="195"/>
      <c r="L578" s="195"/>
      <c r="M578" s="195"/>
      <c r="N578" s="195"/>
      <c r="O578" s="195"/>
      <c r="P578" s="195"/>
    </row>
    <row r="579">
      <c r="A579" s="145"/>
      <c r="B579" s="256"/>
      <c r="C579" s="216"/>
      <c r="D579" s="235"/>
      <c r="E579" s="235"/>
      <c r="F579" s="195"/>
      <c r="G579" s="195"/>
      <c r="H579" s="217"/>
      <c r="I579" s="195"/>
      <c r="J579" s="195"/>
      <c r="K579" s="195"/>
      <c r="L579" s="195"/>
      <c r="M579" s="195"/>
      <c r="N579" s="195"/>
      <c r="O579" s="195"/>
      <c r="P579" s="195"/>
    </row>
    <row r="580">
      <c r="A580" s="221"/>
      <c r="B580" s="256"/>
      <c r="C580" s="216"/>
      <c r="D580" s="235"/>
      <c r="E580" s="235"/>
      <c r="F580" s="211"/>
      <c r="G580" s="211"/>
      <c r="H580" s="217"/>
      <c r="I580" s="211"/>
      <c r="J580" s="211"/>
      <c r="K580" s="211"/>
      <c r="L580" s="211"/>
      <c r="M580" s="211"/>
      <c r="N580" s="211"/>
      <c r="O580" s="211"/>
      <c r="P580" s="211"/>
    </row>
    <row r="581">
      <c r="A581" s="231"/>
      <c r="B581" s="256"/>
      <c r="C581" s="216"/>
      <c r="D581" s="235"/>
      <c r="E581" s="235"/>
      <c r="F581" s="211"/>
      <c r="G581" s="211"/>
      <c r="H581" s="217"/>
      <c r="I581" s="211"/>
      <c r="J581" s="211"/>
      <c r="K581" s="211"/>
      <c r="L581" s="211"/>
      <c r="M581" s="211"/>
      <c r="N581" s="211"/>
      <c r="O581" s="211"/>
      <c r="P581" s="211"/>
    </row>
    <row r="582">
      <c r="A582" s="231"/>
      <c r="B582" s="256"/>
      <c r="C582" s="216"/>
      <c r="D582" s="235"/>
      <c r="E582" s="231"/>
      <c r="F582" s="211"/>
      <c r="G582" s="211"/>
      <c r="H582" s="217"/>
      <c r="I582" s="211"/>
      <c r="J582" s="211"/>
      <c r="K582" s="211"/>
      <c r="L582" s="211"/>
      <c r="M582" s="211"/>
      <c r="N582" s="211"/>
      <c r="O582" s="211"/>
      <c r="P582" s="211"/>
    </row>
    <row r="583">
      <c r="A583" s="231"/>
      <c r="B583" s="256"/>
      <c r="C583" s="216"/>
      <c r="D583" s="235"/>
      <c r="E583" s="235"/>
      <c r="F583" s="211"/>
      <c r="G583" s="211"/>
      <c r="H583" s="217"/>
      <c r="I583" s="211"/>
      <c r="J583" s="211"/>
      <c r="K583" s="211"/>
      <c r="L583" s="211"/>
      <c r="M583" s="211"/>
      <c r="N583" s="211"/>
      <c r="O583" s="211"/>
      <c r="P583" s="211"/>
    </row>
    <row r="584">
      <c r="A584" s="231"/>
      <c r="B584" s="256"/>
      <c r="C584" s="216"/>
      <c r="D584" s="235"/>
      <c r="E584" s="235"/>
      <c r="F584" s="211"/>
      <c r="G584" s="211"/>
      <c r="H584" s="217"/>
      <c r="I584" s="211"/>
      <c r="J584" s="211"/>
      <c r="K584" s="211"/>
      <c r="L584" s="211"/>
      <c r="M584" s="211"/>
      <c r="N584" s="211"/>
      <c r="O584" s="211"/>
      <c r="P584" s="211"/>
    </row>
    <row r="585">
      <c r="A585" s="231"/>
      <c r="B585" s="256"/>
      <c r="C585" s="216"/>
      <c r="D585" s="235"/>
      <c r="E585" s="235"/>
      <c r="F585" s="211"/>
      <c r="G585" s="211"/>
      <c r="H585" s="217"/>
      <c r="I585" s="211"/>
      <c r="J585" s="211"/>
      <c r="K585" s="211"/>
      <c r="L585" s="211"/>
      <c r="M585" s="211"/>
      <c r="N585" s="211"/>
      <c r="O585" s="211"/>
      <c r="P585" s="211"/>
    </row>
    <row r="586">
      <c r="A586" s="231"/>
      <c r="B586" s="256"/>
      <c r="C586" s="216"/>
      <c r="D586" s="235"/>
      <c r="E586" s="235"/>
      <c r="F586" s="211"/>
      <c r="G586" s="211"/>
      <c r="H586" s="217"/>
      <c r="I586" s="211"/>
      <c r="J586" s="211"/>
      <c r="K586" s="211"/>
      <c r="L586" s="211"/>
      <c r="M586" s="211"/>
      <c r="N586" s="211"/>
      <c r="O586" s="211"/>
      <c r="P586" s="211"/>
    </row>
    <row r="587">
      <c r="A587" s="231"/>
      <c r="B587" s="256"/>
      <c r="C587" s="216"/>
      <c r="D587" s="235"/>
      <c r="E587" s="235"/>
      <c r="F587" s="211"/>
      <c r="G587" s="211"/>
      <c r="H587" s="217"/>
      <c r="I587" s="211"/>
      <c r="J587" s="211"/>
      <c r="K587" s="211"/>
      <c r="L587" s="211"/>
      <c r="M587" s="211"/>
      <c r="N587" s="211"/>
      <c r="O587" s="211"/>
      <c r="P587" s="211"/>
    </row>
    <row r="588">
      <c r="A588" s="231"/>
      <c r="B588" s="256"/>
      <c r="C588" s="216"/>
      <c r="D588" s="235"/>
      <c r="E588" s="235"/>
      <c r="F588" s="211"/>
      <c r="G588" s="211"/>
      <c r="H588" s="217"/>
      <c r="I588" s="211"/>
      <c r="J588" s="211"/>
      <c r="K588" s="211"/>
      <c r="L588" s="211"/>
      <c r="M588" s="211"/>
      <c r="N588" s="211"/>
      <c r="O588" s="211"/>
      <c r="P588" s="211"/>
    </row>
    <row r="589">
      <c r="A589" s="231"/>
      <c r="B589" s="256"/>
      <c r="C589" s="216"/>
      <c r="D589" s="235"/>
      <c r="E589" s="235"/>
      <c r="F589" s="211"/>
      <c r="G589" s="211"/>
      <c r="H589" s="217"/>
      <c r="I589" s="211"/>
      <c r="J589" s="211"/>
      <c r="K589" s="211"/>
      <c r="L589" s="211"/>
      <c r="M589" s="211"/>
      <c r="N589" s="211"/>
      <c r="O589" s="211"/>
      <c r="P589" s="211"/>
    </row>
    <row r="590">
      <c r="A590" s="231"/>
      <c r="B590" s="256"/>
      <c r="C590" s="216"/>
      <c r="D590" s="235"/>
      <c r="E590" s="235"/>
      <c r="F590" s="211"/>
      <c r="G590" s="211"/>
      <c r="H590" s="217"/>
      <c r="I590" s="211"/>
      <c r="J590" s="211"/>
      <c r="K590" s="211"/>
      <c r="L590" s="211"/>
      <c r="M590" s="211"/>
      <c r="N590" s="211"/>
      <c r="O590" s="211"/>
      <c r="P590" s="211"/>
    </row>
    <row r="591">
      <c r="A591" s="231"/>
      <c r="B591" s="256"/>
      <c r="C591" s="216"/>
      <c r="D591" s="235"/>
      <c r="E591" s="235"/>
      <c r="F591" s="211"/>
      <c r="G591" s="211"/>
      <c r="H591" s="217"/>
      <c r="I591" s="211"/>
      <c r="J591" s="211"/>
      <c r="K591" s="211"/>
      <c r="L591" s="211"/>
      <c r="M591" s="211"/>
      <c r="N591" s="211"/>
      <c r="O591" s="211"/>
      <c r="P591" s="211"/>
    </row>
    <row r="592">
      <c r="A592" s="231"/>
      <c r="B592" s="256"/>
      <c r="C592" s="216"/>
      <c r="D592" s="235"/>
      <c r="E592" s="235"/>
      <c r="F592" s="211"/>
      <c r="G592" s="211"/>
      <c r="H592" s="217"/>
      <c r="I592" s="211"/>
      <c r="J592" s="211"/>
      <c r="K592" s="211"/>
      <c r="L592" s="211"/>
      <c r="M592" s="211"/>
      <c r="N592" s="211"/>
      <c r="O592" s="211"/>
      <c r="P592" s="211"/>
    </row>
    <row r="593">
      <c r="A593" s="231"/>
      <c r="B593" s="256"/>
      <c r="C593" s="216"/>
      <c r="D593" s="235"/>
      <c r="E593" s="235"/>
      <c r="F593" s="211"/>
      <c r="G593" s="211"/>
      <c r="H593" s="217"/>
      <c r="I593" s="211"/>
      <c r="J593" s="211"/>
      <c r="K593" s="211"/>
      <c r="L593" s="211"/>
      <c r="M593" s="211"/>
      <c r="N593" s="211"/>
      <c r="O593" s="211"/>
      <c r="P593" s="211"/>
    </row>
    <row r="594">
      <c r="A594" s="231"/>
      <c r="B594" s="256"/>
      <c r="C594" s="216"/>
      <c r="D594" s="235"/>
      <c r="E594" s="235"/>
      <c r="F594" s="211"/>
      <c r="G594" s="211"/>
      <c r="H594" s="217"/>
      <c r="I594" s="211"/>
      <c r="J594" s="211"/>
      <c r="K594" s="211"/>
      <c r="L594" s="211"/>
      <c r="M594" s="211"/>
      <c r="N594" s="211"/>
      <c r="O594" s="211"/>
      <c r="P594" s="211"/>
    </row>
    <row r="595">
      <c r="A595" s="231"/>
      <c r="B595" s="256"/>
      <c r="C595" s="216"/>
      <c r="D595" s="235"/>
      <c r="E595" s="235"/>
      <c r="F595" s="211"/>
      <c r="G595" s="211"/>
      <c r="H595" s="217"/>
      <c r="I595" s="211"/>
      <c r="J595" s="211"/>
      <c r="K595" s="211"/>
      <c r="L595" s="211"/>
      <c r="M595" s="211"/>
      <c r="N595" s="211"/>
      <c r="O595" s="211"/>
      <c r="P595" s="211"/>
    </row>
    <row r="596">
      <c r="A596" s="231"/>
      <c r="B596" s="256"/>
      <c r="C596" s="216"/>
      <c r="D596" s="235"/>
      <c r="E596" s="235"/>
      <c r="F596" s="211"/>
      <c r="G596" s="211"/>
      <c r="H596" s="217"/>
      <c r="I596" s="211"/>
      <c r="J596" s="211"/>
      <c r="K596" s="211"/>
      <c r="L596" s="211"/>
      <c r="M596" s="211"/>
      <c r="N596" s="211"/>
      <c r="O596" s="211"/>
      <c r="P596" s="211"/>
    </row>
    <row r="597">
      <c r="A597" s="231"/>
      <c r="B597" s="256"/>
      <c r="C597" s="216"/>
      <c r="D597" s="235"/>
      <c r="E597" s="235"/>
      <c r="F597" s="211"/>
      <c r="G597" s="211"/>
      <c r="H597" s="217"/>
      <c r="I597" s="211"/>
      <c r="J597" s="211"/>
      <c r="K597" s="211"/>
      <c r="L597" s="211"/>
      <c r="M597" s="211"/>
      <c r="N597" s="211"/>
      <c r="O597" s="211"/>
      <c r="P597" s="211"/>
    </row>
    <row r="598">
      <c r="A598" s="221"/>
      <c r="B598" s="256"/>
      <c r="C598" s="216"/>
      <c r="D598" s="235"/>
      <c r="E598" s="235"/>
      <c r="F598" s="211"/>
      <c r="G598" s="211"/>
      <c r="H598" s="217"/>
      <c r="I598" s="211"/>
      <c r="J598" s="211"/>
      <c r="K598" s="211"/>
      <c r="L598" s="211"/>
      <c r="M598" s="211"/>
      <c r="N598" s="211"/>
      <c r="O598" s="211"/>
      <c r="P598" s="211"/>
    </row>
    <row r="599">
      <c r="A599" s="145"/>
      <c r="B599" s="256"/>
      <c r="C599" s="216"/>
      <c r="D599" s="235"/>
      <c r="E599" s="235"/>
      <c r="F599" s="195"/>
      <c r="G599" s="195"/>
      <c r="H599" s="217"/>
      <c r="I599" s="195"/>
      <c r="J599" s="195"/>
      <c r="K599" s="195"/>
      <c r="L599" s="195"/>
      <c r="M599" s="195"/>
      <c r="N599" s="195"/>
      <c r="O599" s="195"/>
      <c r="P599" s="195"/>
    </row>
    <row r="600">
      <c r="A600" s="145"/>
      <c r="B600" s="256"/>
      <c r="C600" s="216"/>
      <c r="D600" s="235"/>
      <c r="E600" s="231"/>
      <c r="F600" s="195"/>
      <c r="G600" s="195"/>
      <c r="H600" s="217"/>
      <c r="I600" s="195"/>
      <c r="J600" s="195"/>
      <c r="K600" s="195"/>
      <c r="L600" s="195"/>
      <c r="M600" s="195"/>
      <c r="N600" s="195"/>
      <c r="O600" s="195"/>
      <c r="P600" s="195"/>
    </row>
    <row r="601">
      <c r="A601" s="145"/>
      <c r="B601" s="256"/>
      <c r="C601" s="216"/>
      <c r="D601" s="235"/>
      <c r="E601" s="235"/>
      <c r="F601" s="195"/>
      <c r="G601" s="195"/>
      <c r="H601" s="217"/>
      <c r="I601" s="195"/>
      <c r="J601" s="195"/>
      <c r="K601" s="195"/>
      <c r="L601" s="195"/>
      <c r="M601" s="195"/>
      <c r="N601" s="195"/>
      <c r="O601" s="195"/>
      <c r="P601" s="195"/>
    </row>
    <row r="602">
      <c r="A602" s="145"/>
      <c r="B602" s="256"/>
      <c r="C602" s="216"/>
      <c r="D602" s="235"/>
      <c r="E602" s="235"/>
      <c r="F602" s="195"/>
      <c r="G602" s="195"/>
      <c r="H602" s="217"/>
      <c r="I602" s="195"/>
      <c r="J602" s="195"/>
      <c r="K602" s="195"/>
      <c r="L602" s="195"/>
      <c r="M602" s="195"/>
      <c r="N602" s="195"/>
      <c r="O602" s="195"/>
      <c r="P602" s="195"/>
    </row>
    <row r="603">
      <c r="A603" s="145"/>
      <c r="B603" s="256"/>
      <c r="C603" s="216"/>
      <c r="D603" s="235"/>
      <c r="E603" s="235"/>
      <c r="F603" s="195"/>
      <c r="G603" s="195"/>
      <c r="H603" s="217"/>
      <c r="I603" s="195"/>
      <c r="J603" s="195"/>
      <c r="K603" s="195"/>
      <c r="L603" s="195"/>
      <c r="M603" s="195"/>
      <c r="N603" s="195"/>
      <c r="O603" s="195"/>
      <c r="P603" s="195"/>
    </row>
    <row r="604">
      <c r="A604" s="145"/>
      <c r="B604" s="256"/>
      <c r="C604" s="216"/>
      <c r="D604" s="235"/>
      <c r="E604" s="235"/>
      <c r="F604" s="195"/>
      <c r="G604" s="195"/>
      <c r="H604" s="217"/>
      <c r="I604" s="195"/>
      <c r="J604" s="195"/>
      <c r="K604" s="195"/>
      <c r="L604" s="195"/>
      <c r="M604" s="195"/>
      <c r="N604" s="195"/>
      <c r="O604" s="195"/>
      <c r="P604" s="195"/>
    </row>
    <row r="605">
      <c r="A605" s="145"/>
      <c r="B605" s="256"/>
      <c r="C605" s="216"/>
      <c r="D605" s="235"/>
      <c r="E605" s="235"/>
      <c r="F605" s="195"/>
      <c r="G605" s="195"/>
      <c r="H605" s="217"/>
      <c r="I605" s="195"/>
      <c r="J605" s="195"/>
      <c r="K605" s="195"/>
      <c r="L605" s="195"/>
      <c r="M605" s="195"/>
      <c r="N605" s="195"/>
      <c r="O605" s="195"/>
      <c r="P605" s="195"/>
    </row>
    <row r="606">
      <c r="A606" s="145"/>
      <c r="B606" s="256"/>
      <c r="C606" s="216"/>
      <c r="D606" s="235"/>
      <c r="E606" s="235"/>
      <c r="F606" s="195"/>
      <c r="G606" s="195"/>
      <c r="H606" s="217"/>
      <c r="I606" s="195"/>
      <c r="J606" s="195"/>
      <c r="K606" s="195"/>
      <c r="L606" s="195"/>
      <c r="M606" s="195"/>
      <c r="N606" s="195"/>
      <c r="O606" s="195"/>
      <c r="P606" s="195"/>
    </row>
    <row r="607">
      <c r="A607" s="145"/>
      <c r="B607" s="256"/>
      <c r="C607" s="216"/>
      <c r="D607" s="235"/>
      <c r="E607" s="235"/>
      <c r="F607" s="195"/>
      <c r="G607" s="195"/>
      <c r="H607" s="217"/>
      <c r="I607" s="195"/>
      <c r="J607" s="195"/>
      <c r="K607" s="195"/>
      <c r="L607" s="195"/>
      <c r="M607" s="195"/>
      <c r="N607" s="195"/>
      <c r="O607" s="195"/>
      <c r="P607" s="195"/>
    </row>
    <row r="608">
      <c r="A608" s="145"/>
      <c r="B608" s="256"/>
      <c r="C608" s="216"/>
      <c r="D608" s="235"/>
      <c r="E608" s="235"/>
      <c r="F608" s="195"/>
      <c r="G608" s="195"/>
      <c r="H608" s="217"/>
      <c r="I608" s="195"/>
      <c r="J608" s="195"/>
      <c r="K608" s="195"/>
      <c r="L608" s="195"/>
      <c r="M608" s="195"/>
      <c r="N608" s="195"/>
      <c r="O608" s="195"/>
      <c r="P608" s="195"/>
    </row>
    <row r="609">
      <c r="A609" s="145"/>
      <c r="B609" s="256"/>
      <c r="C609" s="216"/>
      <c r="D609" s="235"/>
      <c r="E609" s="235"/>
      <c r="F609" s="195"/>
      <c r="G609" s="195"/>
      <c r="H609" s="217"/>
      <c r="I609" s="195"/>
      <c r="J609" s="195"/>
      <c r="K609" s="195"/>
      <c r="L609" s="195"/>
      <c r="M609" s="195"/>
      <c r="N609" s="195"/>
      <c r="O609" s="195"/>
      <c r="P609" s="195"/>
    </row>
    <row r="610">
      <c r="A610" s="145"/>
      <c r="B610" s="256"/>
      <c r="C610" s="216"/>
      <c r="D610" s="235"/>
      <c r="E610" s="235"/>
      <c r="F610" s="195"/>
      <c r="G610" s="195"/>
      <c r="H610" s="217"/>
      <c r="I610" s="195"/>
      <c r="J610" s="195"/>
      <c r="K610" s="195"/>
      <c r="L610" s="195"/>
      <c r="M610" s="195"/>
      <c r="N610" s="195"/>
      <c r="O610" s="195"/>
      <c r="P610" s="195"/>
    </row>
    <row r="611">
      <c r="A611" s="145"/>
      <c r="B611" s="256"/>
      <c r="C611" s="216"/>
      <c r="D611" s="235"/>
      <c r="E611" s="235"/>
      <c r="F611" s="195"/>
      <c r="G611" s="195"/>
      <c r="H611" s="217"/>
      <c r="I611" s="195"/>
      <c r="J611" s="195"/>
      <c r="K611" s="195"/>
      <c r="L611" s="195"/>
      <c r="M611" s="195"/>
      <c r="N611" s="195"/>
      <c r="O611" s="195"/>
      <c r="P611" s="195"/>
    </row>
    <row r="612">
      <c r="A612" s="145"/>
      <c r="B612" s="256"/>
      <c r="C612" s="216"/>
      <c r="D612" s="235"/>
      <c r="E612" s="235"/>
      <c r="F612" s="195"/>
      <c r="G612" s="195"/>
      <c r="H612" s="217"/>
      <c r="I612" s="195"/>
      <c r="J612" s="195"/>
      <c r="K612" s="195"/>
      <c r="L612" s="195"/>
      <c r="M612" s="195"/>
      <c r="N612" s="195"/>
      <c r="O612" s="195"/>
      <c r="P612" s="195"/>
    </row>
    <row r="613">
      <c r="A613" s="145"/>
      <c r="B613" s="256"/>
      <c r="C613" s="216"/>
      <c r="D613" s="235"/>
      <c r="E613" s="235"/>
      <c r="F613" s="195"/>
      <c r="G613" s="195"/>
      <c r="H613" s="217"/>
      <c r="I613" s="195"/>
      <c r="J613" s="195"/>
      <c r="K613" s="195"/>
      <c r="L613" s="195"/>
      <c r="M613" s="195"/>
      <c r="N613" s="195"/>
      <c r="O613" s="195"/>
      <c r="P613" s="195"/>
    </row>
    <row r="614">
      <c r="A614" s="145"/>
      <c r="B614" s="256"/>
      <c r="C614" s="216"/>
      <c r="D614" s="235"/>
      <c r="E614" s="235"/>
      <c r="F614" s="195"/>
      <c r="G614" s="195"/>
      <c r="H614" s="217"/>
      <c r="I614" s="195"/>
      <c r="J614" s="195"/>
      <c r="K614" s="195"/>
      <c r="L614" s="195"/>
      <c r="M614" s="195"/>
      <c r="N614" s="195"/>
      <c r="O614" s="195"/>
      <c r="P614" s="195"/>
    </row>
    <row r="615">
      <c r="A615" s="145"/>
      <c r="B615" s="256"/>
      <c r="C615" s="216"/>
      <c r="D615" s="235"/>
      <c r="E615" s="235"/>
      <c r="F615" s="195"/>
      <c r="G615" s="195"/>
      <c r="H615" s="217"/>
      <c r="I615" s="195"/>
      <c r="J615" s="195"/>
      <c r="K615" s="195"/>
      <c r="L615" s="195"/>
      <c r="M615" s="195"/>
      <c r="N615" s="195"/>
      <c r="O615" s="195"/>
      <c r="P615" s="195"/>
    </row>
    <row r="616">
      <c r="A616" s="221"/>
      <c r="B616" s="256"/>
      <c r="C616" s="216"/>
      <c r="D616" s="235"/>
      <c r="E616" s="235"/>
      <c r="F616" s="211"/>
      <c r="G616" s="211"/>
      <c r="H616" s="217"/>
      <c r="I616" s="211"/>
      <c r="J616" s="211"/>
      <c r="K616" s="211"/>
      <c r="L616" s="211"/>
      <c r="M616" s="211"/>
      <c r="N616" s="211"/>
      <c r="O616" s="211"/>
      <c r="P616" s="211"/>
    </row>
    <row r="617">
      <c r="A617" s="231"/>
      <c r="B617" s="256"/>
      <c r="C617" s="216"/>
      <c r="D617" s="235"/>
      <c r="E617" s="235"/>
      <c r="F617" s="211"/>
      <c r="G617" s="211"/>
      <c r="H617" s="217"/>
      <c r="I617" s="211"/>
      <c r="J617" s="211"/>
      <c r="K617" s="211"/>
      <c r="L617" s="211"/>
      <c r="M617" s="211"/>
      <c r="N617" s="211"/>
      <c r="O617" s="211"/>
      <c r="P617" s="211"/>
    </row>
    <row r="618">
      <c r="A618" s="231"/>
      <c r="B618" s="256"/>
      <c r="C618" s="216"/>
      <c r="D618" s="235"/>
      <c r="E618" s="231"/>
      <c r="F618" s="211"/>
      <c r="G618" s="211"/>
      <c r="H618" s="217"/>
      <c r="I618" s="211"/>
      <c r="J618" s="211"/>
      <c r="K618" s="211"/>
      <c r="L618" s="211"/>
      <c r="M618" s="211"/>
      <c r="N618" s="211"/>
      <c r="O618" s="211"/>
      <c r="P618" s="211"/>
    </row>
    <row r="619">
      <c r="A619" s="231"/>
      <c r="B619" s="256"/>
      <c r="C619" s="216"/>
      <c r="D619" s="235"/>
      <c r="E619" s="235"/>
      <c r="F619" s="211"/>
      <c r="G619" s="211"/>
      <c r="H619" s="217"/>
      <c r="I619" s="211"/>
      <c r="J619" s="211"/>
      <c r="K619" s="211"/>
      <c r="L619" s="211"/>
      <c r="M619" s="211"/>
      <c r="N619" s="211"/>
      <c r="O619" s="211"/>
      <c r="P619" s="211"/>
    </row>
    <row r="620">
      <c r="A620" s="231"/>
      <c r="B620" s="256"/>
      <c r="C620" s="216"/>
      <c r="D620" s="235"/>
      <c r="E620" s="235"/>
      <c r="F620" s="211"/>
      <c r="G620" s="211"/>
      <c r="H620" s="217"/>
      <c r="I620" s="211"/>
      <c r="J620" s="211"/>
      <c r="K620" s="211"/>
      <c r="L620" s="211"/>
      <c r="M620" s="211"/>
      <c r="N620" s="211"/>
      <c r="O620" s="211"/>
      <c r="P620" s="211"/>
    </row>
    <row r="621">
      <c r="A621" s="231"/>
      <c r="B621" s="256"/>
      <c r="C621" s="216"/>
      <c r="D621" s="235"/>
      <c r="E621" s="235"/>
      <c r="F621" s="211"/>
      <c r="G621" s="211"/>
      <c r="H621" s="217"/>
      <c r="I621" s="211"/>
      <c r="J621" s="211"/>
      <c r="K621" s="211"/>
      <c r="L621" s="211"/>
      <c r="M621" s="211"/>
      <c r="N621" s="211"/>
      <c r="O621" s="211"/>
      <c r="P621" s="211"/>
    </row>
    <row r="622">
      <c r="A622" s="231"/>
      <c r="B622" s="256"/>
      <c r="C622" s="216"/>
      <c r="D622" s="235"/>
      <c r="E622" s="235"/>
      <c r="F622" s="211"/>
      <c r="G622" s="211"/>
      <c r="H622" s="217"/>
      <c r="I622" s="211"/>
      <c r="J622" s="211"/>
      <c r="K622" s="211"/>
      <c r="L622" s="211"/>
      <c r="M622" s="211"/>
      <c r="N622" s="211"/>
      <c r="O622" s="211"/>
      <c r="P622" s="211"/>
    </row>
    <row r="623">
      <c r="A623" s="231"/>
      <c r="B623" s="256"/>
      <c r="C623" s="216"/>
      <c r="D623" s="235"/>
      <c r="E623" s="235"/>
      <c r="F623" s="211"/>
      <c r="G623" s="211"/>
      <c r="H623" s="217"/>
      <c r="I623" s="211"/>
      <c r="J623" s="211"/>
      <c r="K623" s="211"/>
      <c r="L623" s="211"/>
      <c r="M623" s="211"/>
      <c r="N623" s="211"/>
      <c r="O623" s="211"/>
      <c r="P623" s="211"/>
    </row>
    <row r="624">
      <c r="A624" s="231"/>
      <c r="B624" s="256"/>
      <c r="C624" s="216"/>
      <c r="D624" s="235"/>
      <c r="E624" s="235"/>
      <c r="F624" s="211"/>
      <c r="G624" s="211"/>
      <c r="H624" s="217"/>
      <c r="I624" s="211"/>
      <c r="J624" s="211"/>
      <c r="K624" s="211"/>
      <c r="L624" s="211"/>
      <c r="M624" s="211"/>
      <c r="N624" s="211"/>
      <c r="O624" s="211"/>
      <c r="P624" s="211"/>
    </row>
    <row r="625">
      <c r="A625" s="231"/>
      <c r="B625" s="256"/>
      <c r="C625" s="216"/>
      <c r="D625" s="235"/>
      <c r="E625" s="235"/>
      <c r="F625" s="211"/>
      <c r="G625" s="211"/>
      <c r="H625" s="217"/>
      <c r="I625" s="211"/>
      <c r="J625" s="211"/>
      <c r="K625" s="211"/>
      <c r="L625" s="211"/>
      <c r="M625" s="211"/>
      <c r="N625" s="211"/>
      <c r="O625" s="211"/>
      <c r="P625" s="211"/>
    </row>
    <row r="626">
      <c r="A626" s="231"/>
      <c r="B626" s="256"/>
      <c r="C626" s="216"/>
      <c r="D626" s="235"/>
      <c r="E626" s="235"/>
      <c r="F626" s="211"/>
      <c r="G626" s="211"/>
      <c r="H626" s="217"/>
      <c r="I626" s="211"/>
      <c r="J626" s="211"/>
      <c r="K626" s="211"/>
      <c r="L626" s="211"/>
      <c r="M626" s="211"/>
      <c r="N626" s="211"/>
      <c r="O626" s="211"/>
      <c r="P626" s="211"/>
    </row>
    <row r="627">
      <c r="A627" s="231"/>
      <c r="B627" s="256"/>
      <c r="C627" s="216"/>
      <c r="D627" s="235"/>
      <c r="E627" s="235"/>
      <c r="F627" s="211"/>
      <c r="G627" s="211"/>
      <c r="H627" s="217"/>
      <c r="I627" s="211"/>
      <c r="J627" s="211"/>
      <c r="K627" s="211"/>
      <c r="L627" s="211"/>
      <c r="M627" s="211"/>
      <c r="N627" s="211"/>
      <c r="O627" s="211"/>
      <c r="P627" s="211"/>
    </row>
    <row r="628">
      <c r="A628" s="231"/>
      <c r="B628" s="256"/>
      <c r="C628" s="216"/>
      <c r="D628" s="235"/>
      <c r="E628" s="235"/>
      <c r="F628" s="211"/>
      <c r="G628" s="211"/>
      <c r="H628" s="217"/>
      <c r="I628" s="211"/>
      <c r="J628" s="211"/>
      <c r="K628" s="211"/>
      <c r="L628" s="211"/>
      <c r="M628" s="211"/>
      <c r="N628" s="211"/>
      <c r="O628" s="211"/>
      <c r="P628" s="211"/>
    </row>
    <row r="629">
      <c r="A629" s="145"/>
      <c r="B629" s="256"/>
      <c r="C629" s="216"/>
      <c r="D629" s="235"/>
      <c r="E629" s="235"/>
      <c r="F629" s="195"/>
      <c r="G629" s="195"/>
      <c r="H629" s="217"/>
      <c r="I629" s="195"/>
      <c r="J629" s="195"/>
      <c r="K629" s="195"/>
      <c r="L629" s="195"/>
      <c r="M629" s="195"/>
      <c r="N629" s="195"/>
      <c r="O629" s="195"/>
      <c r="P629" s="195"/>
    </row>
    <row r="630">
      <c r="A630" s="145"/>
      <c r="B630" s="256"/>
      <c r="C630" s="216"/>
      <c r="D630" s="235"/>
      <c r="E630" s="235"/>
      <c r="F630" s="195"/>
      <c r="G630" s="195"/>
      <c r="H630" s="217"/>
      <c r="I630" s="195"/>
      <c r="J630" s="195"/>
      <c r="K630" s="195"/>
      <c r="L630" s="195"/>
      <c r="M630" s="195"/>
      <c r="N630" s="195"/>
      <c r="O630" s="195"/>
      <c r="P630" s="195"/>
    </row>
    <row r="631">
      <c r="A631" s="145"/>
      <c r="B631" s="256"/>
      <c r="C631" s="216"/>
      <c r="D631" s="235"/>
      <c r="E631" s="235"/>
      <c r="F631" s="195"/>
      <c r="G631" s="195"/>
      <c r="H631" s="217"/>
      <c r="I631" s="195"/>
      <c r="J631" s="195"/>
      <c r="K631" s="195"/>
      <c r="L631" s="195"/>
      <c r="M631" s="195"/>
      <c r="N631" s="195"/>
      <c r="O631" s="195"/>
      <c r="P631" s="195"/>
    </row>
    <row r="632">
      <c r="A632" s="145"/>
      <c r="B632" s="256"/>
      <c r="C632" s="216"/>
      <c r="D632" s="235"/>
      <c r="E632" s="235"/>
      <c r="F632" s="195"/>
      <c r="G632" s="195"/>
      <c r="H632" s="217"/>
      <c r="I632" s="195"/>
      <c r="J632" s="195"/>
      <c r="K632" s="195"/>
      <c r="L632" s="195"/>
      <c r="M632" s="195"/>
      <c r="N632" s="195"/>
      <c r="O632" s="195"/>
      <c r="P632" s="195"/>
    </row>
    <row r="633">
      <c r="A633" s="145"/>
      <c r="B633" s="256"/>
      <c r="C633" s="216"/>
      <c r="D633" s="235"/>
      <c r="E633" s="235"/>
      <c r="F633" s="195"/>
      <c r="G633" s="195"/>
      <c r="H633" s="217"/>
      <c r="I633" s="195"/>
      <c r="J633" s="195"/>
      <c r="K633" s="195"/>
      <c r="L633" s="195"/>
      <c r="M633" s="195"/>
      <c r="N633" s="195"/>
      <c r="O633" s="195"/>
      <c r="P633" s="195"/>
    </row>
    <row r="634">
      <c r="A634" s="221"/>
      <c r="B634" s="256"/>
      <c r="C634" s="216"/>
      <c r="D634" s="235"/>
      <c r="E634" s="235"/>
      <c r="F634" s="211"/>
      <c r="G634" s="211"/>
      <c r="H634" s="217"/>
      <c r="I634" s="211"/>
      <c r="J634" s="211"/>
      <c r="K634" s="211"/>
      <c r="L634" s="211"/>
      <c r="M634" s="211"/>
      <c r="N634" s="211"/>
      <c r="O634" s="211"/>
      <c r="P634" s="211"/>
    </row>
    <row r="635">
      <c r="A635" s="145"/>
      <c r="B635" s="256"/>
      <c r="C635" s="216"/>
      <c r="D635" s="235"/>
      <c r="E635" s="235"/>
      <c r="F635" s="195"/>
      <c r="G635" s="195"/>
      <c r="H635" s="217"/>
      <c r="I635" s="195"/>
      <c r="J635" s="195"/>
      <c r="K635" s="195"/>
      <c r="L635" s="195"/>
      <c r="M635" s="195"/>
      <c r="N635" s="195"/>
      <c r="O635" s="195"/>
      <c r="P635" s="195"/>
    </row>
    <row r="636">
      <c r="A636" s="145"/>
      <c r="B636" s="256"/>
      <c r="C636" s="216"/>
      <c r="D636" s="235"/>
      <c r="E636" s="231"/>
      <c r="F636" s="195"/>
      <c r="G636" s="195"/>
      <c r="H636" s="217"/>
      <c r="I636" s="195"/>
      <c r="J636" s="195"/>
      <c r="K636" s="195"/>
      <c r="L636" s="195"/>
      <c r="M636" s="195"/>
      <c r="N636" s="195"/>
      <c r="O636" s="195"/>
      <c r="P636" s="195"/>
    </row>
    <row r="637">
      <c r="A637" s="145"/>
      <c r="B637" s="256"/>
      <c r="C637" s="216"/>
      <c r="D637" s="235"/>
      <c r="E637" s="235"/>
      <c r="F637" s="195"/>
      <c r="G637" s="195"/>
      <c r="H637" s="217"/>
      <c r="I637" s="195"/>
      <c r="J637" s="195"/>
      <c r="K637" s="195"/>
      <c r="L637" s="195"/>
      <c r="M637" s="195"/>
      <c r="N637" s="195"/>
      <c r="O637" s="195"/>
      <c r="P637" s="195"/>
    </row>
    <row r="638">
      <c r="A638" s="145"/>
      <c r="B638" s="256"/>
      <c r="C638" s="216"/>
      <c r="D638" s="235"/>
      <c r="E638" s="235"/>
      <c r="F638" s="195"/>
      <c r="G638" s="195"/>
      <c r="H638" s="217"/>
      <c r="I638" s="195"/>
      <c r="J638" s="195"/>
      <c r="K638" s="195"/>
      <c r="L638" s="195"/>
      <c r="M638" s="195"/>
      <c r="N638" s="195"/>
      <c r="O638" s="195"/>
      <c r="P638" s="195"/>
    </row>
    <row r="639">
      <c r="A639" s="145"/>
      <c r="B639" s="256"/>
      <c r="C639" s="216"/>
      <c r="D639" s="235"/>
      <c r="E639" s="235"/>
      <c r="F639" s="195"/>
      <c r="G639" s="195"/>
      <c r="H639" s="217"/>
      <c r="I639" s="195"/>
      <c r="J639" s="195"/>
      <c r="K639" s="195"/>
      <c r="L639" s="195"/>
      <c r="M639" s="195"/>
      <c r="N639" s="195"/>
      <c r="O639" s="195"/>
      <c r="P639" s="195"/>
    </row>
    <row r="640">
      <c r="A640" s="145"/>
      <c r="B640" s="256"/>
      <c r="C640" s="216"/>
      <c r="D640" s="235"/>
      <c r="E640" s="235"/>
      <c r="F640" s="195"/>
      <c r="G640" s="195"/>
      <c r="H640" s="217"/>
      <c r="I640" s="195"/>
      <c r="J640" s="195"/>
      <c r="K640" s="195"/>
      <c r="L640" s="195"/>
      <c r="M640" s="195"/>
      <c r="N640" s="195"/>
      <c r="O640" s="195"/>
      <c r="P640" s="195"/>
    </row>
    <row r="641">
      <c r="A641" s="145"/>
      <c r="B641" s="256"/>
      <c r="C641" s="216"/>
      <c r="D641" s="235"/>
      <c r="E641" s="235"/>
      <c r="F641" s="195"/>
      <c r="G641" s="195"/>
      <c r="H641" s="217"/>
      <c r="I641" s="195"/>
      <c r="J641" s="195"/>
      <c r="K641" s="195"/>
      <c r="L641" s="195"/>
      <c r="M641" s="195"/>
      <c r="N641" s="195"/>
      <c r="O641" s="195"/>
      <c r="P641" s="195"/>
    </row>
    <row r="642">
      <c r="A642" s="145"/>
      <c r="B642" s="256"/>
      <c r="C642" s="216"/>
      <c r="D642" s="235"/>
      <c r="E642" s="235"/>
      <c r="F642" s="195"/>
      <c r="G642" s="195"/>
      <c r="H642" s="217"/>
      <c r="I642" s="195"/>
      <c r="J642" s="195"/>
      <c r="K642" s="195"/>
      <c r="L642" s="195"/>
      <c r="M642" s="195"/>
      <c r="N642" s="195"/>
      <c r="O642" s="195"/>
      <c r="P642" s="195"/>
    </row>
    <row r="643">
      <c r="A643" s="145"/>
      <c r="B643" s="256"/>
      <c r="C643" s="216"/>
      <c r="D643" s="235"/>
      <c r="E643" s="235"/>
      <c r="F643" s="195"/>
      <c r="G643" s="195"/>
      <c r="H643" s="217"/>
      <c r="I643" s="195"/>
      <c r="J643" s="195"/>
      <c r="K643" s="195"/>
      <c r="L643" s="195"/>
      <c r="M643" s="195"/>
      <c r="N643" s="195"/>
      <c r="O643" s="195"/>
      <c r="P643" s="195"/>
    </row>
    <row r="644">
      <c r="A644" s="145"/>
      <c r="B644" s="256"/>
      <c r="C644" s="216"/>
      <c r="D644" s="235"/>
      <c r="E644" s="235"/>
      <c r="F644" s="195"/>
      <c r="G644" s="195"/>
      <c r="H644" s="217"/>
      <c r="I644" s="195"/>
      <c r="J644" s="195"/>
      <c r="K644" s="195"/>
      <c r="L644" s="195"/>
      <c r="M644" s="195"/>
      <c r="N644" s="195"/>
      <c r="O644" s="195"/>
      <c r="P644" s="195"/>
    </row>
    <row r="645">
      <c r="A645" s="145"/>
      <c r="B645" s="256"/>
      <c r="C645" s="216"/>
      <c r="D645" s="235"/>
      <c r="E645" s="235"/>
      <c r="F645" s="195"/>
      <c r="G645" s="195"/>
      <c r="H645" s="217"/>
      <c r="I645" s="195"/>
      <c r="J645" s="195"/>
      <c r="K645" s="195"/>
      <c r="L645" s="195"/>
      <c r="M645" s="195"/>
      <c r="N645" s="195"/>
      <c r="O645" s="195"/>
      <c r="P645" s="195"/>
    </row>
    <row r="646">
      <c r="A646" s="145"/>
      <c r="B646" s="256"/>
      <c r="C646" s="216"/>
      <c r="D646" s="235"/>
      <c r="E646" s="235"/>
      <c r="F646" s="195"/>
      <c r="G646" s="195"/>
      <c r="H646" s="217"/>
      <c r="I646" s="195"/>
      <c r="J646" s="195"/>
      <c r="K646" s="195"/>
      <c r="L646" s="195"/>
      <c r="M646" s="195"/>
      <c r="N646" s="195"/>
      <c r="O646" s="195"/>
      <c r="P646" s="195"/>
    </row>
    <row r="647">
      <c r="A647" s="145"/>
      <c r="B647" s="256"/>
      <c r="C647" s="216"/>
      <c r="D647" s="235"/>
      <c r="E647" s="235"/>
      <c r="F647" s="195"/>
      <c r="G647" s="195"/>
      <c r="H647" s="217"/>
      <c r="I647" s="195"/>
      <c r="J647" s="195"/>
      <c r="K647" s="195"/>
      <c r="L647" s="195"/>
      <c r="M647" s="195"/>
      <c r="N647" s="195"/>
      <c r="O647" s="195"/>
      <c r="P647" s="195"/>
    </row>
    <row r="648">
      <c r="A648" s="145"/>
      <c r="B648" s="256"/>
      <c r="C648" s="216"/>
      <c r="D648" s="235"/>
      <c r="E648" s="235"/>
      <c r="F648" s="195"/>
      <c r="G648" s="195"/>
      <c r="H648" s="217"/>
      <c r="I648" s="195"/>
      <c r="J648" s="195"/>
      <c r="K648" s="195"/>
      <c r="L648" s="195"/>
      <c r="M648" s="195"/>
      <c r="N648" s="195"/>
      <c r="O648" s="195"/>
      <c r="P648" s="195"/>
    </row>
    <row r="649">
      <c r="A649" s="145"/>
      <c r="B649" s="256"/>
      <c r="C649" s="216"/>
      <c r="D649" s="235"/>
      <c r="E649" s="235"/>
      <c r="F649" s="195"/>
      <c r="G649" s="195"/>
      <c r="H649" s="217"/>
      <c r="I649" s="195"/>
      <c r="J649" s="195"/>
      <c r="K649" s="195"/>
      <c r="L649" s="195"/>
      <c r="M649" s="195"/>
      <c r="N649" s="195"/>
      <c r="O649" s="195"/>
      <c r="P649" s="195"/>
    </row>
    <row r="650">
      <c r="A650" s="145"/>
      <c r="B650" s="256"/>
      <c r="C650" s="216"/>
      <c r="D650" s="235"/>
      <c r="E650" s="235"/>
      <c r="F650" s="195"/>
      <c r="G650" s="195"/>
      <c r="H650" s="217"/>
      <c r="I650" s="195"/>
      <c r="J650" s="195"/>
      <c r="K650" s="195"/>
      <c r="L650" s="195"/>
      <c r="M650" s="195"/>
      <c r="N650" s="195"/>
      <c r="O650" s="195"/>
      <c r="P650" s="195"/>
    </row>
    <row r="651">
      <c r="A651" s="145"/>
      <c r="B651" s="256"/>
      <c r="C651" s="216"/>
      <c r="D651" s="235"/>
      <c r="E651" s="235"/>
      <c r="F651" s="195"/>
      <c r="G651" s="195"/>
      <c r="H651" s="217"/>
      <c r="I651" s="195"/>
      <c r="J651" s="195"/>
      <c r="K651" s="195"/>
      <c r="L651" s="195"/>
      <c r="M651" s="195"/>
      <c r="N651" s="195"/>
      <c r="O651" s="195"/>
      <c r="P651" s="195"/>
    </row>
    <row r="652">
      <c r="A652" s="241"/>
      <c r="B652" s="256"/>
      <c r="C652" s="216"/>
      <c r="D652" s="235"/>
      <c r="E652" s="235"/>
      <c r="F652" s="211"/>
      <c r="G652" s="211"/>
      <c r="H652" s="217"/>
      <c r="I652" s="211"/>
      <c r="J652" s="211"/>
      <c r="K652" s="211"/>
      <c r="L652" s="211"/>
      <c r="M652" s="211"/>
      <c r="N652" s="211"/>
      <c r="O652" s="211"/>
      <c r="P652" s="211"/>
    </row>
    <row r="653">
      <c r="A653" s="145"/>
      <c r="B653" s="256"/>
      <c r="C653" s="216"/>
      <c r="D653" s="235"/>
      <c r="E653" s="235"/>
      <c r="F653" s="195"/>
      <c r="G653" s="195"/>
      <c r="H653" s="217"/>
      <c r="I653" s="195"/>
      <c r="J653" s="195"/>
      <c r="K653" s="195"/>
      <c r="L653" s="195"/>
      <c r="M653" s="195"/>
      <c r="N653" s="195"/>
      <c r="O653" s="195"/>
      <c r="P653" s="195"/>
    </row>
    <row r="654">
      <c r="A654" s="145"/>
      <c r="B654" s="256"/>
      <c r="C654" s="216"/>
      <c r="D654" s="235"/>
      <c r="E654" s="231"/>
      <c r="F654" s="195"/>
      <c r="G654" s="195"/>
      <c r="H654" s="217"/>
      <c r="I654" s="195"/>
      <c r="J654" s="195"/>
      <c r="K654" s="195"/>
      <c r="L654" s="195"/>
      <c r="M654" s="195"/>
      <c r="N654" s="195"/>
      <c r="O654" s="195"/>
      <c r="P654" s="195"/>
    </row>
    <row r="655">
      <c r="A655" s="145"/>
      <c r="B655" s="256"/>
      <c r="C655" s="216"/>
      <c r="D655" s="235"/>
      <c r="E655" s="235"/>
      <c r="F655" s="195"/>
      <c r="G655" s="195"/>
      <c r="H655" s="217"/>
      <c r="I655" s="195"/>
      <c r="J655" s="195"/>
      <c r="K655" s="195"/>
      <c r="L655" s="195"/>
      <c r="M655" s="195"/>
      <c r="N655" s="195"/>
      <c r="O655" s="195"/>
      <c r="P655" s="195"/>
    </row>
    <row r="656">
      <c r="A656" s="231"/>
      <c r="B656" s="256"/>
      <c r="C656" s="216"/>
      <c r="D656" s="235"/>
      <c r="E656" s="235"/>
      <c r="F656" s="211"/>
      <c r="G656" s="211"/>
      <c r="H656" s="217"/>
      <c r="I656" s="211"/>
      <c r="J656" s="211"/>
      <c r="K656" s="211"/>
      <c r="L656" s="211"/>
      <c r="M656" s="211"/>
      <c r="N656" s="211"/>
      <c r="O656" s="211"/>
      <c r="P656" s="211"/>
    </row>
    <row r="657">
      <c r="A657" s="231"/>
      <c r="B657" s="256"/>
      <c r="C657" s="216"/>
      <c r="D657" s="235"/>
      <c r="E657" s="235"/>
      <c r="F657" s="211"/>
      <c r="G657" s="211"/>
      <c r="H657" s="217"/>
      <c r="I657" s="211"/>
      <c r="J657" s="211"/>
      <c r="K657" s="211"/>
      <c r="L657" s="211"/>
      <c r="M657" s="211"/>
      <c r="N657" s="211"/>
      <c r="O657" s="211"/>
      <c r="P657" s="211"/>
    </row>
    <row r="658">
      <c r="A658" s="231"/>
      <c r="B658" s="256"/>
      <c r="C658" s="216"/>
      <c r="D658" s="235"/>
      <c r="E658" s="235"/>
      <c r="F658" s="211"/>
      <c r="G658" s="211"/>
      <c r="H658" s="217"/>
      <c r="I658" s="211"/>
      <c r="J658" s="211"/>
      <c r="K658" s="211"/>
      <c r="L658" s="211"/>
      <c r="M658" s="211"/>
      <c r="N658" s="211"/>
      <c r="O658" s="211"/>
      <c r="P658" s="211"/>
    </row>
    <row r="659">
      <c r="A659" s="231"/>
      <c r="B659" s="256"/>
      <c r="C659" s="216"/>
      <c r="D659" s="235"/>
      <c r="E659" s="235"/>
      <c r="F659" s="211"/>
      <c r="G659" s="211"/>
      <c r="H659" s="217"/>
      <c r="I659" s="211"/>
      <c r="J659" s="211"/>
      <c r="K659" s="211"/>
      <c r="L659" s="211"/>
      <c r="M659" s="211"/>
      <c r="N659" s="211"/>
      <c r="O659" s="211"/>
      <c r="P659" s="211"/>
    </row>
    <row r="660">
      <c r="A660" s="231"/>
      <c r="B660" s="256"/>
      <c r="C660" s="216"/>
      <c r="D660" s="235"/>
      <c r="E660" s="235"/>
      <c r="F660" s="211"/>
      <c r="G660" s="211"/>
      <c r="H660" s="217"/>
      <c r="I660" s="211"/>
      <c r="J660" s="211"/>
      <c r="K660" s="211"/>
      <c r="L660" s="211"/>
      <c r="M660" s="211"/>
      <c r="N660" s="211"/>
      <c r="O660" s="211"/>
      <c r="P660" s="211"/>
    </row>
    <row r="661">
      <c r="A661" s="231"/>
      <c r="B661" s="256"/>
      <c r="C661" s="216"/>
      <c r="D661" s="235"/>
      <c r="E661" s="235"/>
      <c r="F661" s="211"/>
      <c r="G661" s="211"/>
      <c r="H661" s="217"/>
      <c r="I661" s="211"/>
      <c r="J661" s="211"/>
      <c r="K661" s="211"/>
      <c r="L661" s="211"/>
      <c r="M661" s="211"/>
      <c r="N661" s="211"/>
      <c r="O661" s="211"/>
      <c r="P661" s="211"/>
    </row>
    <row r="662">
      <c r="A662" s="231"/>
      <c r="B662" s="256"/>
      <c r="C662" s="216"/>
      <c r="D662" s="235"/>
      <c r="E662" s="235"/>
      <c r="F662" s="211"/>
      <c r="G662" s="211"/>
      <c r="H662" s="217"/>
      <c r="I662" s="211"/>
      <c r="J662" s="211"/>
      <c r="K662" s="211"/>
      <c r="L662" s="211"/>
      <c r="M662" s="211"/>
      <c r="N662" s="211"/>
      <c r="O662" s="211"/>
      <c r="P662" s="211"/>
    </row>
    <row r="663">
      <c r="A663" s="231"/>
      <c r="B663" s="256"/>
      <c r="C663" s="216"/>
      <c r="D663" s="235"/>
      <c r="E663" s="235"/>
      <c r="F663" s="211"/>
      <c r="G663" s="211"/>
      <c r="H663" s="217"/>
      <c r="I663" s="211"/>
      <c r="J663" s="211"/>
      <c r="K663" s="211"/>
      <c r="L663" s="211"/>
      <c r="M663" s="211"/>
      <c r="N663" s="211"/>
      <c r="O663" s="211"/>
      <c r="P663" s="211"/>
    </row>
    <row r="664">
      <c r="A664" s="231"/>
      <c r="B664" s="256"/>
      <c r="C664" s="216"/>
      <c r="D664" s="235"/>
      <c r="E664" s="235"/>
      <c r="F664" s="211"/>
      <c r="G664" s="211"/>
      <c r="H664" s="217"/>
      <c r="I664" s="211"/>
      <c r="J664" s="211"/>
      <c r="K664" s="211"/>
      <c r="L664" s="211"/>
      <c r="M664" s="211"/>
      <c r="N664" s="211"/>
      <c r="O664" s="211"/>
      <c r="P664" s="211"/>
    </row>
    <row r="665">
      <c r="A665" s="231"/>
      <c r="B665" s="256"/>
      <c r="C665" s="216"/>
      <c r="D665" s="235"/>
      <c r="E665" s="235"/>
      <c r="F665" s="211"/>
      <c r="G665" s="211"/>
      <c r="H665" s="217"/>
      <c r="I665" s="211"/>
      <c r="J665" s="211"/>
      <c r="K665" s="211"/>
      <c r="L665" s="211"/>
      <c r="M665" s="211"/>
      <c r="N665" s="211"/>
      <c r="O665" s="211"/>
      <c r="P665" s="211"/>
    </row>
    <row r="666">
      <c r="A666" s="231"/>
      <c r="B666" s="256"/>
      <c r="C666" s="216"/>
      <c r="D666" s="235"/>
      <c r="E666" s="235"/>
      <c r="F666" s="211"/>
      <c r="G666" s="211"/>
      <c r="H666" s="217"/>
      <c r="I666" s="211"/>
      <c r="J666" s="211"/>
      <c r="K666" s="211"/>
      <c r="L666" s="211"/>
      <c r="M666" s="211"/>
      <c r="N666" s="211"/>
      <c r="O666" s="211"/>
      <c r="P666" s="211"/>
    </row>
    <row r="667">
      <c r="A667" s="231"/>
      <c r="B667" s="256"/>
      <c r="C667" s="216"/>
      <c r="D667" s="235"/>
      <c r="E667" s="235"/>
      <c r="F667" s="211"/>
      <c r="G667" s="211"/>
      <c r="H667" s="217"/>
      <c r="I667" s="211"/>
      <c r="J667" s="211"/>
      <c r="K667" s="211"/>
      <c r="L667" s="211"/>
      <c r="M667" s="211"/>
      <c r="N667" s="211"/>
      <c r="O667" s="211"/>
      <c r="P667" s="211"/>
    </row>
    <row r="668">
      <c r="A668" s="145"/>
      <c r="B668" s="256"/>
      <c r="C668" s="216"/>
      <c r="D668" s="235"/>
      <c r="E668" s="235"/>
      <c r="F668" s="195"/>
      <c r="G668" s="195"/>
      <c r="H668" s="217"/>
      <c r="I668" s="195"/>
      <c r="J668" s="195"/>
      <c r="K668" s="195"/>
      <c r="L668" s="195"/>
      <c r="M668" s="195"/>
      <c r="N668" s="195"/>
      <c r="O668" s="195"/>
      <c r="P668" s="195"/>
    </row>
    <row r="669">
      <c r="A669" s="145"/>
      <c r="B669" s="256"/>
      <c r="C669" s="216"/>
      <c r="D669" s="235"/>
      <c r="E669" s="235"/>
      <c r="F669" s="195"/>
      <c r="G669" s="195"/>
      <c r="H669" s="217"/>
      <c r="I669" s="195"/>
      <c r="J669" s="195"/>
      <c r="K669" s="195"/>
      <c r="L669" s="195"/>
      <c r="M669" s="195"/>
      <c r="N669" s="195"/>
      <c r="O669" s="195"/>
      <c r="P669" s="195"/>
    </row>
    <row r="670">
      <c r="A670" s="221"/>
      <c r="B670" s="256"/>
      <c r="C670" s="216"/>
      <c r="D670" s="235"/>
      <c r="E670" s="235"/>
      <c r="F670" s="211"/>
      <c r="G670" s="211"/>
      <c r="H670" s="217"/>
      <c r="I670" s="211"/>
      <c r="J670" s="211"/>
      <c r="K670" s="211"/>
      <c r="L670" s="211"/>
      <c r="M670" s="211"/>
      <c r="N670" s="211"/>
      <c r="O670" s="211"/>
      <c r="P670" s="211"/>
    </row>
    <row r="671">
      <c r="A671" s="145"/>
      <c r="B671" s="256"/>
      <c r="C671" s="216"/>
      <c r="D671" s="235"/>
      <c r="E671" s="235"/>
      <c r="F671" s="195"/>
      <c r="G671" s="195"/>
      <c r="H671" s="217"/>
      <c r="I671" s="195"/>
      <c r="J671" s="195"/>
      <c r="K671" s="195"/>
      <c r="L671" s="195"/>
      <c r="M671" s="195"/>
      <c r="N671" s="195"/>
      <c r="O671" s="195"/>
      <c r="P671" s="195"/>
    </row>
    <row r="672">
      <c r="A672" s="145"/>
      <c r="B672" s="256"/>
      <c r="C672" s="216"/>
      <c r="D672" s="235"/>
      <c r="E672" s="231"/>
      <c r="F672" s="195"/>
      <c r="G672" s="195"/>
      <c r="H672" s="217"/>
      <c r="I672" s="195"/>
      <c r="J672" s="195"/>
      <c r="K672" s="195"/>
      <c r="L672" s="195"/>
      <c r="M672" s="195"/>
      <c r="N672" s="195"/>
      <c r="O672" s="195"/>
      <c r="P672" s="195"/>
    </row>
    <row r="673">
      <c r="A673" s="145"/>
      <c r="B673" s="256"/>
      <c r="C673" s="216"/>
      <c r="D673" s="235"/>
      <c r="E673" s="235"/>
      <c r="F673" s="195"/>
      <c r="G673" s="195"/>
      <c r="H673" s="217"/>
      <c r="I673" s="195"/>
      <c r="J673" s="195"/>
      <c r="K673" s="195"/>
      <c r="L673" s="195"/>
      <c r="M673" s="195"/>
      <c r="N673" s="195"/>
      <c r="O673" s="195"/>
      <c r="P673" s="195"/>
    </row>
    <row r="674">
      <c r="A674" s="145"/>
      <c r="B674" s="256"/>
      <c r="C674" s="216"/>
      <c r="D674" s="235"/>
      <c r="E674" s="235"/>
      <c r="F674" s="195"/>
      <c r="G674" s="195"/>
      <c r="H674" s="217"/>
      <c r="I674" s="195"/>
      <c r="J674" s="195"/>
      <c r="K674" s="195"/>
      <c r="L674" s="195"/>
      <c r="M674" s="195"/>
      <c r="N674" s="195"/>
      <c r="O674" s="195"/>
      <c r="P674" s="195"/>
    </row>
    <row r="675">
      <c r="A675" s="145"/>
      <c r="B675" s="256"/>
      <c r="C675" s="216"/>
      <c r="D675" s="235"/>
      <c r="E675" s="235"/>
      <c r="F675" s="195"/>
      <c r="G675" s="195"/>
      <c r="H675" s="217"/>
      <c r="I675" s="195"/>
      <c r="J675" s="195"/>
      <c r="K675" s="195"/>
      <c r="L675" s="195"/>
      <c r="M675" s="195"/>
      <c r="N675" s="195"/>
      <c r="O675" s="195"/>
      <c r="P675" s="195"/>
    </row>
    <row r="676">
      <c r="A676" s="145"/>
      <c r="B676" s="256"/>
      <c r="C676" s="216"/>
      <c r="D676" s="235"/>
      <c r="E676" s="235"/>
      <c r="F676" s="195"/>
      <c r="G676" s="195"/>
      <c r="H676" s="217"/>
      <c r="I676" s="195"/>
      <c r="J676" s="195"/>
      <c r="K676" s="195"/>
      <c r="L676" s="195"/>
      <c r="M676" s="195"/>
      <c r="N676" s="195"/>
      <c r="O676" s="195"/>
      <c r="P676" s="195"/>
    </row>
    <row r="677">
      <c r="A677" s="145"/>
      <c r="B677" s="256"/>
      <c r="C677" s="216"/>
      <c r="D677" s="235"/>
      <c r="E677" s="235"/>
      <c r="F677" s="195"/>
      <c r="G677" s="195"/>
      <c r="H677" s="217"/>
      <c r="I677" s="195"/>
      <c r="J677" s="195"/>
      <c r="K677" s="195"/>
      <c r="L677" s="195"/>
      <c r="M677" s="195"/>
      <c r="N677" s="195"/>
      <c r="O677" s="195"/>
      <c r="P677" s="195"/>
    </row>
    <row r="678">
      <c r="A678" s="145"/>
      <c r="B678" s="256"/>
      <c r="C678" s="216"/>
      <c r="D678" s="235"/>
      <c r="E678" s="235"/>
      <c r="F678" s="195"/>
      <c r="G678" s="195"/>
      <c r="H678" s="217"/>
      <c r="I678" s="195"/>
      <c r="J678" s="195"/>
      <c r="K678" s="195"/>
      <c r="L678" s="195"/>
      <c r="M678" s="195"/>
      <c r="N678" s="195"/>
      <c r="O678" s="195"/>
      <c r="P678" s="195"/>
    </row>
    <row r="679">
      <c r="A679" s="145"/>
      <c r="B679" s="256"/>
      <c r="C679" s="216"/>
      <c r="D679" s="235"/>
      <c r="E679" s="235"/>
      <c r="F679" s="195"/>
      <c r="G679" s="195"/>
      <c r="H679" s="217"/>
      <c r="I679" s="195"/>
      <c r="J679" s="195"/>
      <c r="K679" s="195"/>
      <c r="L679" s="195"/>
      <c r="M679" s="195"/>
      <c r="N679" s="195"/>
      <c r="O679" s="195"/>
      <c r="P679" s="195"/>
    </row>
    <row r="680">
      <c r="A680" s="145"/>
      <c r="B680" s="256"/>
      <c r="C680" s="216"/>
      <c r="D680" s="235"/>
      <c r="E680" s="235"/>
      <c r="F680" s="195"/>
      <c r="G680" s="195"/>
      <c r="H680" s="217"/>
      <c r="I680" s="195"/>
      <c r="J680" s="195"/>
      <c r="K680" s="195"/>
      <c r="L680" s="195"/>
      <c r="M680" s="195"/>
      <c r="N680" s="195"/>
      <c r="O680" s="195"/>
      <c r="P680" s="195"/>
    </row>
    <row r="681">
      <c r="A681" s="145"/>
      <c r="B681" s="256"/>
      <c r="C681" s="216"/>
      <c r="D681" s="235"/>
      <c r="E681" s="235"/>
      <c r="F681" s="195"/>
      <c r="G681" s="195"/>
      <c r="H681" s="217"/>
      <c r="I681" s="195"/>
      <c r="J681" s="195"/>
      <c r="K681" s="195"/>
      <c r="L681" s="195"/>
      <c r="M681" s="195"/>
      <c r="N681" s="195"/>
      <c r="O681" s="195"/>
      <c r="P681" s="195"/>
    </row>
    <row r="682">
      <c r="A682" s="145"/>
      <c r="B682" s="256"/>
      <c r="C682" s="216"/>
      <c r="D682" s="235"/>
      <c r="E682" s="235"/>
      <c r="F682" s="195"/>
      <c r="G682" s="195"/>
      <c r="H682" s="217"/>
      <c r="I682" s="195"/>
      <c r="J682" s="195"/>
      <c r="K682" s="195"/>
      <c r="L682" s="195"/>
      <c r="M682" s="195"/>
      <c r="N682" s="195"/>
      <c r="O682" s="195"/>
      <c r="P682" s="195"/>
    </row>
    <row r="683">
      <c r="A683" s="145"/>
      <c r="B683" s="256"/>
      <c r="C683" s="216"/>
      <c r="D683" s="235"/>
      <c r="E683" s="235"/>
      <c r="F683" s="195"/>
      <c r="G683" s="195"/>
      <c r="H683" s="217"/>
      <c r="I683" s="195"/>
      <c r="J683" s="195"/>
      <c r="K683" s="195"/>
      <c r="L683" s="195"/>
      <c r="M683" s="195"/>
      <c r="N683" s="195"/>
      <c r="O683" s="195"/>
      <c r="P683" s="195"/>
    </row>
    <row r="684">
      <c r="A684" s="145"/>
      <c r="B684" s="256"/>
      <c r="C684" s="216"/>
      <c r="D684" s="235"/>
      <c r="E684" s="235"/>
      <c r="F684" s="195"/>
      <c r="G684" s="195"/>
      <c r="H684" s="217"/>
      <c r="I684" s="195"/>
      <c r="J684" s="195"/>
      <c r="K684" s="195"/>
      <c r="L684" s="195"/>
      <c r="M684" s="195"/>
      <c r="N684" s="195"/>
      <c r="O684" s="195"/>
      <c r="P684" s="195"/>
    </row>
    <row r="685">
      <c r="A685" s="145"/>
      <c r="B685" s="256"/>
      <c r="C685" s="216"/>
      <c r="D685" s="235"/>
      <c r="E685" s="235"/>
      <c r="F685" s="195"/>
      <c r="G685" s="195"/>
      <c r="H685" s="217"/>
      <c r="I685" s="195"/>
      <c r="J685" s="195"/>
      <c r="K685" s="195"/>
      <c r="L685" s="195"/>
      <c r="M685" s="195"/>
      <c r="N685" s="195"/>
      <c r="O685" s="195"/>
      <c r="P685" s="195"/>
    </row>
    <row r="686">
      <c r="A686" s="145"/>
      <c r="B686" s="256"/>
      <c r="C686" s="216"/>
      <c r="D686" s="235"/>
      <c r="E686" s="235"/>
      <c r="F686" s="195"/>
      <c r="G686" s="195"/>
      <c r="H686" s="217"/>
      <c r="I686" s="195"/>
      <c r="J686" s="195"/>
      <c r="K686" s="195"/>
      <c r="L686" s="195"/>
      <c r="M686" s="195"/>
      <c r="N686" s="195"/>
      <c r="O686" s="195"/>
      <c r="P686" s="195"/>
    </row>
    <row r="687">
      <c r="A687" s="145"/>
      <c r="B687" s="256"/>
      <c r="C687" s="216"/>
      <c r="D687" s="235"/>
      <c r="E687" s="235"/>
      <c r="F687" s="195"/>
      <c r="G687" s="195"/>
      <c r="H687" s="217"/>
      <c r="I687" s="195"/>
      <c r="J687" s="195"/>
      <c r="K687" s="195"/>
      <c r="L687" s="195"/>
      <c r="M687" s="195"/>
      <c r="N687" s="195"/>
      <c r="O687" s="195"/>
      <c r="P687" s="195"/>
    </row>
    <row r="688">
      <c r="A688" s="221"/>
      <c r="B688" s="256"/>
      <c r="C688" s="216"/>
      <c r="D688" s="235"/>
      <c r="E688" s="235"/>
      <c r="F688" s="211"/>
      <c r="G688" s="211"/>
      <c r="H688" s="217"/>
      <c r="I688" s="211"/>
      <c r="J688" s="211"/>
      <c r="K688" s="211"/>
      <c r="L688" s="211"/>
      <c r="M688" s="211"/>
      <c r="N688" s="211"/>
      <c r="O688" s="211"/>
      <c r="P688" s="211"/>
    </row>
    <row r="689">
      <c r="A689" s="145"/>
      <c r="B689" s="256"/>
      <c r="C689" s="216"/>
      <c r="D689" s="235"/>
      <c r="E689" s="235"/>
      <c r="F689" s="195"/>
      <c r="G689" s="195"/>
      <c r="H689" s="217"/>
      <c r="I689" s="195"/>
      <c r="J689" s="195"/>
      <c r="K689" s="195"/>
      <c r="L689" s="195"/>
      <c r="M689" s="195"/>
      <c r="N689" s="195"/>
      <c r="O689" s="195"/>
      <c r="P689" s="195"/>
    </row>
    <row r="690">
      <c r="A690" s="145"/>
      <c r="B690" s="256"/>
      <c r="C690" s="216"/>
      <c r="D690" s="235"/>
      <c r="E690" s="231"/>
      <c r="F690" s="195"/>
      <c r="G690" s="195"/>
      <c r="H690" s="217"/>
      <c r="I690" s="195"/>
      <c r="J690" s="195"/>
      <c r="K690" s="195"/>
      <c r="L690" s="195"/>
      <c r="M690" s="195"/>
      <c r="N690" s="195"/>
      <c r="O690" s="195"/>
      <c r="P690" s="195"/>
    </row>
    <row r="691">
      <c r="A691" s="145"/>
      <c r="B691" s="256"/>
      <c r="C691" s="216"/>
      <c r="D691" s="235"/>
      <c r="E691" s="235"/>
      <c r="F691" s="195"/>
      <c r="G691" s="195"/>
      <c r="H691" s="217"/>
      <c r="I691" s="195"/>
      <c r="J691" s="195"/>
      <c r="K691" s="195"/>
      <c r="L691" s="195"/>
      <c r="M691" s="195"/>
      <c r="N691" s="195"/>
      <c r="O691" s="195"/>
      <c r="P691" s="195"/>
    </row>
    <row r="692">
      <c r="A692" s="145"/>
      <c r="B692" s="256"/>
      <c r="C692" s="216"/>
      <c r="D692" s="235"/>
      <c r="E692" s="235"/>
      <c r="F692" s="195"/>
      <c r="G692" s="195"/>
      <c r="H692" s="217"/>
      <c r="I692" s="195"/>
      <c r="J692" s="195"/>
      <c r="K692" s="195"/>
      <c r="L692" s="195"/>
      <c r="M692" s="195"/>
      <c r="N692" s="195"/>
      <c r="O692" s="195"/>
      <c r="P692" s="195"/>
    </row>
    <row r="693">
      <c r="A693" s="145"/>
      <c r="B693" s="256"/>
      <c r="C693" s="216"/>
      <c r="D693" s="235"/>
      <c r="E693" s="235"/>
      <c r="F693" s="195"/>
      <c r="G693" s="195"/>
      <c r="H693" s="217"/>
      <c r="I693" s="195"/>
      <c r="J693" s="195"/>
      <c r="K693" s="195"/>
      <c r="L693" s="195"/>
      <c r="M693" s="195"/>
      <c r="N693" s="195"/>
      <c r="O693" s="195"/>
      <c r="P693" s="195"/>
    </row>
    <row r="694">
      <c r="A694" s="145"/>
      <c r="B694" s="256"/>
      <c r="C694" s="216"/>
      <c r="D694" s="235"/>
      <c r="E694" s="235"/>
      <c r="F694" s="195"/>
      <c r="G694" s="195"/>
      <c r="H694" s="217"/>
      <c r="I694" s="195"/>
      <c r="J694" s="195"/>
      <c r="K694" s="195"/>
      <c r="L694" s="195"/>
      <c r="M694" s="195"/>
      <c r="N694" s="195"/>
      <c r="O694" s="195"/>
      <c r="P694" s="195"/>
    </row>
    <row r="695">
      <c r="A695" s="145"/>
      <c r="B695" s="256"/>
      <c r="C695" s="216"/>
      <c r="D695" s="235"/>
      <c r="E695" s="235"/>
      <c r="F695" s="195"/>
      <c r="G695" s="195"/>
      <c r="H695" s="217"/>
      <c r="I695" s="195"/>
      <c r="J695" s="195"/>
      <c r="K695" s="195"/>
      <c r="L695" s="195"/>
      <c r="M695" s="195"/>
      <c r="N695" s="195"/>
      <c r="O695" s="195"/>
      <c r="P695" s="195"/>
    </row>
    <row r="696">
      <c r="A696" s="145"/>
      <c r="B696" s="256"/>
      <c r="C696" s="216"/>
      <c r="D696" s="235"/>
      <c r="E696" s="235"/>
      <c r="F696" s="195"/>
      <c r="G696" s="195"/>
      <c r="H696" s="217"/>
      <c r="I696" s="195"/>
      <c r="J696" s="195"/>
      <c r="K696" s="195"/>
      <c r="L696" s="195"/>
      <c r="M696" s="195"/>
      <c r="N696" s="195"/>
      <c r="O696" s="195"/>
      <c r="P696" s="195"/>
    </row>
    <row r="697">
      <c r="A697" s="145"/>
      <c r="B697" s="256"/>
      <c r="C697" s="216"/>
      <c r="D697" s="235"/>
      <c r="E697" s="235"/>
      <c r="F697" s="195"/>
      <c r="G697" s="195"/>
      <c r="H697" s="217"/>
      <c r="I697" s="195"/>
      <c r="J697" s="195"/>
      <c r="K697" s="195"/>
      <c r="L697" s="195"/>
      <c r="M697" s="195"/>
      <c r="N697" s="195"/>
      <c r="O697" s="195"/>
      <c r="P697" s="195"/>
    </row>
    <row r="698">
      <c r="A698" s="145"/>
      <c r="B698" s="256"/>
      <c r="C698" s="216"/>
      <c r="D698" s="235"/>
      <c r="E698" s="235"/>
      <c r="F698" s="195"/>
      <c r="G698" s="195"/>
      <c r="H698" s="217"/>
      <c r="I698" s="195"/>
      <c r="J698" s="195"/>
      <c r="K698" s="195"/>
      <c r="L698" s="195"/>
      <c r="M698" s="195"/>
      <c r="N698" s="195"/>
      <c r="O698" s="195"/>
      <c r="P698" s="195"/>
    </row>
    <row r="699">
      <c r="A699" s="145"/>
      <c r="B699" s="256"/>
      <c r="C699" s="216"/>
      <c r="D699" s="235"/>
      <c r="E699" s="235"/>
      <c r="F699" s="195"/>
      <c r="G699" s="195"/>
      <c r="H699" s="217"/>
      <c r="I699" s="195"/>
      <c r="J699" s="195"/>
      <c r="K699" s="195"/>
      <c r="L699" s="195"/>
      <c r="M699" s="195"/>
      <c r="N699" s="195"/>
      <c r="O699" s="195"/>
      <c r="P699" s="195"/>
    </row>
    <row r="700">
      <c r="A700" s="145"/>
      <c r="B700" s="256"/>
      <c r="C700" s="216"/>
      <c r="D700" s="235"/>
      <c r="E700" s="235"/>
      <c r="F700" s="195"/>
      <c r="G700" s="195"/>
      <c r="H700" s="217"/>
      <c r="I700" s="195"/>
      <c r="J700" s="195"/>
      <c r="K700" s="195"/>
      <c r="L700" s="195"/>
      <c r="M700" s="195"/>
      <c r="N700" s="195"/>
      <c r="O700" s="195"/>
      <c r="P700" s="195"/>
    </row>
    <row r="701">
      <c r="A701" s="145"/>
      <c r="B701" s="256"/>
      <c r="C701" s="216"/>
      <c r="D701" s="235"/>
      <c r="E701" s="235"/>
      <c r="F701" s="195"/>
      <c r="G701" s="195"/>
      <c r="H701" s="217"/>
      <c r="I701" s="195"/>
      <c r="J701" s="195"/>
      <c r="K701" s="195"/>
      <c r="L701" s="195"/>
      <c r="M701" s="195"/>
      <c r="N701" s="195"/>
      <c r="O701" s="195"/>
      <c r="P701" s="195"/>
    </row>
    <row r="702">
      <c r="A702" s="145"/>
      <c r="B702" s="256"/>
      <c r="C702" s="216"/>
      <c r="D702" s="235"/>
      <c r="E702" s="235"/>
      <c r="F702" s="195"/>
      <c r="G702" s="195"/>
      <c r="H702" s="217"/>
      <c r="I702" s="195"/>
      <c r="J702" s="195"/>
      <c r="K702" s="195"/>
      <c r="L702" s="195"/>
      <c r="M702" s="195"/>
      <c r="N702" s="195"/>
      <c r="O702" s="195"/>
      <c r="P702" s="195"/>
    </row>
    <row r="703">
      <c r="A703" s="145"/>
      <c r="B703" s="256"/>
      <c r="C703" s="216"/>
      <c r="D703" s="235"/>
      <c r="E703" s="235"/>
      <c r="F703" s="195"/>
      <c r="G703" s="195"/>
      <c r="H703" s="217"/>
      <c r="I703" s="195"/>
      <c r="J703" s="195"/>
      <c r="K703" s="195"/>
      <c r="L703" s="195"/>
      <c r="M703" s="195"/>
      <c r="N703" s="195"/>
      <c r="O703" s="195"/>
      <c r="P703" s="195"/>
    </row>
    <row r="704">
      <c r="A704" s="231"/>
      <c r="B704" s="256"/>
      <c r="C704" s="216"/>
      <c r="D704" s="235"/>
      <c r="E704" s="235"/>
      <c r="F704" s="211"/>
      <c r="G704" s="211"/>
      <c r="H704" s="217"/>
      <c r="I704" s="211"/>
      <c r="J704" s="211"/>
      <c r="K704" s="211"/>
      <c r="L704" s="211"/>
      <c r="M704" s="211"/>
      <c r="N704" s="211"/>
      <c r="O704" s="211"/>
      <c r="P704" s="211"/>
    </row>
    <row r="705">
      <c r="A705" s="231"/>
      <c r="B705" s="256"/>
      <c r="C705" s="216"/>
      <c r="D705" s="235"/>
      <c r="E705" s="235"/>
      <c r="F705" s="211"/>
      <c r="G705" s="211"/>
      <c r="H705" s="217"/>
      <c r="I705" s="211"/>
      <c r="J705" s="211"/>
      <c r="K705" s="211"/>
      <c r="L705" s="211"/>
      <c r="M705" s="211"/>
      <c r="N705" s="211"/>
      <c r="O705" s="211"/>
      <c r="P705" s="211"/>
    </row>
    <row r="706">
      <c r="A706" s="221"/>
      <c r="B706" s="256"/>
      <c r="C706" s="216"/>
      <c r="D706" s="235"/>
      <c r="E706" s="235"/>
      <c r="F706" s="211"/>
      <c r="G706" s="211"/>
      <c r="H706" s="217"/>
      <c r="I706" s="211"/>
      <c r="J706" s="211"/>
      <c r="K706" s="211"/>
      <c r="L706" s="211"/>
      <c r="M706" s="211"/>
      <c r="N706" s="211"/>
      <c r="O706" s="211"/>
      <c r="P706" s="211"/>
    </row>
    <row r="707">
      <c r="A707" s="231"/>
      <c r="B707" s="256"/>
      <c r="C707" s="216"/>
      <c r="D707" s="235"/>
      <c r="E707" s="235"/>
      <c r="F707" s="211"/>
      <c r="G707" s="211"/>
      <c r="H707" s="217"/>
      <c r="I707" s="211"/>
      <c r="J707" s="211"/>
      <c r="K707" s="211"/>
      <c r="L707" s="211"/>
      <c r="M707" s="211"/>
      <c r="N707" s="211"/>
      <c r="O707" s="211"/>
      <c r="P707" s="211"/>
    </row>
    <row r="708">
      <c r="A708" s="231"/>
      <c r="B708" s="256"/>
      <c r="C708" s="216"/>
      <c r="D708" s="235"/>
      <c r="E708" s="231"/>
      <c r="F708" s="211"/>
      <c r="G708" s="211"/>
      <c r="H708" s="217"/>
      <c r="I708" s="211"/>
      <c r="J708" s="211"/>
      <c r="K708" s="211"/>
      <c r="L708" s="211"/>
      <c r="M708" s="211"/>
      <c r="N708" s="211"/>
      <c r="O708" s="211"/>
      <c r="P708" s="211"/>
    </row>
    <row r="709">
      <c r="A709" s="231"/>
      <c r="B709" s="256"/>
      <c r="C709" s="216"/>
      <c r="D709" s="235"/>
      <c r="E709" s="235"/>
      <c r="F709" s="211"/>
      <c r="G709" s="211"/>
      <c r="H709" s="217"/>
      <c r="I709" s="211"/>
      <c r="J709" s="211"/>
      <c r="K709" s="211"/>
      <c r="L709" s="211"/>
      <c r="M709" s="211"/>
      <c r="N709" s="211"/>
      <c r="O709" s="211"/>
      <c r="P709" s="211"/>
    </row>
    <row r="710">
      <c r="A710" s="231"/>
      <c r="B710" s="256"/>
      <c r="C710" s="216"/>
      <c r="D710" s="235"/>
      <c r="E710" s="235"/>
      <c r="F710" s="211"/>
      <c r="G710" s="211"/>
      <c r="H710" s="217"/>
      <c r="I710" s="211"/>
      <c r="J710" s="211"/>
      <c r="K710" s="211"/>
      <c r="L710" s="211"/>
      <c r="M710" s="211"/>
      <c r="N710" s="211"/>
      <c r="O710" s="211"/>
      <c r="P710" s="211"/>
    </row>
    <row r="711">
      <c r="A711" s="231"/>
      <c r="B711" s="256"/>
      <c r="C711" s="216"/>
      <c r="D711" s="235"/>
      <c r="E711" s="235"/>
      <c r="F711" s="211"/>
      <c r="G711" s="211"/>
      <c r="H711" s="217"/>
      <c r="I711" s="211"/>
      <c r="J711" s="211"/>
      <c r="K711" s="211"/>
      <c r="L711" s="211"/>
      <c r="M711" s="211"/>
      <c r="N711" s="211"/>
      <c r="O711" s="211"/>
      <c r="P711" s="211"/>
    </row>
    <row r="712">
      <c r="A712" s="145"/>
      <c r="B712" s="256"/>
      <c r="C712" s="216"/>
      <c r="D712" s="235"/>
      <c r="E712" s="235"/>
      <c r="F712" s="195"/>
      <c r="G712" s="195"/>
      <c r="H712" s="217"/>
      <c r="I712" s="195"/>
      <c r="J712" s="195"/>
      <c r="K712" s="195"/>
      <c r="L712" s="195"/>
      <c r="M712" s="195"/>
      <c r="N712" s="195"/>
      <c r="O712" s="195"/>
      <c r="P712" s="195"/>
    </row>
    <row r="713">
      <c r="A713" s="145"/>
      <c r="B713" s="256"/>
      <c r="C713" s="216"/>
      <c r="D713" s="235"/>
      <c r="E713" s="235"/>
      <c r="F713" s="195"/>
      <c r="G713" s="195"/>
      <c r="H713" s="217"/>
      <c r="I713" s="195"/>
      <c r="J713" s="195"/>
      <c r="K713" s="195"/>
      <c r="L713" s="195"/>
      <c r="M713" s="195"/>
      <c r="N713" s="195"/>
      <c r="O713" s="195"/>
      <c r="P713" s="195"/>
    </row>
    <row r="714">
      <c r="A714" s="145"/>
      <c r="B714" s="256"/>
      <c r="C714" s="216"/>
      <c r="D714" s="235"/>
      <c r="E714" s="235"/>
      <c r="F714" s="195"/>
      <c r="G714" s="195"/>
      <c r="H714" s="217"/>
      <c r="I714" s="195"/>
      <c r="J714" s="195"/>
      <c r="K714" s="195"/>
      <c r="L714" s="195"/>
      <c r="M714" s="195"/>
      <c r="N714" s="195"/>
      <c r="O714" s="195"/>
      <c r="P714" s="195"/>
    </row>
    <row r="715">
      <c r="A715" s="145"/>
      <c r="B715" s="256"/>
      <c r="C715" s="216"/>
      <c r="D715" s="235"/>
      <c r="E715" s="235"/>
      <c r="F715" s="195"/>
      <c r="G715" s="195"/>
      <c r="H715" s="217"/>
      <c r="I715" s="195"/>
      <c r="J715" s="195"/>
      <c r="K715" s="195"/>
      <c r="L715" s="195"/>
      <c r="M715" s="195"/>
      <c r="N715" s="195"/>
      <c r="O715" s="195"/>
      <c r="P715" s="195"/>
    </row>
    <row r="716">
      <c r="A716" s="145"/>
      <c r="B716" s="256"/>
      <c r="C716" s="216"/>
      <c r="D716" s="235"/>
      <c r="E716" s="235"/>
      <c r="F716" s="195"/>
      <c r="G716" s="195"/>
      <c r="H716" s="217"/>
      <c r="I716" s="195"/>
      <c r="J716" s="195"/>
      <c r="K716" s="195"/>
      <c r="L716" s="195"/>
      <c r="M716" s="195"/>
      <c r="N716" s="195"/>
      <c r="O716" s="195"/>
      <c r="P716" s="195"/>
    </row>
    <row r="717">
      <c r="A717" s="145"/>
      <c r="B717" s="256"/>
      <c r="C717" s="216"/>
      <c r="D717" s="235"/>
      <c r="E717" s="235"/>
      <c r="F717" s="195"/>
      <c r="G717" s="195"/>
      <c r="H717" s="217"/>
      <c r="I717" s="195"/>
      <c r="J717" s="195"/>
      <c r="K717" s="195"/>
      <c r="L717" s="195"/>
      <c r="M717" s="195"/>
      <c r="N717" s="195"/>
      <c r="O717" s="195"/>
      <c r="P717" s="195"/>
    </row>
    <row r="718">
      <c r="A718" s="145"/>
      <c r="B718" s="256"/>
      <c r="C718" s="216"/>
      <c r="D718" s="235"/>
      <c r="E718" s="235"/>
      <c r="F718" s="195"/>
      <c r="G718" s="195"/>
      <c r="H718" s="217"/>
      <c r="I718" s="195"/>
      <c r="J718" s="195"/>
      <c r="K718" s="195"/>
      <c r="L718" s="195"/>
      <c r="M718" s="195"/>
      <c r="N718" s="195"/>
      <c r="O718" s="195"/>
      <c r="P718" s="195"/>
    </row>
    <row r="719">
      <c r="A719" s="145"/>
      <c r="B719" s="256"/>
      <c r="C719" s="216"/>
      <c r="D719" s="235"/>
      <c r="E719" s="235"/>
      <c r="F719" s="195"/>
      <c r="G719" s="195"/>
      <c r="H719" s="217"/>
      <c r="I719" s="195"/>
      <c r="J719" s="195"/>
      <c r="K719" s="195"/>
      <c r="L719" s="195"/>
      <c r="M719" s="195"/>
      <c r="N719" s="195"/>
      <c r="O719" s="195"/>
      <c r="P719" s="195"/>
    </row>
    <row r="720">
      <c r="A720" s="145"/>
      <c r="B720" s="256"/>
      <c r="C720" s="216"/>
      <c r="D720" s="235"/>
      <c r="E720" s="235"/>
      <c r="F720" s="195"/>
      <c r="G720" s="195"/>
      <c r="H720" s="217"/>
      <c r="I720" s="195"/>
      <c r="J720" s="195"/>
      <c r="K720" s="195"/>
      <c r="L720" s="195"/>
      <c r="M720" s="195"/>
      <c r="N720" s="195"/>
      <c r="O720" s="195"/>
      <c r="P720" s="195"/>
    </row>
    <row r="721">
      <c r="A721" s="145"/>
      <c r="B721" s="256"/>
      <c r="C721" s="216"/>
      <c r="D721" s="235"/>
      <c r="E721" s="235"/>
      <c r="F721" s="195"/>
      <c r="G721" s="195"/>
      <c r="H721" s="217"/>
      <c r="I721" s="195"/>
      <c r="J721" s="195"/>
      <c r="K721" s="195"/>
      <c r="L721" s="195"/>
      <c r="M721" s="195"/>
      <c r="N721" s="195"/>
      <c r="O721" s="195"/>
      <c r="P721" s="195"/>
    </row>
    <row r="722">
      <c r="A722" s="145"/>
      <c r="B722" s="256"/>
      <c r="C722" s="216"/>
      <c r="D722" s="235"/>
      <c r="E722" s="235"/>
      <c r="F722" s="195"/>
      <c r="G722" s="195"/>
      <c r="H722" s="217"/>
      <c r="I722" s="195"/>
      <c r="J722" s="195"/>
      <c r="K722" s="195"/>
      <c r="L722" s="195"/>
      <c r="M722" s="195"/>
      <c r="N722" s="195"/>
      <c r="O722" s="195"/>
      <c r="P722" s="195"/>
    </row>
    <row r="723">
      <c r="A723" s="145"/>
      <c r="B723" s="256"/>
      <c r="C723" s="216"/>
      <c r="D723" s="235"/>
      <c r="E723" s="235"/>
      <c r="F723" s="195"/>
      <c r="G723" s="195"/>
      <c r="H723" s="217"/>
      <c r="I723" s="195"/>
      <c r="J723" s="195"/>
      <c r="K723" s="195"/>
      <c r="L723" s="195"/>
      <c r="M723" s="195"/>
      <c r="N723" s="195"/>
      <c r="O723" s="195"/>
      <c r="P723" s="195"/>
    </row>
    <row r="724">
      <c r="A724" s="221"/>
      <c r="B724" s="256"/>
      <c r="C724" s="216"/>
      <c r="D724" s="235"/>
      <c r="E724" s="235"/>
      <c r="F724" s="211"/>
      <c r="G724" s="211"/>
      <c r="H724" s="217"/>
      <c r="I724" s="211"/>
      <c r="J724" s="211"/>
      <c r="K724" s="211"/>
      <c r="L724" s="211"/>
      <c r="M724" s="211"/>
      <c r="N724" s="211"/>
      <c r="O724" s="211"/>
      <c r="P724" s="211"/>
    </row>
    <row r="725">
      <c r="A725" s="145"/>
      <c r="B725" s="256"/>
      <c r="C725" s="216"/>
      <c r="D725" s="235"/>
      <c r="E725" s="235"/>
      <c r="F725" s="195"/>
      <c r="G725" s="195"/>
      <c r="H725" s="217"/>
      <c r="I725" s="195"/>
      <c r="J725" s="195"/>
      <c r="K725" s="195"/>
      <c r="L725" s="195"/>
      <c r="M725" s="195"/>
      <c r="N725" s="195"/>
      <c r="O725" s="195"/>
      <c r="P725" s="195"/>
    </row>
    <row r="726">
      <c r="A726" s="145"/>
      <c r="B726" s="256"/>
      <c r="C726" s="216"/>
      <c r="D726" s="235"/>
      <c r="E726" s="231"/>
      <c r="F726" s="195"/>
      <c r="G726" s="195"/>
      <c r="H726" s="217"/>
      <c r="I726" s="195"/>
      <c r="J726" s="195"/>
      <c r="K726" s="195"/>
      <c r="L726" s="195"/>
      <c r="M726" s="195"/>
      <c r="N726" s="195"/>
      <c r="O726" s="195"/>
      <c r="P726" s="195"/>
    </row>
    <row r="727">
      <c r="A727" s="145"/>
      <c r="B727" s="256"/>
      <c r="C727" s="216"/>
      <c r="D727" s="235"/>
      <c r="E727" s="235"/>
      <c r="F727" s="195"/>
      <c r="G727" s="195"/>
      <c r="H727" s="217"/>
      <c r="I727" s="195"/>
      <c r="J727" s="195"/>
      <c r="K727" s="195"/>
      <c r="L727" s="195"/>
      <c r="M727" s="195"/>
      <c r="N727" s="195"/>
      <c r="O727" s="195"/>
      <c r="P727" s="195"/>
    </row>
    <row r="728">
      <c r="A728" s="145"/>
      <c r="B728" s="256"/>
      <c r="C728" s="216"/>
      <c r="D728" s="235"/>
      <c r="E728" s="235"/>
      <c r="F728" s="195"/>
      <c r="G728" s="195"/>
      <c r="H728" s="217"/>
      <c r="I728" s="195"/>
      <c r="J728" s="195"/>
      <c r="K728" s="195"/>
      <c r="L728" s="195"/>
      <c r="M728" s="195"/>
      <c r="N728" s="195"/>
      <c r="O728" s="195"/>
      <c r="P728" s="195"/>
    </row>
    <row r="729">
      <c r="A729" s="145"/>
      <c r="B729" s="256"/>
      <c r="C729" s="216"/>
      <c r="D729" s="235"/>
      <c r="E729" s="235"/>
      <c r="F729" s="195"/>
      <c r="G729" s="195"/>
      <c r="H729" s="217"/>
      <c r="I729" s="195"/>
      <c r="J729" s="195"/>
      <c r="K729" s="195"/>
      <c r="L729" s="195"/>
      <c r="M729" s="195"/>
      <c r="N729" s="195"/>
      <c r="O729" s="195"/>
      <c r="P729" s="195"/>
    </row>
    <row r="730">
      <c r="A730" s="145"/>
      <c r="B730" s="256"/>
      <c r="C730" s="216"/>
      <c r="D730" s="235"/>
      <c r="E730" s="235"/>
      <c r="F730" s="195"/>
      <c r="G730" s="195"/>
      <c r="H730" s="217"/>
      <c r="I730" s="195"/>
      <c r="J730" s="195"/>
      <c r="K730" s="195"/>
      <c r="L730" s="195"/>
      <c r="M730" s="195"/>
      <c r="N730" s="195"/>
      <c r="O730" s="195"/>
      <c r="P730" s="195"/>
    </row>
    <row r="731">
      <c r="A731" s="145"/>
      <c r="B731" s="256"/>
      <c r="C731" s="216"/>
      <c r="D731" s="235"/>
      <c r="E731" s="235"/>
      <c r="F731" s="195"/>
      <c r="G731" s="195"/>
      <c r="H731" s="217"/>
      <c r="I731" s="195"/>
      <c r="J731" s="195"/>
      <c r="K731" s="195"/>
      <c r="L731" s="195"/>
      <c r="M731" s="195"/>
      <c r="N731" s="195"/>
      <c r="O731" s="195"/>
      <c r="P731" s="195"/>
    </row>
    <row r="732">
      <c r="A732" s="145"/>
      <c r="B732" s="256"/>
      <c r="C732" s="216"/>
      <c r="D732" s="235"/>
      <c r="E732" s="235"/>
      <c r="F732" s="195"/>
      <c r="G732" s="195"/>
      <c r="H732" s="217"/>
      <c r="I732" s="195"/>
      <c r="J732" s="195"/>
      <c r="K732" s="195"/>
      <c r="L732" s="195"/>
      <c r="M732" s="195"/>
      <c r="N732" s="195"/>
      <c r="O732" s="195"/>
      <c r="P732" s="195"/>
    </row>
    <row r="733">
      <c r="A733" s="145"/>
      <c r="B733" s="256"/>
      <c r="C733" s="216"/>
      <c r="D733" s="235"/>
      <c r="E733" s="235"/>
      <c r="F733" s="195"/>
      <c r="G733" s="195"/>
      <c r="H733" s="217"/>
      <c r="I733" s="195"/>
      <c r="J733" s="195"/>
      <c r="K733" s="195"/>
      <c r="L733" s="195"/>
      <c r="M733" s="195"/>
      <c r="N733" s="195"/>
      <c r="O733" s="195"/>
      <c r="P733" s="195"/>
    </row>
    <row r="734">
      <c r="A734" s="145"/>
      <c r="B734" s="256"/>
      <c r="C734" s="216"/>
      <c r="D734" s="235"/>
      <c r="E734" s="235"/>
      <c r="F734" s="195"/>
      <c r="G734" s="195"/>
      <c r="H734" s="217"/>
      <c r="I734" s="195"/>
      <c r="J734" s="195"/>
      <c r="K734" s="195"/>
      <c r="L734" s="195"/>
      <c r="M734" s="195"/>
      <c r="N734" s="195"/>
      <c r="O734" s="195"/>
      <c r="P734" s="195"/>
    </row>
    <row r="735">
      <c r="A735" s="145"/>
      <c r="B735" s="256"/>
      <c r="C735" s="216"/>
      <c r="D735" s="235"/>
      <c r="E735" s="235"/>
      <c r="F735" s="195"/>
      <c r="G735" s="195"/>
      <c r="H735" s="217"/>
      <c r="I735" s="195"/>
      <c r="J735" s="195"/>
      <c r="K735" s="195"/>
      <c r="L735" s="195"/>
      <c r="M735" s="195"/>
      <c r="N735" s="195"/>
      <c r="O735" s="195"/>
      <c r="P735" s="195"/>
    </row>
    <row r="736">
      <c r="A736" s="145"/>
      <c r="B736" s="256"/>
      <c r="C736" s="216"/>
      <c r="D736" s="235"/>
      <c r="E736" s="235"/>
      <c r="F736" s="195"/>
      <c r="G736" s="195"/>
      <c r="H736" s="217"/>
      <c r="I736" s="195"/>
      <c r="J736" s="195"/>
      <c r="K736" s="195"/>
      <c r="L736" s="195"/>
      <c r="M736" s="195"/>
      <c r="N736" s="195"/>
      <c r="O736" s="195"/>
      <c r="P736" s="195"/>
    </row>
    <row r="737">
      <c r="A737" s="145"/>
      <c r="B737" s="256"/>
      <c r="C737" s="216"/>
      <c r="D737" s="235"/>
      <c r="E737" s="235"/>
      <c r="F737" s="195"/>
      <c r="G737" s="195"/>
      <c r="H737" s="217"/>
      <c r="I737" s="195"/>
      <c r="J737" s="195"/>
      <c r="K737" s="195"/>
      <c r="L737" s="195"/>
      <c r="M737" s="195"/>
      <c r="N737" s="195"/>
      <c r="O737" s="195"/>
      <c r="P737" s="195"/>
    </row>
    <row r="738">
      <c r="A738" s="145"/>
      <c r="B738" s="256"/>
      <c r="C738" s="216"/>
      <c r="D738" s="235"/>
      <c r="E738" s="235"/>
      <c r="F738" s="195"/>
      <c r="G738" s="195"/>
      <c r="H738" s="217"/>
      <c r="I738" s="195"/>
      <c r="J738" s="195"/>
      <c r="K738" s="195"/>
      <c r="L738" s="195"/>
      <c r="M738" s="195"/>
      <c r="N738" s="195"/>
      <c r="O738" s="195"/>
      <c r="P738" s="195"/>
    </row>
    <row r="739">
      <c r="A739" s="145"/>
      <c r="B739" s="256"/>
      <c r="C739" s="216"/>
      <c r="D739" s="235"/>
      <c r="E739" s="235"/>
      <c r="F739" s="195"/>
      <c r="G739" s="195"/>
      <c r="H739" s="217"/>
      <c r="I739" s="195"/>
      <c r="J739" s="195"/>
      <c r="K739" s="195"/>
      <c r="L739" s="195"/>
      <c r="M739" s="195"/>
      <c r="N739" s="195"/>
      <c r="O739" s="195"/>
      <c r="P739" s="195"/>
    </row>
    <row r="740">
      <c r="A740" s="145"/>
      <c r="B740" s="256"/>
      <c r="C740" s="216"/>
      <c r="D740" s="235"/>
      <c r="E740" s="235"/>
      <c r="F740" s="195"/>
      <c r="G740" s="195"/>
      <c r="H740" s="217"/>
      <c r="I740" s="195"/>
      <c r="J740" s="195"/>
      <c r="K740" s="195"/>
      <c r="L740" s="195"/>
      <c r="M740" s="195"/>
      <c r="N740" s="195"/>
      <c r="O740" s="195"/>
      <c r="P740" s="195"/>
    </row>
    <row r="741">
      <c r="A741" s="145"/>
      <c r="B741" s="256"/>
      <c r="C741" s="216"/>
      <c r="D741" s="235"/>
      <c r="E741" s="235"/>
      <c r="F741" s="195"/>
      <c r="G741" s="195"/>
      <c r="H741" s="217"/>
      <c r="I741" s="195"/>
      <c r="J741" s="195"/>
      <c r="K741" s="195"/>
      <c r="L741" s="195"/>
      <c r="M741" s="195"/>
      <c r="N741" s="195"/>
      <c r="O741" s="195"/>
      <c r="P741" s="195"/>
    </row>
    <row r="742">
      <c r="A742" s="221"/>
      <c r="B742" s="256"/>
      <c r="C742" s="216"/>
      <c r="D742" s="235"/>
      <c r="E742" s="235"/>
      <c r="F742" s="211"/>
      <c r="G742" s="211"/>
      <c r="H742" s="217"/>
      <c r="I742" s="211"/>
      <c r="J742" s="211"/>
      <c r="K742" s="211"/>
      <c r="L742" s="211"/>
      <c r="M742" s="211"/>
      <c r="N742" s="211"/>
      <c r="O742" s="211"/>
      <c r="P742" s="211"/>
    </row>
    <row r="743">
      <c r="A743" s="145"/>
      <c r="B743" s="256"/>
      <c r="C743" s="216"/>
      <c r="D743" s="235"/>
      <c r="E743" s="235"/>
      <c r="F743" s="195"/>
      <c r="G743" s="195"/>
      <c r="H743" s="217"/>
      <c r="I743" s="195"/>
      <c r="J743" s="195"/>
      <c r="K743" s="195"/>
      <c r="L743" s="195"/>
      <c r="M743" s="195"/>
      <c r="N743" s="195"/>
      <c r="O743" s="195"/>
      <c r="P743" s="195"/>
    </row>
    <row r="744">
      <c r="A744" s="145"/>
      <c r="B744" s="256"/>
      <c r="C744" s="216"/>
      <c r="D744" s="235"/>
      <c r="E744" s="231"/>
      <c r="F744" s="195"/>
      <c r="G744" s="195"/>
      <c r="H744" s="217"/>
      <c r="I744" s="195"/>
      <c r="J744" s="195"/>
      <c r="K744" s="195"/>
      <c r="L744" s="195"/>
      <c r="M744" s="195"/>
      <c r="N744" s="195"/>
      <c r="O744" s="195"/>
      <c r="P744" s="195"/>
    </row>
    <row r="745">
      <c r="A745" s="145"/>
      <c r="B745" s="256"/>
      <c r="C745" s="216"/>
      <c r="D745" s="235"/>
      <c r="E745" s="235"/>
      <c r="F745" s="195"/>
      <c r="G745" s="195"/>
      <c r="H745" s="217"/>
      <c r="I745" s="195"/>
      <c r="J745" s="195"/>
      <c r="K745" s="195"/>
      <c r="L745" s="195"/>
      <c r="M745" s="195"/>
      <c r="N745" s="195"/>
      <c r="O745" s="195"/>
      <c r="P745" s="195"/>
    </row>
    <row r="746">
      <c r="A746" s="145"/>
      <c r="B746" s="256"/>
      <c r="C746" s="216"/>
      <c r="D746" s="235"/>
      <c r="E746" s="235"/>
      <c r="F746" s="195"/>
      <c r="G746" s="195"/>
      <c r="H746" s="217"/>
      <c r="I746" s="195"/>
      <c r="J746" s="195"/>
      <c r="K746" s="195"/>
      <c r="L746" s="195"/>
      <c r="M746" s="195"/>
      <c r="N746" s="195"/>
      <c r="O746" s="195"/>
      <c r="P746" s="195"/>
    </row>
    <row r="747">
      <c r="A747" s="145"/>
      <c r="B747" s="256"/>
      <c r="C747" s="216"/>
      <c r="D747" s="235"/>
      <c r="E747" s="235"/>
      <c r="F747" s="195"/>
      <c r="G747" s="195"/>
      <c r="H747" s="217"/>
      <c r="I747" s="195"/>
      <c r="J747" s="195"/>
      <c r="K747" s="195"/>
      <c r="L747" s="195"/>
      <c r="M747" s="195"/>
      <c r="N747" s="195"/>
      <c r="O747" s="195"/>
      <c r="P747" s="195"/>
    </row>
    <row r="748">
      <c r="A748" s="145"/>
      <c r="B748" s="256"/>
      <c r="C748" s="216"/>
      <c r="D748" s="235"/>
      <c r="E748" s="235"/>
      <c r="F748" s="195"/>
      <c r="G748" s="195"/>
      <c r="H748" s="217"/>
      <c r="I748" s="195"/>
      <c r="J748" s="195"/>
      <c r="K748" s="195"/>
      <c r="L748" s="195"/>
      <c r="M748" s="195"/>
      <c r="N748" s="195"/>
      <c r="O748" s="195"/>
      <c r="P748" s="195"/>
    </row>
    <row r="749">
      <c r="A749" s="145"/>
      <c r="B749" s="256"/>
      <c r="C749" s="216"/>
      <c r="D749" s="235"/>
      <c r="E749" s="235"/>
      <c r="F749" s="195"/>
      <c r="G749" s="195"/>
      <c r="H749" s="217"/>
      <c r="I749" s="195"/>
      <c r="J749" s="195"/>
      <c r="K749" s="195"/>
      <c r="L749" s="195"/>
      <c r="M749" s="195"/>
      <c r="N749" s="195"/>
      <c r="O749" s="195"/>
      <c r="P749" s="195"/>
    </row>
    <row r="750">
      <c r="A750" s="145"/>
      <c r="B750" s="256"/>
      <c r="C750" s="216"/>
      <c r="D750" s="235"/>
      <c r="E750" s="235"/>
      <c r="F750" s="195"/>
      <c r="G750" s="195"/>
      <c r="H750" s="217"/>
      <c r="I750" s="195"/>
      <c r="J750" s="195"/>
      <c r="K750" s="195"/>
      <c r="L750" s="195"/>
      <c r="M750" s="195"/>
      <c r="N750" s="195"/>
      <c r="O750" s="195"/>
      <c r="P750" s="195"/>
    </row>
    <row r="751">
      <c r="A751" s="145"/>
      <c r="B751" s="256"/>
      <c r="C751" s="216"/>
      <c r="D751" s="235"/>
      <c r="E751" s="235"/>
      <c r="F751" s="195"/>
      <c r="G751" s="195"/>
      <c r="H751" s="217"/>
      <c r="I751" s="195"/>
      <c r="J751" s="195"/>
      <c r="K751" s="195"/>
      <c r="L751" s="195"/>
      <c r="M751" s="195"/>
      <c r="N751" s="195"/>
      <c r="O751" s="195"/>
      <c r="P751" s="195"/>
    </row>
    <row r="752">
      <c r="A752" s="145"/>
      <c r="B752" s="256"/>
      <c r="C752" s="216"/>
      <c r="D752" s="235"/>
      <c r="E752" s="235"/>
      <c r="F752" s="195"/>
      <c r="G752" s="195"/>
      <c r="H752" s="217"/>
      <c r="I752" s="195"/>
      <c r="J752" s="195"/>
      <c r="K752" s="195"/>
      <c r="L752" s="195"/>
      <c r="M752" s="195"/>
      <c r="N752" s="195"/>
      <c r="O752" s="195"/>
      <c r="P752" s="195"/>
    </row>
    <row r="753">
      <c r="A753" s="145"/>
      <c r="B753" s="256"/>
      <c r="C753" s="216"/>
      <c r="D753" s="235"/>
      <c r="E753" s="235"/>
      <c r="F753" s="195"/>
      <c r="G753" s="195"/>
      <c r="H753" s="217"/>
      <c r="I753" s="195"/>
      <c r="J753" s="195"/>
      <c r="K753" s="195"/>
      <c r="L753" s="195"/>
      <c r="M753" s="195"/>
      <c r="N753" s="195"/>
      <c r="O753" s="195"/>
      <c r="P753" s="195"/>
    </row>
    <row r="754">
      <c r="A754" s="145"/>
      <c r="B754" s="256"/>
      <c r="C754" s="216"/>
      <c r="D754" s="235"/>
      <c r="E754" s="235"/>
      <c r="F754" s="195"/>
      <c r="G754" s="195"/>
      <c r="H754" s="217"/>
      <c r="I754" s="195"/>
      <c r="J754" s="195"/>
      <c r="K754" s="195"/>
      <c r="L754" s="195"/>
      <c r="M754" s="195"/>
      <c r="N754" s="195"/>
      <c r="O754" s="195"/>
      <c r="P754" s="195"/>
    </row>
    <row r="755">
      <c r="A755" s="145"/>
      <c r="B755" s="256"/>
      <c r="C755" s="216"/>
      <c r="D755" s="235"/>
      <c r="E755" s="235"/>
      <c r="F755" s="195"/>
      <c r="G755" s="195"/>
      <c r="H755" s="217"/>
      <c r="I755" s="195"/>
      <c r="J755" s="195"/>
      <c r="K755" s="195"/>
      <c r="L755" s="195"/>
      <c r="M755" s="195"/>
      <c r="N755" s="195"/>
      <c r="O755" s="195"/>
      <c r="P755" s="195"/>
    </row>
    <row r="756">
      <c r="A756" s="145"/>
      <c r="B756" s="256"/>
      <c r="C756" s="216"/>
      <c r="D756" s="235"/>
      <c r="E756" s="235"/>
      <c r="F756" s="195"/>
      <c r="G756" s="195"/>
      <c r="H756" s="217"/>
      <c r="I756" s="195"/>
      <c r="J756" s="195"/>
      <c r="K756" s="195"/>
      <c r="L756" s="195"/>
      <c r="M756" s="195"/>
      <c r="N756" s="195"/>
      <c r="O756" s="195"/>
      <c r="P756" s="195"/>
    </row>
    <row r="757">
      <c r="A757" s="145"/>
      <c r="B757" s="256"/>
      <c r="C757" s="216"/>
      <c r="D757" s="235"/>
      <c r="E757" s="235"/>
      <c r="F757" s="195"/>
      <c r="G757" s="195"/>
      <c r="H757" s="217"/>
      <c r="I757" s="195"/>
      <c r="J757" s="195"/>
      <c r="K757" s="195"/>
      <c r="L757" s="195"/>
      <c r="M757" s="195"/>
      <c r="N757" s="195"/>
      <c r="O757" s="195"/>
      <c r="P757" s="195"/>
    </row>
    <row r="758">
      <c r="A758" s="145"/>
      <c r="B758" s="256"/>
      <c r="C758" s="216"/>
      <c r="D758" s="235"/>
      <c r="E758" s="235"/>
      <c r="F758" s="195"/>
      <c r="G758" s="195"/>
      <c r="H758" s="217"/>
      <c r="I758" s="195"/>
      <c r="J758" s="195"/>
      <c r="K758" s="195"/>
      <c r="L758" s="195"/>
      <c r="M758" s="195"/>
      <c r="N758" s="195"/>
      <c r="O758" s="195"/>
      <c r="P758" s="195"/>
    </row>
    <row r="759">
      <c r="A759" s="145"/>
      <c r="B759" s="256"/>
      <c r="C759" s="216"/>
      <c r="D759" s="235"/>
      <c r="E759" s="235"/>
      <c r="F759" s="195"/>
      <c r="G759" s="195"/>
      <c r="H759" s="217"/>
      <c r="I759" s="195"/>
      <c r="J759" s="195"/>
      <c r="K759" s="195"/>
      <c r="L759" s="195"/>
      <c r="M759" s="195"/>
      <c r="N759" s="195"/>
      <c r="O759" s="195"/>
      <c r="P759" s="195"/>
    </row>
    <row r="760">
      <c r="A760" s="221"/>
      <c r="B760" s="256"/>
      <c r="C760" s="216"/>
      <c r="D760" s="235"/>
      <c r="E760" s="235"/>
      <c r="F760" s="195"/>
      <c r="G760" s="195"/>
      <c r="H760" s="217"/>
      <c r="I760" s="195"/>
      <c r="J760" s="195"/>
      <c r="K760" s="195"/>
      <c r="L760" s="195"/>
      <c r="M760" s="195"/>
      <c r="N760" s="195"/>
      <c r="O760" s="195"/>
      <c r="P760" s="195"/>
    </row>
    <row r="761">
      <c r="A761" s="145"/>
      <c r="B761" s="256"/>
      <c r="C761" s="216"/>
      <c r="D761" s="235"/>
      <c r="E761" s="235"/>
      <c r="F761" s="195"/>
      <c r="G761" s="195"/>
      <c r="H761" s="217"/>
      <c r="I761" s="195"/>
      <c r="J761" s="195"/>
      <c r="K761" s="195"/>
      <c r="L761" s="195"/>
      <c r="M761" s="195"/>
      <c r="N761" s="195"/>
      <c r="O761" s="195"/>
      <c r="P761" s="195"/>
    </row>
    <row r="762">
      <c r="A762" s="145"/>
      <c r="B762" s="256"/>
      <c r="C762" s="216"/>
      <c r="D762" s="235"/>
      <c r="E762" s="231"/>
      <c r="F762" s="195"/>
      <c r="G762" s="195"/>
      <c r="H762" s="217"/>
      <c r="I762" s="195"/>
      <c r="J762" s="195"/>
      <c r="K762" s="195"/>
      <c r="L762" s="195"/>
      <c r="M762" s="195"/>
      <c r="N762" s="195"/>
      <c r="O762" s="195"/>
      <c r="P762" s="195"/>
    </row>
    <row r="763">
      <c r="A763" s="145"/>
      <c r="B763" s="256"/>
      <c r="C763" s="216"/>
      <c r="D763" s="235"/>
      <c r="E763" s="235"/>
      <c r="F763" s="195"/>
      <c r="G763" s="195"/>
      <c r="H763" s="217"/>
      <c r="I763" s="195"/>
      <c r="J763" s="195"/>
      <c r="K763" s="195"/>
      <c r="L763" s="195"/>
      <c r="M763" s="195"/>
      <c r="N763" s="195"/>
      <c r="O763" s="195"/>
      <c r="P763" s="195"/>
    </row>
    <row r="764">
      <c r="A764" s="145"/>
      <c r="B764" s="256"/>
      <c r="C764" s="216"/>
      <c r="D764" s="235"/>
      <c r="E764" s="235"/>
      <c r="F764" s="195"/>
      <c r="G764" s="195"/>
      <c r="H764" s="217"/>
      <c r="I764" s="195"/>
      <c r="J764" s="195"/>
      <c r="K764" s="195"/>
      <c r="L764" s="195"/>
      <c r="M764" s="195"/>
      <c r="N764" s="195"/>
      <c r="O764" s="195"/>
      <c r="P764" s="195"/>
    </row>
    <row r="765">
      <c r="A765" s="145"/>
      <c r="B765" s="256"/>
      <c r="C765" s="216"/>
      <c r="D765" s="235"/>
      <c r="E765" s="235"/>
      <c r="F765" s="195"/>
      <c r="G765" s="195"/>
      <c r="H765" s="217"/>
      <c r="I765" s="195"/>
      <c r="J765" s="195"/>
      <c r="K765" s="195"/>
      <c r="L765" s="195"/>
      <c r="M765" s="195"/>
      <c r="N765" s="195"/>
      <c r="O765" s="195"/>
      <c r="P765" s="195"/>
    </row>
    <row r="766">
      <c r="A766" s="145"/>
      <c r="B766" s="256"/>
      <c r="C766" s="216"/>
      <c r="D766" s="235"/>
      <c r="E766" s="235"/>
      <c r="F766" s="195"/>
      <c r="G766" s="195"/>
      <c r="H766" s="217"/>
      <c r="I766" s="195"/>
      <c r="J766" s="195"/>
      <c r="K766" s="195"/>
      <c r="L766" s="195"/>
      <c r="M766" s="195"/>
      <c r="N766" s="195"/>
      <c r="O766" s="195"/>
      <c r="P766" s="195"/>
    </row>
    <row r="767">
      <c r="A767" s="145"/>
      <c r="B767" s="256"/>
      <c r="C767" s="216"/>
      <c r="D767" s="235"/>
      <c r="E767" s="235"/>
      <c r="F767" s="195"/>
      <c r="G767" s="195"/>
      <c r="H767" s="217"/>
      <c r="I767" s="195"/>
      <c r="J767" s="195"/>
      <c r="K767" s="195"/>
      <c r="L767" s="195"/>
      <c r="M767" s="195"/>
      <c r="N767" s="195"/>
      <c r="O767" s="195"/>
      <c r="P767" s="195"/>
    </row>
    <row r="768">
      <c r="A768" s="145"/>
      <c r="B768" s="256"/>
      <c r="C768" s="216"/>
      <c r="D768" s="235"/>
      <c r="E768" s="235"/>
      <c r="F768" s="195"/>
      <c r="G768" s="195"/>
      <c r="H768" s="217"/>
      <c r="I768" s="195"/>
      <c r="J768" s="195"/>
      <c r="K768" s="195"/>
      <c r="L768" s="195"/>
      <c r="M768" s="195"/>
      <c r="N768" s="195"/>
      <c r="O768" s="195"/>
      <c r="P768" s="195"/>
    </row>
    <row r="769">
      <c r="A769" s="231"/>
      <c r="B769" s="256"/>
      <c r="C769" s="216"/>
      <c r="D769" s="235"/>
      <c r="E769" s="235"/>
      <c r="F769" s="211"/>
      <c r="G769" s="211"/>
      <c r="H769" s="217"/>
      <c r="I769" s="211"/>
      <c r="J769" s="211"/>
      <c r="K769" s="211"/>
      <c r="L769" s="211"/>
      <c r="M769" s="211"/>
      <c r="N769" s="211"/>
      <c r="O769" s="211"/>
      <c r="P769" s="211"/>
    </row>
    <row r="770">
      <c r="A770" s="231"/>
      <c r="B770" s="256"/>
      <c r="C770" s="216"/>
      <c r="D770" s="235"/>
      <c r="E770" s="235"/>
      <c r="F770" s="211"/>
      <c r="G770" s="211"/>
      <c r="H770" s="217"/>
      <c r="I770" s="211"/>
      <c r="J770" s="211"/>
      <c r="K770" s="211"/>
      <c r="L770" s="211"/>
      <c r="M770" s="211"/>
      <c r="N770" s="211"/>
      <c r="O770" s="211"/>
      <c r="P770" s="211"/>
    </row>
    <row r="771">
      <c r="A771" s="231"/>
      <c r="B771" s="256"/>
      <c r="C771" s="216"/>
      <c r="D771" s="235"/>
      <c r="E771" s="235"/>
      <c r="F771" s="211"/>
      <c r="G771" s="211"/>
      <c r="H771" s="217"/>
      <c r="I771" s="211"/>
      <c r="J771" s="211"/>
      <c r="K771" s="211"/>
      <c r="L771" s="211"/>
      <c r="M771" s="211"/>
      <c r="N771" s="211"/>
      <c r="O771" s="211"/>
      <c r="P771" s="211"/>
    </row>
    <row r="772">
      <c r="A772" s="231"/>
      <c r="B772" s="256"/>
      <c r="C772" s="216"/>
      <c r="D772" s="235"/>
      <c r="E772" s="235"/>
      <c r="F772" s="211"/>
      <c r="G772" s="211"/>
      <c r="H772" s="217"/>
      <c r="I772" s="211"/>
      <c r="J772" s="211"/>
      <c r="K772" s="211"/>
      <c r="L772" s="211"/>
      <c r="M772" s="211"/>
      <c r="N772" s="211"/>
      <c r="O772" s="211"/>
      <c r="P772" s="211"/>
    </row>
    <row r="773">
      <c r="A773" s="231"/>
      <c r="B773" s="256"/>
      <c r="C773" s="216"/>
      <c r="D773" s="235"/>
      <c r="E773" s="235"/>
      <c r="F773" s="211"/>
      <c r="G773" s="211"/>
      <c r="H773" s="217"/>
      <c r="I773" s="211"/>
      <c r="J773" s="211"/>
      <c r="K773" s="211"/>
      <c r="L773" s="211"/>
      <c r="M773" s="211"/>
      <c r="N773" s="211"/>
      <c r="O773" s="211"/>
      <c r="P773" s="211"/>
    </row>
    <row r="774">
      <c r="A774" s="231"/>
      <c r="B774" s="256"/>
      <c r="C774" s="216"/>
      <c r="D774" s="235"/>
      <c r="E774" s="235"/>
      <c r="F774" s="211"/>
      <c r="G774" s="211"/>
      <c r="H774" s="217"/>
      <c r="I774" s="211"/>
      <c r="J774" s="211"/>
      <c r="K774" s="211"/>
      <c r="L774" s="211"/>
      <c r="M774" s="211"/>
      <c r="N774" s="211"/>
      <c r="O774" s="211"/>
      <c r="P774" s="211"/>
    </row>
    <row r="775">
      <c r="A775" s="145"/>
      <c r="B775" s="256"/>
      <c r="C775" s="216"/>
      <c r="D775" s="235"/>
      <c r="E775" s="235"/>
      <c r="F775" s="195"/>
      <c r="G775" s="195"/>
      <c r="H775" s="217"/>
      <c r="I775" s="195"/>
      <c r="J775" s="195"/>
      <c r="K775" s="195"/>
      <c r="L775" s="195"/>
      <c r="M775" s="195"/>
      <c r="N775" s="195"/>
      <c r="O775" s="195"/>
      <c r="P775" s="195"/>
    </row>
    <row r="776">
      <c r="A776" s="145"/>
      <c r="B776" s="256"/>
      <c r="C776" s="216"/>
      <c r="D776" s="235"/>
      <c r="E776" s="235"/>
      <c r="F776" s="195"/>
      <c r="G776" s="195"/>
      <c r="H776" s="217"/>
      <c r="I776" s="195"/>
      <c r="J776" s="195"/>
      <c r="K776" s="195"/>
      <c r="L776" s="195"/>
      <c r="M776" s="195"/>
      <c r="N776" s="195"/>
      <c r="O776" s="195"/>
      <c r="P776" s="195"/>
    </row>
    <row r="777">
      <c r="A777" s="145"/>
      <c r="B777" s="256"/>
      <c r="C777" s="216"/>
      <c r="D777" s="235"/>
      <c r="E777" s="235"/>
      <c r="F777" s="195"/>
      <c r="G777" s="195"/>
      <c r="H777" s="217"/>
      <c r="I777" s="195"/>
      <c r="J777" s="195"/>
      <c r="K777" s="195"/>
      <c r="L777" s="195"/>
      <c r="M777" s="195"/>
      <c r="N777" s="195"/>
      <c r="O777" s="195"/>
      <c r="P777" s="195"/>
    </row>
    <row r="778">
      <c r="A778" s="221"/>
      <c r="B778" s="256"/>
      <c r="C778" s="216"/>
      <c r="D778" s="235"/>
      <c r="E778" s="235"/>
      <c r="F778" s="195"/>
      <c r="G778" s="195"/>
      <c r="H778" s="217"/>
      <c r="I778" s="195"/>
      <c r="J778" s="195"/>
      <c r="K778" s="195"/>
      <c r="L778" s="195"/>
      <c r="M778" s="195"/>
      <c r="N778" s="195"/>
      <c r="O778" s="195"/>
      <c r="P778" s="195"/>
    </row>
    <row r="779">
      <c r="A779" s="145"/>
      <c r="B779" s="256"/>
      <c r="C779" s="216"/>
      <c r="D779" s="235"/>
      <c r="E779" s="235"/>
      <c r="F779" s="195"/>
      <c r="G779" s="195"/>
      <c r="H779" s="217"/>
      <c r="I779" s="195"/>
      <c r="J779" s="195"/>
      <c r="K779" s="195"/>
      <c r="L779" s="195"/>
      <c r="M779" s="195"/>
      <c r="N779" s="195"/>
      <c r="O779" s="195"/>
      <c r="P779" s="195"/>
    </row>
    <row r="780">
      <c r="A780" s="145"/>
      <c r="B780" s="256"/>
      <c r="C780" s="216"/>
      <c r="D780" s="235"/>
      <c r="E780" s="231"/>
      <c r="F780" s="195"/>
      <c r="G780" s="195"/>
      <c r="H780" s="217"/>
      <c r="I780" s="195"/>
      <c r="J780" s="195"/>
      <c r="K780" s="195"/>
      <c r="L780" s="195"/>
      <c r="M780" s="195"/>
      <c r="N780" s="195"/>
      <c r="O780" s="195"/>
      <c r="P780" s="195"/>
    </row>
    <row r="781">
      <c r="A781" s="145"/>
      <c r="B781" s="256"/>
      <c r="C781" s="216"/>
      <c r="D781" s="235"/>
      <c r="E781" s="235"/>
      <c r="F781" s="195"/>
      <c r="G781" s="195"/>
      <c r="H781" s="217"/>
      <c r="I781" s="195"/>
      <c r="J781" s="195"/>
      <c r="K781" s="195"/>
      <c r="L781" s="195"/>
      <c r="M781" s="195"/>
      <c r="N781" s="195"/>
      <c r="O781" s="195"/>
      <c r="P781" s="195"/>
    </row>
    <row r="782">
      <c r="A782" s="145"/>
      <c r="B782" s="256"/>
      <c r="C782" s="216"/>
      <c r="D782" s="235"/>
      <c r="E782" s="235"/>
      <c r="F782" s="195"/>
      <c r="G782" s="195"/>
      <c r="H782" s="217"/>
      <c r="I782" s="195"/>
      <c r="J782" s="195"/>
      <c r="K782" s="195"/>
      <c r="L782" s="195"/>
      <c r="M782" s="195"/>
      <c r="N782" s="195"/>
      <c r="O782" s="195"/>
      <c r="P782" s="195"/>
    </row>
    <row r="783">
      <c r="A783" s="145"/>
      <c r="B783" s="256"/>
      <c r="C783" s="216"/>
      <c r="D783" s="235"/>
      <c r="E783" s="235"/>
      <c r="F783" s="195"/>
      <c r="G783" s="195"/>
      <c r="H783" s="217"/>
      <c r="I783" s="195"/>
      <c r="J783" s="195"/>
      <c r="K783" s="195"/>
      <c r="L783" s="195"/>
      <c r="M783" s="195"/>
      <c r="N783" s="195"/>
      <c r="O783" s="195"/>
      <c r="P783" s="195"/>
    </row>
    <row r="784">
      <c r="A784" s="145"/>
      <c r="B784" s="256"/>
      <c r="C784" s="216"/>
      <c r="D784" s="235"/>
      <c r="E784" s="235"/>
      <c r="F784" s="195"/>
      <c r="G784" s="195"/>
      <c r="H784" s="217"/>
      <c r="I784" s="195"/>
      <c r="J784" s="195"/>
      <c r="K784" s="195"/>
      <c r="L784" s="195"/>
      <c r="M784" s="195"/>
      <c r="N784" s="195"/>
      <c r="O784" s="195"/>
      <c r="P784" s="195"/>
    </row>
    <row r="785">
      <c r="A785" s="145"/>
      <c r="B785" s="256"/>
      <c r="C785" s="216"/>
      <c r="D785" s="235"/>
      <c r="E785" s="235"/>
      <c r="F785" s="195"/>
      <c r="G785" s="195"/>
      <c r="H785" s="217"/>
      <c r="I785" s="195"/>
      <c r="J785" s="195"/>
      <c r="K785" s="195"/>
      <c r="L785" s="195"/>
      <c r="M785" s="195"/>
      <c r="N785" s="195"/>
      <c r="O785" s="195"/>
      <c r="P785" s="195"/>
    </row>
    <row r="786">
      <c r="A786" s="145"/>
      <c r="B786" s="256"/>
      <c r="C786" s="216"/>
      <c r="D786" s="235"/>
      <c r="E786" s="235"/>
      <c r="F786" s="195"/>
      <c r="G786" s="195"/>
      <c r="H786" s="217"/>
      <c r="I786" s="195"/>
      <c r="J786" s="195"/>
      <c r="K786" s="195"/>
      <c r="L786" s="195"/>
      <c r="M786" s="195"/>
      <c r="N786" s="195"/>
      <c r="O786" s="195"/>
      <c r="P786" s="195"/>
    </row>
    <row r="787">
      <c r="A787" s="145"/>
      <c r="B787" s="256"/>
      <c r="C787" s="216"/>
      <c r="D787" s="235"/>
      <c r="E787" s="235"/>
      <c r="F787" s="195"/>
      <c r="G787" s="195"/>
      <c r="H787" s="217"/>
      <c r="I787" s="195"/>
      <c r="J787" s="195"/>
      <c r="K787" s="195"/>
      <c r="L787" s="195"/>
      <c r="M787" s="195"/>
      <c r="N787" s="195"/>
      <c r="O787" s="195"/>
      <c r="P787" s="195"/>
    </row>
    <row r="788">
      <c r="A788" s="145"/>
      <c r="B788" s="256"/>
      <c r="C788" s="216"/>
      <c r="D788" s="235"/>
      <c r="E788" s="235"/>
      <c r="F788" s="195"/>
      <c r="G788" s="195"/>
      <c r="H788" s="217"/>
      <c r="I788" s="195"/>
      <c r="J788" s="195"/>
      <c r="K788" s="195"/>
      <c r="L788" s="195"/>
      <c r="M788" s="195"/>
      <c r="N788" s="195"/>
      <c r="O788" s="195"/>
      <c r="P788" s="195"/>
    </row>
    <row r="789">
      <c r="A789" s="145"/>
      <c r="B789" s="256"/>
      <c r="C789" s="216"/>
      <c r="D789" s="235"/>
      <c r="E789" s="235"/>
      <c r="F789" s="195"/>
      <c r="G789" s="195"/>
      <c r="H789" s="217"/>
      <c r="I789" s="195"/>
      <c r="J789" s="195"/>
      <c r="K789" s="195"/>
      <c r="L789" s="195"/>
      <c r="M789" s="195"/>
      <c r="N789" s="195"/>
      <c r="O789" s="195"/>
      <c r="P789" s="195"/>
    </row>
    <row r="790">
      <c r="A790" s="145"/>
      <c r="B790" s="256"/>
      <c r="C790" s="216"/>
      <c r="D790" s="235"/>
      <c r="E790" s="235"/>
      <c r="F790" s="195"/>
      <c r="G790" s="195"/>
      <c r="H790" s="217"/>
      <c r="I790" s="195"/>
      <c r="J790" s="195"/>
      <c r="K790" s="195"/>
      <c r="L790" s="195"/>
      <c r="M790" s="195"/>
      <c r="N790" s="195"/>
      <c r="O790" s="195"/>
      <c r="P790" s="195"/>
    </row>
    <row r="791">
      <c r="A791" s="145"/>
      <c r="B791" s="256"/>
      <c r="C791" s="216"/>
      <c r="D791" s="235"/>
      <c r="E791" s="235"/>
      <c r="F791" s="195"/>
      <c r="G791" s="195"/>
      <c r="H791" s="217"/>
      <c r="I791" s="195"/>
      <c r="J791" s="195"/>
      <c r="K791" s="195"/>
      <c r="L791" s="195"/>
      <c r="M791" s="195"/>
      <c r="N791" s="195"/>
      <c r="O791" s="195"/>
      <c r="P791" s="195"/>
    </row>
    <row r="792">
      <c r="A792" s="145"/>
      <c r="B792" s="256"/>
      <c r="C792" s="216"/>
      <c r="D792" s="235"/>
      <c r="E792" s="235"/>
      <c r="F792" s="195"/>
      <c r="G792" s="195"/>
      <c r="H792" s="217"/>
      <c r="I792" s="195"/>
      <c r="J792" s="195"/>
      <c r="K792" s="195"/>
      <c r="L792" s="195"/>
      <c r="M792" s="195"/>
      <c r="N792" s="195"/>
      <c r="O792" s="195"/>
      <c r="P792" s="195"/>
    </row>
    <row r="793">
      <c r="A793" s="145"/>
      <c r="B793" s="256"/>
      <c r="C793" s="216"/>
      <c r="D793" s="235"/>
      <c r="E793" s="235"/>
      <c r="F793" s="195"/>
      <c r="G793" s="195"/>
      <c r="H793" s="217"/>
      <c r="I793" s="195"/>
      <c r="J793" s="195"/>
      <c r="K793" s="195"/>
      <c r="L793" s="195"/>
      <c r="M793" s="195"/>
      <c r="N793" s="195"/>
      <c r="O793" s="195"/>
      <c r="P793" s="195"/>
    </row>
    <row r="794">
      <c r="A794" s="145"/>
      <c r="B794" s="256"/>
      <c r="C794" s="216"/>
      <c r="D794" s="235"/>
      <c r="E794" s="235"/>
      <c r="F794" s="195"/>
      <c r="G794" s="195"/>
      <c r="H794" s="217"/>
      <c r="I794" s="195"/>
      <c r="J794" s="195"/>
      <c r="K794" s="195"/>
      <c r="L794" s="195"/>
      <c r="M794" s="195"/>
      <c r="N794" s="195"/>
      <c r="O794" s="195"/>
      <c r="P794" s="195"/>
    </row>
    <row r="795">
      <c r="A795" s="145"/>
      <c r="B795" s="256"/>
      <c r="C795" s="216"/>
      <c r="D795" s="235"/>
      <c r="E795" s="235"/>
      <c r="F795" s="195"/>
      <c r="G795" s="195"/>
      <c r="H795" s="217"/>
      <c r="I795" s="195"/>
      <c r="J795" s="195"/>
      <c r="K795" s="195"/>
      <c r="L795" s="195"/>
      <c r="M795" s="195"/>
      <c r="N795" s="195"/>
      <c r="O795" s="195"/>
      <c r="P795" s="195"/>
    </row>
    <row r="796">
      <c r="A796" s="221"/>
      <c r="B796" s="256"/>
      <c r="C796" s="216"/>
      <c r="D796" s="235"/>
      <c r="E796" s="235"/>
      <c r="F796" s="195"/>
      <c r="G796" s="195"/>
      <c r="H796" s="217"/>
      <c r="I796" s="195"/>
      <c r="J796" s="195"/>
      <c r="K796" s="195"/>
      <c r="L796" s="195"/>
      <c r="M796" s="195"/>
      <c r="N796" s="195"/>
      <c r="O796" s="195"/>
      <c r="P796" s="195"/>
    </row>
    <row r="797">
      <c r="A797" s="145"/>
      <c r="B797" s="256"/>
      <c r="C797" s="216"/>
      <c r="D797" s="235"/>
      <c r="E797" s="235"/>
      <c r="F797" s="195"/>
      <c r="G797" s="195"/>
      <c r="H797" s="217"/>
      <c r="I797" s="195"/>
      <c r="J797" s="195"/>
      <c r="K797" s="195"/>
      <c r="L797" s="195"/>
      <c r="M797" s="195"/>
      <c r="N797" s="195"/>
      <c r="O797" s="195"/>
      <c r="P797" s="195"/>
    </row>
    <row r="798">
      <c r="A798" s="145"/>
      <c r="B798" s="256"/>
      <c r="C798" s="216"/>
      <c r="D798" s="235"/>
      <c r="E798" s="231"/>
      <c r="F798" s="195"/>
      <c r="G798" s="195"/>
      <c r="H798" s="217"/>
      <c r="I798" s="195"/>
      <c r="J798" s="195"/>
      <c r="K798" s="195"/>
      <c r="L798" s="195"/>
      <c r="M798" s="195"/>
      <c r="N798" s="195"/>
      <c r="O798" s="195"/>
      <c r="P798" s="195"/>
    </row>
    <row r="799">
      <c r="A799" s="145"/>
      <c r="B799" s="256"/>
      <c r="C799" s="216"/>
      <c r="D799" s="235"/>
      <c r="E799" s="235"/>
      <c r="F799" s="195"/>
      <c r="G799" s="195"/>
      <c r="H799" s="217"/>
      <c r="I799" s="195"/>
      <c r="J799" s="195"/>
      <c r="K799" s="195"/>
      <c r="L799" s="195"/>
      <c r="M799" s="195"/>
      <c r="N799" s="195"/>
      <c r="O799" s="195"/>
      <c r="P799" s="195"/>
    </row>
    <row r="800">
      <c r="A800" s="145"/>
      <c r="B800" s="256"/>
      <c r="C800" s="216"/>
      <c r="D800" s="235"/>
      <c r="E800" s="235"/>
      <c r="F800" s="195"/>
      <c r="G800" s="195"/>
      <c r="H800" s="217"/>
      <c r="I800" s="195"/>
      <c r="J800" s="195"/>
      <c r="K800" s="195"/>
      <c r="L800" s="195"/>
      <c r="M800" s="195"/>
      <c r="N800" s="195"/>
      <c r="O800" s="195"/>
      <c r="P800" s="195"/>
    </row>
    <row r="801">
      <c r="A801" s="145"/>
      <c r="B801" s="256"/>
      <c r="C801" s="216"/>
      <c r="D801" s="235"/>
      <c r="E801" s="235"/>
      <c r="F801" s="195"/>
      <c r="G801" s="195"/>
      <c r="H801" s="217"/>
      <c r="I801" s="195"/>
      <c r="J801" s="195"/>
      <c r="K801" s="195"/>
      <c r="L801" s="195"/>
      <c r="M801" s="195"/>
      <c r="N801" s="195"/>
      <c r="O801" s="195"/>
      <c r="P801" s="195"/>
    </row>
    <row r="802">
      <c r="A802" s="145"/>
      <c r="B802" s="256"/>
      <c r="C802" s="216"/>
      <c r="D802" s="235"/>
      <c r="E802" s="235"/>
      <c r="F802" s="195"/>
      <c r="G802" s="195"/>
      <c r="H802" s="217"/>
      <c r="I802" s="195"/>
      <c r="J802" s="195"/>
      <c r="K802" s="195"/>
      <c r="L802" s="195"/>
      <c r="M802" s="195"/>
      <c r="N802" s="195"/>
      <c r="O802" s="195"/>
      <c r="P802" s="195"/>
    </row>
    <row r="803">
      <c r="A803" s="145"/>
      <c r="B803" s="256"/>
      <c r="C803" s="216"/>
      <c r="D803" s="235"/>
      <c r="E803" s="235"/>
      <c r="F803" s="195"/>
      <c r="G803" s="195"/>
      <c r="H803" s="217"/>
      <c r="I803" s="195"/>
      <c r="J803" s="195"/>
      <c r="K803" s="195"/>
      <c r="L803" s="195"/>
      <c r="M803" s="195"/>
      <c r="N803" s="195"/>
      <c r="O803" s="195"/>
      <c r="P803" s="195"/>
    </row>
    <row r="804">
      <c r="A804" s="145"/>
      <c r="B804" s="256"/>
      <c r="C804" s="216"/>
      <c r="D804" s="235"/>
      <c r="E804" s="235"/>
      <c r="F804" s="195"/>
      <c r="G804" s="195"/>
      <c r="H804" s="217"/>
      <c r="I804" s="195"/>
      <c r="J804" s="195"/>
      <c r="K804" s="195"/>
      <c r="L804" s="195"/>
      <c r="M804" s="195"/>
      <c r="N804" s="195"/>
      <c r="O804" s="195"/>
      <c r="P804" s="195"/>
    </row>
    <row r="805">
      <c r="A805" s="145"/>
      <c r="B805" s="256"/>
      <c r="C805" s="216"/>
      <c r="D805" s="235"/>
      <c r="E805" s="235"/>
      <c r="F805" s="195"/>
      <c r="G805" s="195"/>
      <c r="H805" s="217"/>
      <c r="I805" s="195"/>
      <c r="J805" s="195"/>
      <c r="K805" s="195"/>
      <c r="L805" s="195"/>
      <c r="M805" s="195"/>
      <c r="N805" s="195"/>
      <c r="O805" s="195"/>
      <c r="P805" s="195"/>
    </row>
    <row r="806">
      <c r="A806" s="145"/>
      <c r="B806" s="256"/>
      <c r="C806" s="216"/>
      <c r="D806" s="235"/>
      <c r="E806" s="235"/>
      <c r="F806" s="195"/>
      <c r="G806" s="195"/>
      <c r="H806" s="217"/>
      <c r="I806" s="195"/>
      <c r="J806" s="195"/>
      <c r="K806" s="195"/>
      <c r="L806" s="195"/>
      <c r="M806" s="195"/>
      <c r="N806" s="195"/>
      <c r="O806" s="195"/>
      <c r="P806" s="195"/>
    </row>
    <row r="807">
      <c r="A807" s="145"/>
      <c r="B807" s="256"/>
      <c r="C807" s="216"/>
      <c r="D807" s="235"/>
      <c r="E807" s="235"/>
      <c r="F807" s="195"/>
      <c r="G807" s="195"/>
      <c r="H807" s="217"/>
      <c r="I807" s="195"/>
      <c r="J807" s="195"/>
      <c r="K807" s="195"/>
      <c r="L807" s="195"/>
      <c r="M807" s="195"/>
      <c r="N807" s="195"/>
      <c r="O807" s="195"/>
      <c r="P807" s="195"/>
    </row>
    <row r="808">
      <c r="A808" s="145"/>
      <c r="B808" s="256"/>
      <c r="C808" s="216"/>
      <c r="D808" s="235"/>
      <c r="E808" s="235"/>
      <c r="F808" s="195"/>
      <c r="G808" s="195"/>
      <c r="H808" s="217"/>
      <c r="I808" s="195"/>
      <c r="J808" s="195"/>
      <c r="K808" s="195"/>
      <c r="L808" s="195"/>
      <c r="M808" s="195"/>
      <c r="N808" s="195"/>
      <c r="O808" s="195"/>
      <c r="P808" s="195"/>
    </row>
    <row r="809">
      <c r="A809" s="145"/>
      <c r="B809" s="256"/>
      <c r="C809" s="216"/>
      <c r="D809" s="235"/>
      <c r="E809" s="235"/>
      <c r="F809" s="195"/>
      <c r="G809" s="195"/>
      <c r="H809" s="217"/>
      <c r="I809" s="195"/>
      <c r="J809" s="195"/>
      <c r="K809" s="195"/>
      <c r="L809" s="195"/>
      <c r="M809" s="195"/>
      <c r="N809" s="195"/>
      <c r="O809" s="195"/>
      <c r="P809" s="195"/>
    </row>
    <row r="810">
      <c r="A810" s="145"/>
      <c r="B810" s="256"/>
      <c r="C810" s="216"/>
      <c r="D810" s="235"/>
      <c r="E810" s="235"/>
      <c r="F810" s="195"/>
      <c r="G810" s="195"/>
      <c r="H810" s="217"/>
      <c r="I810" s="195"/>
      <c r="J810" s="195"/>
      <c r="K810" s="195"/>
      <c r="L810" s="195"/>
      <c r="M810" s="195"/>
      <c r="N810" s="195"/>
      <c r="O810" s="195"/>
      <c r="P810" s="195"/>
    </row>
    <row r="811">
      <c r="A811" s="145"/>
      <c r="B811" s="256"/>
      <c r="C811" s="216"/>
      <c r="D811" s="235"/>
      <c r="E811" s="235"/>
      <c r="F811" s="195"/>
      <c r="G811" s="195"/>
      <c r="H811" s="217"/>
      <c r="I811" s="195"/>
      <c r="J811" s="195"/>
      <c r="K811" s="195"/>
      <c r="L811" s="195"/>
      <c r="M811" s="195"/>
      <c r="N811" s="195"/>
      <c r="O811" s="195"/>
      <c r="P811" s="195"/>
    </row>
    <row r="812">
      <c r="A812" s="145"/>
      <c r="B812" s="256"/>
      <c r="C812" s="216"/>
      <c r="D812" s="235"/>
      <c r="E812" s="235"/>
      <c r="F812" s="195"/>
      <c r="G812" s="195"/>
      <c r="H812" s="217"/>
      <c r="I812" s="195"/>
      <c r="J812" s="195"/>
      <c r="K812" s="195"/>
      <c r="L812" s="195"/>
      <c r="M812" s="195"/>
      <c r="N812" s="195"/>
      <c r="O812" s="195"/>
      <c r="P812" s="195"/>
    </row>
    <row r="813">
      <c r="A813" s="145"/>
      <c r="B813" s="256"/>
      <c r="C813" s="216"/>
      <c r="D813" s="235"/>
      <c r="E813" s="235"/>
      <c r="F813" s="195"/>
      <c r="G813" s="195"/>
      <c r="H813" s="217"/>
      <c r="I813" s="195"/>
      <c r="J813" s="195"/>
      <c r="K813" s="195"/>
      <c r="L813" s="195"/>
      <c r="M813" s="195"/>
      <c r="N813" s="195"/>
      <c r="O813" s="195"/>
      <c r="P813" s="195"/>
    </row>
    <row r="814">
      <c r="A814" s="217"/>
      <c r="B814" s="234"/>
      <c r="C814" s="234"/>
      <c r="D814" s="236"/>
      <c r="E814" s="235"/>
      <c r="F814" s="195"/>
      <c r="G814" s="195"/>
      <c r="H814" s="217"/>
      <c r="I814" s="195"/>
      <c r="J814" s="195"/>
      <c r="K814" s="195"/>
      <c r="L814" s="195"/>
      <c r="M814" s="195"/>
      <c r="N814" s="195"/>
      <c r="O814" s="195"/>
      <c r="P814" s="195"/>
    </row>
    <row r="815">
      <c r="A815" s="236"/>
      <c r="B815" s="234"/>
      <c r="C815" s="234"/>
      <c r="D815" s="235"/>
      <c r="E815" s="235"/>
      <c r="F815" s="217"/>
      <c r="G815" s="217"/>
      <c r="H815" s="217"/>
      <c r="I815" s="217"/>
      <c r="J815" s="217"/>
      <c r="K815" s="217"/>
      <c r="L815" s="217"/>
      <c r="M815" s="217"/>
      <c r="N815" s="217"/>
      <c r="O815" s="217"/>
      <c r="P815" s="217"/>
    </row>
    <row r="816">
      <c r="A816" s="236"/>
      <c r="B816" s="234"/>
      <c r="C816" s="234"/>
      <c r="D816" s="235"/>
      <c r="E816" s="235"/>
      <c r="F816" s="217"/>
      <c r="G816" s="217"/>
      <c r="H816" s="217"/>
      <c r="I816" s="217"/>
      <c r="J816" s="217"/>
      <c r="K816" s="217"/>
      <c r="L816" s="217"/>
      <c r="M816" s="217"/>
      <c r="N816" s="217"/>
      <c r="O816" s="217"/>
      <c r="P816" s="217"/>
    </row>
    <row r="817">
      <c r="A817" s="236"/>
      <c r="B817" s="234"/>
      <c r="C817" s="234"/>
      <c r="D817" s="235"/>
      <c r="E817" s="235"/>
      <c r="F817" s="217"/>
      <c r="G817" s="217"/>
      <c r="H817" s="217"/>
      <c r="I817" s="217"/>
      <c r="J817" s="217"/>
      <c r="K817" s="217"/>
      <c r="L817" s="217"/>
      <c r="M817" s="217"/>
      <c r="N817" s="217"/>
      <c r="O817" s="217"/>
      <c r="P817" s="217"/>
    </row>
    <row r="818">
      <c r="A818" s="236"/>
      <c r="B818" s="234"/>
      <c r="C818" s="234"/>
      <c r="D818" s="235"/>
      <c r="E818" s="235"/>
      <c r="F818" s="217"/>
      <c r="G818" s="217"/>
      <c r="H818" s="217"/>
      <c r="I818" s="217"/>
      <c r="J818" s="217"/>
      <c r="K818" s="217"/>
      <c r="L818" s="217"/>
      <c r="M818" s="217"/>
      <c r="N818" s="217"/>
      <c r="O818" s="217"/>
      <c r="P818" s="217"/>
    </row>
    <row r="819">
      <c r="A819" s="236"/>
      <c r="B819" s="234"/>
      <c r="C819" s="234"/>
      <c r="D819" s="235"/>
      <c r="E819" s="235"/>
      <c r="F819" s="217"/>
      <c r="G819" s="217"/>
      <c r="H819" s="217"/>
      <c r="I819" s="217"/>
      <c r="J819" s="217"/>
      <c r="K819" s="217"/>
      <c r="L819" s="217"/>
      <c r="M819" s="217"/>
      <c r="N819" s="217"/>
      <c r="O819" s="217"/>
      <c r="P819" s="217"/>
    </row>
    <row r="820">
      <c r="A820" s="236"/>
      <c r="B820" s="234"/>
      <c r="C820" s="234"/>
      <c r="D820" s="235"/>
      <c r="E820" s="235"/>
      <c r="F820" s="217"/>
      <c r="G820" s="217"/>
      <c r="H820" s="217"/>
      <c r="I820" s="217"/>
      <c r="J820" s="217"/>
      <c r="K820" s="217"/>
      <c r="L820" s="217"/>
      <c r="M820" s="217"/>
      <c r="N820" s="217"/>
      <c r="O820" s="217"/>
      <c r="P820" s="217"/>
    </row>
    <row r="821">
      <c r="A821" s="236"/>
      <c r="B821" s="234"/>
      <c r="C821" s="234"/>
      <c r="D821" s="235"/>
      <c r="E821" s="235"/>
      <c r="F821" s="217"/>
      <c r="G821" s="217"/>
      <c r="H821" s="217"/>
      <c r="I821" s="217"/>
      <c r="J821" s="217"/>
      <c r="K821" s="217"/>
      <c r="L821" s="217"/>
      <c r="M821" s="217"/>
      <c r="N821" s="217"/>
      <c r="O821" s="217"/>
      <c r="P821" s="217"/>
    </row>
    <row r="822">
      <c r="A822" s="236"/>
      <c r="B822" s="234"/>
      <c r="C822" s="234"/>
      <c r="D822" s="235"/>
      <c r="E822" s="235"/>
      <c r="F822" s="217"/>
      <c r="G822" s="217"/>
      <c r="H822" s="217"/>
      <c r="I822" s="217"/>
      <c r="J822" s="217"/>
      <c r="K822" s="217"/>
      <c r="L822" s="217"/>
      <c r="M822" s="217"/>
      <c r="N822" s="217"/>
      <c r="O822" s="217"/>
      <c r="P822" s="217"/>
    </row>
    <row r="823">
      <c r="A823" s="236"/>
      <c r="B823" s="234"/>
      <c r="C823" s="234"/>
      <c r="D823" s="235"/>
      <c r="E823" s="235"/>
      <c r="F823" s="217"/>
      <c r="G823" s="217"/>
      <c r="H823" s="217"/>
      <c r="I823" s="217"/>
      <c r="J823" s="217"/>
      <c r="K823" s="217"/>
      <c r="L823" s="217"/>
      <c r="M823" s="217"/>
      <c r="N823" s="217"/>
      <c r="O823" s="217"/>
      <c r="P823" s="217"/>
    </row>
    <row r="824">
      <c r="A824" s="236"/>
      <c r="B824" s="234"/>
      <c r="C824" s="234"/>
      <c r="D824" s="235"/>
      <c r="E824" s="235"/>
      <c r="F824" s="217"/>
      <c r="G824" s="217"/>
      <c r="H824" s="217"/>
      <c r="I824" s="217"/>
      <c r="J824" s="217"/>
      <c r="K824" s="217"/>
      <c r="L824" s="217"/>
      <c r="M824" s="217"/>
      <c r="N824" s="217"/>
      <c r="O824" s="217"/>
      <c r="P824" s="217"/>
    </row>
    <row r="825">
      <c r="A825" s="236"/>
      <c r="B825" s="234"/>
      <c r="C825" s="234"/>
      <c r="D825" s="235"/>
      <c r="E825" s="235"/>
      <c r="F825" s="217"/>
      <c r="G825" s="217"/>
      <c r="H825" s="217"/>
      <c r="I825" s="217"/>
      <c r="J825" s="217"/>
      <c r="K825" s="217"/>
      <c r="L825" s="217"/>
      <c r="M825" s="217"/>
      <c r="N825" s="217"/>
      <c r="O825" s="217"/>
      <c r="P825" s="217"/>
    </row>
    <row r="826">
      <c r="A826" s="236"/>
      <c r="B826" s="234"/>
      <c r="C826" s="234"/>
      <c r="D826" s="235"/>
      <c r="E826" s="235"/>
      <c r="F826" s="217"/>
      <c r="G826" s="217"/>
      <c r="H826" s="217"/>
      <c r="I826" s="217"/>
      <c r="J826" s="217"/>
      <c r="K826" s="217"/>
      <c r="L826" s="217"/>
      <c r="M826" s="217"/>
      <c r="N826" s="217"/>
      <c r="O826" s="217"/>
      <c r="P826" s="217"/>
    </row>
    <row r="827">
      <c r="A827" s="236"/>
      <c r="B827" s="234"/>
      <c r="C827" s="234"/>
      <c r="D827" s="235"/>
      <c r="E827" s="235"/>
      <c r="F827" s="217"/>
      <c r="G827" s="217"/>
      <c r="H827" s="217"/>
      <c r="I827" s="217"/>
      <c r="J827" s="217"/>
      <c r="K827" s="217"/>
      <c r="L827" s="217"/>
      <c r="M827" s="217"/>
      <c r="N827" s="217"/>
      <c r="O827" s="217"/>
      <c r="P827" s="217"/>
    </row>
    <row r="828">
      <c r="A828" s="236"/>
      <c r="B828" s="234"/>
      <c r="C828" s="234"/>
      <c r="D828" s="235"/>
      <c r="E828" s="235"/>
      <c r="F828" s="217"/>
      <c r="G828" s="217"/>
      <c r="H828" s="217"/>
      <c r="I828" s="217"/>
      <c r="J828" s="217"/>
      <c r="K828" s="217"/>
      <c r="L828" s="217"/>
      <c r="M828" s="217"/>
      <c r="N828" s="217"/>
      <c r="O828" s="217"/>
      <c r="P828" s="217"/>
    </row>
    <row r="829">
      <c r="A829" s="236"/>
      <c r="B829" s="234"/>
      <c r="C829" s="234"/>
      <c r="D829" s="235"/>
      <c r="E829" s="235"/>
      <c r="F829" s="217"/>
      <c r="G829" s="217"/>
      <c r="H829" s="217"/>
      <c r="I829" s="217"/>
      <c r="J829" s="217"/>
      <c r="K829" s="217"/>
      <c r="L829" s="217"/>
      <c r="M829" s="217"/>
      <c r="N829" s="217"/>
      <c r="O829" s="217"/>
      <c r="P829" s="217"/>
    </row>
    <row r="830">
      <c r="A830" s="236"/>
      <c r="B830" s="234"/>
      <c r="C830" s="234"/>
      <c r="D830" s="235"/>
      <c r="E830" s="235"/>
      <c r="F830" s="217"/>
      <c r="G830" s="217"/>
      <c r="H830" s="217"/>
      <c r="I830" s="217"/>
      <c r="J830" s="217"/>
      <c r="K830" s="217"/>
      <c r="L830" s="217"/>
      <c r="M830" s="217"/>
      <c r="N830" s="217"/>
      <c r="O830" s="217"/>
      <c r="P830" s="217"/>
    </row>
    <row r="831">
      <c r="A831" s="236"/>
      <c r="B831" s="234"/>
      <c r="C831" s="234"/>
      <c r="D831" s="235"/>
      <c r="E831" s="235"/>
      <c r="F831" s="217"/>
      <c r="G831" s="217"/>
      <c r="H831" s="217"/>
      <c r="I831" s="217"/>
      <c r="J831" s="217"/>
      <c r="K831" s="217"/>
      <c r="L831" s="217"/>
      <c r="M831" s="217"/>
      <c r="N831" s="217"/>
      <c r="O831" s="217"/>
      <c r="P831" s="217"/>
    </row>
    <row r="832">
      <c r="A832" s="217"/>
      <c r="B832" s="234"/>
      <c r="C832" s="234"/>
      <c r="D832" s="236"/>
      <c r="E832" s="235"/>
      <c r="F832" s="195"/>
      <c r="G832" s="195"/>
      <c r="H832" s="217"/>
      <c r="I832" s="195"/>
      <c r="J832" s="195"/>
      <c r="K832" s="195"/>
      <c r="L832" s="195"/>
      <c r="M832" s="195"/>
      <c r="N832" s="195"/>
      <c r="O832" s="195"/>
      <c r="P832" s="195"/>
    </row>
    <row r="833">
      <c r="A833" s="236"/>
      <c r="B833" s="234"/>
      <c r="C833" s="234"/>
      <c r="D833" s="235"/>
      <c r="E833" s="235"/>
      <c r="F833" s="217"/>
      <c r="G833" s="217"/>
      <c r="H833" s="217"/>
      <c r="I833" s="217"/>
      <c r="J833" s="217"/>
      <c r="K833" s="217"/>
      <c r="L833" s="217"/>
      <c r="M833" s="217"/>
      <c r="N833" s="217"/>
      <c r="O833" s="217"/>
      <c r="P833" s="217"/>
    </row>
    <row r="834">
      <c r="A834" s="236"/>
      <c r="B834" s="234"/>
      <c r="C834" s="234"/>
      <c r="D834" s="235"/>
      <c r="E834" s="235"/>
      <c r="F834" s="217"/>
      <c r="G834" s="217"/>
      <c r="H834" s="217"/>
      <c r="I834" s="217"/>
      <c r="J834" s="217"/>
      <c r="K834" s="217"/>
      <c r="L834" s="217"/>
      <c r="M834" s="217"/>
      <c r="N834" s="217"/>
      <c r="O834" s="217"/>
      <c r="P834" s="217"/>
    </row>
    <row r="835">
      <c r="A835" s="236"/>
      <c r="B835" s="234"/>
      <c r="C835" s="234"/>
      <c r="D835" s="235"/>
      <c r="E835" s="235"/>
      <c r="F835" s="217"/>
      <c r="G835" s="217"/>
      <c r="H835" s="217"/>
      <c r="I835" s="217"/>
      <c r="J835" s="217"/>
      <c r="K835" s="217"/>
      <c r="L835" s="217"/>
      <c r="M835" s="217"/>
      <c r="N835" s="217"/>
      <c r="O835" s="217"/>
      <c r="P835" s="217"/>
    </row>
    <row r="836">
      <c r="A836" s="236"/>
      <c r="B836" s="234"/>
      <c r="C836" s="234"/>
      <c r="D836" s="235"/>
      <c r="E836" s="235"/>
      <c r="F836" s="217"/>
      <c r="G836" s="217"/>
      <c r="H836" s="217"/>
      <c r="I836" s="217"/>
      <c r="J836" s="217"/>
      <c r="K836" s="217"/>
      <c r="L836" s="217"/>
      <c r="M836" s="217"/>
      <c r="N836" s="217"/>
      <c r="O836" s="217"/>
      <c r="P836" s="217"/>
    </row>
    <row r="837">
      <c r="A837" s="236"/>
      <c r="B837" s="234"/>
      <c r="C837" s="234"/>
      <c r="D837" s="235"/>
      <c r="E837" s="235"/>
      <c r="F837" s="217"/>
      <c r="G837" s="217"/>
      <c r="H837" s="217"/>
      <c r="I837" s="217"/>
      <c r="J837" s="217"/>
      <c r="K837" s="217"/>
      <c r="L837" s="217"/>
      <c r="M837" s="217"/>
      <c r="N837" s="217"/>
      <c r="O837" s="217"/>
      <c r="P837" s="217"/>
    </row>
    <row r="838">
      <c r="A838" s="236"/>
      <c r="B838" s="234"/>
      <c r="C838" s="234"/>
      <c r="D838" s="235"/>
      <c r="E838" s="235"/>
      <c r="F838" s="217"/>
      <c r="G838" s="217"/>
      <c r="H838" s="217"/>
      <c r="I838" s="217"/>
      <c r="J838" s="217"/>
      <c r="K838" s="217"/>
      <c r="L838" s="217"/>
      <c r="M838" s="217"/>
      <c r="N838" s="217"/>
      <c r="O838" s="217"/>
      <c r="P838" s="217"/>
    </row>
    <row r="839">
      <c r="A839" s="236"/>
      <c r="B839" s="234"/>
      <c r="C839" s="234"/>
      <c r="D839" s="235"/>
      <c r="E839" s="235"/>
      <c r="F839" s="217"/>
      <c r="G839" s="217"/>
      <c r="H839" s="217"/>
      <c r="I839" s="217"/>
      <c r="J839" s="217"/>
      <c r="K839" s="217"/>
      <c r="L839" s="217"/>
      <c r="M839" s="217"/>
      <c r="N839" s="217"/>
      <c r="O839" s="217"/>
      <c r="P839" s="217"/>
    </row>
    <row r="840">
      <c r="A840" s="236"/>
      <c r="B840" s="234"/>
      <c r="C840" s="234"/>
      <c r="D840" s="235"/>
      <c r="E840" s="235"/>
      <c r="F840" s="217"/>
      <c r="G840" s="217"/>
      <c r="H840" s="217"/>
      <c r="I840" s="217"/>
      <c r="J840" s="217"/>
      <c r="K840" s="217"/>
      <c r="L840" s="217"/>
      <c r="M840" s="217"/>
      <c r="N840" s="217"/>
      <c r="O840" s="217"/>
      <c r="P840" s="217"/>
    </row>
    <row r="841">
      <c r="A841" s="236"/>
      <c r="B841" s="234"/>
      <c r="C841" s="234"/>
      <c r="D841" s="235"/>
      <c r="E841" s="235"/>
      <c r="F841" s="217"/>
      <c r="G841" s="217"/>
      <c r="H841" s="217"/>
      <c r="I841" s="217"/>
      <c r="J841" s="217"/>
      <c r="K841" s="217"/>
      <c r="L841" s="217"/>
      <c r="M841" s="217"/>
      <c r="N841" s="217"/>
      <c r="O841" s="217"/>
      <c r="P841" s="217"/>
    </row>
    <row r="842">
      <c r="A842" s="236"/>
      <c r="B842" s="234"/>
      <c r="C842" s="234"/>
      <c r="D842" s="235"/>
      <c r="E842" s="235"/>
      <c r="F842" s="217"/>
      <c r="G842" s="217"/>
      <c r="H842" s="217"/>
      <c r="I842" s="217"/>
      <c r="J842" s="217"/>
      <c r="K842" s="217"/>
      <c r="L842" s="217"/>
      <c r="M842" s="217"/>
      <c r="N842" s="217"/>
      <c r="O842" s="217"/>
      <c r="P842" s="217"/>
    </row>
    <row r="843">
      <c r="A843" s="236"/>
      <c r="B843" s="234"/>
      <c r="C843" s="234"/>
      <c r="D843" s="235"/>
      <c r="E843" s="235"/>
      <c r="F843" s="217"/>
      <c r="G843" s="217"/>
      <c r="H843" s="217"/>
      <c r="I843" s="217"/>
      <c r="J843" s="217"/>
      <c r="K843" s="217"/>
      <c r="L843" s="217"/>
      <c r="M843" s="217"/>
      <c r="N843" s="217"/>
      <c r="O843" s="217"/>
      <c r="P843" s="217"/>
    </row>
    <row r="844">
      <c r="A844" s="236"/>
      <c r="B844" s="234"/>
      <c r="C844" s="234"/>
      <c r="D844" s="235"/>
      <c r="E844" s="235"/>
      <c r="F844" s="217"/>
      <c r="G844" s="217"/>
      <c r="H844" s="217"/>
      <c r="I844" s="217"/>
      <c r="J844" s="217"/>
      <c r="K844" s="217"/>
      <c r="L844" s="217"/>
      <c r="M844" s="217"/>
      <c r="N844" s="217"/>
      <c r="O844" s="217"/>
      <c r="P844" s="217"/>
    </row>
    <row r="845">
      <c r="A845" s="236"/>
      <c r="B845" s="234"/>
      <c r="C845" s="234"/>
      <c r="D845" s="235"/>
      <c r="E845" s="235"/>
      <c r="F845" s="217"/>
      <c r="G845" s="217"/>
      <c r="H845" s="217"/>
      <c r="I845" s="217"/>
      <c r="J845" s="217"/>
      <c r="K845" s="217"/>
      <c r="L845" s="217"/>
      <c r="M845" s="217"/>
      <c r="N845" s="217"/>
      <c r="O845" s="217"/>
      <c r="P845" s="217"/>
    </row>
    <row r="846">
      <c r="A846" s="236"/>
      <c r="B846" s="234"/>
      <c r="C846" s="234"/>
      <c r="D846" s="235"/>
      <c r="E846" s="235"/>
      <c r="F846" s="217"/>
      <c r="G846" s="217"/>
      <c r="H846" s="217"/>
      <c r="I846" s="217"/>
      <c r="J846" s="217"/>
      <c r="K846" s="217"/>
      <c r="L846" s="217"/>
      <c r="M846" s="217"/>
      <c r="N846" s="217"/>
      <c r="O846" s="217"/>
      <c r="P846" s="217"/>
    </row>
    <row r="847">
      <c r="A847" s="236"/>
      <c r="B847" s="234"/>
      <c r="C847" s="234"/>
      <c r="D847" s="235"/>
      <c r="E847" s="235"/>
      <c r="F847" s="217"/>
      <c r="G847" s="217"/>
      <c r="H847" s="217"/>
      <c r="I847" s="217"/>
      <c r="J847" s="217"/>
      <c r="K847" s="217"/>
      <c r="L847" s="217"/>
      <c r="M847" s="217"/>
      <c r="N847" s="217"/>
      <c r="O847" s="217"/>
      <c r="P847" s="217"/>
    </row>
    <row r="848">
      <c r="A848" s="236"/>
      <c r="B848" s="234"/>
      <c r="C848" s="234"/>
      <c r="D848" s="235"/>
      <c r="E848" s="235"/>
      <c r="F848" s="217"/>
      <c r="G848" s="217"/>
      <c r="H848" s="217"/>
      <c r="I848" s="217"/>
      <c r="J848" s="217"/>
      <c r="K848" s="217"/>
      <c r="L848" s="217"/>
      <c r="M848" s="217"/>
      <c r="N848" s="217"/>
      <c r="O848" s="217"/>
      <c r="P848" s="217"/>
    </row>
    <row r="849">
      <c r="A849" s="236"/>
      <c r="B849" s="234"/>
      <c r="C849" s="234"/>
      <c r="D849" s="235"/>
      <c r="E849" s="235"/>
      <c r="F849" s="217"/>
      <c r="G849" s="217"/>
      <c r="H849" s="217"/>
      <c r="I849" s="217"/>
      <c r="J849" s="217"/>
      <c r="K849" s="217"/>
      <c r="L849" s="217"/>
      <c r="M849" s="217"/>
      <c r="N849" s="217"/>
      <c r="O849" s="217"/>
      <c r="P849" s="217"/>
    </row>
    <row r="850">
      <c r="A850" s="217"/>
      <c r="B850" s="234"/>
      <c r="C850" s="234"/>
      <c r="D850" s="236"/>
      <c r="E850" s="235"/>
      <c r="F850" s="195"/>
      <c r="G850" s="195"/>
      <c r="H850" s="217"/>
      <c r="I850" s="195"/>
      <c r="J850" s="195"/>
      <c r="K850" s="195"/>
      <c r="L850" s="195"/>
      <c r="M850" s="195"/>
      <c r="N850" s="195"/>
      <c r="O850" s="195"/>
      <c r="P850" s="195"/>
    </row>
    <row r="851">
      <c r="A851" s="236"/>
      <c r="B851" s="234"/>
      <c r="C851" s="234"/>
      <c r="D851" s="235"/>
      <c r="E851" s="235"/>
      <c r="F851" s="217"/>
      <c r="G851" s="217"/>
      <c r="H851" s="217"/>
      <c r="I851" s="217"/>
      <c r="J851" s="217"/>
      <c r="K851" s="217"/>
      <c r="L851" s="217"/>
      <c r="M851" s="217"/>
      <c r="N851" s="217"/>
      <c r="O851" s="217"/>
      <c r="P851" s="217"/>
    </row>
    <row r="852">
      <c r="A852" s="236"/>
      <c r="B852" s="234"/>
      <c r="C852" s="234"/>
      <c r="D852" s="235"/>
      <c r="E852" s="235"/>
      <c r="F852" s="217"/>
      <c r="G852" s="217"/>
      <c r="H852" s="217"/>
      <c r="I852" s="217"/>
      <c r="J852" s="217"/>
      <c r="K852" s="217"/>
      <c r="L852" s="217"/>
      <c r="M852" s="217"/>
      <c r="N852" s="217"/>
      <c r="O852" s="217"/>
      <c r="P852" s="217"/>
    </row>
    <row r="853">
      <c r="A853" s="236"/>
      <c r="B853" s="234"/>
      <c r="C853" s="234"/>
      <c r="D853" s="235"/>
      <c r="E853" s="235"/>
      <c r="F853" s="217"/>
      <c r="G853" s="217"/>
      <c r="H853" s="217"/>
      <c r="I853" s="217"/>
      <c r="J853" s="217"/>
      <c r="K853" s="217"/>
      <c r="L853" s="217"/>
      <c r="M853" s="217"/>
      <c r="N853" s="217"/>
      <c r="O853" s="217"/>
      <c r="P853" s="217"/>
    </row>
    <row r="854">
      <c r="A854" s="236"/>
      <c r="B854" s="234"/>
      <c r="C854" s="234"/>
      <c r="D854" s="235"/>
      <c r="E854" s="235"/>
      <c r="F854" s="217"/>
      <c r="G854" s="217"/>
      <c r="H854" s="217"/>
      <c r="I854" s="217"/>
      <c r="J854" s="217"/>
      <c r="K854" s="217"/>
      <c r="L854" s="217"/>
      <c r="M854" s="217"/>
      <c r="N854" s="217"/>
      <c r="O854" s="217"/>
      <c r="P854" s="217"/>
    </row>
    <row r="855">
      <c r="A855" s="236"/>
      <c r="B855" s="234"/>
      <c r="C855" s="234"/>
      <c r="D855" s="235"/>
      <c r="E855" s="235"/>
      <c r="F855" s="217"/>
      <c r="G855" s="217"/>
      <c r="H855" s="217"/>
      <c r="I855" s="217"/>
      <c r="J855" s="217"/>
      <c r="K855" s="217"/>
      <c r="L855" s="217"/>
      <c r="M855" s="217"/>
      <c r="N855" s="217"/>
      <c r="O855" s="217"/>
      <c r="P855" s="217"/>
    </row>
    <row r="856">
      <c r="A856" s="236"/>
      <c r="B856" s="234"/>
      <c r="C856" s="234"/>
      <c r="D856" s="235"/>
      <c r="E856" s="235"/>
      <c r="F856" s="217"/>
      <c r="G856" s="217"/>
      <c r="H856" s="217"/>
      <c r="I856" s="217"/>
      <c r="J856" s="217"/>
      <c r="K856" s="217"/>
      <c r="L856" s="217"/>
      <c r="M856" s="217"/>
      <c r="N856" s="217"/>
      <c r="O856" s="217"/>
      <c r="P856" s="217"/>
    </row>
    <row r="857">
      <c r="A857" s="236"/>
      <c r="B857" s="234"/>
      <c r="C857" s="234"/>
      <c r="D857" s="235"/>
      <c r="E857" s="235"/>
      <c r="F857" s="217"/>
      <c r="G857" s="217"/>
      <c r="H857" s="217"/>
      <c r="I857" s="217"/>
      <c r="J857" s="217"/>
      <c r="K857" s="217"/>
      <c r="L857" s="217"/>
      <c r="M857" s="217"/>
      <c r="N857" s="217"/>
      <c r="O857" s="217"/>
      <c r="P857" s="217"/>
    </row>
    <row r="858">
      <c r="A858" s="236"/>
      <c r="B858" s="234"/>
      <c r="C858" s="234"/>
      <c r="D858" s="235"/>
      <c r="E858" s="235"/>
      <c r="F858" s="217"/>
      <c r="G858" s="217"/>
      <c r="H858" s="217"/>
      <c r="I858" s="217"/>
      <c r="J858" s="217"/>
      <c r="K858" s="217"/>
      <c r="L858" s="217"/>
      <c r="M858" s="217"/>
      <c r="N858" s="217"/>
      <c r="O858" s="217"/>
      <c r="P858" s="217"/>
    </row>
    <row r="859">
      <c r="A859" s="236"/>
      <c r="B859" s="234"/>
      <c r="C859" s="234"/>
      <c r="D859" s="235"/>
      <c r="E859" s="235"/>
      <c r="F859" s="217"/>
      <c r="G859" s="217"/>
      <c r="H859" s="217"/>
      <c r="I859" s="217"/>
      <c r="J859" s="217"/>
      <c r="K859" s="217"/>
      <c r="L859" s="217"/>
      <c r="M859" s="217"/>
      <c r="N859" s="217"/>
      <c r="O859" s="217"/>
      <c r="P859" s="217"/>
    </row>
    <row r="860">
      <c r="A860" s="236"/>
      <c r="B860" s="234"/>
      <c r="C860" s="234"/>
      <c r="D860" s="235"/>
      <c r="E860" s="235"/>
      <c r="F860" s="217"/>
      <c r="G860" s="217"/>
      <c r="H860" s="217"/>
      <c r="I860" s="217"/>
      <c r="J860" s="217"/>
      <c r="K860" s="217"/>
      <c r="L860" s="217"/>
      <c r="M860" s="217"/>
      <c r="N860" s="217"/>
      <c r="O860" s="217"/>
      <c r="P860" s="217"/>
    </row>
    <row r="861">
      <c r="A861" s="236"/>
      <c r="B861" s="234"/>
      <c r="C861" s="234"/>
      <c r="D861" s="235"/>
      <c r="E861" s="235"/>
      <c r="F861" s="217"/>
      <c r="G861" s="217"/>
      <c r="H861" s="217"/>
      <c r="I861" s="217"/>
      <c r="J861" s="217"/>
      <c r="K861" s="217"/>
      <c r="L861" s="217"/>
      <c r="M861" s="217"/>
      <c r="N861" s="217"/>
      <c r="O861" s="217"/>
      <c r="P861" s="217"/>
    </row>
    <row r="862">
      <c r="A862" s="236"/>
      <c r="B862" s="234"/>
      <c r="C862" s="234"/>
      <c r="D862" s="235"/>
      <c r="E862" s="235"/>
      <c r="F862" s="217"/>
      <c r="G862" s="217"/>
      <c r="H862" s="217"/>
      <c r="I862" s="217"/>
      <c r="J862" s="217"/>
      <c r="K862" s="217"/>
      <c r="L862" s="217"/>
      <c r="M862" s="217"/>
      <c r="N862" s="217"/>
      <c r="O862" s="217"/>
      <c r="P862" s="217"/>
    </row>
    <row r="863">
      <c r="A863" s="236"/>
      <c r="B863" s="234"/>
      <c r="C863" s="234"/>
      <c r="D863" s="235"/>
      <c r="E863" s="235"/>
      <c r="F863" s="217"/>
      <c r="G863" s="217"/>
      <c r="H863" s="217"/>
      <c r="I863" s="217"/>
      <c r="J863" s="217"/>
      <c r="K863" s="217"/>
      <c r="L863" s="217"/>
      <c r="M863" s="217"/>
      <c r="N863" s="217"/>
      <c r="O863" s="217"/>
      <c r="P863" s="217"/>
    </row>
    <row r="864">
      <c r="A864" s="236"/>
      <c r="B864" s="234"/>
      <c r="C864" s="234"/>
      <c r="D864" s="235"/>
      <c r="E864" s="235"/>
      <c r="F864" s="217"/>
      <c r="G864" s="217"/>
      <c r="H864" s="217"/>
      <c r="I864" s="217"/>
      <c r="J864" s="217"/>
      <c r="K864" s="217"/>
      <c r="L864" s="217"/>
      <c r="M864" s="217"/>
      <c r="N864" s="217"/>
      <c r="O864" s="217"/>
      <c r="P864" s="217"/>
    </row>
    <row r="865">
      <c r="A865" s="236"/>
      <c r="B865" s="234"/>
      <c r="C865" s="234"/>
      <c r="D865" s="235"/>
      <c r="E865" s="235"/>
      <c r="F865" s="217"/>
      <c r="G865" s="217"/>
      <c r="H865" s="217"/>
      <c r="I865" s="217"/>
      <c r="J865" s="217"/>
      <c r="K865" s="217"/>
      <c r="L865" s="217"/>
      <c r="M865" s="217"/>
      <c r="N865" s="217"/>
      <c r="O865" s="217"/>
      <c r="P865" s="217"/>
    </row>
    <row r="866">
      <c r="A866" s="236"/>
      <c r="B866" s="234"/>
      <c r="C866" s="234"/>
      <c r="D866" s="235"/>
      <c r="E866" s="235"/>
      <c r="F866" s="217"/>
      <c r="G866" s="217"/>
      <c r="H866" s="217"/>
      <c r="I866" s="217"/>
      <c r="J866" s="217"/>
      <c r="K866" s="217"/>
      <c r="L866" s="217"/>
      <c r="M866" s="217"/>
      <c r="N866" s="217"/>
      <c r="O866" s="217"/>
      <c r="P866" s="217"/>
    </row>
    <row r="867">
      <c r="A867" s="236"/>
      <c r="B867" s="234"/>
      <c r="C867" s="234"/>
      <c r="D867" s="235"/>
      <c r="E867" s="235"/>
      <c r="F867" s="217"/>
      <c r="G867" s="217"/>
      <c r="H867" s="217"/>
      <c r="I867" s="217"/>
      <c r="J867" s="217"/>
      <c r="K867" s="217"/>
      <c r="L867" s="217"/>
      <c r="M867" s="217"/>
      <c r="N867" s="217"/>
      <c r="O867" s="217"/>
      <c r="P867" s="217"/>
    </row>
    <row r="868">
      <c r="A868" s="217"/>
      <c r="B868" s="234"/>
      <c r="C868" s="234"/>
      <c r="D868" s="236"/>
      <c r="E868" s="235"/>
      <c r="F868" s="195"/>
      <c r="G868" s="195"/>
      <c r="H868" s="217"/>
      <c r="I868" s="195"/>
      <c r="J868" s="195"/>
      <c r="K868" s="195"/>
      <c r="L868" s="195"/>
      <c r="M868" s="195"/>
      <c r="N868" s="195"/>
      <c r="O868" s="195"/>
      <c r="P868" s="195"/>
    </row>
    <row r="869">
      <c r="A869" s="236"/>
      <c r="B869" s="234"/>
      <c r="C869" s="234"/>
      <c r="D869" s="235"/>
      <c r="E869" s="235"/>
      <c r="F869" s="217"/>
      <c r="G869" s="217"/>
      <c r="H869" s="217"/>
      <c r="I869" s="217"/>
      <c r="J869" s="217"/>
      <c r="K869" s="217"/>
      <c r="L869" s="217"/>
      <c r="M869" s="217"/>
      <c r="N869" s="217"/>
      <c r="O869" s="217"/>
      <c r="P869" s="217"/>
    </row>
    <row r="870">
      <c r="A870" s="236"/>
      <c r="B870" s="234"/>
      <c r="C870" s="234"/>
      <c r="D870" s="235"/>
      <c r="E870" s="235"/>
      <c r="F870" s="217"/>
      <c r="G870" s="217"/>
      <c r="H870" s="217"/>
      <c r="I870" s="217"/>
      <c r="J870" s="217"/>
      <c r="K870" s="217"/>
      <c r="L870" s="217"/>
      <c r="M870" s="217"/>
      <c r="N870" s="217"/>
      <c r="O870" s="217"/>
      <c r="P870" s="217"/>
    </row>
    <row r="871">
      <c r="A871" s="236"/>
      <c r="B871" s="234"/>
      <c r="C871" s="234"/>
      <c r="D871" s="235"/>
      <c r="E871" s="235"/>
      <c r="F871" s="217"/>
      <c r="G871" s="217"/>
      <c r="H871" s="217"/>
      <c r="I871" s="217"/>
      <c r="J871" s="217"/>
      <c r="K871" s="217"/>
      <c r="L871" s="217"/>
      <c r="M871" s="217"/>
      <c r="N871" s="217"/>
      <c r="O871" s="217"/>
      <c r="P871" s="217"/>
    </row>
    <row r="872">
      <c r="A872" s="236"/>
      <c r="B872" s="234"/>
      <c r="C872" s="234"/>
      <c r="D872" s="235"/>
      <c r="E872" s="235"/>
      <c r="F872" s="217"/>
      <c r="G872" s="217"/>
      <c r="H872" s="217"/>
      <c r="I872" s="217"/>
      <c r="J872" s="217"/>
      <c r="K872" s="217"/>
      <c r="L872" s="217"/>
      <c r="M872" s="217"/>
      <c r="N872" s="217"/>
      <c r="O872" s="217"/>
      <c r="P872" s="217"/>
    </row>
    <row r="873">
      <c r="A873" s="236"/>
      <c r="B873" s="234"/>
      <c r="C873" s="234"/>
      <c r="D873" s="235"/>
      <c r="E873" s="235"/>
      <c r="F873" s="217"/>
      <c r="G873" s="217"/>
      <c r="H873" s="217"/>
      <c r="I873" s="217"/>
      <c r="J873" s="217"/>
      <c r="K873" s="217"/>
      <c r="L873" s="217"/>
      <c r="M873" s="217"/>
      <c r="N873" s="217"/>
      <c r="O873" s="217"/>
      <c r="P873" s="217"/>
    </row>
    <row r="874">
      <c r="A874" s="236"/>
      <c r="B874" s="234"/>
      <c r="C874" s="234"/>
      <c r="D874" s="235"/>
      <c r="E874" s="235"/>
      <c r="F874" s="217"/>
      <c r="G874" s="217"/>
      <c r="H874" s="217"/>
      <c r="I874" s="217"/>
      <c r="J874" s="217"/>
      <c r="K874" s="217"/>
      <c r="L874" s="217"/>
      <c r="M874" s="217"/>
      <c r="N874" s="217"/>
      <c r="O874" s="217"/>
      <c r="P874" s="217"/>
    </row>
    <row r="875">
      <c r="A875" s="236"/>
      <c r="B875" s="234"/>
      <c r="C875" s="234"/>
      <c r="D875" s="235"/>
      <c r="E875" s="235"/>
      <c r="F875" s="217"/>
      <c r="G875" s="217"/>
      <c r="H875" s="217"/>
      <c r="I875" s="217"/>
      <c r="J875" s="217"/>
      <c r="K875" s="217"/>
      <c r="L875" s="217"/>
      <c r="M875" s="217"/>
      <c r="N875" s="217"/>
      <c r="O875" s="217"/>
      <c r="P875" s="217"/>
    </row>
    <row r="876">
      <c r="A876" s="236"/>
      <c r="B876" s="234"/>
      <c r="C876" s="234"/>
      <c r="D876" s="235"/>
      <c r="E876" s="235"/>
      <c r="F876" s="217"/>
      <c r="G876" s="217"/>
      <c r="H876" s="217"/>
      <c r="I876" s="217"/>
      <c r="J876" s="217"/>
      <c r="K876" s="217"/>
      <c r="L876" s="217"/>
      <c r="M876" s="217"/>
      <c r="N876" s="217"/>
      <c r="O876" s="217"/>
      <c r="P876" s="217"/>
    </row>
    <row r="877">
      <c r="A877" s="236"/>
      <c r="B877" s="234"/>
      <c r="C877" s="234"/>
      <c r="D877" s="235"/>
      <c r="E877" s="235"/>
      <c r="F877" s="217"/>
      <c r="G877" s="217"/>
      <c r="H877" s="217"/>
      <c r="I877" s="217"/>
      <c r="J877" s="217"/>
      <c r="K877" s="217"/>
      <c r="L877" s="217"/>
      <c r="M877" s="217"/>
      <c r="N877" s="217"/>
      <c r="O877" s="217"/>
      <c r="P877" s="217"/>
    </row>
    <row r="878">
      <c r="A878" s="236"/>
      <c r="B878" s="234"/>
      <c r="C878" s="234"/>
      <c r="D878" s="235"/>
      <c r="E878" s="235"/>
      <c r="F878" s="217"/>
      <c r="G878" s="217"/>
      <c r="H878" s="217"/>
      <c r="I878" s="217"/>
      <c r="J878" s="217"/>
      <c r="K878" s="217"/>
      <c r="L878" s="217"/>
      <c r="M878" s="217"/>
      <c r="N878" s="217"/>
      <c r="O878" s="217"/>
      <c r="P878" s="217"/>
    </row>
    <row r="879">
      <c r="A879" s="236"/>
      <c r="B879" s="234"/>
      <c r="C879" s="234"/>
      <c r="D879" s="235"/>
      <c r="E879" s="235"/>
      <c r="F879" s="217"/>
      <c r="G879" s="217"/>
      <c r="H879" s="217"/>
      <c r="I879" s="217"/>
      <c r="J879" s="217"/>
      <c r="K879" s="217"/>
      <c r="L879" s="217"/>
      <c r="M879" s="217"/>
      <c r="N879" s="217"/>
      <c r="O879" s="217"/>
      <c r="P879" s="217"/>
    </row>
    <row r="880">
      <c r="A880" s="236"/>
      <c r="B880" s="234"/>
      <c r="C880" s="234"/>
      <c r="D880" s="235"/>
      <c r="E880" s="235"/>
      <c r="F880" s="217"/>
      <c r="G880" s="217"/>
      <c r="H880" s="217"/>
      <c r="I880" s="217"/>
      <c r="J880" s="217"/>
      <c r="K880" s="217"/>
      <c r="L880" s="217"/>
      <c r="M880" s="217"/>
      <c r="N880" s="217"/>
      <c r="O880" s="217"/>
      <c r="P880" s="217"/>
    </row>
    <row r="881">
      <c r="A881" s="236"/>
      <c r="B881" s="234"/>
      <c r="C881" s="234"/>
      <c r="D881" s="235"/>
      <c r="E881" s="235"/>
      <c r="F881" s="217"/>
      <c r="G881" s="217"/>
      <c r="H881" s="217"/>
      <c r="I881" s="217"/>
      <c r="J881" s="217"/>
      <c r="K881" s="217"/>
      <c r="L881" s="217"/>
      <c r="M881" s="217"/>
      <c r="N881" s="217"/>
      <c r="O881" s="217"/>
      <c r="P881" s="217"/>
    </row>
    <row r="882">
      <c r="A882" s="236"/>
      <c r="B882" s="234"/>
      <c r="C882" s="234"/>
      <c r="D882" s="235"/>
      <c r="E882" s="235"/>
      <c r="F882" s="217"/>
      <c r="G882" s="217"/>
      <c r="H882" s="217"/>
      <c r="I882" s="217"/>
      <c r="J882" s="217"/>
      <c r="K882" s="217"/>
      <c r="L882" s="217"/>
      <c r="M882" s="217"/>
      <c r="N882" s="217"/>
      <c r="O882" s="217"/>
      <c r="P882" s="217"/>
    </row>
    <row r="883">
      <c r="A883" s="236"/>
      <c r="B883" s="234"/>
      <c r="C883" s="234"/>
      <c r="D883" s="235"/>
      <c r="E883" s="235"/>
      <c r="F883" s="217"/>
      <c r="G883" s="217"/>
      <c r="H883" s="217"/>
      <c r="I883" s="217"/>
      <c r="J883" s="217"/>
      <c r="K883" s="217"/>
      <c r="L883" s="217"/>
      <c r="M883" s="217"/>
      <c r="N883" s="217"/>
      <c r="O883" s="217"/>
      <c r="P883" s="217"/>
    </row>
    <row r="884">
      <c r="A884" s="236"/>
      <c r="B884" s="234"/>
      <c r="C884" s="234"/>
      <c r="D884" s="235"/>
      <c r="E884" s="235"/>
      <c r="F884" s="217"/>
      <c r="G884" s="217"/>
      <c r="H884" s="217"/>
      <c r="I884" s="217"/>
      <c r="J884" s="217"/>
      <c r="K884" s="217"/>
      <c r="L884" s="217"/>
      <c r="M884" s="217"/>
      <c r="N884" s="217"/>
      <c r="O884" s="217"/>
      <c r="P884" s="217"/>
    </row>
    <row r="885">
      <c r="A885" s="236"/>
      <c r="B885" s="234"/>
      <c r="C885" s="234"/>
      <c r="D885" s="235"/>
      <c r="E885" s="235"/>
      <c r="F885" s="217"/>
      <c r="G885" s="217"/>
      <c r="H885" s="217"/>
      <c r="I885" s="217"/>
      <c r="J885" s="217"/>
      <c r="K885" s="217"/>
      <c r="L885" s="217"/>
      <c r="M885" s="217"/>
      <c r="N885" s="217"/>
      <c r="O885" s="217"/>
      <c r="P885" s="217"/>
    </row>
    <row r="886">
      <c r="A886" s="217"/>
      <c r="B886" s="258"/>
      <c r="C886" s="234"/>
      <c r="D886" s="236"/>
      <c r="E886" s="235"/>
      <c r="F886" s="195"/>
      <c r="G886" s="195"/>
      <c r="H886" s="217"/>
      <c r="I886" s="195"/>
      <c r="J886" s="195"/>
      <c r="K886" s="195"/>
      <c r="L886" s="195"/>
      <c r="M886" s="195"/>
      <c r="N886" s="195"/>
      <c r="O886" s="195"/>
      <c r="P886" s="195"/>
    </row>
    <row r="887">
      <c r="A887" s="236"/>
      <c r="B887" s="258"/>
      <c r="C887" s="234"/>
      <c r="D887" s="235"/>
      <c r="E887" s="235"/>
      <c r="F887" s="217"/>
      <c r="G887" s="217"/>
      <c r="H887" s="217"/>
      <c r="I887" s="217"/>
      <c r="J887" s="217"/>
      <c r="K887" s="217"/>
      <c r="L887" s="217"/>
      <c r="M887" s="217"/>
      <c r="N887" s="217"/>
      <c r="O887" s="217"/>
      <c r="P887" s="217"/>
    </row>
    <row r="888">
      <c r="A888" s="236"/>
      <c r="B888" s="258"/>
      <c r="C888" s="234"/>
      <c r="D888" s="235"/>
      <c r="E888" s="235"/>
      <c r="F888" s="217"/>
      <c r="G888" s="217"/>
      <c r="H888" s="217"/>
      <c r="I888" s="217"/>
      <c r="J888" s="217"/>
      <c r="K888" s="217"/>
      <c r="L888" s="217"/>
      <c r="M888" s="217"/>
      <c r="N888" s="217"/>
      <c r="O888" s="217"/>
      <c r="P888" s="217"/>
    </row>
    <row r="889">
      <c r="A889" s="236"/>
      <c r="B889" s="258"/>
      <c r="C889" s="234"/>
      <c r="D889" s="235"/>
      <c r="E889" s="235"/>
      <c r="F889" s="217"/>
      <c r="G889" s="217"/>
      <c r="H889" s="217"/>
      <c r="I889" s="217"/>
      <c r="J889" s="217"/>
      <c r="K889" s="217"/>
      <c r="L889" s="217"/>
      <c r="M889" s="217"/>
      <c r="N889" s="217"/>
      <c r="O889" s="217"/>
      <c r="P889" s="217"/>
    </row>
    <row r="890">
      <c r="A890" s="236"/>
      <c r="B890" s="258"/>
      <c r="C890" s="234"/>
      <c r="D890" s="235"/>
      <c r="E890" s="235"/>
      <c r="F890" s="217"/>
      <c r="G890" s="217"/>
      <c r="H890" s="217"/>
      <c r="I890" s="217"/>
      <c r="J890" s="217"/>
      <c r="K890" s="217"/>
      <c r="L890" s="217"/>
      <c r="M890" s="217"/>
      <c r="N890" s="217"/>
      <c r="O890" s="217"/>
      <c r="P890" s="217"/>
    </row>
    <row r="891">
      <c r="A891" s="236"/>
      <c r="B891" s="258"/>
      <c r="C891" s="234"/>
      <c r="D891" s="235"/>
      <c r="E891" s="235"/>
      <c r="F891" s="217"/>
      <c r="G891" s="217"/>
      <c r="H891" s="217"/>
      <c r="I891" s="217"/>
      <c r="J891" s="217"/>
      <c r="K891" s="217"/>
      <c r="L891" s="217"/>
      <c r="M891" s="217"/>
      <c r="N891" s="217"/>
      <c r="O891" s="217"/>
      <c r="P891" s="217"/>
    </row>
    <row r="892">
      <c r="A892" s="236"/>
      <c r="B892" s="258"/>
      <c r="C892" s="234"/>
      <c r="D892" s="235"/>
      <c r="E892" s="235"/>
      <c r="F892" s="217"/>
      <c r="G892" s="217"/>
      <c r="H892" s="217"/>
      <c r="I892" s="217"/>
      <c r="J892" s="217"/>
      <c r="K892" s="217"/>
      <c r="L892" s="217"/>
      <c r="M892" s="217"/>
      <c r="N892" s="217"/>
      <c r="O892" s="217"/>
      <c r="P892" s="217"/>
    </row>
    <row r="893">
      <c r="A893" s="236"/>
      <c r="B893" s="258"/>
      <c r="C893" s="234"/>
      <c r="D893" s="235"/>
      <c r="E893" s="235"/>
      <c r="F893" s="217"/>
      <c r="G893" s="217"/>
      <c r="H893" s="217"/>
      <c r="I893" s="217"/>
      <c r="J893" s="217"/>
      <c r="K893" s="217"/>
      <c r="L893" s="217"/>
      <c r="M893" s="217"/>
      <c r="N893" s="217"/>
      <c r="O893" s="217"/>
      <c r="P893" s="217"/>
    </row>
    <row r="894">
      <c r="A894" s="236"/>
      <c r="B894" s="258"/>
      <c r="C894" s="234"/>
      <c r="D894" s="235"/>
      <c r="E894" s="235"/>
      <c r="F894" s="217"/>
      <c r="G894" s="217"/>
      <c r="H894" s="217"/>
      <c r="I894" s="217"/>
      <c r="J894" s="217"/>
      <c r="K894" s="217"/>
      <c r="L894" s="217"/>
      <c r="M894" s="217"/>
      <c r="N894" s="217"/>
      <c r="O894" s="217"/>
      <c r="P894" s="217"/>
    </row>
    <row r="895">
      <c r="A895" s="236"/>
      <c r="B895" s="258"/>
      <c r="C895" s="234"/>
      <c r="D895" s="235"/>
      <c r="E895" s="235"/>
      <c r="F895" s="217"/>
      <c r="G895" s="217"/>
      <c r="H895" s="217"/>
      <c r="I895" s="217"/>
      <c r="J895" s="217"/>
      <c r="K895" s="217"/>
      <c r="L895" s="217"/>
      <c r="M895" s="217"/>
      <c r="N895" s="217"/>
      <c r="O895" s="217"/>
      <c r="P895" s="217"/>
    </row>
    <row r="896">
      <c r="A896" s="236"/>
      <c r="B896" s="258"/>
      <c r="C896" s="234"/>
      <c r="D896" s="235"/>
      <c r="E896" s="235"/>
      <c r="F896" s="217"/>
      <c r="G896" s="217"/>
      <c r="H896" s="217"/>
      <c r="I896" s="217"/>
      <c r="J896" s="217"/>
      <c r="K896" s="217"/>
      <c r="L896" s="217"/>
      <c r="M896" s="217"/>
      <c r="N896" s="217"/>
      <c r="O896" s="217"/>
      <c r="P896" s="217"/>
    </row>
    <row r="897">
      <c r="A897" s="236"/>
      <c r="B897" s="258"/>
      <c r="C897" s="234"/>
      <c r="D897" s="235"/>
      <c r="E897" s="235"/>
      <c r="F897" s="217"/>
      <c r="G897" s="217"/>
      <c r="H897" s="217"/>
      <c r="I897" s="217"/>
      <c r="J897" s="217"/>
      <c r="K897" s="217"/>
      <c r="L897" s="217"/>
      <c r="M897" s="217"/>
      <c r="N897" s="217"/>
      <c r="O897" s="217"/>
      <c r="P897" s="217"/>
    </row>
    <row r="898">
      <c r="A898" s="236"/>
      <c r="B898" s="258"/>
      <c r="C898" s="234"/>
      <c r="D898" s="235"/>
      <c r="E898" s="235"/>
      <c r="F898" s="217"/>
      <c r="G898" s="217"/>
      <c r="H898" s="217"/>
      <c r="I898" s="217"/>
      <c r="J898" s="217"/>
      <c r="K898" s="217"/>
      <c r="L898" s="217"/>
      <c r="M898" s="217"/>
      <c r="N898" s="217"/>
      <c r="O898" s="217"/>
      <c r="P898" s="217"/>
    </row>
    <row r="899">
      <c r="A899" s="236"/>
      <c r="B899" s="258"/>
      <c r="C899" s="234"/>
      <c r="D899" s="235"/>
      <c r="E899" s="235"/>
      <c r="F899" s="217"/>
      <c r="G899" s="217"/>
      <c r="H899" s="217"/>
      <c r="I899" s="217"/>
      <c r="J899" s="217"/>
      <c r="K899" s="217"/>
      <c r="L899" s="217"/>
      <c r="M899" s="217"/>
      <c r="N899" s="217"/>
      <c r="O899" s="217"/>
      <c r="P899" s="217"/>
    </row>
    <row r="900">
      <c r="A900" s="236"/>
      <c r="B900" s="258"/>
      <c r="C900" s="234"/>
      <c r="D900" s="235"/>
      <c r="E900" s="235"/>
      <c r="F900" s="217"/>
      <c r="G900" s="217"/>
      <c r="H900" s="217"/>
      <c r="I900" s="217"/>
      <c r="J900" s="217"/>
      <c r="K900" s="217"/>
      <c r="L900" s="217"/>
      <c r="M900" s="217"/>
      <c r="N900" s="217"/>
      <c r="O900" s="217"/>
      <c r="P900" s="217"/>
    </row>
    <row r="901">
      <c r="A901" s="236"/>
      <c r="B901" s="258"/>
      <c r="C901" s="234"/>
      <c r="D901" s="235"/>
      <c r="E901" s="235"/>
      <c r="F901" s="217"/>
      <c r="G901" s="217"/>
      <c r="H901" s="217"/>
      <c r="I901" s="217"/>
      <c r="J901" s="217"/>
      <c r="K901" s="217"/>
      <c r="L901" s="217"/>
      <c r="M901" s="217"/>
      <c r="N901" s="217"/>
      <c r="O901" s="217"/>
      <c r="P901" s="217"/>
    </row>
    <row r="902">
      <c r="A902" s="236"/>
      <c r="B902" s="258"/>
      <c r="C902" s="234"/>
      <c r="D902" s="235"/>
      <c r="E902" s="235"/>
      <c r="F902" s="217"/>
      <c r="G902" s="217"/>
      <c r="H902" s="217"/>
      <c r="I902" s="217"/>
      <c r="J902" s="217"/>
      <c r="K902" s="217"/>
      <c r="L902" s="217"/>
      <c r="M902" s="217"/>
      <c r="N902" s="217"/>
      <c r="O902" s="217"/>
      <c r="P902" s="217"/>
    </row>
    <row r="903">
      <c r="A903" s="236"/>
      <c r="B903" s="258"/>
      <c r="C903" s="234"/>
      <c r="D903" s="235"/>
      <c r="E903" s="235"/>
      <c r="F903" s="217"/>
      <c r="G903" s="217"/>
      <c r="H903" s="217"/>
      <c r="I903" s="217"/>
      <c r="J903" s="217"/>
      <c r="K903" s="217"/>
      <c r="L903" s="217"/>
      <c r="M903" s="217"/>
      <c r="N903" s="217"/>
      <c r="O903" s="217"/>
      <c r="P903" s="217"/>
    </row>
    <row r="904">
      <c r="A904" s="217"/>
      <c r="B904" s="258"/>
      <c r="C904" s="234"/>
      <c r="D904" s="236"/>
      <c r="E904" s="235"/>
      <c r="F904" s="195"/>
      <c r="G904" s="195"/>
      <c r="H904" s="217"/>
      <c r="I904" s="195"/>
      <c r="J904" s="195"/>
      <c r="K904" s="195"/>
      <c r="L904" s="195"/>
      <c r="M904" s="195"/>
      <c r="N904" s="195"/>
      <c r="O904" s="195"/>
      <c r="P904" s="195"/>
    </row>
    <row r="905">
      <c r="A905" s="236"/>
      <c r="B905" s="258"/>
      <c r="C905" s="234"/>
      <c r="D905" s="235"/>
      <c r="E905" s="235"/>
      <c r="F905" s="217"/>
      <c r="G905" s="217"/>
      <c r="H905" s="217"/>
      <c r="I905" s="217"/>
      <c r="J905" s="217"/>
      <c r="K905" s="217"/>
      <c r="L905" s="217"/>
      <c r="M905" s="217"/>
      <c r="N905" s="217"/>
      <c r="O905" s="217"/>
      <c r="P905" s="217"/>
    </row>
    <row r="906">
      <c r="A906" s="236"/>
      <c r="B906" s="258"/>
      <c r="C906" s="234"/>
      <c r="D906" s="235"/>
      <c r="E906" s="235"/>
      <c r="F906" s="217"/>
      <c r="G906" s="217"/>
      <c r="H906" s="217"/>
      <c r="I906" s="217"/>
      <c r="J906" s="217"/>
      <c r="K906" s="217"/>
      <c r="L906" s="217"/>
      <c r="M906" s="217"/>
      <c r="N906" s="217"/>
      <c r="O906" s="217"/>
      <c r="P906" s="217"/>
    </row>
    <row r="907">
      <c r="A907" s="236"/>
      <c r="B907" s="258"/>
      <c r="C907" s="234"/>
      <c r="D907" s="235"/>
      <c r="E907" s="235"/>
      <c r="F907" s="217"/>
      <c r="G907" s="217"/>
      <c r="H907" s="217"/>
      <c r="I907" s="217"/>
      <c r="J907" s="217"/>
      <c r="K907" s="217"/>
      <c r="L907" s="217"/>
      <c r="M907" s="217"/>
      <c r="N907" s="217"/>
      <c r="O907" s="217"/>
      <c r="P907" s="217"/>
    </row>
    <row r="908">
      <c r="A908" s="236"/>
      <c r="B908" s="258"/>
      <c r="C908" s="234"/>
      <c r="D908" s="235"/>
      <c r="E908" s="235"/>
      <c r="F908" s="217"/>
      <c r="G908" s="217"/>
      <c r="H908" s="217"/>
      <c r="I908" s="217"/>
      <c r="J908" s="217"/>
      <c r="K908" s="217"/>
      <c r="L908" s="217"/>
      <c r="M908" s="217"/>
      <c r="N908" s="217"/>
      <c r="O908" s="217"/>
      <c r="P908" s="217"/>
    </row>
    <row r="909">
      <c r="A909" s="236"/>
      <c r="B909" s="258"/>
      <c r="C909" s="234"/>
      <c r="D909" s="235"/>
      <c r="E909" s="235"/>
      <c r="F909" s="217"/>
      <c r="G909" s="217"/>
      <c r="H909" s="217"/>
      <c r="I909" s="217"/>
      <c r="J909" s="217"/>
      <c r="K909" s="217"/>
      <c r="L909" s="217"/>
      <c r="M909" s="217"/>
      <c r="N909" s="217"/>
      <c r="O909" s="217"/>
      <c r="P909" s="217"/>
    </row>
    <row r="910">
      <c r="A910" s="236"/>
      <c r="B910" s="258"/>
      <c r="C910" s="234"/>
      <c r="D910" s="235"/>
      <c r="E910" s="235"/>
      <c r="F910" s="217"/>
      <c r="G910" s="217"/>
      <c r="H910" s="217"/>
      <c r="I910" s="217"/>
      <c r="J910" s="217"/>
      <c r="K910" s="217"/>
      <c r="L910" s="217"/>
      <c r="M910" s="217"/>
      <c r="N910" s="217"/>
      <c r="O910" s="217"/>
      <c r="P910" s="217"/>
    </row>
    <row r="911">
      <c r="A911" s="236"/>
      <c r="B911" s="258"/>
      <c r="C911" s="234"/>
      <c r="D911" s="235"/>
      <c r="E911" s="235"/>
      <c r="F911" s="217"/>
      <c r="G911" s="217"/>
      <c r="H911" s="217"/>
      <c r="I911" s="217"/>
      <c r="J911" s="217"/>
      <c r="K911" s="217"/>
      <c r="L911" s="217"/>
      <c r="M911" s="217"/>
      <c r="N911" s="217"/>
      <c r="O911" s="217"/>
      <c r="P911" s="217"/>
    </row>
    <row r="912">
      <c r="A912" s="236"/>
      <c r="B912" s="258"/>
      <c r="C912" s="234"/>
      <c r="D912" s="235"/>
      <c r="E912" s="235"/>
      <c r="F912" s="217"/>
      <c r="G912" s="217"/>
      <c r="H912" s="217"/>
      <c r="I912" s="217"/>
      <c r="J912" s="217"/>
      <c r="K912" s="217"/>
      <c r="L912" s="217"/>
      <c r="M912" s="217"/>
      <c r="N912" s="217"/>
      <c r="O912" s="217"/>
      <c r="P912" s="217"/>
    </row>
    <row r="913">
      <c r="A913" s="236"/>
      <c r="B913" s="258"/>
      <c r="C913" s="234"/>
      <c r="D913" s="235"/>
      <c r="E913" s="235"/>
      <c r="F913" s="217"/>
      <c r="G913" s="217"/>
      <c r="H913" s="217"/>
      <c r="I913" s="217"/>
      <c r="J913" s="217"/>
      <c r="K913" s="217"/>
      <c r="L913" s="217"/>
      <c r="M913" s="217"/>
      <c r="N913" s="217"/>
      <c r="O913" s="217"/>
      <c r="P913" s="217"/>
    </row>
    <row r="914">
      <c r="A914" s="236"/>
      <c r="B914" s="258"/>
      <c r="C914" s="234"/>
      <c r="D914" s="235"/>
      <c r="E914" s="235"/>
      <c r="F914" s="217"/>
      <c r="G914" s="217"/>
      <c r="H914" s="217"/>
      <c r="I914" s="217"/>
      <c r="J914" s="217"/>
      <c r="K914" s="217"/>
      <c r="L914" s="217"/>
      <c r="M914" s="217"/>
      <c r="N914" s="217"/>
      <c r="O914" s="217"/>
      <c r="P914" s="217"/>
    </row>
    <row r="915">
      <c r="A915" s="236"/>
      <c r="B915" s="258"/>
      <c r="C915" s="234"/>
      <c r="D915" s="235"/>
      <c r="E915" s="235"/>
      <c r="F915" s="217"/>
      <c r="G915" s="217"/>
      <c r="H915" s="217"/>
      <c r="I915" s="217"/>
      <c r="J915" s="217"/>
      <c r="K915" s="217"/>
      <c r="L915" s="217"/>
      <c r="M915" s="217"/>
      <c r="N915" s="217"/>
      <c r="O915" s="217"/>
      <c r="P915" s="217"/>
    </row>
    <row r="916">
      <c r="A916" s="236"/>
      <c r="B916" s="258"/>
      <c r="C916" s="234"/>
      <c r="D916" s="235"/>
      <c r="E916" s="235"/>
      <c r="F916" s="217"/>
      <c r="G916" s="217"/>
      <c r="H916" s="217"/>
      <c r="I916" s="217"/>
      <c r="J916" s="217"/>
      <c r="K916" s="217"/>
      <c r="L916" s="217"/>
      <c r="M916" s="217"/>
      <c r="N916" s="217"/>
      <c r="O916" s="217"/>
      <c r="P916" s="217"/>
    </row>
    <row r="917">
      <c r="A917" s="236"/>
      <c r="B917" s="258"/>
      <c r="C917" s="234"/>
      <c r="D917" s="235"/>
      <c r="E917" s="235"/>
      <c r="F917" s="217"/>
      <c r="G917" s="217"/>
      <c r="H917" s="217"/>
      <c r="I917" s="217"/>
      <c r="J917" s="217"/>
      <c r="K917" s="217"/>
      <c r="L917" s="217"/>
      <c r="M917" s="217"/>
      <c r="N917" s="217"/>
      <c r="O917" s="217"/>
      <c r="P917" s="217"/>
    </row>
    <row r="918">
      <c r="A918" s="236"/>
      <c r="B918" s="258"/>
      <c r="C918" s="234"/>
      <c r="D918" s="235"/>
      <c r="E918" s="235"/>
      <c r="F918" s="217"/>
      <c r="G918" s="217"/>
      <c r="H918" s="217"/>
      <c r="I918" s="217"/>
      <c r="J918" s="217"/>
      <c r="K918" s="217"/>
      <c r="L918" s="217"/>
      <c r="M918" s="217"/>
      <c r="N918" s="217"/>
      <c r="O918" s="217"/>
      <c r="P918" s="217"/>
    </row>
    <row r="919">
      <c r="A919" s="236"/>
      <c r="B919" s="258"/>
      <c r="C919" s="234"/>
      <c r="D919" s="235"/>
      <c r="E919" s="235"/>
      <c r="F919" s="217"/>
      <c r="G919" s="217"/>
      <c r="H919" s="217"/>
      <c r="I919" s="217"/>
      <c r="J919" s="217"/>
      <c r="K919" s="217"/>
      <c r="L919" s="217"/>
      <c r="M919" s="217"/>
      <c r="N919" s="217"/>
      <c r="O919" s="217"/>
      <c r="P919" s="217"/>
    </row>
    <row r="920">
      <c r="A920" s="236"/>
      <c r="B920" s="258"/>
      <c r="C920" s="234"/>
      <c r="D920" s="235"/>
      <c r="E920" s="235"/>
      <c r="F920" s="217"/>
      <c r="G920" s="217"/>
      <c r="H920" s="217"/>
      <c r="I920" s="217"/>
      <c r="J920" s="217"/>
      <c r="K920" s="217"/>
      <c r="L920" s="217"/>
      <c r="M920" s="217"/>
      <c r="N920" s="217"/>
      <c r="O920" s="217"/>
      <c r="P920" s="217"/>
    </row>
    <row r="921">
      <c r="A921" s="236"/>
      <c r="B921" s="258"/>
      <c r="C921" s="234"/>
      <c r="D921" s="235"/>
      <c r="E921" s="235"/>
      <c r="F921" s="217"/>
      <c r="G921" s="217"/>
      <c r="H921" s="217"/>
      <c r="I921" s="217"/>
      <c r="J921" s="217"/>
      <c r="K921" s="217"/>
      <c r="L921" s="217"/>
      <c r="M921" s="217"/>
      <c r="N921" s="217"/>
      <c r="O921" s="217"/>
      <c r="P921" s="217"/>
    </row>
    <row r="922">
      <c r="A922" s="217"/>
      <c r="B922" s="234"/>
      <c r="C922" s="234"/>
      <c r="D922" s="236"/>
      <c r="E922" s="235"/>
      <c r="F922" s="195"/>
      <c r="G922" s="195"/>
      <c r="H922" s="217"/>
      <c r="I922" s="195"/>
      <c r="J922" s="195"/>
      <c r="K922" s="195"/>
      <c r="L922" s="195"/>
      <c r="M922" s="195"/>
      <c r="N922" s="195"/>
      <c r="O922" s="195"/>
      <c r="P922" s="195"/>
    </row>
    <row r="923">
      <c r="A923" s="236"/>
      <c r="B923" s="234"/>
      <c r="C923" s="234"/>
      <c r="D923" s="235"/>
      <c r="E923" s="235"/>
      <c r="F923" s="217"/>
      <c r="G923" s="217"/>
      <c r="H923" s="217"/>
      <c r="I923" s="217"/>
      <c r="J923" s="217"/>
      <c r="K923" s="217"/>
      <c r="L923" s="217"/>
      <c r="M923" s="217"/>
      <c r="N923" s="217"/>
      <c r="O923" s="217"/>
      <c r="P923" s="217"/>
    </row>
    <row r="924">
      <c r="A924" s="236"/>
      <c r="B924" s="234"/>
      <c r="C924" s="234"/>
      <c r="D924" s="235"/>
      <c r="E924" s="235"/>
      <c r="F924" s="217"/>
      <c r="G924" s="217"/>
      <c r="H924" s="217"/>
      <c r="I924" s="217"/>
      <c r="J924" s="217"/>
      <c r="K924" s="217"/>
      <c r="L924" s="217"/>
      <c r="M924" s="217"/>
      <c r="N924" s="217"/>
      <c r="O924" s="217"/>
      <c r="P924" s="217"/>
    </row>
    <row r="925">
      <c r="A925" s="236"/>
      <c r="B925" s="234"/>
      <c r="C925" s="234"/>
      <c r="D925" s="235"/>
      <c r="E925" s="235"/>
      <c r="F925" s="217"/>
      <c r="G925" s="217"/>
      <c r="H925" s="217"/>
      <c r="I925" s="217"/>
      <c r="J925" s="217"/>
      <c r="K925" s="217"/>
      <c r="L925" s="217"/>
      <c r="M925" s="217"/>
      <c r="N925" s="217"/>
      <c r="O925" s="217"/>
      <c r="P925" s="217"/>
    </row>
    <row r="926">
      <c r="A926" s="236"/>
      <c r="B926" s="234"/>
      <c r="C926" s="234"/>
      <c r="D926" s="235"/>
      <c r="E926" s="235"/>
      <c r="F926" s="217"/>
      <c r="G926" s="217"/>
      <c r="H926" s="217"/>
      <c r="I926" s="217"/>
      <c r="J926" s="217"/>
      <c r="K926" s="217"/>
      <c r="L926" s="217"/>
      <c r="M926" s="217"/>
      <c r="N926" s="217"/>
      <c r="O926" s="217"/>
      <c r="P926" s="217"/>
    </row>
    <row r="927">
      <c r="A927" s="236"/>
      <c r="B927" s="234"/>
      <c r="C927" s="234"/>
      <c r="D927" s="235"/>
      <c r="E927" s="235"/>
      <c r="F927" s="217"/>
      <c r="G927" s="217"/>
      <c r="H927" s="217"/>
      <c r="I927" s="217"/>
      <c r="J927" s="217"/>
      <c r="K927" s="217"/>
      <c r="L927" s="217"/>
      <c r="M927" s="217"/>
      <c r="N927" s="217"/>
      <c r="O927" s="217"/>
      <c r="P927" s="217"/>
    </row>
    <row r="928">
      <c r="A928" s="236"/>
      <c r="B928" s="234"/>
      <c r="C928" s="234"/>
      <c r="D928" s="235"/>
      <c r="E928" s="235"/>
      <c r="F928" s="217"/>
      <c r="G928" s="217"/>
      <c r="H928" s="217"/>
      <c r="I928" s="217"/>
      <c r="J928" s="217"/>
      <c r="K928" s="217"/>
      <c r="L928" s="217"/>
      <c r="M928" s="217"/>
      <c r="N928" s="217"/>
      <c r="O928" s="217"/>
      <c r="P928" s="217"/>
    </row>
    <row r="929">
      <c r="A929" s="236"/>
      <c r="B929" s="234"/>
      <c r="C929" s="234"/>
      <c r="D929" s="235"/>
      <c r="E929" s="235"/>
      <c r="F929" s="217"/>
      <c r="G929" s="217"/>
      <c r="H929" s="217"/>
      <c r="I929" s="217"/>
      <c r="J929" s="217"/>
      <c r="K929" s="217"/>
      <c r="L929" s="217"/>
      <c r="M929" s="217"/>
      <c r="N929" s="217"/>
      <c r="O929" s="217"/>
      <c r="P929" s="217"/>
    </row>
    <row r="930">
      <c r="A930" s="236"/>
      <c r="B930" s="234"/>
      <c r="C930" s="234"/>
      <c r="D930" s="235"/>
      <c r="E930" s="235"/>
      <c r="F930" s="217"/>
      <c r="G930" s="217"/>
      <c r="H930" s="217"/>
      <c r="I930" s="217"/>
      <c r="J930" s="217"/>
      <c r="K930" s="217"/>
      <c r="L930" s="217"/>
      <c r="M930" s="217"/>
      <c r="N930" s="217"/>
      <c r="O930" s="217"/>
      <c r="P930" s="217"/>
    </row>
    <row r="931">
      <c r="A931" s="236"/>
      <c r="B931" s="234"/>
      <c r="C931" s="234"/>
      <c r="D931" s="235"/>
      <c r="E931" s="235"/>
      <c r="F931" s="217"/>
      <c r="G931" s="217"/>
      <c r="H931" s="217"/>
      <c r="I931" s="217"/>
      <c r="J931" s="217"/>
      <c r="K931" s="217"/>
      <c r="L931" s="217"/>
      <c r="M931" s="217"/>
      <c r="N931" s="217"/>
      <c r="O931" s="217"/>
      <c r="P931" s="217"/>
    </row>
    <row r="932">
      <c r="A932" s="236"/>
      <c r="B932" s="234"/>
      <c r="C932" s="234"/>
      <c r="D932" s="235"/>
      <c r="E932" s="235"/>
      <c r="F932" s="217"/>
      <c r="G932" s="217"/>
      <c r="H932" s="217"/>
      <c r="I932" s="217"/>
      <c r="J932" s="217"/>
      <c r="K932" s="217"/>
      <c r="L932" s="217"/>
      <c r="M932" s="217"/>
      <c r="N932" s="217"/>
      <c r="O932" s="217"/>
      <c r="P932" s="217"/>
    </row>
    <row r="933">
      <c r="A933" s="236"/>
      <c r="B933" s="234"/>
      <c r="C933" s="234"/>
      <c r="D933" s="235"/>
      <c r="E933" s="235"/>
      <c r="F933" s="217"/>
      <c r="G933" s="217"/>
      <c r="H933" s="217"/>
      <c r="I933" s="217"/>
      <c r="J933" s="217"/>
      <c r="K933" s="217"/>
      <c r="L933" s="217"/>
      <c r="M933" s="217"/>
      <c r="N933" s="217"/>
      <c r="O933" s="217"/>
      <c r="P933" s="217"/>
    </row>
    <row r="934">
      <c r="A934" s="236"/>
      <c r="B934" s="234"/>
      <c r="C934" s="234"/>
      <c r="D934" s="235"/>
      <c r="E934" s="235"/>
      <c r="F934" s="217"/>
      <c r="G934" s="217"/>
      <c r="H934" s="217"/>
      <c r="I934" s="217"/>
      <c r="J934" s="217"/>
      <c r="K934" s="217"/>
      <c r="L934" s="217"/>
      <c r="M934" s="217"/>
      <c r="N934" s="217"/>
      <c r="O934" s="217"/>
      <c r="P934" s="217"/>
    </row>
    <row r="935">
      <c r="A935" s="236"/>
      <c r="B935" s="234"/>
      <c r="C935" s="234"/>
      <c r="D935" s="235"/>
      <c r="E935" s="235"/>
      <c r="F935" s="217"/>
      <c r="G935" s="217"/>
      <c r="H935" s="217"/>
      <c r="I935" s="217"/>
      <c r="J935" s="217"/>
      <c r="K935" s="217"/>
      <c r="L935" s="217"/>
      <c r="M935" s="217"/>
      <c r="N935" s="217"/>
      <c r="O935" s="217"/>
      <c r="P935" s="217"/>
    </row>
    <row r="936">
      <c r="A936" s="236"/>
      <c r="B936" s="234"/>
      <c r="C936" s="234"/>
      <c r="D936" s="235"/>
      <c r="E936" s="235"/>
      <c r="F936" s="217"/>
      <c r="G936" s="217"/>
      <c r="H936" s="217"/>
      <c r="I936" s="217"/>
      <c r="J936" s="217"/>
      <c r="K936" s="217"/>
      <c r="L936" s="217"/>
      <c r="M936" s="217"/>
      <c r="N936" s="217"/>
      <c r="O936" s="217"/>
      <c r="P936" s="217"/>
    </row>
    <row r="937">
      <c r="A937" s="236"/>
      <c r="B937" s="234"/>
      <c r="C937" s="234"/>
      <c r="D937" s="235"/>
      <c r="E937" s="235"/>
      <c r="F937" s="217"/>
      <c r="G937" s="217"/>
      <c r="H937" s="217"/>
      <c r="I937" s="217"/>
      <c r="J937" s="217"/>
      <c r="K937" s="217"/>
      <c r="L937" s="217"/>
      <c r="M937" s="217"/>
      <c r="N937" s="217"/>
      <c r="O937" s="217"/>
      <c r="P937" s="217"/>
    </row>
    <row r="938">
      <c r="A938" s="236"/>
      <c r="B938" s="234"/>
      <c r="C938" s="234"/>
      <c r="D938" s="235"/>
      <c r="E938" s="235"/>
      <c r="F938" s="217"/>
      <c r="G938" s="217"/>
      <c r="H938" s="217"/>
      <c r="I938" s="217"/>
      <c r="J938" s="217"/>
      <c r="K938" s="217"/>
      <c r="L938" s="217"/>
      <c r="M938" s="217"/>
      <c r="N938" s="217"/>
      <c r="O938" s="217"/>
      <c r="P938" s="217"/>
    </row>
    <row r="939">
      <c r="A939" s="236"/>
      <c r="B939" s="234"/>
      <c r="C939" s="234"/>
      <c r="D939" s="235"/>
      <c r="E939" s="235"/>
      <c r="F939" s="217"/>
      <c r="G939" s="217"/>
      <c r="H939" s="217"/>
      <c r="I939" s="217"/>
      <c r="J939" s="217"/>
      <c r="K939" s="217"/>
      <c r="L939" s="217"/>
      <c r="M939" s="217"/>
      <c r="N939" s="217"/>
      <c r="O939" s="217"/>
      <c r="P939" s="217"/>
    </row>
    <row r="940">
      <c r="A940" s="217"/>
      <c r="B940" s="234"/>
      <c r="C940" s="234"/>
      <c r="D940" s="236"/>
      <c r="E940" s="235"/>
      <c r="F940" s="195"/>
      <c r="G940" s="195"/>
      <c r="H940" s="217"/>
      <c r="I940" s="195"/>
      <c r="J940" s="195"/>
      <c r="K940" s="195"/>
      <c r="L940" s="195"/>
      <c r="M940" s="195"/>
      <c r="N940" s="195"/>
      <c r="O940" s="195"/>
      <c r="P940" s="195"/>
    </row>
    <row r="941">
      <c r="A941" s="236"/>
      <c r="B941" s="234"/>
      <c r="C941" s="234"/>
      <c r="D941" s="235"/>
      <c r="E941" s="235"/>
      <c r="F941" s="217"/>
      <c r="G941" s="217"/>
      <c r="H941" s="217"/>
      <c r="I941" s="217"/>
      <c r="J941" s="217"/>
      <c r="K941" s="217"/>
      <c r="L941" s="217"/>
      <c r="M941" s="217"/>
      <c r="N941" s="217"/>
      <c r="O941" s="217"/>
      <c r="P941" s="217"/>
    </row>
    <row r="942">
      <c r="A942" s="236"/>
      <c r="B942" s="234"/>
      <c r="C942" s="234"/>
      <c r="D942" s="235"/>
      <c r="E942" s="235"/>
      <c r="F942" s="217"/>
      <c r="G942" s="217"/>
      <c r="H942" s="217"/>
      <c r="I942" s="217"/>
      <c r="J942" s="217"/>
      <c r="K942" s="217"/>
      <c r="L942" s="217"/>
      <c r="M942" s="217"/>
      <c r="N942" s="217"/>
      <c r="O942" s="217"/>
      <c r="P942" s="217"/>
    </row>
    <row r="943">
      <c r="A943" s="236"/>
      <c r="B943" s="234"/>
      <c r="C943" s="234"/>
      <c r="D943" s="235"/>
      <c r="E943" s="235"/>
      <c r="F943" s="217"/>
      <c r="G943" s="217"/>
      <c r="H943" s="217"/>
      <c r="I943" s="217"/>
      <c r="J943" s="217"/>
      <c r="K943" s="217"/>
      <c r="L943" s="217"/>
      <c r="M943" s="217"/>
      <c r="N943" s="217"/>
      <c r="O943" s="217"/>
      <c r="P943" s="217"/>
    </row>
    <row r="944">
      <c r="A944" s="236"/>
      <c r="B944" s="234"/>
      <c r="C944" s="234"/>
      <c r="D944" s="235"/>
      <c r="E944" s="235"/>
      <c r="F944" s="217"/>
      <c r="G944" s="217"/>
      <c r="H944" s="217"/>
      <c r="I944" s="217"/>
      <c r="J944" s="217"/>
      <c r="K944" s="217"/>
      <c r="L944" s="217"/>
      <c r="M944" s="217"/>
      <c r="N944" s="217"/>
      <c r="O944" s="217"/>
      <c r="P944" s="217"/>
    </row>
    <row r="945">
      <c r="A945" s="236"/>
      <c r="B945" s="234"/>
      <c r="C945" s="234"/>
      <c r="D945" s="235"/>
      <c r="E945" s="235"/>
      <c r="F945" s="217"/>
      <c r="G945" s="217"/>
      <c r="H945" s="217"/>
      <c r="I945" s="217"/>
      <c r="J945" s="217"/>
      <c r="K945" s="217"/>
      <c r="L945" s="217"/>
      <c r="M945" s="217"/>
      <c r="N945" s="217"/>
      <c r="O945" s="217"/>
      <c r="P945" s="217"/>
    </row>
    <row r="946">
      <c r="A946" s="236"/>
      <c r="B946" s="234"/>
      <c r="C946" s="234"/>
      <c r="D946" s="235"/>
      <c r="E946" s="235"/>
      <c r="F946" s="217"/>
      <c r="G946" s="217"/>
      <c r="H946" s="217"/>
      <c r="I946" s="217"/>
      <c r="J946" s="217"/>
      <c r="K946" s="217"/>
      <c r="L946" s="217"/>
      <c r="M946" s="217"/>
      <c r="N946" s="217"/>
      <c r="O946" s="217"/>
      <c r="P946" s="217"/>
    </row>
    <row r="947">
      <c r="A947" s="236"/>
      <c r="B947" s="234"/>
      <c r="C947" s="234"/>
      <c r="D947" s="235"/>
      <c r="E947" s="235"/>
      <c r="F947" s="217"/>
      <c r="G947" s="217"/>
      <c r="H947" s="217"/>
      <c r="I947" s="217"/>
      <c r="J947" s="217"/>
      <c r="K947" s="217"/>
      <c r="L947" s="217"/>
      <c r="M947" s="217"/>
      <c r="N947" s="217"/>
      <c r="O947" s="217"/>
      <c r="P947" s="217"/>
    </row>
    <row r="948">
      <c r="A948" s="236"/>
      <c r="B948" s="234"/>
      <c r="C948" s="234"/>
      <c r="D948" s="235"/>
      <c r="E948" s="235"/>
      <c r="F948" s="217"/>
      <c r="G948" s="217"/>
      <c r="H948" s="217"/>
      <c r="I948" s="217"/>
      <c r="J948" s="217"/>
      <c r="K948" s="217"/>
      <c r="L948" s="217"/>
      <c r="M948" s="217"/>
      <c r="N948" s="217"/>
      <c r="O948" s="217"/>
      <c r="P948" s="217"/>
    </row>
    <row r="949">
      <c r="A949" s="236"/>
      <c r="B949" s="234"/>
      <c r="C949" s="234"/>
      <c r="D949" s="235"/>
      <c r="E949" s="235"/>
      <c r="F949" s="217"/>
      <c r="G949" s="217"/>
      <c r="H949" s="217"/>
      <c r="I949" s="217"/>
      <c r="J949" s="217"/>
      <c r="K949" s="217"/>
      <c r="L949" s="217"/>
      <c r="M949" s="217"/>
      <c r="N949" s="217"/>
      <c r="O949" s="217"/>
      <c r="P949" s="217"/>
    </row>
    <row r="950">
      <c r="A950" s="236"/>
      <c r="B950" s="234"/>
      <c r="C950" s="234"/>
      <c r="D950" s="235"/>
      <c r="E950" s="235"/>
      <c r="F950" s="217"/>
      <c r="G950" s="217"/>
      <c r="H950" s="217"/>
      <c r="I950" s="217"/>
      <c r="J950" s="217"/>
      <c r="K950" s="217"/>
      <c r="L950" s="217"/>
      <c r="M950" s="217"/>
      <c r="N950" s="217"/>
      <c r="O950" s="217"/>
      <c r="P950" s="217"/>
    </row>
    <row r="951">
      <c r="A951" s="236"/>
      <c r="B951" s="234"/>
      <c r="C951" s="234"/>
      <c r="D951" s="235"/>
      <c r="E951" s="235"/>
      <c r="F951" s="217"/>
      <c r="G951" s="217"/>
      <c r="H951" s="217"/>
      <c r="I951" s="217"/>
      <c r="J951" s="217"/>
      <c r="K951" s="217"/>
      <c r="L951" s="217"/>
      <c r="M951" s="217"/>
      <c r="N951" s="217"/>
      <c r="O951" s="217"/>
      <c r="P951" s="217"/>
    </row>
    <row r="952">
      <c r="A952" s="236"/>
      <c r="B952" s="234"/>
      <c r="C952" s="234"/>
      <c r="D952" s="235"/>
      <c r="E952" s="235"/>
      <c r="F952" s="217"/>
      <c r="G952" s="217"/>
      <c r="H952" s="217"/>
      <c r="I952" s="217"/>
      <c r="J952" s="217"/>
      <c r="K952" s="217"/>
      <c r="L952" s="217"/>
      <c r="M952" s="217"/>
      <c r="N952" s="217"/>
      <c r="O952" s="217"/>
      <c r="P952" s="217"/>
    </row>
    <row r="953">
      <c r="A953" s="236"/>
      <c r="B953" s="234"/>
      <c r="C953" s="234"/>
      <c r="D953" s="235"/>
      <c r="E953" s="235"/>
      <c r="F953" s="217"/>
      <c r="G953" s="217"/>
      <c r="H953" s="217"/>
      <c r="I953" s="217"/>
      <c r="J953" s="217"/>
      <c r="K953" s="217"/>
      <c r="L953" s="217"/>
      <c r="M953" s="217"/>
      <c r="N953" s="217"/>
      <c r="O953" s="217"/>
      <c r="P953" s="217"/>
    </row>
    <row r="954">
      <c r="A954" s="236"/>
      <c r="B954" s="234"/>
      <c r="C954" s="234"/>
      <c r="D954" s="235"/>
      <c r="E954" s="235"/>
      <c r="F954" s="217"/>
      <c r="G954" s="217"/>
      <c r="H954" s="217"/>
      <c r="I954" s="217"/>
      <c r="J954" s="217"/>
      <c r="K954" s="217"/>
      <c r="L954" s="217"/>
      <c r="M954" s="217"/>
      <c r="N954" s="217"/>
      <c r="O954" s="217"/>
      <c r="P954" s="217"/>
    </row>
    <row r="955">
      <c r="A955" s="236"/>
      <c r="B955" s="234"/>
      <c r="C955" s="234"/>
      <c r="D955" s="235"/>
      <c r="E955" s="235"/>
      <c r="F955" s="217"/>
      <c r="G955" s="217"/>
      <c r="H955" s="217"/>
      <c r="I955" s="217"/>
      <c r="J955" s="217"/>
      <c r="K955" s="217"/>
      <c r="L955" s="217"/>
      <c r="M955" s="217"/>
      <c r="N955" s="217"/>
      <c r="O955" s="217"/>
      <c r="P955" s="217"/>
    </row>
    <row r="956">
      <c r="A956" s="236"/>
      <c r="B956" s="234"/>
      <c r="C956" s="234"/>
      <c r="D956" s="235"/>
      <c r="E956" s="235"/>
      <c r="F956" s="217"/>
      <c r="G956" s="217"/>
      <c r="H956" s="217"/>
      <c r="I956" s="217"/>
      <c r="J956" s="217"/>
      <c r="K956" s="217"/>
      <c r="L956" s="217"/>
      <c r="M956" s="217"/>
      <c r="N956" s="217"/>
      <c r="O956" s="217"/>
      <c r="P956" s="217"/>
    </row>
    <row r="957">
      <c r="A957" s="236"/>
      <c r="B957" s="234"/>
      <c r="C957" s="234"/>
      <c r="D957" s="235"/>
      <c r="E957" s="235"/>
      <c r="F957" s="217"/>
      <c r="G957" s="217"/>
      <c r="H957" s="217"/>
      <c r="I957" s="217"/>
      <c r="J957" s="217"/>
      <c r="K957" s="217"/>
      <c r="L957" s="217"/>
      <c r="M957" s="217"/>
      <c r="N957" s="217"/>
      <c r="O957" s="217"/>
      <c r="P957" s="217"/>
    </row>
    <row r="958">
      <c r="A958" s="217"/>
      <c r="B958" s="258"/>
      <c r="C958" s="234"/>
      <c r="D958" s="236"/>
      <c r="E958" s="235"/>
      <c r="F958" s="195"/>
      <c r="G958" s="195"/>
      <c r="H958" s="217"/>
      <c r="I958" s="195"/>
      <c r="J958" s="195"/>
      <c r="K958" s="195"/>
      <c r="L958" s="195"/>
      <c r="M958" s="195"/>
      <c r="N958" s="195"/>
      <c r="O958" s="195"/>
      <c r="P958" s="195"/>
    </row>
    <row r="959">
      <c r="A959" s="236"/>
      <c r="B959" s="258"/>
      <c r="C959" s="234"/>
      <c r="D959" s="235"/>
      <c r="E959" s="235"/>
      <c r="F959" s="217"/>
      <c r="G959" s="217"/>
      <c r="H959" s="217"/>
      <c r="I959" s="217"/>
      <c r="J959" s="217"/>
      <c r="K959" s="217"/>
      <c r="L959" s="217"/>
      <c r="M959" s="217"/>
      <c r="N959" s="217"/>
      <c r="O959" s="217"/>
      <c r="P959" s="217"/>
    </row>
    <row r="960">
      <c r="A960" s="236"/>
      <c r="B960" s="258"/>
      <c r="C960" s="234"/>
      <c r="D960" s="235"/>
      <c r="E960" s="235"/>
      <c r="F960" s="217"/>
      <c r="G960" s="217"/>
      <c r="H960" s="217"/>
      <c r="I960" s="217"/>
      <c r="J960" s="217"/>
      <c r="K960" s="217"/>
      <c r="L960" s="217"/>
      <c r="M960" s="217"/>
      <c r="N960" s="217"/>
      <c r="O960" s="217"/>
      <c r="P960" s="217"/>
    </row>
    <row r="961">
      <c r="A961" s="236"/>
      <c r="B961" s="258"/>
      <c r="C961" s="234"/>
      <c r="D961" s="235"/>
      <c r="E961" s="235"/>
      <c r="F961" s="217"/>
      <c r="G961" s="217"/>
      <c r="H961" s="217"/>
      <c r="I961" s="217"/>
      <c r="J961" s="217"/>
      <c r="K961" s="217"/>
      <c r="L961" s="217"/>
      <c r="M961" s="217"/>
      <c r="N961" s="217"/>
      <c r="O961" s="217"/>
      <c r="P961" s="217"/>
    </row>
    <row r="962">
      <c r="A962" s="236"/>
      <c r="B962" s="258"/>
      <c r="C962" s="234"/>
      <c r="D962" s="235"/>
      <c r="E962" s="235"/>
      <c r="F962" s="217"/>
      <c r="G962" s="217"/>
      <c r="H962" s="217"/>
      <c r="I962" s="217"/>
      <c r="J962" s="217"/>
      <c r="K962" s="217"/>
      <c r="L962" s="217"/>
      <c r="M962" s="217"/>
      <c r="N962" s="217"/>
      <c r="O962" s="217"/>
      <c r="P962" s="217"/>
    </row>
    <row r="963">
      <c r="A963" s="236"/>
      <c r="B963" s="258"/>
      <c r="C963" s="234"/>
      <c r="D963" s="235"/>
      <c r="E963" s="235"/>
      <c r="F963" s="217"/>
      <c r="G963" s="217"/>
      <c r="H963" s="217"/>
      <c r="I963" s="217"/>
      <c r="J963" s="217"/>
      <c r="K963" s="217"/>
      <c r="L963" s="217"/>
      <c r="M963" s="217"/>
      <c r="N963" s="217"/>
      <c r="O963" s="217"/>
      <c r="P963" s="217"/>
    </row>
    <row r="964">
      <c r="A964" s="236"/>
      <c r="B964" s="258"/>
      <c r="C964" s="234"/>
      <c r="D964" s="235"/>
      <c r="E964" s="235"/>
      <c r="F964" s="217"/>
      <c r="G964" s="217"/>
      <c r="H964" s="217"/>
      <c r="I964" s="217"/>
      <c r="J964" s="217"/>
      <c r="K964" s="217"/>
      <c r="L964" s="217"/>
      <c r="M964" s="217"/>
      <c r="N964" s="217"/>
      <c r="O964" s="217"/>
      <c r="P964" s="217"/>
    </row>
    <row r="965">
      <c r="A965" s="236"/>
      <c r="B965" s="258"/>
      <c r="C965" s="234"/>
      <c r="D965" s="235"/>
      <c r="E965" s="235"/>
      <c r="F965" s="217"/>
      <c r="G965" s="217"/>
      <c r="H965" s="217"/>
      <c r="I965" s="217"/>
      <c r="J965" s="217"/>
      <c r="K965" s="217"/>
      <c r="L965" s="217"/>
      <c r="M965" s="217"/>
      <c r="N965" s="217"/>
      <c r="O965" s="217"/>
      <c r="P965" s="217"/>
    </row>
    <row r="966">
      <c r="A966" s="236"/>
      <c r="B966" s="258"/>
      <c r="C966" s="234"/>
      <c r="D966" s="235"/>
      <c r="E966" s="235"/>
      <c r="F966" s="217"/>
      <c r="G966" s="217"/>
      <c r="H966" s="217"/>
      <c r="I966" s="217"/>
      <c r="J966" s="217"/>
      <c r="K966" s="217"/>
      <c r="L966" s="217"/>
      <c r="M966" s="217"/>
      <c r="N966" s="217"/>
      <c r="O966" s="217"/>
      <c r="P966" s="217"/>
    </row>
    <row r="967">
      <c r="A967" s="236"/>
      <c r="B967" s="258"/>
      <c r="C967" s="234"/>
      <c r="D967" s="235"/>
      <c r="E967" s="235"/>
      <c r="F967" s="217"/>
      <c r="G967" s="217"/>
      <c r="H967" s="217"/>
      <c r="I967" s="217"/>
      <c r="J967" s="217"/>
      <c r="K967" s="217"/>
      <c r="L967" s="217"/>
      <c r="M967" s="217"/>
      <c r="N967" s="217"/>
      <c r="O967" s="217"/>
      <c r="P967" s="217"/>
    </row>
    <row r="968">
      <c r="A968" s="236"/>
      <c r="B968" s="258"/>
      <c r="C968" s="234"/>
      <c r="D968" s="235"/>
      <c r="E968" s="235"/>
      <c r="F968" s="217"/>
      <c r="G968" s="217"/>
      <c r="H968" s="217"/>
      <c r="I968" s="217"/>
      <c r="J968" s="217"/>
      <c r="K968" s="217"/>
      <c r="L968" s="217"/>
      <c r="M968" s="217"/>
      <c r="N968" s="217"/>
      <c r="O968" s="217"/>
      <c r="P968" s="217"/>
    </row>
    <row r="969">
      <c r="A969" s="236"/>
      <c r="B969" s="258"/>
      <c r="C969" s="234"/>
      <c r="D969" s="235"/>
      <c r="E969" s="235"/>
      <c r="F969" s="217"/>
      <c r="G969" s="217"/>
      <c r="H969" s="217"/>
      <c r="I969" s="217"/>
      <c r="J969" s="217"/>
      <c r="K969" s="217"/>
      <c r="L969" s="217"/>
      <c r="M969" s="217"/>
      <c r="N969" s="217"/>
      <c r="O969" s="217"/>
      <c r="P969" s="217"/>
    </row>
    <row r="970">
      <c r="A970" s="236"/>
      <c r="B970" s="258"/>
      <c r="C970" s="234"/>
      <c r="D970" s="235"/>
      <c r="E970" s="235"/>
      <c r="F970" s="217"/>
      <c r="G970" s="217"/>
      <c r="H970" s="217"/>
      <c r="I970" s="217"/>
      <c r="J970" s="217"/>
      <c r="K970" s="217"/>
      <c r="L970" s="217"/>
      <c r="M970" s="217"/>
      <c r="N970" s="217"/>
      <c r="O970" s="217"/>
      <c r="P970" s="217"/>
    </row>
    <row r="971">
      <c r="A971" s="236"/>
      <c r="B971" s="258"/>
      <c r="C971" s="234"/>
      <c r="D971" s="235"/>
      <c r="E971" s="235"/>
      <c r="F971" s="217"/>
      <c r="G971" s="217"/>
      <c r="H971" s="217"/>
      <c r="I971" s="217"/>
      <c r="J971" s="217"/>
      <c r="K971" s="217"/>
      <c r="L971" s="217"/>
      <c r="M971" s="217"/>
      <c r="N971" s="217"/>
      <c r="O971" s="217"/>
      <c r="P971" s="217"/>
    </row>
    <row r="972">
      <c r="A972" s="236"/>
      <c r="B972" s="258"/>
      <c r="C972" s="234"/>
      <c r="D972" s="235"/>
      <c r="E972" s="235"/>
      <c r="F972" s="217"/>
      <c r="G972" s="217"/>
      <c r="H972" s="217"/>
      <c r="I972" s="217"/>
      <c r="J972" s="217"/>
      <c r="K972" s="217"/>
      <c r="L972" s="217"/>
      <c r="M972" s="217"/>
      <c r="N972" s="217"/>
      <c r="O972" s="217"/>
      <c r="P972" s="217"/>
    </row>
    <row r="973">
      <c r="A973" s="236"/>
      <c r="B973" s="258"/>
      <c r="C973" s="234"/>
      <c r="D973" s="235"/>
      <c r="E973" s="235"/>
      <c r="F973" s="217"/>
      <c r="G973" s="217"/>
      <c r="H973" s="217"/>
      <c r="I973" s="217"/>
      <c r="J973" s="217"/>
      <c r="K973" s="217"/>
      <c r="L973" s="217"/>
      <c r="M973" s="217"/>
      <c r="N973" s="217"/>
      <c r="O973" s="217"/>
      <c r="P973" s="217"/>
    </row>
    <row r="974">
      <c r="A974" s="236"/>
      <c r="B974" s="258"/>
      <c r="C974" s="234"/>
      <c r="D974" s="235"/>
      <c r="E974" s="235"/>
      <c r="F974" s="217"/>
      <c r="G974" s="217"/>
      <c r="H974" s="217"/>
      <c r="I974" s="217"/>
      <c r="J974" s="217"/>
      <c r="K974" s="217"/>
      <c r="L974" s="217"/>
      <c r="M974" s="217"/>
      <c r="N974" s="217"/>
      <c r="O974" s="217"/>
      <c r="P974" s="217"/>
    </row>
    <row r="975">
      <c r="A975" s="236"/>
      <c r="B975" s="258"/>
      <c r="C975" s="234"/>
      <c r="D975" s="235"/>
      <c r="E975" s="235"/>
      <c r="F975" s="217"/>
      <c r="G975" s="217"/>
      <c r="H975" s="217"/>
      <c r="I975" s="217"/>
      <c r="J975" s="217"/>
      <c r="K975" s="217"/>
      <c r="L975" s="217"/>
      <c r="M975" s="217"/>
      <c r="N975" s="217"/>
      <c r="O975" s="217"/>
      <c r="P975" s="217"/>
    </row>
    <row r="976">
      <c r="A976" s="217"/>
      <c r="B976" s="258"/>
      <c r="C976" s="234"/>
      <c r="D976" s="236"/>
      <c r="E976" s="235"/>
      <c r="F976" s="195"/>
      <c r="G976" s="195"/>
      <c r="H976" s="217"/>
      <c r="I976" s="195"/>
      <c r="J976" s="195"/>
      <c r="K976" s="195"/>
      <c r="L976" s="195"/>
      <c r="M976" s="195"/>
      <c r="N976" s="195"/>
      <c r="O976" s="195"/>
      <c r="P976" s="195"/>
    </row>
    <row r="977">
      <c r="A977" s="236"/>
      <c r="B977" s="258"/>
      <c r="C977" s="234"/>
      <c r="D977" s="235"/>
      <c r="E977" s="235"/>
      <c r="F977" s="217"/>
      <c r="G977" s="217"/>
      <c r="H977" s="217"/>
      <c r="I977" s="217"/>
      <c r="J977" s="217"/>
      <c r="K977" s="217"/>
      <c r="L977" s="217"/>
      <c r="M977" s="217"/>
      <c r="N977" s="217"/>
      <c r="O977" s="217"/>
      <c r="P977" s="217"/>
    </row>
    <row r="978">
      <c r="A978" s="236"/>
      <c r="B978" s="258"/>
      <c r="C978" s="234"/>
      <c r="D978" s="235"/>
      <c r="E978" s="235"/>
      <c r="F978" s="217"/>
      <c r="G978" s="217"/>
      <c r="H978" s="217"/>
      <c r="I978" s="217"/>
      <c r="J978" s="217"/>
      <c r="K978" s="217"/>
      <c r="L978" s="217"/>
      <c r="M978" s="217"/>
      <c r="N978" s="217"/>
      <c r="O978" s="217"/>
      <c r="P978" s="217"/>
    </row>
    <row r="979">
      <c r="A979" s="236"/>
      <c r="B979" s="258"/>
      <c r="C979" s="234"/>
      <c r="D979" s="235"/>
      <c r="E979" s="235"/>
      <c r="F979" s="217"/>
      <c r="G979" s="217"/>
      <c r="H979" s="217"/>
      <c r="I979" s="217"/>
      <c r="J979" s="217"/>
      <c r="K979" s="217"/>
      <c r="L979" s="217"/>
      <c r="M979" s="217"/>
      <c r="N979" s="217"/>
      <c r="O979" s="217"/>
      <c r="P979" s="217"/>
    </row>
    <row r="980">
      <c r="A980" s="236"/>
      <c r="B980" s="258"/>
      <c r="C980" s="234"/>
      <c r="D980" s="235"/>
      <c r="E980" s="235"/>
      <c r="F980" s="217"/>
      <c r="G980" s="217"/>
      <c r="H980" s="217"/>
      <c r="I980" s="217"/>
      <c r="J980" s="217"/>
      <c r="K980" s="217"/>
      <c r="L980" s="217"/>
      <c r="M980" s="217"/>
      <c r="N980" s="217"/>
      <c r="O980" s="217"/>
      <c r="P980" s="217"/>
    </row>
    <row r="981">
      <c r="A981" s="236"/>
      <c r="B981" s="258"/>
      <c r="C981" s="234"/>
      <c r="D981" s="235"/>
      <c r="E981" s="235"/>
      <c r="F981" s="217"/>
      <c r="G981" s="217"/>
      <c r="H981" s="217"/>
      <c r="I981" s="217"/>
      <c r="J981" s="217"/>
      <c r="K981" s="217"/>
      <c r="L981" s="217"/>
      <c r="M981" s="217"/>
      <c r="N981" s="217"/>
      <c r="O981" s="217"/>
      <c r="P981" s="217"/>
    </row>
    <row r="982">
      <c r="A982" s="236"/>
      <c r="B982" s="258"/>
      <c r="C982" s="234"/>
      <c r="D982" s="235"/>
      <c r="E982" s="235"/>
      <c r="F982" s="217"/>
      <c r="G982" s="217"/>
      <c r="H982" s="217"/>
      <c r="I982" s="217"/>
      <c r="J982" s="217"/>
      <c r="K982" s="217"/>
      <c r="L982" s="217"/>
      <c r="M982" s="217"/>
      <c r="N982" s="217"/>
      <c r="O982" s="217"/>
      <c r="P982" s="217"/>
    </row>
    <row r="983">
      <c r="A983" s="236"/>
      <c r="B983" s="258"/>
      <c r="C983" s="234"/>
      <c r="D983" s="235"/>
      <c r="E983" s="235"/>
      <c r="F983" s="217"/>
      <c r="G983" s="217"/>
      <c r="H983" s="217"/>
      <c r="I983" s="217"/>
      <c r="J983" s="217"/>
      <c r="K983" s="217"/>
      <c r="L983" s="217"/>
      <c r="M983" s="217"/>
      <c r="N983" s="217"/>
      <c r="O983" s="217"/>
      <c r="P983" s="217"/>
    </row>
    <row r="984">
      <c r="A984" s="236"/>
      <c r="B984" s="258"/>
      <c r="C984" s="234"/>
      <c r="D984" s="235"/>
      <c r="E984" s="235"/>
      <c r="F984" s="217"/>
      <c r="G984" s="217"/>
      <c r="H984" s="217"/>
      <c r="I984" s="217"/>
      <c r="J984" s="217"/>
      <c r="K984" s="217"/>
      <c r="L984" s="217"/>
      <c r="M984" s="217"/>
      <c r="N984" s="217"/>
      <c r="O984" s="217"/>
      <c r="P984" s="217"/>
    </row>
    <row r="985">
      <c r="A985" s="236"/>
      <c r="B985" s="258"/>
      <c r="C985" s="234"/>
      <c r="D985" s="235"/>
      <c r="E985" s="235"/>
      <c r="F985" s="217"/>
      <c r="G985" s="217"/>
      <c r="H985" s="217"/>
      <c r="I985" s="217"/>
      <c r="J985" s="217"/>
      <c r="K985" s="217"/>
      <c r="L985" s="217"/>
      <c r="M985" s="217"/>
      <c r="N985" s="217"/>
      <c r="O985" s="217"/>
      <c r="P985" s="217"/>
    </row>
    <row r="986">
      <c r="A986" s="236"/>
      <c r="B986" s="258"/>
      <c r="C986" s="234"/>
      <c r="D986" s="235"/>
      <c r="E986" s="235"/>
      <c r="F986" s="217"/>
      <c r="G986" s="217"/>
      <c r="H986" s="217"/>
      <c r="I986" s="217"/>
      <c r="J986" s="217"/>
      <c r="K986" s="217"/>
      <c r="L986" s="217"/>
      <c r="M986" s="217"/>
      <c r="N986" s="217"/>
      <c r="O986" s="217"/>
      <c r="P986" s="217"/>
    </row>
    <row r="987">
      <c r="A987" s="236"/>
      <c r="B987" s="258"/>
      <c r="C987" s="234"/>
      <c r="D987" s="235"/>
      <c r="E987" s="235"/>
      <c r="F987" s="217"/>
      <c r="G987" s="217"/>
      <c r="H987" s="217"/>
      <c r="I987" s="217"/>
      <c r="J987" s="217"/>
      <c r="K987" s="217"/>
      <c r="L987" s="217"/>
      <c r="M987" s="217"/>
      <c r="N987" s="217"/>
      <c r="O987" s="217"/>
      <c r="P987" s="217"/>
    </row>
    <row r="988">
      <c r="A988" s="236"/>
      <c r="B988" s="258"/>
      <c r="C988" s="234"/>
      <c r="D988" s="235"/>
      <c r="E988" s="235"/>
      <c r="F988" s="217"/>
      <c r="G988" s="217"/>
      <c r="H988" s="217"/>
      <c r="I988" s="217"/>
      <c r="J988" s="217"/>
      <c r="K988" s="217"/>
      <c r="L988" s="217"/>
      <c r="M988" s="217"/>
      <c r="N988" s="217"/>
      <c r="O988" s="217"/>
      <c r="P988" s="217"/>
    </row>
    <row r="989">
      <c r="A989" s="236"/>
      <c r="B989" s="258"/>
      <c r="C989" s="234"/>
      <c r="D989" s="235"/>
      <c r="E989" s="235"/>
      <c r="F989" s="217"/>
      <c r="G989" s="217"/>
      <c r="H989" s="217"/>
      <c r="I989" s="217"/>
      <c r="J989" s="217"/>
      <c r="K989" s="217"/>
      <c r="L989" s="217"/>
      <c r="M989" s="217"/>
      <c r="N989" s="217"/>
      <c r="O989" s="217"/>
      <c r="P989" s="217"/>
    </row>
    <row r="990">
      <c r="A990" s="236"/>
      <c r="B990" s="258"/>
      <c r="C990" s="234"/>
      <c r="D990" s="235"/>
      <c r="E990" s="235"/>
      <c r="F990" s="217"/>
      <c r="G990" s="217"/>
      <c r="H990" s="217"/>
      <c r="I990" s="217"/>
      <c r="J990" s="217"/>
      <c r="K990" s="217"/>
      <c r="L990" s="217"/>
      <c r="M990" s="217"/>
      <c r="N990" s="217"/>
      <c r="O990" s="217"/>
      <c r="P990" s="217"/>
    </row>
    <row r="991">
      <c r="A991" s="236"/>
      <c r="B991" s="258"/>
      <c r="C991" s="234"/>
      <c r="D991" s="235"/>
      <c r="E991" s="235"/>
      <c r="F991" s="217"/>
      <c r="G991" s="217"/>
      <c r="H991" s="217"/>
      <c r="I991" s="217"/>
      <c r="J991" s="217"/>
      <c r="K991" s="217"/>
      <c r="L991" s="217"/>
      <c r="M991" s="217"/>
      <c r="N991" s="217"/>
      <c r="O991" s="217"/>
      <c r="P991" s="217"/>
    </row>
    <row r="992">
      <c r="A992" s="236"/>
      <c r="B992" s="258"/>
      <c r="C992" s="234"/>
      <c r="D992" s="235"/>
      <c r="E992" s="235"/>
      <c r="F992" s="217"/>
      <c r="G992" s="217"/>
      <c r="H992" s="217"/>
      <c r="I992" s="217"/>
      <c r="J992" s="217"/>
      <c r="K992" s="217"/>
      <c r="L992" s="217"/>
      <c r="M992" s="217"/>
      <c r="N992" s="217"/>
      <c r="O992" s="217"/>
      <c r="P992" s="217"/>
    </row>
    <row r="993">
      <c r="A993" s="236"/>
      <c r="B993" s="258"/>
      <c r="C993" s="234"/>
      <c r="D993" s="235"/>
      <c r="E993" s="235"/>
      <c r="F993" s="217"/>
      <c r="G993" s="217"/>
      <c r="H993" s="217"/>
      <c r="I993" s="217"/>
      <c r="J993" s="217"/>
      <c r="K993" s="217"/>
      <c r="L993" s="217"/>
      <c r="M993" s="217"/>
      <c r="N993" s="217"/>
      <c r="O993" s="217"/>
      <c r="P993" s="217"/>
    </row>
    <row r="994">
      <c r="A994" s="217"/>
      <c r="B994" s="258"/>
      <c r="C994" s="234"/>
      <c r="D994" s="236"/>
      <c r="E994" s="235"/>
      <c r="F994" s="195"/>
      <c r="G994" s="195"/>
      <c r="H994" s="217"/>
      <c r="I994" s="195"/>
      <c r="J994" s="195"/>
      <c r="K994" s="195"/>
      <c r="L994" s="195"/>
      <c r="M994" s="195"/>
      <c r="N994" s="195"/>
      <c r="O994" s="195"/>
      <c r="P994" s="195"/>
    </row>
    <row r="995">
      <c r="A995" s="236"/>
      <c r="B995" s="258"/>
      <c r="C995" s="234"/>
      <c r="D995" s="235"/>
      <c r="E995" s="235"/>
      <c r="F995" s="217"/>
      <c r="G995" s="217"/>
      <c r="H995" s="217"/>
      <c r="I995" s="217"/>
      <c r="J995" s="217"/>
      <c r="K995" s="217"/>
      <c r="L995" s="217"/>
      <c r="M995" s="217"/>
      <c r="N995" s="217"/>
      <c r="O995" s="217"/>
      <c r="P995" s="217"/>
    </row>
    <row r="996">
      <c r="A996" s="236"/>
      <c r="B996" s="258"/>
      <c r="C996" s="234"/>
      <c r="D996" s="235"/>
      <c r="E996" s="235"/>
      <c r="F996" s="217"/>
      <c r="G996" s="217"/>
      <c r="H996" s="217"/>
      <c r="I996" s="217"/>
      <c r="J996" s="217"/>
      <c r="K996" s="217"/>
      <c r="L996" s="217"/>
      <c r="M996" s="217"/>
      <c r="N996" s="217"/>
      <c r="O996" s="217"/>
      <c r="P996" s="217"/>
    </row>
    <row r="997">
      <c r="A997" s="236"/>
      <c r="B997" s="258"/>
      <c r="C997" s="234"/>
      <c r="D997" s="235"/>
      <c r="E997" s="235"/>
      <c r="F997" s="217"/>
      <c r="G997" s="217"/>
      <c r="H997" s="217"/>
      <c r="I997" s="217"/>
      <c r="J997" s="217"/>
      <c r="K997" s="217"/>
      <c r="L997" s="217"/>
      <c r="M997" s="217"/>
      <c r="N997" s="217"/>
      <c r="O997" s="217"/>
      <c r="P997" s="217"/>
    </row>
    <row r="998">
      <c r="A998" s="236"/>
      <c r="B998" s="258"/>
      <c r="C998" s="234"/>
      <c r="D998" s="235"/>
      <c r="E998" s="235"/>
      <c r="F998" s="217"/>
      <c r="G998" s="217"/>
      <c r="H998" s="217"/>
      <c r="I998" s="217"/>
      <c r="J998" s="217"/>
      <c r="K998" s="217"/>
      <c r="L998" s="217"/>
      <c r="M998" s="217"/>
      <c r="N998" s="217"/>
      <c r="O998" s="217"/>
      <c r="P998" s="217"/>
    </row>
    <row r="999">
      <c r="A999" s="236"/>
      <c r="B999" s="258"/>
      <c r="C999" s="234"/>
      <c r="D999" s="235"/>
      <c r="E999" s="235"/>
      <c r="F999" s="217"/>
      <c r="G999" s="217"/>
      <c r="H999" s="217"/>
      <c r="I999" s="217"/>
      <c r="J999" s="217"/>
      <c r="K999" s="217"/>
      <c r="L999" s="217"/>
      <c r="M999" s="217"/>
      <c r="N999" s="217"/>
      <c r="O999" s="217"/>
      <c r="P999" s="217"/>
    </row>
    <row r="1000">
      <c r="A1000" s="236"/>
      <c r="B1000" s="258"/>
      <c r="C1000" s="234"/>
      <c r="D1000" s="235"/>
      <c r="E1000" s="235"/>
      <c r="F1000" s="217"/>
      <c r="G1000" s="217"/>
      <c r="H1000" s="217"/>
      <c r="I1000" s="217"/>
      <c r="J1000" s="217"/>
      <c r="K1000" s="217"/>
      <c r="L1000" s="217"/>
      <c r="M1000" s="217"/>
      <c r="N1000" s="217"/>
      <c r="O1000" s="217"/>
      <c r="P1000" s="217"/>
    </row>
    <row r="1001">
      <c r="A1001" s="236"/>
      <c r="B1001" s="258"/>
      <c r="C1001" s="234"/>
      <c r="D1001" s="235"/>
      <c r="E1001" s="235"/>
      <c r="F1001" s="217"/>
      <c r="G1001" s="217"/>
      <c r="H1001" s="217"/>
      <c r="I1001" s="217"/>
      <c r="J1001" s="217"/>
      <c r="K1001" s="217"/>
      <c r="L1001" s="217"/>
      <c r="M1001" s="217"/>
      <c r="N1001" s="217"/>
      <c r="O1001" s="217"/>
      <c r="P1001" s="217"/>
    </row>
    <row r="1002">
      <c r="A1002" s="236"/>
      <c r="B1002" s="258"/>
      <c r="C1002" s="234"/>
      <c r="D1002" s="235"/>
      <c r="E1002" s="235"/>
      <c r="F1002" s="217"/>
      <c r="G1002" s="217"/>
      <c r="H1002" s="217"/>
      <c r="I1002" s="217"/>
      <c r="J1002" s="217"/>
      <c r="K1002" s="217"/>
      <c r="L1002" s="217"/>
      <c r="M1002" s="217"/>
      <c r="N1002" s="217"/>
      <c r="O1002" s="217"/>
      <c r="P1002" s="217"/>
    </row>
    <row r="1003">
      <c r="A1003" s="236"/>
      <c r="B1003" s="258"/>
      <c r="C1003" s="234"/>
      <c r="D1003" s="235"/>
      <c r="E1003" s="235"/>
      <c r="F1003" s="217"/>
      <c r="G1003" s="217"/>
      <c r="H1003" s="217"/>
      <c r="I1003" s="217"/>
      <c r="J1003" s="217"/>
      <c r="K1003" s="217"/>
      <c r="L1003" s="217"/>
      <c r="M1003" s="217"/>
      <c r="N1003" s="217"/>
      <c r="O1003" s="217"/>
      <c r="P1003" s="217"/>
    </row>
    <row r="1004">
      <c r="A1004" s="236"/>
      <c r="B1004" s="258"/>
      <c r="C1004" s="234"/>
      <c r="D1004" s="235"/>
      <c r="E1004" s="235"/>
      <c r="F1004" s="217"/>
      <c r="G1004" s="217"/>
      <c r="H1004" s="217"/>
      <c r="I1004" s="217"/>
      <c r="J1004" s="217"/>
      <c r="K1004" s="217"/>
      <c r="L1004" s="217"/>
      <c r="M1004" s="217"/>
      <c r="N1004" s="217"/>
      <c r="O1004" s="217"/>
      <c r="P1004" s="217"/>
    </row>
    <row r="1005">
      <c r="A1005" s="236"/>
      <c r="B1005" s="258"/>
      <c r="C1005" s="234"/>
      <c r="D1005" s="235"/>
      <c r="E1005" s="235"/>
      <c r="F1005" s="217"/>
      <c r="G1005" s="217"/>
      <c r="H1005" s="217"/>
      <c r="I1005" s="217"/>
      <c r="J1005" s="217"/>
      <c r="K1005" s="217"/>
      <c r="L1005" s="217"/>
      <c r="M1005" s="217"/>
      <c r="N1005" s="217"/>
      <c r="O1005" s="217"/>
      <c r="P1005" s="217"/>
    </row>
    <row r="1006">
      <c r="A1006" s="236"/>
      <c r="B1006" s="258"/>
      <c r="C1006" s="234"/>
      <c r="D1006" s="235"/>
      <c r="E1006" s="235"/>
      <c r="F1006" s="217"/>
      <c r="G1006" s="217"/>
      <c r="H1006" s="217"/>
      <c r="I1006" s="217"/>
      <c r="J1006" s="217"/>
      <c r="K1006" s="217"/>
      <c r="L1006" s="217"/>
      <c r="M1006" s="217"/>
      <c r="N1006" s="217"/>
      <c r="O1006" s="217"/>
      <c r="P1006" s="217"/>
    </row>
    <row r="1007">
      <c r="A1007" s="236"/>
      <c r="B1007" s="258"/>
      <c r="C1007" s="234"/>
      <c r="D1007" s="235"/>
      <c r="E1007" s="235"/>
      <c r="F1007" s="217"/>
      <c r="G1007" s="217"/>
      <c r="H1007" s="217"/>
      <c r="I1007" s="217"/>
      <c r="J1007" s="217"/>
      <c r="K1007" s="217"/>
      <c r="L1007" s="217"/>
      <c r="M1007" s="217"/>
      <c r="N1007" s="217"/>
      <c r="O1007" s="217"/>
      <c r="P1007" s="217"/>
    </row>
    <row r="1008">
      <c r="A1008" s="236"/>
      <c r="B1008" s="258"/>
      <c r="C1008" s="234"/>
      <c r="D1008" s="235"/>
      <c r="E1008" s="235"/>
      <c r="F1008" s="217"/>
      <c r="G1008" s="217"/>
      <c r="H1008" s="217"/>
      <c r="I1008" s="217"/>
      <c r="J1008" s="217"/>
      <c r="K1008" s="217"/>
      <c r="L1008" s="217"/>
      <c r="M1008" s="217"/>
      <c r="N1008" s="217"/>
      <c r="O1008" s="217"/>
      <c r="P1008" s="217"/>
    </row>
    <row r="1009">
      <c r="A1009" s="236"/>
      <c r="B1009" s="258"/>
      <c r="C1009" s="234"/>
      <c r="D1009" s="235"/>
      <c r="E1009" s="235"/>
      <c r="F1009" s="217"/>
      <c r="G1009" s="217"/>
      <c r="H1009" s="217"/>
      <c r="I1009" s="217"/>
      <c r="J1009" s="217"/>
      <c r="K1009" s="217"/>
      <c r="L1009" s="217"/>
      <c r="M1009" s="217"/>
      <c r="N1009" s="217"/>
      <c r="O1009" s="217"/>
      <c r="P1009" s="217"/>
    </row>
    <row r="1010">
      <c r="A1010" s="236"/>
      <c r="B1010" s="258"/>
      <c r="C1010" s="234"/>
      <c r="D1010" s="235"/>
      <c r="E1010" s="235"/>
      <c r="F1010" s="217"/>
      <c r="G1010" s="217"/>
      <c r="H1010" s="217"/>
      <c r="I1010" s="217"/>
      <c r="J1010" s="217"/>
      <c r="K1010" s="217"/>
      <c r="L1010" s="217"/>
      <c r="M1010" s="217"/>
      <c r="N1010" s="217"/>
      <c r="O1010" s="217"/>
      <c r="P1010" s="217"/>
    </row>
    <row r="1011">
      <c r="A1011" s="236"/>
      <c r="B1011" s="258"/>
      <c r="C1011" s="234"/>
      <c r="D1011" s="235"/>
      <c r="E1011" s="235"/>
      <c r="F1011" s="217"/>
      <c r="G1011" s="217"/>
      <c r="H1011" s="217"/>
      <c r="I1011" s="217"/>
      <c r="J1011" s="217"/>
      <c r="K1011" s="217"/>
      <c r="L1011" s="217"/>
      <c r="M1011" s="217"/>
      <c r="N1011" s="217"/>
      <c r="O1011" s="217"/>
      <c r="P1011" s="217"/>
    </row>
    <row r="1012">
      <c r="A1012" s="217"/>
      <c r="B1012" s="258"/>
      <c r="C1012" s="234"/>
      <c r="D1012" s="236"/>
      <c r="E1012" s="235"/>
      <c r="F1012" s="195"/>
      <c r="G1012" s="195"/>
      <c r="H1012" s="217"/>
      <c r="I1012" s="195"/>
      <c r="J1012" s="195"/>
      <c r="K1012" s="195"/>
      <c r="L1012" s="195"/>
      <c r="M1012" s="195"/>
      <c r="N1012" s="195"/>
      <c r="O1012" s="195"/>
      <c r="P1012" s="195"/>
    </row>
    <row r="1013">
      <c r="A1013" s="236"/>
      <c r="B1013" s="258"/>
      <c r="C1013" s="234"/>
      <c r="D1013" s="235"/>
      <c r="E1013" s="235"/>
      <c r="F1013" s="217"/>
      <c r="G1013" s="217"/>
      <c r="H1013" s="217"/>
      <c r="I1013" s="217"/>
      <c r="J1013" s="217"/>
      <c r="K1013" s="217"/>
      <c r="L1013" s="217"/>
      <c r="M1013" s="217"/>
      <c r="N1013" s="217"/>
      <c r="O1013" s="217"/>
      <c r="P1013" s="217"/>
    </row>
    <row r="1014">
      <c r="A1014" s="236"/>
      <c r="B1014" s="258"/>
      <c r="C1014" s="234"/>
      <c r="D1014" s="235"/>
      <c r="E1014" s="235"/>
      <c r="F1014" s="217"/>
      <c r="G1014" s="217"/>
      <c r="H1014" s="217"/>
      <c r="I1014" s="217"/>
      <c r="J1014" s="217"/>
      <c r="K1014" s="217"/>
      <c r="L1014" s="217"/>
      <c r="M1014" s="217"/>
      <c r="N1014" s="217"/>
      <c r="O1014" s="217"/>
      <c r="P1014" s="217"/>
    </row>
    <row r="1015">
      <c r="A1015" s="236"/>
      <c r="B1015" s="258"/>
      <c r="C1015" s="234"/>
      <c r="D1015" s="235"/>
      <c r="E1015" s="235"/>
      <c r="F1015" s="217"/>
      <c r="G1015" s="217"/>
      <c r="H1015" s="217"/>
      <c r="I1015" s="217"/>
      <c r="J1015" s="217"/>
      <c r="K1015" s="217"/>
      <c r="L1015" s="217"/>
      <c r="M1015" s="217"/>
      <c r="N1015" s="217"/>
      <c r="O1015" s="217"/>
      <c r="P1015" s="217"/>
    </row>
    <row r="1016">
      <c r="A1016" s="236"/>
      <c r="B1016" s="258"/>
      <c r="C1016" s="234"/>
      <c r="D1016" s="235"/>
      <c r="E1016" s="235"/>
      <c r="F1016" s="217"/>
      <c r="G1016" s="217"/>
      <c r="H1016" s="217"/>
      <c r="I1016" s="217"/>
      <c r="J1016" s="217"/>
      <c r="K1016" s="217"/>
      <c r="L1016" s="217"/>
      <c r="M1016" s="217"/>
      <c r="N1016" s="217"/>
      <c r="O1016" s="217"/>
      <c r="P1016" s="217"/>
    </row>
    <row r="1017">
      <c r="A1017" s="236"/>
      <c r="B1017" s="258"/>
      <c r="C1017" s="234"/>
      <c r="D1017" s="235"/>
      <c r="E1017" s="235"/>
      <c r="F1017" s="217"/>
      <c r="G1017" s="217"/>
      <c r="H1017" s="217"/>
      <c r="I1017" s="217"/>
      <c r="J1017" s="217"/>
      <c r="K1017" s="217"/>
      <c r="L1017" s="217"/>
      <c r="M1017" s="217"/>
      <c r="N1017" s="217"/>
      <c r="O1017" s="217"/>
      <c r="P1017" s="217"/>
    </row>
    <row r="1018">
      <c r="A1018" s="236"/>
      <c r="B1018" s="258"/>
      <c r="C1018" s="234"/>
      <c r="D1018" s="235"/>
      <c r="E1018" s="235"/>
      <c r="F1018" s="217"/>
      <c r="G1018" s="217"/>
      <c r="H1018" s="217"/>
      <c r="I1018" s="217"/>
      <c r="J1018" s="217"/>
      <c r="K1018" s="217"/>
      <c r="L1018" s="217"/>
      <c r="M1018" s="217"/>
      <c r="N1018" s="217"/>
      <c r="O1018" s="217"/>
      <c r="P1018" s="217"/>
    </row>
    <row r="1019">
      <c r="A1019" s="236"/>
      <c r="B1019" s="258"/>
      <c r="C1019" s="234"/>
      <c r="D1019" s="235"/>
      <c r="E1019" s="235"/>
      <c r="F1019" s="217"/>
      <c r="G1019" s="217"/>
      <c r="H1019" s="217"/>
      <c r="I1019" s="217"/>
      <c r="J1019" s="217"/>
      <c r="K1019" s="217"/>
      <c r="L1019" s="217"/>
      <c r="M1019" s="217"/>
      <c r="N1019" s="217"/>
      <c r="O1019" s="217"/>
      <c r="P1019" s="217"/>
    </row>
    <row r="1020">
      <c r="A1020" s="236"/>
      <c r="B1020" s="258"/>
      <c r="C1020" s="234"/>
      <c r="D1020" s="235"/>
      <c r="E1020" s="235"/>
      <c r="F1020" s="217"/>
      <c r="G1020" s="217"/>
      <c r="H1020" s="217"/>
      <c r="I1020" s="217"/>
      <c r="J1020" s="217"/>
      <c r="K1020" s="217"/>
      <c r="L1020" s="217"/>
      <c r="M1020" s="217"/>
      <c r="N1020" s="217"/>
      <c r="O1020" s="217"/>
      <c r="P1020" s="217"/>
    </row>
    <row r="1021">
      <c r="A1021" s="236"/>
      <c r="B1021" s="258"/>
      <c r="C1021" s="234"/>
      <c r="D1021" s="235"/>
      <c r="E1021" s="235"/>
      <c r="F1021" s="217"/>
      <c r="G1021" s="217"/>
      <c r="H1021" s="217"/>
      <c r="I1021" s="217"/>
      <c r="J1021" s="217"/>
      <c r="K1021" s="217"/>
      <c r="L1021" s="217"/>
      <c r="M1021" s="217"/>
      <c r="N1021" s="217"/>
      <c r="O1021" s="217"/>
      <c r="P1021" s="217"/>
    </row>
    <row r="1022">
      <c r="A1022" s="236"/>
      <c r="B1022" s="258"/>
      <c r="C1022" s="234"/>
      <c r="D1022" s="235"/>
      <c r="E1022" s="235"/>
      <c r="F1022" s="217"/>
      <c r="G1022" s="217"/>
      <c r="H1022" s="217"/>
      <c r="I1022" s="217"/>
      <c r="J1022" s="217"/>
      <c r="K1022" s="217"/>
      <c r="L1022" s="217"/>
      <c r="M1022" s="217"/>
      <c r="N1022" s="217"/>
      <c r="O1022" s="217"/>
      <c r="P1022" s="217"/>
    </row>
    <row r="1023">
      <c r="A1023" s="236"/>
      <c r="B1023" s="258"/>
      <c r="C1023" s="234"/>
      <c r="D1023" s="235"/>
      <c r="E1023" s="235"/>
      <c r="F1023" s="217"/>
      <c r="G1023" s="217"/>
      <c r="H1023" s="217"/>
      <c r="I1023" s="217"/>
      <c r="J1023" s="217"/>
      <c r="K1023" s="217"/>
      <c r="L1023" s="217"/>
      <c r="M1023" s="217"/>
      <c r="N1023" s="217"/>
      <c r="O1023" s="217"/>
      <c r="P1023" s="217"/>
    </row>
    <row r="1024">
      <c r="A1024" s="236"/>
      <c r="B1024" s="258"/>
      <c r="C1024" s="234"/>
      <c r="D1024" s="235"/>
      <c r="E1024" s="235"/>
      <c r="F1024" s="217"/>
      <c r="G1024" s="217"/>
      <c r="H1024" s="217"/>
      <c r="I1024" s="217"/>
      <c r="J1024" s="217"/>
      <c r="K1024" s="217"/>
      <c r="L1024" s="217"/>
      <c r="M1024" s="217"/>
      <c r="N1024" s="217"/>
      <c r="O1024" s="217"/>
      <c r="P1024" s="217"/>
    </row>
    <row r="1025">
      <c r="A1025" s="236"/>
      <c r="B1025" s="258"/>
      <c r="C1025" s="234"/>
      <c r="D1025" s="235"/>
      <c r="E1025" s="235"/>
      <c r="F1025" s="217"/>
      <c r="G1025" s="217"/>
      <c r="H1025" s="217"/>
      <c r="I1025" s="217"/>
      <c r="J1025" s="217"/>
      <c r="K1025" s="217"/>
      <c r="L1025" s="217"/>
      <c r="M1025" s="217"/>
      <c r="N1025" s="217"/>
      <c r="O1025" s="217"/>
      <c r="P1025" s="217"/>
    </row>
    <row r="1026">
      <c r="A1026" s="236"/>
      <c r="B1026" s="258"/>
      <c r="C1026" s="234"/>
      <c r="D1026" s="235"/>
      <c r="E1026" s="235"/>
      <c r="F1026" s="217"/>
      <c r="G1026" s="217"/>
      <c r="H1026" s="217"/>
      <c r="I1026" s="217"/>
      <c r="J1026" s="217"/>
      <c r="K1026" s="217"/>
      <c r="L1026" s="217"/>
      <c r="M1026" s="217"/>
      <c r="N1026" s="217"/>
      <c r="O1026" s="217"/>
      <c r="P1026" s="217"/>
    </row>
    <row r="1027">
      <c r="A1027" s="236"/>
      <c r="B1027" s="258"/>
      <c r="C1027" s="234"/>
      <c r="D1027" s="235"/>
      <c r="E1027" s="235"/>
      <c r="F1027" s="217"/>
      <c r="G1027" s="217"/>
      <c r="H1027" s="217"/>
      <c r="I1027" s="217"/>
      <c r="J1027" s="217"/>
      <c r="K1027" s="217"/>
      <c r="L1027" s="217"/>
      <c r="M1027" s="217"/>
      <c r="N1027" s="217"/>
      <c r="O1027" s="217"/>
      <c r="P1027" s="217"/>
    </row>
    <row r="1028">
      <c r="A1028" s="236"/>
      <c r="B1028" s="258"/>
      <c r="C1028" s="234"/>
      <c r="D1028" s="235"/>
      <c r="E1028" s="235"/>
      <c r="F1028" s="217"/>
      <c r="G1028" s="217"/>
      <c r="H1028" s="217"/>
      <c r="I1028" s="217"/>
      <c r="J1028" s="217"/>
      <c r="K1028" s="217"/>
      <c r="L1028" s="217"/>
      <c r="M1028" s="217"/>
      <c r="N1028" s="217"/>
      <c r="O1028" s="217"/>
      <c r="P1028" s="217"/>
    </row>
    <row r="1029">
      <c r="A1029" s="236"/>
      <c r="B1029" s="258"/>
      <c r="C1029" s="234"/>
      <c r="D1029" s="235"/>
      <c r="E1029" s="235"/>
      <c r="F1029" s="217"/>
      <c r="G1029" s="217"/>
      <c r="H1029" s="217"/>
      <c r="I1029" s="217"/>
      <c r="J1029" s="217"/>
      <c r="K1029" s="217"/>
      <c r="L1029" s="217"/>
      <c r="M1029" s="217"/>
      <c r="N1029" s="217"/>
      <c r="O1029" s="217"/>
      <c r="P1029" s="217"/>
    </row>
    <row r="1030">
      <c r="A1030" s="217"/>
      <c r="B1030" s="258"/>
      <c r="C1030" s="234"/>
      <c r="D1030" s="236"/>
      <c r="E1030" s="235"/>
      <c r="F1030" s="195"/>
      <c r="G1030" s="195"/>
      <c r="H1030" s="217"/>
      <c r="I1030" s="195"/>
      <c r="J1030" s="195"/>
      <c r="K1030" s="195"/>
      <c r="L1030" s="195"/>
      <c r="M1030" s="195"/>
      <c r="N1030" s="195"/>
      <c r="O1030" s="195"/>
      <c r="P1030" s="195"/>
    </row>
    <row r="1031">
      <c r="A1031" s="236"/>
      <c r="B1031" s="258"/>
      <c r="C1031" s="234"/>
      <c r="D1031" s="235"/>
      <c r="E1031" s="235"/>
      <c r="F1031" s="217"/>
      <c r="G1031" s="217"/>
      <c r="H1031" s="217"/>
      <c r="I1031" s="217"/>
      <c r="J1031" s="217"/>
      <c r="K1031" s="217"/>
      <c r="L1031" s="217"/>
      <c r="M1031" s="217"/>
      <c r="N1031" s="217"/>
      <c r="O1031" s="217"/>
      <c r="P1031" s="217"/>
    </row>
    <row r="1032">
      <c r="A1032" s="236"/>
      <c r="B1032" s="258"/>
      <c r="C1032" s="234"/>
      <c r="D1032" s="235"/>
      <c r="E1032" s="235"/>
      <c r="F1032" s="217"/>
      <c r="G1032" s="217"/>
      <c r="H1032" s="217"/>
      <c r="I1032" s="217"/>
      <c r="J1032" s="217"/>
      <c r="K1032" s="217"/>
      <c r="L1032" s="217"/>
      <c r="M1032" s="217"/>
      <c r="N1032" s="217"/>
      <c r="O1032" s="217"/>
      <c r="P1032" s="217"/>
    </row>
    <row r="1033">
      <c r="A1033" s="236"/>
      <c r="B1033" s="258"/>
      <c r="C1033" s="234"/>
      <c r="D1033" s="235"/>
      <c r="E1033" s="235"/>
      <c r="F1033" s="217"/>
      <c r="G1033" s="217"/>
      <c r="H1033" s="217"/>
      <c r="I1033" s="217"/>
      <c r="J1033" s="217"/>
      <c r="K1033" s="217"/>
      <c r="L1033" s="217"/>
      <c r="M1033" s="217"/>
      <c r="N1033" s="217"/>
      <c r="O1033" s="217"/>
      <c r="P1033" s="217"/>
    </row>
    <row r="1034">
      <c r="A1034" s="236"/>
      <c r="B1034" s="258"/>
      <c r="C1034" s="234"/>
      <c r="D1034" s="235"/>
      <c r="E1034" s="235"/>
      <c r="F1034" s="217"/>
      <c r="G1034" s="217"/>
      <c r="H1034" s="217"/>
      <c r="I1034" s="217"/>
      <c r="J1034" s="217"/>
      <c r="K1034" s="217"/>
      <c r="L1034" s="217"/>
      <c r="M1034" s="217"/>
      <c r="N1034" s="217"/>
      <c r="O1034" s="217"/>
      <c r="P1034" s="217"/>
    </row>
    <row r="1035">
      <c r="A1035" s="236"/>
      <c r="B1035" s="258"/>
      <c r="C1035" s="234"/>
      <c r="D1035" s="235"/>
      <c r="E1035" s="235"/>
      <c r="F1035" s="217"/>
      <c r="G1035" s="217"/>
      <c r="H1035" s="217"/>
      <c r="I1035" s="217"/>
      <c r="J1035" s="217"/>
      <c r="K1035" s="217"/>
      <c r="L1035" s="217"/>
      <c r="M1035" s="217"/>
      <c r="N1035" s="217"/>
      <c r="O1035" s="217"/>
      <c r="P1035" s="217"/>
    </row>
    <row r="1036">
      <c r="A1036" s="236"/>
      <c r="B1036" s="258"/>
      <c r="C1036" s="234"/>
      <c r="D1036" s="235"/>
      <c r="E1036" s="235"/>
      <c r="F1036" s="217"/>
      <c r="G1036" s="217"/>
      <c r="H1036" s="217"/>
      <c r="I1036" s="217"/>
      <c r="J1036" s="217"/>
      <c r="K1036" s="217"/>
      <c r="L1036" s="217"/>
      <c r="M1036" s="217"/>
      <c r="N1036" s="217"/>
      <c r="O1036" s="217"/>
      <c r="P1036" s="217"/>
    </row>
    <row r="1037">
      <c r="A1037" s="236"/>
      <c r="B1037" s="258"/>
      <c r="C1037" s="234"/>
      <c r="D1037" s="235"/>
      <c r="E1037" s="235"/>
      <c r="F1037" s="217"/>
      <c r="G1037" s="217"/>
      <c r="H1037" s="217"/>
      <c r="I1037" s="217"/>
      <c r="J1037" s="217"/>
      <c r="K1037" s="217"/>
      <c r="L1037" s="217"/>
      <c r="M1037" s="217"/>
      <c r="N1037" s="217"/>
      <c r="O1037" s="217"/>
      <c r="P1037" s="217"/>
    </row>
    <row r="1038">
      <c r="A1038" s="236"/>
      <c r="B1038" s="258"/>
      <c r="C1038" s="234"/>
      <c r="D1038" s="235"/>
      <c r="E1038" s="235"/>
      <c r="F1038" s="217"/>
      <c r="G1038" s="217"/>
      <c r="H1038" s="217"/>
      <c r="I1038" s="217"/>
      <c r="J1038" s="217"/>
      <c r="K1038" s="217"/>
      <c r="L1038" s="217"/>
      <c r="M1038" s="217"/>
      <c r="N1038" s="217"/>
      <c r="O1038" s="217"/>
      <c r="P1038" s="217"/>
    </row>
    <row r="1039">
      <c r="A1039" s="236"/>
      <c r="B1039" s="258"/>
      <c r="C1039" s="234"/>
      <c r="D1039" s="235"/>
      <c r="E1039" s="235"/>
      <c r="F1039" s="217"/>
      <c r="G1039" s="217"/>
      <c r="H1039" s="217"/>
      <c r="I1039" s="217"/>
      <c r="J1039" s="217"/>
      <c r="K1039" s="217"/>
      <c r="L1039" s="217"/>
      <c r="M1039" s="217"/>
      <c r="N1039" s="217"/>
      <c r="O1039" s="217"/>
      <c r="P1039" s="217"/>
    </row>
    <row r="1040">
      <c r="A1040" s="236"/>
      <c r="B1040" s="258"/>
      <c r="C1040" s="234"/>
      <c r="D1040" s="235"/>
      <c r="E1040" s="235"/>
      <c r="F1040" s="217"/>
      <c r="G1040" s="217"/>
      <c r="H1040" s="217"/>
      <c r="I1040" s="217"/>
      <c r="J1040" s="217"/>
      <c r="K1040" s="217"/>
      <c r="L1040" s="217"/>
      <c r="M1040" s="217"/>
      <c r="N1040" s="217"/>
      <c r="O1040" s="217"/>
      <c r="P1040" s="217"/>
    </row>
    <row r="1041">
      <c r="A1041" s="236"/>
      <c r="B1041" s="258"/>
      <c r="C1041" s="234"/>
      <c r="D1041" s="235"/>
      <c r="E1041" s="235"/>
      <c r="F1041" s="217"/>
      <c r="G1041" s="217"/>
      <c r="H1041" s="217"/>
      <c r="I1041" s="217"/>
      <c r="J1041" s="217"/>
      <c r="K1041" s="217"/>
      <c r="L1041" s="217"/>
      <c r="M1041" s="217"/>
      <c r="N1041" s="217"/>
      <c r="O1041" s="217"/>
      <c r="P1041" s="217"/>
    </row>
    <row r="1042">
      <c r="A1042" s="236"/>
      <c r="B1042" s="258"/>
      <c r="C1042" s="234"/>
      <c r="D1042" s="235"/>
      <c r="E1042" s="235"/>
      <c r="F1042" s="217"/>
      <c r="G1042" s="217"/>
      <c r="H1042" s="217"/>
      <c r="I1042" s="217"/>
      <c r="J1042" s="217"/>
      <c r="K1042" s="217"/>
      <c r="L1042" s="217"/>
      <c r="M1042" s="217"/>
      <c r="N1042" s="217"/>
      <c r="O1042" s="217"/>
      <c r="P1042" s="217"/>
    </row>
    <row r="1043">
      <c r="A1043" s="236"/>
      <c r="B1043" s="258"/>
      <c r="C1043" s="234"/>
      <c r="D1043" s="235"/>
      <c r="E1043" s="235"/>
      <c r="F1043" s="217"/>
      <c r="G1043" s="217"/>
      <c r="H1043" s="217"/>
      <c r="I1043" s="217"/>
      <c r="J1043" s="217"/>
      <c r="K1043" s="217"/>
      <c r="L1043" s="217"/>
      <c r="M1043" s="217"/>
      <c r="N1043" s="217"/>
      <c r="O1043" s="217"/>
      <c r="P1043" s="217"/>
    </row>
    <row r="1044">
      <c r="A1044" s="236"/>
      <c r="B1044" s="258"/>
      <c r="C1044" s="234"/>
      <c r="D1044" s="235"/>
      <c r="E1044" s="235"/>
      <c r="F1044" s="217"/>
      <c r="G1044" s="217"/>
      <c r="H1044" s="217"/>
      <c r="I1044" s="217"/>
      <c r="J1044" s="217"/>
      <c r="K1044" s="217"/>
      <c r="L1044" s="217"/>
      <c r="M1044" s="217"/>
      <c r="N1044" s="217"/>
      <c r="O1044" s="217"/>
      <c r="P1044" s="217"/>
    </row>
    <row r="1045">
      <c r="A1045" s="236"/>
      <c r="B1045" s="258"/>
      <c r="C1045" s="234"/>
      <c r="D1045" s="235"/>
      <c r="E1045" s="235"/>
      <c r="F1045" s="217"/>
      <c r="G1045" s="217"/>
      <c r="H1045" s="217"/>
      <c r="I1045" s="217"/>
      <c r="J1045" s="217"/>
      <c r="K1045" s="217"/>
      <c r="L1045" s="217"/>
      <c r="M1045" s="217"/>
      <c r="N1045" s="217"/>
      <c r="O1045" s="217"/>
      <c r="P1045" s="217"/>
    </row>
    <row r="1046">
      <c r="A1046" s="236"/>
      <c r="B1046" s="258"/>
      <c r="C1046" s="234"/>
      <c r="D1046" s="235"/>
      <c r="E1046" s="235"/>
      <c r="F1046" s="217"/>
      <c r="G1046" s="217"/>
      <c r="H1046" s="217"/>
      <c r="I1046" s="217"/>
      <c r="J1046" s="217"/>
      <c r="K1046" s="217"/>
      <c r="L1046" s="217"/>
      <c r="M1046" s="217"/>
      <c r="N1046" s="217"/>
      <c r="O1046" s="217"/>
      <c r="P1046" s="217"/>
    </row>
    <row r="1047">
      <c r="A1047" s="236"/>
      <c r="B1047" s="258"/>
      <c r="C1047" s="234"/>
      <c r="D1047" s="235"/>
      <c r="E1047" s="235"/>
      <c r="F1047" s="217"/>
      <c r="G1047" s="217"/>
      <c r="H1047" s="217"/>
      <c r="I1047" s="217"/>
      <c r="J1047" s="217"/>
      <c r="K1047" s="217"/>
      <c r="L1047" s="217"/>
      <c r="M1047" s="217"/>
      <c r="N1047" s="217"/>
      <c r="O1047" s="217"/>
      <c r="P1047" s="217"/>
    </row>
    <row r="1048">
      <c r="A1048" s="217"/>
      <c r="B1048" s="258"/>
      <c r="C1048" s="234"/>
      <c r="D1048" s="236"/>
      <c r="E1048" s="235"/>
      <c r="F1048" s="195"/>
      <c r="G1048" s="195"/>
      <c r="H1048" s="217"/>
      <c r="I1048" s="195"/>
      <c r="J1048" s="195"/>
      <c r="K1048" s="195"/>
      <c r="L1048" s="195"/>
      <c r="M1048" s="195"/>
      <c r="N1048" s="195"/>
      <c r="O1048" s="195"/>
      <c r="P1048" s="195"/>
    </row>
    <row r="1049">
      <c r="A1049" s="236"/>
      <c r="B1049" s="258"/>
      <c r="C1049" s="234"/>
      <c r="D1049" s="235"/>
      <c r="E1049" s="235"/>
      <c r="F1049" s="217"/>
      <c r="G1049" s="217"/>
      <c r="H1049" s="217"/>
      <c r="I1049" s="217"/>
      <c r="J1049" s="217"/>
      <c r="K1049" s="217"/>
      <c r="L1049" s="217"/>
      <c r="M1049" s="217"/>
      <c r="N1049" s="217"/>
      <c r="O1049" s="217"/>
      <c r="P1049" s="217"/>
    </row>
    <row r="1050">
      <c r="A1050" s="236"/>
      <c r="B1050" s="258"/>
      <c r="C1050" s="234"/>
      <c r="D1050" s="235"/>
      <c r="E1050" s="235"/>
      <c r="F1050" s="217"/>
      <c r="G1050" s="217"/>
      <c r="H1050" s="217"/>
      <c r="I1050" s="217"/>
      <c r="J1050" s="217"/>
      <c r="K1050" s="217"/>
      <c r="L1050" s="217"/>
      <c r="M1050" s="217"/>
      <c r="N1050" s="217"/>
      <c r="O1050" s="217"/>
      <c r="P1050" s="217"/>
    </row>
    <row r="1051">
      <c r="A1051" s="236"/>
      <c r="B1051" s="258"/>
      <c r="C1051" s="234"/>
      <c r="D1051" s="235"/>
      <c r="E1051" s="235"/>
      <c r="F1051" s="217"/>
      <c r="G1051" s="217"/>
      <c r="H1051" s="217"/>
      <c r="I1051" s="217"/>
      <c r="J1051" s="217"/>
      <c r="K1051" s="217"/>
      <c r="L1051" s="217"/>
      <c r="M1051" s="217"/>
      <c r="N1051" s="217"/>
      <c r="O1051" s="217"/>
      <c r="P1051" s="217"/>
    </row>
    <row r="1052">
      <c r="A1052" s="236"/>
      <c r="B1052" s="258"/>
      <c r="C1052" s="234"/>
      <c r="D1052" s="235"/>
      <c r="E1052" s="235"/>
      <c r="F1052" s="217"/>
      <c r="G1052" s="217"/>
      <c r="H1052" s="217"/>
      <c r="I1052" s="217"/>
      <c r="J1052" s="217"/>
      <c r="K1052" s="217"/>
      <c r="L1052" s="217"/>
      <c r="M1052" s="217"/>
      <c r="N1052" s="217"/>
      <c r="O1052" s="217"/>
      <c r="P1052" s="217"/>
    </row>
    <row r="1053">
      <c r="A1053" s="236"/>
      <c r="B1053" s="258"/>
      <c r="C1053" s="234"/>
      <c r="D1053" s="235"/>
      <c r="E1053" s="235"/>
      <c r="F1053" s="217"/>
      <c r="G1053" s="217"/>
      <c r="H1053" s="217"/>
      <c r="I1053" s="217"/>
      <c r="J1053" s="217"/>
      <c r="K1053" s="217"/>
      <c r="L1053" s="217"/>
      <c r="M1053" s="217"/>
      <c r="N1053" s="217"/>
      <c r="O1053" s="217"/>
      <c r="P1053" s="217"/>
    </row>
    <row r="1054">
      <c r="A1054" s="236"/>
      <c r="B1054" s="258"/>
      <c r="C1054" s="234"/>
      <c r="D1054" s="235"/>
      <c r="E1054" s="235"/>
      <c r="F1054" s="217"/>
      <c r="G1054" s="217"/>
      <c r="H1054" s="217"/>
      <c r="I1054" s="217"/>
      <c r="J1054" s="217"/>
      <c r="K1054" s="217"/>
      <c r="L1054" s="217"/>
      <c r="M1054" s="217"/>
      <c r="N1054" s="217"/>
      <c r="O1054" s="217"/>
      <c r="P1054" s="217"/>
    </row>
    <row r="1055">
      <c r="A1055" s="236"/>
      <c r="B1055" s="258"/>
      <c r="C1055" s="234"/>
      <c r="D1055" s="235"/>
      <c r="E1055" s="235"/>
      <c r="F1055" s="217"/>
      <c r="G1055" s="217"/>
      <c r="H1055" s="217"/>
      <c r="I1055" s="217"/>
      <c r="J1055" s="217"/>
      <c r="K1055" s="217"/>
      <c r="L1055" s="217"/>
      <c r="M1055" s="217"/>
      <c r="N1055" s="217"/>
      <c r="O1055" s="217"/>
      <c r="P1055" s="217"/>
    </row>
    <row r="1056">
      <c r="A1056" s="236"/>
      <c r="B1056" s="258"/>
      <c r="C1056" s="234"/>
      <c r="D1056" s="235"/>
      <c r="E1056" s="235"/>
      <c r="F1056" s="217"/>
      <c r="G1056" s="217"/>
      <c r="H1056" s="217"/>
      <c r="I1056" s="217"/>
      <c r="J1056" s="217"/>
      <c r="K1056" s="217"/>
      <c r="L1056" s="217"/>
      <c r="M1056" s="217"/>
      <c r="N1056" s="217"/>
      <c r="O1056" s="217"/>
      <c r="P1056" s="217"/>
    </row>
    <row r="1057">
      <c r="A1057" s="236"/>
      <c r="B1057" s="258"/>
      <c r="C1057" s="234"/>
      <c r="D1057" s="235"/>
      <c r="E1057" s="235"/>
      <c r="F1057" s="217"/>
      <c r="G1057" s="217"/>
      <c r="H1057" s="217"/>
      <c r="I1057" s="217"/>
      <c r="J1057" s="217"/>
      <c r="K1057" s="217"/>
      <c r="L1057" s="217"/>
      <c r="M1057" s="217"/>
      <c r="N1057" s="217"/>
      <c r="O1057" s="217"/>
      <c r="P1057" s="217"/>
    </row>
    <row r="1058">
      <c r="A1058" s="236"/>
      <c r="B1058" s="258"/>
      <c r="C1058" s="234"/>
      <c r="D1058" s="235"/>
      <c r="E1058" s="235"/>
      <c r="F1058" s="217"/>
      <c r="G1058" s="217"/>
      <c r="H1058" s="217"/>
      <c r="I1058" s="217"/>
      <c r="J1058" s="217"/>
      <c r="K1058" s="217"/>
      <c r="L1058" s="217"/>
      <c r="M1058" s="217"/>
      <c r="N1058" s="217"/>
      <c r="O1058" s="217"/>
      <c r="P1058" s="217"/>
    </row>
    <row r="1059">
      <c r="A1059" s="236"/>
      <c r="B1059" s="258"/>
      <c r="C1059" s="234"/>
      <c r="D1059" s="235"/>
      <c r="E1059" s="235"/>
      <c r="F1059" s="217"/>
      <c r="G1059" s="217"/>
      <c r="H1059" s="217"/>
      <c r="I1059" s="217"/>
      <c r="J1059" s="217"/>
      <c r="K1059" s="217"/>
      <c r="L1059" s="217"/>
      <c r="M1059" s="217"/>
      <c r="N1059" s="217"/>
      <c r="O1059" s="217"/>
      <c r="P1059" s="217"/>
    </row>
    <row r="1060">
      <c r="A1060" s="236"/>
      <c r="B1060" s="258"/>
      <c r="C1060" s="234"/>
      <c r="D1060" s="235"/>
      <c r="E1060" s="235"/>
      <c r="F1060" s="217"/>
      <c r="G1060" s="217"/>
      <c r="H1060" s="217"/>
      <c r="I1060" s="217"/>
      <c r="J1060" s="217"/>
      <c r="K1060" s="217"/>
      <c r="L1060" s="217"/>
      <c r="M1060" s="217"/>
      <c r="N1060" s="217"/>
      <c r="O1060" s="217"/>
      <c r="P1060" s="217"/>
    </row>
    <row r="1061">
      <c r="A1061" s="236"/>
      <c r="B1061" s="258"/>
      <c r="C1061" s="234"/>
      <c r="D1061" s="235"/>
      <c r="E1061" s="235"/>
      <c r="F1061" s="217"/>
      <c r="G1061" s="217"/>
      <c r="H1061" s="217"/>
      <c r="I1061" s="217"/>
      <c r="J1061" s="217"/>
      <c r="K1061" s="217"/>
      <c r="L1061" s="217"/>
      <c r="M1061" s="217"/>
      <c r="N1061" s="217"/>
      <c r="O1061" s="217"/>
      <c r="P1061" s="217"/>
    </row>
    <row r="1062">
      <c r="A1062" s="236"/>
      <c r="B1062" s="258"/>
      <c r="C1062" s="234"/>
      <c r="D1062" s="235"/>
      <c r="E1062" s="235"/>
      <c r="F1062" s="217"/>
      <c r="G1062" s="217"/>
      <c r="H1062" s="217"/>
      <c r="I1062" s="217"/>
      <c r="J1062" s="217"/>
      <c r="K1062" s="217"/>
      <c r="L1062" s="217"/>
      <c r="M1062" s="217"/>
      <c r="N1062" s="217"/>
      <c r="O1062" s="217"/>
      <c r="P1062" s="217"/>
    </row>
    <row r="1063">
      <c r="A1063" s="236"/>
      <c r="B1063" s="258"/>
      <c r="C1063" s="234"/>
      <c r="D1063" s="235"/>
      <c r="E1063" s="235"/>
      <c r="F1063" s="217"/>
      <c r="G1063" s="217"/>
      <c r="H1063" s="217"/>
      <c r="I1063" s="217"/>
      <c r="J1063" s="217"/>
      <c r="K1063" s="217"/>
      <c r="L1063" s="217"/>
      <c r="M1063" s="217"/>
      <c r="N1063" s="217"/>
      <c r="O1063" s="217"/>
      <c r="P1063" s="217"/>
    </row>
    <row r="1064">
      <c r="A1064" s="236"/>
      <c r="B1064" s="258"/>
      <c r="C1064" s="234"/>
      <c r="D1064" s="235"/>
      <c r="E1064" s="235"/>
      <c r="F1064" s="217"/>
      <c r="G1064" s="217"/>
      <c r="H1064" s="217"/>
      <c r="I1064" s="217"/>
      <c r="J1064" s="217"/>
      <c r="K1064" s="217"/>
      <c r="L1064" s="217"/>
      <c r="M1064" s="217"/>
      <c r="N1064" s="217"/>
      <c r="O1064" s="217"/>
      <c r="P1064" s="217"/>
    </row>
    <row r="1065">
      <c r="A1065" s="236"/>
      <c r="B1065" s="258"/>
      <c r="C1065" s="234"/>
      <c r="D1065" s="235"/>
      <c r="E1065" s="235"/>
      <c r="F1065" s="217"/>
      <c r="G1065" s="217"/>
      <c r="H1065" s="217"/>
      <c r="I1065" s="217"/>
      <c r="J1065" s="217"/>
      <c r="K1065" s="217"/>
      <c r="L1065" s="217"/>
      <c r="M1065" s="217"/>
      <c r="N1065" s="217"/>
      <c r="O1065" s="217"/>
      <c r="P1065" s="217"/>
    </row>
    <row r="1066">
      <c r="A1066" s="217"/>
      <c r="B1066" s="234"/>
      <c r="C1066" s="234"/>
      <c r="D1066" s="236"/>
      <c r="E1066" s="235"/>
      <c r="F1066" s="195"/>
      <c r="G1066" s="195"/>
      <c r="H1066" s="217"/>
      <c r="I1066" s="195"/>
      <c r="J1066" s="195"/>
      <c r="K1066" s="195"/>
      <c r="L1066" s="195"/>
      <c r="M1066" s="195"/>
      <c r="N1066" s="195"/>
      <c r="O1066" s="195"/>
      <c r="P1066" s="195"/>
    </row>
    <row r="1067">
      <c r="A1067" s="236"/>
      <c r="B1067" s="234"/>
      <c r="C1067" s="234"/>
      <c r="D1067" s="235"/>
      <c r="E1067" s="235"/>
      <c r="F1067" s="217"/>
      <c r="G1067" s="217"/>
      <c r="H1067" s="217"/>
      <c r="I1067" s="217"/>
      <c r="J1067" s="217"/>
      <c r="K1067" s="217"/>
      <c r="L1067" s="217"/>
      <c r="M1067" s="217"/>
      <c r="N1067" s="217"/>
      <c r="O1067" s="217"/>
      <c r="P1067" s="217"/>
    </row>
    <row r="1068">
      <c r="A1068" s="236"/>
      <c r="B1068" s="234"/>
      <c r="C1068" s="234"/>
      <c r="D1068" s="235"/>
      <c r="E1068" s="235"/>
      <c r="F1068" s="217"/>
      <c r="G1068" s="217"/>
      <c r="H1068" s="217"/>
      <c r="I1068" s="217"/>
      <c r="J1068" s="217"/>
      <c r="K1068" s="217"/>
      <c r="L1068" s="217"/>
      <c r="M1068" s="217"/>
      <c r="N1068" s="217"/>
      <c r="O1068" s="217"/>
      <c r="P1068" s="217"/>
    </row>
    <row r="1069">
      <c r="A1069" s="236"/>
      <c r="B1069" s="234"/>
      <c r="C1069" s="234"/>
      <c r="D1069" s="235"/>
      <c r="E1069" s="235"/>
      <c r="F1069" s="217"/>
      <c r="G1069" s="217"/>
      <c r="H1069" s="217"/>
      <c r="I1069" s="217"/>
      <c r="J1069" s="217"/>
      <c r="K1069" s="217"/>
      <c r="L1069" s="217"/>
      <c r="M1069" s="217"/>
      <c r="N1069" s="217"/>
      <c r="O1069" s="217"/>
      <c r="P1069" s="217"/>
    </row>
    <row r="1070">
      <c r="A1070" s="236"/>
      <c r="B1070" s="234"/>
      <c r="C1070" s="234"/>
      <c r="D1070" s="235"/>
      <c r="E1070" s="235"/>
      <c r="F1070" s="217"/>
      <c r="G1070" s="217"/>
      <c r="H1070" s="217"/>
      <c r="I1070" s="217"/>
      <c r="J1070" s="217"/>
      <c r="K1070" s="217"/>
      <c r="L1070" s="217"/>
      <c r="M1070" s="217"/>
      <c r="N1070" s="217"/>
      <c r="O1070" s="217"/>
      <c r="P1070" s="217"/>
    </row>
    <row r="1071">
      <c r="A1071" s="236"/>
      <c r="B1071" s="234"/>
      <c r="C1071" s="234"/>
      <c r="D1071" s="235"/>
      <c r="E1071" s="235"/>
      <c r="F1071" s="217"/>
      <c r="G1071" s="217"/>
      <c r="H1071" s="217"/>
      <c r="I1071" s="217"/>
      <c r="J1071" s="217"/>
      <c r="K1071" s="217"/>
      <c r="L1071" s="217"/>
      <c r="M1071" s="217"/>
      <c r="N1071" s="217"/>
      <c r="O1071" s="217"/>
      <c r="P1071" s="217"/>
    </row>
    <row r="1072">
      <c r="A1072" s="236"/>
      <c r="B1072" s="234"/>
      <c r="C1072" s="234"/>
      <c r="D1072" s="235"/>
      <c r="E1072" s="235"/>
      <c r="F1072" s="217"/>
      <c r="G1072" s="217"/>
      <c r="H1072" s="217"/>
      <c r="I1072" s="217"/>
      <c r="J1072" s="217"/>
      <c r="K1072" s="217"/>
      <c r="L1072" s="217"/>
      <c r="M1072" s="217"/>
      <c r="N1072" s="217"/>
      <c r="O1072" s="217"/>
      <c r="P1072" s="217"/>
    </row>
    <row r="1073">
      <c r="A1073" s="236"/>
      <c r="B1073" s="234"/>
      <c r="C1073" s="234"/>
      <c r="D1073" s="235"/>
      <c r="E1073" s="235"/>
      <c r="F1073" s="217"/>
      <c r="G1073" s="217"/>
      <c r="H1073" s="217"/>
      <c r="I1073" s="217"/>
      <c r="J1073" s="217"/>
      <c r="K1073" s="217"/>
      <c r="L1073" s="217"/>
      <c r="M1073" s="217"/>
      <c r="N1073" s="217"/>
      <c r="O1073" s="217"/>
      <c r="P1073" s="217"/>
    </row>
    <row r="1074">
      <c r="A1074" s="236"/>
      <c r="B1074" s="234"/>
      <c r="C1074" s="234"/>
      <c r="D1074" s="235"/>
      <c r="E1074" s="235"/>
      <c r="F1074" s="217"/>
      <c r="G1074" s="217"/>
      <c r="H1074" s="217"/>
      <c r="I1074" s="217"/>
      <c r="J1074" s="217"/>
      <c r="K1074" s="217"/>
      <c r="L1074" s="217"/>
      <c r="M1074" s="217"/>
      <c r="N1074" s="217"/>
      <c r="O1074" s="217"/>
      <c r="P1074" s="217"/>
    </row>
    <row r="1075">
      <c r="A1075" s="236"/>
      <c r="B1075" s="234"/>
      <c r="C1075" s="234"/>
      <c r="D1075" s="235"/>
      <c r="E1075" s="235"/>
      <c r="F1075" s="217"/>
      <c r="G1075" s="217"/>
      <c r="H1075" s="217"/>
      <c r="I1075" s="217"/>
      <c r="J1075" s="217"/>
      <c r="K1075" s="217"/>
      <c r="L1075" s="217"/>
      <c r="M1075" s="217"/>
      <c r="N1075" s="217"/>
      <c r="O1075" s="217"/>
      <c r="P1075" s="217"/>
    </row>
    <row r="1076">
      <c r="A1076" s="236"/>
      <c r="B1076" s="234"/>
      <c r="C1076" s="234"/>
      <c r="D1076" s="235"/>
      <c r="E1076" s="235"/>
      <c r="F1076" s="217"/>
      <c r="G1076" s="217"/>
      <c r="H1076" s="217"/>
      <c r="I1076" s="217"/>
      <c r="J1076" s="217"/>
      <c r="K1076" s="217"/>
      <c r="L1076" s="217"/>
      <c r="M1076" s="217"/>
      <c r="N1076" s="217"/>
      <c r="O1076" s="217"/>
      <c r="P1076" s="217"/>
    </row>
    <row r="1077">
      <c r="A1077" s="236"/>
      <c r="B1077" s="234"/>
      <c r="C1077" s="234"/>
      <c r="D1077" s="235"/>
      <c r="E1077" s="235"/>
      <c r="F1077" s="217"/>
      <c r="G1077" s="217"/>
      <c r="H1077" s="217"/>
      <c r="I1077" s="217"/>
      <c r="J1077" s="217"/>
      <c r="K1077" s="217"/>
      <c r="L1077" s="217"/>
      <c r="M1077" s="217"/>
      <c r="N1077" s="217"/>
      <c r="O1077" s="217"/>
      <c r="P1077" s="217"/>
    </row>
    <row r="1078">
      <c r="A1078" s="236"/>
      <c r="B1078" s="234"/>
      <c r="C1078" s="234"/>
      <c r="D1078" s="235"/>
      <c r="E1078" s="235"/>
      <c r="F1078" s="217"/>
      <c r="G1078" s="217"/>
      <c r="H1078" s="217"/>
      <c r="I1078" s="217"/>
      <c r="J1078" s="217"/>
      <c r="K1078" s="217"/>
      <c r="L1078" s="217"/>
      <c r="M1078" s="217"/>
      <c r="N1078" s="217"/>
      <c r="O1078" s="217"/>
      <c r="P1078" s="217"/>
    </row>
    <row r="1079">
      <c r="A1079" s="236"/>
      <c r="B1079" s="234"/>
      <c r="C1079" s="234"/>
      <c r="D1079" s="235"/>
      <c r="E1079" s="235"/>
      <c r="F1079" s="217"/>
      <c r="G1079" s="217"/>
      <c r="H1079" s="217"/>
      <c r="I1079" s="217"/>
      <c r="J1079" s="217"/>
      <c r="K1079" s="217"/>
      <c r="L1079" s="217"/>
      <c r="M1079" s="217"/>
      <c r="N1079" s="217"/>
      <c r="O1079" s="217"/>
      <c r="P1079" s="217"/>
    </row>
    <row r="1080">
      <c r="A1080" s="236"/>
      <c r="B1080" s="234"/>
      <c r="C1080" s="234"/>
      <c r="D1080" s="235"/>
      <c r="E1080" s="235"/>
      <c r="F1080" s="217"/>
      <c r="G1080" s="217"/>
      <c r="H1080" s="217"/>
      <c r="I1080" s="217"/>
      <c r="J1080" s="217"/>
      <c r="K1080" s="217"/>
      <c r="L1080" s="217"/>
      <c r="M1080" s="217"/>
      <c r="N1080" s="217"/>
      <c r="O1080" s="217"/>
      <c r="P1080" s="217"/>
    </row>
    <row r="1081">
      <c r="A1081" s="236"/>
      <c r="B1081" s="234"/>
      <c r="C1081" s="234"/>
      <c r="D1081" s="235"/>
      <c r="E1081" s="235"/>
      <c r="F1081" s="217"/>
      <c r="G1081" s="217"/>
      <c r="H1081" s="217"/>
      <c r="I1081" s="217"/>
      <c r="J1081" s="217"/>
      <c r="K1081" s="217"/>
      <c r="L1081" s="217"/>
      <c r="M1081" s="217"/>
      <c r="N1081" s="217"/>
      <c r="O1081" s="217"/>
      <c r="P1081" s="217"/>
    </row>
    <row r="1082">
      <c r="A1082" s="236"/>
      <c r="B1082" s="234"/>
      <c r="C1082" s="234"/>
      <c r="D1082" s="235"/>
      <c r="E1082" s="235"/>
      <c r="F1082" s="217"/>
      <c r="G1082" s="217"/>
      <c r="H1082" s="217"/>
      <c r="I1082" s="217"/>
      <c r="J1082" s="217"/>
      <c r="K1082" s="217"/>
      <c r="L1082" s="217"/>
      <c r="M1082" s="217"/>
      <c r="N1082" s="217"/>
      <c r="O1082" s="217"/>
      <c r="P1082" s="217"/>
    </row>
    <row r="1083">
      <c r="A1083" s="236"/>
      <c r="B1083" s="234"/>
      <c r="C1083" s="234"/>
      <c r="D1083" s="235"/>
      <c r="E1083" s="235"/>
      <c r="F1083" s="217"/>
      <c r="G1083" s="217"/>
      <c r="H1083" s="217"/>
      <c r="I1083" s="217"/>
      <c r="J1083" s="217"/>
      <c r="K1083" s="217"/>
      <c r="L1083" s="217"/>
      <c r="M1083" s="217"/>
      <c r="N1083" s="217"/>
      <c r="O1083" s="217"/>
      <c r="P1083" s="217"/>
    </row>
    <row r="1084">
      <c r="A1084" s="217"/>
      <c r="B1084" s="234"/>
      <c r="C1084" s="234"/>
      <c r="D1084" s="236"/>
      <c r="E1084" s="235"/>
      <c r="F1084" s="195"/>
      <c r="G1084" s="195"/>
      <c r="H1084" s="217"/>
      <c r="I1084" s="195"/>
      <c r="J1084" s="195"/>
      <c r="K1084" s="195"/>
      <c r="L1084" s="195"/>
      <c r="M1084" s="195"/>
      <c r="N1084" s="195"/>
      <c r="O1084" s="195"/>
      <c r="P1084" s="195"/>
    </row>
    <row r="1085">
      <c r="A1085" s="236"/>
      <c r="B1085" s="234"/>
      <c r="C1085" s="234"/>
      <c r="D1085" s="235"/>
      <c r="E1085" s="235"/>
      <c r="F1085" s="217"/>
      <c r="G1085" s="217"/>
      <c r="H1085" s="217"/>
      <c r="I1085" s="217"/>
      <c r="J1085" s="217"/>
      <c r="K1085" s="217"/>
      <c r="L1085" s="217"/>
      <c r="M1085" s="217"/>
      <c r="N1085" s="217"/>
      <c r="O1085" s="217"/>
      <c r="P1085" s="217"/>
    </row>
    <row r="1086">
      <c r="A1086" s="236"/>
      <c r="B1086" s="234"/>
      <c r="C1086" s="234"/>
      <c r="D1086" s="235"/>
      <c r="E1086" s="235"/>
      <c r="F1086" s="217"/>
      <c r="G1086" s="217"/>
      <c r="H1086" s="217"/>
      <c r="I1086" s="217"/>
      <c r="J1086" s="217"/>
      <c r="K1086" s="217"/>
      <c r="L1086" s="217"/>
      <c r="M1086" s="217"/>
      <c r="N1086" s="217"/>
      <c r="O1086" s="217"/>
      <c r="P1086" s="217"/>
    </row>
    <row r="1087">
      <c r="A1087" s="236"/>
      <c r="B1087" s="234"/>
      <c r="C1087" s="234"/>
      <c r="D1087" s="235"/>
      <c r="E1087" s="235"/>
      <c r="F1087" s="217"/>
      <c r="G1087" s="217"/>
      <c r="H1087" s="217"/>
      <c r="I1087" s="217"/>
      <c r="J1087" s="217"/>
      <c r="K1087" s="217"/>
      <c r="L1087" s="217"/>
      <c r="M1087" s="217"/>
      <c r="N1087" s="217"/>
      <c r="O1087" s="217"/>
      <c r="P1087" s="217"/>
    </row>
    <row r="1088">
      <c r="A1088" s="236"/>
      <c r="B1088" s="234"/>
      <c r="C1088" s="234"/>
      <c r="D1088" s="235"/>
      <c r="E1088" s="235"/>
      <c r="F1088" s="217"/>
      <c r="G1088" s="217"/>
      <c r="H1088" s="217"/>
      <c r="I1088" s="217"/>
      <c r="J1088" s="217"/>
      <c r="K1088" s="217"/>
      <c r="L1088" s="217"/>
      <c r="M1088" s="217"/>
      <c r="N1088" s="217"/>
      <c r="O1088" s="217"/>
      <c r="P1088" s="217"/>
    </row>
    <row r="1089">
      <c r="A1089" s="236"/>
      <c r="B1089" s="234"/>
      <c r="C1089" s="234"/>
      <c r="D1089" s="235"/>
      <c r="E1089" s="235"/>
      <c r="F1089" s="217"/>
      <c r="G1089" s="217"/>
      <c r="H1089" s="217"/>
      <c r="I1089" s="217"/>
      <c r="J1089" s="217"/>
      <c r="K1089" s="217"/>
      <c r="L1089" s="217"/>
      <c r="M1089" s="217"/>
      <c r="N1089" s="217"/>
      <c r="O1089" s="217"/>
      <c r="P1089" s="217"/>
    </row>
    <row r="1090">
      <c r="A1090" s="236"/>
      <c r="B1090" s="234"/>
      <c r="C1090" s="234"/>
      <c r="D1090" s="235"/>
      <c r="E1090" s="235"/>
      <c r="F1090" s="217"/>
      <c r="G1090" s="217"/>
      <c r="H1090" s="217"/>
      <c r="I1090" s="217"/>
      <c r="J1090" s="217"/>
      <c r="K1090" s="217"/>
      <c r="L1090" s="217"/>
      <c r="M1090" s="217"/>
      <c r="N1090" s="217"/>
      <c r="O1090" s="217"/>
      <c r="P1090" s="217"/>
    </row>
    <row r="1091">
      <c r="A1091" s="236"/>
      <c r="B1091" s="234"/>
      <c r="C1091" s="234"/>
      <c r="D1091" s="235"/>
      <c r="E1091" s="235"/>
      <c r="F1091" s="217"/>
      <c r="G1091" s="217"/>
      <c r="H1091" s="217"/>
      <c r="I1091" s="217"/>
      <c r="J1091" s="217"/>
      <c r="K1091" s="217"/>
      <c r="L1091" s="217"/>
      <c r="M1091" s="217"/>
      <c r="N1091" s="217"/>
      <c r="O1091" s="217"/>
      <c r="P1091" s="217"/>
    </row>
    <row r="1092">
      <c r="A1092" s="236"/>
      <c r="B1092" s="234"/>
      <c r="C1092" s="234"/>
      <c r="D1092" s="235"/>
      <c r="E1092" s="235"/>
      <c r="F1092" s="217"/>
      <c r="G1092" s="217"/>
      <c r="H1092" s="217"/>
      <c r="I1092" s="217"/>
      <c r="J1092" s="217"/>
      <c r="K1092" s="217"/>
      <c r="L1092" s="217"/>
      <c r="M1092" s="217"/>
      <c r="N1092" s="217"/>
      <c r="O1092" s="217"/>
      <c r="P1092" s="217"/>
    </row>
    <row r="1093">
      <c r="A1093" s="236"/>
      <c r="B1093" s="234"/>
      <c r="C1093" s="234"/>
      <c r="D1093" s="235"/>
      <c r="E1093" s="235"/>
      <c r="F1093" s="217"/>
      <c r="G1093" s="217"/>
      <c r="H1093" s="217"/>
      <c r="I1093" s="217"/>
      <c r="J1093" s="217"/>
      <c r="K1093" s="217"/>
      <c r="L1093" s="217"/>
      <c r="M1093" s="217"/>
      <c r="N1093" s="217"/>
      <c r="O1093" s="217"/>
      <c r="P1093" s="217"/>
    </row>
    <row r="1094">
      <c r="A1094" s="236"/>
      <c r="B1094" s="234"/>
      <c r="C1094" s="234"/>
      <c r="D1094" s="235"/>
      <c r="E1094" s="235"/>
      <c r="F1094" s="217"/>
      <c r="G1094" s="217"/>
      <c r="H1094" s="217"/>
      <c r="I1094" s="217"/>
      <c r="J1094" s="217"/>
      <c r="K1094" s="217"/>
      <c r="L1094" s="217"/>
      <c r="M1094" s="217"/>
      <c r="N1094" s="217"/>
      <c r="O1094" s="217"/>
      <c r="P1094" s="217"/>
    </row>
    <row r="1095">
      <c r="A1095" s="236"/>
      <c r="B1095" s="234"/>
      <c r="C1095" s="234"/>
      <c r="D1095" s="235"/>
      <c r="E1095" s="235"/>
      <c r="F1095" s="217"/>
      <c r="G1095" s="217"/>
      <c r="H1095" s="217"/>
      <c r="I1095" s="217"/>
      <c r="J1095" s="217"/>
      <c r="K1095" s="217"/>
      <c r="L1095" s="217"/>
      <c r="M1095" s="217"/>
      <c r="N1095" s="217"/>
      <c r="O1095" s="217"/>
      <c r="P1095" s="217"/>
    </row>
    <row r="1096">
      <c r="A1096" s="236"/>
      <c r="B1096" s="234"/>
      <c r="C1096" s="234"/>
      <c r="D1096" s="235"/>
      <c r="E1096" s="235"/>
      <c r="F1096" s="217"/>
      <c r="G1096" s="217"/>
      <c r="H1096" s="217"/>
      <c r="I1096" s="217"/>
      <c r="J1096" s="217"/>
      <c r="K1096" s="217"/>
      <c r="L1096" s="217"/>
      <c r="M1096" s="217"/>
      <c r="N1096" s="217"/>
      <c r="O1096" s="217"/>
      <c r="P1096" s="217"/>
    </row>
    <row r="1097">
      <c r="A1097" s="236"/>
      <c r="B1097" s="234"/>
      <c r="C1097" s="234"/>
      <c r="D1097" s="235"/>
      <c r="E1097" s="235"/>
      <c r="F1097" s="217"/>
      <c r="G1097" s="217"/>
      <c r="H1097" s="217"/>
      <c r="I1097" s="217"/>
      <c r="J1097" s="217"/>
      <c r="K1097" s="217"/>
      <c r="L1097" s="217"/>
      <c r="M1097" s="217"/>
      <c r="N1097" s="217"/>
      <c r="O1097" s="217"/>
      <c r="P1097" s="217"/>
    </row>
    <row r="1098">
      <c r="A1098" s="236"/>
      <c r="B1098" s="234"/>
      <c r="C1098" s="234"/>
      <c r="D1098" s="235"/>
      <c r="E1098" s="235"/>
      <c r="F1098" s="217"/>
      <c r="G1098" s="217"/>
      <c r="H1098" s="217"/>
      <c r="I1098" s="217"/>
      <c r="J1098" s="217"/>
      <c r="K1098" s="217"/>
      <c r="L1098" s="217"/>
      <c r="M1098" s="217"/>
      <c r="N1098" s="217"/>
      <c r="O1098" s="217"/>
      <c r="P1098" s="217"/>
    </row>
    <row r="1099">
      <c r="A1099" s="236"/>
      <c r="B1099" s="234"/>
      <c r="C1099" s="234"/>
      <c r="D1099" s="235"/>
      <c r="E1099" s="235"/>
      <c r="F1099" s="217"/>
      <c r="G1099" s="217"/>
      <c r="H1099" s="217"/>
      <c r="I1099" s="217"/>
      <c r="J1099" s="217"/>
      <c r="K1099" s="217"/>
      <c r="L1099" s="217"/>
      <c r="M1099" s="217"/>
      <c r="N1099" s="217"/>
      <c r="O1099" s="217"/>
      <c r="P1099" s="217"/>
    </row>
    <row r="1100">
      <c r="A1100" s="236"/>
      <c r="B1100" s="234"/>
      <c r="C1100" s="234"/>
      <c r="D1100" s="235"/>
      <c r="E1100" s="235"/>
      <c r="F1100" s="217"/>
      <c r="G1100" s="217"/>
      <c r="H1100" s="217"/>
      <c r="I1100" s="217"/>
      <c r="J1100" s="217"/>
      <c r="K1100" s="217"/>
      <c r="L1100" s="217"/>
      <c r="M1100" s="217"/>
      <c r="N1100" s="217"/>
      <c r="O1100" s="217"/>
      <c r="P1100" s="217"/>
    </row>
    <row r="1101">
      <c r="A1101" s="236"/>
      <c r="B1101" s="234"/>
      <c r="C1101" s="234"/>
      <c r="D1101" s="235"/>
      <c r="E1101" s="235"/>
      <c r="F1101" s="217"/>
      <c r="G1101" s="217"/>
      <c r="H1101" s="217"/>
      <c r="I1101" s="217"/>
      <c r="J1101" s="217"/>
      <c r="K1101" s="217"/>
      <c r="L1101" s="217"/>
      <c r="M1101" s="217"/>
      <c r="N1101" s="217"/>
      <c r="O1101" s="217"/>
      <c r="P1101" s="217"/>
    </row>
    <row r="1102">
      <c r="A1102" s="217"/>
      <c r="B1102" s="234"/>
      <c r="C1102" s="234"/>
      <c r="D1102" s="236"/>
      <c r="E1102" s="235"/>
      <c r="F1102" s="195"/>
      <c r="G1102" s="195"/>
      <c r="H1102" s="217"/>
      <c r="I1102" s="195"/>
      <c r="J1102" s="195"/>
      <c r="K1102" s="195"/>
      <c r="L1102" s="195"/>
      <c r="M1102" s="195"/>
      <c r="N1102" s="195"/>
      <c r="O1102" s="195"/>
      <c r="P1102" s="195"/>
    </row>
    <row r="1103">
      <c r="A1103" s="236"/>
      <c r="B1103" s="234"/>
      <c r="C1103" s="234"/>
      <c r="D1103" s="235"/>
      <c r="E1103" s="235"/>
      <c r="F1103" s="217"/>
      <c r="G1103" s="217"/>
      <c r="H1103" s="217"/>
      <c r="I1103" s="217"/>
      <c r="J1103" s="217"/>
      <c r="K1103" s="217"/>
      <c r="L1103" s="217"/>
      <c r="M1103" s="217"/>
      <c r="N1103" s="217"/>
      <c r="O1103" s="217"/>
      <c r="P1103" s="217"/>
    </row>
    <row r="1104">
      <c r="A1104" s="236"/>
      <c r="B1104" s="234"/>
      <c r="C1104" s="234"/>
      <c r="D1104" s="235"/>
      <c r="E1104" s="235"/>
      <c r="F1104" s="217"/>
      <c r="G1104" s="217"/>
      <c r="H1104" s="217"/>
      <c r="I1104" s="217"/>
      <c r="J1104" s="217"/>
      <c r="K1104" s="217"/>
      <c r="L1104" s="217"/>
      <c r="M1104" s="217"/>
      <c r="N1104" s="217"/>
      <c r="O1104" s="217"/>
      <c r="P1104" s="217"/>
    </row>
    <row r="1105">
      <c r="A1105" s="236"/>
      <c r="B1105" s="234"/>
      <c r="C1105" s="234"/>
      <c r="D1105" s="235"/>
      <c r="E1105" s="235"/>
      <c r="F1105" s="217"/>
      <c r="G1105" s="217"/>
      <c r="H1105" s="217"/>
      <c r="I1105" s="217"/>
      <c r="J1105" s="217"/>
      <c r="K1105" s="217"/>
      <c r="L1105" s="217"/>
      <c r="M1105" s="217"/>
      <c r="N1105" s="217"/>
      <c r="O1105" s="217"/>
      <c r="P1105" s="217"/>
    </row>
    <row r="1106">
      <c r="A1106" s="236"/>
      <c r="B1106" s="234"/>
      <c r="C1106" s="234"/>
      <c r="D1106" s="235"/>
      <c r="E1106" s="235"/>
      <c r="F1106" s="217"/>
      <c r="G1106" s="217"/>
      <c r="H1106" s="217"/>
      <c r="I1106" s="217"/>
      <c r="J1106" s="217"/>
      <c r="K1106" s="217"/>
      <c r="L1106" s="217"/>
      <c r="M1106" s="217"/>
      <c r="N1106" s="217"/>
      <c r="O1106" s="217"/>
      <c r="P1106" s="217"/>
    </row>
    <row r="1107">
      <c r="A1107" s="236"/>
      <c r="B1107" s="234"/>
      <c r="C1107" s="234"/>
      <c r="D1107" s="235"/>
      <c r="E1107" s="235"/>
      <c r="F1107" s="217"/>
      <c r="G1107" s="217"/>
      <c r="H1107" s="217"/>
      <c r="I1107" s="217"/>
      <c r="J1107" s="217"/>
      <c r="K1107" s="217"/>
      <c r="L1107" s="217"/>
      <c r="M1107" s="217"/>
      <c r="N1107" s="217"/>
      <c r="O1107" s="217"/>
      <c r="P1107" s="217"/>
    </row>
    <row r="1108">
      <c r="A1108" s="236"/>
      <c r="B1108" s="234"/>
      <c r="C1108" s="234"/>
      <c r="D1108" s="235"/>
      <c r="E1108" s="235"/>
      <c r="F1108" s="217"/>
      <c r="G1108" s="217"/>
      <c r="H1108" s="217"/>
      <c r="I1108" s="217"/>
      <c r="J1108" s="217"/>
      <c r="K1108" s="217"/>
      <c r="L1108" s="217"/>
      <c r="M1108" s="217"/>
      <c r="N1108" s="217"/>
      <c r="O1108" s="217"/>
      <c r="P1108" s="217"/>
    </row>
    <row r="1109">
      <c r="A1109" s="236"/>
      <c r="B1109" s="234"/>
      <c r="C1109" s="234"/>
      <c r="D1109" s="235"/>
      <c r="E1109" s="235"/>
      <c r="F1109" s="217"/>
      <c r="G1109" s="217"/>
      <c r="H1109" s="217"/>
      <c r="I1109" s="217"/>
      <c r="J1109" s="217"/>
      <c r="K1109" s="217"/>
      <c r="L1109" s="217"/>
      <c r="M1109" s="217"/>
      <c r="N1109" s="217"/>
      <c r="O1109" s="217"/>
      <c r="P1109" s="217"/>
    </row>
    <row r="1110">
      <c r="A1110" s="236"/>
      <c r="B1110" s="234"/>
      <c r="C1110" s="234"/>
      <c r="D1110" s="235"/>
      <c r="E1110" s="235"/>
      <c r="F1110" s="217"/>
      <c r="G1110" s="217"/>
      <c r="H1110" s="217"/>
      <c r="I1110" s="217"/>
      <c r="J1110" s="217"/>
      <c r="K1110" s="217"/>
      <c r="L1110" s="217"/>
      <c r="M1110" s="217"/>
      <c r="N1110" s="217"/>
      <c r="O1110" s="217"/>
      <c r="P1110" s="217"/>
    </row>
    <row r="1111">
      <c r="A1111" s="236"/>
      <c r="B1111" s="234"/>
      <c r="C1111" s="234"/>
      <c r="D1111" s="235"/>
      <c r="E1111" s="235"/>
      <c r="F1111" s="217"/>
      <c r="G1111" s="217"/>
      <c r="H1111" s="217"/>
      <c r="I1111" s="217"/>
      <c r="J1111" s="217"/>
      <c r="K1111" s="217"/>
      <c r="L1111" s="217"/>
      <c r="M1111" s="217"/>
      <c r="N1111" s="217"/>
      <c r="O1111" s="217"/>
      <c r="P1111" s="217"/>
    </row>
    <row r="1112">
      <c r="A1112" s="236"/>
      <c r="B1112" s="234"/>
      <c r="C1112" s="234"/>
      <c r="D1112" s="235"/>
      <c r="E1112" s="235"/>
      <c r="F1112" s="217"/>
      <c r="G1112" s="217"/>
      <c r="H1112" s="217"/>
      <c r="I1112" s="217"/>
      <c r="J1112" s="217"/>
      <c r="K1112" s="217"/>
      <c r="L1112" s="217"/>
      <c r="M1112" s="217"/>
      <c r="N1112" s="217"/>
      <c r="O1112" s="217"/>
      <c r="P1112" s="217"/>
    </row>
    <row r="1113">
      <c r="A1113" s="236"/>
      <c r="B1113" s="234"/>
      <c r="C1113" s="234"/>
      <c r="D1113" s="235"/>
      <c r="E1113" s="235"/>
      <c r="F1113" s="217"/>
      <c r="G1113" s="217"/>
      <c r="H1113" s="217"/>
      <c r="I1113" s="217"/>
      <c r="J1113" s="217"/>
      <c r="K1113" s="217"/>
      <c r="L1113" s="217"/>
      <c r="M1113" s="217"/>
      <c r="N1113" s="217"/>
      <c r="O1113" s="217"/>
      <c r="P1113" s="217"/>
    </row>
    <row r="1114">
      <c r="A1114" s="236"/>
      <c r="B1114" s="234"/>
      <c r="C1114" s="234"/>
      <c r="D1114" s="235"/>
      <c r="E1114" s="235"/>
      <c r="F1114" s="217"/>
      <c r="G1114" s="217"/>
      <c r="H1114" s="217"/>
      <c r="I1114" s="217"/>
      <c r="J1114" s="217"/>
      <c r="K1114" s="217"/>
      <c r="L1114" s="217"/>
      <c r="M1114" s="217"/>
      <c r="N1114" s="217"/>
      <c r="O1114" s="217"/>
      <c r="P1114" s="217"/>
    </row>
    <row r="1115">
      <c r="A1115" s="236"/>
      <c r="B1115" s="234"/>
      <c r="C1115" s="234"/>
      <c r="D1115" s="235"/>
      <c r="E1115" s="235"/>
      <c r="F1115" s="217"/>
      <c r="G1115" s="217"/>
      <c r="H1115" s="217"/>
      <c r="I1115" s="217"/>
      <c r="J1115" s="217"/>
      <c r="K1115" s="217"/>
      <c r="L1115" s="217"/>
      <c r="M1115" s="217"/>
      <c r="N1115" s="217"/>
      <c r="O1115" s="217"/>
      <c r="P1115" s="217"/>
    </row>
    <row r="1116">
      <c r="A1116" s="236"/>
      <c r="B1116" s="234"/>
      <c r="C1116" s="234"/>
      <c r="D1116" s="235"/>
      <c r="E1116" s="235"/>
      <c r="F1116" s="217"/>
      <c r="G1116" s="217"/>
      <c r="H1116" s="217"/>
      <c r="I1116" s="217"/>
      <c r="J1116" s="217"/>
      <c r="K1116" s="217"/>
      <c r="L1116" s="217"/>
      <c r="M1116" s="217"/>
      <c r="N1116" s="217"/>
      <c r="O1116" s="217"/>
      <c r="P1116" s="217"/>
    </row>
    <row r="1117">
      <c r="A1117" s="236"/>
      <c r="B1117" s="234"/>
      <c r="C1117" s="234"/>
      <c r="D1117" s="235"/>
      <c r="E1117" s="235"/>
      <c r="F1117" s="217"/>
      <c r="G1117" s="217"/>
      <c r="H1117" s="217"/>
      <c r="I1117" s="217"/>
      <c r="J1117" s="217"/>
      <c r="K1117" s="217"/>
      <c r="L1117" s="217"/>
      <c r="M1117" s="217"/>
      <c r="N1117" s="217"/>
      <c r="O1117" s="217"/>
      <c r="P1117" s="217"/>
    </row>
    <row r="1118">
      <c r="A1118" s="236"/>
      <c r="B1118" s="234"/>
      <c r="C1118" s="234"/>
      <c r="D1118" s="235"/>
      <c r="E1118" s="235"/>
      <c r="F1118" s="217"/>
      <c r="G1118" s="217"/>
      <c r="H1118" s="217"/>
      <c r="I1118" s="217"/>
      <c r="J1118" s="217"/>
      <c r="K1118" s="217"/>
      <c r="L1118" s="217"/>
      <c r="M1118" s="217"/>
      <c r="N1118" s="217"/>
      <c r="O1118" s="217"/>
      <c r="P1118" s="217"/>
    </row>
    <row r="1119">
      <c r="A1119" s="236"/>
      <c r="B1119" s="234"/>
      <c r="C1119" s="234"/>
      <c r="D1119" s="235"/>
      <c r="E1119" s="235"/>
      <c r="F1119" s="217"/>
      <c r="G1119" s="217"/>
      <c r="H1119" s="217"/>
      <c r="I1119" s="217"/>
      <c r="J1119" s="217"/>
      <c r="K1119" s="217"/>
      <c r="L1119" s="217"/>
      <c r="M1119" s="217"/>
      <c r="N1119" s="217"/>
      <c r="O1119" s="217"/>
      <c r="P1119" s="217"/>
    </row>
    <row r="1120">
      <c r="A1120" s="217"/>
      <c r="B1120" s="234"/>
      <c r="C1120" s="234"/>
      <c r="D1120" s="236"/>
      <c r="E1120" s="235"/>
      <c r="F1120" s="195"/>
      <c r="G1120" s="195"/>
      <c r="H1120" s="217"/>
      <c r="I1120" s="195"/>
      <c r="J1120" s="195"/>
      <c r="K1120" s="195"/>
      <c r="L1120" s="195"/>
      <c r="M1120" s="195"/>
      <c r="N1120" s="195"/>
      <c r="O1120" s="195"/>
      <c r="P1120" s="195"/>
    </row>
    <row r="1121">
      <c r="A1121" s="236"/>
      <c r="B1121" s="234"/>
      <c r="C1121" s="234"/>
      <c r="D1121" s="235"/>
      <c r="E1121" s="235"/>
      <c r="F1121" s="217"/>
      <c r="G1121" s="217"/>
      <c r="H1121" s="217"/>
      <c r="I1121" s="217"/>
      <c r="J1121" s="217"/>
      <c r="K1121" s="217"/>
      <c r="L1121" s="217"/>
      <c r="M1121" s="217"/>
      <c r="N1121" s="217"/>
      <c r="O1121" s="217"/>
      <c r="P1121" s="217"/>
    </row>
    <row r="1122">
      <c r="A1122" s="236"/>
      <c r="B1122" s="234"/>
      <c r="C1122" s="234"/>
      <c r="D1122" s="235"/>
      <c r="E1122" s="235"/>
      <c r="F1122" s="217"/>
      <c r="G1122" s="217"/>
      <c r="H1122" s="217"/>
      <c r="I1122" s="217"/>
      <c r="J1122" s="217"/>
      <c r="K1122" s="217"/>
      <c r="L1122" s="217"/>
      <c r="M1122" s="217"/>
      <c r="N1122" s="217"/>
      <c r="O1122" s="217"/>
      <c r="P1122" s="217"/>
    </row>
    <row r="1123">
      <c r="A1123" s="236"/>
      <c r="B1123" s="234"/>
      <c r="C1123" s="234"/>
      <c r="D1123" s="235"/>
      <c r="E1123" s="235"/>
      <c r="F1123" s="217"/>
      <c r="G1123" s="217"/>
      <c r="H1123" s="217"/>
      <c r="I1123" s="217"/>
      <c r="J1123" s="217"/>
      <c r="K1123" s="217"/>
      <c r="L1123" s="217"/>
      <c r="M1123" s="217"/>
      <c r="N1123" s="217"/>
      <c r="O1123" s="217"/>
      <c r="P1123" s="217"/>
    </row>
    <row r="1124">
      <c r="A1124" s="236"/>
      <c r="B1124" s="234"/>
      <c r="C1124" s="234"/>
      <c r="D1124" s="235"/>
      <c r="E1124" s="235"/>
      <c r="F1124" s="217"/>
      <c r="G1124" s="217"/>
      <c r="H1124" s="217"/>
      <c r="I1124" s="217"/>
      <c r="J1124" s="217"/>
      <c r="K1124" s="217"/>
      <c r="L1124" s="217"/>
      <c r="M1124" s="217"/>
      <c r="N1124" s="217"/>
      <c r="O1124" s="217"/>
      <c r="P1124" s="217"/>
    </row>
    <row r="1125">
      <c r="A1125" s="236"/>
      <c r="B1125" s="234"/>
      <c r="C1125" s="234"/>
      <c r="D1125" s="235"/>
      <c r="E1125" s="235"/>
      <c r="F1125" s="217"/>
      <c r="G1125" s="217"/>
      <c r="H1125" s="217"/>
      <c r="I1125" s="217"/>
      <c r="J1125" s="217"/>
      <c r="K1125" s="217"/>
      <c r="L1125" s="217"/>
      <c r="M1125" s="217"/>
      <c r="N1125" s="217"/>
      <c r="O1125" s="217"/>
      <c r="P1125" s="217"/>
    </row>
    <row r="1126">
      <c r="A1126" s="236"/>
      <c r="B1126" s="234"/>
      <c r="C1126" s="234"/>
      <c r="D1126" s="235"/>
      <c r="E1126" s="235"/>
      <c r="F1126" s="217"/>
      <c r="G1126" s="217"/>
      <c r="H1126" s="217"/>
      <c r="I1126" s="217"/>
      <c r="J1126" s="217"/>
      <c r="K1126" s="217"/>
      <c r="L1126" s="217"/>
      <c r="M1126" s="217"/>
      <c r="N1126" s="217"/>
      <c r="O1126" s="217"/>
      <c r="P1126" s="217"/>
    </row>
    <row r="1127">
      <c r="A1127" s="236"/>
      <c r="B1127" s="234"/>
      <c r="C1127" s="234"/>
      <c r="D1127" s="235"/>
      <c r="E1127" s="235"/>
      <c r="F1127" s="217"/>
      <c r="G1127" s="217"/>
      <c r="H1127" s="217"/>
      <c r="I1127" s="217"/>
      <c r="J1127" s="217"/>
      <c r="K1127" s="217"/>
      <c r="L1127" s="217"/>
      <c r="M1127" s="217"/>
      <c r="N1127" s="217"/>
      <c r="O1127" s="217"/>
      <c r="P1127" s="217"/>
    </row>
    <row r="1128">
      <c r="A1128" s="236"/>
      <c r="B1128" s="234"/>
      <c r="C1128" s="234"/>
      <c r="D1128" s="235"/>
      <c r="E1128" s="235"/>
      <c r="F1128" s="217"/>
      <c r="G1128" s="217"/>
      <c r="H1128" s="217"/>
      <c r="I1128" s="217"/>
      <c r="J1128" s="217"/>
      <c r="K1128" s="217"/>
      <c r="L1128" s="217"/>
      <c r="M1128" s="217"/>
      <c r="N1128" s="217"/>
      <c r="O1128" s="217"/>
      <c r="P1128" s="217"/>
    </row>
    <row r="1129">
      <c r="A1129" s="236"/>
      <c r="B1129" s="234"/>
      <c r="C1129" s="234"/>
      <c r="D1129" s="235"/>
      <c r="E1129" s="235"/>
      <c r="F1129" s="217"/>
      <c r="G1129" s="217"/>
      <c r="H1129" s="217"/>
      <c r="I1129" s="217"/>
      <c r="J1129" s="217"/>
      <c r="K1129" s="217"/>
      <c r="L1129" s="217"/>
      <c r="M1129" s="217"/>
      <c r="N1129" s="217"/>
      <c r="O1129" s="217"/>
      <c r="P1129" s="217"/>
    </row>
    <row r="1130">
      <c r="A1130" s="236"/>
      <c r="B1130" s="234"/>
      <c r="C1130" s="234"/>
      <c r="D1130" s="235"/>
      <c r="E1130" s="235"/>
      <c r="F1130" s="217"/>
      <c r="G1130" s="217"/>
      <c r="H1130" s="217"/>
      <c r="I1130" s="217"/>
      <c r="J1130" s="217"/>
      <c r="K1130" s="217"/>
      <c r="L1130" s="217"/>
      <c r="M1130" s="217"/>
      <c r="N1130" s="217"/>
      <c r="O1130" s="217"/>
      <c r="P1130" s="217"/>
    </row>
    <row r="1131">
      <c r="A1131" s="236"/>
      <c r="B1131" s="234"/>
      <c r="C1131" s="234"/>
      <c r="D1131" s="235"/>
      <c r="E1131" s="235"/>
      <c r="F1131" s="217"/>
      <c r="G1131" s="217"/>
      <c r="H1131" s="217"/>
      <c r="I1131" s="217"/>
      <c r="J1131" s="217"/>
      <c r="K1131" s="217"/>
      <c r="L1131" s="217"/>
      <c r="M1131" s="217"/>
      <c r="N1131" s="217"/>
      <c r="O1131" s="217"/>
      <c r="P1131" s="217"/>
    </row>
    <row r="1132">
      <c r="A1132" s="236"/>
      <c r="B1132" s="234"/>
      <c r="C1132" s="234"/>
      <c r="D1132" s="235"/>
      <c r="E1132" s="235"/>
      <c r="F1132" s="217"/>
      <c r="G1132" s="217"/>
      <c r="H1132" s="217"/>
      <c r="I1132" s="217"/>
      <c r="J1132" s="217"/>
      <c r="K1132" s="217"/>
      <c r="L1132" s="217"/>
      <c r="M1132" s="217"/>
      <c r="N1132" s="217"/>
      <c r="O1132" s="217"/>
      <c r="P1132" s="217"/>
    </row>
    <row r="1133">
      <c r="A1133" s="236"/>
      <c r="B1133" s="234"/>
      <c r="C1133" s="234"/>
      <c r="D1133" s="235"/>
      <c r="E1133" s="235"/>
      <c r="F1133" s="217"/>
      <c r="G1133" s="217"/>
      <c r="H1133" s="217"/>
      <c r="I1133" s="217"/>
      <c r="J1133" s="217"/>
      <c r="K1133" s="217"/>
      <c r="L1133" s="217"/>
      <c r="M1133" s="217"/>
      <c r="N1133" s="217"/>
      <c r="O1133" s="217"/>
      <c r="P1133" s="217"/>
    </row>
    <row r="1134">
      <c r="A1134" s="236"/>
      <c r="B1134" s="234"/>
      <c r="C1134" s="234"/>
      <c r="D1134" s="235"/>
      <c r="E1134" s="235"/>
      <c r="F1134" s="217"/>
      <c r="G1134" s="217"/>
      <c r="H1134" s="217"/>
      <c r="I1134" s="217"/>
      <c r="J1134" s="217"/>
      <c r="K1134" s="217"/>
      <c r="L1134" s="217"/>
      <c r="M1134" s="217"/>
      <c r="N1134" s="217"/>
      <c r="O1134" s="217"/>
      <c r="P1134" s="217"/>
    </row>
    <row r="1135">
      <c r="A1135" s="236"/>
      <c r="B1135" s="234"/>
      <c r="C1135" s="234"/>
      <c r="D1135" s="235"/>
      <c r="E1135" s="235"/>
      <c r="F1135" s="217"/>
      <c r="G1135" s="217"/>
      <c r="H1135" s="217"/>
      <c r="I1135" s="217"/>
      <c r="J1135" s="217"/>
      <c r="K1135" s="217"/>
      <c r="L1135" s="217"/>
      <c r="M1135" s="217"/>
      <c r="N1135" s="217"/>
      <c r="O1135" s="217"/>
      <c r="P1135" s="217"/>
    </row>
    <row r="1136">
      <c r="A1136" s="236"/>
      <c r="B1136" s="234"/>
      <c r="C1136" s="234"/>
      <c r="D1136" s="235"/>
      <c r="E1136" s="235"/>
      <c r="F1136" s="217"/>
      <c r="G1136" s="217"/>
      <c r="H1136" s="217"/>
      <c r="I1136" s="217"/>
      <c r="J1136" s="217"/>
      <c r="K1136" s="217"/>
      <c r="L1136" s="217"/>
      <c r="M1136" s="217"/>
      <c r="N1136" s="217"/>
      <c r="O1136" s="217"/>
      <c r="P1136" s="217"/>
    </row>
    <row r="1137">
      <c r="A1137" s="236"/>
      <c r="B1137" s="234"/>
      <c r="C1137" s="234"/>
      <c r="D1137" s="235"/>
      <c r="E1137" s="235"/>
      <c r="F1137" s="217"/>
      <c r="G1137" s="217"/>
      <c r="H1137" s="217"/>
      <c r="I1137" s="217"/>
      <c r="J1137" s="217"/>
      <c r="K1137" s="217"/>
      <c r="L1137" s="217"/>
      <c r="M1137" s="217"/>
      <c r="N1137" s="217"/>
      <c r="O1137" s="217"/>
      <c r="P1137" s="217"/>
    </row>
    <row r="1138">
      <c r="A1138" s="217"/>
      <c r="B1138" s="234"/>
      <c r="C1138" s="234"/>
      <c r="D1138" s="236"/>
      <c r="E1138" s="235"/>
      <c r="F1138" s="195"/>
      <c r="G1138" s="195"/>
      <c r="H1138" s="217"/>
      <c r="I1138" s="195"/>
      <c r="J1138" s="195"/>
      <c r="K1138" s="195"/>
      <c r="L1138" s="195"/>
      <c r="M1138" s="195"/>
      <c r="N1138" s="195"/>
      <c r="O1138" s="195"/>
      <c r="P1138" s="195"/>
    </row>
    <row r="1139">
      <c r="A1139" s="236"/>
      <c r="B1139" s="234"/>
      <c r="C1139" s="234"/>
      <c r="D1139" s="235"/>
      <c r="E1139" s="235"/>
      <c r="F1139" s="217"/>
      <c r="G1139" s="217"/>
      <c r="H1139" s="217"/>
      <c r="I1139" s="217"/>
      <c r="J1139" s="217"/>
      <c r="K1139" s="217"/>
      <c r="L1139" s="217"/>
      <c r="M1139" s="217"/>
      <c r="N1139" s="217"/>
      <c r="O1139" s="217"/>
      <c r="P1139" s="217"/>
    </row>
    <row r="1140">
      <c r="A1140" s="236"/>
      <c r="B1140" s="234"/>
      <c r="C1140" s="234"/>
      <c r="D1140" s="235"/>
      <c r="E1140" s="235"/>
      <c r="F1140" s="217"/>
      <c r="G1140" s="217"/>
      <c r="H1140" s="217"/>
      <c r="I1140" s="217"/>
      <c r="J1140" s="217"/>
      <c r="K1140" s="217"/>
      <c r="L1140" s="217"/>
      <c r="M1140" s="217"/>
      <c r="N1140" s="217"/>
      <c r="O1140" s="217"/>
      <c r="P1140" s="217"/>
    </row>
    <row r="1141">
      <c r="A1141" s="236"/>
      <c r="B1141" s="234"/>
      <c r="C1141" s="234"/>
      <c r="D1141" s="235"/>
      <c r="E1141" s="235"/>
      <c r="F1141" s="217"/>
      <c r="G1141" s="217"/>
      <c r="H1141" s="217"/>
      <c r="I1141" s="217"/>
      <c r="J1141" s="217"/>
      <c r="K1141" s="217"/>
      <c r="L1141" s="217"/>
      <c r="M1141" s="217"/>
      <c r="N1141" s="217"/>
      <c r="O1141" s="217"/>
      <c r="P1141" s="217"/>
    </row>
    <row r="1142">
      <c r="A1142" s="236"/>
      <c r="B1142" s="234"/>
      <c r="C1142" s="234"/>
      <c r="D1142" s="235"/>
      <c r="E1142" s="235"/>
      <c r="F1142" s="217"/>
      <c r="G1142" s="217"/>
      <c r="H1142" s="217"/>
      <c r="I1142" s="217"/>
      <c r="J1142" s="217"/>
      <c r="K1142" s="217"/>
      <c r="L1142" s="217"/>
      <c r="M1142" s="217"/>
      <c r="N1142" s="217"/>
      <c r="O1142" s="217"/>
      <c r="P1142" s="217"/>
    </row>
    <row r="1143">
      <c r="A1143" s="236"/>
      <c r="B1143" s="234"/>
      <c r="C1143" s="234"/>
      <c r="D1143" s="235"/>
      <c r="E1143" s="235"/>
      <c r="F1143" s="217"/>
      <c r="G1143" s="217"/>
      <c r="H1143" s="217"/>
      <c r="I1143" s="217"/>
      <c r="J1143" s="217"/>
      <c r="K1143" s="217"/>
      <c r="L1143" s="217"/>
      <c r="M1143" s="217"/>
      <c r="N1143" s="217"/>
      <c r="O1143" s="217"/>
      <c r="P1143" s="217"/>
    </row>
    <row r="1144">
      <c r="A1144" s="236"/>
      <c r="B1144" s="234"/>
      <c r="C1144" s="234"/>
      <c r="D1144" s="235"/>
      <c r="E1144" s="235"/>
      <c r="F1144" s="217"/>
      <c r="G1144" s="217"/>
      <c r="H1144" s="217"/>
      <c r="I1144" s="217"/>
      <c r="J1144" s="217"/>
      <c r="K1144" s="217"/>
      <c r="L1144" s="217"/>
      <c r="M1144" s="217"/>
      <c r="N1144" s="217"/>
      <c r="O1144" s="217"/>
      <c r="P1144" s="217"/>
    </row>
    <row r="1145">
      <c r="A1145" s="236"/>
      <c r="B1145" s="234"/>
      <c r="C1145" s="234"/>
      <c r="D1145" s="235"/>
      <c r="E1145" s="235"/>
      <c r="F1145" s="217"/>
      <c r="G1145" s="217"/>
      <c r="H1145" s="217"/>
      <c r="I1145" s="217"/>
      <c r="J1145" s="217"/>
      <c r="K1145" s="217"/>
      <c r="L1145" s="217"/>
      <c r="M1145" s="217"/>
      <c r="N1145" s="217"/>
      <c r="O1145" s="217"/>
      <c r="P1145" s="217"/>
    </row>
    <row r="1146">
      <c r="A1146" s="236"/>
      <c r="B1146" s="234"/>
      <c r="C1146" s="234"/>
      <c r="D1146" s="235"/>
      <c r="E1146" s="235"/>
      <c r="F1146" s="217"/>
      <c r="G1146" s="217"/>
      <c r="H1146" s="217"/>
      <c r="I1146" s="217"/>
      <c r="J1146" s="217"/>
      <c r="K1146" s="217"/>
      <c r="L1146" s="217"/>
      <c r="M1146" s="217"/>
      <c r="N1146" s="217"/>
      <c r="O1146" s="217"/>
      <c r="P1146" s="217"/>
    </row>
    <row r="1147">
      <c r="A1147" s="236"/>
      <c r="B1147" s="234"/>
      <c r="C1147" s="234"/>
      <c r="D1147" s="235"/>
      <c r="E1147" s="235"/>
      <c r="F1147" s="217"/>
      <c r="G1147" s="217"/>
      <c r="H1147" s="217"/>
      <c r="I1147" s="217"/>
      <c r="J1147" s="217"/>
      <c r="K1147" s="217"/>
      <c r="L1147" s="217"/>
      <c r="M1147" s="217"/>
      <c r="N1147" s="217"/>
      <c r="O1147" s="217"/>
      <c r="P1147" s="217"/>
    </row>
    <row r="1148">
      <c r="A1148" s="236"/>
      <c r="B1148" s="234"/>
      <c r="C1148" s="234"/>
      <c r="D1148" s="235"/>
      <c r="E1148" s="235"/>
      <c r="F1148" s="217"/>
      <c r="G1148" s="217"/>
      <c r="H1148" s="217"/>
      <c r="I1148" s="217"/>
      <c r="J1148" s="217"/>
      <c r="K1148" s="217"/>
      <c r="L1148" s="217"/>
      <c r="M1148" s="217"/>
      <c r="N1148" s="217"/>
      <c r="O1148" s="217"/>
      <c r="P1148" s="217"/>
    </row>
    <row r="1149">
      <c r="A1149" s="236"/>
      <c r="B1149" s="234"/>
      <c r="C1149" s="234"/>
      <c r="D1149" s="235"/>
      <c r="E1149" s="235"/>
      <c r="F1149" s="217"/>
      <c r="G1149" s="217"/>
      <c r="H1149" s="217"/>
      <c r="I1149" s="217"/>
      <c r="J1149" s="217"/>
      <c r="K1149" s="217"/>
      <c r="L1149" s="217"/>
      <c r="M1149" s="217"/>
      <c r="N1149" s="217"/>
      <c r="O1149" s="217"/>
      <c r="P1149" s="217"/>
    </row>
    <row r="1150">
      <c r="A1150" s="236"/>
      <c r="B1150" s="234"/>
      <c r="C1150" s="234"/>
      <c r="D1150" s="235"/>
      <c r="E1150" s="235"/>
      <c r="F1150" s="217"/>
      <c r="G1150" s="217"/>
      <c r="H1150" s="217"/>
      <c r="I1150" s="217"/>
      <c r="J1150" s="217"/>
      <c r="K1150" s="217"/>
      <c r="L1150" s="217"/>
      <c r="M1150" s="217"/>
      <c r="N1150" s="217"/>
      <c r="O1150" s="217"/>
      <c r="P1150" s="217"/>
    </row>
    <row r="1151">
      <c r="A1151" s="236"/>
      <c r="B1151" s="234"/>
      <c r="C1151" s="234"/>
      <c r="D1151" s="235"/>
      <c r="E1151" s="235"/>
      <c r="F1151" s="217"/>
      <c r="G1151" s="217"/>
      <c r="H1151" s="217"/>
      <c r="I1151" s="217"/>
      <c r="J1151" s="217"/>
      <c r="K1151" s="217"/>
      <c r="L1151" s="217"/>
      <c r="M1151" s="217"/>
      <c r="N1151" s="217"/>
      <c r="O1151" s="217"/>
      <c r="P1151" s="217"/>
    </row>
    <row r="1152">
      <c r="A1152" s="236"/>
      <c r="B1152" s="234"/>
      <c r="C1152" s="234"/>
      <c r="D1152" s="235"/>
      <c r="E1152" s="235"/>
      <c r="F1152" s="217"/>
      <c r="G1152" s="217"/>
      <c r="H1152" s="217"/>
      <c r="I1152" s="217"/>
      <c r="J1152" s="217"/>
      <c r="K1152" s="217"/>
      <c r="L1152" s="217"/>
      <c r="M1152" s="217"/>
      <c r="N1152" s="217"/>
      <c r="O1152" s="217"/>
      <c r="P1152" s="217"/>
    </row>
    <row r="1153">
      <c r="A1153" s="236"/>
      <c r="B1153" s="234"/>
      <c r="C1153" s="234"/>
      <c r="D1153" s="235"/>
      <c r="E1153" s="235"/>
      <c r="F1153" s="217"/>
      <c r="G1153" s="217"/>
      <c r="H1153" s="217"/>
      <c r="I1153" s="217"/>
      <c r="J1153" s="217"/>
      <c r="K1153" s="217"/>
      <c r="L1153" s="217"/>
      <c r="M1153" s="217"/>
      <c r="N1153" s="217"/>
      <c r="O1153" s="217"/>
      <c r="P1153" s="217"/>
    </row>
    <row r="1154">
      <c r="A1154" s="236"/>
      <c r="B1154" s="234"/>
      <c r="C1154" s="234"/>
      <c r="D1154" s="235"/>
      <c r="E1154" s="235"/>
      <c r="F1154" s="217"/>
      <c r="G1154" s="217"/>
      <c r="H1154" s="217"/>
      <c r="I1154" s="217"/>
      <c r="J1154" s="217"/>
      <c r="K1154" s="217"/>
      <c r="L1154" s="217"/>
      <c r="M1154" s="217"/>
      <c r="N1154" s="217"/>
      <c r="O1154" s="217"/>
      <c r="P1154" s="217"/>
    </row>
    <row r="1155">
      <c r="A1155" s="236"/>
      <c r="B1155" s="234"/>
      <c r="C1155" s="234"/>
      <c r="D1155" s="235"/>
      <c r="E1155" s="235"/>
      <c r="F1155" s="217"/>
      <c r="G1155" s="217"/>
      <c r="H1155" s="217"/>
      <c r="I1155" s="217"/>
      <c r="J1155" s="217"/>
      <c r="K1155" s="217"/>
      <c r="L1155" s="217"/>
      <c r="M1155" s="217"/>
      <c r="N1155" s="217"/>
      <c r="O1155" s="217"/>
      <c r="P1155" s="217"/>
    </row>
    <row r="1156">
      <c r="A1156" s="217"/>
      <c r="B1156" s="234"/>
      <c r="C1156" s="234"/>
      <c r="D1156" s="236"/>
      <c r="E1156" s="235"/>
      <c r="F1156" s="195"/>
      <c r="G1156" s="195"/>
      <c r="H1156" s="217"/>
      <c r="I1156" s="195"/>
      <c r="J1156" s="195"/>
      <c r="K1156" s="195"/>
      <c r="L1156" s="195"/>
      <c r="M1156" s="195"/>
      <c r="N1156" s="195"/>
      <c r="O1156" s="195"/>
      <c r="P1156" s="195"/>
    </row>
    <row r="1157">
      <c r="A1157" s="235"/>
      <c r="B1157" s="234"/>
      <c r="C1157" s="234"/>
      <c r="D1157" s="235"/>
      <c r="E1157" s="235"/>
      <c r="F1157" s="217"/>
      <c r="G1157" s="217"/>
      <c r="H1157" s="217"/>
      <c r="I1157" s="217"/>
      <c r="J1157" s="217"/>
      <c r="K1157" s="217"/>
      <c r="L1157" s="217"/>
      <c r="M1157" s="217"/>
      <c r="N1157" s="217"/>
      <c r="O1157" s="217"/>
      <c r="P1157" s="217"/>
    </row>
    <row r="1158">
      <c r="A1158" s="235"/>
      <c r="B1158" s="234"/>
      <c r="C1158" s="234"/>
      <c r="D1158" s="235"/>
      <c r="E1158" s="235"/>
      <c r="F1158" s="217"/>
      <c r="G1158" s="217"/>
      <c r="H1158" s="217"/>
      <c r="I1158" s="217"/>
      <c r="J1158" s="217"/>
      <c r="K1158" s="217"/>
      <c r="L1158" s="217"/>
      <c r="M1158" s="217"/>
      <c r="N1158" s="217"/>
      <c r="O1158" s="217"/>
      <c r="P1158" s="217"/>
    </row>
    <row r="1159">
      <c r="A1159" s="235"/>
      <c r="B1159" s="234"/>
      <c r="C1159" s="234"/>
      <c r="D1159" s="235"/>
      <c r="E1159" s="235"/>
      <c r="F1159" s="217"/>
      <c r="G1159" s="217"/>
      <c r="H1159" s="217"/>
      <c r="I1159" s="217"/>
      <c r="J1159" s="217"/>
      <c r="K1159" s="217"/>
      <c r="L1159" s="217"/>
      <c r="M1159" s="217"/>
      <c r="N1159" s="217"/>
      <c r="O1159" s="217"/>
      <c r="P1159" s="217"/>
    </row>
    <row r="1160">
      <c r="A1160" s="235"/>
      <c r="B1160" s="234"/>
      <c r="C1160" s="234"/>
      <c r="D1160" s="235"/>
      <c r="E1160" s="235"/>
      <c r="F1160" s="217"/>
      <c r="G1160" s="217"/>
      <c r="H1160" s="217"/>
      <c r="I1160" s="217"/>
      <c r="J1160" s="217"/>
      <c r="K1160" s="217"/>
      <c r="L1160" s="217"/>
      <c r="M1160" s="217"/>
      <c r="N1160" s="217"/>
      <c r="O1160" s="217"/>
      <c r="P1160" s="217"/>
    </row>
    <row r="1161">
      <c r="A1161" s="235"/>
      <c r="B1161" s="234"/>
      <c r="C1161" s="234"/>
      <c r="D1161" s="235"/>
      <c r="E1161" s="235"/>
      <c r="F1161" s="217"/>
      <c r="G1161" s="217"/>
      <c r="H1161" s="217"/>
      <c r="I1161" s="217"/>
      <c r="J1161" s="217"/>
      <c r="K1161" s="217"/>
      <c r="L1161" s="217"/>
      <c r="M1161" s="217"/>
      <c r="N1161" s="217"/>
      <c r="O1161" s="217"/>
      <c r="P1161" s="217"/>
    </row>
    <row r="1162">
      <c r="A1162" s="235"/>
      <c r="B1162" s="234"/>
      <c r="C1162" s="234"/>
      <c r="D1162" s="235"/>
      <c r="E1162" s="235"/>
      <c r="F1162" s="217"/>
      <c r="G1162" s="217"/>
      <c r="H1162" s="217"/>
      <c r="I1162" s="217"/>
      <c r="J1162" s="217"/>
      <c r="K1162" s="217"/>
      <c r="L1162" s="217"/>
      <c r="M1162" s="217"/>
      <c r="N1162" s="217"/>
      <c r="O1162" s="217"/>
      <c r="P1162" s="217"/>
    </row>
    <row r="1163">
      <c r="A1163" s="235"/>
      <c r="B1163" s="234"/>
      <c r="C1163" s="234"/>
      <c r="D1163" s="235"/>
      <c r="E1163" s="235"/>
      <c r="F1163" s="217"/>
      <c r="G1163" s="217"/>
      <c r="H1163" s="217"/>
      <c r="I1163" s="217"/>
      <c r="J1163" s="217"/>
      <c r="K1163" s="217"/>
      <c r="L1163" s="217"/>
      <c r="M1163" s="217"/>
      <c r="N1163" s="217"/>
      <c r="O1163" s="217"/>
      <c r="P1163" s="217"/>
    </row>
    <row r="1164">
      <c r="A1164" s="235"/>
      <c r="B1164" s="234"/>
      <c r="C1164" s="234"/>
      <c r="D1164" s="235"/>
      <c r="E1164" s="235"/>
      <c r="F1164" s="217"/>
      <c r="G1164" s="217"/>
      <c r="H1164" s="217"/>
      <c r="I1164" s="217"/>
      <c r="J1164" s="217"/>
      <c r="K1164" s="217"/>
      <c r="L1164" s="217"/>
      <c r="M1164" s="217"/>
      <c r="N1164" s="217"/>
      <c r="O1164" s="217"/>
      <c r="P1164" s="217"/>
    </row>
    <row r="1165">
      <c r="A1165" s="235"/>
      <c r="B1165" s="234"/>
      <c r="C1165" s="234"/>
      <c r="D1165" s="235"/>
      <c r="E1165" s="235"/>
      <c r="F1165" s="217"/>
      <c r="G1165" s="217"/>
      <c r="H1165" s="217"/>
      <c r="I1165" s="217"/>
      <c r="J1165" s="217"/>
      <c r="K1165" s="217"/>
      <c r="L1165" s="217"/>
      <c r="M1165" s="217"/>
      <c r="N1165" s="217"/>
      <c r="O1165" s="217"/>
      <c r="P1165" s="217"/>
    </row>
    <row r="1166">
      <c r="A1166" s="235"/>
      <c r="B1166" s="234"/>
      <c r="C1166" s="234"/>
      <c r="D1166" s="235"/>
      <c r="E1166" s="235"/>
      <c r="F1166" s="217"/>
      <c r="G1166" s="217"/>
      <c r="H1166" s="217"/>
      <c r="I1166" s="217"/>
      <c r="J1166" s="217"/>
      <c r="K1166" s="217"/>
      <c r="L1166" s="217"/>
      <c r="M1166" s="217"/>
      <c r="N1166" s="217"/>
      <c r="O1166" s="217"/>
      <c r="P1166" s="217"/>
    </row>
    <row r="1167">
      <c r="A1167" s="235"/>
      <c r="B1167" s="234"/>
      <c r="C1167" s="234"/>
      <c r="D1167" s="235"/>
      <c r="E1167" s="235"/>
      <c r="F1167" s="217"/>
      <c r="G1167" s="217"/>
      <c r="H1167" s="217"/>
      <c r="I1167" s="217"/>
      <c r="J1167" s="217"/>
      <c r="K1167" s="217"/>
      <c r="L1167" s="217"/>
      <c r="M1167" s="217"/>
      <c r="N1167" s="217"/>
      <c r="O1167" s="217"/>
      <c r="P1167" s="217"/>
    </row>
    <row r="1168">
      <c r="A1168" s="235"/>
      <c r="B1168" s="234"/>
      <c r="C1168" s="234"/>
      <c r="D1168" s="235"/>
      <c r="E1168" s="235"/>
      <c r="F1168" s="217"/>
      <c r="G1168" s="217"/>
      <c r="H1168" s="217"/>
      <c r="I1168" s="217"/>
      <c r="J1168" s="217"/>
      <c r="K1168" s="217"/>
      <c r="L1168" s="217"/>
      <c r="M1168" s="217"/>
      <c r="N1168" s="217"/>
      <c r="O1168" s="217"/>
      <c r="P1168" s="217"/>
    </row>
    <row r="1169">
      <c r="A1169" s="235"/>
      <c r="B1169" s="234"/>
      <c r="C1169" s="234"/>
      <c r="D1169" s="235"/>
      <c r="E1169" s="235"/>
      <c r="F1169" s="217"/>
      <c r="G1169" s="217"/>
      <c r="H1169" s="217"/>
      <c r="I1169" s="217"/>
      <c r="J1169" s="217"/>
      <c r="K1169" s="217"/>
      <c r="L1169" s="217"/>
      <c r="M1169" s="217"/>
      <c r="N1169" s="217"/>
      <c r="O1169" s="217"/>
      <c r="P1169" s="217"/>
    </row>
    <row r="1170">
      <c r="A1170" s="235"/>
      <c r="B1170" s="234"/>
      <c r="C1170" s="234"/>
      <c r="D1170" s="235"/>
      <c r="E1170" s="235"/>
      <c r="F1170" s="217"/>
      <c r="G1170" s="217"/>
      <c r="H1170" s="217"/>
      <c r="I1170" s="217"/>
      <c r="J1170" s="217"/>
      <c r="K1170" s="217"/>
      <c r="L1170" s="217"/>
      <c r="M1170" s="217"/>
      <c r="N1170" s="217"/>
      <c r="O1170" s="217"/>
      <c r="P1170" s="217"/>
    </row>
    <row r="1171">
      <c r="A1171" s="235"/>
      <c r="B1171" s="234"/>
      <c r="C1171" s="234"/>
      <c r="D1171" s="235"/>
      <c r="E1171" s="235"/>
      <c r="F1171" s="217"/>
      <c r="G1171" s="217"/>
      <c r="H1171" s="217"/>
      <c r="I1171" s="217"/>
      <c r="J1171" s="217"/>
      <c r="K1171" s="217"/>
      <c r="L1171" s="217"/>
      <c r="M1171" s="217"/>
      <c r="N1171" s="217"/>
      <c r="O1171" s="217"/>
      <c r="P1171" s="217"/>
    </row>
    <row r="1172">
      <c r="A1172" s="235"/>
      <c r="B1172" s="234"/>
      <c r="C1172" s="234"/>
      <c r="D1172" s="235"/>
      <c r="E1172" s="235"/>
      <c r="F1172" s="217"/>
      <c r="G1172" s="217"/>
      <c r="H1172" s="217"/>
      <c r="I1172" s="217"/>
      <c r="J1172" s="217"/>
      <c r="K1172" s="217"/>
      <c r="L1172" s="217"/>
      <c r="M1172" s="217"/>
      <c r="N1172" s="217"/>
      <c r="O1172" s="217"/>
      <c r="P1172" s="217"/>
    </row>
    <row r="1173">
      <c r="A1173" s="235"/>
      <c r="B1173" s="234"/>
      <c r="C1173" s="234"/>
      <c r="D1173" s="235"/>
      <c r="E1173" s="235"/>
      <c r="F1173" s="217"/>
      <c r="G1173" s="217"/>
      <c r="H1173" s="217"/>
      <c r="I1173" s="217"/>
      <c r="J1173" s="217"/>
      <c r="K1173" s="217"/>
      <c r="L1173" s="217"/>
      <c r="M1173" s="217"/>
      <c r="N1173" s="217"/>
      <c r="O1173" s="217"/>
      <c r="P1173" s="217"/>
    </row>
    <row r="1174">
      <c r="A1174" s="217"/>
      <c r="B1174" s="234"/>
      <c r="C1174" s="258"/>
      <c r="D1174" s="236"/>
      <c r="E1174" s="235"/>
      <c r="F1174" s="195"/>
      <c r="G1174" s="195"/>
      <c r="H1174" s="217"/>
      <c r="I1174" s="195"/>
      <c r="J1174" s="195"/>
      <c r="K1174" s="195"/>
      <c r="L1174" s="195"/>
      <c r="M1174" s="195"/>
      <c r="N1174" s="195"/>
      <c r="O1174" s="195"/>
      <c r="P1174" s="195"/>
    </row>
    <row r="1175">
      <c r="A1175" s="236"/>
      <c r="B1175" s="234"/>
      <c r="C1175" s="258"/>
      <c r="D1175" s="235"/>
      <c r="E1175" s="235"/>
      <c r="F1175" s="217"/>
      <c r="G1175" s="217"/>
      <c r="H1175" s="217"/>
      <c r="I1175" s="217"/>
      <c r="J1175" s="217"/>
      <c r="K1175" s="217"/>
      <c r="L1175" s="217"/>
      <c r="M1175" s="217"/>
      <c r="N1175" s="217"/>
      <c r="O1175" s="217"/>
      <c r="P1175" s="217"/>
    </row>
    <row r="1176">
      <c r="A1176" s="236"/>
      <c r="B1176" s="234"/>
      <c r="C1176" s="258"/>
      <c r="D1176" s="235"/>
      <c r="E1176" s="235"/>
      <c r="F1176" s="217"/>
      <c r="G1176" s="217"/>
      <c r="H1176" s="217"/>
      <c r="I1176" s="217"/>
      <c r="J1176" s="217"/>
      <c r="K1176" s="217"/>
      <c r="L1176" s="217"/>
      <c r="M1176" s="217"/>
      <c r="N1176" s="217"/>
      <c r="O1176" s="217"/>
      <c r="P1176" s="217"/>
    </row>
    <row r="1177">
      <c r="A1177" s="236"/>
      <c r="B1177" s="234"/>
      <c r="C1177" s="258"/>
      <c r="D1177" s="235"/>
      <c r="E1177" s="235"/>
      <c r="F1177" s="217"/>
      <c r="G1177" s="217"/>
      <c r="H1177" s="217"/>
      <c r="I1177" s="217"/>
      <c r="J1177" s="217"/>
      <c r="K1177" s="217"/>
      <c r="L1177" s="217"/>
      <c r="M1177" s="217"/>
      <c r="N1177" s="217"/>
      <c r="O1177" s="217"/>
      <c r="P1177" s="217"/>
    </row>
    <row r="1178">
      <c r="A1178" s="236"/>
      <c r="B1178" s="234"/>
      <c r="C1178" s="258"/>
      <c r="D1178" s="235"/>
      <c r="E1178" s="235"/>
      <c r="F1178" s="217"/>
      <c r="G1178" s="217"/>
      <c r="H1178" s="217"/>
      <c r="I1178" s="217"/>
      <c r="J1178" s="217"/>
      <c r="K1178" s="217"/>
      <c r="L1178" s="217"/>
      <c r="M1178" s="217"/>
      <c r="N1178" s="217"/>
      <c r="O1178" s="217"/>
      <c r="P1178" s="217"/>
    </row>
    <row r="1179">
      <c r="A1179" s="236"/>
      <c r="B1179" s="234"/>
      <c r="C1179" s="258"/>
      <c r="D1179" s="235"/>
      <c r="E1179" s="235"/>
      <c r="F1179" s="217"/>
      <c r="G1179" s="217"/>
      <c r="H1179" s="217"/>
      <c r="I1179" s="217"/>
      <c r="J1179" s="217"/>
      <c r="K1179" s="217"/>
      <c r="L1179" s="217"/>
      <c r="M1179" s="217"/>
      <c r="N1179" s="217"/>
      <c r="O1179" s="217"/>
      <c r="P1179" s="217"/>
    </row>
    <row r="1180">
      <c r="A1180" s="236"/>
      <c r="B1180" s="234"/>
      <c r="C1180" s="258"/>
      <c r="D1180" s="235"/>
      <c r="E1180" s="235"/>
      <c r="F1180" s="217"/>
      <c r="G1180" s="217"/>
      <c r="H1180" s="217"/>
      <c r="I1180" s="217"/>
      <c r="J1180" s="217"/>
      <c r="K1180" s="217"/>
      <c r="L1180" s="217"/>
      <c r="M1180" s="217"/>
      <c r="N1180" s="217"/>
      <c r="O1180" s="217"/>
      <c r="P1180" s="217"/>
    </row>
    <row r="1181">
      <c r="A1181" s="236"/>
      <c r="B1181" s="234"/>
      <c r="C1181" s="258"/>
      <c r="D1181" s="235"/>
      <c r="E1181" s="235"/>
      <c r="F1181" s="217"/>
      <c r="G1181" s="217"/>
      <c r="H1181" s="217"/>
      <c r="I1181" s="217"/>
      <c r="J1181" s="217"/>
      <c r="K1181" s="217"/>
      <c r="L1181" s="217"/>
      <c r="M1181" s="217"/>
      <c r="N1181" s="217"/>
      <c r="O1181" s="217"/>
      <c r="P1181" s="217"/>
    </row>
    <row r="1182">
      <c r="A1182" s="236"/>
      <c r="B1182" s="234"/>
      <c r="C1182" s="258"/>
      <c r="D1182" s="235"/>
      <c r="E1182" s="235"/>
      <c r="F1182" s="217"/>
      <c r="G1182" s="217"/>
      <c r="H1182" s="217"/>
      <c r="I1182" s="217"/>
      <c r="J1182" s="217"/>
      <c r="K1182" s="217"/>
      <c r="L1182" s="217"/>
      <c r="M1182" s="217"/>
      <c r="N1182" s="217"/>
      <c r="O1182" s="217"/>
      <c r="P1182" s="217"/>
    </row>
    <row r="1183">
      <c r="A1183" s="236"/>
      <c r="B1183" s="234"/>
      <c r="C1183" s="258"/>
      <c r="D1183" s="235"/>
      <c r="E1183" s="235"/>
      <c r="F1183" s="217"/>
      <c r="G1183" s="217"/>
      <c r="H1183" s="217"/>
      <c r="I1183" s="217"/>
      <c r="J1183" s="217"/>
      <c r="K1183" s="217"/>
      <c r="L1183" s="217"/>
      <c r="M1183" s="217"/>
      <c r="N1183" s="217"/>
      <c r="O1183" s="217"/>
      <c r="P1183" s="217"/>
    </row>
    <row r="1184">
      <c r="A1184" s="236"/>
      <c r="B1184" s="234"/>
      <c r="C1184" s="258"/>
      <c r="D1184" s="235"/>
      <c r="E1184" s="235"/>
      <c r="F1184" s="217"/>
      <c r="G1184" s="217"/>
      <c r="H1184" s="217"/>
      <c r="I1184" s="217"/>
      <c r="J1184" s="217"/>
      <c r="K1184" s="217"/>
      <c r="L1184" s="217"/>
      <c r="M1184" s="217"/>
      <c r="N1184" s="217"/>
      <c r="O1184" s="217"/>
      <c r="P1184" s="217"/>
    </row>
    <row r="1185">
      <c r="A1185" s="236"/>
      <c r="B1185" s="234"/>
      <c r="C1185" s="258"/>
      <c r="D1185" s="235"/>
      <c r="E1185" s="235"/>
      <c r="F1185" s="217"/>
      <c r="G1185" s="217"/>
      <c r="H1185" s="217"/>
      <c r="I1185" s="217"/>
      <c r="J1185" s="217"/>
      <c r="K1185" s="217"/>
      <c r="L1185" s="217"/>
      <c r="M1185" s="217"/>
      <c r="N1185" s="217"/>
      <c r="O1185" s="217"/>
      <c r="P1185" s="217"/>
    </row>
    <row r="1186">
      <c r="A1186" s="236"/>
      <c r="B1186" s="234"/>
      <c r="C1186" s="258"/>
      <c r="D1186" s="235"/>
      <c r="E1186" s="235"/>
      <c r="F1186" s="217"/>
      <c r="G1186" s="217"/>
      <c r="H1186" s="217"/>
      <c r="I1186" s="217"/>
      <c r="J1186" s="217"/>
      <c r="K1186" s="217"/>
      <c r="L1186" s="217"/>
      <c r="M1186" s="217"/>
      <c r="N1186" s="217"/>
      <c r="O1186" s="217"/>
      <c r="P1186" s="217"/>
    </row>
    <row r="1187">
      <c r="A1187" s="236"/>
      <c r="B1187" s="234"/>
      <c r="C1187" s="258"/>
      <c r="D1187" s="235"/>
      <c r="E1187" s="235"/>
      <c r="F1187" s="217"/>
      <c r="G1187" s="217"/>
      <c r="H1187" s="217"/>
      <c r="I1187" s="217"/>
      <c r="J1187" s="217"/>
      <c r="K1187" s="217"/>
      <c r="L1187" s="217"/>
      <c r="M1187" s="217"/>
      <c r="N1187" s="217"/>
      <c r="O1187" s="217"/>
      <c r="P1187" s="217"/>
    </row>
    <row r="1188">
      <c r="A1188" s="236"/>
      <c r="B1188" s="234"/>
      <c r="C1188" s="258"/>
      <c r="D1188" s="235"/>
      <c r="E1188" s="235"/>
      <c r="F1188" s="217"/>
      <c r="G1188" s="217"/>
      <c r="H1188" s="217"/>
      <c r="I1188" s="217"/>
      <c r="J1188" s="217"/>
      <c r="K1188" s="217"/>
      <c r="L1188" s="217"/>
      <c r="M1188" s="217"/>
      <c r="N1188" s="217"/>
      <c r="O1188" s="217"/>
      <c r="P1188" s="217"/>
    </row>
    <row r="1189">
      <c r="A1189" s="236"/>
      <c r="B1189" s="234"/>
      <c r="C1189" s="258"/>
      <c r="D1189" s="235"/>
      <c r="E1189" s="235"/>
      <c r="F1189" s="217"/>
      <c r="G1189" s="217"/>
      <c r="H1189" s="217"/>
      <c r="I1189" s="217"/>
      <c r="J1189" s="217"/>
      <c r="K1189" s="217"/>
      <c r="L1189" s="217"/>
      <c r="M1189" s="217"/>
      <c r="N1189" s="217"/>
      <c r="O1189" s="217"/>
      <c r="P1189" s="217"/>
    </row>
    <row r="1190">
      <c r="A1190" s="236"/>
      <c r="B1190" s="234"/>
      <c r="C1190" s="258"/>
      <c r="D1190" s="235"/>
      <c r="E1190" s="235"/>
      <c r="F1190" s="217"/>
      <c r="G1190" s="217"/>
      <c r="H1190" s="217"/>
      <c r="I1190" s="217"/>
      <c r="J1190" s="217"/>
      <c r="K1190" s="217"/>
      <c r="L1190" s="217"/>
      <c r="M1190" s="217"/>
      <c r="N1190" s="217"/>
      <c r="O1190" s="217"/>
      <c r="P1190" s="217"/>
    </row>
    <row r="1191">
      <c r="A1191" s="236"/>
      <c r="B1191" s="234"/>
      <c r="C1191" s="258"/>
      <c r="D1191" s="235"/>
      <c r="E1191" s="235"/>
      <c r="F1191" s="217"/>
      <c r="G1191" s="217"/>
      <c r="H1191" s="217"/>
      <c r="I1191" s="217"/>
      <c r="J1191" s="217"/>
      <c r="K1191" s="217"/>
      <c r="L1191" s="217"/>
      <c r="M1191" s="217"/>
      <c r="N1191" s="217"/>
      <c r="O1191" s="217"/>
      <c r="P1191" s="217"/>
    </row>
    <row r="1192">
      <c r="A1192" s="217"/>
      <c r="B1192" s="234"/>
      <c r="C1192" s="234"/>
      <c r="D1192" s="236"/>
      <c r="E1192" s="235"/>
      <c r="F1192" s="195"/>
      <c r="G1192" s="195"/>
      <c r="H1192" s="217"/>
      <c r="I1192" s="195"/>
      <c r="J1192" s="195"/>
      <c r="K1192" s="195"/>
      <c r="L1192" s="195"/>
      <c r="M1192" s="195"/>
      <c r="N1192" s="195"/>
      <c r="O1192" s="195"/>
      <c r="P1192" s="195"/>
    </row>
    <row r="1193">
      <c r="A1193" s="236"/>
      <c r="B1193" s="234"/>
      <c r="C1193" s="234"/>
      <c r="D1193" s="235"/>
      <c r="E1193" s="235"/>
      <c r="F1193" s="217"/>
      <c r="G1193" s="217"/>
      <c r="H1193" s="217"/>
      <c r="I1193" s="217"/>
      <c r="J1193" s="217"/>
      <c r="K1193" s="217"/>
      <c r="L1193" s="217"/>
      <c r="M1193" s="217"/>
      <c r="N1193" s="217"/>
      <c r="O1193" s="217"/>
      <c r="P1193" s="217"/>
    </row>
    <row r="1194">
      <c r="A1194" s="236"/>
      <c r="B1194" s="234"/>
      <c r="C1194" s="234"/>
      <c r="D1194" s="235"/>
      <c r="E1194" s="235"/>
      <c r="F1194" s="217"/>
      <c r="G1194" s="217"/>
      <c r="H1194" s="217"/>
      <c r="I1194" s="217"/>
      <c r="J1194" s="217"/>
      <c r="K1194" s="217"/>
      <c r="L1194" s="217"/>
      <c r="M1194" s="217"/>
      <c r="N1194" s="217"/>
      <c r="O1194" s="217"/>
      <c r="P1194" s="217"/>
    </row>
    <row r="1195">
      <c r="A1195" s="236"/>
      <c r="B1195" s="234"/>
      <c r="C1195" s="234"/>
      <c r="D1195" s="235"/>
      <c r="E1195" s="235"/>
      <c r="F1195" s="217"/>
      <c r="G1195" s="217"/>
      <c r="H1195" s="217"/>
      <c r="I1195" s="217"/>
      <c r="J1195" s="217"/>
      <c r="K1195" s="217"/>
      <c r="L1195" s="217"/>
      <c r="M1195" s="217"/>
      <c r="N1195" s="217"/>
      <c r="O1195" s="217"/>
      <c r="P1195" s="217"/>
    </row>
    <row r="1196">
      <c r="A1196" s="236"/>
      <c r="B1196" s="234"/>
      <c r="C1196" s="234"/>
      <c r="D1196" s="235"/>
      <c r="E1196" s="235"/>
      <c r="F1196" s="217"/>
      <c r="G1196" s="217"/>
      <c r="H1196" s="217"/>
      <c r="I1196" s="217"/>
      <c r="J1196" s="217"/>
      <c r="K1196" s="217"/>
      <c r="L1196" s="217"/>
      <c r="M1196" s="217"/>
      <c r="N1196" s="217"/>
      <c r="O1196" s="217"/>
      <c r="P1196" s="217"/>
    </row>
    <row r="1197">
      <c r="A1197" s="236"/>
      <c r="B1197" s="234"/>
      <c r="C1197" s="234"/>
      <c r="D1197" s="235"/>
      <c r="E1197" s="235"/>
      <c r="F1197" s="217"/>
      <c r="G1197" s="217"/>
      <c r="H1197" s="217"/>
      <c r="I1197" s="217"/>
      <c r="J1197" s="217"/>
      <c r="K1197" s="217"/>
      <c r="L1197" s="217"/>
      <c r="M1197" s="217"/>
      <c r="N1197" s="217"/>
      <c r="O1197" s="217"/>
      <c r="P1197" s="217"/>
    </row>
    <row r="1198">
      <c r="A1198" s="236"/>
      <c r="B1198" s="234"/>
      <c r="C1198" s="234"/>
      <c r="D1198" s="235"/>
      <c r="E1198" s="235"/>
      <c r="F1198" s="217"/>
      <c r="G1198" s="217"/>
      <c r="H1198" s="217"/>
      <c r="I1198" s="217"/>
      <c r="J1198" s="217"/>
      <c r="K1198" s="217"/>
      <c r="L1198" s="217"/>
      <c r="M1198" s="217"/>
      <c r="N1198" s="217"/>
      <c r="O1198" s="217"/>
      <c r="P1198" s="217"/>
    </row>
    <row r="1199">
      <c r="A1199" s="236"/>
      <c r="B1199" s="234"/>
      <c r="C1199" s="234"/>
      <c r="D1199" s="235"/>
      <c r="E1199" s="235"/>
      <c r="F1199" s="217"/>
      <c r="G1199" s="217"/>
      <c r="H1199" s="217"/>
      <c r="I1199" s="217"/>
      <c r="J1199" s="217"/>
      <c r="K1199" s="217"/>
      <c r="L1199" s="217"/>
      <c r="M1199" s="217"/>
      <c r="N1199" s="217"/>
      <c r="O1199" s="217"/>
      <c r="P1199" s="217"/>
    </row>
    <row r="1200">
      <c r="A1200" s="236"/>
      <c r="B1200" s="234"/>
      <c r="C1200" s="234"/>
      <c r="D1200" s="235"/>
      <c r="E1200" s="235"/>
      <c r="F1200" s="217"/>
      <c r="G1200" s="217"/>
      <c r="H1200" s="217"/>
      <c r="I1200" s="217"/>
      <c r="J1200" s="217"/>
      <c r="K1200" s="217"/>
      <c r="L1200" s="217"/>
      <c r="M1200" s="217"/>
      <c r="N1200" s="217"/>
      <c r="O1200" s="217"/>
      <c r="P1200" s="217"/>
    </row>
    <row r="1201">
      <c r="A1201" s="236"/>
      <c r="B1201" s="234"/>
      <c r="C1201" s="234"/>
      <c r="D1201" s="235"/>
      <c r="E1201" s="235"/>
      <c r="F1201" s="217"/>
      <c r="G1201" s="217"/>
      <c r="H1201" s="217"/>
      <c r="I1201" s="217"/>
      <c r="J1201" s="217"/>
      <c r="K1201" s="217"/>
      <c r="L1201" s="217"/>
      <c r="M1201" s="217"/>
      <c r="N1201" s="217"/>
      <c r="O1201" s="217"/>
      <c r="P1201" s="217"/>
    </row>
    <row r="1202">
      <c r="A1202" s="236"/>
      <c r="B1202" s="234"/>
      <c r="C1202" s="234"/>
      <c r="D1202" s="235"/>
      <c r="E1202" s="235"/>
      <c r="F1202" s="217"/>
      <c r="G1202" s="217"/>
      <c r="H1202" s="217"/>
      <c r="I1202" s="217"/>
      <c r="J1202" s="217"/>
      <c r="K1202" s="217"/>
      <c r="L1202" s="217"/>
      <c r="M1202" s="217"/>
      <c r="N1202" s="217"/>
      <c r="O1202" s="217"/>
      <c r="P1202" s="217"/>
    </row>
    <row r="1203">
      <c r="A1203" s="236"/>
      <c r="B1203" s="234"/>
      <c r="C1203" s="234"/>
      <c r="D1203" s="235"/>
      <c r="E1203" s="235"/>
      <c r="F1203" s="217"/>
      <c r="G1203" s="217"/>
      <c r="H1203" s="217"/>
      <c r="I1203" s="217"/>
      <c r="J1203" s="217"/>
      <c r="K1203" s="217"/>
      <c r="L1203" s="217"/>
      <c r="M1203" s="217"/>
      <c r="N1203" s="217"/>
      <c r="O1203" s="217"/>
      <c r="P1203" s="217"/>
    </row>
    <row r="1204">
      <c r="A1204" s="236"/>
      <c r="B1204" s="234"/>
      <c r="C1204" s="234"/>
      <c r="D1204" s="235"/>
      <c r="E1204" s="235"/>
      <c r="F1204" s="217"/>
      <c r="G1204" s="217"/>
      <c r="H1204" s="217"/>
      <c r="I1204" s="217"/>
      <c r="J1204" s="217"/>
      <c r="K1204" s="217"/>
      <c r="L1204" s="217"/>
      <c r="M1204" s="217"/>
      <c r="N1204" s="217"/>
      <c r="O1204" s="217"/>
      <c r="P1204" s="217"/>
    </row>
    <row r="1205">
      <c r="A1205" s="236"/>
      <c r="B1205" s="234"/>
      <c r="C1205" s="234"/>
      <c r="D1205" s="235"/>
      <c r="E1205" s="235"/>
      <c r="F1205" s="217"/>
      <c r="G1205" s="217"/>
      <c r="H1205" s="217"/>
      <c r="I1205" s="217"/>
      <c r="J1205" s="217"/>
      <c r="K1205" s="217"/>
      <c r="L1205" s="217"/>
      <c r="M1205" s="217"/>
      <c r="N1205" s="217"/>
      <c r="O1205" s="217"/>
      <c r="P1205" s="217"/>
    </row>
    <row r="1206">
      <c r="A1206" s="236"/>
      <c r="B1206" s="234"/>
      <c r="C1206" s="234"/>
      <c r="D1206" s="235"/>
      <c r="E1206" s="235"/>
      <c r="F1206" s="217"/>
      <c r="G1206" s="217"/>
      <c r="H1206" s="217"/>
      <c r="I1206" s="217"/>
      <c r="J1206" s="217"/>
      <c r="K1206" s="217"/>
      <c r="L1206" s="217"/>
      <c r="M1206" s="217"/>
      <c r="N1206" s="217"/>
      <c r="O1206" s="217"/>
      <c r="P1206" s="217"/>
    </row>
    <row r="1207">
      <c r="A1207" s="236"/>
      <c r="B1207" s="234"/>
      <c r="C1207" s="234"/>
      <c r="D1207" s="235"/>
      <c r="E1207" s="235"/>
      <c r="F1207" s="217"/>
      <c r="G1207" s="217"/>
      <c r="H1207" s="217"/>
      <c r="I1207" s="217"/>
      <c r="J1207" s="217"/>
      <c r="K1207" s="217"/>
      <c r="L1207" s="217"/>
      <c r="M1207" s="217"/>
      <c r="N1207" s="217"/>
      <c r="O1207" s="217"/>
      <c r="P1207" s="217"/>
    </row>
    <row r="1208">
      <c r="A1208" s="236"/>
      <c r="B1208" s="234"/>
      <c r="C1208" s="234"/>
      <c r="D1208" s="235"/>
      <c r="E1208" s="235"/>
      <c r="F1208" s="217"/>
      <c r="G1208" s="217"/>
      <c r="H1208" s="217"/>
      <c r="I1208" s="217"/>
      <c r="J1208" s="217"/>
      <c r="K1208" s="217"/>
      <c r="L1208" s="217"/>
      <c r="M1208" s="217"/>
      <c r="N1208" s="217"/>
      <c r="O1208" s="217"/>
      <c r="P1208" s="217"/>
    </row>
    <row r="1209">
      <c r="A1209" s="236"/>
      <c r="B1209" s="234"/>
      <c r="C1209" s="234"/>
      <c r="D1209" s="235"/>
      <c r="E1209" s="235"/>
      <c r="F1209" s="217"/>
      <c r="G1209" s="217"/>
      <c r="H1209" s="217"/>
      <c r="I1209" s="217"/>
      <c r="J1209" s="217"/>
      <c r="K1209" s="217"/>
      <c r="L1209" s="217"/>
      <c r="M1209" s="217"/>
      <c r="N1209" s="217"/>
      <c r="O1209" s="217"/>
      <c r="P1209" s="217"/>
    </row>
    <row r="1210">
      <c r="A1210" s="217"/>
      <c r="B1210" s="234"/>
      <c r="C1210" s="234"/>
      <c r="D1210" s="236"/>
      <c r="E1210" s="235"/>
      <c r="F1210" s="195"/>
      <c r="G1210" s="195"/>
      <c r="H1210" s="217"/>
      <c r="I1210" s="195"/>
      <c r="J1210" s="195"/>
      <c r="K1210" s="195"/>
      <c r="L1210" s="195"/>
      <c r="M1210" s="195"/>
      <c r="N1210" s="195"/>
      <c r="O1210" s="195"/>
      <c r="P1210" s="195"/>
    </row>
    <row r="1211">
      <c r="A1211" s="236"/>
      <c r="B1211" s="234"/>
      <c r="C1211" s="234"/>
      <c r="D1211" s="235"/>
      <c r="E1211" s="235"/>
      <c r="F1211" s="217"/>
      <c r="G1211" s="217"/>
      <c r="H1211" s="217"/>
      <c r="I1211" s="217"/>
      <c r="J1211" s="217"/>
      <c r="K1211" s="217"/>
      <c r="L1211" s="217"/>
      <c r="M1211" s="217"/>
      <c r="N1211" s="217"/>
      <c r="O1211" s="217"/>
      <c r="P1211" s="217"/>
    </row>
    <row r="1212">
      <c r="A1212" s="236"/>
      <c r="B1212" s="234"/>
      <c r="C1212" s="234"/>
      <c r="D1212" s="235"/>
      <c r="E1212" s="235"/>
      <c r="F1212" s="217"/>
      <c r="G1212" s="217"/>
      <c r="H1212" s="217"/>
      <c r="I1212" s="217"/>
      <c r="J1212" s="217"/>
      <c r="K1212" s="217"/>
      <c r="L1212" s="217"/>
      <c r="M1212" s="217"/>
      <c r="N1212" s="217"/>
      <c r="O1212" s="217"/>
      <c r="P1212" s="217"/>
    </row>
    <row r="1213">
      <c r="A1213" s="236"/>
      <c r="B1213" s="234"/>
      <c r="C1213" s="234"/>
      <c r="D1213" s="235"/>
      <c r="E1213" s="235"/>
      <c r="F1213" s="217"/>
      <c r="G1213" s="217"/>
      <c r="H1213" s="217"/>
      <c r="I1213" s="217"/>
      <c r="J1213" s="217"/>
      <c r="K1213" s="217"/>
      <c r="L1213" s="217"/>
      <c r="M1213" s="217"/>
      <c r="N1213" s="217"/>
      <c r="O1213" s="217"/>
      <c r="P1213" s="217"/>
    </row>
    <row r="1214">
      <c r="A1214" s="236"/>
      <c r="B1214" s="234"/>
      <c r="C1214" s="234"/>
      <c r="D1214" s="235"/>
      <c r="E1214" s="235"/>
      <c r="F1214" s="217"/>
      <c r="G1214" s="217"/>
      <c r="H1214" s="217"/>
      <c r="I1214" s="217"/>
      <c r="J1214" s="217"/>
      <c r="K1214" s="217"/>
      <c r="L1214" s="217"/>
      <c r="M1214" s="217"/>
      <c r="N1214" s="217"/>
      <c r="O1214" s="217"/>
      <c r="P1214" s="217"/>
    </row>
    <row r="1215">
      <c r="A1215" s="236"/>
      <c r="B1215" s="234"/>
      <c r="C1215" s="234"/>
      <c r="D1215" s="235"/>
      <c r="E1215" s="235"/>
      <c r="F1215" s="217"/>
      <c r="G1215" s="217"/>
      <c r="H1215" s="217"/>
      <c r="I1215" s="217"/>
      <c r="J1215" s="217"/>
      <c r="K1215" s="217"/>
      <c r="L1215" s="217"/>
      <c r="M1215" s="217"/>
      <c r="N1215" s="217"/>
      <c r="O1215" s="217"/>
      <c r="P1215" s="217"/>
    </row>
    <row r="1216">
      <c r="A1216" s="236"/>
      <c r="B1216" s="234"/>
      <c r="C1216" s="234"/>
      <c r="D1216" s="235"/>
      <c r="E1216" s="235"/>
      <c r="F1216" s="217"/>
      <c r="G1216" s="217"/>
      <c r="H1216" s="217"/>
      <c r="I1216" s="217"/>
      <c r="J1216" s="217"/>
      <c r="K1216" s="217"/>
      <c r="L1216" s="217"/>
      <c r="M1216" s="217"/>
      <c r="N1216" s="217"/>
      <c r="O1216" s="217"/>
      <c r="P1216" s="217"/>
    </row>
    <row r="1217">
      <c r="A1217" s="236"/>
      <c r="B1217" s="234"/>
      <c r="C1217" s="234"/>
      <c r="D1217" s="235"/>
      <c r="E1217" s="235"/>
      <c r="F1217" s="217"/>
      <c r="G1217" s="217"/>
      <c r="H1217" s="217"/>
      <c r="I1217" s="217"/>
      <c r="J1217" s="217"/>
      <c r="K1217" s="217"/>
      <c r="L1217" s="217"/>
      <c r="M1217" s="217"/>
      <c r="N1217" s="217"/>
      <c r="O1217" s="217"/>
      <c r="P1217" s="217"/>
    </row>
    <row r="1218">
      <c r="A1218" s="236"/>
      <c r="B1218" s="234"/>
      <c r="C1218" s="234"/>
      <c r="D1218" s="235"/>
      <c r="E1218" s="235"/>
      <c r="F1218" s="217"/>
      <c r="G1218" s="217"/>
      <c r="H1218" s="217"/>
      <c r="I1218" s="217"/>
      <c r="J1218" s="217"/>
      <c r="K1218" s="217"/>
      <c r="L1218" s="217"/>
      <c r="M1218" s="217"/>
      <c r="N1218" s="217"/>
      <c r="O1218" s="217"/>
      <c r="P1218" s="217"/>
    </row>
    <row r="1219">
      <c r="A1219" s="236"/>
      <c r="B1219" s="234"/>
      <c r="C1219" s="234"/>
      <c r="D1219" s="235"/>
      <c r="E1219" s="235"/>
      <c r="F1219" s="217"/>
      <c r="G1219" s="217"/>
      <c r="H1219" s="217"/>
      <c r="I1219" s="217"/>
      <c r="J1219" s="217"/>
      <c r="K1219" s="217"/>
      <c r="L1219" s="217"/>
      <c r="M1219" s="217"/>
      <c r="N1219" s="217"/>
      <c r="O1219" s="217"/>
      <c r="P1219" s="217"/>
    </row>
    <row r="1220">
      <c r="A1220" s="236"/>
      <c r="B1220" s="234"/>
      <c r="C1220" s="234"/>
      <c r="D1220" s="235"/>
      <c r="E1220" s="235"/>
      <c r="F1220" s="217"/>
      <c r="G1220" s="217"/>
      <c r="H1220" s="217"/>
      <c r="I1220" s="217"/>
      <c r="J1220" s="217"/>
      <c r="K1220" s="217"/>
      <c r="L1220" s="217"/>
      <c r="M1220" s="217"/>
      <c r="N1220" s="217"/>
      <c r="O1220" s="217"/>
      <c r="P1220" s="217"/>
    </row>
    <row r="1221">
      <c r="A1221" s="236"/>
      <c r="B1221" s="234"/>
      <c r="C1221" s="234"/>
      <c r="D1221" s="235"/>
      <c r="E1221" s="235"/>
      <c r="F1221" s="217"/>
      <c r="G1221" s="217"/>
      <c r="H1221" s="217"/>
      <c r="I1221" s="217"/>
      <c r="J1221" s="217"/>
      <c r="K1221" s="217"/>
      <c r="L1221" s="217"/>
      <c r="M1221" s="217"/>
      <c r="N1221" s="217"/>
      <c r="O1221" s="217"/>
      <c r="P1221" s="217"/>
    </row>
    <row r="1222">
      <c r="A1222" s="236"/>
      <c r="B1222" s="234"/>
      <c r="C1222" s="234"/>
      <c r="D1222" s="235"/>
      <c r="E1222" s="235"/>
      <c r="F1222" s="217"/>
      <c r="G1222" s="217"/>
      <c r="H1222" s="217"/>
      <c r="I1222" s="217"/>
      <c r="J1222" s="217"/>
      <c r="K1222" s="217"/>
      <c r="L1222" s="217"/>
      <c r="M1222" s="217"/>
      <c r="N1222" s="217"/>
      <c r="O1222" s="217"/>
      <c r="P1222" s="217"/>
    </row>
    <row r="1223">
      <c r="A1223" s="236"/>
      <c r="B1223" s="234"/>
      <c r="C1223" s="234"/>
      <c r="D1223" s="235"/>
      <c r="E1223" s="235"/>
      <c r="F1223" s="217"/>
      <c r="G1223" s="217"/>
      <c r="H1223" s="217"/>
      <c r="I1223" s="217"/>
      <c r="J1223" s="217"/>
      <c r="K1223" s="217"/>
      <c r="L1223" s="217"/>
      <c r="M1223" s="217"/>
      <c r="N1223" s="217"/>
      <c r="O1223" s="217"/>
      <c r="P1223" s="217"/>
    </row>
    <row r="1224">
      <c r="A1224" s="236"/>
      <c r="B1224" s="234"/>
      <c r="C1224" s="234"/>
      <c r="D1224" s="235"/>
      <c r="E1224" s="235"/>
      <c r="F1224" s="217"/>
      <c r="G1224" s="217"/>
      <c r="H1224" s="217"/>
      <c r="I1224" s="217"/>
      <c r="J1224" s="217"/>
      <c r="K1224" s="217"/>
      <c r="L1224" s="217"/>
      <c r="M1224" s="217"/>
      <c r="N1224" s="217"/>
      <c r="O1224" s="217"/>
      <c r="P1224" s="217"/>
    </row>
    <row r="1225">
      <c r="A1225" s="236"/>
      <c r="B1225" s="234"/>
      <c r="C1225" s="234"/>
      <c r="D1225" s="235"/>
      <c r="E1225" s="235"/>
      <c r="F1225" s="217"/>
      <c r="G1225" s="217"/>
      <c r="H1225" s="217"/>
      <c r="I1225" s="217"/>
      <c r="J1225" s="217"/>
      <c r="K1225" s="217"/>
      <c r="L1225" s="217"/>
      <c r="M1225" s="217"/>
      <c r="N1225" s="217"/>
      <c r="O1225" s="217"/>
      <c r="P1225" s="217"/>
    </row>
    <row r="1226">
      <c r="A1226" s="236"/>
      <c r="B1226" s="234"/>
      <c r="C1226" s="234"/>
      <c r="D1226" s="235"/>
      <c r="E1226" s="235"/>
      <c r="F1226" s="217"/>
      <c r="G1226" s="217"/>
      <c r="H1226" s="217"/>
      <c r="I1226" s="217"/>
      <c r="J1226" s="217"/>
      <c r="K1226" s="217"/>
      <c r="L1226" s="217"/>
      <c r="M1226" s="217"/>
      <c r="N1226" s="217"/>
      <c r="O1226" s="217"/>
      <c r="P1226" s="217"/>
    </row>
    <row r="1227">
      <c r="A1227" s="236"/>
      <c r="B1227" s="234"/>
      <c r="C1227" s="234"/>
      <c r="D1227" s="235"/>
      <c r="E1227" s="235"/>
      <c r="F1227" s="217"/>
      <c r="G1227" s="217"/>
      <c r="H1227" s="217"/>
      <c r="I1227" s="217"/>
      <c r="J1227" s="217"/>
      <c r="K1227" s="217"/>
      <c r="L1227" s="217"/>
      <c r="M1227" s="217"/>
      <c r="N1227" s="217"/>
      <c r="O1227" s="217"/>
      <c r="P1227" s="217"/>
    </row>
    <row r="1228">
      <c r="A1228" s="217"/>
      <c r="B1228" s="234"/>
      <c r="C1228" s="234"/>
      <c r="D1228" s="236"/>
      <c r="E1228" s="235"/>
      <c r="F1228" s="195"/>
      <c r="G1228" s="195"/>
      <c r="H1228" s="217"/>
      <c r="I1228" s="195"/>
      <c r="J1228" s="195"/>
      <c r="K1228" s="195"/>
      <c r="L1228" s="195"/>
      <c r="M1228" s="195"/>
      <c r="N1228" s="195"/>
      <c r="O1228" s="195"/>
      <c r="P1228" s="195"/>
    </row>
    <row r="1229">
      <c r="A1229" s="236"/>
      <c r="B1229" s="234"/>
      <c r="C1229" s="234"/>
      <c r="D1229" s="235"/>
      <c r="E1229" s="235"/>
      <c r="F1229" s="217"/>
      <c r="G1229" s="217"/>
      <c r="H1229" s="217"/>
      <c r="I1229" s="217"/>
      <c r="J1229" s="217"/>
      <c r="K1229" s="217"/>
      <c r="L1229" s="217"/>
      <c r="M1229" s="217"/>
      <c r="N1229" s="217"/>
      <c r="O1229" s="217"/>
      <c r="P1229" s="217"/>
    </row>
    <row r="1230">
      <c r="A1230" s="236"/>
      <c r="B1230" s="234"/>
      <c r="C1230" s="234"/>
      <c r="D1230" s="235"/>
      <c r="E1230" s="235"/>
      <c r="F1230" s="217"/>
      <c r="G1230" s="217"/>
      <c r="H1230" s="217"/>
      <c r="I1230" s="217"/>
      <c r="J1230" s="217"/>
      <c r="K1230" s="217"/>
      <c r="L1230" s="217"/>
      <c r="M1230" s="217"/>
      <c r="N1230" s="217"/>
      <c r="O1230" s="217"/>
      <c r="P1230" s="217"/>
    </row>
    <row r="1231">
      <c r="A1231" s="236"/>
      <c r="B1231" s="234"/>
      <c r="C1231" s="234"/>
      <c r="D1231" s="235"/>
      <c r="E1231" s="235"/>
      <c r="F1231" s="217"/>
      <c r="G1231" s="217"/>
      <c r="H1231" s="217"/>
      <c r="I1231" s="217"/>
      <c r="J1231" s="217"/>
      <c r="K1231" s="217"/>
      <c r="L1231" s="217"/>
      <c r="M1231" s="217"/>
      <c r="N1231" s="217"/>
      <c r="O1231" s="217"/>
      <c r="P1231" s="217"/>
    </row>
    <row r="1232">
      <c r="A1232" s="236"/>
      <c r="B1232" s="234"/>
      <c r="C1232" s="234"/>
      <c r="D1232" s="235"/>
      <c r="E1232" s="235"/>
      <c r="F1232" s="217"/>
      <c r="G1232" s="217"/>
      <c r="H1232" s="217"/>
      <c r="I1232" s="217"/>
      <c r="J1232" s="217"/>
      <c r="K1232" s="217"/>
      <c r="L1232" s="217"/>
      <c r="M1232" s="217"/>
      <c r="N1232" s="217"/>
      <c r="O1232" s="217"/>
      <c r="P1232" s="217"/>
    </row>
    <row r="1233">
      <c r="A1233" s="236"/>
      <c r="B1233" s="234"/>
      <c r="C1233" s="234"/>
      <c r="D1233" s="235"/>
      <c r="E1233" s="235"/>
      <c r="F1233" s="217"/>
      <c r="G1233" s="217"/>
      <c r="H1233" s="217"/>
      <c r="I1233" s="217"/>
      <c r="J1233" s="217"/>
      <c r="K1233" s="217"/>
      <c r="L1233" s="217"/>
      <c r="M1233" s="217"/>
      <c r="N1233" s="217"/>
      <c r="O1233" s="217"/>
      <c r="P1233" s="217"/>
    </row>
    <row r="1234">
      <c r="A1234" s="236"/>
      <c r="B1234" s="234"/>
      <c r="C1234" s="234"/>
      <c r="D1234" s="235"/>
      <c r="E1234" s="235"/>
      <c r="F1234" s="217"/>
      <c r="G1234" s="217"/>
      <c r="H1234" s="217"/>
      <c r="I1234" s="217"/>
      <c r="J1234" s="217"/>
      <c r="K1234" s="217"/>
      <c r="L1234" s="217"/>
      <c r="M1234" s="217"/>
      <c r="N1234" s="217"/>
      <c r="O1234" s="217"/>
      <c r="P1234" s="217"/>
    </row>
    <row r="1235">
      <c r="A1235" s="236"/>
      <c r="B1235" s="234"/>
      <c r="C1235" s="234"/>
      <c r="D1235" s="235"/>
      <c r="E1235" s="235"/>
      <c r="F1235" s="217"/>
      <c r="G1235" s="217"/>
      <c r="H1235" s="217"/>
      <c r="I1235" s="217"/>
      <c r="J1235" s="217"/>
      <c r="K1235" s="217"/>
      <c r="L1235" s="217"/>
      <c r="M1235" s="217"/>
      <c r="N1235" s="217"/>
      <c r="O1235" s="217"/>
      <c r="P1235" s="217"/>
    </row>
    <row r="1236">
      <c r="A1236" s="236"/>
      <c r="B1236" s="234"/>
      <c r="C1236" s="234"/>
      <c r="D1236" s="235"/>
      <c r="E1236" s="235"/>
      <c r="F1236" s="217"/>
      <c r="G1236" s="217"/>
      <c r="H1236" s="217"/>
      <c r="I1236" s="217"/>
      <c r="J1236" s="217"/>
      <c r="K1236" s="217"/>
      <c r="L1236" s="217"/>
      <c r="M1236" s="217"/>
      <c r="N1236" s="217"/>
      <c r="O1236" s="217"/>
      <c r="P1236" s="217"/>
    </row>
    <row r="1237">
      <c r="A1237" s="236"/>
      <c r="B1237" s="234"/>
      <c r="C1237" s="234"/>
      <c r="D1237" s="235"/>
      <c r="E1237" s="235"/>
      <c r="F1237" s="217"/>
      <c r="G1237" s="217"/>
      <c r="H1237" s="217"/>
      <c r="I1237" s="217"/>
      <c r="J1237" s="217"/>
      <c r="K1237" s="217"/>
      <c r="L1237" s="217"/>
      <c r="M1237" s="217"/>
      <c r="N1237" s="217"/>
      <c r="O1237" s="217"/>
      <c r="P1237" s="217"/>
    </row>
    <row r="1238">
      <c r="A1238" s="236"/>
      <c r="B1238" s="234"/>
      <c r="C1238" s="234"/>
      <c r="D1238" s="235"/>
      <c r="E1238" s="235"/>
      <c r="F1238" s="217"/>
      <c r="G1238" s="217"/>
      <c r="H1238" s="217"/>
      <c r="I1238" s="217"/>
      <c r="J1238" s="217"/>
      <c r="K1238" s="217"/>
      <c r="L1238" s="217"/>
      <c r="M1238" s="217"/>
      <c r="N1238" s="217"/>
      <c r="O1238" s="217"/>
      <c r="P1238" s="217"/>
    </row>
    <row r="1239">
      <c r="A1239" s="236"/>
      <c r="B1239" s="234"/>
      <c r="C1239" s="234"/>
      <c r="D1239" s="235"/>
      <c r="E1239" s="235"/>
      <c r="F1239" s="217"/>
      <c r="G1239" s="217"/>
      <c r="H1239" s="217"/>
      <c r="I1239" s="217"/>
      <c r="J1239" s="217"/>
      <c r="K1239" s="217"/>
      <c r="L1239" s="217"/>
      <c r="M1239" s="217"/>
      <c r="N1239" s="217"/>
      <c r="O1239" s="217"/>
      <c r="P1239" s="217"/>
    </row>
    <row r="1240">
      <c r="A1240" s="236"/>
      <c r="B1240" s="234"/>
      <c r="C1240" s="234"/>
      <c r="D1240" s="235"/>
      <c r="E1240" s="235"/>
      <c r="F1240" s="217"/>
      <c r="G1240" s="217"/>
      <c r="H1240" s="217"/>
      <c r="I1240" s="217"/>
      <c r="J1240" s="217"/>
      <c r="K1240" s="217"/>
      <c r="L1240" s="217"/>
      <c r="M1240" s="217"/>
      <c r="N1240" s="217"/>
      <c r="O1240" s="217"/>
      <c r="P1240" s="217"/>
    </row>
    <row r="1241">
      <c r="A1241" s="236"/>
      <c r="B1241" s="234"/>
      <c r="C1241" s="234"/>
      <c r="D1241" s="235"/>
      <c r="E1241" s="235"/>
      <c r="F1241" s="217"/>
      <c r="G1241" s="217"/>
      <c r="H1241" s="217"/>
      <c r="I1241" s="217"/>
      <c r="J1241" s="217"/>
      <c r="K1241" s="217"/>
      <c r="L1241" s="217"/>
      <c r="M1241" s="217"/>
      <c r="N1241" s="217"/>
      <c r="O1241" s="217"/>
      <c r="P1241" s="217"/>
    </row>
    <row r="1242">
      <c r="A1242" s="236"/>
      <c r="B1242" s="234"/>
      <c r="C1242" s="234"/>
      <c r="D1242" s="235"/>
      <c r="E1242" s="235"/>
      <c r="F1242" s="217"/>
      <c r="G1242" s="217"/>
      <c r="H1242" s="217"/>
      <c r="I1242" s="217"/>
      <c r="J1242" s="217"/>
      <c r="K1242" s="217"/>
      <c r="L1242" s="217"/>
      <c r="M1242" s="217"/>
      <c r="N1242" s="217"/>
      <c r="O1242" s="217"/>
      <c r="P1242" s="217"/>
    </row>
    <row r="1243">
      <c r="A1243" s="236"/>
      <c r="B1243" s="234"/>
      <c r="C1243" s="234"/>
      <c r="D1243" s="235"/>
      <c r="E1243" s="235"/>
      <c r="F1243" s="217"/>
      <c r="G1243" s="217"/>
      <c r="H1243" s="217"/>
      <c r="I1243" s="217"/>
      <c r="J1243" s="217"/>
      <c r="K1243" s="217"/>
      <c r="L1243" s="217"/>
      <c r="M1243" s="217"/>
      <c r="N1243" s="217"/>
      <c r="O1243" s="217"/>
      <c r="P1243" s="217"/>
    </row>
    <row r="1244">
      <c r="A1244" s="236"/>
      <c r="B1244" s="234"/>
      <c r="C1244" s="234"/>
      <c r="D1244" s="235"/>
      <c r="E1244" s="235"/>
      <c r="F1244" s="217"/>
      <c r="G1244" s="217"/>
      <c r="H1244" s="217"/>
      <c r="I1244" s="217"/>
      <c r="J1244" s="217"/>
      <c r="K1244" s="217"/>
      <c r="L1244" s="217"/>
      <c r="M1244" s="217"/>
      <c r="N1244" s="217"/>
      <c r="O1244" s="217"/>
      <c r="P1244" s="217"/>
    </row>
    <row r="1245">
      <c r="A1245" s="236"/>
      <c r="B1245" s="234"/>
      <c r="C1245" s="234"/>
      <c r="D1245" s="235"/>
      <c r="E1245" s="235"/>
      <c r="F1245" s="217"/>
      <c r="G1245" s="217"/>
      <c r="H1245" s="217"/>
      <c r="I1245" s="217"/>
      <c r="J1245" s="217"/>
      <c r="K1245" s="217"/>
      <c r="L1245" s="217"/>
      <c r="M1245" s="217"/>
      <c r="N1245" s="217"/>
      <c r="O1245" s="217"/>
      <c r="P1245" s="217"/>
    </row>
    <row r="1246">
      <c r="A1246" s="217"/>
      <c r="B1246" s="234"/>
      <c r="C1246" s="234"/>
      <c r="D1246" s="236"/>
      <c r="E1246" s="235"/>
      <c r="F1246" s="195"/>
      <c r="G1246" s="195"/>
      <c r="H1246" s="217"/>
      <c r="I1246" s="195"/>
      <c r="J1246" s="195"/>
      <c r="K1246" s="195"/>
      <c r="L1246" s="195"/>
      <c r="M1246" s="195"/>
      <c r="N1246" s="195"/>
      <c r="O1246" s="195"/>
      <c r="P1246" s="195"/>
    </row>
    <row r="1247">
      <c r="A1247" s="236"/>
      <c r="B1247" s="234"/>
      <c r="C1247" s="234"/>
      <c r="D1247" s="235"/>
      <c r="E1247" s="235"/>
      <c r="F1247" s="217"/>
      <c r="G1247" s="217"/>
      <c r="H1247" s="217"/>
      <c r="I1247" s="217"/>
      <c r="J1247" s="217"/>
      <c r="K1247" s="217"/>
      <c r="L1247" s="217"/>
      <c r="M1247" s="217"/>
      <c r="N1247" s="217"/>
      <c r="O1247" s="217"/>
      <c r="P1247" s="217"/>
    </row>
    <row r="1248">
      <c r="A1248" s="236"/>
      <c r="B1248" s="234"/>
      <c r="C1248" s="234"/>
      <c r="D1248" s="235"/>
      <c r="E1248" s="235"/>
      <c r="F1248" s="217"/>
      <c r="G1248" s="217"/>
      <c r="H1248" s="217"/>
      <c r="I1248" s="217"/>
      <c r="J1248" s="217"/>
      <c r="K1248" s="217"/>
      <c r="L1248" s="217"/>
      <c r="M1248" s="217"/>
      <c r="N1248" s="217"/>
      <c r="O1248" s="217"/>
      <c r="P1248" s="217"/>
    </row>
    <row r="1249">
      <c r="A1249" s="236"/>
      <c r="B1249" s="234"/>
      <c r="C1249" s="234"/>
      <c r="D1249" s="235"/>
      <c r="E1249" s="235"/>
      <c r="F1249" s="217"/>
      <c r="G1249" s="217"/>
      <c r="H1249" s="217"/>
      <c r="I1249" s="217"/>
      <c r="J1249" s="217"/>
      <c r="K1249" s="217"/>
      <c r="L1249" s="217"/>
      <c r="M1249" s="217"/>
      <c r="N1249" s="217"/>
      <c r="O1249" s="217"/>
      <c r="P1249" s="217"/>
    </row>
    <row r="1250">
      <c r="A1250" s="236"/>
      <c r="B1250" s="234"/>
      <c r="C1250" s="234"/>
      <c r="D1250" s="235"/>
      <c r="E1250" s="235"/>
      <c r="F1250" s="217"/>
      <c r="G1250" s="217"/>
      <c r="H1250" s="217"/>
      <c r="I1250" s="217"/>
      <c r="J1250" s="217"/>
      <c r="K1250" s="217"/>
      <c r="L1250" s="217"/>
      <c r="M1250" s="217"/>
      <c r="N1250" s="217"/>
      <c r="O1250" s="217"/>
      <c r="P1250" s="217"/>
    </row>
    <row r="1251">
      <c r="A1251" s="236"/>
      <c r="B1251" s="234"/>
      <c r="C1251" s="234"/>
      <c r="D1251" s="235"/>
      <c r="E1251" s="235"/>
      <c r="F1251" s="217"/>
      <c r="G1251" s="217"/>
      <c r="H1251" s="217"/>
      <c r="I1251" s="217"/>
      <c r="J1251" s="217"/>
      <c r="K1251" s="217"/>
      <c r="L1251" s="217"/>
      <c r="M1251" s="217"/>
      <c r="N1251" s="217"/>
      <c r="O1251" s="217"/>
      <c r="P1251" s="217"/>
    </row>
    <row r="1252">
      <c r="A1252" s="236"/>
      <c r="B1252" s="234"/>
      <c r="C1252" s="234"/>
      <c r="D1252" s="235"/>
      <c r="E1252" s="235"/>
      <c r="F1252" s="217"/>
      <c r="G1252" s="217"/>
      <c r="H1252" s="217"/>
      <c r="I1252" s="217"/>
      <c r="J1252" s="217"/>
      <c r="K1252" s="217"/>
      <c r="L1252" s="217"/>
      <c r="M1252" s="217"/>
      <c r="N1252" s="217"/>
      <c r="O1252" s="217"/>
      <c r="P1252" s="217"/>
    </row>
    <row r="1253">
      <c r="A1253" s="236"/>
      <c r="B1253" s="234"/>
      <c r="C1253" s="234"/>
      <c r="D1253" s="235"/>
      <c r="E1253" s="235"/>
      <c r="F1253" s="217"/>
      <c r="G1253" s="217"/>
      <c r="H1253" s="217"/>
      <c r="I1253" s="217"/>
      <c r="J1253" s="217"/>
      <c r="K1253" s="217"/>
      <c r="L1253" s="217"/>
      <c r="M1253" s="217"/>
      <c r="N1253" s="217"/>
      <c r="O1253" s="217"/>
      <c r="P1253" s="217"/>
    </row>
    <row r="1254">
      <c r="A1254" s="236"/>
      <c r="B1254" s="234"/>
      <c r="C1254" s="234"/>
      <c r="D1254" s="235"/>
      <c r="E1254" s="235"/>
      <c r="F1254" s="217"/>
      <c r="G1254" s="217"/>
      <c r="H1254" s="217"/>
      <c r="I1254" s="217"/>
      <c r="J1254" s="217"/>
      <c r="K1254" s="217"/>
      <c r="L1254" s="217"/>
      <c r="M1254" s="217"/>
      <c r="N1254" s="217"/>
      <c r="O1254" s="217"/>
      <c r="P1254" s="217"/>
    </row>
    <row r="1255">
      <c r="A1255" s="236"/>
      <c r="B1255" s="234"/>
      <c r="C1255" s="234"/>
      <c r="D1255" s="235"/>
      <c r="E1255" s="235"/>
      <c r="F1255" s="217"/>
      <c r="G1255" s="217"/>
      <c r="H1255" s="217"/>
      <c r="I1255" s="217"/>
      <c r="J1255" s="217"/>
      <c r="K1255" s="217"/>
      <c r="L1255" s="217"/>
      <c r="M1255" s="217"/>
      <c r="N1255" s="217"/>
      <c r="O1255" s="217"/>
      <c r="P1255" s="217"/>
    </row>
    <row r="1256">
      <c r="A1256" s="236"/>
      <c r="B1256" s="234"/>
      <c r="C1256" s="234"/>
      <c r="D1256" s="235"/>
      <c r="E1256" s="235"/>
      <c r="F1256" s="217"/>
      <c r="G1256" s="217"/>
      <c r="H1256" s="217"/>
      <c r="I1256" s="217"/>
      <c r="J1256" s="217"/>
      <c r="K1256" s="217"/>
      <c r="L1256" s="217"/>
      <c r="M1256" s="217"/>
      <c r="N1256" s="217"/>
      <c r="O1256" s="217"/>
      <c r="P1256" s="217"/>
    </row>
    <row r="1257">
      <c r="A1257" s="236"/>
      <c r="B1257" s="234"/>
      <c r="C1257" s="234"/>
      <c r="D1257" s="235"/>
      <c r="E1257" s="235"/>
      <c r="F1257" s="217"/>
      <c r="G1257" s="217"/>
      <c r="H1257" s="217"/>
      <c r="I1257" s="217"/>
      <c r="J1257" s="217"/>
      <c r="K1257" s="217"/>
      <c r="L1257" s="217"/>
      <c r="M1257" s="217"/>
      <c r="N1257" s="217"/>
      <c r="O1257" s="217"/>
      <c r="P1257" s="217"/>
    </row>
    <row r="1258">
      <c r="A1258" s="236"/>
      <c r="B1258" s="234"/>
      <c r="C1258" s="234"/>
      <c r="D1258" s="235"/>
      <c r="E1258" s="235"/>
      <c r="F1258" s="217"/>
      <c r="G1258" s="217"/>
      <c r="H1258" s="217"/>
      <c r="I1258" s="217"/>
      <c r="J1258" s="217"/>
      <c r="K1258" s="217"/>
      <c r="L1258" s="217"/>
      <c r="M1258" s="217"/>
      <c r="N1258" s="217"/>
      <c r="O1258" s="217"/>
      <c r="P1258" s="217"/>
    </row>
    <row r="1259">
      <c r="A1259" s="236"/>
      <c r="B1259" s="234"/>
      <c r="C1259" s="234"/>
      <c r="D1259" s="235"/>
      <c r="E1259" s="235"/>
      <c r="F1259" s="217"/>
      <c r="G1259" s="217"/>
      <c r="H1259" s="217"/>
      <c r="I1259" s="217"/>
      <c r="J1259" s="217"/>
      <c r="K1259" s="217"/>
      <c r="L1259" s="217"/>
      <c r="M1259" s="217"/>
      <c r="N1259" s="217"/>
      <c r="O1259" s="217"/>
      <c r="P1259" s="217"/>
    </row>
    <row r="1260">
      <c r="A1260" s="236"/>
      <c r="B1260" s="234"/>
      <c r="C1260" s="234"/>
      <c r="D1260" s="235"/>
      <c r="E1260" s="235"/>
      <c r="F1260" s="217"/>
      <c r="G1260" s="217"/>
      <c r="H1260" s="217"/>
      <c r="I1260" s="217"/>
      <c r="J1260" s="217"/>
      <c r="K1260" s="217"/>
      <c r="L1260" s="217"/>
      <c r="M1260" s="217"/>
      <c r="N1260" s="217"/>
      <c r="O1260" s="217"/>
      <c r="P1260" s="217"/>
    </row>
    <row r="1261">
      <c r="A1261" s="236"/>
      <c r="B1261" s="234"/>
      <c r="C1261" s="234"/>
      <c r="D1261" s="235"/>
      <c r="E1261" s="235"/>
      <c r="F1261" s="217"/>
      <c r="G1261" s="217"/>
      <c r="H1261" s="217"/>
      <c r="I1261" s="217"/>
      <c r="J1261" s="217"/>
      <c r="K1261" s="217"/>
      <c r="L1261" s="217"/>
      <c r="M1261" s="217"/>
      <c r="N1261" s="217"/>
      <c r="O1261" s="217"/>
      <c r="P1261" s="217"/>
    </row>
    <row r="1262">
      <c r="A1262" s="236"/>
      <c r="B1262" s="234"/>
      <c r="C1262" s="234"/>
      <c r="D1262" s="235"/>
      <c r="E1262" s="235"/>
      <c r="F1262" s="217"/>
      <c r="G1262" s="217"/>
      <c r="H1262" s="217"/>
      <c r="I1262" s="217"/>
      <c r="J1262" s="217"/>
      <c r="K1262" s="217"/>
      <c r="L1262" s="217"/>
      <c r="M1262" s="217"/>
      <c r="N1262" s="217"/>
      <c r="O1262" s="217"/>
      <c r="P1262" s="217"/>
    </row>
    <row r="1263">
      <c r="A1263" s="236"/>
      <c r="B1263" s="234"/>
      <c r="C1263" s="234"/>
      <c r="D1263" s="235"/>
      <c r="E1263" s="235"/>
      <c r="F1263" s="217"/>
      <c r="G1263" s="217"/>
      <c r="H1263" s="217"/>
      <c r="I1263" s="217"/>
      <c r="J1263" s="217"/>
      <c r="K1263" s="217"/>
      <c r="L1263" s="217"/>
      <c r="M1263" s="217"/>
      <c r="N1263" s="217"/>
      <c r="O1263" s="217"/>
      <c r="P1263" s="217"/>
    </row>
    <row r="1264">
      <c r="A1264" s="217"/>
      <c r="B1264" s="234"/>
      <c r="C1264" s="234"/>
      <c r="D1264" s="236"/>
      <c r="E1264" s="235"/>
      <c r="F1264" s="195"/>
      <c r="G1264" s="195"/>
      <c r="H1264" s="217"/>
      <c r="I1264" s="195"/>
      <c r="J1264" s="195"/>
      <c r="K1264" s="195"/>
      <c r="L1264" s="195"/>
      <c r="M1264" s="195"/>
      <c r="N1264" s="195"/>
      <c r="O1264" s="195"/>
      <c r="P1264" s="195"/>
    </row>
    <row r="1265">
      <c r="A1265" s="236"/>
      <c r="B1265" s="234"/>
      <c r="C1265" s="234"/>
      <c r="D1265" s="235"/>
      <c r="E1265" s="235"/>
      <c r="F1265" s="217"/>
      <c r="G1265" s="217"/>
      <c r="H1265" s="217"/>
      <c r="I1265" s="217"/>
      <c r="J1265" s="217"/>
      <c r="K1265" s="217"/>
      <c r="L1265" s="217"/>
      <c r="M1265" s="217"/>
      <c r="N1265" s="217"/>
      <c r="O1265" s="217"/>
      <c r="P1265" s="217"/>
    </row>
    <row r="1266">
      <c r="A1266" s="236"/>
      <c r="B1266" s="234"/>
      <c r="C1266" s="234"/>
      <c r="D1266" s="235"/>
      <c r="E1266" s="235"/>
      <c r="F1266" s="217"/>
      <c r="G1266" s="217"/>
      <c r="H1266" s="217"/>
      <c r="I1266" s="217"/>
      <c r="J1266" s="217"/>
      <c r="K1266" s="217"/>
      <c r="L1266" s="217"/>
      <c r="M1266" s="217"/>
      <c r="N1266" s="217"/>
      <c r="O1266" s="217"/>
      <c r="P1266" s="217"/>
    </row>
    <row r="1267">
      <c r="A1267" s="236"/>
      <c r="B1267" s="234"/>
      <c r="C1267" s="234"/>
      <c r="D1267" s="235"/>
      <c r="E1267" s="235"/>
      <c r="F1267" s="217"/>
      <c r="G1267" s="217"/>
      <c r="H1267" s="217"/>
      <c r="I1267" s="217"/>
      <c r="J1267" s="217"/>
      <c r="K1267" s="217"/>
      <c r="L1267" s="217"/>
      <c r="M1267" s="217"/>
      <c r="N1267" s="217"/>
      <c r="O1267" s="217"/>
      <c r="P1267" s="217"/>
    </row>
    <row r="1268">
      <c r="A1268" s="236"/>
      <c r="B1268" s="234"/>
      <c r="C1268" s="234"/>
      <c r="D1268" s="235"/>
      <c r="E1268" s="235"/>
      <c r="F1268" s="217"/>
      <c r="G1268" s="217"/>
      <c r="H1268" s="217"/>
      <c r="I1268" s="217"/>
      <c r="J1268" s="217"/>
      <c r="K1268" s="217"/>
      <c r="L1268" s="217"/>
      <c r="M1268" s="217"/>
      <c r="N1268" s="217"/>
      <c r="O1268" s="217"/>
      <c r="P1268" s="217"/>
    </row>
    <row r="1269">
      <c r="A1269" s="236"/>
      <c r="B1269" s="234"/>
      <c r="C1269" s="234"/>
      <c r="D1269" s="235"/>
      <c r="E1269" s="235"/>
      <c r="F1269" s="217"/>
      <c r="G1269" s="217"/>
      <c r="H1269" s="217"/>
      <c r="I1269" s="217"/>
      <c r="J1269" s="217"/>
      <c r="K1269" s="217"/>
      <c r="L1269" s="217"/>
      <c r="M1269" s="217"/>
      <c r="N1269" s="217"/>
      <c r="O1269" s="217"/>
      <c r="P1269" s="217"/>
    </row>
    <row r="1270">
      <c r="A1270" s="236"/>
      <c r="B1270" s="234"/>
      <c r="C1270" s="234"/>
      <c r="D1270" s="235"/>
      <c r="E1270" s="235"/>
      <c r="F1270" s="217"/>
      <c r="G1270" s="217"/>
      <c r="H1270" s="217"/>
      <c r="I1270" s="217"/>
      <c r="J1270" s="217"/>
      <c r="K1270" s="217"/>
      <c r="L1270" s="217"/>
      <c r="M1270" s="217"/>
      <c r="N1270" s="217"/>
      <c r="O1270" s="217"/>
      <c r="P1270" s="217"/>
    </row>
    <row r="1271">
      <c r="A1271" s="236"/>
      <c r="B1271" s="234"/>
      <c r="C1271" s="234"/>
      <c r="D1271" s="235"/>
      <c r="E1271" s="235"/>
      <c r="F1271" s="217"/>
      <c r="G1271" s="217"/>
      <c r="H1271" s="217"/>
      <c r="I1271" s="217"/>
      <c r="J1271" s="217"/>
      <c r="K1271" s="217"/>
      <c r="L1271" s="217"/>
      <c r="M1271" s="217"/>
      <c r="N1271" s="217"/>
      <c r="O1271" s="217"/>
      <c r="P1271" s="217"/>
    </row>
    <row r="1272">
      <c r="A1272" s="236"/>
      <c r="B1272" s="234"/>
      <c r="C1272" s="234"/>
      <c r="D1272" s="235"/>
      <c r="E1272" s="235"/>
      <c r="F1272" s="217"/>
      <c r="G1272" s="217"/>
      <c r="H1272" s="217"/>
      <c r="I1272" s="217"/>
      <c r="J1272" s="217"/>
      <c r="K1272" s="217"/>
      <c r="L1272" s="217"/>
      <c r="M1272" s="217"/>
      <c r="N1272" s="217"/>
      <c r="O1272" s="217"/>
      <c r="P1272" s="217"/>
    </row>
    <row r="1273">
      <c r="A1273" s="236"/>
      <c r="B1273" s="234"/>
      <c r="C1273" s="234"/>
      <c r="D1273" s="235"/>
      <c r="E1273" s="235"/>
      <c r="F1273" s="217"/>
      <c r="G1273" s="217"/>
      <c r="H1273" s="217"/>
      <c r="I1273" s="217"/>
      <c r="J1273" s="217"/>
      <c r="K1273" s="217"/>
      <c r="L1273" s="217"/>
      <c r="M1273" s="217"/>
      <c r="N1273" s="217"/>
      <c r="O1273" s="217"/>
      <c r="P1273" s="217"/>
    </row>
    <row r="1274">
      <c r="A1274" s="236"/>
      <c r="B1274" s="234"/>
      <c r="C1274" s="234"/>
      <c r="D1274" s="235"/>
      <c r="E1274" s="235"/>
      <c r="F1274" s="217"/>
      <c r="G1274" s="217"/>
      <c r="H1274" s="217"/>
      <c r="I1274" s="217"/>
      <c r="J1274" s="217"/>
      <c r="K1274" s="217"/>
      <c r="L1274" s="217"/>
      <c r="M1274" s="217"/>
      <c r="N1274" s="217"/>
      <c r="O1274" s="217"/>
      <c r="P1274" s="217"/>
    </row>
    <row r="1275">
      <c r="A1275" s="236"/>
      <c r="B1275" s="234"/>
      <c r="C1275" s="234"/>
      <c r="D1275" s="235"/>
      <c r="E1275" s="235"/>
      <c r="F1275" s="217"/>
      <c r="G1275" s="217"/>
      <c r="H1275" s="217"/>
      <c r="I1275" s="217"/>
      <c r="J1275" s="217"/>
      <c r="K1275" s="217"/>
      <c r="L1275" s="217"/>
      <c r="M1275" s="217"/>
      <c r="N1275" s="217"/>
      <c r="O1275" s="217"/>
      <c r="P1275" s="217"/>
    </row>
    <row r="1276">
      <c r="A1276" s="236"/>
      <c r="B1276" s="234"/>
      <c r="C1276" s="234"/>
      <c r="D1276" s="235"/>
      <c r="E1276" s="235"/>
      <c r="F1276" s="217"/>
      <c r="G1276" s="217"/>
      <c r="H1276" s="217"/>
      <c r="I1276" s="217"/>
      <c r="J1276" s="217"/>
      <c r="K1276" s="217"/>
      <c r="L1276" s="217"/>
      <c r="M1276" s="217"/>
      <c r="N1276" s="217"/>
      <c r="O1276" s="217"/>
      <c r="P1276" s="217"/>
    </row>
    <row r="1277">
      <c r="A1277" s="236"/>
      <c r="B1277" s="234"/>
      <c r="C1277" s="234"/>
      <c r="D1277" s="235"/>
      <c r="E1277" s="235"/>
      <c r="F1277" s="217"/>
      <c r="G1277" s="217"/>
      <c r="H1277" s="217"/>
      <c r="I1277" s="217"/>
      <c r="J1277" s="217"/>
      <c r="K1277" s="217"/>
      <c r="L1277" s="217"/>
      <c r="M1277" s="217"/>
      <c r="N1277" s="217"/>
      <c r="O1277" s="217"/>
      <c r="P1277" s="217"/>
    </row>
    <row r="1278">
      <c r="A1278" s="236"/>
      <c r="B1278" s="234"/>
      <c r="C1278" s="234"/>
      <c r="D1278" s="235"/>
      <c r="E1278" s="235"/>
      <c r="F1278" s="217"/>
      <c r="G1278" s="217"/>
      <c r="H1278" s="217"/>
      <c r="I1278" s="217"/>
      <c r="J1278" s="217"/>
      <c r="K1278" s="217"/>
      <c r="L1278" s="217"/>
      <c r="M1278" s="217"/>
      <c r="N1278" s="217"/>
      <c r="O1278" s="217"/>
      <c r="P1278" s="217"/>
    </row>
    <row r="1279">
      <c r="A1279" s="236"/>
      <c r="B1279" s="234"/>
      <c r="C1279" s="234"/>
      <c r="D1279" s="235"/>
      <c r="E1279" s="235"/>
      <c r="F1279" s="217"/>
      <c r="G1279" s="217"/>
      <c r="H1279" s="217"/>
      <c r="I1279" s="217"/>
      <c r="J1279" s="217"/>
      <c r="K1279" s="217"/>
      <c r="L1279" s="217"/>
      <c r="M1279" s="217"/>
      <c r="N1279" s="217"/>
      <c r="O1279" s="217"/>
      <c r="P1279" s="217"/>
    </row>
    <row r="1280">
      <c r="A1280" s="236"/>
      <c r="B1280" s="234"/>
      <c r="C1280" s="234"/>
      <c r="D1280" s="235"/>
      <c r="E1280" s="235"/>
      <c r="F1280" s="217"/>
      <c r="G1280" s="217"/>
      <c r="H1280" s="217"/>
      <c r="I1280" s="217"/>
      <c r="J1280" s="217"/>
      <c r="K1280" s="217"/>
      <c r="L1280" s="217"/>
      <c r="M1280" s="217"/>
      <c r="N1280" s="217"/>
      <c r="O1280" s="217"/>
      <c r="P1280" s="217"/>
    </row>
    <row r="1281">
      <c r="A1281" s="236"/>
      <c r="B1281" s="234"/>
      <c r="C1281" s="234"/>
      <c r="D1281" s="235"/>
      <c r="E1281" s="235"/>
      <c r="F1281" s="217"/>
      <c r="G1281" s="217"/>
      <c r="H1281" s="217"/>
      <c r="I1281" s="217"/>
      <c r="J1281" s="217"/>
      <c r="K1281" s="217"/>
      <c r="L1281" s="217"/>
      <c r="M1281" s="217"/>
      <c r="N1281" s="217"/>
      <c r="O1281" s="217"/>
      <c r="P1281" s="217"/>
    </row>
    <row r="1282">
      <c r="A1282" s="217"/>
      <c r="B1282" s="234"/>
      <c r="C1282" s="234"/>
      <c r="D1282" s="236"/>
      <c r="E1282" s="235"/>
      <c r="F1282" s="195"/>
      <c r="G1282" s="195"/>
      <c r="H1282" s="217"/>
      <c r="I1282" s="195"/>
      <c r="J1282" s="195"/>
      <c r="K1282" s="195"/>
      <c r="L1282" s="195"/>
      <c r="M1282" s="195"/>
      <c r="N1282" s="195"/>
      <c r="O1282" s="195"/>
      <c r="P1282" s="195"/>
    </row>
    <row r="1283">
      <c r="A1283" s="236"/>
      <c r="B1283" s="234"/>
      <c r="C1283" s="234"/>
      <c r="D1283" s="235"/>
      <c r="E1283" s="235"/>
      <c r="F1283" s="217"/>
      <c r="G1283" s="217"/>
      <c r="H1283" s="217"/>
      <c r="I1283" s="217"/>
      <c r="J1283" s="217"/>
      <c r="K1283" s="217"/>
      <c r="L1283" s="217"/>
      <c r="M1283" s="217"/>
      <c r="N1283" s="217"/>
      <c r="O1283" s="217"/>
      <c r="P1283" s="217"/>
    </row>
    <row r="1284">
      <c r="A1284" s="236"/>
      <c r="B1284" s="234"/>
      <c r="C1284" s="234"/>
      <c r="D1284" s="235"/>
      <c r="E1284" s="235"/>
      <c r="F1284" s="217"/>
      <c r="G1284" s="217"/>
      <c r="H1284" s="217"/>
      <c r="I1284" s="217"/>
      <c r="J1284" s="217"/>
      <c r="K1284" s="217"/>
      <c r="L1284" s="217"/>
      <c r="M1284" s="217"/>
      <c r="N1284" s="217"/>
      <c r="O1284" s="217"/>
      <c r="P1284" s="217"/>
    </row>
    <row r="1285">
      <c r="A1285" s="236"/>
      <c r="B1285" s="234"/>
      <c r="C1285" s="234"/>
      <c r="D1285" s="235"/>
      <c r="E1285" s="235"/>
      <c r="F1285" s="217"/>
      <c r="G1285" s="217"/>
      <c r="H1285" s="217"/>
      <c r="I1285" s="217"/>
      <c r="J1285" s="217"/>
      <c r="K1285" s="217"/>
      <c r="L1285" s="217"/>
      <c r="M1285" s="217"/>
      <c r="N1285" s="217"/>
      <c r="O1285" s="217"/>
      <c r="P1285" s="217"/>
    </row>
    <row r="1286">
      <c r="A1286" s="236"/>
      <c r="B1286" s="234"/>
      <c r="C1286" s="234"/>
      <c r="D1286" s="235"/>
      <c r="E1286" s="235"/>
      <c r="F1286" s="217"/>
      <c r="G1286" s="217"/>
      <c r="H1286" s="217"/>
      <c r="I1286" s="217"/>
      <c r="J1286" s="217"/>
      <c r="K1286" s="217"/>
      <c r="L1286" s="217"/>
      <c r="M1286" s="217"/>
      <c r="N1286" s="217"/>
      <c r="O1286" s="217"/>
      <c r="P1286" s="217"/>
    </row>
    <row r="1287">
      <c r="A1287" s="236"/>
      <c r="B1287" s="234"/>
      <c r="C1287" s="234"/>
      <c r="D1287" s="235"/>
      <c r="E1287" s="235"/>
      <c r="F1287" s="217"/>
      <c r="G1287" s="217"/>
      <c r="H1287" s="217"/>
      <c r="I1287" s="217"/>
      <c r="J1287" s="217"/>
      <c r="K1287" s="217"/>
      <c r="L1287" s="217"/>
      <c r="M1287" s="217"/>
      <c r="N1287" s="217"/>
      <c r="O1287" s="217"/>
      <c r="P1287" s="217"/>
    </row>
    <row r="1288">
      <c r="A1288" s="236"/>
      <c r="B1288" s="234"/>
      <c r="C1288" s="234"/>
      <c r="D1288" s="235"/>
      <c r="E1288" s="235"/>
      <c r="F1288" s="217"/>
      <c r="G1288" s="217"/>
      <c r="H1288" s="217"/>
      <c r="I1288" s="217"/>
      <c r="J1288" s="217"/>
      <c r="K1288" s="217"/>
      <c r="L1288" s="217"/>
      <c r="M1288" s="217"/>
      <c r="N1288" s="217"/>
      <c r="O1288" s="217"/>
      <c r="P1288" s="217"/>
    </row>
    <row r="1289">
      <c r="A1289" s="236"/>
      <c r="B1289" s="234"/>
      <c r="C1289" s="234"/>
      <c r="D1289" s="235"/>
      <c r="E1289" s="235"/>
      <c r="F1289" s="217"/>
      <c r="G1289" s="217"/>
      <c r="H1289" s="217"/>
      <c r="I1289" s="217"/>
      <c r="J1289" s="217"/>
      <c r="K1289" s="217"/>
      <c r="L1289" s="217"/>
      <c r="M1289" s="217"/>
      <c r="N1289" s="217"/>
      <c r="O1289" s="217"/>
      <c r="P1289" s="217"/>
    </row>
    <row r="1290">
      <c r="A1290" s="236"/>
      <c r="B1290" s="234"/>
      <c r="C1290" s="234"/>
      <c r="D1290" s="235"/>
      <c r="E1290" s="235"/>
      <c r="F1290" s="217"/>
      <c r="G1290" s="217"/>
      <c r="H1290" s="217"/>
      <c r="I1290" s="217"/>
      <c r="J1290" s="217"/>
      <c r="K1290" s="217"/>
      <c r="L1290" s="217"/>
      <c r="M1290" s="217"/>
      <c r="N1290" s="217"/>
      <c r="O1290" s="217"/>
      <c r="P1290" s="217"/>
    </row>
    <row r="1291">
      <c r="A1291" s="236"/>
      <c r="B1291" s="234"/>
      <c r="C1291" s="234"/>
      <c r="D1291" s="235"/>
      <c r="E1291" s="235"/>
      <c r="F1291" s="217"/>
      <c r="G1291" s="217"/>
      <c r="H1291" s="217"/>
      <c r="I1291" s="217"/>
      <c r="J1291" s="217"/>
      <c r="K1291" s="217"/>
      <c r="L1291" s="217"/>
      <c r="M1291" s="217"/>
      <c r="N1291" s="217"/>
      <c r="O1291" s="217"/>
      <c r="P1291" s="217"/>
    </row>
    <row r="1292">
      <c r="A1292" s="236"/>
      <c r="B1292" s="234"/>
      <c r="C1292" s="234"/>
      <c r="D1292" s="235"/>
      <c r="E1292" s="235"/>
      <c r="F1292" s="217"/>
      <c r="G1292" s="217"/>
      <c r="H1292" s="217"/>
      <c r="I1292" s="217"/>
      <c r="J1292" s="217"/>
      <c r="K1292" s="217"/>
      <c r="L1292" s="217"/>
      <c r="M1292" s="217"/>
      <c r="N1292" s="217"/>
      <c r="O1292" s="217"/>
      <c r="P1292" s="217"/>
    </row>
    <row r="1293">
      <c r="A1293" s="236"/>
      <c r="B1293" s="234"/>
      <c r="C1293" s="234"/>
      <c r="D1293" s="235"/>
      <c r="E1293" s="235"/>
      <c r="F1293" s="217"/>
      <c r="G1293" s="217"/>
      <c r="H1293" s="217"/>
      <c r="I1293" s="217"/>
      <c r="J1293" s="217"/>
      <c r="K1293" s="217"/>
      <c r="L1293" s="217"/>
      <c r="M1293" s="217"/>
      <c r="N1293" s="217"/>
      <c r="O1293" s="217"/>
      <c r="P1293" s="217"/>
    </row>
    <row r="1294">
      <c r="A1294" s="236"/>
      <c r="B1294" s="234"/>
      <c r="C1294" s="234"/>
      <c r="D1294" s="235"/>
      <c r="E1294" s="235"/>
      <c r="F1294" s="217"/>
      <c r="G1294" s="217"/>
      <c r="H1294" s="217"/>
      <c r="I1294" s="217"/>
      <c r="J1294" s="217"/>
      <c r="K1294" s="217"/>
      <c r="L1294" s="217"/>
      <c r="M1294" s="217"/>
      <c r="N1294" s="217"/>
      <c r="O1294" s="217"/>
      <c r="P1294" s="217"/>
    </row>
    <row r="1295">
      <c r="A1295" s="236"/>
      <c r="B1295" s="234"/>
      <c r="C1295" s="234"/>
      <c r="D1295" s="235"/>
      <c r="E1295" s="235"/>
      <c r="F1295" s="217"/>
      <c r="G1295" s="217"/>
      <c r="H1295" s="217"/>
      <c r="I1295" s="217"/>
      <c r="J1295" s="217"/>
      <c r="K1295" s="217"/>
      <c r="L1295" s="217"/>
      <c r="M1295" s="217"/>
      <c r="N1295" s="217"/>
      <c r="O1295" s="217"/>
      <c r="P1295" s="217"/>
    </row>
    <row r="1296">
      <c r="A1296" s="236"/>
      <c r="B1296" s="234"/>
      <c r="C1296" s="234"/>
      <c r="D1296" s="235"/>
      <c r="E1296" s="235"/>
      <c r="F1296" s="217"/>
      <c r="G1296" s="217"/>
      <c r="H1296" s="217"/>
      <c r="I1296" s="217"/>
      <c r="J1296" s="217"/>
      <c r="K1296" s="217"/>
      <c r="L1296" s="217"/>
      <c r="M1296" s="217"/>
      <c r="N1296" s="217"/>
      <c r="O1296" s="217"/>
      <c r="P1296" s="217"/>
    </row>
    <row r="1297">
      <c r="A1297" s="236"/>
      <c r="B1297" s="234"/>
      <c r="C1297" s="234"/>
      <c r="D1297" s="235"/>
      <c r="E1297" s="235"/>
      <c r="F1297" s="217"/>
      <c r="G1297" s="217"/>
      <c r="H1297" s="217"/>
      <c r="I1297" s="217"/>
      <c r="J1297" s="217"/>
      <c r="K1297" s="217"/>
      <c r="L1297" s="217"/>
      <c r="M1297" s="217"/>
      <c r="N1297" s="217"/>
      <c r="O1297" s="217"/>
      <c r="P1297" s="217"/>
    </row>
    <row r="1298">
      <c r="A1298" s="236"/>
      <c r="B1298" s="234"/>
      <c r="C1298" s="234"/>
      <c r="D1298" s="235"/>
      <c r="E1298" s="235"/>
      <c r="F1298" s="217"/>
      <c r="G1298" s="217"/>
      <c r="H1298" s="217"/>
      <c r="I1298" s="217"/>
      <c r="J1298" s="217"/>
      <c r="K1298" s="217"/>
      <c r="L1298" s="217"/>
      <c r="M1298" s="217"/>
      <c r="N1298" s="217"/>
      <c r="O1298" s="217"/>
      <c r="P1298" s="217"/>
    </row>
    <row r="1299">
      <c r="A1299" s="236"/>
      <c r="B1299" s="234"/>
      <c r="C1299" s="234"/>
      <c r="D1299" s="235"/>
      <c r="E1299" s="235"/>
      <c r="F1299" s="217"/>
      <c r="G1299" s="217"/>
      <c r="H1299" s="217"/>
      <c r="I1299" s="217"/>
      <c r="J1299" s="217"/>
      <c r="K1299" s="217"/>
      <c r="L1299" s="217"/>
      <c r="M1299" s="217"/>
      <c r="N1299" s="217"/>
      <c r="O1299" s="217"/>
      <c r="P1299" s="217"/>
    </row>
    <row r="1300">
      <c r="A1300" s="217"/>
      <c r="B1300" s="234"/>
      <c r="C1300" s="234"/>
      <c r="D1300" s="236"/>
      <c r="E1300" s="235"/>
      <c r="F1300" s="195"/>
      <c r="G1300" s="195"/>
      <c r="H1300" s="217"/>
      <c r="I1300" s="195"/>
      <c r="J1300" s="195"/>
      <c r="K1300" s="195"/>
      <c r="L1300" s="195"/>
      <c r="M1300" s="195"/>
      <c r="N1300" s="195"/>
      <c r="O1300" s="195"/>
      <c r="P1300" s="195"/>
    </row>
    <row r="1301">
      <c r="A1301" s="236"/>
      <c r="B1301" s="234"/>
      <c r="C1301" s="234"/>
      <c r="D1301" s="235"/>
      <c r="E1301" s="235"/>
      <c r="F1301" s="217"/>
      <c r="G1301" s="217"/>
      <c r="H1301" s="217"/>
      <c r="I1301" s="217"/>
      <c r="J1301" s="217"/>
      <c r="K1301" s="217"/>
      <c r="L1301" s="217"/>
      <c r="M1301" s="217"/>
      <c r="N1301" s="217"/>
      <c r="O1301" s="217"/>
      <c r="P1301" s="217"/>
    </row>
    <row r="1302">
      <c r="A1302" s="236"/>
      <c r="B1302" s="234"/>
      <c r="C1302" s="234"/>
      <c r="D1302" s="235"/>
      <c r="E1302" s="235"/>
      <c r="F1302" s="217"/>
      <c r="G1302" s="217"/>
      <c r="H1302" s="217"/>
      <c r="I1302" s="217"/>
      <c r="J1302" s="217"/>
      <c r="K1302" s="217"/>
      <c r="L1302" s="217"/>
      <c r="M1302" s="217"/>
      <c r="N1302" s="217"/>
      <c r="O1302" s="217"/>
      <c r="P1302" s="217"/>
    </row>
    <row r="1303">
      <c r="A1303" s="236"/>
      <c r="B1303" s="234"/>
      <c r="C1303" s="234"/>
      <c r="D1303" s="235"/>
      <c r="E1303" s="235"/>
      <c r="F1303" s="217"/>
      <c r="G1303" s="217"/>
      <c r="H1303" s="217"/>
      <c r="I1303" s="217"/>
      <c r="J1303" s="217"/>
      <c r="K1303" s="217"/>
      <c r="L1303" s="217"/>
      <c r="M1303" s="217"/>
      <c r="N1303" s="217"/>
      <c r="O1303" s="217"/>
      <c r="P1303" s="217"/>
    </row>
    <row r="1304">
      <c r="A1304" s="236"/>
      <c r="B1304" s="234"/>
      <c r="C1304" s="234"/>
      <c r="D1304" s="235"/>
      <c r="E1304" s="235"/>
      <c r="F1304" s="217"/>
      <c r="G1304" s="217"/>
      <c r="H1304" s="217"/>
      <c r="I1304" s="217"/>
      <c r="J1304" s="217"/>
      <c r="K1304" s="217"/>
      <c r="L1304" s="217"/>
      <c r="M1304" s="217"/>
      <c r="N1304" s="217"/>
      <c r="O1304" s="217"/>
      <c r="P1304" s="217"/>
    </row>
    <row r="1305">
      <c r="A1305" s="236"/>
      <c r="B1305" s="234"/>
      <c r="C1305" s="234"/>
      <c r="D1305" s="235"/>
      <c r="E1305" s="235"/>
      <c r="F1305" s="217"/>
      <c r="G1305" s="217"/>
      <c r="H1305" s="217"/>
      <c r="I1305" s="217"/>
      <c r="J1305" s="217"/>
      <c r="K1305" s="217"/>
      <c r="L1305" s="217"/>
      <c r="M1305" s="217"/>
      <c r="N1305" s="217"/>
      <c r="O1305" s="217"/>
      <c r="P1305" s="217"/>
    </row>
    <row r="1306">
      <c r="A1306" s="236"/>
      <c r="B1306" s="234"/>
      <c r="C1306" s="234"/>
      <c r="D1306" s="235"/>
      <c r="E1306" s="235"/>
      <c r="F1306" s="217"/>
      <c r="G1306" s="217"/>
      <c r="H1306" s="217"/>
      <c r="I1306" s="217"/>
      <c r="J1306" s="217"/>
      <c r="K1306" s="217"/>
      <c r="L1306" s="217"/>
      <c r="M1306" s="217"/>
      <c r="N1306" s="217"/>
      <c r="O1306" s="217"/>
      <c r="P1306" s="217"/>
    </row>
    <row r="1307">
      <c r="A1307" s="236"/>
      <c r="B1307" s="234"/>
      <c r="C1307" s="234"/>
      <c r="D1307" s="235"/>
      <c r="E1307" s="235"/>
      <c r="F1307" s="217"/>
      <c r="G1307" s="217"/>
      <c r="H1307" s="217"/>
      <c r="I1307" s="217"/>
      <c r="J1307" s="217"/>
      <c r="K1307" s="217"/>
      <c r="L1307" s="217"/>
      <c r="M1307" s="217"/>
      <c r="N1307" s="217"/>
      <c r="O1307" s="217"/>
      <c r="P1307" s="217"/>
    </row>
    <row r="1308">
      <c r="A1308" s="236"/>
      <c r="B1308" s="234"/>
      <c r="C1308" s="234"/>
      <c r="D1308" s="235"/>
      <c r="E1308" s="235"/>
      <c r="F1308" s="217"/>
      <c r="G1308" s="217"/>
      <c r="H1308" s="217"/>
      <c r="I1308" s="217"/>
      <c r="J1308" s="217"/>
      <c r="K1308" s="217"/>
      <c r="L1308" s="217"/>
      <c r="M1308" s="217"/>
      <c r="N1308" s="217"/>
      <c r="O1308" s="217"/>
      <c r="P1308" s="217"/>
    </row>
    <row r="1309">
      <c r="A1309" s="236"/>
      <c r="B1309" s="234"/>
      <c r="C1309" s="234"/>
      <c r="D1309" s="235"/>
      <c r="E1309" s="235"/>
      <c r="F1309" s="217"/>
      <c r="G1309" s="217"/>
      <c r="H1309" s="217"/>
      <c r="I1309" s="217"/>
      <c r="J1309" s="217"/>
      <c r="K1309" s="217"/>
      <c r="L1309" s="217"/>
      <c r="M1309" s="217"/>
      <c r="N1309" s="217"/>
      <c r="O1309" s="217"/>
      <c r="P1309" s="217"/>
    </row>
    <row r="1310">
      <c r="A1310" s="236"/>
      <c r="B1310" s="234"/>
      <c r="C1310" s="234"/>
      <c r="D1310" s="235"/>
      <c r="E1310" s="235"/>
      <c r="F1310" s="217"/>
      <c r="G1310" s="217"/>
      <c r="H1310" s="217"/>
      <c r="I1310" s="217"/>
      <c r="J1310" s="217"/>
      <c r="K1310" s="217"/>
      <c r="L1310" s="217"/>
      <c r="M1310" s="217"/>
      <c r="N1310" s="217"/>
      <c r="O1310" s="217"/>
      <c r="P1310" s="217"/>
    </row>
    <row r="1311">
      <c r="A1311" s="236"/>
      <c r="B1311" s="234"/>
      <c r="C1311" s="234"/>
      <c r="D1311" s="235"/>
      <c r="E1311" s="235"/>
      <c r="F1311" s="217"/>
      <c r="G1311" s="217"/>
      <c r="H1311" s="217"/>
      <c r="I1311" s="217"/>
      <c r="J1311" s="217"/>
      <c r="K1311" s="217"/>
      <c r="L1311" s="217"/>
      <c r="M1311" s="217"/>
      <c r="N1311" s="217"/>
      <c r="O1311" s="217"/>
      <c r="P1311" s="217"/>
    </row>
    <row r="1312">
      <c r="A1312" s="236"/>
      <c r="B1312" s="234"/>
      <c r="C1312" s="234"/>
      <c r="D1312" s="235"/>
      <c r="E1312" s="235"/>
      <c r="F1312" s="217"/>
      <c r="G1312" s="217"/>
      <c r="H1312" s="217"/>
      <c r="I1312" s="217"/>
      <c r="J1312" s="217"/>
      <c r="K1312" s="217"/>
      <c r="L1312" s="217"/>
      <c r="M1312" s="217"/>
      <c r="N1312" s="217"/>
      <c r="O1312" s="217"/>
      <c r="P1312" s="217"/>
    </row>
    <row r="1313">
      <c r="A1313" s="236"/>
      <c r="B1313" s="234"/>
      <c r="C1313" s="234"/>
      <c r="D1313" s="235"/>
      <c r="E1313" s="235"/>
      <c r="F1313" s="217"/>
      <c r="G1313" s="217"/>
      <c r="H1313" s="217"/>
      <c r="I1313" s="217"/>
      <c r="J1313" s="217"/>
      <c r="K1313" s="217"/>
      <c r="L1313" s="217"/>
      <c r="M1313" s="217"/>
      <c r="N1313" s="217"/>
      <c r="O1313" s="217"/>
      <c r="P1313" s="217"/>
    </row>
    <row r="1314">
      <c r="A1314" s="236"/>
      <c r="B1314" s="234"/>
      <c r="C1314" s="234"/>
      <c r="D1314" s="235"/>
      <c r="E1314" s="235"/>
      <c r="F1314" s="217"/>
      <c r="G1314" s="217"/>
      <c r="H1314" s="217"/>
      <c r="I1314" s="217"/>
      <c r="J1314" s="217"/>
      <c r="K1314" s="217"/>
      <c r="L1314" s="217"/>
      <c r="M1314" s="217"/>
      <c r="N1314" s="217"/>
      <c r="O1314" s="217"/>
      <c r="P1314" s="217"/>
    </row>
    <row r="1315">
      <c r="A1315" s="236"/>
      <c r="B1315" s="234"/>
      <c r="C1315" s="234"/>
      <c r="D1315" s="235"/>
      <c r="E1315" s="235"/>
      <c r="F1315" s="217"/>
      <c r="G1315" s="217"/>
      <c r="H1315" s="217"/>
      <c r="I1315" s="217"/>
      <c r="J1315" s="217"/>
      <c r="K1315" s="217"/>
      <c r="L1315" s="217"/>
      <c r="M1315" s="217"/>
      <c r="N1315" s="217"/>
      <c r="O1315" s="217"/>
      <c r="P1315" s="217"/>
    </row>
    <row r="1316">
      <c r="A1316" s="236"/>
      <c r="B1316" s="234"/>
      <c r="C1316" s="234"/>
      <c r="D1316" s="235"/>
      <c r="E1316" s="235"/>
      <c r="F1316" s="217"/>
      <c r="G1316" s="217"/>
      <c r="H1316" s="217"/>
      <c r="I1316" s="217"/>
      <c r="J1316" s="217"/>
      <c r="K1316" s="217"/>
      <c r="L1316" s="217"/>
      <c r="M1316" s="217"/>
      <c r="N1316" s="217"/>
      <c r="O1316" s="217"/>
      <c r="P1316" s="217"/>
    </row>
    <row r="1317">
      <c r="A1317" s="236"/>
      <c r="B1317" s="234"/>
      <c r="C1317" s="234"/>
      <c r="D1317" s="235"/>
      <c r="E1317" s="235"/>
      <c r="F1317" s="217"/>
      <c r="G1317" s="217"/>
      <c r="H1317" s="217"/>
      <c r="I1317" s="217"/>
      <c r="J1317" s="217"/>
      <c r="K1317" s="217"/>
      <c r="L1317" s="217"/>
      <c r="M1317" s="217"/>
      <c r="N1317" s="217"/>
      <c r="O1317" s="217"/>
      <c r="P1317" s="217"/>
    </row>
    <row r="1318">
      <c r="A1318" s="217"/>
      <c r="B1318" s="234"/>
      <c r="C1318" s="234"/>
      <c r="D1318" s="236"/>
      <c r="E1318" s="235"/>
      <c r="F1318" s="195"/>
      <c r="G1318" s="195"/>
      <c r="H1318" s="217"/>
      <c r="I1318" s="195"/>
      <c r="J1318" s="195"/>
      <c r="K1318" s="195"/>
      <c r="L1318" s="195"/>
      <c r="M1318" s="195"/>
      <c r="N1318" s="195"/>
      <c r="O1318" s="195"/>
      <c r="P1318" s="195"/>
    </row>
    <row r="1319">
      <c r="A1319" s="236"/>
      <c r="B1319" s="234"/>
      <c r="C1319" s="234"/>
      <c r="D1319" s="235"/>
      <c r="E1319" s="235"/>
      <c r="F1319" s="217"/>
      <c r="G1319" s="217"/>
      <c r="H1319" s="217"/>
      <c r="I1319" s="217"/>
      <c r="J1319" s="217"/>
      <c r="K1319" s="217"/>
      <c r="L1319" s="217"/>
      <c r="M1319" s="217"/>
      <c r="N1319" s="217"/>
      <c r="O1319" s="217"/>
      <c r="P1319" s="217"/>
    </row>
    <row r="1320">
      <c r="A1320" s="236"/>
      <c r="B1320" s="234"/>
      <c r="C1320" s="234"/>
      <c r="D1320" s="235"/>
      <c r="E1320" s="235"/>
      <c r="F1320" s="217"/>
      <c r="G1320" s="217"/>
      <c r="H1320" s="217"/>
      <c r="I1320" s="217"/>
      <c r="J1320" s="217"/>
      <c r="K1320" s="217"/>
      <c r="L1320" s="217"/>
      <c r="M1320" s="217"/>
      <c r="N1320" s="217"/>
      <c r="O1320" s="217"/>
      <c r="P1320" s="217"/>
    </row>
    <row r="1321">
      <c r="A1321" s="236"/>
      <c r="B1321" s="234"/>
      <c r="C1321" s="234"/>
      <c r="D1321" s="235"/>
      <c r="E1321" s="235"/>
      <c r="F1321" s="217"/>
      <c r="G1321" s="217"/>
      <c r="H1321" s="217"/>
      <c r="I1321" s="217"/>
      <c r="J1321" s="217"/>
      <c r="K1321" s="217"/>
      <c r="L1321" s="217"/>
      <c r="M1321" s="217"/>
      <c r="N1321" s="217"/>
      <c r="O1321" s="217"/>
      <c r="P1321" s="217"/>
    </row>
    <row r="1322">
      <c r="A1322" s="236"/>
      <c r="B1322" s="234"/>
      <c r="C1322" s="234"/>
      <c r="D1322" s="235"/>
      <c r="E1322" s="235"/>
      <c r="F1322" s="217"/>
      <c r="G1322" s="217"/>
      <c r="H1322" s="217"/>
      <c r="I1322" s="217"/>
      <c r="J1322" s="217"/>
      <c r="K1322" s="217"/>
      <c r="L1322" s="217"/>
      <c r="M1322" s="217"/>
      <c r="N1322" s="217"/>
      <c r="O1322" s="217"/>
      <c r="P1322" s="217"/>
    </row>
    <row r="1323">
      <c r="A1323" s="236"/>
      <c r="B1323" s="234"/>
      <c r="C1323" s="234"/>
      <c r="D1323" s="235"/>
      <c r="E1323" s="235"/>
      <c r="F1323" s="217"/>
      <c r="G1323" s="217"/>
      <c r="H1323" s="217"/>
      <c r="I1323" s="217"/>
      <c r="J1323" s="217"/>
      <c r="K1323" s="217"/>
      <c r="L1323" s="217"/>
      <c r="M1323" s="217"/>
      <c r="N1323" s="217"/>
      <c r="O1323" s="217"/>
      <c r="P1323" s="217"/>
    </row>
    <row r="1324">
      <c r="A1324" s="236"/>
      <c r="B1324" s="234"/>
      <c r="C1324" s="234"/>
      <c r="D1324" s="235"/>
      <c r="E1324" s="235"/>
      <c r="F1324" s="217"/>
      <c r="G1324" s="217"/>
      <c r="H1324" s="217"/>
      <c r="I1324" s="217"/>
      <c r="J1324" s="217"/>
      <c r="K1324" s="217"/>
      <c r="L1324" s="217"/>
      <c r="M1324" s="217"/>
      <c r="N1324" s="217"/>
      <c r="O1324" s="217"/>
      <c r="P1324" s="217"/>
    </row>
    <row r="1325">
      <c r="A1325" s="236"/>
      <c r="B1325" s="234"/>
      <c r="C1325" s="234"/>
      <c r="D1325" s="235"/>
      <c r="E1325" s="235"/>
      <c r="F1325" s="217"/>
      <c r="G1325" s="217"/>
      <c r="H1325" s="217"/>
      <c r="I1325" s="217"/>
      <c r="J1325" s="217"/>
      <c r="K1325" s="217"/>
      <c r="L1325" s="217"/>
      <c r="M1325" s="217"/>
      <c r="N1325" s="217"/>
      <c r="O1325" s="217"/>
      <c r="P1325" s="217"/>
    </row>
    <row r="1326">
      <c r="A1326" s="236"/>
      <c r="B1326" s="234"/>
      <c r="C1326" s="234"/>
      <c r="D1326" s="235"/>
      <c r="E1326" s="235"/>
      <c r="F1326" s="217"/>
      <c r="G1326" s="217"/>
      <c r="H1326" s="217"/>
      <c r="I1326" s="217"/>
      <c r="J1326" s="217"/>
      <c r="K1326" s="217"/>
      <c r="L1326" s="217"/>
      <c r="M1326" s="217"/>
      <c r="N1326" s="217"/>
      <c r="O1326" s="217"/>
      <c r="P1326" s="217"/>
    </row>
    <row r="1327">
      <c r="A1327" s="236"/>
      <c r="B1327" s="234"/>
      <c r="C1327" s="234"/>
      <c r="D1327" s="235"/>
      <c r="E1327" s="235"/>
      <c r="F1327" s="217"/>
      <c r="G1327" s="217"/>
      <c r="H1327" s="217"/>
      <c r="I1327" s="217"/>
      <c r="J1327" s="217"/>
      <c r="K1327" s="217"/>
      <c r="L1327" s="217"/>
      <c r="M1327" s="217"/>
      <c r="N1327" s="217"/>
      <c r="O1327" s="217"/>
      <c r="P1327" s="217"/>
    </row>
    <row r="1328">
      <c r="A1328" s="236"/>
      <c r="B1328" s="234"/>
      <c r="C1328" s="234"/>
      <c r="D1328" s="235"/>
      <c r="E1328" s="235"/>
      <c r="F1328" s="217"/>
      <c r="G1328" s="217"/>
      <c r="H1328" s="217"/>
      <c r="I1328" s="217"/>
      <c r="J1328" s="217"/>
      <c r="K1328" s="217"/>
      <c r="L1328" s="217"/>
      <c r="M1328" s="217"/>
      <c r="N1328" s="217"/>
      <c r="O1328" s="217"/>
      <c r="P1328" s="217"/>
    </row>
    <row r="1329">
      <c r="A1329" s="236"/>
      <c r="B1329" s="234"/>
      <c r="C1329" s="234"/>
      <c r="D1329" s="235"/>
      <c r="E1329" s="235"/>
      <c r="F1329" s="217"/>
      <c r="G1329" s="217"/>
      <c r="H1329" s="217"/>
      <c r="I1329" s="217"/>
      <c r="J1329" s="217"/>
      <c r="K1329" s="217"/>
      <c r="L1329" s="217"/>
      <c r="M1329" s="217"/>
      <c r="N1329" s="217"/>
      <c r="O1329" s="217"/>
      <c r="P1329" s="217"/>
    </row>
    <row r="1330">
      <c r="A1330" s="236"/>
      <c r="B1330" s="234"/>
      <c r="C1330" s="234"/>
      <c r="D1330" s="235"/>
      <c r="E1330" s="235"/>
      <c r="F1330" s="217"/>
      <c r="G1330" s="217"/>
      <c r="H1330" s="217"/>
      <c r="I1330" s="217"/>
      <c r="J1330" s="217"/>
      <c r="K1330" s="217"/>
      <c r="L1330" s="217"/>
      <c r="M1330" s="217"/>
      <c r="N1330" s="217"/>
      <c r="O1330" s="217"/>
      <c r="P1330" s="217"/>
    </row>
    <row r="1331">
      <c r="A1331" s="236"/>
      <c r="B1331" s="234"/>
      <c r="C1331" s="234"/>
      <c r="D1331" s="235"/>
      <c r="E1331" s="235"/>
      <c r="F1331" s="217"/>
      <c r="G1331" s="217"/>
      <c r="H1331" s="217"/>
      <c r="I1331" s="217"/>
      <c r="J1331" s="217"/>
      <c r="K1331" s="217"/>
      <c r="L1331" s="217"/>
      <c r="M1331" s="217"/>
      <c r="N1331" s="217"/>
      <c r="O1331" s="217"/>
      <c r="P1331" s="217"/>
    </row>
    <row r="1332">
      <c r="A1332" s="236"/>
      <c r="B1332" s="234"/>
      <c r="C1332" s="234"/>
      <c r="D1332" s="235"/>
      <c r="E1332" s="235"/>
      <c r="F1332" s="217"/>
      <c r="G1332" s="217"/>
      <c r="H1332" s="217"/>
      <c r="I1332" s="217"/>
      <c r="J1332" s="217"/>
      <c r="K1332" s="217"/>
      <c r="L1332" s="217"/>
      <c r="M1332" s="217"/>
      <c r="N1332" s="217"/>
      <c r="O1332" s="217"/>
      <c r="P1332" s="217"/>
    </row>
    <row r="1333">
      <c r="A1333" s="236"/>
      <c r="B1333" s="234"/>
      <c r="C1333" s="234"/>
      <c r="D1333" s="235"/>
      <c r="E1333" s="235"/>
      <c r="F1333" s="217"/>
      <c r="G1333" s="217"/>
      <c r="H1333" s="217"/>
      <c r="I1333" s="217"/>
      <c r="J1333" s="217"/>
      <c r="K1333" s="217"/>
      <c r="L1333" s="217"/>
      <c r="M1333" s="217"/>
      <c r="N1333" s="217"/>
      <c r="O1333" s="217"/>
      <c r="P1333" s="217"/>
    </row>
    <row r="1334">
      <c r="A1334" s="236"/>
      <c r="B1334" s="234"/>
      <c r="C1334" s="234"/>
      <c r="D1334" s="235"/>
      <c r="E1334" s="235"/>
      <c r="F1334" s="217"/>
      <c r="G1334" s="217"/>
      <c r="H1334" s="217"/>
      <c r="I1334" s="217"/>
      <c r="J1334" s="217"/>
      <c r="K1334" s="217"/>
      <c r="L1334" s="217"/>
      <c r="M1334" s="217"/>
      <c r="N1334" s="217"/>
      <c r="O1334" s="217"/>
      <c r="P1334" s="217"/>
    </row>
    <row r="1335">
      <c r="A1335" s="236"/>
      <c r="B1335" s="234"/>
      <c r="C1335" s="234"/>
      <c r="D1335" s="235"/>
      <c r="E1335" s="235"/>
      <c r="F1335" s="217"/>
      <c r="G1335" s="217"/>
      <c r="H1335" s="217"/>
      <c r="I1335" s="217"/>
      <c r="J1335" s="217"/>
      <c r="K1335" s="217"/>
      <c r="L1335" s="217"/>
      <c r="M1335" s="217"/>
      <c r="N1335" s="217"/>
      <c r="O1335" s="217"/>
      <c r="P1335" s="217"/>
    </row>
    <row r="1336">
      <c r="A1336" s="217"/>
      <c r="B1336" s="234"/>
      <c r="C1336" s="234"/>
      <c r="D1336" s="236"/>
      <c r="E1336" s="235"/>
      <c r="F1336" s="195"/>
      <c r="G1336" s="195"/>
      <c r="H1336" s="217"/>
      <c r="I1336" s="195"/>
      <c r="J1336" s="195"/>
      <c r="K1336" s="195"/>
      <c r="L1336" s="195"/>
      <c r="M1336" s="195"/>
      <c r="N1336" s="195"/>
      <c r="O1336" s="195"/>
      <c r="P1336" s="195"/>
    </row>
    <row r="1337">
      <c r="A1337" s="236"/>
      <c r="B1337" s="234"/>
      <c r="C1337" s="234"/>
      <c r="D1337" s="235"/>
      <c r="E1337" s="235"/>
      <c r="F1337" s="217"/>
      <c r="G1337" s="217"/>
      <c r="H1337" s="217"/>
      <c r="I1337" s="217"/>
      <c r="J1337" s="217"/>
      <c r="K1337" s="217"/>
      <c r="L1337" s="217"/>
      <c r="M1337" s="217"/>
      <c r="N1337" s="217"/>
      <c r="O1337" s="217"/>
      <c r="P1337" s="217"/>
    </row>
    <row r="1338">
      <c r="A1338" s="236"/>
      <c r="B1338" s="234"/>
      <c r="C1338" s="234"/>
      <c r="D1338" s="235"/>
      <c r="E1338" s="235"/>
      <c r="F1338" s="217"/>
      <c r="G1338" s="217"/>
      <c r="H1338" s="217"/>
      <c r="I1338" s="217"/>
      <c r="J1338" s="217"/>
      <c r="K1338" s="217"/>
      <c r="L1338" s="217"/>
      <c r="M1338" s="217"/>
      <c r="N1338" s="217"/>
      <c r="O1338" s="217"/>
      <c r="P1338" s="217"/>
    </row>
    <row r="1339">
      <c r="A1339" s="236"/>
      <c r="B1339" s="234"/>
      <c r="C1339" s="234"/>
      <c r="D1339" s="235"/>
      <c r="E1339" s="235"/>
      <c r="F1339" s="217"/>
      <c r="G1339" s="217"/>
      <c r="H1339" s="217"/>
      <c r="I1339" s="217"/>
      <c r="J1339" s="217"/>
      <c r="K1339" s="217"/>
      <c r="L1339" s="217"/>
      <c r="M1339" s="217"/>
      <c r="N1339" s="217"/>
      <c r="O1339" s="217"/>
      <c r="P1339" s="217"/>
    </row>
    <row r="1340">
      <c r="A1340" s="236"/>
      <c r="B1340" s="234"/>
      <c r="C1340" s="234"/>
      <c r="D1340" s="235"/>
      <c r="E1340" s="235"/>
      <c r="F1340" s="217"/>
      <c r="G1340" s="217"/>
      <c r="H1340" s="217"/>
      <c r="I1340" s="217"/>
      <c r="J1340" s="217"/>
      <c r="K1340" s="217"/>
      <c r="L1340" s="217"/>
      <c r="M1340" s="217"/>
      <c r="N1340" s="217"/>
      <c r="O1340" s="217"/>
      <c r="P1340" s="217"/>
    </row>
    <row r="1341">
      <c r="A1341" s="236"/>
      <c r="B1341" s="234"/>
      <c r="C1341" s="234"/>
      <c r="D1341" s="235"/>
      <c r="E1341" s="235"/>
      <c r="F1341" s="217"/>
      <c r="G1341" s="217"/>
      <c r="H1341" s="217"/>
      <c r="I1341" s="217"/>
      <c r="J1341" s="217"/>
      <c r="K1341" s="217"/>
      <c r="L1341" s="217"/>
      <c r="M1341" s="217"/>
      <c r="N1341" s="217"/>
      <c r="O1341" s="217"/>
      <c r="P1341" s="217"/>
    </row>
    <row r="1342">
      <c r="A1342" s="236"/>
      <c r="B1342" s="234"/>
      <c r="C1342" s="234"/>
      <c r="D1342" s="235"/>
      <c r="E1342" s="235"/>
      <c r="F1342" s="217"/>
      <c r="G1342" s="217"/>
      <c r="H1342" s="217"/>
      <c r="I1342" s="217"/>
      <c r="J1342" s="217"/>
      <c r="K1342" s="217"/>
      <c r="L1342" s="217"/>
      <c r="M1342" s="217"/>
      <c r="N1342" s="217"/>
      <c r="O1342" s="217"/>
      <c r="P1342" s="217"/>
    </row>
    <row r="1343">
      <c r="A1343" s="236"/>
      <c r="B1343" s="234"/>
      <c r="C1343" s="234"/>
      <c r="D1343" s="235"/>
      <c r="E1343" s="235"/>
      <c r="F1343" s="217"/>
      <c r="G1343" s="217"/>
      <c r="H1343" s="217"/>
      <c r="I1343" s="217"/>
      <c r="J1343" s="217"/>
      <c r="K1343" s="217"/>
      <c r="L1343" s="217"/>
      <c r="M1343" s="217"/>
      <c r="N1343" s="217"/>
      <c r="O1343" s="217"/>
      <c r="P1343" s="217"/>
    </row>
    <row r="1344">
      <c r="A1344" s="236"/>
      <c r="B1344" s="234"/>
      <c r="C1344" s="234"/>
      <c r="D1344" s="235"/>
      <c r="E1344" s="235"/>
      <c r="F1344" s="217"/>
      <c r="G1344" s="217"/>
      <c r="H1344" s="217"/>
      <c r="I1344" s="217"/>
      <c r="J1344" s="217"/>
      <c r="K1344" s="217"/>
      <c r="L1344" s="217"/>
      <c r="M1344" s="217"/>
      <c r="N1344" s="217"/>
      <c r="O1344" s="217"/>
      <c r="P1344" s="217"/>
    </row>
    <row r="1345">
      <c r="A1345" s="236"/>
      <c r="B1345" s="234"/>
      <c r="C1345" s="234"/>
      <c r="D1345" s="235"/>
      <c r="E1345" s="235"/>
      <c r="F1345" s="217"/>
      <c r="G1345" s="217"/>
      <c r="H1345" s="217"/>
      <c r="I1345" s="217"/>
      <c r="J1345" s="217"/>
      <c r="K1345" s="217"/>
      <c r="L1345" s="217"/>
      <c r="M1345" s="217"/>
      <c r="N1345" s="217"/>
      <c r="O1345" s="217"/>
      <c r="P1345" s="217"/>
    </row>
    <row r="1346">
      <c r="A1346" s="236"/>
      <c r="B1346" s="234"/>
      <c r="C1346" s="234"/>
      <c r="D1346" s="235"/>
      <c r="E1346" s="235"/>
      <c r="F1346" s="217"/>
      <c r="G1346" s="217"/>
      <c r="H1346" s="217"/>
      <c r="I1346" s="217"/>
      <c r="J1346" s="217"/>
      <c r="K1346" s="217"/>
      <c r="L1346" s="217"/>
      <c r="M1346" s="217"/>
      <c r="N1346" s="217"/>
      <c r="O1346" s="217"/>
      <c r="P1346" s="217"/>
    </row>
    <row r="1347">
      <c r="A1347" s="236"/>
      <c r="B1347" s="234"/>
      <c r="C1347" s="234"/>
      <c r="D1347" s="235"/>
      <c r="E1347" s="235"/>
      <c r="F1347" s="217"/>
      <c r="G1347" s="217"/>
      <c r="H1347" s="217"/>
      <c r="I1347" s="217"/>
      <c r="J1347" s="217"/>
      <c r="K1347" s="217"/>
      <c r="L1347" s="217"/>
      <c r="M1347" s="217"/>
      <c r="N1347" s="217"/>
      <c r="O1347" s="217"/>
      <c r="P1347" s="217"/>
    </row>
    <row r="1348">
      <c r="A1348" s="236"/>
      <c r="B1348" s="234"/>
      <c r="C1348" s="234"/>
      <c r="D1348" s="235"/>
      <c r="E1348" s="235"/>
      <c r="F1348" s="217"/>
      <c r="G1348" s="217"/>
      <c r="H1348" s="217"/>
      <c r="I1348" s="217"/>
      <c r="J1348" s="217"/>
      <c r="K1348" s="217"/>
      <c r="L1348" s="217"/>
      <c r="M1348" s="217"/>
      <c r="N1348" s="217"/>
      <c r="O1348" s="217"/>
      <c r="P1348" s="217"/>
    </row>
    <row r="1349">
      <c r="A1349" s="236"/>
      <c r="B1349" s="234"/>
      <c r="C1349" s="234"/>
      <c r="D1349" s="235"/>
      <c r="E1349" s="235"/>
      <c r="F1349" s="217"/>
      <c r="G1349" s="217"/>
      <c r="H1349" s="217"/>
      <c r="I1349" s="217"/>
      <c r="J1349" s="217"/>
      <c r="K1349" s="217"/>
      <c r="L1349" s="217"/>
      <c r="M1349" s="217"/>
      <c r="N1349" s="217"/>
      <c r="O1349" s="217"/>
      <c r="P1349" s="217"/>
    </row>
    <row r="1350">
      <c r="A1350" s="236"/>
      <c r="B1350" s="234"/>
      <c r="C1350" s="234"/>
      <c r="D1350" s="235"/>
      <c r="E1350" s="235"/>
      <c r="F1350" s="217"/>
      <c r="G1350" s="217"/>
      <c r="H1350" s="217"/>
      <c r="I1350" s="217"/>
      <c r="J1350" s="217"/>
      <c r="K1350" s="217"/>
      <c r="L1350" s="217"/>
      <c r="M1350" s="217"/>
      <c r="N1350" s="217"/>
      <c r="O1350" s="217"/>
      <c r="P1350" s="217"/>
    </row>
    <row r="1351">
      <c r="A1351" s="236"/>
      <c r="B1351" s="234"/>
      <c r="C1351" s="234"/>
      <c r="D1351" s="235"/>
      <c r="E1351" s="235"/>
      <c r="F1351" s="217"/>
      <c r="G1351" s="217"/>
      <c r="H1351" s="217"/>
      <c r="I1351" s="217"/>
      <c r="J1351" s="217"/>
      <c r="K1351" s="217"/>
      <c r="L1351" s="217"/>
      <c r="M1351" s="217"/>
      <c r="N1351" s="217"/>
      <c r="O1351" s="217"/>
      <c r="P1351" s="217"/>
    </row>
    <row r="1352">
      <c r="A1352" s="236"/>
      <c r="B1352" s="234"/>
      <c r="C1352" s="234"/>
      <c r="D1352" s="235"/>
      <c r="E1352" s="235"/>
      <c r="F1352" s="217"/>
      <c r="G1352" s="217"/>
      <c r="H1352" s="217"/>
      <c r="I1352" s="217"/>
      <c r="J1352" s="217"/>
      <c r="K1352" s="217"/>
      <c r="L1352" s="217"/>
      <c r="M1352" s="217"/>
      <c r="N1352" s="217"/>
      <c r="O1352" s="217"/>
      <c r="P1352" s="217"/>
    </row>
    <row r="1353">
      <c r="A1353" s="236"/>
      <c r="B1353" s="234"/>
      <c r="C1353" s="234"/>
      <c r="D1353" s="235"/>
      <c r="E1353" s="235"/>
      <c r="F1353" s="217"/>
      <c r="G1353" s="217"/>
      <c r="H1353" s="217"/>
      <c r="I1353" s="217"/>
      <c r="J1353" s="217"/>
      <c r="K1353" s="217"/>
      <c r="L1353" s="217"/>
      <c r="M1353" s="217"/>
      <c r="N1353" s="217"/>
      <c r="O1353" s="217"/>
      <c r="P1353" s="217"/>
    </row>
    <row r="1354">
      <c r="A1354" s="217"/>
      <c r="B1354" s="234"/>
      <c r="C1354" s="234"/>
      <c r="D1354" s="236"/>
      <c r="E1354" s="235"/>
      <c r="F1354" s="195"/>
      <c r="G1354" s="195"/>
      <c r="H1354" s="217"/>
      <c r="I1354" s="195"/>
      <c r="J1354" s="195"/>
      <c r="K1354" s="195"/>
      <c r="L1354" s="195"/>
      <c r="M1354" s="195"/>
      <c r="N1354" s="195"/>
      <c r="O1354" s="195"/>
      <c r="P1354" s="195"/>
    </row>
    <row r="1355">
      <c r="A1355" s="236"/>
      <c r="B1355" s="234"/>
      <c r="C1355" s="234"/>
      <c r="D1355" s="235"/>
      <c r="E1355" s="235"/>
      <c r="F1355" s="217"/>
      <c r="G1355" s="217"/>
      <c r="H1355" s="217"/>
      <c r="I1355" s="217"/>
      <c r="J1355" s="217"/>
      <c r="K1355" s="217"/>
      <c r="L1355" s="217"/>
      <c r="M1355" s="217"/>
      <c r="N1355" s="217"/>
      <c r="O1355" s="217"/>
      <c r="P1355" s="217"/>
    </row>
    <row r="1356">
      <c r="A1356" s="236"/>
      <c r="B1356" s="234"/>
      <c r="C1356" s="234"/>
      <c r="D1356" s="235"/>
      <c r="E1356" s="235"/>
      <c r="F1356" s="217"/>
      <c r="G1356" s="217"/>
      <c r="H1356" s="217"/>
      <c r="I1356" s="217"/>
      <c r="J1356" s="217"/>
      <c r="K1356" s="217"/>
      <c r="L1356" s="217"/>
      <c r="M1356" s="217"/>
      <c r="N1356" s="217"/>
      <c r="O1356" s="217"/>
      <c r="P1356" s="217"/>
    </row>
    <row r="1357">
      <c r="A1357" s="236"/>
      <c r="B1357" s="234"/>
      <c r="C1357" s="234"/>
      <c r="D1357" s="235"/>
      <c r="E1357" s="235"/>
      <c r="F1357" s="217"/>
      <c r="G1357" s="217"/>
      <c r="H1357" s="217"/>
      <c r="I1357" s="217"/>
      <c r="J1357" s="217"/>
      <c r="K1357" s="217"/>
      <c r="L1357" s="217"/>
      <c r="M1357" s="217"/>
      <c r="N1357" s="217"/>
      <c r="O1357" s="217"/>
      <c r="P1357" s="217"/>
    </row>
    <row r="1358">
      <c r="A1358" s="236"/>
      <c r="B1358" s="234"/>
      <c r="C1358" s="234"/>
      <c r="D1358" s="235"/>
      <c r="E1358" s="235"/>
      <c r="F1358" s="217"/>
      <c r="G1358" s="217"/>
      <c r="H1358" s="217"/>
      <c r="I1358" s="217"/>
      <c r="J1358" s="217"/>
      <c r="K1358" s="217"/>
      <c r="L1358" s="217"/>
      <c r="M1358" s="217"/>
      <c r="N1358" s="217"/>
      <c r="O1358" s="217"/>
      <c r="P1358" s="217"/>
    </row>
    <row r="1359">
      <c r="A1359" s="236"/>
      <c r="B1359" s="234"/>
      <c r="C1359" s="234"/>
      <c r="D1359" s="235"/>
      <c r="E1359" s="235"/>
      <c r="F1359" s="217"/>
      <c r="G1359" s="217"/>
      <c r="H1359" s="217"/>
      <c r="I1359" s="217"/>
      <c r="J1359" s="217"/>
      <c r="K1359" s="217"/>
      <c r="L1359" s="217"/>
      <c r="M1359" s="217"/>
      <c r="N1359" s="217"/>
      <c r="O1359" s="217"/>
      <c r="P1359" s="217"/>
    </row>
    <row r="1360">
      <c r="A1360" s="236"/>
      <c r="B1360" s="234"/>
      <c r="C1360" s="234"/>
      <c r="D1360" s="235"/>
      <c r="E1360" s="235"/>
      <c r="F1360" s="217"/>
      <c r="G1360" s="217"/>
      <c r="H1360" s="217"/>
      <c r="I1360" s="217"/>
      <c r="J1360" s="217"/>
      <c r="K1360" s="217"/>
      <c r="L1360" s="217"/>
      <c r="M1360" s="217"/>
      <c r="N1360" s="217"/>
      <c r="O1360" s="217"/>
      <c r="P1360" s="217"/>
    </row>
    <row r="1361">
      <c r="A1361" s="236"/>
      <c r="B1361" s="234"/>
      <c r="C1361" s="234"/>
      <c r="D1361" s="235"/>
      <c r="E1361" s="235"/>
      <c r="F1361" s="217"/>
      <c r="G1361" s="217"/>
      <c r="H1361" s="217"/>
      <c r="I1361" s="217"/>
      <c r="J1361" s="217"/>
      <c r="K1361" s="217"/>
      <c r="L1361" s="217"/>
      <c r="M1361" s="217"/>
      <c r="N1361" s="217"/>
      <c r="O1361" s="217"/>
      <c r="P1361" s="217"/>
    </row>
    <row r="1362">
      <c r="A1362" s="236"/>
      <c r="B1362" s="234"/>
      <c r="C1362" s="234"/>
      <c r="D1362" s="235"/>
      <c r="E1362" s="235"/>
      <c r="F1362" s="217"/>
      <c r="G1362" s="217"/>
      <c r="H1362" s="217"/>
      <c r="I1362" s="217"/>
      <c r="J1362" s="217"/>
      <c r="K1362" s="217"/>
      <c r="L1362" s="217"/>
      <c r="M1362" s="217"/>
      <c r="N1362" s="217"/>
      <c r="O1362" s="217"/>
      <c r="P1362" s="217"/>
    </row>
    <row r="1363">
      <c r="A1363" s="236"/>
      <c r="B1363" s="234"/>
      <c r="C1363" s="234"/>
      <c r="D1363" s="235"/>
      <c r="E1363" s="235"/>
      <c r="F1363" s="217"/>
      <c r="G1363" s="217"/>
      <c r="H1363" s="217"/>
      <c r="I1363" s="217"/>
      <c r="J1363" s="217"/>
      <c r="K1363" s="217"/>
      <c r="L1363" s="217"/>
      <c r="M1363" s="217"/>
      <c r="N1363" s="217"/>
      <c r="O1363" s="217"/>
      <c r="P1363" s="217"/>
    </row>
    <row r="1364">
      <c r="A1364" s="236"/>
      <c r="B1364" s="234"/>
      <c r="C1364" s="234"/>
      <c r="D1364" s="235"/>
      <c r="E1364" s="235"/>
      <c r="F1364" s="217"/>
      <c r="G1364" s="217"/>
      <c r="H1364" s="217"/>
      <c r="I1364" s="217"/>
      <c r="J1364" s="217"/>
      <c r="K1364" s="217"/>
      <c r="L1364" s="217"/>
      <c r="M1364" s="217"/>
      <c r="N1364" s="217"/>
      <c r="O1364" s="217"/>
      <c r="P1364" s="217"/>
    </row>
    <row r="1365">
      <c r="A1365" s="236"/>
      <c r="B1365" s="234"/>
      <c r="C1365" s="234"/>
      <c r="D1365" s="235"/>
      <c r="E1365" s="235"/>
      <c r="F1365" s="217"/>
      <c r="G1365" s="217"/>
      <c r="H1365" s="217"/>
      <c r="I1365" s="217"/>
      <c r="J1365" s="217"/>
      <c r="K1365" s="217"/>
      <c r="L1365" s="217"/>
      <c r="M1365" s="217"/>
      <c r="N1365" s="217"/>
      <c r="O1365" s="217"/>
      <c r="P1365" s="217"/>
    </row>
    <row r="1366">
      <c r="A1366" s="236"/>
      <c r="B1366" s="234"/>
      <c r="C1366" s="234"/>
      <c r="D1366" s="235"/>
      <c r="E1366" s="235"/>
      <c r="F1366" s="217"/>
      <c r="G1366" s="217"/>
      <c r="H1366" s="217"/>
      <c r="I1366" s="217"/>
      <c r="J1366" s="217"/>
      <c r="K1366" s="217"/>
      <c r="L1366" s="217"/>
      <c r="M1366" s="217"/>
      <c r="N1366" s="217"/>
      <c r="O1366" s="217"/>
      <c r="P1366" s="217"/>
    </row>
    <row r="1367">
      <c r="A1367" s="236"/>
      <c r="B1367" s="234"/>
      <c r="C1367" s="234"/>
      <c r="D1367" s="235"/>
      <c r="E1367" s="235"/>
      <c r="F1367" s="217"/>
      <c r="G1367" s="217"/>
      <c r="H1367" s="217"/>
      <c r="I1367" s="217"/>
      <c r="J1367" s="217"/>
      <c r="K1367" s="217"/>
      <c r="L1367" s="217"/>
      <c r="M1367" s="217"/>
      <c r="N1367" s="217"/>
      <c r="O1367" s="217"/>
      <c r="P1367" s="217"/>
    </row>
    <row r="1368">
      <c r="A1368" s="236"/>
      <c r="B1368" s="234"/>
      <c r="C1368" s="234"/>
      <c r="D1368" s="235"/>
      <c r="E1368" s="235"/>
      <c r="F1368" s="217"/>
      <c r="G1368" s="217"/>
      <c r="H1368" s="217"/>
      <c r="I1368" s="217"/>
      <c r="J1368" s="217"/>
      <c r="K1368" s="217"/>
      <c r="L1368" s="217"/>
      <c r="M1368" s="217"/>
      <c r="N1368" s="217"/>
      <c r="O1368" s="217"/>
      <c r="P1368" s="217"/>
    </row>
    <row r="1369">
      <c r="A1369" s="236"/>
      <c r="B1369" s="234"/>
      <c r="C1369" s="234"/>
      <c r="D1369" s="235"/>
      <c r="E1369" s="235"/>
      <c r="F1369" s="217"/>
      <c r="G1369" s="217"/>
      <c r="H1369" s="217"/>
      <c r="I1369" s="217"/>
      <c r="J1369" s="217"/>
      <c r="K1369" s="217"/>
      <c r="L1369" s="217"/>
      <c r="M1369" s="217"/>
      <c r="N1369" s="217"/>
      <c r="O1369" s="217"/>
      <c r="P1369" s="217"/>
    </row>
    <row r="1370">
      <c r="A1370" s="236"/>
      <c r="B1370" s="234"/>
      <c r="C1370" s="234"/>
      <c r="D1370" s="235"/>
      <c r="E1370" s="235"/>
      <c r="F1370" s="217"/>
      <c r="G1370" s="217"/>
      <c r="H1370" s="217"/>
      <c r="I1370" s="217"/>
      <c r="J1370" s="217"/>
      <c r="K1370" s="217"/>
      <c r="L1370" s="217"/>
      <c r="M1370" s="217"/>
      <c r="N1370" s="217"/>
      <c r="O1370" s="217"/>
      <c r="P1370" s="217"/>
    </row>
    <row r="1371">
      <c r="A1371" s="236"/>
      <c r="B1371" s="234"/>
      <c r="C1371" s="234"/>
      <c r="D1371" s="235"/>
      <c r="E1371" s="235"/>
      <c r="F1371" s="217"/>
      <c r="G1371" s="217"/>
      <c r="H1371" s="217"/>
      <c r="I1371" s="217"/>
      <c r="J1371" s="217"/>
      <c r="K1371" s="217"/>
      <c r="L1371" s="217"/>
      <c r="M1371" s="217"/>
      <c r="N1371" s="217"/>
      <c r="O1371" s="217"/>
      <c r="P1371" s="217"/>
    </row>
    <row r="1372">
      <c r="A1372" s="217"/>
      <c r="B1372" s="234"/>
      <c r="C1372" s="234"/>
      <c r="D1372" s="236"/>
      <c r="E1372" s="235"/>
      <c r="F1372" s="195"/>
      <c r="G1372" s="195"/>
      <c r="H1372" s="217"/>
      <c r="I1372" s="195"/>
      <c r="J1372" s="195"/>
      <c r="K1372" s="195"/>
      <c r="L1372" s="195"/>
      <c r="M1372" s="195"/>
      <c r="N1372" s="195"/>
      <c r="O1372" s="195"/>
      <c r="P1372" s="195"/>
    </row>
    <row r="1373">
      <c r="A1373" s="236"/>
      <c r="B1373" s="234"/>
      <c r="C1373" s="234"/>
      <c r="D1373" s="235"/>
      <c r="E1373" s="235"/>
      <c r="F1373" s="217"/>
      <c r="G1373" s="217"/>
      <c r="H1373" s="217"/>
      <c r="I1373" s="217"/>
      <c r="J1373" s="217"/>
      <c r="K1373" s="217"/>
      <c r="L1373" s="217"/>
      <c r="M1373" s="217"/>
      <c r="N1373" s="217"/>
      <c r="O1373" s="217"/>
      <c r="P1373" s="217"/>
    </row>
    <row r="1374">
      <c r="A1374" s="236"/>
      <c r="B1374" s="234"/>
      <c r="C1374" s="234"/>
      <c r="D1374" s="235"/>
      <c r="E1374" s="235"/>
      <c r="F1374" s="217"/>
      <c r="G1374" s="217"/>
      <c r="H1374" s="217"/>
      <c r="I1374" s="217"/>
      <c r="J1374" s="217"/>
      <c r="K1374" s="217"/>
      <c r="L1374" s="217"/>
      <c r="M1374" s="217"/>
      <c r="N1374" s="217"/>
      <c r="O1374" s="217"/>
      <c r="P1374" s="217"/>
    </row>
    <row r="1375">
      <c r="A1375" s="236"/>
      <c r="B1375" s="234"/>
      <c r="C1375" s="234"/>
      <c r="D1375" s="235"/>
      <c r="E1375" s="235"/>
      <c r="F1375" s="217"/>
      <c r="G1375" s="217"/>
      <c r="H1375" s="217"/>
      <c r="I1375" s="217"/>
      <c r="J1375" s="217"/>
      <c r="K1375" s="217"/>
      <c r="L1375" s="217"/>
      <c r="M1375" s="217"/>
      <c r="N1375" s="217"/>
      <c r="O1375" s="217"/>
      <c r="P1375" s="217"/>
    </row>
    <row r="1376">
      <c r="A1376" s="236"/>
      <c r="B1376" s="234"/>
      <c r="C1376" s="234"/>
      <c r="D1376" s="235"/>
      <c r="E1376" s="235"/>
      <c r="F1376" s="217"/>
      <c r="G1376" s="217"/>
      <c r="H1376" s="217"/>
      <c r="I1376" s="217"/>
      <c r="J1376" s="217"/>
      <c r="K1376" s="217"/>
      <c r="L1376" s="217"/>
      <c r="M1376" s="217"/>
      <c r="N1376" s="217"/>
      <c r="O1376" s="217"/>
      <c r="P1376" s="217"/>
    </row>
    <row r="1377">
      <c r="A1377" s="236"/>
      <c r="B1377" s="234"/>
      <c r="C1377" s="234"/>
      <c r="D1377" s="235"/>
      <c r="E1377" s="235"/>
      <c r="F1377" s="217"/>
      <c r="G1377" s="217"/>
      <c r="H1377" s="217"/>
      <c r="I1377" s="217"/>
      <c r="J1377" s="217"/>
      <c r="K1377" s="217"/>
      <c r="L1377" s="217"/>
      <c r="M1377" s="217"/>
      <c r="N1377" s="217"/>
      <c r="O1377" s="217"/>
      <c r="P1377" s="217"/>
    </row>
    <row r="1378">
      <c r="A1378" s="236"/>
      <c r="B1378" s="234"/>
      <c r="C1378" s="234"/>
      <c r="D1378" s="235"/>
      <c r="E1378" s="235"/>
      <c r="F1378" s="217"/>
      <c r="G1378" s="217"/>
      <c r="H1378" s="217"/>
      <c r="I1378" s="217"/>
      <c r="J1378" s="217"/>
      <c r="K1378" s="217"/>
      <c r="L1378" s="217"/>
      <c r="M1378" s="217"/>
      <c r="N1378" s="217"/>
      <c r="O1378" s="217"/>
      <c r="P1378" s="217"/>
    </row>
    <row r="1379">
      <c r="A1379" s="236"/>
      <c r="B1379" s="234"/>
      <c r="C1379" s="234"/>
      <c r="D1379" s="235"/>
      <c r="E1379" s="235"/>
      <c r="F1379" s="217"/>
      <c r="G1379" s="217"/>
      <c r="H1379" s="217"/>
      <c r="I1379" s="217"/>
      <c r="J1379" s="217"/>
      <c r="K1379" s="217"/>
      <c r="L1379" s="217"/>
      <c r="M1379" s="217"/>
      <c r="N1379" s="217"/>
      <c r="O1379" s="217"/>
      <c r="P1379" s="217"/>
    </row>
    <row r="1380">
      <c r="A1380" s="236"/>
      <c r="B1380" s="234"/>
      <c r="C1380" s="234"/>
      <c r="D1380" s="235"/>
      <c r="E1380" s="235"/>
      <c r="F1380" s="217"/>
      <c r="G1380" s="217"/>
      <c r="H1380" s="217"/>
      <c r="I1380" s="217"/>
      <c r="J1380" s="217"/>
      <c r="K1380" s="217"/>
      <c r="L1380" s="217"/>
      <c r="M1380" s="217"/>
      <c r="N1380" s="217"/>
      <c r="O1380" s="217"/>
      <c r="P1380" s="217"/>
    </row>
    <row r="1381">
      <c r="A1381" s="236"/>
      <c r="B1381" s="234"/>
      <c r="C1381" s="234"/>
      <c r="D1381" s="235"/>
      <c r="E1381" s="235"/>
      <c r="F1381" s="217"/>
      <c r="G1381" s="217"/>
      <c r="H1381" s="217"/>
      <c r="I1381" s="217"/>
      <c r="J1381" s="217"/>
      <c r="K1381" s="217"/>
      <c r="L1381" s="217"/>
      <c r="M1381" s="217"/>
      <c r="N1381" s="217"/>
      <c r="O1381" s="217"/>
      <c r="P1381" s="217"/>
    </row>
    <row r="1382">
      <c r="A1382" s="236"/>
      <c r="B1382" s="234"/>
      <c r="C1382" s="234"/>
      <c r="D1382" s="235"/>
      <c r="E1382" s="235"/>
      <c r="F1382" s="217"/>
      <c r="G1382" s="217"/>
      <c r="H1382" s="217"/>
      <c r="I1382" s="217"/>
      <c r="J1382" s="217"/>
      <c r="K1382" s="217"/>
      <c r="L1382" s="217"/>
      <c r="M1382" s="217"/>
      <c r="N1382" s="217"/>
      <c r="O1382" s="217"/>
      <c r="P1382" s="217"/>
    </row>
    <row r="1383">
      <c r="A1383" s="236"/>
      <c r="B1383" s="234"/>
      <c r="C1383" s="234"/>
      <c r="D1383" s="235"/>
      <c r="E1383" s="235"/>
      <c r="F1383" s="217"/>
      <c r="G1383" s="217"/>
      <c r="H1383" s="217"/>
      <c r="I1383" s="217"/>
      <c r="J1383" s="217"/>
      <c r="K1383" s="217"/>
      <c r="L1383" s="217"/>
      <c r="M1383" s="217"/>
      <c r="N1383" s="217"/>
      <c r="O1383" s="217"/>
      <c r="P1383" s="217"/>
    </row>
    <row r="1384">
      <c r="A1384" s="236"/>
      <c r="B1384" s="234"/>
      <c r="C1384" s="234"/>
      <c r="D1384" s="235"/>
      <c r="E1384" s="235"/>
      <c r="F1384" s="217"/>
      <c r="G1384" s="217"/>
      <c r="H1384" s="217"/>
      <c r="I1384" s="217"/>
      <c r="J1384" s="217"/>
      <c r="K1384" s="217"/>
      <c r="L1384" s="217"/>
      <c r="M1384" s="217"/>
      <c r="N1384" s="217"/>
      <c r="O1384" s="217"/>
      <c r="P1384" s="217"/>
    </row>
    <row r="1385">
      <c r="A1385" s="236"/>
      <c r="B1385" s="234"/>
      <c r="C1385" s="234"/>
      <c r="D1385" s="235"/>
      <c r="E1385" s="235"/>
      <c r="F1385" s="217"/>
      <c r="G1385" s="217"/>
      <c r="H1385" s="217"/>
      <c r="I1385" s="217"/>
      <c r="J1385" s="217"/>
      <c r="K1385" s="217"/>
      <c r="L1385" s="217"/>
      <c r="M1385" s="217"/>
      <c r="N1385" s="217"/>
      <c r="O1385" s="217"/>
      <c r="P1385" s="217"/>
    </row>
    <row r="1386">
      <c r="A1386" s="236"/>
      <c r="B1386" s="234"/>
      <c r="C1386" s="234"/>
      <c r="D1386" s="235"/>
      <c r="E1386" s="235"/>
      <c r="F1386" s="217"/>
      <c r="G1386" s="217"/>
      <c r="H1386" s="217"/>
      <c r="I1386" s="217"/>
      <c r="J1386" s="217"/>
      <c r="K1386" s="217"/>
      <c r="L1386" s="217"/>
      <c r="M1386" s="217"/>
      <c r="N1386" s="217"/>
      <c r="O1386" s="217"/>
      <c r="P1386" s="217"/>
    </row>
    <row r="1387">
      <c r="A1387" s="236"/>
      <c r="B1387" s="234"/>
      <c r="C1387" s="234"/>
      <c r="D1387" s="235"/>
      <c r="E1387" s="235"/>
      <c r="F1387" s="217"/>
      <c r="G1387" s="217"/>
      <c r="H1387" s="217"/>
      <c r="I1387" s="217"/>
      <c r="J1387" s="217"/>
      <c r="K1387" s="217"/>
      <c r="L1387" s="217"/>
      <c r="M1387" s="217"/>
      <c r="N1387" s="217"/>
      <c r="O1387" s="217"/>
      <c r="P1387" s="217"/>
    </row>
    <row r="1388">
      <c r="A1388" s="236"/>
      <c r="B1388" s="234"/>
      <c r="C1388" s="234"/>
      <c r="D1388" s="235"/>
      <c r="E1388" s="235"/>
      <c r="F1388" s="217"/>
      <c r="G1388" s="217"/>
      <c r="H1388" s="217"/>
      <c r="I1388" s="217"/>
      <c r="J1388" s="217"/>
      <c r="K1388" s="217"/>
      <c r="L1388" s="217"/>
      <c r="M1388" s="217"/>
      <c r="N1388" s="217"/>
      <c r="O1388" s="217"/>
      <c r="P1388" s="217"/>
    </row>
    <row r="1389">
      <c r="A1389" s="236"/>
      <c r="B1389" s="234"/>
      <c r="C1389" s="234"/>
      <c r="D1389" s="235"/>
      <c r="E1389" s="235"/>
      <c r="F1389" s="217"/>
      <c r="G1389" s="217"/>
      <c r="H1389" s="217"/>
      <c r="I1389" s="217"/>
      <c r="J1389" s="217"/>
      <c r="K1389" s="217"/>
      <c r="L1389" s="217"/>
      <c r="M1389" s="217"/>
      <c r="N1389" s="217"/>
      <c r="O1389" s="217"/>
      <c r="P1389" s="217"/>
    </row>
    <row r="1390">
      <c r="A1390" s="217"/>
      <c r="B1390" s="234"/>
      <c r="C1390" s="234"/>
      <c r="D1390" s="236"/>
      <c r="E1390" s="235"/>
      <c r="F1390" s="195"/>
      <c r="G1390" s="195"/>
      <c r="H1390" s="217"/>
      <c r="I1390" s="195"/>
      <c r="J1390" s="195"/>
      <c r="K1390" s="195"/>
      <c r="L1390" s="195"/>
      <c r="M1390" s="195"/>
      <c r="N1390" s="195"/>
      <c r="O1390" s="195"/>
      <c r="P1390" s="195"/>
    </row>
    <row r="1391">
      <c r="A1391" s="236"/>
      <c r="B1391" s="234"/>
      <c r="C1391" s="234"/>
      <c r="D1391" s="235"/>
      <c r="E1391" s="235"/>
      <c r="F1391" s="217"/>
      <c r="G1391" s="217"/>
      <c r="H1391" s="217"/>
      <c r="I1391" s="217"/>
      <c r="J1391" s="217"/>
      <c r="K1391" s="217"/>
      <c r="L1391" s="217"/>
      <c r="M1391" s="217"/>
      <c r="N1391" s="217"/>
      <c r="O1391" s="217"/>
      <c r="P1391" s="217"/>
    </row>
    <row r="1392">
      <c r="A1392" s="236"/>
      <c r="B1392" s="234"/>
      <c r="C1392" s="234"/>
      <c r="D1392" s="235"/>
      <c r="E1392" s="235"/>
      <c r="F1392" s="217"/>
      <c r="G1392" s="217"/>
      <c r="H1392" s="217"/>
      <c r="I1392" s="217"/>
      <c r="J1392" s="217"/>
      <c r="K1392" s="217"/>
      <c r="L1392" s="217"/>
      <c r="M1392" s="217"/>
      <c r="N1392" s="217"/>
      <c r="O1392" s="217"/>
      <c r="P1392" s="217"/>
    </row>
    <row r="1393">
      <c r="A1393" s="236"/>
      <c r="B1393" s="234"/>
      <c r="C1393" s="234"/>
      <c r="D1393" s="235"/>
      <c r="E1393" s="235"/>
      <c r="F1393" s="217"/>
      <c r="G1393" s="217"/>
      <c r="H1393" s="217"/>
      <c r="I1393" s="217"/>
      <c r="J1393" s="217"/>
      <c r="K1393" s="217"/>
      <c r="L1393" s="217"/>
      <c r="M1393" s="217"/>
      <c r="N1393" s="217"/>
      <c r="O1393" s="217"/>
      <c r="P1393" s="217"/>
    </row>
    <row r="1394">
      <c r="A1394" s="236"/>
      <c r="B1394" s="234"/>
      <c r="C1394" s="234"/>
      <c r="D1394" s="235"/>
      <c r="E1394" s="235"/>
      <c r="F1394" s="217"/>
      <c r="G1394" s="217"/>
      <c r="H1394" s="217"/>
      <c r="I1394" s="217"/>
      <c r="J1394" s="217"/>
      <c r="K1394" s="217"/>
      <c r="L1394" s="217"/>
      <c r="M1394" s="217"/>
      <c r="N1394" s="217"/>
      <c r="O1394" s="217"/>
      <c r="P1394" s="217"/>
    </row>
    <row r="1395">
      <c r="A1395" s="236"/>
      <c r="B1395" s="234"/>
      <c r="C1395" s="234"/>
      <c r="D1395" s="235"/>
      <c r="E1395" s="235"/>
      <c r="F1395" s="217"/>
      <c r="G1395" s="217"/>
      <c r="H1395" s="217"/>
      <c r="I1395" s="217"/>
      <c r="J1395" s="217"/>
      <c r="K1395" s="217"/>
      <c r="L1395" s="217"/>
      <c r="M1395" s="217"/>
      <c r="N1395" s="217"/>
      <c r="O1395" s="217"/>
      <c r="P1395" s="217"/>
    </row>
    <row r="1396">
      <c r="A1396" s="236"/>
      <c r="B1396" s="234"/>
      <c r="C1396" s="234"/>
      <c r="D1396" s="235"/>
      <c r="E1396" s="235"/>
      <c r="F1396" s="217"/>
      <c r="G1396" s="217"/>
      <c r="H1396" s="217"/>
      <c r="I1396" s="217"/>
      <c r="J1396" s="217"/>
      <c r="K1396" s="217"/>
      <c r="L1396" s="217"/>
      <c r="M1396" s="217"/>
      <c r="N1396" s="217"/>
      <c r="O1396" s="217"/>
      <c r="P1396" s="217"/>
    </row>
    <row r="1397">
      <c r="A1397" s="236"/>
      <c r="B1397" s="234"/>
      <c r="C1397" s="234"/>
      <c r="D1397" s="235"/>
      <c r="E1397" s="235"/>
      <c r="F1397" s="217"/>
      <c r="G1397" s="217"/>
      <c r="H1397" s="217"/>
      <c r="I1397" s="217"/>
      <c r="J1397" s="217"/>
      <c r="K1397" s="217"/>
      <c r="L1397" s="217"/>
      <c r="M1397" s="217"/>
      <c r="N1397" s="217"/>
      <c r="O1397" s="217"/>
      <c r="P1397" s="217"/>
    </row>
    <row r="1398">
      <c r="A1398" s="236"/>
      <c r="B1398" s="234"/>
      <c r="C1398" s="234"/>
      <c r="D1398" s="235"/>
      <c r="E1398" s="235"/>
      <c r="F1398" s="217"/>
      <c r="G1398" s="217"/>
      <c r="H1398" s="217"/>
      <c r="I1398" s="217"/>
      <c r="J1398" s="217"/>
      <c r="K1398" s="217"/>
      <c r="L1398" s="217"/>
      <c r="M1398" s="217"/>
      <c r="N1398" s="217"/>
      <c r="O1398" s="217"/>
      <c r="P1398" s="217"/>
    </row>
    <row r="1399">
      <c r="A1399" s="236"/>
      <c r="B1399" s="234"/>
      <c r="C1399" s="234"/>
      <c r="D1399" s="235"/>
      <c r="E1399" s="235"/>
      <c r="F1399" s="217"/>
      <c r="G1399" s="217"/>
      <c r="H1399" s="217"/>
      <c r="I1399" s="217"/>
      <c r="J1399" s="217"/>
      <c r="K1399" s="217"/>
      <c r="L1399" s="217"/>
      <c r="M1399" s="217"/>
      <c r="N1399" s="217"/>
      <c r="O1399" s="217"/>
      <c r="P1399" s="217"/>
    </row>
    <row r="1400">
      <c r="A1400" s="236"/>
      <c r="B1400" s="234"/>
      <c r="C1400" s="234"/>
      <c r="D1400" s="235"/>
      <c r="E1400" s="235"/>
      <c r="F1400" s="217"/>
      <c r="G1400" s="217"/>
      <c r="H1400" s="217"/>
      <c r="I1400" s="217"/>
      <c r="J1400" s="217"/>
      <c r="K1400" s="217"/>
      <c r="L1400" s="217"/>
      <c r="M1400" s="217"/>
      <c r="N1400" s="217"/>
      <c r="O1400" s="217"/>
      <c r="P1400" s="217"/>
    </row>
    <row r="1401">
      <c r="A1401" s="236"/>
      <c r="B1401" s="234"/>
      <c r="C1401" s="234"/>
      <c r="D1401" s="235"/>
      <c r="E1401" s="235"/>
      <c r="F1401" s="217"/>
      <c r="G1401" s="217"/>
      <c r="H1401" s="217"/>
      <c r="I1401" s="217"/>
      <c r="J1401" s="217"/>
      <c r="K1401" s="217"/>
      <c r="L1401" s="217"/>
      <c r="M1401" s="217"/>
      <c r="N1401" s="217"/>
      <c r="O1401" s="217"/>
      <c r="P1401" s="217"/>
    </row>
    <row r="1402">
      <c r="A1402" s="236"/>
      <c r="B1402" s="234"/>
      <c r="C1402" s="234"/>
      <c r="D1402" s="235"/>
      <c r="E1402" s="235"/>
      <c r="F1402" s="217"/>
      <c r="G1402" s="217"/>
      <c r="H1402" s="217"/>
      <c r="I1402" s="217"/>
      <c r="J1402" s="217"/>
      <c r="K1402" s="217"/>
      <c r="L1402" s="217"/>
      <c r="M1402" s="217"/>
      <c r="N1402" s="217"/>
      <c r="O1402" s="217"/>
      <c r="P1402" s="217"/>
    </row>
    <row r="1403">
      <c r="A1403" s="236"/>
      <c r="B1403" s="234"/>
      <c r="C1403" s="234"/>
      <c r="D1403" s="235"/>
      <c r="E1403" s="235"/>
      <c r="F1403" s="217"/>
      <c r="G1403" s="217"/>
      <c r="H1403" s="217"/>
      <c r="I1403" s="217"/>
      <c r="J1403" s="217"/>
      <c r="K1403" s="217"/>
      <c r="L1403" s="217"/>
      <c r="M1403" s="217"/>
      <c r="N1403" s="217"/>
      <c r="O1403" s="217"/>
      <c r="P1403" s="217"/>
    </row>
    <row r="1404">
      <c r="A1404" s="236"/>
      <c r="B1404" s="234"/>
      <c r="C1404" s="234"/>
      <c r="D1404" s="235"/>
      <c r="E1404" s="235"/>
      <c r="F1404" s="217"/>
      <c r="G1404" s="217"/>
      <c r="H1404" s="217"/>
      <c r="I1404" s="217"/>
      <c r="J1404" s="217"/>
      <c r="K1404" s="217"/>
      <c r="L1404" s="217"/>
      <c r="M1404" s="217"/>
      <c r="N1404" s="217"/>
      <c r="O1404" s="217"/>
      <c r="P1404" s="217"/>
    </row>
    <row r="1405">
      <c r="A1405" s="236"/>
      <c r="B1405" s="234"/>
      <c r="C1405" s="234"/>
      <c r="D1405" s="235"/>
      <c r="E1405" s="235"/>
      <c r="F1405" s="217"/>
      <c r="G1405" s="217"/>
      <c r="H1405" s="217"/>
      <c r="I1405" s="217"/>
      <c r="J1405" s="217"/>
      <c r="K1405" s="217"/>
      <c r="L1405" s="217"/>
      <c r="M1405" s="217"/>
      <c r="N1405" s="217"/>
      <c r="O1405" s="217"/>
      <c r="P1405" s="217"/>
    </row>
    <row r="1406">
      <c r="A1406" s="236"/>
      <c r="B1406" s="234"/>
      <c r="C1406" s="234"/>
      <c r="D1406" s="235"/>
      <c r="E1406" s="235"/>
      <c r="F1406" s="217"/>
      <c r="G1406" s="217"/>
      <c r="H1406" s="217"/>
      <c r="I1406" s="217"/>
      <c r="J1406" s="217"/>
      <c r="K1406" s="217"/>
      <c r="L1406" s="217"/>
      <c r="M1406" s="217"/>
      <c r="N1406" s="217"/>
      <c r="O1406" s="217"/>
      <c r="P1406" s="217"/>
    </row>
    <row r="1407">
      <c r="A1407" s="236"/>
      <c r="B1407" s="234"/>
      <c r="C1407" s="234"/>
      <c r="D1407" s="235"/>
      <c r="E1407" s="235"/>
      <c r="F1407" s="217"/>
      <c r="G1407" s="217"/>
      <c r="H1407" s="217"/>
      <c r="I1407" s="217"/>
      <c r="J1407" s="217"/>
      <c r="K1407" s="217"/>
      <c r="L1407" s="217"/>
      <c r="M1407" s="217"/>
      <c r="N1407" s="217"/>
      <c r="O1407" s="217"/>
      <c r="P1407" s="217"/>
    </row>
    <row r="1408">
      <c r="A1408" s="217"/>
      <c r="B1408" s="234"/>
      <c r="C1408" s="234"/>
      <c r="D1408" s="236"/>
      <c r="E1408" s="235"/>
      <c r="F1408" s="195"/>
      <c r="G1408" s="195"/>
      <c r="H1408" s="217"/>
      <c r="I1408" s="195"/>
      <c r="J1408" s="195"/>
      <c r="K1408" s="195"/>
      <c r="L1408" s="195"/>
      <c r="M1408" s="195"/>
      <c r="N1408" s="195"/>
      <c r="O1408" s="195"/>
      <c r="P1408" s="195"/>
    </row>
    <row r="1409">
      <c r="A1409" s="236"/>
      <c r="B1409" s="234"/>
      <c r="C1409" s="234"/>
      <c r="D1409" s="235"/>
      <c r="E1409" s="235"/>
      <c r="F1409" s="217"/>
      <c r="G1409" s="217"/>
      <c r="H1409" s="217"/>
      <c r="I1409" s="217"/>
      <c r="J1409" s="217"/>
      <c r="K1409" s="217"/>
      <c r="L1409" s="217"/>
      <c r="M1409" s="217"/>
      <c r="N1409" s="217"/>
      <c r="O1409" s="217"/>
      <c r="P1409" s="217"/>
    </row>
    <row r="1410">
      <c r="A1410" s="236"/>
      <c r="B1410" s="234"/>
      <c r="C1410" s="234"/>
      <c r="D1410" s="235"/>
      <c r="E1410" s="235"/>
      <c r="F1410" s="217"/>
      <c r="G1410" s="217"/>
      <c r="H1410" s="217"/>
      <c r="I1410" s="217"/>
      <c r="J1410" s="217"/>
      <c r="K1410" s="217"/>
      <c r="L1410" s="217"/>
      <c r="M1410" s="217"/>
      <c r="N1410" s="217"/>
      <c r="O1410" s="217"/>
      <c r="P1410" s="217"/>
    </row>
    <row r="1411">
      <c r="A1411" s="236"/>
      <c r="B1411" s="234"/>
      <c r="C1411" s="234"/>
      <c r="D1411" s="235"/>
      <c r="E1411" s="235"/>
      <c r="F1411" s="217"/>
      <c r="G1411" s="217"/>
      <c r="H1411" s="217"/>
      <c r="I1411" s="217"/>
      <c r="J1411" s="217"/>
      <c r="K1411" s="217"/>
      <c r="L1411" s="217"/>
      <c r="M1411" s="217"/>
      <c r="N1411" s="217"/>
      <c r="O1411" s="217"/>
      <c r="P1411" s="217"/>
    </row>
    <row r="1412">
      <c r="A1412" s="236"/>
      <c r="B1412" s="234"/>
      <c r="C1412" s="234"/>
      <c r="D1412" s="235"/>
      <c r="E1412" s="235"/>
      <c r="F1412" s="217"/>
      <c r="G1412" s="217"/>
      <c r="H1412" s="217"/>
      <c r="I1412" s="217"/>
      <c r="J1412" s="217"/>
      <c r="K1412" s="217"/>
      <c r="L1412" s="217"/>
      <c r="M1412" s="217"/>
      <c r="N1412" s="217"/>
      <c r="O1412" s="217"/>
      <c r="P1412" s="217"/>
    </row>
    <row r="1413">
      <c r="A1413" s="236"/>
      <c r="B1413" s="234"/>
      <c r="C1413" s="234"/>
      <c r="D1413" s="235"/>
      <c r="E1413" s="235"/>
      <c r="F1413" s="217"/>
      <c r="G1413" s="217"/>
      <c r="H1413" s="217"/>
      <c r="I1413" s="217"/>
      <c r="J1413" s="217"/>
      <c r="K1413" s="217"/>
      <c r="L1413" s="217"/>
      <c r="M1413" s="217"/>
      <c r="N1413" s="217"/>
      <c r="O1413" s="217"/>
      <c r="P1413" s="217"/>
    </row>
    <row r="1414">
      <c r="A1414" s="236"/>
      <c r="B1414" s="234"/>
      <c r="C1414" s="234"/>
      <c r="D1414" s="235"/>
      <c r="E1414" s="235"/>
      <c r="F1414" s="217"/>
      <c r="G1414" s="217"/>
      <c r="H1414" s="217"/>
      <c r="I1414" s="217"/>
      <c r="J1414" s="217"/>
      <c r="K1414" s="217"/>
      <c r="L1414" s="217"/>
      <c r="M1414" s="217"/>
      <c r="N1414" s="217"/>
      <c r="O1414" s="217"/>
      <c r="P1414" s="217"/>
    </row>
    <row r="1415">
      <c r="A1415" s="236"/>
      <c r="B1415" s="234"/>
      <c r="C1415" s="234"/>
      <c r="D1415" s="235"/>
      <c r="E1415" s="235"/>
      <c r="F1415" s="217"/>
      <c r="G1415" s="217"/>
      <c r="H1415" s="217"/>
      <c r="I1415" s="217"/>
      <c r="J1415" s="217"/>
      <c r="K1415" s="217"/>
      <c r="L1415" s="217"/>
      <c r="M1415" s="217"/>
      <c r="N1415" s="217"/>
      <c r="O1415" s="217"/>
      <c r="P1415" s="217"/>
    </row>
    <row r="1416">
      <c r="A1416" s="236"/>
      <c r="B1416" s="234"/>
      <c r="C1416" s="234"/>
      <c r="D1416" s="235"/>
      <c r="E1416" s="235"/>
      <c r="F1416" s="217"/>
      <c r="G1416" s="217"/>
      <c r="H1416" s="217"/>
      <c r="I1416" s="217"/>
      <c r="J1416" s="217"/>
      <c r="K1416" s="217"/>
      <c r="L1416" s="217"/>
      <c r="M1416" s="217"/>
      <c r="N1416" s="217"/>
      <c r="O1416" s="217"/>
      <c r="P1416" s="217"/>
    </row>
    <row r="1417">
      <c r="A1417" s="236"/>
      <c r="B1417" s="234"/>
      <c r="C1417" s="234"/>
      <c r="D1417" s="235"/>
      <c r="E1417" s="235"/>
      <c r="F1417" s="217"/>
      <c r="G1417" s="217"/>
      <c r="H1417" s="217"/>
      <c r="I1417" s="217"/>
      <c r="J1417" s="217"/>
      <c r="K1417" s="217"/>
      <c r="L1417" s="217"/>
      <c r="M1417" s="217"/>
      <c r="N1417" s="217"/>
      <c r="O1417" s="217"/>
      <c r="P1417" s="217"/>
    </row>
    <row r="1418">
      <c r="A1418" s="236"/>
      <c r="B1418" s="234"/>
      <c r="C1418" s="234"/>
      <c r="D1418" s="235"/>
      <c r="E1418" s="235"/>
      <c r="F1418" s="217"/>
      <c r="G1418" s="217"/>
      <c r="H1418" s="217"/>
      <c r="I1418" s="217"/>
      <c r="J1418" s="217"/>
      <c r="K1418" s="217"/>
      <c r="L1418" s="217"/>
      <c r="M1418" s="217"/>
      <c r="N1418" s="217"/>
      <c r="O1418" s="217"/>
      <c r="P1418" s="217"/>
    </row>
    <row r="1419">
      <c r="A1419" s="236"/>
      <c r="B1419" s="234"/>
      <c r="C1419" s="234"/>
      <c r="D1419" s="235"/>
      <c r="E1419" s="235"/>
      <c r="F1419" s="217"/>
      <c r="G1419" s="217"/>
      <c r="H1419" s="217"/>
      <c r="I1419" s="217"/>
      <c r="J1419" s="217"/>
      <c r="K1419" s="217"/>
      <c r="L1419" s="217"/>
      <c r="M1419" s="217"/>
      <c r="N1419" s="217"/>
      <c r="O1419" s="217"/>
      <c r="P1419" s="217"/>
    </row>
    <row r="1420">
      <c r="A1420" s="236"/>
      <c r="B1420" s="234"/>
      <c r="C1420" s="234"/>
      <c r="D1420" s="235"/>
      <c r="E1420" s="235"/>
      <c r="F1420" s="217"/>
      <c r="G1420" s="217"/>
      <c r="H1420" s="217"/>
      <c r="I1420" s="217"/>
      <c r="J1420" s="217"/>
      <c r="K1420" s="217"/>
      <c r="L1420" s="217"/>
      <c r="M1420" s="217"/>
      <c r="N1420" s="217"/>
      <c r="O1420" s="217"/>
      <c r="P1420" s="217"/>
    </row>
    <row r="1421">
      <c r="A1421" s="236"/>
      <c r="B1421" s="234"/>
      <c r="C1421" s="234"/>
      <c r="D1421" s="235"/>
      <c r="E1421" s="235"/>
      <c r="F1421" s="217"/>
      <c r="G1421" s="217"/>
      <c r="H1421" s="217"/>
      <c r="I1421" s="217"/>
      <c r="J1421" s="217"/>
      <c r="K1421" s="217"/>
      <c r="L1421" s="217"/>
      <c r="M1421" s="217"/>
      <c r="N1421" s="217"/>
      <c r="O1421" s="217"/>
      <c r="P1421" s="217"/>
    </row>
    <row r="1422">
      <c r="A1422" s="236"/>
      <c r="B1422" s="234"/>
      <c r="C1422" s="234"/>
      <c r="D1422" s="235"/>
      <c r="E1422" s="235"/>
      <c r="F1422" s="217"/>
      <c r="G1422" s="217"/>
      <c r="H1422" s="217"/>
      <c r="I1422" s="217"/>
      <c r="J1422" s="217"/>
      <c r="K1422" s="217"/>
      <c r="L1422" s="217"/>
      <c r="M1422" s="217"/>
      <c r="N1422" s="217"/>
      <c r="O1422" s="217"/>
      <c r="P1422" s="217"/>
    </row>
    <row r="1423">
      <c r="A1423" s="236"/>
      <c r="B1423" s="234"/>
      <c r="C1423" s="234"/>
      <c r="D1423" s="235"/>
      <c r="E1423" s="235"/>
      <c r="F1423" s="217"/>
      <c r="G1423" s="217"/>
      <c r="H1423" s="217"/>
      <c r="I1423" s="217"/>
      <c r="J1423" s="217"/>
      <c r="K1423" s="217"/>
      <c r="L1423" s="217"/>
      <c r="M1423" s="217"/>
      <c r="N1423" s="217"/>
      <c r="O1423" s="217"/>
      <c r="P1423" s="217"/>
    </row>
    <row r="1424">
      <c r="A1424" s="236"/>
      <c r="B1424" s="234"/>
      <c r="C1424" s="234"/>
      <c r="D1424" s="235"/>
      <c r="E1424" s="235"/>
      <c r="F1424" s="217"/>
      <c r="G1424" s="217"/>
      <c r="H1424" s="217"/>
      <c r="I1424" s="217"/>
      <c r="J1424" s="217"/>
      <c r="K1424" s="217"/>
      <c r="L1424" s="217"/>
      <c r="M1424" s="217"/>
      <c r="N1424" s="217"/>
      <c r="O1424" s="217"/>
      <c r="P1424" s="217"/>
    </row>
    <row r="1425">
      <c r="A1425" s="236"/>
      <c r="B1425" s="234"/>
      <c r="C1425" s="234"/>
      <c r="D1425" s="235"/>
      <c r="E1425" s="235"/>
      <c r="F1425" s="217"/>
      <c r="G1425" s="217"/>
      <c r="H1425" s="217"/>
      <c r="I1425" s="217"/>
      <c r="J1425" s="217"/>
      <c r="K1425" s="217"/>
      <c r="L1425" s="217"/>
      <c r="M1425" s="217"/>
      <c r="N1425" s="217"/>
      <c r="O1425" s="217"/>
      <c r="P1425" s="217"/>
    </row>
    <row r="1426">
      <c r="A1426" s="217"/>
      <c r="B1426" s="234"/>
      <c r="C1426" s="234"/>
      <c r="D1426" s="236"/>
      <c r="E1426" s="235"/>
      <c r="F1426" s="195"/>
      <c r="G1426" s="195"/>
      <c r="H1426" s="217"/>
      <c r="I1426" s="195"/>
      <c r="J1426" s="195"/>
      <c r="K1426" s="195"/>
      <c r="L1426" s="195"/>
      <c r="M1426" s="195"/>
      <c r="N1426" s="195"/>
      <c r="O1426" s="195"/>
      <c r="P1426" s="195"/>
    </row>
    <row r="1427">
      <c r="A1427" s="236"/>
      <c r="B1427" s="234"/>
      <c r="C1427" s="234"/>
      <c r="D1427" s="235"/>
      <c r="E1427" s="235"/>
      <c r="F1427" s="217"/>
      <c r="G1427" s="217"/>
      <c r="H1427" s="217"/>
      <c r="I1427" s="217"/>
      <c r="J1427" s="217"/>
      <c r="K1427" s="217"/>
      <c r="L1427" s="217"/>
      <c r="M1427" s="217"/>
      <c r="N1427" s="217"/>
      <c r="O1427" s="217"/>
      <c r="P1427" s="217"/>
    </row>
    <row r="1428">
      <c r="A1428" s="236"/>
      <c r="B1428" s="234"/>
      <c r="C1428" s="234"/>
      <c r="D1428" s="235"/>
      <c r="E1428" s="235"/>
      <c r="F1428" s="217"/>
      <c r="G1428" s="217"/>
      <c r="H1428" s="217"/>
      <c r="I1428" s="217"/>
      <c r="J1428" s="217"/>
      <c r="K1428" s="217"/>
      <c r="L1428" s="217"/>
      <c r="M1428" s="217"/>
      <c r="N1428" s="217"/>
      <c r="O1428" s="217"/>
      <c r="P1428" s="217"/>
    </row>
    <row r="1429">
      <c r="A1429" s="236"/>
      <c r="B1429" s="234"/>
      <c r="C1429" s="234"/>
      <c r="D1429" s="235"/>
      <c r="E1429" s="235"/>
      <c r="F1429" s="217"/>
      <c r="G1429" s="217"/>
      <c r="H1429" s="217"/>
      <c r="I1429" s="217"/>
      <c r="J1429" s="217"/>
      <c r="K1429" s="217"/>
      <c r="L1429" s="217"/>
      <c r="M1429" s="217"/>
      <c r="N1429" s="217"/>
      <c r="O1429" s="217"/>
      <c r="P1429" s="217"/>
    </row>
    <row r="1430">
      <c r="A1430" s="236"/>
      <c r="B1430" s="234"/>
      <c r="C1430" s="234"/>
      <c r="D1430" s="235"/>
      <c r="E1430" s="235"/>
      <c r="F1430" s="217"/>
      <c r="G1430" s="217"/>
      <c r="H1430" s="217"/>
      <c r="I1430" s="217"/>
      <c r="J1430" s="217"/>
      <c r="K1430" s="217"/>
      <c r="L1430" s="217"/>
      <c r="M1430" s="217"/>
      <c r="N1430" s="217"/>
      <c r="O1430" s="217"/>
      <c r="P1430" s="217"/>
    </row>
    <row r="1431">
      <c r="A1431" s="236"/>
      <c r="B1431" s="234"/>
      <c r="C1431" s="234"/>
      <c r="D1431" s="235"/>
      <c r="E1431" s="235"/>
      <c r="F1431" s="217"/>
      <c r="G1431" s="217"/>
      <c r="H1431" s="217"/>
      <c r="I1431" s="217"/>
      <c r="J1431" s="217"/>
      <c r="K1431" s="217"/>
      <c r="L1431" s="217"/>
      <c r="M1431" s="217"/>
      <c r="N1431" s="217"/>
      <c r="O1431" s="217"/>
      <c r="P1431" s="217"/>
    </row>
    <row r="1432">
      <c r="A1432" s="236"/>
      <c r="B1432" s="234"/>
      <c r="C1432" s="234"/>
      <c r="D1432" s="235"/>
      <c r="E1432" s="235"/>
      <c r="F1432" s="217"/>
      <c r="G1432" s="217"/>
      <c r="H1432" s="217"/>
      <c r="I1432" s="217"/>
      <c r="J1432" s="217"/>
      <c r="K1432" s="217"/>
      <c r="L1432" s="217"/>
      <c r="M1432" s="217"/>
      <c r="N1432" s="217"/>
      <c r="O1432" s="217"/>
      <c r="P1432" s="217"/>
    </row>
    <row r="1433">
      <c r="A1433" s="236"/>
      <c r="B1433" s="234"/>
      <c r="C1433" s="234"/>
      <c r="D1433" s="235"/>
      <c r="E1433" s="235"/>
      <c r="F1433" s="217"/>
      <c r="G1433" s="217"/>
      <c r="H1433" s="217"/>
      <c r="I1433" s="217"/>
      <c r="J1433" s="217"/>
      <c r="K1433" s="217"/>
      <c r="L1433" s="217"/>
      <c r="M1433" s="217"/>
      <c r="N1433" s="217"/>
      <c r="O1433" s="217"/>
      <c r="P1433" s="217"/>
    </row>
    <row r="1434">
      <c r="A1434" s="236"/>
      <c r="B1434" s="234"/>
      <c r="C1434" s="234"/>
      <c r="D1434" s="235"/>
      <c r="E1434" s="235"/>
      <c r="F1434" s="217"/>
      <c r="G1434" s="217"/>
      <c r="H1434" s="217"/>
      <c r="I1434" s="217"/>
      <c r="J1434" s="217"/>
      <c r="K1434" s="217"/>
      <c r="L1434" s="217"/>
      <c r="M1434" s="217"/>
      <c r="N1434" s="217"/>
      <c r="O1434" s="217"/>
      <c r="P1434" s="217"/>
    </row>
    <row r="1435">
      <c r="A1435" s="236"/>
      <c r="B1435" s="234"/>
      <c r="C1435" s="234"/>
      <c r="D1435" s="235"/>
      <c r="E1435" s="235"/>
      <c r="F1435" s="217"/>
      <c r="G1435" s="217"/>
      <c r="H1435" s="217"/>
      <c r="I1435" s="217"/>
      <c r="J1435" s="217"/>
      <c r="K1435" s="217"/>
      <c r="L1435" s="217"/>
      <c r="M1435" s="217"/>
      <c r="N1435" s="217"/>
      <c r="O1435" s="217"/>
      <c r="P1435" s="217"/>
    </row>
    <row r="1436">
      <c r="A1436" s="236"/>
      <c r="B1436" s="234"/>
      <c r="C1436" s="234"/>
      <c r="D1436" s="235"/>
      <c r="E1436" s="235"/>
      <c r="F1436" s="217"/>
      <c r="G1436" s="217"/>
      <c r="H1436" s="217"/>
      <c r="I1436" s="217"/>
      <c r="J1436" s="217"/>
      <c r="K1436" s="217"/>
      <c r="L1436" s="217"/>
      <c r="M1436" s="217"/>
      <c r="N1436" s="217"/>
      <c r="O1436" s="217"/>
      <c r="P1436" s="217"/>
    </row>
    <row r="1437">
      <c r="A1437" s="236"/>
      <c r="B1437" s="234"/>
      <c r="C1437" s="234"/>
      <c r="D1437" s="235"/>
      <c r="E1437" s="235"/>
      <c r="F1437" s="217"/>
      <c r="G1437" s="217"/>
      <c r="H1437" s="217"/>
      <c r="I1437" s="217"/>
      <c r="J1437" s="217"/>
      <c r="K1437" s="217"/>
      <c r="L1437" s="217"/>
      <c r="M1437" s="217"/>
      <c r="N1437" s="217"/>
      <c r="O1437" s="217"/>
      <c r="P1437" s="217"/>
    </row>
    <row r="1438">
      <c r="A1438" s="236"/>
      <c r="B1438" s="234"/>
      <c r="C1438" s="234"/>
      <c r="D1438" s="235"/>
      <c r="E1438" s="235"/>
      <c r="F1438" s="217"/>
      <c r="G1438" s="217"/>
      <c r="H1438" s="217"/>
      <c r="I1438" s="217"/>
      <c r="J1438" s="217"/>
      <c r="K1438" s="217"/>
      <c r="L1438" s="217"/>
      <c r="M1438" s="217"/>
      <c r="N1438" s="217"/>
      <c r="O1438" s="217"/>
      <c r="P1438" s="217"/>
    </row>
    <row r="1439">
      <c r="A1439" s="236"/>
      <c r="B1439" s="234"/>
      <c r="C1439" s="234"/>
      <c r="D1439" s="235"/>
      <c r="E1439" s="235"/>
      <c r="F1439" s="217"/>
      <c r="G1439" s="217"/>
      <c r="H1439" s="217"/>
      <c r="I1439" s="217"/>
      <c r="J1439" s="217"/>
      <c r="K1439" s="217"/>
      <c r="L1439" s="217"/>
      <c r="M1439" s="217"/>
      <c r="N1439" s="217"/>
      <c r="O1439" s="217"/>
      <c r="P1439" s="217"/>
    </row>
    <row r="1440">
      <c r="A1440" s="236"/>
      <c r="B1440" s="234"/>
      <c r="C1440" s="234"/>
      <c r="D1440" s="235"/>
      <c r="E1440" s="235"/>
      <c r="F1440" s="217"/>
      <c r="G1440" s="217"/>
      <c r="H1440" s="217"/>
      <c r="I1440" s="217"/>
      <c r="J1440" s="217"/>
      <c r="K1440" s="217"/>
      <c r="L1440" s="217"/>
      <c r="M1440" s="217"/>
      <c r="N1440" s="217"/>
      <c r="O1440" s="217"/>
      <c r="P1440" s="217"/>
    </row>
    <row r="1441">
      <c r="A1441" s="236"/>
      <c r="B1441" s="234"/>
      <c r="C1441" s="234"/>
      <c r="D1441" s="235"/>
      <c r="E1441" s="235"/>
      <c r="F1441" s="217"/>
      <c r="G1441" s="217"/>
      <c r="H1441" s="217"/>
      <c r="I1441" s="217"/>
      <c r="J1441" s="217"/>
      <c r="K1441" s="217"/>
      <c r="L1441" s="217"/>
      <c r="M1441" s="217"/>
      <c r="N1441" s="217"/>
      <c r="O1441" s="217"/>
      <c r="P1441" s="217"/>
    </row>
    <row r="1442">
      <c r="A1442" s="236"/>
      <c r="B1442" s="234"/>
      <c r="C1442" s="234"/>
      <c r="D1442" s="235"/>
      <c r="E1442" s="235"/>
      <c r="F1442" s="217"/>
      <c r="G1442" s="217"/>
      <c r="H1442" s="217"/>
      <c r="I1442" s="217"/>
      <c r="J1442" s="217"/>
      <c r="K1442" s="217"/>
      <c r="L1442" s="217"/>
      <c r="M1442" s="217"/>
      <c r="N1442" s="217"/>
      <c r="O1442" s="217"/>
      <c r="P1442" s="217"/>
    </row>
    <row r="1443">
      <c r="A1443" s="236"/>
      <c r="B1443" s="234"/>
      <c r="C1443" s="234"/>
      <c r="D1443" s="235"/>
      <c r="E1443" s="235"/>
      <c r="F1443" s="217"/>
      <c r="G1443" s="217"/>
      <c r="H1443" s="217"/>
      <c r="I1443" s="217"/>
      <c r="J1443" s="217"/>
      <c r="K1443" s="217"/>
      <c r="L1443" s="217"/>
      <c r="M1443" s="217"/>
      <c r="N1443" s="217"/>
      <c r="O1443" s="217"/>
      <c r="P1443" s="217"/>
    </row>
    <row r="1444">
      <c r="A1444" s="217"/>
      <c r="B1444" s="234"/>
      <c r="C1444" s="234"/>
      <c r="D1444" s="236"/>
      <c r="E1444" s="235"/>
      <c r="F1444" s="195"/>
      <c r="G1444" s="195"/>
      <c r="H1444" s="217"/>
      <c r="I1444" s="195"/>
      <c r="J1444" s="195"/>
      <c r="K1444" s="195"/>
      <c r="L1444" s="195"/>
      <c r="M1444" s="195"/>
      <c r="N1444" s="195"/>
      <c r="O1444" s="195"/>
      <c r="P1444" s="195"/>
    </row>
    <row r="1445">
      <c r="A1445" s="236"/>
      <c r="B1445" s="234"/>
      <c r="C1445" s="234"/>
      <c r="D1445" s="235"/>
      <c r="E1445" s="235"/>
      <c r="F1445" s="217"/>
      <c r="G1445" s="217"/>
      <c r="H1445" s="217"/>
      <c r="I1445" s="217"/>
      <c r="J1445" s="217"/>
      <c r="K1445" s="217"/>
      <c r="L1445" s="217"/>
      <c r="M1445" s="217"/>
      <c r="N1445" s="217"/>
      <c r="O1445" s="217"/>
      <c r="P1445" s="217"/>
    </row>
    <row r="1446">
      <c r="A1446" s="236"/>
      <c r="B1446" s="234"/>
      <c r="C1446" s="234"/>
      <c r="D1446" s="235"/>
      <c r="E1446" s="235"/>
      <c r="F1446" s="217"/>
      <c r="G1446" s="217"/>
      <c r="H1446" s="217"/>
      <c r="I1446" s="217"/>
      <c r="J1446" s="217"/>
      <c r="K1446" s="217"/>
      <c r="L1446" s="217"/>
      <c r="M1446" s="217"/>
      <c r="N1446" s="217"/>
      <c r="O1446" s="217"/>
      <c r="P1446" s="217"/>
    </row>
    <row r="1447">
      <c r="A1447" s="236"/>
      <c r="B1447" s="234"/>
      <c r="C1447" s="234"/>
      <c r="D1447" s="235"/>
      <c r="E1447" s="235"/>
      <c r="F1447" s="217"/>
      <c r="G1447" s="217"/>
      <c r="H1447" s="217"/>
      <c r="I1447" s="217"/>
      <c r="J1447" s="217"/>
      <c r="K1447" s="217"/>
      <c r="L1447" s="217"/>
      <c r="M1447" s="217"/>
      <c r="N1447" s="217"/>
      <c r="O1447" s="217"/>
      <c r="P1447" s="217"/>
    </row>
    <row r="1448">
      <c r="A1448" s="236"/>
      <c r="B1448" s="234"/>
      <c r="C1448" s="234"/>
      <c r="D1448" s="235"/>
      <c r="E1448" s="235"/>
      <c r="F1448" s="217"/>
      <c r="G1448" s="217"/>
      <c r="H1448" s="217"/>
      <c r="I1448" s="217"/>
      <c r="J1448" s="217"/>
      <c r="K1448" s="217"/>
      <c r="L1448" s="217"/>
      <c r="M1448" s="217"/>
      <c r="N1448" s="217"/>
      <c r="O1448" s="217"/>
      <c r="P1448" s="217"/>
    </row>
    <row r="1449">
      <c r="A1449" s="236"/>
      <c r="B1449" s="234"/>
      <c r="C1449" s="234"/>
      <c r="D1449" s="235"/>
      <c r="E1449" s="235"/>
      <c r="F1449" s="217"/>
      <c r="G1449" s="217"/>
      <c r="H1449" s="217"/>
      <c r="I1449" s="217"/>
      <c r="J1449" s="217"/>
      <c r="K1449" s="217"/>
      <c r="L1449" s="217"/>
      <c r="M1449" s="217"/>
      <c r="N1449" s="217"/>
      <c r="O1449" s="217"/>
      <c r="P1449" s="217"/>
    </row>
    <row r="1450">
      <c r="A1450" s="236"/>
      <c r="B1450" s="234"/>
      <c r="C1450" s="234"/>
      <c r="D1450" s="235"/>
      <c r="E1450" s="235"/>
      <c r="F1450" s="217"/>
      <c r="G1450" s="217"/>
      <c r="H1450" s="217"/>
      <c r="I1450" s="217"/>
      <c r="J1450" s="217"/>
      <c r="K1450" s="217"/>
      <c r="L1450" s="217"/>
      <c r="M1450" s="217"/>
      <c r="N1450" s="217"/>
      <c r="O1450" s="217"/>
      <c r="P1450" s="217"/>
    </row>
    <row r="1451">
      <c r="A1451" s="236"/>
      <c r="B1451" s="234"/>
      <c r="C1451" s="234"/>
      <c r="D1451" s="235"/>
      <c r="E1451" s="235"/>
      <c r="F1451" s="217"/>
      <c r="G1451" s="217"/>
      <c r="H1451" s="217"/>
      <c r="I1451" s="217"/>
      <c r="J1451" s="217"/>
      <c r="K1451" s="217"/>
      <c r="L1451" s="217"/>
      <c r="M1451" s="217"/>
      <c r="N1451" s="217"/>
      <c r="O1451" s="217"/>
      <c r="P1451" s="217"/>
    </row>
    <row r="1452">
      <c r="A1452" s="236"/>
      <c r="B1452" s="234"/>
      <c r="C1452" s="234"/>
      <c r="D1452" s="235"/>
      <c r="E1452" s="235"/>
      <c r="F1452" s="217"/>
      <c r="G1452" s="217"/>
      <c r="H1452" s="217"/>
      <c r="I1452" s="217"/>
      <c r="J1452" s="217"/>
      <c r="K1452" s="217"/>
      <c r="L1452" s="217"/>
      <c r="M1452" s="217"/>
      <c r="N1452" s="217"/>
      <c r="O1452" s="217"/>
      <c r="P1452" s="217"/>
    </row>
    <row r="1453">
      <c r="A1453" s="236"/>
      <c r="B1453" s="234"/>
      <c r="C1453" s="234"/>
      <c r="D1453" s="235"/>
      <c r="E1453" s="235"/>
      <c r="F1453" s="217"/>
      <c r="G1453" s="217"/>
      <c r="H1453" s="217"/>
      <c r="I1453" s="217"/>
      <c r="J1453" s="217"/>
      <c r="K1453" s="217"/>
      <c r="L1453" s="217"/>
      <c r="M1453" s="217"/>
      <c r="N1453" s="217"/>
      <c r="O1453" s="217"/>
      <c r="P1453" s="217"/>
    </row>
    <row r="1454">
      <c r="A1454" s="236"/>
      <c r="B1454" s="234"/>
      <c r="C1454" s="234"/>
      <c r="D1454" s="235"/>
      <c r="E1454" s="235"/>
      <c r="F1454" s="217"/>
      <c r="G1454" s="217"/>
      <c r="H1454" s="217"/>
      <c r="I1454" s="217"/>
      <c r="J1454" s="217"/>
      <c r="K1454" s="217"/>
      <c r="L1454" s="217"/>
      <c r="M1454" s="217"/>
      <c r="N1454" s="217"/>
      <c r="O1454" s="217"/>
      <c r="P1454" s="217"/>
    </row>
    <row r="1455">
      <c r="A1455" s="236"/>
      <c r="B1455" s="234"/>
      <c r="C1455" s="234"/>
      <c r="D1455" s="235"/>
      <c r="E1455" s="235"/>
      <c r="F1455" s="217"/>
      <c r="G1455" s="217"/>
      <c r="H1455" s="217"/>
      <c r="I1455" s="217"/>
      <c r="J1455" s="217"/>
      <c r="K1455" s="217"/>
      <c r="L1455" s="217"/>
      <c r="M1455" s="217"/>
      <c r="N1455" s="217"/>
      <c r="O1455" s="217"/>
      <c r="P1455" s="217"/>
    </row>
    <row r="1456">
      <c r="A1456" s="236"/>
      <c r="B1456" s="234"/>
      <c r="C1456" s="234"/>
      <c r="D1456" s="235"/>
      <c r="E1456" s="235"/>
      <c r="F1456" s="217"/>
      <c r="G1456" s="217"/>
      <c r="H1456" s="217"/>
      <c r="I1456" s="217"/>
      <c r="J1456" s="217"/>
      <c r="K1456" s="217"/>
      <c r="L1456" s="217"/>
      <c r="M1456" s="217"/>
      <c r="N1456" s="217"/>
      <c r="O1456" s="217"/>
      <c r="P1456" s="217"/>
    </row>
    <row r="1457">
      <c r="A1457" s="236"/>
      <c r="B1457" s="234"/>
      <c r="C1457" s="234"/>
      <c r="D1457" s="235"/>
      <c r="E1457" s="235"/>
      <c r="F1457" s="217"/>
      <c r="G1457" s="217"/>
      <c r="H1457" s="217"/>
      <c r="I1457" s="217"/>
      <c r="J1457" s="217"/>
      <c r="K1457" s="217"/>
      <c r="L1457" s="217"/>
      <c r="M1457" s="217"/>
      <c r="N1457" s="217"/>
      <c r="O1457" s="217"/>
      <c r="P1457" s="217"/>
    </row>
    <row r="1458">
      <c r="A1458" s="236"/>
      <c r="B1458" s="234"/>
      <c r="C1458" s="234"/>
      <c r="D1458" s="235"/>
      <c r="E1458" s="235"/>
      <c r="F1458" s="217"/>
      <c r="G1458" s="217"/>
      <c r="H1458" s="217"/>
      <c r="I1458" s="217"/>
      <c r="J1458" s="217"/>
      <c r="K1458" s="217"/>
      <c r="L1458" s="217"/>
      <c r="M1458" s="217"/>
      <c r="N1458" s="217"/>
      <c r="O1458" s="217"/>
      <c r="P1458" s="217"/>
    </row>
    <row r="1459">
      <c r="A1459" s="236"/>
      <c r="B1459" s="234"/>
      <c r="C1459" s="234"/>
      <c r="D1459" s="235"/>
      <c r="E1459" s="235"/>
      <c r="F1459" s="217"/>
      <c r="G1459" s="217"/>
      <c r="H1459" s="217"/>
      <c r="I1459" s="217"/>
      <c r="J1459" s="217"/>
      <c r="K1459" s="217"/>
      <c r="L1459" s="217"/>
      <c r="M1459" s="217"/>
      <c r="N1459" s="217"/>
      <c r="O1459" s="217"/>
      <c r="P1459" s="217"/>
    </row>
    <row r="1460">
      <c r="A1460" s="236"/>
      <c r="B1460" s="234"/>
      <c r="C1460" s="234"/>
      <c r="D1460" s="235"/>
      <c r="E1460" s="235"/>
      <c r="F1460" s="217"/>
      <c r="G1460" s="217"/>
      <c r="H1460" s="217"/>
      <c r="I1460" s="217"/>
      <c r="J1460" s="217"/>
      <c r="K1460" s="217"/>
      <c r="L1460" s="217"/>
      <c r="M1460" s="217"/>
      <c r="N1460" s="217"/>
      <c r="O1460" s="217"/>
      <c r="P1460" s="217"/>
    </row>
    <row r="1461">
      <c r="A1461" s="236"/>
      <c r="B1461" s="234"/>
      <c r="C1461" s="234"/>
      <c r="D1461" s="235"/>
      <c r="E1461" s="235"/>
      <c r="F1461" s="217"/>
      <c r="G1461" s="217"/>
      <c r="H1461" s="217"/>
      <c r="I1461" s="217"/>
      <c r="J1461" s="217"/>
      <c r="K1461" s="217"/>
      <c r="L1461" s="217"/>
      <c r="M1461" s="217"/>
      <c r="N1461" s="217"/>
      <c r="O1461" s="217"/>
      <c r="P1461" s="217"/>
    </row>
    <row r="1462">
      <c r="A1462" s="217"/>
      <c r="B1462" s="234"/>
      <c r="C1462" s="234"/>
      <c r="D1462" s="236"/>
      <c r="E1462" s="235"/>
      <c r="F1462" s="195"/>
      <c r="G1462" s="195"/>
      <c r="H1462" s="217"/>
      <c r="I1462" s="195"/>
      <c r="J1462" s="195"/>
      <c r="K1462" s="195"/>
      <c r="L1462" s="195"/>
      <c r="M1462" s="195"/>
      <c r="N1462" s="195"/>
      <c r="O1462" s="195"/>
      <c r="P1462" s="195"/>
    </row>
    <row r="1463">
      <c r="A1463" s="236"/>
      <c r="B1463" s="234"/>
      <c r="C1463" s="234"/>
      <c r="D1463" s="235"/>
      <c r="E1463" s="235"/>
      <c r="F1463" s="217"/>
      <c r="G1463" s="217"/>
      <c r="H1463" s="217"/>
      <c r="I1463" s="217"/>
      <c r="J1463" s="217"/>
      <c r="K1463" s="217"/>
      <c r="L1463" s="217"/>
      <c r="M1463" s="217"/>
      <c r="N1463" s="217"/>
      <c r="O1463" s="217"/>
      <c r="P1463" s="217"/>
    </row>
    <row r="1464">
      <c r="A1464" s="236"/>
      <c r="B1464" s="234"/>
      <c r="C1464" s="234"/>
      <c r="D1464" s="235"/>
      <c r="E1464" s="235"/>
      <c r="F1464" s="217"/>
      <c r="G1464" s="217"/>
      <c r="H1464" s="217"/>
      <c r="I1464" s="217"/>
      <c r="J1464" s="217"/>
      <c r="K1464" s="217"/>
      <c r="L1464" s="217"/>
      <c r="M1464" s="217"/>
      <c r="N1464" s="217"/>
      <c r="O1464" s="217"/>
      <c r="P1464" s="217"/>
    </row>
    <row r="1465">
      <c r="A1465" s="236"/>
      <c r="B1465" s="234"/>
      <c r="C1465" s="234"/>
      <c r="D1465" s="235"/>
      <c r="E1465" s="235"/>
      <c r="F1465" s="217"/>
      <c r="G1465" s="217"/>
      <c r="H1465" s="217"/>
      <c r="I1465" s="217"/>
      <c r="J1465" s="217"/>
      <c r="K1465" s="217"/>
      <c r="L1465" s="217"/>
      <c r="M1465" s="217"/>
      <c r="N1465" s="217"/>
      <c r="O1465" s="217"/>
      <c r="P1465" s="217"/>
    </row>
    <row r="1466">
      <c r="A1466" s="236"/>
      <c r="B1466" s="234"/>
      <c r="C1466" s="234"/>
      <c r="D1466" s="235"/>
      <c r="E1466" s="235"/>
      <c r="F1466" s="217"/>
      <c r="G1466" s="217"/>
      <c r="H1466" s="217"/>
      <c r="I1466" s="217"/>
      <c r="J1466" s="217"/>
      <c r="K1466" s="217"/>
      <c r="L1466" s="217"/>
      <c r="M1466" s="217"/>
      <c r="N1466" s="217"/>
      <c r="O1466" s="217"/>
      <c r="P1466" s="217"/>
    </row>
    <row r="1467">
      <c r="A1467" s="236"/>
      <c r="B1467" s="234"/>
      <c r="C1467" s="234"/>
      <c r="D1467" s="235"/>
      <c r="E1467" s="235"/>
      <c r="F1467" s="217"/>
      <c r="G1467" s="217"/>
      <c r="H1467" s="217"/>
      <c r="I1467" s="217"/>
      <c r="J1467" s="217"/>
      <c r="K1467" s="217"/>
      <c r="L1467" s="217"/>
      <c r="M1467" s="217"/>
      <c r="N1467" s="217"/>
      <c r="O1467" s="217"/>
      <c r="P1467" s="217"/>
    </row>
    <row r="1468">
      <c r="A1468" s="236"/>
      <c r="B1468" s="234"/>
      <c r="C1468" s="234"/>
      <c r="D1468" s="235"/>
      <c r="E1468" s="235"/>
      <c r="F1468" s="217"/>
      <c r="G1468" s="217"/>
      <c r="H1468" s="217"/>
      <c r="I1468" s="217"/>
      <c r="J1468" s="217"/>
      <c r="K1468" s="217"/>
      <c r="L1468" s="217"/>
      <c r="M1468" s="217"/>
      <c r="N1468" s="217"/>
      <c r="O1468" s="217"/>
      <c r="P1468" s="217"/>
    </row>
    <row r="1469">
      <c r="A1469" s="236"/>
      <c r="B1469" s="234"/>
      <c r="C1469" s="234"/>
      <c r="D1469" s="235"/>
      <c r="E1469" s="235"/>
      <c r="F1469" s="217"/>
      <c r="G1469" s="217"/>
      <c r="H1469" s="217"/>
      <c r="I1469" s="217"/>
      <c r="J1469" s="217"/>
      <c r="K1469" s="217"/>
      <c r="L1469" s="217"/>
      <c r="M1469" s="217"/>
      <c r="N1469" s="217"/>
      <c r="O1469" s="217"/>
      <c r="P1469" s="217"/>
    </row>
    <row r="1470">
      <c r="A1470" s="236"/>
      <c r="B1470" s="234"/>
      <c r="C1470" s="234"/>
      <c r="D1470" s="235"/>
      <c r="E1470" s="235"/>
      <c r="F1470" s="217"/>
      <c r="G1470" s="217"/>
      <c r="H1470" s="217"/>
      <c r="I1470" s="217"/>
      <c r="J1470" s="217"/>
      <c r="K1470" s="217"/>
      <c r="L1470" s="217"/>
      <c r="M1470" s="217"/>
      <c r="N1470" s="217"/>
      <c r="O1470" s="217"/>
      <c r="P1470" s="217"/>
    </row>
    <row r="1471">
      <c r="A1471" s="236"/>
      <c r="B1471" s="234"/>
      <c r="C1471" s="234"/>
      <c r="D1471" s="235"/>
      <c r="E1471" s="235"/>
      <c r="F1471" s="217"/>
      <c r="G1471" s="217"/>
      <c r="H1471" s="217"/>
      <c r="I1471" s="217"/>
      <c r="J1471" s="217"/>
      <c r="K1471" s="217"/>
      <c r="L1471" s="217"/>
      <c r="M1471" s="217"/>
      <c r="N1471" s="217"/>
      <c r="O1471" s="217"/>
      <c r="P1471" s="217"/>
    </row>
    <row r="1472">
      <c r="A1472" s="236"/>
      <c r="B1472" s="234"/>
      <c r="C1472" s="234"/>
      <c r="D1472" s="235"/>
      <c r="E1472" s="235"/>
      <c r="F1472" s="217"/>
      <c r="G1472" s="217"/>
      <c r="H1472" s="217"/>
      <c r="I1472" s="217"/>
      <c r="J1472" s="217"/>
      <c r="K1472" s="217"/>
      <c r="L1472" s="217"/>
      <c r="M1472" s="217"/>
      <c r="N1472" s="217"/>
      <c r="O1472" s="217"/>
      <c r="P1472" s="217"/>
    </row>
    <row r="1473">
      <c r="A1473" s="236"/>
      <c r="B1473" s="234"/>
      <c r="C1473" s="234"/>
      <c r="D1473" s="235"/>
      <c r="E1473" s="235"/>
      <c r="F1473" s="217"/>
      <c r="G1473" s="217"/>
      <c r="H1473" s="217"/>
      <c r="I1473" s="217"/>
      <c r="J1473" s="217"/>
      <c r="K1473" s="217"/>
      <c r="L1473" s="217"/>
      <c r="M1473" s="217"/>
      <c r="N1473" s="217"/>
      <c r="O1473" s="217"/>
      <c r="P1473" s="217"/>
    </row>
    <row r="1474">
      <c r="A1474" s="236"/>
      <c r="B1474" s="234"/>
      <c r="C1474" s="234"/>
      <c r="D1474" s="235"/>
      <c r="E1474" s="235"/>
      <c r="F1474" s="217"/>
      <c r="G1474" s="217"/>
      <c r="H1474" s="217"/>
      <c r="I1474" s="217"/>
      <c r="J1474" s="217"/>
      <c r="K1474" s="217"/>
      <c r="L1474" s="217"/>
      <c r="M1474" s="217"/>
      <c r="N1474" s="217"/>
      <c r="O1474" s="217"/>
      <c r="P1474" s="217"/>
    </row>
    <row r="1475">
      <c r="A1475" s="236"/>
      <c r="B1475" s="234"/>
      <c r="C1475" s="234"/>
      <c r="D1475" s="235"/>
      <c r="E1475" s="235"/>
      <c r="F1475" s="217"/>
      <c r="G1475" s="217"/>
      <c r="H1475" s="217"/>
      <c r="I1475" s="217"/>
      <c r="J1475" s="217"/>
      <c r="K1475" s="217"/>
      <c r="L1475" s="217"/>
      <c r="M1475" s="217"/>
      <c r="N1475" s="217"/>
      <c r="O1475" s="217"/>
      <c r="P1475" s="217"/>
    </row>
    <row r="1476">
      <c r="A1476" s="236"/>
      <c r="B1476" s="234"/>
      <c r="C1476" s="234"/>
      <c r="D1476" s="235"/>
      <c r="E1476" s="235"/>
      <c r="F1476" s="217"/>
      <c r="G1476" s="217"/>
      <c r="H1476" s="217"/>
      <c r="I1476" s="217"/>
      <c r="J1476" s="217"/>
      <c r="K1476" s="217"/>
      <c r="L1476" s="217"/>
      <c r="M1476" s="217"/>
      <c r="N1476" s="217"/>
      <c r="O1476" s="217"/>
      <c r="P1476" s="217"/>
    </row>
    <row r="1477">
      <c r="A1477" s="236"/>
      <c r="B1477" s="234"/>
      <c r="C1477" s="234"/>
      <c r="D1477" s="235"/>
      <c r="E1477" s="235"/>
      <c r="F1477" s="217"/>
      <c r="G1477" s="217"/>
      <c r="H1477" s="217"/>
      <c r="I1477" s="217"/>
      <c r="J1477" s="217"/>
      <c r="K1477" s="217"/>
      <c r="L1477" s="217"/>
      <c r="M1477" s="217"/>
      <c r="N1477" s="217"/>
      <c r="O1477" s="217"/>
      <c r="P1477" s="217"/>
    </row>
    <row r="1478">
      <c r="A1478" s="236"/>
      <c r="B1478" s="234"/>
      <c r="C1478" s="234"/>
      <c r="D1478" s="235"/>
      <c r="E1478" s="235"/>
      <c r="F1478" s="217"/>
      <c r="G1478" s="217"/>
      <c r="H1478" s="217"/>
      <c r="I1478" s="217"/>
      <c r="J1478" s="217"/>
      <c r="K1478" s="217"/>
      <c r="L1478" s="217"/>
      <c r="M1478" s="217"/>
      <c r="N1478" s="217"/>
      <c r="O1478" s="217"/>
      <c r="P1478" s="217"/>
    </row>
    <row r="1479">
      <c r="A1479" s="236"/>
      <c r="B1479" s="234"/>
      <c r="C1479" s="234"/>
      <c r="D1479" s="235"/>
      <c r="E1479" s="235"/>
      <c r="F1479" s="217"/>
      <c r="G1479" s="217"/>
      <c r="H1479" s="217"/>
      <c r="I1479" s="217"/>
      <c r="J1479" s="217"/>
      <c r="K1479" s="217"/>
      <c r="L1479" s="217"/>
      <c r="M1479" s="217"/>
      <c r="N1479" s="217"/>
      <c r="O1479" s="217"/>
      <c r="P1479" s="217"/>
    </row>
    <row r="1480">
      <c r="A1480" s="217"/>
      <c r="B1480" s="234"/>
      <c r="C1480" s="234"/>
      <c r="D1480" s="236"/>
      <c r="E1480" s="235"/>
      <c r="F1480" s="195"/>
      <c r="G1480" s="195"/>
      <c r="H1480" s="217"/>
      <c r="I1480" s="195"/>
      <c r="J1480" s="195"/>
      <c r="K1480" s="195"/>
      <c r="L1480" s="195"/>
      <c r="M1480" s="195"/>
      <c r="N1480" s="195"/>
      <c r="O1480" s="195"/>
      <c r="P1480" s="195"/>
    </row>
    <row r="1481">
      <c r="A1481" s="236"/>
      <c r="B1481" s="234"/>
      <c r="C1481" s="234"/>
      <c r="D1481" s="235"/>
      <c r="E1481" s="235"/>
      <c r="F1481" s="217"/>
      <c r="G1481" s="217"/>
      <c r="H1481" s="217"/>
      <c r="I1481" s="217"/>
      <c r="J1481" s="217"/>
      <c r="K1481" s="217"/>
      <c r="L1481" s="217"/>
      <c r="M1481" s="217"/>
      <c r="N1481" s="217"/>
      <c r="O1481" s="217"/>
      <c r="P1481" s="217"/>
    </row>
    <row r="1482">
      <c r="A1482" s="236"/>
      <c r="B1482" s="234"/>
      <c r="C1482" s="234"/>
      <c r="D1482" s="235"/>
      <c r="E1482" s="235"/>
      <c r="F1482" s="217"/>
      <c r="G1482" s="217"/>
      <c r="H1482" s="217"/>
      <c r="I1482" s="217"/>
      <c r="J1482" s="217"/>
      <c r="K1482" s="217"/>
      <c r="L1482" s="217"/>
      <c r="M1482" s="217"/>
      <c r="N1482" s="217"/>
      <c r="O1482" s="217"/>
      <c r="P1482" s="217"/>
    </row>
    <row r="1483">
      <c r="A1483" s="236"/>
      <c r="B1483" s="234"/>
      <c r="C1483" s="234"/>
      <c r="D1483" s="235"/>
      <c r="E1483" s="235"/>
      <c r="F1483" s="217"/>
      <c r="G1483" s="217"/>
      <c r="H1483" s="217"/>
      <c r="I1483" s="217"/>
      <c r="J1483" s="217"/>
      <c r="K1483" s="217"/>
      <c r="L1483" s="217"/>
      <c r="M1483" s="217"/>
      <c r="N1483" s="217"/>
      <c r="O1483" s="217"/>
      <c r="P1483" s="217"/>
    </row>
    <row r="1484">
      <c r="A1484" s="236"/>
      <c r="B1484" s="234"/>
      <c r="C1484" s="234"/>
      <c r="D1484" s="235"/>
      <c r="E1484" s="235"/>
      <c r="F1484" s="217"/>
      <c r="G1484" s="217"/>
      <c r="H1484" s="217"/>
      <c r="I1484" s="217"/>
      <c r="J1484" s="217"/>
      <c r="K1484" s="217"/>
      <c r="L1484" s="217"/>
      <c r="M1484" s="217"/>
      <c r="N1484" s="217"/>
      <c r="O1484" s="217"/>
      <c r="P1484" s="217"/>
    </row>
    <row r="1485">
      <c r="A1485" s="236"/>
      <c r="B1485" s="234"/>
      <c r="C1485" s="234"/>
      <c r="D1485" s="235"/>
      <c r="E1485" s="235"/>
      <c r="F1485" s="217"/>
      <c r="G1485" s="217"/>
      <c r="H1485" s="217"/>
      <c r="I1485" s="217"/>
      <c r="J1485" s="217"/>
      <c r="K1485" s="217"/>
      <c r="L1485" s="217"/>
      <c r="M1485" s="217"/>
      <c r="N1485" s="217"/>
      <c r="O1485" s="217"/>
      <c r="P1485" s="217"/>
    </row>
    <row r="1486">
      <c r="A1486" s="236"/>
      <c r="B1486" s="234"/>
      <c r="C1486" s="234"/>
      <c r="D1486" s="235"/>
      <c r="E1486" s="235"/>
      <c r="F1486" s="217"/>
      <c r="G1486" s="217"/>
      <c r="H1486" s="217"/>
      <c r="I1486" s="217"/>
      <c r="J1486" s="217"/>
      <c r="K1486" s="217"/>
      <c r="L1486" s="217"/>
      <c r="M1486" s="217"/>
      <c r="N1486" s="217"/>
      <c r="O1486" s="217"/>
      <c r="P1486" s="217"/>
    </row>
    <row r="1487">
      <c r="A1487" s="236"/>
      <c r="B1487" s="234"/>
      <c r="C1487" s="234"/>
      <c r="D1487" s="235"/>
      <c r="E1487" s="235"/>
      <c r="F1487" s="217"/>
      <c r="G1487" s="217"/>
      <c r="H1487" s="217"/>
      <c r="I1487" s="217"/>
      <c r="J1487" s="217"/>
      <c r="K1487" s="217"/>
      <c r="L1487" s="217"/>
      <c r="M1487" s="217"/>
      <c r="N1487" s="217"/>
      <c r="O1487" s="217"/>
      <c r="P1487" s="217"/>
    </row>
    <row r="1488">
      <c r="A1488" s="236"/>
      <c r="B1488" s="234"/>
      <c r="C1488" s="234"/>
      <c r="D1488" s="235"/>
      <c r="E1488" s="235"/>
      <c r="F1488" s="217"/>
      <c r="G1488" s="217"/>
      <c r="H1488" s="217"/>
      <c r="I1488" s="217"/>
      <c r="J1488" s="217"/>
      <c r="K1488" s="217"/>
      <c r="L1488" s="217"/>
      <c r="M1488" s="217"/>
      <c r="N1488" s="217"/>
      <c r="O1488" s="217"/>
      <c r="P1488" s="217"/>
    </row>
    <row r="1489">
      <c r="A1489" s="236"/>
      <c r="B1489" s="234"/>
      <c r="C1489" s="234"/>
      <c r="D1489" s="235"/>
      <c r="E1489" s="235"/>
      <c r="F1489" s="217"/>
      <c r="G1489" s="217"/>
      <c r="H1489" s="217"/>
      <c r="I1489" s="217"/>
      <c r="J1489" s="217"/>
      <c r="K1489" s="217"/>
      <c r="L1489" s="217"/>
      <c r="M1489" s="217"/>
      <c r="N1489" s="217"/>
      <c r="O1489" s="217"/>
      <c r="P1489" s="217"/>
    </row>
    <row r="1490">
      <c r="A1490" s="236"/>
      <c r="B1490" s="234"/>
      <c r="C1490" s="234"/>
      <c r="D1490" s="235"/>
      <c r="E1490" s="235"/>
      <c r="F1490" s="217"/>
      <c r="G1490" s="217"/>
      <c r="H1490" s="217"/>
      <c r="I1490" s="217"/>
      <c r="J1490" s="217"/>
      <c r="K1490" s="217"/>
      <c r="L1490" s="217"/>
      <c r="M1490" s="217"/>
      <c r="N1490" s="217"/>
      <c r="O1490" s="217"/>
      <c r="P1490" s="217"/>
    </row>
    <row r="1491">
      <c r="A1491" s="236"/>
      <c r="B1491" s="234"/>
      <c r="C1491" s="234"/>
      <c r="D1491" s="235"/>
      <c r="E1491" s="235"/>
      <c r="F1491" s="217"/>
      <c r="G1491" s="217"/>
      <c r="H1491" s="217"/>
      <c r="I1491" s="217"/>
      <c r="J1491" s="217"/>
      <c r="K1491" s="217"/>
      <c r="L1491" s="217"/>
      <c r="M1491" s="217"/>
      <c r="N1491" s="217"/>
      <c r="O1491" s="217"/>
      <c r="P1491" s="217"/>
    </row>
    <row r="1492">
      <c r="A1492" s="236"/>
      <c r="B1492" s="234"/>
      <c r="C1492" s="234"/>
      <c r="D1492" s="235"/>
      <c r="E1492" s="235"/>
      <c r="F1492" s="217"/>
      <c r="G1492" s="217"/>
      <c r="H1492" s="217"/>
      <c r="I1492" s="217"/>
      <c r="J1492" s="217"/>
      <c r="K1492" s="217"/>
      <c r="L1492" s="217"/>
      <c r="M1492" s="217"/>
      <c r="N1492" s="217"/>
      <c r="O1492" s="217"/>
      <c r="P1492" s="217"/>
    </row>
    <row r="1493">
      <c r="A1493" s="236"/>
      <c r="B1493" s="234"/>
      <c r="C1493" s="234"/>
      <c r="D1493" s="235"/>
      <c r="E1493" s="235"/>
      <c r="F1493" s="217"/>
      <c r="G1493" s="217"/>
      <c r="H1493" s="217"/>
      <c r="I1493" s="217"/>
      <c r="J1493" s="217"/>
      <c r="K1493" s="217"/>
      <c r="L1493" s="217"/>
      <c r="M1493" s="217"/>
      <c r="N1493" s="217"/>
      <c r="O1493" s="217"/>
      <c r="P1493" s="217"/>
    </row>
    <row r="1494">
      <c r="A1494" s="236"/>
      <c r="B1494" s="234"/>
      <c r="C1494" s="234"/>
      <c r="D1494" s="235"/>
      <c r="E1494" s="235"/>
      <c r="F1494" s="217"/>
      <c r="G1494" s="217"/>
      <c r="H1494" s="217"/>
      <c r="I1494" s="217"/>
      <c r="J1494" s="217"/>
      <c r="K1494" s="217"/>
      <c r="L1494" s="217"/>
      <c r="M1494" s="217"/>
      <c r="N1494" s="217"/>
      <c r="O1494" s="217"/>
      <c r="P1494" s="217"/>
    </row>
    <row r="1495">
      <c r="A1495" s="236"/>
      <c r="B1495" s="234"/>
      <c r="C1495" s="234"/>
      <c r="D1495" s="235"/>
      <c r="E1495" s="235"/>
      <c r="F1495" s="217"/>
      <c r="G1495" s="217"/>
      <c r="H1495" s="217"/>
      <c r="I1495" s="217"/>
      <c r="J1495" s="217"/>
      <c r="K1495" s="217"/>
      <c r="L1495" s="217"/>
      <c r="M1495" s="217"/>
      <c r="N1495" s="217"/>
      <c r="O1495" s="217"/>
      <c r="P1495" s="217"/>
    </row>
    <row r="1496">
      <c r="A1496" s="236"/>
      <c r="B1496" s="234"/>
      <c r="C1496" s="234"/>
      <c r="D1496" s="235"/>
      <c r="E1496" s="235"/>
      <c r="F1496" s="217"/>
      <c r="G1496" s="217"/>
      <c r="H1496" s="217"/>
      <c r="I1496" s="217"/>
      <c r="J1496" s="217"/>
      <c r="K1496" s="217"/>
      <c r="L1496" s="217"/>
      <c r="M1496" s="217"/>
      <c r="N1496" s="217"/>
      <c r="O1496" s="217"/>
      <c r="P1496" s="217"/>
    </row>
    <row r="1497">
      <c r="A1497" s="236"/>
      <c r="B1497" s="234"/>
      <c r="C1497" s="234"/>
      <c r="D1497" s="235"/>
      <c r="E1497" s="235"/>
      <c r="F1497" s="217"/>
      <c r="G1497" s="217"/>
      <c r="H1497" s="217"/>
      <c r="I1497" s="217"/>
      <c r="J1497" s="217"/>
      <c r="K1497" s="217"/>
      <c r="L1497" s="217"/>
      <c r="M1497" s="217"/>
      <c r="N1497" s="217"/>
      <c r="O1497" s="217"/>
      <c r="P1497" s="217"/>
    </row>
    <row r="1498">
      <c r="A1498" s="217"/>
      <c r="B1498" s="234"/>
      <c r="C1498" s="234"/>
      <c r="D1498" s="236"/>
      <c r="E1498" s="235"/>
      <c r="F1498" s="195"/>
      <c r="G1498" s="195"/>
      <c r="H1498" s="217"/>
      <c r="I1498" s="195"/>
      <c r="J1498" s="195"/>
      <c r="K1498" s="195"/>
      <c r="L1498" s="195"/>
      <c r="M1498" s="195"/>
      <c r="N1498" s="195"/>
      <c r="O1498" s="195"/>
      <c r="P1498" s="195"/>
    </row>
    <row r="1499">
      <c r="A1499" s="236"/>
      <c r="B1499" s="234"/>
      <c r="C1499" s="234"/>
      <c r="D1499" s="235"/>
      <c r="E1499" s="235"/>
      <c r="F1499" s="217"/>
      <c r="G1499" s="217"/>
      <c r="H1499" s="217"/>
      <c r="I1499" s="217"/>
      <c r="J1499" s="217"/>
      <c r="K1499" s="217"/>
      <c r="L1499" s="217"/>
      <c r="M1499" s="217"/>
      <c r="N1499" s="217"/>
      <c r="O1499" s="217"/>
      <c r="P1499" s="217"/>
    </row>
    <row r="1500">
      <c r="A1500" s="236"/>
      <c r="B1500" s="234"/>
      <c r="C1500" s="234"/>
      <c r="D1500" s="235"/>
      <c r="E1500" s="235"/>
      <c r="F1500" s="217"/>
      <c r="G1500" s="217"/>
      <c r="H1500" s="217"/>
      <c r="I1500" s="217"/>
      <c r="J1500" s="217"/>
      <c r="K1500" s="217"/>
      <c r="L1500" s="217"/>
      <c r="M1500" s="217"/>
      <c r="N1500" s="217"/>
      <c r="O1500" s="217"/>
      <c r="P1500" s="217"/>
    </row>
    <row r="1501">
      <c r="A1501" s="236"/>
      <c r="B1501" s="234"/>
      <c r="C1501" s="234"/>
      <c r="D1501" s="235"/>
      <c r="E1501" s="235"/>
      <c r="F1501" s="217"/>
      <c r="G1501" s="217"/>
      <c r="H1501" s="217"/>
      <c r="I1501" s="217"/>
      <c r="J1501" s="217"/>
      <c r="K1501" s="217"/>
      <c r="L1501" s="217"/>
      <c r="M1501" s="217"/>
      <c r="N1501" s="217"/>
      <c r="O1501" s="217"/>
      <c r="P1501" s="217"/>
    </row>
    <row r="1502">
      <c r="A1502" s="236"/>
      <c r="B1502" s="234"/>
      <c r="C1502" s="234"/>
      <c r="D1502" s="235"/>
      <c r="E1502" s="235"/>
      <c r="F1502" s="217"/>
      <c r="G1502" s="217"/>
      <c r="H1502" s="217"/>
      <c r="I1502" s="217"/>
      <c r="J1502" s="217"/>
      <c r="K1502" s="217"/>
      <c r="L1502" s="217"/>
      <c r="M1502" s="217"/>
      <c r="N1502" s="217"/>
      <c r="O1502" s="217"/>
      <c r="P1502" s="217"/>
    </row>
    <row r="1503">
      <c r="A1503" s="236"/>
      <c r="B1503" s="234"/>
      <c r="C1503" s="234"/>
      <c r="D1503" s="235"/>
      <c r="E1503" s="235"/>
      <c r="F1503" s="217"/>
      <c r="G1503" s="217"/>
      <c r="H1503" s="217"/>
      <c r="I1503" s="217"/>
      <c r="J1503" s="217"/>
      <c r="K1503" s="217"/>
      <c r="L1503" s="217"/>
      <c r="M1503" s="217"/>
      <c r="N1503" s="217"/>
      <c r="O1503" s="217"/>
      <c r="P1503" s="217"/>
    </row>
    <row r="1504">
      <c r="A1504" s="236"/>
      <c r="B1504" s="234"/>
      <c r="C1504" s="234"/>
      <c r="D1504" s="235"/>
      <c r="E1504" s="235"/>
      <c r="F1504" s="217"/>
      <c r="G1504" s="217"/>
      <c r="H1504" s="217"/>
      <c r="I1504" s="217"/>
      <c r="J1504" s="217"/>
      <c r="K1504" s="217"/>
      <c r="L1504" s="217"/>
      <c r="M1504" s="217"/>
      <c r="N1504" s="217"/>
      <c r="O1504" s="217"/>
      <c r="P1504" s="217"/>
    </row>
    <row r="1505">
      <c r="A1505" s="236"/>
      <c r="B1505" s="234"/>
      <c r="C1505" s="234"/>
      <c r="D1505" s="235"/>
      <c r="E1505" s="235"/>
      <c r="F1505" s="217"/>
      <c r="G1505" s="217"/>
      <c r="H1505" s="217"/>
      <c r="I1505" s="217"/>
      <c r="J1505" s="217"/>
      <c r="K1505" s="217"/>
      <c r="L1505" s="217"/>
      <c r="M1505" s="217"/>
      <c r="N1505" s="217"/>
      <c r="O1505" s="217"/>
      <c r="P1505" s="217"/>
    </row>
    <row r="1506">
      <c r="A1506" s="236"/>
      <c r="B1506" s="234"/>
      <c r="C1506" s="234"/>
      <c r="D1506" s="235"/>
      <c r="E1506" s="235"/>
      <c r="F1506" s="217"/>
      <c r="G1506" s="217"/>
      <c r="H1506" s="217"/>
      <c r="I1506" s="217"/>
      <c r="J1506" s="217"/>
      <c r="K1506" s="217"/>
      <c r="L1506" s="217"/>
      <c r="M1506" s="217"/>
      <c r="N1506" s="217"/>
      <c r="O1506" s="217"/>
      <c r="P1506" s="217"/>
    </row>
    <row r="1507">
      <c r="A1507" s="236"/>
      <c r="B1507" s="234"/>
      <c r="C1507" s="234"/>
      <c r="D1507" s="235"/>
      <c r="E1507" s="235"/>
      <c r="F1507" s="217"/>
      <c r="G1507" s="217"/>
      <c r="H1507" s="217"/>
      <c r="I1507" s="217"/>
      <c r="J1507" s="217"/>
      <c r="K1507" s="217"/>
      <c r="L1507" s="217"/>
      <c r="M1507" s="217"/>
      <c r="N1507" s="217"/>
      <c r="O1507" s="217"/>
      <c r="P1507" s="217"/>
    </row>
    <row r="1508">
      <c r="A1508" s="236"/>
      <c r="B1508" s="234"/>
      <c r="C1508" s="234"/>
      <c r="D1508" s="235"/>
      <c r="E1508" s="235"/>
      <c r="F1508" s="217"/>
      <c r="G1508" s="217"/>
      <c r="H1508" s="217"/>
      <c r="I1508" s="217"/>
      <c r="J1508" s="217"/>
      <c r="K1508" s="217"/>
      <c r="L1508" s="217"/>
      <c r="M1508" s="217"/>
      <c r="N1508" s="217"/>
      <c r="O1508" s="217"/>
      <c r="P1508" s="217"/>
    </row>
    <row r="1509">
      <c r="A1509" s="236"/>
      <c r="B1509" s="234"/>
      <c r="C1509" s="234"/>
      <c r="D1509" s="235"/>
      <c r="E1509" s="235"/>
      <c r="F1509" s="217"/>
      <c r="G1509" s="217"/>
      <c r="H1509" s="217"/>
      <c r="I1509" s="217"/>
      <c r="J1509" s="217"/>
      <c r="K1509" s="217"/>
      <c r="L1509" s="217"/>
      <c r="M1509" s="217"/>
      <c r="N1509" s="217"/>
      <c r="O1509" s="217"/>
      <c r="P1509" s="217"/>
    </row>
    <row r="1510">
      <c r="A1510" s="236"/>
      <c r="B1510" s="234"/>
      <c r="C1510" s="234"/>
      <c r="D1510" s="235"/>
      <c r="E1510" s="235"/>
      <c r="F1510" s="217"/>
      <c r="G1510" s="217"/>
      <c r="H1510" s="217"/>
      <c r="I1510" s="217"/>
      <c r="J1510" s="217"/>
      <c r="K1510" s="217"/>
      <c r="L1510" s="217"/>
      <c r="M1510" s="217"/>
      <c r="N1510" s="217"/>
      <c r="O1510" s="217"/>
      <c r="P1510" s="217"/>
    </row>
    <row r="1511">
      <c r="A1511" s="236"/>
      <c r="B1511" s="234"/>
      <c r="C1511" s="234"/>
      <c r="D1511" s="235"/>
      <c r="E1511" s="235"/>
      <c r="F1511" s="217"/>
      <c r="G1511" s="217"/>
      <c r="H1511" s="217"/>
      <c r="I1511" s="217"/>
      <c r="J1511" s="217"/>
      <c r="K1511" s="217"/>
      <c r="L1511" s="217"/>
      <c r="M1511" s="217"/>
      <c r="N1511" s="217"/>
      <c r="O1511" s="217"/>
      <c r="P1511" s="217"/>
    </row>
    <row r="1512">
      <c r="A1512" s="236"/>
      <c r="B1512" s="234"/>
      <c r="C1512" s="234"/>
      <c r="D1512" s="235"/>
      <c r="E1512" s="235"/>
      <c r="F1512" s="217"/>
      <c r="G1512" s="217"/>
      <c r="H1512" s="217"/>
      <c r="I1512" s="217"/>
      <c r="J1512" s="217"/>
      <c r="K1512" s="217"/>
      <c r="L1512" s="217"/>
      <c r="M1512" s="217"/>
      <c r="N1512" s="217"/>
      <c r="O1512" s="217"/>
      <c r="P1512" s="217"/>
    </row>
    <row r="1513">
      <c r="A1513" s="236"/>
      <c r="B1513" s="234"/>
      <c r="C1513" s="234"/>
      <c r="D1513" s="235"/>
      <c r="E1513" s="235"/>
      <c r="F1513" s="217"/>
      <c r="G1513" s="217"/>
      <c r="H1513" s="217"/>
      <c r="I1513" s="217"/>
      <c r="J1513" s="217"/>
      <c r="K1513" s="217"/>
      <c r="L1513" s="217"/>
      <c r="M1513" s="217"/>
      <c r="N1513" s="217"/>
      <c r="O1513" s="217"/>
      <c r="P1513" s="217"/>
    </row>
    <row r="1514">
      <c r="A1514" s="236"/>
      <c r="B1514" s="234"/>
      <c r="C1514" s="234"/>
      <c r="D1514" s="235"/>
      <c r="E1514" s="235"/>
      <c r="F1514" s="217"/>
      <c r="G1514" s="217"/>
      <c r="H1514" s="217"/>
      <c r="I1514" s="217"/>
      <c r="J1514" s="217"/>
      <c r="K1514" s="217"/>
      <c r="L1514" s="217"/>
      <c r="M1514" s="217"/>
      <c r="N1514" s="217"/>
      <c r="O1514" s="217"/>
      <c r="P1514" s="217"/>
    </row>
    <row r="1515">
      <c r="A1515" s="236"/>
      <c r="B1515" s="234"/>
      <c r="C1515" s="234"/>
      <c r="D1515" s="235"/>
      <c r="E1515" s="235"/>
      <c r="F1515" s="217"/>
      <c r="G1515" s="217"/>
      <c r="H1515" s="217"/>
      <c r="I1515" s="217"/>
      <c r="J1515" s="217"/>
      <c r="K1515" s="217"/>
      <c r="L1515" s="217"/>
      <c r="M1515" s="217"/>
      <c r="N1515" s="217"/>
      <c r="O1515" s="217"/>
      <c r="P1515" s="217"/>
    </row>
    <row r="1516">
      <c r="A1516" s="217"/>
      <c r="B1516" s="234"/>
      <c r="C1516" s="234"/>
      <c r="D1516" s="236"/>
      <c r="E1516" s="235"/>
      <c r="F1516" s="195"/>
      <c r="G1516" s="195"/>
      <c r="H1516" s="217"/>
      <c r="I1516" s="195"/>
      <c r="J1516" s="195"/>
      <c r="K1516" s="195"/>
      <c r="L1516" s="195"/>
      <c r="M1516" s="195"/>
      <c r="N1516" s="195"/>
      <c r="O1516" s="195"/>
      <c r="P1516" s="195"/>
    </row>
    <row r="1517">
      <c r="A1517" s="236"/>
      <c r="B1517" s="234"/>
      <c r="C1517" s="234"/>
      <c r="D1517" s="235"/>
      <c r="E1517" s="235"/>
      <c r="F1517" s="217"/>
      <c r="G1517" s="217"/>
      <c r="H1517" s="217"/>
      <c r="I1517" s="217"/>
      <c r="J1517" s="217"/>
      <c r="K1517" s="217"/>
      <c r="L1517" s="217"/>
      <c r="M1517" s="217"/>
      <c r="N1517" s="217"/>
      <c r="O1517" s="217"/>
      <c r="P1517" s="217"/>
    </row>
    <row r="1518">
      <c r="A1518" s="236"/>
      <c r="B1518" s="234"/>
      <c r="C1518" s="234"/>
      <c r="D1518" s="235"/>
      <c r="E1518" s="235"/>
      <c r="F1518" s="217"/>
      <c r="G1518" s="217"/>
      <c r="H1518" s="217"/>
      <c r="I1518" s="217"/>
      <c r="J1518" s="217"/>
      <c r="K1518" s="217"/>
      <c r="L1518" s="217"/>
      <c r="M1518" s="217"/>
      <c r="N1518" s="217"/>
      <c r="O1518" s="217"/>
      <c r="P1518" s="217"/>
    </row>
    <row r="1519">
      <c r="A1519" s="236"/>
      <c r="B1519" s="234"/>
      <c r="C1519" s="234"/>
      <c r="D1519" s="235"/>
      <c r="E1519" s="235"/>
      <c r="F1519" s="217"/>
      <c r="G1519" s="217"/>
      <c r="H1519" s="217"/>
      <c r="I1519" s="217"/>
      <c r="J1519" s="217"/>
      <c r="K1519" s="217"/>
      <c r="L1519" s="217"/>
      <c r="M1519" s="217"/>
      <c r="N1519" s="217"/>
      <c r="O1519" s="217"/>
      <c r="P1519" s="217"/>
    </row>
    <row r="1520">
      <c r="A1520" s="236"/>
      <c r="B1520" s="234"/>
      <c r="C1520" s="234"/>
      <c r="D1520" s="235"/>
      <c r="E1520" s="235"/>
      <c r="F1520" s="217"/>
      <c r="G1520" s="217"/>
      <c r="H1520" s="217"/>
      <c r="I1520" s="217"/>
      <c r="J1520" s="217"/>
      <c r="K1520" s="217"/>
      <c r="L1520" s="217"/>
      <c r="M1520" s="217"/>
      <c r="N1520" s="217"/>
      <c r="O1520" s="217"/>
      <c r="P1520" s="217"/>
    </row>
    <row r="1521">
      <c r="A1521" s="236"/>
      <c r="B1521" s="234"/>
      <c r="C1521" s="234"/>
      <c r="D1521" s="235"/>
      <c r="E1521" s="235"/>
      <c r="F1521" s="217"/>
      <c r="G1521" s="217"/>
      <c r="H1521" s="217"/>
      <c r="I1521" s="217"/>
      <c r="J1521" s="217"/>
      <c r="K1521" s="217"/>
      <c r="L1521" s="217"/>
      <c r="M1521" s="217"/>
      <c r="N1521" s="217"/>
      <c r="O1521" s="217"/>
      <c r="P1521" s="217"/>
    </row>
    <row r="1522">
      <c r="A1522" s="236"/>
      <c r="B1522" s="234"/>
      <c r="C1522" s="234"/>
      <c r="D1522" s="235"/>
      <c r="E1522" s="235"/>
      <c r="F1522" s="217"/>
      <c r="G1522" s="217"/>
      <c r="H1522" s="217"/>
      <c r="I1522" s="217"/>
      <c r="J1522" s="217"/>
      <c r="K1522" s="217"/>
      <c r="L1522" s="217"/>
      <c r="M1522" s="217"/>
      <c r="N1522" s="217"/>
      <c r="O1522" s="217"/>
      <c r="P1522" s="217"/>
    </row>
    <row r="1523">
      <c r="A1523" s="236"/>
      <c r="B1523" s="234"/>
      <c r="C1523" s="234"/>
      <c r="D1523" s="235"/>
      <c r="E1523" s="235"/>
      <c r="F1523" s="217"/>
      <c r="G1523" s="217"/>
      <c r="H1523" s="217"/>
      <c r="I1523" s="217"/>
      <c r="J1523" s="217"/>
      <c r="K1523" s="217"/>
      <c r="L1523" s="217"/>
      <c r="M1523" s="217"/>
      <c r="N1523" s="217"/>
      <c r="O1523" s="217"/>
      <c r="P1523" s="217"/>
    </row>
    <row r="1524">
      <c r="A1524" s="236"/>
      <c r="B1524" s="234"/>
      <c r="C1524" s="234"/>
      <c r="D1524" s="235"/>
      <c r="E1524" s="235"/>
      <c r="F1524" s="217"/>
      <c r="G1524" s="217"/>
      <c r="H1524" s="217"/>
      <c r="I1524" s="217"/>
      <c r="J1524" s="217"/>
      <c r="K1524" s="217"/>
      <c r="L1524" s="217"/>
      <c r="M1524" s="217"/>
      <c r="N1524" s="217"/>
      <c r="O1524" s="217"/>
      <c r="P1524" s="217"/>
    </row>
    <row r="1525">
      <c r="A1525" s="236"/>
      <c r="B1525" s="234"/>
      <c r="C1525" s="234"/>
      <c r="D1525" s="235"/>
      <c r="E1525" s="235"/>
      <c r="F1525" s="217"/>
      <c r="G1525" s="217"/>
      <c r="H1525" s="217"/>
      <c r="I1525" s="217"/>
      <c r="J1525" s="217"/>
      <c r="K1525" s="217"/>
      <c r="L1525" s="217"/>
      <c r="M1525" s="217"/>
      <c r="N1525" s="217"/>
      <c r="O1525" s="217"/>
      <c r="P1525" s="217"/>
    </row>
    <row r="1526">
      <c r="A1526" s="236"/>
      <c r="B1526" s="234"/>
      <c r="C1526" s="234"/>
      <c r="D1526" s="235"/>
      <c r="E1526" s="235"/>
      <c r="F1526" s="217"/>
      <c r="G1526" s="217"/>
      <c r="H1526" s="217"/>
      <c r="I1526" s="217"/>
      <c r="J1526" s="217"/>
      <c r="K1526" s="217"/>
      <c r="L1526" s="217"/>
      <c r="M1526" s="217"/>
      <c r="N1526" s="217"/>
      <c r="O1526" s="217"/>
      <c r="P1526" s="217"/>
    </row>
    <row r="1527">
      <c r="A1527" s="236"/>
      <c r="B1527" s="234"/>
      <c r="C1527" s="234"/>
      <c r="D1527" s="235"/>
      <c r="E1527" s="235"/>
      <c r="F1527" s="217"/>
      <c r="G1527" s="217"/>
      <c r="H1527" s="217"/>
      <c r="I1527" s="217"/>
      <c r="J1527" s="217"/>
      <c r="K1527" s="217"/>
      <c r="L1527" s="217"/>
      <c r="M1527" s="217"/>
      <c r="N1527" s="217"/>
      <c r="O1527" s="217"/>
      <c r="P1527" s="217"/>
    </row>
    <row r="1528">
      <c r="A1528" s="236"/>
      <c r="B1528" s="234"/>
      <c r="C1528" s="234"/>
      <c r="D1528" s="235"/>
      <c r="E1528" s="235"/>
      <c r="F1528" s="217"/>
      <c r="G1528" s="217"/>
      <c r="H1528" s="217"/>
      <c r="I1528" s="217"/>
      <c r="J1528" s="217"/>
      <c r="K1528" s="217"/>
      <c r="L1528" s="217"/>
      <c r="M1528" s="217"/>
      <c r="N1528" s="217"/>
      <c r="O1528" s="217"/>
      <c r="P1528" s="217"/>
    </row>
    <row r="1529">
      <c r="A1529" s="236"/>
      <c r="B1529" s="234"/>
      <c r="C1529" s="234"/>
      <c r="D1529" s="235"/>
      <c r="E1529" s="235"/>
      <c r="F1529" s="217"/>
      <c r="G1529" s="217"/>
      <c r="H1529" s="217"/>
      <c r="I1529" s="217"/>
      <c r="J1529" s="217"/>
      <c r="K1529" s="217"/>
      <c r="L1529" s="217"/>
      <c r="M1529" s="217"/>
      <c r="N1529" s="217"/>
      <c r="O1529" s="217"/>
      <c r="P1529" s="217"/>
    </row>
    <row r="1530">
      <c r="A1530" s="236"/>
      <c r="B1530" s="234"/>
      <c r="C1530" s="234"/>
      <c r="D1530" s="235"/>
      <c r="E1530" s="235"/>
      <c r="F1530" s="217"/>
      <c r="G1530" s="217"/>
      <c r="H1530" s="217"/>
      <c r="I1530" s="217"/>
      <c r="J1530" s="217"/>
      <c r="K1530" s="217"/>
      <c r="L1530" s="217"/>
      <c r="M1530" s="217"/>
      <c r="N1530" s="217"/>
      <c r="O1530" s="217"/>
      <c r="P1530" s="217"/>
    </row>
    <row r="1531">
      <c r="A1531" s="236"/>
      <c r="B1531" s="234"/>
      <c r="C1531" s="234"/>
      <c r="D1531" s="235"/>
      <c r="E1531" s="235"/>
      <c r="F1531" s="217"/>
      <c r="G1531" s="217"/>
      <c r="H1531" s="217"/>
      <c r="I1531" s="217"/>
      <c r="J1531" s="217"/>
      <c r="K1531" s="217"/>
      <c r="L1531" s="217"/>
      <c r="M1531" s="217"/>
      <c r="N1531" s="217"/>
      <c r="O1531" s="217"/>
      <c r="P1531" s="217"/>
    </row>
    <row r="1532">
      <c r="A1532" s="236"/>
      <c r="B1532" s="234"/>
      <c r="C1532" s="234"/>
      <c r="D1532" s="235"/>
      <c r="E1532" s="235"/>
      <c r="F1532" s="217"/>
      <c r="G1532" s="217"/>
      <c r="H1532" s="217"/>
      <c r="I1532" s="217"/>
      <c r="J1532" s="217"/>
      <c r="K1532" s="217"/>
      <c r="L1532" s="217"/>
      <c r="M1532" s="217"/>
      <c r="N1532" s="217"/>
      <c r="O1532" s="217"/>
      <c r="P1532" s="217"/>
    </row>
    <row r="1533">
      <c r="A1533" s="236"/>
      <c r="B1533" s="234"/>
      <c r="C1533" s="234"/>
      <c r="D1533" s="235"/>
      <c r="E1533" s="235"/>
      <c r="F1533" s="217"/>
      <c r="G1533" s="217"/>
      <c r="H1533" s="217"/>
      <c r="I1533" s="217"/>
      <c r="J1533" s="217"/>
      <c r="K1533" s="217"/>
      <c r="L1533" s="217"/>
      <c r="M1533" s="217"/>
      <c r="N1533" s="217"/>
      <c r="O1533" s="217"/>
      <c r="P1533" s="217"/>
    </row>
    <row r="1534">
      <c r="A1534" s="217"/>
      <c r="B1534" s="234"/>
      <c r="C1534" s="234"/>
      <c r="D1534" s="236"/>
      <c r="E1534" s="235"/>
      <c r="F1534" s="195"/>
      <c r="G1534" s="195"/>
      <c r="H1534" s="217"/>
      <c r="I1534" s="195"/>
      <c r="J1534" s="195"/>
      <c r="K1534" s="195"/>
      <c r="L1534" s="195"/>
      <c r="M1534" s="195"/>
      <c r="N1534" s="195"/>
      <c r="O1534" s="195"/>
      <c r="P1534" s="195"/>
    </row>
    <row r="1535">
      <c r="A1535" s="236"/>
      <c r="B1535" s="234"/>
      <c r="C1535" s="234"/>
      <c r="D1535" s="235"/>
      <c r="E1535" s="235"/>
      <c r="F1535" s="217"/>
      <c r="G1535" s="217"/>
      <c r="H1535" s="217"/>
      <c r="I1535" s="217"/>
      <c r="J1535" s="217"/>
      <c r="K1535" s="217"/>
      <c r="L1535" s="217"/>
      <c r="M1535" s="217"/>
      <c r="N1535" s="217"/>
      <c r="O1535" s="217"/>
      <c r="P1535" s="217"/>
    </row>
    <row r="1536">
      <c r="A1536" s="236"/>
      <c r="B1536" s="234"/>
      <c r="C1536" s="234"/>
      <c r="D1536" s="235"/>
      <c r="E1536" s="235"/>
      <c r="F1536" s="217"/>
      <c r="G1536" s="217"/>
      <c r="H1536" s="217"/>
      <c r="I1536" s="217"/>
      <c r="J1536" s="217"/>
      <c r="K1536" s="217"/>
      <c r="L1536" s="217"/>
      <c r="M1536" s="217"/>
      <c r="N1536" s="217"/>
      <c r="O1536" s="217"/>
      <c r="P1536" s="217"/>
    </row>
    <row r="1537">
      <c r="A1537" s="236"/>
      <c r="B1537" s="234"/>
      <c r="C1537" s="234"/>
      <c r="D1537" s="235"/>
      <c r="E1537" s="235"/>
      <c r="F1537" s="217"/>
      <c r="G1537" s="217"/>
      <c r="H1537" s="217"/>
      <c r="I1537" s="217"/>
      <c r="J1537" s="217"/>
      <c r="K1537" s="217"/>
      <c r="L1537" s="217"/>
      <c r="M1537" s="217"/>
      <c r="N1537" s="217"/>
      <c r="O1537" s="217"/>
      <c r="P1537" s="217"/>
    </row>
    <row r="1538">
      <c r="A1538" s="236"/>
      <c r="B1538" s="234"/>
      <c r="C1538" s="234"/>
      <c r="D1538" s="235"/>
      <c r="E1538" s="235"/>
      <c r="F1538" s="217"/>
      <c r="G1538" s="217"/>
      <c r="H1538" s="217"/>
      <c r="I1538" s="217"/>
      <c r="J1538" s="217"/>
      <c r="K1538" s="217"/>
      <c r="L1538" s="217"/>
      <c r="M1538" s="217"/>
      <c r="N1538" s="217"/>
      <c r="O1538" s="217"/>
      <c r="P1538" s="217"/>
    </row>
    <row r="1539">
      <c r="A1539" s="236"/>
      <c r="B1539" s="234"/>
      <c r="C1539" s="234"/>
      <c r="D1539" s="235"/>
      <c r="E1539" s="235"/>
      <c r="F1539" s="217"/>
      <c r="G1539" s="217"/>
      <c r="H1539" s="217"/>
      <c r="I1539" s="217"/>
      <c r="J1539" s="217"/>
      <c r="K1539" s="217"/>
      <c r="L1539" s="217"/>
      <c r="M1539" s="217"/>
      <c r="N1539" s="217"/>
      <c r="O1539" s="217"/>
      <c r="P1539" s="217"/>
    </row>
    <row r="1540">
      <c r="A1540" s="236"/>
      <c r="B1540" s="234"/>
      <c r="C1540" s="234"/>
      <c r="D1540" s="235"/>
      <c r="E1540" s="235"/>
      <c r="F1540" s="217"/>
      <c r="G1540" s="217"/>
      <c r="H1540" s="217"/>
      <c r="I1540" s="217"/>
      <c r="J1540" s="217"/>
      <c r="K1540" s="217"/>
      <c r="L1540" s="217"/>
      <c r="M1540" s="217"/>
      <c r="N1540" s="217"/>
      <c r="O1540" s="217"/>
      <c r="P1540" s="217"/>
    </row>
    <row r="1541">
      <c r="A1541" s="236"/>
      <c r="B1541" s="234"/>
      <c r="C1541" s="234"/>
      <c r="D1541" s="235"/>
      <c r="E1541" s="235"/>
      <c r="F1541" s="217"/>
      <c r="G1541" s="217"/>
      <c r="H1541" s="217"/>
      <c r="I1541" s="217"/>
      <c r="J1541" s="217"/>
      <c r="K1541" s="217"/>
      <c r="L1541" s="217"/>
      <c r="M1541" s="217"/>
      <c r="N1541" s="217"/>
      <c r="O1541" s="217"/>
      <c r="P1541" s="217"/>
    </row>
    <row r="1542">
      <c r="A1542" s="236"/>
      <c r="B1542" s="234"/>
      <c r="C1542" s="234"/>
      <c r="D1542" s="235"/>
      <c r="E1542" s="235"/>
      <c r="F1542" s="217"/>
      <c r="G1542" s="217"/>
      <c r="H1542" s="217"/>
      <c r="I1542" s="217"/>
      <c r="J1542" s="217"/>
      <c r="K1542" s="217"/>
      <c r="L1542" s="217"/>
      <c r="M1542" s="217"/>
      <c r="N1542" s="217"/>
      <c r="O1542" s="217"/>
      <c r="P1542" s="217"/>
    </row>
    <row r="1543">
      <c r="A1543" s="236"/>
      <c r="B1543" s="234"/>
      <c r="C1543" s="234"/>
      <c r="D1543" s="235"/>
      <c r="E1543" s="235"/>
      <c r="F1543" s="217"/>
      <c r="G1543" s="217"/>
      <c r="H1543" s="217"/>
      <c r="I1543" s="217"/>
      <c r="J1543" s="217"/>
      <c r="K1543" s="217"/>
      <c r="L1543" s="217"/>
      <c r="M1543" s="217"/>
      <c r="N1543" s="217"/>
      <c r="O1543" s="217"/>
      <c r="P1543" s="217"/>
    </row>
    <row r="1544">
      <c r="A1544" s="236"/>
      <c r="B1544" s="234"/>
      <c r="C1544" s="234"/>
      <c r="D1544" s="235"/>
      <c r="E1544" s="235"/>
      <c r="F1544" s="217"/>
      <c r="G1544" s="217"/>
      <c r="H1544" s="217"/>
      <c r="I1544" s="217"/>
      <c r="J1544" s="217"/>
      <c r="K1544" s="217"/>
      <c r="L1544" s="217"/>
      <c r="M1544" s="217"/>
      <c r="N1544" s="217"/>
      <c r="O1544" s="217"/>
      <c r="P1544" s="217"/>
    </row>
    <row r="1545">
      <c r="A1545" s="236"/>
      <c r="B1545" s="234"/>
      <c r="C1545" s="234"/>
      <c r="D1545" s="235"/>
      <c r="E1545" s="235"/>
      <c r="F1545" s="217"/>
      <c r="G1545" s="217"/>
      <c r="H1545" s="217"/>
      <c r="I1545" s="217"/>
      <c r="J1545" s="217"/>
      <c r="K1545" s="217"/>
      <c r="L1545" s="217"/>
      <c r="M1545" s="217"/>
      <c r="N1545" s="217"/>
      <c r="O1545" s="217"/>
      <c r="P1545" s="217"/>
    </row>
    <row r="1546">
      <c r="A1546" s="236"/>
      <c r="B1546" s="234"/>
      <c r="C1546" s="234"/>
      <c r="D1546" s="235"/>
      <c r="E1546" s="235"/>
      <c r="F1546" s="217"/>
      <c r="G1546" s="217"/>
      <c r="H1546" s="217"/>
      <c r="I1546" s="217"/>
      <c r="J1546" s="217"/>
      <c r="K1546" s="217"/>
      <c r="L1546" s="217"/>
      <c r="M1546" s="217"/>
      <c r="N1546" s="217"/>
      <c r="O1546" s="217"/>
      <c r="P1546" s="217"/>
    </row>
    <row r="1547">
      <c r="A1547" s="236"/>
      <c r="B1547" s="234"/>
      <c r="C1547" s="234"/>
      <c r="D1547" s="235"/>
      <c r="E1547" s="235"/>
      <c r="F1547" s="217"/>
      <c r="G1547" s="217"/>
      <c r="H1547" s="217"/>
      <c r="I1547" s="217"/>
      <c r="J1547" s="217"/>
      <c r="K1547" s="217"/>
      <c r="L1547" s="217"/>
      <c r="M1547" s="217"/>
      <c r="N1547" s="217"/>
      <c r="O1547" s="217"/>
      <c r="P1547" s="217"/>
    </row>
    <row r="1548">
      <c r="A1548" s="236"/>
      <c r="B1548" s="234"/>
      <c r="C1548" s="234"/>
      <c r="D1548" s="235"/>
      <c r="E1548" s="235"/>
      <c r="F1548" s="217"/>
      <c r="G1548" s="217"/>
      <c r="H1548" s="217"/>
      <c r="I1548" s="217"/>
      <c r="J1548" s="217"/>
      <c r="K1548" s="217"/>
      <c r="L1548" s="217"/>
      <c r="M1548" s="217"/>
      <c r="N1548" s="217"/>
      <c r="O1548" s="217"/>
      <c r="P1548" s="217"/>
    </row>
    <row r="1549">
      <c r="A1549" s="236"/>
      <c r="B1549" s="234"/>
      <c r="C1549" s="234"/>
      <c r="D1549" s="235"/>
      <c r="E1549" s="235"/>
      <c r="F1549" s="217"/>
      <c r="G1549" s="217"/>
      <c r="H1549" s="217"/>
      <c r="I1549" s="217"/>
      <c r="J1549" s="217"/>
      <c r="K1549" s="217"/>
      <c r="L1549" s="217"/>
      <c r="M1549" s="217"/>
      <c r="N1549" s="217"/>
      <c r="O1549" s="217"/>
      <c r="P1549" s="217"/>
    </row>
    <row r="1550">
      <c r="A1550" s="236"/>
      <c r="B1550" s="234"/>
      <c r="C1550" s="234"/>
      <c r="D1550" s="235"/>
      <c r="E1550" s="235"/>
      <c r="F1550" s="217"/>
      <c r="G1550" s="217"/>
      <c r="H1550" s="217"/>
      <c r="I1550" s="217"/>
      <c r="J1550" s="217"/>
      <c r="K1550" s="217"/>
      <c r="L1550" s="217"/>
      <c r="M1550" s="217"/>
      <c r="N1550" s="217"/>
      <c r="O1550" s="217"/>
      <c r="P1550" s="217"/>
    </row>
    <row r="1551">
      <c r="A1551" s="236"/>
      <c r="B1551" s="234"/>
      <c r="C1551" s="234"/>
      <c r="D1551" s="235"/>
      <c r="E1551" s="235"/>
      <c r="F1551" s="217"/>
      <c r="G1551" s="217"/>
      <c r="H1551" s="217"/>
      <c r="I1551" s="217"/>
      <c r="J1551" s="217"/>
      <c r="K1551" s="217"/>
      <c r="L1551" s="217"/>
      <c r="M1551" s="217"/>
      <c r="N1551" s="217"/>
      <c r="O1551" s="217"/>
      <c r="P1551" s="217"/>
    </row>
    <row r="1552">
      <c r="A1552" s="217"/>
      <c r="B1552" s="234"/>
      <c r="C1552" s="234"/>
      <c r="D1552" s="236"/>
      <c r="E1552" s="235"/>
      <c r="F1552" s="195"/>
      <c r="G1552" s="195"/>
      <c r="H1552" s="217"/>
      <c r="I1552" s="195"/>
      <c r="J1552" s="195"/>
      <c r="K1552" s="195"/>
      <c r="L1552" s="195"/>
      <c r="M1552" s="195"/>
      <c r="N1552" s="195"/>
      <c r="O1552" s="195"/>
      <c r="P1552" s="195"/>
    </row>
    <row r="1553">
      <c r="A1553" s="236"/>
      <c r="B1553" s="234"/>
      <c r="C1553" s="234"/>
      <c r="D1553" s="235"/>
      <c r="E1553" s="235"/>
      <c r="F1553" s="217"/>
      <c r="G1553" s="217"/>
      <c r="H1553" s="217"/>
      <c r="I1553" s="217"/>
      <c r="J1553" s="217"/>
      <c r="K1553" s="217"/>
      <c r="L1553" s="217"/>
      <c r="M1553" s="217"/>
      <c r="N1553" s="217"/>
      <c r="O1553" s="217"/>
      <c r="P1553" s="217"/>
    </row>
    <row r="1554">
      <c r="A1554" s="236"/>
      <c r="B1554" s="234"/>
      <c r="C1554" s="234"/>
      <c r="D1554" s="235"/>
      <c r="E1554" s="235"/>
      <c r="F1554" s="217"/>
      <c r="G1554" s="217"/>
      <c r="H1554" s="217"/>
      <c r="I1554" s="217"/>
      <c r="J1554" s="217"/>
      <c r="K1554" s="217"/>
      <c r="L1554" s="217"/>
      <c r="M1554" s="217"/>
      <c r="N1554" s="217"/>
      <c r="O1554" s="217"/>
      <c r="P1554" s="217"/>
    </row>
    <row r="1555">
      <c r="A1555" s="236"/>
      <c r="B1555" s="234"/>
      <c r="C1555" s="234"/>
      <c r="D1555" s="235"/>
      <c r="E1555" s="235"/>
      <c r="F1555" s="217"/>
      <c r="G1555" s="217"/>
      <c r="H1555" s="217"/>
      <c r="I1555" s="217"/>
      <c r="J1555" s="217"/>
      <c r="K1555" s="217"/>
      <c r="L1555" s="217"/>
      <c r="M1555" s="217"/>
      <c r="N1555" s="217"/>
      <c r="O1555" s="217"/>
      <c r="P1555" s="217"/>
    </row>
    <row r="1556">
      <c r="A1556" s="236"/>
      <c r="B1556" s="234"/>
      <c r="C1556" s="234"/>
      <c r="D1556" s="235"/>
      <c r="E1556" s="235"/>
      <c r="F1556" s="217"/>
      <c r="G1556" s="217"/>
      <c r="H1556" s="217"/>
      <c r="I1556" s="217"/>
      <c r="J1556" s="217"/>
      <c r="K1556" s="217"/>
      <c r="L1556" s="217"/>
      <c r="M1556" s="217"/>
      <c r="N1556" s="217"/>
      <c r="O1556" s="217"/>
      <c r="P1556" s="217"/>
    </row>
    <row r="1557">
      <c r="A1557" s="236"/>
      <c r="B1557" s="234"/>
      <c r="C1557" s="234"/>
      <c r="D1557" s="235"/>
      <c r="E1557" s="235"/>
      <c r="F1557" s="217"/>
      <c r="G1557" s="217"/>
      <c r="H1557" s="217"/>
      <c r="I1557" s="217"/>
      <c r="J1557" s="217"/>
      <c r="K1557" s="217"/>
      <c r="L1557" s="217"/>
      <c r="M1557" s="217"/>
      <c r="N1557" s="217"/>
      <c r="O1557" s="217"/>
      <c r="P1557" s="217"/>
    </row>
    <row r="1558">
      <c r="A1558" s="236"/>
      <c r="B1558" s="234"/>
      <c r="C1558" s="234"/>
      <c r="D1558" s="235"/>
      <c r="E1558" s="235"/>
      <c r="F1558" s="217"/>
      <c r="G1558" s="217"/>
      <c r="H1558" s="217"/>
      <c r="I1558" s="217"/>
      <c r="J1558" s="217"/>
      <c r="K1558" s="217"/>
      <c r="L1558" s="217"/>
      <c r="M1558" s="217"/>
      <c r="N1558" s="217"/>
      <c r="O1558" s="217"/>
      <c r="P1558" s="217"/>
    </row>
    <row r="1559">
      <c r="A1559" s="236"/>
      <c r="B1559" s="234"/>
      <c r="C1559" s="234"/>
      <c r="D1559" s="235"/>
      <c r="E1559" s="235"/>
      <c r="F1559" s="217"/>
      <c r="G1559" s="217"/>
      <c r="H1559" s="217"/>
      <c r="I1559" s="217"/>
      <c r="J1559" s="217"/>
      <c r="K1559" s="217"/>
      <c r="L1559" s="217"/>
      <c r="M1559" s="217"/>
      <c r="N1559" s="217"/>
      <c r="O1559" s="217"/>
      <c r="P1559" s="217"/>
    </row>
    <row r="1560">
      <c r="A1560" s="236"/>
      <c r="B1560" s="234"/>
      <c r="C1560" s="234"/>
      <c r="D1560" s="235"/>
      <c r="E1560" s="235"/>
      <c r="F1560" s="217"/>
      <c r="G1560" s="217"/>
      <c r="H1560" s="217"/>
      <c r="I1560" s="217"/>
      <c r="J1560" s="217"/>
      <c r="K1560" s="217"/>
      <c r="L1560" s="217"/>
      <c r="M1560" s="217"/>
      <c r="N1560" s="217"/>
      <c r="O1560" s="217"/>
      <c r="P1560" s="217"/>
    </row>
    <row r="1561">
      <c r="A1561" s="236"/>
      <c r="B1561" s="234"/>
      <c r="C1561" s="234"/>
      <c r="D1561" s="235"/>
      <c r="E1561" s="235"/>
      <c r="F1561" s="217"/>
      <c r="G1561" s="217"/>
      <c r="H1561" s="217"/>
      <c r="I1561" s="217"/>
      <c r="J1561" s="217"/>
      <c r="K1561" s="217"/>
      <c r="L1561" s="217"/>
      <c r="M1561" s="217"/>
      <c r="N1561" s="217"/>
      <c r="O1561" s="217"/>
      <c r="P1561" s="217"/>
    </row>
    <row r="1562">
      <c r="A1562" s="236"/>
      <c r="B1562" s="234"/>
      <c r="C1562" s="234"/>
      <c r="D1562" s="235"/>
      <c r="E1562" s="235"/>
      <c r="F1562" s="217"/>
      <c r="G1562" s="217"/>
      <c r="H1562" s="217"/>
      <c r="I1562" s="217"/>
      <c r="J1562" s="217"/>
      <c r="K1562" s="217"/>
      <c r="L1562" s="217"/>
      <c r="M1562" s="217"/>
      <c r="N1562" s="217"/>
      <c r="O1562" s="217"/>
      <c r="P1562" s="217"/>
    </row>
    <row r="1563">
      <c r="A1563" s="236"/>
      <c r="B1563" s="234"/>
      <c r="C1563" s="234"/>
      <c r="D1563" s="235"/>
      <c r="E1563" s="235"/>
      <c r="F1563" s="217"/>
      <c r="G1563" s="217"/>
      <c r="H1563" s="217"/>
      <c r="I1563" s="217"/>
      <c r="J1563" s="217"/>
      <c r="K1563" s="217"/>
      <c r="L1563" s="217"/>
      <c r="M1563" s="217"/>
      <c r="N1563" s="217"/>
      <c r="O1563" s="217"/>
      <c r="P1563" s="217"/>
    </row>
    <row r="1564">
      <c r="A1564" s="236"/>
      <c r="B1564" s="234"/>
      <c r="C1564" s="234"/>
      <c r="D1564" s="235"/>
      <c r="E1564" s="235"/>
      <c r="F1564" s="217"/>
      <c r="G1564" s="217"/>
      <c r="H1564" s="217"/>
      <c r="I1564" s="217"/>
      <c r="J1564" s="217"/>
      <c r="K1564" s="217"/>
      <c r="L1564" s="217"/>
      <c r="M1564" s="217"/>
      <c r="N1564" s="217"/>
      <c r="O1564" s="217"/>
      <c r="P1564" s="217"/>
    </row>
    <row r="1565">
      <c r="A1565" s="236"/>
      <c r="B1565" s="234"/>
      <c r="C1565" s="234"/>
      <c r="D1565" s="235"/>
      <c r="E1565" s="235"/>
      <c r="F1565" s="217"/>
      <c r="G1565" s="217"/>
      <c r="H1565" s="217"/>
      <c r="I1565" s="217"/>
      <c r="J1565" s="217"/>
      <c r="K1565" s="217"/>
      <c r="L1565" s="217"/>
      <c r="M1565" s="217"/>
      <c r="N1565" s="217"/>
      <c r="O1565" s="217"/>
      <c r="P1565" s="217"/>
    </row>
    <row r="1566">
      <c r="A1566" s="236"/>
      <c r="B1566" s="234"/>
      <c r="C1566" s="234"/>
      <c r="D1566" s="235"/>
      <c r="E1566" s="235"/>
      <c r="F1566" s="217"/>
      <c r="G1566" s="217"/>
      <c r="H1566" s="217"/>
      <c r="I1566" s="217"/>
      <c r="J1566" s="217"/>
      <c r="K1566" s="217"/>
      <c r="L1566" s="217"/>
      <c r="M1566" s="217"/>
      <c r="N1566" s="217"/>
      <c r="O1566" s="217"/>
      <c r="P1566" s="217"/>
    </row>
    <row r="1567">
      <c r="A1567" s="236"/>
      <c r="B1567" s="234"/>
      <c r="C1567" s="234"/>
      <c r="D1567" s="235"/>
      <c r="E1567" s="235"/>
      <c r="F1567" s="217"/>
      <c r="G1567" s="217"/>
      <c r="H1567" s="217"/>
      <c r="I1567" s="217"/>
      <c r="J1567" s="217"/>
      <c r="K1567" s="217"/>
      <c r="L1567" s="217"/>
      <c r="M1567" s="217"/>
      <c r="N1567" s="217"/>
      <c r="O1567" s="217"/>
      <c r="P1567" s="217"/>
    </row>
    <row r="1568">
      <c r="A1568" s="236"/>
      <c r="B1568" s="234"/>
      <c r="C1568" s="234"/>
      <c r="D1568" s="235"/>
      <c r="E1568" s="235"/>
      <c r="F1568" s="217"/>
      <c r="G1568" s="217"/>
      <c r="H1568" s="217"/>
      <c r="I1568" s="217"/>
      <c r="J1568" s="217"/>
      <c r="K1568" s="217"/>
      <c r="L1568" s="217"/>
      <c r="M1568" s="217"/>
      <c r="N1568" s="217"/>
      <c r="O1568" s="217"/>
      <c r="P1568" s="217"/>
    </row>
    <row r="1569">
      <c r="A1569" s="236"/>
      <c r="B1569" s="234"/>
      <c r="C1569" s="234"/>
      <c r="D1569" s="235"/>
      <c r="E1569" s="235"/>
      <c r="F1569" s="217"/>
      <c r="G1569" s="217"/>
      <c r="H1569" s="217"/>
      <c r="I1569" s="217"/>
      <c r="J1569" s="217"/>
      <c r="K1569" s="217"/>
      <c r="L1569" s="217"/>
      <c r="M1569" s="217"/>
      <c r="N1569" s="217"/>
      <c r="O1569" s="217"/>
      <c r="P1569" s="217"/>
    </row>
    <row r="1570">
      <c r="A1570" s="217"/>
      <c r="B1570" s="234"/>
      <c r="C1570" s="234"/>
      <c r="D1570" s="236"/>
      <c r="E1570" s="235"/>
      <c r="F1570" s="195"/>
      <c r="G1570" s="195"/>
      <c r="H1570" s="217"/>
      <c r="I1570" s="195"/>
      <c r="J1570" s="195"/>
      <c r="K1570" s="195"/>
      <c r="L1570" s="195"/>
      <c r="M1570" s="195"/>
      <c r="N1570" s="195"/>
      <c r="O1570" s="195"/>
      <c r="P1570" s="195"/>
    </row>
    <row r="1571">
      <c r="A1571" s="236"/>
      <c r="B1571" s="234"/>
      <c r="C1571" s="234"/>
      <c r="D1571" s="235"/>
      <c r="E1571" s="235"/>
      <c r="F1571" s="217"/>
      <c r="G1571" s="217"/>
      <c r="H1571" s="217"/>
      <c r="I1571" s="217"/>
      <c r="J1571" s="217"/>
      <c r="K1571" s="217"/>
      <c r="L1571" s="217"/>
      <c r="M1571" s="217"/>
      <c r="N1571" s="217"/>
      <c r="O1571" s="217"/>
      <c r="P1571" s="217"/>
    </row>
    <row r="1572">
      <c r="A1572" s="236"/>
      <c r="B1572" s="234"/>
      <c r="C1572" s="234"/>
      <c r="D1572" s="235"/>
      <c r="E1572" s="235"/>
      <c r="F1572" s="217"/>
      <c r="G1572" s="217"/>
      <c r="H1572" s="217"/>
      <c r="I1572" s="217"/>
      <c r="J1572" s="217"/>
      <c r="K1572" s="217"/>
      <c r="L1572" s="217"/>
      <c r="M1572" s="217"/>
      <c r="N1572" s="217"/>
      <c r="O1572" s="217"/>
      <c r="P1572" s="217"/>
    </row>
    <row r="1573">
      <c r="A1573" s="236"/>
      <c r="B1573" s="234"/>
      <c r="C1573" s="234"/>
      <c r="D1573" s="235"/>
      <c r="E1573" s="235"/>
      <c r="F1573" s="217"/>
      <c r="G1573" s="217"/>
      <c r="H1573" s="217"/>
      <c r="I1573" s="217"/>
      <c r="J1573" s="217"/>
      <c r="K1573" s="217"/>
      <c r="L1573" s="217"/>
      <c r="M1573" s="217"/>
      <c r="N1573" s="217"/>
      <c r="O1573" s="217"/>
      <c r="P1573" s="217"/>
    </row>
    <row r="1574">
      <c r="A1574" s="236"/>
      <c r="B1574" s="234"/>
      <c r="C1574" s="234"/>
      <c r="D1574" s="235"/>
      <c r="E1574" s="235"/>
      <c r="F1574" s="217"/>
      <c r="G1574" s="217"/>
      <c r="H1574" s="217"/>
      <c r="I1574" s="217"/>
      <c r="J1574" s="217"/>
      <c r="K1574" s="217"/>
      <c r="L1574" s="217"/>
      <c r="M1574" s="217"/>
      <c r="N1574" s="217"/>
      <c r="O1574" s="217"/>
      <c r="P1574" s="217"/>
    </row>
    <row r="1575">
      <c r="A1575" s="236"/>
      <c r="B1575" s="234"/>
      <c r="C1575" s="234"/>
      <c r="D1575" s="235"/>
      <c r="E1575" s="235"/>
      <c r="F1575" s="217"/>
      <c r="G1575" s="217"/>
      <c r="H1575" s="217"/>
      <c r="I1575" s="217"/>
      <c r="J1575" s="217"/>
      <c r="K1575" s="217"/>
      <c r="L1575" s="217"/>
      <c r="M1575" s="217"/>
      <c r="N1575" s="217"/>
      <c r="O1575" s="217"/>
      <c r="P1575" s="217"/>
    </row>
    <row r="1576">
      <c r="A1576" s="236"/>
      <c r="B1576" s="234"/>
      <c r="C1576" s="234"/>
      <c r="D1576" s="235"/>
      <c r="E1576" s="235"/>
      <c r="F1576" s="217"/>
      <c r="G1576" s="217"/>
      <c r="H1576" s="217"/>
      <c r="I1576" s="217"/>
      <c r="J1576" s="217"/>
      <c r="K1576" s="217"/>
      <c r="L1576" s="217"/>
      <c r="M1576" s="217"/>
      <c r="N1576" s="217"/>
      <c r="O1576" s="217"/>
      <c r="P1576" s="217"/>
    </row>
    <row r="1577">
      <c r="A1577" s="236"/>
      <c r="B1577" s="234"/>
      <c r="C1577" s="234"/>
      <c r="D1577" s="235"/>
      <c r="E1577" s="235"/>
      <c r="F1577" s="217"/>
      <c r="G1577" s="217"/>
      <c r="H1577" s="217"/>
      <c r="I1577" s="217"/>
      <c r="J1577" s="217"/>
      <c r="K1577" s="217"/>
      <c r="L1577" s="217"/>
      <c r="M1577" s="217"/>
      <c r="N1577" s="217"/>
      <c r="O1577" s="217"/>
      <c r="P1577" s="217"/>
    </row>
    <row r="1578">
      <c r="A1578" s="236"/>
      <c r="B1578" s="234"/>
      <c r="C1578" s="234"/>
      <c r="D1578" s="235"/>
      <c r="E1578" s="235"/>
      <c r="F1578" s="217"/>
      <c r="G1578" s="217"/>
      <c r="H1578" s="217"/>
      <c r="I1578" s="217"/>
      <c r="J1578" s="217"/>
      <c r="K1578" s="217"/>
      <c r="L1578" s="217"/>
      <c r="M1578" s="217"/>
      <c r="N1578" s="217"/>
      <c r="O1578" s="217"/>
      <c r="P1578" s="217"/>
    </row>
    <row r="1579">
      <c r="A1579" s="236"/>
      <c r="B1579" s="234"/>
      <c r="C1579" s="234"/>
      <c r="D1579" s="235"/>
      <c r="E1579" s="235"/>
      <c r="F1579" s="217"/>
      <c r="G1579" s="217"/>
      <c r="H1579" s="217"/>
      <c r="I1579" s="217"/>
      <c r="J1579" s="217"/>
      <c r="K1579" s="217"/>
      <c r="L1579" s="217"/>
      <c r="M1579" s="217"/>
      <c r="N1579" s="217"/>
      <c r="O1579" s="217"/>
      <c r="P1579" s="217"/>
    </row>
    <row r="1580">
      <c r="A1580" s="236"/>
      <c r="B1580" s="234"/>
      <c r="C1580" s="234"/>
      <c r="D1580" s="235"/>
      <c r="E1580" s="235"/>
      <c r="F1580" s="217"/>
      <c r="G1580" s="217"/>
      <c r="H1580" s="217"/>
      <c r="I1580" s="217"/>
      <c r="J1580" s="217"/>
      <c r="K1580" s="217"/>
      <c r="L1580" s="217"/>
      <c r="M1580" s="217"/>
      <c r="N1580" s="217"/>
      <c r="O1580" s="217"/>
      <c r="P1580" s="217"/>
    </row>
    <row r="1581">
      <c r="A1581" s="236"/>
      <c r="B1581" s="234"/>
      <c r="C1581" s="234"/>
      <c r="D1581" s="235"/>
      <c r="E1581" s="235"/>
      <c r="F1581" s="217"/>
      <c r="G1581" s="217"/>
      <c r="H1581" s="217"/>
      <c r="I1581" s="217"/>
      <c r="J1581" s="217"/>
      <c r="K1581" s="217"/>
      <c r="L1581" s="217"/>
      <c r="M1581" s="217"/>
      <c r="N1581" s="217"/>
      <c r="O1581" s="217"/>
      <c r="P1581" s="217"/>
    </row>
    <row r="1582">
      <c r="A1582" s="236"/>
      <c r="B1582" s="234"/>
      <c r="C1582" s="234"/>
      <c r="D1582" s="235"/>
      <c r="E1582" s="235"/>
      <c r="F1582" s="217"/>
      <c r="G1582" s="217"/>
      <c r="H1582" s="217"/>
      <c r="I1582" s="217"/>
      <c r="J1582" s="217"/>
      <c r="K1582" s="217"/>
      <c r="L1582" s="217"/>
      <c r="M1582" s="217"/>
      <c r="N1582" s="217"/>
      <c r="O1582" s="217"/>
      <c r="P1582" s="217"/>
    </row>
    <row r="1583">
      <c r="A1583" s="236"/>
      <c r="B1583" s="234"/>
      <c r="C1583" s="234"/>
      <c r="D1583" s="235"/>
      <c r="E1583" s="235"/>
      <c r="F1583" s="217"/>
      <c r="G1583" s="217"/>
      <c r="H1583" s="217"/>
      <c r="I1583" s="217"/>
      <c r="J1583" s="217"/>
      <c r="K1583" s="217"/>
      <c r="L1583" s="217"/>
      <c r="M1583" s="217"/>
      <c r="N1583" s="217"/>
      <c r="O1583" s="217"/>
      <c r="P1583" s="217"/>
    </row>
    <row r="1584">
      <c r="A1584" s="236"/>
      <c r="B1584" s="234"/>
      <c r="C1584" s="234"/>
      <c r="D1584" s="235"/>
      <c r="E1584" s="235"/>
      <c r="F1584" s="217"/>
      <c r="G1584" s="217"/>
      <c r="H1584" s="217"/>
      <c r="I1584" s="217"/>
      <c r="J1584" s="217"/>
      <c r="K1584" s="217"/>
      <c r="L1584" s="217"/>
      <c r="M1584" s="217"/>
      <c r="N1584" s="217"/>
      <c r="O1584" s="217"/>
      <c r="P1584" s="217"/>
    </row>
    <row r="1585">
      <c r="A1585" s="236"/>
      <c r="B1585" s="234"/>
      <c r="C1585" s="234"/>
      <c r="D1585" s="235"/>
      <c r="E1585" s="235"/>
      <c r="F1585" s="217"/>
      <c r="G1585" s="217"/>
      <c r="H1585" s="217"/>
      <c r="I1585" s="217"/>
      <c r="J1585" s="217"/>
      <c r="K1585" s="217"/>
      <c r="L1585" s="217"/>
      <c r="M1585" s="217"/>
      <c r="N1585" s="217"/>
      <c r="O1585" s="217"/>
      <c r="P1585" s="217"/>
    </row>
    <row r="1586">
      <c r="A1586" s="236"/>
      <c r="B1586" s="234"/>
      <c r="C1586" s="234"/>
      <c r="D1586" s="235"/>
      <c r="E1586" s="235"/>
      <c r="F1586" s="217"/>
      <c r="G1586" s="217"/>
      <c r="H1586" s="217"/>
      <c r="I1586" s="217"/>
      <c r="J1586" s="217"/>
      <c r="K1586" s="217"/>
      <c r="L1586" s="217"/>
      <c r="M1586" s="217"/>
      <c r="N1586" s="217"/>
      <c r="O1586" s="217"/>
      <c r="P1586" s="217"/>
    </row>
    <row r="1587">
      <c r="A1587" s="236"/>
      <c r="B1587" s="234"/>
      <c r="C1587" s="234"/>
      <c r="D1587" s="235"/>
      <c r="E1587" s="235"/>
      <c r="F1587" s="217"/>
      <c r="G1587" s="217"/>
      <c r="H1587" s="217"/>
      <c r="I1587" s="217"/>
      <c r="J1587" s="217"/>
      <c r="K1587" s="217"/>
      <c r="L1587" s="217"/>
      <c r="M1587" s="217"/>
      <c r="N1587" s="217"/>
      <c r="O1587" s="217"/>
      <c r="P1587" s="217"/>
    </row>
    <row r="1588">
      <c r="A1588" s="217"/>
      <c r="B1588" s="234"/>
      <c r="C1588" s="234"/>
      <c r="D1588" s="236"/>
      <c r="E1588" s="235"/>
      <c r="F1588" s="195"/>
      <c r="G1588" s="195"/>
      <c r="H1588" s="217"/>
      <c r="I1588" s="195"/>
      <c r="J1588" s="195"/>
      <c r="K1588" s="195"/>
      <c r="L1588" s="195"/>
      <c r="M1588" s="195"/>
      <c r="N1588" s="195"/>
      <c r="O1588" s="195"/>
      <c r="P1588" s="195"/>
    </row>
    <row r="1589">
      <c r="A1589" s="236"/>
      <c r="B1589" s="234"/>
      <c r="C1589" s="234"/>
      <c r="D1589" s="235"/>
      <c r="E1589" s="235"/>
      <c r="F1589" s="217"/>
      <c r="G1589" s="217"/>
      <c r="H1589" s="217"/>
      <c r="I1589" s="217"/>
      <c r="J1589" s="217"/>
      <c r="K1589" s="217"/>
      <c r="L1589" s="217"/>
      <c r="M1589" s="217"/>
      <c r="N1589" s="217"/>
      <c r="O1589" s="217"/>
      <c r="P1589" s="217"/>
    </row>
    <row r="1590">
      <c r="A1590" s="236"/>
      <c r="B1590" s="234"/>
      <c r="C1590" s="234"/>
      <c r="D1590" s="235"/>
      <c r="E1590" s="235"/>
      <c r="F1590" s="217"/>
      <c r="G1590" s="217"/>
      <c r="H1590" s="217"/>
      <c r="I1590" s="217"/>
      <c r="J1590" s="217"/>
      <c r="K1590" s="217"/>
      <c r="L1590" s="217"/>
      <c r="M1590" s="217"/>
      <c r="N1590" s="217"/>
      <c r="O1590" s="217"/>
      <c r="P1590" s="217"/>
    </row>
    <row r="1591">
      <c r="A1591" s="236"/>
      <c r="B1591" s="234"/>
      <c r="C1591" s="234"/>
      <c r="D1591" s="235"/>
      <c r="E1591" s="235"/>
      <c r="F1591" s="217"/>
      <c r="G1591" s="217"/>
      <c r="H1591" s="217"/>
      <c r="I1591" s="217"/>
      <c r="J1591" s="217"/>
      <c r="K1591" s="217"/>
      <c r="L1591" s="217"/>
      <c r="M1591" s="217"/>
      <c r="N1591" s="217"/>
      <c r="O1591" s="217"/>
      <c r="P1591" s="217"/>
    </row>
    <row r="1592">
      <c r="A1592" s="236"/>
      <c r="B1592" s="234"/>
      <c r="C1592" s="234"/>
      <c r="D1592" s="235"/>
      <c r="E1592" s="235"/>
      <c r="F1592" s="217"/>
      <c r="G1592" s="217"/>
      <c r="H1592" s="217"/>
      <c r="I1592" s="217"/>
      <c r="J1592" s="217"/>
      <c r="K1592" s="217"/>
      <c r="L1592" s="217"/>
      <c r="M1592" s="217"/>
      <c r="N1592" s="217"/>
      <c r="O1592" s="217"/>
      <c r="P1592" s="217"/>
    </row>
    <row r="1593">
      <c r="A1593" s="236"/>
      <c r="B1593" s="234"/>
      <c r="C1593" s="234"/>
      <c r="D1593" s="235"/>
      <c r="E1593" s="235"/>
      <c r="F1593" s="217"/>
      <c r="G1593" s="217"/>
      <c r="H1593" s="217"/>
      <c r="I1593" s="217"/>
      <c r="J1593" s="217"/>
      <c r="K1593" s="217"/>
      <c r="L1593" s="217"/>
      <c r="M1593" s="217"/>
      <c r="N1593" s="217"/>
      <c r="O1593" s="217"/>
      <c r="P1593" s="217"/>
    </row>
    <row r="1594">
      <c r="A1594" s="236"/>
      <c r="B1594" s="234"/>
      <c r="C1594" s="234"/>
      <c r="D1594" s="235"/>
      <c r="E1594" s="235"/>
      <c r="F1594" s="217"/>
      <c r="G1594" s="217"/>
      <c r="H1594" s="217"/>
      <c r="I1594" s="217"/>
      <c r="J1594" s="217"/>
      <c r="K1594" s="217"/>
      <c r="L1594" s="217"/>
      <c r="M1594" s="217"/>
      <c r="N1594" s="217"/>
      <c r="O1594" s="217"/>
      <c r="P1594" s="217"/>
    </row>
    <row r="1595">
      <c r="A1595" s="236"/>
      <c r="B1595" s="234"/>
      <c r="C1595" s="234"/>
      <c r="D1595" s="235"/>
      <c r="E1595" s="235"/>
      <c r="F1595" s="217"/>
      <c r="G1595" s="217"/>
      <c r="H1595" s="217"/>
      <c r="I1595" s="217"/>
      <c r="J1595" s="217"/>
      <c r="K1595" s="217"/>
      <c r="L1595" s="217"/>
      <c r="M1595" s="217"/>
      <c r="N1595" s="217"/>
      <c r="O1595" s="217"/>
      <c r="P1595" s="217"/>
    </row>
    <row r="1596">
      <c r="A1596" s="236"/>
      <c r="B1596" s="234"/>
      <c r="C1596" s="234"/>
      <c r="D1596" s="235"/>
      <c r="E1596" s="235"/>
      <c r="F1596" s="217"/>
      <c r="G1596" s="217"/>
      <c r="H1596" s="217"/>
      <c r="I1596" s="217"/>
      <c r="J1596" s="217"/>
      <c r="K1596" s="217"/>
      <c r="L1596" s="217"/>
      <c r="M1596" s="217"/>
      <c r="N1596" s="217"/>
      <c r="O1596" s="217"/>
      <c r="P1596" s="217"/>
    </row>
    <row r="1597">
      <c r="A1597" s="236"/>
      <c r="B1597" s="234"/>
      <c r="C1597" s="234"/>
      <c r="D1597" s="235"/>
      <c r="E1597" s="235"/>
      <c r="F1597" s="217"/>
      <c r="G1597" s="217"/>
      <c r="H1597" s="217"/>
      <c r="I1597" s="217"/>
      <c r="J1597" s="217"/>
      <c r="K1597" s="217"/>
      <c r="L1597" s="217"/>
      <c r="M1597" s="217"/>
      <c r="N1597" s="217"/>
      <c r="O1597" s="217"/>
      <c r="P1597" s="217"/>
    </row>
    <row r="1598">
      <c r="A1598" s="236"/>
      <c r="B1598" s="234"/>
      <c r="C1598" s="234"/>
      <c r="D1598" s="235"/>
      <c r="E1598" s="235"/>
      <c r="F1598" s="217"/>
      <c r="G1598" s="217"/>
      <c r="H1598" s="217"/>
      <c r="I1598" s="217"/>
      <c r="J1598" s="217"/>
      <c r="K1598" s="217"/>
      <c r="L1598" s="217"/>
      <c r="M1598" s="217"/>
      <c r="N1598" s="217"/>
      <c r="O1598" s="217"/>
      <c r="P1598" s="217"/>
    </row>
    <row r="1599">
      <c r="A1599" s="236"/>
      <c r="B1599" s="234"/>
      <c r="C1599" s="234"/>
      <c r="D1599" s="235"/>
      <c r="E1599" s="235"/>
      <c r="F1599" s="217"/>
      <c r="G1599" s="217"/>
      <c r="H1599" s="217"/>
      <c r="I1599" s="217"/>
      <c r="J1599" s="217"/>
      <c r="K1599" s="217"/>
      <c r="L1599" s="217"/>
      <c r="M1599" s="217"/>
      <c r="N1599" s="217"/>
      <c r="O1599" s="217"/>
      <c r="P1599" s="217"/>
    </row>
    <row r="1600">
      <c r="A1600" s="236"/>
      <c r="B1600" s="234"/>
      <c r="C1600" s="234"/>
      <c r="D1600" s="235"/>
      <c r="E1600" s="235"/>
      <c r="F1600" s="217"/>
      <c r="G1600" s="217"/>
      <c r="H1600" s="217"/>
      <c r="I1600" s="217"/>
      <c r="J1600" s="217"/>
      <c r="K1600" s="217"/>
      <c r="L1600" s="217"/>
      <c r="M1600" s="217"/>
      <c r="N1600" s="217"/>
      <c r="O1600" s="217"/>
      <c r="P1600" s="217"/>
    </row>
    <row r="1601">
      <c r="A1601" s="236"/>
      <c r="B1601" s="234"/>
      <c r="C1601" s="234"/>
      <c r="D1601" s="235"/>
      <c r="E1601" s="235"/>
      <c r="F1601" s="217"/>
      <c r="G1601" s="217"/>
      <c r="H1601" s="217"/>
      <c r="I1601" s="217"/>
      <c r="J1601" s="217"/>
      <c r="K1601" s="217"/>
      <c r="L1601" s="217"/>
      <c r="M1601" s="217"/>
      <c r="N1601" s="217"/>
      <c r="O1601" s="217"/>
      <c r="P1601" s="217"/>
    </row>
    <row r="1602">
      <c r="A1602" s="236"/>
      <c r="B1602" s="234"/>
      <c r="C1602" s="234"/>
      <c r="D1602" s="235"/>
      <c r="E1602" s="235"/>
      <c r="F1602" s="217"/>
      <c r="G1602" s="217"/>
      <c r="H1602" s="217"/>
      <c r="I1602" s="217"/>
      <c r="J1602" s="217"/>
      <c r="K1602" s="217"/>
      <c r="L1602" s="217"/>
      <c r="M1602" s="217"/>
      <c r="N1602" s="217"/>
      <c r="O1602" s="217"/>
      <c r="P1602" s="217"/>
    </row>
    <row r="1603">
      <c r="A1603" s="236"/>
      <c r="B1603" s="234"/>
      <c r="C1603" s="234"/>
      <c r="D1603" s="235"/>
      <c r="E1603" s="235"/>
      <c r="F1603" s="217"/>
      <c r="G1603" s="217"/>
      <c r="H1603" s="217"/>
      <c r="I1603" s="217"/>
      <c r="J1603" s="217"/>
      <c r="K1603" s="217"/>
      <c r="L1603" s="217"/>
      <c r="M1603" s="217"/>
      <c r="N1603" s="217"/>
      <c r="O1603" s="217"/>
      <c r="P1603" s="217"/>
    </row>
    <row r="1604">
      <c r="A1604" s="236"/>
      <c r="B1604" s="234"/>
      <c r="C1604" s="234"/>
      <c r="D1604" s="235"/>
      <c r="E1604" s="235"/>
      <c r="F1604" s="217"/>
      <c r="G1604" s="217"/>
      <c r="H1604" s="217"/>
      <c r="I1604" s="217"/>
      <c r="J1604" s="217"/>
      <c r="K1604" s="217"/>
      <c r="L1604" s="217"/>
      <c r="M1604" s="217"/>
      <c r="N1604" s="217"/>
      <c r="O1604" s="217"/>
      <c r="P1604" s="217"/>
    </row>
    <row r="1605">
      <c r="A1605" s="236"/>
      <c r="B1605" s="234"/>
      <c r="C1605" s="234"/>
      <c r="D1605" s="235"/>
      <c r="E1605" s="235"/>
      <c r="F1605" s="217"/>
      <c r="G1605" s="217"/>
      <c r="H1605" s="217"/>
      <c r="I1605" s="217"/>
      <c r="J1605" s="217"/>
      <c r="K1605" s="217"/>
      <c r="L1605" s="217"/>
      <c r="M1605" s="217"/>
      <c r="N1605" s="217"/>
      <c r="O1605" s="217"/>
      <c r="P1605" s="217"/>
    </row>
    <row r="1606">
      <c r="A1606" s="217"/>
      <c r="B1606" s="234"/>
      <c r="C1606" s="234"/>
      <c r="D1606" s="236"/>
      <c r="E1606" s="235"/>
      <c r="F1606" s="195"/>
      <c r="G1606" s="195"/>
      <c r="H1606" s="217"/>
      <c r="I1606" s="195"/>
      <c r="J1606" s="195"/>
      <c r="K1606" s="195"/>
      <c r="L1606" s="195"/>
      <c r="M1606" s="195"/>
      <c r="N1606" s="195"/>
      <c r="O1606" s="195"/>
      <c r="P1606" s="195"/>
    </row>
    <row r="1607">
      <c r="A1607" s="236"/>
      <c r="B1607" s="234"/>
      <c r="C1607" s="234"/>
      <c r="D1607" s="235"/>
      <c r="E1607" s="235"/>
      <c r="F1607" s="217"/>
      <c r="G1607" s="217"/>
      <c r="H1607" s="217"/>
      <c r="I1607" s="217"/>
      <c r="J1607" s="217"/>
      <c r="K1607" s="217"/>
      <c r="L1607" s="217"/>
      <c r="M1607" s="217"/>
      <c r="N1607" s="217"/>
      <c r="O1607" s="217"/>
      <c r="P1607" s="217"/>
    </row>
    <row r="1608">
      <c r="A1608" s="236"/>
      <c r="B1608" s="234"/>
      <c r="C1608" s="234"/>
      <c r="D1608" s="235"/>
      <c r="E1608" s="235"/>
      <c r="F1608" s="217"/>
      <c r="G1608" s="217"/>
      <c r="H1608" s="217"/>
      <c r="I1608" s="217"/>
      <c r="J1608" s="217"/>
      <c r="K1608" s="217"/>
      <c r="L1608" s="217"/>
      <c r="M1608" s="217"/>
      <c r="N1608" s="217"/>
      <c r="O1608" s="217"/>
      <c r="P1608" s="217"/>
    </row>
    <row r="1609">
      <c r="A1609" s="236"/>
      <c r="B1609" s="234"/>
      <c r="C1609" s="234"/>
      <c r="D1609" s="235"/>
      <c r="E1609" s="235"/>
      <c r="F1609" s="217"/>
      <c r="G1609" s="217"/>
      <c r="H1609" s="217"/>
      <c r="I1609" s="217"/>
      <c r="J1609" s="217"/>
      <c r="K1609" s="217"/>
      <c r="L1609" s="217"/>
      <c r="M1609" s="217"/>
      <c r="N1609" s="217"/>
      <c r="O1609" s="217"/>
      <c r="P1609" s="217"/>
    </row>
    <row r="1610">
      <c r="A1610" s="236"/>
      <c r="B1610" s="234"/>
      <c r="C1610" s="234"/>
      <c r="D1610" s="235"/>
      <c r="E1610" s="235"/>
      <c r="F1610" s="217"/>
      <c r="G1610" s="217"/>
      <c r="H1610" s="217"/>
      <c r="I1610" s="217"/>
      <c r="J1610" s="217"/>
      <c r="K1610" s="217"/>
      <c r="L1610" s="217"/>
      <c r="M1610" s="217"/>
      <c r="N1610" s="217"/>
      <c r="O1610" s="217"/>
      <c r="P1610" s="217"/>
    </row>
    <row r="1611">
      <c r="A1611" s="236"/>
      <c r="B1611" s="234"/>
      <c r="C1611" s="234"/>
      <c r="D1611" s="235"/>
      <c r="E1611" s="235"/>
      <c r="F1611" s="217"/>
      <c r="G1611" s="217"/>
      <c r="H1611" s="217"/>
      <c r="I1611" s="217"/>
      <c r="J1611" s="217"/>
      <c r="K1611" s="217"/>
      <c r="L1611" s="217"/>
      <c r="M1611" s="217"/>
      <c r="N1611" s="217"/>
      <c r="O1611" s="217"/>
      <c r="P1611" s="217"/>
    </row>
    <row r="1612">
      <c r="A1612" s="236"/>
      <c r="B1612" s="234"/>
      <c r="C1612" s="234"/>
      <c r="D1612" s="235"/>
      <c r="E1612" s="235"/>
      <c r="F1612" s="217"/>
      <c r="G1612" s="217"/>
      <c r="H1612" s="217"/>
      <c r="I1612" s="217"/>
      <c r="J1612" s="217"/>
      <c r="K1612" s="217"/>
      <c r="L1612" s="217"/>
      <c r="M1612" s="217"/>
      <c r="N1612" s="217"/>
      <c r="O1612" s="217"/>
      <c r="P1612" s="217"/>
    </row>
    <row r="1613">
      <c r="A1613" s="236"/>
      <c r="B1613" s="234"/>
      <c r="C1613" s="234"/>
      <c r="D1613" s="235"/>
      <c r="E1613" s="235"/>
      <c r="F1613" s="217"/>
      <c r="G1613" s="217"/>
      <c r="H1613" s="217"/>
      <c r="I1613" s="217"/>
      <c r="J1613" s="217"/>
      <c r="K1613" s="217"/>
      <c r="L1613" s="217"/>
      <c r="M1613" s="217"/>
      <c r="N1613" s="217"/>
      <c r="O1613" s="217"/>
      <c r="P1613" s="217"/>
    </row>
    <row r="1614">
      <c r="A1614" s="236"/>
      <c r="B1614" s="234"/>
      <c r="C1614" s="234"/>
      <c r="D1614" s="235"/>
      <c r="E1614" s="235"/>
      <c r="F1614" s="217"/>
      <c r="G1614" s="217"/>
      <c r="H1614" s="217"/>
      <c r="I1614" s="217"/>
      <c r="J1614" s="217"/>
      <c r="K1614" s="217"/>
      <c r="L1614" s="217"/>
      <c r="M1614" s="217"/>
      <c r="N1614" s="217"/>
      <c r="O1614" s="217"/>
      <c r="P1614" s="217"/>
    </row>
    <row r="1615">
      <c r="A1615" s="236"/>
      <c r="B1615" s="234"/>
      <c r="C1615" s="234"/>
      <c r="D1615" s="235"/>
      <c r="E1615" s="235"/>
      <c r="F1615" s="217"/>
      <c r="G1615" s="217"/>
      <c r="H1615" s="217"/>
      <c r="I1615" s="217"/>
      <c r="J1615" s="217"/>
      <c r="K1615" s="217"/>
      <c r="L1615" s="217"/>
      <c r="M1615" s="217"/>
      <c r="N1615" s="217"/>
      <c r="O1615" s="217"/>
      <c r="P1615" s="217"/>
    </row>
    <row r="1616">
      <c r="A1616" s="236"/>
      <c r="B1616" s="234"/>
      <c r="C1616" s="234"/>
      <c r="D1616" s="235"/>
      <c r="E1616" s="235"/>
      <c r="F1616" s="217"/>
      <c r="G1616" s="217"/>
      <c r="H1616" s="217"/>
      <c r="I1616" s="217"/>
      <c r="J1616" s="217"/>
      <c r="K1616" s="217"/>
      <c r="L1616" s="217"/>
      <c r="M1616" s="217"/>
      <c r="N1616" s="217"/>
      <c r="O1616" s="217"/>
      <c r="P1616" s="217"/>
    </row>
    <row r="1617">
      <c r="A1617" s="236"/>
      <c r="B1617" s="234"/>
      <c r="C1617" s="234"/>
      <c r="D1617" s="235"/>
      <c r="E1617" s="235"/>
      <c r="F1617" s="217"/>
      <c r="G1617" s="217"/>
      <c r="H1617" s="217"/>
      <c r="I1617" s="217"/>
      <c r="J1617" s="217"/>
      <c r="K1617" s="217"/>
      <c r="L1617" s="217"/>
      <c r="M1617" s="217"/>
      <c r="N1617" s="217"/>
      <c r="O1617" s="217"/>
      <c r="P1617" s="217"/>
    </row>
    <row r="1618">
      <c r="A1618" s="236"/>
      <c r="B1618" s="234"/>
      <c r="C1618" s="234"/>
      <c r="D1618" s="235"/>
      <c r="E1618" s="235"/>
      <c r="F1618" s="217"/>
      <c r="G1618" s="217"/>
      <c r="H1618" s="217"/>
      <c r="I1618" s="217"/>
      <c r="J1618" s="217"/>
      <c r="K1618" s="217"/>
      <c r="L1618" s="217"/>
      <c r="M1618" s="217"/>
      <c r="N1618" s="217"/>
      <c r="O1618" s="217"/>
      <c r="P1618" s="217"/>
    </row>
    <row r="1619">
      <c r="A1619" s="236"/>
      <c r="B1619" s="234"/>
      <c r="C1619" s="234"/>
      <c r="D1619" s="235"/>
      <c r="E1619" s="235"/>
      <c r="F1619" s="217"/>
      <c r="G1619" s="217"/>
      <c r="H1619" s="217"/>
      <c r="I1619" s="217"/>
      <c r="J1619" s="217"/>
      <c r="K1619" s="217"/>
      <c r="L1619" s="217"/>
      <c r="M1619" s="217"/>
      <c r="N1619" s="217"/>
      <c r="O1619" s="217"/>
      <c r="P1619" s="217"/>
    </row>
    <row r="1620">
      <c r="A1620" s="236"/>
      <c r="B1620" s="234"/>
      <c r="C1620" s="234"/>
      <c r="D1620" s="235"/>
      <c r="E1620" s="235"/>
      <c r="F1620" s="217"/>
      <c r="G1620" s="217"/>
      <c r="H1620" s="217"/>
      <c r="I1620" s="217"/>
      <c r="J1620" s="217"/>
      <c r="K1620" s="217"/>
      <c r="L1620" s="217"/>
      <c r="M1620" s="217"/>
      <c r="N1620" s="217"/>
      <c r="O1620" s="217"/>
      <c r="P1620" s="217"/>
    </row>
    <row r="1621">
      <c r="A1621" s="236"/>
      <c r="B1621" s="234"/>
      <c r="C1621" s="234"/>
      <c r="D1621" s="235"/>
      <c r="E1621" s="235"/>
      <c r="F1621" s="217"/>
      <c r="G1621" s="217"/>
      <c r="H1621" s="217"/>
      <c r="I1621" s="217"/>
      <c r="J1621" s="217"/>
      <c r="K1621" s="217"/>
      <c r="L1621" s="217"/>
      <c r="M1621" s="217"/>
      <c r="N1621" s="217"/>
      <c r="O1621" s="217"/>
      <c r="P1621" s="217"/>
    </row>
    <row r="1622">
      <c r="A1622" s="236"/>
      <c r="B1622" s="234"/>
      <c r="C1622" s="234"/>
      <c r="D1622" s="235"/>
      <c r="E1622" s="235"/>
      <c r="F1622" s="217"/>
      <c r="G1622" s="217"/>
      <c r="H1622" s="217"/>
      <c r="I1622" s="217"/>
      <c r="J1622" s="217"/>
      <c r="K1622" s="217"/>
      <c r="L1622" s="217"/>
      <c r="M1622" s="217"/>
      <c r="N1622" s="217"/>
      <c r="O1622" s="217"/>
      <c r="P1622" s="217"/>
    </row>
    <row r="1623">
      <c r="A1623" s="236"/>
      <c r="B1623" s="234"/>
      <c r="C1623" s="234"/>
      <c r="D1623" s="235"/>
      <c r="E1623" s="235"/>
      <c r="F1623" s="217"/>
      <c r="G1623" s="217"/>
      <c r="H1623" s="217"/>
      <c r="I1623" s="217"/>
      <c r="J1623" s="217"/>
      <c r="K1623" s="217"/>
      <c r="L1623" s="217"/>
      <c r="M1623" s="217"/>
      <c r="N1623" s="217"/>
      <c r="O1623" s="217"/>
      <c r="P1623" s="217"/>
    </row>
    <row r="1624">
      <c r="A1624" s="217"/>
      <c r="B1624" s="258"/>
      <c r="C1624" s="234"/>
      <c r="D1624" s="236"/>
      <c r="E1624" s="235"/>
      <c r="F1624" s="195"/>
      <c r="G1624" s="195"/>
      <c r="H1624" s="217"/>
      <c r="I1624" s="195"/>
      <c r="J1624" s="195"/>
      <c r="K1624" s="195"/>
      <c r="L1624" s="195"/>
      <c r="M1624" s="195"/>
      <c r="N1624" s="195"/>
      <c r="O1624" s="195"/>
      <c r="P1624" s="195"/>
    </row>
    <row r="1625">
      <c r="A1625" s="236"/>
      <c r="B1625" s="258"/>
      <c r="C1625" s="234"/>
      <c r="D1625" s="235"/>
      <c r="E1625" s="235"/>
      <c r="F1625" s="217"/>
      <c r="G1625" s="217"/>
      <c r="H1625" s="217"/>
      <c r="I1625" s="217"/>
      <c r="J1625" s="217"/>
      <c r="K1625" s="217"/>
      <c r="L1625" s="217"/>
      <c r="M1625" s="217"/>
      <c r="N1625" s="217"/>
      <c r="O1625" s="217"/>
      <c r="P1625" s="217"/>
    </row>
    <row r="1626">
      <c r="A1626" s="236"/>
      <c r="B1626" s="258"/>
      <c r="C1626" s="234"/>
      <c r="D1626" s="235"/>
      <c r="E1626" s="235"/>
      <c r="F1626" s="217"/>
      <c r="G1626" s="217"/>
      <c r="H1626" s="217"/>
      <c r="I1626" s="217"/>
      <c r="J1626" s="217"/>
      <c r="K1626" s="217"/>
      <c r="L1626" s="217"/>
      <c r="M1626" s="217"/>
      <c r="N1626" s="217"/>
      <c r="O1626" s="217"/>
      <c r="P1626" s="217"/>
    </row>
    <row r="1627">
      <c r="A1627" s="236"/>
      <c r="B1627" s="258"/>
      <c r="C1627" s="234"/>
      <c r="D1627" s="235"/>
      <c r="E1627" s="235"/>
      <c r="F1627" s="217"/>
      <c r="G1627" s="217"/>
      <c r="H1627" s="217"/>
      <c r="I1627" s="217"/>
      <c r="J1627" s="217"/>
      <c r="K1627" s="217"/>
      <c r="L1627" s="217"/>
      <c r="M1627" s="217"/>
      <c r="N1627" s="217"/>
      <c r="O1627" s="217"/>
      <c r="P1627" s="217"/>
    </row>
    <row r="1628">
      <c r="A1628" s="236"/>
      <c r="B1628" s="258"/>
      <c r="C1628" s="234"/>
      <c r="D1628" s="235"/>
      <c r="E1628" s="235"/>
      <c r="F1628" s="217"/>
      <c r="G1628" s="217"/>
      <c r="H1628" s="217"/>
      <c r="I1628" s="217"/>
      <c r="J1628" s="217"/>
      <c r="K1628" s="217"/>
      <c r="L1628" s="217"/>
      <c r="M1628" s="217"/>
      <c r="N1628" s="217"/>
      <c r="O1628" s="217"/>
      <c r="P1628" s="217"/>
    </row>
    <row r="1629">
      <c r="A1629" s="236"/>
      <c r="B1629" s="258"/>
      <c r="C1629" s="234"/>
      <c r="D1629" s="235"/>
      <c r="E1629" s="235"/>
      <c r="F1629" s="217"/>
      <c r="G1629" s="217"/>
      <c r="H1629" s="217"/>
      <c r="I1629" s="217"/>
      <c r="J1629" s="217"/>
      <c r="K1629" s="217"/>
      <c r="L1629" s="217"/>
      <c r="M1629" s="217"/>
      <c r="N1629" s="217"/>
      <c r="O1629" s="217"/>
      <c r="P1629" s="217"/>
    </row>
    <row r="1630">
      <c r="A1630" s="236"/>
      <c r="B1630" s="258"/>
      <c r="C1630" s="234"/>
      <c r="D1630" s="235"/>
      <c r="E1630" s="235"/>
      <c r="F1630" s="217"/>
      <c r="G1630" s="217"/>
      <c r="H1630" s="217"/>
      <c r="I1630" s="217"/>
      <c r="J1630" s="217"/>
      <c r="K1630" s="217"/>
      <c r="L1630" s="217"/>
      <c r="M1630" s="217"/>
      <c r="N1630" s="217"/>
      <c r="O1630" s="217"/>
      <c r="P1630" s="217"/>
    </row>
    <row r="1631">
      <c r="A1631" s="236"/>
      <c r="B1631" s="258"/>
      <c r="C1631" s="234"/>
      <c r="D1631" s="235"/>
      <c r="E1631" s="235"/>
      <c r="F1631" s="217"/>
      <c r="G1631" s="217"/>
      <c r="H1631" s="217"/>
      <c r="I1631" s="217"/>
      <c r="J1631" s="217"/>
      <c r="K1631" s="217"/>
      <c r="L1631" s="217"/>
      <c r="M1631" s="217"/>
      <c r="N1631" s="217"/>
      <c r="O1631" s="217"/>
      <c r="P1631" s="217"/>
    </row>
    <row r="1632">
      <c r="A1632" s="236"/>
      <c r="B1632" s="258"/>
      <c r="C1632" s="234"/>
      <c r="D1632" s="235"/>
      <c r="E1632" s="235"/>
      <c r="F1632" s="217"/>
      <c r="G1632" s="217"/>
      <c r="H1632" s="217"/>
      <c r="I1632" s="217"/>
      <c r="J1632" s="217"/>
      <c r="K1632" s="217"/>
      <c r="L1632" s="217"/>
      <c r="M1632" s="217"/>
      <c r="N1632" s="217"/>
      <c r="O1632" s="217"/>
      <c r="P1632" s="217"/>
    </row>
    <row r="1633">
      <c r="A1633" s="236"/>
      <c r="B1633" s="258"/>
      <c r="C1633" s="234"/>
      <c r="D1633" s="235"/>
      <c r="E1633" s="235"/>
      <c r="F1633" s="217"/>
      <c r="G1633" s="217"/>
      <c r="H1633" s="217"/>
      <c r="I1633" s="217"/>
      <c r="J1633" s="217"/>
      <c r="K1633" s="217"/>
      <c r="L1633" s="217"/>
      <c r="M1633" s="217"/>
      <c r="N1633" s="217"/>
      <c r="O1633" s="217"/>
      <c r="P1633" s="217"/>
    </row>
    <row r="1634">
      <c r="A1634" s="236"/>
      <c r="B1634" s="258"/>
      <c r="C1634" s="234"/>
      <c r="D1634" s="235"/>
      <c r="E1634" s="235"/>
      <c r="F1634" s="217"/>
      <c r="G1634" s="217"/>
      <c r="H1634" s="217"/>
      <c r="I1634" s="217"/>
      <c r="J1634" s="217"/>
      <c r="K1634" s="217"/>
      <c r="L1634" s="217"/>
      <c r="M1634" s="217"/>
      <c r="N1634" s="217"/>
      <c r="O1634" s="217"/>
      <c r="P1634" s="217"/>
    </row>
    <row r="1635">
      <c r="A1635" s="236"/>
      <c r="B1635" s="258"/>
      <c r="C1635" s="234"/>
      <c r="D1635" s="235"/>
      <c r="E1635" s="235"/>
      <c r="F1635" s="217"/>
      <c r="G1635" s="217"/>
      <c r="H1635" s="217"/>
      <c r="I1635" s="217"/>
      <c r="J1635" s="217"/>
      <c r="K1635" s="217"/>
      <c r="L1635" s="217"/>
      <c r="M1635" s="217"/>
      <c r="N1635" s="217"/>
      <c r="O1635" s="217"/>
      <c r="P1635" s="217"/>
    </row>
    <row r="1636">
      <c r="A1636" s="236"/>
      <c r="B1636" s="258"/>
      <c r="C1636" s="234"/>
      <c r="D1636" s="235"/>
      <c r="E1636" s="235"/>
      <c r="F1636" s="217"/>
      <c r="G1636" s="217"/>
      <c r="H1636" s="217"/>
      <c r="I1636" s="217"/>
      <c r="J1636" s="217"/>
      <c r="K1636" s="217"/>
      <c r="L1636" s="217"/>
      <c r="M1636" s="217"/>
      <c r="N1636" s="217"/>
      <c r="O1636" s="217"/>
      <c r="P1636" s="217"/>
    </row>
    <row r="1637">
      <c r="A1637" s="236"/>
      <c r="B1637" s="258"/>
      <c r="C1637" s="234"/>
      <c r="D1637" s="235"/>
      <c r="E1637" s="235"/>
      <c r="F1637" s="217"/>
      <c r="G1637" s="217"/>
      <c r="H1637" s="217"/>
      <c r="I1637" s="217"/>
      <c r="J1637" s="217"/>
      <c r="K1637" s="217"/>
      <c r="L1637" s="217"/>
      <c r="M1637" s="217"/>
      <c r="N1637" s="217"/>
      <c r="O1637" s="217"/>
      <c r="P1637" s="217"/>
    </row>
    <row r="1638">
      <c r="A1638" s="236"/>
      <c r="B1638" s="258"/>
      <c r="C1638" s="234"/>
      <c r="D1638" s="235"/>
      <c r="E1638" s="235"/>
      <c r="F1638" s="217"/>
      <c r="G1638" s="217"/>
      <c r="H1638" s="217"/>
      <c r="I1638" s="217"/>
      <c r="J1638" s="217"/>
      <c r="K1638" s="217"/>
      <c r="L1638" s="217"/>
      <c r="M1638" s="217"/>
      <c r="N1638" s="217"/>
      <c r="O1638" s="217"/>
      <c r="P1638" s="217"/>
    </row>
    <row r="1639">
      <c r="A1639" s="236"/>
      <c r="B1639" s="258"/>
      <c r="C1639" s="234"/>
      <c r="D1639" s="235"/>
      <c r="E1639" s="235"/>
      <c r="F1639" s="217"/>
      <c r="G1639" s="217"/>
      <c r="H1639" s="217"/>
      <c r="I1639" s="217"/>
      <c r="J1639" s="217"/>
      <c r="K1639" s="217"/>
      <c r="L1639" s="217"/>
      <c r="M1639" s="217"/>
      <c r="N1639" s="217"/>
      <c r="O1639" s="217"/>
      <c r="P1639" s="217"/>
    </row>
    <row r="1640">
      <c r="A1640" s="236"/>
      <c r="B1640" s="258"/>
      <c r="C1640" s="234"/>
      <c r="D1640" s="235"/>
      <c r="E1640" s="235"/>
      <c r="F1640" s="217"/>
      <c r="G1640" s="217"/>
      <c r="H1640" s="217"/>
      <c r="I1640" s="217"/>
      <c r="J1640" s="217"/>
      <c r="K1640" s="217"/>
      <c r="L1640" s="217"/>
      <c r="M1640" s="217"/>
      <c r="N1640" s="217"/>
      <c r="O1640" s="217"/>
      <c r="P1640" s="217"/>
    </row>
    <row r="1641">
      <c r="A1641" s="236"/>
      <c r="B1641" s="258"/>
      <c r="C1641" s="234"/>
      <c r="D1641" s="235"/>
      <c r="E1641" s="235"/>
      <c r="F1641" s="217"/>
      <c r="G1641" s="217"/>
      <c r="H1641" s="217"/>
      <c r="I1641" s="217"/>
      <c r="J1641" s="217"/>
      <c r="K1641" s="217"/>
      <c r="L1641" s="217"/>
      <c r="M1641" s="217"/>
      <c r="N1641" s="217"/>
      <c r="O1641" s="217"/>
      <c r="P1641" s="217"/>
    </row>
    <row r="1642">
      <c r="A1642" s="217"/>
      <c r="B1642" s="234"/>
      <c r="C1642" s="234"/>
      <c r="D1642" s="236"/>
      <c r="E1642" s="235"/>
      <c r="F1642" s="195"/>
      <c r="G1642" s="195"/>
      <c r="H1642" s="217"/>
      <c r="I1642" s="195"/>
      <c r="J1642" s="195"/>
      <c r="K1642" s="195"/>
      <c r="L1642" s="195"/>
      <c r="M1642" s="195"/>
      <c r="N1642" s="195"/>
      <c r="O1642" s="195"/>
      <c r="P1642" s="195"/>
    </row>
    <row r="1643">
      <c r="A1643" s="236"/>
      <c r="B1643" s="234"/>
      <c r="C1643" s="234"/>
      <c r="D1643" s="235"/>
      <c r="E1643" s="235"/>
      <c r="F1643" s="217"/>
      <c r="G1643" s="217"/>
      <c r="H1643" s="217"/>
      <c r="I1643" s="217"/>
      <c r="J1643" s="217"/>
      <c r="K1643" s="217"/>
      <c r="L1643" s="217"/>
      <c r="M1643" s="217"/>
      <c r="N1643" s="217"/>
      <c r="O1643" s="217"/>
      <c r="P1643" s="217"/>
    </row>
    <row r="1644">
      <c r="A1644" s="236"/>
      <c r="B1644" s="234"/>
      <c r="C1644" s="234"/>
      <c r="D1644" s="235"/>
      <c r="E1644" s="235"/>
      <c r="F1644" s="217"/>
      <c r="G1644" s="217"/>
      <c r="H1644" s="217"/>
      <c r="I1644" s="217"/>
      <c r="J1644" s="217"/>
      <c r="K1644" s="217"/>
      <c r="L1644" s="217"/>
      <c r="M1644" s="217"/>
      <c r="N1644" s="217"/>
      <c r="O1644" s="217"/>
      <c r="P1644" s="217"/>
    </row>
    <row r="1645">
      <c r="A1645" s="236"/>
      <c r="B1645" s="234"/>
      <c r="C1645" s="234"/>
      <c r="D1645" s="235"/>
      <c r="E1645" s="235"/>
      <c r="F1645" s="217"/>
      <c r="G1645" s="217"/>
      <c r="H1645" s="217"/>
      <c r="I1645" s="217"/>
      <c r="J1645" s="217"/>
      <c r="K1645" s="217"/>
      <c r="L1645" s="217"/>
      <c r="M1645" s="217"/>
      <c r="N1645" s="217"/>
      <c r="O1645" s="217"/>
      <c r="P1645" s="217"/>
    </row>
    <row r="1646">
      <c r="A1646" s="236"/>
      <c r="B1646" s="234"/>
      <c r="C1646" s="234"/>
      <c r="D1646" s="235"/>
      <c r="E1646" s="235"/>
      <c r="F1646" s="217"/>
      <c r="G1646" s="217"/>
      <c r="H1646" s="217"/>
      <c r="I1646" s="217"/>
      <c r="J1646" s="217"/>
      <c r="K1646" s="217"/>
      <c r="L1646" s="217"/>
      <c r="M1646" s="217"/>
      <c r="N1646" s="217"/>
      <c r="O1646" s="217"/>
      <c r="P1646" s="217"/>
    </row>
    <row r="1647">
      <c r="A1647" s="236"/>
      <c r="B1647" s="234"/>
      <c r="C1647" s="234"/>
      <c r="D1647" s="235"/>
      <c r="E1647" s="235"/>
      <c r="F1647" s="217"/>
      <c r="G1647" s="217"/>
      <c r="H1647" s="217"/>
      <c r="I1647" s="217"/>
      <c r="J1647" s="217"/>
      <c r="K1647" s="217"/>
      <c r="L1647" s="217"/>
      <c r="M1647" s="217"/>
      <c r="N1647" s="217"/>
      <c r="O1647" s="217"/>
      <c r="P1647" s="217"/>
    </row>
    <row r="1648">
      <c r="A1648" s="236"/>
      <c r="B1648" s="234"/>
      <c r="C1648" s="234"/>
      <c r="D1648" s="235"/>
      <c r="E1648" s="235"/>
      <c r="F1648" s="217"/>
      <c r="G1648" s="217"/>
      <c r="H1648" s="217"/>
      <c r="I1648" s="217"/>
      <c r="J1648" s="217"/>
      <c r="K1648" s="217"/>
      <c r="L1648" s="217"/>
      <c r="M1648" s="217"/>
      <c r="N1648" s="217"/>
      <c r="O1648" s="217"/>
      <c r="P1648" s="217"/>
    </row>
    <row r="1649">
      <c r="A1649" s="236"/>
      <c r="B1649" s="234"/>
      <c r="C1649" s="234"/>
      <c r="D1649" s="235"/>
      <c r="E1649" s="235"/>
      <c r="F1649" s="217"/>
      <c r="G1649" s="217"/>
      <c r="H1649" s="217"/>
      <c r="I1649" s="217"/>
      <c r="J1649" s="217"/>
      <c r="K1649" s="217"/>
      <c r="L1649" s="217"/>
      <c r="M1649" s="217"/>
      <c r="N1649" s="217"/>
      <c r="O1649" s="217"/>
      <c r="P1649" s="217"/>
    </row>
    <row r="1650">
      <c r="A1650" s="236"/>
      <c r="B1650" s="234"/>
      <c r="C1650" s="234"/>
      <c r="D1650" s="235"/>
      <c r="E1650" s="235"/>
      <c r="F1650" s="217"/>
      <c r="G1650" s="217"/>
      <c r="H1650" s="217"/>
      <c r="I1650" s="217"/>
      <c r="J1650" s="217"/>
      <c r="K1650" s="217"/>
      <c r="L1650" s="217"/>
      <c r="M1650" s="217"/>
      <c r="N1650" s="217"/>
      <c r="O1650" s="217"/>
      <c r="P1650" s="217"/>
    </row>
    <row r="1651">
      <c r="A1651" s="236"/>
      <c r="B1651" s="234"/>
      <c r="C1651" s="234"/>
      <c r="D1651" s="235"/>
      <c r="E1651" s="235"/>
      <c r="F1651" s="217"/>
      <c r="G1651" s="217"/>
      <c r="H1651" s="217"/>
      <c r="I1651" s="217"/>
      <c r="J1651" s="217"/>
      <c r="K1651" s="217"/>
      <c r="L1651" s="217"/>
      <c r="M1651" s="217"/>
      <c r="N1651" s="217"/>
      <c r="O1651" s="217"/>
      <c r="P1651" s="217"/>
    </row>
    <row r="1652">
      <c r="A1652" s="236"/>
      <c r="B1652" s="234"/>
      <c r="C1652" s="234"/>
      <c r="D1652" s="235"/>
      <c r="E1652" s="235"/>
      <c r="F1652" s="217"/>
      <c r="G1652" s="217"/>
      <c r="H1652" s="217"/>
      <c r="I1652" s="217"/>
      <c r="J1652" s="217"/>
      <c r="K1652" s="217"/>
      <c r="L1652" s="217"/>
      <c r="M1652" s="217"/>
      <c r="N1652" s="217"/>
      <c r="O1652" s="217"/>
      <c r="P1652" s="217"/>
    </row>
    <row r="1653">
      <c r="A1653" s="236"/>
      <c r="B1653" s="234"/>
      <c r="C1653" s="234"/>
      <c r="D1653" s="235"/>
      <c r="E1653" s="235"/>
      <c r="F1653" s="217"/>
      <c r="G1653" s="217"/>
      <c r="H1653" s="217"/>
      <c r="I1653" s="217"/>
      <c r="J1653" s="217"/>
      <c r="K1653" s="217"/>
      <c r="L1653" s="217"/>
      <c r="M1653" s="217"/>
      <c r="N1653" s="217"/>
      <c r="O1653" s="217"/>
      <c r="P1653" s="217"/>
    </row>
    <row r="1654">
      <c r="A1654" s="236"/>
      <c r="B1654" s="234"/>
      <c r="C1654" s="234"/>
      <c r="D1654" s="235"/>
      <c r="E1654" s="235"/>
      <c r="F1654" s="217"/>
      <c r="G1654" s="217"/>
      <c r="H1654" s="217"/>
      <c r="I1654" s="217"/>
      <c r="J1654" s="217"/>
      <c r="K1654" s="217"/>
      <c r="L1654" s="217"/>
      <c r="M1654" s="217"/>
      <c r="N1654" s="217"/>
      <c r="O1654" s="217"/>
      <c r="P1654" s="217"/>
    </row>
    <row r="1655">
      <c r="A1655" s="236"/>
      <c r="B1655" s="234"/>
      <c r="C1655" s="234"/>
      <c r="D1655" s="235"/>
      <c r="E1655" s="235"/>
      <c r="F1655" s="217"/>
      <c r="G1655" s="217"/>
      <c r="H1655" s="217"/>
      <c r="I1655" s="217"/>
      <c r="J1655" s="217"/>
      <c r="K1655" s="217"/>
      <c r="L1655" s="217"/>
      <c r="M1655" s="217"/>
      <c r="N1655" s="217"/>
      <c r="O1655" s="217"/>
      <c r="P1655" s="217"/>
    </row>
    <row r="1656">
      <c r="A1656" s="236"/>
      <c r="B1656" s="234"/>
      <c r="C1656" s="234"/>
      <c r="D1656" s="235"/>
      <c r="E1656" s="235"/>
      <c r="F1656" s="217"/>
      <c r="G1656" s="217"/>
      <c r="H1656" s="217"/>
      <c r="I1656" s="217"/>
      <c r="J1656" s="217"/>
      <c r="K1656" s="217"/>
      <c r="L1656" s="217"/>
      <c r="M1656" s="217"/>
      <c r="N1656" s="217"/>
      <c r="O1656" s="217"/>
      <c r="P1656" s="217"/>
    </row>
    <row r="1657">
      <c r="A1657" s="236"/>
      <c r="B1657" s="234"/>
      <c r="C1657" s="234"/>
      <c r="D1657" s="235"/>
      <c r="E1657" s="235"/>
      <c r="F1657" s="217"/>
      <c r="G1657" s="217"/>
      <c r="H1657" s="217"/>
      <c r="I1657" s="217"/>
      <c r="J1657" s="217"/>
      <c r="K1657" s="217"/>
      <c r="L1657" s="217"/>
      <c r="M1657" s="217"/>
      <c r="N1657" s="217"/>
      <c r="O1657" s="217"/>
      <c r="P1657" s="217"/>
    </row>
    <row r="1658">
      <c r="A1658" s="236"/>
      <c r="B1658" s="234"/>
      <c r="C1658" s="234"/>
      <c r="D1658" s="235"/>
      <c r="E1658" s="235"/>
      <c r="F1658" s="217"/>
      <c r="G1658" s="217"/>
      <c r="H1658" s="217"/>
      <c r="I1658" s="217"/>
      <c r="J1658" s="217"/>
      <c r="K1658" s="217"/>
      <c r="L1658" s="217"/>
      <c r="M1658" s="217"/>
      <c r="N1658" s="217"/>
      <c r="O1658" s="217"/>
      <c r="P1658" s="217"/>
    </row>
    <row r="1659">
      <c r="A1659" s="236"/>
      <c r="B1659" s="234"/>
      <c r="C1659" s="234"/>
      <c r="D1659" s="235"/>
      <c r="E1659" s="235"/>
      <c r="F1659" s="217"/>
      <c r="G1659" s="217"/>
      <c r="H1659" s="217"/>
      <c r="I1659" s="217"/>
      <c r="J1659" s="217"/>
      <c r="K1659" s="217"/>
      <c r="L1659" s="217"/>
      <c r="M1659" s="217"/>
      <c r="N1659" s="217"/>
      <c r="O1659" s="217"/>
      <c r="P1659" s="217"/>
    </row>
    <row r="1660">
      <c r="A1660" s="217"/>
      <c r="B1660" s="234"/>
      <c r="C1660" s="234"/>
      <c r="D1660" s="236"/>
      <c r="E1660" s="235"/>
      <c r="F1660" s="195"/>
      <c r="G1660" s="195"/>
      <c r="H1660" s="217"/>
      <c r="I1660" s="195"/>
      <c r="J1660" s="195"/>
      <c r="K1660" s="195"/>
      <c r="L1660" s="195"/>
      <c r="M1660" s="195"/>
      <c r="N1660" s="195"/>
      <c r="O1660" s="195"/>
      <c r="P1660" s="195"/>
    </row>
    <row r="1661">
      <c r="A1661" s="236"/>
      <c r="B1661" s="234"/>
      <c r="C1661" s="234"/>
      <c r="D1661" s="235"/>
      <c r="E1661" s="235"/>
      <c r="F1661" s="217"/>
      <c r="G1661" s="217"/>
      <c r="H1661" s="217"/>
      <c r="I1661" s="217"/>
      <c r="J1661" s="217"/>
      <c r="K1661" s="217"/>
      <c r="L1661" s="217"/>
      <c r="M1661" s="217"/>
      <c r="N1661" s="217"/>
      <c r="O1661" s="217"/>
      <c r="P1661" s="217"/>
    </row>
    <row r="1662">
      <c r="A1662" s="236"/>
      <c r="B1662" s="234"/>
      <c r="C1662" s="234"/>
      <c r="D1662" s="235"/>
      <c r="E1662" s="235"/>
      <c r="F1662" s="217"/>
      <c r="G1662" s="217"/>
      <c r="H1662" s="217"/>
      <c r="I1662" s="217"/>
      <c r="J1662" s="217"/>
      <c r="K1662" s="217"/>
      <c r="L1662" s="217"/>
      <c r="M1662" s="217"/>
      <c r="N1662" s="217"/>
      <c r="O1662" s="217"/>
      <c r="P1662" s="217"/>
    </row>
    <row r="1663">
      <c r="A1663" s="236"/>
      <c r="B1663" s="234"/>
      <c r="C1663" s="234"/>
      <c r="D1663" s="235"/>
      <c r="E1663" s="235"/>
      <c r="F1663" s="217"/>
      <c r="G1663" s="217"/>
      <c r="H1663" s="217"/>
      <c r="I1663" s="217"/>
      <c r="J1663" s="217"/>
      <c r="K1663" s="217"/>
      <c r="L1663" s="217"/>
      <c r="M1663" s="217"/>
      <c r="N1663" s="217"/>
      <c r="O1663" s="217"/>
      <c r="P1663" s="217"/>
    </row>
    <row r="1664">
      <c r="A1664" s="236"/>
      <c r="B1664" s="234"/>
      <c r="C1664" s="234"/>
      <c r="D1664" s="235"/>
      <c r="E1664" s="235"/>
      <c r="F1664" s="217"/>
      <c r="G1664" s="217"/>
      <c r="H1664" s="217"/>
      <c r="I1664" s="217"/>
      <c r="J1664" s="217"/>
      <c r="K1664" s="217"/>
      <c r="L1664" s="217"/>
      <c r="M1664" s="217"/>
      <c r="N1664" s="217"/>
      <c r="O1664" s="217"/>
      <c r="P1664" s="217"/>
    </row>
    <row r="1665">
      <c r="A1665" s="236"/>
      <c r="B1665" s="234"/>
      <c r="C1665" s="234"/>
      <c r="D1665" s="235"/>
      <c r="E1665" s="235"/>
      <c r="F1665" s="217"/>
      <c r="G1665" s="217"/>
      <c r="H1665" s="217"/>
      <c r="I1665" s="217"/>
      <c r="J1665" s="217"/>
      <c r="K1665" s="217"/>
      <c r="L1665" s="217"/>
      <c r="M1665" s="217"/>
      <c r="N1665" s="217"/>
      <c r="O1665" s="217"/>
      <c r="P1665" s="217"/>
    </row>
    <row r="1666">
      <c r="A1666" s="236"/>
      <c r="B1666" s="234"/>
      <c r="C1666" s="234"/>
      <c r="D1666" s="235"/>
      <c r="E1666" s="235"/>
      <c r="F1666" s="217"/>
      <c r="G1666" s="217"/>
      <c r="H1666" s="217"/>
      <c r="I1666" s="217"/>
      <c r="J1666" s="217"/>
      <c r="K1666" s="217"/>
      <c r="L1666" s="217"/>
      <c r="M1666" s="217"/>
      <c r="N1666" s="217"/>
      <c r="O1666" s="217"/>
      <c r="P1666" s="217"/>
    </row>
    <row r="1667">
      <c r="A1667" s="236"/>
      <c r="B1667" s="234"/>
      <c r="C1667" s="234"/>
      <c r="D1667" s="235"/>
      <c r="E1667" s="235"/>
      <c r="F1667" s="217"/>
      <c r="G1667" s="217"/>
      <c r="H1667" s="217"/>
      <c r="I1667" s="217"/>
      <c r="J1667" s="217"/>
      <c r="K1667" s="217"/>
      <c r="L1667" s="217"/>
      <c r="M1667" s="217"/>
      <c r="N1667" s="217"/>
      <c r="O1667" s="217"/>
      <c r="P1667" s="217"/>
    </row>
    <row r="1668">
      <c r="A1668" s="236"/>
      <c r="B1668" s="234"/>
      <c r="C1668" s="234"/>
      <c r="D1668" s="235"/>
      <c r="E1668" s="235"/>
      <c r="F1668" s="217"/>
      <c r="G1668" s="217"/>
      <c r="H1668" s="217"/>
      <c r="I1668" s="217"/>
      <c r="J1668" s="217"/>
      <c r="K1668" s="217"/>
      <c r="L1668" s="217"/>
      <c r="M1668" s="217"/>
      <c r="N1668" s="217"/>
      <c r="O1668" s="217"/>
      <c r="P1668" s="217"/>
    </row>
    <row r="1669">
      <c r="A1669" s="236"/>
      <c r="B1669" s="234"/>
      <c r="C1669" s="234"/>
      <c r="D1669" s="235"/>
      <c r="E1669" s="235"/>
      <c r="F1669" s="217"/>
      <c r="G1669" s="217"/>
      <c r="H1669" s="217"/>
      <c r="I1669" s="217"/>
      <c r="J1669" s="217"/>
      <c r="K1669" s="217"/>
      <c r="L1669" s="217"/>
      <c r="M1669" s="217"/>
      <c r="N1669" s="217"/>
      <c r="O1669" s="217"/>
      <c r="P1669" s="217"/>
    </row>
    <row r="1670">
      <c r="A1670" s="236"/>
      <c r="B1670" s="234"/>
      <c r="C1670" s="234"/>
      <c r="D1670" s="235"/>
      <c r="E1670" s="235"/>
      <c r="F1670" s="217"/>
      <c r="G1670" s="217"/>
      <c r="H1670" s="217"/>
      <c r="I1670" s="217"/>
      <c r="J1670" s="217"/>
      <c r="K1670" s="217"/>
      <c r="L1670" s="217"/>
      <c r="M1670" s="217"/>
      <c r="N1670" s="217"/>
      <c r="O1670" s="217"/>
      <c r="P1670" s="217"/>
    </row>
    <row r="1671">
      <c r="A1671" s="236"/>
      <c r="B1671" s="234"/>
      <c r="C1671" s="234"/>
      <c r="D1671" s="235"/>
      <c r="E1671" s="235"/>
      <c r="F1671" s="217"/>
      <c r="G1671" s="217"/>
      <c r="H1671" s="217"/>
      <c r="I1671" s="217"/>
      <c r="J1671" s="217"/>
      <c r="K1671" s="217"/>
      <c r="L1671" s="217"/>
      <c r="M1671" s="217"/>
      <c r="N1671" s="217"/>
      <c r="O1671" s="217"/>
      <c r="P1671" s="217"/>
    </row>
    <row r="1672">
      <c r="A1672" s="236"/>
      <c r="B1672" s="234"/>
      <c r="C1672" s="234"/>
      <c r="D1672" s="235"/>
      <c r="E1672" s="235"/>
      <c r="F1672" s="217"/>
      <c r="G1672" s="217"/>
      <c r="H1672" s="217"/>
      <c r="I1672" s="217"/>
      <c r="J1672" s="217"/>
      <c r="K1672" s="217"/>
      <c r="L1672" s="217"/>
      <c r="M1672" s="217"/>
      <c r="N1672" s="217"/>
      <c r="O1672" s="217"/>
      <c r="P1672" s="217"/>
    </row>
    <row r="1673">
      <c r="A1673" s="236"/>
      <c r="B1673" s="234"/>
      <c r="C1673" s="234"/>
      <c r="D1673" s="235"/>
      <c r="E1673" s="235"/>
      <c r="F1673" s="217"/>
      <c r="G1673" s="217"/>
      <c r="H1673" s="217"/>
      <c r="I1673" s="217"/>
      <c r="J1673" s="217"/>
      <c r="K1673" s="217"/>
      <c r="L1673" s="217"/>
      <c r="M1673" s="217"/>
      <c r="N1673" s="217"/>
      <c r="O1673" s="217"/>
      <c r="P1673" s="217"/>
    </row>
    <row r="1674">
      <c r="A1674" s="236"/>
      <c r="B1674" s="234"/>
      <c r="C1674" s="234"/>
      <c r="D1674" s="235"/>
      <c r="E1674" s="235"/>
      <c r="F1674" s="217"/>
      <c r="G1674" s="217"/>
      <c r="H1674" s="217"/>
      <c r="I1674" s="217"/>
      <c r="J1674" s="217"/>
      <c r="K1674" s="217"/>
      <c r="L1674" s="217"/>
      <c r="M1674" s="217"/>
      <c r="N1674" s="217"/>
      <c r="O1674" s="217"/>
      <c r="P1674" s="217"/>
    </row>
    <row r="1675">
      <c r="A1675" s="236"/>
      <c r="B1675" s="234"/>
      <c r="C1675" s="234"/>
      <c r="D1675" s="235"/>
      <c r="E1675" s="235"/>
      <c r="F1675" s="217"/>
      <c r="G1675" s="217"/>
      <c r="H1675" s="217"/>
      <c r="I1675" s="217"/>
      <c r="J1675" s="217"/>
      <c r="K1675" s="217"/>
      <c r="L1675" s="217"/>
      <c r="M1675" s="217"/>
      <c r="N1675" s="217"/>
      <c r="O1675" s="217"/>
      <c r="P1675" s="217"/>
    </row>
    <row r="1676">
      <c r="A1676" s="236"/>
      <c r="B1676" s="234"/>
      <c r="C1676" s="234"/>
      <c r="D1676" s="235"/>
      <c r="E1676" s="235"/>
      <c r="F1676" s="217"/>
      <c r="G1676" s="217"/>
      <c r="H1676" s="217"/>
      <c r="I1676" s="217"/>
      <c r="J1676" s="217"/>
      <c r="K1676" s="217"/>
      <c r="L1676" s="217"/>
      <c r="M1676" s="217"/>
      <c r="N1676" s="217"/>
      <c r="O1676" s="217"/>
      <c r="P1676" s="217"/>
    </row>
    <row r="1677">
      <c r="A1677" s="236"/>
      <c r="B1677" s="234"/>
      <c r="C1677" s="234"/>
      <c r="D1677" s="235"/>
      <c r="E1677" s="235"/>
      <c r="F1677" s="217"/>
      <c r="G1677" s="217"/>
      <c r="H1677" s="217"/>
      <c r="I1677" s="217"/>
      <c r="J1677" s="217"/>
      <c r="K1677" s="217"/>
      <c r="L1677" s="217"/>
      <c r="M1677" s="217"/>
      <c r="N1677" s="217"/>
      <c r="O1677" s="217"/>
      <c r="P1677" s="217"/>
    </row>
    <row r="1678">
      <c r="A1678" s="217"/>
      <c r="B1678" s="234"/>
      <c r="C1678" s="234"/>
      <c r="D1678" s="236"/>
      <c r="E1678" s="235"/>
      <c r="F1678" s="195"/>
      <c r="G1678" s="195"/>
      <c r="H1678" s="217"/>
      <c r="I1678" s="195"/>
      <c r="J1678" s="195"/>
      <c r="K1678" s="195"/>
      <c r="L1678" s="195"/>
      <c r="M1678" s="195"/>
      <c r="N1678" s="195"/>
      <c r="O1678" s="195"/>
      <c r="P1678" s="195"/>
    </row>
    <row r="1679">
      <c r="A1679" s="257"/>
      <c r="B1679" s="234"/>
      <c r="C1679" s="234"/>
      <c r="D1679" s="235"/>
      <c r="E1679" s="235"/>
      <c r="F1679" s="217"/>
      <c r="G1679" s="217"/>
      <c r="H1679" s="217"/>
      <c r="I1679" s="217"/>
      <c r="J1679" s="217"/>
      <c r="K1679" s="217"/>
      <c r="L1679" s="217"/>
      <c r="M1679" s="217"/>
      <c r="N1679" s="217"/>
      <c r="O1679" s="217"/>
      <c r="P1679" s="217"/>
    </row>
    <row r="1680">
      <c r="A1680" s="257"/>
      <c r="B1680" s="234"/>
      <c r="C1680" s="234"/>
      <c r="D1680" s="235"/>
      <c r="E1680" s="235"/>
      <c r="F1680" s="217"/>
      <c r="G1680" s="217"/>
      <c r="H1680" s="217"/>
      <c r="I1680" s="217"/>
      <c r="J1680" s="217"/>
      <c r="K1680" s="217"/>
      <c r="L1680" s="217"/>
      <c r="M1680" s="217"/>
      <c r="N1680" s="217"/>
      <c r="O1680" s="217"/>
      <c r="P1680" s="217"/>
    </row>
    <row r="1681">
      <c r="A1681" s="257"/>
      <c r="B1681" s="234"/>
      <c r="C1681" s="234"/>
      <c r="D1681" s="235"/>
      <c r="E1681" s="235"/>
      <c r="F1681" s="217"/>
      <c r="G1681" s="217"/>
      <c r="H1681" s="217"/>
      <c r="I1681" s="217"/>
      <c r="J1681" s="217"/>
      <c r="K1681" s="217"/>
      <c r="L1681" s="217"/>
      <c r="M1681" s="217"/>
      <c r="N1681" s="217"/>
      <c r="O1681" s="217"/>
      <c r="P1681" s="217"/>
    </row>
    <row r="1682">
      <c r="A1682" s="257"/>
      <c r="B1682" s="234"/>
      <c r="C1682" s="234"/>
      <c r="D1682" s="235"/>
      <c r="E1682" s="235"/>
      <c r="F1682" s="217"/>
      <c r="G1682" s="217"/>
      <c r="H1682" s="217"/>
      <c r="I1682" s="217"/>
      <c r="J1682" s="217"/>
      <c r="K1682" s="217"/>
      <c r="L1682" s="217"/>
      <c r="M1682" s="217"/>
      <c r="N1682" s="217"/>
      <c r="O1682" s="217"/>
      <c r="P1682" s="217"/>
    </row>
    <row r="1683">
      <c r="A1683" s="257"/>
      <c r="B1683" s="234"/>
      <c r="C1683" s="234"/>
      <c r="D1683" s="235"/>
      <c r="E1683" s="235"/>
      <c r="F1683" s="217"/>
      <c r="G1683" s="217"/>
      <c r="H1683" s="217"/>
      <c r="I1683" s="217"/>
      <c r="J1683" s="217"/>
      <c r="K1683" s="217"/>
      <c r="L1683" s="217"/>
      <c r="M1683" s="217"/>
      <c r="N1683" s="217"/>
      <c r="O1683" s="217"/>
      <c r="P1683" s="217"/>
    </row>
    <row r="1684">
      <c r="A1684" s="257"/>
      <c r="B1684" s="234"/>
      <c r="C1684" s="234"/>
      <c r="D1684" s="235"/>
      <c r="E1684" s="235"/>
      <c r="F1684" s="217"/>
      <c r="G1684" s="217"/>
      <c r="H1684" s="217"/>
      <c r="I1684" s="217"/>
      <c r="J1684" s="217"/>
      <c r="K1684" s="217"/>
      <c r="L1684" s="217"/>
      <c r="M1684" s="217"/>
      <c r="N1684" s="217"/>
      <c r="O1684" s="217"/>
      <c r="P1684" s="217"/>
    </row>
    <row r="1685">
      <c r="A1685" s="257"/>
      <c r="B1685" s="234"/>
      <c r="C1685" s="234"/>
      <c r="D1685" s="235"/>
      <c r="E1685" s="235"/>
      <c r="F1685" s="217"/>
      <c r="G1685" s="217"/>
      <c r="H1685" s="217"/>
      <c r="I1685" s="217"/>
      <c r="J1685" s="217"/>
      <c r="K1685" s="217"/>
      <c r="L1685" s="217"/>
      <c r="M1685" s="217"/>
      <c r="N1685" s="217"/>
      <c r="O1685" s="217"/>
      <c r="P1685" s="217"/>
    </row>
    <row r="1686">
      <c r="A1686" s="257"/>
      <c r="B1686" s="234"/>
      <c r="C1686" s="234"/>
      <c r="D1686" s="235"/>
      <c r="E1686" s="235"/>
      <c r="F1686" s="217"/>
      <c r="G1686" s="217"/>
      <c r="H1686" s="217"/>
      <c r="I1686" s="217"/>
      <c r="J1686" s="217"/>
      <c r="K1686" s="217"/>
      <c r="L1686" s="217"/>
      <c r="M1686" s="217"/>
      <c r="N1686" s="217"/>
      <c r="O1686" s="217"/>
      <c r="P1686" s="217"/>
    </row>
    <row r="1687">
      <c r="A1687" s="257"/>
      <c r="B1687" s="234"/>
      <c r="C1687" s="234"/>
      <c r="D1687" s="235"/>
      <c r="E1687" s="235"/>
      <c r="F1687" s="217"/>
      <c r="G1687" s="217"/>
      <c r="H1687" s="217"/>
      <c r="I1687" s="217"/>
      <c r="J1687" s="217"/>
      <c r="K1687" s="217"/>
      <c r="L1687" s="217"/>
      <c r="M1687" s="217"/>
      <c r="N1687" s="217"/>
      <c r="O1687" s="217"/>
      <c r="P1687" s="217"/>
    </row>
    <row r="1688">
      <c r="A1688" s="257"/>
      <c r="B1688" s="234"/>
      <c r="C1688" s="234"/>
      <c r="D1688" s="235"/>
      <c r="E1688" s="235"/>
      <c r="F1688" s="217"/>
      <c r="G1688" s="217"/>
      <c r="H1688" s="217"/>
      <c r="I1688" s="217"/>
      <c r="J1688" s="217"/>
      <c r="K1688" s="217"/>
      <c r="L1688" s="217"/>
      <c r="M1688" s="217"/>
      <c r="N1688" s="217"/>
      <c r="O1688" s="217"/>
      <c r="P1688" s="217"/>
    </row>
    <row r="1689">
      <c r="A1689" s="257"/>
      <c r="B1689" s="234"/>
      <c r="C1689" s="234"/>
      <c r="D1689" s="235"/>
      <c r="E1689" s="235"/>
      <c r="F1689" s="217"/>
      <c r="G1689" s="217"/>
      <c r="H1689" s="217"/>
      <c r="I1689" s="217"/>
      <c r="J1689" s="217"/>
      <c r="K1689" s="217"/>
      <c r="L1689" s="217"/>
      <c r="M1689" s="217"/>
      <c r="N1689" s="217"/>
      <c r="O1689" s="217"/>
      <c r="P1689" s="217"/>
    </row>
    <row r="1690">
      <c r="A1690" s="257"/>
      <c r="B1690" s="234"/>
      <c r="C1690" s="234"/>
      <c r="D1690" s="235"/>
      <c r="E1690" s="235"/>
      <c r="F1690" s="217"/>
      <c r="G1690" s="217"/>
      <c r="H1690" s="217"/>
      <c r="I1690" s="217"/>
      <c r="J1690" s="217"/>
      <c r="K1690" s="217"/>
      <c r="L1690" s="217"/>
      <c r="M1690" s="217"/>
      <c r="N1690" s="217"/>
      <c r="O1690" s="217"/>
      <c r="P1690" s="217"/>
    </row>
    <row r="1691">
      <c r="A1691" s="257"/>
      <c r="B1691" s="234"/>
      <c r="C1691" s="234"/>
      <c r="D1691" s="235"/>
      <c r="E1691" s="235"/>
      <c r="F1691" s="217"/>
      <c r="G1691" s="217"/>
      <c r="H1691" s="217"/>
      <c r="I1691" s="217"/>
      <c r="J1691" s="217"/>
      <c r="K1691" s="217"/>
      <c r="L1691" s="217"/>
      <c r="M1691" s="217"/>
      <c r="N1691" s="217"/>
      <c r="O1691" s="217"/>
      <c r="P1691" s="217"/>
    </row>
    <row r="1692">
      <c r="A1692" s="257"/>
      <c r="B1692" s="234"/>
      <c r="C1692" s="234"/>
      <c r="D1692" s="235"/>
      <c r="E1692" s="235"/>
      <c r="F1692" s="217"/>
      <c r="G1692" s="217"/>
      <c r="H1692" s="217"/>
      <c r="I1692" s="217"/>
      <c r="J1692" s="217"/>
      <c r="K1692" s="217"/>
      <c r="L1692" s="217"/>
      <c r="M1692" s="217"/>
      <c r="N1692" s="217"/>
      <c r="O1692" s="217"/>
      <c r="P1692" s="217"/>
    </row>
    <row r="1693">
      <c r="A1693" s="257"/>
      <c r="B1693" s="234"/>
      <c r="C1693" s="234"/>
      <c r="D1693" s="235"/>
      <c r="E1693" s="235"/>
      <c r="F1693" s="217"/>
      <c r="G1693" s="217"/>
      <c r="H1693" s="217"/>
      <c r="I1693" s="217"/>
      <c r="J1693" s="217"/>
      <c r="K1693" s="217"/>
      <c r="L1693" s="217"/>
      <c r="M1693" s="217"/>
      <c r="N1693" s="217"/>
      <c r="O1693" s="217"/>
      <c r="P1693" s="217"/>
    </row>
    <row r="1694">
      <c r="A1694" s="257"/>
      <c r="B1694" s="234"/>
      <c r="C1694" s="234"/>
      <c r="D1694" s="235"/>
      <c r="E1694" s="235"/>
      <c r="F1694" s="217"/>
      <c r="G1694" s="217"/>
      <c r="H1694" s="217"/>
      <c r="I1694" s="217"/>
      <c r="J1694" s="217"/>
      <c r="K1694" s="217"/>
      <c r="L1694" s="217"/>
      <c r="M1694" s="217"/>
      <c r="N1694" s="217"/>
      <c r="O1694" s="217"/>
      <c r="P1694" s="217"/>
    </row>
    <row r="1695">
      <c r="A1695" s="257"/>
      <c r="B1695" s="234"/>
      <c r="C1695" s="234"/>
      <c r="D1695" s="235"/>
      <c r="E1695" s="235"/>
      <c r="F1695" s="217"/>
      <c r="G1695" s="217"/>
      <c r="H1695" s="217"/>
      <c r="I1695" s="217"/>
      <c r="J1695" s="217"/>
      <c r="K1695" s="217"/>
      <c r="L1695" s="217"/>
      <c r="M1695" s="217"/>
      <c r="N1695" s="217"/>
      <c r="O1695" s="217"/>
      <c r="P1695" s="217"/>
    </row>
    <row r="1696">
      <c r="A1696" s="221"/>
      <c r="B1696" s="256"/>
      <c r="C1696" s="238"/>
      <c r="D1696" s="235"/>
      <c r="E1696" s="235"/>
      <c r="F1696" s="211"/>
      <c r="G1696" s="211"/>
      <c r="H1696" s="217"/>
      <c r="I1696" s="211"/>
      <c r="J1696" s="211"/>
      <c r="K1696" s="211"/>
      <c r="L1696" s="211"/>
      <c r="M1696" s="211"/>
      <c r="N1696" s="211"/>
      <c r="O1696" s="211"/>
      <c r="P1696" s="211"/>
    </row>
    <row r="1697">
      <c r="A1697" s="231"/>
      <c r="B1697" s="256"/>
      <c r="C1697" s="238"/>
      <c r="D1697" s="235"/>
      <c r="E1697" s="235"/>
      <c r="F1697" s="211"/>
      <c r="G1697" s="211"/>
      <c r="H1697" s="217"/>
      <c r="I1697" s="211"/>
      <c r="J1697" s="211"/>
      <c r="K1697" s="211"/>
      <c r="L1697" s="211"/>
      <c r="M1697" s="211"/>
      <c r="N1697" s="211"/>
      <c r="O1697" s="211"/>
      <c r="P1697" s="211"/>
    </row>
    <row r="1698">
      <c r="A1698" s="231"/>
      <c r="B1698" s="256"/>
      <c r="C1698" s="238"/>
      <c r="D1698" s="235"/>
      <c r="E1698" s="231"/>
      <c r="F1698" s="211"/>
      <c r="G1698" s="211"/>
      <c r="H1698" s="217"/>
      <c r="I1698" s="211"/>
      <c r="J1698" s="211"/>
      <c r="K1698" s="211"/>
      <c r="L1698" s="211"/>
      <c r="M1698" s="211"/>
      <c r="N1698" s="211"/>
      <c r="O1698" s="211"/>
      <c r="P1698" s="211"/>
    </row>
    <row r="1699">
      <c r="A1699" s="231"/>
      <c r="B1699" s="256"/>
      <c r="C1699" s="238"/>
      <c r="D1699" s="235"/>
      <c r="E1699" s="235"/>
      <c r="F1699" s="211"/>
      <c r="G1699" s="211"/>
      <c r="H1699" s="217"/>
      <c r="I1699" s="211"/>
      <c r="J1699" s="211"/>
      <c r="K1699" s="211"/>
      <c r="L1699" s="211"/>
      <c r="M1699" s="211"/>
      <c r="N1699" s="211"/>
      <c r="O1699" s="211"/>
      <c r="P1699" s="211"/>
    </row>
    <row r="1700">
      <c r="A1700" s="231"/>
      <c r="B1700" s="256"/>
      <c r="C1700" s="238"/>
      <c r="D1700" s="235"/>
      <c r="E1700" s="235"/>
      <c r="F1700" s="211"/>
      <c r="G1700" s="211"/>
      <c r="H1700" s="217"/>
      <c r="I1700" s="211"/>
      <c r="J1700" s="211"/>
      <c r="K1700" s="211"/>
      <c r="L1700" s="211"/>
      <c r="M1700" s="211"/>
      <c r="N1700" s="211"/>
      <c r="O1700" s="211"/>
      <c r="P1700" s="211"/>
    </row>
    <row r="1701">
      <c r="A1701" s="231"/>
      <c r="B1701" s="256"/>
      <c r="C1701" s="238"/>
      <c r="D1701" s="235"/>
      <c r="E1701" s="235"/>
      <c r="F1701" s="211"/>
      <c r="G1701" s="211"/>
      <c r="H1701" s="217"/>
      <c r="I1701" s="211"/>
      <c r="J1701" s="211"/>
      <c r="K1701" s="211"/>
      <c r="L1701" s="211"/>
      <c r="M1701" s="211"/>
      <c r="N1701" s="211"/>
      <c r="O1701" s="211"/>
      <c r="P1701" s="211"/>
    </row>
    <row r="1702">
      <c r="A1702" s="231"/>
      <c r="B1702" s="256"/>
      <c r="C1702" s="238"/>
      <c r="D1702" s="235"/>
      <c r="E1702" s="235"/>
      <c r="F1702" s="211"/>
      <c r="G1702" s="211"/>
      <c r="H1702" s="217"/>
      <c r="I1702" s="211"/>
      <c r="J1702" s="211"/>
      <c r="K1702" s="211"/>
      <c r="L1702" s="211"/>
      <c r="M1702" s="211"/>
      <c r="N1702" s="211"/>
      <c r="O1702" s="211"/>
      <c r="P1702" s="211"/>
    </row>
    <row r="1703">
      <c r="A1703" s="231"/>
      <c r="B1703" s="256"/>
      <c r="C1703" s="238"/>
      <c r="D1703" s="235"/>
      <c r="E1703" s="235"/>
      <c r="F1703" s="211"/>
      <c r="G1703" s="211"/>
      <c r="H1703" s="217"/>
      <c r="I1703" s="211"/>
      <c r="J1703" s="211"/>
      <c r="K1703" s="211"/>
      <c r="L1703" s="211"/>
      <c r="M1703" s="211"/>
      <c r="N1703" s="211"/>
      <c r="O1703" s="211"/>
      <c r="P1703" s="211"/>
    </row>
    <row r="1704">
      <c r="A1704" s="231"/>
      <c r="B1704" s="256"/>
      <c r="C1704" s="238"/>
      <c r="D1704" s="235"/>
      <c r="E1704" s="235"/>
      <c r="F1704" s="211"/>
      <c r="G1704" s="211"/>
      <c r="H1704" s="217"/>
      <c r="I1704" s="211"/>
      <c r="J1704" s="211"/>
      <c r="K1704" s="211"/>
      <c r="L1704" s="211"/>
      <c r="M1704" s="211"/>
      <c r="N1704" s="211"/>
      <c r="O1704" s="211"/>
      <c r="P1704" s="211"/>
    </row>
    <row r="1705">
      <c r="A1705" s="231"/>
      <c r="B1705" s="256"/>
      <c r="C1705" s="238"/>
      <c r="D1705" s="235"/>
      <c r="E1705" s="235"/>
      <c r="F1705" s="211"/>
      <c r="G1705" s="211"/>
      <c r="H1705" s="217"/>
      <c r="I1705" s="211"/>
      <c r="J1705" s="211"/>
      <c r="K1705" s="211"/>
      <c r="L1705" s="211"/>
      <c r="M1705" s="211"/>
      <c r="N1705" s="211"/>
      <c r="O1705" s="211"/>
      <c r="P1705" s="211"/>
    </row>
    <row r="1706">
      <c r="A1706" s="231"/>
      <c r="B1706" s="256"/>
      <c r="C1706" s="238"/>
      <c r="D1706" s="235"/>
      <c r="E1706" s="235"/>
      <c r="F1706" s="211"/>
      <c r="G1706" s="211"/>
      <c r="H1706" s="217"/>
      <c r="I1706" s="211"/>
      <c r="J1706" s="211"/>
      <c r="K1706" s="211"/>
      <c r="L1706" s="211"/>
      <c r="M1706" s="211"/>
      <c r="N1706" s="211"/>
      <c r="O1706" s="211"/>
      <c r="P1706" s="211"/>
    </row>
    <row r="1707">
      <c r="A1707" s="231"/>
      <c r="B1707" s="256"/>
      <c r="C1707" s="238"/>
      <c r="D1707" s="235"/>
      <c r="E1707" s="235"/>
      <c r="F1707" s="211"/>
      <c r="G1707" s="211"/>
      <c r="H1707" s="217"/>
      <c r="I1707" s="211"/>
      <c r="J1707" s="211"/>
      <c r="K1707" s="211"/>
      <c r="L1707" s="211"/>
      <c r="M1707" s="211"/>
      <c r="N1707" s="211"/>
      <c r="O1707" s="211"/>
      <c r="P1707" s="211"/>
    </row>
    <row r="1708">
      <c r="A1708" s="231"/>
      <c r="B1708" s="256"/>
      <c r="C1708" s="238"/>
      <c r="D1708" s="235"/>
      <c r="E1708" s="235"/>
      <c r="F1708" s="211"/>
      <c r="G1708" s="211"/>
      <c r="H1708" s="217"/>
      <c r="I1708" s="211"/>
      <c r="J1708" s="211"/>
      <c r="K1708" s="211"/>
      <c r="L1708" s="211"/>
      <c r="M1708" s="211"/>
      <c r="N1708" s="211"/>
      <c r="O1708" s="211"/>
      <c r="P1708" s="211"/>
    </row>
    <row r="1709">
      <c r="A1709" s="231"/>
      <c r="B1709" s="256"/>
      <c r="C1709" s="238"/>
      <c r="D1709" s="235"/>
      <c r="E1709" s="235"/>
      <c r="F1709" s="211"/>
      <c r="G1709" s="211"/>
      <c r="H1709" s="217"/>
      <c r="I1709" s="211"/>
      <c r="J1709" s="211"/>
      <c r="K1709" s="211"/>
      <c r="L1709" s="211"/>
      <c r="M1709" s="211"/>
      <c r="N1709" s="211"/>
      <c r="O1709" s="211"/>
      <c r="P1709" s="211"/>
    </row>
    <row r="1710">
      <c r="A1710" s="231"/>
      <c r="B1710" s="256"/>
      <c r="C1710" s="238"/>
      <c r="D1710" s="235"/>
      <c r="E1710" s="235"/>
      <c r="F1710" s="211"/>
      <c r="G1710" s="211"/>
      <c r="H1710" s="217"/>
      <c r="I1710" s="211"/>
      <c r="J1710" s="211"/>
      <c r="K1710" s="211"/>
      <c r="L1710" s="211"/>
      <c r="M1710" s="211"/>
      <c r="N1710" s="211"/>
      <c r="O1710" s="211"/>
      <c r="P1710" s="211"/>
    </row>
    <row r="1711">
      <c r="A1711" s="231"/>
      <c r="B1711" s="256"/>
      <c r="C1711" s="238"/>
      <c r="D1711" s="235"/>
      <c r="E1711" s="235"/>
      <c r="F1711" s="211"/>
      <c r="G1711" s="211"/>
      <c r="H1711" s="217"/>
      <c r="I1711" s="211"/>
      <c r="J1711" s="211"/>
      <c r="K1711" s="211"/>
      <c r="L1711" s="211"/>
      <c r="M1711" s="211"/>
      <c r="N1711" s="211"/>
      <c r="O1711" s="211"/>
      <c r="P1711" s="211"/>
    </row>
    <row r="1712">
      <c r="A1712" s="231"/>
      <c r="B1712" s="256"/>
      <c r="C1712" s="238"/>
      <c r="D1712" s="235"/>
      <c r="E1712" s="235"/>
      <c r="F1712" s="211"/>
      <c r="G1712" s="211"/>
      <c r="H1712" s="217"/>
      <c r="I1712" s="211"/>
      <c r="J1712" s="211"/>
      <c r="K1712" s="211"/>
      <c r="L1712" s="211"/>
      <c r="M1712" s="211"/>
      <c r="N1712" s="211"/>
      <c r="O1712" s="211"/>
      <c r="P1712" s="211"/>
    </row>
    <row r="1713">
      <c r="A1713" s="231"/>
      <c r="B1713" s="256"/>
      <c r="C1713" s="238"/>
      <c r="D1713" s="235"/>
      <c r="E1713" s="235"/>
      <c r="F1713" s="211"/>
      <c r="G1713" s="211"/>
      <c r="H1713" s="217"/>
      <c r="I1713" s="211"/>
      <c r="J1713" s="211"/>
      <c r="K1713" s="211"/>
      <c r="L1713" s="211"/>
      <c r="M1713" s="211"/>
      <c r="N1713" s="211"/>
      <c r="O1713" s="211"/>
      <c r="P1713" s="211"/>
    </row>
    <row r="1714">
      <c r="A1714" s="221"/>
      <c r="B1714" s="256"/>
      <c r="C1714" s="238"/>
      <c r="D1714" s="235"/>
      <c r="E1714" s="235"/>
      <c r="F1714" s="211"/>
      <c r="G1714" s="211"/>
      <c r="H1714" s="217"/>
      <c r="I1714" s="211"/>
      <c r="J1714" s="211"/>
      <c r="K1714" s="211"/>
      <c r="L1714" s="211"/>
      <c r="M1714" s="211"/>
      <c r="N1714" s="211"/>
      <c r="O1714" s="211"/>
      <c r="P1714" s="211"/>
    </row>
    <row r="1715">
      <c r="A1715" s="231"/>
      <c r="B1715" s="256"/>
      <c r="C1715" s="238"/>
      <c r="D1715" s="235"/>
      <c r="E1715" s="235"/>
      <c r="F1715" s="211"/>
      <c r="G1715" s="211"/>
      <c r="H1715" s="217"/>
      <c r="I1715" s="211"/>
      <c r="J1715" s="211"/>
      <c r="K1715" s="211"/>
      <c r="L1715" s="211"/>
      <c r="M1715" s="211"/>
      <c r="N1715" s="211"/>
      <c r="O1715" s="211"/>
      <c r="P1715" s="211"/>
    </row>
    <row r="1716">
      <c r="A1716" s="231"/>
      <c r="B1716" s="256"/>
      <c r="C1716" s="238"/>
      <c r="D1716" s="235"/>
      <c r="E1716" s="231"/>
      <c r="F1716" s="211"/>
      <c r="G1716" s="211"/>
      <c r="H1716" s="217"/>
      <c r="I1716" s="211"/>
      <c r="J1716" s="211"/>
      <c r="K1716" s="211"/>
      <c r="L1716" s="211"/>
      <c r="M1716" s="211"/>
      <c r="N1716" s="211"/>
      <c r="O1716" s="211"/>
      <c r="P1716" s="211"/>
    </row>
    <row r="1717">
      <c r="A1717" s="231"/>
      <c r="B1717" s="256"/>
      <c r="C1717" s="238"/>
      <c r="D1717" s="235"/>
      <c r="E1717" s="235"/>
      <c r="F1717" s="211"/>
      <c r="G1717" s="211"/>
      <c r="H1717" s="217"/>
      <c r="I1717" s="211"/>
      <c r="J1717" s="211"/>
      <c r="K1717" s="211"/>
      <c r="L1717" s="211"/>
      <c r="M1717" s="211"/>
      <c r="N1717" s="211"/>
      <c r="O1717" s="211"/>
      <c r="P1717" s="211"/>
    </row>
    <row r="1718">
      <c r="A1718" s="231"/>
      <c r="B1718" s="256"/>
      <c r="C1718" s="238"/>
      <c r="D1718" s="235"/>
      <c r="E1718" s="235"/>
      <c r="F1718" s="211"/>
      <c r="G1718" s="211"/>
      <c r="H1718" s="217"/>
      <c r="I1718" s="211"/>
      <c r="J1718" s="211"/>
      <c r="K1718" s="211"/>
      <c r="L1718" s="211"/>
      <c r="M1718" s="211"/>
      <c r="N1718" s="211"/>
      <c r="O1718" s="211"/>
      <c r="P1718" s="211"/>
    </row>
    <row r="1719">
      <c r="A1719" s="231"/>
      <c r="B1719" s="256"/>
      <c r="C1719" s="238"/>
      <c r="D1719" s="235"/>
      <c r="E1719" s="235"/>
      <c r="F1719" s="211"/>
      <c r="G1719" s="211"/>
      <c r="H1719" s="217"/>
      <c r="I1719" s="211"/>
      <c r="J1719" s="211"/>
      <c r="K1719" s="211"/>
      <c r="L1719" s="211"/>
      <c r="M1719" s="211"/>
      <c r="N1719" s="211"/>
      <c r="O1719" s="211"/>
      <c r="P1719" s="211"/>
    </row>
    <row r="1720">
      <c r="A1720" s="231"/>
      <c r="B1720" s="256"/>
      <c r="C1720" s="238"/>
      <c r="D1720" s="235"/>
      <c r="E1720" s="235"/>
      <c r="F1720" s="211"/>
      <c r="G1720" s="211"/>
      <c r="H1720" s="217"/>
      <c r="I1720" s="211"/>
      <c r="J1720" s="211"/>
      <c r="K1720" s="211"/>
      <c r="L1720" s="211"/>
      <c r="M1720" s="211"/>
      <c r="N1720" s="211"/>
      <c r="O1720" s="211"/>
      <c r="P1720" s="211"/>
    </row>
    <row r="1721">
      <c r="A1721" s="231"/>
      <c r="B1721" s="256"/>
      <c r="C1721" s="238"/>
      <c r="D1721" s="235"/>
      <c r="E1721" s="235"/>
      <c r="F1721" s="211"/>
      <c r="G1721" s="211"/>
      <c r="H1721" s="217"/>
      <c r="I1721" s="211"/>
      <c r="J1721" s="211"/>
      <c r="K1721" s="211"/>
      <c r="L1721" s="211"/>
      <c r="M1721" s="211"/>
      <c r="N1721" s="211"/>
      <c r="O1721" s="211"/>
      <c r="P1721" s="211"/>
    </row>
    <row r="1722">
      <c r="A1722" s="231"/>
      <c r="B1722" s="256"/>
      <c r="C1722" s="238"/>
      <c r="D1722" s="235"/>
      <c r="E1722" s="235"/>
      <c r="F1722" s="211"/>
      <c r="G1722" s="211"/>
      <c r="H1722" s="217"/>
      <c r="I1722" s="211"/>
      <c r="J1722" s="211"/>
      <c r="K1722" s="211"/>
      <c r="L1722" s="211"/>
      <c r="M1722" s="211"/>
      <c r="N1722" s="211"/>
      <c r="O1722" s="211"/>
      <c r="P1722" s="211"/>
    </row>
    <row r="1723">
      <c r="A1723" s="231"/>
      <c r="B1723" s="256"/>
      <c r="C1723" s="238"/>
      <c r="D1723" s="235"/>
      <c r="E1723" s="235"/>
      <c r="F1723" s="211"/>
      <c r="G1723" s="211"/>
      <c r="H1723" s="217"/>
      <c r="I1723" s="211"/>
      <c r="J1723" s="211"/>
      <c r="K1723" s="211"/>
      <c r="L1723" s="211"/>
      <c r="M1723" s="211"/>
      <c r="N1723" s="211"/>
      <c r="O1723" s="211"/>
      <c r="P1723" s="211"/>
    </row>
    <row r="1724">
      <c r="A1724" s="231"/>
      <c r="B1724" s="256"/>
      <c r="C1724" s="238"/>
      <c r="D1724" s="235"/>
      <c r="E1724" s="235"/>
      <c r="F1724" s="211"/>
      <c r="G1724" s="211"/>
      <c r="H1724" s="217"/>
      <c r="I1724" s="211"/>
      <c r="J1724" s="211"/>
      <c r="K1724" s="211"/>
      <c r="L1724" s="211"/>
      <c r="M1724" s="211"/>
      <c r="N1724" s="211"/>
      <c r="O1724" s="211"/>
      <c r="P1724" s="211"/>
    </row>
    <row r="1725">
      <c r="A1725" s="231"/>
      <c r="B1725" s="256"/>
      <c r="C1725" s="238"/>
      <c r="D1725" s="235"/>
      <c r="E1725" s="235"/>
      <c r="F1725" s="211"/>
      <c r="G1725" s="211"/>
      <c r="H1725" s="217"/>
      <c r="I1725" s="211"/>
      <c r="J1725" s="211"/>
      <c r="K1725" s="211"/>
      <c r="L1725" s="211"/>
      <c r="M1725" s="211"/>
      <c r="N1725" s="211"/>
      <c r="O1725" s="211"/>
      <c r="P1725" s="211"/>
    </row>
    <row r="1726">
      <c r="A1726" s="231"/>
      <c r="B1726" s="256"/>
      <c r="C1726" s="238"/>
      <c r="D1726" s="235"/>
      <c r="E1726" s="235"/>
      <c r="F1726" s="211"/>
      <c r="G1726" s="211"/>
      <c r="H1726" s="217"/>
      <c r="I1726" s="211"/>
      <c r="J1726" s="211"/>
      <c r="K1726" s="211"/>
      <c r="L1726" s="211"/>
      <c r="M1726" s="211"/>
      <c r="N1726" s="211"/>
      <c r="O1726" s="211"/>
      <c r="P1726" s="211"/>
    </row>
    <row r="1727">
      <c r="A1727" s="231"/>
      <c r="B1727" s="256"/>
      <c r="C1727" s="238"/>
      <c r="D1727" s="235"/>
      <c r="E1727" s="235"/>
      <c r="F1727" s="211"/>
      <c r="G1727" s="211"/>
      <c r="H1727" s="217"/>
      <c r="I1727" s="211"/>
      <c r="J1727" s="211"/>
      <c r="K1727" s="211"/>
      <c r="L1727" s="211"/>
      <c r="M1727" s="211"/>
      <c r="N1727" s="211"/>
      <c r="O1727" s="211"/>
      <c r="P1727" s="211"/>
    </row>
    <row r="1728">
      <c r="A1728" s="231"/>
      <c r="B1728" s="256"/>
      <c r="C1728" s="238"/>
      <c r="D1728" s="235"/>
      <c r="E1728" s="235"/>
      <c r="F1728" s="211"/>
      <c r="G1728" s="211"/>
      <c r="H1728" s="217"/>
      <c r="I1728" s="211"/>
      <c r="J1728" s="211"/>
      <c r="K1728" s="211"/>
      <c r="L1728" s="211"/>
      <c r="M1728" s="211"/>
      <c r="N1728" s="211"/>
      <c r="O1728" s="211"/>
      <c r="P1728" s="211"/>
    </row>
    <row r="1729">
      <c r="A1729" s="231"/>
      <c r="B1729" s="256"/>
      <c r="C1729" s="238"/>
      <c r="D1729" s="235"/>
      <c r="E1729" s="235"/>
      <c r="F1729" s="211"/>
      <c r="G1729" s="211"/>
      <c r="H1729" s="217"/>
      <c r="I1729" s="211"/>
      <c r="J1729" s="211"/>
      <c r="K1729" s="211"/>
      <c r="L1729" s="211"/>
      <c r="M1729" s="211"/>
      <c r="N1729" s="211"/>
      <c r="O1729" s="211"/>
      <c r="P1729" s="211"/>
    </row>
    <row r="1730">
      <c r="A1730" s="231"/>
      <c r="B1730" s="256"/>
      <c r="C1730" s="238"/>
      <c r="D1730" s="235"/>
      <c r="E1730" s="235"/>
      <c r="F1730" s="211"/>
      <c r="G1730" s="211"/>
      <c r="H1730" s="217"/>
      <c r="I1730" s="211"/>
      <c r="J1730" s="211"/>
      <c r="K1730" s="211"/>
      <c r="L1730" s="211"/>
      <c r="M1730" s="211"/>
      <c r="N1730" s="211"/>
      <c r="O1730" s="211"/>
      <c r="P1730" s="211"/>
    </row>
    <row r="1731">
      <c r="A1731" s="231"/>
      <c r="B1731" s="256"/>
      <c r="C1731" s="238"/>
      <c r="D1731" s="235"/>
      <c r="E1731" s="235"/>
      <c r="F1731" s="211"/>
      <c r="G1731" s="211"/>
      <c r="H1731" s="217"/>
      <c r="I1731" s="211"/>
      <c r="J1731" s="211"/>
      <c r="K1731" s="211"/>
      <c r="L1731" s="211"/>
      <c r="M1731" s="211"/>
      <c r="N1731" s="211"/>
      <c r="O1731" s="211"/>
      <c r="P1731" s="211"/>
    </row>
    <row r="1732">
      <c r="A1732" s="221"/>
      <c r="B1732" s="256"/>
      <c r="C1732" s="238"/>
      <c r="D1732" s="235"/>
      <c r="E1732" s="235"/>
      <c r="F1732" s="211"/>
      <c r="G1732" s="211"/>
      <c r="H1732" s="217"/>
      <c r="I1732" s="211"/>
      <c r="J1732" s="211"/>
      <c r="K1732" s="211"/>
      <c r="L1732" s="211"/>
      <c r="M1732" s="211"/>
      <c r="N1732" s="211"/>
      <c r="O1732" s="211"/>
      <c r="P1732" s="211"/>
    </row>
    <row r="1733">
      <c r="A1733" s="231"/>
      <c r="B1733" s="256"/>
      <c r="C1733" s="238"/>
      <c r="D1733" s="235"/>
      <c r="E1733" s="235"/>
      <c r="F1733" s="211"/>
      <c r="G1733" s="211"/>
      <c r="H1733" s="217"/>
      <c r="I1733" s="211"/>
      <c r="J1733" s="211"/>
      <c r="K1733" s="211"/>
      <c r="L1733" s="211"/>
      <c r="M1733" s="211"/>
      <c r="N1733" s="211"/>
      <c r="O1733" s="211"/>
      <c r="P1733" s="211"/>
    </row>
    <row r="1734">
      <c r="A1734" s="231"/>
      <c r="B1734" s="256"/>
      <c r="C1734" s="238"/>
      <c r="D1734" s="235"/>
      <c r="E1734" s="231"/>
      <c r="F1734" s="211"/>
      <c r="G1734" s="211"/>
      <c r="H1734" s="217"/>
      <c r="I1734" s="211"/>
      <c r="J1734" s="211"/>
      <c r="K1734" s="211"/>
      <c r="L1734" s="211"/>
      <c r="M1734" s="211"/>
      <c r="N1734" s="211"/>
      <c r="O1734" s="211"/>
      <c r="P1734" s="211"/>
    </row>
    <row r="1735">
      <c r="A1735" s="231"/>
      <c r="B1735" s="256"/>
      <c r="C1735" s="238"/>
      <c r="D1735" s="235"/>
      <c r="E1735" s="235"/>
      <c r="F1735" s="211"/>
      <c r="G1735" s="211"/>
      <c r="H1735" s="217"/>
      <c r="I1735" s="211"/>
      <c r="J1735" s="211"/>
      <c r="K1735" s="211"/>
      <c r="L1735" s="211"/>
      <c r="M1735" s="211"/>
      <c r="N1735" s="211"/>
      <c r="O1735" s="211"/>
      <c r="P1735" s="211"/>
    </row>
    <row r="1736">
      <c r="A1736" s="231"/>
      <c r="B1736" s="256"/>
      <c r="C1736" s="238"/>
      <c r="D1736" s="235"/>
      <c r="E1736" s="235"/>
      <c r="F1736" s="211"/>
      <c r="G1736" s="211"/>
      <c r="H1736" s="217"/>
      <c r="I1736" s="211"/>
      <c r="J1736" s="211"/>
      <c r="K1736" s="211"/>
      <c r="L1736" s="211"/>
      <c r="M1736" s="211"/>
      <c r="N1736" s="211"/>
      <c r="O1736" s="211"/>
      <c r="P1736" s="211"/>
    </row>
    <row r="1737">
      <c r="A1737" s="231"/>
      <c r="B1737" s="256"/>
      <c r="C1737" s="238"/>
      <c r="D1737" s="235"/>
      <c r="E1737" s="235"/>
      <c r="F1737" s="211"/>
      <c r="G1737" s="211"/>
      <c r="H1737" s="217"/>
      <c r="I1737" s="211"/>
      <c r="J1737" s="211"/>
      <c r="K1737" s="211"/>
      <c r="L1737" s="211"/>
      <c r="M1737" s="211"/>
      <c r="N1737" s="211"/>
      <c r="O1737" s="211"/>
      <c r="P1737" s="211"/>
    </row>
    <row r="1738">
      <c r="A1738" s="231"/>
      <c r="B1738" s="256"/>
      <c r="C1738" s="238"/>
      <c r="D1738" s="235"/>
      <c r="E1738" s="235"/>
      <c r="F1738" s="211"/>
      <c r="G1738" s="211"/>
      <c r="H1738" s="217"/>
      <c r="I1738" s="211"/>
      <c r="J1738" s="211"/>
      <c r="K1738" s="211"/>
      <c r="L1738" s="211"/>
      <c r="M1738" s="211"/>
      <c r="N1738" s="211"/>
      <c r="O1738" s="211"/>
      <c r="P1738" s="211"/>
    </row>
    <row r="1739">
      <c r="A1739" s="257"/>
      <c r="B1739" s="256"/>
      <c r="C1739" s="238"/>
      <c r="D1739" s="235"/>
      <c r="E1739" s="235"/>
      <c r="F1739" s="217"/>
      <c r="G1739" s="217"/>
      <c r="H1739" s="217"/>
      <c r="I1739" s="217"/>
      <c r="J1739" s="217"/>
      <c r="K1739" s="217"/>
      <c r="L1739" s="217"/>
      <c r="M1739" s="217"/>
      <c r="N1739" s="217"/>
      <c r="O1739" s="217"/>
      <c r="P1739" s="217"/>
    </row>
    <row r="1740">
      <c r="A1740" s="257"/>
      <c r="B1740" s="256"/>
      <c r="C1740" s="238"/>
      <c r="D1740" s="235"/>
      <c r="E1740" s="235"/>
      <c r="F1740" s="217"/>
      <c r="G1740" s="217"/>
      <c r="H1740" s="217"/>
      <c r="I1740" s="217"/>
      <c r="J1740" s="217"/>
      <c r="K1740" s="217"/>
      <c r="L1740" s="217"/>
      <c r="M1740" s="217"/>
      <c r="N1740" s="217"/>
      <c r="O1740" s="217"/>
      <c r="P1740" s="217"/>
    </row>
    <row r="1741">
      <c r="A1741" s="257"/>
      <c r="B1741" s="256"/>
      <c r="C1741" s="238"/>
      <c r="D1741" s="235"/>
      <c r="E1741" s="235"/>
      <c r="F1741" s="217"/>
      <c r="G1741" s="217"/>
      <c r="H1741" s="217"/>
      <c r="I1741" s="217"/>
      <c r="J1741" s="217"/>
      <c r="K1741" s="217"/>
      <c r="L1741" s="217"/>
      <c r="M1741" s="217"/>
      <c r="N1741" s="217"/>
      <c r="O1741" s="217"/>
      <c r="P1741" s="217"/>
    </row>
    <row r="1742">
      <c r="A1742" s="257"/>
      <c r="B1742" s="256"/>
      <c r="C1742" s="238"/>
      <c r="D1742" s="235"/>
      <c r="E1742" s="235"/>
      <c r="F1742" s="217"/>
      <c r="G1742" s="217"/>
      <c r="H1742" s="217"/>
      <c r="I1742" s="217"/>
      <c r="J1742" s="217"/>
      <c r="K1742" s="217"/>
      <c r="L1742" s="217"/>
      <c r="M1742" s="217"/>
      <c r="N1742" s="217"/>
      <c r="O1742" s="217"/>
      <c r="P1742" s="217"/>
    </row>
    <row r="1743">
      <c r="A1743" s="257"/>
      <c r="B1743" s="256"/>
      <c r="C1743" s="238"/>
      <c r="D1743" s="235"/>
      <c r="E1743" s="235"/>
      <c r="F1743" s="195"/>
      <c r="G1743" s="195"/>
      <c r="H1743" s="217"/>
      <c r="I1743" s="195"/>
      <c r="J1743" s="195"/>
      <c r="K1743" s="195"/>
      <c r="L1743" s="195"/>
      <c r="M1743" s="195"/>
      <c r="N1743" s="195"/>
      <c r="O1743" s="195"/>
      <c r="P1743" s="195"/>
    </row>
    <row r="1744">
      <c r="A1744" s="257"/>
      <c r="B1744" s="256"/>
      <c r="C1744" s="238"/>
      <c r="D1744" s="235"/>
      <c r="E1744" s="235"/>
      <c r="F1744" s="217"/>
      <c r="G1744" s="217"/>
      <c r="H1744" s="217"/>
      <c r="I1744" s="217"/>
      <c r="J1744" s="217"/>
      <c r="K1744" s="217"/>
      <c r="L1744" s="217"/>
      <c r="M1744" s="217"/>
      <c r="N1744" s="217"/>
      <c r="O1744" s="217"/>
      <c r="P1744" s="217"/>
    </row>
    <row r="1745">
      <c r="A1745" s="257"/>
      <c r="B1745" s="256"/>
      <c r="C1745" s="238"/>
      <c r="D1745" s="235"/>
      <c r="E1745" s="235"/>
      <c r="F1745" s="217"/>
      <c r="G1745" s="217"/>
      <c r="H1745" s="217"/>
      <c r="I1745" s="217"/>
      <c r="J1745" s="217"/>
      <c r="K1745" s="217"/>
      <c r="L1745" s="217"/>
      <c r="M1745" s="217"/>
      <c r="N1745" s="217"/>
      <c r="O1745" s="217"/>
      <c r="P1745" s="217"/>
    </row>
    <row r="1746">
      <c r="A1746" s="257"/>
      <c r="B1746" s="256"/>
      <c r="C1746" s="238"/>
      <c r="D1746" s="235"/>
      <c r="E1746" s="235"/>
      <c r="F1746" s="217"/>
      <c r="G1746" s="217"/>
      <c r="H1746" s="217"/>
      <c r="I1746" s="217"/>
      <c r="J1746" s="217"/>
      <c r="K1746" s="217"/>
      <c r="L1746" s="217"/>
      <c r="M1746" s="217"/>
      <c r="N1746" s="217"/>
      <c r="O1746" s="217"/>
      <c r="P1746" s="217"/>
    </row>
    <row r="1747">
      <c r="A1747" s="257"/>
      <c r="B1747" s="256"/>
      <c r="C1747" s="238"/>
      <c r="D1747" s="235"/>
      <c r="E1747" s="235"/>
      <c r="F1747" s="217"/>
      <c r="G1747" s="217"/>
      <c r="H1747" s="217"/>
      <c r="I1747" s="217"/>
      <c r="J1747" s="217"/>
      <c r="K1747" s="217"/>
      <c r="L1747" s="217"/>
      <c r="M1747" s="217"/>
      <c r="N1747" s="217"/>
      <c r="O1747" s="217"/>
      <c r="P1747" s="217"/>
    </row>
    <row r="1748">
      <c r="A1748" s="257"/>
      <c r="B1748" s="256"/>
      <c r="C1748" s="238"/>
      <c r="D1748" s="235"/>
      <c r="E1748" s="235"/>
      <c r="F1748" s="217"/>
      <c r="G1748" s="217"/>
      <c r="H1748" s="217"/>
      <c r="I1748" s="217"/>
      <c r="J1748" s="217"/>
      <c r="K1748" s="217"/>
      <c r="L1748" s="217"/>
      <c r="M1748" s="217"/>
      <c r="N1748" s="217"/>
      <c r="O1748" s="217"/>
      <c r="P1748" s="217"/>
    </row>
    <row r="1749">
      <c r="A1749" s="231"/>
      <c r="B1749" s="256"/>
      <c r="C1749" s="238"/>
      <c r="D1749" s="235"/>
      <c r="E1749" s="235"/>
      <c r="F1749" s="211"/>
      <c r="G1749" s="211"/>
      <c r="H1749" s="217"/>
      <c r="I1749" s="211"/>
      <c r="J1749" s="211"/>
      <c r="K1749" s="211"/>
      <c r="L1749" s="211"/>
      <c r="M1749" s="211"/>
      <c r="N1749" s="211"/>
      <c r="O1749" s="211"/>
      <c r="P1749" s="211"/>
    </row>
    <row r="1750">
      <c r="A1750" s="221"/>
      <c r="B1750" s="256"/>
      <c r="C1750" s="238"/>
      <c r="D1750" s="235"/>
      <c r="E1750" s="235"/>
      <c r="F1750" s="211"/>
      <c r="G1750" s="211"/>
      <c r="H1750" s="217"/>
      <c r="I1750" s="211"/>
      <c r="J1750" s="211"/>
      <c r="K1750" s="211"/>
      <c r="L1750" s="211"/>
      <c r="M1750" s="211"/>
      <c r="N1750" s="211"/>
      <c r="O1750" s="211"/>
      <c r="P1750" s="211"/>
    </row>
    <row r="1751">
      <c r="A1751" s="231"/>
      <c r="B1751" s="256"/>
      <c r="C1751" s="238"/>
      <c r="D1751" s="235"/>
      <c r="E1751" s="235"/>
      <c r="F1751" s="211"/>
      <c r="G1751" s="211"/>
      <c r="H1751" s="217"/>
      <c r="I1751" s="211"/>
      <c r="J1751" s="211"/>
      <c r="K1751" s="211"/>
      <c r="L1751" s="211"/>
      <c r="M1751" s="211"/>
      <c r="N1751" s="211"/>
      <c r="O1751" s="211"/>
      <c r="P1751" s="211"/>
    </row>
    <row r="1752">
      <c r="A1752" s="231"/>
      <c r="B1752" s="256"/>
      <c r="C1752" s="238"/>
      <c r="D1752" s="235"/>
      <c r="E1752" s="231"/>
      <c r="F1752" s="211"/>
      <c r="G1752" s="211"/>
      <c r="H1752" s="217"/>
      <c r="I1752" s="211"/>
      <c r="J1752" s="211"/>
      <c r="K1752" s="211"/>
      <c r="L1752" s="211"/>
      <c r="M1752" s="211"/>
      <c r="N1752" s="211"/>
      <c r="O1752" s="211"/>
      <c r="P1752" s="211"/>
    </row>
    <row r="1753">
      <c r="A1753" s="231"/>
      <c r="B1753" s="256"/>
      <c r="C1753" s="238"/>
      <c r="D1753" s="235"/>
      <c r="E1753" s="235"/>
      <c r="F1753" s="211"/>
      <c r="G1753" s="211"/>
      <c r="H1753" s="217"/>
      <c r="I1753" s="211"/>
      <c r="J1753" s="211"/>
      <c r="K1753" s="211"/>
      <c r="L1753" s="211"/>
      <c r="M1753" s="211"/>
      <c r="N1753" s="211"/>
      <c r="O1753" s="211"/>
      <c r="P1753" s="211"/>
    </row>
    <row r="1754">
      <c r="A1754" s="231"/>
      <c r="B1754" s="256"/>
      <c r="C1754" s="238"/>
      <c r="D1754" s="235"/>
      <c r="E1754" s="235"/>
      <c r="F1754" s="211"/>
      <c r="G1754" s="211"/>
      <c r="H1754" s="217"/>
      <c r="I1754" s="211"/>
      <c r="J1754" s="211"/>
      <c r="K1754" s="211"/>
      <c r="L1754" s="211"/>
      <c r="M1754" s="211"/>
      <c r="N1754" s="211"/>
      <c r="O1754" s="211"/>
      <c r="P1754" s="211"/>
    </row>
    <row r="1755">
      <c r="A1755" s="231"/>
      <c r="B1755" s="256"/>
      <c r="C1755" s="238"/>
      <c r="D1755" s="235"/>
      <c r="E1755" s="235"/>
      <c r="F1755" s="211"/>
      <c r="G1755" s="211"/>
      <c r="H1755" s="217"/>
      <c r="I1755" s="211"/>
      <c r="J1755" s="211"/>
      <c r="K1755" s="211"/>
      <c r="L1755" s="211"/>
      <c r="M1755" s="211"/>
      <c r="N1755" s="211"/>
      <c r="O1755" s="211"/>
      <c r="P1755" s="211"/>
    </row>
    <row r="1756">
      <c r="A1756" s="231"/>
      <c r="B1756" s="256"/>
      <c r="C1756" s="238"/>
      <c r="D1756" s="235"/>
      <c r="E1756" s="235"/>
      <c r="F1756" s="211"/>
      <c r="G1756" s="211"/>
      <c r="H1756" s="217"/>
      <c r="I1756" s="211"/>
      <c r="J1756" s="211"/>
      <c r="K1756" s="211"/>
      <c r="L1756" s="211"/>
      <c r="M1756" s="211"/>
      <c r="N1756" s="211"/>
      <c r="O1756" s="211"/>
      <c r="P1756" s="211"/>
    </row>
    <row r="1757">
      <c r="A1757" s="231"/>
      <c r="B1757" s="256"/>
      <c r="C1757" s="238"/>
      <c r="D1757" s="235"/>
      <c r="E1757" s="235"/>
      <c r="F1757" s="211"/>
      <c r="G1757" s="211"/>
      <c r="H1757" s="217"/>
      <c r="I1757" s="211"/>
      <c r="J1757" s="211"/>
      <c r="K1757" s="211"/>
      <c r="L1757" s="211"/>
      <c r="M1757" s="211"/>
      <c r="N1757" s="211"/>
      <c r="O1757" s="211"/>
      <c r="P1757" s="211"/>
    </row>
    <row r="1758">
      <c r="A1758" s="231"/>
      <c r="B1758" s="256"/>
      <c r="C1758" s="238"/>
      <c r="D1758" s="235"/>
      <c r="E1758" s="235"/>
      <c r="F1758" s="211"/>
      <c r="G1758" s="211"/>
      <c r="H1758" s="217"/>
      <c r="I1758" s="211"/>
      <c r="J1758" s="211"/>
      <c r="K1758" s="211"/>
      <c r="L1758" s="211"/>
      <c r="M1758" s="211"/>
      <c r="N1758" s="211"/>
      <c r="O1758" s="211"/>
      <c r="P1758" s="211"/>
    </row>
    <row r="1759">
      <c r="A1759" s="231"/>
      <c r="B1759" s="256"/>
      <c r="C1759" s="238"/>
      <c r="D1759" s="235"/>
      <c r="E1759" s="235"/>
      <c r="F1759" s="211"/>
      <c r="G1759" s="211"/>
      <c r="H1759" s="217"/>
      <c r="I1759" s="211"/>
      <c r="J1759" s="211"/>
      <c r="K1759" s="211"/>
      <c r="L1759" s="211"/>
      <c r="M1759" s="211"/>
      <c r="N1759" s="211"/>
      <c r="O1759" s="211"/>
      <c r="P1759" s="211"/>
    </row>
    <row r="1760">
      <c r="A1760" s="231"/>
      <c r="B1760" s="256"/>
      <c r="C1760" s="238"/>
      <c r="D1760" s="235"/>
      <c r="E1760" s="235"/>
      <c r="F1760" s="211"/>
      <c r="G1760" s="211"/>
      <c r="H1760" s="217"/>
      <c r="I1760" s="211"/>
      <c r="J1760" s="211"/>
      <c r="K1760" s="211"/>
      <c r="L1760" s="211"/>
      <c r="M1760" s="211"/>
      <c r="N1760" s="211"/>
      <c r="O1760" s="211"/>
      <c r="P1760" s="211"/>
    </row>
    <row r="1761">
      <c r="A1761" s="231"/>
      <c r="B1761" s="256"/>
      <c r="C1761" s="238"/>
      <c r="D1761" s="235"/>
      <c r="E1761" s="235"/>
      <c r="F1761" s="211"/>
      <c r="G1761" s="211"/>
      <c r="H1761" s="217"/>
      <c r="I1761" s="211"/>
      <c r="J1761" s="211"/>
      <c r="K1761" s="211"/>
      <c r="L1761" s="211"/>
      <c r="M1761" s="211"/>
      <c r="N1761" s="211"/>
      <c r="O1761" s="211"/>
      <c r="P1761" s="211"/>
    </row>
    <row r="1762">
      <c r="A1762" s="231"/>
      <c r="B1762" s="256"/>
      <c r="C1762" s="238"/>
      <c r="D1762" s="235"/>
      <c r="E1762" s="235"/>
      <c r="F1762" s="211"/>
      <c r="G1762" s="211"/>
      <c r="H1762" s="217"/>
      <c r="I1762" s="211"/>
      <c r="J1762" s="211"/>
      <c r="K1762" s="211"/>
      <c r="L1762" s="211"/>
      <c r="M1762" s="211"/>
      <c r="N1762" s="211"/>
      <c r="O1762" s="211"/>
      <c r="P1762" s="211"/>
    </row>
    <row r="1763">
      <c r="A1763" s="231"/>
      <c r="B1763" s="256"/>
      <c r="C1763" s="238"/>
      <c r="D1763" s="235"/>
      <c r="E1763" s="235"/>
      <c r="F1763" s="211"/>
      <c r="G1763" s="211"/>
      <c r="H1763" s="217"/>
      <c r="I1763" s="211"/>
      <c r="J1763" s="211"/>
      <c r="K1763" s="211"/>
      <c r="L1763" s="211"/>
      <c r="M1763" s="211"/>
      <c r="N1763" s="211"/>
      <c r="O1763" s="211"/>
      <c r="P1763" s="211"/>
    </row>
    <row r="1764">
      <c r="A1764" s="231"/>
      <c r="B1764" s="256"/>
      <c r="C1764" s="238"/>
      <c r="D1764" s="235"/>
      <c r="E1764" s="235"/>
      <c r="F1764" s="211"/>
      <c r="G1764" s="211"/>
      <c r="H1764" s="217"/>
      <c r="I1764" s="211"/>
      <c r="J1764" s="211"/>
      <c r="K1764" s="211"/>
      <c r="L1764" s="211"/>
      <c r="M1764" s="211"/>
      <c r="N1764" s="211"/>
      <c r="O1764" s="211"/>
      <c r="P1764" s="211"/>
    </row>
    <row r="1765">
      <c r="A1765" s="231"/>
      <c r="B1765" s="256"/>
      <c r="C1765" s="238"/>
      <c r="D1765" s="235"/>
      <c r="E1765" s="235"/>
      <c r="F1765" s="211"/>
      <c r="G1765" s="211"/>
      <c r="H1765" s="217"/>
      <c r="I1765" s="211"/>
      <c r="J1765" s="211"/>
      <c r="K1765" s="211"/>
      <c r="L1765" s="211"/>
      <c r="M1765" s="211"/>
      <c r="N1765" s="211"/>
      <c r="O1765" s="211"/>
      <c r="P1765" s="211"/>
    </row>
    <row r="1766">
      <c r="A1766" s="231"/>
      <c r="B1766" s="256"/>
      <c r="C1766" s="238"/>
      <c r="D1766" s="235"/>
      <c r="E1766" s="235"/>
      <c r="F1766" s="211"/>
      <c r="G1766" s="211"/>
      <c r="H1766" s="217"/>
      <c r="I1766" s="211"/>
      <c r="J1766" s="211"/>
      <c r="K1766" s="211"/>
      <c r="L1766" s="211"/>
      <c r="M1766" s="211"/>
      <c r="N1766" s="211"/>
      <c r="O1766" s="211"/>
      <c r="P1766" s="211"/>
    </row>
    <row r="1767">
      <c r="A1767" s="231"/>
      <c r="B1767" s="256"/>
      <c r="C1767" s="238"/>
      <c r="D1767" s="235"/>
      <c r="E1767" s="235"/>
      <c r="F1767" s="211"/>
      <c r="G1767" s="211"/>
      <c r="H1767" s="217"/>
      <c r="I1767" s="211"/>
      <c r="J1767" s="211"/>
      <c r="K1767" s="211"/>
      <c r="L1767" s="211"/>
      <c r="M1767" s="211"/>
      <c r="N1767" s="211"/>
      <c r="O1767" s="211"/>
      <c r="P1767" s="211"/>
    </row>
    <row r="1768">
      <c r="A1768" s="220"/>
      <c r="B1768" s="256"/>
      <c r="C1768" s="238"/>
      <c r="D1768" s="235"/>
      <c r="E1768" s="235"/>
      <c r="F1768" s="211"/>
      <c r="G1768" s="211"/>
      <c r="H1768" s="217"/>
      <c r="I1768" s="211"/>
      <c r="J1768" s="211"/>
      <c r="K1768" s="211"/>
      <c r="L1768" s="211"/>
      <c r="M1768" s="211"/>
      <c r="N1768" s="211"/>
      <c r="O1768" s="211"/>
      <c r="P1768" s="211"/>
    </row>
    <row r="1769">
      <c r="A1769" s="231"/>
      <c r="B1769" s="256"/>
      <c r="C1769" s="238"/>
      <c r="D1769" s="235"/>
      <c r="E1769" s="235"/>
      <c r="F1769" s="211"/>
      <c r="G1769" s="211"/>
      <c r="H1769" s="217"/>
      <c r="I1769" s="211"/>
      <c r="J1769" s="211"/>
      <c r="K1769" s="211"/>
      <c r="L1769" s="211"/>
      <c r="M1769" s="211"/>
      <c r="N1769" s="211"/>
      <c r="O1769" s="211"/>
      <c r="P1769" s="211"/>
    </row>
    <row r="1770">
      <c r="A1770" s="231"/>
      <c r="B1770" s="256"/>
      <c r="C1770" s="238"/>
      <c r="D1770" s="235"/>
      <c r="E1770" s="231"/>
      <c r="F1770" s="211"/>
      <c r="G1770" s="211"/>
      <c r="H1770" s="217"/>
      <c r="I1770" s="211"/>
      <c r="J1770" s="211"/>
      <c r="K1770" s="211"/>
      <c r="L1770" s="211"/>
      <c r="M1770" s="211"/>
      <c r="N1770" s="211"/>
      <c r="O1770" s="211"/>
      <c r="P1770" s="211"/>
    </row>
    <row r="1771">
      <c r="A1771" s="231"/>
      <c r="B1771" s="256"/>
      <c r="C1771" s="238"/>
      <c r="D1771" s="235"/>
      <c r="E1771" s="235"/>
      <c r="F1771" s="211"/>
      <c r="G1771" s="211"/>
      <c r="H1771" s="217"/>
      <c r="I1771" s="211"/>
      <c r="J1771" s="211"/>
      <c r="K1771" s="211"/>
      <c r="L1771" s="211"/>
      <c r="M1771" s="211"/>
      <c r="N1771" s="211"/>
      <c r="O1771" s="211"/>
      <c r="P1771" s="211"/>
    </row>
    <row r="1772">
      <c r="A1772" s="231"/>
      <c r="B1772" s="256"/>
      <c r="C1772" s="238"/>
      <c r="D1772" s="235"/>
      <c r="E1772" s="235"/>
      <c r="F1772" s="211"/>
      <c r="G1772" s="211"/>
      <c r="H1772" s="217"/>
      <c r="I1772" s="211"/>
      <c r="J1772" s="211"/>
      <c r="K1772" s="211"/>
      <c r="L1772" s="211"/>
      <c r="M1772" s="211"/>
      <c r="N1772" s="211"/>
      <c r="O1772" s="211"/>
      <c r="P1772" s="211"/>
    </row>
    <row r="1773">
      <c r="A1773" s="231"/>
      <c r="B1773" s="256"/>
      <c r="C1773" s="238"/>
      <c r="D1773" s="235"/>
      <c r="E1773" s="235"/>
      <c r="F1773" s="211"/>
      <c r="G1773" s="211"/>
      <c r="H1773" s="217"/>
      <c r="I1773" s="211"/>
      <c r="J1773" s="211"/>
      <c r="K1773" s="211"/>
      <c r="L1773" s="211"/>
      <c r="M1773" s="211"/>
      <c r="N1773" s="211"/>
      <c r="O1773" s="211"/>
      <c r="P1773" s="211"/>
    </row>
    <row r="1774">
      <c r="A1774" s="231"/>
      <c r="B1774" s="256"/>
      <c r="C1774" s="238"/>
      <c r="D1774" s="235"/>
      <c r="E1774" s="235"/>
      <c r="F1774" s="211"/>
      <c r="G1774" s="211"/>
      <c r="H1774" s="217"/>
      <c r="I1774" s="211"/>
      <c r="J1774" s="211"/>
      <c r="K1774" s="211"/>
      <c r="L1774" s="211"/>
      <c r="M1774" s="211"/>
      <c r="N1774" s="211"/>
      <c r="O1774" s="211"/>
      <c r="P1774" s="211"/>
    </row>
    <row r="1775">
      <c r="A1775" s="231"/>
      <c r="B1775" s="256"/>
      <c r="C1775" s="238"/>
      <c r="D1775" s="235"/>
      <c r="E1775" s="235"/>
      <c r="F1775" s="211"/>
      <c r="G1775" s="211"/>
      <c r="H1775" s="217"/>
      <c r="I1775" s="211"/>
      <c r="J1775" s="211"/>
      <c r="K1775" s="211"/>
      <c r="L1775" s="211"/>
      <c r="M1775" s="211"/>
      <c r="N1775" s="211"/>
      <c r="O1775" s="211"/>
      <c r="P1775" s="211"/>
    </row>
    <row r="1776">
      <c r="A1776" s="231"/>
      <c r="B1776" s="256"/>
      <c r="C1776" s="238"/>
      <c r="D1776" s="235"/>
      <c r="E1776" s="235"/>
      <c r="F1776" s="211"/>
      <c r="G1776" s="211"/>
      <c r="H1776" s="217"/>
      <c r="I1776" s="211"/>
      <c r="J1776" s="211"/>
      <c r="K1776" s="211"/>
      <c r="L1776" s="211"/>
      <c r="M1776" s="211"/>
      <c r="N1776" s="211"/>
      <c r="O1776" s="211"/>
      <c r="P1776" s="211"/>
    </row>
    <row r="1777">
      <c r="A1777" s="231"/>
      <c r="B1777" s="256"/>
      <c r="C1777" s="238"/>
      <c r="D1777" s="235"/>
      <c r="E1777" s="235"/>
      <c r="F1777" s="211"/>
      <c r="G1777" s="211"/>
      <c r="H1777" s="217"/>
      <c r="I1777" s="211"/>
      <c r="J1777" s="211"/>
      <c r="K1777" s="211"/>
      <c r="L1777" s="211"/>
      <c r="M1777" s="211"/>
      <c r="N1777" s="211"/>
      <c r="O1777" s="211"/>
      <c r="P1777" s="211"/>
    </row>
    <row r="1778">
      <c r="A1778" s="231"/>
      <c r="B1778" s="256"/>
      <c r="C1778" s="238"/>
      <c r="D1778" s="235"/>
      <c r="E1778" s="235"/>
      <c r="F1778" s="211"/>
      <c r="G1778" s="211"/>
      <c r="H1778" s="217"/>
      <c r="I1778" s="211"/>
      <c r="J1778" s="211"/>
      <c r="K1778" s="211"/>
      <c r="L1778" s="211"/>
      <c r="M1778" s="211"/>
      <c r="N1778" s="211"/>
      <c r="O1778" s="211"/>
      <c r="P1778" s="211"/>
    </row>
    <row r="1779">
      <c r="A1779" s="231"/>
      <c r="B1779" s="256"/>
      <c r="C1779" s="238"/>
      <c r="D1779" s="235"/>
      <c r="E1779" s="235"/>
      <c r="F1779" s="211"/>
      <c r="G1779" s="211"/>
      <c r="H1779" s="217"/>
      <c r="I1779" s="211"/>
      <c r="J1779" s="211"/>
      <c r="K1779" s="211"/>
      <c r="L1779" s="211"/>
      <c r="M1779" s="211"/>
      <c r="N1779" s="211"/>
      <c r="O1779" s="211"/>
      <c r="P1779" s="211"/>
    </row>
    <row r="1780">
      <c r="A1780" s="231"/>
      <c r="B1780" s="256"/>
      <c r="C1780" s="238"/>
      <c r="D1780" s="235"/>
      <c r="E1780" s="235"/>
      <c r="F1780" s="211"/>
      <c r="G1780" s="211"/>
      <c r="H1780" s="217"/>
      <c r="I1780" s="211"/>
      <c r="J1780" s="211"/>
      <c r="K1780" s="211"/>
      <c r="L1780" s="211"/>
      <c r="M1780" s="211"/>
      <c r="N1780" s="211"/>
      <c r="O1780" s="211"/>
      <c r="P1780" s="211"/>
    </row>
    <row r="1781">
      <c r="A1781" s="231"/>
      <c r="B1781" s="256"/>
      <c r="C1781" s="238"/>
      <c r="D1781" s="235"/>
      <c r="E1781" s="235"/>
      <c r="F1781" s="211"/>
      <c r="G1781" s="211"/>
      <c r="H1781" s="217"/>
      <c r="I1781" s="211"/>
      <c r="J1781" s="211"/>
      <c r="K1781" s="211"/>
      <c r="L1781" s="211"/>
      <c r="M1781" s="211"/>
      <c r="N1781" s="211"/>
      <c r="O1781" s="211"/>
      <c r="P1781" s="211"/>
    </row>
    <row r="1782">
      <c r="A1782" s="231"/>
      <c r="B1782" s="256"/>
      <c r="C1782" s="238"/>
      <c r="D1782" s="235"/>
      <c r="E1782" s="235"/>
      <c r="F1782" s="211"/>
      <c r="G1782" s="211"/>
      <c r="H1782" s="217"/>
      <c r="I1782" s="211"/>
      <c r="J1782" s="211"/>
      <c r="K1782" s="211"/>
      <c r="L1782" s="211"/>
      <c r="M1782" s="211"/>
      <c r="N1782" s="211"/>
      <c r="O1782" s="211"/>
      <c r="P1782" s="211"/>
    </row>
    <row r="1783">
      <c r="A1783" s="231"/>
      <c r="B1783" s="256"/>
      <c r="C1783" s="238"/>
      <c r="D1783" s="235"/>
      <c r="E1783" s="235"/>
      <c r="F1783" s="211"/>
      <c r="G1783" s="211"/>
      <c r="H1783" s="217"/>
      <c r="I1783" s="211"/>
      <c r="J1783" s="211"/>
      <c r="K1783" s="211"/>
      <c r="L1783" s="211"/>
      <c r="M1783" s="211"/>
      <c r="N1783" s="211"/>
      <c r="O1783" s="211"/>
      <c r="P1783" s="211"/>
    </row>
    <row r="1784">
      <c r="A1784" s="231"/>
      <c r="B1784" s="256"/>
      <c r="C1784" s="238"/>
      <c r="D1784" s="235"/>
      <c r="E1784" s="235"/>
      <c r="F1784" s="211"/>
      <c r="G1784" s="211"/>
      <c r="H1784" s="217"/>
      <c r="I1784" s="211"/>
      <c r="J1784" s="211"/>
      <c r="K1784" s="211"/>
      <c r="L1784" s="211"/>
      <c r="M1784" s="211"/>
      <c r="N1784" s="211"/>
      <c r="O1784" s="211"/>
      <c r="P1784" s="211"/>
    </row>
    <row r="1785">
      <c r="A1785" s="231"/>
      <c r="B1785" s="256"/>
      <c r="C1785" s="238"/>
      <c r="D1785" s="235"/>
      <c r="E1785" s="235"/>
      <c r="F1785" s="211"/>
      <c r="G1785" s="211"/>
      <c r="H1785" s="217"/>
      <c r="I1785" s="211"/>
      <c r="J1785" s="211"/>
      <c r="K1785" s="211"/>
      <c r="L1785" s="211"/>
      <c r="M1785" s="211"/>
      <c r="N1785" s="211"/>
      <c r="O1785" s="211"/>
      <c r="P1785" s="211"/>
    </row>
    <row r="1786">
      <c r="A1786" s="220"/>
      <c r="B1786" s="256"/>
      <c r="C1786" s="238"/>
      <c r="D1786" s="235"/>
      <c r="E1786" s="235"/>
      <c r="F1786" s="211"/>
      <c r="G1786" s="211"/>
      <c r="H1786" s="217"/>
      <c r="I1786" s="211"/>
      <c r="J1786" s="211"/>
      <c r="K1786" s="211"/>
      <c r="L1786" s="211"/>
      <c r="M1786" s="211"/>
      <c r="N1786" s="211"/>
      <c r="O1786" s="211"/>
      <c r="P1786" s="211"/>
    </row>
    <row r="1787">
      <c r="A1787" s="231"/>
      <c r="B1787" s="256"/>
      <c r="C1787" s="238"/>
      <c r="D1787" s="235"/>
      <c r="E1787" s="235"/>
      <c r="F1787" s="211"/>
      <c r="G1787" s="211"/>
      <c r="H1787" s="217"/>
      <c r="I1787" s="211"/>
      <c r="J1787" s="211"/>
      <c r="K1787" s="211"/>
      <c r="L1787" s="211"/>
      <c r="M1787" s="211"/>
      <c r="N1787" s="211"/>
      <c r="O1787" s="211"/>
      <c r="P1787" s="211"/>
    </row>
    <row r="1788">
      <c r="A1788" s="231"/>
      <c r="B1788" s="256"/>
      <c r="C1788" s="238"/>
      <c r="D1788" s="235"/>
      <c r="E1788" s="231"/>
      <c r="F1788" s="211"/>
      <c r="G1788" s="211"/>
      <c r="H1788" s="217"/>
      <c r="I1788" s="211"/>
      <c r="J1788" s="211"/>
      <c r="K1788" s="211"/>
      <c r="L1788" s="211"/>
      <c r="M1788" s="211"/>
      <c r="N1788" s="211"/>
      <c r="O1788" s="211"/>
      <c r="P1788" s="211"/>
    </row>
    <row r="1789">
      <c r="A1789" s="231"/>
      <c r="B1789" s="256"/>
      <c r="C1789" s="238"/>
      <c r="D1789" s="235"/>
      <c r="E1789" s="235"/>
      <c r="F1789" s="211"/>
      <c r="G1789" s="211"/>
      <c r="H1789" s="217"/>
      <c r="I1789" s="211"/>
      <c r="J1789" s="211"/>
      <c r="K1789" s="211"/>
      <c r="L1789" s="211"/>
      <c r="M1789" s="211"/>
      <c r="N1789" s="211"/>
      <c r="O1789" s="211"/>
      <c r="P1789" s="211"/>
    </row>
    <row r="1790">
      <c r="A1790" s="231"/>
      <c r="B1790" s="256"/>
      <c r="C1790" s="238"/>
      <c r="D1790" s="235"/>
      <c r="E1790" s="235"/>
      <c r="F1790" s="211"/>
      <c r="G1790" s="211"/>
      <c r="H1790" s="217"/>
      <c r="I1790" s="211"/>
      <c r="J1790" s="211"/>
      <c r="K1790" s="211"/>
      <c r="L1790" s="211"/>
      <c r="M1790" s="211"/>
      <c r="N1790" s="211"/>
      <c r="O1790" s="211"/>
      <c r="P1790" s="211"/>
    </row>
    <row r="1791">
      <c r="A1791" s="231"/>
      <c r="B1791" s="256"/>
      <c r="C1791" s="238"/>
      <c r="D1791" s="235"/>
      <c r="E1791" s="235"/>
      <c r="F1791" s="211"/>
      <c r="G1791" s="211"/>
      <c r="H1791" s="217"/>
      <c r="I1791" s="211"/>
      <c r="J1791" s="211"/>
      <c r="K1791" s="211"/>
      <c r="L1791" s="211"/>
      <c r="M1791" s="211"/>
      <c r="N1791" s="211"/>
      <c r="O1791" s="211"/>
      <c r="P1791" s="211"/>
    </row>
    <row r="1792">
      <c r="A1792" s="231"/>
      <c r="B1792" s="256"/>
      <c r="C1792" s="238"/>
      <c r="D1792" s="235"/>
      <c r="E1792" s="235"/>
      <c r="F1792" s="211"/>
      <c r="G1792" s="211"/>
      <c r="H1792" s="217"/>
      <c r="I1792" s="211"/>
      <c r="J1792" s="211"/>
      <c r="K1792" s="211"/>
      <c r="L1792" s="211"/>
      <c r="M1792" s="211"/>
      <c r="N1792" s="211"/>
      <c r="O1792" s="211"/>
      <c r="P1792" s="211"/>
    </row>
    <row r="1793">
      <c r="A1793" s="231"/>
      <c r="B1793" s="256"/>
      <c r="C1793" s="238"/>
      <c r="D1793" s="235"/>
      <c r="E1793" s="235"/>
      <c r="F1793" s="211"/>
      <c r="G1793" s="211"/>
      <c r="H1793" s="217"/>
      <c r="I1793" s="211"/>
      <c r="J1793" s="211"/>
      <c r="K1793" s="211"/>
      <c r="L1793" s="211"/>
      <c r="M1793" s="211"/>
      <c r="N1793" s="211"/>
      <c r="O1793" s="211"/>
      <c r="P1793" s="211"/>
    </row>
    <row r="1794">
      <c r="A1794" s="231"/>
      <c r="B1794" s="256"/>
      <c r="C1794" s="238"/>
      <c r="D1794" s="235"/>
      <c r="E1794" s="235"/>
      <c r="F1794" s="211"/>
      <c r="G1794" s="211"/>
      <c r="H1794" s="217"/>
      <c r="I1794" s="211"/>
      <c r="J1794" s="211"/>
      <c r="K1794" s="211"/>
      <c r="L1794" s="211"/>
      <c r="M1794" s="211"/>
      <c r="N1794" s="211"/>
      <c r="O1794" s="211"/>
      <c r="P1794" s="211"/>
    </row>
    <row r="1795">
      <c r="A1795" s="231"/>
      <c r="B1795" s="256"/>
      <c r="C1795" s="238"/>
      <c r="D1795" s="235"/>
      <c r="E1795" s="235"/>
      <c r="F1795" s="211"/>
      <c r="G1795" s="211"/>
      <c r="H1795" s="217"/>
      <c r="I1795" s="211"/>
      <c r="J1795" s="211"/>
      <c r="K1795" s="211"/>
      <c r="L1795" s="211"/>
      <c r="M1795" s="211"/>
      <c r="N1795" s="211"/>
      <c r="O1795" s="211"/>
      <c r="P1795" s="211"/>
    </row>
    <row r="1796">
      <c r="A1796" s="231"/>
      <c r="B1796" s="256"/>
      <c r="C1796" s="238"/>
      <c r="D1796" s="235"/>
      <c r="E1796" s="235"/>
      <c r="F1796" s="211"/>
      <c r="G1796" s="211"/>
      <c r="H1796" s="217"/>
      <c r="I1796" s="211"/>
      <c r="J1796" s="211"/>
      <c r="K1796" s="211"/>
      <c r="L1796" s="211"/>
      <c r="M1796" s="211"/>
      <c r="N1796" s="211"/>
      <c r="O1796" s="211"/>
      <c r="P1796" s="211"/>
    </row>
    <row r="1797">
      <c r="A1797" s="231"/>
      <c r="B1797" s="256"/>
      <c r="C1797" s="238"/>
      <c r="D1797" s="235"/>
      <c r="E1797" s="235"/>
      <c r="F1797" s="211"/>
      <c r="G1797" s="211"/>
      <c r="H1797" s="217"/>
      <c r="I1797" s="211"/>
      <c r="J1797" s="211"/>
      <c r="K1797" s="211"/>
      <c r="L1797" s="211"/>
      <c r="M1797" s="211"/>
      <c r="N1797" s="211"/>
      <c r="O1797" s="211"/>
      <c r="P1797" s="211"/>
    </row>
    <row r="1798">
      <c r="A1798" s="231"/>
      <c r="B1798" s="256"/>
      <c r="C1798" s="238"/>
      <c r="D1798" s="235"/>
      <c r="E1798" s="235"/>
      <c r="F1798" s="211"/>
      <c r="G1798" s="211"/>
      <c r="H1798" s="217"/>
      <c r="I1798" s="211"/>
      <c r="J1798" s="211"/>
      <c r="K1798" s="211"/>
      <c r="L1798" s="211"/>
      <c r="M1798" s="211"/>
      <c r="N1798" s="211"/>
      <c r="O1798" s="211"/>
      <c r="P1798" s="211"/>
    </row>
    <row r="1799">
      <c r="A1799" s="231"/>
      <c r="B1799" s="256"/>
      <c r="C1799" s="238"/>
      <c r="D1799" s="235"/>
      <c r="E1799" s="235"/>
      <c r="F1799" s="211"/>
      <c r="G1799" s="211"/>
      <c r="H1799" s="217"/>
      <c r="I1799" s="211"/>
      <c r="J1799" s="211"/>
      <c r="K1799" s="211"/>
      <c r="L1799" s="211"/>
      <c r="M1799" s="211"/>
      <c r="N1799" s="211"/>
      <c r="O1799" s="211"/>
      <c r="P1799" s="211"/>
    </row>
    <row r="1800">
      <c r="A1800" s="231"/>
      <c r="B1800" s="256"/>
      <c r="C1800" s="238"/>
      <c r="D1800" s="235"/>
      <c r="E1800" s="235"/>
      <c r="F1800" s="211"/>
      <c r="G1800" s="211"/>
      <c r="H1800" s="217"/>
      <c r="I1800" s="211"/>
      <c r="J1800" s="211"/>
      <c r="K1800" s="211"/>
      <c r="L1800" s="211"/>
      <c r="M1800" s="211"/>
      <c r="N1800" s="211"/>
      <c r="O1800" s="211"/>
      <c r="P1800" s="211"/>
    </row>
    <row r="1801">
      <c r="A1801" s="231"/>
      <c r="B1801" s="256"/>
      <c r="C1801" s="238"/>
      <c r="D1801" s="235"/>
      <c r="E1801" s="235"/>
      <c r="F1801" s="211"/>
      <c r="G1801" s="211"/>
      <c r="H1801" s="217"/>
      <c r="I1801" s="211"/>
      <c r="J1801" s="211"/>
      <c r="K1801" s="211"/>
      <c r="L1801" s="211"/>
      <c r="M1801" s="211"/>
      <c r="N1801" s="211"/>
      <c r="O1801" s="211"/>
      <c r="P1801" s="211"/>
    </row>
    <row r="1802">
      <c r="A1802" s="231"/>
      <c r="B1802" s="256"/>
      <c r="C1802" s="238"/>
      <c r="D1802" s="235"/>
      <c r="E1802" s="235"/>
      <c r="F1802" s="211"/>
      <c r="G1802" s="211"/>
      <c r="H1802" s="217"/>
      <c r="I1802" s="211"/>
      <c r="J1802" s="211"/>
      <c r="K1802" s="211"/>
      <c r="L1802" s="211"/>
      <c r="M1802" s="211"/>
      <c r="N1802" s="211"/>
      <c r="O1802" s="211"/>
      <c r="P1802" s="211"/>
    </row>
    <row r="1803">
      <c r="A1803" s="231"/>
      <c r="B1803" s="256"/>
      <c r="C1803" s="238"/>
      <c r="D1803" s="235"/>
      <c r="E1803" s="235"/>
      <c r="F1803" s="211"/>
      <c r="G1803" s="211"/>
      <c r="H1803" s="217"/>
      <c r="I1803" s="211"/>
      <c r="J1803" s="211"/>
      <c r="K1803" s="211"/>
      <c r="L1803" s="211"/>
      <c r="M1803" s="211"/>
      <c r="N1803" s="211"/>
      <c r="O1803" s="211"/>
      <c r="P1803" s="211"/>
    </row>
    <row r="1804">
      <c r="A1804" s="220"/>
      <c r="B1804" s="256"/>
      <c r="C1804" s="238"/>
      <c r="D1804" s="235"/>
      <c r="E1804" s="235"/>
      <c r="F1804" s="211"/>
      <c r="G1804" s="211"/>
      <c r="H1804" s="217"/>
      <c r="I1804" s="211"/>
      <c r="J1804" s="211"/>
      <c r="K1804" s="211"/>
      <c r="L1804" s="211"/>
      <c r="M1804" s="211"/>
      <c r="N1804" s="211"/>
      <c r="O1804" s="211"/>
      <c r="P1804" s="211"/>
    </row>
    <row r="1805">
      <c r="A1805" s="231"/>
      <c r="B1805" s="256"/>
      <c r="C1805" s="238"/>
      <c r="D1805" s="235"/>
      <c r="E1805" s="235"/>
      <c r="F1805" s="211"/>
      <c r="G1805" s="211"/>
      <c r="H1805" s="217"/>
      <c r="I1805" s="211"/>
      <c r="J1805" s="211"/>
      <c r="K1805" s="211"/>
      <c r="L1805" s="211"/>
      <c r="M1805" s="211"/>
      <c r="N1805" s="211"/>
      <c r="O1805" s="211"/>
      <c r="P1805" s="211"/>
    </row>
    <row r="1806">
      <c r="A1806" s="231"/>
      <c r="B1806" s="256"/>
      <c r="C1806" s="238"/>
      <c r="D1806" s="235"/>
      <c r="E1806" s="231"/>
      <c r="F1806" s="211"/>
      <c r="G1806" s="211"/>
      <c r="H1806" s="217"/>
      <c r="I1806" s="211"/>
      <c r="J1806" s="211"/>
      <c r="K1806" s="211"/>
      <c r="L1806" s="211"/>
      <c r="M1806" s="211"/>
      <c r="N1806" s="211"/>
      <c r="O1806" s="211"/>
      <c r="P1806" s="211"/>
    </row>
    <row r="1807">
      <c r="A1807" s="231"/>
      <c r="B1807" s="256"/>
      <c r="C1807" s="238"/>
      <c r="D1807" s="235"/>
      <c r="E1807" s="235"/>
      <c r="F1807" s="211"/>
      <c r="G1807" s="211"/>
      <c r="H1807" s="217"/>
      <c r="I1807" s="211"/>
      <c r="J1807" s="211"/>
      <c r="K1807" s="211"/>
      <c r="L1807" s="211"/>
      <c r="M1807" s="211"/>
      <c r="N1807" s="211"/>
      <c r="O1807" s="211"/>
      <c r="P1807" s="211"/>
    </row>
    <row r="1808">
      <c r="A1808" s="231"/>
      <c r="B1808" s="256"/>
      <c r="C1808" s="238"/>
      <c r="D1808" s="235"/>
      <c r="E1808" s="235"/>
      <c r="F1808" s="211"/>
      <c r="G1808" s="211"/>
      <c r="H1808" s="217"/>
      <c r="I1808" s="211"/>
      <c r="J1808" s="211"/>
      <c r="K1808" s="211"/>
      <c r="L1808" s="211"/>
      <c r="M1808" s="211"/>
      <c r="N1808" s="211"/>
      <c r="O1808" s="211"/>
      <c r="P1808" s="211"/>
    </row>
    <row r="1809">
      <c r="A1809" s="231"/>
      <c r="B1809" s="256"/>
      <c r="C1809" s="238"/>
      <c r="D1809" s="235"/>
      <c r="E1809" s="235"/>
      <c r="F1809" s="211"/>
      <c r="G1809" s="211"/>
      <c r="H1809" s="217"/>
      <c r="I1809" s="211"/>
      <c r="J1809" s="211"/>
      <c r="K1809" s="211"/>
      <c r="L1809" s="211"/>
      <c r="M1809" s="211"/>
      <c r="N1809" s="211"/>
      <c r="O1809" s="211"/>
      <c r="P1809" s="211"/>
    </row>
    <row r="1810">
      <c r="A1810" s="231"/>
      <c r="B1810" s="256"/>
      <c r="C1810" s="238"/>
      <c r="D1810" s="235"/>
      <c r="E1810" s="235"/>
      <c r="F1810" s="211"/>
      <c r="G1810" s="211"/>
      <c r="H1810" s="217"/>
      <c r="I1810" s="211"/>
      <c r="J1810" s="211"/>
      <c r="K1810" s="211"/>
      <c r="L1810" s="211"/>
      <c r="M1810" s="211"/>
      <c r="N1810" s="211"/>
      <c r="O1810" s="211"/>
      <c r="P1810" s="211"/>
    </row>
    <row r="1811">
      <c r="A1811" s="231"/>
      <c r="B1811" s="256"/>
      <c r="C1811" s="238"/>
      <c r="D1811" s="235"/>
      <c r="E1811" s="235"/>
      <c r="F1811" s="211"/>
      <c r="G1811" s="211"/>
      <c r="H1811" s="217"/>
      <c r="I1811" s="211"/>
      <c r="J1811" s="211"/>
      <c r="K1811" s="211"/>
      <c r="L1811" s="211"/>
      <c r="M1811" s="211"/>
      <c r="N1811" s="211"/>
      <c r="O1811" s="211"/>
      <c r="P1811" s="211"/>
    </row>
    <row r="1812">
      <c r="A1812" s="231"/>
      <c r="B1812" s="256"/>
      <c r="C1812" s="238"/>
      <c r="D1812" s="235"/>
      <c r="E1812" s="235"/>
      <c r="F1812" s="211"/>
      <c r="G1812" s="211"/>
      <c r="H1812" s="217"/>
      <c r="I1812" s="211"/>
      <c r="J1812" s="211"/>
      <c r="K1812" s="211"/>
      <c r="L1812" s="211"/>
      <c r="M1812" s="211"/>
      <c r="N1812" s="211"/>
      <c r="O1812" s="211"/>
      <c r="P1812" s="211"/>
    </row>
    <row r="1813">
      <c r="A1813" s="231"/>
      <c r="B1813" s="256"/>
      <c r="C1813" s="238"/>
      <c r="D1813" s="235"/>
      <c r="E1813" s="235"/>
      <c r="F1813" s="211"/>
      <c r="G1813" s="211"/>
      <c r="H1813" s="217"/>
      <c r="I1813" s="211"/>
      <c r="J1813" s="211"/>
      <c r="K1813" s="211"/>
      <c r="L1813" s="211"/>
      <c r="M1813" s="211"/>
      <c r="N1813" s="211"/>
      <c r="O1813" s="211"/>
      <c r="P1813" s="211"/>
    </row>
    <row r="1814">
      <c r="A1814" s="231"/>
      <c r="B1814" s="256"/>
      <c r="C1814" s="238"/>
      <c r="D1814" s="235"/>
      <c r="E1814" s="235"/>
      <c r="F1814" s="211"/>
      <c r="G1814" s="211"/>
      <c r="H1814" s="217"/>
      <c r="I1814" s="211"/>
      <c r="J1814" s="211"/>
      <c r="K1814" s="211"/>
      <c r="L1814" s="211"/>
      <c r="M1814" s="211"/>
      <c r="N1814" s="211"/>
      <c r="O1814" s="211"/>
      <c r="P1814" s="211"/>
    </row>
    <row r="1815">
      <c r="A1815" s="231"/>
      <c r="B1815" s="256"/>
      <c r="C1815" s="238"/>
      <c r="D1815" s="235"/>
      <c r="E1815" s="235"/>
      <c r="F1815" s="211"/>
      <c r="G1815" s="211"/>
      <c r="H1815" s="217"/>
      <c r="I1815" s="211"/>
      <c r="J1815" s="211"/>
      <c r="K1815" s="211"/>
      <c r="L1815" s="211"/>
      <c r="M1815" s="211"/>
      <c r="N1815" s="211"/>
      <c r="O1815" s="211"/>
      <c r="P1815" s="211"/>
    </row>
    <row r="1816">
      <c r="A1816" s="231"/>
      <c r="B1816" s="256"/>
      <c r="C1816" s="238"/>
      <c r="D1816" s="235"/>
      <c r="E1816" s="235"/>
      <c r="F1816" s="211"/>
      <c r="G1816" s="211"/>
      <c r="H1816" s="217"/>
      <c r="I1816" s="211"/>
      <c r="J1816" s="211"/>
      <c r="K1816" s="211"/>
      <c r="L1816" s="211"/>
      <c r="M1816" s="211"/>
      <c r="N1816" s="211"/>
      <c r="O1816" s="211"/>
      <c r="P1816" s="211"/>
    </row>
    <row r="1817">
      <c r="A1817" s="231"/>
      <c r="B1817" s="256"/>
      <c r="C1817" s="238"/>
      <c r="D1817" s="235"/>
      <c r="E1817" s="235"/>
      <c r="F1817" s="211"/>
      <c r="G1817" s="211"/>
      <c r="H1817" s="217"/>
      <c r="I1817" s="211"/>
      <c r="J1817" s="211"/>
      <c r="K1817" s="211"/>
      <c r="L1817" s="211"/>
      <c r="M1817" s="211"/>
      <c r="N1817" s="211"/>
      <c r="O1817" s="211"/>
      <c r="P1817" s="211"/>
    </row>
    <row r="1818">
      <c r="A1818" s="231"/>
      <c r="B1818" s="256"/>
      <c r="C1818" s="238"/>
      <c r="D1818" s="235"/>
      <c r="E1818" s="235"/>
      <c r="F1818" s="211"/>
      <c r="G1818" s="211"/>
      <c r="H1818" s="217"/>
      <c r="I1818" s="211"/>
      <c r="J1818" s="211"/>
      <c r="K1818" s="211"/>
      <c r="L1818" s="211"/>
      <c r="M1818" s="211"/>
      <c r="N1818" s="211"/>
      <c r="O1818" s="211"/>
      <c r="P1818" s="211"/>
    </row>
    <row r="1819">
      <c r="A1819" s="231"/>
      <c r="B1819" s="256"/>
      <c r="C1819" s="238"/>
      <c r="D1819" s="235"/>
      <c r="E1819" s="235"/>
      <c r="F1819" s="211"/>
      <c r="G1819" s="211"/>
      <c r="H1819" s="217"/>
      <c r="I1819" s="211"/>
      <c r="J1819" s="211"/>
      <c r="K1819" s="211"/>
      <c r="L1819" s="211"/>
      <c r="M1819" s="211"/>
      <c r="N1819" s="211"/>
      <c r="O1819" s="211"/>
      <c r="P1819" s="211"/>
    </row>
    <row r="1820">
      <c r="A1820" s="231"/>
      <c r="B1820" s="256"/>
      <c r="C1820" s="238"/>
      <c r="D1820" s="235"/>
      <c r="E1820" s="235"/>
      <c r="F1820" s="211"/>
      <c r="G1820" s="211"/>
      <c r="H1820" s="217"/>
      <c r="I1820" s="211"/>
      <c r="J1820" s="211"/>
      <c r="K1820" s="211"/>
      <c r="L1820" s="211"/>
      <c r="M1820" s="211"/>
      <c r="N1820" s="211"/>
      <c r="O1820" s="211"/>
      <c r="P1820" s="211"/>
    </row>
    <row r="1821">
      <c r="A1821" s="231"/>
      <c r="B1821" s="256"/>
      <c r="C1821" s="238"/>
      <c r="D1821" s="235"/>
      <c r="E1821" s="235"/>
      <c r="F1821" s="211"/>
      <c r="G1821" s="211"/>
      <c r="H1821" s="217"/>
      <c r="I1821" s="211"/>
      <c r="J1821" s="211"/>
      <c r="K1821" s="211"/>
      <c r="L1821" s="211"/>
      <c r="M1821" s="211"/>
      <c r="N1821" s="211"/>
      <c r="O1821" s="211"/>
      <c r="P1821" s="211"/>
    </row>
    <row r="1822">
      <c r="A1822" s="220"/>
      <c r="B1822" s="256"/>
      <c r="C1822" s="238"/>
      <c r="D1822" s="235"/>
      <c r="E1822" s="235"/>
      <c r="F1822" s="211"/>
      <c r="G1822" s="211"/>
      <c r="H1822" s="217"/>
      <c r="I1822" s="211"/>
      <c r="J1822" s="211"/>
      <c r="K1822" s="211"/>
      <c r="L1822" s="211"/>
      <c r="M1822" s="211"/>
      <c r="N1822" s="211"/>
      <c r="O1822" s="211"/>
      <c r="P1822" s="211"/>
    </row>
    <row r="1823">
      <c r="A1823" s="231"/>
      <c r="B1823" s="256"/>
      <c r="C1823" s="238"/>
      <c r="D1823" s="235"/>
      <c r="E1823" s="235"/>
      <c r="F1823" s="211"/>
      <c r="G1823" s="211"/>
      <c r="H1823" s="217"/>
      <c r="I1823" s="211"/>
      <c r="J1823" s="211"/>
      <c r="K1823" s="211"/>
      <c r="L1823" s="211"/>
      <c r="M1823" s="211"/>
      <c r="N1823" s="211"/>
      <c r="O1823" s="211"/>
      <c r="P1823" s="211"/>
    </row>
    <row r="1824">
      <c r="A1824" s="257"/>
      <c r="B1824" s="256"/>
      <c r="C1824" s="238"/>
      <c r="D1824" s="235"/>
      <c r="E1824" s="231"/>
      <c r="F1824" s="217"/>
      <c r="G1824" s="217"/>
      <c r="H1824" s="217"/>
      <c r="I1824" s="217"/>
      <c r="J1824" s="217"/>
      <c r="K1824" s="217"/>
      <c r="L1824" s="217"/>
      <c r="M1824" s="217"/>
      <c r="N1824" s="217"/>
      <c r="O1824" s="217"/>
      <c r="P1824" s="217"/>
    </row>
    <row r="1825">
      <c r="A1825" s="257"/>
      <c r="B1825" s="256"/>
      <c r="C1825" s="238"/>
      <c r="D1825" s="235"/>
      <c r="E1825" s="235"/>
      <c r="F1825" s="217"/>
      <c r="G1825" s="217"/>
      <c r="H1825" s="217"/>
      <c r="I1825" s="217"/>
      <c r="J1825" s="217"/>
      <c r="K1825" s="217"/>
      <c r="L1825" s="217"/>
      <c r="M1825" s="217"/>
      <c r="N1825" s="217"/>
      <c r="O1825" s="217"/>
      <c r="P1825" s="217"/>
    </row>
    <row r="1826">
      <c r="A1826" s="257"/>
      <c r="B1826" s="256"/>
      <c r="C1826" s="238"/>
      <c r="D1826" s="235"/>
      <c r="E1826" s="235"/>
      <c r="F1826" s="217"/>
      <c r="G1826" s="217"/>
      <c r="H1826" s="217"/>
      <c r="I1826" s="217"/>
      <c r="J1826" s="217"/>
      <c r="K1826" s="217"/>
      <c r="L1826" s="217"/>
      <c r="M1826" s="217"/>
      <c r="N1826" s="217"/>
      <c r="O1826" s="217"/>
      <c r="P1826" s="217"/>
    </row>
    <row r="1827">
      <c r="A1827" s="257"/>
      <c r="B1827" s="256"/>
      <c r="C1827" s="238"/>
      <c r="D1827" s="235"/>
      <c r="E1827" s="235"/>
      <c r="F1827" s="217"/>
      <c r="G1827" s="217"/>
      <c r="H1827" s="217"/>
      <c r="I1827" s="217"/>
      <c r="J1827" s="217"/>
      <c r="K1827" s="217"/>
      <c r="L1827" s="217"/>
      <c r="M1827" s="217"/>
      <c r="N1827" s="217"/>
      <c r="O1827" s="217"/>
      <c r="P1827" s="217"/>
    </row>
    <row r="1828">
      <c r="A1828" s="257"/>
      <c r="B1828" s="256"/>
      <c r="C1828" s="238"/>
      <c r="D1828" s="235"/>
      <c r="E1828" s="235"/>
      <c r="F1828" s="217"/>
      <c r="G1828" s="217"/>
      <c r="H1828" s="217"/>
      <c r="I1828" s="217"/>
      <c r="J1828" s="217"/>
      <c r="K1828" s="217"/>
      <c r="L1828" s="217"/>
      <c r="M1828" s="217"/>
      <c r="N1828" s="217"/>
      <c r="O1828" s="217"/>
      <c r="P1828" s="217"/>
    </row>
    <row r="1829">
      <c r="A1829" s="257"/>
      <c r="B1829" s="256"/>
      <c r="C1829" s="238"/>
      <c r="D1829" s="235"/>
      <c r="E1829" s="235"/>
      <c r="F1829" s="217"/>
      <c r="G1829" s="217"/>
      <c r="H1829" s="217"/>
      <c r="I1829" s="217"/>
      <c r="J1829" s="217"/>
      <c r="K1829" s="217"/>
      <c r="L1829" s="217"/>
      <c r="M1829" s="217"/>
      <c r="N1829" s="217"/>
      <c r="O1829" s="217"/>
      <c r="P1829" s="217"/>
    </row>
    <row r="1830">
      <c r="A1830" s="257"/>
      <c r="B1830" s="256"/>
      <c r="C1830" s="238"/>
      <c r="D1830" s="235"/>
      <c r="E1830" s="235"/>
      <c r="F1830" s="217"/>
      <c r="G1830" s="217"/>
      <c r="H1830" s="217"/>
      <c r="I1830" s="217"/>
      <c r="J1830" s="217"/>
      <c r="K1830" s="217"/>
      <c r="L1830" s="217"/>
      <c r="M1830" s="217"/>
      <c r="N1830" s="217"/>
      <c r="O1830" s="217"/>
      <c r="P1830" s="217"/>
    </row>
    <row r="1831">
      <c r="A1831" s="257"/>
      <c r="B1831" s="256"/>
      <c r="C1831" s="238"/>
      <c r="D1831" s="235"/>
      <c r="E1831" s="235"/>
      <c r="F1831" s="217"/>
      <c r="G1831" s="217"/>
      <c r="H1831" s="217"/>
      <c r="I1831" s="217"/>
      <c r="J1831" s="217"/>
      <c r="K1831" s="217"/>
      <c r="L1831" s="217"/>
      <c r="M1831" s="217"/>
      <c r="N1831" s="217"/>
      <c r="O1831" s="217"/>
      <c r="P1831" s="217"/>
    </row>
    <row r="1832">
      <c r="A1832" s="257"/>
      <c r="B1832" s="256"/>
      <c r="C1832" s="238"/>
      <c r="D1832" s="235"/>
      <c r="E1832" s="235"/>
      <c r="F1832" s="217"/>
      <c r="G1832" s="217"/>
      <c r="H1832" s="217"/>
      <c r="I1832" s="217"/>
      <c r="J1832" s="217"/>
      <c r="K1832" s="217"/>
      <c r="L1832" s="217"/>
      <c r="M1832" s="217"/>
      <c r="N1832" s="217"/>
      <c r="O1832" s="217"/>
      <c r="P1832" s="217"/>
    </row>
    <row r="1833">
      <c r="A1833" s="257"/>
      <c r="B1833" s="256"/>
      <c r="C1833" s="238"/>
      <c r="D1833" s="235"/>
      <c r="E1833" s="235"/>
      <c r="F1833" s="217"/>
      <c r="G1833" s="217"/>
      <c r="H1833" s="217"/>
      <c r="I1833" s="217"/>
      <c r="J1833" s="217"/>
      <c r="K1833" s="217"/>
      <c r="L1833" s="217"/>
      <c r="M1833" s="217"/>
      <c r="N1833" s="217"/>
      <c r="O1833" s="217"/>
      <c r="P1833" s="217"/>
    </row>
    <row r="1834">
      <c r="A1834" s="257"/>
      <c r="B1834" s="256"/>
      <c r="C1834" s="238"/>
      <c r="D1834" s="235"/>
      <c r="E1834" s="235"/>
      <c r="F1834" s="217"/>
      <c r="G1834" s="217"/>
      <c r="H1834" s="217"/>
      <c r="I1834" s="217"/>
      <c r="J1834" s="217"/>
      <c r="K1834" s="217"/>
      <c r="L1834" s="217"/>
      <c r="M1834" s="217"/>
      <c r="N1834" s="217"/>
      <c r="O1834" s="217"/>
      <c r="P1834" s="217"/>
    </row>
    <row r="1835">
      <c r="A1835" s="231"/>
      <c r="B1835" s="256"/>
      <c r="C1835" s="238"/>
      <c r="D1835" s="235"/>
      <c r="E1835" s="235"/>
      <c r="F1835" s="211"/>
      <c r="G1835" s="211"/>
      <c r="H1835" s="217"/>
      <c r="I1835" s="211"/>
      <c r="J1835" s="211"/>
      <c r="K1835" s="211"/>
      <c r="L1835" s="211"/>
      <c r="M1835" s="211"/>
      <c r="N1835" s="211"/>
      <c r="O1835" s="211"/>
      <c r="P1835" s="211"/>
    </row>
    <row r="1836">
      <c r="A1836" s="231"/>
      <c r="B1836" s="256"/>
      <c r="C1836" s="238"/>
      <c r="D1836" s="235"/>
      <c r="E1836" s="235"/>
      <c r="F1836" s="211"/>
      <c r="G1836" s="211"/>
      <c r="H1836" s="217"/>
      <c r="I1836" s="211"/>
      <c r="J1836" s="211"/>
      <c r="K1836" s="211"/>
      <c r="L1836" s="211"/>
      <c r="M1836" s="211"/>
      <c r="N1836" s="211"/>
      <c r="O1836" s="211"/>
      <c r="P1836" s="211"/>
    </row>
    <row r="1837">
      <c r="A1837" s="231"/>
      <c r="B1837" s="256"/>
      <c r="C1837" s="238"/>
      <c r="D1837" s="235"/>
      <c r="E1837" s="235"/>
      <c r="F1837" s="211"/>
      <c r="G1837" s="211"/>
      <c r="H1837" s="217"/>
      <c r="I1837" s="211"/>
      <c r="J1837" s="211"/>
      <c r="K1837" s="211"/>
      <c r="L1837" s="211"/>
      <c r="M1837" s="211"/>
      <c r="N1837" s="211"/>
      <c r="O1837" s="211"/>
      <c r="P1837" s="211"/>
    </row>
    <row r="1838">
      <c r="A1838" s="231"/>
      <c r="B1838" s="256"/>
      <c r="C1838" s="238"/>
      <c r="D1838" s="235"/>
      <c r="E1838" s="235"/>
      <c r="F1838" s="211"/>
      <c r="G1838" s="211"/>
      <c r="H1838" s="217"/>
      <c r="I1838" s="211"/>
      <c r="J1838" s="211"/>
      <c r="K1838" s="211"/>
      <c r="L1838" s="211"/>
      <c r="M1838" s="211"/>
      <c r="N1838" s="211"/>
      <c r="O1838" s="211"/>
      <c r="P1838" s="211"/>
    </row>
    <row r="1839">
      <c r="A1839" s="231"/>
      <c r="B1839" s="256"/>
      <c r="C1839" s="238"/>
      <c r="D1839" s="235"/>
      <c r="E1839" s="235"/>
      <c r="F1839" s="211"/>
      <c r="G1839" s="211"/>
      <c r="H1839" s="217"/>
      <c r="I1839" s="211"/>
      <c r="J1839" s="211"/>
      <c r="K1839" s="211"/>
      <c r="L1839" s="211"/>
      <c r="M1839" s="211"/>
      <c r="N1839" s="211"/>
      <c r="O1839" s="211"/>
      <c r="P1839" s="211"/>
    </row>
    <row r="1840">
      <c r="A1840" s="220"/>
      <c r="B1840" s="256"/>
      <c r="C1840" s="238"/>
      <c r="D1840" s="235"/>
      <c r="E1840" s="235"/>
      <c r="F1840" s="211"/>
      <c r="G1840" s="211"/>
      <c r="H1840" s="217"/>
      <c r="I1840" s="211"/>
      <c r="J1840" s="211"/>
      <c r="K1840" s="211"/>
      <c r="L1840" s="211"/>
      <c r="M1840" s="211"/>
      <c r="N1840" s="211"/>
      <c r="O1840" s="211"/>
      <c r="P1840" s="211"/>
    </row>
    <row r="1841">
      <c r="A1841" s="231"/>
      <c r="B1841" s="256"/>
      <c r="C1841" s="238"/>
      <c r="D1841" s="235"/>
      <c r="E1841" s="235"/>
      <c r="F1841" s="211"/>
      <c r="G1841" s="211"/>
      <c r="H1841" s="217"/>
      <c r="I1841" s="211"/>
      <c r="J1841" s="211"/>
      <c r="K1841" s="211"/>
      <c r="L1841" s="211"/>
      <c r="M1841" s="211"/>
      <c r="N1841" s="211"/>
      <c r="O1841" s="211"/>
      <c r="P1841" s="211"/>
    </row>
    <row r="1842">
      <c r="A1842" s="231"/>
      <c r="B1842" s="256"/>
      <c r="C1842" s="238"/>
      <c r="D1842" s="235"/>
      <c r="E1842" s="231"/>
      <c r="F1842" s="211"/>
      <c r="G1842" s="211"/>
      <c r="H1842" s="217"/>
      <c r="I1842" s="211"/>
      <c r="J1842" s="211"/>
      <c r="K1842" s="211"/>
      <c r="L1842" s="211"/>
      <c r="M1842" s="211"/>
      <c r="N1842" s="211"/>
      <c r="O1842" s="211"/>
      <c r="P1842" s="211"/>
    </row>
    <row r="1843">
      <c r="A1843" s="231"/>
      <c r="B1843" s="256"/>
      <c r="C1843" s="238"/>
      <c r="D1843" s="235"/>
      <c r="E1843" s="235"/>
      <c r="F1843" s="211"/>
      <c r="G1843" s="211"/>
      <c r="H1843" s="217"/>
      <c r="I1843" s="211"/>
      <c r="J1843" s="211"/>
      <c r="K1843" s="211"/>
      <c r="L1843" s="211"/>
      <c r="M1843" s="211"/>
      <c r="N1843" s="211"/>
      <c r="O1843" s="211"/>
      <c r="P1843" s="211"/>
    </row>
    <row r="1844">
      <c r="A1844" s="231"/>
      <c r="B1844" s="256"/>
      <c r="C1844" s="238"/>
      <c r="D1844" s="235"/>
      <c r="E1844" s="235"/>
      <c r="F1844" s="211"/>
      <c r="G1844" s="211"/>
      <c r="H1844" s="217"/>
      <c r="I1844" s="211"/>
      <c r="J1844" s="211"/>
      <c r="K1844" s="211"/>
      <c r="L1844" s="211"/>
      <c r="M1844" s="211"/>
      <c r="N1844" s="211"/>
      <c r="O1844" s="211"/>
      <c r="P1844" s="211"/>
    </row>
    <row r="1845">
      <c r="A1845" s="231"/>
      <c r="B1845" s="256"/>
      <c r="C1845" s="238"/>
      <c r="D1845" s="235"/>
      <c r="E1845" s="235"/>
      <c r="F1845" s="211"/>
      <c r="G1845" s="211"/>
      <c r="H1845" s="217"/>
      <c r="I1845" s="211"/>
      <c r="J1845" s="211"/>
      <c r="K1845" s="211"/>
      <c r="L1845" s="211"/>
      <c r="M1845" s="211"/>
      <c r="N1845" s="211"/>
      <c r="O1845" s="211"/>
      <c r="P1845" s="211"/>
    </row>
    <row r="1846">
      <c r="A1846" s="231"/>
      <c r="B1846" s="256"/>
      <c r="C1846" s="238"/>
      <c r="D1846" s="235"/>
      <c r="E1846" s="235"/>
      <c r="F1846" s="211"/>
      <c r="G1846" s="211"/>
      <c r="H1846" s="217"/>
      <c r="I1846" s="211"/>
      <c r="J1846" s="211"/>
      <c r="K1846" s="211"/>
      <c r="L1846" s="211"/>
      <c r="M1846" s="211"/>
      <c r="N1846" s="211"/>
      <c r="O1846" s="211"/>
      <c r="P1846" s="211"/>
    </row>
    <row r="1847">
      <c r="A1847" s="231"/>
      <c r="B1847" s="256"/>
      <c r="C1847" s="238"/>
      <c r="D1847" s="235"/>
      <c r="E1847" s="235"/>
      <c r="F1847" s="211"/>
      <c r="G1847" s="211"/>
      <c r="H1847" s="217"/>
      <c r="I1847" s="211"/>
      <c r="J1847" s="211"/>
      <c r="K1847" s="211"/>
      <c r="L1847" s="211"/>
      <c r="M1847" s="211"/>
      <c r="N1847" s="211"/>
      <c r="O1847" s="211"/>
      <c r="P1847" s="211"/>
    </row>
    <row r="1848">
      <c r="A1848" s="231"/>
      <c r="B1848" s="256"/>
      <c r="C1848" s="238"/>
      <c r="D1848" s="235"/>
      <c r="E1848" s="235"/>
      <c r="F1848" s="211"/>
      <c r="G1848" s="211"/>
      <c r="H1848" s="217"/>
      <c r="I1848" s="211"/>
      <c r="J1848" s="211"/>
      <c r="K1848" s="211"/>
      <c r="L1848" s="211"/>
      <c r="M1848" s="211"/>
      <c r="N1848" s="211"/>
      <c r="O1848" s="211"/>
      <c r="P1848" s="211"/>
    </row>
    <row r="1849">
      <c r="A1849" s="231"/>
      <c r="B1849" s="256"/>
      <c r="C1849" s="238"/>
      <c r="D1849" s="235"/>
      <c r="E1849" s="235"/>
      <c r="F1849" s="211"/>
      <c r="G1849" s="211"/>
      <c r="H1849" s="217"/>
      <c r="I1849" s="211"/>
      <c r="J1849" s="211"/>
      <c r="K1849" s="211"/>
      <c r="L1849" s="211"/>
      <c r="M1849" s="211"/>
      <c r="N1849" s="211"/>
      <c r="O1849" s="211"/>
      <c r="P1849" s="211"/>
    </row>
    <row r="1850">
      <c r="A1850" s="231"/>
      <c r="B1850" s="256"/>
      <c r="C1850" s="238"/>
      <c r="D1850" s="235"/>
      <c r="E1850" s="235"/>
      <c r="F1850" s="211"/>
      <c r="G1850" s="211"/>
      <c r="H1850" s="217"/>
      <c r="I1850" s="211"/>
      <c r="J1850" s="211"/>
      <c r="K1850" s="211"/>
      <c r="L1850" s="211"/>
      <c r="M1850" s="211"/>
      <c r="N1850" s="211"/>
      <c r="O1850" s="211"/>
      <c r="P1850" s="211"/>
    </row>
    <row r="1851">
      <c r="A1851" s="231"/>
      <c r="B1851" s="256"/>
      <c r="C1851" s="238"/>
      <c r="D1851" s="235"/>
      <c r="E1851" s="235"/>
      <c r="F1851" s="211"/>
      <c r="G1851" s="211"/>
      <c r="H1851" s="217"/>
      <c r="I1851" s="211"/>
      <c r="J1851" s="211"/>
      <c r="K1851" s="211"/>
      <c r="L1851" s="211"/>
      <c r="M1851" s="211"/>
      <c r="N1851" s="211"/>
      <c r="O1851" s="211"/>
      <c r="P1851" s="211"/>
    </row>
    <row r="1852">
      <c r="A1852" s="231"/>
      <c r="B1852" s="256"/>
      <c r="C1852" s="238"/>
      <c r="D1852" s="235"/>
      <c r="E1852" s="235"/>
      <c r="F1852" s="211"/>
      <c r="G1852" s="211"/>
      <c r="H1852" s="217"/>
      <c r="I1852" s="211"/>
      <c r="J1852" s="211"/>
      <c r="K1852" s="211"/>
      <c r="L1852" s="211"/>
      <c r="M1852" s="211"/>
      <c r="N1852" s="211"/>
      <c r="O1852" s="211"/>
      <c r="P1852" s="211"/>
    </row>
    <row r="1853">
      <c r="A1853" s="231"/>
      <c r="B1853" s="256"/>
      <c r="C1853" s="238"/>
      <c r="D1853" s="235"/>
      <c r="E1853" s="235"/>
      <c r="F1853" s="211"/>
      <c r="G1853" s="211"/>
      <c r="H1853" s="217"/>
      <c r="I1853" s="211"/>
      <c r="J1853" s="211"/>
      <c r="K1853" s="211"/>
      <c r="L1853" s="211"/>
      <c r="M1853" s="211"/>
      <c r="N1853" s="211"/>
      <c r="O1853" s="211"/>
      <c r="P1853" s="211"/>
    </row>
    <row r="1854">
      <c r="A1854" s="231"/>
      <c r="B1854" s="256"/>
      <c r="C1854" s="238"/>
      <c r="D1854" s="235"/>
      <c r="E1854" s="235"/>
      <c r="F1854" s="211"/>
      <c r="G1854" s="211"/>
      <c r="H1854" s="217"/>
      <c r="I1854" s="211"/>
      <c r="J1854" s="211"/>
      <c r="K1854" s="211"/>
      <c r="L1854" s="211"/>
      <c r="M1854" s="211"/>
      <c r="N1854" s="211"/>
      <c r="O1854" s="211"/>
      <c r="P1854" s="211"/>
    </row>
    <row r="1855">
      <c r="A1855" s="231"/>
      <c r="B1855" s="256"/>
      <c r="C1855" s="238"/>
      <c r="D1855" s="235"/>
      <c r="E1855" s="235"/>
      <c r="F1855" s="211"/>
      <c r="G1855" s="211"/>
      <c r="H1855" s="217"/>
      <c r="I1855" s="211"/>
      <c r="J1855" s="211"/>
      <c r="K1855" s="211"/>
      <c r="L1855" s="211"/>
      <c r="M1855" s="211"/>
      <c r="N1855" s="211"/>
      <c r="O1855" s="211"/>
      <c r="P1855" s="211"/>
    </row>
    <row r="1856">
      <c r="A1856" s="231"/>
      <c r="B1856" s="256"/>
      <c r="C1856" s="238"/>
      <c r="D1856" s="235"/>
      <c r="E1856" s="235"/>
      <c r="F1856" s="211"/>
      <c r="G1856" s="211"/>
      <c r="H1856" s="217"/>
      <c r="I1856" s="211"/>
      <c r="J1856" s="211"/>
      <c r="K1856" s="211"/>
      <c r="L1856" s="211"/>
      <c r="M1856" s="211"/>
      <c r="N1856" s="211"/>
      <c r="O1856" s="211"/>
      <c r="P1856" s="211"/>
    </row>
    <row r="1857">
      <c r="A1857" s="231"/>
      <c r="B1857" s="256"/>
      <c r="C1857" s="238"/>
      <c r="D1857" s="235"/>
      <c r="E1857" s="235"/>
      <c r="F1857" s="211"/>
      <c r="G1857" s="211"/>
      <c r="H1857" s="217"/>
      <c r="I1857" s="211"/>
      <c r="J1857" s="211"/>
      <c r="K1857" s="211"/>
      <c r="L1857" s="211"/>
      <c r="M1857" s="211"/>
      <c r="N1857" s="211"/>
      <c r="O1857" s="211"/>
      <c r="P1857" s="211"/>
    </row>
    <row r="1858">
      <c r="A1858" s="220"/>
      <c r="B1858" s="256"/>
      <c r="C1858" s="238"/>
      <c r="D1858" s="235"/>
      <c r="E1858" s="235"/>
      <c r="F1858" s="211"/>
      <c r="G1858" s="211"/>
      <c r="H1858" s="217"/>
      <c r="I1858" s="211"/>
      <c r="J1858" s="211"/>
      <c r="K1858" s="211"/>
      <c r="L1858" s="211"/>
      <c r="M1858" s="211"/>
      <c r="N1858" s="211"/>
      <c r="O1858" s="211"/>
      <c r="P1858" s="211"/>
    </row>
    <row r="1859">
      <c r="A1859" s="231"/>
      <c r="B1859" s="256"/>
      <c r="C1859" s="238"/>
      <c r="D1859" s="235"/>
      <c r="E1859" s="235"/>
      <c r="F1859" s="211"/>
      <c r="G1859" s="211"/>
      <c r="H1859" s="217"/>
      <c r="I1859" s="211"/>
      <c r="J1859" s="211"/>
      <c r="K1859" s="211"/>
      <c r="L1859" s="211"/>
      <c r="M1859" s="211"/>
      <c r="N1859" s="211"/>
      <c r="O1859" s="211"/>
      <c r="P1859" s="211"/>
    </row>
    <row r="1860">
      <c r="A1860" s="231"/>
      <c r="B1860" s="256"/>
      <c r="C1860" s="238"/>
      <c r="D1860" s="235"/>
      <c r="E1860" s="231"/>
      <c r="F1860" s="211"/>
      <c r="G1860" s="211"/>
      <c r="H1860" s="217"/>
      <c r="I1860" s="211"/>
      <c r="J1860" s="211"/>
      <c r="K1860" s="211"/>
      <c r="L1860" s="211"/>
      <c r="M1860" s="211"/>
      <c r="N1860" s="211"/>
      <c r="O1860" s="211"/>
      <c r="P1860" s="211"/>
    </row>
    <row r="1861">
      <c r="A1861" s="231"/>
      <c r="B1861" s="256"/>
      <c r="C1861" s="238"/>
      <c r="D1861" s="235"/>
      <c r="E1861" s="235"/>
      <c r="F1861" s="211"/>
      <c r="G1861" s="211"/>
      <c r="H1861" s="217"/>
      <c r="I1861" s="211"/>
      <c r="J1861" s="211"/>
      <c r="K1861" s="211"/>
      <c r="L1861" s="211"/>
      <c r="M1861" s="211"/>
      <c r="N1861" s="211"/>
      <c r="O1861" s="211"/>
      <c r="P1861" s="211"/>
    </row>
    <row r="1862">
      <c r="A1862" s="231"/>
      <c r="B1862" s="256"/>
      <c r="C1862" s="238"/>
      <c r="D1862" s="235"/>
      <c r="E1862" s="235"/>
      <c r="F1862" s="211"/>
      <c r="G1862" s="211"/>
      <c r="H1862" s="217"/>
      <c r="I1862" s="211"/>
      <c r="J1862" s="211"/>
      <c r="K1862" s="211"/>
      <c r="L1862" s="211"/>
      <c r="M1862" s="211"/>
      <c r="N1862" s="211"/>
      <c r="O1862" s="211"/>
      <c r="P1862" s="211"/>
    </row>
    <row r="1863">
      <c r="A1863" s="231"/>
      <c r="B1863" s="256"/>
      <c r="C1863" s="238"/>
      <c r="D1863" s="235"/>
      <c r="E1863" s="235"/>
      <c r="F1863" s="211"/>
      <c r="G1863" s="211"/>
      <c r="H1863" s="217"/>
      <c r="I1863" s="211"/>
      <c r="J1863" s="211"/>
      <c r="K1863" s="211"/>
      <c r="L1863" s="211"/>
      <c r="M1863" s="211"/>
      <c r="N1863" s="211"/>
      <c r="O1863" s="211"/>
      <c r="P1863" s="211"/>
    </row>
    <row r="1864">
      <c r="A1864" s="231"/>
      <c r="B1864" s="256"/>
      <c r="C1864" s="238"/>
      <c r="D1864" s="235"/>
      <c r="E1864" s="235"/>
      <c r="F1864" s="211"/>
      <c r="G1864" s="211"/>
      <c r="H1864" s="217"/>
      <c r="I1864" s="211"/>
      <c r="J1864" s="211"/>
      <c r="K1864" s="211"/>
      <c r="L1864" s="211"/>
      <c r="M1864" s="211"/>
      <c r="N1864" s="211"/>
      <c r="O1864" s="211"/>
      <c r="P1864" s="211"/>
    </row>
    <row r="1865">
      <c r="A1865" s="231"/>
      <c r="B1865" s="256"/>
      <c r="C1865" s="238"/>
      <c r="D1865" s="235"/>
      <c r="E1865" s="235"/>
      <c r="F1865" s="211"/>
      <c r="G1865" s="211"/>
      <c r="H1865" s="217"/>
      <c r="I1865" s="211"/>
      <c r="J1865" s="211"/>
      <c r="K1865" s="211"/>
      <c r="L1865" s="211"/>
      <c r="M1865" s="211"/>
      <c r="N1865" s="211"/>
      <c r="O1865" s="211"/>
      <c r="P1865" s="211"/>
    </row>
    <row r="1866">
      <c r="A1866" s="231"/>
      <c r="B1866" s="256"/>
      <c r="C1866" s="238"/>
      <c r="D1866" s="235"/>
      <c r="E1866" s="235"/>
      <c r="F1866" s="211"/>
      <c r="G1866" s="211"/>
      <c r="H1866" s="217"/>
      <c r="I1866" s="211"/>
      <c r="J1866" s="211"/>
      <c r="K1866" s="211"/>
      <c r="L1866" s="211"/>
      <c r="M1866" s="211"/>
      <c r="N1866" s="211"/>
      <c r="O1866" s="211"/>
      <c r="P1866" s="211"/>
    </row>
    <row r="1867">
      <c r="A1867" s="231"/>
      <c r="B1867" s="256"/>
      <c r="C1867" s="238"/>
      <c r="D1867" s="235"/>
      <c r="E1867" s="235"/>
      <c r="F1867" s="211"/>
      <c r="G1867" s="211"/>
      <c r="H1867" s="217"/>
      <c r="I1867" s="211"/>
      <c r="J1867" s="211"/>
      <c r="K1867" s="211"/>
      <c r="L1867" s="211"/>
      <c r="M1867" s="211"/>
      <c r="N1867" s="211"/>
      <c r="O1867" s="211"/>
      <c r="P1867" s="211"/>
    </row>
    <row r="1868">
      <c r="A1868" s="231"/>
      <c r="B1868" s="256"/>
      <c r="C1868" s="238"/>
      <c r="D1868" s="235"/>
      <c r="E1868" s="235"/>
      <c r="F1868" s="211"/>
      <c r="G1868" s="211"/>
      <c r="H1868" s="217"/>
      <c r="I1868" s="211"/>
      <c r="J1868" s="211"/>
      <c r="K1868" s="211"/>
      <c r="L1868" s="211"/>
      <c r="M1868" s="211"/>
      <c r="N1868" s="211"/>
      <c r="O1868" s="211"/>
      <c r="P1868" s="211"/>
    </row>
    <row r="1869">
      <c r="A1869" s="231"/>
      <c r="B1869" s="256"/>
      <c r="C1869" s="238"/>
      <c r="D1869" s="235"/>
      <c r="E1869" s="235"/>
      <c r="F1869" s="211"/>
      <c r="G1869" s="211"/>
      <c r="H1869" s="217"/>
      <c r="I1869" s="211"/>
      <c r="J1869" s="211"/>
      <c r="K1869" s="211"/>
      <c r="L1869" s="211"/>
      <c r="M1869" s="211"/>
      <c r="N1869" s="211"/>
      <c r="O1869" s="211"/>
      <c r="P1869" s="211"/>
    </row>
    <row r="1870">
      <c r="A1870" s="231"/>
      <c r="B1870" s="256"/>
      <c r="C1870" s="238"/>
      <c r="D1870" s="235"/>
      <c r="E1870" s="235"/>
      <c r="F1870" s="211"/>
      <c r="G1870" s="211"/>
      <c r="H1870" s="217"/>
      <c r="I1870" s="211"/>
      <c r="J1870" s="211"/>
      <c r="K1870" s="211"/>
      <c r="L1870" s="211"/>
      <c r="M1870" s="211"/>
      <c r="N1870" s="211"/>
      <c r="O1870" s="211"/>
      <c r="P1870" s="211"/>
    </row>
    <row r="1871">
      <c r="A1871" s="231"/>
      <c r="B1871" s="256"/>
      <c r="C1871" s="238"/>
      <c r="D1871" s="235"/>
      <c r="E1871" s="235"/>
      <c r="F1871" s="211"/>
      <c r="G1871" s="211"/>
      <c r="H1871" s="217"/>
      <c r="I1871" s="211"/>
      <c r="J1871" s="211"/>
      <c r="K1871" s="211"/>
      <c r="L1871" s="211"/>
      <c r="M1871" s="211"/>
      <c r="N1871" s="211"/>
      <c r="O1871" s="211"/>
      <c r="P1871" s="211"/>
    </row>
    <row r="1872">
      <c r="A1872" s="231"/>
      <c r="B1872" s="256"/>
      <c r="C1872" s="238"/>
      <c r="D1872" s="235"/>
      <c r="E1872" s="235"/>
      <c r="F1872" s="211"/>
      <c r="G1872" s="211"/>
      <c r="H1872" s="217"/>
      <c r="I1872" s="211"/>
      <c r="J1872" s="211"/>
      <c r="K1872" s="211"/>
      <c r="L1872" s="211"/>
      <c r="M1872" s="211"/>
      <c r="N1872" s="211"/>
      <c r="O1872" s="211"/>
      <c r="P1872" s="211"/>
    </row>
    <row r="1873">
      <c r="A1873" s="231"/>
      <c r="B1873" s="256"/>
      <c r="C1873" s="238"/>
      <c r="D1873" s="235"/>
      <c r="E1873" s="235"/>
      <c r="F1873" s="211"/>
      <c r="G1873" s="211"/>
      <c r="H1873" s="217"/>
      <c r="I1873" s="211"/>
      <c r="J1873" s="211"/>
      <c r="K1873" s="211"/>
      <c r="L1873" s="211"/>
      <c r="M1873" s="211"/>
      <c r="N1873" s="211"/>
      <c r="O1873" s="211"/>
      <c r="P1873" s="211"/>
    </row>
    <row r="1874">
      <c r="A1874" s="231"/>
      <c r="B1874" s="256"/>
      <c r="C1874" s="238"/>
      <c r="D1874" s="235"/>
      <c r="E1874" s="235"/>
      <c r="F1874" s="211"/>
      <c r="G1874" s="211"/>
      <c r="H1874" s="217"/>
      <c r="I1874" s="211"/>
      <c r="J1874" s="211"/>
      <c r="K1874" s="211"/>
      <c r="L1874" s="211"/>
      <c r="M1874" s="211"/>
      <c r="N1874" s="211"/>
      <c r="O1874" s="211"/>
      <c r="P1874" s="211"/>
    </row>
    <row r="1875">
      <c r="A1875" s="231"/>
      <c r="B1875" s="256"/>
      <c r="C1875" s="238"/>
      <c r="D1875" s="235"/>
      <c r="E1875" s="235"/>
      <c r="F1875" s="211"/>
      <c r="G1875" s="211"/>
      <c r="H1875" s="217"/>
      <c r="I1875" s="211"/>
      <c r="J1875" s="211"/>
      <c r="K1875" s="211"/>
      <c r="L1875" s="211"/>
      <c r="M1875" s="211"/>
      <c r="N1875" s="211"/>
      <c r="O1875" s="211"/>
      <c r="P1875" s="211"/>
    </row>
    <row r="1876">
      <c r="A1876" s="220"/>
      <c r="B1876" s="256"/>
      <c r="C1876" s="238"/>
      <c r="D1876" s="235"/>
      <c r="E1876" s="235"/>
      <c r="F1876" s="211"/>
      <c r="G1876" s="211"/>
      <c r="H1876" s="217"/>
      <c r="I1876" s="211"/>
      <c r="J1876" s="211"/>
      <c r="K1876" s="211"/>
      <c r="L1876" s="211"/>
      <c r="M1876" s="211"/>
      <c r="N1876" s="211"/>
      <c r="O1876" s="211"/>
      <c r="P1876" s="211"/>
    </row>
    <row r="1877">
      <c r="A1877" s="231"/>
      <c r="B1877" s="256"/>
      <c r="C1877" s="238"/>
      <c r="D1877" s="235"/>
      <c r="E1877" s="235"/>
      <c r="F1877" s="211"/>
      <c r="G1877" s="211"/>
      <c r="H1877" s="217"/>
      <c r="I1877" s="211"/>
      <c r="J1877" s="211"/>
      <c r="K1877" s="211"/>
      <c r="L1877" s="211"/>
      <c r="M1877" s="211"/>
      <c r="N1877" s="211"/>
      <c r="O1877" s="211"/>
      <c r="P1877" s="211"/>
    </row>
    <row r="1878">
      <c r="A1878" s="231"/>
      <c r="B1878" s="256"/>
      <c r="C1878" s="238"/>
      <c r="D1878" s="235"/>
      <c r="E1878" s="231"/>
      <c r="F1878" s="211"/>
      <c r="G1878" s="211"/>
      <c r="H1878" s="217"/>
      <c r="I1878" s="211"/>
      <c r="J1878" s="211"/>
      <c r="K1878" s="211"/>
      <c r="L1878" s="211"/>
      <c r="M1878" s="211"/>
      <c r="N1878" s="211"/>
      <c r="O1878" s="211"/>
      <c r="P1878" s="211"/>
    </row>
    <row r="1879">
      <c r="A1879" s="231"/>
      <c r="B1879" s="256"/>
      <c r="C1879" s="238"/>
      <c r="D1879" s="235"/>
      <c r="E1879" s="235"/>
      <c r="F1879" s="211"/>
      <c r="G1879" s="211"/>
      <c r="H1879" s="217"/>
      <c r="I1879" s="211"/>
      <c r="J1879" s="211"/>
      <c r="K1879" s="211"/>
      <c r="L1879" s="211"/>
      <c r="M1879" s="211"/>
      <c r="N1879" s="211"/>
      <c r="O1879" s="211"/>
      <c r="P1879" s="211"/>
    </row>
    <row r="1880">
      <c r="A1880" s="231"/>
      <c r="B1880" s="256"/>
      <c r="C1880" s="238"/>
      <c r="D1880" s="235"/>
      <c r="E1880" s="235"/>
      <c r="F1880" s="211"/>
      <c r="G1880" s="211"/>
      <c r="H1880" s="217"/>
      <c r="I1880" s="211"/>
      <c r="J1880" s="211"/>
      <c r="K1880" s="211"/>
      <c r="L1880" s="211"/>
      <c r="M1880" s="211"/>
      <c r="N1880" s="211"/>
      <c r="O1880" s="211"/>
      <c r="P1880" s="211"/>
    </row>
    <row r="1881">
      <c r="A1881" s="231"/>
      <c r="B1881" s="256"/>
      <c r="C1881" s="238"/>
      <c r="D1881" s="235"/>
      <c r="E1881" s="235"/>
      <c r="F1881" s="211"/>
      <c r="G1881" s="211"/>
      <c r="H1881" s="217"/>
      <c r="I1881" s="211"/>
      <c r="J1881" s="211"/>
      <c r="K1881" s="211"/>
      <c r="L1881" s="211"/>
      <c r="M1881" s="211"/>
      <c r="N1881" s="211"/>
      <c r="O1881" s="211"/>
      <c r="P1881" s="211"/>
    </row>
    <row r="1882">
      <c r="A1882" s="231"/>
      <c r="B1882" s="256"/>
      <c r="C1882" s="238"/>
      <c r="D1882" s="235"/>
      <c r="E1882" s="235"/>
      <c r="F1882" s="211"/>
      <c r="G1882" s="211"/>
      <c r="H1882" s="217"/>
      <c r="I1882" s="211"/>
      <c r="J1882" s="211"/>
      <c r="K1882" s="211"/>
      <c r="L1882" s="211"/>
      <c r="M1882" s="211"/>
      <c r="N1882" s="211"/>
      <c r="O1882" s="211"/>
      <c r="P1882" s="211"/>
    </row>
    <row r="1883">
      <c r="A1883" s="231"/>
      <c r="B1883" s="256"/>
      <c r="C1883" s="238"/>
      <c r="D1883" s="235"/>
      <c r="E1883" s="235"/>
      <c r="F1883" s="211"/>
      <c r="G1883" s="211"/>
      <c r="H1883" s="217"/>
      <c r="I1883" s="211"/>
      <c r="J1883" s="211"/>
      <c r="K1883" s="211"/>
      <c r="L1883" s="211"/>
      <c r="M1883" s="211"/>
      <c r="N1883" s="211"/>
      <c r="O1883" s="211"/>
      <c r="P1883" s="211"/>
    </row>
    <row r="1884">
      <c r="A1884" s="231"/>
      <c r="B1884" s="256"/>
      <c r="C1884" s="238"/>
      <c r="D1884" s="235"/>
      <c r="E1884" s="235"/>
      <c r="F1884" s="211"/>
      <c r="G1884" s="211"/>
      <c r="H1884" s="217"/>
      <c r="I1884" s="211"/>
      <c r="J1884" s="211"/>
      <c r="K1884" s="211"/>
      <c r="L1884" s="211"/>
      <c r="M1884" s="211"/>
      <c r="N1884" s="211"/>
      <c r="O1884" s="211"/>
      <c r="P1884" s="211"/>
    </row>
    <row r="1885">
      <c r="A1885" s="231"/>
      <c r="B1885" s="256"/>
      <c r="C1885" s="238"/>
      <c r="D1885" s="235"/>
      <c r="E1885" s="235"/>
      <c r="F1885" s="211"/>
      <c r="G1885" s="211"/>
      <c r="H1885" s="217"/>
      <c r="I1885" s="211"/>
      <c r="J1885" s="211"/>
      <c r="K1885" s="211"/>
      <c r="L1885" s="211"/>
      <c r="M1885" s="211"/>
      <c r="N1885" s="211"/>
      <c r="O1885" s="211"/>
      <c r="P1885" s="211"/>
    </row>
    <row r="1886">
      <c r="A1886" s="231"/>
      <c r="B1886" s="256"/>
      <c r="C1886" s="238"/>
      <c r="D1886" s="235"/>
      <c r="E1886" s="235"/>
      <c r="F1886" s="211"/>
      <c r="G1886" s="211"/>
      <c r="H1886" s="217"/>
      <c r="I1886" s="211"/>
      <c r="J1886" s="211"/>
      <c r="K1886" s="211"/>
      <c r="L1886" s="211"/>
      <c r="M1886" s="211"/>
      <c r="N1886" s="211"/>
      <c r="O1886" s="211"/>
      <c r="P1886" s="211"/>
    </row>
    <row r="1887">
      <c r="A1887" s="231"/>
      <c r="B1887" s="256"/>
      <c r="C1887" s="238"/>
      <c r="D1887" s="235"/>
      <c r="E1887" s="235"/>
      <c r="F1887" s="211"/>
      <c r="G1887" s="211"/>
      <c r="H1887" s="217"/>
      <c r="I1887" s="211"/>
      <c r="J1887" s="211"/>
      <c r="K1887" s="211"/>
      <c r="L1887" s="211"/>
      <c r="M1887" s="211"/>
      <c r="N1887" s="211"/>
      <c r="O1887" s="211"/>
      <c r="P1887" s="211"/>
    </row>
    <row r="1888">
      <c r="A1888" s="231"/>
      <c r="B1888" s="256"/>
      <c r="C1888" s="238"/>
      <c r="D1888" s="235"/>
      <c r="E1888" s="235"/>
      <c r="F1888" s="211"/>
      <c r="G1888" s="211"/>
      <c r="H1888" s="217"/>
      <c r="I1888" s="211"/>
      <c r="J1888" s="211"/>
      <c r="K1888" s="211"/>
      <c r="L1888" s="211"/>
      <c r="M1888" s="211"/>
      <c r="N1888" s="211"/>
      <c r="O1888" s="211"/>
      <c r="P1888" s="211"/>
    </row>
    <row r="1889">
      <c r="A1889" s="231"/>
      <c r="B1889" s="256"/>
      <c r="C1889" s="238"/>
      <c r="D1889" s="235"/>
      <c r="E1889" s="235"/>
      <c r="F1889" s="211"/>
      <c r="G1889" s="211"/>
      <c r="H1889" s="217"/>
      <c r="I1889" s="211"/>
      <c r="J1889" s="211"/>
      <c r="K1889" s="211"/>
      <c r="L1889" s="211"/>
      <c r="M1889" s="211"/>
      <c r="N1889" s="211"/>
      <c r="O1889" s="211"/>
      <c r="P1889" s="211"/>
    </row>
    <row r="1890">
      <c r="A1890" s="231"/>
      <c r="B1890" s="256"/>
      <c r="C1890" s="238"/>
      <c r="D1890" s="235"/>
      <c r="E1890" s="235"/>
      <c r="F1890" s="211"/>
      <c r="G1890" s="211"/>
      <c r="H1890" s="217"/>
      <c r="I1890" s="211"/>
      <c r="J1890" s="211"/>
      <c r="K1890" s="211"/>
      <c r="L1890" s="211"/>
      <c r="M1890" s="211"/>
      <c r="N1890" s="211"/>
      <c r="O1890" s="211"/>
      <c r="P1890" s="211"/>
    </row>
    <row r="1891">
      <c r="A1891" s="231"/>
      <c r="B1891" s="256"/>
      <c r="C1891" s="238"/>
      <c r="D1891" s="235"/>
      <c r="E1891" s="235"/>
      <c r="F1891" s="211"/>
      <c r="G1891" s="211"/>
      <c r="H1891" s="217"/>
      <c r="I1891" s="211"/>
      <c r="J1891" s="211"/>
      <c r="K1891" s="211"/>
      <c r="L1891" s="211"/>
      <c r="M1891" s="211"/>
      <c r="N1891" s="211"/>
      <c r="O1891" s="211"/>
      <c r="P1891" s="211"/>
    </row>
    <row r="1892">
      <c r="A1892" s="231"/>
      <c r="B1892" s="256"/>
      <c r="C1892" s="238"/>
      <c r="D1892" s="235"/>
      <c r="E1892" s="235"/>
      <c r="F1892" s="211"/>
      <c r="G1892" s="211"/>
      <c r="H1892" s="217"/>
      <c r="I1892" s="211"/>
      <c r="J1892" s="211"/>
      <c r="K1892" s="211"/>
      <c r="L1892" s="211"/>
      <c r="M1892" s="211"/>
      <c r="N1892" s="211"/>
      <c r="O1892" s="211"/>
      <c r="P1892" s="211"/>
    </row>
    <row r="1893">
      <c r="A1893" s="231"/>
      <c r="B1893" s="256"/>
      <c r="C1893" s="238"/>
      <c r="D1893" s="235"/>
      <c r="E1893" s="235"/>
      <c r="F1893" s="211"/>
      <c r="G1893" s="211"/>
      <c r="H1893" s="217"/>
      <c r="I1893" s="211"/>
      <c r="J1893" s="211"/>
      <c r="K1893" s="211"/>
      <c r="L1893" s="211"/>
      <c r="M1893" s="211"/>
      <c r="N1893" s="211"/>
      <c r="O1893" s="211"/>
      <c r="P1893" s="211"/>
    </row>
    <row r="1894">
      <c r="A1894" s="220"/>
      <c r="B1894" s="256"/>
      <c r="C1894" s="238"/>
      <c r="D1894" s="235"/>
      <c r="E1894" s="235"/>
      <c r="F1894" s="211"/>
      <c r="G1894" s="211"/>
      <c r="H1894" s="217"/>
      <c r="I1894" s="211"/>
      <c r="J1894" s="211"/>
      <c r="K1894" s="211"/>
      <c r="L1894" s="211"/>
      <c r="M1894" s="211"/>
      <c r="N1894" s="211"/>
      <c r="O1894" s="211"/>
      <c r="P1894" s="211"/>
    </row>
    <row r="1895">
      <c r="A1895" s="231"/>
      <c r="B1895" s="256"/>
      <c r="C1895" s="238"/>
      <c r="D1895" s="235"/>
      <c r="E1895" s="235"/>
      <c r="F1895" s="211"/>
      <c r="G1895" s="211"/>
      <c r="H1895" s="217"/>
      <c r="I1895" s="211"/>
      <c r="J1895" s="211"/>
      <c r="K1895" s="211"/>
      <c r="L1895" s="211"/>
      <c r="M1895" s="211"/>
      <c r="N1895" s="211"/>
      <c r="O1895" s="211"/>
      <c r="P1895" s="211"/>
    </row>
    <row r="1896">
      <c r="A1896" s="231"/>
      <c r="B1896" s="256"/>
      <c r="C1896" s="238"/>
      <c r="D1896" s="235"/>
      <c r="E1896" s="231"/>
      <c r="F1896" s="211"/>
      <c r="G1896" s="211"/>
      <c r="H1896" s="217"/>
      <c r="I1896" s="211"/>
      <c r="J1896" s="211"/>
      <c r="K1896" s="211"/>
      <c r="L1896" s="211"/>
      <c r="M1896" s="211"/>
      <c r="N1896" s="211"/>
      <c r="O1896" s="211"/>
      <c r="P1896" s="211"/>
    </row>
    <row r="1897">
      <c r="A1897" s="231"/>
      <c r="B1897" s="256"/>
      <c r="C1897" s="238"/>
      <c r="D1897" s="235"/>
      <c r="E1897" s="235"/>
      <c r="F1897" s="211"/>
      <c r="G1897" s="211"/>
      <c r="H1897" s="217"/>
      <c r="I1897" s="211"/>
      <c r="J1897" s="211"/>
      <c r="K1897" s="211"/>
      <c r="L1897" s="211"/>
      <c r="M1897" s="211"/>
      <c r="N1897" s="211"/>
      <c r="O1897" s="211"/>
      <c r="P1897" s="211"/>
    </row>
    <row r="1898">
      <c r="A1898" s="231"/>
      <c r="B1898" s="256"/>
      <c r="C1898" s="238"/>
      <c r="D1898" s="235"/>
      <c r="E1898" s="235"/>
      <c r="F1898" s="211"/>
      <c r="G1898" s="211"/>
      <c r="H1898" s="217"/>
      <c r="I1898" s="211"/>
      <c r="J1898" s="211"/>
      <c r="K1898" s="211"/>
      <c r="L1898" s="211"/>
      <c r="M1898" s="211"/>
      <c r="N1898" s="211"/>
      <c r="O1898" s="211"/>
      <c r="P1898" s="211"/>
    </row>
    <row r="1899">
      <c r="A1899" s="231"/>
      <c r="B1899" s="256"/>
      <c r="C1899" s="238"/>
      <c r="D1899" s="235"/>
      <c r="E1899" s="235"/>
      <c r="F1899" s="211"/>
      <c r="G1899" s="211"/>
      <c r="H1899" s="217"/>
      <c r="I1899" s="211"/>
      <c r="J1899" s="211"/>
      <c r="K1899" s="211"/>
      <c r="L1899" s="211"/>
      <c r="M1899" s="211"/>
      <c r="N1899" s="211"/>
      <c r="O1899" s="211"/>
      <c r="P1899" s="211"/>
    </row>
    <row r="1900">
      <c r="A1900" s="231"/>
      <c r="B1900" s="256"/>
      <c r="C1900" s="238"/>
      <c r="D1900" s="235"/>
      <c r="E1900" s="235"/>
      <c r="F1900" s="211"/>
      <c r="G1900" s="211"/>
      <c r="H1900" s="217"/>
      <c r="I1900" s="211"/>
      <c r="J1900" s="211"/>
      <c r="K1900" s="211"/>
      <c r="L1900" s="211"/>
      <c r="M1900" s="211"/>
      <c r="N1900" s="211"/>
      <c r="O1900" s="211"/>
      <c r="P1900" s="211"/>
    </row>
    <row r="1901">
      <c r="A1901" s="231"/>
      <c r="B1901" s="256"/>
      <c r="C1901" s="238"/>
      <c r="D1901" s="235"/>
      <c r="E1901" s="235"/>
      <c r="F1901" s="211"/>
      <c r="G1901" s="211"/>
      <c r="H1901" s="217"/>
      <c r="I1901" s="211"/>
      <c r="J1901" s="211"/>
      <c r="K1901" s="211"/>
      <c r="L1901" s="211"/>
      <c r="M1901" s="211"/>
      <c r="N1901" s="211"/>
      <c r="O1901" s="211"/>
      <c r="P1901" s="211"/>
    </row>
    <row r="1902">
      <c r="A1902" s="231"/>
      <c r="B1902" s="256"/>
      <c r="C1902" s="238"/>
      <c r="D1902" s="235"/>
      <c r="E1902" s="235"/>
      <c r="F1902" s="211"/>
      <c r="G1902" s="211"/>
      <c r="H1902" s="217"/>
      <c r="I1902" s="211"/>
      <c r="J1902" s="211"/>
      <c r="K1902" s="211"/>
      <c r="L1902" s="211"/>
      <c r="M1902" s="211"/>
      <c r="N1902" s="211"/>
      <c r="O1902" s="211"/>
      <c r="P1902" s="211"/>
    </row>
    <row r="1903">
      <c r="A1903" s="231"/>
      <c r="B1903" s="256"/>
      <c r="C1903" s="238"/>
      <c r="D1903" s="235"/>
      <c r="E1903" s="235"/>
      <c r="F1903" s="211"/>
      <c r="G1903" s="211"/>
      <c r="H1903" s="217"/>
      <c r="I1903" s="211"/>
      <c r="J1903" s="211"/>
      <c r="K1903" s="211"/>
      <c r="L1903" s="211"/>
      <c r="M1903" s="211"/>
      <c r="N1903" s="211"/>
      <c r="O1903" s="211"/>
      <c r="P1903" s="211"/>
    </row>
    <row r="1904">
      <c r="A1904" s="231"/>
      <c r="B1904" s="256"/>
      <c r="C1904" s="238"/>
      <c r="D1904" s="235"/>
      <c r="E1904" s="235"/>
      <c r="F1904" s="211"/>
      <c r="G1904" s="211"/>
      <c r="H1904" s="217"/>
      <c r="I1904" s="211"/>
      <c r="J1904" s="211"/>
      <c r="K1904" s="211"/>
      <c r="L1904" s="211"/>
      <c r="M1904" s="211"/>
      <c r="N1904" s="211"/>
      <c r="O1904" s="211"/>
      <c r="P1904" s="211"/>
    </row>
    <row r="1905">
      <c r="A1905" s="231"/>
      <c r="B1905" s="256"/>
      <c r="C1905" s="238"/>
      <c r="D1905" s="235"/>
      <c r="E1905" s="235"/>
      <c r="F1905" s="211"/>
      <c r="G1905" s="211"/>
      <c r="H1905" s="217"/>
      <c r="I1905" s="211"/>
      <c r="J1905" s="211"/>
      <c r="K1905" s="211"/>
      <c r="L1905" s="211"/>
      <c r="M1905" s="211"/>
      <c r="N1905" s="211"/>
      <c r="O1905" s="211"/>
      <c r="P1905" s="211"/>
    </row>
    <row r="1906">
      <c r="A1906" s="231"/>
      <c r="B1906" s="256"/>
      <c r="C1906" s="238"/>
      <c r="D1906" s="235"/>
      <c r="E1906" s="235"/>
      <c r="F1906" s="211"/>
      <c r="G1906" s="211"/>
      <c r="H1906" s="217"/>
      <c r="I1906" s="211"/>
      <c r="J1906" s="211"/>
      <c r="K1906" s="211"/>
      <c r="L1906" s="211"/>
      <c r="M1906" s="211"/>
      <c r="N1906" s="211"/>
      <c r="O1906" s="211"/>
      <c r="P1906" s="211"/>
    </row>
    <row r="1907">
      <c r="A1907" s="231"/>
      <c r="B1907" s="256"/>
      <c r="C1907" s="238"/>
      <c r="D1907" s="235"/>
      <c r="E1907" s="235"/>
      <c r="F1907" s="211"/>
      <c r="G1907" s="211"/>
      <c r="H1907" s="217"/>
      <c r="I1907" s="211"/>
      <c r="J1907" s="211"/>
      <c r="K1907" s="211"/>
      <c r="L1907" s="211"/>
      <c r="M1907" s="211"/>
      <c r="N1907" s="211"/>
      <c r="O1907" s="211"/>
      <c r="P1907" s="211"/>
    </row>
    <row r="1908">
      <c r="A1908" s="231"/>
      <c r="B1908" s="256"/>
      <c r="C1908" s="238"/>
      <c r="D1908" s="235"/>
      <c r="E1908" s="235"/>
      <c r="F1908" s="211"/>
      <c r="G1908" s="211"/>
      <c r="H1908" s="217"/>
      <c r="I1908" s="211"/>
      <c r="J1908" s="211"/>
      <c r="K1908" s="211"/>
      <c r="L1908" s="211"/>
      <c r="M1908" s="211"/>
      <c r="N1908" s="211"/>
      <c r="O1908" s="211"/>
      <c r="P1908" s="211"/>
    </row>
    <row r="1909">
      <c r="A1909" s="231"/>
      <c r="B1909" s="256"/>
      <c r="C1909" s="238"/>
      <c r="D1909" s="235"/>
      <c r="E1909" s="235"/>
      <c r="F1909" s="211"/>
      <c r="G1909" s="211"/>
      <c r="H1909" s="217"/>
      <c r="I1909" s="211"/>
      <c r="J1909" s="211"/>
      <c r="K1909" s="211"/>
      <c r="L1909" s="211"/>
      <c r="M1909" s="211"/>
      <c r="N1909" s="211"/>
      <c r="O1909" s="211"/>
      <c r="P1909" s="211"/>
    </row>
    <row r="1910">
      <c r="A1910" s="231"/>
      <c r="B1910" s="256"/>
      <c r="C1910" s="238"/>
      <c r="D1910" s="235"/>
      <c r="E1910" s="235"/>
      <c r="F1910" s="211"/>
      <c r="G1910" s="211"/>
      <c r="H1910" s="217"/>
      <c r="I1910" s="211"/>
      <c r="J1910" s="211"/>
      <c r="K1910" s="211"/>
      <c r="L1910" s="211"/>
      <c r="M1910" s="211"/>
      <c r="N1910" s="211"/>
      <c r="O1910" s="211"/>
      <c r="P1910" s="211"/>
    </row>
    <row r="1911">
      <c r="A1911" s="231"/>
      <c r="B1911" s="256"/>
      <c r="C1911" s="238"/>
      <c r="D1911" s="235"/>
      <c r="E1911" s="235"/>
      <c r="F1911" s="211"/>
      <c r="G1911" s="211"/>
      <c r="H1911" s="217"/>
      <c r="I1911" s="211"/>
      <c r="J1911" s="211"/>
      <c r="K1911" s="211"/>
      <c r="L1911" s="211"/>
      <c r="M1911" s="211"/>
      <c r="N1911" s="211"/>
      <c r="O1911" s="211"/>
      <c r="P1911" s="211"/>
    </row>
    <row r="1912">
      <c r="A1912" s="220"/>
      <c r="B1912" s="256"/>
      <c r="C1912" s="238"/>
      <c r="D1912" s="235"/>
      <c r="E1912" s="235"/>
      <c r="F1912" s="211"/>
      <c r="G1912" s="211"/>
      <c r="H1912" s="217"/>
      <c r="I1912" s="211"/>
      <c r="J1912" s="211"/>
      <c r="K1912" s="211"/>
      <c r="L1912" s="211"/>
      <c r="M1912" s="211"/>
      <c r="N1912" s="211"/>
      <c r="O1912" s="211"/>
      <c r="P1912" s="211"/>
    </row>
    <row r="1913">
      <c r="A1913" s="231"/>
      <c r="B1913" s="256"/>
      <c r="C1913" s="238"/>
      <c r="D1913" s="235"/>
      <c r="E1913" s="235"/>
      <c r="F1913" s="211"/>
      <c r="G1913" s="211"/>
      <c r="H1913" s="217"/>
      <c r="I1913" s="211"/>
      <c r="J1913" s="211"/>
      <c r="K1913" s="211"/>
      <c r="L1913" s="211"/>
      <c r="M1913" s="211"/>
      <c r="N1913" s="211"/>
      <c r="O1913" s="211"/>
      <c r="P1913" s="211"/>
    </row>
    <row r="1914">
      <c r="A1914" s="231"/>
      <c r="B1914" s="256"/>
      <c r="C1914" s="238"/>
      <c r="D1914" s="235"/>
      <c r="E1914" s="231"/>
      <c r="F1914" s="211"/>
      <c r="G1914" s="211"/>
      <c r="H1914" s="217"/>
      <c r="I1914" s="211"/>
      <c r="J1914" s="211"/>
      <c r="K1914" s="211"/>
      <c r="L1914" s="211"/>
      <c r="M1914" s="211"/>
      <c r="N1914" s="211"/>
      <c r="O1914" s="211"/>
      <c r="P1914" s="211"/>
    </row>
    <row r="1915">
      <c r="A1915" s="231"/>
      <c r="B1915" s="256"/>
      <c r="C1915" s="238"/>
      <c r="D1915" s="235"/>
      <c r="E1915" s="235"/>
      <c r="F1915" s="211"/>
      <c r="G1915" s="211"/>
      <c r="H1915" s="217"/>
      <c r="I1915" s="211"/>
      <c r="J1915" s="211"/>
      <c r="K1915" s="211"/>
      <c r="L1915" s="211"/>
      <c r="M1915" s="211"/>
      <c r="N1915" s="211"/>
      <c r="O1915" s="211"/>
      <c r="P1915" s="211"/>
    </row>
    <row r="1916">
      <c r="A1916" s="231"/>
      <c r="B1916" s="256"/>
      <c r="C1916" s="238"/>
      <c r="D1916" s="235"/>
      <c r="E1916" s="235"/>
      <c r="F1916" s="211"/>
      <c r="G1916" s="211"/>
      <c r="H1916" s="217"/>
      <c r="I1916" s="211"/>
      <c r="J1916" s="211"/>
      <c r="K1916" s="211"/>
      <c r="L1916" s="211"/>
      <c r="M1916" s="211"/>
      <c r="N1916" s="211"/>
      <c r="O1916" s="211"/>
      <c r="P1916" s="211"/>
    </row>
    <row r="1917">
      <c r="A1917" s="231"/>
      <c r="B1917" s="256"/>
      <c r="C1917" s="238"/>
      <c r="D1917" s="235"/>
      <c r="E1917" s="235"/>
      <c r="F1917" s="211"/>
      <c r="G1917" s="211"/>
      <c r="H1917" s="217"/>
      <c r="I1917" s="211"/>
      <c r="J1917" s="211"/>
      <c r="K1917" s="211"/>
      <c r="L1917" s="211"/>
      <c r="M1917" s="211"/>
      <c r="N1917" s="211"/>
      <c r="O1917" s="211"/>
      <c r="P1917" s="211"/>
    </row>
    <row r="1918">
      <c r="A1918" s="231"/>
      <c r="B1918" s="256"/>
      <c r="C1918" s="238"/>
      <c r="D1918" s="235"/>
      <c r="E1918" s="235"/>
      <c r="F1918" s="211"/>
      <c r="G1918" s="211"/>
      <c r="H1918" s="217"/>
      <c r="I1918" s="211"/>
      <c r="J1918" s="211"/>
      <c r="K1918" s="211"/>
      <c r="L1918" s="211"/>
      <c r="M1918" s="211"/>
      <c r="N1918" s="211"/>
      <c r="O1918" s="211"/>
      <c r="P1918" s="211"/>
    </row>
    <row r="1919">
      <c r="A1919" s="231"/>
      <c r="B1919" s="256"/>
      <c r="C1919" s="238"/>
      <c r="D1919" s="235"/>
      <c r="E1919" s="235"/>
      <c r="F1919" s="211"/>
      <c r="G1919" s="211"/>
      <c r="H1919" s="217"/>
      <c r="I1919" s="211"/>
      <c r="J1919" s="211"/>
      <c r="K1919" s="211"/>
      <c r="L1919" s="211"/>
      <c r="M1919" s="211"/>
      <c r="N1919" s="211"/>
      <c r="O1919" s="211"/>
      <c r="P1919" s="211"/>
    </row>
    <row r="1920">
      <c r="A1920" s="231"/>
      <c r="B1920" s="256"/>
      <c r="C1920" s="238"/>
      <c r="D1920" s="235"/>
      <c r="E1920" s="235"/>
      <c r="F1920" s="211"/>
      <c r="G1920" s="211"/>
      <c r="H1920" s="217"/>
      <c r="I1920" s="211"/>
      <c r="J1920" s="211"/>
      <c r="K1920" s="211"/>
      <c r="L1920" s="211"/>
      <c r="M1920" s="211"/>
      <c r="N1920" s="211"/>
      <c r="O1920" s="211"/>
      <c r="P1920" s="211"/>
    </row>
    <row r="1921">
      <c r="A1921" s="231"/>
      <c r="B1921" s="256"/>
      <c r="C1921" s="238"/>
      <c r="D1921" s="235"/>
      <c r="E1921" s="235"/>
      <c r="F1921" s="211"/>
      <c r="G1921" s="211"/>
      <c r="H1921" s="217"/>
      <c r="I1921" s="211"/>
      <c r="J1921" s="211"/>
      <c r="K1921" s="211"/>
      <c r="L1921" s="211"/>
      <c r="M1921" s="211"/>
      <c r="N1921" s="211"/>
      <c r="O1921" s="211"/>
      <c r="P1921" s="211"/>
    </row>
    <row r="1922">
      <c r="A1922" s="231"/>
      <c r="B1922" s="256"/>
      <c r="C1922" s="238"/>
      <c r="D1922" s="235"/>
      <c r="E1922" s="235"/>
      <c r="F1922" s="211"/>
      <c r="G1922" s="211"/>
      <c r="H1922" s="217"/>
      <c r="I1922" s="211"/>
      <c r="J1922" s="211"/>
      <c r="K1922" s="211"/>
      <c r="L1922" s="211"/>
      <c r="M1922" s="211"/>
      <c r="N1922" s="211"/>
      <c r="O1922" s="211"/>
      <c r="P1922" s="211"/>
    </row>
    <row r="1923">
      <c r="A1923" s="231"/>
      <c r="B1923" s="256"/>
      <c r="C1923" s="238"/>
      <c r="D1923" s="235"/>
      <c r="E1923" s="235"/>
      <c r="F1923" s="211"/>
      <c r="G1923" s="211"/>
      <c r="H1923" s="217"/>
      <c r="I1923" s="211"/>
      <c r="J1923" s="211"/>
      <c r="K1923" s="211"/>
      <c r="L1923" s="211"/>
      <c r="M1923" s="211"/>
      <c r="N1923" s="211"/>
      <c r="O1923" s="211"/>
      <c r="P1923" s="211"/>
    </row>
    <row r="1924">
      <c r="A1924" s="231"/>
      <c r="B1924" s="256"/>
      <c r="C1924" s="238"/>
      <c r="D1924" s="235"/>
      <c r="E1924" s="235"/>
      <c r="F1924" s="211"/>
      <c r="G1924" s="211"/>
      <c r="H1924" s="217"/>
      <c r="I1924" s="211"/>
      <c r="J1924" s="211"/>
      <c r="K1924" s="211"/>
      <c r="L1924" s="211"/>
      <c r="M1924" s="211"/>
      <c r="N1924" s="211"/>
      <c r="O1924" s="211"/>
      <c r="P1924" s="211"/>
    </row>
    <row r="1925">
      <c r="A1925" s="231"/>
      <c r="B1925" s="256"/>
      <c r="C1925" s="238"/>
      <c r="D1925" s="235"/>
      <c r="E1925" s="235"/>
      <c r="F1925" s="211"/>
      <c r="G1925" s="211"/>
      <c r="H1925" s="217"/>
      <c r="I1925" s="211"/>
      <c r="J1925" s="211"/>
      <c r="K1925" s="211"/>
      <c r="L1925" s="211"/>
      <c r="M1925" s="211"/>
      <c r="N1925" s="211"/>
      <c r="O1925" s="211"/>
      <c r="P1925" s="211"/>
    </row>
    <row r="1926">
      <c r="A1926" s="231"/>
      <c r="B1926" s="256"/>
      <c r="C1926" s="238"/>
      <c r="D1926" s="235"/>
      <c r="E1926" s="235"/>
      <c r="F1926" s="211"/>
      <c r="G1926" s="211"/>
      <c r="H1926" s="217"/>
      <c r="I1926" s="211"/>
      <c r="J1926" s="211"/>
      <c r="K1926" s="211"/>
      <c r="L1926" s="211"/>
      <c r="M1926" s="211"/>
      <c r="N1926" s="211"/>
      <c r="O1926" s="211"/>
      <c r="P1926" s="211"/>
    </row>
    <row r="1927">
      <c r="A1927" s="231"/>
      <c r="B1927" s="256"/>
      <c r="C1927" s="238"/>
      <c r="D1927" s="235"/>
      <c r="E1927" s="235"/>
      <c r="F1927" s="211"/>
      <c r="G1927" s="211"/>
      <c r="H1927" s="217"/>
      <c r="I1927" s="211"/>
      <c r="J1927" s="211"/>
      <c r="K1927" s="211"/>
      <c r="L1927" s="211"/>
      <c r="M1927" s="211"/>
      <c r="N1927" s="211"/>
      <c r="O1927" s="211"/>
      <c r="P1927" s="211"/>
    </row>
    <row r="1928">
      <c r="A1928" s="231"/>
      <c r="B1928" s="256"/>
      <c r="C1928" s="238"/>
      <c r="D1928" s="235"/>
      <c r="E1928" s="235"/>
      <c r="F1928" s="211"/>
      <c r="G1928" s="211"/>
      <c r="H1928" s="217"/>
      <c r="I1928" s="211"/>
      <c r="J1928" s="211"/>
      <c r="K1928" s="211"/>
      <c r="L1928" s="211"/>
      <c r="M1928" s="211"/>
      <c r="N1928" s="211"/>
      <c r="O1928" s="211"/>
      <c r="P1928" s="211"/>
    </row>
    <row r="1929">
      <c r="A1929" s="231"/>
      <c r="B1929" s="256"/>
      <c r="C1929" s="238"/>
      <c r="D1929" s="235"/>
      <c r="E1929" s="235"/>
      <c r="F1929" s="211"/>
      <c r="G1929" s="211"/>
      <c r="H1929" s="217"/>
      <c r="I1929" s="211"/>
      <c r="J1929" s="211"/>
      <c r="K1929" s="211"/>
      <c r="L1929" s="211"/>
      <c r="M1929" s="211"/>
      <c r="N1929" s="211"/>
      <c r="O1929" s="211"/>
      <c r="P1929" s="211"/>
    </row>
    <row r="1930">
      <c r="A1930" s="220"/>
      <c r="B1930" s="256"/>
      <c r="C1930" s="238"/>
      <c r="D1930" s="235"/>
      <c r="E1930" s="235"/>
      <c r="F1930" s="211"/>
      <c r="G1930" s="211"/>
      <c r="H1930" s="217"/>
      <c r="I1930" s="211"/>
      <c r="J1930" s="211"/>
      <c r="K1930" s="211"/>
      <c r="L1930" s="211"/>
      <c r="M1930" s="211"/>
      <c r="N1930" s="211"/>
      <c r="O1930" s="211"/>
      <c r="P1930" s="211"/>
    </row>
    <row r="1931">
      <c r="A1931" s="231"/>
      <c r="B1931" s="256"/>
      <c r="C1931" s="238"/>
      <c r="D1931" s="235"/>
      <c r="E1931" s="235"/>
      <c r="F1931" s="211"/>
      <c r="G1931" s="211"/>
      <c r="H1931" s="217"/>
      <c r="I1931" s="211"/>
      <c r="J1931" s="211"/>
      <c r="K1931" s="211"/>
      <c r="L1931" s="211"/>
      <c r="M1931" s="211"/>
      <c r="N1931" s="211"/>
      <c r="O1931" s="211"/>
      <c r="P1931" s="211"/>
    </row>
    <row r="1932">
      <c r="A1932" s="231"/>
      <c r="B1932" s="256"/>
      <c r="C1932" s="238"/>
      <c r="D1932" s="235"/>
      <c r="E1932" s="231"/>
      <c r="F1932" s="211"/>
      <c r="G1932" s="211"/>
      <c r="H1932" s="217"/>
      <c r="I1932" s="211"/>
      <c r="J1932" s="211"/>
      <c r="K1932" s="211"/>
      <c r="L1932" s="211"/>
      <c r="M1932" s="211"/>
      <c r="N1932" s="211"/>
      <c r="O1932" s="211"/>
      <c r="P1932" s="211"/>
    </row>
    <row r="1933">
      <c r="A1933" s="231"/>
      <c r="B1933" s="256"/>
      <c r="C1933" s="238"/>
      <c r="D1933" s="235"/>
      <c r="E1933" s="235"/>
      <c r="F1933" s="211"/>
      <c r="G1933" s="211"/>
      <c r="H1933" s="217"/>
      <c r="I1933" s="211"/>
      <c r="J1933" s="211"/>
      <c r="K1933" s="211"/>
      <c r="L1933" s="211"/>
      <c r="M1933" s="211"/>
      <c r="N1933" s="211"/>
      <c r="O1933" s="211"/>
      <c r="P1933" s="211"/>
    </row>
    <row r="1934">
      <c r="A1934" s="231"/>
      <c r="B1934" s="256"/>
      <c r="C1934" s="238"/>
      <c r="D1934" s="235"/>
      <c r="E1934" s="235"/>
      <c r="F1934" s="211"/>
      <c r="G1934" s="211"/>
      <c r="H1934" s="217"/>
      <c r="I1934" s="211"/>
      <c r="J1934" s="211"/>
      <c r="K1934" s="211"/>
      <c r="L1934" s="211"/>
      <c r="M1934" s="211"/>
      <c r="N1934" s="211"/>
      <c r="O1934" s="211"/>
      <c r="P1934" s="211"/>
    </row>
    <row r="1935">
      <c r="A1935" s="231"/>
      <c r="B1935" s="256"/>
      <c r="C1935" s="238"/>
      <c r="D1935" s="235"/>
      <c r="E1935" s="235"/>
      <c r="F1935" s="211"/>
      <c r="G1935" s="211"/>
      <c r="H1935" s="217"/>
      <c r="I1935" s="211"/>
      <c r="J1935" s="211"/>
      <c r="K1935" s="211"/>
      <c r="L1935" s="211"/>
      <c r="M1935" s="211"/>
      <c r="N1935" s="211"/>
      <c r="O1935" s="211"/>
      <c r="P1935" s="211"/>
    </row>
    <row r="1936">
      <c r="A1936" s="231"/>
      <c r="B1936" s="256"/>
      <c r="C1936" s="238"/>
      <c r="D1936" s="235"/>
      <c r="E1936" s="235"/>
      <c r="F1936" s="211"/>
      <c r="G1936" s="211"/>
      <c r="H1936" s="217"/>
      <c r="I1936" s="211"/>
      <c r="J1936" s="211"/>
      <c r="K1936" s="211"/>
      <c r="L1936" s="211"/>
      <c r="M1936" s="211"/>
      <c r="N1936" s="211"/>
      <c r="O1936" s="211"/>
      <c r="P1936" s="211"/>
    </row>
    <row r="1937">
      <c r="A1937" s="231"/>
      <c r="B1937" s="256"/>
      <c r="C1937" s="238"/>
      <c r="D1937" s="235"/>
      <c r="E1937" s="235"/>
      <c r="F1937" s="211"/>
      <c r="G1937" s="211"/>
      <c r="H1937" s="217"/>
      <c r="I1937" s="211"/>
      <c r="J1937" s="211"/>
      <c r="K1937" s="211"/>
      <c r="L1937" s="211"/>
      <c r="M1937" s="211"/>
      <c r="N1937" s="211"/>
      <c r="O1937" s="211"/>
      <c r="P1937" s="211"/>
    </row>
    <row r="1938">
      <c r="A1938" s="231"/>
      <c r="B1938" s="256"/>
      <c r="C1938" s="238"/>
      <c r="D1938" s="235"/>
      <c r="E1938" s="235"/>
      <c r="F1938" s="211"/>
      <c r="G1938" s="211"/>
      <c r="H1938" s="217"/>
      <c r="I1938" s="211"/>
      <c r="J1938" s="211"/>
      <c r="K1938" s="211"/>
      <c r="L1938" s="211"/>
      <c r="M1938" s="211"/>
      <c r="N1938" s="211"/>
      <c r="O1938" s="211"/>
      <c r="P1938" s="211"/>
    </row>
    <row r="1939">
      <c r="A1939" s="231"/>
      <c r="B1939" s="256"/>
      <c r="C1939" s="238"/>
      <c r="D1939" s="235"/>
      <c r="E1939" s="235"/>
      <c r="F1939" s="211"/>
      <c r="G1939" s="211"/>
      <c r="H1939" s="217"/>
      <c r="I1939" s="211"/>
      <c r="J1939" s="211"/>
      <c r="K1939" s="211"/>
      <c r="L1939" s="211"/>
      <c r="M1939" s="211"/>
      <c r="N1939" s="211"/>
      <c r="O1939" s="211"/>
      <c r="P1939" s="211"/>
    </row>
    <row r="1940">
      <c r="A1940" s="231"/>
      <c r="B1940" s="256"/>
      <c r="C1940" s="238"/>
      <c r="D1940" s="235"/>
      <c r="E1940" s="235"/>
      <c r="F1940" s="211"/>
      <c r="G1940" s="211"/>
      <c r="H1940" s="217"/>
      <c r="I1940" s="211"/>
      <c r="J1940" s="211"/>
      <c r="K1940" s="211"/>
      <c r="L1940" s="211"/>
      <c r="M1940" s="211"/>
      <c r="N1940" s="211"/>
      <c r="O1940" s="211"/>
      <c r="P1940" s="211"/>
    </row>
    <row r="1941">
      <c r="A1941" s="231"/>
      <c r="B1941" s="256"/>
      <c r="C1941" s="238"/>
      <c r="D1941" s="235"/>
      <c r="E1941" s="235"/>
      <c r="F1941" s="211"/>
      <c r="G1941" s="211"/>
      <c r="H1941" s="217"/>
      <c r="I1941" s="211"/>
      <c r="J1941" s="211"/>
      <c r="K1941" s="211"/>
      <c r="L1941" s="211"/>
      <c r="M1941" s="211"/>
      <c r="N1941" s="211"/>
      <c r="O1941" s="211"/>
      <c r="P1941" s="211"/>
    </row>
    <row r="1942">
      <c r="A1942" s="231"/>
      <c r="B1942" s="256"/>
      <c r="C1942" s="238"/>
      <c r="D1942" s="235"/>
      <c r="E1942" s="235"/>
      <c r="F1942" s="211"/>
      <c r="G1942" s="211"/>
      <c r="H1942" s="217"/>
      <c r="I1942" s="211"/>
      <c r="J1942" s="211"/>
      <c r="K1942" s="211"/>
      <c r="L1942" s="211"/>
      <c r="M1942" s="211"/>
      <c r="N1942" s="211"/>
      <c r="O1942" s="211"/>
      <c r="P1942" s="211"/>
    </row>
    <row r="1943">
      <c r="A1943" s="231"/>
      <c r="B1943" s="256"/>
      <c r="C1943" s="238"/>
      <c r="D1943" s="235"/>
      <c r="E1943" s="235"/>
      <c r="F1943" s="211"/>
      <c r="G1943" s="211"/>
      <c r="H1943" s="217"/>
      <c r="I1943" s="211"/>
      <c r="J1943" s="211"/>
      <c r="K1943" s="211"/>
      <c r="L1943" s="211"/>
      <c r="M1943" s="211"/>
      <c r="N1943" s="211"/>
      <c r="O1943" s="211"/>
      <c r="P1943" s="211"/>
    </row>
    <row r="1944">
      <c r="A1944" s="145"/>
      <c r="B1944" s="256"/>
      <c r="C1944" s="238"/>
      <c r="D1944" s="235"/>
      <c r="E1944" s="235"/>
      <c r="F1944" s="217"/>
      <c r="G1944" s="217"/>
      <c r="H1944" s="217"/>
      <c r="I1944" s="217"/>
      <c r="J1944" s="217"/>
      <c r="K1944" s="217"/>
      <c r="L1944" s="217"/>
      <c r="M1944" s="217"/>
      <c r="N1944" s="217"/>
      <c r="O1944" s="217"/>
      <c r="P1944" s="217"/>
    </row>
    <row r="1945">
      <c r="A1945" s="145"/>
      <c r="B1945" s="256"/>
      <c r="C1945" s="238"/>
      <c r="D1945" s="235"/>
      <c r="E1945" s="235"/>
      <c r="F1945" s="217"/>
      <c r="G1945" s="217"/>
      <c r="H1945" s="217"/>
      <c r="I1945" s="217"/>
      <c r="J1945" s="217"/>
      <c r="K1945" s="217"/>
      <c r="L1945" s="217"/>
      <c r="M1945" s="217"/>
      <c r="N1945" s="217"/>
      <c r="O1945" s="217"/>
      <c r="P1945" s="217"/>
    </row>
    <row r="1946">
      <c r="A1946" s="145"/>
      <c r="B1946" s="256"/>
      <c r="C1946" s="238"/>
      <c r="D1946" s="235"/>
      <c r="E1946" s="235"/>
      <c r="F1946" s="217"/>
      <c r="G1946" s="217"/>
      <c r="H1946" s="217"/>
      <c r="I1946" s="217"/>
      <c r="J1946" s="217"/>
      <c r="K1946" s="217"/>
      <c r="L1946" s="217"/>
      <c r="M1946" s="217"/>
      <c r="N1946" s="217"/>
      <c r="O1946" s="217"/>
      <c r="P1946" s="217"/>
    </row>
    <row r="1947">
      <c r="A1947" s="145"/>
      <c r="B1947" s="256"/>
      <c r="C1947" s="238"/>
      <c r="D1947" s="235"/>
      <c r="E1947" s="235"/>
      <c r="F1947" s="217"/>
      <c r="G1947" s="217"/>
      <c r="H1947" s="217"/>
      <c r="I1947" s="217"/>
      <c r="J1947" s="217"/>
      <c r="K1947" s="217"/>
      <c r="L1947" s="217"/>
      <c r="M1947" s="217"/>
      <c r="N1947" s="217"/>
      <c r="O1947" s="217"/>
      <c r="P1947" s="217"/>
    </row>
    <row r="1948">
      <c r="A1948" s="220"/>
      <c r="B1948" s="256"/>
      <c r="C1948" s="238"/>
      <c r="D1948" s="235"/>
      <c r="E1948" s="235"/>
      <c r="F1948" s="211"/>
      <c r="G1948" s="211"/>
      <c r="H1948" s="217"/>
      <c r="I1948" s="211"/>
      <c r="J1948" s="211"/>
      <c r="K1948" s="211"/>
      <c r="L1948" s="211"/>
      <c r="M1948" s="211"/>
      <c r="N1948" s="211"/>
      <c r="O1948" s="211"/>
      <c r="P1948" s="211"/>
    </row>
    <row r="1949">
      <c r="A1949" s="231"/>
      <c r="B1949" s="256"/>
      <c r="C1949" s="238"/>
      <c r="D1949" s="235"/>
      <c r="E1949" s="235"/>
      <c r="F1949" s="211"/>
      <c r="G1949" s="211"/>
      <c r="H1949" s="217"/>
      <c r="I1949" s="211"/>
      <c r="J1949" s="211"/>
      <c r="K1949" s="211"/>
      <c r="L1949" s="211"/>
      <c r="M1949" s="211"/>
      <c r="N1949" s="211"/>
      <c r="O1949" s="211"/>
      <c r="P1949" s="211"/>
    </row>
    <row r="1950">
      <c r="A1950" s="231"/>
      <c r="B1950" s="256"/>
      <c r="C1950" s="238"/>
      <c r="D1950" s="235"/>
      <c r="E1950" s="231"/>
      <c r="F1950" s="211"/>
      <c r="G1950" s="211"/>
      <c r="H1950" s="217"/>
      <c r="I1950" s="211"/>
      <c r="J1950" s="211"/>
      <c r="K1950" s="211"/>
      <c r="L1950" s="211"/>
      <c r="M1950" s="211"/>
      <c r="N1950" s="211"/>
      <c r="O1950" s="211"/>
      <c r="P1950" s="211"/>
    </row>
    <row r="1951">
      <c r="A1951" s="231"/>
      <c r="B1951" s="256"/>
      <c r="C1951" s="238"/>
      <c r="D1951" s="235"/>
      <c r="E1951" s="235"/>
      <c r="F1951" s="211"/>
      <c r="G1951" s="211"/>
      <c r="H1951" s="217"/>
      <c r="I1951" s="211"/>
      <c r="J1951" s="211"/>
      <c r="K1951" s="211"/>
      <c r="L1951" s="211"/>
      <c r="M1951" s="211"/>
      <c r="N1951" s="211"/>
      <c r="O1951" s="211"/>
      <c r="P1951" s="211"/>
    </row>
    <row r="1952">
      <c r="A1952" s="231"/>
      <c r="B1952" s="256"/>
      <c r="C1952" s="238"/>
      <c r="D1952" s="235"/>
      <c r="E1952" s="235"/>
      <c r="F1952" s="211"/>
      <c r="G1952" s="211"/>
      <c r="H1952" s="217"/>
      <c r="I1952" s="211"/>
      <c r="J1952" s="211"/>
      <c r="K1952" s="211"/>
      <c r="L1952" s="211"/>
      <c r="M1952" s="211"/>
      <c r="N1952" s="211"/>
      <c r="O1952" s="211"/>
      <c r="P1952" s="211"/>
    </row>
    <row r="1953">
      <c r="A1953" s="231"/>
      <c r="B1953" s="256"/>
      <c r="C1953" s="238"/>
      <c r="D1953" s="235"/>
      <c r="E1953" s="235"/>
      <c r="F1953" s="211"/>
      <c r="G1953" s="211"/>
      <c r="H1953" s="217"/>
      <c r="I1953" s="211"/>
      <c r="J1953" s="211"/>
      <c r="K1953" s="211"/>
      <c r="L1953" s="211"/>
      <c r="M1953" s="211"/>
      <c r="N1953" s="211"/>
      <c r="O1953" s="211"/>
      <c r="P1953" s="211"/>
    </row>
    <row r="1954">
      <c r="A1954" s="231"/>
      <c r="B1954" s="256"/>
      <c r="C1954" s="238"/>
      <c r="D1954" s="235"/>
      <c r="E1954" s="235"/>
      <c r="F1954" s="211"/>
      <c r="G1954" s="211"/>
      <c r="H1954" s="217"/>
      <c r="I1954" s="211"/>
      <c r="J1954" s="211"/>
      <c r="K1954" s="211"/>
      <c r="L1954" s="211"/>
      <c r="M1954" s="211"/>
      <c r="N1954" s="211"/>
      <c r="O1954" s="211"/>
      <c r="P1954" s="211"/>
    </row>
    <row r="1955">
      <c r="A1955" s="231"/>
      <c r="B1955" s="256"/>
      <c r="C1955" s="238"/>
      <c r="D1955" s="235"/>
      <c r="E1955" s="235"/>
      <c r="F1955" s="211"/>
      <c r="G1955" s="211"/>
      <c r="H1955" s="217"/>
      <c r="I1955" s="211"/>
      <c r="J1955" s="211"/>
      <c r="K1955" s="211"/>
      <c r="L1955" s="211"/>
      <c r="M1955" s="211"/>
      <c r="N1955" s="211"/>
      <c r="O1955" s="211"/>
      <c r="P1955" s="211"/>
    </row>
    <row r="1956">
      <c r="A1956" s="231"/>
      <c r="B1956" s="256"/>
      <c r="C1956" s="238"/>
      <c r="D1956" s="235"/>
      <c r="E1956" s="235"/>
      <c r="F1956" s="211"/>
      <c r="G1956" s="211"/>
      <c r="H1956" s="217"/>
      <c r="I1956" s="211"/>
      <c r="J1956" s="211"/>
      <c r="K1956" s="211"/>
      <c r="L1956" s="211"/>
      <c r="M1956" s="211"/>
      <c r="N1956" s="211"/>
      <c r="O1956" s="211"/>
      <c r="P1956" s="211"/>
    </row>
    <row r="1957">
      <c r="A1957" s="231"/>
      <c r="B1957" s="256"/>
      <c r="C1957" s="238"/>
      <c r="D1957" s="235"/>
      <c r="E1957" s="235"/>
      <c r="F1957" s="211"/>
      <c r="G1957" s="211"/>
      <c r="H1957" s="217"/>
      <c r="I1957" s="211"/>
      <c r="J1957" s="211"/>
      <c r="K1957" s="211"/>
      <c r="L1957" s="211"/>
      <c r="M1957" s="211"/>
      <c r="N1957" s="211"/>
      <c r="O1957" s="211"/>
      <c r="P1957" s="211"/>
    </row>
    <row r="1958">
      <c r="A1958" s="231"/>
      <c r="B1958" s="256"/>
      <c r="C1958" s="238"/>
      <c r="D1958" s="235"/>
      <c r="E1958" s="235"/>
      <c r="F1958" s="211"/>
      <c r="G1958" s="211"/>
      <c r="H1958" s="217"/>
      <c r="I1958" s="211"/>
      <c r="J1958" s="211"/>
      <c r="K1958" s="211"/>
      <c r="L1958" s="211"/>
      <c r="M1958" s="211"/>
      <c r="N1958" s="211"/>
      <c r="O1958" s="211"/>
      <c r="P1958" s="211"/>
    </row>
    <row r="1959">
      <c r="A1959" s="231"/>
      <c r="B1959" s="256"/>
      <c r="C1959" s="238"/>
      <c r="D1959" s="235"/>
      <c r="E1959" s="235"/>
      <c r="F1959" s="211"/>
      <c r="G1959" s="211"/>
      <c r="H1959" s="217"/>
      <c r="I1959" s="211"/>
      <c r="J1959" s="211"/>
      <c r="K1959" s="211"/>
      <c r="L1959" s="211"/>
      <c r="M1959" s="211"/>
      <c r="N1959" s="211"/>
      <c r="O1959" s="211"/>
      <c r="P1959" s="211"/>
    </row>
    <row r="1960">
      <c r="A1960" s="231"/>
      <c r="B1960" s="256"/>
      <c r="C1960" s="238"/>
      <c r="D1960" s="235"/>
      <c r="E1960" s="235"/>
      <c r="F1960" s="211"/>
      <c r="G1960" s="211"/>
      <c r="H1960" s="217"/>
      <c r="I1960" s="211"/>
      <c r="J1960" s="211"/>
      <c r="K1960" s="211"/>
      <c r="L1960" s="211"/>
      <c r="M1960" s="211"/>
      <c r="N1960" s="211"/>
      <c r="O1960" s="211"/>
      <c r="P1960" s="211"/>
    </row>
    <row r="1961">
      <c r="A1961" s="231"/>
      <c r="B1961" s="256"/>
      <c r="C1961" s="238"/>
      <c r="D1961" s="235"/>
      <c r="E1961" s="235"/>
      <c r="F1961" s="211"/>
      <c r="G1961" s="211"/>
      <c r="H1961" s="217"/>
      <c r="I1961" s="211"/>
      <c r="J1961" s="211"/>
      <c r="K1961" s="211"/>
      <c r="L1961" s="211"/>
      <c r="M1961" s="211"/>
      <c r="N1961" s="211"/>
      <c r="O1961" s="211"/>
      <c r="P1961" s="211"/>
    </row>
    <row r="1962">
      <c r="A1962" s="231"/>
      <c r="B1962" s="256"/>
      <c r="C1962" s="238"/>
      <c r="D1962" s="235"/>
      <c r="E1962" s="235"/>
      <c r="F1962" s="211"/>
      <c r="G1962" s="211"/>
      <c r="H1962" s="217"/>
      <c r="I1962" s="211"/>
      <c r="J1962" s="211"/>
      <c r="K1962" s="211"/>
      <c r="L1962" s="211"/>
      <c r="M1962" s="211"/>
      <c r="N1962" s="211"/>
      <c r="O1962" s="211"/>
      <c r="P1962" s="211"/>
    </row>
    <row r="1963">
      <c r="A1963" s="231"/>
      <c r="B1963" s="256"/>
      <c r="C1963" s="238"/>
      <c r="D1963" s="235"/>
      <c r="E1963" s="235"/>
      <c r="F1963" s="211"/>
      <c r="G1963" s="211"/>
      <c r="H1963" s="217"/>
      <c r="I1963" s="211"/>
      <c r="J1963" s="211"/>
      <c r="K1963" s="211"/>
      <c r="L1963" s="211"/>
      <c r="M1963" s="211"/>
      <c r="N1963" s="211"/>
      <c r="O1963" s="211"/>
      <c r="P1963" s="211"/>
    </row>
    <row r="1964">
      <c r="A1964" s="231"/>
      <c r="B1964" s="256"/>
      <c r="C1964" s="238"/>
      <c r="D1964" s="235"/>
      <c r="E1964" s="235"/>
      <c r="F1964" s="211"/>
      <c r="G1964" s="211"/>
      <c r="H1964" s="217"/>
      <c r="I1964" s="211"/>
      <c r="J1964" s="211"/>
      <c r="K1964" s="211"/>
      <c r="L1964" s="211"/>
      <c r="M1964" s="211"/>
      <c r="N1964" s="211"/>
      <c r="O1964" s="211"/>
      <c r="P1964" s="211"/>
    </row>
    <row r="1965">
      <c r="A1965" s="231"/>
      <c r="B1965" s="256"/>
      <c r="C1965" s="238"/>
      <c r="D1965" s="235"/>
      <c r="E1965" s="235"/>
      <c r="F1965" s="211"/>
      <c r="G1965" s="211"/>
      <c r="H1965" s="217"/>
      <c r="I1965" s="211"/>
      <c r="J1965" s="211"/>
      <c r="K1965" s="211"/>
      <c r="L1965" s="211"/>
      <c r="M1965" s="211"/>
      <c r="N1965" s="211"/>
      <c r="O1965" s="211"/>
      <c r="P1965" s="211"/>
    </row>
    <row r="1966">
      <c r="A1966" s="220"/>
      <c r="B1966" s="256"/>
      <c r="C1966" s="238"/>
      <c r="D1966" s="235"/>
      <c r="E1966" s="235"/>
      <c r="F1966" s="211"/>
      <c r="G1966" s="211"/>
      <c r="H1966" s="217"/>
      <c r="I1966" s="211"/>
      <c r="J1966" s="211"/>
      <c r="K1966" s="211"/>
      <c r="L1966" s="211"/>
      <c r="M1966" s="211"/>
      <c r="N1966" s="211"/>
      <c r="O1966" s="211"/>
      <c r="P1966" s="211"/>
    </row>
    <row r="1967">
      <c r="A1967" s="231"/>
      <c r="B1967" s="256"/>
      <c r="C1967" s="238"/>
      <c r="D1967" s="235"/>
      <c r="E1967" s="235"/>
      <c r="F1967" s="211"/>
      <c r="G1967" s="211"/>
      <c r="H1967" s="217"/>
      <c r="I1967" s="211"/>
      <c r="J1967" s="211"/>
      <c r="K1967" s="211"/>
      <c r="L1967" s="211"/>
      <c r="M1967" s="211"/>
      <c r="N1967" s="211"/>
      <c r="O1967" s="211"/>
      <c r="P1967" s="211"/>
    </row>
    <row r="1968">
      <c r="A1968" s="231"/>
      <c r="B1968" s="256"/>
      <c r="C1968" s="238"/>
      <c r="D1968" s="235"/>
      <c r="E1968" s="231"/>
      <c r="F1968" s="211"/>
      <c r="G1968" s="211"/>
      <c r="H1968" s="217"/>
      <c r="I1968" s="211"/>
      <c r="J1968" s="211"/>
      <c r="K1968" s="211"/>
      <c r="L1968" s="211"/>
      <c r="M1968" s="211"/>
      <c r="N1968" s="211"/>
      <c r="O1968" s="211"/>
      <c r="P1968" s="211"/>
    </row>
    <row r="1969">
      <c r="A1969" s="231"/>
      <c r="B1969" s="256"/>
      <c r="C1969" s="238"/>
      <c r="D1969" s="235"/>
      <c r="E1969" s="235"/>
      <c r="F1969" s="211"/>
      <c r="G1969" s="211"/>
      <c r="H1969" s="217"/>
      <c r="I1969" s="211"/>
      <c r="J1969" s="211"/>
      <c r="K1969" s="211"/>
      <c r="L1969" s="211"/>
      <c r="M1969" s="211"/>
      <c r="N1969" s="211"/>
      <c r="O1969" s="211"/>
      <c r="P1969" s="211"/>
    </row>
    <row r="1970">
      <c r="A1970" s="231"/>
      <c r="B1970" s="256"/>
      <c r="C1970" s="238"/>
      <c r="D1970" s="235"/>
      <c r="E1970" s="235"/>
      <c r="F1970" s="211"/>
      <c r="G1970" s="211"/>
      <c r="H1970" s="217"/>
      <c r="I1970" s="211"/>
      <c r="J1970" s="211"/>
      <c r="K1970" s="211"/>
      <c r="L1970" s="211"/>
      <c r="M1970" s="211"/>
      <c r="N1970" s="211"/>
      <c r="O1970" s="211"/>
      <c r="P1970" s="211"/>
    </row>
    <row r="1971">
      <c r="A1971" s="231"/>
      <c r="B1971" s="256"/>
      <c r="C1971" s="238"/>
      <c r="D1971" s="235"/>
      <c r="E1971" s="235"/>
      <c r="F1971" s="211"/>
      <c r="G1971" s="211"/>
      <c r="H1971" s="217"/>
      <c r="I1971" s="211"/>
      <c r="J1971" s="211"/>
      <c r="K1971" s="211"/>
      <c r="L1971" s="211"/>
      <c r="M1971" s="211"/>
      <c r="N1971" s="211"/>
      <c r="O1971" s="211"/>
      <c r="P1971" s="211"/>
    </row>
    <row r="1972">
      <c r="A1972" s="231"/>
      <c r="B1972" s="256"/>
      <c r="C1972" s="238"/>
      <c r="D1972" s="235"/>
      <c r="E1972" s="235"/>
      <c r="F1972" s="211"/>
      <c r="G1972" s="211"/>
      <c r="H1972" s="217"/>
      <c r="I1972" s="211"/>
      <c r="J1972" s="211"/>
      <c r="K1972" s="211"/>
      <c r="L1972" s="211"/>
      <c r="M1972" s="211"/>
      <c r="N1972" s="211"/>
      <c r="O1972" s="211"/>
      <c r="P1972" s="211"/>
    </row>
    <row r="1973">
      <c r="A1973" s="231"/>
      <c r="B1973" s="256"/>
      <c r="C1973" s="238"/>
      <c r="D1973" s="235"/>
      <c r="E1973" s="235"/>
      <c r="F1973" s="211"/>
      <c r="G1973" s="211"/>
      <c r="H1973" s="217"/>
      <c r="I1973" s="211"/>
      <c r="J1973" s="211"/>
      <c r="K1973" s="211"/>
      <c r="L1973" s="211"/>
      <c r="M1973" s="211"/>
      <c r="N1973" s="211"/>
      <c r="O1973" s="211"/>
      <c r="P1973" s="211"/>
    </row>
    <row r="1974">
      <c r="A1974" s="231"/>
      <c r="B1974" s="256"/>
      <c r="C1974" s="238"/>
      <c r="D1974" s="235"/>
      <c r="E1974" s="235"/>
      <c r="F1974" s="211"/>
      <c r="G1974" s="211"/>
      <c r="H1974" s="217"/>
      <c r="I1974" s="211"/>
      <c r="J1974" s="211"/>
      <c r="K1974" s="211"/>
      <c r="L1974" s="211"/>
      <c r="M1974" s="211"/>
      <c r="N1974" s="211"/>
      <c r="O1974" s="211"/>
      <c r="P1974" s="211"/>
    </row>
    <row r="1975">
      <c r="A1975" s="231"/>
      <c r="B1975" s="256"/>
      <c r="C1975" s="238"/>
      <c r="D1975" s="235"/>
      <c r="E1975" s="235"/>
      <c r="F1975" s="211"/>
      <c r="G1975" s="211"/>
      <c r="H1975" s="217"/>
      <c r="I1975" s="211"/>
      <c r="J1975" s="211"/>
      <c r="K1975" s="211"/>
      <c r="L1975" s="211"/>
      <c r="M1975" s="211"/>
      <c r="N1975" s="211"/>
      <c r="O1975" s="211"/>
      <c r="P1975" s="211"/>
    </row>
    <row r="1976">
      <c r="A1976" s="231"/>
      <c r="B1976" s="256"/>
      <c r="C1976" s="238"/>
      <c r="D1976" s="235"/>
      <c r="E1976" s="235"/>
      <c r="F1976" s="211"/>
      <c r="G1976" s="211"/>
      <c r="H1976" s="217"/>
      <c r="I1976" s="211"/>
      <c r="J1976" s="211"/>
      <c r="K1976" s="211"/>
      <c r="L1976" s="211"/>
      <c r="M1976" s="211"/>
      <c r="N1976" s="211"/>
      <c r="O1976" s="211"/>
      <c r="P1976" s="211"/>
    </row>
    <row r="1977">
      <c r="A1977" s="231"/>
      <c r="B1977" s="256"/>
      <c r="C1977" s="238"/>
      <c r="D1977" s="235"/>
      <c r="E1977" s="235"/>
      <c r="F1977" s="211"/>
      <c r="G1977" s="211"/>
      <c r="H1977" s="217"/>
      <c r="I1977" s="211"/>
      <c r="J1977" s="211"/>
      <c r="K1977" s="211"/>
      <c r="L1977" s="211"/>
      <c r="M1977" s="211"/>
      <c r="N1977" s="211"/>
      <c r="O1977" s="211"/>
      <c r="P1977" s="211"/>
    </row>
    <row r="1978">
      <c r="A1978" s="231"/>
      <c r="B1978" s="256"/>
      <c r="C1978" s="238"/>
      <c r="D1978" s="235"/>
      <c r="E1978" s="235"/>
      <c r="F1978" s="211"/>
      <c r="G1978" s="211"/>
      <c r="H1978" s="217"/>
      <c r="I1978" s="211"/>
      <c r="J1978" s="211"/>
      <c r="K1978" s="211"/>
      <c r="L1978" s="211"/>
      <c r="M1978" s="211"/>
      <c r="N1978" s="211"/>
      <c r="O1978" s="211"/>
      <c r="P1978" s="211"/>
    </row>
    <row r="1979">
      <c r="A1979" s="231"/>
      <c r="B1979" s="256"/>
      <c r="C1979" s="238"/>
      <c r="D1979" s="235"/>
      <c r="E1979" s="235"/>
      <c r="F1979" s="211"/>
      <c r="G1979" s="211"/>
      <c r="H1979" s="217"/>
      <c r="I1979" s="211"/>
      <c r="J1979" s="211"/>
      <c r="K1979" s="211"/>
      <c r="L1979" s="211"/>
      <c r="M1979" s="211"/>
      <c r="N1979" s="211"/>
      <c r="O1979" s="211"/>
      <c r="P1979" s="211"/>
    </row>
    <row r="1980">
      <c r="A1980" s="231"/>
      <c r="B1980" s="256"/>
      <c r="C1980" s="238"/>
      <c r="D1980" s="235"/>
      <c r="E1980" s="235"/>
      <c r="F1980" s="211"/>
      <c r="G1980" s="211"/>
      <c r="H1980" s="217"/>
      <c r="I1980" s="211"/>
      <c r="J1980" s="211"/>
      <c r="K1980" s="211"/>
      <c r="L1980" s="211"/>
      <c r="M1980" s="211"/>
      <c r="N1980" s="211"/>
      <c r="O1980" s="211"/>
      <c r="P1980" s="211"/>
    </row>
    <row r="1981">
      <c r="A1981" s="231"/>
      <c r="B1981" s="256"/>
      <c r="C1981" s="238"/>
      <c r="D1981" s="235"/>
      <c r="E1981" s="235"/>
      <c r="F1981" s="211"/>
      <c r="G1981" s="211"/>
      <c r="H1981" s="217"/>
      <c r="I1981" s="211"/>
      <c r="J1981" s="211"/>
      <c r="K1981" s="211"/>
      <c r="L1981" s="211"/>
      <c r="M1981" s="211"/>
      <c r="N1981" s="211"/>
      <c r="O1981" s="211"/>
      <c r="P1981" s="211"/>
    </row>
    <row r="1982">
      <c r="A1982" s="231"/>
      <c r="B1982" s="256"/>
      <c r="C1982" s="238"/>
      <c r="D1982" s="235"/>
      <c r="E1982" s="235"/>
      <c r="F1982" s="211"/>
      <c r="G1982" s="211"/>
      <c r="H1982" s="217"/>
      <c r="I1982" s="211"/>
      <c r="J1982" s="211"/>
      <c r="K1982" s="211"/>
      <c r="L1982" s="211"/>
      <c r="M1982" s="211"/>
      <c r="N1982" s="211"/>
      <c r="O1982" s="211"/>
      <c r="P1982" s="211"/>
    </row>
    <row r="1983">
      <c r="A1983" s="231"/>
      <c r="B1983" s="256"/>
      <c r="C1983" s="238"/>
      <c r="D1983" s="235"/>
      <c r="E1983" s="235"/>
      <c r="F1983" s="211"/>
      <c r="G1983" s="211"/>
      <c r="H1983" s="217"/>
      <c r="I1983" s="211"/>
      <c r="J1983" s="211"/>
      <c r="K1983" s="211"/>
      <c r="L1983" s="211"/>
      <c r="M1983" s="211"/>
      <c r="N1983" s="211"/>
      <c r="O1983" s="211"/>
      <c r="P1983" s="211"/>
    </row>
    <row r="1984">
      <c r="A1984" s="220"/>
      <c r="B1984" s="256"/>
      <c r="C1984" s="238"/>
      <c r="D1984" s="235"/>
      <c r="E1984" s="235"/>
      <c r="F1984" s="211"/>
      <c r="G1984" s="211"/>
      <c r="H1984" s="217"/>
      <c r="I1984" s="211"/>
      <c r="J1984" s="211"/>
      <c r="K1984" s="211"/>
      <c r="L1984" s="211"/>
      <c r="M1984" s="211"/>
      <c r="N1984" s="211"/>
      <c r="O1984" s="211"/>
      <c r="P1984" s="211"/>
    </row>
    <row r="1985">
      <c r="A1985" s="231"/>
      <c r="B1985" s="256"/>
      <c r="C1985" s="238"/>
      <c r="D1985" s="235"/>
      <c r="E1985" s="235"/>
      <c r="F1985" s="211"/>
      <c r="G1985" s="211"/>
      <c r="H1985" s="217"/>
      <c r="I1985" s="211"/>
      <c r="J1985" s="211"/>
      <c r="K1985" s="211"/>
      <c r="L1985" s="211"/>
      <c r="M1985" s="211"/>
      <c r="N1985" s="211"/>
      <c r="O1985" s="211"/>
      <c r="P1985" s="211"/>
    </row>
    <row r="1986">
      <c r="A1986" s="231"/>
      <c r="B1986" s="256"/>
      <c r="C1986" s="238"/>
      <c r="D1986" s="235"/>
      <c r="E1986" s="231"/>
      <c r="F1986" s="211"/>
      <c r="G1986" s="211"/>
      <c r="H1986" s="217"/>
      <c r="I1986" s="211"/>
      <c r="J1986" s="211"/>
      <c r="K1986" s="211"/>
      <c r="L1986" s="211"/>
      <c r="M1986" s="211"/>
      <c r="N1986" s="211"/>
      <c r="O1986" s="211"/>
      <c r="P1986" s="211"/>
    </row>
    <row r="1987">
      <c r="A1987" s="231"/>
      <c r="B1987" s="256"/>
      <c r="C1987" s="238"/>
      <c r="D1987" s="235"/>
      <c r="E1987" s="235"/>
      <c r="F1987" s="211"/>
      <c r="G1987" s="211"/>
      <c r="H1987" s="217"/>
      <c r="I1987" s="211"/>
      <c r="J1987" s="211"/>
      <c r="K1987" s="211"/>
      <c r="L1987" s="211"/>
      <c r="M1987" s="211"/>
      <c r="N1987" s="211"/>
      <c r="O1987" s="211"/>
      <c r="P1987" s="211"/>
    </row>
    <row r="1988">
      <c r="A1988" s="231"/>
      <c r="B1988" s="256"/>
      <c r="C1988" s="238"/>
      <c r="D1988" s="235"/>
      <c r="E1988" s="235"/>
      <c r="F1988" s="211"/>
      <c r="G1988" s="211"/>
      <c r="H1988" s="217"/>
      <c r="I1988" s="211"/>
      <c r="J1988" s="211"/>
      <c r="K1988" s="211"/>
      <c r="L1988" s="211"/>
      <c r="M1988" s="211"/>
      <c r="N1988" s="211"/>
      <c r="O1988" s="211"/>
      <c r="P1988" s="211"/>
    </row>
    <row r="1989">
      <c r="A1989" s="231"/>
      <c r="B1989" s="256"/>
      <c r="C1989" s="238"/>
      <c r="D1989" s="235"/>
      <c r="E1989" s="235"/>
      <c r="F1989" s="211"/>
      <c r="G1989" s="211"/>
      <c r="H1989" s="217"/>
      <c r="I1989" s="211"/>
      <c r="J1989" s="211"/>
      <c r="K1989" s="211"/>
      <c r="L1989" s="211"/>
      <c r="M1989" s="211"/>
      <c r="N1989" s="211"/>
      <c r="O1989" s="211"/>
      <c r="P1989" s="211"/>
    </row>
    <row r="1990">
      <c r="A1990" s="231"/>
      <c r="B1990" s="256"/>
      <c r="C1990" s="238"/>
      <c r="D1990" s="235"/>
      <c r="E1990" s="235"/>
      <c r="F1990" s="211"/>
      <c r="G1990" s="211"/>
      <c r="H1990" s="217"/>
      <c r="I1990" s="211"/>
      <c r="J1990" s="211"/>
      <c r="K1990" s="211"/>
      <c r="L1990" s="211"/>
      <c r="M1990" s="211"/>
      <c r="N1990" s="211"/>
      <c r="O1990" s="211"/>
      <c r="P1990" s="211"/>
    </row>
    <row r="1991">
      <c r="A1991" s="231"/>
      <c r="B1991" s="256"/>
      <c r="C1991" s="238"/>
      <c r="D1991" s="235"/>
      <c r="E1991" s="235"/>
      <c r="F1991" s="211"/>
      <c r="G1991" s="211"/>
      <c r="H1991" s="217"/>
      <c r="I1991" s="211"/>
      <c r="J1991" s="211"/>
      <c r="K1991" s="211"/>
      <c r="L1991" s="211"/>
      <c r="M1991" s="211"/>
      <c r="N1991" s="211"/>
      <c r="O1991" s="211"/>
      <c r="P1991" s="211"/>
    </row>
    <row r="1992">
      <c r="A1992" s="231"/>
      <c r="B1992" s="256"/>
      <c r="C1992" s="238"/>
      <c r="D1992" s="235"/>
      <c r="E1992" s="235"/>
      <c r="F1992" s="211"/>
      <c r="G1992" s="211"/>
      <c r="H1992" s="217"/>
      <c r="I1992" s="211"/>
      <c r="J1992" s="211"/>
      <c r="K1992" s="211"/>
      <c r="L1992" s="211"/>
      <c r="M1992" s="211"/>
      <c r="N1992" s="211"/>
      <c r="O1992" s="211"/>
      <c r="P1992" s="211"/>
    </row>
    <row r="1993">
      <c r="A1993" s="231"/>
      <c r="B1993" s="256"/>
      <c r="C1993" s="238"/>
      <c r="D1993" s="235"/>
      <c r="E1993" s="235"/>
      <c r="F1993" s="211"/>
      <c r="G1993" s="211"/>
      <c r="H1993" s="217"/>
      <c r="I1993" s="211"/>
      <c r="J1993" s="211"/>
      <c r="K1993" s="211"/>
      <c r="L1993" s="211"/>
      <c r="M1993" s="211"/>
      <c r="N1993" s="211"/>
      <c r="O1993" s="211"/>
      <c r="P1993" s="211"/>
    </row>
    <row r="1994">
      <c r="A1994" s="231"/>
      <c r="B1994" s="256"/>
      <c r="C1994" s="238"/>
      <c r="D1994" s="235"/>
      <c r="E1994" s="235"/>
      <c r="F1994" s="211"/>
      <c r="G1994" s="211"/>
      <c r="H1994" s="217"/>
      <c r="I1994" s="211"/>
      <c r="J1994" s="211"/>
      <c r="K1994" s="211"/>
      <c r="L1994" s="211"/>
      <c r="M1994" s="211"/>
      <c r="N1994" s="211"/>
      <c r="O1994" s="211"/>
      <c r="P1994" s="211"/>
    </row>
    <row r="1995">
      <c r="A1995" s="231"/>
      <c r="B1995" s="256"/>
      <c r="C1995" s="238"/>
      <c r="D1995" s="235"/>
      <c r="E1995" s="235"/>
      <c r="F1995" s="211"/>
      <c r="G1995" s="211"/>
      <c r="H1995" s="217"/>
      <c r="I1995" s="211"/>
      <c r="J1995" s="211"/>
      <c r="K1995" s="211"/>
      <c r="L1995" s="211"/>
      <c r="M1995" s="211"/>
      <c r="N1995" s="211"/>
      <c r="O1995" s="211"/>
      <c r="P1995" s="211"/>
    </row>
    <row r="1996">
      <c r="A1996" s="231"/>
      <c r="B1996" s="256"/>
      <c r="C1996" s="238"/>
      <c r="D1996" s="235"/>
      <c r="E1996" s="235"/>
      <c r="F1996" s="211"/>
      <c r="G1996" s="211"/>
      <c r="H1996" s="217"/>
      <c r="I1996" s="211"/>
      <c r="J1996" s="211"/>
      <c r="K1996" s="211"/>
      <c r="L1996" s="211"/>
      <c r="M1996" s="211"/>
      <c r="N1996" s="211"/>
      <c r="O1996" s="211"/>
      <c r="P1996" s="211"/>
    </row>
    <row r="1997">
      <c r="A1997" s="231"/>
      <c r="B1997" s="256"/>
      <c r="C1997" s="238"/>
      <c r="D1997" s="235"/>
      <c r="E1997" s="235"/>
      <c r="F1997" s="211"/>
      <c r="G1997" s="211"/>
      <c r="H1997" s="217"/>
      <c r="I1997" s="211"/>
      <c r="J1997" s="211"/>
      <c r="K1997" s="211"/>
      <c r="L1997" s="211"/>
      <c r="M1997" s="211"/>
      <c r="N1997" s="211"/>
      <c r="O1997" s="211"/>
      <c r="P1997" s="211"/>
    </row>
    <row r="1998">
      <c r="A1998" s="231"/>
      <c r="B1998" s="256"/>
      <c r="C1998" s="238"/>
      <c r="D1998" s="235"/>
      <c r="E1998" s="235"/>
      <c r="F1998" s="211"/>
      <c r="G1998" s="211"/>
      <c r="H1998" s="217"/>
      <c r="I1998" s="211"/>
      <c r="J1998" s="211"/>
      <c r="K1998" s="211"/>
      <c r="L1998" s="211"/>
      <c r="M1998" s="211"/>
      <c r="N1998" s="211"/>
      <c r="O1998" s="211"/>
      <c r="P1998" s="211"/>
    </row>
    <row r="1999">
      <c r="A1999" s="231"/>
      <c r="B1999" s="256"/>
      <c r="C1999" s="238"/>
      <c r="D1999" s="235"/>
      <c r="E1999" s="235"/>
      <c r="F1999" s="211"/>
      <c r="G1999" s="211"/>
      <c r="H1999" s="217"/>
      <c r="I1999" s="211"/>
      <c r="J1999" s="211"/>
      <c r="K1999" s="211"/>
      <c r="L1999" s="211"/>
      <c r="M1999" s="211"/>
      <c r="N1999" s="211"/>
      <c r="O1999" s="211"/>
      <c r="P1999" s="211"/>
    </row>
    <row r="2000">
      <c r="A2000" s="231"/>
      <c r="B2000" s="256"/>
      <c r="C2000" s="238"/>
      <c r="D2000" s="235"/>
      <c r="E2000" s="235"/>
      <c r="F2000" s="211"/>
      <c r="G2000" s="211"/>
      <c r="H2000" s="217"/>
      <c r="I2000" s="211"/>
      <c r="J2000" s="211"/>
      <c r="K2000" s="211"/>
      <c r="L2000" s="211"/>
      <c r="M2000" s="211"/>
      <c r="N2000" s="211"/>
      <c r="O2000" s="211"/>
      <c r="P2000" s="211"/>
    </row>
    <row r="2001">
      <c r="A2001" s="231"/>
      <c r="B2001" s="256"/>
      <c r="C2001" s="238"/>
      <c r="D2001" s="235"/>
      <c r="E2001" s="235"/>
      <c r="F2001" s="211"/>
      <c r="G2001" s="211"/>
      <c r="H2001" s="217"/>
      <c r="I2001" s="211"/>
      <c r="J2001" s="211"/>
      <c r="K2001" s="211"/>
      <c r="L2001" s="211"/>
      <c r="M2001" s="211"/>
      <c r="N2001" s="211"/>
      <c r="O2001" s="211"/>
      <c r="P2001" s="211"/>
    </row>
    <row r="2002">
      <c r="A2002" s="220"/>
      <c r="B2002" s="256"/>
      <c r="C2002" s="238"/>
      <c r="D2002" s="235"/>
      <c r="E2002" s="235"/>
      <c r="F2002" s="211"/>
      <c r="G2002" s="211"/>
      <c r="H2002" s="217"/>
      <c r="I2002" s="211"/>
      <c r="J2002" s="211"/>
      <c r="K2002" s="211"/>
      <c r="L2002" s="211"/>
      <c r="M2002" s="211"/>
      <c r="N2002" s="211"/>
      <c r="O2002" s="211"/>
      <c r="P2002" s="211"/>
    </row>
    <row r="2003">
      <c r="A2003" s="231"/>
      <c r="B2003" s="256"/>
      <c r="C2003" s="238"/>
      <c r="D2003" s="235"/>
      <c r="E2003" s="235"/>
      <c r="F2003" s="211"/>
      <c r="G2003" s="211"/>
      <c r="H2003" s="217"/>
      <c r="I2003" s="211"/>
      <c r="J2003" s="211"/>
      <c r="K2003" s="211"/>
      <c r="L2003" s="211"/>
      <c r="M2003" s="211"/>
      <c r="N2003" s="211"/>
      <c r="O2003" s="211"/>
      <c r="P2003" s="211"/>
    </row>
    <row r="2004">
      <c r="A2004" s="231"/>
      <c r="B2004" s="256"/>
      <c r="C2004" s="238"/>
      <c r="D2004" s="235"/>
      <c r="E2004" s="231"/>
      <c r="F2004" s="211"/>
      <c r="G2004" s="211"/>
      <c r="H2004" s="217"/>
      <c r="I2004" s="211"/>
      <c r="J2004" s="211"/>
      <c r="K2004" s="211"/>
      <c r="L2004" s="211"/>
      <c r="M2004" s="211"/>
      <c r="N2004" s="211"/>
      <c r="O2004" s="211"/>
      <c r="P2004" s="211"/>
    </row>
    <row r="2005">
      <c r="A2005" s="231"/>
      <c r="B2005" s="256"/>
      <c r="C2005" s="238"/>
      <c r="D2005" s="235"/>
      <c r="E2005" s="235"/>
      <c r="F2005" s="211"/>
      <c r="G2005" s="211"/>
      <c r="H2005" s="217"/>
      <c r="I2005" s="211"/>
      <c r="J2005" s="211"/>
      <c r="K2005" s="211"/>
      <c r="L2005" s="211"/>
      <c r="M2005" s="211"/>
      <c r="N2005" s="211"/>
      <c r="O2005" s="211"/>
      <c r="P2005" s="211"/>
    </row>
    <row r="2006">
      <c r="A2006" s="231"/>
      <c r="B2006" s="256"/>
      <c r="C2006" s="238"/>
      <c r="D2006" s="235"/>
      <c r="E2006" s="235"/>
      <c r="F2006" s="211"/>
      <c r="G2006" s="211"/>
      <c r="H2006" s="217"/>
      <c r="I2006" s="211"/>
      <c r="J2006" s="211"/>
      <c r="K2006" s="211"/>
      <c r="L2006" s="211"/>
      <c r="M2006" s="211"/>
      <c r="N2006" s="211"/>
      <c r="O2006" s="211"/>
      <c r="P2006" s="211"/>
    </row>
    <row r="2007">
      <c r="A2007" s="231"/>
      <c r="B2007" s="256"/>
      <c r="C2007" s="238"/>
      <c r="D2007" s="235"/>
      <c r="E2007" s="235"/>
      <c r="F2007" s="211"/>
      <c r="G2007" s="211"/>
      <c r="H2007" s="217"/>
      <c r="I2007" s="211"/>
      <c r="J2007" s="211"/>
      <c r="K2007" s="211"/>
      <c r="L2007" s="211"/>
      <c r="M2007" s="211"/>
      <c r="N2007" s="211"/>
      <c r="O2007" s="211"/>
      <c r="P2007" s="211"/>
    </row>
    <row r="2008">
      <c r="A2008" s="231"/>
      <c r="B2008" s="256"/>
      <c r="C2008" s="238"/>
      <c r="D2008" s="235"/>
      <c r="E2008" s="235"/>
      <c r="F2008" s="211"/>
      <c r="G2008" s="211"/>
      <c r="H2008" s="217"/>
      <c r="I2008" s="211"/>
      <c r="J2008" s="211"/>
      <c r="K2008" s="211"/>
      <c r="L2008" s="211"/>
      <c r="M2008" s="211"/>
      <c r="N2008" s="211"/>
      <c r="O2008" s="211"/>
      <c r="P2008" s="211"/>
    </row>
    <row r="2009">
      <c r="A2009" s="231"/>
      <c r="B2009" s="256"/>
      <c r="C2009" s="238"/>
      <c r="D2009" s="235"/>
      <c r="E2009" s="235"/>
      <c r="F2009" s="211"/>
      <c r="G2009" s="211"/>
      <c r="H2009" s="217"/>
      <c r="I2009" s="211"/>
      <c r="J2009" s="211"/>
      <c r="K2009" s="211"/>
      <c r="L2009" s="211"/>
      <c r="M2009" s="211"/>
      <c r="N2009" s="211"/>
      <c r="O2009" s="211"/>
      <c r="P2009" s="211"/>
    </row>
    <row r="2010">
      <c r="A2010" s="231"/>
      <c r="B2010" s="256"/>
      <c r="C2010" s="238"/>
      <c r="D2010" s="235"/>
      <c r="E2010" s="235"/>
      <c r="F2010" s="211"/>
      <c r="G2010" s="211"/>
      <c r="H2010" s="217"/>
      <c r="I2010" s="211"/>
      <c r="J2010" s="211"/>
      <c r="K2010" s="211"/>
      <c r="L2010" s="211"/>
      <c r="M2010" s="211"/>
      <c r="N2010" s="211"/>
      <c r="O2010" s="211"/>
      <c r="P2010" s="211"/>
    </row>
    <row r="2011">
      <c r="A2011" s="231"/>
      <c r="B2011" s="256"/>
      <c r="C2011" s="238"/>
      <c r="D2011" s="235"/>
      <c r="E2011" s="235"/>
      <c r="F2011" s="211"/>
      <c r="G2011" s="211"/>
      <c r="H2011" s="217"/>
      <c r="I2011" s="211"/>
      <c r="J2011" s="211"/>
      <c r="K2011" s="211"/>
      <c r="L2011" s="211"/>
      <c r="M2011" s="211"/>
      <c r="N2011" s="211"/>
      <c r="O2011" s="211"/>
      <c r="P2011" s="211"/>
    </row>
    <row r="2012">
      <c r="A2012" s="231"/>
      <c r="B2012" s="256"/>
      <c r="C2012" s="238"/>
      <c r="D2012" s="235"/>
      <c r="E2012" s="235"/>
      <c r="F2012" s="211"/>
      <c r="G2012" s="211"/>
      <c r="H2012" s="217"/>
      <c r="I2012" s="211"/>
      <c r="J2012" s="211"/>
      <c r="K2012" s="211"/>
      <c r="L2012" s="211"/>
      <c r="M2012" s="211"/>
      <c r="N2012" s="211"/>
      <c r="O2012" s="211"/>
      <c r="P2012" s="211"/>
    </row>
    <row r="2013">
      <c r="A2013" s="231"/>
      <c r="B2013" s="256"/>
      <c r="C2013" s="238"/>
      <c r="D2013" s="235"/>
      <c r="E2013" s="235"/>
      <c r="F2013" s="211"/>
      <c r="G2013" s="211"/>
      <c r="H2013" s="217"/>
      <c r="I2013" s="211"/>
      <c r="J2013" s="211"/>
      <c r="K2013" s="211"/>
      <c r="L2013" s="211"/>
      <c r="M2013" s="211"/>
      <c r="N2013" s="211"/>
      <c r="O2013" s="211"/>
      <c r="P2013" s="211"/>
    </row>
    <row r="2014">
      <c r="A2014" s="231"/>
      <c r="B2014" s="256"/>
      <c r="C2014" s="238"/>
      <c r="D2014" s="235"/>
      <c r="E2014" s="235"/>
      <c r="F2014" s="211"/>
      <c r="G2014" s="211"/>
      <c r="H2014" s="217"/>
      <c r="I2014" s="211"/>
      <c r="J2014" s="211"/>
      <c r="K2014" s="211"/>
      <c r="L2014" s="211"/>
      <c r="M2014" s="211"/>
      <c r="N2014" s="211"/>
      <c r="O2014" s="211"/>
      <c r="P2014" s="211"/>
    </row>
    <row r="2015">
      <c r="A2015" s="231"/>
      <c r="B2015" s="256"/>
      <c r="C2015" s="238"/>
      <c r="D2015" s="235"/>
      <c r="E2015" s="235"/>
      <c r="F2015" s="211"/>
      <c r="G2015" s="211"/>
      <c r="H2015" s="217"/>
      <c r="I2015" s="211"/>
      <c r="J2015" s="211"/>
      <c r="K2015" s="211"/>
      <c r="L2015" s="211"/>
      <c r="M2015" s="211"/>
      <c r="N2015" s="211"/>
      <c r="O2015" s="211"/>
      <c r="P2015" s="211"/>
    </row>
    <row r="2016">
      <c r="A2016" s="231"/>
      <c r="B2016" s="256"/>
      <c r="C2016" s="238"/>
      <c r="D2016" s="235"/>
      <c r="E2016" s="235"/>
      <c r="F2016" s="211"/>
      <c r="G2016" s="211"/>
      <c r="H2016" s="217"/>
      <c r="I2016" s="211"/>
      <c r="J2016" s="211"/>
      <c r="K2016" s="211"/>
      <c r="L2016" s="211"/>
      <c r="M2016" s="211"/>
      <c r="N2016" s="211"/>
      <c r="O2016" s="211"/>
      <c r="P2016" s="211"/>
    </row>
    <row r="2017">
      <c r="A2017" s="231"/>
      <c r="B2017" s="256"/>
      <c r="C2017" s="238"/>
      <c r="D2017" s="235"/>
      <c r="E2017" s="235"/>
      <c r="F2017" s="211"/>
      <c r="G2017" s="211"/>
      <c r="H2017" s="217"/>
      <c r="I2017" s="211"/>
      <c r="J2017" s="211"/>
      <c r="K2017" s="211"/>
      <c r="L2017" s="211"/>
      <c r="M2017" s="211"/>
      <c r="N2017" s="211"/>
      <c r="O2017" s="211"/>
      <c r="P2017" s="211"/>
    </row>
    <row r="2018">
      <c r="A2018" s="231"/>
      <c r="B2018" s="256"/>
      <c r="C2018" s="238"/>
      <c r="D2018" s="235"/>
      <c r="E2018" s="235"/>
      <c r="F2018" s="211"/>
      <c r="G2018" s="211"/>
      <c r="H2018" s="217"/>
      <c r="I2018" s="211"/>
      <c r="J2018" s="211"/>
      <c r="K2018" s="211"/>
      <c r="L2018" s="211"/>
      <c r="M2018" s="211"/>
      <c r="N2018" s="211"/>
      <c r="O2018" s="211"/>
      <c r="P2018" s="211"/>
    </row>
    <row r="2019">
      <c r="A2019" s="231"/>
      <c r="B2019" s="256"/>
      <c r="C2019" s="238"/>
      <c r="D2019" s="235"/>
      <c r="E2019" s="235"/>
      <c r="F2019" s="211"/>
      <c r="G2019" s="211"/>
      <c r="H2019" s="217"/>
      <c r="I2019" s="211"/>
      <c r="J2019" s="211"/>
      <c r="K2019" s="211"/>
      <c r="L2019" s="211"/>
      <c r="M2019" s="211"/>
      <c r="N2019" s="211"/>
      <c r="O2019" s="211"/>
      <c r="P2019" s="211"/>
    </row>
    <row r="2020">
      <c r="A2020" s="220"/>
      <c r="B2020" s="256"/>
      <c r="C2020" s="238"/>
      <c r="D2020" s="235"/>
      <c r="E2020" s="235"/>
      <c r="F2020" s="211"/>
      <c r="G2020" s="211"/>
      <c r="H2020" s="217"/>
      <c r="I2020" s="211"/>
      <c r="J2020" s="211"/>
      <c r="K2020" s="211"/>
      <c r="L2020" s="211"/>
      <c r="M2020" s="211"/>
      <c r="N2020" s="211"/>
      <c r="O2020" s="211"/>
      <c r="P2020" s="211"/>
    </row>
    <row r="2021">
      <c r="A2021" s="231"/>
      <c r="B2021" s="256"/>
      <c r="C2021" s="238"/>
      <c r="D2021" s="235"/>
      <c r="E2021" s="235"/>
      <c r="F2021" s="211"/>
      <c r="G2021" s="211"/>
      <c r="H2021" s="217"/>
      <c r="I2021" s="211"/>
      <c r="J2021" s="211"/>
      <c r="K2021" s="211"/>
      <c r="L2021" s="211"/>
      <c r="M2021" s="211"/>
      <c r="N2021" s="211"/>
      <c r="O2021" s="211"/>
      <c r="P2021" s="211"/>
    </row>
    <row r="2022">
      <c r="A2022" s="145"/>
      <c r="B2022" s="256"/>
      <c r="C2022" s="238"/>
      <c r="D2022" s="235"/>
      <c r="E2022" s="231"/>
      <c r="F2022" s="195"/>
      <c r="G2022" s="195"/>
      <c r="H2022" s="217"/>
      <c r="I2022" s="195"/>
      <c r="J2022" s="195"/>
      <c r="K2022" s="195"/>
      <c r="L2022" s="195"/>
      <c r="M2022" s="195"/>
      <c r="N2022" s="195"/>
      <c r="O2022" s="195"/>
      <c r="P2022" s="195"/>
    </row>
    <row r="2023">
      <c r="A2023" s="145"/>
      <c r="B2023" s="256"/>
      <c r="C2023" s="238"/>
      <c r="D2023" s="235"/>
      <c r="E2023" s="235"/>
      <c r="F2023" s="195"/>
      <c r="G2023" s="195"/>
      <c r="H2023" s="217"/>
      <c r="I2023" s="195"/>
      <c r="J2023" s="195"/>
      <c r="K2023" s="195"/>
      <c r="L2023" s="195"/>
      <c r="M2023" s="195"/>
      <c r="N2023" s="195"/>
      <c r="O2023" s="195"/>
      <c r="P2023" s="195"/>
    </row>
    <row r="2024">
      <c r="A2024" s="145"/>
      <c r="B2024" s="256"/>
      <c r="C2024" s="238"/>
      <c r="D2024" s="235"/>
      <c r="E2024" s="235"/>
      <c r="F2024" s="195"/>
      <c r="G2024" s="195"/>
      <c r="H2024" s="217"/>
      <c r="I2024" s="195"/>
      <c r="J2024" s="195"/>
      <c r="K2024" s="195"/>
      <c r="L2024" s="195"/>
      <c r="M2024" s="195"/>
      <c r="N2024" s="195"/>
      <c r="O2024" s="195"/>
      <c r="P2024" s="195"/>
    </row>
    <row r="2025">
      <c r="A2025" s="145"/>
      <c r="B2025" s="256"/>
      <c r="C2025" s="238"/>
      <c r="D2025" s="235"/>
      <c r="E2025" s="235"/>
      <c r="F2025" s="195"/>
      <c r="G2025" s="195"/>
      <c r="H2025" s="217"/>
      <c r="I2025" s="195"/>
      <c r="J2025" s="195"/>
      <c r="K2025" s="195"/>
      <c r="L2025" s="195"/>
      <c r="M2025" s="195"/>
      <c r="N2025" s="195"/>
      <c r="O2025" s="195"/>
      <c r="P2025" s="195"/>
    </row>
    <row r="2026">
      <c r="A2026" s="145"/>
      <c r="B2026" s="256"/>
      <c r="C2026" s="238"/>
      <c r="D2026" s="235"/>
      <c r="E2026" s="235"/>
      <c r="F2026" s="195"/>
      <c r="G2026" s="195"/>
      <c r="H2026" s="217"/>
      <c r="I2026" s="195"/>
      <c r="J2026" s="195"/>
      <c r="K2026" s="195"/>
      <c r="L2026" s="195"/>
      <c r="M2026" s="195"/>
      <c r="N2026" s="195"/>
      <c r="O2026" s="195"/>
      <c r="P2026" s="195"/>
    </row>
    <row r="2027">
      <c r="A2027" s="145"/>
      <c r="B2027" s="256"/>
      <c r="C2027" s="238"/>
      <c r="D2027" s="235"/>
      <c r="E2027" s="235"/>
      <c r="F2027" s="195"/>
      <c r="G2027" s="195"/>
      <c r="H2027" s="217"/>
      <c r="I2027" s="195"/>
      <c r="J2027" s="195"/>
      <c r="K2027" s="195"/>
      <c r="L2027" s="195"/>
      <c r="M2027" s="195"/>
      <c r="N2027" s="195"/>
      <c r="O2027" s="195"/>
      <c r="P2027" s="195"/>
    </row>
    <row r="2028">
      <c r="A2028" s="145"/>
      <c r="B2028" s="256"/>
      <c r="C2028" s="238"/>
      <c r="D2028" s="235"/>
      <c r="E2028" s="235"/>
      <c r="F2028" s="195"/>
      <c r="G2028" s="195"/>
      <c r="H2028" s="217"/>
      <c r="I2028" s="195"/>
      <c r="J2028" s="195"/>
      <c r="K2028" s="195"/>
      <c r="L2028" s="195"/>
      <c r="M2028" s="195"/>
      <c r="N2028" s="195"/>
      <c r="O2028" s="195"/>
      <c r="P2028" s="195"/>
    </row>
    <row r="2029">
      <c r="A2029" s="145"/>
      <c r="B2029" s="256"/>
      <c r="C2029" s="238"/>
      <c r="D2029" s="235"/>
      <c r="E2029" s="235"/>
      <c r="F2029" s="195"/>
      <c r="G2029" s="195"/>
      <c r="H2029" s="217"/>
      <c r="I2029" s="195"/>
      <c r="J2029" s="195"/>
      <c r="K2029" s="195"/>
      <c r="L2029" s="195"/>
      <c r="M2029" s="195"/>
      <c r="N2029" s="195"/>
      <c r="O2029" s="195"/>
      <c r="P2029" s="195"/>
    </row>
    <row r="2030">
      <c r="A2030" s="145"/>
      <c r="B2030" s="256"/>
      <c r="C2030" s="238"/>
      <c r="D2030" s="235"/>
      <c r="E2030" s="235"/>
      <c r="F2030" s="195"/>
      <c r="G2030" s="195"/>
      <c r="H2030" s="217"/>
      <c r="I2030" s="195"/>
      <c r="J2030" s="195"/>
      <c r="K2030" s="195"/>
      <c r="L2030" s="195"/>
      <c r="M2030" s="195"/>
      <c r="N2030" s="195"/>
      <c r="O2030" s="195"/>
      <c r="P2030" s="195"/>
    </row>
    <row r="2031">
      <c r="A2031" s="145"/>
      <c r="B2031" s="256"/>
      <c r="C2031" s="238"/>
      <c r="D2031" s="235"/>
      <c r="E2031" s="235"/>
      <c r="F2031" s="195"/>
      <c r="G2031" s="195"/>
      <c r="H2031" s="217"/>
      <c r="I2031" s="195"/>
      <c r="J2031" s="195"/>
      <c r="K2031" s="195"/>
      <c r="L2031" s="195"/>
      <c r="M2031" s="195"/>
      <c r="N2031" s="195"/>
      <c r="O2031" s="195"/>
      <c r="P2031" s="195"/>
    </row>
    <row r="2032">
      <c r="A2032" s="145"/>
      <c r="B2032" s="256"/>
      <c r="C2032" s="238"/>
      <c r="D2032" s="235"/>
      <c r="E2032" s="235"/>
      <c r="F2032" s="195"/>
      <c r="G2032" s="195"/>
      <c r="H2032" s="217"/>
      <c r="I2032" s="195"/>
      <c r="J2032" s="195"/>
      <c r="K2032" s="195"/>
      <c r="L2032" s="195"/>
      <c r="M2032" s="195"/>
      <c r="N2032" s="195"/>
      <c r="O2032" s="195"/>
      <c r="P2032" s="195"/>
    </row>
    <row r="2033">
      <c r="A2033" s="145"/>
      <c r="B2033" s="256"/>
      <c r="C2033" s="238"/>
      <c r="D2033" s="235"/>
      <c r="E2033" s="235"/>
      <c r="F2033" s="195"/>
      <c r="G2033" s="195"/>
      <c r="H2033" s="217"/>
      <c r="I2033" s="195"/>
      <c r="J2033" s="195"/>
      <c r="K2033" s="195"/>
      <c r="L2033" s="195"/>
      <c r="M2033" s="195"/>
      <c r="N2033" s="195"/>
      <c r="O2033" s="195"/>
      <c r="P2033" s="195"/>
    </row>
    <row r="2034">
      <c r="A2034" s="145"/>
      <c r="B2034" s="256"/>
      <c r="C2034" s="238"/>
      <c r="D2034" s="235"/>
      <c r="E2034" s="235"/>
      <c r="F2034" s="195"/>
      <c r="G2034" s="195"/>
      <c r="H2034" s="217"/>
      <c r="I2034" s="195"/>
      <c r="J2034" s="195"/>
      <c r="K2034" s="195"/>
      <c r="L2034" s="195"/>
      <c r="M2034" s="195"/>
      <c r="N2034" s="195"/>
      <c r="O2034" s="195"/>
      <c r="P2034" s="195"/>
    </row>
    <row r="2035">
      <c r="A2035" s="145"/>
      <c r="B2035" s="256"/>
      <c r="C2035" s="238"/>
      <c r="D2035" s="235"/>
      <c r="E2035" s="235"/>
      <c r="F2035" s="195"/>
      <c r="G2035" s="195"/>
      <c r="H2035" s="217"/>
      <c r="I2035" s="195"/>
      <c r="J2035" s="195"/>
      <c r="K2035" s="195"/>
      <c r="L2035" s="195"/>
      <c r="M2035" s="195"/>
      <c r="N2035" s="195"/>
      <c r="O2035" s="195"/>
      <c r="P2035" s="195"/>
    </row>
    <row r="2036">
      <c r="A2036" s="145"/>
      <c r="B2036" s="256"/>
      <c r="C2036" s="238"/>
      <c r="D2036" s="235"/>
      <c r="E2036" s="235"/>
      <c r="F2036" s="195"/>
      <c r="G2036" s="195"/>
      <c r="H2036" s="217"/>
      <c r="I2036" s="195"/>
      <c r="J2036" s="195"/>
      <c r="K2036" s="195"/>
      <c r="L2036" s="195"/>
      <c r="M2036" s="195"/>
      <c r="N2036" s="195"/>
      <c r="O2036" s="195"/>
      <c r="P2036" s="195"/>
    </row>
    <row r="2037">
      <c r="A2037" s="231"/>
      <c r="B2037" s="256"/>
      <c r="C2037" s="238"/>
      <c r="D2037" s="235"/>
      <c r="E2037" s="235"/>
      <c r="F2037" s="211"/>
      <c r="G2037" s="211"/>
      <c r="H2037" s="217"/>
      <c r="I2037" s="211"/>
      <c r="J2037" s="211"/>
      <c r="K2037" s="211"/>
      <c r="L2037" s="211"/>
      <c r="M2037" s="211"/>
      <c r="N2037" s="211"/>
      <c r="O2037" s="211"/>
      <c r="P2037" s="211"/>
    </row>
    <row r="2038">
      <c r="A2038" s="220"/>
      <c r="B2038" s="256"/>
      <c r="C2038" s="238"/>
      <c r="D2038" s="235"/>
      <c r="E2038" s="235"/>
      <c r="F2038" s="211"/>
      <c r="G2038" s="211"/>
      <c r="H2038" s="217"/>
      <c r="I2038" s="211"/>
      <c r="J2038" s="211"/>
      <c r="K2038" s="211"/>
      <c r="L2038" s="211"/>
      <c r="M2038" s="211"/>
      <c r="N2038" s="211"/>
      <c r="O2038" s="211"/>
      <c r="P2038" s="211"/>
    </row>
    <row r="2039">
      <c r="A2039" s="231"/>
      <c r="B2039" s="256"/>
      <c r="C2039" s="238"/>
      <c r="D2039" s="235"/>
      <c r="E2039" s="235"/>
      <c r="F2039" s="211"/>
      <c r="G2039" s="211"/>
      <c r="H2039" s="217"/>
      <c r="I2039" s="211"/>
      <c r="J2039" s="211"/>
      <c r="K2039" s="211"/>
      <c r="L2039" s="211"/>
      <c r="M2039" s="211"/>
      <c r="N2039" s="211"/>
      <c r="O2039" s="211"/>
      <c r="P2039" s="211"/>
    </row>
    <row r="2040">
      <c r="A2040" s="231"/>
      <c r="B2040" s="256"/>
      <c r="C2040" s="238"/>
      <c r="D2040" s="235"/>
      <c r="E2040" s="231"/>
      <c r="F2040" s="211"/>
      <c r="G2040" s="211"/>
      <c r="H2040" s="217"/>
      <c r="I2040" s="211"/>
      <c r="J2040" s="211"/>
      <c r="K2040" s="211"/>
      <c r="L2040" s="211"/>
      <c r="M2040" s="211"/>
      <c r="N2040" s="211"/>
      <c r="O2040" s="211"/>
      <c r="P2040" s="211"/>
    </row>
    <row r="2041">
      <c r="A2041" s="231"/>
      <c r="B2041" s="256"/>
      <c r="C2041" s="238"/>
      <c r="D2041" s="235"/>
      <c r="E2041" s="235"/>
      <c r="F2041" s="211"/>
      <c r="G2041" s="211"/>
      <c r="H2041" s="217"/>
      <c r="I2041" s="211"/>
      <c r="J2041" s="211"/>
      <c r="K2041" s="211"/>
      <c r="L2041" s="211"/>
      <c r="M2041" s="211"/>
      <c r="N2041" s="211"/>
      <c r="O2041" s="211"/>
      <c r="P2041" s="211"/>
    </row>
    <row r="2042">
      <c r="A2042" s="231"/>
      <c r="B2042" s="256"/>
      <c r="C2042" s="238"/>
      <c r="D2042" s="235"/>
      <c r="E2042" s="235"/>
      <c r="F2042" s="211"/>
      <c r="G2042" s="211"/>
      <c r="H2042" s="217"/>
      <c r="I2042" s="211"/>
      <c r="J2042" s="211"/>
      <c r="K2042" s="211"/>
      <c r="L2042" s="211"/>
      <c r="M2042" s="211"/>
      <c r="N2042" s="211"/>
      <c r="O2042" s="211"/>
      <c r="P2042" s="211"/>
    </row>
    <row r="2043">
      <c r="A2043" s="231"/>
      <c r="B2043" s="256"/>
      <c r="C2043" s="238"/>
      <c r="D2043" s="235"/>
      <c r="E2043" s="235"/>
      <c r="F2043" s="211"/>
      <c r="G2043" s="211"/>
      <c r="H2043" s="217"/>
      <c r="I2043" s="211"/>
      <c r="J2043" s="211"/>
      <c r="K2043" s="211"/>
      <c r="L2043" s="211"/>
      <c r="M2043" s="211"/>
      <c r="N2043" s="211"/>
      <c r="O2043" s="211"/>
      <c r="P2043" s="211"/>
    </row>
    <row r="2044">
      <c r="A2044" s="231"/>
      <c r="B2044" s="256"/>
      <c r="C2044" s="238"/>
      <c r="D2044" s="235"/>
      <c r="E2044" s="235"/>
      <c r="F2044" s="211"/>
      <c r="G2044" s="211"/>
      <c r="H2044" s="217"/>
      <c r="I2044" s="211"/>
      <c r="J2044" s="211"/>
      <c r="K2044" s="211"/>
      <c r="L2044" s="211"/>
      <c r="M2044" s="211"/>
      <c r="N2044" s="211"/>
      <c r="O2044" s="211"/>
      <c r="P2044" s="211"/>
    </row>
    <row r="2045">
      <c r="A2045" s="231"/>
      <c r="B2045" s="256"/>
      <c r="C2045" s="238"/>
      <c r="D2045" s="235"/>
      <c r="E2045" s="235"/>
      <c r="F2045" s="211"/>
      <c r="G2045" s="211"/>
      <c r="H2045" s="217"/>
      <c r="I2045" s="211"/>
      <c r="J2045" s="211"/>
      <c r="K2045" s="211"/>
      <c r="L2045" s="211"/>
      <c r="M2045" s="211"/>
      <c r="N2045" s="211"/>
      <c r="O2045" s="211"/>
      <c r="P2045" s="211"/>
    </row>
    <row r="2046">
      <c r="A2046" s="231"/>
      <c r="B2046" s="256"/>
      <c r="C2046" s="238"/>
      <c r="D2046" s="235"/>
      <c r="E2046" s="235"/>
      <c r="F2046" s="211"/>
      <c r="G2046" s="211"/>
      <c r="H2046" s="217"/>
      <c r="I2046" s="211"/>
      <c r="J2046" s="211"/>
      <c r="K2046" s="211"/>
      <c r="L2046" s="211"/>
      <c r="M2046" s="211"/>
      <c r="N2046" s="211"/>
      <c r="O2046" s="211"/>
      <c r="P2046" s="211"/>
    </row>
    <row r="2047">
      <c r="A2047" s="231"/>
      <c r="B2047" s="256"/>
      <c r="C2047" s="238"/>
      <c r="D2047" s="235"/>
      <c r="E2047" s="235"/>
      <c r="F2047" s="211"/>
      <c r="G2047" s="211"/>
      <c r="H2047" s="217"/>
      <c r="I2047" s="211"/>
      <c r="J2047" s="211"/>
      <c r="K2047" s="211"/>
      <c r="L2047" s="211"/>
      <c r="M2047" s="211"/>
      <c r="N2047" s="211"/>
      <c r="O2047" s="211"/>
      <c r="P2047" s="211"/>
    </row>
    <row r="2048">
      <c r="A2048" s="231"/>
      <c r="B2048" s="256"/>
      <c r="C2048" s="238"/>
      <c r="D2048" s="235"/>
      <c r="E2048" s="235"/>
      <c r="F2048" s="211"/>
      <c r="G2048" s="211"/>
      <c r="H2048" s="217"/>
      <c r="I2048" s="211"/>
      <c r="J2048" s="211"/>
      <c r="K2048" s="211"/>
      <c r="L2048" s="211"/>
      <c r="M2048" s="211"/>
      <c r="N2048" s="211"/>
      <c r="O2048" s="211"/>
      <c r="P2048" s="211"/>
    </row>
    <row r="2049">
      <c r="A2049" s="231"/>
      <c r="B2049" s="256"/>
      <c r="C2049" s="238"/>
      <c r="D2049" s="235"/>
      <c r="E2049" s="235"/>
      <c r="F2049" s="211"/>
      <c r="G2049" s="211"/>
      <c r="H2049" s="217"/>
      <c r="I2049" s="211"/>
      <c r="J2049" s="211"/>
      <c r="K2049" s="211"/>
      <c r="L2049" s="211"/>
      <c r="M2049" s="211"/>
      <c r="N2049" s="211"/>
      <c r="O2049" s="211"/>
      <c r="P2049" s="211"/>
    </row>
    <row r="2050">
      <c r="A2050" s="231"/>
      <c r="B2050" s="256"/>
      <c r="C2050" s="238"/>
      <c r="D2050" s="235"/>
      <c r="E2050" s="235"/>
      <c r="F2050" s="211"/>
      <c r="G2050" s="211"/>
      <c r="H2050" s="217"/>
      <c r="I2050" s="211"/>
      <c r="J2050" s="211"/>
      <c r="K2050" s="211"/>
      <c r="L2050" s="211"/>
      <c r="M2050" s="211"/>
      <c r="N2050" s="211"/>
      <c r="O2050" s="211"/>
      <c r="P2050" s="211"/>
    </row>
    <row r="2051">
      <c r="A2051" s="231"/>
      <c r="B2051" s="256"/>
      <c r="C2051" s="238"/>
      <c r="D2051" s="235"/>
      <c r="E2051" s="235"/>
      <c r="F2051" s="211"/>
      <c r="G2051" s="211"/>
      <c r="H2051" s="217"/>
      <c r="I2051" s="211"/>
      <c r="J2051" s="211"/>
      <c r="K2051" s="211"/>
      <c r="L2051" s="211"/>
      <c r="M2051" s="211"/>
      <c r="N2051" s="211"/>
      <c r="O2051" s="211"/>
      <c r="P2051" s="211"/>
    </row>
    <row r="2052">
      <c r="A2052" s="231"/>
      <c r="B2052" s="256"/>
      <c r="C2052" s="238"/>
      <c r="D2052" s="235"/>
      <c r="E2052" s="235"/>
      <c r="F2052" s="211"/>
      <c r="G2052" s="211"/>
      <c r="H2052" s="217"/>
      <c r="I2052" s="211"/>
      <c r="J2052" s="211"/>
      <c r="K2052" s="211"/>
      <c r="L2052" s="211"/>
      <c r="M2052" s="211"/>
      <c r="N2052" s="211"/>
      <c r="O2052" s="211"/>
      <c r="P2052" s="211"/>
    </row>
    <row r="2053">
      <c r="A2053" s="231"/>
      <c r="B2053" s="256"/>
      <c r="C2053" s="238"/>
      <c r="D2053" s="235"/>
      <c r="E2053" s="235"/>
      <c r="F2053" s="211"/>
      <c r="G2053" s="211"/>
      <c r="H2053" s="217"/>
      <c r="I2053" s="211"/>
      <c r="J2053" s="211"/>
      <c r="K2053" s="211"/>
      <c r="L2053" s="211"/>
      <c r="M2053" s="211"/>
      <c r="N2053" s="211"/>
      <c r="O2053" s="211"/>
      <c r="P2053" s="211"/>
    </row>
    <row r="2054">
      <c r="A2054" s="231"/>
      <c r="B2054" s="256"/>
      <c r="C2054" s="238"/>
      <c r="D2054" s="235"/>
      <c r="E2054" s="235"/>
      <c r="F2054" s="211"/>
      <c r="G2054" s="211"/>
      <c r="H2054" s="217"/>
      <c r="I2054" s="211"/>
      <c r="J2054" s="211"/>
      <c r="K2054" s="211"/>
      <c r="L2054" s="211"/>
      <c r="M2054" s="211"/>
      <c r="N2054" s="211"/>
      <c r="O2054" s="211"/>
      <c r="P2054" s="211"/>
    </row>
    <row r="2055">
      <c r="A2055" s="231"/>
      <c r="B2055" s="256"/>
      <c r="C2055" s="238"/>
      <c r="D2055" s="235"/>
      <c r="E2055" s="235"/>
      <c r="F2055" s="211"/>
      <c r="G2055" s="211"/>
      <c r="H2055" s="217"/>
      <c r="I2055" s="211"/>
      <c r="J2055" s="211"/>
      <c r="K2055" s="211"/>
      <c r="L2055" s="211"/>
      <c r="M2055" s="211"/>
      <c r="N2055" s="211"/>
      <c r="O2055" s="211"/>
      <c r="P2055" s="211"/>
    </row>
    <row r="2056">
      <c r="A2056" s="220"/>
      <c r="B2056" s="256"/>
      <c r="C2056" s="238"/>
      <c r="D2056" s="235"/>
      <c r="E2056" s="235"/>
      <c r="F2056" s="211"/>
      <c r="G2056" s="211"/>
      <c r="H2056" s="217"/>
      <c r="I2056" s="211"/>
      <c r="J2056" s="211"/>
      <c r="K2056" s="211"/>
      <c r="L2056" s="211"/>
      <c r="M2056" s="211"/>
      <c r="N2056" s="211"/>
      <c r="O2056" s="211"/>
      <c r="P2056" s="211"/>
    </row>
    <row r="2057">
      <c r="A2057" s="231"/>
      <c r="B2057" s="256"/>
      <c r="C2057" s="238"/>
      <c r="D2057" s="235"/>
      <c r="E2057" s="235"/>
      <c r="F2057" s="211"/>
      <c r="G2057" s="211"/>
      <c r="H2057" s="217"/>
      <c r="I2057" s="211"/>
      <c r="J2057" s="211"/>
      <c r="K2057" s="211"/>
      <c r="L2057" s="211"/>
      <c r="M2057" s="211"/>
      <c r="N2057" s="211"/>
      <c r="O2057" s="211"/>
      <c r="P2057" s="211"/>
    </row>
    <row r="2058">
      <c r="A2058" s="231"/>
      <c r="B2058" s="256"/>
      <c r="C2058" s="238"/>
      <c r="D2058" s="235"/>
      <c r="E2058" s="231"/>
      <c r="F2058" s="211"/>
      <c r="G2058" s="211"/>
      <c r="H2058" s="217"/>
      <c r="I2058" s="211"/>
      <c r="J2058" s="211"/>
      <c r="K2058" s="211"/>
      <c r="L2058" s="211"/>
      <c r="M2058" s="211"/>
      <c r="N2058" s="211"/>
      <c r="O2058" s="211"/>
      <c r="P2058" s="211"/>
    </row>
    <row r="2059">
      <c r="A2059" s="231"/>
      <c r="B2059" s="256"/>
      <c r="C2059" s="238"/>
      <c r="D2059" s="235"/>
      <c r="E2059" s="235"/>
      <c r="F2059" s="211"/>
      <c r="G2059" s="211"/>
      <c r="H2059" s="217"/>
      <c r="I2059" s="211"/>
      <c r="J2059" s="211"/>
      <c r="K2059" s="211"/>
      <c r="L2059" s="211"/>
      <c r="M2059" s="211"/>
      <c r="N2059" s="211"/>
      <c r="O2059" s="211"/>
      <c r="P2059" s="211"/>
    </row>
    <row r="2060">
      <c r="A2060" s="231"/>
      <c r="B2060" s="256"/>
      <c r="C2060" s="238"/>
      <c r="D2060" s="235"/>
      <c r="E2060" s="235"/>
      <c r="F2060" s="211"/>
      <c r="G2060" s="211"/>
      <c r="H2060" s="217"/>
      <c r="I2060" s="211"/>
      <c r="J2060" s="211"/>
      <c r="K2060" s="211"/>
      <c r="L2060" s="211"/>
      <c r="M2060" s="211"/>
      <c r="N2060" s="211"/>
      <c r="O2060" s="211"/>
      <c r="P2060" s="211"/>
    </row>
    <row r="2061">
      <c r="A2061" s="231"/>
      <c r="B2061" s="256"/>
      <c r="C2061" s="238"/>
      <c r="D2061" s="235"/>
      <c r="E2061" s="235"/>
      <c r="F2061" s="211"/>
      <c r="G2061" s="211"/>
      <c r="H2061" s="217"/>
      <c r="I2061" s="211"/>
      <c r="J2061" s="211"/>
      <c r="K2061" s="211"/>
      <c r="L2061" s="211"/>
      <c r="M2061" s="211"/>
      <c r="N2061" s="211"/>
      <c r="O2061" s="211"/>
      <c r="P2061" s="211"/>
    </row>
    <row r="2062">
      <c r="A2062" s="231"/>
      <c r="B2062" s="256"/>
      <c r="C2062" s="238"/>
      <c r="D2062" s="235"/>
      <c r="E2062" s="235"/>
      <c r="F2062" s="211"/>
      <c r="G2062" s="211"/>
      <c r="H2062" s="217"/>
      <c r="I2062" s="211"/>
      <c r="J2062" s="211"/>
      <c r="K2062" s="211"/>
      <c r="L2062" s="211"/>
      <c r="M2062" s="211"/>
      <c r="N2062" s="211"/>
      <c r="O2062" s="211"/>
      <c r="P2062" s="211"/>
    </row>
    <row r="2063">
      <c r="A2063" s="231"/>
      <c r="B2063" s="256"/>
      <c r="C2063" s="238"/>
      <c r="D2063" s="235"/>
      <c r="E2063" s="235"/>
      <c r="F2063" s="211"/>
      <c r="G2063" s="211"/>
      <c r="H2063" s="217"/>
      <c r="I2063" s="211"/>
      <c r="J2063" s="211"/>
      <c r="K2063" s="211"/>
      <c r="L2063" s="211"/>
      <c r="M2063" s="211"/>
      <c r="N2063" s="211"/>
      <c r="O2063" s="211"/>
      <c r="P2063" s="211"/>
    </row>
    <row r="2064">
      <c r="A2064" s="231"/>
      <c r="B2064" s="256"/>
      <c r="C2064" s="238"/>
      <c r="D2064" s="235"/>
      <c r="E2064" s="235"/>
      <c r="F2064" s="211"/>
      <c r="G2064" s="211"/>
      <c r="H2064" s="217"/>
      <c r="I2064" s="211"/>
      <c r="J2064" s="211"/>
      <c r="K2064" s="211"/>
      <c r="L2064" s="211"/>
      <c r="M2064" s="211"/>
      <c r="N2064" s="211"/>
      <c r="O2064" s="211"/>
      <c r="P2064" s="211"/>
    </row>
    <row r="2065">
      <c r="A2065" s="231"/>
      <c r="B2065" s="256"/>
      <c r="C2065" s="238"/>
      <c r="D2065" s="235"/>
      <c r="E2065" s="235"/>
      <c r="F2065" s="211"/>
      <c r="G2065" s="211"/>
      <c r="H2065" s="217"/>
      <c r="I2065" s="211"/>
      <c r="J2065" s="211"/>
      <c r="K2065" s="211"/>
      <c r="L2065" s="211"/>
      <c r="M2065" s="211"/>
      <c r="N2065" s="211"/>
      <c r="O2065" s="211"/>
      <c r="P2065" s="211"/>
    </row>
    <row r="2066">
      <c r="A2066" s="231"/>
      <c r="B2066" s="256"/>
      <c r="C2066" s="238"/>
      <c r="D2066" s="235"/>
      <c r="E2066" s="235"/>
      <c r="F2066" s="211"/>
      <c r="G2066" s="211"/>
      <c r="H2066" s="217"/>
      <c r="I2066" s="211"/>
      <c r="J2066" s="211"/>
      <c r="K2066" s="211"/>
      <c r="L2066" s="211"/>
      <c r="M2066" s="211"/>
      <c r="N2066" s="211"/>
      <c r="O2066" s="211"/>
      <c r="P2066" s="211"/>
    </row>
    <row r="2067">
      <c r="A2067" s="231"/>
      <c r="B2067" s="256"/>
      <c r="C2067" s="238"/>
      <c r="D2067" s="235"/>
      <c r="E2067" s="235"/>
      <c r="F2067" s="211"/>
      <c r="G2067" s="211"/>
      <c r="H2067" s="217"/>
      <c r="I2067" s="211"/>
      <c r="J2067" s="211"/>
      <c r="K2067" s="211"/>
      <c r="L2067" s="211"/>
      <c r="M2067" s="211"/>
      <c r="N2067" s="211"/>
      <c r="O2067" s="211"/>
      <c r="P2067" s="211"/>
    </row>
    <row r="2068">
      <c r="A2068" s="145"/>
      <c r="B2068" s="256"/>
      <c r="C2068" s="238"/>
      <c r="D2068" s="235"/>
      <c r="E2068" s="235"/>
      <c r="F2068" s="195"/>
      <c r="G2068" s="195"/>
      <c r="H2068" s="217"/>
      <c r="I2068" s="195"/>
      <c r="J2068" s="195"/>
      <c r="K2068" s="195"/>
      <c r="L2068" s="195"/>
      <c r="M2068" s="195"/>
      <c r="N2068" s="195"/>
      <c r="O2068" s="195"/>
      <c r="P2068" s="195"/>
    </row>
    <row r="2069">
      <c r="A2069" s="145"/>
      <c r="B2069" s="256"/>
      <c r="C2069" s="238"/>
      <c r="D2069" s="235"/>
      <c r="E2069" s="235"/>
      <c r="F2069" s="195"/>
      <c r="G2069" s="195"/>
      <c r="H2069" s="217"/>
      <c r="I2069" s="195"/>
      <c r="J2069" s="195"/>
      <c r="K2069" s="195"/>
      <c r="L2069" s="195"/>
      <c r="M2069" s="195"/>
      <c r="N2069" s="195"/>
      <c r="O2069" s="195"/>
      <c r="P2069" s="195"/>
    </row>
    <row r="2070">
      <c r="A2070" s="145"/>
      <c r="B2070" s="256"/>
      <c r="C2070" s="238"/>
      <c r="D2070" s="235"/>
      <c r="E2070" s="235"/>
      <c r="F2070" s="195"/>
      <c r="G2070" s="195"/>
      <c r="H2070" s="217"/>
      <c r="I2070" s="195"/>
      <c r="J2070" s="195"/>
      <c r="K2070" s="195"/>
      <c r="L2070" s="195"/>
      <c r="M2070" s="195"/>
      <c r="N2070" s="195"/>
      <c r="O2070" s="195"/>
      <c r="P2070" s="195"/>
    </row>
    <row r="2071">
      <c r="A2071" s="145"/>
      <c r="B2071" s="256"/>
      <c r="C2071" s="238"/>
      <c r="D2071" s="235"/>
      <c r="E2071" s="235"/>
      <c r="F2071" s="195"/>
      <c r="G2071" s="195"/>
      <c r="H2071" s="217"/>
      <c r="I2071" s="195"/>
      <c r="J2071" s="195"/>
      <c r="K2071" s="195"/>
      <c r="L2071" s="195"/>
      <c r="M2071" s="195"/>
      <c r="N2071" s="195"/>
      <c r="O2071" s="195"/>
      <c r="P2071" s="195"/>
    </row>
    <row r="2072">
      <c r="A2072" s="145"/>
      <c r="B2072" s="256"/>
      <c r="C2072" s="238"/>
      <c r="D2072" s="235"/>
      <c r="E2072" s="235"/>
      <c r="F2072" s="195"/>
      <c r="G2072" s="195"/>
      <c r="H2072" s="217"/>
      <c r="I2072" s="195"/>
      <c r="J2072" s="195"/>
      <c r="K2072" s="195"/>
      <c r="L2072" s="195"/>
      <c r="M2072" s="195"/>
      <c r="N2072" s="195"/>
      <c r="O2072" s="195"/>
      <c r="P2072" s="195"/>
    </row>
    <row r="2073">
      <c r="A2073" s="145"/>
      <c r="B2073" s="256"/>
      <c r="C2073" s="238"/>
      <c r="D2073" s="235"/>
      <c r="E2073" s="235"/>
      <c r="F2073" s="195"/>
      <c r="G2073" s="195"/>
      <c r="H2073" s="217"/>
      <c r="I2073" s="195"/>
      <c r="J2073" s="195"/>
      <c r="K2073" s="195"/>
      <c r="L2073" s="195"/>
      <c r="M2073" s="195"/>
      <c r="N2073" s="195"/>
      <c r="O2073" s="195"/>
      <c r="P2073" s="195"/>
    </row>
    <row r="2074">
      <c r="A2074" s="220"/>
      <c r="B2074" s="256"/>
      <c r="C2074" s="238"/>
      <c r="D2074" s="235"/>
      <c r="E2074" s="235"/>
      <c r="F2074" s="211"/>
      <c r="G2074" s="211"/>
      <c r="H2074" s="217"/>
      <c r="I2074" s="211"/>
      <c r="J2074" s="211"/>
      <c r="K2074" s="211"/>
      <c r="L2074" s="211"/>
      <c r="M2074" s="211"/>
      <c r="N2074" s="211"/>
      <c r="O2074" s="211"/>
      <c r="P2074" s="211"/>
    </row>
    <row r="2075">
      <c r="A2075" s="145"/>
      <c r="B2075" s="256"/>
      <c r="C2075" s="238"/>
      <c r="D2075" s="235"/>
      <c r="E2075" s="235"/>
      <c r="F2075" s="195"/>
      <c r="G2075" s="195"/>
      <c r="H2075" s="217"/>
      <c r="I2075" s="195"/>
      <c r="J2075" s="195"/>
      <c r="K2075" s="195"/>
      <c r="L2075" s="195"/>
      <c r="M2075" s="195"/>
      <c r="N2075" s="195"/>
      <c r="O2075" s="195"/>
      <c r="P2075" s="195"/>
    </row>
    <row r="2076">
      <c r="A2076" s="145"/>
      <c r="B2076" s="256"/>
      <c r="C2076" s="238"/>
      <c r="D2076" s="235"/>
      <c r="E2076" s="231"/>
      <c r="F2076" s="195"/>
      <c r="G2076" s="195"/>
      <c r="H2076" s="217"/>
      <c r="I2076" s="195"/>
      <c r="J2076" s="195"/>
      <c r="K2076" s="195"/>
      <c r="L2076" s="195"/>
      <c r="M2076" s="195"/>
      <c r="N2076" s="195"/>
      <c r="O2076" s="195"/>
      <c r="P2076" s="195"/>
    </row>
    <row r="2077">
      <c r="A2077" s="145"/>
      <c r="B2077" s="256"/>
      <c r="C2077" s="238"/>
      <c r="D2077" s="235"/>
      <c r="E2077" s="235"/>
      <c r="F2077" s="195"/>
      <c r="G2077" s="195"/>
      <c r="H2077" s="217"/>
      <c r="I2077" s="195"/>
      <c r="J2077" s="195"/>
      <c r="K2077" s="195"/>
      <c r="L2077" s="195"/>
      <c r="M2077" s="195"/>
      <c r="N2077" s="195"/>
      <c r="O2077" s="195"/>
      <c r="P2077" s="195"/>
    </row>
    <row r="2078">
      <c r="A2078" s="145"/>
      <c r="B2078" s="256"/>
      <c r="C2078" s="238"/>
      <c r="D2078" s="235"/>
      <c r="E2078" s="235"/>
      <c r="F2078" s="195"/>
      <c r="G2078" s="195"/>
      <c r="H2078" s="217"/>
      <c r="I2078" s="195"/>
      <c r="J2078" s="195"/>
      <c r="K2078" s="195"/>
      <c r="L2078" s="195"/>
      <c r="M2078" s="195"/>
      <c r="N2078" s="195"/>
      <c r="O2078" s="195"/>
      <c r="P2078" s="195"/>
    </row>
    <row r="2079">
      <c r="A2079" s="145"/>
      <c r="B2079" s="256"/>
      <c r="C2079" s="238"/>
      <c r="D2079" s="235"/>
      <c r="E2079" s="235"/>
      <c r="F2079" s="195"/>
      <c r="G2079" s="195"/>
      <c r="H2079" s="217"/>
      <c r="I2079" s="195"/>
      <c r="J2079" s="195"/>
      <c r="K2079" s="195"/>
      <c r="L2079" s="195"/>
      <c r="M2079" s="195"/>
      <c r="N2079" s="195"/>
      <c r="O2079" s="195"/>
      <c r="P2079" s="195"/>
    </row>
    <row r="2080">
      <c r="A2080" s="145"/>
      <c r="B2080" s="256"/>
      <c r="C2080" s="238"/>
      <c r="D2080" s="235"/>
      <c r="E2080" s="235"/>
      <c r="F2080" s="195"/>
      <c r="G2080" s="195"/>
      <c r="H2080" s="217"/>
      <c r="I2080" s="195"/>
      <c r="J2080" s="195"/>
      <c r="K2080" s="195"/>
      <c r="L2080" s="195"/>
      <c r="M2080" s="195"/>
      <c r="N2080" s="195"/>
      <c r="O2080" s="195"/>
      <c r="P2080" s="195"/>
    </row>
    <row r="2081">
      <c r="A2081" s="145"/>
      <c r="B2081" s="256"/>
      <c r="C2081" s="238"/>
      <c r="D2081" s="235"/>
      <c r="E2081" s="235"/>
      <c r="F2081" s="195"/>
      <c r="G2081" s="195"/>
      <c r="H2081" s="217"/>
      <c r="I2081" s="195"/>
      <c r="J2081" s="195"/>
      <c r="K2081" s="195"/>
      <c r="L2081" s="195"/>
      <c r="M2081" s="195"/>
      <c r="N2081" s="195"/>
      <c r="O2081" s="195"/>
      <c r="P2081" s="195"/>
    </row>
    <row r="2082">
      <c r="A2082" s="231"/>
      <c r="B2082" s="256"/>
      <c r="C2082" s="238"/>
      <c r="D2082" s="235"/>
      <c r="E2082" s="235"/>
      <c r="F2082" s="211"/>
      <c r="G2082" s="211"/>
      <c r="H2082" s="217"/>
      <c r="I2082" s="211"/>
      <c r="J2082" s="211"/>
      <c r="K2082" s="211"/>
      <c r="L2082" s="211"/>
      <c r="M2082" s="211"/>
      <c r="N2082" s="211"/>
      <c r="O2082" s="211"/>
      <c r="P2082" s="211"/>
    </row>
    <row r="2083">
      <c r="A2083" s="231"/>
      <c r="B2083" s="256"/>
      <c r="C2083" s="238"/>
      <c r="D2083" s="235"/>
      <c r="E2083" s="235"/>
      <c r="F2083" s="211"/>
      <c r="G2083" s="211"/>
      <c r="H2083" s="217"/>
      <c r="I2083" s="211"/>
      <c r="J2083" s="211"/>
      <c r="K2083" s="211"/>
      <c r="L2083" s="211"/>
      <c r="M2083" s="211"/>
      <c r="N2083" s="211"/>
      <c r="O2083" s="211"/>
      <c r="P2083" s="211"/>
    </row>
    <row r="2084">
      <c r="A2084" s="231"/>
      <c r="B2084" s="256"/>
      <c r="C2084" s="238"/>
      <c r="D2084" s="235"/>
      <c r="E2084" s="235"/>
      <c r="F2084" s="211"/>
      <c r="G2084" s="211"/>
      <c r="H2084" s="217"/>
      <c r="I2084" s="211"/>
      <c r="J2084" s="211"/>
      <c r="K2084" s="211"/>
      <c r="L2084" s="211"/>
      <c r="M2084" s="211"/>
      <c r="N2084" s="211"/>
      <c r="O2084" s="211"/>
      <c r="P2084" s="211"/>
    </row>
    <row r="2085">
      <c r="A2085" s="231"/>
      <c r="B2085" s="256"/>
      <c r="C2085" s="238"/>
      <c r="D2085" s="235"/>
      <c r="E2085" s="235"/>
      <c r="F2085" s="211"/>
      <c r="G2085" s="211"/>
      <c r="H2085" s="217"/>
      <c r="I2085" s="211"/>
      <c r="J2085" s="211"/>
      <c r="K2085" s="211"/>
      <c r="L2085" s="211"/>
      <c r="M2085" s="211"/>
      <c r="N2085" s="211"/>
      <c r="O2085" s="211"/>
      <c r="P2085" s="211"/>
    </row>
    <row r="2086">
      <c r="A2086" s="231"/>
      <c r="B2086" s="256"/>
      <c r="C2086" s="238"/>
      <c r="D2086" s="235"/>
      <c r="E2086" s="235"/>
      <c r="F2086" s="211"/>
      <c r="G2086" s="211"/>
      <c r="H2086" s="217"/>
      <c r="I2086" s="211"/>
      <c r="J2086" s="211"/>
      <c r="K2086" s="211"/>
      <c r="L2086" s="211"/>
      <c r="M2086" s="211"/>
      <c r="N2086" s="211"/>
      <c r="O2086" s="211"/>
      <c r="P2086" s="211"/>
    </row>
    <row r="2087">
      <c r="A2087" s="231"/>
      <c r="B2087" s="256"/>
      <c r="C2087" s="238"/>
      <c r="D2087" s="235"/>
      <c r="E2087" s="235"/>
      <c r="F2087" s="211"/>
      <c r="G2087" s="211"/>
      <c r="H2087" s="217"/>
      <c r="I2087" s="211"/>
      <c r="J2087" s="211"/>
      <c r="K2087" s="211"/>
      <c r="L2087" s="211"/>
      <c r="M2087" s="211"/>
      <c r="N2087" s="211"/>
      <c r="O2087" s="211"/>
      <c r="P2087" s="211"/>
    </row>
    <row r="2088">
      <c r="A2088" s="231"/>
      <c r="B2088" s="256"/>
      <c r="C2088" s="238"/>
      <c r="D2088" s="235"/>
      <c r="E2088" s="235"/>
      <c r="F2088" s="211"/>
      <c r="G2088" s="211"/>
      <c r="H2088" s="217"/>
      <c r="I2088" s="211"/>
      <c r="J2088" s="211"/>
      <c r="K2088" s="211"/>
      <c r="L2088" s="211"/>
      <c r="M2088" s="211"/>
      <c r="N2088" s="211"/>
      <c r="O2088" s="211"/>
      <c r="P2088" s="211"/>
    </row>
    <row r="2089">
      <c r="A2089" s="231"/>
      <c r="B2089" s="256"/>
      <c r="C2089" s="238"/>
      <c r="D2089" s="235"/>
      <c r="E2089" s="235"/>
      <c r="F2089" s="211"/>
      <c r="G2089" s="211"/>
      <c r="H2089" s="217"/>
      <c r="I2089" s="211"/>
      <c r="J2089" s="211"/>
      <c r="K2089" s="211"/>
      <c r="L2089" s="211"/>
      <c r="M2089" s="211"/>
      <c r="N2089" s="211"/>
      <c r="O2089" s="211"/>
      <c r="P2089" s="211"/>
    </row>
    <row r="2090">
      <c r="A2090" s="231"/>
      <c r="B2090" s="256"/>
      <c r="C2090" s="238"/>
      <c r="D2090" s="235"/>
      <c r="E2090" s="235"/>
      <c r="F2090" s="211"/>
      <c r="G2090" s="211"/>
      <c r="H2090" s="217"/>
      <c r="I2090" s="211"/>
      <c r="J2090" s="211"/>
      <c r="K2090" s="211"/>
      <c r="L2090" s="211"/>
      <c r="M2090" s="211"/>
      <c r="N2090" s="211"/>
      <c r="O2090" s="211"/>
      <c r="P2090" s="211"/>
    </row>
    <row r="2091">
      <c r="A2091" s="231"/>
      <c r="B2091" s="256"/>
      <c r="C2091" s="238"/>
      <c r="D2091" s="235"/>
      <c r="E2091" s="235"/>
      <c r="F2091" s="211"/>
      <c r="G2091" s="211"/>
      <c r="H2091" s="217"/>
      <c r="I2091" s="211"/>
      <c r="J2091" s="211"/>
      <c r="K2091" s="211"/>
      <c r="L2091" s="211"/>
      <c r="M2091" s="211"/>
      <c r="N2091" s="211"/>
      <c r="O2091" s="211"/>
      <c r="P2091" s="211"/>
    </row>
    <row r="2092">
      <c r="A2092" s="220"/>
      <c r="B2092" s="256"/>
      <c r="C2092" s="238"/>
      <c r="D2092" s="235"/>
      <c r="E2092" s="235"/>
      <c r="F2092" s="211"/>
      <c r="G2092" s="211"/>
      <c r="H2092" s="217"/>
      <c r="I2092" s="211"/>
      <c r="J2092" s="211"/>
      <c r="K2092" s="211"/>
      <c r="L2092" s="211"/>
      <c r="M2092" s="211"/>
      <c r="N2092" s="211"/>
      <c r="O2092" s="211"/>
      <c r="P2092" s="211"/>
    </row>
    <row r="2093">
      <c r="A2093" s="231"/>
      <c r="B2093" s="256"/>
      <c r="C2093" s="238"/>
      <c r="D2093" s="235"/>
      <c r="E2093" s="235"/>
      <c r="F2093" s="211"/>
      <c r="G2093" s="211"/>
      <c r="H2093" s="217"/>
      <c r="I2093" s="211"/>
      <c r="J2093" s="211"/>
      <c r="K2093" s="211"/>
      <c r="L2093" s="211"/>
      <c r="M2093" s="211"/>
      <c r="N2093" s="211"/>
      <c r="O2093" s="211"/>
      <c r="P2093" s="211"/>
    </row>
    <row r="2094">
      <c r="A2094" s="231"/>
      <c r="B2094" s="256"/>
      <c r="C2094" s="238"/>
      <c r="D2094" s="235"/>
      <c r="E2094" s="231"/>
      <c r="F2094" s="211"/>
      <c r="G2094" s="211"/>
      <c r="H2094" s="217"/>
      <c r="I2094" s="211"/>
      <c r="J2094" s="211"/>
      <c r="K2094" s="211"/>
      <c r="L2094" s="211"/>
      <c r="M2094" s="211"/>
      <c r="N2094" s="211"/>
      <c r="O2094" s="211"/>
      <c r="P2094" s="211"/>
    </row>
    <row r="2095">
      <c r="A2095" s="231"/>
      <c r="B2095" s="256"/>
      <c r="C2095" s="238"/>
      <c r="D2095" s="235"/>
      <c r="E2095" s="235"/>
      <c r="F2095" s="211"/>
      <c r="G2095" s="211"/>
      <c r="H2095" s="217"/>
      <c r="I2095" s="211"/>
      <c r="J2095" s="211"/>
      <c r="K2095" s="211"/>
      <c r="L2095" s="211"/>
      <c r="M2095" s="211"/>
      <c r="N2095" s="211"/>
      <c r="O2095" s="211"/>
      <c r="P2095" s="211"/>
    </row>
    <row r="2096">
      <c r="A2096" s="231"/>
      <c r="B2096" s="256"/>
      <c r="C2096" s="238"/>
      <c r="D2096" s="235"/>
      <c r="E2096" s="235"/>
      <c r="F2096" s="211"/>
      <c r="G2096" s="211"/>
      <c r="H2096" s="217"/>
      <c r="I2096" s="211"/>
      <c r="J2096" s="211"/>
      <c r="K2096" s="211"/>
      <c r="L2096" s="211"/>
      <c r="M2096" s="211"/>
      <c r="N2096" s="211"/>
      <c r="O2096" s="211"/>
      <c r="P2096" s="211"/>
    </row>
    <row r="2097">
      <c r="A2097" s="231"/>
      <c r="B2097" s="256"/>
      <c r="C2097" s="238"/>
      <c r="D2097" s="235"/>
      <c r="E2097" s="235"/>
      <c r="F2097" s="211"/>
      <c r="G2097" s="211"/>
      <c r="H2097" s="217"/>
      <c r="I2097" s="211"/>
      <c r="J2097" s="211"/>
      <c r="K2097" s="211"/>
      <c r="L2097" s="211"/>
      <c r="M2097" s="211"/>
      <c r="N2097" s="211"/>
      <c r="O2097" s="211"/>
      <c r="P2097" s="211"/>
    </row>
    <row r="2098">
      <c r="A2098" s="231"/>
      <c r="B2098" s="256"/>
      <c r="C2098" s="238"/>
      <c r="D2098" s="235"/>
      <c r="E2098" s="235"/>
      <c r="F2098" s="211"/>
      <c r="G2098" s="211"/>
      <c r="H2098" s="217"/>
      <c r="I2098" s="211"/>
      <c r="J2098" s="211"/>
      <c r="K2098" s="211"/>
      <c r="L2098" s="211"/>
      <c r="M2098" s="211"/>
      <c r="N2098" s="211"/>
      <c r="O2098" s="211"/>
      <c r="P2098" s="211"/>
    </row>
    <row r="2099">
      <c r="A2099" s="231"/>
      <c r="B2099" s="256"/>
      <c r="C2099" s="238"/>
      <c r="D2099" s="235"/>
      <c r="E2099" s="235"/>
      <c r="F2099" s="211"/>
      <c r="G2099" s="211"/>
      <c r="H2099" s="217"/>
      <c r="I2099" s="211"/>
      <c r="J2099" s="211"/>
      <c r="K2099" s="211"/>
      <c r="L2099" s="211"/>
      <c r="M2099" s="211"/>
      <c r="N2099" s="211"/>
      <c r="O2099" s="211"/>
      <c r="P2099" s="211"/>
    </row>
    <row r="2100">
      <c r="A2100" s="231"/>
      <c r="B2100" s="256"/>
      <c r="C2100" s="238"/>
      <c r="D2100" s="235"/>
      <c r="E2100" s="235"/>
      <c r="F2100" s="211"/>
      <c r="G2100" s="211"/>
      <c r="H2100" s="217"/>
      <c r="I2100" s="211"/>
      <c r="J2100" s="211"/>
      <c r="K2100" s="211"/>
      <c r="L2100" s="211"/>
      <c r="M2100" s="211"/>
      <c r="N2100" s="211"/>
      <c r="O2100" s="211"/>
      <c r="P2100" s="211"/>
    </row>
    <row r="2101">
      <c r="A2101" s="231"/>
      <c r="B2101" s="256"/>
      <c r="C2101" s="238"/>
      <c r="D2101" s="235"/>
      <c r="E2101" s="235"/>
      <c r="F2101" s="211"/>
      <c r="G2101" s="211"/>
      <c r="H2101" s="217"/>
      <c r="I2101" s="211"/>
      <c r="J2101" s="211"/>
      <c r="K2101" s="211"/>
      <c r="L2101" s="211"/>
      <c r="M2101" s="211"/>
      <c r="N2101" s="211"/>
      <c r="O2101" s="211"/>
      <c r="P2101" s="211"/>
    </row>
    <row r="2102">
      <c r="A2102" s="231"/>
      <c r="B2102" s="256"/>
      <c r="C2102" s="238"/>
      <c r="D2102" s="235"/>
      <c r="E2102" s="235"/>
      <c r="F2102" s="211"/>
      <c r="G2102" s="211"/>
      <c r="H2102" s="217"/>
      <c r="I2102" s="211"/>
      <c r="J2102" s="211"/>
      <c r="K2102" s="211"/>
      <c r="L2102" s="211"/>
      <c r="M2102" s="211"/>
      <c r="N2102" s="211"/>
      <c r="O2102" s="211"/>
      <c r="P2102" s="211"/>
    </row>
    <row r="2103">
      <c r="A2103" s="231"/>
      <c r="B2103" s="256"/>
      <c r="C2103" s="238"/>
      <c r="D2103" s="235"/>
      <c r="E2103" s="235"/>
      <c r="F2103" s="211"/>
      <c r="G2103" s="211"/>
      <c r="H2103" s="217"/>
      <c r="I2103" s="211"/>
      <c r="J2103" s="211"/>
      <c r="K2103" s="211"/>
      <c r="L2103" s="211"/>
      <c r="M2103" s="211"/>
      <c r="N2103" s="211"/>
      <c r="O2103" s="211"/>
      <c r="P2103" s="211"/>
    </row>
    <row r="2104">
      <c r="A2104" s="231"/>
      <c r="B2104" s="256"/>
      <c r="C2104" s="238"/>
      <c r="D2104" s="235"/>
      <c r="E2104" s="235"/>
      <c r="F2104" s="211"/>
      <c r="G2104" s="211"/>
      <c r="H2104" s="217"/>
      <c r="I2104" s="211"/>
      <c r="J2104" s="211"/>
      <c r="K2104" s="211"/>
      <c r="L2104" s="211"/>
      <c r="M2104" s="211"/>
      <c r="N2104" s="211"/>
      <c r="O2104" s="211"/>
      <c r="P2104" s="211"/>
    </row>
    <row r="2105">
      <c r="A2105" s="231"/>
      <c r="B2105" s="256"/>
      <c r="C2105" s="238"/>
      <c r="D2105" s="235"/>
      <c r="E2105" s="235"/>
      <c r="F2105" s="211"/>
      <c r="G2105" s="211"/>
      <c r="H2105" s="217"/>
      <c r="I2105" s="211"/>
      <c r="J2105" s="211"/>
      <c r="K2105" s="211"/>
      <c r="L2105" s="211"/>
      <c r="M2105" s="211"/>
      <c r="N2105" s="211"/>
      <c r="O2105" s="211"/>
      <c r="P2105" s="211"/>
    </row>
    <row r="2106">
      <c r="A2106" s="231"/>
      <c r="B2106" s="256"/>
      <c r="C2106" s="238"/>
      <c r="D2106" s="235"/>
      <c r="E2106" s="235"/>
      <c r="F2106" s="211"/>
      <c r="G2106" s="211"/>
      <c r="H2106" s="217"/>
      <c r="I2106" s="211"/>
      <c r="J2106" s="211"/>
      <c r="K2106" s="211"/>
      <c r="L2106" s="211"/>
      <c r="M2106" s="211"/>
      <c r="N2106" s="211"/>
      <c r="O2106" s="211"/>
      <c r="P2106" s="211"/>
    </row>
    <row r="2107">
      <c r="A2107" s="145"/>
      <c r="B2107" s="256"/>
      <c r="C2107" s="238"/>
      <c r="D2107" s="235"/>
      <c r="E2107" s="235"/>
      <c r="F2107" s="195"/>
      <c r="G2107" s="195"/>
      <c r="H2107" s="217"/>
      <c r="I2107" s="195"/>
      <c r="J2107" s="195"/>
      <c r="K2107" s="195"/>
      <c r="L2107" s="195"/>
      <c r="M2107" s="195"/>
      <c r="N2107" s="195"/>
      <c r="O2107" s="195"/>
      <c r="P2107" s="195"/>
    </row>
    <row r="2108">
      <c r="A2108" s="145"/>
      <c r="B2108" s="256"/>
      <c r="C2108" s="238"/>
      <c r="D2108" s="235"/>
      <c r="E2108" s="235"/>
      <c r="F2108" s="195"/>
      <c r="G2108" s="195"/>
      <c r="H2108" s="217"/>
      <c r="I2108" s="195"/>
      <c r="J2108" s="195"/>
      <c r="K2108" s="195"/>
      <c r="L2108" s="195"/>
      <c r="M2108" s="195"/>
      <c r="N2108" s="195"/>
      <c r="O2108" s="195"/>
      <c r="P2108" s="195"/>
    </row>
    <row r="2109">
      <c r="A2109" s="145"/>
      <c r="B2109" s="256"/>
      <c r="C2109" s="238"/>
      <c r="D2109" s="235"/>
      <c r="E2109" s="235"/>
      <c r="F2109" s="195"/>
      <c r="G2109" s="195"/>
      <c r="H2109" s="217"/>
      <c r="I2109" s="195"/>
      <c r="J2109" s="195"/>
      <c r="K2109" s="195"/>
      <c r="L2109" s="195"/>
      <c r="M2109" s="195"/>
      <c r="N2109" s="195"/>
      <c r="O2109" s="195"/>
      <c r="P2109" s="195"/>
    </row>
    <row r="2110">
      <c r="A2110" s="220"/>
      <c r="B2110" s="256"/>
      <c r="C2110" s="238"/>
      <c r="D2110" s="235"/>
      <c r="E2110" s="235"/>
      <c r="F2110" s="211"/>
      <c r="G2110" s="211"/>
      <c r="H2110" s="217"/>
      <c r="I2110" s="211"/>
      <c r="J2110" s="211"/>
      <c r="K2110" s="211"/>
      <c r="L2110" s="211"/>
      <c r="M2110" s="211"/>
      <c r="N2110" s="211"/>
      <c r="O2110" s="211"/>
      <c r="P2110" s="211"/>
    </row>
    <row r="2111">
      <c r="A2111" s="231"/>
      <c r="B2111" s="256"/>
      <c r="C2111" s="238"/>
      <c r="D2111" s="235"/>
      <c r="E2111" s="235"/>
      <c r="F2111" s="211"/>
      <c r="G2111" s="211"/>
      <c r="H2111" s="217"/>
      <c r="I2111" s="211"/>
      <c r="J2111" s="211"/>
      <c r="K2111" s="211"/>
      <c r="L2111" s="211"/>
      <c r="M2111" s="211"/>
      <c r="N2111" s="211"/>
      <c r="O2111" s="211"/>
      <c r="P2111" s="211"/>
    </row>
    <row r="2112">
      <c r="A2112" s="231"/>
      <c r="B2112" s="256"/>
      <c r="C2112" s="238"/>
      <c r="D2112" s="235"/>
      <c r="E2112" s="231"/>
      <c r="F2112" s="211"/>
      <c r="G2112" s="211"/>
      <c r="H2112" s="217"/>
      <c r="I2112" s="211"/>
      <c r="J2112" s="211"/>
      <c r="K2112" s="211"/>
      <c r="L2112" s="211"/>
      <c r="M2112" s="211"/>
      <c r="N2112" s="211"/>
      <c r="O2112" s="211"/>
      <c r="P2112" s="211"/>
    </row>
    <row r="2113">
      <c r="A2113" s="231"/>
      <c r="B2113" s="256"/>
      <c r="C2113" s="238"/>
      <c r="D2113" s="235"/>
      <c r="E2113" s="235"/>
      <c r="F2113" s="211"/>
      <c r="G2113" s="211"/>
      <c r="H2113" s="217"/>
      <c r="I2113" s="211"/>
      <c r="J2113" s="211"/>
      <c r="K2113" s="211"/>
      <c r="L2113" s="211"/>
      <c r="M2113" s="211"/>
      <c r="N2113" s="211"/>
      <c r="O2113" s="211"/>
      <c r="P2113" s="211"/>
    </row>
    <row r="2114">
      <c r="A2114" s="231"/>
      <c r="B2114" s="256"/>
      <c r="C2114" s="238"/>
      <c r="D2114" s="235"/>
      <c r="E2114" s="235"/>
      <c r="F2114" s="211"/>
      <c r="G2114" s="211"/>
      <c r="H2114" s="217"/>
      <c r="I2114" s="211"/>
      <c r="J2114" s="211"/>
      <c r="K2114" s="211"/>
      <c r="L2114" s="211"/>
      <c r="M2114" s="211"/>
      <c r="N2114" s="211"/>
      <c r="O2114" s="211"/>
      <c r="P2114" s="211"/>
    </row>
    <row r="2115">
      <c r="A2115" s="231"/>
      <c r="B2115" s="256"/>
      <c r="C2115" s="238"/>
      <c r="D2115" s="235"/>
      <c r="E2115" s="235"/>
      <c r="F2115" s="211"/>
      <c r="G2115" s="211"/>
      <c r="H2115" s="217"/>
      <c r="I2115" s="211"/>
      <c r="J2115" s="211"/>
      <c r="K2115" s="211"/>
      <c r="L2115" s="211"/>
      <c r="M2115" s="211"/>
      <c r="N2115" s="211"/>
      <c r="O2115" s="211"/>
      <c r="P2115" s="211"/>
    </row>
    <row r="2116">
      <c r="A2116" s="231"/>
      <c r="B2116" s="256"/>
      <c r="C2116" s="238"/>
      <c r="D2116" s="235"/>
      <c r="E2116" s="235"/>
      <c r="F2116" s="211"/>
      <c r="G2116" s="211"/>
      <c r="H2116" s="217"/>
      <c r="I2116" s="211"/>
      <c r="J2116" s="211"/>
      <c r="K2116" s="211"/>
      <c r="L2116" s="211"/>
      <c r="M2116" s="211"/>
      <c r="N2116" s="211"/>
      <c r="O2116" s="211"/>
      <c r="P2116" s="211"/>
    </row>
    <row r="2117">
      <c r="A2117" s="231"/>
      <c r="B2117" s="256"/>
      <c r="C2117" s="238"/>
      <c r="D2117" s="235"/>
      <c r="E2117" s="235"/>
      <c r="F2117" s="211"/>
      <c r="G2117" s="211"/>
      <c r="H2117" s="217"/>
      <c r="I2117" s="211"/>
      <c r="J2117" s="211"/>
      <c r="K2117" s="211"/>
      <c r="L2117" s="211"/>
      <c r="M2117" s="211"/>
      <c r="N2117" s="211"/>
      <c r="O2117" s="211"/>
      <c r="P2117" s="211"/>
    </row>
    <row r="2118">
      <c r="A2118" s="231"/>
      <c r="B2118" s="256"/>
      <c r="C2118" s="238"/>
      <c r="D2118" s="235"/>
      <c r="E2118" s="235"/>
      <c r="F2118" s="211"/>
      <c r="G2118" s="211"/>
      <c r="H2118" s="217"/>
      <c r="I2118" s="211"/>
      <c r="J2118" s="211"/>
      <c r="K2118" s="211"/>
      <c r="L2118" s="211"/>
      <c r="M2118" s="211"/>
      <c r="N2118" s="211"/>
      <c r="O2118" s="211"/>
      <c r="P2118" s="211"/>
    </row>
    <row r="2119">
      <c r="A2119" s="231"/>
      <c r="B2119" s="256"/>
      <c r="C2119" s="238"/>
      <c r="D2119" s="235"/>
      <c r="E2119" s="235"/>
      <c r="F2119" s="211"/>
      <c r="G2119" s="211"/>
      <c r="H2119" s="217"/>
      <c r="I2119" s="211"/>
      <c r="J2119" s="211"/>
      <c r="K2119" s="211"/>
      <c r="L2119" s="211"/>
      <c r="M2119" s="211"/>
      <c r="N2119" s="211"/>
      <c r="O2119" s="211"/>
      <c r="P2119" s="211"/>
    </row>
    <row r="2120">
      <c r="A2120" s="231"/>
      <c r="B2120" s="256"/>
      <c r="C2120" s="238"/>
      <c r="D2120" s="235"/>
      <c r="E2120" s="235"/>
      <c r="F2120" s="211"/>
      <c r="G2120" s="211"/>
      <c r="H2120" s="217"/>
      <c r="I2120" s="211"/>
      <c r="J2120" s="211"/>
      <c r="K2120" s="211"/>
      <c r="L2120" s="211"/>
      <c r="M2120" s="211"/>
      <c r="N2120" s="211"/>
      <c r="O2120" s="211"/>
      <c r="P2120" s="211"/>
    </row>
    <row r="2121">
      <c r="A2121" s="231"/>
      <c r="B2121" s="256"/>
      <c r="C2121" s="238"/>
      <c r="D2121" s="235"/>
      <c r="E2121" s="235"/>
      <c r="F2121" s="211"/>
      <c r="G2121" s="211"/>
      <c r="H2121" s="217"/>
      <c r="I2121" s="211"/>
      <c r="J2121" s="211"/>
      <c r="K2121" s="211"/>
      <c r="L2121" s="211"/>
      <c r="M2121" s="211"/>
      <c r="N2121" s="211"/>
      <c r="O2121" s="211"/>
      <c r="P2121" s="211"/>
    </row>
    <row r="2122">
      <c r="A2122" s="231"/>
      <c r="B2122" s="256"/>
      <c r="C2122" s="238"/>
      <c r="D2122" s="235"/>
      <c r="E2122" s="235"/>
      <c r="F2122" s="211"/>
      <c r="G2122" s="211"/>
      <c r="H2122" s="217"/>
      <c r="I2122" s="211"/>
      <c r="J2122" s="211"/>
      <c r="K2122" s="211"/>
      <c r="L2122" s="211"/>
      <c r="M2122" s="211"/>
      <c r="N2122" s="211"/>
      <c r="O2122" s="211"/>
      <c r="P2122" s="211"/>
    </row>
    <row r="2123">
      <c r="A2123" s="231"/>
      <c r="B2123" s="256"/>
      <c r="C2123" s="238"/>
      <c r="D2123" s="235"/>
      <c r="E2123" s="235"/>
      <c r="F2123" s="211"/>
      <c r="G2123" s="211"/>
      <c r="H2123" s="217"/>
      <c r="I2123" s="211"/>
      <c r="J2123" s="211"/>
      <c r="K2123" s="211"/>
      <c r="L2123" s="211"/>
      <c r="M2123" s="211"/>
      <c r="N2123" s="211"/>
      <c r="O2123" s="211"/>
      <c r="P2123" s="211"/>
    </row>
    <row r="2124">
      <c r="A2124" s="231"/>
      <c r="B2124" s="256"/>
      <c r="C2124" s="238"/>
      <c r="D2124" s="235"/>
      <c r="E2124" s="235"/>
      <c r="F2124" s="211"/>
      <c r="G2124" s="211"/>
      <c r="H2124" s="217"/>
      <c r="I2124" s="211"/>
      <c r="J2124" s="211"/>
      <c r="K2124" s="211"/>
      <c r="L2124" s="211"/>
      <c r="M2124" s="211"/>
      <c r="N2124" s="211"/>
      <c r="O2124" s="211"/>
      <c r="P2124" s="211"/>
    </row>
    <row r="2125">
      <c r="A2125" s="231"/>
      <c r="B2125" s="256"/>
      <c r="C2125" s="238"/>
      <c r="D2125" s="235"/>
      <c r="E2125" s="235"/>
      <c r="F2125" s="211"/>
      <c r="G2125" s="211"/>
      <c r="H2125" s="217"/>
      <c r="I2125" s="211"/>
      <c r="J2125" s="211"/>
      <c r="K2125" s="211"/>
      <c r="L2125" s="211"/>
      <c r="M2125" s="211"/>
      <c r="N2125" s="211"/>
      <c r="O2125" s="211"/>
      <c r="P2125" s="211"/>
    </row>
    <row r="2126">
      <c r="A2126" s="231"/>
      <c r="B2126" s="256"/>
      <c r="C2126" s="238"/>
      <c r="D2126" s="235"/>
      <c r="E2126" s="235"/>
      <c r="F2126" s="211"/>
      <c r="G2126" s="211"/>
      <c r="H2126" s="217"/>
      <c r="I2126" s="211"/>
      <c r="J2126" s="211"/>
      <c r="K2126" s="211"/>
      <c r="L2126" s="211"/>
      <c r="M2126" s="211"/>
      <c r="N2126" s="211"/>
      <c r="O2126" s="211"/>
      <c r="P2126" s="211"/>
    </row>
    <row r="2127">
      <c r="A2127" s="231"/>
      <c r="B2127" s="256"/>
      <c r="C2127" s="238"/>
      <c r="D2127" s="235"/>
      <c r="E2127" s="235"/>
      <c r="F2127" s="211"/>
      <c r="G2127" s="211"/>
      <c r="H2127" s="217"/>
      <c r="I2127" s="211"/>
      <c r="J2127" s="211"/>
      <c r="K2127" s="211"/>
      <c r="L2127" s="211"/>
      <c r="M2127" s="211"/>
      <c r="N2127" s="211"/>
      <c r="O2127" s="211"/>
      <c r="P2127" s="211"/>
    </row>
    <row r="2128">
      <c r="A2128" s="220"/>
      <c r="B2128" s="256"/>
      <c r="C2128" s="238"/>
      <c r="D2128" s="235"/>
      <c r="E2128" s="235"/>
      <c r="F2128" s="211"/>
      <c r="G2128" s="211"/>
      <c r="H2128" s="217"/>
      <c r="I2128" s="211"/>
      <c r="J2128" s="211"/>
      <c r="K2128" s="211"/>
      <c r="L2128" s="211"/>
      <c r="M2128" s="211"/>
      <c r="N2128" s="211"/>
      <c r="O2128" s="211"/>
      <c r="P2128" s="211"/>
    </row>
    <row r="2129">
      <c r="A2129" s="231"/>
      <c r="B2129" s="256"/>
      <c r="C2129" s="238"/>
      <c r="D2129" s="235"/>
      <c r="E2129" s="235"/>
      <c r="F2129" s="211"/>
      <c r="G2129" s="211"/>
      <c r="H2129" s="217"/>
      <c r="I2129" s="211"/>
      <c r="J2129" s="211"/>
      <c r="K2129" s="211"/>
      <c r="L2129" s="211"/>
      <c r="M2129" s="211"/>
      <c r="N2129" s="211"/>
      <c r="O2129" s="211"/>
      <c r="P2129" s="211"/>
    </row>
    <row r="2130">
      <c r="A2130" s="231"/>
      <c r="B2130" s="256"/>
      <c r="C2130" s="238"/>
      <c r="D2130" s="235"/>
      <c r="E2130" s="231"/>
      <c r="F2130" s="211"/>
      <c r="G2130" s="211"/>
      <c r="H2130" s="217"/>
      <c r="I2130" s="211"/>
      <c r="J2130" s="211"/>
      <c r="K2130" s="211"/>
      <c r="L2130" s="211"/>
      <c r="M2130" s="211"/>
      <c r="N2130" s="211"/>
      <c r="O2130" s="211"/>
      <c r="P2130" s="211"/>
    </row>
    <row r="2131">
      <c r="A2131" s="231"/>
      <c r="B2131" s="256"/>
      <c r="C2131" s="238"/>
      <c r="D2131" s="235"/>
      <c r="E2131" s="235"/>
      <c r="F2131" s="211"/>
      <c r="G2131" s="211"/>
      <c r="H2131" s="217"/>
      <c r="I2131" s="211"/>
      <c r="J2131" s="211"/>
      <c r="K2131" s="211"/>
      <c r="L2131" s="211"/>
      <c r="M2131" s="211"/>
      <c r="N2131" s="211"/>
      <c r="O2131" s="211"/>
      <c r="P2131" s="211"/>
    </row>
    <row r="2132">
      <c r="A2132" s="231"/>
      <c r="B2132" s="256"/>
      <c r="C2132" s="238"/>
      <c r="D2132" s="235"/>
      <c r="E2132" s="235"/>
      <c r="F2132" s="211"/>
      <c r="G2132" s="211"/>
      <c r="H2132" s="217"/>
      <c r="I2132" s="211"/>
      <c r="J2132" s="211"/>
      <c r="K2132" s="211"/>
      <c r="L2132" s="211"/>
      <c r="M2132" s="211"/>
      <c r="N2132" s="211"/>
      <c r="O2132" s="211"/>
      <c r="P2132" s="211"/>
    </row>
    <row r="2133">
      <c r="A2133" s="231"/>
      <c r="B2133" s="256"/>
      <c r="C2133" s="238"/>
      <c r="D2133" s="235"/>
      <c r="E2133" s="235"/>
      <c r="F2133" s="211"/>
      <c r="G2133" s="211"/>
      <c r="H2133" s="217"/>
      <c r="I2133" s="211"/>
      <c r="J2133" s="211"/>
      <c r="K2133" s="211"/>
      <c r="L2133" s="211"/>
      <c r="M2133" s="211"/>
      <c r="N2133" s="211"/>
      <c r="O2133" s="211"/>
      <c r="P2133" s="211"/>
    </row>
    <row r="2134">
      <c r="A2134" s="231"/>
      <c r="B2134" s="256"/>
      <c r="C2134" s="238"/>
      <c r="D2134" s="235"/>
      <c r="E2134" s="235"/>
      <c r="F2134" s="211"/>
      <c r="G2134" s="211"/>
      <c r="H2134" s="217"/>
      <c r="I2134" s="211"/>
      <c r="J2134" s="211"/>
      <c r="K2134" s="211"/>
      <c r="L2134" s="211"/>
      <c r="M2134" s="211"/>
      <c r="N2134" s="211"/>
      <c r="O2134" s="211"/>
      <c r="P2134" s="211"/>
    </row>
    <row r="2135">
      <c r="A2135" s="231"/>
      <c r="B2135" s="256"/>
      <c r="C2135" s="238"/>
      <c r="D2135" s="235"/>
      <c r="E2135" s="235"/>
      <c r="F2135" s="211"/>
      <c r="G2135" s="211"/>
      <c r="H2135" s="217"/>
      <c r="I2135" s="211"/>
      <c r="J2135" s="211"/>
      <c r="K2135" s="211"/>
      <c r="L2135" s="211"/>
      <c r="M2135" s="211"/>
      <c r="N2135" s="211"/>
      <c r="O2135" s="211"/>
      <c r="P2135" s="211"/>
    </row>
    <row r="2136">
      <c r="A2136" s="231"/>
      <c r="B2136" s="256"/>
      <c r="C2136" s="238"/>
      <c r="D2136" s="235"/>
      <c r="E2136" s="235"/>
      <c r="F2136" s="211"/>
      <c r="G2136" s="211"/>
      <c r="H2136" s="217"/>
      <c r="I2136" s="211"/>
      <c r="J2136" s="211"/>
      <c r="K2136" s="211"/>
      <c r="L2136" s="211"/>
      <c r="M2136" s="211"/>
      <c r="N2136" s="211"/>
      <c r="O2136" s="211"/>
      <c r="P2136" s="211"/>
    </row>
    <row r="2137">
      <c r="A2137" s="231"/>
      <c r="B2137" s="256"/>
      <c r="C2137" s="238"/>
      <c r="D2137" s="235"/>
      <c r="E2137" s="235"/>
      <c r="F2137" s="211"/>
      <c r="G2137" s="211"/>
      <c r="H2137" s="217"/>
      <c r="I2137" s="211"/>
      <c r="J2137" s="211"/>
      <c r="K2137" s="211"/>
      <c r="L2137" s="211"/>
      <c r="M2137" s="211"/>
      <c r="N2137" s="211"/>
      <c r="O2137" s="211"/>
      <c r="P2137" s="211"/>
    </row>
    <row r="2138">
      <c r="A2138" s="231"/>
      <c r="B2138" s="256"/>
      <c r="C2138" s="238"/>
      <c r="D2138" s="235"/>
      <c r="E2138" s="235"/>
      <c r="F2138" s="211"/>
      <c r="G2138" s="211"/>
      <c r="H2138" s="217"/>
      <c r="I2138" s="211"/>
      <c r="J2138" s="211"/>
      <c r="K2138" s="211"/>
      <c r="L2138" s="211"/>
      <c r="M2138" s="211"/>
      <c r="N2138" s="211"/>
      <c r="O2138" s="211"/>
      <c r="P2138" s="211"/>
    </row>
    <row r="2139">
      <c r="A2139" s="231"/>
      <c r="B2139" s="256"/>
      <c r="C2139" s="238"/>
      <c r="D2139" s="235"/>
      <c r="E2139" s="235"/>
      <c r="F2139" s="211"/>
      <c r="G2139" s="211"/>
      <c r="H2139" s="217"/>
      <c r="I2139" s="211"/>
      <c r="J2139" s="211"/>
      <c r="K2139" s="211"/>
      <c r="L2139" s="211"/>
      <c r="M2139" s="211"/>
      <c r="N2139" s="211"/>
      <c r="O2139" s="211"/>
      <c r="P2139" s="211"/>
    </row>
    <row r="2140">
      <c r="A2140" s="231"/>
      <c r="B2140" s="256"/>
      <c r="C2140" s="238"/>
      <c r="D2140" s="235"/>
      <c r="E2140" s="235"/>
      <c r="F2140" s="211"/>
      <c r="G2140" s="211"/>
      <c r="H2140" s="217"/>
      <c r="I2140" s="211"/>
      <c r="J2140" s="211"/>
      <c r="K2140" s="211"/>
      <c r="L2140" s="211"/>
      <c r="M2140" s="211"/>
      <c r="N2140" s="211"/>
      <c r="O2140" s="211"/>
      <c r="P2140" s="211"/>
    </row>
    <row r="2141">
      <c r="A2141" s="231"/>
      <c r="B2141" s="256"/>
      <c r="C2141" s="238"/>
      <c r="D2141" s="235"/>
      <c r="E2141" s="235"/>
      <c r="F2141" s="211"/>
      <c r="G2141" s="211"/>
      <c r="H2141" s="217"/>
      <c r="I2141" s="211"/>
      <c r="J2141" s="211"/>
      <c r="K2141" s="211"/>
      <c r="L2141" s="211"/>
      <c r="M2141" s="211"/>
      <c r="N2141" s="211"/>
      <c r="O2141" s="211"/>
      <c r="P2141" s="211"/>
    </row>
    <row r="2142">
      <c r="A2142" s="231"/>
      <c r="B2142" s="256"/>
      <c r="C2142" s="238"/>
      <c r="D2142" s="235"/>
      <c r="E2142" s="235"/>
      <c r="F2142" s="211"/>
      <c r="G2142" s="211"/>
      <c r="H2142" s="217"/>
      <c r="I2142" s="211"/>
      <c r="J2142" s="211"/>
      <c r="K2142" s="211"/>
      <c r="L2142" s="211"/>
      <c r="M2142" s="211"/>
      <c r="N2142" s="211"/>
      <c r="O2142" s="211"/>
      <c r="P2142" s="211"/>
    </row>
    <row r="2143">
      <c r="A2143" s="231"/>
      <c r="B2143" s="256"/>
      <c r="C2143" s="238"/>
      <c r="D2143" s="235"/>
      <c r="E2143" s="235"/>
      <c r="F2143" s="211"/>
      <c r="G2143" s="211"/>
      <c r="H2143" s="217"/>
      <c r="I2143" s="211"/>
      <c r="J2143" s="211"/>
      <c r="K2143" s="211"/>
      <c r="L2143" s="211"/>
      <c r="M2143" s="211"/>
      <c r="N2143" s="211"/>
      <c r="O2143" s="211"/>
      <c r="P2143" s="211"/>
    </row>
    <row r="2144">
      <c r="A2144" s="145"/>
      <c r="B2144" s="256"/>
      <c r="C2144" s="238"/>
      <c r="D2144" s="235"/>
      <c r="E2144" s="235"/>
      <c r="F2144" s="195"/>
      <c r="G2144" s="195"/>
      <c r="H2144" s="217"/>
      <c r="I2144" s="195"/>
      <c r="J2144" s="195"/>
      <c r="K2144" s="195"/>
      <c r="L2144" s="195"/>
      <c r="M2144" s="195"/>
      <c r="N2144" s="195"/>
      <c r="O2144" s="195"/>
      <c r="P2144" s="195"/>
    </row>
    <row r="2145">
      <c r="A2145" s="145"/>
      <c r="B2145" s="256"/>
      <c r="C2145" s="238"/>
      <c r="D2145" s="235"/>
      <c r="E2145" s="235"/>
      <c r="F2145" s="195"/>
      <c r="G2145" s="195"/>
      <c r="H2145" s="217"/>
      <c r="I2145" s="195"/>
      <c r="J2145" s="195"/>
      <c r="K2145" s="195"/>
      <c r="L2145" s="195"/>
      <c r="M2145" s="195"/>
      <c r="N2145" s="195"/>
      <c r="O2145" s="195"/>
      <c r="P2145" s="195"/>
    </row>
    <row r="2146">
      <c r="A2146" s="220"/>
      <c r="B2146" s="256"/>
      <c r="C2146" s="238"/>
      <c r="D2146" s="235"/>
      <c r="E2146" s="235"/>
      <c r="F2146" s="211"/>
      <c r="G2146" s="211"/>
      <c r="H2146" s="217"/>
      <c r="I2146" s="211"/>
      <c r="J2146" s="211"/>
      <c r="K2146" s="211"/>
      <c r="L2146" s="211"/>
      <c r="M2146" s="211"/>
      <c r="N2146" s="211"/>
      <c r="O2146" s="211"/>
      <c r="P2146" s="211"/>
    </row>
    <row r="2147">
      <c r="A2147" s="145"/>
      <c r="B2147" s="256"/>
      <c r="C2147" s="238"/>
      <c r="D2147" s="235"/>
      <c r="E2147" s="235"/>
      <c r="F2147" s="195"/>
      <c r="G2147" s="195"/>
      <c r="H2147" s="217"/>
      <c r="I2147" s="195"/>
      <c r="J2147" s="195"/>
      <c r="K2147" s="195"/>
      <c r="L2147" s="195"/>
      <c r="M2147" s="195"/>
      <c r="N2147" s="195"/>
      <c r="O2147" s="195"/>
      <c r="P2147" s="195"/>
    </row>
    <row r="2148">
      <c r="A2148" s="145"/>
      <c r="B2148" s="256"/>
      <c r="C2148" s="238"/>
      <c r="D2148" s="235"/>
      <c r="E2148" s="231"/>
      <c r="F2148" s="195"/>
      <c r="G2148" s="195"/>
      <c r="H2148" s="217"/>
      <c r="I2148" s="195"/>
      <c r="J2148" s="195"/>
      <c r="K2148" s="195"/>
      <c r="L2148" s="195"/>
      <c r="M2148" s="195"/>
      <c r="N2148" s="195"/>
      <c r="O2148" s="195"/>
      <c r="P2148" s="195"/>
    </row>
    <row r="2149">
      <c r="A2149" s="145"/>
      <c r="B2149" s="256"/>
      <c r="C2149" s="238"/>
      <c r="D2149" s="235"/>
      <c r="E2149" s="235"/>
      <c r="F2149" s="195"/>
      <c r="G2149" s="195"/>
      <c r="H2149" s="217"/>
      <c r="I2149" s="195"/>
      <c r="J2149" s="195"/>
      <c r="K2149" s="195"/>
      <c r="L2149" s="195"/>
      <c r="M2149" s="195"/>
      <c r="N2149" s="195"/>
      <c r="O2149" s="195"/>
      <c r="P2149" s="195"/>
    </row>
    <row r="2150">
      <c r="A2150" s="145"/>
      <c r="B2150" s="256"/>
      <c r="C2150" s="238"/>
      <c r="D2150" s="235"/>
      <c r="E2150" s="235"/>
      <c r="F2150" s="195"/>
      <c r="G2150" s="195"/>
      <c r="H2150" s="217"/>
      <c r="I2150" s="195"/>
      <c r="J2150" s="195"/>
      <c r="K2150" s="195"/>
      <c r="L2150" s="195"/>
      <c r="M2150" s="195"/>
      <c r="N2150" s="195"/>
      <c r="O2150" s="195"/>
      <c r="P2150" s="195"/>
    </row>
    <row r="2151">
      <c r="A2151" s="145"/>
      <c r="B2151" s="256"/>
      <c r="C2151" s="238"/>
      <c r="D2151" s="235"/>
      <c r="E2151" s="235"/>
      <c r="F2151" s="195"/>
      <c r="G2151" s="195"/>
      <c r="H2151" s="217"/>
      <c r="I2151" s="195"/>
      <c r="J2151" s="195"/>
      <c r="K2151" s="195"/>
      <c r="L2151" s="195"/>
      <c r="M2151" s="195"/>
      <c r="N2151" s="195"/>
      <c r="O2151" s="195"/>
      <c r="P2151" s="195"/>
    </row>
    <row r="2152">
      <c r="A2152" s="145"/>
      <c r="B2152" s="256"/>
      <c r="C2152" s="238"/>
      <c r="D2152" s="235"/>
      <c r="E2152" s="235"/>
      <c r="F2152" s="195"/>
      <c r="G2152" s="195"/>
      <c r="H2152" s="217"/>
      <c r="I2152" s="195"/>
      <c r="J2152" s="195"/>
      <c r="K2152" s="195"/>
      <c r="L2152" s="195"/>
      <c r="M2152" s="195"/>
      <c r="N2152" s="195"/>
      <c r="O2152" s="195"/>
      <c r="P2152" s="195"/>
    </row>
    <row r="2153">
      <c r="A2153" s="145"/>
      <c r="B2153" s="256"/>
      <c r="C2153" s="238"/>
      <c r="D2153" s="235"/>
      <c r="E2153" s="235"/>
      <c r="F2153" s="195"/>
      <c r="G2153" s="195"/>
      <c r="H2153" s="217"/>
      <c r="I2153" s="195"/>
      <c r="J2153" s="195"/>
      <c r="K2153" s="195"/>
      <c r="L2153" s="195"/>
      <c r="M2153" s="195"/>
      <c r="N2153" s="195"/>
      <c r="O2153" s="195"/>
      <c r="P2153" s="195"/>
    </row>
    <row r="2154">
      <c r="A2154" s="145"/>
      <c r="B2154" s="256"/>
      <c r="C2154" s="238"/>
      <c r="D2154" s="235"/>
      <c r="E2154" s="235"/>
      <c r="F2154" s="195"/>
      <c r="G2154" s="195"/>
      <c r="H2154" s="217"/>
      <c r="I2154" s="195"/>
      <c r="J2154" s="195"/>
      <c r="K2154" s="195"/>
      <c r="L2154" s="195"/>
      <c r="M2154" s="195"/>
      <c r="N2154" s="195"/>
      <c r="O2154" s="195"/>
      <c r="P2154" s="195"/>
    </row>
    <row r="2155">
      <c r="A2155" s="145"/>
      <c r="B2155" s="256"/>
      <c r="C2155" s="238"/>
      <c r="D2155" s="235"/>
      <c r="E2155" s="235"/>
      <c r="F2155" s="195"/>
      <c r="G2155" s="195"/>
      <c r="H2155" s="217"/>
      <c r="I2155" s="195"/>
      <c r="J2155" s="195"/>
      <c r="K2155" s="195"/>
      <c r="L2155" s="195"/>
      <c r="M2155" s="195"/>
      <c r="N2155" s="195"/>
      <c r="O2155" s="195"/>
      <c r="P2155" s="195"/>
    </row>
    <row r="2156">
      <c r="A2156" s="145"/>
      <c r="B2156" s="256"/>
      <c r="C2156" s="238"/>
      <c r="D2156" s="235"/>
      <c r="E2156" s="235"/>
      <c r="F2156" s="195"/>
      <c r="G2156" s="195"/>
      <c r="H2156" s="217"/>
      <c r="I2156" s="195"/>
      <c r="J2156" s="195"/>
      <c r="K2156" s="195"/>
      <c r="L2156" s="195"/>
      <c r="M2156" s="195"/>
      <c r="N2156" s="195"/>
      <c r="O2156" s="195"/>
      <c r="P2156" s="195"/>
    </row>
    <row r="2157">
      <c r="A2157" s="145"/>
      <c r="B2157" s="256"/>
      <c r="C2157" s="238"/>
      <c r="D2157" s="235"/>
      <c r="E2157" s="235"/>
      <c r="F2157" s="195"/>
      <c r="G2157" s="195"/>
      <c r="H2157" s="217"/>
      <c r="I2157" s="195"/>
      <c r="J2157" s="195"/>
      <c r="K2157" s="195"/>
      <c r="L2157" s="195"/>
      <c r="M2157" s="195"/>
      <c r="N2157" s="195"/>
      <c r="O2157" s="195"/>
      <c r="P2157" s="195"/>
    </row>
    <row r="2158">
      <c r="A2158" s="145"/>
      <c r="B2158" s="256"/>
      <c r="C2158" s="238"/>
      <c r="D2158" s="235"/>
      <c r="E2158" s="235"/>
      <c r="F2158" s="195"/>
      <c r="G2158" s="195"/>
      <c r="H2158" s="217"/>
      <c r="I2158" s="195"/>
      <c r="J2158" s="195"/>
      <c r="K2158" s="195"/>
      <c r="L2158" s="195"/>
      <c r="M2158" s="195"/>
      <c r="N2158" s="195"/>
      <c r="O2158" s="195"/>
      <c r="P2158" s="195"/>
    </row>
    <row r="2159">
      <c r="A2159" s="145"/>
      <c r="B2159" s="256"/>
      <c r="C2159" s="238"/>
      <c r="D2159" s="235"/>
      <c r="E2159" s="235"/>
      <c r="F2159" s="195"/>
      <c r="G2159" s="195"/>
      <c r="H2159" s="217"/>
      <c r="I2159" s="195"/>
      <c r="J2159" s="195"/>
      <c r="K2159" s="195"/>
      <c r="L2159" s="195"/>
      <c r="M2159" s="195"/>
      <c r="N2159" s="195"/>
      <c r="O2159" s="195"/>
      <c r="P2159" s="195"/>
    </row>
    <row r="2160">
      <c r="A2160" s="145"/>
      <c r="B2160" s="256"/>
      <c r="C2160" s="238"/>
      <c r="D2160" s="235"/>
      <c r="E2160" s="235"/>
      <c r="F2160" s="195"/>
      <c r="G2160" s="195"/>
      <c r="H2160" s="217"/>
      <c r="I2160" s="195"/>
      <c r="J2160" s="195"/>
      <c r="K2160" s="195"/>
      <c r="L2160" s="195"/>
      <c r="M2160" s="195"/>
      <c r="N2160" s="195"/>
      <c r="O2160" s="195"/>
      <c r="P2160" s="195"/>
    </row>
    <row r="2161">
      <c r="A2161" s="145"/>
      <c r="B2161" s="256"/>
      <c r="C2161" s="238"/>
      <c r="D2161" s="235"/>
      <c r="E2161" s="235"/>
      <c r="F2161" s="195"/>
      <c r="G2161" s="195"/>
      <c r="H2161" s="217"/>
      <c r="I2161" s="195"/>
      <c r="J2161" s="195"/>
      <c r="K2161" s="195"/>
      <c r="L2161" s="195"/>
      <c r="M2161" s="195"/>
      <c r="N2161" s="195"/>
      <c r="O2161" s="195"/>
      <c r="P2161" s="195"/>
    </row>
    <row r="2162">
      <c r="A2162" s="145"/>
      <c r="B2162" s="256"/>
      <c r="C2162" s="238"/>
      <c r="D2162" s="235"/>
      <c r="E2162" s="235"/>
      <c r="F2162" s="195"/>
      <c r="G2162" s="195"/>
      <c r="H2162" s="217"/>
      <c r="I2162" s="195"/>
      <c r="J2162" s="195"/>
      <c r="K2162" s="195"/>
      <c r="L2162" s="195"/>
      <c r="M2162" s="195"/>
      <c r="N2162" s="195"/>
      <c r="O2162" s="195"/>
      <c r="P2162" s="195"/>
    </row>
    <row r="2163">
      <c r="A2163" s="145"/>
      <c r="B2163" s="256"/>
      <c r="C2163" s="238"/>
      <c r="D2163" s="235"/>
      <c r="E2163" s="235"/>
      <c r="F2163" s="195"/>
      <c r="G2163" s="195"/>
      <c r="H2163" s="217"/>
      <c r="I2163" s="195"/>
      <c r="J2163" s="195"/>
      <c r="K2163" s="195"/>
      <c r="L2163" s="195"/>
      <c r="M2163" s="195"/>
      <c r="N2163" s="195"/>
      <c r="O2163" s="195"/>
      <c r="P2163" s="195"/>
    </row>
    <row r="2164">
      <c r="A2164" s="220"/>
      <c r="B2164" s="256"/>
      <c r="C2164" s="238"/>
      <c r="D2164" s="235"/>
      <c r="E2164" s="235"/>
      <c r="F2164" s="211"/>
      <c r="G2164" s="211"/>
      <c r="H2164" s="217"/>
      <c r="I2164" s="211"/>
      <c r="J2164" s="211"/>
      <c r="K2164" s="211"/>
      <c r="L2164" s="211"/>
      <c r="M2164" s="211"/>
      <c r="N2164" s="211"/>
      <c r="O2164" s="211"/>
      <c r="P2164" s="211"/>
    </row>
    <row r="2165">
      <c r="A2165" s="231"/>
      <c r="B2165" s="256"/>
      <c r="C2165" s="238"/>
      <c r="D2165" s="235"/>
      <c r="E2165" s="235"/>
      <c r="F2165" s="211"/>
      <c r="G2165" s="211"/>
      <c r="H2165" s="217"/>
      <c r="I2165" s="211"/>
      <c r="J2165" s="211"/>
      <c r="K2165" s="211"/>
      <c r="L2165" s="211"/>
      <c r="M2165" s="211"/>
      <c r="N2165" s="211"/>
      <c r="O2165" s="211"/>
      <c r="P2165" s="211"/>
    </row>
    <row r="2166">
      <c r="A2166" s="231"/>
      <c r="B2166" s="256"/>
      <c r="C2166" s="238"/>
      <c r="D2166" s="235"/>
      <c r="E2166" s="231"/>
      <c r="F2166" s="211"/>
      <c r="G2166" s="211"/>
      <c r="H2166" s="217"/>
      <c r="I2166" s="211"/>
      <c r="J2166" s="211"/>
      <c r="K2166" s="211"/>
      <c r="L2166" s="211"/>
      <c r="M2166" s="211"/>
      <c r="N2166" s="211"/>
      <c r="O2166" s="211"/>
      <c r="P2166" s="211"/>
    </row>
    <row r="2167">
      <c r="A2167" s="231"/>
      <c r="B2167" s="256"/>
      <c r="C2167" s="238"/>
      <c r="D2167" s="235"/>
      <c r="E2167" s="235"/>
      <c r="F2167" s="211"/>
      <c r="G2167" s="211"/>
      <c r="H2167" s="217"/>
      <c r="I2167" s="211"/>
      <c r="J2167" s="211"/>
      <c r="K2167" s="211"/>
      <c r="L2167" s="211"/>
      <c r="M2167" s="211"/>
      <c r="N2167" s="211"/>
      <c r="O2167" s="211"/>
      <c r="P2167" s="211"/>
    </row>
    <row r="2168">
      <c r="A2168" s="231"/>
      <c r="B2168" s="256"/>
      <c r="C2168" s="238"/>
      <c r="D2168" s="235"/>
      <c r="E2168" s="235"/>
      <c r="F2168" s="211"/>
      <c r="G2168" s="211"/>
      <c r="H2168" s="217"/>
      <c r="I2168" s="211"/>
      <c r="J2168" s="211"/>
      <c r="K2168" s="211"/>
      <c r="L2168" s="211"/>
      <c r="M2168" s="211"/>
      <c r="N2168" s="211"/>
      <c r="O2168" s="211"/>
      <c r="P2168" s="211"/>
    </row>
    <row r="2169">
      <c r="A2169" s="231"/>
      <c r="B2169" s="256"/>
      <c r="C2169" s="238"/>
      <c r="D2169" s="235"/>
      <c r="E2169" s="235"/>
      <c r="F2169" s="211"/>
      <c r="G2169" s="211"/>
      <c r="H2169" s="217"/>
      <c r="I2169" s="211"/>
      <c r="J2169" s="211"/>
      <c r="K2169" s="211"/>
      <c r="L2169" s="211"/>
      <c r="M2169" s="211"/>
      <c r="N2169" s="211"/>
      <c r="O2169" s="211"/>
      <c r="P2169" s="211"/>
    </row>
    <row r="2170">
      <c r="A2170" s="231"/>
      <c r="B2170" s="256"/>
      <c r="C2170" s="238"/>
      <c r="D2170" s="235"/>
      <c r="E2170" s="235"/>
      <c r="F2170" s="211"/>
      <c r="G2170" s="211"/>
      <c r="H2170" s="217"/>
      <c r="I2170" s="211"/>
      <c r="J2170" s="211"/>
      <c r="K2170" s="211"/>
      <c r="L2170" s="211"/>
      <c r="M2170" s="211"/>
      <c r="N2170" s="211"/>
      <c r="O2170" s="211"/>
      <c r="P2170" s="211"/>
    </row>
    <row r="2171">
      <c r="A2171" s="231"/>
      <c r="B2171" s="256"/>
      <c r="C2171" s="238"/>
      <c r="D2171" s="235"/>
      <c r="E2171" s="235"/>
      <c r="F2171" s="211"/>
      <c r="G2171" s="211"/>
      <c r="H2171" s="217"/>
      <c r="I2171" s="211"/>
      <c r="J2171" s="211"/>
      <c r="K2171" s="211"/>
      <c r="L2171" s="211"/>
      <c r="M2171" s="211"/>
      <c r="N2171" s="211"/>
      <c r="O2171" s="211"/>
      <c r="P2171" s="211"/>
    </row>
    <row r="2172">
      <c r="A2172" s="231"/>
      <c r="B2172" s="256"/>
      <c r="C2172" s="238"/>
      <c r="D2172" s="235"/>
      <c r="E2172" s="235"/>
      <c r="F2172" s="211"/>
      <c r="G2172" s="211"/>
      <c r="H2172" s="217"/>
      <c r="I2172" s="211"/>
      <c r="J2172" s="211"/>
      <c r="K2172" s="211"/>
      <c r="L2172" s="211"/>
      <c r="M2172" s="211"/>
      <c r="N2172" s="211"/>
      <c r="O2172" s="211"/>
      <c r="P2172" s="211"/>
    </row>
    <row r="2173">
      <c r="A2173" s="231"/>
      <c r="B2173" s="256"/>
      <c r="C2173" s="238"/>
      <c r="D2173" s="235"/>
      <c r="E2173" s="235"/>
      <c r="F2173" s="211"/>
      <c r="G2173" s="211"/>
      <c r="H2173" s="217"/>
      <c r="I2173" s="211"/>
      <c r="J2173" s="211"/>
      <c r="K2173" s="211"/>
      <c r="L2173" s="211"/>
      <c r="M2173" s="211"/>
      <c r="N2173" s="211"/>
      <c r="O2173" s="211"/>
      <c r="P2173" s="211"/>
    </row>
    <row r="2174">
      <c r="A2174" s="231"/>
      <c r="B2174" s="256"/>
      <c r="C2174" s="238"/>
      <c r="D2174" s="235"/>
      <c r="E2174" s="235"/>
      <c r="F2174" s="211"/>
      <c r="G2174" s="211"/>
      <c r="H2174" s="217"/>
      <c r="I2174" s="211"/>
      <c r="J2174" s="211"/>
      <c r="K2174" s="211"/>
      <c r="L2174" s="211"/>
      <c r="M2174" s="211"/>
      <c r="N2174" s="211"/>
      <c r="O2174" s="211"/>
      <c r="P2174" s="211"/>
    </row>
    <row r="2175">
      <c r="A2175" s="231"/>
      <c r="B2175" s="256"/>
      <c r="C2175" s="238"/>
      <c r="D2175" s="235"/>
      <c r="E2175" s="235"/>
      <c r="F2175" s="211"/>
      <c r="G2175" s="211"/>
      <c r="H2175" s="217"/>
      <c r="I2175" s="211"/>
      <c r="J2175" s="211"/>
      <c r="K2175" s="211"/>
      <c r="L2175" s="211"/>
      <c r="M2175" s="211"/>
      <c r="N2175" s="211"/>
      <c r="O2175" s="211"/>
      <c r="P2175" s="211"/>
    </row>
    <row r="2176">
      <c r="A2176" s="231"/>
      <c r="B2176" s="256"/>
      <c r="C2176" s="238"/>
      <c r="D2176" s="235"/>
      <c r="E2176" s="235"/>
      <c r="F2176" s="211"/>
      <c r="G2176" s="211"/>
      <c r="H2176" s="217"/>
      <c r="I2176" s="211"/>
      <c r="J2176" s="211"/>
      <c r="K2176" s="211"/>
      <c r="L2176" s="211"/>
      <c r="M2176" s="211"/>
      <c r="N2176" s="211"/>
      <c r="O2176" s="211"/>
      <c r="P2176" s="211"/>
    </row>
    <row r="2177">
      <c r="A2177" s="231"/>
      <c r="B2177" s="256"/>
      <c r="C2177" s="238"/>
      <c r="D2177" s="235"/>
      <c r="E2177" s="235"/>
      <c r="F2177" s="211"/>
      <c r="G2177" s="211"/>
      <c r="H2177" s="217"/>
      <c r="I2177" s="211"/>
      <c r="J2177" s="211"/>
      <c r="K2177" s="211"/>
      <c r="L2177" s="211"/>
      <c r="M2177" s="211"/>
      <c r="N2177" s="211"/>
      <c r="O2177" s="211"/>
      <c r="P2177" s="211"/>
    </row>
    <row r="2178">
      <c r="A2178" s="231"/>
      <c r="B2178" s="256"/>
      <c r="C2178" s="238"/>
      <c r="D2178" s="235"/>
      <c r="E2178" s="235"/>
      <c r="F2178" s="211"/>
      <c r="G2178" s="211"/>
      <c r="H2178" s="217"/>
      <c r="I2178" s="211"/>
      <c r="J2178" s="211"/>
      <c r="K2178" s="211"/>
      <c r="L2178" s="211"/>
      <c r="M2178" s="211"/>
      <c r="N2178" s="211"/>
      <c r="O2178" s="211"/>
      <c r="P2178" s="211"/>
    </row>
    <row r="2179">
      <c r="A2179" s="231"/>
      <c r="B2179" s="256"/>
      <c r="C2179" s="238"/>
      <c r="D2179" s="235"/>
      <c r="E2179" s="235"/>
      <c r="F2179" s="211"/>
      <c r="G2179" s="211"/>
      <c r="H2179" s="217"/>
      <c r="I2179" s="211"/>
      <c r="J2179" s="211"/>
      <c r="K2179" s="211"/>
      <c r="L2179" s="211"/>
      <c r="M2179" s="211"/>
      <c r="N2179" s="211"/>
      <c r="O2179" s="211"/>
      <c r="P2179" s="211"/>
    </row>
    <row r="2180">
      <c r="A2180" s="231"/>
      <c r="B2180" s="256"/>
      <c r="C2180" s="238"/>
      <c r="D2180" s="235"/>
      <c r="E2180" s="235"/>
      <c r="F2180" s="211"/>
      <c r="G2180" s="211"/>
      <c r="H2180" s="217"/>
      <c r="I2180" s="211"/>
      <c r="J2180" s="211"/>
      <c r="K2180" s="211"/>
      <c r="L2180" s="211"/>
      <c r="M2180" s="211"/>
      <c r="N2180" s="211"/>
      <c r="O2180" s="211"/>
      <c r="P2180" s="211"/>
    </row>
    <row r="2181">
      <c r="A2181" s="231"/>
      <c r="B2181" s="256"/>
      <c r="C2181" s="238"/>
      <c r="D2181" s="235"/>
      <c r="E2181" s="235"/>
      <c r="F2181" s="211"/>
      <c r="G2181" s="211"/>
      <c r="H2181" s="217"/>
      <c r="I2181" s="211"/>
      <c r="J2181" s="211"/>
      <c r="K2181" s="211"/>
      <c r="L2181" s="211"/>
      <c r="M2181" s="211"/>
      <c r="N2181" s="211"/>
      <c r="O2181" s="211"/>
      <c r="P2181" s="211"/>
    </row>
    <row r="2182">
      <c r="A2182" s="220"/>
      <c r="B2182" s="256"/>
      <c r="C2182" s="238"/>
      <c r="D2182" s="235"/>
      <c r="E2182" s="235"/>
      <c r="F2182" s="211"/>
      <c r="G2182" s="211"/>
      <c r="H2182" s="217"/>
      <c r="I2182" s="211"/>
      <c r="J2182" s="211"/>
      <c r="K2182" s="211"/>
      <c r="L2182" s="211"/>
      <c r="M2182" s="211"/>
      <c r="N2182" s="211"/>
      <c r="O2182" s="211"/>
      <c r="P2182" s="211"/>
    </row>
    <row r="2183">
      <c r="A2183" s="231"/>
      <c r="B2183" s="256"/>
      <c r="C2183" s="238"/>
      <c r="D2183" s="235"/>
      <c r="E2183" s="235"/>
      <c r="F2183" s="211"/>
      <c r="G2183" s="211"/>
      <c r="H2183" s="217"/>
      <c r="I2183" s="211"/>
      <c r="J2183" s="211"/>
      <c r="K2183" s="211"/>
      <c r="L2183" s="211"/>
      <c r="M2183" s="211"/>
      <c r="N2183" s="211"/>
      <c r="O2183" s="211"/>
      <c r="P2183" s="211"/>
    </row>
    <row r="2184">
      <c r="A2184" s="231"/>
      <c r="B2184" s="256"/>
      <c r="C2184" s="238"/>
      <c r="D2184" s="235"/>
      <c r="E2184" s="231"/>
      <c r="F2184" s="211"/>
      <c r="G2184" s="211"/>
      <c r="H2184" s="217"/>
      <c r="I2184" s="211"/>
      <c r="J2184" s="211"/>
      <c r="K2184" s="211"/>
      <c r="L2184" s="211"/>
      <c r="M2184" s="211"/>
      <c r="N2184" s="211"/>
      <c r="O2184" s="211"/>
      <c r="P2184" s="211"/>
    </row>
    <row r="2185">
      <c r="A2185" s="231"/>
      <c r="B2185" s="256"/>
      <c r="C2185" s="238"/>
      <c r="D2185" s="235"/>
      <c r="E2185" s="235"/>
      <c r="F2185" s="211"/>
      <c r="G2185" s="211"/>
      <c r="H2185" s="217"/>
      <c r="I2185" s="211"/>
      <c r="J2185" s="211"/>
      <c r="K2185" s="211"/>
      <c r="L2185" s="211"/>
      <c r="M2185" s="211"/>
      <c r="N2185" s="211"/>
      <c r="O2185" s="211"/>
      <c r="P2185" s="211"/>
    </row>
    <row r="2186">
      <c r="A2186" s="231"/>
      <c r="B2186" s="256"/>
      <c r="C2186" s="238"/>
      <c r="D2186" s="235"/>
      <c r="E2186" s="235"/>
      <c r="F2186" s="211"/>
      <c r="G2186" s="211"/>
      <c r="H2186" s="217"/>
      <c r="I2186" s="211"/>
      <c r="J2186" s="211"/>
      <c r="K2186" s="211"/>
      <c r="L2186" s="211"/>
      <c r="M2186" s="211"/>
      <c r="N2186" s="211"/>
      <c r="O2186" s="211"/>
      <c r="P2186" s="211"/>
    </row>
    <row r="2187">
      <c r="A2187" s="231"/>
      <c r="B2187" s="256"/>
      <c r="C2187" s="238"/>
      <c r="D2187" s="235"/>
      <c r="E2187" s="235"/>
      <c r="F2187" s="211"/>
      <c r="G2187" s="211"/>
      <c r="H2187" s="217"/>
      <c r="I2187" s="211"/>
      <c r="J2187" s="211"/>
      <c r="K2187" s="211"/>
      <c r="L2187" s="211"/>
      <c r="M2187" s="211"/>
      <c r="N2187" s="211"/>
      <c r="O2187" s="211"/>
      <c r="P2187" s="211"/>
    </row>
    <row r="2188">
      <c r="A2188" s="231"/>
      <c r="B2188" s="256"/>
      <c r="C2188" s="238"/>
      <c r="D2188" s="235"/>
      <c r="E2188" s="235"/>
      <c r="F2188" s="211"/>
      <c r="G2188" s="211"/>
      <c r="H2188" s="217"/>
      <c r="I2188" s="211"/>
      <c r="J2188" s="211"/>
      <c r="K2188" s="211"/>
      <c r="L2188" s="211"/>
      <c r="M2188" s="211"/>
      <c r="N2188" s="211"/>
      <c r="O2188" s="211"/>
      <c r="P2188" s="211"/>
    </row>
    <row r="2189">
      <c r="A2189" s="231"/>
      <c r="B2189" s="256"/>
      <c r="C2189" s="238"/>
      <c r="D2189" s="235"/>
      <c r="E2189" s="235"/>
      <c r="F2189" s="211"/>
      <c r="G2189" s="211"/>
      <c r="H2189" s="217"/>
      <c r="I2189" s="211"/>
      <c r="J2189" s="211"/>
      <c r="K2189" s="211"/>
      <c r="L2189" s="211"/>
      <c r="M2189" s="211"/>
      <c r="N2189" s="211"/>
      <c r="O2189" s="211"/>
      <c r="P2189" s="211"/>
    </row>
    <row r="2190">
      <c r="A2190" s="231"/>
      <c r="B2190" s="256"/>
      <c r="C2190" s="238"/>
      <c r="D2190" s="235"/>
      <c r="E2190" s="235"/>
      <c r="F2190" s="211"/>
      <c r="G2190" s="211"/>
      <c r="H2190" s="217"/>
      <c r="I2190" s="211"/>
      <c r="J2190" s="211"/>
      <c r="K2190" s="211"/>
      <c r="L2190" s="211"/>
      <c r="M2190" s="211"/>
      <c r="N2190" s="211"/>
      <c r="O2190" s="211"/>
      <c r="P2190" s="211"/>
    </row>
    <row r="2191">
      <c r="A2191" s="231"/>
      <c r="B2191" s="256"/>
      <c r="C2191" s="238"/>
      <c r="D2191" s="235"/>
      <c r="E2191" s="235"/>
      <c r="F2191" s="211"/>
      <c r="G2191" s="211"/>
      <c r="H2191" s="217"/>
      <c r="I2191" s="211"/>
      <c r="J2191" s="211"/>
      <c r="K2191" s="211"/>
      <c r="L2191" s="211"/>
      <c r="M2191" s="211"/>
      <c r="N2191" s="211"/>
      <c r="O2191" s="211"/>
      <c r="P2191" s="211"/>
    </row>
    <row r="2192">
      <c r="A2192" s="231"/>
      <c r="B2192" s="256"/>
      <c r="C2192" s="238"/>
      <c r="D2192" s="235"/>
      <c r="E2192" s="235"/>
      <c r="F2192" s="211"/>
      <c r="G2192" s="211"/>
      <c r="H2192" s="217"/>
      <c r="I2192" s="211"/>
      <c r="J2192" s="211"/>
      <c r="K2192" s="211"/>
      <c r="L2192" s="211"/>
      <c r="M2192" s="211"/>
      <c r="N2192" s="211"/>
      <c r="O2192" s="211"/>
      <c r="P2192" s="211"/>
    </row>
    <row r="2193">
      <c r="A2193" s="231"/>
      <c r="B2193" s="256"/>
      <c r="C2193" s="238"/>
      <c r="D2193" s="235"/>
      <c r="E2193" s="235"/>
      <c r="F2193" s="211"/>
      <c r="G2193" s="211"/>
      <c r="H2193" s="217"/>
      <c r="I2193" s="211"/>
      <c r="J2193" s="211"/>
      <c r="K2193" s="211"/>
      <c r="L2193" s="211"/>
      <c r="M2193" s="211"/>
      <c r="N2193" s="211"/>
      <c r="O2193" s="211"/>
      <c r="P2193" s="211"/>
    </row>
    <row r="2194">
      <c r="A2194" s="231"/>
      <c r="B2194" s="256"/>
      <c r="C2194" s="238"/>
      <c r="D2194" s="235"/>
      <c r="E2194" s="235"/>
      <c r="F2194" s="211"/>
      <c r="G2194" s="211"/>
      <c r="H2194" s="217"/>
      <c r="I2194" s="211"/>
      <c r="J2194" s="211"/>
      <c r="K2194" s="211"/>
      <c r="L2194" s="211"/>
      <c r="M2194" s="211"/>
      <c r="N2194" s="211"/>
      <c r="O2194" s="211"/>
      <c r="P2194" s="211"/>
    </row>
    <row r="2195">
      <c r="A2195" s="231"/>
      <c r="B2195" s="256"/>
      <c r="C2195" s="238"/>
      <c r="D2195" s="235"/>
      <c r="E2195" s="235"/>
      <c r="F2195" s="211"/>
      <c r="G2195" s="211"/>
      <c r="H2195" s="217"/>
      <c r="I2195" s="211"/>
      <c r="J2195" s="211"/>
      <c r="K2195" s="211"/>
      <c r="L2195" s="211"/>
      <c r="M2195" s="211"/>
      <c r="N2195" s="211"/>
      <c r="O2195" s="211"/>
      <c r="P2195" s="211"/>
    </row>
    <row r="2196">
      <c r="A2196" s="231"/>
      <c r="B2196" s="256"/>
      <c r="C2196" s="238"/>
      <c r="D2196" s="235"/>
      <c r="E2196" s="235"/>
      <c r="F2196" s="211"/>
      <c r="G2196" s="211"/>
      <c r="H2196" s="217"/>
      <c r="I2196" s="211"/>
      <c r="J2196" s="211"/>
      <c r="K2196" s="211"/>
      <c r="L2196" s="211"/>
      <c r="M2196" s="211"/>
      <c r="N2196" s="211"/>
      <c r="O2196" s="211"/>
      <c r="P2196" s="211"/>
    </row>
    <row r="2197">
      <c r="A2197" s="231"/>
      <c r="B2197" s="256"/>
      <c r="C2197" s="238"/>
      <c r="D2197" s="235"/>
      <c r="E2197" s="235"/>
      <c r="F2197" s="211"/>
      <c r="G2197" s="211"/>
      <c r="H2197" s="217"/>
      <c r="I2197" s="211"/>
      <c r="J2197" s="211"/>
      <c r="K2197" s="211"/>
      <c r="L2197" s="211"/>
      <c r="M2197" s="211"/>
      <c r="N2197" s="211"/>
      <c r="O2197" s="211"/>
      <c r="P2197" s="211"/>
    </row>
    <row r="2198">
      <c r="A2198" s="231"/>
      <c r="B2198" s="256"/>
      <c r="C2198" s="238"/>
      <c r="D2198" s="235"/>
      <c r="E2198" s="235"/>
      <c r="F2198" s="211"/>
      <c r="G2198" s="211"/>
      <c r="H2198" s="217"/>
      <c r="I2198" s="211"/>
      <c r="J2198" s="211"/>
      <c r="K2198" s="211"/>
      <c r="L2198" s="211"/>
      <c r="M2198" s="211"/>
      <c r="N2198" s="211"/>
      <c r="O2198" s="211"/>
      <c r="P2198" s="211"/>
    </row>
    <row r="2199">
      <c r="A2199" s="231"/>
      <c r="B2199" s="256"/>
      <c r="C2199" s="238"/>
      <c r="D2199" s="235"/>
      <c r="E2199" s="235"/>
      <c r="F2199" s="211"/>
      <c r="G2199" s="211"/>
      <c r="H2199" s="217"/>
      <c r="I2199" s="211"/>
      <c r="J2199" s="211"/>
      <c r="K2199" s="211"/>
      <c r="L2199" s="211"/>
      <c r="M2199" s="211"/>
      <c r="N2199" s="211"/>
      <c r="O2199" s="211"/>
      <c r="P2199" s="211"/>
    </row>
    <row r="2200">
      <c r="A2200" s="220"/>
      <c r="B2200" s="256"/>
      <c r="C2200" s="238"/>
      <c r="D2200" s="235"/>
      <c r="E2200" s="235"/>
      <c r="F2200" s="211"/>
      <c r="G2200" s="211"/>
      <c r="H2200" s="217"/>
      <c r="I2200" s="211"/>
      <c r="J2200" s="211"/>
      <c r="K2200" s="211"/>
      <c r="L2200" s="211"/>
      <c r="M2200" s="211"/>
      <c r="N2200" s="211"/>
      <c r="O2200" s="211"/>
      <c r="P2200" s="211"/>
    </row>
    <row r="2201">
      <c r="A2201" s="231"/>
      <c r="B2201" s="256"/>
      <c r="C2201" s="238"/>
      <c r="D2201" s="235"/>
      <c r="E2201" s="235"/>
      <c r="F2201" s="211"/>
      <c r="G2201" s="211"/>
      <c r="H2201" s="217"/>
      <c r="I2201" s="211"/>
      <c r="J2201" s="211"/>
      <c r="K2201" s="211"/>
      <c r="L2201" s="211"/>
      <c r="M2201" s="211"/>
      <c r="N2201" s="211"/>
      <c r="O2201" s="211"/>
      <c r="P2201" s="211"/>
    </row>
    <row r="2202">
      <c r="A2202" s="231"/>
      <c r="B2202" s="256"/>
      <c r="C2202" s="238"/>
      <c r="D2202" s="235"/>
      <c r="E2202" s="231"/>
      <c r="F2202" s="211"/>
      <c r="G2202" s="211"/>
      <c r="H2202" s="217"/>
      <c r="I2202" s="211"/>
      <c r="J2202" s="211"/>
      <c r="K2202" s="211"/>
      <c r="L2202" s="211"/>
      <c r="M2202" s="211"/>
      <c r="N2202" s="211"/>
      <c r="O2202" s="211"/>
      <c r="P2202" s="211"/>
    </row>
    <row r="2203">
      <c r="A2203" s="231"/>
      <c r="B2203" s="256"/>
      <c r="C2203" s="238"/>
      <c r="D2203" s="235"/>
      <c r="E2203" s="235"/>
      <c r="F2203" s="211"/>
      <c r="G2203" s="211"/>
      <c r="H2203" s="217"/>
      <c r="I2203" s="211"/>
      <c r="J2203" s="211"/>
      <c r="K2203" s="211"/>
      <c r="L2203" s="211"/>
      <c r="M2203" s="211"/>
      <c r="N2203" s="211"/>
      <c r="O2203" s="211"/>
      <c r="P2203" s="211"/>
    </row>
    <row r="2204">
      <c r="A2204" s="231"/>
      <c r="B2204" s="256"/>
      <c r="C2204" s="238"/>
      <c r="D2204" s="235"/>
      <c r="E2204" s="235"/>
      <c r="F2204" s="211"/>
      <c r="G2204" s="211"/>
      <c r="H2204" s="217"/>
      <c r="I2204" s="211"/>
      <c r="J2204" s="211"/>
      <c r="K2204" s="211"/>
      <c r="L2204" s="211"/>
      <c r="M2204" s="211"/>
      <c r="N2204" s="211"/>
      <c r="O2204" s="211"/>
      <c r="P2204" s="211"/>
    </row>
    <row r="2205">
      <c r="A2205" s="231"/>
      <c r="B2205" s="256"/>
      <c r="C2205" s="238"/>
      <c r="D2205" s="235"/>
      <c r="E2205" s="235"/>
      <c r="F2205" s="211"/>
      <c r="G2205" s="211"/>
      <c r="H2205" s="217"/>
      <c r="I2205" s="211"/>
      <c r="J2205" s="211"/>
      <c r="K2205" s="211"/>
      <c r="L2205" s="211"/>
      <c r="M2205" s="211"/>
      <c r="N2205" s="211"/>
      <c r="O2205" s="211"/>
      <c r="P2205" s="211"/>
    </row>
    <row r="2206">
      <c r="A2206" s="145"/>
      <c r="B2206" s="256"/>
      <c r="C2206" s="238"/>
      <c r="D2206" s="235"/>
      <c r="E2206" s="235"/>
      <c r="F2206" s="195"/>
      <c r="G2206" s="195"/>
      <c r="H2206" s="217"/>
      <c r="I2206" s="195"/>
      <c r="J2206" s="195"/>
      <c r="K2206" s="195"/>
      <c r="L2206" s="195"/>
      <c r="M2206" s="195"/>
      <c r="N2206" s="195"/>
      <c r="O2206" s="195"/>
      <c r="P2206" s="195"/>
    </row>
    <row r="2207">
      <c r="A2207" s="145"/>
      <c r="B2207" s="256"/>
      <c r="C2207" s="238"/>
      <c r="D2207" s="235"/>
      <c r="E2207" s="235"/>
      <c r="F2207" s="195"/>
      <c r="G2207" s="195"/>
      <c r="H2207" s="217"/>
      <c r="I2207" s="195"/>
      <c r="J2207" s="195"/>
      <c r="K2207" s="195"/>
      <c r="L2207" s="195"/>
      <c r="M2207" s="195"/>
      <c r="N2207" s="195"/>
      <c r="O2207" s="195"/>
      <c r="P2207" s="195"/>
    </row>
    <row r="2208">
      <c r="A2208" s="145"/>
      <c r="B2208" s="256"/>
      <c r="C2208" s="238"/>
      <c r="D2208" s="235"/>
      <c r="E2208" s="235"/>
      <c r="F2208" s="195"/>
      <c r="G2208" s="195"/>
      <c r="H2208" s="217"/>
      <c r="I2208" s="195"/>
      <c r="J2208" s="195"/>
      <c r="K2208" s="195"/>
      <c r="L2208" s="195"/>
      <c r="M2208" s="195"/>
      <c r="N2208" s="195"/>
      <c r="O2208" s="195"/>
      <c r="P2208" s="195"/>
    </row>
    <row r="2209">
      <c r="A2209" s="145"/>
      <c r="B2209" s="256"/>
      <c r="C2209" s="238"/>
      <c r="D2209" s="235"/>
      <c r="E2209" s="235"/>
      <c r="F2209" s="195"/>
      <c r="G2209" s="195"/>
      <c r="H2209" s="217"/>
      <c r="I2209" s="195"/>
      <c r="J2209" s="195"/>
      <c r="K2209" s="195"/>
      <c r="L2209" s="195"/>
      <c r="M2209" s="195"/>
      <c r="N2209" s="195"/>
      <c r="O2209" s="195"/>
      <c r="P2209" s="195"/>
    </row>
    <row r="2210">
      <c r="A2210" s="145"/>
      <c r="B2210" s="256"/>
      <c r="C2210" s="238"/>
      <c r="D2210" s="235"/>
      <c r="E2210" s="235"/>
      <c r="F2210" s="195"/>
      <c r="G2210" s="195"/>
      <c r="H2210" s="217"/>
      <c r="I2210" s="195"/>
      <c r="J2210" s="195"/>
      <c r="K2210" s="195"/>
      <c r="L2210" s="195"/>
      <c r="M2210" s="195"/>
      <c r="N2210" s="195"/>
      <c r="O2210" s="195"/>
      <c r="P2210" s="195"/>
    </row>
    <row r="2211">
      <c r="A2211" s="145"/>
      <c r="B2211" s="256"/>
      <c r="C2211" s="238"/>
      <c r="D2211" s="235"/>
      <c r="E2211" s="235"/>
      <c r="F2211" s="195"/>
      <c r="G2211" s="195"/>
      <c r="H2211" s="217"/>
      <c r="I2211" s="195"/>
      <c r="J2211" s="195"/>
      <c r="K2211" s="195"/>
      <c r="L2211" s="195"/>
      <c r="M2211" s="195"/>
      <c r="N2211" s="195"/>
      <c r="O2211" s="195"/>
      <c r="P2211" s="195"/>
    </row>
    <row r="2212">
      <c r="A2212" s="145"/>
      <c r="B2212" s="256"/>
      <c r="C2212" s="238"/>
      <c r="D2212" s="235"/>
      <c r="E2212" s="235"/>
      <c r="F2212" s="195"/>
      <c r="G2212" s="195"/>
      <c r="H2212" s="217"/>
      <c r="I2212" s="195"/>
      <c r="J2212" s="195"/>
      <c r="K2212" s="195"/>
      <c r="L2212" s="195"/>
      <c r="M2212" s="195"/>
      <c r="N2212" s="195"/>
      <c r="O2212" s="195"/>
      <c r="P2212" s="195"/>
    </row>
    <row r="2213">
      <c r="A2213" s="145"/>
      <c r="B2213" s="256"/>
      <c r="C2213" s="238"/>
      <c r="D2213" s="235"/>
      <c r="E2213" s="235"/>
      <c r="F2213" s="195"/>
      <c r="G2213" s="195"/>
      <c r="H2213" s="217"/>
      <c r="I2213" s="195"/>
      <c r="J2213" s="195"/>
      <c r="K2213" s="195"/>
      <c r="L2213" s="195"/>
      <c r="M2213" s="195"/>
      <c r="N2213" s="195"/>
      <c r="O2213" s="195"/>
      <c r="P2213" s="195"/>
    </row>
    <row r="2214">
      <c r="A2214" s="145"/>
      <c r="B2214" s="256"/>
      <c r="C2214" s="238"/>
      <c r="D2214" s="235"/>
      <c r="E2214" s="235"/>
      <c r="F2214" s="195"/>
      <c r="G2214" s="195"/>
      <c r="H2214" s="217"/>
      <c r="I2214" s="195"/>
      <c r="J2214" s="195"/>
      <c r="K2214" s="195"/>
      <c r="L2214" s="195"/>
      <c r="M2214" s="195"/>
      <c r="N2214" s="195"/>
      <c r="O2214" s="195"/>
      <c r="P2214" s="195"/>
    </row>
    <row r="2215">
      <c r="A2215" s="145"/>
      <c r="B2215" s="256"/>
      <c r="C2215" s="238"/>
      <c r="D2215" s="235"/>
      <c r="E2215" s="235"/>
      <c r="F2215" s="195"/>
      <c r="G2215" s="195"/>
      <c r="H2215" s="217"/>
      <c r="I2215" s="195"/>
      <c r="J2215" s="195"/>
      <c r="K2215" s="195"/>
      <c r="L2215" s="195"/>
      <c r="M2215" s="195"/>
      <c r="N2215" s="195"/>
      <c r="O2215" s="195"/>
      <c r="P2215" s="195"/>
    </row>
    <row r="2216">
      <c r="A2216" s="145"/>
      <c r="B2216" s="256"/>
      <c r="C2216" s="238"/>
      <c r="D2216" s="235"/>
      <c r="E2216" s="235"/>
      <c r="F2216" s="195"/>
      <c r="G2216" s="195"/>
      <c r="H2216" s="217"/>
      <c r="I2216" s="195"/>
      <c r="J2216" s="195"/>
      <c r="K2216" s="195"/>
      <c r="L2216" s="195"/>
      <c r="M2216" s="195"/>
      <c r="N2216" s="195"/>
      <c r="O2216" s="195"/>
      <c r="P2216" s="195"/>
    </row>
    <row r="2217">
      <c r="A2217" s="145"/>
      <c r="B2217" s="256"/>
      <c r="C2217" s="238"/>
      <c r="D2217" s="235"/>
      <c r="E2217" s="235"/>
      <c r="F2217" s="195"/>
      <c r="G2217" s="195"/>
      <c r="H2217" s="217"/>
      <c r="I2217" s="195"/>
      <c r="J2217" s="195"/>
      <c r="K2217" s="195"/>
      <c r="L2217" s="195"/>
      <c r="M2217" s="195"/>
      <c r="N2217" s="195"/>
      <c r="O2217" s="195"/>
      <c r="P2217" s="195"/>
    </row>
    <row r="2218">
      <c r="A2218" s="220"/>
      <c r="B2218" s="256"/>
      <c r="C2218" s="238"/>
      <c r="D2218" s="235"/>
      <c r="E2218" s="235"/>
      <c r="F2218" s="211"/>
      <c r="G2218" s="211"/>
      <c r="H2218" s="217"/>
      <c r="I2218" s="211"/>
      <c r="J2218" s="211"/>
      <c r="K2218" s="211"/>
      <c r="L2218" s="211"/>
      <c r="M2218" s="211"/>
      <c r="N2218" s="211"/>
      <c r="O2218" s="211"/>
      <c r="P2218" s="211"/>
    </row>
    <row r="2219">
      <c r="A2219" s="145"/>
      <c r="B2219" s="256"/>
      <c r="C2219" s="238"/>
      <c r="D2219" s="235"/>
      <c r="E2219" s="235"/>
      <c r="F2219" s="195"/>
      <c r="G2219" s="195"/>
      <c r="H2219" s="217"/>
      <c r="I2219" s="195"/>
      <c r="J2219" s="195"/>
      <c r="K2219" s="195"/>
      <c r="L2219" s="195"/>
      <c r="M2219" s="195"/>
      <c r="N2219" s="195"/>
      <c r="O2219" s="195"/>
      <c r="P2219" s="195"/>
    </row>
    <row r="2220">
      <c r="A2220" s="145"/>
      <c r="B2220" s="256"/>
      <c r="C2220" s="238"/>
      <c r="D2220" s="235"/>
      <c r="E2220" s="231"/>
      <c r="F2220" s="195"/>
      <c r="G2220" s="195"/>
      <c r="H2220" s="217"/>
      <c r="I2220" s="195"/>
      <c r="J2220" s="195"/>
      <c r="K2220" s="195"/>
      <c r="L2220" s="195"/>
      <c r="M2220" s="195"/>
      <c r="N2220" s="195"/>
      <c r="O2220" s="195"/>
      <c r="P2220" s="195"/>
    </row>
    <row r="2221">
      <c r="A2221" s="145"/>
      <c r="B2221" s="256"/>
      <c r="C2221" s="238"/>
      <c r="D2221" s="235"/>
      <c r="E2221" s="235"/>
      <c r="F2221" s="195"/>
      <c r="G2221" s="195"/>
      <c r="H2221" s="217"/>
      <c r="I2221" s="195"/>
      <c r="J2221" s="195"/>
      <c r="K2221" s="195"/>
      <c r="L2221" s="195"/>
      <c r="M2221" s="195"/>
      <c r="N2221" s="195"/>
      <c r="O2221" s="195"/>
      <c r="P2221" s="195"/>
    </row>
    <row r="2222">
      <c r="A2222" s="145"/>
      <c r="B2222" s="256"/>
      <c r="C2222" s="238"/>
      <c r="D2222" s="235"/>
      <c r="E2222" s="235"/>
      <c r="F2222" s="195"/>
      <c r="G2222" s="195"/>
      <c r="H2222" s="217"/>
      <c r="I2222" s="195"/>
      <c r="J2222" s="195"/>
      <c r="K2222" s="195"/>
      <c r="L2222" s="195"/>
      <c r="M2222" s="195"/>
      <c r="N2222" s="195"/>
      <c r="O2222" s="195"/>
      <c r="P2222" s="195"/>
    </row>
    <row r="2223">
      <c r="A2223" s="145"/>
      <c r="B2223" s="256"/>
      <c r="C2223" s="238"/>
      <c r="D2223" s="235"/>
      <c r="E2223" s="235"/>
      <c r="F2223" s="195"/>
      <c r="G2223" s="195"/>
      <c r="H2223" s="217"/>
      <c r="I2223" s="195"/>
      <c r="J2223" s="195"/>
      <c r="K2223" s="195"/>
      <c r="L2223" s="195"/>
      <c r="M2223" s="195"/>
      <c r="N2223" s="195"/>
      <c r="O2223" s="195"/>
      <c r="P2223" s="195"/>
    </row>
    <row r="2224">
      <c r="A2224" s="231"/>
      <c r="B2224" s="256"/>
      <c r="C2224" s="238"/>
      <c r="D2224" s="235"/>
      <c r="E2224" s="235"/>
      <c r="F2224" s="211"/>
      <c r="G2224" s="211"/>
      <c r="H2224" s="217"/>
      <c r="I2224" s="211"/>
      <c r="J2224" s="211"/>
      <c r="K2224" s="211"/>
      <c r="L2224" s="211"/>
      <c r="M2224" s="211"/>
      <c r="N2224" s="211"/>
      <c r="O2224" s="211"/>
      <c r="P2224" s="211"/>
    </row>
    <row r="2225">
      <c r="A2225" s="231"/>
      <c r="B2225" s="256"/>
      <c r="C2225" s="238"/>
      <c r="D2225" s="235"/>
      <c r="E2225" s="235"/>
      <c r="F2225" s="211"/>
      <c r="G2225" s="211"/>
      <c r="H2225" s="217"/>
      <c r="I2225" s="211"/>
      <c r="J2225" s="211"/>
      <c r="K2225" s="211"/>
      <c r="L2225" s="211"/>
      <c r="M2225" s="211"/>
      <c r="N2225" s="211"/>
      <c r="O2225" s="211"/>
      <c r="P2225" s="211"/>
    </row>
    <row r="2226">
      <c r="A2226" s="231"/>
      <c r="B2226" s="256"/>
      <c r="C2226" s="238"/>
      <c r="D2226" s="235"/>
      <c r="E2226" s="235"/>
      <c r="F2226" s="211"/>
      <c r="G2226" s="211"/>
      <c r="H2226" s="217"/>
      <c r="I2226" s="211"/>
      <c r="J2226" s="211"/>
      <c r="K2226" s="211"/>
      <c r="L2226" s="211"/>
      <c r="M2226" s="211"/>
      <c r="N2226" s="211"/>
      <c r="O2226" s="211"/>
      <c r="P2226" s="211"/>
    </row>
    <row r="2227">
      <c r="A2227" s="231"/>
      <c r="B2227" s="256"/>
      <c r="C2227" s="238"/>
      <c r="D2227" s="235"/>
      <c r="E2227" s="235"/>
      <c r="F2227" s="211"/>
      <c r="G2227" s="211"/>
      <c r="H2227" s="217"/>
      <c r="I2227" s="211"/>
      <c r="J2227" s="211"/>
      <c r="K2227" s="211"/>
      <c r="L2227" s="211"/>
      <c r="M2227" s="211"/>
      <c r="N2227" s="211"/>
      <c r="O2227" s="211"/>
      <c r="P2227" s="211"/>
    </row>
    <row r="2228">
      <c r="A2228" s="231"/>
      <c r="B2228" s="256"/>
      <c r="C2228" s="238"/>
      <c r="D2228" s="235"/>
      <c r="E2228" s="235"/>
      <c r="F2228" s="211"/>
      <c r="G2228" s="211"/>
      <c r="H2228" s="217"/>
      <c r="I2228" s="211"/>
      <c r="J2228" s="211"/>
      <c r="K2228" s="211"/>
      <c r="L2228" s="211"/>
      <c r="M2228" s="211"/>
      <c r="N2228" s="211"/>
      <c r="O2228" s="211"/>
      <c r="P2228" s="211"/>
    </row>
    <row r="2229">
      <c r="A2229" s="231"/>
      <c r="B2229" s="256"/>
      <c r="C2229" s="238"/>
      <c r="D2229" s="235"/>
      <c r="E2229" s="235"/>
      <c r="F2229" s="211"/>
      <c r="G2229" s="211"/>
      <c r="H2229" s="217"/>
      <c r="I2229" s="211"/>
      <c r="J2229" s="211"/>
      <c r="K2229" s="211"/>
      <c r="L2229" s="211"/>
      <c r="M2229" s="211"/>
      <c r="N2229" s="211"/>
      <c r="O2229" s="211"/>
      <c r="P2229" s="211"/>
    </row>
    <row r="2230">
      <c r="A2230" s="231"/>
      <c r="B2230" s="256"/>
      <c r="C2230" s="238"/>
      <c r="D2230" s="235"/>
      <c r="E2230" s="235"/>
      <c r="F2230" s="211"/>
      <c r="G2230" s="211"/>
      <c r="H2230" s="217"/>
      <c r="I2230" s="211"/>
      <c r="J2230" s="211"/>
      <c r="K2230" s="211"/>
      <c r="L2230" s="211"/>
      <c r="M2230" s="211"/>
      <c r="N2230" s="211"/>
      <c r="O2230" s="211"/>
      <c r="P2230" s="211"/>
    </row>
    <row r="2231">
      <c r="A2231" s="231"/>
      <c r="B2231" s="256"/>
      <c r="C2231" s="238"/>
      <c r="D2231" s="235"/>
      <c r="E2231" s="235"/>
      <c r="F2231" s="211"/>
      <c r="G2231" s="211"/>
      <c r="H2231" s="217"/>
      <c r="I2231" s="211"/>
      <c r="J2231" s="211"/>
      <c r="K2231" s="211"/>
      <c r="L2231" s="211"/>
      <c r="M2231" s="211"/>
      <c r="N2231" s="211"/>
      <c r="O2231" s="211"/>
      <c r="P2231" s="211"/>
    </row>
    <row r="2232">
      <c r="A2232" s="231"/>
      <c r="B2232" s="256"/>
      <c r="C2232" s="238"/>
      <c r="D2232" s="235"/>
      <c r="E2232" s="235"/>
      <c r="F2232" s="211"/>
      <c r="G2232" s="211"/>
      <c r="H2232" s="217"/>
      <c r="I2232" s="211"/>
      <c r="J2232" s="211"/>
      <c r="K2232" s="211"/>
      <c r="L2232" s="211"/>
      <c r="M2232" s="211"/>
      <c r="N2232" s="211"/>
      <c r="O2232" s="211"/>
      <c r="P2232" s="211"/>
    </row>
    <row r="2233">
      <c r="A2233" s="231"/>
      <c r="B2233" s="256"/>
      <c r="C2233" s="238"/>
      <c r="D2233" s="235"/>
      <c r="E2233" s="235"/>
      <c r="F2233" s="211"/>
      <c r="G2233" s="211"/>
      <c r="H2233" s="217"/>
      <c r="I2233" s="211"/>
      <c r="J2233" s="211"/>
      <c r="K2233" s="211"/>
      <c r="L2233" s="211"/>
      <c r="M2233" s="211"/>
      <c r="N2233" s="211"/>
      <c r="O2233" s="211"/>
      <c r="P2233" s="211"/>
    </row>
    <row r="2234">
      <c r="A2234" s="231"/>
      <c r="B2234" s="256"/>
      <c r="C2234" s="238"/>
      <c r="D2234" s="235"/>
      <c r="E2234" s="235"/>
      <c r="F2234" s="211"/>
      <c r="G2234" s="211"/>
      <c r="H2234" s="217"/>
      <c r="I2234" s="211"/>
      <c r="J2234" s="211"/>
      <c r="K2234" s="211"/>
      <c r="L2234" s="211"/>
      <c r="M2234" s="211"/>
      <c r="N2234" s="211"/>
      <c r="O2234" s="211"/>
      <c r="P2234" s="211"/>
    </row>
    <row r="2235">
      <c r="A2235" s="231"/>
      <c r="B2235" s="256"/>
      <c r="C2235" s="238"/>
      <c r="D2235" s="235"/>
      <c r="E2235" s="235"/>
      <c r="F2235" s="211"/>
      <c r="G2235" s="211"/>
      <c r="H2235" s="217"/>
      <c r="I2235" s="211"/>
      <c r="J2235" s="211"/>
      <c r="K2235" s="211"/>
      <c r="L2235" s="211"/>
      <c r="M2235" s="211"/>
      <c r="N2235" s="211"/>
      <c r="O2235" s="211"/>
      <c r="P2235" s="211"/>
    </row>
    <row r="2236">
      <c r="A2236" s="220"/>
      <c r="B2236" s="260"/>
      <c r="C2236" s="238"/>
      <c r="D2236" s="235"/>
      <c r="E2236" s="235"/>
      <c r="F2236" s="211"/>
      <c r="G2236" s="211"/>
      <c r="H2236" s="217"/>
      <c r="I2236" s="211"/>
      <c r="J2236" s="211"/>
      <c r="K2236" s="211"/>
      <c r="L2236" s="211"/>
      <c r="M2236" s="211"/>
      <c r="N2236" s="211"/>
      <c r="O2236" s="211"/>
      <c r="P2236" s="211"/>
    </row>
    <row r="2237">
      <c r="A2237" s="231"/>
      <c r="B2237" s="260"/>
      <c r="C2237" s="238"/>
      <c r="D2237" s="235"/>
      <c r="E2237" s="235"/>
      <c r="F2237" s="211"/>
      <c r="G2237" s="211"/>
      <c r="H2237" s="217"/>
      <c r="I2237" s="211"/>
      <c r="J2237" s="211"/>
      <c r="K2237" s="211"/>
      <c r="L2237" s="211"/>
      <c r="M2237" s="211"/>
      <c r="N2237" s="211"/>
      <c r="O2237" s="211"/>
      <c r="P2237" s="211"/>
    </row>
    <row r="2238">
      <c r="A2238" s="231"/>
      <c r="B2238" s="260"/>
      <c r="C2238" s="238"/>
      <c r="D2238" s="235"/>
      <c r="E2238" s="231"/>
      <c r="F2238" s="211"/>
      <c r="G2238" s="211"/>
      <c r="H2238" s="217"/>
      <c r="I2238" s="211"/>
      <c r="J2238" s="211"/>
      <c r="K2238" s="211"/>
      <c r="L2238" s="211"/>
      <c r="M2238" s="211"/>
      <c r="N2238" s="211"/>
      <c r="O2238" s="211"/>
      <c r="P2238" s="211"/>
    </row>
    <row r="2239">
      <c r="A2239" s="231"/>
      <c r="B2239" s="260"/>
      <c r="C2239" s="238"/>
      <c r="D2239" s="235"/>
      <c r="E2239" s="235"/>
      <c r="F2239" s="211"/>
      <c r="G2239" s="211"/>
      <c r="H2239" s="217"/>
      <c r="I2239" s="211"/>
      <c r="J2239" s="211"/>
      <c r="K2239" s="211"/>
      <c r="L2239" s="211"/>
      <c r="M2239" s="211"/>
      <c r="N2239" s="211"/>
      <c r="O2239" s="211"/>
      <c r="P2239" s="211"/>
    </row>
    <row r="2240">
      <c r="A2240" s="231"/>
      <c r="B2240" s="260"/>
      <c r="C2240" s="238"/>
      <c r="D2240" s="235"/>
      <c r="E2240" s="235"/>
      <c r="F2240" s="211"/>
      <c r="G2240" s="211"/>
      <c r="H2240" s="217"/>
      <c r="I2240" s="211"/>
      <c r="J2240" s="211"/>
      <c r="K2240" s="211"/>
      <c r="L2240" s="211"/>
      <c r="M2240" s="211"/>
      <c r="N2240" s="211"/>
      <c r="O2240" s="211"/>
      <c r="P2240" s="211"/>
    </row>
    <row r="2241">
      <c r="A2241" s="231"/>
      <c r="B2241" s="260"/>
      <c r="C2241" s="238"/>
      <c r="D2241" s="235"/>
      <c r="E2241" s="235"/>
      <c r="F2241" s="211"/>
      <c r="G2241" s="211"/>
      <c r="H2241" s="217"/>
      <c r="I2241" s="211"/>
      <c r="J2241" s="211"/>
      <c r="K2241" s="211"/>
      <c r="L2241" s="211"/>
      <c r="M2241" s="211"/>
      <c r="N2241" s="211"/>
      <c r="O2241" s="211"/>
      <c r="P2241" s="211"/>
    </row>
    <row r="2242">
      <c r="A2242" s="231"/>
      <c r="B2242" s="260"/>
      <c r="C2242" s="238"/>
      <c r="D2242" s="235"/>
      <c r="E2242" s="235"/>
      <c r="F2242" s="211"/>
      <c r="G2242" s="211"/>
      <c r="H2242" s="217"/>
      <c r="I2242" s="211"/>
      <c r="J2242" s="211"/>
      <c r="K2242" s="211"/>
      <c r="L2242" s="211"/>
      <c r="M2242" s="211"/>
      <c r="N2242" s="211"/>
      <c r="O2242" s="211"/>
      <c r="P2242" s="211"/>
    </row>
    <row r="2243">
      <c r="A2243" s="231"/>
      <c r="B2243" s="260"/>
      <c r="C2243" s="238"/>
      <c r="D2243" s="235"/>
      <c r="E2243" s="235"/>
      <c r="F2243" s="211"/>
      <c r="G2243" s="211"/>
      <c r="H2243" s="217"/>
      <c r="I2243" s="211"/>
      <c r="J2243" s="211"/>
      <c r="K2243" s="211"/>
      <c r="L2243" s="211"/>
      <c r="M2243" s="211"/>
      <c r="N2243" s="211"/>
      <c r="O2243" s="211"/>
      <c r="P2243" s="211"/>
    </row>
    <row r="2244">
      <c r="A2244" s="231"/>
      <c r="B2244" s="260"/>
      <c r="C2244" s="238"/>
      <c r="D2244" s="235"/>
      <c r="E2244" s="235"/>
      <c r="F2244" s="211"/>
      <c r="G2244" s="211"/>
      <c r="H2244" s="217"/>
      <c r="I2244" s="211"/>
      <c r="J2244" s="211"/>
      <c r="K2244" s="211"/>
      <c r="L2244" s="211"/>
      <c r="M2244" s="211"/>
      <c r="N2244" s="211"/>
      <c r="O2244" s="211"/>
      <c r="P2244" s="211"/>
    </row>
    <row r="2245">
      <c r="A2245" s="231"/>
      <c r="B2245" s="260"/>
      <c r="C2245" s="238"/>
      <c r="D2245" s="235"/>
      <c r="E2245" s="235"/>
      <c r="F2245" s="211"/>
      <c r="G2245" s="211"/>
      <c r="H2245" s="217"/>
      <c r="I2245" s="211"/>
      <c r="J2245" s="211"/>
      <c r="K2245" s="211"/>
      <c r="L2245" s="211"/>
      <c r="M2245" s="211"/>
      <c r="N2245" s="211"/>
      <c r="O2245" s="211"/>
      <c r="P2245" s="211"/>
    </row>
    <row r="2246">
      <c r="A2246" s="145"/>
      <c r="B2246" s="260"/>
      <c r="C2246" s="238"/>
      <c r="D2246" s="235"/>
      <c r="E2246" s="235"/>
      <c r="F2246" s="195"/>
      <c r="G2246" s="195"/>
      <c r="H2246" s="217"/>
      <c r="I2246" s="195"/>
      <c r="J2246" s="195"/>
      <c r="K2246" s="195"/>
      <c r="L2246" s="195"/>
      <c r="M2246" s="195"/>
      <c r="N2246" s="195"/>
      <c r="O2246" s="195"/>
      <c r="P2246" s="195"/>
    </row>
    <row r="2247">
      <c r="A2247" s="145"/>
      <c r="B2247" s="260"/>
      <c r="C2247" s="238"/>
      <c r="D2247" s="235"/>
      <c r="E2247" s="235"/>
      <c r="F2247" s="195"/>
      <c r="G2247" s="195"/>
      <c r="H2247" s="217"/>
      <c r="I2247" s="195"/>
      <c r="J2247" s="195"/>
      <c r="K2247" s="195"/>
      <c r="L2247" s="195"/>
      <c r="M2247" s="195"/>
      <c r="N2247" s="195"/>
      <c r="O2247" s="195"/>
      <c r="P2247" s="195"/>
    </row>
    <row r="2248">
      <c r="A2248" s="145"/>
      <c r="B2248" s="260"/>
      <c r="C2248" s="238"/>
      <c r="D2248" s="235"/>
      <c r="E2248" s="235"/>
      <c r="F2248" s="195"/>
      <c r="G2248" s="195"/>
      <c r="H2248" s="217"/>
      <c r="I2248" s="195"/>
      <c r="J2248" s="195"/>
      <c r="K2248" s="195"/>
      <c r="L2248" s="195"/>
      <c r="M2248" s="195"/>
      <c r="N2248" s="195"/>
      <c r="O2248" s="195"/>
      <c r="P2248" s="195"/>
    </row>
    <row r="2249">
      <c r="A2249" s="145"/>
      <c r="B2249" s="260"/>
      <c r="C2249" s="238"/>
      <c r="D2249" s="235"/>
      <c r="E2249" s="235"/>
      <c r="F2249" s="195"/>
      <c r="G2249" s="195"/>
      <c r="H2249" s="217"/>
      <c r="I2249" s="195"/>
      <c r="J2249" s="195"/>
      <c r="K2249" s="195"/>
      <c r="L2249" s="195"/>
      <c r="M2249" s="195"/>
      <c r="N2249" s="195"/>
      <c r="O2249" s="195"/>
      <c r="P2249" s="195"/>
    </row>
    <row r="2250">
      <c r="A2250" s="145"/>
      <c r="B2250" s="260"/>
      <c r="C2250" s="238"/>
      <c r="D2250" s="235"/>
      <c r="E2250" s="235"/>
      <c r="F2250" s="195"/>
      <c r="G2250" s="195"/>
      <c r="H2250" s="217"/>
      <c r="I2250" s="195"/>
      <c r="J2250" s="195"/>
      <c r="K2250" s="195"/>
      <c r="L2250" s="195"/>
      <c r="M2250" s="195"/>
      <c r="N2250" s="195"/>
      <c r="O2250" s="195"/>
      <c r="P2250" s="195"/>
    </row>
    <row r="2251">
      <c r="A2251" s="145"/>
      <c r="B2251" s="260"/>
      <c r="C2251" s="238"/>
      <c r="D2251" s="235"/>
      <c r="E2251" s="235"/>
      <c r="F2251" s="195"/>
      <c r="G2251" s="195"/>
      <c r="H2251" s="217"/>
      <c r="I2251" s="195"/>
      <c r="J2251" s="195"/>
      <c r="K2251" s="195"/>
      <c r="L2251" s="195"/>
      <c r="M2251" s="195"/>
      <c r="N2251" s="195"/>
      <c r="O2251" s="195"/>
      <c r="P2251" s="195"/>
    </row>
    <row r="2252">
      <c r="A2252" s="145"/>
      <c r="B2252" s="260"/>
      <c r="C2252" s="238"/>
      <c r="D2252" s="235"/>
      <c r="E2252" s="235"/>
      <c r="F2252" s="195"/>
      <c r="G2252" s="195"/>
      <c r="H2252" s="217"/>
      <c r="I2252" s="195"/>
      <c r="J2252" s="195"/>
      <c r="K2252" s="195"/>
      <c r="L2252" s="195"/>
      <c r="M2252" s="195"/>
      <c r="N2252" s="195"/>
      <c r="O2252" s="195"/>
      <c r="P2252" s="195"/>
    </row>
    <row r="2253">
      <c r="A2253" s="145"/>
      <c r="B2253" s="260"/>
      <c r="C2253" s="238"/>
      <c r="D2253" s="235"/>
      <c r="E2253" s="235"/>
      <c r="F2253" s="195"/>
      <c r="G2253" s="195"/>
      <c r="H2253" s="217"/>
      <c r="I2253" s="195"/>
      <c r="J2253" s="195"/>
      <c r="K2253" s="195"/>
      <c r="L2253" s="195"/>
      <c r="M2253" s="195"/>
      <c r="N2253" s="195"/>
      <c r="O2253" s="195"/>
      <c r="P2253" s="195"/>
    </row>
    <row r="2254">
      <c r="A2254" s="220"/>
      <c r="B2254" s="256"/>
      <c r="C2254" s="238"/>
      <c r="D2254" s="235"/>
      <c r="E2254" s="235"/>
      <c r="F2254" s="211"/>
      <c r="G2254" s="211"/>
      <c r="H2254" s="217"/>
      <c r="I2254" s="211"/>
      <c r="J2254" s="211"/>
      <c r="K2254" s="211"/>
      <c r="L2254" s="211"/>
      <c r="M2254" s="211"/>
      <c r="N2254" s="211"/>
      <c r="O2254" s="211"/>
      <c r="P2254" s="211"/>
    </row>
    <row r="2255">
      <c r="A2255" s="145"/>
      <c r="B2255" s="256"/>
      <c r="C2255" s="238"/>
      <c r="D2255" s="235"/>
      <c r="E2255" s="235"/>
      <c r="F2255" s="195"/>
      <c r="G2255" s="195"/>
      <c r="H2255" s="217"/>
      <c r="I2255" s="195"/>
      <c r="J2255" s="195"/>
      <c r="K2255" s="195"/>
      <c r="L2255" s="195"/>
      <c r="M2255" s="195"/>
      <c r="N2255" s="195"/>
      <c r="O2255" s="195"/>
      <c r="P2255" s="195"/>
    </row>
    <row r="2256">
      <c r="A2256" s="145"/>
      <c r="B2256" s="256"/>
      <c r="C2256" s="238"/>
      <c r="D2256" s="235"/>
      <c r="E2256" s="231"/>
      <c r="F2256" s="195"/>
      <c r="G2256" s="195"/>
      <c r="H2256" s="217"/>
      <c r="I2256" s="195"/>
      <c r="J2256" s="195"/>
      <c r="K2256" s="195"/>
      <c r="L2256" s="195"/>
      <c r="M2256" s="195"/>
      <c r="N2256" s="195"/>
      <c r="O2256" s="195"/>
      <c r="P2256" s="195"/>
    </row>
    <row r="2257">
      <c r="A2257" s="145"/>
      <c r="B2257" s="256"/>
      <c r="C2257" s="238"/>
      <c r="D2257" s="235"/>
      <c r="E2257" s="235"/>
      <c r="F2257" s="195"/>
      <c r="G2257" s="195"/>
      <c r="H2257" s="217"/>
      <c r="I2257" s="195"/>
      <c r="J2257" s="195"/>
      <c r="K2257" s="195"/>
      <c r="L2257" s="195"/>
      <c r="M2257" s="195"/>
      <c r="N2257" s="195"/>
      <c r="O2257" s="195"/>
      <c r="P2257" s="195"/>
    </row>
    <row r="2258">
      <c r="A2258" s="145"/>
      <c r="B2258" s="256"/>
      <c r="C2258" s="238"/>
      <c r="D2258" s="235"/>
      <c r="E2258" s="235"/>
      <c r="F2258" s="195"/>
      <c r="G2258" s="195"/>
      <c r="H2258" s="217"/>
      <c r="I2258" s="195"/>
      <c r="J2258" s="195"/>
      <c r="K2258" s="195"/>
      <c r="L2258" s="195"/>
      <c r="M2258" s="195"/>
      <c r="N2258" s="195"/>
      <c r="O2258" s="195"/>
      <c r="P2258" s="195"/>
    </row>
    <row r="2259">
      <c r="A2259" s="145"/>
      <c r="B2259" s="256"/>
      <c r="C2259" s="238"/>
      <c r="D2259" s="235"/>
      <c r="E2259" s="235"/>
      <c r="F2259" s="195"/>
      <c r="G2259" s="195"/>
      <c r="H2259" s="217"/>
      <c r="I2259" s="195"/>
      <c r="J2259" s="195"/>
      <c r="K2259" s="195"/>
      <c r="L2259" s="195"/>
      <c r="M2259" s="195"/>
      <c r="N2259" s="195"/>
      <c r="O2259" s="195"/>
      <c r="P2259" s="195"/>
    </row>
    <row r="2260">
      <c r="A2260" s="145"/>
      <c r="B2260" s="256"/>
      <c r="C2260" s="238"/>
      <c r="D2260" s="235"/>
      <c r="E2260" s="235"/>
      <c r="F2260" s="195"/>
      <c r="G2260" s="195"/>
      <c r="H2260" s="217"/>
      <c r="I2260" s="195"/>
      <c r="J2260" s="195"/>
      <c r="K2260" s="195"/>
      <c r="L2260" s="195"/>
      <c r="M2260" s="195"/>
      <c r="N2260" s="195"/>
      <c r="O2260" s="195"/>
      <c r="P2260" s="195"/>
    </row>
    <row r="2261">
      <c r="A2261" s="145"/>
      <c r="B2261" s="256"/>
      <c r="C2261" s="238"/>
      <c r="D2261" s="235"/>
      <c r="E2261" s="235"/>
      <c r="F2261" s="195"/>
      <c r="G2261" s="195"/>
      <c r="H2261" s="217"/>
      <c r="I2261" s="195"/>
      <c r="J2261" s="195"/>
      <c r="K2261" s="195"/>
      <c r="L2261" s="195"/>
      <c r="M2261" s="195"/>
      <c r="N2261" s="195"/>
      <c r="O2261" s="195"/>
      <c r="P2261" s="195"/>
    </row>
    <row r="2262">
      <c r="A2262" s="145"/>
      <c r="B2262" s="256"/>
      <c r="C2262" s="238"/>
      <c r="D2262" s="235"/>
      <c r="E2262" s="235"/>
      <c r="F2262" s="195"/>
      <c r="G2262" s="195"/>
      <c r="H2262" s="217"/>
      <c r="I2262" s="195"/>
      <c r="J2262" s="195"/>
      <c r="K2262" s="195"/>
      <c r="L2262" s="195"/>
      <c r="M2262" s="195"/>
      <c r="N2262" s="195"/>
      <c r="O2262" s="195"/>
      <c r="P2262" s="195"/>
    </row>
    <row r="2263">
      <c r="A2263" s="145"/>
      <c r="B2263" s="256"/>
      <c r="C2263" s="238"/>
      <c r="D2263" s="235"/>
      <c r="E2263" s="235"/>
      <c r="F2263" s="195"/>
      <c r="G2263" s="195"/>
      <c r="H2263" s="217"/>
      <c r="I2263" s="195"/>
      <c r="J2263" s="195"/>
      <c r="K2263" s="195"/>
      <c r="L2263" s="195"/>
      <c r="M2263" s="195"/>
      <c r="N2263" s="195"/>
      <c r="O2263" s="195"/>
      <c r="P2263" s="195"/>
    </row>
    <row r="2264">
      <c r="A2264" s="145"/>
      <c r="B2264" s="256"/>
      <c r="C2264" s="238"/>
      <c r="D2264" s="235"/>
      <c r="E2264" s="235"/>
      <c r="F2264" s="195"/>
      <c r="G2264" s="195"/>
      <c r="H2264" s="217"/>
      <c r="I2264" s="195"/>
      <c r="J2264" s="195"/>
      <c r="K2264" s="195"/>
      <c r="L2264" s="195"/>
      <c r="M2264" s="195"/>
      <c r="N2264" s="195"/>
      <c r="O2264" s="195"/>
      <c r="P2264" s="195"/>
    </row>
    <row r="2265">
      <c r="A2265" s="145"/>
      <c r="B2265" s="256"/>
      <c r="C2265" s="238"/>
      <c r="D2265" s="235"/>
      <c r="E2265" s="235"/>
      <c r="F2265" s="195"/>
      <c r="G2265" s="195"/>
      <c r="H2265" s="217"/>
      <c r="I2265" s="195"/>
      <c r="J2265" s="195"/>
      <c r="K2265" s="195"/>
      <c r="L2265" s="195"/>
      <c r="M2265" s="195"/>
      <c r="N2265" s="195"/>
      <c r="O2265" s="195"/>
      <c r="P2265" s="195"/>
    </row>
    <row r="2266">
      <c r="A2266" s="145"/>
      <c r="B2266" s="256"/>
      <c r="C2266" s="238"/>
      <c r="D2266" s="235"/>
      <c r="E2266" s="235"/>
      <c r="F2266" s="195"/>
      <c r="G2266" s="195"/>
      <c r="H2266" s="217"/>
      <c r="I2266" s="195"/>
      <c r="J2266" s="195"/>
      <c r="K2266" s="195"/>
      <c r="L2266" s="195"/>
      <c r="M2266" s="195"/>
      <c r="N2266" s="195"/>
      <c r="O2266" s="195"/>
      <c r="P2266" s="195"/>
    </row>
    <row r="2267">
      <c r="A2267" s="145"/>
      <c r="B2267" s="256"/>
      <c r="C2267" s="238"/>
      <c r="D2267" s="235"/>
      <c r="E2267" s="235"/>
      <c r="F2267" s="195"/>
      <c r="G2267" s="195"/>
      <c r="H2267" s="217"/>
      <c r="I2267" s="195"/>
      <c r="J2267" s="195"/>
      <c r="K2267" s="195"/>
      <c r="L2267" s="195"/>
      <c r="M2267" s="195"/>
      <c r="N2267" s="195"/>
      <c r="O2267" s="195"/>
      <c r="P2267" s="195"/>
    </row>
    <row r="2268">
      <c r="A2268" s="145"/>
      <c r="B2268" s="256"/>
      <c r="C2268" s="238"/>
      <c r="D2268" s="235"/>
      <c r="E2268" s="235"/>
      <c r="F2268" s="195"/>
      <c r="G2268" s="195"/>
      <c r="H2268" s="217"/>
      <c r="I2268" s="195"/>
      <c r="J2268" s="195"/>
      <c r="K2268" s="195"/>
      <c r="L2268" s="195"/>
      <c r="M2268" s="195"/>
      <c r="N2268" s="195"/>
      <c r="O2268" s="195"/>
      <c r="P2268" s="195"/>
    </row>
    <row r="2269">
      <c r="A2269" s="145"/>
      <c r="B2269" s="256"/>
      <c r="C2269" s="238"/>
      <c r="D2269" s="235"/>
      <c r="E2269" s="235"/>
      <c r="F2269" s="195"/>
      <c r="G2269" s="195"/>
      <c r="H2269" s="217"/>
      <c r="I2269" s="195"/>
      <c r="J2269" s="195"/>
      <c r="K2269" s="195"/>
      <c r="L2269" s="195"/>
      <c r="M2269" s="195"/>
      <c r="N2269" s="195"/>
      <c r="O2269" s="195"/>
      <c r="P2269" s="195"/>
    </row>
    <row r="2270">
      <c r="A2270" s="145"/>
      <c r="B2270" s="256"/>
      <c r="C2270" s="238"/>
      <c r="D2270" s="235"/>
      <c r="E2270" s="235"/>
      <c r="F2270" s="195"/>
      <c r="G2270" s="195"/>
      <c r="H2270" s="217"/>
      <c r="I2270" s="195"/>
      <c r="J2270" s="195"/>
      <c r="K2270" s="195"/>
      <c r="L2270" s="195"/>
      <c r="M2270" s="195"/>
      <c r="N2270" s="195"/>
      <c r="O2270" s="195"/>
      <c r="P2270" s="195"/>
    </row>
    <row r="2271">
      <c r="A2271" s="145"/>
      <c r="B2271" s="256"/>
      <c r="C2271" s="238"/>
      <c r="D2271" s="235"/>
      <c r="E2271" s="235"/>
      <c r="F2271" s="195"/>
      <c r="G2271" s="195"/>
      <c r="H2271" s="217"/>
      <c r="I2271" s="195"/>
      <c r="J2271" s="195"/>
      <c r="K2271" s="195"/>
      <c r="L2271" s="195"/>
      <c r="M2271" s="195"/>
      <c r="N2271" s="195"/>
      <c r="O2271" s="195"/>
      <c r="P2271" s="195"/>
    </row>
    <row r="2272">
      <c r="A2272" s="241"/>
      <c r="B2272" s="256"/>
      <c r="C2272" s="238"/>
      <c r="D2272" s="235"/>
      <c r="E2272" s="235"/>
      <c r="F2272" s="211"/>
      <c r="G2272" s="211"/>
      <c r="H2272" s="217"/>
      <c r="I2272" s="211"/>
      <c r="J2272" s="211"/>
      <c r="K2272" s="211"/>
      <c r="L2272" s="211"/>
      <c r="M2272" s="211"/>
      <c r="N2272" s="211"/>
      <c r="O2272" s="211"/>
      <c r="P2272" s="211"/>
    </row>
    <row r="2273">
      <c r="A2273" s="145"/>
      <c r="B2273" s="256"/>
      <c r="C2273" s="238"/>
      <c r="D2273" s="235"/>
      <c r="E2273" s="235"/>
      <c r="F2273" s="195"/>
      <c r="G2273" s="195"/>
      <c r="H2273" s="217"/>
      <c r="I2273" s="195"/>
      <c r="J2273" s="195"/>
      <c r="K2273" s="195"/>
      <c r="L2273" s="195"/>
      <c r="M2273" s="195"/>
      <c r="N2273" s="195"/>
      <c r="O2273" s="195"/>
      <c r="P2273" s="195"/>
    </row>
    <row r="2274">
      <c r="A2274" s="145"/>
      <c r="B2274" s="256"/>
      <c r="C2274" s="238"/>
      <c r="D2274" s="235"/>
      <c r="E2274" s="231"/>
      <c r="F2274" s="195"/>
      <c r="G2274" s="195"/>
      <c r="H2274" s="217"/>
      <c r="I2274" s="195"/>
      <c r="J2274" s="195"/>
      <c r="K2274" s="195"/>
      <c r="L2274" s="195"/>
      <c r="M2274" s="195"/>
      <c r="N2274" s="195"/>
      <c r="O2274" s="195"/>
      <c r="P2274" s="195"/>
    </row>
    <row r="2275">
      <c r="A2275" s="145"/>
      <c r="B2275" s="256"/>
      <c r="C2275" s="238"/>
      <c r="D2275" s="235"/>
      <c r="E2275" s="235"/>
      <c r="F2275" s="195"/>
      <c r="G2275" s="195"/>
      <c r="H2275" s="217"/>
      <c r="I2275" s="195"/>
      <c r="J2275" s="195"/>
      <c r="K2275" s="195"/>
      <c r="L2275" s="195"/>
      <c r="M2275" s="195"/>
      <c r="N2275" s="195"/>
      <c r="O2275" s="195"/>
      <c r="P2275" s="195"/>
    </row>
    <row r="2276">
      <c r="A2276" s="145"/>
      <c r="B2276" s="256"/>
      <c r="C2276" s="238"/>
      <c r="D2276" s="235"/>
      <c r="E2276" s="235"/>
      <c r="F2276" s="195"/>
      <c r="G2276" s="195"/>
      <c r="H2276" s="217"/>
      <c r="I2276" s="195"/>
      <c r="J2276" s="195"/>
      <c r="K2276" s="195"/>
      <c r="L2276" s="195"/>
      <c r="M2276" s="195"/>
      <c r="N2276" s="195"/>
      <c r="O2276" s="195"/>
      <c r="P2276" s="195"/>
    </row>
    <row r="2277">
      <c r="A2277" s="145"/>
      <c r="B2277" s="256"/>
      <c r="C2277" s="238"/>
      <c r="D2277" s="235"/>
      <c r="E2277" s="235"/>
      <c r="F2277" s="195"/>
      <c r="G2277" s="195"/>
      <c r="H2277" s="217"/>
      <c r="I2277" s="195"/>
      <c r="J2277" s="195"/>
      <c r="K2277" s="195"/>
      <c r="L2277" s="195"/>
      <c r="M2277" s="195"/>
      <c r="N2277" s="195"/>
      <c r="O2277" s="195"/>
      <c r="P2277" s="195"/>
    </row>
    <row r="2278">
      <c r="A2278" s="145"/>
      <c r="B2278" s="256"/>
      <c r="C2278" s="238"/>
      <c r="D2278" s="235"/>
      <c r="E2278" s="235"/>
      <c r="F2278" s="195"/>
      <c r="G2278" s="195"/>
      <c r="H2278" s="217"/>
      <c r="I2278" s="195"/>
      <c r="J2278" s="195"/>
      <c r="K2278" s="195"/>
      <c r="L2278" s="195"/>
      <c r="M2278" s="195"/>
      <c r="N2278" s="195"/>
      <c r="O2278" s="195"/>
      <c r="P2278" s="195"/>
    </row>
    <row r="2279">
      <c r="A2279" s="145"/>
      <c r="B2279" s="256"/>
      <c r="C2279" s="238"/>
      <c r="D2279" s="235"/>
      <c r="E2279" s="235"/>
      <c r="F2279" s="195"/>
      <c r="G2279" s="195"/>
      <c r="H2279" s="217"/>
      <c r="I2279" s="195"/>
      <c r="J2279" s="195"/>
      <c r="K2279" s="195"/>
      <c r="L2279" s="195"/>
      <c r="M2279" s="195"/>
      <c r="N2279" s="195"/>
      <c r="O2279" s="195"/>
      <c r="P2279" s="195"/>
    </row>
    <row r="2280">
      <c r="A2280" s="145"/>
      <c r="B2280" s="256"/>
      <c r="C2280" s="238"/>
      <c r="D2280" s="235"/>
      <c r="E2280" s="235"/>
      <c r="F2280" s="195"/>
      <c r="G2280" s="195"/>
      <c r="H2280" s="217"/>
      <c r="I2280" s="195"/>
      <c r="J2280" s="195"/>
      <c r="K2280" s="195"/>
      <c r="L2280" s="195"/>
      <c r="M2280" s="195"/>
      <c r="N2280" s="195"/>
      <c r="O2280" s="195"/>
      <c r="P2280" s="195"/>
    </row>
    <row r="2281">
      <c r="A2281" s="145"/>
      <c r="B2281" s="256"/>
      <c r="C2281" s="238"/>
      <c r="D2281" s="235"/>
      <c r="E2281" s="235"/>
      <c r="F2281" s="195"/>
      <c r="G2281" s="195"/>
      <c r="H2281" s="217"/>
      <c r="I2281" s="195"/>
      <c r="J2281" s="195"/>
      <c r="K2281" s="195"/>
      <c r="L2281" s="195"/>
      <c r="M2281" s="195"/>
      <c r="N2281" s="195"/>
      <c r="O2281" s="195"/>
      <c r="P2281" s="195"/>
    </row>
    <row r="2282">
      <c r="A2282" s="145"/>
      <c r="B2282" s="256"/>
      <c r="C2282" s="238"/>
      <c r="D2282" s="235"/>
      <c r="E2282" s="235"/>
      <c r="F2282" s="195"/>
      <c r="G2282" s="195"/>
      <c r="H2282" s="217"/>
      <c r="I2282" s="195"/>
      <c r="J2282" s="195"/>
      <c r="K2282" s="195"/>
      <c r="L2282" s="195"/>
      <c r="M2282" s="195"/>
      <c r="N2282" s="195"/>
      <c r="O2282" s="195"/>
      <c r="P2282" s="195"/>
    </row>
    <row r="2283">
      <c r="A2283" s="145"/>
      <c r="B2283" s="256"/>
      <c r="C2283" s="238"/>
      <c r="D2283" s="235"/>
      <c r="E2283" s="235"/>
      <c r="F2283" s="195"/>
      <c r="G2283" s="195"/>
      <c r="H2283" s="217"/>
      <c r="I2283" s="195"/>
      <c r="J2283" s="195"/>
      <c r="K2283" s="195"/>
      <c r="L2283" s="195"/>
      <c r="M2283" s="195"/>
      <c r="N2283" s="195"/>
      <c r="O2283" s="195"/>
      <c r="P2283" s="195"/>
    </row>
    <row r="2284">
      <c r="A2284" s="145"/>
      <c r="B2284" s="256"/>
      <c r="C2284" s="238"/>
      <c r="D2284" s="235"/>
      <c r="E2284" s="235"/>
      <c r="F2284" s="195"/>
      <c r="G2284" s="195"/>
      <c r="H2284" s="217"/>
      <c r="I2284" s="195"/>
      <c r="J2284" s="195"/>
      <c r="K2284" s="195"/>
      <c r="L2284" s="195"/>
      <c r="M2284" s="195"/>
      <c r="N2284" s="195"/>
      <c r="O2284" s="195"/>
      <c r="P2284" s="195"/>
    </row>
    <row r="2285">
      <c r="A2285" s="145"/>
      <c r="B2285" s="256"/>
      <c r="C2285" s="238"/>
      <c r="D2285" s="235"/>
      <c r="E2285" s="235"/>
      <c r="F2285" s="195"/>
      <c r="G2285" s="195"/>
      <c r="H2285" s="217"/>
      <c r="I2285" s="195"/>
      <c r="J2285" s="195"/>
      <c r="K2285" s="195"/>
      <c r="L2285" s="195"/>
      <c r="M2285" s="195"/>
      <c r="N2285" s="195"/>
      <c r="O2285" s="195"/>
      <c r="P2285" s="195"/>
    </row>
    <row r="2286">
      <c r="A2286" s="145"/>
      <c r="B2286" s="256"/>
      <c r="C2286" s="238"/>
      <c r="D2286" s="235"/>
      <c r="E2286" s="235"/>
      <c r="F2286" s="195"/>
      <c r="G2286" s="195"/>
      <c r="H2286" s="217"/>
      <c r="I2286" s="195"/>
      <c r="J2286" s="195"/>
      <c r="K2286" s="195"/>
      <c r="L2286" s="195"/>
      <c r="M2286" s="195"/>
      <c r="N2286" s="195"/>
      <c r="O2286" s="195"/>
      <c r="P2286" s="195"/>
    </row>
    <row r="2287">
      <c r="A2287" s="145"/>
      <c r="B2287" s="256"/>
      <c r="C2287" s="238"/>
      <c r="D2287" s="235"/>
      <c r="E2287" s="235"/>
      <c r="F2287" s="195"/>
      <c r="G2287" s="195"/>
      <c r="H2287" s="217"/>
      <c r="I2287" s="195"/>
      <c r="J2287" s="195"/>
      <c r="K2287" s="195"/>
      <c r="L2287" s="195"/>
      <c r="M2287" s="195"/>
      <c r="N2287" s="195"/>
      <c r="O2287" s="195"/>
      <c r="P2287" s="195"/>
    </row>
    <row r="2288">
      <c r="A2288" s="145"/>
      <c r="B2288" s="256"/>
      <c r="C2288" s="238"/>
      <c r="D2288" s="235"/>
      <c r="E2288" s="235"/>
      <c r="F2288" s="195"/>
      <c r="G2288" s="195"/>
      <c r="H2288" s="217"/>
      <c r="I2288" s="195"/>
      <c r="J2288" s="195"/>
      <c r="K2288" s="195"/>
      <c r="L2288" s="195"/>
      <c r="M2288" s="195"/>
      <c r="N2288" s="195"/>
      <c r="O2288" s="195"/>
      <c r="P2288" s="195"/>
    </row>
    <row r="2289">
      <c r="A2289" s="145"/>
      <c r="B2289" s="256"/>
      <c r="C2289" s="238"/>
      <c r="D2289" s="235"/>
      <c r="E2289" s="235"/>
      <c r="F2289" s="195"/>
      <c r="G2289" s="195"/>
      <c r="H2289" s="217"/>
      <c r="I2289" s="195"/>
      <c r="J2289" s="195"/>
      <c r="K2289" s="195"/>
      <c r="L2289" s="195"/>
      <c r="M2289" s="195"/>
      <c r="N2289" s="195"/>
      <c r="O2289" s="195"/>
      <c r="P2289" s="195"/>
    </row>
    <row r="2290">
      <c r="A2290" s="220"/>
      <c r="B2290" s="256"/>
      <c r="C2290" s="238"/>
      <c r="D2290" s="235"/>
      <c r="E2290" s="235"/>
      <c r="F2290" s="211"/>
      <c r="G2290" s="211"/>
      <c r="H2290" s="217"/>
      <c r="I2290" s="211"/>
      <c r="J2290" s="211"/>
      <c r="K2290" s="211"/>
      <c r="L2290" s="211"/>
      <c r="M2290" s="211"/>
      <c r="N2290" s="211"/>
      <c r="O2290" s="211"/>
      <c r="P2290" s="211"/>
    </row>
    <row r="2291">
      <c r="A2291" s="145"/>
      <c r="B2291" s="256"/>
      <c r="C2291" s="238"/>
      <c r="D2291" s="235"/>
      <c r="E2291" s="235"/>
      <c r="F2291" s="195"/>
      <c r="G2291" s="195"/>
      <c r="H2291" s="217"/>
      <c r="I2291" s="195"/>
      <c r="J2291" s="195"/>
      <c r="K2291" s="195"/>
      <c r="L2291" s="195"/>
      <c r="M2291" s="195"/>
      <c r="N2291" s="195"/>
      <c r="O2291" s="195"/>
      <c r="P2291" s="195"/>
    </row>
    <row r="2292">
      <c r="A2292" s="145"/>
      <c r="B2292" s="256"/>
      <c r="C2292" s="238"/>
      <c r="D2292" s="235"/>
      <c r="E2292" s="231"/>
      <c r="F2292" s="195"/>
      <c r="G2292" s="195"/>
      <c r="H2292" s="217"/>
      <c r="I2292" s="195"/>
      <c r="J2292" s="195"/>
      <c r="K2292" s="195"/>
      <c r="L2292" s="195"/>
      <c r="M2292" s="195"/>
      <c r="N2292" s="195"/>
      <c r="O2292" s="195"/>
      <c r="P2292" s="195"/>
    </row>
    <row r="2293">
      <c r="A2293" s="145"/>
      <c r="B2293" s="256"/>
      <c r="C2293" s="238"/>
      <c r="D2293" s="235"/>
      <c r="E2293" s="235"/>
      <c r="F2293" s="195"/>
      <c r="G2293" s="195"/>
      <c r="H2293" s="217"/>
      <c r="I2293" s="195"/>
      <c r="J2293" s="195"/>
      <c r="K2293" s="195"/>
      <c r="L2293" s="195"/>
      <c r="M2293" s="195"/>
      <c r="N2293" s="195"/>
      <c r="O2293" s="195"/>
      <c r="P2293" s="195"/>
    </row>
    <row r="2294">
      <c r="A2294" s="145"/>
      <c r="B2294" s="256"/>
      <c r="C2294" s="238"/>
      <c r="D2294" s="235"/>
      <c r="E2294" s="235"/>
      <c r="F2294" s="195"/>
      <c r="G2294" s="195"/>
      <c r="H2294" s="217"/>
      <c r="I2294" s="195"/>
      <c r="J2294" s="195"/>
      <c r="K2294" s="195"/>
      <c r="L2294" s="195"/>
      <c r="M2294" s="195"/>
      <c r="N2294" s="195"/>
      <c r="O2294" s="195"/>
      <c r="P2294" s="195"/>
    </row>
    <row r="2295">
      <c r="A2295" s="145"/>
      <c r="B2295" s="256"/>
      <c r="C2295" s="238"/>
      <c r="D2295" s="235"/>
      <c r="E2295" s="235"/>
      <c r="F2295" s="195"/>
      <c r="G2295" s="195"/>
      <c r="H2295" s="217"/>
      <c r="I2295" s="195"/>
      <c r="J2295" s="195"/>
      <c r="K2295" s="195"/>
      <c r="L2295" s="195"/>
      <c r="M2295" s="195"/>
      <c r="N2295" s="195"/>
      <c r="O2295" s="195"/>
      <c r="P2295" s="195"/>
    </row>
    <row r="2296">
      <c r="A2296" s="145"/>
      <c r="B2296" s="256"/>
      <c r="C2296" s="238"/>
      <c r="D2296" s="235"/>
      <c r="E2296" s="235"/>
      <c r="F2296" s="195"/>
      <c r="G2296" s="195"/>
      <c r="H2296" s="217"/>
      <c r="I2296" s="195"/>
      <c r="J2296" s="195"/>
      <c r="K2296" s="195"/>
      <c r="L2296" s="195"/>
      <c r="M2296" s="195"/>
      <c r="N2296" s="195"/>
      <c r="O2296" s="195"/>
      <c r="P2296" s="195"/>
    </row>
    <row r="2297">
      <c r="A2297" s="145"/>
      <c r="B2297" s="256"/>
      <c r="C2297" s="238"/>
      <c r="D2297" s="235"/>
      <c r="E2297" s="235"/>
      <c r="F2297" s="195"/>
      <c r="G2297" s="195"/>
      <c r="H2297" s="217"/>
      <c r="I2297" s="195"/>
      <c r="J2297" s="195"/>
      <c r="K2297" s="195"/>
      <c r="L2297" s="195"/>
      <c r="M2297" s="195"/>
      <c r="N2297" s="195"/>
      <c r="O2297" s="195"/>
      <c r="P2297" s="195"/>
    </row>
    <row r="2298">
      <c r="A2298" s="145"/>
      <c r="B2298" s="256"/>
      <c r="C2298" s="238"/>
      <c r="D2298" s="235"/>
      <c r="E2298" s="235"/>
      <c r="F2298" s="195"/>
      <c r="G2298" s="195"/>
      <c r="H2298" s="217"/>
      <c r="I2298" s="195"/>
      <c r="J2298" s="195"/>
      <c r="K2298" s="195"/>
      <c r="L2298" s="195"/>
      <c r="M2298" s="195"/>
      <c r="N2298" s="195"/>
      <c r="O2298" s="195"/>
      <c r="P2298" s="195"/>
    </row>
    <row r="2299">
      <c r="A2299" s="145"/>
      <c r="B2299" s="256"/>
      <c r="C2299" s="238"/>
      <c r="D2299" s="235"/>
      <c r="E2299" s="235"/>
      <c r="F2299" s="195"/>
      <c r="G2299" s="195"/>
      <c r="H2299" s="217"/>
      <c r="I2299" s="195"/>
      <c r="J2299" s="195"/>
      <c r="K2299" s="195"/>
      <c r="L2299" s="195"/>
      <c r="M2299" s="195"/>
      <c r="N2299" s="195"/>
      <c r="O2299" s="195"/>
      <c r="P2299" s="195"/>
    </row>
    <row r="2300">
      <c r="A2300" s="145"/>
      <c r="B2300" s="256"/>
      <c r="C2300" s="238"/>
      <c r="D2300" s="235"/>
      <c r="E2300" s="235"/>
      <c r="F2300" s="195"/>
      <c r="G2300" s="195"/>
      <c r="H2300" s="217"/>
      <c r="I2300" s="195"/>
      <c r="J2300" s="195"/>
      <c r="K2300" s="195"/>
      <c r="L2300" s="195"/>
      <c r="M2300" s="195"/>
      <c r="N2300" s="195"/>
      <c r="O2300" s="195"/>
      <c r="P2300" s="195"/>
    </row>
    <row r="2301">
      <c r="A2301" s="145"/>
      <c r="B2301" s="256"/>
      <c r="C2301" s="238"/>
      <c r="D2301" s="235"/>
      <c r="E2301" s="235"/>
      <c r="F2301" s="195"/>
      <c r="G2301" s="195"/>
      <c r="H2301" s="217"/>
      <c r="I2301" s="195"/>
      <c r="J2301" s="195"/>
      <c r="K2301" s="195"/>
      <c r="L2301" s="195"/>
      <c r="M2301" s="195"/>
      <c r="N2301" s="195"/>
      <c r="O2301" s="195"/>
      <c r="P2301" s="195"/>
    </row>
    <row r="2302">
      <c r="A2302" s="145"/>
      <c r="B2302" s="256"/>
      <c r="C2302" s="238"/>
      <c r="D2302" s="235"/>
      <c r="E2302" s="235"/>
      <c r="F2302" s="195"/>
      <c r="G2302" s="195"/>
      <c r="H2302" s="217"/>
      <c r="I2302" s="195"/>
      <c r="J2302" s="195"/>
      <c r="K2302" s="195"/>
      <c r="L2302" s="195"/>
      <c r="M2302" s="195"/>
      <c r="N2302" s="195"/>
      <c r="O2302" s="195"/>
      <c r="P2302" s="195"/>
    </row>
    <row r="2303">
      <c r="A2303" s="145"/>
      <c r="B2303" s="256"/>
      <c r="C2303" s="238"/>
      <c r="D2303" s="235"/>
      <c r="E2303" s="235"/>
      <c r="F2303" s="195"/>
      <c r="G2303" s="195"/>
      <c r="H2303" s="217"/>
      <c r="I2303" s="195"/>
      <c r="J2303" s="195"/>
      <c r="K2303" s="195"/>
      <c r="L2303" s="195"/>
      <c r="M2303" s="195"/>
      <c r="N2303" s="195"/>
      <c r="O2303" s="195"/>
      <c r="P2303" s="195"/>
    </row>
    <row r="2304">
      <c r="A2304" s="145"/>
      <c r="B2304" s="256"/>
      <c r="C2304" s="238"/>
      <c r="D2304" s="235"/>
      <c r="E2304" s="235"/>
      <c r="F2304" s="195"/>
      <c r="G2304" s="195"/>
      <c r="H2304" s="217"/>
      <c r="I2304" s="195"/>
      <c r="J2304" s="195"/>
      <c r="K2304" s="195"/>
      <c r="L2304" s="195"/>
      <c r="M2304" s="195"/>
      <c r="N2304" s="195"/>
      <c r="O2304" s="195"/>
      <c r="P2304" s="195"/>
    </row>
    <row r="2305">
      <c r="A2305" s="145"/>
      <c r="B2305" s="256"/>
      <c r="C2305" s="238"/>
      <c r="D2305" s="235"/>
      <c r="E2305" s="235"/>
      <c r="F2305" s="195"/>
      <c r="G2305" s="195"/>
      <c r="H2305" s="217"/>
      <c r="I2305" s="195"/>
      <c r="J2305" s="195"/>
      <c r="K2305" s="195"/>
      <c r="L2305" s="195"/>
      <c r="M2305" s="195"/>
      <c r="N2305" s="195"/>
      <c r="O2305" s="195"/>
      <c r="P2305" s="195"/>
    </row>
    <row r="2306">
      <c r="A2306" s="145"/>
      <c r="B2306" s="256"/>
      <c r="C2306" s="238"/>
      <c r="D2306" s="235"/>
      <c r="E2306" s="235"/>
      <c r="F2306" s="195"/>
      <c r="G2306" s="195"/>
      <c r="H2306" s="217"/>
      <c r="I2306" s="195"/>
      <c r="J2306" s="195"/>
      <c r="K2306" s="195"/>
      <c r="L2306" s="195"/>
      <c r="M2306" s="195"/>
      <c r="N2306" s="195"/>
      <c r="O2306" s="195"/>
      <c r="P2306" s="195"/>
    </row>
    <row r="2307">
      <c r="A2307" s="145"/>
      <c r="B2307" s="256"/>
      <c r="C2307" s="238"/>
      <c r="D2307" s="235"/>
      <c r="E2307" s="235"/>
      <c r="F2307" s="195"/>
      <c r="G2307" s="195"/>
      <c r="H2307" s="217"/>
      <c r="I2307" s="195"/>
      <c r="J2307" s="195"/>
      <c r="K2307" s="195"/>
      <c r="L2307" s="195"/>
      <c r="M2307" s="195"/>
      <c r="N2307" s="195"/>
      <c r="O2307" s="195"/>
      <c r="P2307" s="195"/>
    </row>
    <row r="2308">
      <c r="A2308" s="220"/>
      <c r="B2308" s="256"/>
      <c r="C2308" s="238"/>
      <c r="D2308" s="235"/>
      <c r="E2308" s="235"/>
      <c r="F2308" s="211"/>
      <c r="G2308" s="211"/>
      <c r="H2308" s="217"/>
      <c r="I2308" s="211"/>
      <c r="J2308" s="211"/>
      <c r="K2308" s="211"/>
      <c r="L2308" s="211"/>
      <c r="M2308" s="211"/>
      <c r="N2308" s="211"/>
      <c r="O2308" s="211"/>
      <c r="P2308" s="211"/>
    </row>
    <row r="2309">
      <c r="A2309" s="231"/>
      <c r="B2309" s="256"/>
      <c r="C2309" s="238"/>
      <c r="D2309" s="235"/>
      <c r="E2309" s="235"/>
      <c r="F2309" s="211"/>
      <c r="G2309" s="211"/>
      <c r="H2309" s="217"/>
      <c r="I2309" s="211"/>
      <c r="J2309" s="211"/>
      <c r="K2309" s="211"/>
      <c r="L2309" s="211"/>
      <c r="M2309" s="211"/>
      <c r="N2309" s="211"/>
      <c r="O2309" s="211"/>
      <c r="P2309" s="211"/>
    </row>
    <row r="2310">
      <c r="A2310" s="231"/>
      <c r="B2310" s="256"/>
      <c r="C2310" s="238"/>
      <c r="D2310" s="235"/>
      <c r="E2310" s="231"/>
      <c r="F2310" s="211"/>
      <c r="G2310" s="211"/>
      <c r="H2310" s="217"/>
      <c r="I2310" s="211"/>
      <c r="J2310" s="211"/>
      <c r="K2310" s="211"/>
      <c r="L2310" s="211"/>
      <c r="M2310" s="211"/>
      <c r="N2310" s="211"/>
      <c r="O2310" s="211"/>
      <c r="P2310" s="211"/>
    </row>
    <row r="2311">
      <c r="A2311" s="231"/>
      <c r="B2311" s="256"/>
      <c r="C2311" s="238"/>
      <c r="D2311" s="235"/>
      <c r="E2311" s="235"/>
      <c r="F2311" s="211"/>
      <c r="G2311" s="211"/>
      <c r="H2311" s="217"/>
      <c r="I2311" s="211"/>
      <c r="J2311" s="211"/>
      <c r="K2311" s="211"/>
      <c r="L2311" s="211"/>
      <c r="M2311" s="211"/>
      <c r="N2311" s="211"/>
      <c r="O2311" s="211"/>
      <c r="P2311" s="211"/>
    </row>
    <row r="2312">
      <c r="A2312" s="231"/>
      <c r="B2312" s="256"/>
      <c r="C2312" s="238"/>
      <c r="D2312" s="235"/>
      <c r="E2312" s="235"/>
      <c r="F2312" s="211"/>
      <c r="G2312" s="211"/>
      <c r="H2312" s="217"/>
      <c r="I2312" s="211"/>
      <c r="J2312" s="211"/>
      <c r="K2312" s="211"/>
      <c r="L2312" s="211"/>
      <c r="M2312" s="211"/>
      <c r="N2312" s="211"/>
      <c r="O2312" s="211"/>
      <c r="P2312" s="211"/>
    </row>
    <row r="2313">
      <c r="A2313" s="231"/>
      <c r="B2313" s="256"/>
      <c r="C2313" s="238"/>
      <c r="D2313" s="235"/>
      <c r="E2313" s="235"/>
      <c r="F2313" s="211"/>
      <c r="G2313" s="211"/>
      <c r="H2313" s="217"/>
      <c r="I2313" s="211"/>
      <c r="J2313" s="211"/>
      <c r="K2313" s="211"/>
      <c r="L2313" s="211"/>
      <c r="M2313" s="211"/>
      <c r="N2313" s="211"/>
      <c r="O2313" s="211"/>
      <c r="P2313" s="211"/>
    </row>
    <row r="2314">
      <c r="A2314" s="231"/>
      <c r="B2314" s="256"/>
      <c r="C2314" s="238"/>
      <c r="D2314" s="235"/>
      <c r="E2314" s="235"/>
      <c r="F2314" s="211"/>
      <c r="G2314" s="211"/>
      <c r="H2314" s="217"/>
      <c r="I2314" s="211"/>
      <c r="J2314" s="211"/>
      <c r="K2314" s="211"/>
      <c r="L2314" s="211"/>
      <c r="M2314" s="211"/>
      <c r="N2314" s="211"/>
      <c r="O2314" s="211"/>
      <c r="P2314" s="211"/>
    </row>
    <row r="2315">
      <c r="A2315" s="231"/>
      <c r="B2315" s="256"/>
      <c r="C2315" s="238"/>
      <c r="D2315" s="235"/>
      <c r="E2315" s="235"/>
      <c r="F2315" s="211"/>
      <c r="G2315" s="211"/>
      <c r="H2315" s="217"/>
      <c r="I2315" s="211"/>
      <c r="J2315" s="211"/>
      <c r="K2315" s="211"/>
      <c r="L2315" s="211"/>
      <c r="M2315" s="211"/>
      <c r="N2315" s="211"/>
      <c r="O2315" s="211"/>
      <c r="P2315" s="211"/>
    </row>
    <row r="2316">
      <c r="A2316" s="231"/>
      <c r="B2316" s="256"/>
      <c r="C2316" s="238"/>
      <c r="D2316" s="235"/>
      <c r="E2316" s="235"/>
      <c r="F2316" s="211"/>
      <c r="G2316" s="211"/>
      <c r="H2316" s="217"/>
      <c r="I2316" s="211"/>
      <c r="J2316" s="211"/>
      <c r="K2316" s="211"/>
      <c r="L2316" s="211"/>
      <c r="M2316" s="211"/>
      <c r="N2316" s="211"/>
      <c r="O2316" s="211"/>
      <c r="P2316" s="211"/>
    </row>
    <row r="2317">
      <c r="A2317" s="231"/>
      <c r="B2317" s="256"/>
      <c r="C2317" s="238"/>
      <c r="D2317" s="235"/>
      <c r="E2317" s="235"/>
      <c r="F2317" s="211"/>
      <c r="G2317" s="211"/>
      <c r="H2317" s="217"/>
      <c r="I2317" s="211"/>
      <c r="J2317" s="211"/>
      <c r="K2317" s="211"/>
      <c r="L2317" s="211"/>
      <c r="M2317" s="211"/>
      <c r="N2317" s="211"/>
      <c r="O2317" s="211"/>
      <c r="P2317" s="211"/>
    </row>
    <row r="2318">
      <c r="A2318" s="231"/>
      <c r="B2318" s="256"/>
      <c r="C2318" s="238"/>
      <c r="D2318" s="235"/>
      <c r="E2318" s="235"/>
      <c r="F2318" s="211"/>
      <c r="G2318" s="211"/>
      <c r="H2318" s="217"/>
      <c r="I2318" s="211"/>
      <c r="J2318" s="211"/>
      <c r="K2318" s="211"/>
      <c r="L2318" s="211"/>
      <c r="M2318" s="211"/>
      <c r="N2318" s="211"/>
      <c r="O2318" s="211"/>
      <c r="P2318" s="211"/>
    </row>
    <row r="2319">
      <c r="A2319" s="231"/>
      <c r="B2319" s="256"/>
      <c r="C2319" s="238"/>
      <c r="D2319" s="235"/>
      <c r="E2319" s="235"/>
      <c r="F2319" s="211"/>
      <c r="G2319" s="211"/>
      <c r="H2319" s="217"/>
      <c r="I2319" s="211"/>
      <c r="J2319" s="211"/>
      <c r="K2319" s="211"/>
      <c r="L2319" s="211"/>
      <c r="M2319" s="211"/>
      <c r="N2319" s="211"/>
      <c r="O2319" s="211"/>
      <c r="P2319" s="211"/>
    </row>
    <row r="2320">
      <c r="A2320" s="231"/>
      <c r="B2320" s="256"/>
      <c r="C2320" s="238"/>
      <c r="D2320" s="235"/>
      <c r="E2320" s="235"/>
      <c r="F2320" s="211"/>
      <c r="G2320" s="211"/>
      <c r="H2320" s="217"/>
      <c r="I2320" s="211"/>
      <c r="J2320" s="211"/>
      <c r="K2320" s="211"/>
      <c r="L2320" s="211"/>
      <c r="M2320" s="211"/>
      <c r="N2320" s="211"/>
      <c r="O2320" s="211"/>
      <c r="P2320" s="211"/>
    </row>
    <row r="2321">
      <c r="A2321" s="231"/>
      <c r="B2321" s="256"/>
      <c r="C2321" s="238"/>
      <c r="D2321" s="235"/>
      <c r="E2321" s="235"/>
      <c r="F2321" s="211"/>
      <c r="G2321" s="211"/>
      <c r="H2321" s="217"/>
      <c r="I2321" s="211"/>
      <c r="J2321" s="211"/>
      <c r="K2321" s="211"/>
      <c r="L2321" s="211"/>
      <c r="M2321" s="211"/>
      <c r="N2321" s="211"/>
      <c r="O2321" s="211"/>
      <c r="P2321" s="211"/>
    </row>
    <row r="2322">
      <c r="A2322" s="231"/>
      <c r="B2322" s="256"/>
      <c r="C2322" s="238"/>
      <c r="D2322" s="235"/>
      <c r="E2322" s="235"/>
      <c r="F2322" s="211"/>
      <c r="G2322" s="211"/>
      <c r="H2322" s="217"/>
      <c r="I2322" s="211"/>
      <c r="J2322" s="211"/>
      <c r="K2322" s="211"/>
      <c r="L2322" s="211"/>
      <c r="M2322" s="211"/>
      <c r="N2322" s="211"/>
      <c r="O2322" s="211"/>
      <c r="P2322" s="211"/>
    </row>
    <row r="2323">
      <c r="A2323" s="231"/>
      <c r="B2323" s="256"/>
      <c r="C2323" s="238"/>
      <c r="D2323" s="235"/>
      <c r="E2323" s="235"/>
      <c r="F2323" s="211"/>
      <c r="G2323" s="211"/>
      <c r="H2323" s="217"/>
      <c r="I2323" s="211"/>
      <c r="J2323" s="211"/>
      <c r="K2323" s="211"/>
      <c r="L2323" s="211"/>
      <c r="M2323" s="211"/>
      <c r="N2323" s="211"/>
      <c r="O2323" s="211"/>
      <c r="P2323" s="211"/>
    </row>
    <row r="2324">
      <c r="A2324" s="231"/>
      <c r="B2324" s="256"/>
      <c r="C2324" s="238"/>
      <c r="D2324" s="235"/>
      <c r="E2324" s="235"/>
      <c r="F2324" s="211"/>
      <c r="G2324" s="211"/>
      <c r="H2324" s="217"/>
      <c r="I2324" s="211"/>
      <c r="J2324" s="211"/>
      <c r="K2324" s="211"/>
      <c r="L2324" s="211"/>
      <c r="M2324" s="211"/>
      <c r="N2324" s="211"/>
      <c r="O2324" s="211"/>
      <c r="P2324" s="211"/>
    </row>
    <row r="2325">
      <c r="A2325" s="231"/>
      <c r="B2325" s="256"/>
      <c r="C2325" s="238"/>
      <c r="D2325" s="235"/>
      <c r="E2325" s="235"/>
      <c r="F2325" s="211"/>
      <c r="G2325" s="211"/>
      <c r="H2325" s="217"/>
      <c r="I2325" s="211"/>
      <c r="J2325" s="211"/>
      <c r="K2325" s="211"/>
      <c r="L2325" s="211"/>
      <c r="M2325" s="211"/>
      <c r="N2325" s="211"/>
      <c r="O2325" s="211"/>
      <c r="P2325" s="211"/>
    </row>
    <row r="2326">
      <c r="A2326" s="220"/>
      <c r="B2326" s="256"/>
      <c r="C2326" s="238"/>
      <c r="D2326" s="235"/>
      <c r="E2326" s="235"/>
      <c r="F2326" s="211"/>
      <c r="G2326" s="211"/>
      <c r="H2326" s="217"/>
      <c r="I2326" s="211"/>
      <c r="J2326" s="211"/>
      <c r="K2326" s="211"/>
      <c r="L2326" s="211"/>
      <c r="M2326" s="211"/>
      <c r="N2326" s="211"/>
      <c r="O2326" s="211"/>
      <c r="P2326" s="211"/>
    </row>
    <row r="2327">
      <c r="A2327" s="231"/>
      <c r="B2327" s="256"/>
      <c r="C2327" s="238"/>
      <c r="D2327" s="235"/>
      <c r="E2327" s="235"/>
      <c r="F2327" s="211"/>
      <c r="G2327" s="211"/>
      <c r="H2327" s="217"/>
      <c r="I2327" s="211"/>
      <c r="J2327" s="211"/>
      <c r="K2327" s="211"/>
      <c r="L2327" s="211"/>
      <c r="M2327" s="211"/>
      <c r="N2327" s="211"/>
      <c r="O2327" s="211"/>
      <c r="P2327" s="211"/>
    </row>
    <row r="2328">
      <c r="A2328" s="231"/>
      <c r="B2328" s="256"/>
      <c r="C2328" s="238"/>
      <c r="D2328" s="235"/>
      <c r="E2328" s="231"/>
      <c r="F2328" s="211"/>
      <c r="G2328" s="211"/>
      <c r="H2328" s="217"/>
      <c r="I2328" s="211"/>
      <c r="J2328" s="211"/>
      <c r="K2328" s="211"/>
      <c r="L2328" s="211"/>
      <c r="M2328" s="211"/>
      <c r="N2328" s="211"/>
      <c r="O2328" s="211"/>
      <c r="P2328" s="211"/>
    </row>
    <row r="2329">
      <c r="A2329" s="231"/>
      <c r="B2329" s="256"/>
      <c r="C2329" s="238"/>
      <c r="D2329" s="235"/>
      <c r="E2329" s="235"/>
      <c r="F2329" s="211"/>
      <c r="G2329" s="211"/>
      <c r="H2329" s="217"/>
      <c r="I2329" s="211"/>
      <c r="J2329" s="211"/>
      <c r="K2329" s="211"/>
      <c r="L2329" s="211"/>
      <c r="M2329" s="211"/>
      <c r="N2329" s="211"/>
      <c r="O2329" s="211"/>
      <c r="P2329" s="211"/>
    </row>
    <row r="2330">
      <c r="A2330" s="231"/>
      <c r="B2330" s="256"/>
      <c r="C2330" s="238"/>
      <c r="D2330" s="235"/>
      <c r="E2330" s="235"/>
      <c r="F2330" s="211"/>
      <c r="G2330" s="211"/>
      <c r="H2330" s="217"/>
      <c r="I2330" s="211"/>
      <c r="J2330" s="211"/>
      <c r="K2330" s="211"/>
      <c r="L2330" s="211"/>
      <c r="M2330" s="211"/>
      <c r="N2330" s="211"/>
      <c r="O2330" s="211"/>
      <c r="P2330" s="211"/>
    </row>
    <row r="2331">
      <c r="A2331" s="145"/>
      <c r="B2331" s="256"/>
      <c r="C2331" s="238"/>
      <c r="D2331" s="235"/>
      <c r="E2331" s="235"/>
      <c r="F2331" s="195"/>
      <c r="G2331" s="195"/>
      <c r="H2331" s="217"/>
      <c r="I2331" s="195"/>
      <c r="J2331" s="195"/>
      <c r="K2331" s="195"/>
      <c r="L2331" s="195"/>
      <c r="M2331" s="195"/>
      <c r="N2331" s="195"/>
      <c r="O2331" s="195"/>
      <c r="P2331" s="195"/>
    </row>
    <row r="2332">
      <c r="A2332" s="145"/>
      <c r="B2332" s="256"/>
      <c r="C2332" s="238"/>
      <c r="D2332" s="235"/>
      <c r="E2332" s="235"/>
      <c r="F2332" s="195"/>
      <c r="G2332" s="195"/>
      <c r="H2332" s="217"/>
      <c r="I2332" s="195"/>
      <c r="J2332" s="195"/>
      <c r="K2332" s="195"/>
      <c r="L2332" s="195"/>
      <c r="M2332" s="195"/>
      <c r="N2332" s="195"/>
      <c r="O2332" s="195"/>
      <c r="P2332" s="195"/>
    </row>
    <row r="2333">
      <c r="A2333" s="145"/>
      <c r="B2333" s="256"/>
      <c r="C2333" s="238"/>
      <c r="D2333" s="235"/>
      <c r="E2333" s="235"/>
      <c r="F2333" s="195"/>
      <c r="G2333" s="195"/>
      <c r="H2333" s="217"/>
      <c r="I2333" s="195"/>
      <c r="J2333" s="195"/>
      <c r="K2333" s="195"/>
      <c r="L2333" s="195"/>
      <c r="M2333" s="195"/>
      <c r="N2333" s="195"/>
      <c r="O2333" s="195"/>
      <c r="P2333" s="195"/>
    </row>
    <row r="2334">
      <c r="A2334" s="145"/>
      <c r="B2334" s="256"/>
      <c r="C2334" s="238"/>
      <c r="D2334" s="235"/>
      <c r="E2334" s="235"/>
      <c r="F2334" s="195"/>
      <c r="G2334" s="195"/>
      <c r="H2334" s="217"/>
      <c r="I2334" s="195"/>
      <c r="J2334" s="195"/>
      <c r="K2334" s="195"/>
      <c r="L2334" s="195"/>
      <c r="M2334" s="195"/>
      <c r="N2334" s="195"/>
      <c r="O2334" s="195"/>
      <c r="P2334" s="195"/>
    </row>
    <row r="2335">
      <c r="A2335" s="145"/>
      <c r="B2335" s="256"/>
      <c r="C2335" s="238"/>
      <c r="D2335" s="235"/>
      <c r="E2335" s="235"/>
      <c r="F2335" s="195"/>
      <c r="G2335" s="195"/>
      <c r="H2335" s="217"/>
      <c r="I2335" s="195"/>
      <c r="J2335" s="195"/>
      <c r="K2335" s="195"/>
      <c r="L2335" s="195"/>
      <c r="M2335" s="195"/>
      <c r="N2335" s="195"/>
      <c r="O2335" s="195"/>
      <c r="P2335" s="195"/>
    </row>
    <row r="2336">
      <c r="A2336" s="145"/>
      <c r="B2336" s="256"/>
      <c r="C2336" s="238"/>
      <c r="D2336" s="235"/>
      <c r="E2336" s="235"/>
      <c r="F2336" s="195"/>
      <c r="G2336" s="195"/>
      <c r="H2336" s="217"/>
      <c r="I2336" s="195"/>
      <c r="J2336" s="195"/>
      <c r="K2336" s="195"/>
      <c r="L2336" s="195"/>
      <c r="M2336" s="195"/>
      <c r="N2336" s="195"/>
      <c r="O2336" s="195"/>
      <c r="P2336" s="195"/>
    </row>
    <row r="2337">
      <c r="A2337" s="145"/>
      <c r="B2337" s="256"/>
      <c r="C2337" s="238"/>
      <c r="D2337" s="235"/>
      <c r="E2337" s="235"/>
      <c r="F2337" s="195"/>
      <c r="G2337" s="195"/>
      <c r="H2337" s="217"/>
      <c r="I2337" s="195"/>
      <c r="J2337" s="195"/>
      <c r="K2337" s="195"/>
      <c r="L2337" s="195"/>
      <c r="M2337" s="195"/>
      <c r="N2337" s="195"/>
      <c r="O2337" s="195"/>
      <c r="P2337" s="195"/>
    </row>
    <row r="2338">
      <c r="A2338" s="145"/>
      <c r="B2338" s="256"/>
      <c r="C2338" s="238"/>
      <c r="D2338" s="235"/>
      <c r="E2338" s="235"/>
      <c r="F2338" s="195"/>
      <c r="G2338" s="195"/>
      <c r="H2338" s="217"/>
      <c r="I2338" s="195"/>
      <c r="J2338" s="195"/>
      <c r="K2338" s="195"/>
      <c r="L2338" s="195"/>
      <c r="M2338" s="195"/>
      <c r="N2338" s="195"/>
      <c r="O2338" s="195"/>
      <c r="P2338" s="195"/>
    </row>
    <row r="2339">
      <c r="A2339" s="145"/>
      <c r="B2339" s="256"/>
      <c r="C2339" s="238"/>
      <c r="D2339" s="235"/>
      <c r="E2339" s="235"/>
      <c r="F2339" s="195"/>
      <c r="G2339" s="195"/>
      <c r="H2339" s="217"/>
      <c r="I2339" s="195"/>
      <c r="J2339" s="195"/>
      <c r="K2339" s="195"/>
      <c r="L2339" s="195"/>
      <c r="M2339" s="195"/>
      <c r="N2339" s="195"/>
      <c r="O2339" s="195"/>
      <c r="P2339" s="195"/>
    </row>
    <row r="2340">
      <c r="A2340" s="145"/>
      <c r="B2340" s="256"/>
      <c r="C2340" s="238"/>
      <c r="D2340" s="235"/>
      <c r="E2340" s="235"/>
      <c r="F2340" s="195"/>
      <c r="G2340" s="195"/>
      <c r="H2340" s="217"/>
      <c r="I2340" s="195"/>
      <c r="J2340" s="195"/>
      <c r="K2340" s="195"/>
      <c r="L2340" s="195"/>
      <c r="M2340" s="195"/>
      <c r="N2340" s="195"/>
      <c r="O2340" s="195"/>
      <c r="P2340" s="195"/>
    </row>
    <row r="2341">
      <c r="A2341" s="145"/>
      <c r="B2341" s="256"/>
      <c r="C2341" s="238"/>
      <c r="D2341" s="235"/>
      <c r="E2341" s="235"/>
      <c r="F2341" s="195"/>
      <c r="G2341" s="195"/>
      <c r="H2341" s="217"/>
      <c r="I2341" s="195"/>
      <c r="J2341" s="195"/>
      <c r="K2341" s="195"/>
      <c r="L2341" s="195"/>
      <c r="M2341" s="195"/>
      <c r="N2341" s="195"/>
      <c r="O2341" s="195"/>
      <c r="P2341" s="195"/>
    </row>
    <row r="2342">
      <c r="A2342" s="145"/>
      <c r="B2342" s="256"/>
      <c r="C2342" s="238"/>
      <c r="D2342" s="235"/>
      <c r="E2342" s="235"/>
      <c r="F2342" s="195"/>
      <c r="G2342" s="195"/>
      <c r="H2342" s="217"/>
      <c r="I2342" s="195"/>
      <c r="J2342" s="195"/>
      <c r="K2342" s="195"/>
      <c r="L2342" s="195"/>
      <c r="M2342" s="195"/>
      <c r="N2342" s="195"/>
      <c r="O2342" s="195"/>
      <c r="P2342" s="195"/>
    </row>
    <row r="2343">
      <c r="A2343" s="231"/>
      <c r="B2343" s="256"/>
      <c r="C2343" s="238"/>
      <c r="D2343" s="235"/>
      <c r="E2343" s="235"/>
      <c r="F2343" s="211"/>
      <c r="G2343" s="211"/>
      <c r="H2343" s="217"/>
      <c r="I2343" s="211"/>
      <c r="J2343" s="211"/>
      <c r="K2343" s="211"/>
      <c r="L2343" s="211"/>
      <c r="M2343" s="211"/>
      <c r="N2343" s="211"/>
      <c r="O2343" s="211"/>
      <c r="P2343" s="211"/>
    </row>
    <row r="2344">
      <c r="A2344" s="220"/>
      <c r="B2344" s="256"/>
      <c r="C2344" s="238"/>
      <c r="D2344" s="235"/>
      <c r="E2344" s="235"/>
      <c r="F2344" s="211"/>
      <c r="G2344" s="211"/>
      <c r="H2344" s="217"/>
      <c r="I2344" s="211"/>
      <c r="J2344" s="211"/>
      <c r="K2344" s="211"/>
      <c r="L2344" s="211"/>
      <c r="M2344" s="211"/>
      <c r="N2344" s="211"/>
      <c r="O2344" s="211"/>
      <c r="P2344" s="211"/>
    </row>
    <row r="2345">
      <c r="A2345" s="231"/>
      <c r="B2345" s="256"/>
      <c r="C2345" s="238"/>
      <c r="D2345" s="235"/>
      <c r="E2345" s="235"/>
      <c r="F2345" s="211"/>
      <c r="G2345" s="211"/>
      <c r="H2345" s="217"/>
      <c r="I2345" s="211"/>
      <c r="J2345" s="211"/>
      <c r="K2345" s="211"/>
      <c r="L2345" s="211"/>
      <c r="M2345" s="211"/>
      <c r="N2345" s="211"/>
      <c r="O2345" s="211"/>
      <c r="P2345" s="211"/>
    </row>
    <row r="2346">
      <c r="A2346" s="231"/>
      <c r="B2346" s="256"/>
      <c r="C2346" s="238"/>
      <c r="D2346" s="235"/>
      <c r="E2346" s="231"/>
      <c r="F2346" s="211"/>
      <c r="G2346" s="211"/>
      <c r="H2346" s="217"/>
      <c r="I2346" s="211"/>
      <c r="J2346" s="211"/>
      <c r="K2346" s="211"/>
      <c r="L2346" s="211"/>
      <c r="M2346" s="211"/>
      <c r="N2346" s="211"/>
      <c r="O2346" s="211"/>
      <c r="P2346" s="211"/>
    </row>
    <row r="2347">
      <c r="A2347" s="231"/>
      <c r="B2347" s="256"/>
      <c r="C2347" s="238"/>
      <c r="D2347" s="235"/>
      <c r="E2347" s="235"/>
      <c r="F2347" s="211"/>
      <c r="G2347" s="211"/>
      <c r="H2347" s="217"/>
      <c r="I2347" s="211"/>
      <c r="J2347" s="211"/>
      <c r="K2347" s="211"/>
      <c r="L2347" s="211"/>
      <c r="M2347" s="211"/>
      <c r="N2347" s="211"/>
      <c r="O2347" s="211"/>
      <c r="P2347" s="211"/>
    </row>
    <row r="2348">
      <c r="A2348" s="231"/>
      <c r="B2348" s="256"/>
      <c r="C2348" s="238"/>
      <c r="D2348" s="235"/>
      <c r="E2348" s="235"/>
      <c r="F2348" s="211"/>
      <c r="G2348" s="211"/>
      <c r="H2348" s="217"/>
      <c r="I2348" s="211"/>
      <c r="J2348" s="211"/>
      <c r="K2348" s="211"/>
      <c r="L2348" s="211"/>
      <c r="M2348" s="211"/>
      <c r="N2348" s="211"/>
      <c r="O2348" s="211"/>
      <c r="P2348" s="211"/>
    </row>
    <row r="2349">
      <c r="A2349" s="231"/>
      <c r="B2349" s="256"/>
      <c r="C2349" s="238"/>
      <c r="D2349" s="235"/>
      <c r="E2349" s="235"/>
      <c r="F2349" s="211"/>
      <c r="G2349" s="211"/>
      <c r="H2349" s="217"/>
      <c r="I2349" s="211"/>
      <c r="J2349" s="211"/>
      <c r="K2349" s="211"/>
      <c r="L2349" s="211"/>
      <c r="M2349" s="211"/>
      <c r="N2349" s="211"/>
      <c r="O2349" s="211"/>
      <c r="P2349" s="211"/>
    </row>
    <row r="2350">
      <c r="A2350" s="231"/>
      <c r="B2350" s="256"/>
      <c r="C2350" s="238"/>
      <c r="D2350" s="235"/>
      <c r="E2350" s="235"/>
      <c r="F2350" s="211"/>
      <c r="G2350" s="211"/>
      <c r="H2350" s="217"/>
      <c r="I2350" s="211"/>
      <c r="J2350" s="211"/>
      <c r="K2350" s="211"/>
      <c r="L2350" s="211"/>
      <c r="M2350" s="211"/>
      <c r="N2350" s="211"/>
      <c r="O2350" s="211"/>
      <c r="P2350" s="211"/>
    </row>
    <row r="2351">
      <c r="A2351" s="231"/>
      <c r="B2351" s="256"/>
      <c r="C2351" s="238"/>
      <c r="D2351" s="235"/>
      <c r="E2351" s="235"/>
      <c r="F2351" s="211"/>
      <c r="G2351" s="211"/>
      <c r="H2351" s="217"/>
      <c r="I2351" s="211"/>
      <c r="J2351" s="211"/>
      <c r="K2351" s="211"/>
      <c r="L2351" s="211"/>
      <c r="M2351" s="211"/>
      <c r="N2351" s="211"/>
      <c r="O2351" s="211"/>
      <c r="P2351" s="211"/>
    </row>
    <row r="2352">
      <c r="A2352" s="231"/>
      <c r="B2352" s="256"/>
      <c r="C2352" s="238"/>
      <c r="D2352" s="235"/>
      <c r="E2352" s="235"/>
      <c r="F2352" s="211"/>
      <c r="G2352" s="211"/>
      <c r="H2352" s="217"/>
      <c r="I2352" s="211"/>
      <c r="J2352" s="211"/>
      <c r="K2352" s="211"/>
      <c r="L2352" s="211"/>
      <c r="M2352" s="211"/>
      <c r="N2352" s="211"/>
      <c r="O2352" s="211"/>
      <c r="P2352" s="211"/>
    </row>
    <row r="2353">
      <c r="A2353" s="231"/>
      <c r="B2353" s="256"/>
      <c r="C2353" s="238"/>
      <c r="D2353" s="235"/>
      <c r="E2353" s="235"/>
      <c r="F2353" s="211"/>
      <c r="G2353" s="211"/>
      <c r="H2353" s="217"/>
      <c r="I2353" s="211"/>
      <c r="J2353" s="211"/>
      <c r="K2353" s="211"/>
      <c r="L2353" s="211"/>
      <c r="M2353" s="211"/>
      <c r="N2353" s="211"/>
      <c r="O2353" s="211"/>
      <c r="P2353" s="211"/>
    </row>
    <row r="2354">
      <c r="A2354" s="231"/>
      <c r="B2354" s="256"/>
      <c r="C2354" s="238"/>
      <c r="D2354" s="235"/>
      <c r="E2354" s="235"/>
      <c r="F2354" s="211"/>
      <c r="G2354" s="211"/>
      <c r="H2354" s="217"/>
      <c r="I2354" s="211"/>
      <c r="J2354" s="211"/>
      <c r="K2354" s="211"/>
      <c r="L2354" s="211"/>
      <c r="M2354" s="211"/>
      <c r="N2354" s="211"/>
      <c r="O2354" s="211"/>
      <c r="P2354" s="211"/>
    </row>
    <row r="2355">
      <c r="A2355" s="231"/>
      <c r="B2355" s="256"/>
      <c r="C2355" s="238"/>
      <c r="D2355" s="235"/>
      <c r="E2355" s="235"/>
      <c r="F2355" s="211"/>
      <c r="G2355" s="211"/>
      <c r="H2355" s="217"/>
      <c r="I2355" s="211"/>
      <c r="J2355" s="211"/>
      <c r="K2355" s="211"/>
      <c r="L2355" s="211"/>
      <c r="M2355" s="211"/>
      <c r="N2355" s="211"/>
      <c r="O2355" s="211"/>
      <c r="P2355" s="211"/>
    </row>
    <row r="2356">
      <c r="A2356" s="145"/>
      <c r="B2356" s="256"/>
      <c r="C2356" s="238"/>
      <c r="D2356" s="235"/>
      <c r="E2356" s="235"/>
      <c r="F2356" s="195"/>
      <c r="G2356" s="195"/>
      <c r="H2356" s="217"/>
      <c r="I2356" s="195"/>
      <c r="J2356" s="195"/>
      <c r="K2356" s="195"/>
      <c r="L2356" s="195"/>
      <c r="M2356" s="195"/>
      <c r="N2356" s="195"/>
      <c r="O2356" s="195"/>
      <c r="P2356" s="195"/>
    </row>
    <row r="2357">
      <c r="A2357" s="145"/>
      <c r="B2357" s="256"/>
      <c r="C2357" s="238"/>
      <c r="D2357" s="235"/>
      <c r="E2357" s="235"/>
      <c r="F2357" s="195"/>
      <c r="G2357" s="195"/>
      <c r="H2357" s="217"/>
      <c r="I2357" s="195"/>
      <c r="J2357" s="195"/>
      <c r="K2357" s="195"/>
      <c r="L2357" s="195"/>
      <c r="M2357" s="195"/>
      <c r="N2357" s="195"/>
      <c r="O2357" s="195"/>
      <c r="P2357" s="195"/>
    </row>
    <row r="2358">
      <c r="A2358" s="145"/>
      <c r="B2358" s="256"/>
      <c r="C2358" s="238"/>
      <c r="D2358" s="235"/>
      <c r="E2358" s="235"/>
      <c r="F2358" s="195"/>
      <c r="G2358" s="195"/>
      <c r="H2358" s="217"/>
      <c r="I2358" s="195"/>
      <c r="J2358" s="195"/>
      <c r="K2358" s="195"/>
      <c r="L2358" s="195"/>
      <c r="M2358" s="195"/>
      <c r="N2358" s="195"/>
      <c r="O2358" s="195"/>
      <c r="P2358" s="195"/>
    </row>
    <row r="2359">
      <c r="A2359" s="145"/>
      <c r="B2359" s="256"/>
      <c r="C2359" s="238"/>
      <c r="D2359" s="235"/>
      <c r="E2359" s="235"/>
      <c r="F2359" s="195"/>
      <c r="G2359" s="195"/>
      <c r="H2359" s="217"/>
      <c r="I2359" s="195"/>
      <c r="J2359" s="195"/>
      <c r="K2359" s="195"/>
      <c r="L2359" s="195"/>
      <c r="M2359" s="195"/>
      <c r="N2359" s="195"/>
      <c r="O2359" s="195"/>
      <c r="P2359" s="195"/>
    </row>
    <row r="2360">
      <c r="A2360" s="145"/>
      <c r="B2360" s="256"/>
      <c r="C2360" s="238"/>
      <c r="D2360" s="235"/>
      <c r="E2360" s="235"/>
      <c r="F2360" s="195"/>
      <c r="G2360" s="195"/>
      <c r="H2360" s="217"/>
      <c r="I2360" s="195"/>
      <c r="J2360" s="195"/>
      <c r="K2360" s="195"/>
      <c r="L2360" s="195"/>
      <c r="M2360" s="195"/>
      <c r="N2360" s="195"/>
      <c r="O2360" s="195"/>
      <c r="P2360" s="195"/>
    </row>
    <row r="2361">
      <c r="A2361" s="145"/>
      <c r="B2361" s="256"/>
      <c r="C2361" s="238"/>
      <c r="D2361" s="235"/>
      <c r="E2361" s="235"/>
      <c r="F2361" s="195"/>
      <c r="G2361" s="195"/>
      <c r="H2361" s="217"/>
      <c r="I2361" s="195"/>
      <c r="J2361" s="195"/>
      <c r="K2361" s="195"/>
      <c r="L2361" s="195"/>
      <c r="M2361" s="195"/>
      <c r="N2361" s="195"/>
      <c r="O2361" s="195"/>
      <c r="P2361" s="195"/>
    </row>
    <row r="2362">
      <c r="A2362" s="220"/>
      <c r="B2362" s="256"/>
      <c r="C2362" s="238"/>
      <c r="D2362" s="235"/>
      <c r="E2362" s="235"/>
      <c r="F2362" s="211"/>
      <c r="G2362" s="211"/>
      <c r="H2362" s="217"/>
      <c r="I2362" s="211"/>
      <c r="J2362" s="211"/>
      <c r="K2362" s="211"/>
      <c r="L2362" s="211"/>
      <c r="M2362" s="211"/>
      <c r="N2362" s="211"/>
      <c r="O2362" s="211"/>
      <c r="P2362" s="211"/>
    </row>
    <row r="2363">
      <c r="A2363" s="145"/>
      <c r="B2363" s="256"/>
      <c r="C2363" s="238"/>
      <c r="D2363" s="235"/>
      <c r="E2363" s="235"/>
      <c r="F2363" s="195"/>
      <c r="G2363" s="195"/>
      <c r="H2363" s="217"/>
      <c r="I2363" s="195"/>
      <c r="J2363" s="195"/>
      <c r="K2363" s="195"/>
      <c r="L2363" s="195"/>
      <c r="M2363" s="195"/>
      <c r="N2363" s="195"/>
      <c r="O2363" s="195"/>
      <c r="P2363" s="195"/>
    </row>
    <row r="2364">
      <c r="A2364" s="145"/>
      <c r="B2364" s="256"/>
      <c r="C2364" s="238"/>
      <c r="D2364" s="235"/>
      <c r="E2364" s="231"/>
      <c r="F2364" s="195"/>
      <c r="G2364" s="195"/>
      <c r="H2364" s="217"/>
      <c r="I2364" s="195"/>
      <c r="J2364" s="195"/>
      <c r="K2364" s="195"/>
      <c r="L2364" s="195"/>
      <c r="M2364" s="195"/>
      <c r="N2364" s="195"/>
      <c r="O2364" s="195"/>
      <c r="P2364" s="195"/>
    </row>
    <row r="2365">
      <c r="A2365" s="145"/>
      <c r="B2365" s="256"/>
      <c r="C2365" s="238"/>
      <c r="D2365" s="235"/>
      <c r="E2365" s="235"/>
      <c r="F2365" s="195"/>
      <c r="G2365" s="195"/>
      <c r="H2365" s="217"/>
      <c r="I2365" s="195"/>
      <c r="J2365" s="195"/>
      <c r="K2365" s="195"/>
      <c r="L2365" s="195"/>
      <c r="M2365" s="195"/>
      <c r="N2365" s="195"/>
      <c r="O2365" s="195"/>
      <c r="P2365" s="195"/>
    </row>
    <row r="2366">
      <c r="A2366" s="145"/>
      <c r="B2366" s="256"/>
      <c r="C2366" s="238"/>
      <c r="D2366" s="235"/>
      <c r="E2366" s="235"/>
      <c r="F2366" s="195"/>
      <c r="G2366" s="195"/>
      <c r="H2366" s="217"/>
      <c r="I2366" s="195"/>
      <c r="J2366" s="195"/>
      <c r="K2366" s="195"/>
      <c r="L2366" s="195"/>
      <c r="M2366" s="195"/>
      <c r="N2366" s="195"/>
      <c r="O2366" s="195"/>
      <c r="P2366" s="195"/>
    </row>
    <row r="2367">
      <c r="A2367" s="231"/>
      <c r="B2367" s="256"/>
      <c r="C2367" s="238"/>
      <c r="D2367" s="235"/>
      <c r="E2367" s="235"/>
      <c r="F2367" s="211"/>
      <c r="G2367" s="211"/>
      <c r="H2367" s="217"/>
      <c r="I2367" s="211"/>
      <c r="J2367" s="211"/>
      <c r="K2367" s="211"/>
      <c r="L2367" s="211"/>
      <c r="M2367" s="211"/>
      <c r="N2367" s="211"/>
      <c r="O2367" s="211"/>
      <c r="P2367" s="211"/>
    </row>
    <row r="2368">
      <c r="A2368" s="231"/>
      <c r="B2368" s="256"/>
      <c r="C2368" s="238"/>
      <c r="D2368" s="235"/>
      <c r="E2368" s="235"/>
      <c r="F2368" s="211"/>
      <c r="G2368" s="211"/>
      <c r="H2368" s="217"/>
      <c r="I2368" s="211"/>
      <c r="J2368" s="211"/>
      <c r="K2368" s="211"/>
      <c r="L2368" s="211"/>
      <c r="M2368" s="211"/>
      <c r="N2368" s="211"/>
      <c r="O2368" s="211"/>
      <c r="P2368" s="211"/>
    </row>
    <row r="2369">
      <c r="A2369" s="231"/>
      <c r="B2369" s="256"/>
      <c r="C2369" s="238"/>
      <c r="D2369" s="235"/>
      <c r="E2369" s="235"/>
      <c r="F2369" s="211"/>
      <c r="G2369" s="211"/>
      <c r="H2369" s="217"/>
      <c r="I2369" s="211"/>
      <c r="J2369" s="211"/>
      <c r="K2369" s="211"/>
      <c r="L2369" s="211"/>
      <c r="M2369" s="211"/>
      <c r="N2369" s="211"/>
      <c r="O2369" s="211"/>
      <c r="P2369" s="211"/>
    </row>
    <row r="2370">
      <c r="A2370" s="231"/>
      <c r="B2370" s="256"/>
      <c r="C2370" s="238"/>
      <c r="D2370" s="235"/>
      <c r="E2370" s="235"/>
      <c r="F2370" s="211"/>
      <c r="G2370" s="211"/>
      <c r="H2370" s="217"/>
      <c r="I2370" s="211"/>
      <c r="J2370" s="211"/>
      <c r="K2370" s="211"/>
      <c r="L2370" s="211"/>
      <c r="M2370" s="211"/>
      <c r="N2370" s="211"/>
      <c r="O2370" s="211"/>
      <c r="P2370" s="211"/>
    </row>
    <row r="2371">
      <c r="A2371" s="231"/>
      <c r="B2371" s="256"/>
      <c r="C2371" s="238"/>
      <c r="D2371" s="235"/>
      <c r="E2371" s="235"/>
      <c r="F2371" s="211"/>
      <c r="G2371" s="211"/>
      <c r="H2371" s="217"/>
      <c r="I2371" s="211"/>
      <c r="J2371" s="211"/>
      <c r="K2371" s="211"/>
      <c r="L2371" s="211"/>
      <c r="M2371" s="211"/>
      <c r="N2371" s="211"/>
      <c r="O2371" s="211"/>
      <c r="P2371" s="211"/>
    </row>
    <row r="2372">
      <c r="A2372" s="231"/>
      <c r="B2372" s="256"/>
      <c r="C2372" s="238"/>
      <c r="D2372" s="235"/>
      <c r="E2372" s="235"/>
      <c r="F2372" s="211"/>
      <c r="G2372" s="211"/>
      <c r="H2372" s="217"/>
      <c r="I2372" s="211"/>
      <c r="J2372" s="211"/>
      <c r="K2372" s="211"/>
      <c r="L2372" s="211"/>
      <c r="M2372" s="211"/>
      <c r="N2372" s="211"/>
      <c r="O2372" s="211"/>
      <c r="P2372" s="211"/>
    </row>
    <row r="2373">
      <c r="A2373" s="231"/>
      <c r="B2373" s="256"/>
      <c r="C2373" s="238"/>
      <c r="D2373" s="235"/>
      <c r="E2373" s="235"/>
      <c r="F2373" s="211"/>
      <c r="G2373" s="211"/>
      <c r="H2373" s="217"/>
      <c r="I2373" s="211"/>
      <c r="J2373" s="211"/>
      <c r="K2373" s="211"/>
      <c r="L2373" s="211"/>
      <c r="M2373" s="211"/>
      <c r="N2373" s="211"/>
      <c r="O2373" s="211"/>
      <c r="P2373" s="211"/>
    </row>
    <row r="2374">
      <c r="A2374" s="231"/>
      <c r="B2374" s="256"/>
      <c r="C2374" s="238"/>
      <c r="D2374" s="235"/>
      <c r="E2374" s="235"/>
      <c r="F2374" s="211"/>
      <c r="G2374" s="211"/>
      <c r="H2374" s="217"/>
      <c r="I2374" s="211"/>
      <c r="J2374" s="211"/>
      <c r="K2374" s="211"/>
      <c r="L2374" s="211"/>
      <c r="M2374" s="211"/>
      <c r="N2374" s="211"/>
      <c r="O2374" s="211"/>
      <c r="P2374" s="211"/>
    </row>
    <row r="2375">
      <c r="A2375" s="231"/>
      <c r="B2375" s="256"/>
      <c r="C2375" s="238"/>
      <c r="D2375" s="235"/>
      <c r="E2375" s="235"/>
      <c r="F2375" s="211"/>
      <c r="G2375" s="211"/>
      <c r="H2375" s="217"/>
      <c r="I2375" s="211"/>
      <c r="J2375" s="211"/>
      <c r="K2375" s="211"/>
      <c r="L2375" s="211"/>
      <c r="M2375" s="211"/>
      <c r="N2375" s="211"/>
      <c r="O2375" s="211"/>
      <c r="P2375" s="211"/>
    </row>
    <row r="2376">
      <c r="A2376" s="145"/>
      <c r="B2376" s="256"/>
      <c r="C2376" s="238"/>
      <c r="D2376" s="235"/>
      <c r="E2376" s="235"/>
      <c r="F2376" s="195"/>
      <c r="G2376" s="195"/>
      <c r="H2376" s="217"/>
      <c r="I2376" s="195"/>
      <c r="J2376" s="195"/>
      <c r="K2376" s="195"/>
      <c r="L2376" s="195"/>
      <c r="M2376" s="195"/>
      <c r="N2376" s="195"/>
      <c r="O2376" s="195"/>
      <c r="P2376" s="195"/>
    </row>
    <row r="2377">
      <c r="A2377" s="145"/>
      <c r="B2377" s="256"/>
      <c r="C2377" s="238"/>
      <c r="D2377" s="235"/>
      <c r="E2377" s="235"/>
      <c r="F2377" s="195"/>
      <c r="G2377" s="195"/>
      <c r="H2377" s="217"/>
      <c r="I2377" s="195"/>
      <c r="J2377" s="195"/>
      <c r="K2377" s="195"/>
      <c r="L2377" s="195"/>
      <c r="M2377" s="195"/>
      <c r="N2377" s="195"/>
      <c r="O2377" s="195"/>
      <c r="P2377" s="195"/>
    </row>
    <row r="2378">
      <c r="A2378" s="145"/>
      <c r="B2378" s="256"/>
      <c r="C2378" s="238"/>
      <c r="D2378" s="235"/>
      <c r="E2378" s="235"/>
      <c r="F2378" s="195"/>
      <c r="G2378" s="195"/>
      <c r="H2378" s="217"/>
      <c r="I2378" s="195"/>
      <c r="J2378" s="195"/>
      <c r="K2378" s="195"/>
      <c r="L2378" s="195"/>
      <c r="M2378" s="195"/>
      <c r="N2378" s="195"/>
      <c r="O2378" s="195"/>
      <c r="P2378" s="195"/>
    </row>
    <row r="2379">
      <c r="A2379" s="145"/>
      <c r="B2379" s="256"/>
      <c r="C2379" s="238"/>
      <c r="D2379" s="235"/>
      <c r="E2379" s="235"/>
      <c r="F2379" s="195"/>
      <c r="G2379" s="195"/>
      <c r="H2379" s="217"/>
      <c r="I2379" s="195"/>
      <c r="J2379" s="195"/>
      <c r="K2379" s="195"/>
      <c r="L2379" s="195"/>
      <c r="M2379" s="195"/>
      <c r="N2379" s="195"/>
      <c r="O2379" s="195"/>
      <c r="P2379" s="195"/>
    </row>
    <row r="2380">
      <c r="A2380" s="241"/>
      <c r="B2380" s="256"/>
      <c r="C2380" s="238"/>
      <c r="D2380" s="235"/>
      <c r="E2380" s="235"/>
      <c r="F2380" s="211"/>
      <c r="G2380" s="211"/>
      <c r="H2380" s="217"/>
      <c r="I2380" s="211"/>
      <c r="J2380" s="211"/>
      <c r="K2380" s="211"/>
      <c r="L2380" s="211"/>
      <c r="M2380" s="211"/>
      <c r="N2380" s="211"/>
      <c r="O2380" s="211"/>
      <c r="P2380" s="211"/>
    </row>
    <row r="2381">
      <c r="A2381" s="145"/>
      <c r="B2381" s="256"/>
      <c r="C2381" s="238"/>
      <c r="D2381" s="235"/>
      <c r="E2381" s="235"/>
      <c r="F2381" s="195"/>
      <c r="G2381" s="195"/>
      <c r="H2381" s="217"/>
      <c r="I2381" s="195"/>
      <c r="J2381" s="195"/>
      <c r="K2381" s="195"/>
      <c r="L2381" s="195"/>
      <c r="M2381" s="195"/>
      <c r="N2381" s="195"/>
      <c r="O2381" s="195"/>
      <c r="P2381" s="195"/>
    </row>
    <row r="2382">
      <c r="A2382" s="145"/>
      <c r="B2382" s="256"/>
      <c r="C2382" s="238"/>
      <c r="D2382" s="235"/>
      <c r="E2382" s="231"/>
      <c r="F2382" s="195"/>
      <c r="G2382" s="195"/>
      <c r="H2382" s="217"/>
      <c r="I2382" s="195"/>
      <c r="J2382" s="195"/>
      <c r="K2382" s="195"/>
      <c r="L2382" s="195"/>
      <c r="M2382" s="195"/>
      <c r="N2382" s="195"/>
      <c r="O2382" s="195"/>
      <c r="P2382" s="195"/>
    </row>
    <row r="2383">
      <c r="A2383" s="231"/>
      <c r="B2383" s="256"/>
      <c r="C2383" s="238"/>
      <c r="D2383" s="235"/>
      <c r="E2383" s="235"/>
      <c r="F2383" s="211"/>
      <c r="G2383" s="211"/>
      <c r="H2383" s="217"/>
      <c r="I2383" s="211"/>
      <c r="J2383" s="211"/>
      <c r="K2383" s="211"/>
      <c r="L2383" s="211"/>
      <c r="M2383" s="211"/>
      <c r="N2383" s="211"/>
      <c r="O2383" s="211"/>
      <c r="P2383" s="211"/>
    </row>
    <row r="2384">
      <c r="A2384" s="231"/>
      <c r="B2384" s="256"/>
      <c r="C2384" s="238"/>
      <c r="D2384" s="235"/>
      <c r="E2384" s="235"/>
      <c r="F2384" s="211"/>
      <c r="G2384" s="211"/>
      <c r="H2384" s="217"/>
      <c r="I2384" s="211"/>
      <c r="J2384" s="211"/>
      <c r="K2384" s="211"/>
      <c r="L2384" s="211"/>
      <c r="M2384" s="211"/>
      <c r="N2384" s="211"/>
      <c r="O2384" s="211"/>
      <c r="P2384" s="211"/>
    </row>
    <row r="2385">
      <c r="A2385" s="231"/>
      <c r="B2385" s="256"/>
      <c r="C2385" s="238"/>
      <c r="D2385" s="235"/>
      <c r="E2385" s="235"/>
      <c r="F2385" s="211"/>
      <c r="G2385" s="211"/>
      <c r="H2385" s="217"/>
      <c r="I2385" s="211"/>
      <c r="J2385" s="211"/>
      <c r="K2385" s="211"/>
      <c r="L2385" s="211"/>
      <c r="M2385" s="211"/>
      <c r="N2385" s="211"/>
      <c r="O2385" s="211"/>
      <c r="P2385" s="211"/>
    </row>
    <row r="2386">
      <c r="A2386" s="231"/>
      <c r="B2386" s="256"/>
      <c r="C2386" s="238"/>
      <c r="D2386" s="235"/>
      <c r="E2386" s="235"/>
      <c r="F2386" s="211"/>
      <c r="G2386" s="211"/>
      <c r="H2386" s="217"/>
      <c r="I2386" s="211"/>
      <c r="J2386" s="211"/>
      <c r="K2386" s="211"/>
      <c r="L2386" s="211"/>
      <c r="M2386" s="211"/>
      <c r="N2386" s="211"/>
      <c r="O2386" s="211"/>
      <c r="P2386" s="211"/>
    </row>
    <row r="2387">
      <c r="A2387" s="231"/>
      <c r="B2387" s="256"/>
      <c r="C2387" s="238"/>
      <c r="D2387" s="235"/>
      <c r="E2387" s="235"/>
      <c r="F2387" s="211"/>
      <c r="G2387" s="211"/>
      <c r="H2387" s="217"/>
      <c r="I2387" s="211"/>
      <c r="J2387" s="211"/>
      <c r="K2387" s="211"/>
      <c r="L2387" s="211"/>
      <c r="M2387" s="211"/>
      <c r="N2387" s="211"/>
      <c r="O2387" s="211"/>
      <c r="P2387" s="211"/>
    </row>
    <row r="2388">
      <c r="A2388" s="231"/>
      <c r="B2388" s="256"/>
      <c r="C2388" s="238"/>
      <c r="D2388" s="235"/>
      <c r="E2388" s="235"/>
      <c r="F2388" s="211"/>
      <c r="G2388" s="211"/>
      <c r="H2388" s="217"/>
      <c r="I2388" s="211"/>
      <c r="J2388" s="211"/>
      <c r="K2388" s="211"/>
      <c r="L2388" s="211"/>
      <c r="M2388" s="211"/>
      <c r="N2388" s="211"/>
      <c r="O2388" s="211"/>
      <c r="P2388" s="211"/>
    </row>
    <row r="2389">
      <c r="A2389" s="231"/>
      <c r="B2389" s="256"/>
      <c r="C2389" s="238"/>
      <c r="D2389" s="235"/>
      <c r="E2389" s="235"/>
      <c r="F2389" s="211"/>
      <c r="G2389" s="211"/>
      <c r="H2389" s="217"/>
      <c r="I2389" s="211"/>
      <c r="J2389" s="211"/>
      <c r="K2389" s="211"/>
      <c r="L2389" s="211"/>
      <c r="M2389" s="211"/>
      <c r="N2389" s="211"/>
      <c r="O2389" s="211"/>
      <c r="P2389" s="211"/>
    </row>
    <row r="2390">
      <c r="A2390" s="231"/>
      <c r="B2390" s="256"/>
      <c r="C2390" s="238"/>
      <c r="D2390" s="235"/>
      <c r="E2390" s="235"/>
      <c r="F2390" s="211"/>
      <c r="G2390" s="211"/>
      <c r="H2390" s="217"/>
      <c r="I2390" s="211"/>
      <c r="J2390" s="211"/>
      <c r="K2390" s="211"/>
      <c r="L2390" s="211"/>
      <c r="M2390" s="211"/>
      <c r="N2390" s="211"/>
      <c r="O2390" s="211"/>
      <c r="P2390" s="211"/>
    </row>
    <row r="2391">
      <c r="A2391" s="231"/>
      <c r="B2391" s="256"/>
      <c r="C2391" s="238"/>
      <c r="D2391" s="235"/>
      <c r="E2391" s="235"/>
      <c r="F2391" s="211"/>
      <c r="G2391" s="211"/>
      <c r="H2391" s="217"/>
      <c r="I2391" s="211"/>
      <c r="J2391" s="211"/>
      <c r="K2391" s="211"/>
      <c r="L2391" s="211"/>
      <c r="M2391" s="211"/>
      <c r="N2391" s="211"/>
      <c r="O2391" s="211"/>
      <c r="P2391" s="211"/>
    </row>
    <row r="2392">
      <c r="A2392" s="231"/>
      <c r="B2392" s="256"/>
      <c r="C2392" s="238"/>
      <c r="D2392" s="235"/>
      <c r="E2392" s="235"/>
      <c r="F2392" s="211"/>
      <c r="G2392" s="211"/>
      <c r="H2392" s="217"/>
      <c r="I2392" s="211"/>
      <c r="J2392" s="211"/>
      <c r="K2392" s="211"/>
      <c r="L2392" s="211"/>
      <c r="M2392" s="211"/>
      <c r="N2392" s="211"/>
      <c r="O2392" s="211"/>
      <c r="P2392" s="211"/>
    </row>
    <row r="2393">
      <c r="A2393" s="231"/>
      <c r="B2393" s="256"/>
      <c r="C2393" s="238"/>
      <c r="D2393" s="235"/>
      <c r="E2393" s="235"/>
      <c r="F2393" s="211"/>
      <c r="G2393" s="211"/>
      <c r="H2393" s="217"/>
      <c r="I2393" s="211"/>
      <c r="J2393" s="211"/>
      <c r="K2393" s="211"/>
      <c r="L2393" s="211"/>
      <c r="M2393" s="211"/>
      <c r="N2393" s="211"/>
      <c r="O2393" s="211"/>
      <c r="P2393" s="211"/>
    </row>
    <row r="2394">
      <c r="A2394" s="231"/>
      <c r="B2394" s="256"/>
      <c r="C2394" s="238"/>
      <c r="D2394" s="235"/>
      <c r="E2394" s="235"/>
      <c r="F2394" s="211"/>
      <c r="G2394" s="211"/>
      <c r="H2394" s="217"/>
      <c r="I2394" s="211"/>
      <c r="J2394" s="211"/>
      <c r="K2394" s="211"/>
      <c r="L2394" s="211"/>
      <c r="M2394" s="211"/>
      <c r="N2394" s="211"/>
      <c r="O2394" s="211"/>
      <c r="P2394" s="211"/>
    </row>
    <row r="2395">
      <c r="A2395" s="231"/>
      <c r="B2395" s="256"/>
      <c r="C2395" s="238"/>
      <c r="D2395" s="235"/>
      <c r="E2395" s="235"/>
      <c r="F2395" s="211"/>
      <c r="G2395" s="211"/>
      <c r="H2395" s="217"/>
      <c r="I2395" s="211"/>
      <c r="J2395" s="211"/>
      <c r="K2395" s="211"/>
      <c r="L2395" s="211"/>
      <c r="M2395" s="211"/>
      <c r="N2395" s="211"/>
      <c r="O2395" s="211"/>
      <c r="P2395" s="211"/>
    </row>
    <row r="2396">
      <c r="A2396" s="231"/>
      <c r="B2396" s="256"/>
      <c r="C2396" s="238"/>
      <c r="D2396" s="235"/>
      <c r="E2396" s="235"/>
      <c r="F2396" s="211"/>
      <c r="G2396" s="211"/>
      <c r="H2396" s="217"/>
      <c r="I2396" s="211"/>
      <c r="J2396" s="211"/>
      <c r="K2396" s="211"/>
      <c r="L2396" s="211"/>
      <c r="M2396" s="211"/>
      <c r="N2396" s="211"/>
      <c r="O2396" s="211"/>
      <c r="P2396" s="211"/>
    </row>
    <row r="2397">
      <c r="A2397" s="231"/>
      <c r="B2397" s="256"/>
      <c r="C2397" s="238"/>
      <c r="D2397" s="235"/>
      <c r="E2397" s="235"/>
      <c r="F2397" s="211"/>
      <c r="G2397" s="211"/>
      <c r="H2397" s="217"/>
      <c r="I2397" s="211"/>
      <c r="J2397" s="211"/>
      <c r="K2397" s="211"/>
      <c r="L2397" s="211"/>
      <c r="M2397" s="211"/>
      <c r="N2397" s="211"/>
      <c r="O2397" s="211"/>
      <c r="P2397" s="211"/>
    </row>
    <row r="2398">
      <c r="A2398" s="220"/>
      <c r="B2398" s="256"/>
      <c r="C2398" s="238"/>
      <c r="D2398" s="235"/>
      <c r="E2398" s="235"/>
      <c r="F2398" s="211"/>
      <c r="G2398" s="211"/>
      <c r="H2398" s="217"/>
      <c r="I2398" s="211"/>
      <c r="J2398" s="211"/>
      <c r="K2398" s="211"/>
      <c r="L2398" s="211"/>
      <c r="M2398" s="211"/>
      <c r="N2398" s="211"/>
      <c r="O2398" s="211"/>
      <c r="P2398" s="211"/>
    </row>
    <row r="2399">
      <c r="A2399" s="145"/>
      <c r="B2399" s="256"/>
      <c r="C2399" s="238"/>
      <c r="D2399" s="235"/>
      <c r="E2399" s="235"/>
      <c r="F2399" s="195"/>
      <c r="G2399" s="195"/>
      <c r="H2399" s="217"/>
      <c r="I2399" s="195"/>
      <c r="J2399" s="195"/>
      <c r="K2399" s="195"/>
      <c r="L2399" s="195"/>
      <c r="M2399" s="195"/>
      <c r="N2399" s="195"/>
      <c r="O2399" s="195"/>
      <c r="P2399" s="195"/>
    </row>
    <row r="2400">
      <c r="A2400" s="145"/>
      <c r="B2400" s="256"/>
      <c r="C2400" s="238"/>
      <c r="D2400" s="235"/>
      <c r="E2400" s="231"/>
      <c r="F2400" s="195"/>
      <c r="G2400" s="195"/>
      <c r="H2400" s="217"/>
      <c r="I2400" s="195"/>
      <c r="J2400" s="195"/>
      <c r="K2400" s="195"/>
      <c r="L2400" s="195"/>
      <c r="M2400" s="195"/>
      <c r="N2400" s="195"/>
      <c r="O2400" s="195"/>
      <c r="P2400" s="195"/>
    </row>
    <row r="2401">
      <c r="A2401" s="145"/>
      <c r="B2401" s="256"/>
      <c r="C2401" s="238"/>
      <c r="D2401" s="235"/>
      <c r="E2401" s="235"/>
      <c r="F2401" s="195"/>
      <c r="G2401" s="195"/>
      <c r="H2401" s="217"/>
      <c r="I2401" s="195"/>
      <c r="J2401" s="195"/>
      <c r="K2401" s="195"/>
      <c r="L2401" s="195"/>
      <c r="M2401" s="195"/>
      <c r="N2401" s="195"/>
      <c r="O2401" s="195"/>
      <c r="P2401" s="195"/>
    </row>
    <row r="2402">
      <c r="A2402" s="145"/>
      <c r="B2402" s="256"/>
      <c r="C2402" s="238"/>
      <c r="D2402" s="235"/>
      <c r="E2402" s="235"/>
      <c r="F2402" s="195"/>
      <c r="G2402" s="195"/>
      <c r="H2402" s="217"/>
      <c r="I2402" s="195"/>
      <c r="J2402" s="195"/>
      <c r="K2402" s="195"/>
      <c r="L2402" s="195"/>
      <c r="M2402" s="195"/>
      <c r="N2402" s="195"/>
      <c r="O2402" s="195"/>
      <c r="P2402" s="195"/>
    </row>
    <row r="2403">
      <c r="A2403" s="145"/>
      <c r="B2403" s="256"/>
      <c r="C2403" s="238"/>
      <c r="D2403" s="235"/>
      <c r="E2403" s="235"/>
      <c r="F2403" s="195"/>
      <c r="G2403" s="195"/>
      <c r="H2403" s="217"/>
      <c r="I2403" s="195"/>
      <c r="J2403" s="195"/>
      <c r="K2403" s="195"/>
      <c r="L2403" s="195"/>
      <c r="M2403" s="195"/>
      <c r="N2403" s="195"/>
      <c r="O2403" s="195"/>
      <c r="P2403" s="195"/>
    </row>
    <row r="2404">
      <c r="A2404" s="145"/>
      <c r="B2404" s="256"/>
      <c r="C2404" s="238"/>
      <c r="D2404" s="235"/>
      <c r="E2404" s="235"/>
      <c r="F2404" s="195"/>
      <c r="G2404" s="195"/>
      <c r="H2404" s="217"/>
      <c r="I2404" s="195"/>
      <c r="J2404" s="195"/>
      <c r="K2404" s="195"/>
      <c r="L2404" s="195"/>
      <c r="M2404" s="195"/>
      <c r="N2404" s="195"/>
      <c r="O2404" s="195"/>
      <c r="P2404" s="195"/>
    </row>
    <row r="2405">
      <c r="A2405" s="145"/>
      <c r="B2405" s="256"/>
      <c r="C2405" s="238"/>
      <c r="D2405" s="235"/>
      <c r="E2405" s="235"/>
      <c r="F2405" s="195"/>
      <c r="G2405" s="195"/>
      <c r="H2405" s="217"/>
      <c r="I2405" s="195"/>
      <c r="J2405" s="195"/>
      <c r="K2405" s="195"/>
      <c r="L2405" s="195"/>
      <c r="M2405" s="195"/>
      <c r="N2405" s="195"/>
      <c r="O2405" s="195"/>
      <c r="P2405" s="195"/>
    </row>
    <row r="2406">
      <c r="A2406" s="145"/>
      <c r="B2406" s="256"/>
      <c r="C2406" s="238"/>
      <c r="D2406" s="235"/>
      <c r="E2406" s="235"/>
      <c r="F2406" s="195"/>
      <c r="G2406" s="195"/>
      <c r="H2406" s="217"/>
      <c r="I2406" s="195"/>
      <c r="J2406" s="195"/>
      <c r="K2406" s="195"/>
      <c r="L2406" s="195"/>
      <c r="M2406" s="195"/>
      <c r="N2406" s="195"/>
      <c r="O2406" s="195"/>
      <c r="P2406" s="195"/>
    </row>
    <row r="2407">
      <c r="A2407" s="145"/>
      <c r="B2407" s="256"/>
      <c r="C2407" s="238"/>
      <c r="D2407" s="235"/>
      <c r="E2407" s="235"/>
      <c r="F2407" s="195"/>
      <c r="G2407" s="195"/>
      <c r="H2407" s="217"/>
      <c r="I2407" s="195"/>
      <c r="J2407" s="195"/>
      <c r="K2407" s="195"/>
      <c r="L2407" s="195"/>
      <c r="M2407" s="195"/>
      <c r="N2407" s="195"/>
      <c r="O2407" s="195"/>
      <c r="P2407" s="195"/>
    </row>
    <row r="2408">
      <c r="A2408" s="145"/>
      <c r="B2408" s="256"/>
      <c r="C2408" s="238"/>
      <c r="D2408" s="235"/>
      <c r="E2408" s="235"/>
      <c r="F2408" s="195"/>
      <c r="G2408" s="195"/>
      <c r="H2408" s="217"/>
      <c r="I2408" s="195"/>
      <c r="J2408" s="195"/>
      <c r="K2408" s="195"/>
      <c r="L2408" s="195"/>
      <c r="M2408" s="195"/>
      <c r="N2408" s="195"/>
      <c r="O2408" s="195"/>
      <c r="P2408" s="195"/>
    </row>
    <row r="2409">
      <c r="A2409" s="145"/>
      <c r="B2409" s="256"/>
      <c r="C2409" s="238"/>
      <c r="D2409" s="235"/>
      <c r="E2409" s="235"/>
      <c r="F2409" s="195"/>
      <c r="G2409" s="195"/>
      <c r="H2409" s="217"/>
      <c r="I2409" s="195"/>
      <c r="J2409" s="195"/>
      <c r="K2409" s="195"/>
      <c r="L2409" s="195"/>
      <c r="M2409" s="195"/>
      <c r="N2409" s="195"/>
      <c r="O2409" s="195"/>
      <c r="P2409" s="195"/>
    </row>
    <row r="2410">
      <c r="A2410" s="145"/>
      <c r="B2410" s="256"/>
      <c r="C2410" s="238"/>
      <c r="D2410" s="235"/>
      <c r="E2410" s="235"/>
      <c r="F2410" s="195"/>
      <c r="G2410" s="195"/>
      <c r="H2410" s="217"/>
      <c r="I2410" s="195"/>
      <c r="J2410" s="195"/>
      <c r="K2410" s="195"/>
      <c r="L2410" s="195"/>
      <c r="M2410" s="195"/>
      <c r="N2410" s="195"/>
      <c r="O2410" s="195"/>
      <c r="P2410" s="195"/>
    </row>
    <row r="2411">
      <c r="A2411" s="145"/>
      <c r="B2411" s="256"/>
      <c r="C2411" s="238"/>
      <c r="D2411" s="235"/>
      <c r="E2411" s="235"/>
      <c r="F2411" s="195"/>
      <c r="G2411" s="195"/>
      <c r="H2411" s="217"/>
      <c r="I2411" s="195"/>
      <c r="J2411" s="195"/>
      <c r="K2411" s="195"/>
      <c r="L2411" s="195"/>
      <c r="M2411" s="195"/>
      <c r="N2411" s="195"/>
      <c r="O2411" s="195"/>
      <c r="P2411" s="195"/>
    </row>
    <row r="2412">
      <c r="A2412" s="145"/>
      <c r="B2412" s="256"/>
      <c r="C2412" s="238"/>
      <c r="D2412" s="235"/>
      <c r="E2412" s="235"/>
      <c r="F2412" s="195"/>
      <c r="G2412" s="195"/>
      <c r="H2412" s="217"/>
      <c r="I2412" s="195"/>
      <c r="J2412" s="195"/>
      <c r="K2412" s="195"/>
      <c r="L2412" s="195"/>
      <c r="M2412" s="195"/>
      <c r="N2412" s="195"/>
      <c r="O2412" s="195"/>
      <c r="P2412" s="195"/>
    </row>
    <row r="2413">
      <c r="A2413" s="145"/>
      <c r="B2413" s="256"/>
      <c r="C2413" s="238"/>
      <c r="D2413" s="235"/>
      <c r="E2413" s="235"/>
      <c r="F2413" s="195"/>
      <c r="G2413" s="195"/>
      <c r="H2413" s="217"/>
      <c r="I2413" s="195"/>
      <c r="J2413" s="195"/>
      <c r="K2413" s="195"/>
      <c r="L2413" s="195"/>
      <c r="M2413" s="195"/>
      <c r="N2413" s="195"/>
      <c r="O2413" s="195"/>
      <c r="P2413" s="195"/>
    </row>
    <row r="2414">
      <c r="A2414" s="145"/>
      <c r="B2414" s="256"/>
      <c r="C2414" s="238"/>
      <c r="D2414" s="235"/>
      <c r="E2414" s="235"/>
      <c r="F2414" s="195"/>
      <c r="G2414" s="195"/>
      <c r="H2414" s="217"/>
      <c r="I2414" s="195"/>
      <c r="J2414" s="195"/>
      <c r="K2414" s="195"/>
      <c r="L2414" s="195"/>
      <c r="M2414" s="195"/>
      <c r="N2414" s="195"/>
      <c r="O2414" s="195"/>
      <c r="P2414" s="195"/>
    </row>
    <row r="2415">
      <c r="A2415" s="145"/>
      <c r="B2415" s="256"/>
      <c r="C2415" s="238"/>
      <c r="D2415" s="235"/>
      <c r="E2415" s="235"/>
      <c r="F2415" s="195"/>
      <c r="G2415" s="195"/>
      <c r="H2415" s="217"/>
      <c r="I2415" s="195"/>
      <c r="J2415" s="195"/>
      <c r="K2415" s="195"/>
      <c r="L2415" s="195"/>
      <c r="M2415" s="195"/>
      <c r="N2415" s="195"/>
      <c r="O2415" s="195"/>
      <c r="P2415" s="195"/>
    </row>
    <row r="2416">
      <c r="A2416" s="220"/>
      <c r="B2416" s="256"/>
      <c r="C2416" s="238"/>
      <c r="D2416" s="235"/>
      <c r="E2416" s="235"/>
      <c r="F2416" s="211"/>
      <c r="G2416" s="211"/>
      <c r="H2416" s="217"/>
      <c r="I2416" s="211"/>
      <c r="J2416" s="211"/>
      <c r="K2416" s="211"/>
      <c r="L2416" s="211"/>
      <c r="M2416" s="211"/>
      <c r="N2416" s="211"/>
      <c r="O2416" s="211"/>
      <c r="P2416" s="211"/>
    </row>
    <row r="2417">
      <c r="A2417" s="145"/>
      <c r="B2417" s="256"/>
      <c r="C2417" s="238"/>
      <c r="D2417" s="235"/>
      <c r="E2417" s="235"/>
      <c r="F2417" s="195"/>
      <c r="G2417" s="195"/>
      <c r="H2417" s="217"/>
      <c r="I2417" s="195"/>
      <c r="J2417" s="195"/>
      <c r="K2417" s="195"/>
      <c r="L2417" s="195"/>
      <c r="M2417" s="195"/>
      <c r="N2417" s="195"/>
      <c r="O2417" s="195"/>
      <c r="P2417" s="195"/>
    </row>
    <row r="2418">
      <c r="A2418" s="145"/>
      <c r="B2418" s="256"/>
      <c r="C2418" s="238"/>
      <c r="D2418" s="235"/>
      <c r="E2418" s="231"/>
      <c r="F2418" s="195"/>
      <c r="G2418" s="195"/>
      <c r="H2418" s="217"/>
      <c r="I2418" s="195"/>
      <c r="J2418" s="195"/>
      <c r="K2418" s="195"/>
      <c r="L2418" s="195"/>
      <c r="M2418" s="195"/>
      <c r="N2418" s="195"/>
      <c r="O2418" s="195"/>
      <c r="P2418" s="195"/>
    </row>
    <row r="2419">
      <c r="A2419" s="145"/>
      <c r="B2419" s="256"/>
      <c r="C2419" s="238"/>
      <c r="D2419" s="235"/>
      <c r="E2419" s="235"/>
      <c r="F2419" s="195"/>
      <c r="G2419" s="195"/>
      <c r="H2419" s="217"/>
      <c r="I2419" s="195"/>
      <c r="J2419" s="195"/>
      <c r="K2419" s="195"/>
      <c r="L2419" s="195"/>
      <c r="M2419" s="195"/>
      <c r="N2419" s="195"/>
      <c r="O2419" s="195"/>
      <c r="P2419" s="195"/>
    </row>
    <row r="2420">
      <c r="A2420" s="145"/>
      <c r="B2420" s="256"/>
      <c r="C2420" s="238"/>
      <c r="D2420" s="235"/>
      <c r="E2420" s="235"/>
      <c r="F2420" s="195"/>
      <c r="G2420" s="195"/>
      <c r="H2420" s="217"/>
      <c r="I2420" s="195"/>
      <c r="J2420" s="195"/>
      <c r="K2420" s="195"/>
      <c r="L2420" s="195"/>
      <c r="M2420" s="195"/>
      <c r="N2420" s="195"/>
      <c r="O2420" s="195"/>
      <c r="P2420" s="195"/>
    </row>
    <row r="2421">
      <c r="A2421" s="145"/>
      <c r="B2421" s="256"/>
      <c r="C2421" s="238"/>
      <c r="D2421" s="235"/>
      <c r="E2421" s="235"/>
      <c r="F2421" s="195"/>
      <c r="G2421" s="195"/>
      <c r="H2421" s="217"/>
      <c r="I2421" s="195"/>
      <c r="J2421" s="195"/>
      <c r="K2421" s="195"/>
      <c r="L2421" s="195"/>
      <c r="M2421" s="195"/>
      <c r="N2421" s="195"/>
      <c r="O2421" s="195"/>
      <c r="P2421" s="195"/>
    </row>
    <row r="2422">
      <c r="A2422" s="145"/>
      <c r="B2422" s="256"/>
      <c r="C2422" s="238"/>
      <c r="D2422" s="235"/>
      <c r="E2422" s="235"/>
      <c r="F2422" s="195"/>
      <c r="G2422" s="195"/>
      <c r="H2422" s="217"/>
      <c r="I2422" s="195"/>
      <c r="J2422" s="195"/>
      <c r="K2422" s="195"/>
      <c r="L2422" s="195"/>
      <c r="M2422" s="195"/>
      <c r="N2422" s="195"/>
      <c r="O2422" s="195"/>
      <c r="P2422" s="195"/>
    </row>
    <row r="2423">
      <c r="A2423" s="145"/>
      <c r="B2423" s="256"/>
      <c r="C2423" s="238"/>
      <c r="D2423" s="235"/>
      <c r="E2423" s="235"/>
      <c r="F2423" s="195"/>
      <c r="G2423" s="195"/>
      <c r="H2423" s="217"/>
      <c r="I2423" s="195"/>
      <c r="J2423" s="195"/>
      <c r="K2423" s="195"/>
      <c r="L2423" s="195"/>
      <c r="M2423" s="195"/>
      <c r="N2423" s="195"/>
      <c r="O2423" s="195"/>
      <c r="P2423" s="195"/>
    </row>
    <row r="2424">
      <c r="A2424" s="145"/>
      <c r="B2424" s="256"/>
      <c r="C2424" s="238"/>
      <c r="D2424" s="235"/>
      <c r="E2424" s="235"/>
      <c r="F2424" s="195"/>
      <c r="G2424" s="195"/>
      <c r="H2424" s="217"/>
      <c r="I2424" s="195"/>
      <c r="J2424" s="195"/>
      <c r="K2424" s="195"/>
      <c r="L2424" s="195"/>
      <c r="M2424" s="195"/>
      <c r="N2424" s="195"/>
      <c r="O2424" s="195"/>
      <c r="P2424" s="195"/>
    </row>
    <row r="2425">
      <c r="A2425" s="145"/>
      <c r="B2425" s="256"/>
      <c r="C2425" s="238"/>
      <c r="D2425" s="235"/>
      <c r="E2425" s="235"/>
      <c r="F2425" s="195"/>
      <c r="G2425" s="195"/>
      <c r="H2425" s="217"/>
      <c r="I2425" s="195"/>
      <c r="J2425" s="195"/>
      <c r="K2425" s="195"/>
      <c r="L2425" s="195"/>
      <c r="M2425" s="195"/>
      <c r="N2425" s="195"/>
      <c r="O2425" s="195"/>
      <c r="P2425" s="195"/>
    </row>
    <row r="2426">
      <c r="A2426" s="145"/>
      <c r="B2426" s="256"/>
      <c r="C2426" s="238"/>
      <c r="D2426" s="235"/>
      <c r="E2426" s="235"/>
      <c r="F2426" s="195"/>
      <c r="G2426" s="195"/>
      <c r="H2426" s="217"/>
      <c r="I2426" s="195"/>
      <c r="J2426" s="195"/>
      <c r="K2426" s="195"/>
      <c r="L2426" s="195"/>
      <c r="M2426" s="195"/>
      <c r="N2426" s="195"/>
      <c r="O2426" s="195"/>
      <c r="P2426" s="195"/>
    </row>
    <row r="2427">
      <c r="A2427" s="145"/>
      <c r="B2427" s="256"/>
      <c r="C2427" s="238"/>
      <c r="D2427" s="235"/>
      <c r="E2427" s="235"/>
      <c r="F2427" s="195"/>
      <c r="G2427" s="195"/>
      <c r="H2427" s="217"/>
      <c r="I2427" s="195"/>
      <c r="J2427" s="195"/>
      <c r="K2427" s="195"/>
      <c r="L2427" s="195"/>
      <c r="M2427" s="195"/>
      <c r="N2427" s="195"/>
      <c r="O2427" s="195"/>
      <c r="P2427" s="195"/>
    </row>
    <row r="2428">
      <c r="A2428" s="145"/>
      <c r="B2428" s="256"/>
      <c r="C2428" s="238"/>
      <c r="D2428" s="235"/>
      <c r="E2428" s="235"/>
      <c r="F2428" s="195"/>
      <c r="G2428" s="195"/>
      <c r="H2428" s="217"/>
      <c r="I2428" s="195"/>
      <c r="J2428" s="195"/>
      <c r="K2428" s="195"/>
      <c r="L2428" s="195"/>
      <c r="M2428" s="195"/>
      <c r="N2428" s="195"/>
      <c r="O2428" s="195"/>
      <c r="P2428" s="195"/>
    </row>
    <row r="2429">
      <c r="A2429" s="145"/>
      <c r="B2429" s="256"/>
      <c r="C2429" s="238"/>
      <c r="D2429" s="235"/>
      <c r="E2429" s="235"/>
      <c r="F2429" s="195"/>
      <c r="G2429" s="195"/>
      <c r="H2429" s="217"/>
      <c r="I2429" s="195"/>
      <c r="J2429" s="195"/>
      <c r="K2429" s="195"/>
      <c r="L2429" s="195"/>
      <c r="M2429" s="195"/>
      <c r="N2429" s="195"/>
      <c r="O2429" s="195"/>
      <c r="P2429" s="195"/>
    </row>
    <row r="2430">
      <c r="A2430" s="145"/>
      <c r="B2430" s="256"/>
      <c r="C2430" s="238"/>
      <c r="D2430" s="235"/>
      <c r="E2430" s="235"/>
      <c r="F2430" s="195"/>
      <c r="G2430" s="195"/>
      <c r="H2430" s="217"/>
      <c r="I2430" s="195"/>
      <c r="J2430" s="195"/>
      <c r="K2430" s="195"/>
      <c r="L2430" s="195"/>
      <c r="M2430" s="195"/>
      <c r="N2430" s="195"/>
      <c r="O2430" s="195"/>
      <c r="P2430" s="195"/>
    </row>
    <row r="2431">
      <c r="A2431" s="231"/>
      <c r="B2431" s="256"/>
      <c r="C2431" s="238"/>
      <c r="D2431" s="235"/>
      <c r="E2431" s="235"/>
      <c r="F2431" s="211"/>
      <c r="G2431" s="211"/>
      <c r="H2431" s="217"/>
      <c r="I2431" s="211"/>
      <c r="J2431" s="211"/>
      <c r="K2431" s="211"/>
      <c r="L2431" s="211"/>
      <c r="M2431" s="211"/>
      <c r="N2431" s="211"/>
      <c r="O2431" s="211"/>
      <c r="P2431" s="211"/>
    </row>
    <row r="2432">
      <c r="A2432" s="231"/>
      <c r="B2432" s="256"/>
      <c r="C2432" s="238"/>
      <c r="D2432" s="235"/>
      <c r="E2432" s="235"/>
      <c r="F2432" s="211"/>
      <c r="G2432" s="211"/>
      <c r="H2432" s="217"/>
      <c r="I2432" s="211"/>
      <c r="J2432" s="211"/>
      <c r="K2432" s="211"/>
      <c r="L2432" s="211"/>
      <c r="M2432" s="211"/>
      <c r="N2432" s="211"/>
      <c r="O2432" s="211"/>
      <c r="P2432" s="211"/>
    </row>
    <row r="2433">
      <c r="A2433" s="231"/>
      <c r="B2433" s="256"/>
      <c r="C2433" s="238"/>
      <c r="D2433" s="235"/>
      <c r="E2433" s="235"/>
      <c r="F2433" s="211"/>
      <c r="G2433" s="211"/>
      <c r="H2433" s="217"/>
      <c r="I2433" s="211"/>
      <c r="J2433" s="211"/>
      <c r="K2433" s="211"/>
      <c r="L2433" s="211"/>
      <c r="M2433" s="211"/>
      <c r="N2433" s="211"/>
      <c r="O2433" s="211"/>
      <c r="P2433" s="211"/>
    </row>
    <row r="2434">
      <c r="A2434" s="220"/>
      <c r="B2434" s="256"/>
      <c r="C2434" s="238"/>
      <c r="D2434" s="235"/>
      <c r="E2434" s="235"/>
      <c r="F2434" s="211"/>
      <c r="G2434" s="211"/>
      <c r="H2434" s="217"/>
      <c r="I2434" s="211"/>
      <c r="J2434" s="211"/>
      <c r="K2434" s="211"/>
      <c r="L2434" s="211"/>
      <c r="M2434" s="211"/>
      <c r="N2434" s="211"/>
      <c r="O2434" s="211"/>
      <c r="P2434" s="211"/>
    </row>
    <row r="2435">
      <c r="A2435" s="231"/>
      <c r="B2435" s="256"/>
      <c r="C2435" s="238"/>
      <c r="D2435" s="235"/>
      <c r="E2435" s="235"/>
      <c r="F2435" s="211"/>
      <c r="G2435" s="211"/>
      <c r="H2435" s="217"/>
      <c r="I2435" s="211"/>
      <c r="J2435" s="211"/>
      <c r="K2435" s="211"/>
      <c r="L2435" s="211"/>
      <c r="M2435" s="211"/>
      <c r="N2435" s="211"/>
      <c r="O2435" s="211"/>
      <c r="P2435" s="211"/>
    </row>
    <row r="2436">
      <c r="A2436" s="231"/>
      <c r="B2436" s="256"/>
      <c r="C2436" s="238"/>
      <c r="D2436" s="235"/>
      <c r="E2436" s="231"/>
      <c r="F2436" s="211"/>
      <c r="G2436" s="211"/>
      <c r="H2436" s="217"/>
      <c r="I2436" s="211"/>
      <c r="J2436" s="211"/>
      <c r="K2436" s="211"/>
      <c r="L2436" s="211"/>
      <c r="M2436" s="211"/>
      <c r="N2436" s="211"/>
      <c r="O2436" s="211"/>
      <c r="P2436" s="211"/>
    </row>
    <row r="2437">
      <c r="A2437" s="231"/>
      <c r="B2437" s="256"/>
      <c r="C2437" s="238"/>
      <c r="D2437" s="235"/>
      <c r="E2437" s="235"/>
      <c r="F2437" s="211"/>
      <c r="G2437" s="211"/>
      <c r="H2437" s="217"/>
      <c r="I2437" s="211"/>
      <c r="J2437" s="211"/>
      <c r="K2437" s="211"/>
      <c r="L2437" s="211"/>
      <c r="M2437" s="211"/>
      <c r="N2437" s="211"/>
      <c r="O2437" s="211"/>
      <c r="P2437" s="211"/>
    </row>
    <row r="2438">
      <c r="A2438" s="145"/>
      <c r="B2438" s="256"/>
      <c r="C2438" s="238"/>
      <c r="D2438" s="235"/>
      <c r="E2438" s="235"/>
      <c r="F2438" s="195"/>
      <c r="G2438" s="195"/>
      <c r="H2438" s="217"/>
      <c r="I2438" s="195"/>
      <c r="J2438" s="195"/>
      <c r="K2438" s="195"/>
      <c r="L2438" s="195"/>
      <c r="M2438" s="195"/>
      <c r="N2438" s="195"/>
      <c r="O2438" s="195"/>
      <c r="P2438" s="195"/>
    </row>
    <row r="2439">
      <c r="A2439" s="145"/>
      <c r="B2439" s="256"/>
      <c r="C2439" s="238"/>
      <c r="D2439" s="235"/>
      <c r="E2439" s="235"/>
      <c r="F2439" s="195"/>
      <c r="G2439" s="195"/>
      <c r="H2439" s="217"/>
      <c r="I2439" s="195"/>
      <c r="J2439" s="195"/>
      <c r="K2439" s="195"/>
      <c r="L2439" s="195"/>
      <c r="M2439" s="195"/>
      <c r="N2439" s="195"/>
      <c r="O2439" s="195"/>
      <c r="P2439" s="195"/>
    </row>
    <row r="2440">
      <c r="A2440" s="145"/>
      <c r="B2440" s="256"/>
      <c r="C2440" s="238"/>
      <c r="D2440" s="235"/>
      <c r="E2440" s="235"/>
      <c r="F2440" s="195"/>
      <c r="G2440" s="195"/>
      <c r="H2440" s="217"/>
      <c r="I2440" s="195"/>
      <c r="J2440" s="195"/>
      <c r="K2440" s="195"/>
      <c r="L2440" s="195"/>
      <c r="M2440" s="195"/>
      <c r="N2440" s="195"/>
      <c r="O2440" s="195"/>
      <c r="P2440" s="195"/>
    </row>
    <row r="2441">
      <c r="A2441" s="145"/>
      <c r="B2441" s="256"/>
      <c r="C2441" s="238"/>
      <c r="D2441" s="235"/>
      <c r="E2441" s="235"/>
      <c r="F2441" s="195"/>
      <c r="G2441" s="195"/>
      <c r="H2441" s="217"/>
      <c r="I2441" s="195"/>
      <c r="J2441" s="195"/>
      <c r="K2441" s="195"/>
      <c r="L2441" s="195"/>
      <c r="M2441" s="195"/>
      <c r="N2441" s="195"/>
      <c r="O2441" s="195"/>
      <c r="P2441" s="195"/>
    </row>
    <row r="2442">
      <c r="A2442" s="145"/>
      <c r="B2442" s="256"/>
      <c r="C2442" s="238"/>
      <c r="D2442" s="235"/>
      <c r="E2442" s="235"/>
      <c r="F2442" s="195"/>
      <c r="G2442" s="195"/>
      <c r="H2442" s="217"/>
      <c r="I2442" s="195"/>
      <c r="J2442" s="195"/>
      <c r="K2442" s="195"/>
      <c r="L2442" s="195"/>
      <c r="M2442" s="195"/>
      <c r="N2442" s="195"/>
      <c r="O2442" s="195"/>
      <c r="P2442" s="195"/>
    </row>
    <row r="2443">
      <c r="A2443" s="145"/>
      <c r="B2443" s="256"/>
      <c r="C2443" s="238"/>
      <c r="D2443" s="235"/>
      <c r="E2443" s="235"/>
      <c r="F2443" s="195"/>
      <c r="G2443" s="195"/>
      <c r="H2443" s="217"/>
      <c r="I2443" s="195"/>
      <c r="J2443" s="195"/>
      <c r="K2443" s="195"/>
      <c r="L2443" s="195"/>
      <c r="M2443" s="195"/>
      <c r="N2443" s="195"/>
      <c r="O2443" s="195"/>
      <c r="P2443" s="195"/>
    </row>
    <row r="2444">
      <c r="A2444" s="145"/>
      <c r="B2444" s="256"/>
      <c r="C2444" s="238"/>
      <c r="D2444" s="235"/>
      <c r="E2444" s="235"/>
      <c r="F2444" s="195"/>
      <c r="G2444" s="195"/>
      <c r="H2444" s="217"/>
      <c r="I2444" s="195"/>
      <c r="J2444" s="195"/>
      <c r="K2444" s="195"/>
      <c r="L2444" s="195"/>
      <c r="M2444" s="195"/>
      <c r="N2444" s="195"/>
      <c r="O2444" s="195"/>
      <c r="P2444" s="195"/>
    </row>
    <row r="2445">
      <c r="A2445" s="145"/>
      <c r="B2445" s="256"/>
      <c r="C2445" s="238"/>
      <c r="D2445" s="235"/>
      <c r="E2445" s="235"/>
      <c r="F2445" s="195"/>
      <c r="G2445" s="195"/>
      <c r="H2445" s="217"/>
      <c r="I2445" s="195"/>
      <c r="J2445" s="195"/>
      <c r="K2445" s="195"/>
      <c r="L2445" s="195"/>
      <c r="M2445" s="195"/>
      <c r="N2445" s="195"/>
      <c r="O2445" s="195"/>
      <c r="P2445" s="195"/>
    </row>
    <row r="2446">
      <c r="A2446" s="145"/>
      <c r="B2446" s="256"/>
      <c r="C2446" s="238"/>
      <c r="D2446" s="235"/>
      <c r="E2446" s="235"/>
      <c r="F2446" s="195"/>
      <c r="G2446" s="195"/>
      <c r="H2446" s="217"/>
      <c r="I2446" s="195"/>
      <c r="J2446" s="195"/>
      <c r="K2446" s="195"/>
      <c r="L2446" s="195"/>
      <c r="M2446" s="195"/>
      <c r="N2446" s="195"/>
      <c r="O2446" s="195"/>
      <c r="P2446" s="195"/>
    </row>
    <row r="2447">
      <c r="A2447" s="145"/>
      <c r="B2447" s="256"/>
      <c r="C2447" s="238"/>
      <c r="D2447" s="235"/>
      <c r="E2447" s="235"/>
      <c r="F2447" s="195"/>
      <c r="G2447" s="195"/>
      <c r="H2447" s="217"/>
      <c r="I2447" s="195"/>
      <c r="J2447" s="195"/>
      <c r="K2447" s="195"/>
      <c r="L2447" s="195"/>
      <c r="M2447" s="195"/>
      <c r="N2447" s="195"/>
      <c r="O2447" s="195"/>
      <c r="P2447" s="195"/>
    </row>
    <row r="2448">
      <c r="A2448" s="145"/>
      <c r="B2448" s="256"/>
      <c r="C2448" s="238"/>
      <c r="D2448" s="235"/>
      <c r="E2448" s="235"/>
      <c r="F2448" s="195"/>
      <c r="G2448" s="195"/>
      <c r="H2448" s="217"/>
      <c r="I2448" s="195"/>
      <c r="J2448" s="195"/>
      <c r="K2448" s="195"/>
      <c r="L2448" s="195"/>
      <c r="M2448" s="195"/>
      <c r="N2448" s="195"/>
      <c r="O2448" s="195"/>
      <c r="P2448" s="195"/>
    </row>
    <row r="2449">
      <c r="A2449" s="145"/>
      <c r="B2449" s="256"/>
      <c r="C2449" s="238"/>
      <c r="D2449" s="235"/>
      <c r="E2449" s="235"/>
      <c r="F2449" s="195"/>
      <c r="G2449" s="195"/>
      <c r="H2449" s="217"/>
      <c r="I2449" s="195"/>
      <c r="J2449" s="195"/>
      <c r="K2449" s="195"/>
      <c r="L2449" s="195"/>
      <c r="M2449" s="195"/>
      <c r="N2449" s="195"/>
      <c r="O2449" s="195"/>
      <c r="P2449" s="195"/>
    </row>
    <row r="2450">
      <c r="A2450" s="221"/>
      <c r="B2450" s="256"/>
      <c r="C2450" s="238"/>
      <c r="D2450" s="235"/>
      <c r="E2450" s="235"/>
      <c r="F2450" s="211"/>
      <c r="G2450" s="211"/>
      <c r="H2450" s="217"/>
      <c r="I2450" s="211"/>
      <c r="J2450" s="211"/>
      <c r="K2450" s="211"/>
      <c r="L2450" s="211"/>
      <c r="M2450" s="211"/>
      <c r="N2450" s="211"/>
      <c r="O2450" s="211"/>
      <c r="P2450" s="211"/>
    </row>
    <row r="2451">
      <c r="A2451" s="145"/>
      <c r="B2451" s="256"/>
      <c r="C2451" s="238"/>
      <c r="D2451" s="235"/>
      <c r="E2451" s="235"/>
      <c r="F2451" s="195"/>
      <c r="G2451" s="195"/>
      <c r="H2451" s="217"/>
      <c r="I2451" s="195"/>
      <c r="J2451" s="195"/>
      <c r="K2451" s="195"/>
      <c r="L2451" s="195"/>
      <c r="M2451" s="195"/>
      <c r="N2451" s="195"/>
      <c r="O2451" s="195"/>
      <c r="P2451" s="195"/>
    </row>
    <row r="2452">
      <c r="A2452" s="220"/>
      <c r="B2452" s="256"/>
      <c r="C2452" s="238"/>
      <c r="D2452" s="235"/>
      <c r="E2452" s="235"/>
      <c r="F2452" s="211"/>
      <c r="G2452" s="211"/>
      <c r="H2452" s="217"/>
      <c r="I2452" s="211"/>
      <c r="J2452" s="211"/>
      <c r="K2452" s="211"/>
      <c r="L2452" s="211"/>
      <c r="M2452" s="211"/>
      <c r="N2452" s="211"/>
      <c r="O2452" s="211"/>
      <c r="P2452" s="211"/>
    </row>
    <row r="2453">
      <c r="A2453" s="145"/>
      <c r="B2453" s="256"/>
      <c r="C2453" s="238"/>
      <c r="D2453" s="235"/>
      <c r="E2453" s="235"/>
      <c r="F2453" s="195"/>
      <c r="G2453" s="195"/>
      <c r="H2453" s="217"/>
      <c r="I2453" s="195"/>
      <c r="J2453" s="195"/>
      <c r="K2453" s="195"/>
      <c r="L2453" s="195"/>
      <c r="M2453" s="195"/>
      <c r="N2453" s="195"/>
      <c r="O2453" s="195"/>
      <c r="P2453" s="195"/>
    </row>
    <row r="2454">
      <c r="A2454" s="231"/>
      <c r="B2454" s="256"/>
      <c r="C2454" s="238"/>
      <c r="D2454" s="235"/>
      <c r="E2454" s="231"/>
      <c r="F2454" s="211"/>
      <c r="G2454" s="211"/>
      <c r="H2454" s="217"/>
      <c r="I2454" s="211"/>
      <c r="J2454" s="211"/>
      <c r="K2454" s="211"/>
      <c r="L2454" s="211"/>
      <c r="M2454" s="211"/>
      <c r="N2454" s="211"/>
      <c r="O2454" s="211"/>
      <c r="P2454" s="211"/>
    </row>
    <row r="2455">
      <c r="A2455" s="231"/>
      <c r="B2455" s="256"/>
      <c r="C2455" s="238"/>
      <c r="D2455" s="235"/>
      <c r="E2455" s="235"/>
      <c r="F2455" s="211"/>
      <c r="G2455" s="211"/>
      <c r="H2455" s="217"/>
      <c r="I2455" s="211"/>
      <c r="J2455" s="211"/>
      <c r="K2455" s="211"/>
      <c r="L2455" s="211"/>
      <c r="M2455" s="211"/>
      <c r="N2455" s="211"/>
      <c r="O2455" s="211"/>
      <c r="P2455" s="211"/>
    </row>
    <row r="2456">
      <c r="A2456" s="231"/>
      <c r="B2456" s="256"/>
      <c r="C2456" s="238"/>
      <c r="D2456" s="235"/>
      <c r="E2456" s="235"/>
      <c r="F2456" s="211"/>
      <c r="G2456" s="211"/>
      <c r="H2456" s="217"/>
      <c r="I2456" s="211"/>
      <c r="J2456" s="211"/>
      <c r="K2456" s="211"/>
      <c r="L2456" s="211"/>
      <c r="M2456" s="211"/>
      <c r="N2456" s="211"/>
      <c r="O2456" s="211"/>
      <c r="P2456" s="211"/>
    </row>
    <row r="2457">
      <c r="A2457" s="145"/>
      <c r="B2457" s="256"/>
      <c r="C2457" s="238"/>
      <c r="D2457" s="235"/>
      <c r="E2457" s="235"/>
      <c r="F2457" s="195"/>
      <c r="G2457" s="195"/>
      <c r="H2457" s="217"/>
      <c r="I2457" s="195"/>
      <c r="J2457" s="195"/>
      <c r="K2457" s="195"/>
      <c r="L2457" s="195"/>
      <c r="M2457" s="195"/>
      <c r="N2457" s="195"/>
      <c r="O2457" s="195"/>
      <c r="P2457" s="195"/>
    </row>
    <row r="2458">
      <c r="A2458" s="145"/>
      <c r="B2458" s="256"/>
      <c r="C2458" s="238"/>
      <c r="D2458" s="235"/>
      <c r="E2458" s="235"/>
      <c r="F2458" s="195"/>
      <c r="G2458" s="195"/>
      <c r="H2458" s="217"/>
      <c r="I2458" s="195"/>
      <c r="J2458" s="195"/>
      <c r="K2458" s="195"/>
      <c r="L2458" s="195"/>
      <c r="M2458" s="195"/>
      <c r="N2458" s="195"/>
      <c r="O2458" s="195"/>
      <c r="P2458" s="195"/>
    </row>
    <row r="2459">
      <c r="A2459" s="145"/>
      <c r="B2459" s="256"/>
      <c r="C2459" s="238"/>
      <c r="D2459" s="235"/>
      <c r="E2459" s="235"/>
      <c r="F2459" s="195"/>
      <c r="G2459" s="195"/>
      <c r="H2459" s="217"/>
      <c r="I2459" s="195"/>
      <c r="J2459" s="195"/>
      <c r="K2459" s="195"/>
      <c r="L2459" s="195"/>
      <c r="M2459" s="195"/>
      <c r="N2459" s="195"/>
      <c r="O2459" s="195"/>
      <c r="P2459" s="195"/>
    </row>
    <row r="2460">
      <c r="A2460" s="145"/>
      <c r="B2460" s="256"/>
      <c r="C2460" s="238"/>
      <c r="D2460" s="235"/>
      <c r="E2460" s="235"/>
      <c r="F2460" s="195"/>
      <c r="G2460" s="195"/>
      <c r="H2460" s="217"/>
      <c r="I2460" s="195"/>
      <c r="J2460" s="195"/>
      <c r="K2460" s="195"/>
      <c r="L2460" s="195"/>
      <c r="M2460" s="195"/>
      <c r="N2460" s="195"/>
      <c r="O2460" s="195"/>
      <c r="P2460" s="195"/>
    </row>
    <row r="2461">
      <c r="A2461" s="145"/>
      <c r="B2461" s="256"/>
      <c r="C2461" s="238"/>
      <c r="D2461" s="235"/>
      <c r="E2461" s="235"/>
      <c r="F2461" s="195"/>
      <c r="G2461" s="195"/>
      <c r="H2461" s="217"/>
      <c r="I2461" s="195"/>
      <c r="J2461" s="195"/>
      <c r="K2461" s="195"/>
      <c r="L2461" s="195"/>
      <c r="M2461" s="195"/>
      <c r="N2461" s="195"/>
      <c r="O2461" s="195"/>
      <c r="P2461" s="195"/>
    </row>
    <row r="2462">
      <c r="A2462" s="145"/>
      <c r="B2462" s="256"/>
      <c r="C2462" s="238"/>
      <c r="D2462" s="235"/>
      <c r="E2462" s="235"/>
      <c r="F2462" s="195"/>
      <c r="G2462" s="195"/>
      <c r="H2462" s="217"/>
      <c r="I2462" s="195"/>
      <c r="J2462" s="195"/>
      <c r="K2462" s="195"/>
      <c r="L2462" s="195"/>
      <c r="M2462" s="195"/>
      <c r="N2462" s="195"/>
      <c r="O2462" s="195"/>
      <c r="P2462" s="195"/>
    </row>
    <row r="2463">
      <c r="A2463" s="145"/>
      <c r="B2463" s="256"/>
      <c r="C2463" s="238"/>
      <c r="D2463" s="235"/>
      <c r="E2463" s="235"/>
      <c r="F2463" s="195"/>
      <c r="G2463" s="195"/>
      <c r="H2463" s="217"/>
      <c r="I2463" s="195"/>
      <c r="J2463" s="195"/>
      <c r="K2463" s="195"/>
      <c r="L2463" s="195"/>
      <c r="M2463" s="195"/>
      <c r="N2463" s="195"/>
      <c r="O2463" s="195"/>
      <c r="P2463" s="195"/>
    </row>
    <row r="2464">
      <c r="A2464" s="145"/>
      <c r="B2464" s="256"/>
      <c r="C2464" s="238"/>
      <c r="D2464" s="235"/>
      <c r="E2464" s="235"/>
      <c r="F2464" s="195"/>
      <c r="G2464" s="195"/>
      <c r="H2464" s="217"/>
      <c r="I2464" s="195"/>
      <c r="J2464" s="195"/>
      <c r="K2464" s="195"/>
      <c r="L2464" s="195"/>
      <c r="M2464" s="195"/>
      <c r="N2464" s="195"/>
      <c r="O2464" s="195"/>
      <c r="P2464" s="195"/>
    </row>
    <row r="2465">
      <c r="A2465" s="145"/>
      <c r="B2465" s="256"/>
      <c r="C2465" s="238"/>
      <c r="D2465" s="235"/>
      <c r="E2465" s="235"/>
      <c r="F2465" s="195"/>
      <c r="G2465" s="195"/>
      <c r="H2465" s="217"/>
      <c r="I2465" s="195"/>
      <c r="J2465" s="195"/>
      <c r="K2465" s="195"/>
      <c r="L2465" s="195"/>
      <c r="M2465" s="195"/>
      <c r="N2465" s="195"/>
      <c r="O2465" s="195"/>
      <c r="P2465" s="195"/>
    </row>
    <row r="2466">
      <c r="A2466" s="145"/>
      <c r="B2466" s="256"/>
      <c r="C2466" s="238"/>
      <c r="D2466" s="235"/>
      <c r="E2466" s="235"/>
      <c r="F2466" s="195"/>
      <c r="G2466" s="195"/>
      <c r="H2466" s="217"/>
      <c r="I2466" s="195"/>
      <c r="J2466" s="195"/>
      <c r="K2466" s="195"/>
      <c r="L2466" s="195"/>
      <c r="M2466" s="195"/>
      <c r="N2466" s="195"/>
      <c r="O2466" s="195"/>
      <c r="P2466" s="195"/>
    </row>
    <row r="2467">
      <c r="A2467" s="145"/>
      <c r="B2467" s="256"/>
      <c r="C2467" s="238"/>
      <c r="D2467" s="235"/>
      <c r="E2467" s="235"/>
      <c r="F2467" s="195"/>
      <c r="G2467" s="195"/>
      <c r="H2467" s="217"/>
      <c r="I2467" s="195"/>
      <c r="J2467" s="195"/>
      <c r="K2467" s="195"/>
      <c r="L2467" s="195"/>
      <c r="M2467" s="195"/>
      <c r="N2467" s="195"/>
      <c r="O2467" s="195"/>
      <c r="P2467" s="195"/>
    </row>
    <row r="2468">
      <c r="A2468" s="221"/>
      <c r="B2468" s="256"/>
      <c r="C2468" s="238"/>
      <c r="D2468" s="235"/>
      <c r="E2468" s="235"/>
      <c r="F2468" s="211"/>
      <c r="G2468" s="211"/>
      <c r="H2468" s="217"/>
      <c r="I2468" s="211"/>
      <c r="J2468" s="211"/>
      <c r="K2468" s="211"/>
      <c r="L2468" s="211"/>
      <c r="M2468" s="211"/>
      <c r="N2468" s="211"/>
      <c r="O2468" s="211"/>
      <c r="P2468" s="211"/>
    </row>
    <row r="2469">
      <c r="A2469" s="231"/>
      <c r="B2469" s="256"/>
      <c r="C2469" s="238"/>
      <c r="D2469" s="235"/>
      <c r="E2469" s="235"/>
      <c r="F2469" s="211"/>
      <c r="G2469" s="211"/>
      <c r="H2469" s="217"/>
      <c r="I2469" s="211"/>
      <c r="J2469" s="211"/>
      <c r="K2469" s="211"/>
      <c r="L2469" s="211"/>
      <c r="M2469" s="211"/>
      <c r="N2469" s="211"/>
      <c r="O2469" s="211"/>
      <c r="P2469" s="211"/>
    </row>
    <row r="2470">
      <c r="A2470" s="220"/>
      <c r="B2470" s="256"/>
      <c r="C2470" s="238"/>
      <c r="D2470" s="235"/>
      <c r="E2470" s="235"/>
      <c r="F2470" s="211"/>
      <c r="G2470" s="211"/>
      <c r="H2470" s="217"/>
      <c r="I2470" s="211"/>
      <c r="J2470" s="211"/>
      <c r="K2470" s="211"/>
      <c r="L2470" s="211"/>
      <c r="M2470" s="211"/>
      <c r="N2470" s="211"/>
      <c r="O2470" s="211"/>
      <c r="P2470" s="211"/>
    </row>
    <row r="2471">
      <c r="A2471" s="145"/>
      <c r="B2471" s="256"/>
      <c r="C2471" s="238"/>
      <c r="D2471" s="235"/>
      <c r="E2471" s="235"/>
      <c r="F2471" s="195"/>
      <c r="G2471" s="195"/>
      <c r="H2471" s="217"/>
      <c r="I2471" s="195"/>
      <c r="J2471" s="195"/>
      <c r="K2471" s="195"/>
      <c r="L2471" s="195"/>
      <c r="M2471" s="195"/>
      <c r="N2471" s="195"/>
      <c r="O2471" s="195"/>
      <c r="P2471" s="195"/>
    </row>
    <row r="2472">
      <c r="A2472" s="145"/>
      <c r="B2472" s="256"/>
      <c r="C2472" s="238"/>
      <c r="D2472" s="235"/>
      <c r="E2472" s="231"/>
      <c r="F2472" s="195"/>
      <c r="G2472" s="195"/>
      <c r="H2472" s="217"/>
      <c r="I2472" s="195"/>
      <c r="J2472" s="195"/>
      <c r="K2472" s="195"/>
      <c r="L2472" s="195"/>
      <c r="M2472" s="195"/>
      <c r="N2472" s="195"/>
      <c r="O2472" s="195"/>
      <c r="P2472" s="195"/>
    </row>
    <row r="2473">
      <c r="A2473" s="145"/>
      <c r="B2473" s="256"/>
      <c r="C2473" s="238"/>
      <c r="D2473" s="235"/>
      <c r="E2473" s="235"/>
      <c r="F2473" s="195"/>
      <c r="G2473" s="195"/>
      <c r="H2473" s="217"/>
      <c r="I2473" s="195"/>
      <c r="J2473" s="195"/>
      <c r="K2473" s="195"/>
      <c r="L2473" s="195"/>
      <c r="M2473" s="195"/>
      <c r="N2473" s="195"/>
      <c r="O2473" s="195"/>
      <c r="P2473" s="195"/>
    </row>
    <row r="2474">
      <c r="A2474" s="145"/>
      <c r="B2474" s="256"/>
      <c r="C2474" s="238"/>
      <c r="D2474" s="235"/>
      <c r="E2474" s="235"/>
      <c r="F2474" s="195"/>
      <c r="G2474" s="195"/>
      <c r="H2474" s="217"/>
      <c r="I2474" s="195"/>
      <c r="J2474" s="195"/>
      <c r="K2474" s="195"/>
      <c r="L2474" s="195"/>
      <c r="M2474" s="195"/>
      <c r="N2474" s="195"/>
      <c r="O2474" s="195"/>
      <c r="P2474" s="195"/>
    </row>
    <row r="2475">
      <c r="A2475" s="145"/>
      <c r="B2475" s="256"/>
      <c r="C2475" s="238"/>
      <c r="D2475" s="235"/>
      <c r="E2475" s="235"/>
      <c r="F2475" s="195"/>
      <c r="G2475" s="195"/>
      <c r="H2475" s="217"/>
      <c r="I2475" s="195"/>
      <c r="J2475" s="195"/>
      <c r="K2475" s="195"/>
      <c r="L2475" s="195"/>
      <c r="M2475" s="195"/>
      <c r="N2475" s="195"/>
      <c r="O2475" s="195"/>
      <c r="P2475" s="195"/>
    </row>
    <row r="2476">
      <c r="A2476" s="145"/>
      <c r="B2476" s="256"/>
      <c r="C2476" s="238"/>
      <c r="D2476" s="235"/>
      <c r="E2476" s="235"/>
      <c r="F2476" s="195"/>
      <c r="G2476" s="195"/>
      <c r="H2476" s="217"/>
      <c r="I2476" s="195"/>
      <c r="J2476" s="195"/>
      <c r="K2476" s="195"/>
      <c r="L2476" s="195"/>
      <c r="M2476" s="195"/>
      <c r="N2476" s="195"/>
      <c r="O2476" s="195"/>
      <c r="P2476" s="195"/>
    </row>
    <row r="2477">
      <c r="A2477" s="145"/>
      <c r="B2477" s="256"/>
      <c r="C2477" s="238"/>
      <c r="D2477" s="235"/>
      <c r="E2477" s="235"/>
      <c r="F2477" s="195"/>
      <c r="G2477" s="195"/>
      <c r="H2477" s="217"/>
      <c r="I2477" s="195"/>
      <c r="J2477" s="195"/>
      <c r="K2477" s="195"/>
      <c r="L2477" s="195"/>
      <c r="M2477" s="195"/>
      <c r="N2477" s="195"/>
      <c r="O2477" s="195"/>
      <c r="P2477" s="195"/>
    </row>
    <row r="2478">
      <c r="A2478" s="231"/>
      <c r="B2478" s="256"/>
      <c r="C2478" s="238"/>
      <c r="D2478" s="235"/>
      <c r="E2478" s="235"/>
      <c r="F2478" s="211"/>
      <c r="G2478" s="211"/>
      <c r="H2478" s="217"/>
      <c r="I2478" s="211"/>
      <c r="J2478" s="211"/>
      <c r="K2478" s="211"/>
      <c r="L2478" s="211"/>
      <c r="M2478" s="211"/>
      <c r="N2478" s="211"/>
      <c r="O2478" s="211"/>
      <c r="P2478" s="211"/>
    </row>
    <row r="2479">
      <c r="A2479" s="231"/>
      <c r="B2479" s="256"/>
      <c r="C2479" s="238"/>
      <c r="D2479" s="235"/>
      <c r="E2479" s="235"/>
      <c r="F2479" s="211"/>
      <c r="G2479" s="211"/>
      <c r="H2479" s="217"/>
      <c r="I2479" s="211"/>
      <c r="J2479" s="211"/>
      <c r="K2479" s="211"/>
      <c r="L2479" s="211"/>
      <c r="M2479" s="211"/>
      <c r="N2479" s="211"/>
      <c r="O2479" s="211"/>
      <c r="P2479" s="211"/>
    </row>
    <row r="2480">
      <c r="A2480" s="145"/>
      <c r="B2480" s="256"/>
      <c r="C2480" s="238"/>
      <c r="D2480" s="235"/>
      <c r="E2480" s="235"/>
      <c r="F2480" s="195"/>
      <c r="G2480" s="195"/>
      <c r="H2480" s="217"/>
      <c r="I2480" s="195"/>
      <c r="J2480" s="195"/>
      <c r="K2480" s="195"/>
      <c r="L2480" s="195"/>
      <c r="M2480" s="195"/>
      <c r="N2480" s="195"/>
      <c r="O2480" s="195"/>
      <c r="P2480" s="195"/>
    </row>
    <row r="2481">
      <c r="A2481" s="145"/>
      <c r="B2481" s="256"/>
      <c r="C2481" s="238"/>
      <c r="D2481" s="235"/>
      <c r="E2481" s="235"/>
      <c r="F2481" s="195"/>
      <c r="G2481" s="195"/>
      <c r="H2481" s="217"/>
      <c r="I2481" s="195"/>
      <c r="J2481" s="195"/>
      <c r="K2481" s="195"/>
      <c r="L2481" s="195"/>
      <c r="M2481" s="195"/>
      <c r="N2481" s="195"/>
      <c r="O2481" s="195"/>
      <c r="P2481" s="195"/>
    </row>
    <row r="2482">
      <c r="A2482" s="145"/>
      <c r="B2482" s="256"/>
      <c r="C2482" s="238"/>
      <c r="D2482" s="235"/>
      <c r="E2482" s="235"/>
      <c r="F2482" s="195"/>
      <c r="G2482" s="195"/>
      <c r="H2482" s="217"/>
      <c r="I2482" s="195"/>
      <c r="J2482" s="195"/>
      <c r="K2482" s="195"/>
      <c r="L2482" s="195"/>
      <c r="M2482" s="195"/>
      <c r="N2482" s="195"/>
      <c r="O2482" s="195"/>
      <c r="P2482" s="195"/>
    </row>
    <row r="2483">
      <c r="A2483" s="145"/>
      <c r="B2483" s="256"/>
      <c r="C2483" s="238"/>
      <c r="D2483" s="235"/>
      <c r="E2483" s="235"/>
      <c r="F2483" s="195"/>
      <c r="G2483" s="195"/>
      <c r="H2483" s="217"/>
      <c r="I2483" s="195"/>
      <c r="J2483" s="195"/>
      <c r="K2483" s="195"/>
      <c r="L2483" s="195"/>
      <c r="M2483" s="195"/>
      <c r="N2483" s="195"/>
      <c r="O2483" s="195"/>
      <c r="P2483" s="195"/>
    </row>
    <row r="2484">
      <c r="A2484" s="145"/>
      <c r="B2484" s="256"/>
      <c r="C2484" s="238"/>
      <c r="D2484" s="235"/>
      <c r="E2484" s="235"/>
      <c r="F2484" s="195"/>
      <c r="G2484" s="195"/>
      <c r="H2484" s="217"/>
      <c r="I2484" s="195"/>
      <c r="J2484" s="195"/>
      <c r="K2484" s="195"/>
      <c r="L2484" s="195"/>
      <c r="M2484" s="195"/>
      <c r="N2484" s="195"/>
      <c r="O2484" s="195"/>
      <c r="P2484" s="195"/>
    </row>
    <row r="2485">
      <c r="A2485" s="145"/>
      <c r="B2485" s="256"/>
      <c r="C2485" s="238"/>
      <c r="D2485" s="235"/>
      <c r="E2485" s="235"/>
      <c r="F2485" s="195"/>
      <c r="G2485" s="195"/>
      <c r="H2485" s="217"/>
      <c r="I2485" s="195"/>
      <c r="J2485" s="195"/>
      <c r="K2485" s="195"/>
      <c r="L2485" s="195"/>
      <c r="M2485" s="195"/>
      <c r="N2485" s="195"/>
      <c r="O2485" s="195"/>
      <c r="P2485" s="195"/>
    </row>
    <row r="2486">
      <c r="A2486" s="221"/>
      <c r="B2486" s="256"/>
      <c r="C2486" s="238"/>
      <c r="D2486" s="235"/>
      <c r="E2486" s="235"/>
      <c r="F2486" s="195"/>
      <c r="G2486" s="195"/>
      <c r="H2486" s="217"/>
      <c r="I2486" s="195"/>
      <c r="J2486" s="195"/>
      <c r="K2486" s="195"/>
      <c r="L2486" s="195"/>
      <c r="M2486" s="195"/>
      <c r="N2486" s="195"/>
      <c r="O2486" s="195"/>
      <c r="P2486" s="195"/>
    </row>
    <row r="2487">
      <c r="A2487" s="145"/>
      <c r="B2487" s="256"/>
      <c r="C2487" s="238"/>
      <c r="D2487" s="235"/>
      <c r="E2487" s="235"/>
      <c r="F2487" s="195"/>
      <c r="G2487" s="195"/>
      <c r="H2487" s="217"/>
      <c r="I2487" s="195"/>
      <c r="J2487" s="195"/>
      <c r="K2487" s="195"/>
      <c r="L2487" s="195"/>
      <c r="M2487" s="195"/>
      <c r="N2487" s="195"/>
      <c r="O2487" s="195"/>
      <c r="P2487" s="195"/>
    </row>
    <row r="2488">
      <c r="A2488" s="220"/>
      <c r="B2488" s="256"/>
      <c r="C2488" s="238"/>
      <c r="D2488" s="235"/>
      <c r="E2488" s="235"/>
      <c r="F2488" s="211"/>
      <c r="G2488" s="211"/>
      <c r="H2488" s="217"/>
      <c r="I2488" s="211"/>
      <c r="J2488" s="211"/>
      <c r="K2488" s="211"/>
      <c r="L2488" s="211"/>
      <c r="M2488" s="211"/>
      <c r="N2488" s="211"/>
      <c r="O2488" s="211"/>
      <c r="P2488" s="211"/>
    </row>
    <row r="2489">
      <c r="A2489" s="145"/>
      <c r="B2489" s="256"/>
      <c r="C2489" s="238"/>
      <c r="D2489" s="235"/>
      <c r="E2489" s="235"/>
      <c r="F2489" s="195"/>
      <c r="G2489" s="195"/>
      <c r="H2489" s="217"/>
      <c r="I2489" s="195"/>
      <c r="J2489" s="195"/>
      <c r="K2489" s="195"/>
      <c r="L2489" s="195"/>
      <c r="M2489" s="195"/>
      <c r="N2489" s="195"/>
      <c r="O2489" s="195"/>
      <c r="P2489" s="195"/>
    </row>
    <row r="2490">
      <c r="A2490" s="145"/>
      <c r="B2490" s="256"/>
      <c r="C2490" s="238"/>
      <c r="D2490" s="235"/>
      <c r="E2490" s="231"/>
      <c r="F2490" s="195"/>
      <c r="G2490" s="195"/>
      <c r="H2490" s="217"/>
      <c r="I2490" s="195"/>
      <c r="J2490" s="195"/>
      <c r="K2490" s="195"/>
      <c r="L2490" s="195"/>
      <c r="M2490" s="195"/>
      <c r="N2490" s="195"/>
      <c r="O2490" s="195"/>
      <c r="P2490" s="195"/>
    </row>
    <row r="2491">
      <c r="A2491" s="145"/>
      <c r="B2491" s="256"/>
      <c r="C2491" s="238"/>
      <c r="D2491" s="235"/>
      <c r="E2491" s="235"/>
      <c r="F2491" s="195"/>
      <c r="G2491" s="195"/>
      <c r="H2491" s="217"/>
      <c r="I2491" s="195"/>
      <c r="J2491" s="195"/>
      <c r="K2491" s="195"/>
      <c r="L2491" s="195"/>
      <c r="M2491" s="195"/>
      <c r="N2491" s="195"/>
      <c r="O2491" s="195"/>
      <c r="P2491" s="195"/>
    </row>
    <row r="2492">
      <c r="A2492" s="145"/>
      <c r="B2492" s="256"/>
      <c r="C2492" s="238"/>
      <c r="D2492" s="235"/>
      <c r="E2492" s="235"/>
      <c r="F2492" s="195"/>
      <c r="G2492" s="195"/>
      <c r="H2492" s="217"/>
      <c r="I2492" s="195"/>
      <c r="J2492" s="195"/>
      <c r="K2492" s="195"/>
      <c r="L2492" s="195"/>
      <c r="M2492" s="195"/>
      <c r="N2492" s="195"/>
      <c r="O2492" s="195"/>
      <c r="P2492" s="195"/>
    </row>
    <row r="2493">
      <c r="A2493" s="145"/>
      <c r="B2493" s="256"/>
      <c r="C2493" s="238"/>
      <c r="D2493" s="235"/>
      <c r="E2493" s="235"/>
      <c r="F2493" s="195"/>
      <c r="G2493" s="195"/>
      <c r="H2493" s="217"/>
      <c r="I2493" s="195"/>
      <c r="J2493" s="195"/>
      <c r="K2493" s="195"/>
      <c r="L2493" s="195"/>
      <c r="M2493" s="195"/>
      <c r="N2493" s="195"/>
      <c r="O2493" s="195"/>
      <c r="P2493" s="195"/>
    </row>
    <row r="2494">
      <c r="A2494" s="231"/>
      <c r="B2494" s="256"/>
      <c r="C2494" s="238"/>
      <c r="D2494" s="235"/>
      <c r="E2494" s="235"/>
      <c r="F2494" s="211"/>
      <c r="G2494" s="211"/>
      <c r="H2494" s="217"/>
      <c r="I2494" s="211"/>
      <c r="J2494" s="211"/>
      <c r="K2494" s="211"/>
      <c r="L2494" s="211"/>
      <c r="M2494" s="211"/>
      <c r="N2494" s="211"/>
      <c r="O2494" s="211"/>
      <c r="P2494" s="211"/>
    </row>
    <row r="2495">
      <c r="A2495" s="231"/>
      <c r="B2495" s="256"/>
      <c r="C2495" s="238"/>
      <c r="D2495" s="235"/>
      <c r="E2495" s="235"/>
      <c r="F2495" s="211"/>
      <c r="G2495" s="211"/>
      <c r="H2495" s="217"/>
      <c r="I2495" s="211"/>
      <c r="J2495" s="211"/>
      <c r="K2495" s="211"/>
      <c r="L2495" s="211"/>
      <c r="M2495" s="211"/>
      <c r="N2495" s="211"/>
      <c r="O2495" s="211"/>
      <c r="P2495" s="211"/>
    </row>
    <row r="2496">
      <c r="A2496" s="231"/>
      <c r="B2496" s="256"/>
      <c r="C2496" s="238"/>
      <c r="D2496" s="235"/>
      <c r="E2496" s="235"/>
      <c r="F2496" s="211"/>
      <c r="G2496" s="211"/>
      <c r="H2496" s="217"/>
      <c r="I2496" s="211"/>
      <c r="J2496" s="211"/>
      <c r="K2496" s="211"/>
      <c r="L2496" s="211"/>
      <c r="M2496" s="211"/>
      <c r="N2496" s="211"/>
      <c r="O2496" s="211"/>
      <c r="P2496" s="211"/>
    </row>
    <row r="2497">
      <c r="A2497" s="231"/>
      <c r="B2497" s="256"/>
      <c r="C2497" s="238"/>
      <c r="D2497" s="235"/>
      <c r="E2497" s="235"/>
      <c r="F2497" s="211"/>
      <c r="G2497" s="211"/>
      <c r="H2497" s="217"/>
      <c r="I2497" s="211"/>
      <c r="J2497" s="211"/>
      <c r="K2497" s="211"/>
      <c r="L2497" s="211"/>
      <c r="M2497" s="211"/>
      <c r="N2497" s="211"/>
      <c r="O2497" s="211"/>
      <c r="P2497" s="211"/>
    </row>
    <row r="2498">
      <c r="A2498" s="231"/>
      <c r="B2498" s="256"/>
      <c r="C2498" s="238"/>
      <c r="D2498" s="235"/>
      <c r="E2498" s="235"/>
      <c r="F2498" s="211"/>
      <c r="G2498" s="211"/>
      <c r="H2498" s="217"/>
      <c r="I2498" s="211"/>
      <c r="J2498" s="211"/>
      <c r="K2498" s="211"/>
      <c r="L2498" s="211"/>
      <c r="M2498" s="211"/>
      <c r="N2498" s="211"/>
      <c r="O2498" s="211"/>
      <c r="P2498" s="211"/>
    </row>
    <row r="2499">
      <c r="A2499" s="231"/>
      <c r="B2499" s="256"/>
      <c r="C2499" s="238"/>
      <c r="D2499" s="235"/>
      <c r="E2499" s="235"/>
      <c r="F2499" s="211"/>
      <c r="G2499" s="211"/>
      <c r="H2499" s="217"/>
      <c r="I2499" s="211"/>
      <c r="J2499" s="211"/>
      <c r="K2499" s="211"/>
      <c r="L2499" s="211"/>
      <c r="M2499" s="211"/>
      <c r="N2499" s="211"/>
      <c r="O2499" s="211"/>
      <c r="P2499" s="211"/>
    </row>
    <row r="2500">
      <c r="A2500" s="145"/>
      <c r="B2500" s="256"/>
      <c r="C2500" s="238"/>
      <c r="D2500" s="235"/>
      <c r="E2500" s="235"/>
      <c r="F2500" s="195"/>
      <c r="G2500" s="195"/>
      <c r="H2500" s="217"/>
      <c r="I2500" s="195"/>
      <c r="J2500" s="195"/>
      <c r="K2500" s="195"/>
      <c r="L2500" s="195"/>
      <c r="M2500" s="195"/>
      <c r="N2500" s="195"/>
      <c r="O2500" s="195"/>
      <c r="P2500" s="195"/>
    </row>
    <row r="2501">
      <c r="A2501" s="145"/>
      <c r="B2501" s="256"/>
      <c r="C2501" s="238"/>
      <c r="D2501" s="235"/>
      <c r="E2501" s="235"/>
      <c r="F2501" s="195"/>
      <c r="G2501" s="195"/>
      <c r="H2501" s="217"/>
      <c r="I2501" s="195"/>
      <c r="J2501" s="195"/>
      <c r="K2501" s="195"/>
      <c r="L2501" s="195"/>
      <c r="M2501" s="195"/>
      <c r="N2501" s="195"/>
      <c r="O2501" s="195"/>
      <c r="P2501" s="195"/>
    </row>
    <row r="2502">
      <c r="A2502" s="145"/>
      <c r="B2502" s="256"/>
      <c r="C2502" s="238"/>
      <c r="D2502" s="235"/>
      <c r="E2502" s="235"/>
      <c r="F2502" s="195"/>
      <c r="G2502" s="195"/>
      <c r="H2502" s="217"/>
      <c r="I2502" s="195"/>
      <c r="J2502" s="195"/>
      <c r="K2502" s="195"/>
      <c r="L2502" s="195"/>
      <c r="M2502" s="195"/>
      <c r="N2502" s="195"/>
      <c r="O2502" s="195"/>
      <c r="P2502" s="195"/>
    </row>
    <row r="2503">
      <c r="A2503" s="145"/>
      <c r="B2503" s="256"/>
      <c r="C2503" s="238"/>
      <c r="D2503" s="235"/>
      <c r="E2503" s="235"/>
      <c r="F2503" s="195"/>
      <c r="G2503" s="195"/>
      <c r="H2503" s="217"/>
      <c r="I2503" s="195"/>
      <c r="J2503" s="195"/>
      <c r="K2503" s="195"/>
      <c r="L2503" s="195"/>
      <c r="M2503" s="195"/>
      <c r="N2503" s="195"/>
      <c r="O2503" s="195"/>
      <c r="P2503" s="195"/>
    </row>
    <row r="2504">
      <c r="A2504" s="221"/>
      <c r="B2504" s="256"/>
      <c r="C2504" s="238"/>
      <c r="D2504" s="235"/>
      <c r="E2504" s="235"/>
      <c r="F2504" s="195"/>
      <c r="G2504" s="195"/>
      <c r="H2504" s="217"/>
      <c r="I2504" s="195"/>
      <c r="J2504" s="195"/>
      <c r="K2504" s="195"/>
      <c r="L2504" s="195"/>
      <c r="M2504" s="195"/>
      <c r="N2504" s="195"/>
      <c r="O2504" s="195"/>
      <c r="P2504" s="195"/>
    </row>
    <row r="2505">
      <c r="A2505" s="145"/>
      <c r="B2505" s="256"/>
      <c r="C2505" s="238"/>
      <c r="D2505" s="235"/>
      <c r="E2505" s="235"/>
      <c r="F2505" s="195"/>
      <c r="G2505" s="195"/>
      <c r="H2505" s="217"/>
      <c r="I2505" s="195"/>
      <c r="J2505" s="195"/>
      <c r="K2505" s="195"/>
      <c r="L2505" s="195"/>
      <c r="M2505" s="195"/>
      <c r="N2505" s="195"/>
      <c r="O2505" s="195"/>
      <c r="P2505" s="195"/>
    </row>
    <row r="2506">
      <c r="A2506" s="236"/>
      <c r="B2506" s="234"/>
      <c r="C2506" s="234"/>
      <c r="D2506" s="236"/>
      <c r="E2506" s="235"/>
      <c r="F2506" s="195"/>
      <c r="G2506" s="195"/>
      <c r="H2506" s="217"/>
      <c r="I2506" s="195"/>
      <c r="J2506" s="195"/>
      <c r="K2506" s="195"/>
      <c r="L2506" s="195"/>
      <c r="M2506" s="195"/>
      <c r="N2506" s="195"/>
      <c r="O2506" s="195"/>
      <c r="P2506" s="195"/>
    </row>
    <row r="2507">
      <c r="A2507" s="235"/>
      <c r="B2507" s="234"/>
      <c r="C2507" s="234"/>
      <c r="D2507" s="235"/>
      <c r="E2507" s="235"/>
      <c r="F2507" s="217"/>
      <c r="G2507" s="217"/>
      <c r="H2507" s="217"/>
      <c r="I2507" s="217"/>
      <c r="J2507" s="217"/>
      <c r="K2507" s="217"/>
      <c r="L2507" s="217"/>
      <c r="M2507" s="217"/>
      <c r="N2507" s="217"/>
      <c r="O2507" s="217"/>
      <c r="P2507" s="217"/>
    </row>
    <row r="2508">
      <c r="A2508" s="236"/>
      <c r="B2508" s="234"/>
      <c r="C2508" s="234"/>
      <c r="D2508" s="235"/>
      <c r="E2508" s="235"/>
      <c r="F2508" s="217"/>
      <c r="G2508" s="217"/>
      <c r="H2508" s="217"/>
      <c r="I2508" s="217"/>
      <c r="J2508" s="217"/>
      <c r="K2508" s="217"/>
      <c r="L2508" s="217"/>
      <c r="M2508" s="217"/>
      <c r="N2508" s="217"/>
      <c r="O2508" s="217"/>
      <c r="P2508" s="217"/>
    </row>
    <row r="2509">
      <c r="A2509" s="236"/>
      <c r="B2509" s="234"/>
      <c r="C2509" s="234"/>
      <c r="D2509" s="235"/>
      <c r="E2509" s="235"/>
      <c r="F2509" s="217"/>
      <c r="G2509" s="217"/>
      <c r="H2509" s="217"/>
      <c r="I2509" s="217"/>
      <c r="J2509" s="217"/>
      <c r="K2509" s="217"/>
      <c r="L2509" s="217"/>
      <c r="M2509" s="217"/>
      <c r="N2509" s="217"/>
      <c r="O2509" s="217"/>
      <c r="P2509" s="217"/>
    </row>
    <row r="2510">
      <c r="A2510" s="236"/>
      <c r="B2510" s="234"/>
      <c r="C2510" s="234"/>
      <c r="D2510" s="235"/>
      <c r="E2510" s="235"/>
      <c r="F2510" s="217"/>
      <c r="G2510" s="217"/>
      <c r="H2510" s="217"/>
      <c r="I2510" s="217"/>
      <c r="J2510" s="217"/>
      <c r="K2510" s="217"/>
      <c r="L2510" s="217"/>
      <c r="M2510" s="217"/>
      <c r="N2510" s="217"/>
      <c r="O2510" s="217"/>
      <c r="P2510" s="217"/>
    </row>
    <row r="2511">
      <c r="A2511" s="236"/>
      <c r="B2511" s="234"/>
      <c r="C2511" s="234"/>
      <c r="D2511" s="235"/>
      <c r="E2511" s="235"/>
      <c r="F2511" s="217"/>
      <c r="G2511" s="217"/>
      <c r="H2511" s="217"/>
      <c r="I2511" s="217"/>
      <c r="J2511" s="217"/>
      <c r="K2511" s="217"/>
      <c r="L2511" s="217"/>
      <c r="M2511" s="217"/>
      <c r="N2511" s="217"/>
      <c r="O2511" s="217"/>
      <c r="P2511" s="217"/>
    </row>
    <row r="2512">
      <c r="A2512" s="236"/>
      <c r="B2512" s="234"/>
      <c r="C2512" s="234"/>
      <c r="D2512" s="235"/>
      <c r="E2512" s="235"/>
      <c r="F2512" s="217"/>
      <c r="G2512" s="217"/>
      <c r="H2512" s="217"/>
      <c r="I2512" s="217"/>
      <c r="J2512" s="217"/>
      <c r="K2512" s="217"/>
      <c r="L2512" s="217"/>
      <c r="M2512" s="217"/>
      <c r="N2512" s="217"/>
      <c r="O2512" s="217"/>
      <c r="P2512" s="217"/>
    </row>
    <row r="2513">
      <c r="A2513" s="236"/>
      <c r="B2513" s="234"/>
      <c r="C2513" s="234"/>
      <c r="D2513" s="235"/>
      <c r="E2513" s="235"/>
      <c r="F2513" s="217"/>
      <c r="G2513" s="217"/>
      <c r="H2513" s="217"/>
      <c r="I2513" s="217"/>
      <c r="J2513" s="217"/>
      <c r="K2513" s="217"/>
      <c r="L2513" s="217"/>
      <c r="M2513" s="217"/>
      <c r="N2513" s="217"/>
      <c r="O2513" s="217"/>
      <c r="P2513" s="217"/>
    </row>
    <row r="2514">
      <c r="A2514" s="236"/>
      <c r="B2514" s="234"/>
      <c r="C2514" s="234"/>
      <c r="D2514" s="235"/>
      <c r="E2514" s="235"/>
      <c r="F2514" s="217"/>
      <c r="G2514" s="217"/>
      <c r="H2514" s="217"/>
      <c r="I2514" s="217"/>
      <c r="J2514" s="217"/>
      <c r="K2514" s="217"/>
      <c r="L2514" s="217"/>
      <c r="M2514" s="217"/>
      <c r="N2514" s="217"/>
      <c r="O2514" s="217"/>
      <c r="P2514" s="217"/>
    </row>
    <row r="2515">
      <c r="A2515" s="236"/>
      <c r="B2515" s="234"/>
      <c r="C2515" s="234"/>
      <c r="D2515" s="235"/>
      <c r="E2515" s="235"/>
      <c r="F2515" s="217"/>
      <c r="G2515" s="217"/>
      <c r="H2515" s="217"/>
      <c r="I2515" s="217"/>
      <c r="J2515" s="217"/>
      <c r="K2515" s="217"/>
      <c r="L2515" s="217"/>
      <c r="M2515" s="217"/>
      <c r="N2515" s="217"/>
      <c r="O2515" s="217"/>
      <c r="P2515" s="217"/>
    </row>
    <row r="2516">
      <c r="A2516" s="236"/>
      <c r="B2516" s="234"/>
      <c r="C2516" s="234"/>
      <c r="D2516" s="235"/>
      <c r="E2516" s="235"/>
      <c r="F2516" s="217"/>
      <c r="G2516" s="217"/>
      <c r="H2516" s="217"/>
      <c r="I2516" s="217"/>
      <c r="J2516" s="217"/>
      <c r="K2516" s="217"/>
      <c r="L2516" s="217"/>
      <c r="M2516" s="217"/>
      <c r="N2516" s="217"/>
      <c r="O2516" s="217"/>
      <c r="P2516" s="217"/>
    </row>
    <row r="2517">
      <c r="A2517" s="236"/>
      <c r="B2517" s="234"/>
      <c r="C2517" s="234"/>
      <c r="D2517" s="235"/>
      <c r="E2517" s="235"/>
      <c r="F2517" s="217"/>
      <c r="G2517" s="217"/>
      <c r="H2517" s="217"/>
      <c r="I2517" s="217"/>
      <c r="J2517" s="217"/>
      <c r="K2517" s="217"/>
      <c r="L2517" s="217"/>
      <c r="M2517" s="217"/>
      <c r="N2517" s="217"/>
      <c r="O2517" s="217"/>
      <c r="P2517" s="217"/>
    </row>
    <row r="2518">
      <c r="A2518" s="236"/>
      <c r="B2518" s="234"/>
      <c r="C2518" s="234"/>
      <c r="D2518" s="235"/>
      <c r="E2518" s="235"/>
      <c r="F2518" s="217"/>
      <c r="G2518" s="217"/>
      <c r="H2518" s="217"/>
      <c r="I2518" s="217"/>
      <c r="J2518" s="217"/>
      <c r="K2518" s="217"/>
      <c r="L2518" s="217"/>
      <c r="M2518" s="217"/>
      <c r="N2518" s="217"/>
      <c r="O2518" s="217"/>
      <c r="P2518" s="217"/>
    </row>
    <row r="2519">
      <c r="A2519" s="236"/>
      <c r="B2519" s="234"/>
      <c r="C2519" s="234"/>
      <c r="D2519" s="235"/>
      <c r="E2519" s="235"/>
      <c r="F2519" s="217"/>
      <c r="G2519" s="217"/>
      <c r="H2519" s="217"/>
      <c r="I2519" s="217"/>
      <c r="J2519" s="217"/>
      <c r="K2519" s="217"/>
      <c r="L2519" s="217"/>
      <c r="M2519" s="217"/>
      <c r="N2519" s="217"/>
      <c r="O2519" s="217"/>
      <c r="P2519" s="217"/>
    </row>
    <row r="2520">
      <c r="A2520" s="236"/>
      <c r="B2520" s="234"/>
      <c r="C2520" s="234"/>
      <c r="D2520" s="235"/>
      <c r="E2520" s="235"/>
      <c r="F2520" s="217"/>
      <c r="G2520" s="217"/>
      <c r="H2520" s="217"/>
      <c r="I2520" s="217"/>
      <c r="J2520" s="217"/>
      <c r="K2520" s="217"/>
      <c r="L2520" s="217"/>
      <c r="M2520" s="217"/>
      <c r="N2520" s="217"/>
      <c r="O2520" s="217"/>
      <c r="P2520" s="217"/>
    </row>
    <row r="2521">
      <c r="A2521" s="236"/>
      <c r="B2521" s="234"/>
      <c r="C2521" s="234"/>
      <c r="D2521" s="235"/>
      <c r="E2521" s="235"/>
      <c r="F2521" s="217"/>
      <c r="G2521" s="217"/>
      <c r="H2521" s="217"/>
      <c r="I2521" s="217"/>
      <c r="J2521" s="217"/>
      <c r="K2521" s="217"/>
      <c r="L2521" s="217"/>
      <c r="M2521" s="217"/>
      <c r="N2521" s="217"/>
      <c r="O2521" s="217"/>
      <c r="P2521" s="217"/>
    </row>
    <row r="2522">
      <c r="A2522" s="236"/>
      <c r="B2522" s="234"/>
      <c r="C2522" s="234"/>
      <c r="D2522" s="235"/>
      <c r="E2522" s="235"/>
      <c r="F2522" s="217"/>
      <c r="G2522" s="217"/>
      <c r="H2522" s="217"/>
      <c r="I2522" s="217"/>
      <c r="J2522" s="217"/>
      <c r="K2522" s="217"/>
      <c r="L2522" s="217"/>
      <c r="M2522" s="217"/>
      <c r="N2522" s="217"/>
      <c r="O2522" s="217"/>
      <c r="P2522" s="217"/>
    </row>
    <row r="2523">
      <c r="A2523" s="236"/>
      <c r="B2523" s="234"/>
      <c r="C2523" s="234"/>
      <c r="D2523" s="235"/>
      <c r="E2523" s="235"/>
      <c r="F2523" s="217"/>
      <c r="G2523" s="217"/>
      <c r="H2523" s="217"/>
      <c r="I2523" s="217"/>
      <c r="J2523" s="217"/>
      <c r="K2523" s="217"/>
      <c r="L2523" s="217"/>
      <c r="M2523" s="217"/>
      <c r="N2523" s="217"/>
      <c r="O2523" s="217"/>
      <c r="P2523" s="217"/>
    </row>
    <row r="2524">
      <c r="A2524" s="236"/>
      <c r="B2524" s="234"/>
      <c r="C2524" s="234"/>
      <c r="D2524" s="236"/>
      <c r="E2524" s="235"/>
      <c r="F2524" s="195"/>
      <c r="G2524" s="195"/>
      <c r="H2524" s="217"/>
      <c r="I2524" s="195"/>
      <c r="J2524" s="195"/>
      <c r="K2524" s="195"/>
      <c r="L2524" s="195"/>
      <c r="M2524" s="195"/>
      <c r="N2524" s="195"/>
      <c r="O2524" s="195"/>
      <c r="P2524" s="195"/>
    </row>
    <row r="2525">
      <c r="A2525" s="236"/>
      <c r="B2525" s="234"/>
      <c r="C2525" s="234"/>
      <c r="D2525" s="235"/>
      <c r="E2525" s="235"/>
      <c r="F2525" s="217"/>
      <c r="G2525" s="217"/>
      <c r="H2525" s="217"/>
      <c r="I2525" s="217"/>
      <c r="J2525" s="217"/>
      <c r="K2525" s="217"/>
      <c r="L2525" s="217"/>
      <c r="M2525" s="217"/>
      <c r="N2525" s="217"/>
      <c r="O2525" s="217"/>
      <c r="P2525" s="217"/>
    </row>
    <row r="2526">
      <c r="A2526" s="236"/>
      <c r="B2526" s="234"/>
      <c r="C2526" s="234"/>
      <c r="D2526" s="235"/>
      <c r="E2526" s="235"/>
      <c r="F2526" s="217"/>
      <c r="G2526" s="217"/>
      <c r="H2526" s="217"/>
      <c r="I2526" s="217"/>
      <c r="J2526" s="217"/>
      <c r="K2526" s="217"/>
      <c r="L2526" s="217"/>
      <c r="M2526" s="217"/>
      <c r="N2526" s="217"/>
      <c r="O2526" s="217"/>
      <c r="P2526" s="217"/>
    </row>
    <row r="2527">
      <c r="A2527" s="236"/>
      <c r="B2527" s="234"/>
      <c r="C2527" s="234"/>
      <c r="D2527" s="235"/>
      <c r="E2527" s="235"/>
      <c r="F2527" s="217"/>
      <c r="G2527" s="217"/>
      <c r="H2527" s="217"/>
      <c r="I2527" s="217"/>
      <c r="J2527" s="217"/>
      <c r="K2527" s="217"/>
      <c r="L2527" s="217"/>
      <c r="M2527" s="217"/>
      <c r="N2527" s="217"/>
      <c r="O2527" s="217"/>
      <c r="P2527" s="217"/>
    </row>
    <row r="2528">
      <c r="A2528" s="236"/>
      <c r="B2528" s="234"/>
      <c r="C2528" s="234"/>
      <c r="D2528" s="235"/>
      <c r="E2528" s="235"/>
      <c r="F2528" s="217"/>
      <c r="G2528" s="217"/>
      <c r="H2528" s="217"/>
      <c r="I2528" s="217"/>
      <c r="J2528" s="217"/>
      <c r="K2528" s="217"/>
      <c r="L2528" s="217"/>
      <c r="M2528" s="217"/>
      <c r="N2528" s="217"/>
      <c r="O2528" s="217"/>
      <c r="P2528" s="217"/>
    </row>
    <row r="2529">
      <c r="A2529" s="236"/>
      <c r="B2529" s="234"/>
      <c r="C2529" s="234"/>
      <c r="D2529" s="235"/>
      <c r="E2529" s="235"/>
      <c r="F2529" s="217"/>
      <c r="G2529" s="217"/>
      <c r="H2529" s="217"/>
      <c r="I2529" s="217"/>
      <c r="J2529" s="217"/>
      <c r="K2529" s="217"/>
      <c r="L2529" s="217"/>
      <c r="M2529" s="217"/>
      <c r="N2529" s="217"/>
      <c r="O2529" s="217"/>
      <c r="P2529" s="217"/>
    </row>
    <row r="2530">
      <c r="A2530" s="236"/>
      <c r="B2530" s="234"/>
      <c r="C2530" s="234"/>
      <c r="D2530" s="235"/>
      <c r="E2530" s="235"/>
      <c r="F2530" s="217"/>
      <c r="G2530" s="217"/>
      <c r="H2530" s="217"/>
      <c r="I2530" s="217"/>
      <c r="J2530" s="217"/>
      <c r="K2530" s="217"/>
      <c r="L2530" s="217"/>
      <c r="M2530" s="217"/>
      <c r="N2530" s="217"/>
      <c r="O2530" s="217"/>
      <c r="P2530" s="217"/>
    </row>
    <row r="2531">
      <c r="A2531" s="236"/>
      <c r="B2531" s="234"/>
      <c r="C2531" s="234"/>
      <c r="D2531" s="235"/>
      <c r="E2531" s="235"/>
      <c r="F2531" s="217"/>
      <c r="G2531" s="217"/>
      <c r="H2531" s="217"/>
      <c r="I2531" s="217"/>
      <c r="J2531" s="217"/>
      <c r="K2531" s="217"/>
      <c r="L2531" s="217"/>
      <c r="M2531" s="217"/>
      <c r="N2531" s="217"/>
      <c r="O2531" s="217"/>
      <c r="P2531" s="217"/>
    </row>
    <row r="2532">
      <c r="A2532" s="236"/>
      <c r="B2532" s="234"/>
      <c r="C2532" s="234"/>
      <c r="D2532" s="235"/>
      <c r="E2532" s="235"/>
      <c r="F2532" s="217"/>
      <c r="G2532" s="217"/>
      <c r="H2532" s="217"/>
      <c r="I2532" s="217"/>
      <c r="J2532" s="217"/>
      <c r="K2532" s="217"/>
      <c r="L2532" s="217"/>
      <c r="M2532" s="217"/>
      <c r="N2532" s="217"/>
      <c r="O2532" s="217"/>
      <c r="P2532" s="217"/>
    </row>
    <row r="2533">
      <c r="A2533" s="236"/>
      <c r="B2533" s="234"/>
      <c r="C2533" s="234"/>
      <c r="D2533" s="235"/>
      <c r="E2533" s="235"/>
      <c r="F2533" s="217"/>
      <c r="G2533" s="217"/>
      <c r="H2533" s="217"/>
      <c r="I2533" s="217"/>
      <c r="J2533" s="217"/>
      <c r="K2533" s="217"/>
      <c r="L2533" s="217"/>
      <c r="M2533" s="217"/>
      <c r="N2533" s="217"/>
      <c r="O2533" s="217"/>
      <c r="P2533" s="217"/>
    </row>
    <row r="2534">
      <c r="A2534" s="236"/>
      <c r="B2534" s="234"/>
      <c r="C2534" s="234"/>
      <c r="D2534" s="235"/>
      <c r="E2534" s="235"/>
      <c r="F2534" s="217"/>
      <c r="G2534" s="217"/>
      <c r="H2534" s="217"/>
      <c r="I2534" s="217"/>
      <c r="J2534" s="217"/>
      <c r="K2534" s="217"/>
      <c r="L2534" s="217"/>
      <c r="M2534" s="217"/>
      <c r="N2534" s="217"/>
      <c r="O2534" s="217"/>
      <c r="P2534" s="217"/>
    </row>
    <row r="2535">
      <c r="A2535" s="236"/>
      <c r="B2535" s="234"/>
      <c r="C2535" s="234"/>
      <c r="D2535" s="235"/>
      <c r="E2535" s="235"/>
      <c r="F2535" s="217"/>
      <c r="G2535" s="217"/>
      <c r="H2535" s="217"/>
      <c r="I2535" s="217"/>
      <c r="J2535" s="217"/>
      <c r="K2535" s="217"/>
      <c r="L2535" s="217"/>
      <c r="M2535" s="217"/>
      <c r="N2535" s="217"/>
      <c r="O2535" s="217"/>
      <c r="P2535" s="217"/>
    </row>
    <row r="2536">
      <c r="A2536" s="236"/>
      <c r="B2536" s="234"/>
      <c r="C2536" s="234"/>
      <c r="D2536" s="235"/>
      <c r="E2536" s="235"/>
      <c r="F2536" s="217"/>
      <c r="G2536" s="217"/>
      <c r="H2536" s="217"/>
      <c r="I2536" s="217"/>
      <c r="J2536" s="217"/>
      <c r="K2536" s="217"/>
      <c r="L2536" s="217"/>
      <c r="M2536" s="217"/>
      <c r="N2536" s="217"/>
      <c r="O2536" s="217"/>
      <c r="P2536" s="217"/>
    </row>
    <row r="2537">
      <c r="A2537" s="236"/>
      <c r="B2537" s="234"/>
      <c r="C2537" s="234"/>
      <c r="D2537" s="235"/>
      <c r="E2537" s="235"/>
      <c r="F2537" s="217"/>
      <c r="G2537" s="217"/>
      <c r="H2537" s="217"/>
      <c r="I2537" s="217"/>
      <c r="J2537" s="217"/>
      <c r="K2537" s="217"/>
      <c r="L2537" s="217"/>
      <c r="M2537" s="217"/>
      <c r="N2537" s="217"/>
      <c r="O2537" s="217"/>
      <c r="P2537" s="217"/>
    </row>
    <row r="2538">
      <c r="A2538" s="236"/>
      <c r="B2538" s="234"/>
      <c r="C2538" s="234"/>
      <c r="D2538" s="235"/>
      <c r="E2538" s="235"/>
      <c r="F2538" s="217"/>
      <c r="G2538" s="217"/>
      <c r="H2538" s="217"/>
      <c r="I2538" s="217"/>
      <c r="J2538" s="217"/>
      <c r="K2538" s="217"/>
      <c r="L2538" s="217"/>
      <c r="M2538" s="217"/>
      <c r="N2538" s="217"/>
      <c r="O2538" s="217"/>
      <c r="P2538" s="217"/>
    </row>
    <row r="2539">
      <c r="A2539" s="236"/>
      <c r="B2539" s="234"/>
      <c r="C2539" s="234"/>
      <c r="D2539" s="235"/>
      <c r="E2539" s="235"/>
      <c r="F2539" s="217"/>
      <c r="G2539" s="217"/>
      <c r="H2539" s="217"/>
      <c r="I2539" s="217"/>
      <c r="J2539" s="217"/>
      <c r="K2539" s="217"/>
      <c r="L2539" s="217"/>
      <c r="M2539" s="217"/>
      <c r="N2539" s="217"/>
      <c r="O2539" s="217"/>
      <c r="P2539" s="217"/>
    </row>
    <row r="2540">
      <c r="A2540" s="236"/>
      <c r="B2540" s="234"/>
      <c r="C2540" s="234"/>
      <c r="D2540" s="235"/>
      <c r="E2540" s="235"/>
      <c r="F2540" s="217"/>
      <c r="G2540" s="217"/>
      <c r="H2540" s="217"/>
      <c r="I2540" s="217"/>
      <c r="J2540" s="217"/>
      <c r="K2540" s="217"/>
      <c r="L2540" s="217"/>
      <c r="M2540" s="217"/>
      <c r="N2540" s="217"/>
      <c r="O2540" s="217"/>
      <c r="P2540" s="217"/>
    </row>
    <row r="2541">
      <c r="A2541" s="236"/>
      <c r="B2541" s="234"/>
      <c r="C2541" s="234"/>
      <c r="D2541" s="235"/>
      <c r="E2541" s="235"/>
      <c r="F2541" s="217"/>
      <c r="G2541" s="217"/>
      <c r="H2541" s="217"/>
      <c r="I2541" s="217"/>
      <c r="J2541" s="217"/>
      <c r="K2541" s="217"/>
      <c r="L2541" s="217"/>
      <c r="M2541" s="217"/>
      <c r="N2541" s="217"/>
      <c r="O2541" s="217"/>
      <c r="P2541" s="217"/>
    </row>
    <row r="2542">
      <c r="A2542" s="236"/>
      <c r="B2542" s="234"/>
      <c r="C2542" s="234"/>
      <c r="D2542" s="236"/>
      <c r="E2542" s="235"/>
      <c r="F2542" s="195"/>
      <c r="G2542" s="195"/>
      <c r="H2542" s="217"/>
      <c r="I2542" s="195"/>
      <c r="J2542" s="195"/>
      <c r="K2542" s="195"/>
      <c r="L2542" s="195"/>
      <c r="M2542" s="195"/>
      <c r="N2542" s="195"/>
      <c r="O2542" s="195"/>
      <c r="P2542" s="195"/>
    </row>
    <row r="2543">
      <c r="A2543" s="236"/>
      <c r="B2543" s="234"/>
      <c r="C2543" s="234"/>
      <c r="D2543" s="235"/>
      <c r="E2543" s="235"/>
      <c r="F2543" s="217"/>
      <c r="G2543" s="217"/>
      <c r="H2543" s="217"/>
      <c r="I2543" s="217"/>
      <c r="J2543" s="217"/>
      <c r="K2543" s="217"/>
      <c r="L2543" s="217"/>
      <c r="M2543" s="217"/>
      <c r="N2543" s="217"/>
      <c r="O2543" s="217"/>
      <c r="P2543" s="217"/>
    </row>
    <row r="2544">
      <c r="A2544" s="236"/>
      <c r="B2544" s="234"/>
      <c r="C2544" s="234"/>
      <c r="D2544" s="235"/>
      <c r="E2544" s="235"/>
      <c r="F2544" s="217"/>
      <c r="G2544" s="217"/>
      <c r="H2544" s="217"/>
      <c r="I2544" s="217"/>
      <c r="J2544" s="217"/>
      <c r="K2544" s="217"/>
      <c r="L2544" s="217"/>
      <c r="M2544" s="217"/>
      <c r="N2544" s="217"/>
      <c r="O2544" s="217"/>
      <c r="P2544" s="217"/>
    </row>
    <row r="2545">
      <c r="A2545" s="236"/>
      <c r="B2545" s="234"/>
      <c r="C2545" s="234"/>
      <c r="D2545" s="235"/>
      <c r="E2545" s="235"/>
      <c r="F2545" s="217"/>
      <c r="G2545" s="217"/>
      <c r="H2545" s="217"/>
      <c r="I2545" s="217"/>
      <c r="J2545" s="217"/>
      <c r="K2545" s="217"/>
      <c r="L2545" s="217"/>
      <c r="M2545" s="217"/>
      <c r="N2545" s="217"/>
      <c r="O2545" s="217"/>
      <c r="P2545" s="217"/>
    </row>
    <row r="2546">
      <c r="A2546" s="236"/>
      <c r="B2546" s="234"/>
      <c r="C2546" s="234"/>
      <c r="D2546" s="235"/>
      <c r="E2546" s="235"/>
      <c r="F2546" s="217"/>
      <c r="G2546" s="217"/>
      <c r="H2546" s="217"/>
      <c r="I2546" s="217"/>
      <c r="J2546" s="217"/>
      <c r="K2546" s="217"/>
      <c r="L2546" s="217"/>
      <c r="M2546" s="217"/>
      <c r="N2546" s="217"/>
      <c r="O2546" s="217"/>
      <c r="P2546" s="217"/>
    </row>
    <row r="2547">
      <c r="A2547" s="236"/>
      <c r="B2547" s="234"/>
      <c r="C2547" s="234"/>
      <c r="D2547" s="235"/>
      <c r="E2547" s="235"/>
      <c r="F2547" s="217"/>
      <c r="G2547" s="217"/>
      <c r="H2547" s="217"/>
      <c r="I2547" s="217"/>
      <c r="J2547" s="217"/>
      <c r="K2547" s="217"/>
      <c r="L2547" s="217"/>
      <c r="M2547" s="217"/>
      <c r="N2547" s="217"/>
      <c r="O2547" s="217"/>
      <c r="P2547" s="217"/>
    </row>
    <row r="2548">
      <c r="A2548" s="236"/>
      <c r="B2548" s="234"/>
      <c r="C2548" s="234"/>
      <c r="D2548" s="235"/>
      <c r="E2548" s="235"/>
      <c r="F2548" s="217"/>
      <c r="G2548" s="217"/>
      <c r="H2548" s="217"/>
      <c r="I2548" s="217"/>
      <c r="J2548" s="217"/>
      <c r="K2548" s="217"/>
      <c r="L2548" s="217"/>
      <c r="M2548" s="217"/>
      <c r="N2548" s="217"/>
      <c r="O2548" s="217"/>
      <c r="P2548" s="217"/>
    </row>
    <row r="2549">
      <c r="A2549" s="236"/>
      <c r="B2549" s="234"/>
      <c r="C2549" s="234"/>
      <c r="D2549" s="235"/>
      <c r="E2549" s="235"/>
      <c r="F2549" s="217"/>
      <c r="G2549" s="217"/>
      <c r="H2549" s="217"/>
      <c r="I2549" s="217"/>
      <c r="J2549" s="217"/>
      <c r="K2549" s="217"/>
      <c r="L2549" s="217"/>
      <c r="M2549" s="217"/>
      <c r="N2549" s="217"/>
      <c r="O2549" s="217"/>
      <c r="P2549" s="217"/>
    </row>
    <row r="2550">
      <c r="A2550" s="236"/>
      <c r="B2550" s="234"/>
      <c r="C2550" s="234"/>
      <c r="D2550" s="235"/>
      <c r="E2550" s="235"/>
      <c r="F2550" s="217"/>
      <c r="G2550" s="217"/>
      <c r="H2550" s="217"/>
      <c r="I2550" s="217"/>
      <c r="J2550" s="217"/>
      <c r="K2550" s="217"/>
      <c r="L2550" s="217"/>
      <c r="M2550" s="217"/>
      <c r="N2550" s="217"/>
      <c r="O2550" s="217"/>
      <c r="P2550" s="217"/>
    </row>
    <row r="2551">
      <c r="A2551" s="236"/>
      <c r="B2551" s="234"/>
      <c r="C2551" s="234"/>
      <c r="D2551" s="235"/>
      <c r="E2551" s="235"/>
      <c r="F2551" s="217"/>
      <c r="G2551" s="217"/>
      <c r="H2551" s="217"/>
      <c r="I2551" s="217"/>
      <c r="J2551" s="217"/>
      <c r="K2551" s="217"/>
      <c r="L2551" s="217"/>
      <c r="M2551" s="217"/>
      <c r="N2551" s="217"/>
      <c r="O2551" s="217"/>
      <c r="P2551" s="217"/>
    </row>
    <row r="2552">
      <c r="A2552" s="236"/>
      <c r="B2552" s="234"/>
      <c r="C2552" s="234"/>
      <c r="D2552" s="235"/>
      <c r="E2552" s="235"/>
      <c r="F2552" s="217"/>
      <c r="G2552" s="217"/>
      <c r="H2552" s="217"/>
      <c r="I2552" s="217"/>
      <c r="J2552" s="217"/>
      <c r="K2552" s="217"/>
      <c r="L2552" s="217"/>
      <c r="M2552" s="217"/>
      <c r="N2552" s="217"/>
      <c r="O2552" s="217"/>
      <c r="P2552" s="217"/>
    </row>
    <row r="2553">
      <c r="A2553" s="236"/>
      <c r="B2553" s="234"/>
      <c r="C2553" s="234"/>
      <c r="D2553" s="235"/>
      <c r="E2553" s="235"/>
      <c r="F2553" s="217"/>
      <c r="G2553" s="217"/>
      <c r="H2553" s="217"/>
      <c r="I2553" s="217"/>
      <c r="J2553" s="217"/>
      <c r="K2553" s="217"/>
      <c r="L2553" s="217"/>
      <c r="M2553" s="217"/>
      <c r="N2553" s="217"/>
      <c r="O2553" s="217"/>
      <c r="P2553" s="217"/>
    </row>
    <row r="2554">
      <c r="A2554" s="236"/>
      <c r="B2554" s="234"/>
      <c r="C2554" s="234"/>
      <c r="D2554" s="235"/>
      <c r="E2554" s="235"/>
      <c r="F2554" s="217"/>
      <c r="G2554" s="217"/>
      <c r="H2554" s="217"/>
      <c r="I2554" s="217"/>
      <c r="J2554" s="217"/>
      <c r="K2554" s="217"/>
      <c r="L2554" s="217"/>
      <c r="M2554" s="217"/>
      <c r="N2554" s="217"/>
      <c r="O2554" s="217"/>
      <c r="P2554" s="217"/>
    </row>
    <row r="2555">
      <c r="A2555" s="236"/>
      <c r="B2555" s="234"/>
      <c r="C2555" s="234"/>
      <c r="D2555" s="235"/>
      <c r="E2555" s="235"/>
      <c r="F2555" s="217"/>
      <c r="G2555" s="217"/>
      <c r="H2555" s="217"/>
      <c r="I2555" s="217"/>
      <c r="J2555" s="217"/>
      <c r="K2555" s="217"/>
      <c r="L2555" s="217"/>
      <c r="M2555" s="217"/>
      <c r="N2555" s="217"/>
      <c r="O2555" s="217"/>
      <c r="P2555" s="217"/>
    </row>
    <row r="2556">
      <c r="A2556" s="236"/>
      <c r="B2556" s="234"/>
      <c r="C2556" s="234"/>
      <c r="D2556" s="235"/>
      <c r="E2556" s="235"/>
      <c r="F2556" s="217"/>
      <c r="G2556" s="217"/>
      <c r="H2556" s="217"/>
      <c r="I2556" s="217"/>
      <c r="J2556" s="217"/>
      <c r="K2556" s="217"/>
      <c r="L2556" s="217"/>
      <c r="M2556" s="217"/>
      <c r="N2556" s="217"/>
      <c r="O2556" s="217"/>
      <c r="P2556" s="217"/>
    </row>
    <row r="2557">
      <c r="A2557" s="236"/>
      <c r="B2557" s="234"/>
      <c r="C2557" s="234"/>
      <c r="D2557" s="235"/>
      <c r="E2557" s="235"/>
      <c r="F2557" s="217"/>
      <c r="G2557" s="217"/>
      <c r="H2557" s="217"/>
      <c r="I2557" s="217"/>
      <c r="J2557" s="217"/>
      <c r="K2557" s="217"/>
      <c r="L2557" s="217"/>
      <c r="M2557" s="217"/>
      <c r="N2557" s="217"/>
      <c r="O2557" s="217"/>
      <c r="P2557" s="217"/>
    </row>
    <row r="2558">
      <c r="A2558" s="236"/>
      <c r="B2558" s="234"/>
      <c r="C2558" s="234"/>
      <c r="D2558" s="235"/>
      <c r="E2558" s="235"/>
      <c r="F2558" s="217"/>
      <c r="G2558" s="217"/>
      <c r="H2558" s="217"/>
      <c r="I2558" s="217"/>
      <c r="J2558" s="217"/>
      <c r="K2558" s="217"/>
      <c r="L2558" s="217"/>
      <c r="M2558" s="217"/>
      <c r="N2558" s="217"/>
      <c r="O2558" s="217"/>
      <c r="P2558" s="217"/>
    </row>
    <row r="2559">
      <c r="A2559" s="236"/>
      <c r="B2559" s="234"/>
      <c r="C2559" s="234"/>
      <c r="D2559" s="235"/>
      <c r="E2559" s="235"/>
      <c r="F2559" s="217"/>
      <c r="G2559" s="217"/>
      <c r="H2559" s="217"/>
      <c r="I2559" s="217"/>
      <c r="J2559" s="217"/>
      <c r="K2559" s="217"/>
      <c r="L2559" s="217"/>
      <c r="M2559" s="217"/>
      <c r="N2559" s="217"/>
      <c r="O2559" s="217"/>
      <c r="P2559" s="217"/>
    </row>
    <row r="2560">
      <c r="A2560" s="236"/>
      <c r="B2560" s="145"/>
      <c r="C2560" s="234"/>
      <c r="D2560" s="236"/>
      <c r="E2560" s="235"/>
      <c r="F2560" s="195"/>
      <c r="G2560" s="195"/>
      <c r="H2560" s="217"/>
      <c r="I2560" s="195"/>
      <c r="J2560" s="195"/>
      <c r="K2560" s="195"/>
      <c r="L2560" s="195"/>
      <c r="M2560" s="195"/>
      <c r="N2560" s="195"/>
      <c r="O2560" s="195"/>
      <c r="P2560" s="195"/>
    </row>
    <row r="2561">
      <c r="A2561" s="236"/>
      <c r="B2561" s="145"/>
      <c r="C2561" s="234"/>
      <c r="D2561" s="235"/>
      <c r="E2561" s="235"/>
      <c r="F2561" s="217"/>
      <c r="G2561" s="217"/>
      <c r="H2561" s="217"/>
      <c r="I2561" s="217"/>
      <c r="J2561" s="217"/>
      <c r="K2561" s="217"/>
      <c r="L2561" s="217"/>
      <c r="M2561" s="217"/>
      <c r="N2561" s="217"/>
      <c r="O2561" s="217"/>
      <c r="P2561" s="217"/>
    </row>
    <row r="2562">
      <c r="A2562" s="236"/>
      <c r="B2562" s="145"/>
      <c r="C2562" s="234"/>
      <c r="D2562" s="235"/>
      <c r="E2562" s="235"/>
      <c r="F2562" s="217"/>
      <c r="G2562" s="217"/>
      <c r="H2562" s="217"/>
      <c r="I2562" s="217"/>
      <c r="J2562" s="217"/>
      <c r="K2562" s="217"/>
      <c r="L2562" s="217"/>
      <c r="M2562" s="217"/>
      <c r="N2562" s="217"/>
      <c r="O2562" s="217"/>
      <c r="P2562" s="217"/>
    </row>
    <row r="2563">
      <c r="A2563" s="236"/>
      <c r="B2563" s="145"/>
      <c r="C2563" s="234"/>
      <c r="D2563" s="235"/>
      <c r="E2563" s="235"/>
      <c r="F2563" s="217"/>
      <c r="G2563" s="217"/>
      <c r="H2563" s="217"/>
      <c r="I2563" s="217"/>
      <c r="J2563" s="217"/>
      <c r="K2563" s="217"/>
      <c r="L2563" s="217"/>
      <c r="M2563" s="217"/>
      <c r="N2563" s="217"/>
      <c r="O2563" s="217"/>
      <c r="P2563" s="217"/>
    </row>
    <row r="2564">
      <c r="A2564" s="236"/>
      <c r="B2564" s="145"/>
      <c r="C2564" s="234"/>
      <c r="D2564" s="235"/>
      <c r="E2564" s="235"/>
      <c r="F2564" s="217"/>
      <c r="G2564" s="217"/>
      <c r="H2564" s="217"/>
      <c r="I2564" s="217"/>
      <c r="J2564" s="217"/>
      <c r="K2564" s="217"/>
      <c r="L2564" s="217"/>
      <c r="M2564" s="217"/>
      <c r="N2564" s="217"/>
      <c r="O2564" s="217"/>
      <c r="P2564" s="217"/>
    </row>
    <row r="2565">
      <c r="A2565" s="236"/>
      <c r="B2565" s="145"/>
      <c r="C2565" s="234"/>
      <c r="D2565" s="235"/>
      <c r="E2565" s="235"/>
      <c r="F2565" s="217"/>
      <c r="G2565" s="217"/>
      <c r="H2565" s="217"/>
      <c r="I2565" s="217"/>
      <c r="J2565" s="217"/>
      <c r="K2565" s="217"/>
      <c r="L2565" s="217"/>
      <c r="M2565" s="217"/>
      <c r="N2565" s="217"/>
      <c r="O2565" s="217"/>
      <c r="P2565" s="217"/>
    </row>
    <row r="2566">
      <c r="A2566" s="236"/>
      <c r="B2566" s="145"/>
      <c r="C2566" s="234"/>
      <c r="D2566" s="235"/>
      <c r="E2566" s="235"/>
      <c r="F2566" s="217"/>
      <c r="G2566" s="217"/>
      <c r="H2566" s="217"/>
      <c r="I2566" s="217"/>
      <c r="J2566" s="217"/>
      <c r="K2566" s="217"/>
      <c r="L2566" s="217"/>
      <c r="M2566" s="217"/>
      <c r="N2566" s="217"/>
      <c r="O2566" s="217"/>
      <c r="P2566" s="217"/>
    </row>
    <row r="2567">
      <c r="A2567" s="236"/>
      <c r="B2567" s="145"/>
      <c r="C2567" s="234"/>
      <c r="D2567" s="235"/>
      <c r="E2567" s="235"/>
      <c r="F2567" s="217"/>
      <c r="G2567" s="217"/>
      <c r="H2567" s="217"/>
      <c r="I2567" s="217"/>
      <c r="J2567" s="217"/>
      <c r="K2567" s="217"/>
      <c r="L2567" s="217"/>
      <c r="M2567" s="217"/>
      <c r="N2567" s="217"/>
      <c r="O2567" s="217"/>
      <c r="P2567" s="217"/>
    </row>
    <row r="2568">
      <c r="A2568" s="236"/>
      <c r="B2568" s="145"/>
      <c r="C2568" s="234"/>
      <c r="D2568" s="235"/>
      <c r="E2568" s="235"/>
      <c r="F2568" s="217"/>
      <c r="G2568" s="217"/>
      <c r="H2568" s="217"/>
      <c r="I2568" s="217"/>
      <c r="J2568" s="217"/>
      <c r="K2568" s="217"/>
      <c r="L2568" s="217"/>
      <c r="M2568" s="217"/>
      <c r="N2568" s="217"/>
      <c r="O2568" s="217"/>
      <c r="P2568" s="217"/>
    </row>
    <row r="2569">
      <c r="A2569" s="236"/>
      <c r="B2569" s="145"/>
      <c r="C2569" s="234"/>
      <c r="D2569" s="235"/>
      <c r="E2569" s="235"/>
      <c r="F2569" s="217"/>
      <c r="G2569" s="217"/>
      <c r="H2569" s="217"/>
      <c r="I2569" s="217"/>
      <c r="J2569" s="217"/>
      <c r="K2569" s="217"/>
      <c r="L2569" s="217"/>
      <c r="M2569" s="217"/>
      <c r="N2569" s="217"/>
      <c r="O2569" s="217"/>
      <c r="P2569" s="217"/>
    </row>
    <row r="2570">
      <c r="A2570" s="236"/>
      <c r="B2570" s="145"/>
      <c r="C2570" s="234"/>
      <c r="D2570" s="235"/>
      <c r="E2570" s="235"/>
      <c r="F2570" s="217"/>
      <c r="G2570" s="217"/>
      <c r="H2570" s="217"/>
      <c r="I2570" s="217"/>
      <c r="J2570" s="217"/>
      <c r="K2570" s="217"/>
      <c r="L2570" s="217"/>
      <c r="M2570" s="217"/>
      <c r="N2570" s="217"/>
      <c r="O2570" s="217"/>
      <c r="P2570" s="217"/>
    </row>
    <row r="2571">
      <c r="A2571" s="236"/>
      <c r="B2571" s="145"/>
      <c r="C2571" s="234"/>
      <c r="D2571" s="235"/>
      <c r="E2571" s="235"/>
      <c r="F2571" s="217"/>
      <c r="G2571" s="217"/>
      <c r="H2571" s="217"/>
      <c r="I2571" s="217"/>
      <c r="J2571" s="217"/>
      <c r="K2571" s="217"/>
      <c r="L2571" s="217"/>
      <c r="M2571" s="217"/>
      <c r="N2571" s="217"/>
      <c r="O2571" s="217"/>
      <c r="P2571" s="217"/>
    </row>
    <row r="2572">
      <c r="A2572" s="236"/>
      <c r="B2572" s="145"/>
      <c r="C2572" s="234"/>
      <c r="D2572" s="235"/>
      <c r="E2572" s="235"/>
      <c r="F2572" s="217"/>
      <c r="G2572" s="217"/>
      <c r="H2572" s="217"/>
      <c r="I2572" s="217"/>
      <c r="J2572" s="217"/>
      <c r="K2572" s="217"/>
      <c r="L2572" s="217"/>
      <c r="M2572" s="217"/>
      <c r="N2572" s="217"/>
      <c r="O2572" s="217"/>
      <c r="P2572" s="217"/>
    </row>
    <row r="2573">
      <c r="A2573" s="236"/>
      <c r="B2573" s="145"/>
      <c r="C2573" s="234"/>
      <c r="D2573" s="235"/>
      <c r="E2573" s="235"/>
      <c r="F2573" s="217"/>
      <c r="G2573" s="217"/>
      <c r="H2573" s="217"/>
      <c r="I2573" s="217"/>
      <c r="J2573" s="217"/>
      <c r="K2573" s="217"/>
      <c r="L2573" s="217"/>
      <c r="M2573" s="217"/>
      <c r="N2573" s="217"/>
      <c r="O2573" s="217"/>
      <c r="P2573" s="217"/>
    </row>
    <row r="2574">
      <c r="A2574" s="236"/>
      <c r="B2574" s="145"/>
      <c r="C2574" s="234"/>
      <c r="D2574" s="235"/>
      <c r="E2574" s="235"/>
      <c r="F2574" s="217"/>
      <c r="G2574" s="217"/>
      <c r="H2574" s="217"/>
      <c r="I2574" s="217"/>
      <c r="J2574" s="217"/>
      <c r="K2574" s="217"/>
      <c r="L2574" s="217"/>
      <c r="M2574" s="217"/>
      <c r="N2574" s="217"/>
      <c r="O2574" s="217"/>
      <c r="P2574" s="217"/>
    </row>
    <row r="2575">
      <c r="A2575" s="236"/>
      <c r="B2575" s="145"/>
      <c r="C2575" s="234"/>
      <c r="D2575" s="235"/>
      <c r="E2575" s="235"/>
      <c r="F2575" s="217"/>
      <c r="G2575" s="217"/>
      <c r="H2575" s="217"/>
      <c r="I2575" s="217"/>
      <c r="J2575" s="217"/>
      <c r="K2575" s="217"/>
      <c r="L2575" s="217"/>
      <c r="M2575" s="217"/>
      <c r="N2575" s="217"/>
      <c r="O2575" s="217"/>
      <c r="P2575" s="217"/>
    </row>
    <row r="2576">
      <c r="A2576" s="236"/>
      <c r="B2576" s="145"/>
      <c r="C2576" s="234"/>
      <c r="D2576" s="235"/>
      <c r="E2576" s="235"/>
      <c r="F2576" s="217"/>
      <c r="G2576" s="217"/>
      <c r="H2576" s="217"/>
      <c r="I2576" s="217"/>
      <c r="J2576" s="217"/>
      <c r="K2576" s="217"/>
      <c r="L2576" s="217"/>
      <c r="M2576" s="217"/>
      <c r="N2576" s="217"/>
      <c r="O2576" s="217"/>
      <c r="P2576" s="217"/>
    </row>
    <row r="2577">
      <c r="A2577" s="236"/>
      <c r="B2577" s="145"/>
      <c r="C2577" s="234"/>
      <c r="D2577" s="235"/>
      <c r="E2577" s="235"/>
      <c r="F2577" s="217"/>
      <c r="G2577" s="217"/>
      <c r="H2577" s="217"/>
      <c r="I2577" s="217"/>
      <c r="J2577" s="217"/>
      <c r="K2577" s="217"/>
      <c r="L2577" s="217"/>
      <c r="M2577" s="217"/>
      <c r="N2577" s="217"/>
      <c r="O2577" s="217"/>
      <c r="P2577" s="217"/>
    </row>
    <row r="2578">
      <c r="A2578" s="236"/>
      <c r="B2578" s="145"/>
      <c r="C2578" s="234"/>
      <c r="D2578" s="236"/>
      <c r="E2578" s="235"/>
      <c r="F2578" s="195"/>
      <c r="G2578" s="195"/>
      <c r="H2578" s="217"/>
      <c r="I2578" s="195"/>
      <c r="J2578" s="195"/>
      <c r="K2578" s="195"/>
      <c r="L2578" s="195"/>
      <c r="M2578" s="195"/>
      <c r="N2578" s="195"/>
      <c r="O2578" s="195"/>
      <c r="P2578" s="195"/>
    </row>
    <row r="2579">
      <c r="A2579" s="236"/>
      <c r="B2579" s="145"/>
      <c r="C2579" s="234"/>
      <c r="D2579" s="235"/>
      <c r="E2579" s="235"/>
      <c r="F2579" s="217"/>
      <c r="G2579" s="217"/>
      <c r="H2579" s="217"/>
      <c r="I2579" s="217"/>
      <c r="J2579" s="217"/>
      <c r="K2579" s="217"/>
      <c r="L2579" s="217"/>
      <c r="M2579" s="217"/>
      <c r="N2579" s="217"/>
      <c r="O2579" s="217"/>
      <c r="P2579" s="217"/>
    </row>
    <row r="2580">
      <c r="A2580" s="236"/>
      <c r="B2580" s="145"/>
      <c r="C2580" s="234"/>
      <c r="D2580" s="235"/>
      <c r="E2580" s="235"/>
      <c r="F2580" s="217"/>
      <c r="G2580" s="217"/>
      <c r="H2580" s="217"/>
      <c r="I2580" s="217"/>
      <c r="J2580" s="217"/>
      <c r="K2580" s="217"/>
      <c r="L2580" s="217"/>
      <c r="M2580" s="217"/>
      <c r="N2580" s="217"/>
      <c r="O2580" s="217"/>
      <c r="P2580" s="217"/>
    </row>
    <row r="2581">
      <c r="A2581" s="236"/>
      <c r="B2581" s="145"/>
      <c r="C2581" s="234"/>
      <c r="D2581" s="235"/>
      <c r="E2581" s="235"/>
      <c r="F2581" s="217"/>
      <c r="G2581" s="217"/>
      <c r="H2581" s="217"/>
      <c r="I2581" s="217"/>
      <c r="J2581" s="217"/>
      <c r="K2581" s="217"/>
      <c r="L2581" s="217"/>
      <c r="M2581" s="217"/>
      <c r="N2581" s="217"/>
      <c r="O2581" s="217"/>
      <c r="P2581" s="217"/>
    </row>
    <row r="2582">
      <c r="A2582" s="236"/>
      <c r="B2582" s="145"/>
      <c r="C2582" s="234"/>
      <c r="D2582" s="235"/>
      <c r="E2582" s="235"/>
      <c r="F2582" s="217"/>
      <c r="G2582" s="217"/>
      <c r="H2582" s="217"/>
      <c r="I2582" s="217"/>
      <c r="J2582" s="217"/>
      <c r="K2582" s="217"/>
      <c r="L2582" s="217"/>
      <c r="M2582" s="217"/>
      <c r="N2582" s="217"/>
      <c r="O2582" s="217"/>
      <c r="P2582" s="217"/>
    </row>
    <row r="2583">
      <c r="A2583" s="236"/>
      <c r="B2583" s="145"/>
      <c r="C2583" s="234"/>
      <c r="D2583" s="235"/>
      <c r="E2583" s="235"/>
      <c r="F2583" s="217"/>
      <c r="G2583" s="217"/>
      <c r="H2583" s="217"/>
      <c r="I2583" s="217"/>
      <c r="J2583" s="217"/>
      <c r="K2583" s="217"/>
      <c r="L2583" s="217"/>
      <c r="M2583" s="217"/>
      <c r="N2583" s="217"/>
      <c r="O2583" s="217"/>
      <c r="P2583" s="217"/>
    </row>
    <row r="2584">
      <c r="A2584" s="236"/>
      <c r="B2584" s="145"/>
      <c r="C2584" s="234"/>
      <c r="D2584" s="235"/>
      <c r="E2584" s="235"/>
      <c r="F2584" s="217"/>
      <c r="G2584" s="217"/>
      <c r="H2584" s="217"/>
      <c r="I2584" s="217"/>
      <c r="J2584" s="217"/>
      <c r="K2584" s="217"/>
      <c r="L2584" s="217"/>
      <c r="M2584" s="217"/>
      <c r="N2584" s="217"/>
      <c r="O2584" s="217"/>
      <c r="P2584" s="217"/>
    </row>
    <row r="2585">
      <c r="A2585" s="236"/>
      <c r="B2585" s="145"/>
      <c r="C2585" s="234"/>
      <c r="D2585" s="235"/>
      <c r="E2585" s="235"/>
      <c r="F2585" s="217"/>
      <c r="G2585" s="217"/>
      <c r="H2585" s="217"/>
      <c r="I2585" s="217"/>
      <c r="J2585" s="217"/>
      <c r="K2585" s="217"/>
      <c r="L2585" s="217"/>
      <c r="M2585" s="217"/>
      <c r="N2585" s="217"/>
      <c r="O2585" s="217"/>
      <c r="P2585" s="217"/>
    </row>
    <row r="2586">
      <c r="A2586" s="236"/>
      <c r="B2586" s="145"/>
      <c r="C2586" s="234"/>
      <c r="D2586" s="235"/>
      <c r="E2586" s="235"/>
      <c r="F2586" s="217"/>
      <c r="G2586" s="217"/>
      <c r="H2586" s="217"/>
      <c r="I2586" s="217"/>
      <c r="J2586" s="217"/>
      <c r="K2586" s="217"/>
      <c r="L2586" s="217"/>
      <c r="M2586" s="217"/>
      <c r="N2586" s="217"/>
      <c r="O2586" s="217"/>
      <c r="P2586" s="217"/>
    </row>
    <row r="2587">
      <c r="A2587" s="236"/>
      <c r="B2587" s="145"/>
      <c r="C2587" s="234"/>
      <c r="D2587" s="235"/>
      <c r="E2587" s="235"/>
      <c r="F2587" s="217"/>
      <c r="G2587" s="217"/>
      <c r="H2587" s="217"/>
      <c r="I2587" s="217"/>
      <c r="J2587" s="217"/>
      <c r="K2587" s="217"/>
      <c r="L2587" s="217"/>
      <c r="M2587" s="217"/>
      <c r="N2587" s="217"/>
      <c r="O2587" s="217"/>
      <c r="P2587" s="217"/>
    </row>
    <row r="2588">
      <c r="A2588" s="236"/>
      <c r="B2588" s="145"/>
      <c r="C2588" s="234"/>
      <c r="D2588" s="235"/>
      <c r="E2588" s="235"/>
      <c r="F2588" s="217"/>
      <c r="G2588" s="217"/>
      <c r="H2588" s="217"/>
      <c r="I2588" s="217"/>
      <c r="J2588" s="217"/>
      <c r="K2588" s="217"/>
      <c r="L2588" s="217"/>
      <c r="M2588" s="217"/>
      <c r="N2588" s="217"/>
      <c r="O2588" s="217"/>
      <c r="P2588" s="217"/>
    </row>
    <row r="2589">
      <c r="A2589" s="236"/>
      <c r="B2589" s="145"/>
      <c r="C2589" s="234"/>
      <c r="D2589" s="235"/>
      <c r="E2589" s="235"/>
      <c r="F2589" s="217"/>
      <c r="G2589" s="217"/>
      <c r="H2589" s="217"/>
      <c r="I2589" s="217"/>
      <c r="J2589" s="217"/>
      <c r="K2589" s="217"/>
      <c r="L2589" s="217"/>
      <c r="M2589" s="217"/>
      <c r="N2589" s="217"/>
      <c r="O2589" s="217"/>
      <c r="P2589" s="217"/>
    </row>
    <row r="2590">
      <c r="A2590" s="236"/>
      <c r="B2590" s="145"/>
      <c r="C2590" s="234"/>
      <c r="D2590" s="235"/>
      <c r="E2590" s="235"/>
      <c r="F2590" s="217"/>
      <c r="G2590" s="217"/>
      <c r="H2590" s="217"/>
      <c r="I2590" s="217"/>
      <c r="J2590" s="217"/>
      <c r="K2590" s="217"/>
      <c r="L2590" s="217"/>
      <c r="M2590" s="217"/>
      <c r="N2590" s="217"/>
      <c r="O2590" s="217"/>
      <c r="P2590" s="217"/>
    </row>
    <row r="2591">
      <c r="A2591" s="236"/>
      <c r="B2591" s="145"/>
      <c r="C2591" s="234"/>
      <c r="D2591" s="235"/>
      <c r="E2591" s="235"/>
      <c r="F2591" s="217"/>
      <c r="G2591" s="217"/>
      <c r="H2591" s="217"/>
      <c r="I2591" s="217"/>
      <c r="J2591" s="217"/>
      <c r="K2591" s="217"/>
      <c r="L2591" s="217"/>
      <c r="M2591" s="217"/>
      <c r="N2591" s="217"/>
      <c r="O2591" s="217"/>
      <c r="P2591" s="217"/>
    </row>
    <row r="2592">
      <c r="A2592" s="236"/>
      <c r="B2592" s="145"/>
      <c r="C2592" s="234"/>
      <c r="D2592" s="235"/>
      <c r="E2592" s="235"/>
      <c r="F2592" s="217"/>
      <c r="G2592" s="217"/>
      <c r="H2592" s="217"/>
      <c r="I2592" s="217"/>
      <c r="J2592" s="217"/>
      <c r="K2592" s="217"/>
      <c r="L2592" s="217"/>
      <c r="M2592" s="217"/>
      <c r="N2592" s="217"/>
      <c r="O2592" s="217"/>
      <c r="P2592" s="217"/>
    </row>
    <row r="2593">
      <c r="A2593" s="236"/>
      <c r="B2593" s="145"/>
      <c r="C2593" s="234"/>
      <c r="D2593" s="235"/>
      <c r="E2593" s="235"/>
      <c r="F2593" s="217"/>
      <c r="G2593" s="217"/>
      <c r="H2593" s="217"/>
      <c r="I2593" s="217"/>
      <c r="J2593" s="217"/>
      <c r="K2593" s="217"/>
      <c r="L2593" s="217"/>
      <c r="M2593" s="217"/>
      <c r="N2593" s="217"/>
      <c r="O2593" s="217"/>
      <c r="P2593" s="217"/>
    </row>
    <row r="2594">
      <c r="A2594" s="236"/>
      <c r="B2594" s="145"/>
      <c r="C2594" s="234"/>
      <c r="D2594" s="235"/>
      <c r="E2594" s="235"/>
      <c r="F2594" s="217"/>
      <c r="G2594" s="217"/>
      <c r="H2594" s="217"/>
      <c r="I2594" s="217"/>
      <c r="J2594" s="217"/>
      <c r="K2594" s="217"/>
      <c r="L2594" s="217"/>
      <c r="M2594" s="217"/>
      <c r="N2594" s="217"/>
      <c r="O2594" s="217"/>
      <c r="P2594" s="217"/>
    </row>
    <row r="2595">
      <c r="A2595" s="236"/>
      <c r="B2595" s="145"/>
      <c r="C2595" s="234"/>
      <c r="D2595" s="235"/>
      <c r="E2595" s="235"/>
      <c r="F2595" s="217"/>
      <c r="G2595" s="217"/>
      <c r="H2595" s="217"/>
      <c r="I2595" s="217"/>
      <c r="J2595" s="217"/>
      <c r="K2595" s="217"/>
      <c r="L2595" s="217"/>
      <c r="M2595" s="217"/>
      <c r="N2595" s="217"/>
      <c r="O2595" s="217"/>
      <c r="P2595" s="217"/>
    </row>
    <row r="2596">
      <c r="A2596" s="236"/>
      <c r="B2596" s="234"/>
      <c r="C2596" s="234"/>
      <c r="D2596" s="236"/>
      <c r="E2596" s="235"/>
      <c r="F2596" s="195"/>
      <c r="G2596" s="195"/>
      <c r="H2596" s="217"/>
      <c r="I2596" s="195"/>
      <c r="J2596" s="195"/>
      <c r="K2596" s="195"/>
      <c r="L2596" s="195"/>
      <c r="M2596" s="195"/>
      <c r="N2596" s="195"/>
      <c r="O2596" s="195"/>
      <c r="P2596" s="195"/>
    </row>
    <row r="2597">
      <c r="A2597" s="236"/>
      <c r="B2597" s="234"/>
      <c r="C2597" s="234"/>
      <c r="D2597" s="235"/>
      <c r="E2597" s="235"/>
      <c r="F2597" s="217"/>
      <c r="G2597" s="217"/>
      <c r="H2597" s="217"/>
      <c r="I2597" s="217"/>
      <c r="J2597" s="217"/>
      <c r="K2597" s="217"/>
      <c r="L2597" s="217"/>
      <c r="M2597" s="217"/>
      <c r="N2597" s="217"/>
      <c r="O2597" s="217"/>
      <c r="P2597" s="217"/>
    </row>
    <row r="2598">
      <c r="A2598" s="236"/>
      <c r="B2598" s="234"/>
      <c r="C2598" s="234"/>
      <c r="D2598" s="235"/>
      <c r="E2598" s="235"/>
      <c r="F2598" s="217"/>
      <c r="G2598" s="217"/>
      <c r="H2598" s="217"/>
      <c r="I2598" s="217"/>
      <c r="J2598" s="217"/>
      <c r="K2598" s="217"/>
      <c r="L2598" s="217"/>
      <c r="M2598" s="217"/>
      <c r="N2598" s="217"/>
      <c r="O2598" s="217"/>
      <c r="P2598" s="217"/>
    </row>
    <row r="2599">
      <c r="A2599" s="236"/>
      <c r="B2599" s="234"/>
      <c r="C2599" s="234"/>
      <c r="D2599" s="235"/>
      <c r="E2599" s="235"/>
      <c r="F2599" s="217"/>
      <c r="G2599" s="217"/>
      <c r="H2599" s="217"/>
      <c r="I2599" s="217"/>
      <c r="J2599" s="217"/>
      <c r="K2599" s="217"/>
      <c r="L2599" s="217"/>
      <c r="M2599" s="217"/>
      <c r="N2599" s="217"/>
      <c r="O2599" s="217"/>
      <c r="P2599" s="217"/>
    </row>
    <row r="2600">
      <c r="A2600" s="236"/>
      <c r="B2600" s="234"/>
      <c r="C2600" s="234"/>
      <c r="D2600" s="235"/>
      <c r="E2600" s="235"/>
      <c r="F2600" s="217"/>
      <c r="G2600" s="217"/>
      <c r="H2600" s="217"/>
      <c r="I2600" s="217"/>
      <c r="J2600" s="217"/>
      <c r="K2600" s="217"/>
      <c r="L2600" s="217"/>
      <c r="M2600" s="217"/>
      <c r="N2600" s="217"/>
      <c r="O2600" s="217"/>
      <c r="P2600" s="217"/>
    </row>
    <row r="2601">
      <c r="A2601" s="236"/>
      <c r="B2601" s="234"/>
      <c r="C2601" s="234"/>
      <c r="D2601" s="235"/>
      <c r="E2601" s="235"/>
      <c r="F2601" s="217"/>
      <c r="G2601" s="217"/>
      <c r="H2601" s="217"/>
      <c r="I2601" s="217"/>
      <c r="J2601" s="217"/>
      <c r="K2601" s="217"/>
      <c r="L2601" s="217"/>
      <c r="M2601" s="217"/>
      <c r="N2601" s="217"/>
      <c r="O2601" s="217"/>
      <c r="P2601" s="217"/>
    </row>
    <row r="2602">
      <c r="A2602" s="236"/>
      <c r="B2602" s="234"/>
      <c r="C2602" s="234"/>
      <c r="D2602" s="235"/>
      <c r="E2602" s="235"/>
      <c r="F2602" s="217"/>
      <c r="G2602" s="217"/>
      <c r="H2602" s="217"/>
      <c r="I2602" s="217"/>
      <c r="J2602" s="217"/>
      <c r="K2602" s="217"/>
      <c r="L2602" s="217"/>
      <c r="M2602" s="217"/>
      <c r="N2602" s="217"/>
      <c r="O2602" s="217"/>
      <c r="P2602" s="217"/>
    </row>
    <row r="2603">
      <c r="A2603" s="236"/>
      <c r="B2603" s="234"/>
      <c r="C2603" s="234"/>
      <c r="D2603" s="235"/>
      <c r="E2603" s="235"/>
      <c r="F2603" s="217"/>
      <c r="G2603" s="217"/>
      <c r="H2603" s="217"/>
      <c r="I2603" s="217"/>
      <c r="J2603" s="217"/>
      <c r="K2603" s="217"/>
      <c r="L2603" s="217"/>
      <c r="M2603" s="217"/>
      <c r="N2603" s="217"/>
      <c r="O2603" s="217"/>
      <c r="P2603" s="217"/>
    </row>
    <row r="2604">
      <c r="A2604" s="236"/>
      <c r="B2604" s="234"/>
      <c r="C2604" s="234"/>
      <c r="D2604" s="235"/>
      <c r="E2604" s="235"/>
      <c r="F2604" s="217"/>
      <c r="G2604" s="217"/>
      <c r="H2604" s="217"/>
      <c r="I2604" s="217"/>
      <c r="J2604" s="217"/>
      <c r="K2604" s="217"/>
      <c r="L2604" s="217"/>
      <c r="M2604" s="217"/>
      <c r="N2604" s="217"/>
      <c r="O2604" s="217"/>
      <c r="P2604" s="217"/>
    </row>
    <row r="2605">
      <c r="A2605" s="236"/>
      <c r="B2605" s="234"/>
      <c r="C2605" s="234"/>
      <c r="D2605" s="235"/>
      <c r="E2605" s="235"/>
      <c r="F2605" s="217"/>
      <c r="G2605" s="217"/>
      <c r="H2605" s="217"/>
      <c r="I2605" s="217"/>
      <c r="J2605" s="217"/>
      <c r="K2605" s="217"/>
      <c r="L2605" s="217"/>
      <c r="M2605" s="217"/>
      <c r="N2605" s="217"/>
      <c r="O2605" s="217"/>
      <c r="P2605" s="217"/>
    </row>
    <row r="2606">
      <c r="A2606" s="236"/>
      <c r="B2606" s="234"/>
      <c r="C2606" s="234"/>
      <c r="D2606" s="235"/>
      <c r="E2606" s="235"/>
      <c r="F2606" s="217"/>
      <c r="G2606" s="217"/>
      <c r="H2606" s="217"/>
      <c r="I2606" s="217"/>
      <c r="J2606" s="217"/>
      <c r="K2606" s="217"/>
      <c r="L2606" s="217"/>
      <c r="M2606" s="217"/>
      <c r="N2606" s="217"/>
      <c r="O2606" s="217"/>
      <c r="P2606" s="217"/>
    </row>
    <row r="2607">
      <c r="A2607" s="236"/>
      <c r="B2607" s="234"/>
      <c r="C2607" s="234"/>
      <c r="D2607" s="235"/>
      <c r="E2607" s="235"/>
      <c r="F2607" s="217"/>
      <c r="G2607" s="217"/>
      <c r="H2607" s="217"/>
      <c r="I2607" s="217"/>
      <c r="J2607" s="217"/>
      <c r="K2607" s="217"/>
      <c r="L2607" s="217"/>
      <c r="M2607" s="217"/>
      <c r="N2607" s="217"/>
      <c r="O2607" s="217"/>
      <c r="P2607" s="217"/>
    </row>
    <row r="2608">
      <c r="A2608" s="236"/>
      <c r="B2608" s="234"/>
      <c r="C2608" s="234"/>
      <c r="D2608" s="235"/>
      <c r="E2608" s="235"/>
      <c r="F2608" s="217"/>
      <c r="G2608" s="217"/>
      <c r="H2608" s="217"/>
      <c r="I2608" s="217"/>
      <c r="J2608" s="217"/>
      <c r="K2608" s="217"/>
      <c r="L2608" s="217"/>
      <c r="M2608" s="217"/>
      <c r="N2608" s="217"/>
      <c r="O2608" s="217"/>
      <c r="P2608" s="217"/>
    </row>
    <row r="2609">
      <c r="A2609" s="236"/>
      <c r="B2609" s="234"/>
      <c r="C2609" s="234"/>
      <c r="D2609" s="235"/>
      <c r="E2609" s="235"/>
      <c r="F2609" s="217"/>
      <c r="G2609" s="217"/>
      <c r="H2609" s="217"/>
      <c r="I2609" s="217"/>
      <c r="J2609" s="217"/>
      <c r="K2609" s="217"/>
      <c r="L2609" s="217"/>
      <c r="M2609" s="217"/>
      <c r="N2609" s="217"/>
      <c r="O2609" s="217"/>
      <c r="P2609" s="217"/>
    </row>
    <row r="2610">
      <c r="A2610" s="236"/>
      <c r="B2610" s="234"/>
      <c r="C2610" s="234"/>
      <c r="D2610" s="235"/>
      <c r="E2610" s="235"/>
      <c r="F2610" s="217"/>
      <c r="G2610" s="217"/>
      <c r="H2610" s="217"/>
      <c r="I2610" s="217"/>
      <c r="J2610" s="217"/>
      <c r="K2610" s="217"/>
      <c r="L2610" s="217"/>
      <c r="M2610" s="217"/>
      <c r="N2610" s="217"/>
      <c r="O2610" s="217"/>
      <c r="P2610" s="217"/>
    </row>
    <row r="2611">
      <c r="A2611" s="236"/>
      <c r="B2611" s="234"/>
      <c r="C2611" s="234"/>
      <c r="D2611" s="235"/>
      <c r="E2611" s="235"/>
      <c r="F2611" s="217"/>
      <c r="G2611" s="217"/>
      <c r="H2611" s="217"/>
      <c r="I2611" s="217"/>
      <c r="J2611" s="217"/>
      <c r="K2611" s="217"/>
      <c r="L2611" s="217"/>
      <c r="M2611" s="217"/>
      <c r="N2611" s="217"/>
      <c r="O2611" s="217"/>
      <c r="P2611" s="217"/>
    </row>
    <row r="2612">
      <c r="A2612" s="236"/>
      <c r="B2612" s="234"/>
      <c r="C2612" s="234"/>
      <c r="D2612" s="235"/>
      <c r="E2612" s="235"/>
      <c r="F2612" s="217"/>
      <c r="G2612" s="217"/>
      <c r="H2612" s="217"/>
      <c r="I2612" s="217"/>
      <c r="J2612" s="217"/>
      <c r="K2612" s="217"/>
      <c r="L2612" s="217"/>
      <c r="M2612" s="217"/>
      <c r="N2612" s="217"/>
      <c r="O2612" s="217"/>
      <c r="P2612" s="217"/>
    </row>
    <row r="2613">
      <c r="A2613" s="236"/>
      <c r="B2613" s="234"/>
      <c r="C2613" s="234"/>
      <c r="D2613" s="235"/>
      <c r="E2613" s="235"/>
      <c r="F2613" s="217"/>
      <c r="G2613" s="217"/>
      <c r="H2613" s="217"/>
      <c r="I2613" s="217"/>
      <c r="J2613" s="217"/>
      <c r="K2613" s="217"/>
      <c r="L2613" s="217"/>
      <c r="M2613" s="217"/>
      <c r="N2613" s="217"/>
      <c r="O2613" s="217"/>
      <c r="P2613" s="217"/>
    </row>
    <row r="2614">
      <c r="A2614" s="236"/>
      <c r="B2614" s="234"/>
      <c r="C2614" s="234"/>
      <c r="D2614" s="236"/>
      <c r="E2614" s="235"/>
      <c r="F2614" s="195"/>
      <c r="G2614" s="195"/>
      <c r="H2614" s="217"/>
      <c r="I2614" s="195"/>
      <c r="J2614" s="195"/>
      <c r="K2614" s="195"/>
      <c r="L2614" s="195"/>
      <c r="M2614" s="195"/>
      <c r="N2614" s="195"/>
      <c r="O2614" s="195"/>
      <c r="P2614" s="195"/>
    </row>
    <row r="2615">
      <c r="A2615" s="236"/>
      <c r="B2615" s="234"/>
      <c r="C2615" s="234"/>
      <c r="D2615" s="235"/>
      <c r="E2615" s="235"/>
      <c r="F2615" s="217"/>
      <c r="G2615" s="217"/>
      <c r="H2615" s="217"/>
      <c r="I2615" s="217"/>
      <c r="J2615" s="217"/>
      <c r="K2615" s="217"/>
      <c r="L2615" s="217"/>
      <c r="M2615" s="217"/>
      <c r="N2615" s="217"/>
      <c r="O2615" s="217"/>
      <c r="P2615" s="217"/>
    </row>
    <row r="2616">
      <c r="A2616" s="236"/>
      <c r="B2616" s="234"/>
      <c r="C2616" s="234"/>
      <c r="D2616" s="235"/>
      <c r="E2616" s="235"/>
      <c r="F2616" s="217"/>
      <c r="G2616" s="217"/>
      <c r="H2616" s="217"/>
      <c r="I2616" s="217"/>
      <c r="J2616" s="217"/>
      <c r="K2616" s="217"/>
      <c r="L2616" s="217"/>
      <c r="M2616" s="217"/>
      <c r="N2616" s="217"/>
      <c r="O2616" s="217"/>
      <c r="P2616" s="217"/>
    </row>
    <row r="2617">
      <c r="A2617" s="236"/>
      <c r="B2617" s="234"/>
      <c r="C2617" s="234"/>
      <c r="D2617" s="235"/>
      <c r="E2617" s="235"/>
      <c r="F2617" s="217"/>
      <c r="G2617" s="217"/>
      <c r="H2617" s="217"/>
      <c r="I2617" s="217"/>
      <c r="J2617" s="217"/>
      <c r="K2617" s="217"/>
      <c r="L2617" s="217"/>
      <c r="M2617" s="217"/>
      <c r="N2617" s="217"/>
      <c r="O2617" s="217"/>
      <c r="P2617" s="217"/>
    </row>
    <row r="2618">
      <c r="A2618" s="236"/>
      <c r="B2618" s="234"/>
      <c r="C2618" s="234"/>
      <c r="D2618" s="235"/>
      <c r="E2618" s="235"/>
      <c r="F2618" s="217"/>
      <c r="G2618" s="217"/>
      <c r="H2618" s="217"/>
      <c r="I2618" s="217"/>
      <c r="J2618" s="217"/>
      <c r="K2618" s="217"/>
      <c r="L2618" s="217"/>
      <c r="M2618" s="217"/>
      <c r="N2618" s="217"/>
      <c r="O2618" s="217"/>
      <c r="P2618" s="217"/>
    </row>
    <row r="2619">
      <c r="A2619" s="236"/>
      <c r="B2619" s="234"/>
      <c r="C2619" s="234"/>
      <c r="D2619" s="235"/>
      <c r="E2619" s="235"/>
      <c r="F2619" s="217"/>
      <c r="G2619" s="217"/>
      <c r="H2619" s="217"/>
      <c r="I2619" s="217"/>
      <c r="J2619" s="217"/>
      <c r="K2619" s="217"/>
      <c r="L2619" s="217"/>
      <c r="M2619" s="217"/>
      <c r="N2619" s="217"/>
      <c r="O2619" s="217"/>
      <c r="P2619" s="217"/>
    </row>
    <row r="2620">
      <c r="A2620" s="236"/>
      <c r="B2620" s="234"/>
      <c r="C2620" s="234"/>
      <c r="D2620" s="235"/>
      <c r="E2620" s="235"/>
      <c r="F2620" s="217"/>
      <c r="G2620" s="217"/>
      <c r="H2620" s="217"/>
      <c r="I2620" s="217"/>
      <c r="J2620" s="217"/>
      <c r="K2620" s="217"/>
      <c r="L2620" s="217"/>
      <c r="M2620" s="217"/>
      <c r="N2620" s="217"/>
      <c r="O2620" s="217"/>
      <c r="P2620" s="217"/>
    </row>
    <row r="2621">
      <c r="A2621" s="236"/>
      <c r="B2621" s="234"/>
      <c r="C2621" s="234"/>
      <c r="D2621" s="235"/>
      <c r="E2621" s="235"/>
      <c r="F2621" s="217"/>
      <c r="G2621" s="217"/>
      <c r="H2621" s="217"/>
      <c r="I2621" s="217"/>
      <c r="J2621" s="217"/>
      <c r="K2621" s="217"/>
      <c r="L2621" s="217"/>
      <c r="M2621" s="217"/>
      <c r="N2621" s="217"/>
      <c r="O2621" s="217"/>
      <c r="P2621" s="217"/>
    </row>
    <row r="2622">
      <c r="A2622" s="236"/>
      <c r="B2622" s="234"/>
      <c r="C2622" s="234"/>
      <c r="D2622" s="235"/>
      <c r="E2622" s="235"/>
      <c r="F2622" s="217"/>
      <c r="G2622" s="217"/>
      <c r="H2622" s="217"/>
      <c r="I2622" s="217"/>
      <c r="J2622" s="217"/>
      <c r="K2622" s="217"/>
      <c r="L2622" s="217"/>
      <c r="M2622" s="217"/>
      <c r="N2622" s="217"/>
      <c r="O2622" s="217"/>
      <c r="P2622" s="217"/>
    </row>
    <row r="2623">
      <c r="A2623" s="236"/>
      <c r="B2623" s="234"/>
      <c r="C2623" s="234"/>
      <c r="D2623" s="235"/>
      <c r="E2623" s="235"/>
      <c r="F2623" s="217"/>
      <c r="G2623" s="217"/>
      <c r="H2623" s="217"/>
      <c r="I2623" s="217"/>
      <c r="J2623" s="217"/>
      <c r="K2623" s="217"/>
      <c r="L2623" s="217"/>
      <c r="M2623" s="217"/>
      <c r="N2623" s="217"/>
      <c r="O2623" s="217"/>
      <c r="P2623" s="217"/>
    </row>
    <row r="2624">
      <c r="A2624" s="236"/>
      <c r="B2624" s="234"/>
      <c r="C2624" s="234"/>
      <c r="D2624" s="235"/>
      <c r="E2624" s="235"/>
      <c r="F2624" s="217"/>
      <c r="G2624" s="217"/>
      <c r="H2624" s="217"/>
      <c r="I2624" s="217"/>
      <c r="J2624" s="217"/>
      <c r="K2624" s="217"/>
      <c r="L2624" s="217"/>
      <c r="M2624" s="217"/>
      <c r="N2624" s="217"/>
      <c r="O2624" s="217"/>
      <c r="P2624" s="217"/>
    </row>
    <row r="2625">
      <c r="A2625" s="236"/>
      <c r="B2625" s="234"/>
      <c r="C2625" s="234"/>
      <c r="D2625" s="235"/>
      <c r="E2625" s="235"/>
      <c r="F2625" s="217"/>
      <c r="G2625" s="217"/>
      <c r="H2625" s="217"/>
      <c r="I2625" s="217"/>
      <c r="J2625" s="217"/>
      <c r="K2625" s="217"/>
      <c r="L2625" s="217"/>
      <c r="M2625" s="217"/>
      <c r="N2625" s="217"/>
      <c r="O2625" s="217"/>
      <c r="P2625" s="217"/>
    </row>
    <row r="2626">
      <c r="A2626" s="236"/>
      <c r="B2626" s="234"/>
      <c r="C2626" s="234"/>
      <c r="D2626" s="235"/>
      <c r="E2626" s="235"/>
      <c r="F2626" s="217"/>
      <c r="G2626" s="217"/>
      <c r="H2626" s="217"/>
      <c r="I2626" s="217"/>
      <c r="J2626" s="217"/>
      <c r="K2626" s="217"/>
      <c r="L2626" s="217"/>
      <c r="M2626" s="217"/>
      <c r="N2626" s="217"/>
      <c r="O2626" s="217"/>
      <c r="P2626" s="217"/>
    </row>
    <row r="2627">
      <c r="A2627" s="236"/>
      <c r="B2627" s="234"/>
      <c r="C2627" s="234"/>
      <c r="D2627" s="235"/>
      <c r="E2627" s="235"/>
      <c r="F2627" s="217"/>
      <c r="G2627" s="217"/>
      <c r="H2627" s="217"/>
      <c r="I2627" s="217"/>
      <c r="J2627" s="217"/>
      <c r="K2627" s="217"/>
      <c r="L2627" s="217"/>
      <c r="M2627" s="217"/>
      <c r="N2627" s="217"/>
      <c r="O2627" s="217"/>
      <c r="P2627" s="217"/>
    </row>
    <row r="2628">
      <c r="A2628" s="236"/>
      <c r="B2628" s="234"/>
      <c r="C2628" s="234"/>
      <c r="D2628" s="235"/>
      <c r="E2628" s="235"/>
      <c r="F2628" s="217"/>
      <c r="G2628" s="217"/>
      <c r="H2628" s="217"/>
      <c r="I2628" s="217"/>
      <c r="J2628" s="217"/>
      <c r="K2628" s="217"/>
      <c r="L2628" s="217"/>
      <c r="M2628" s="217"/>
      <c r="N2628" s="217"/>
      <c r="O2628" s="217"/>
      <c r="P2628" s="217"/>
    </row>
    <row r="2629">
      <c r="A2629" s="236"/>
      <c r="B2629" s="234"/>
      <c r="C2629" s="234"/>
      <c r="D2629" s="235"/>
      <c r="E2629" s="235"/>
      <c r="F2629" s="217"/>
      <c r="G2629" s="217"/>
      <c r="H2629" s="217"/>
      <c r="I2629" s="217"/>
      <c r="J2629" s="217"/>
      <c r="K2629" s="217"/>
      <c r="L2629" s="217"/>
      <c r="M2629" s="217"/>
      <c r="N2629" s="217"/>
      <c r="O2629" s="217"/>
      <c r="P2629" s="217"/>
    </row>
    <row r="2630">
      <c r="A2630" s="236"/>
      <c r="B2630" s="234"/>
      <c r="C2630" s="234"/>
      <c r="D2630" s="235"/>
      <c r="E2630" s="235"/>
      <c r="F2630" s="217"/>
      <c r="G2630" s="217"/>
      <c r="H2630" s="217"/>
      <c r="I2630" s="217"/>
      <c r="J2630" s="217"/>
      <c r="K2630" s="217"/>
      <c r="L2630" s="217"/>
      <c r="M2630" s="217"/>
      <c r="N2630" s="217"/>
      <c r="O2630" s="217"/>
      <c r="P2630" s="217"/>
    </row>
    <row r="2631">
      <c r="A2631" s="236"/>
      <c r="B2631" s="234"/>
      <c r="C2631" s="234"/>
      <c r="D2631" s="235"/>
      <c r="E2631" s="235"/>
      <c r="F2631" s="217"/>
      <c r="G2631" s="217"/>
      <c r="H2631" s="217"/>
      <c r="I2631" s="217"/>
      <c r="J2631" s="217"/>
      <c r="K2631" s="217"/>
      <c r="L2631" s="217"/>
      <c r="M2631" s="217"/>
      <c r="N2631" s="217"/>
      <c r="O2631" s="217"/>
      <c r="P2631" s="217"/>
    </row>
    <row r="2632">
      <c r="A2632" s="236"/>
      <c r="B2632" s="145"/>
      <c r="C2632" s="234"/>
      <c r="D2632" s="236"/>
      <c r="E2632" s="235"/>
      <c r="F2632" s="195"/>
      <c r="G2632" s="195"/>
      <c r="H2632" s="217"/>
      <c r="I2632" s="195"/>
      <c r="J2632" s="195"/>
      <c r="K2632" s="195"/>
      <c r="L2632" s="195"/>
      <c r="M2632" s="195"/>
      <c r="N2632" s="195"/>
      <c r="O2632" s="195"/>
      <c r="P2632" s="195"/>
    </row>
    <row r="2633">
      <c r="A2633" s="236"/>
      <c r="B2633" s="145"/>
      <c r="C2633" s="234"/>
      <c r="D2633" s="235"/>
      <c r="E2633" s="235"/>
      <c r="F2633" s="217"/>
      <c r="G2633" s="217"/>
      <c r="H2633" s="217"/>
      <c r="I2633" s="217"/>
      <c r="J2633" s="217"/>
      <c r="K2633" s="217"/>
      <c r="L2633" s="217"/>
      <c r="M2633" s="217"/>
      <c r="N2633" s="217"/>
      <c r="O2633" s="217"/>
      <c r="P2633" s="217"/>
    </row>
    <row r="2634">
      <c r="A2634" s="236"/>
      <c r="B2634" s="145"/>
      <c r="C2634" s="234"/>
      <c r="D2634" s="235"/>
      <c r="E2634" s="235"/>
      <c r="F2634" s="217"/>
      <c r="G2634" s="217"/>
      <c r="H2634" s="217"/>
      <c r="I2634" s="217"/>
      <c r="J2634" s="217"/>
      <c r="K2634" s="217"/>
      <c r="L2634" s="217"/>
      <c r="M2634" s="217"/>
      <c r="N2634" s="217"/>
      <c r="O2634" s="217"/>
      <c r="P2634" s="217"/>
    </row>
    <row r="2635">
      <c r="A2635" s="236"/>
      <c r="B2635" s="145"/>
      <c r="C2635" s="234"/>
      <c r="D2635" s="235"/>
      <c r="E2635" s="235"/>
      <c r="F2635" s="217"/>
      <c r="G2635" s="217"/>
      <c r="H2635" s="217"/>
      <c r="I2635" s="217"/>
      <c r="J2635" s="217"/>
      <c r="K2635" s="217"/>
      <c r="L2635" s="217"/>
      <c r="M2635" s="217"/>
      <c r="N2635" s="217"/>
      <c r="O2635" s="217"/>
      <c r="P2635" s="217"/>
    </row>
    <row r="2636">
      <c r="A2636" s="236"/>
      <c r="B2636" s="145"/>
      <c r="C2636" s="234"/>
      <c r="D2636" s="235"/>
      <c r="E2636" s="235"/>
      <c r="F2636" s="217"/>
      <c r="G2636" s="217"/>
      <c r="H2636" s="217"/>
      <c r="I2636" s="217"/>
      <c r="J2636" s="217"/>
      <c r="K2636" s="217"/>
      <c r="L2636" s="217"/>
      <c r="M2636" s="217"/>
      <c r="N2636" s="217"/>
      <c r="O2636" s="217"/>
      <c r="P2636" s="217"/>
    </row>
    <row r="2637">
      <c r="A2637" s="236"/>
      <c r="B2637" s="145"/>
      <c r="C2637" s="234"/>
      <c r="D2637" s="235"/>
      <c r="E2637" s="235"/>
      <c r="F2637" s="217"/>
      <c r="G2637" s="217"/>
      <c r="H2637" s="217"/>
      <c r="I2637" s="217"/>
      <c r="J2637" s="217"/>
      <c r="K2637" s="217"/>
      <c r="L2637" s="217"/>
      <c r="M2637" s="217"/>
      <c r="N2637" s="217"/>
      <c r="O2637" s="217"/>
      <c r="P2637" s="217"/>
    </row>
    <row r="2638">
      <c r="A2638" s="236"/>
      <c r="B2638" s="145"/>
      <c r="C2638" s="234"/>
      <c r="D2638" s="235"/>
      <c r="E2638" s="235"/>
      <c r="F2638" s="217"/>
      <c r="G2638" s="217"/>
      <c r="H2638" s="217"/>
      <c r="I2638" s="217"/>
      <c r="J2638" s="217"/>
      <c r="K2638" s="217"/>
      <c r="L2638" s="217"/>
      <c r="M2638" s="217"/>
      <c r="N2638" s="217"/>
      <c r="O2638" s="217"/>
      <c r="P2638" s="217"/>
    </row>
    <row r="2639">
      <c r="A2639" s="236"/>
      <c r="B2639" s="145"/>
      <c r="C2639" s="234"/>
      <c r="D2639" s="235"/>
      <c r="E2639" s="235"/>
      <c r="F2639" s="217"/>
      <c r="G2639" s="217"/>
      <c r="H2639" s="217"/>
      <c r="I2639" s="217"/>
      <c r="J2639" s="217"/>
      <c r="K2639" s="217"/>
      <c r="L2639" s="217"/>
      <c r="M2639" s="217"/>
      <c r="N2639" s="217"/>
      <c r="O2639" s="217"/>
      <c r="P2639" s="217"/>
    </row>
    <row r="2640">
      <c r="A2640" s="236"/>
      <c r="B2640" s="145"/>
      <c r="C2640" s="234"/>
      <c r="D2640" s="235"/>
      <c r="E2640" s="235"/>
      <c r="F2640" s="217"/>
      <c r="G2640" s="217"/>
      <c r="H2640" s="217"/>
      <c r="I2640" s="217"/>
      <c r="J2640" s="217"/>
      <c r="K2640" s="217"/>
      <c r="L2640" s="217"/>
      <c r="M2640" s="217"/>
      <c r="N2640" s="217"/>
      <c r="O2640" s="217"/>
      <c r="P2640" s="217"/>
    </row>
    <row r="2641">
      <c r="A2641" s="236"/>
      <c r="B2641" s="145"/>
      <c r="C2641" s="234"/>
      <c r="D2641" s="235"/>
      <c r="E2641" s="235"/>
      <c r="F2641" s="217"/>
      <c r="G2641" s="217"/>
      <c r="H2641" s="217"/>
      <c r="I2641" s="217"/>
      <c r="J2641" s="217"/>
      <c r="K2641" s="217"/>
      <c r="L2641" s="217"/>
      <c r="M2641" s="217"/>
      <c r="N2641" s="217"/>
      <c r="O2641" s="217"/>
      <c r="P2641" s="217"/>
    </row>
    <row r="2642">
      <c r="A2642" s="236"/>
      <c r="B2642" s="145"/>
      <c r="C2642" s="234"/>
      <c r="D2642" s="235"/>
      <c r="E2642" s="235"/>
      <c r="F2642" s="217"/>
      <c r="G2642" s="217"/>
      <c r="H2642" s="217"/>
      <c r="I2642" s="217"/>
      <c r="J2642" s="217"/>
      <c r="K2642" s="217"/>
      <c r="L2642" s="217"/>
      <c r="M2642" s="217"/>
      <c r="N2642" s="217"/>
      <c r="O2642" s="217"/>
      <c r="P2642" s="217"/>
    </row>
    <row r="2643">
      <c r="A2643" s="236"/>
      <c r="B2643" s="145"/>
      <c r="C2643" s="234"/>
      <c r="D2643" s="235"/>
      <c r="E2643" s="235"/>
      <c r="F2643" s="217"/>
      <c r="G2643" s="217"/>
      <c r="H2643" s="217"/>
      <c r="I2643" s="217"/>
      <c r="J2643" s="217"/>
      <c r="K2643" s="217"/>
      <c r="L2643" s="217"/>
      <c r="M2643" s="217"/>
      <c r="N2643" s="217"/>
      <c r="O2643" s="217"/>
      <c r="P2643" s="217"/>
    </row>
    <row r="2644">
      <c r="A2644" s="236"/>
      <c r="B2644" s="145"/>
      <c r="C2644" s="234"/>
      <c r="D2644" s="235"/>
      <c r="E2644" s="235"/>
      <c r="F2644" s="217"/>
      <c r="G2644" s="217"/>
      <c r="H2644" s="217"/>
      <c r="I2644" s="217"/>
      <c r="J2644" s="217"/>
      <c r="K2644" s="217"/>
      <c r="L2644" s="217"/>
      <c r="M2644" s="217"/>
      <c r="N2644" s="217"/>
      <c r="O2644" s="217"/>
      <c r="P2644" s="217"/>
    </row>
    <row r="2645">
      <c r="A2645" s="236"/>
      <c r="B2645" s="145"/>
      <c r="C2645" s="234"/>
      <c r="D2645" s="235"/>
      <c r="E2645" s="235"/>
      <c r="F2645" s="217"/>
      <c r="G2645" s="217"/>
      <c r="H2645" s="217"/>
      <c r="I2645" s="217"/>
      <c r="J2645" s="217"/>
      <c r="K2645" s="217"/>
      <c r="L2645" s="217"/>
      <c r="M2645" s="217"/>
      <c r="N2645" s="217"/>
      <c r="O2645" s="217"/>
      <c r="P2645" s="217"/>
    </row>
    <row r="2646">
      <c r="A2646" s="236"/>
      <c r="B2646" s="145"/>
      <c r="C2646" s="234"/>
      <c r="D2646" s="235"/>
      <c r="E2646" s="235"/>
      <c r="F2646" s="217"/>
      <c r="G2646" s="217"/>
      <c r="H2646" s="217"/>
      <c r="I2646" s="217"/>
      <c r="J2646" s="217"/>
      <c r="K2646" s="217"/>
      <c r="L2646" s="217"/>
      <c r="M2646" s="217"/>
      <c r="N2646" s="217"/>
      <c r="O2646" s="217"/>
      <c r="P2646" s="217"/>
    </row>
    <row r="2647">
      <c r="A2647" s="236"/>
      <c r="B2647" s="145"/>
      <c r="C2647" s="234"/>
      <c r="D2647" s="235"/>
      <c r="E2647" s="235"/>
      <c r="F2647" s="217"/>
      <c r="G2647" s="217"/>
      <c r="H2647" s="217"/>
      <c r="I2647" s="217"/>
      <c r="J2647" s="217"/>
      <c r="K2647" s="217"/>
      <c r="L2647" s="217"/>
      <c r="M2647" s="217"/>
      <c r="N2647" s="217"/>
      <c r="O2647" s="217"/>
      <c r="P2647" s="217"/>
    </row>
    <row r="2648">
      <c r="A2648" s="236"/>
      <c r="B2648" s="145"/>
      <c r="C2648" s="234"/>
      <c r="D2648" s="235"/>
      <c r="E2648" s="235"/>
      <c r="F2648" s="217"/>
      <c r="G2648" s="217"/>
      <c r="H2648" s="217"/>
      <c r="I2648" s="217"/>
      <c r="J2648" s="217"/>
      <c r="K2648" s="217"/>
      <c r="L2648" s="217"/>
      <c r="M2648" s="217"/>
      <c r="N2648" s="217"/>
      <c r="O2648" s="217"/>
      <c r="P2648" s="217"/>
    </row>
    <row r="2649">
      <c r="A2649" s="236"/>
      <c r="B2649" s="145"/>
      <c r="C2649" s="234"/>
      <c r="D2649" s="235"/>
      <c r="E2649" s="235"/>
      <c r="F2649" s="217"/>
      <c r="G2649" s="217"/>
      <c r="H2649" s="217"/>
      <c r="I2649" s="217"/>
      <c r="J2649" s="217"/>
      <c r="K2649" s="217"/>
      <c r="L2649" s="217"/>
      <c r="M2649" s="217"/>
      <c r="N2649" s="217"/>
      <c r="O2649" s="217"/>
      <c r="P2649" s="217"/>
    </row>
    <row r="2650">
      <c r="A2650" s="236"/>
      <c r="B2650" s="145"/>
      <c r="C2650" s="234"/>
      <c r="D2650" s="236"/>
      <c r="E2650" s="235"/>
      <c r="F2650" s="195"/>
      <c r="G2650" s="195"/>
      <c r="H2650" s="217"/>
      <c r="I2650" s="195"/>
      <c r="J2650" s="195"/>
      <c r="K2650" s="195"/>
      <c r="L2650" s="195"/>
      <c r="M2650" s="195"/>
      <c r="N2650" s="195"/>
      <c r="O2650" s="195"/>
      <c r="P2650" s="195"/>
    </row>
    <row r="2651">
      <c r="A2651" s="236"/>
      <c r="B2651" s="145"/>
      <c r="C2651" s="234"/>
      <c r="D2651" s="235"/>
      <c r="E2651" s="235"/>
      <c r="F2651" s="217"/>
      <c r="G2651" s="217"/>
      <c r="H2651" s="217"/>
      <c r="I2651" s="217"/>
      <c r="J2651" s="217"/>
      <c r="K2651" s="217"/>
      <c r="L2651" s="217"/>
      <c r="M2651" s="217"/>
      <c r="N2651" s="217"/>
      <c r="O2651" s="217"/>
      <c r="P2651" s="217"/>
    </row>
    <row r="2652">
      <c r="A2652" s="236"/>
      <c r="B2652" s="145"/>
      <c r="C2652" s="234"/>
      <c r="D2652" s="235"/>
      <c r="E2652" s="235"/>
      <c r="F2652" s="217"/>
      <c r="G2652" s="217"/>
      <c r="H2652" s="217"/>
      <c r="I2652" s="217"/>
      <c r="J2652" s="217"/>
      <c r="K2652" s="217"/>
      <c r="L2652" s="217"/>
      <c r="M2652" s="217"/>
      <c r="N2652" s="217"/>
      <c r="O2652" s="217"/>
      <c r="P2652" s="217"/>
    </row>
    <row r="2653">
      <c r="A2653" s="236"/>
      <c r="B2653" s="145"/>
      <c r="C2653" s="234"/>
      <c r="D2653" s="235"/>
      <c r="E2653" s="235"/>
      <c r="F2653" s="217"/>
      <c r="G2653" s="217"/>
      <c r="H2653" s="217"/>
      <c r="I2653" s="217"/>
      <c r="J2653" s="217"/>
      <c r="K2653" s="217"/>
      <c r="L2653" s="217"/>
      <c r="M2653" s="217"/>
      <c r="N2653" s="217"/>
      <c r="O2653" s="217"/>
      <c r="P2653" s="217"/>
    </row>
    <row r="2654">
      <c r="A2654" s="236"/>
      <c r="B2654" s="145"/>
      <c r="C2654" s="234"/>
      <c r="D2654" s="235"/>
      <c r="E2654" s="235"/>
      <c r="F2654" s="217"/>
      <c r="G2654" s="217"/>
      <c r="H2654" s="217"/>
      <c r="I2654" s="217"/>
      <c r="J2654" s="217"/>
      <c r="K2654" s="217"/>
      <c r="L2654" s="217"/>
      <c r="M2654" s="217"/>
      <c r="N2654" s="217"/>
      <c r="O2654" s="217"/>
      <c r="P2654" s="217"/>
    </row>
    <row r="2655">
      <c r="A2655" s="236"/>
      <c r="B2655" s="145"/>
      <c r="C2655" s="234"/>
      <c r="D2655" s="235"/>
      <c r="E2655" s="235"/>
      <c r="F2655" s="217"/>
      <c r="G2655" s="217"/>
      <c r="H2655" s="217"/>
      <c r="I2655" s="217"/>
      <c r="J2655" s="217"/>
      <c r="K2655" s="217"/>
      <c r="L2655" s="217"/>
      <c r="M2655" s="217"/>
      <c r="N2655" s="217"/>
      <c r="O2655" s="217"/>
      <c r="P2655" s="217"/>
    </row>
    <row r="2656">
      <c r="A2656" s="236"/>
      <c r="B2656" s="145"/>
      <c r="C2656" s="234"/>
      <c r="D2656" s="235"/>
      <c r="E2656" s="235"/>
      <c r="F2656" s="217"/>
      <c r="G2656" s="217"/>
      <c r="H2656" s="217"/>
      <c r="I2656" s="217"/>
      <c r="J2656" s="217"/>
      <c r="K2656" s="217"/>
      <c r="L2656" s="217"/>
      <c r="M2656" s="217"/>
      <c r="N2656" s="217"/>
      <c r="O2656" s="217"/>
      <c r="P2656" s="217"/>
    </row>
    <row r="2657">
      <c r="A2657" s="236"/>
      <c r="B2657" s="145"/>
      <c r="C2657" s="234"/>
      <c r="D2657" s="235"/>
      <c r="E2657" s="235"/>
      <c r="F2657" s="217"/>
      <c r="G2657" s="217"/>
      <c r="H2657" s="217"/>
      <c r="I2657" s="217"/>
      <c r="J2657" s="217"/>
      <c r="K2657" s="217"/>
      <c r="L2657" s="217"/>
      <c r="M2657" s="217"/>
      <c r="N2657" s="217"/>
      <c r="O2657" s="217"/>
      <c r="P2657" s="217"/>
    </row>
    <row r="2658">
      <c r="A2658" s="236"/>
      <c r="B2658" s="145"/>
      <c r="C2658" s="234"/>
      <c r="D2658" s="235"/>
      <c r="E2658" s="235"/>
      <c r="F2658" s="217"/>
      <c r="G2658" s="217"/>
      <c r="H2658" s="217"/>
      <c r="I2658" s="217"/>
      <c r="J2658" s="217"/>
      <c r="K2658" s="217"/>
      <c r="L2658" s="217"/>
      <c r="M2658" s="217"/>
      <c r="N2658" s="217"/>
      <c r="O2658" s="217"/>
      <c r="P2658" s="217"/>
    </row>
    <row r="2659">
      <c r="A2659" s="236"/>
      <c r="B2659" s="145"/>
      <c r="C2659" s="234"/>
      <c r="D2659" s="235"/>
      <c r="E2659" s="235"/>
      <c r="F2659" s="217"/>
      <c r="G2659" s="217"/>
      <c r="H2659" s="217"/>
      <c r="I2659" s="217"/>
      <c r="J2659" s="217"/>
      <c r="K2659" s="217"/>
      <c r="L2659" s="217"/>
      <c r="M2659" s="217"/>
      <c r="N2659" s="217"/>
      <c r="O2659" s="217"/>
      <c r="P2659" s="217"/>
    </row>
    <row r="2660">
      <c r="A2660" s="236"/>
      <c r="B2660" s="145"/>
      <c r="C2660" s="234"/>
      <c r="D2660" s="235"/>
      <c r="E2660" s="235"/>
      <c r="F2660" s="217"/>
      <c r="G2660" s="217"/>
      <c r="H2660" s="217"/>
      <c r="I2660" s="217"/>
      <c r="J2660" s="217"/>
      <c r="K2660" s="217"/>
      <c r="L2660" s="217"/>
      <c r="M2660" s="217"/>
      <c r="N2660" s="217"/>
      <c r="O2660" s="217"/>
      <c r="P2660" s="217"/>
    </row>
    <row r="2661">
      <c r="A2661" s="236"/>
      <c r="B2661" s="145"/>
      <c r="C2661" s="234"/>
      <c r="D2661" s="235"/>
      <c r="E2661" s="235"/>
      <c r="F2661" s="217"/>
      <c r="G2661" s="217"/>
      <c r="H2661" s="217"/>
      <c r="I2661" s="217"/>
      <c r="J2661" s="217"/>
      <c r="K2661" s="217"/>
      <c r="L2661" s="217"/>
      <c r="M2661" s="217"/>
      <c r="N2661" s="217"/>
      <c r="O2661" s="217"/>
      <c r="P2661" s="217"/>
    </row>
    <row r="2662">
      <c r="A2662" s="236"/>
      <c r="B2662" s="145"/>
      <c r="C2662" s="234"/>
      <c r="D2662" s="235"/>
      <c r="E2662" s="235"/>
      <c r="F2662" s="217"/>
      <c r="G2662" s="217"/>
      <c r="H2662" s="217"/>
      <c r="I2662" s="217"/>
      <c r="J2662" s="217"/>
      <c r="K2662" s="217"/>
      <c r="L2662" s="217"/>
      <c r="M2662" s="217"/>
      <c r="N2662" s="217"/>
      <c r="O2662" s="217"/>
      <c r="P2662" s="217"/>
    </row>
    <row r="2663">
      <c r="A2663" s="236"/>
      <c r="B2663" s="145"/>
      <c r="C2663" s="234"/>
      <c r="D2663" s="235"/>
      <c r="E2663" s="235"/>
      <c r="F2663" s="217"/>
      <c r="G2663" s="217"/>
      <c r="H2663" s="217"/>
      <c r="I2663" s="217"/>
      <c r="J2663" s="217"/>
      <c r="K2663" s="217"/>
      <c r="L2663" s="217"/>
      <c r="M2663" s="217"/>
      <c r="N2663" s="217"/>
      <c r="O2663" s="217"/>
      <c r="P2663" s="217"/>
    </row>
    <row r="2664">
      <c r="A2664" s="236"/>
      <c r="B2664" s="145"/>
      <c r="C2664" s="234"/>
      <c r="D2664" s="235"/>
      <c r="E2664" s="235"/>
      <c r="F2664" s="217"/>
      <c r="G2664" s="217"/>
      <c r="H2664" s="217"/>
      <c r="I2664" s="217"/>
      <c r="J2664" s="217"/>
      <c r="K2664" s="217"/>
      <c r="L2664" s="217"/>
      <c r="M2664" s="217"/>
      <c r="N2664" s="217"/>
      <c r="O2664" s="217"/>
      <c r="P2664" s="217"/>
    </row>
    <row r="2665">
      <c r="A2665" s="236"/>
      <c r="B2665" s="145"/>
      <c r="C2665" s="234"/>
      <c r="D2665" s="235"/>
      <c r="E2665" s="235"/>
      <c r="F2665" s="217"/>
      <c r="G2665" s="217"/>
      <c r="H2665" s="217"/>
      <c r="I2665" s="217"/>
      <c r="J2665" s="217"/>
      <c r="K2665" s="217"/>
      <c r="L2665" s="217"/>
      <c r="M2665" s="217"/>
      <c r="N2665" s="217"/>
      <c r="O2665" s="217"/>
      <c r="P2665" s="217"/>
    </row>
    <row r="2666">
      <c r="A2666" s="236"/>
      <c r="B2666" s="145"/>
      <c r="C2666" s="234"/>
      <c r="D2666" s="235"/>
      <c r="E2666" s="235"/>
      <c r="F2666" s="217"/>
      <c r="G2666" s="217"/>
      <c r="H2666" s="217"/>
      <c r="I2666" s="217"/>
      <c r="J2666" s="217"/>
      <c r="K2666" s="217"/>
      <c r="L2666" s="217"/>
      <c r="M2666" s="217"/>
      <c r="N2666" s="217"/>
      <c r="O2666" s="217"/>
      <c r="P2666" s="217"/>
    </row>
    <row r="2667">
      <c r="A2667" s="236"/>
      <c r="B2667" s="145"/>
      <c r="C2667" s="234"/>
      <c r="D2667" s="235"/>
      <c r="E2667" s="235"/>
      <c r="F2667" s="217"/>
      <c r="G2667" s="217"/>
      <c r="H2667" s="217"/>
      <c r="I2667" s="217"/>
      <c r="J2667" s="217"/>
      <c r="K2667" s="217"/>
      <c r="L2667" s="217"/>
      <c r="M2667" s="217"/>
      <c r="N2667" s="217"/>
      <c r="O2667" s="217"/>
      <c r="P2667" s="217"/>
    </row>
    <row r="2668">
      <c r="A2668" s="236"/>
      <c r="B2668" s="145"/>
      <c r="C2668" s="234"/>
      <c r="D2668" s="236"/>
      <c r="E2668" s="235"/>
      <c r="F2668" s="195"/>
      <c r="G2668" s="195"/>
      <c r="H2668" s="217"/>
      <c r="I2668" s="195"/>
      <c r="J2668" s="195"/>
      <c r="K2668" s="195"/>
      <c r="L2668" s="195"/>
      <c r="M2668" s="195"/>
      <c r="N2668" s="195"/>
      <c r="O2668" s="195"/>
      <c r="P2668" s="195"/>
    </row>
    <row r="2669">
      <c r="A2669" s="236"/>
      <c r="B2669" s="145"/>
      <c r="C2669" s="234"/>
      <c r="D2669" s="235"/>
      <c r="E2669" s="235"/>
      <c r="F2669" s="217"/>
      <c r="G2669" s="217"/>
      <c r="H2669" s="217"/>
      <c r="I2669" s="217"/>
      <c r="J2669" s="217"/>
      <c r="K2669" s="217"/>
      <c r="L2669" s="217"/>
      <c r="M2669" s="217"/>
      <c r="N2669" s="217"/>
      <c r="O2669" s="217"/>
      <c r="P2669" s="217"/>
    </row>
    <row r="2670">
      <c r="A2670" s="236"/>
      <c r="B2670" s="145"/>
      <c r="C2670" s="234"/>
      <c r="D2670" s="235"/>
      <c r="E2670" s="235"/>
      <c r="F2670" s="217"/>
      <c r="G2670" s="217"/>
      <c r="H2670" s="217"/>
      <c r="I2670" s="217"/>
      <c r="J2670" s="217"/>
      <c r="K2670" s="217"/>
      <c r="L2670" s="217"/>
      <c r="M2670" s="217"/>
      <c r="N2670" s="217"/>
      <c r="O2670" s="217"/>
      <c r="P2670" s="217"/>
    </row>
    <row r="2671">
      <c r="A2671" s="236"/>
      <c r="B2671" s="145"/>
      <c r="C2671" s="234"/>
      <c r="D2671" s="235"/>
      <c r="E2671" s="235"/>
      <c r="F2671" s="217"/>
      <c r="G2671" s="217"/>
      <c r="H2671" s="217"/>
      <c r="I2671" s="217"/>
      <c r="J2671" s="217"/>
      <c r="K2671" s="217"/>
      <c r="L2671" s="217"/>
      <c r="M2671" s="217"/>
      <c r="N2671" s="217"/>
      <c r="O2671" s="217"/>
      <c r="P2671" s="217"/>
    </row>
    <row r="2672">
      <c r="A2672" s="236"/>
      <c r="B2672" s="145"/>
      <c r="C2672" s="234"/>
      <c r="D2672" s="235"/>
      <c r="E2672" s="235"/>
      <c r="F2672" s="217"/>
      <c r="G2672" s="217"/>
      <c r="H2672" s="217"/>
      <c r="I2672" s="217"/>
      <c r="J2672" s="217"/>
      <c r="K2672" s="217"/>
      <c r="L2672" s="217"/>
      <c r="M2672" s="217"/>
      <c r="N2672" s="217"/>
      <c r="O2672" s="217"/>
      <c r="P2672" s="217"/>
    </row>
    <row r="2673">
      <c r="A2673" s="236"/>
      <c r="B2673" s="145"/>
      <c r="C2673" s="234"/>
      <c r="D2673" s="235"/>
      <c r="E2673" s="235"/>
      <c r="F2673" s="217"/>
      <c r="G2673" s="217"/>
      <c r="H2673" s="217"/>
      <c r="I2673" s="217"/>
      <c r="J2673" s="217"/>
      <c r="K2673" s="217"/>
      <c r="L2673" s="217"/>
      <c r="M2673" s="217"/>
      <c r="N2673" s="217"/>
      <c r="O2673" s="217"/>
      <c r="P2673" s="217"/>
    </row>
    <row r="2674">
      <c r="A2674" s="236"/>
      <c r="B2674" s="145"/>
      <c r="C2674" s="234"/>
      <c r="D2674" s="235"/>
      <c r="E2674" s="235"/>
      <c r="F2674" s="217"/>
      <c r="G2674" s="217"/>
      <c r="H2674" s="217"/>
      <c r="I2674" s="217"/>
      <c r="J2674" s="217"/>
      <c r="K2674" s="217"/>
      <c r="L2674" s="217"/>
      <c r="M2674" s="217"/>
      <c r="N2674" s="217"/>
      <c r="O2674" s="217"/>
      <c r="P2674" s="217"/>
    </row>
    <row r="2675">
      <c r="A2675" s="236"/>
      <c r="B2675" s="145"/>
      <c r="C2675" s="234"/>
      <c r="D2675" s="235"/>
      <c r="E2675" s="235"/>
      <c r="F2675" s="217"/>
      <c r="G2675" s="217"/>
      <c r="H2675" s="217"/>
      <c r="I2675" s="217"/>
      <c r="J2675" s="217"/>
      <c r="K2675" s="217"/>
      <c r="L2675" s="217"/>
      <c r="M2675" s="217"/>
      <c r="N2675" s="217"/>
      <c r="O2675" s="217"/>
      <c r="P2675" s="217"/>
    </row>
    <row r="2676">
      <c r="A2676" s="236"/>
      <c r="B2676" s="145"/>
      <c r="C2676" s="234"/>
      <c r="D2676" s="235"/>
      <c r="E2676" s="235"/>
      <c r="F2676" s="217"/>
      <c r="G2676" s="217"/>
      <c r="H2676" s="217"/>
      <c r="I2676" s="217"/>
      <c r="J2676" s="217"/>
      <c r="K2676" s="217"/>
      <c r="L2676" s="217"/>
      <c r="M2676" s="217"/>
      <c r="N2676" s="217"/>
      <c r="O2676" s="217"/>
      <c r="P2676" s="217"/>
    </row>
    <row r="2677">
      <c r="A2677" s="236"/>
      <c r="B2677" s="145"/>
      <c r="C2677" s="234"/>
      <c r="D2677" s="235"/>
      <c r="E2677" s="235"/>
      <c r="F2677" s="217"/>
      <c r="G2677" s="217"/>
      <c r="H2677" s="217"/>
      <c r="I2677" s="217"/>
      <c r="J2677" s="217"/>
      <c r="K2677" s="217"/>
      <c r="L2677" s="217"/>
      <c r="M2677" s="217"/>
      <c r="N2677" s="217"/>
      <c r="O2677" s="217"/>
      <c r="P2677" s="217"/>
    </row>
    <row r="2678">
      <c r="A2678" s="236"/>
      <c r="B2678" s="145"/>
      <c r="C2678" s="234"/>
      <c r="D2678" s="235"/>
      <c r="E2678" s="235"/>
      <c r="F2678" s="217"/>
      <c r="G2678" s="217"/>
      <c r="H2678" s="217"/>
      <c r="I2678" s="217"/>
      <c r="J2678" s="217"/>
      <c r="K2678" s="217"/>
      <c r="L2678" s="217"/>
      <c r="M2678" s="217"/>
      <c r="N2678" s="217"/>
      <c r="O2678" s="217"/>
      <c r="P2678" s="217"/>
    </row>
    <row r="2679">
      <c r="A2679" s="236"/>
      <c r="B2679" s="145"/>
      <c r="C2679" s="234"/>
      <c r="D2679" s="235"/>
      <c r="E2679" s="235"/>
      <c r="F2679" s="217"/>
      <c r="G2679" s="217"/>
      <c r="H2679" s="217"/>
      <c r="I2679" s="217"/>
      <c r="J2679" s="217"/>
      <c r="K2679" s="217"/>
      <c r="L2679" s="217"/>
      <c r="M2679" s="217"/>
      <c r="N2679" s="217"/>
      <c r="O2679" s="217"/>
      <c r="P2679" s="217"/>
    </row>
    <row r="2680">
      <c r="A2680" s="236"/>
      <c r="B2680" s="145"/>
      <c r="C2680" s="234"/>
      <c r="D2680" s="235"/>
      <c r="E2680" s="235"/>
      <c r="F2680" s="217"/>
      <c r="G2680" s="217"/>
      <c r="H2680" s="217"/>
      <c r="I2680" s="217"/>
      <c r="J2680" s="217"/>
      <c r="K2680" s="217"/>
      <c r="L2680" s="217"/>
      <c r="M2680" s="217"/>
      <c r="N2680" s="217"/>
      <c r="O2680" s="217"/>
      <c r="P2680" s="217"/>
    </row>
    <row r="2681">
      <c r="A2681" s="236"/>
      <c r="B2681" s="145"/>
      <c r="C2681" s="234"/>
      <c r="D2681" s="235"/>
      <c r="E2681" s="235"/>
      <c r="F2681" s="217"/>
      <c r="G2681" s="217"/>
      <c r="H2681" s="217"/>
      <c r="I2681" s="217"/>
      <c r="J2681" s="217"/>
      <c r="K2681" s="217"/>
      <c r="L2681" s="217"/>
      <c r="M2681" s="217"/>
      <c r="N2681" s="217"/>
      <c r="O2681" s="217"/>
      <c r="P2681" s="217"/>
    </row>
    <row r="2682">
      <c r="A2682" s="236"/>
      <c r="B2682" s="145"/>
      <c r="C2682" s="234"/>
      <c r="D2682" s="235"/>
      <c r="E2682" s="235"/>
      <c r="F2682" s="217"/>
      <c r="G2682" s="217"/>
      <c r="H2682" s="217"/>
      <c r="I2682" s="217"/>
      <c r="J2682" s="217"/>
      <c r="K2682" s="217"/>
      <c r="L2682" s="217"/>
      <c r="M2682" s="217"/>
      <c r="N2682" s="217"/>
      <c r="O2682" s="217"/>
      <c r="P2682" s="217"/>
    </row>
    <row r="2683">
      <c r="A2683" s="236"/>
      <c r="B2683" s="145"/>
      <c r="C2683" s="234"/>
      <c r="D2683" s="235"/>
      <c r="E2683" s="235"/>
      <c r="F2683" s="217"/>
      <c r="G2683" s="217"/>
      <c r="H2683" s="217"/>
      <c r="I2683" s="217"/>
      <c r="J2683" s="217"/>
      <c r="K2683" s="217"/>
      <c r="L2683" s="217"/>
      <c r="M2683" s="217"/>
      <c r="N2683" s="217"/>
      <c r="O2683" s="217"/>
      <c r="P2683" s="217"/>
    </row>
    <row r="2684">
      <c r="A2684" s="236"/>
      <c r="B2684" s="145"/>
      <c r="C2684" s="234"/>
      <c r="D2684" s="235"/>
      <c r="E2684" s="235"/>
      <c r="F2684" s="217"/>
      <c r="G2684" s="217"/>
      <c r="H2684" s="217"/>
      <c r="I2684" s="217"/>
      <c r="J2684" s="217"/>
      <c r="K2684" s="217"/>
      <c r="L2684" s="217"/>
      <c r="M2684" s="217"/>
      <c r="N2684" s="217"/>
      <c r="O2684" s="217"/>
      <c r="P2684" s="217"/>
    </row>
    <row r="2685">
      <c r="A2685" s="236"/>
      <c r="B2685" s="145"/>
      <c r="C2685" s="234"/>
      <c r="D2685" s="235"/>
      <c r="E2685" s="235"/>
      <c r="F2685" s="217"/>
      <c r="G2685" s="217"/>
      <c r="H2685" s="217"/>
      <c r="I2685" s="217"/>
      <c r="J2685" s="217"/>
      <c r="K2685" s="217"/>
      <c r="L2685" s="217"/>
      <c r="M2685" s="217"/>
      <c r="N2685" s="217"/>
      <c r="O2685" s="217"/>
      <c r="P2685" s="217"/>
    </row>
    <row r="2686">
      <c r="A2686" s="236"/>
      <c r="B2686" s="145"/>
      <c r="C2686" s="234"/>
      <c r="D2686" s="236"/>
      <c r="E2686" s="235"/>
      <c r="F2686" s="195"/>
      <c r="G2686" s="195"/>
      <c r="H2686" s="217"/>
      <c r="I2686" s="195"/>
      <c r="J2686" s="195"/>
      <c r="K2686" s="195"/>
      <c r="L2686" s="195"/>
      <c r="M2686" s="195"/>
      <c r="N2686" s="195"/>
      <c r="O2686" s="195"/>
      <c r="P2686" s="195"/>
    </row>
    <row r="2687">
      <c r="A2687" s="236"/>
      <c r="B2687" s="145"/>
      <c r="C2687" s="234"/>
      <c r="D2687" s="235"/>
      <c r="E2687" s="235"/>
      <c r="F2687" s="217"/>
      <c r="G2687" s="217"/>
      <c r="H2687" s="217"/>
      <c r="I2687" s="217"/>
      <c r="J2687" s="217"/>
      <c r="K2687" s="217"/>
      <c r="L2687" s="217"/>
      <c r="M2687" s="217"/>
      <c r="N2687" s="217"/>
      <c r="O2687" s="217"/>
      <c r="P2687" s="217"/>
    </row>
    <row r="2688">
      <c r="A2688" s="236"/>
      <c r="B2688" s="145"/>
      <c r="C2688" s="234"/>
      <c r="D2688" s="235"/>
      <c r="E2688" s="235"/>
      <c r="F2688" s="217"/>
      <c r="G2688" s="217"/>
      <c r="H2688" s="217"/>
      <c r="I2688" s="217"/>
      <c r="J2688" s="217"/>
      <c r="K2688" s="217"/>
      <c r="L2688" s="217"/>
      <c r="M2688" s="217"/>
      <c r="N2688" s="217"/>
      <c r="O2688" s="217"/>
      <c r="P2688" s="217"/>
    </row>
    <row r="2689">
      <c r="A2689" s="236"/>
      <c r="B2689" s="145"/>
      <c r="C2689" s="234"/>
      <c r="D2689" s="235"/>
      <c r="E2689" s="235"/>
      <c r="F2689" s="217"/>
      <c r="G2689" s="217"/>
      <c r="H2689" s="217"/>
      <c r="I2689" s="217"/>
      <c r="J2689" s="217"/>
      <c r="K2689" s="217"/>
      <c r="L2689" s="217"/>
      <c r="M2689" s="217"/>
      <c r="N2689" s="217"/>
      <c r="O2689" s="217"/>
      <c r="P2689" s="217"/>
    </row>
    <row r="2690">
      <c r="A2690" s="236"/>
      <c r="B2690" s="145"/>
      <c r="C2690" s="234"/>
      <c r="D2690" s="235"/>
      <c r="E2690" s="235"/>
      <c r="F2690" s="217"/>
      <c r="G2690" s="217"/>
      <c r="H2690" s="217"/>
      <c r="I2690" s="217"/>
      <c r="J2690" s="217"/>
      <c r="K2690" s="217"/>
      <c r="L2690" s="217"/>
      <c r="M2690" s="217"/>
      <c r="N2690" s="217"/>
      <c r="O2690" s="217"/>
      <c r="P2690" s="217"/>
    </row>
    <row r="2691">
      <c r="A2691" s="236"/>
      <c r="B2691" s="145"/>
      <c r="C2691" s="234"/>
      <c r="D2691" s="235"/>
      <c r="E2691" s="235"/>
      <c r="F2691" s="217"/>
      <c r="G2691" s="217"/>
      <c r="H2691" s="217"/>
      <c r="I2691" s="217"/>
      <c r="J2691" s="217"/>
      <c r="K2691" s="217"/>
      <c r="L2691" s="217"/>
      <c r="M2691" s="217"/>
      <c r="N2691" s="217"/>
      <c r="O2691" s="217"/>
      <c r="P2691" s="217"/>
    </row>
    <row r="2692">
      <c r="A2692" s="236"/>
      <c r="B2692" s="145"/>
      <c r="C2692" s="234"/>
      <c r="D2692" s="235"/>
      <c r="E2692" s="235"/>
      <c r="F2692" s="217"/>
      <c r="G2692" s="217"/>
      <c r="H2692" s="217"/>
      <c r="I2692" s="217"/>
      <c r="J2692" s="217"/>
      <c r="K2692" s="217"/>
      <c r="L2692" s="217"/>
      <c r="M2692" s="217"/>
      <c r="N2692" s="217"/>
      <c r="O2692" s="217"/>
      <c r="P2692" s="217"/>
    </row>
    <row r="2693">
      <c r="A2693" s="236"/>
      <c r="B2693" s="145"/>
      <c r="C2693" s="234"/>
      <c r="D2693" s="235"/>
      <c r="E2693" s="235"/>
      <c r="F2693" s="217"/>
      <c r="G2693" s="217"/>
      <c r="H2693" s="217"/>
      <c r="I2693" s="217"/>
      <c r="J2693" s="217"/>
      <c r="K2693" s="217"/>
      <c r="L2693" s="217"/>
      <c r="M2693" s="217"/>
      <c r="N2693" s="217"/>
      <c r="O2693" s="217"/>
      <c r="P2693" s="217"/>
    </row>
    <row r="2694">
      <c r="A2694" s="236"/>
      <c r="B2694" s="145"/>
      <c r="C2694" s="234"/>
      <c r="D2694" s="235"/>
      <c r="E2694" s="235"/>
      <c r="F2694" s="217"/>
      <c r="G2694" s="217"/>
      <c r="H2694" s="217"/>
      <c r="I2694" s="217"/>
      <c r="J2694" s="217"/>
      <c r="K2694" s="217"/>
      <c r="L2694" s="217"/>
      <c r="M2694" s="217"/>
      <c r="N2694" s="217"/>
      <c r="O2694" s="217"/>
      <c r="P2694" s="217"/>
    </row>
    <row r="2695">
      <c r="A2695" s="236"/>
      <c r="B2695" s="145"/>
      <c r="C2695" s="234"/>
      <c r="D2695" s="235"/>
      <c r="E2695" s="235"/>
      <c r="F2695" s="217"/>
      <c r="G2695" s="217"/>
      <c r="H2695" s="217"/>
      <c r="I2695" s="217"/>
      <c r="J2695" s="217"/>
      <c r="K2695" s="217"/>
      <c r="L2695" s="217"/>
      <c r="M2695" s="217"/>
      <c r="N2695" s="217"/>
      <c r="O2695" s="217"/>
      <c r="P2695" s="217"/>
    </row>
    <row r="2696">
      <c r="A2696" s="236"/>
      <c r="B2696" s="145"/>
      <c r="C2696" s="234"/>
      <c r="D2696" s="235"/>
      <c r="E2696" s="235"/>
      <c r="F2696" s="217"/>
      <c r="G2696" s="217"/>
      <c r="H2696" s="217"/>
      <c r="I2696" s="217"/>
      <c r="J2696" s="217"/>
      <c r="K2696" s="217"/>
      <c r="L2696" s="217"/>
      <c r="M2696" s="217"/>
      <c r="N2696" s="217"/>
      <c r="O2696" s="217"/>
      <c r="P2696" s="217"/>
    </row>
    <row r="2697">
      <c r="A2697" s="236"/>
      <c r="B2697" s="145"/>
      <c r="C2697" s="234"/>
      <c r="D2697" s="235"/>
      <c r="E2697" s="235"/>
      <c r="F2697" s="217"/>
      <c r="G2697" s="217"/>
      <c r="H2697" s="217"/>
      <c r="I2697" s="217"/>
      <c r="J2697" s="217"/>
      <c r="K2697" s="217"/>
      <c r="L2697" s="217"/>
      <c r="M2697" s="217"/>
      <c r="N2697" s="217"/>
      <c r="O2697" s="217"/>
      <c r="P2697" s="217"/>
    </row>
    <row r="2698">
      <c r="A2698" s="236"/>
      <c r="B2698" s="145"/>
      <c r="C2698" s="234"/>
      <c r="D2698" s="235"/>
      <c r="E2698" s="235"/>
      <c r="F2698" s="217"/>
      <c r="G2698" s="217"/>
      <c r="H2698" s="217"/>
      <c r="I2698" s="217"/>
      <c r="J2698" s="217"/>
      <c r="K2698" s="217"/>
      <c r="L2698" s="217"/>
      <c r="M2698" s="217"/>
      <c r="N2698" s="217"/>
      <c r="O2698" s="217"/>
      <c r="P2698" s="217"/>
    </row>
    <row r="2699">
      <c r="A2699" s="236"/>
      <c r="B2699" s="145"/>
      <c r="C2699" s="234"/>
      <c r="D2699" s="235"/>
      <c r="E2699" s="235"/>
      <c r="F2699" s="217"/>
      <c r="G2699" s="217"/>
      <c r="H2699" s="217"/>
      <c r="I2699" s="217"/>
      <c r="J2699" s="217"/>
      <c r="K2699" s="217"/>
      <c r="L2699" s="217"/>
      <c r="M2699" s="217"/>
      <c r="N2699" s="217"/>
      <c r="O2699" s="217"/>
      <c r="P2699" s="217"/>
    </row>
    <row r="2700">
      <c r="A2700" s="236"/>
      <c r="B2700" s="145"/>
      <c r="C2700" s="234"/>
      <c r="D2700" s="235"/>
      <c r="E2700" s="235"/>
      <c r="F2700" s="217"/>
      <c r="G2700" s="217"/>
      <c r="H2700" s="217"/>
      <c r="I2700" s="217"/>
      <c r="J2700" s="217"/>
      <c r="K2700" s="217"/>
      <c r="L2700" s="217"/>
      <c r="M2700" s="217"/>
      <c r="N2700" s="217"/>
      <c r="O2700" s="217"/>
      <c r="P2700" s="217"/>
    </row>
    <row r="2701">
      <c r="A2701" s="236"/>
      <c r="B2701" s="145"/>
      <c r="C2701" s="234"/>
      <c r="D2701" s="235"/>
      <c r="E2701" s="235"/>
      <c r="F2701" s="217"/>
      <c r="G2701" s="217"/>
      <c r="H2701" s="217"/>
      <c r="I2701" s="217"/>
      <c r="J2701" s="217"/>
      <c r="K2701" s="217"/>
      <c r="L2701" s="217"/>
      <c r="M2701" s="217"/>
      <c r="N2701" s="217"/>
      <c r="O2701" s="217"/>
      <c r="P2701" s="217"/>
    </row>
    <row r="2702">
      <c r="A2702" s="236"/>
      <c r="B2702" s="145"/>
      <c r="C2702" s="234"/>
      <c r="D2702" s="235"/>
      <c r="E2702" s="235"/>
      <c r="F2702" s="217"/>
      <c r="G2702" s="217"/>
      <c r="H2702" s="217"/>
      <c r="I2702" s="217"/>
      <c r="J2702" s="217"/>
      <c r="K2702" s="217"/>
      <c r="L2702" s="217"/>
      <c r="M2702" s="217"/>
      <c r="N2702" s="217"/>
      <c r="O2702" s="217"/>
      <c r="P2702" s="217"/>
    </row>
    <row r="2703">
      <c r="A2703" s="236"/>
      <c r="B2703" s="145"/>
      <c r="C2703" s="234"/>
      <c r="D2703" s="235"/>
      <c r="E2703" s="235"/>
      <c r="F2703" s="217"/>
      <c r="G2703" s="217"/>
      <c r="H2703" s="217"/>
      <c r="I2703" s="217"/>
      <c r="J2703" s="217"/>
      <c r="K2703" s="217"/>
      <c r="L2703" s="217"/>
      <c r="M2703" s="217"/>
      <c r="N2703" s="217"/>
      <c r="O2703" s="217"/>
      <c r="P2703" s="217"/>
    </row>
    <row r="2704">
      <c r="A2704" s="236"/>
      <c r="B2704" s="145"/>
      <c r="C2704" s="234"/>
      <c r="D2704" s="236"/>
      <c r="E2704" s="235"/>
      <c r="F2704" s="195"/>
      <c r="G2704" s="195"/>
      <c r="H2704" s="217"/>
      <c r="I2704" s="195"/>
      <c r="J2704" s="195"/>
      <c r="K2704" s="195"/>
      <c r="L2704" s="195"/>
      <c r="M2704" s="195"/>
      <c r="N2704" s="195"/>
      <c r="O2704" s="195"/>
      <c r="P2704" s="195"/>
    </row>
    <row r="2705">
      <c r="A2705" s="236"/>
      <c r="B2705" s="145"/>
      <c r="C2705" s="234"/>
      <c r="D2705" s="235"/>
      <c r="E2705" s="235"/>
      <c r="F2705" s="217"/>
      <c r="G2705" s="217"/>
      <c r="H2705" s="217"/>
      <c r="I2705" s="217"/>
      <c r="J2705" s="217"/>
      <c r="K2705" s="217"/>
      <c r="L2705" s="217"/>
      <c r="M2705" s="217"/>
      <c r="N2705" s="217"/>
      <c r="O2705" s="217"/>
      <c r="P2705" s="217"/>
    </row>
    <row r="2706">
      <c r="A2706" s="236"/>
      <c r="B2706" s="145"/>
      <c r="C2706" s="234"/>
      <c r="D2706" s="235"/>
      <c r="E2706" s="235"/>
      <c r="F2706" s="217"/>
      <c r="G2706" s="217"/>
      <c r="H2706" s="217"/>
      <c r="I2706" s="217"/>
      <c r="J2706" s="217"/>
      <c r="K2706" s="217"/>
      <c r="L2706" s="217"/>
      <c r="M2706" s="217"/>
      <c r="N2706" s="217"/>
      <c r="O2706" s="217"/>
      <c r="P2706" s="217"/>
    </row>
    <row r="2707">
      <c r="A2707" s="236"/>
      <c r="B2707" s="145"/>
      <c r="C2707" s="234"/>
      <c r="D2707" s="235"/>
      <c r="E2707" s="235"/>
      <c r="F2707" s="217"/>
      <c r="G2707" s="217"/>
      <c r="H2707" s="217"/>
      <c r="I2707" s="217"/>
      <c r="J2707" s="217"/>
      <c r="K2707" s="217"/>
      <c r="L2707" s="217"/>
      <c r="M2707" s="217"/>
      <c r="N2707" s="217"/>
      <c r="O2707" s="217"/>
      <c r="P2707" s="217"/>
    </row>
    <row r="2708">
      <c r="A2708" s="236"/>
      <c r="B2708" s="145"/>
      <c r="C2708" s="234"/>
      <c r="D2708" s="235"/>
      <c r="E2708" s="235"/>
      <c r="F2708" s="217"/>
      <c r="G2708" s="217"/>
      <c r="H2708" s="217"/>
      <c r="I2708" s="217"/>
      <c r="J2708" s="217"/>
      <c r="K2708" s="217"/>
      <c r="L2708" s="217"/>
      <c r="M2708" s="217"/>
      <c r="N2708" s="217"/>
      <c r="O2708" s="217"/>
      <c r="P2708" s="217"/>
    </row>
    <row r="2709">
      <c r="A2709" s="236"/>
      <c r="B2709" s="145"/>
      <c r="C2709" s="234"/>
      <c r="D2709" s="235"/>
      <c r="E2709" s="235"/>
      <c r="F2709" s="217"/>
      <c r="G2709" s="217"/>
      <c r="H2709" s="217"/>
      <c r="I2709" s="217"/>
      <c r="J2709" s="217"/>
      <c r="K2709" s="217"/>
      <c r="L2709" s="217"/>
      <c r="M2709" s="217"/>
      <c r="N2709" s="217"/>
      <c r="O2709" s="217"/>
      <c r="P2709" s="217"/>
    </row>
    <row r="2710">
      <c r="A2710" s="236"/>
      <c r="B2710" s="145"/>
      <c r="C2710" s="234"/>
      <c r="D2710" s="235"/>
      <c r="E2710" s="235"/>
      <c r="F2710" s="217"/>
      <c r="G2710" s="217"/>
      <c r="H2710" s="217"/>
      <c r="I2710" s="217"/>
      <c r="J2710" s="217"/>
      <c r="K2710" s="217"/>
      <c r="L2710" s="217"/>
      <c r="M2710" s="217"/>
      <c r="N2710" s="217"/>
      <c r="O2710" s="217"/>
      <c r="P2710" s="217"/>
    </row>
    <row r="2711">
      <c r="A2711" s="236"/>
      <c r="B2711" s="145"/>
      <c r="C2711" s="234"/>
      <c r="D2711" s="235"/>
      <c r="E2711" s="235"/>
      <c r="F2711" s="217"/>
      <c r="G2711" s="217"/>
      <c r="H2711" s="217"/>
      <c r="I2711" s="217"/>
      <c r="J2711" s="217"/>
      <c r="K2711" s="217"/>
      <c r="L2711" s="217"/>
      <c r="M2711" s="217"/>
      <c r="N2711" s="217"/>
      <c r="O2711" s="217"/>
      <c r="P2711" s="217"/>
    </row>
    <row r="2712">
      <c r="A2712" s="236"/>
      <c r="B2712" s="145"/>
      <c r="C2712" s="234"/>
      <c r="D2712" s="235"/>
      <c r="E2712" s="235"/>
      <c r="F2712" s="217"/>
      <c r="G2712" s="217"/>
      <c r="H2712" s="217"/>
      <c r="I2712" s="217"/>
      <c r="J2712" s="217"/>
      <c r="K2712" s="217"/>
      <c r="L2712" s="217"/>
      <c r="M2712" s="217"/>
      <c r="N2712" s="217"/>
      <c r="O2712" s="217"/>
      <c r="P2712" s="217"/>
    </row>
    <row r="2713">
      <c r="A2713" s="236"/>
      <c r="B2713" s="145"/>
      <c r="C2713" s="234"/>
      <c r="D2713" s="235"/>
      <c r="E2713" s="235"/>
      <c r="F2713" s="217"/>
      <c r="G2713" s="217"/>
      <c r="H2713" s="217"/>
      <c r="I2713" s="217"/>
      <c r="J2713" s="217"/>
      <c r="K2713" s="217"/>
      <c r="L2713" s="217"/>
      <c r="M2713" s="217"/>
      <c r="N2713" s="217"/>
      <c r="O2713" s="217"/>
      <c r="P2713" s="217"/>
    </row>
    <row r="2714">
      <c r="A2714" s="236"/>
      <c r="B2714" s="145"/>
      <c r="C2714" s="234"/>
      <c r="D2714" s="235"/>
      <c r="E2714" s="235"/>
      <c r="F2714" s="217"/>
      <c r="G2714" s="217"/>
      <c r="H2714" s="217"/>
      <c r="I2714" s="217"/>
      <c r="J2714" s="217"/>
      <c r="K2714" s="217"/>
      <c r="L2714" s="217"/>
      <c r="M2714" s="217"/>
      <c r="N2714" s="217"/>
      <c r="O2714" s="217"/>
      <c r="P2714" s="217"/>
    </row>
    <row r="2715">
      <c r="A2715" s="236"/>
      <c r="B2715" s="145"/>
      <c r="C2715" s="234"/>
      <c r="D2715" s="235"/>
      <c r="E2715" s="235"/>
      <c r="F2715" s="217"/>
      <c r="G2715" s="217"/>
      <c r="H2715" s="217"/>
      <c r="I2715" s="217"/>
      <c r="J2715" s="217"/>
      <c r="K2715" s="217"/>
      <c r="L2715" s="217"/>
      <c r="M2715" s="217"/>
      <c r="N2715" s="217"/>
      <c r="O2715" s="217"/>
      <c r="P2715" s="217"/>
    </row>
    <row r="2716">
      <c r="A2716" s="236"/>
      <c r="B2716" s="145"/>
      <c r="C2716" s="234"/>
      <c r="D2716" s="235"/>
      <c r="E2716" s="235"/>
      <c r="F2716" s="217"/>
      <c r="G2716" s="217"/>
      <c r="H2716" s="217"/>
      <c r="I2716" s="217"/>
      <c r="J2716" s="217"/>
      <c r="K2716" s="217"/>
      <c r="L2716" s="217"/>
      <c r="M2716" s="217"/>
      <c r="N2716" s="217"/>
      <c r="O2716" s="217"/>
      <c r="P2716" s="217"/>
    </row>
    <row r="2717">
      <c r="A2717" s="236"/>
      <c r="B2717" s="145"/>
      <c r="C2717" s="234"/>
      <c r="D2717" s="235"/>
      <c r="E2717" s="235"/>
      <c r="F2717" s="217"/>
      <c r="G2717" s="217"/>
      <c r="H2717" s="217"/>
      <c r="I2717" s="217"/>
      <c r="J2717" s="217"/>
      <c r="K2717" s="217"/>
      <c r="L2717" s="217"/>
      <c r="M2717" s="217"/>
      <c r="N2717" s="217"/>
      <c r="O2717" s="217"/>
      <c r="P2717" s="217"/>
    </row>
    <row r="2718">
      <c r="A2718" s="236"/>
      <c r="B2718" s="145"/>
      <c r="C2718" s="234"/>
      <c r="D2718" s="235"/>
      <c r="E2718" s="235"/>
      <c r="F2718" s="217"/>
      <c r="G2718" s="217"/>
      <c r="H2718" s="217"/>
      <c r="I2718" s="217"/>
      <c r="J2718" s="217"/>
      <c r="K2718" s="217"/>
      <c r="L2718" s="217"/>
      <c r="M2718" s="217"/>
      <c r="N2718" s="217"/>
      <c r="O2718" s="217"/>
      <c r="P2718" s="217"/>
    </row>
    <row r="2719">
      <c r="A2719" s="236"/>
      <c r="B2719" s="145"/>
      <c r="C2719" s="234"/>
      <c r="D2719" s="235"/>
      <c r="E2719" s="235"/>
      <c r="F2719" s="217"/>
      <c r="G2719" s="217"/>
      <c r="H2719" s="217"/>
      <c r="I2719" s="217"/>
      <c r="J2719" s="217"/>
      <c r="K2719" s="217"/>
      <c r="L2719" s="217"/>
      <c r="M2719" s="217"/>
      <c r="N2719" s="217"/>
      <c r="O2719" s="217"/>
      <c r="P2719" s="217"/>
    </row>
    <row r="2720">
      <c r="A2720" s="236"/>
      <c r="B2720" s="145"/>
      <c r="C2720" s="234"/>
      <c r="D2720" s="235"/>
      <c r="E2720" s="235"/>
      <c r="F2720" s="217"/>
      <c r="G2720" s="217"/>
      <c r="H2720" s="217"/>
      <c r="I2720" s="217"/>
      <c r="J2720" s="217"/>
      <c r="K2720" s="217"/>
      <c r="L2720" s="217"/>
      <c r="M2720" s="217"/>
      <c r="N2720" s="217"/>
      <c r="O2720" s="217"/>
      <c r="P2720" s="217"/>
    </row>
    <row r="2721">
      <c r="A2721" s="236"/>
      <c r="B2721" s="145"/>
      <c r="C2721" s="234"/>
      <c r="D2721" s="235"/>
      <c r="E2721" s="235"/>
      <c r="F2721" s="217"/>
      <c r="G2721" s="217"/>
      <c r="H2721" s="217"/>
      <c r="I2721" s="217"/>
      <c r="J2721" s="217"/>
      <c r="K2721" s="217"/>
      <c r="L2721" s="217"/>
      <c r="M2721" s="217"/>
      <c r="N2721" s="217"/>
      <c r="O2721" s="217"/>
      <c r="P2721" s="217"/>
    </row>
    <row r="2722">
      <c r="A2722" s="236"/>
      <c r="B2722" s="145"/>
      <c r="C2722" s="234"/>
      <c r="D2722" s="236"/>
      <c r="E2722" s="235"/>
      <c r="F2722" s="195"/>
      <c r="G2722" s="195"/>
      <c r="H2722" s="217"/>
      <c r="I2722" s="195"/>
      <c r="J2722" s="195"/>
      <c r="K2722" s="195"/>
      <c r="L2722" s="195"/>
      <c r="M2722" s="195"/>
      <c r="N2722" s="195"/>
      <c r="O2722" s="195"/>
      <c r="P2722" s="195"/>
    </row>
    <row r="2723">
      <c r="A2723" s="236"/>
      <c r="B2723" s="145"/>
      <c r="C2723" s="234"/>
      <c r="D2723" s="235"/>
      <c r="E2723" s="235"/>
      <c r="F2723" s="217"/>
      <c r="G2723" s="217"/>
      <c r="H2723" s="217"/>
      <c r="I2723" s="217"/>
      <c r="J2723" s="217"/>
      <c r="K2723" s="217"/>
      <c r="L2723" s="217"/>
      <c r="M2723" s="217"/>
      <c r="N2723" s="217"/>
      <c r="O2723" s="217"/>
      <c r="P2723" s="217"/>
    </row>
    <row r="2724">
      <c r="A2724" s="236"/>
      <c r="B2724" s="145"/>
      <c r="C2724" s="234"/>
      <c r="D2724" s="235"/>
      <c r="E2724" s="235"/>
      <c r="F2724" s="217"/>
      <c r="G2724" s="217"/>
      <c r="H2724" s="217"/>
      <c r="I2724" s="217"/>
      <c r="J2724" s="217"/>
      <c r="K2724" s="217"/>
      <c r="L2724" s="217"/>
      <c r="M2724" s="217"/>
      <c r="N2724" s="217"/>
      <c r="O2724" s="217"/>
      <c r="P2724" s="217"/>
    </row>
    <row r="2725">
      <c r="A2725" s="236"/>
      <c r="B2725" s="145"/>
      <c r="C2725" s="234"/>
      <c r="D2725" s="235"/>
      <c r="E2725" s="235"/>
      <c r="F2725" s="217"/>
      <c r="G2725" s="217"/>
      <c r="H2725" s="217"/>
      <c r="I2725" s="217"/>
      <c r="J2725" s="217"/>
      <c r="K2725" s="217"/>
      <c r="L2725" s="217"/>
      <c r="M2725" s="217"/>
      <c r="N2725" s="217"/>
      <c r="O2725" s="217"/>
      <c r="P2725" s="217"/>
    </row>
    <row r="2726">
      <c r="A2726" s="236"/>
      <c r="B2726" s="145"/>
      <c r="C2726" s="234"/>
      <c r="D2726" s="235"/>
      <c r="E2726" s="235"/>
      <c r="F2726" s="217"/>
      <c r="G2726" s="217"/>
      <c r="H2726" s="217"/>
      <c r="I2726" s="217"/>
      <c r="J2726" s="217"/>
      <c r="K2726" s="217"/>
      <c r="L2726" s="217"/>
      <c r="M2726" s="217"/>
      <c r="N2726" s="217"/>
      <c r="O2726" s="217"/>
      <c r="P2726" s="217"/>
    </row>
    <row r="2727">
      <c r="A2727" s="236"/>
      <c r="B2727" s="145"/>
      <c r="C2727" s="234"/>
      <c r="D2727" s="235"/>
      <c r="E2727" s="235"/>
      <c r="F2727" s="217"/>
      <c r="G2727" s="217"/>
      <c r="H2727" s="217"/>
      <c r="I2727" s="217"/>
      <c r="J2727" s="217"/>
      <c r="K2727" s="217"/>
      <c r="L2727" s="217"/>
      <c r="M2727" s="217"/>
      <c r="N2727" s="217"/>
      <c r="O2727" s="217"/>
      <c r="P2727" s="217"/>
    </row>
    <row r="2728">
      <c r="A2728" s="236"/>
      <c r="B2728" s="145"/>
      <c r="C2728" s="234"/>
      <c r="D2728" s="235"/>
      <c r="E2728" s="235"/>
      <c r="F2728" s="217"/>
      <c r="G2728" s="217"/>
      <c r="H2728" s="217"/>
      <c r="I2728" s="217"/>
      <c r="J2728" s="217"/>
      <c r="K2728" s="217"/>
      <c r="L2728" s="217"/>
      <c r="M2728" s="217"/>
      <c r="N2728" s="217"/>
      <c r="O2728" s="217"/>
      <c r="P2728" s="217"/>
    </row>
    <row r="2729">
      <c r="A2729" s="236"/>
      <c r="B2729" s="145"/>
      <c r="C2729" s="234"/>
      <c r="D2729" s="235"/>
      <c r="E2729" s="235"/>
      <c r="F2729" s="217"/>
      <c r="G2729" s="217"/>
      <c r="H2729" s="217"/>
      <c r="I2729" s="217"/>
      <c r="J2729" s="217"/>
      <c r="K2729" s="217"/>
      <c r="L2729" s="217"/>
      <c r="M2729" s="217"/>
      <c r="N2729" s="217"/>
      <c r="O2729" s="217"/>
      <c r="P2729" s="217"/>
    </row>
    <row r="2730">
      <c r="A2730" s="236"/>
      <c r="B2730" s="145"/>
      <c r="C2730" s="234"/>
      <c r="D2730" s="235"/>
      <c r="E2730" s="235"/>
      <c r="F2730" s="217"/>
      <c r="G2730" s="217"/>
      <c r="H2730" s="217"/>
      <c r="I2730" s="217"/>
      <c r="J2730" s="217"/>
      <c r="K2730" s="217"/>
      <c r="L2730" s="217"/>
      <c r="M2730" s="217"/>
      <c r="N2730" s="217"/>
      <c r="O2730" s="217"/>
      <c r="P2730" s="217"/>
    </row>
    <row r="2731">
      <c r="A2731" s="236"/>
      <c r="B2731" s="145"/>
      <c r="C2731" s="234"/>
      <c r="D2731" s="235"/>
      <c r="E2731" s="235"/>
      <c r="F2731" s="217"/>
      <c r="G2731" s="217"/>
      <c r="H2731" s="217"/>
      <c r="I2731" s="217"/>
      <c r="J2731" s="217"/>
      <c r="K2731" s="217"/>
      <c r="L2731" s="217"/>
      <c r="M2731" s="217"/>
      <c r="N2731" s="217"/>
      <c r="O2731" s="217"/>
      <c r="P2731" s="217"/>
    </row>
    <row r="2732">
      <c r="A2732" s="236"/>
      <c r="B2732" s="145"/>
      <c r="C2732" s="234"/>
      <c r="D2732" s="235"/>
      <c r="E2732" s="235"/>
      <c r="F2732" s="217"/>
      <c r="G2732" s="217"/>
      <c r="H2732" s="217"/>
      <c r="I2732" s="217"/>
      <c r="J2732" s="217"/>
      <c r="K2732" s="217"/>
      <c r="L2732" s="217"/>
      <c r="M2732" s="217"/>
      <c r="N2732" s="217"/>
      <c r="O2732" s="217"/>
      <c r="P2732" s="217"/>
    </row>
    <row r="2733">
      <c r="A2733" s="236"/>
      <c r="B2733" s="145"/>
      <c r="C2733" s="234"/>
      <c r="D2733" s="235"/>
      <c r="E2733" s="235"/>
      <c r="F2733" s="217"/>
      <c r="G2733" s="217"/>
      <c r="H2733" s="217"/>
      <c r="I2733" s="217"/>
      <c r="J2733" s="217"/>
      <c r="K2733" s="217"/>
      <c r="L2733" s="217"/>
      <c r="M2733" s="217"/>
      <c r="N2733" s="217"/>
      <c r="O2733" s="217"/>
      <c r="P2733" s="217"/>
    </row>
    <row r="2734">
      <c r="A2734" s="236"/>
      <c r="B2734" s="145"/>
      <c r="C2734" s="234"/>
      <c r="D2734" s="235"/>
      <c r="E2734" s="235"/>
      <c r="F2734" s="217"/>
      <c r="G2734" s="217"/>
      <c r="H2734" s="217"/>
      <c r="I2734" s="217"/>
      <c r="J2734" s="217"/>
      <c r="K2734" s="217"/>
      <c r="L2734" s="217"/>
      <c r="M2734" s="217"/>
      <c r="N2734" s="217"/>
      <c r="O2734" s="217"/>
      <c r="P2734" s="217"/>
    </row>
    <row r="2735">
      <c r="A2735" s="236"/>
      <c r="B2735" s="145"/>
      <c r="C2735" s="234"/>
      <c r="D2735" s="235"/>
      <c r="E2735" s="235"/>
      <c r="F2735" s="217"/>
      <c r="G2735" s="217"/>
      <c r="H2735" s="217"/>
      <c r="I2735" s="217"/>
      <c r="J2735" s="217"/>
      <c r="K2735" s="217"/>
      <c r="L2735" s="217"/>
      <c r="M2735" s="217"/>
      <c r="N2735" s="217"/>
      <c r="O2735" s="217"/>
      <c r="P2735" s="217"/>
    </row>
    <row r="2736">
      <c r="A2736" s="236"/>
      <c r="B2736" s="145"/>
      <c r="C2736" s="234"/>
      <c r="D2736" s="235"/>
      <c r="E2736" s="235"/>
      <c r="F2736" s="217"/>
      <c r="G2736" s="217"/>
      <c r="H2736" s="217"/>
      <c r="I2736" s="217"/>
      <c r="J2736" s="217"/>
      <c r="K2736" s="217"/>
      <c r="L2736" s="217"/>
      <c r="M2736" s="217"/>
      <c r="N2736" s="217"/>
      <c r="O2736" s="217"/>
      <c r="P2736" s="217"/>
    </row>
    <row r="2737">
      <c r="A2737" s="236"/>
      <c r="B2737" s="145"/>
      <c r="C2737" s="234"/>
      <c r="D2737" s="235"/>
      <c r="E2737" s="235"/>
      <c r="F2737" s="217"/>
      <c r="G2737" s="217"/>
      <c r="H2737" s="217"/>
      <c r="I2737" s="217"/>
      <c r="J2737" s="217"/>
      <c r="K2737" s="217"/>
      <c r="L2737" s="217"/>
      <c r="M2737" s="217"/>
      <c r="N2737" s="217"/>
      <c r="O2737" s="217"/>
      <c r="P2737" s="217"/>
    </row>
    <row r="2738">
      <c r="A2738" s="236"/>
      <c r="B2738" s="145"/>
      <c r="C2738" s="234"/>
      <c r="D2738" s="235"/>
      <c r="E2738" s="235"/>
      <c r="F2738" s="217"/>
      <c r="G2738" s="217"/>
      <c r="H2738" s="217"/>
      <c r="I2738" s="217"/>
      <c r="J2738" s="217"/>
      <c r="K2738" s="217"/>
      <c r="L2738" s="217"/>
      <c r="M2738" s="217"/>
      <c r="N2738" s="217"/>
      <c r="O2738" s="217"/>
      <c r="P2738" s="217"/>
    </row>
    <row r="2739">
      <c r="A2739" s="236"/>
      <c r="B2739" s="145"/>
      <c r="C2739" s="234"/>
      <c r="D2739" s="235"/>
      <c r="E2739" s="235"/>
      <c r="F2739" s="217"/>
      <c r="G2739" s="217"/>
      <c r="H2739" s="217"/>
      <c r="I2739" s="217"/>
      <c r="J2739" s="217"/>
      <c r="K2739" s="217"/>
      <c r="L2739" s="217"/>
      <c r="M2739" s="217"/>
      <c r="N2739" s="217"/>
      <c r="O2739" s="217"/>
      <c r="P2739" s="217"/>
    </row>
    <row r="2740">
      <c r="A2740" s="236"/>
      <c r="B2740" s="145"/>
      <c r="C2740" s="234"/>
      <c r="D2740" s="236"/>
      <c r="E2740" s="235"/>
      <c r="F2740" s="195"/>
      <c r="G2740" s="195"/>
      <c r="H2740" s="217"/>
      <c r="I2740" s="195"/>
      <c r="J2740" s="195"/>
      <c r="K2740" s="195"/>
      <c r="L2740" s="195"/>
      <c r="M2740" s="195"/>
      <c r="N2740" s="195"/>
      <c r="O2740" s="195"/>
      <c r="P2740" s="195"/>
    </row>
    <row r="2741">
      <c r="A2741" s="236"/>
      <c r="B2741" s="145"/>
      <c r="C2741" s="234"/>
      <c r="D2741" s="235"/>
      <c r="E2741" s="235"/>
      <c r="F2741" s="217"/>
      <c r="G2741" s="217"/>
      <c r="H2741" s="217"/>
      <c r="I2741" s="217"/>
      <c r="J2741" s="217"/>
      <c r="K2741" s="217"/>
      <c r="L2741" s="217"/>
      <c r="M2741" s="217"/>
      <c r="N2741" s="217"/>
      <c r="O2741" s="217"/>
      <c r="P2741" s="217"/>
    </row>
    <row r="2742">
      <c r="A2742" s="236"/>
      <c r="B2742" s="145"/>
      <c r="C2742" s="234"/>
      <c r="D2742" s="235"/>
      <c r="E2742" s="235"/>
      <c r="F2742" s="217"/>
      <c r="G2742" s="217"/>
      <c r="H2742" s="217"/>
      <c r="I2742" s="217"/>
      <c r="J2742" s="217"/>
      <c r="K2742" s="217"/>
      <c r="L2742" s="217"/>
      <c r="M2742" s="217"/>
      <c r="N2742" s="217"/>
      <c r="O2742" s="217"/>
      <c r="P2742" s="217"/>
    </row>
    <row r="2743">
      <c r="A2743" s="236"/>
      <c r="B2743" s="145"/>
      <c r="C2743" s="234"/>
      <c r="D2743" s="235"/>
      <c r="E2743" s="235"/>
      <c r="F2743" s="217"/>
      <c r="G2743" s="217"/>
      <c r="H2743" s="217"/>
      <c r="I2743" s="217"/>
      <c r="J2743" s="217"/>
      <c r="K2743" s="217"/>
      <c r="L2743" s="217"/>
      <c r="M2743" s="217"/>
      <c r="N2743" s="217"/>
      <c r="O2743" s="217"/>
      <c r="P2743" s="217"/>
    </row>
    <row r="2744">
      <c r="A2744" s="236"/>
      <c r="B2744" s="145"/>
      <c r="C2744" s="234"/>
      <c r="D2744" s="235"/>
      <c r="E2744" s="235"/>
      <c r="F2744" s="217"/>
      <c r="G2744" s="217"/>
      <c r="H2744" s="217"/>
      <c r="I2744" s="217"/>
      <c r="J2744" s="217"/>
      <c r="K2744" s="217"/>
      <c r="L2744" s="217"/>
      <c r="M2744" s="217"/>
      <c r="N2744" s="217"/>
      <c r="O2744" s="217"/>
      <c r="P2744" s="217"/>
    </row>
    <row r="2745">
      <c r="A2745" s="236"/>
      <c r="B2745" s="145"/>
      <c r="C2745" s="234"/>
      <c r="D2745" s="235"/>
      <c r="E2745" s="235"/>
      <c r="F2745" s="217"/>
      <c r="G2745" s="217"/>
      <c r="H2745" s="217"/>
      <c r="I2745" s="217"/>
      <c r="J2745" s="217"/>
      <c r="K2745" s="217"/>
      <c r="L2745" s="217"/>
      <c r="M2745" s="217"/>
      <c r="N2745" s="217"/>
      <c r="O2745" s="217"/>
      <c r="P2745" s="217"/>
    </row>
    <row r="2746">
      <c r="A2746" s="236"/>
      <c r="B2746" s="145"/>
      <c r="C2746" s="234"/>
      <c r="D2746" s="235"/>
      <c r="E2746" s="235"/>
      <c r="F2746" s="217"/>
      <c r="G2746" s="217"/>
      <c r="H2746" s="217"/>
      <c r="I2746" s="217"/>
      <c r="J2746" s="217"/>
      <c r="K2746" s="217"/>
      <c r="L2746" s="217"/>
      <c r="M2746" s="217"/>
      <c r="N2746" s="217"/>
      <c r="O2746" s="217"/>
      <c r="P2746" s="217"/>
    </row>
    <row r="2747">
      <c r="A2747" s="236"/>
      <c r="B2747" s="145"/>
      <c r="C2747" s="234"/>
      <c r="D2747" s="235"/>
      <c r="E2747" s="235"/>
      <c r="F2747" s="217"/>
      <c r="G2747" s="217"/>
      <c r="H2747" s="217"/>
      <c r="I2747" s="217"/>
      <c r="J2747" s="217"/>
      <c r="K2747" s="217"/>
      <c r="L2747" s="217"/>
      <c r="M2747" s="217"/>
      <c r="N2747" s="217"/>
      <c r="O2747" s="217"/>
      <c r="P2747" s="217"/>
    </row>
    <row r="2748">
      <c r="A2748" s="236"/>
      <c r="B2748" s="145"/>
      <c r="C2748" s="234"/>
      <c r="D2748" s="235"/>
      <c r="E2748" s="235"/>
      <c r="F2748" s="217"/>
      <c r="G2748" s="217"/>
      <c r="H2748" s="217"/>
      <c r="I2748" s="217"/>
      <c r="J2748" s="217"/>
      <c r="K2748" s="217"/>
      <c r="L2748" s="217"/>
      <c r="M2748" s="217"/>
      <c r="N2748" s="217"/>
      <c r="O2748" s="217"/>
      <c r="P2748" s="217"/>
    </row>
    <row r="2749">
      <c r="A2749" s="236"/>
      <c r="B2749" s="145"/>
      <c r="C2749" s="234"/>
      <c r="D2749" s="235"/>
      <c r="E2749" s="235"/>
      <c r="F2749" s="217"/>
      <c r="G2749" s="217"/>
      <c r="H2749" s="217"/>
      <c r="I2749" s="217"/>
      <c r="J2749" s="217"/>
      <c r="K2749" s="217"/>
      <c r="L2749" s="217"/>
      <c r="M2749" s="217"/>
      <c r="N2749" s="217"/>
      <c r="O2749" s="217"/>
      <c r="P2749" s="217"/>
    </row>
    <row r="2750">
      <c r="A2750" s="236"/>
      <c r="B2750" s="145"/>
      <c r="C2750" s="234"/>
      <c r="D2750" s="235"/>
      <c r="E2750" s="235"/>
      <c r="F2750" s="217"/>
      <c r="G2750" s="217"/>
      <c r="H2750" s="217"/>
      <c r="I2750" s="217"/>
      <c r="J2750" s="217"/>
      <c r="K2750" s="217"/>
      <c r="L2750" s="217"/>
      <c r="M2750" s="217"/>
      <c r="N2750" s="217"/>
      <c r="O2750" s="217"/>
      <c r="P2750" s="217"/>
    </row>
    <row r="2751">
      <c r="A2751" s="236"/>
      <c r="B2751" s="145"/>
      <c r="C2751" s="234"/>
      <c r="D2751" s="235"/>
      <c r="E2751" s="235"/>
      <c r="F2751" s="217"/>
      <c r="G2751" s="217"/>
      <c r="H2751" s="217"/>
      <c r="I2751" s="217"/>
      <c r="J2751" s="217"/>
      <c r="K2751" s="217"/>
      <c r="L2751" s="217"/>
      <c r="M2751" s="217"/>
      <c r="N2751" s="217"/>
      <c r="O2751" s="217"/>
      <c r="P2751" s="217"/>
    </row>
    <row r="2752">
      <c r="A2752" s="236"/>
      <c r="B2752" s="145"/>
      <c r="C2752" s="234"/>
      <c r="D2752" s="235"/>
      <c r="E2752" s="235"/>
      <c r="F2752" s="217"/>
      <c r="G2752" s="217"/>
      <c r="H2752" s="217"/>
      <c r="I2752" s="217"/>
      <c r="J2752" s="217"/>
      <c r="K2752" s="217"/>
      <c r="L2752" s="217"/>
      <c r="M2752" s="217"/>
      <c r="N2752" s="217"/>
      <c r="O2752" s="217"/>
      <c r="P2752" s="217"/>
    </row>
    <row r="2753">
      <c r="A2753" s="236"/>
      <c r="B2753" s="145"/>
      <c r="C2753" s="234"/>
      <c r="D2753" s="235"/>
      <c r="E2753" s="235"/>
      <c r="F2753" s="217"/>
      <c r="G2753" s="217"/>
      <c r="H2753" s="217"/>
      <c r="I2753" s="217"/>
      <c r="J2753" s="217"/>
      <c r="K2753" s="217"/>
      <c r="L2753" s="217"/>
      <c r="M2753" s="217"/>
      <c r="N2753" s="217"/>
      <c r="O2753" s="217"/>
      <c r="P2753" s="217"/>
    </row>
    <row r="2754">
      <c r="A2754" s="236"/>
      <c r="B2754" s="145"/>
      <c r="C2754" s="234"/>
      <c r="D2754" s="235"/>
      <c r="E2754" s="235"/>
      <c r="F2754" s="217"/>
      <c r="G2754" s="217"/>
      <c r="H2754" s="217"/>
      <c r="I2754" s="217"/>
      <c r="J2754" s="217"/>
      <c r="K2754" s="217"/>
      <c r="L2754" s="217"/>
      <c r="M2754" s="217"/>
      <c r="N2754" s="217"/>
      <c r="O2754" s="217"/>
      <c r="P2754" s="217"/>
    </row>
    <row r="2755">
      <c r="A2755" s="236"/>
      <c r="B2755" s="145"/>
      <c r="C2755" s="234"/>
      <c r="D2755" s="235"/>
      <c r="E2755" s="235"/>
      <c r="F2755" s="217"/>
      <c r="G2755" s="217"/>
      <c r="H2755" s="217"/>
      <c r="I2755" s="217"/>
      <c r="J2755" s="217"/>
      <c r="K2755" s="217"/>
      <c r="L2755" s="217"/>
      <c r="M2755" s="217"/>
      <c r="N2755" s="217"/>
      <c r="O2755" s="217"/>
      <c r="P2755" s="217"/>
    </row>
    <row r="2756">
      <c r="A2756" s="236"/>
      <c r="B2756" s="145"/>
      <c r="C2756" s="234"/>
      <c r="D2756" s="235"/>
      <c r="E2756" s="235"/>
      <c r="F2756" s="217"/>
      <c r="G2756" s="217"/>
      <c r="H2756" s="217"/>
      <c r="I2756" s="217"/>
      <c r="J2756" s="217"/>
      <c r="K2756" s="217"/>
      <c r="L2756" s="217"/>
      <c r="M2756" s="217"/>
      <c r="N2756" s="217"/>
      <c r="O2756" s="217"/>
      <c r="P2756" s="217"/>
    </row>
    <row r="2757">
      <c r="A2757" s="236"/>
      <c r="B2757" s="145"/>
      <c r="C2757" s="234"/>
      <c r="D2757" s="235"/>
      <c r="E2757" s="235"/>
      <c r="F2757" s="217"/>
      <c r="G2757" s="217"/>
      <c r="H2757" s="217"/>
      <c r="I2757" s="217"/>
      <c r="J2757" s="217"/>
      <c r="K2757" s="217"/>
      <c r="L2757" s="217"/>
      <c r="M2757" s="217"/>
      <c r="N2757" s="217"/>
      <c r="O2757" s="217"/>
      <c r="P2757" s="217"/>
    </row>
    <row r="2758">
      <c r="A2758" s="236"/>
      <c r="B2758" s="145"/>
      <c r="C2758" s="234"/>
      <c r="D2758" s="236"/>
      <c r="E2758" s="235"/>
      <c r="F2758" s="195"/>
      <c r="G2758" s="195"/>
      <c r="H2758" s="217"/>
      <c r="I2758" s="195"/>
      <c r="J2758" s="195"/>
      <c r="K2758" s="195"/>
      <c r="L2758" s="195"/>
      <c r="M2758" s="195"/>
      <c r="N2758" s="195"/>
      <c r="O2758" s="195"/>
      <c r="P2758" s="195"/>
    </row>
    <row r="2759">
      <c r="A2759" s="236"/>
      <c r="B2759" s="145"/>
      <c r="C2759" s="234"/>
      <c r="D2759" s="235"/>
      <c r="E2759" s="235"/>
      <c r="F2759" s="217"/>
      <c r="G2759" s="217"/>
      <c r="H2759" s="217"/>
      <c r="I2759" s="217"/>
      <c r="J2759" s="217"/>
      <c r="K2759" s="217"/>
      <c r="L2759" s="217"/>
      <c r="M2759" s="217"/>
      <c r="N2759" s="217"/>
      <c r="O2759" s="217"/>
      <c r="P2759" s="217"/>
    </row>
    <row r="2760">
      <c r="A2760" s="236"/>
      <c r="B2760" s="145"/>
      <c r="C2760" s="234"/>
      <c r="D2760" s="235"/>
      <c r="E2760" s="235"/>
      <c r="F2760" s="217"/>
      <c r="G2760" s="217"/>
      <c r="H2760" s="217"/>
      <c r="I2760" s="217"/>
      <c r="J2760" s="217"/>
      <c r="K2760" s="217"/>
      <c r="L2760" s="217"/>
      <c r="M2760" s="217"/>
      <c r="N2760" s="217"/>
      <c r="O2760" s="217"/>
      <c r="P2760" s="217"/>
    </row>
    <row r="2761">
      <c r="A2761" s="236"/>
      <c r="B2761" s="145"/>
      <c r="C2761" s="234"/>
      <c r="D2761" s="235"/>
      <c r="E2761" s="235"/>
      <c r="F2761" s="217"/>
      <c r="G2761" s="217"/>
      <c r="H2761" s="217"/>
      <c r="I2761" s="217"/>
      <c r="J2761" s="217"/>
      <c r="K2761" s="217"/>
      <c r="L2761" s="217"/>
      <c r="M2761" s="217"/>
      <c r="N2761" s="217"/>
      <c r="O2761" s="217"/>
      <c r="P2761" s="217"/>
    </row>
    <row r="2762">
      <c r="A2762" s="236"/>
      <c r="B2762" s="145"/>
      <c r="C2762" s="234"/>
      <c r="D2762" s="235"/>
      <c r="E2762" s="235"/>
      <c r="F2762" s="217"/>
      <c r="G2762" s="217"/>
      <c r="H2762" s="217"/>
      <c r="I2762" s="217"/>
      <c r="J2762" s="217"/>
      <c r="K2762" s="217"/>
      <c r="L2762" s="217"/>
      <c r="M2762" s="217"/>
      <c r="N2762" s="217"/>
      <c r="O2762" s="217"/>
      <c r="P2762" s="217"/>
    </row>
    <row r="2763">
      <c r="A2763" s="236"/>
      <c r="B2763" s="145"/>
      <c r="C2763" s="234"/>
      <c r="D2763" s="235"/>
      <c r="E2763" s="235"/>
      <c r="F2763" s="217"/>
      <c r="G2763" s="217"/>
      <c r="H2763" s="217"/>
      <c r="I2763" s="217"/>
      <c r="J2763" s="217"/>
      <c r="K2763" s="217"/>
      <c r="L2763" s="217"/>
      <c r="M2763" s="217"/>
      <c r="N2763" s="217"/>
      <c r="O2763" s="217"/>
      <c r="P2763" s="217"/>
    </row>
    <row r="2764">
      <c r="A2764" s="236"/>
      <c r="B2764" s="145"/>
      <c r="C2764" s="234"/>
      <c r="D2764" s="235"/>
      <c r="E2764" s="235"/>
      <c r="F2764" s="217"/>
      <c r="G2764" s="217"/>
      <c r="H2764" s="217"/>
      <c r="I2764" s="217"/>
      <c r="J2764" s="217"/>
      <c r="K2764" s="217"/>
      <c r="L2764" s="217"/>
      <c r="M2764" s="217"/>
      <c r="N2764" s="217"/>
      <c r="O2764" s="217"/>
      <c r="P2764" s="217"/>
    </row>
    <row r="2765">
      <c r="A2765" s="236"/>
      <c r="B2765" s="145"/>
      <c r="C2765" s="234"/>
      <c r="D2765" s="235"/>
      <c r="E2765" s="235"/>
      <c r="F2765" s="217"/>
      <c r="G2765" s="217"/>
      <c r="H2765" s="217"/>
      <c r="I2765" s="217"/>
      <c r="J2765" s="217"/>
      <c r="K2765" s="217"/>
      <c r="L2765" s="217"/>
      <c r="M2765" s="217"/>
      <c r="N2765" s="217"/>
      <c r="O2765" s="217"/>
      <c r="P2765" s="217"/>
    </row>
    <row r="2766">
      <c r="A2766" s="236"/>
      <c r="B2766" s="145"/>
      <c r="C2766" s="234"/>
      <c r="D2766" s="235"/>
      <c r="E2766" s="235"/>
      <c r="F2766" s="217"/>
      <c r="G2766" s="217"/>
      <c r="H2766" s="217"/>
      <c r="I2766" s="217"/>
      <c r="J2766" s="217"/>
      <c r="K2766" s="217"/>
      <c r="L2766" s="217"/>
      <c r="M2766" s="217"/>
      <c r="N2766" s="217"/>
      <c r="O2766" s="217"/>
      <c r="P2766" s="217"/>
    </row>
    <row r="2767">
      <c r="A2767" s="236"/>
      <c r="B2767" s="145"/>
      <c r="C2767" s="234"/>
      <c r="D2767" s="235"/>
      <c r="E2767" s="235"/>
      <c r="F2767" s="217"/>
      <c r="G2767" s="217"/>
      <c r="H2767" s="217"/>
      <c r="I2767" s="217"/>
      <c r="J2767" s="217"/>
      <c r="K2767" s="217"/>
      <c r="L2767" s="217"/>
      <c r="M2767" s="217"/>
      <c r="N2767" s="217"/>
      <c r="O2767" s="217"/>
      <c r="P2767" s="217"/>
    </row>
    <row r="2768">
      <c r="A2768" s="236"/>
      <c r="B2768" s="145"/>
      <c r="C2768" s="234"/>
      <c r="D2768" s="235"/>
      <c r="E2768" s="235"/>
      <c r="F2768" s="217"/>
      <c r="G2768" s="217"/>
      <c r="H2768" s="217"/>
      <c r="I2768" s="217"/>
      <c r="J2768" s="217"/>
      <c r="K2768" s="217"/>
      <c r="L2768" s="217"/>
      <c r="M2768" s="217"/>
      <c r="N2768" s="217"/>
      <c r="O2768" s="217"/>
      <c r="P2768" s="217"/>
    </row>
    <row r="2769">
      <c r="A2769" s="236"/>
      <c r="B2769" s="145"/>
      <c r="C2769" s="234"/>
      <c r="D2769" s="235"/>
      <c r="E2769" s="235"/>
      <c r="F2769" s="217"/>
      <c r="G2769" s="217"/>
      <c r="H2769" s="217"/>
      <c r="I2769" s="217"/>
      <c r="J2769" s="217"/>
      <c r="K2769" s="217"/>
      <c r="L2769" s="217"/>
      <c r="M2769" s="217"/>
      <c r="N2769" s="217"/>
      <c r="O2769" s="217"/>
      <c r="P2769" s="217"/>
    </row>
    <row r="2770">
      <c r="A2770" s="236"/>
      <c r="B2770" s="145"/>
      <c r="C2770" s="234"/>
      <c r="D2770" s="235"/>
      <c r="E2770" s="235"/>
      <c r="F2770" s="217"/>
      <c r="G2770" s="217"/>
      <c r="H2770" s="217"/>
      <c r="I2770" s="217"/>
      <c r="J2770" s="217"/>
      <c r="K2770" s="217"/>
      <c r="L2770" s="217"/>
      <c r="M2770" s="217"/>
      <c r="N2770" s="217"/>
      <c r="O2770" s="217"/>
      <c r="P2770" s="217"/>
    </row>
    <row r="2771">
      <c r="A2771" s="236"/>
      <c r="B2771" s="145"/>
      <c r="C2771" s="234"/>
      <c r="D2771" s="235"/>
      <c r="E2771" s="235"/>
      <c r="F2771" s="217"/>
      <c r="G2771" s="217"/>
      <c r="H2771" s="217"/>
      <c r="I2771" s="217"/>
      <c r="J2771" s="217"/>
      <c r="K2771" s="217"/>
      <c r="L2771" s="217"/>
      <c r="M2771" s="217"/>
      <c r="N2771" s="217"/>
      <c r="O2771" s="217"/>
      <c r="P2771" s="217"/>
    </row>
    <row r="2772">
      <c r="A2772" s="236"/>
      <c r="B2772" s="145"/>
      <c r="C2772" s="234"/>
      <c r="D2772" s="235"/>
      <c r="E2772" s="235"/>
      <c r="F2772" s="217"/>
      <c r="G2772" s="217"/>
      <c r="H2772" s="217"/>
      <c r="I2772" s="217"/>
      <c r="J2772" s="217"/>
      <c r="K2772" s="217"/>
      <c r="L2772" s="217"/>
      <c r="M2772" s="217"/>
      <c r="N2772" s="217"/>
      <c r="O2772" s="217"/>
      <c r="P2772" s="217"/>
    </row>
    <row r="2773">
      <c r="A2773" s="236"/>
      <c r="B2773" s="145"/>
      <c r="C2773" s="234"/>
      <c r="D2773" s="235"/>
      <c r="E2773" s="235"/>
      <c r="F2773" s="217"/>
      <c r="G2773" s="217"/>
      <c r="H2773" s="217"/>
      <c r="I2773" s="217"/>
      <c r="J2773" s="217"/>
      <c r="K2773" s="217"/>
      <c r="L2773" s="217"/>
      <c r="M2773" s="217"/>
      <c r="N2773" s="217"/>
      <c r="O2773" s="217"/>
      <c r="P2773" s="217"/>
    </row>
    <row r="2774">
      <c r="A2774" s="236"/>
      <c r="B2774" s="145"/>
      <c r="C2774" s="234"/>
      <c r="D2774" s="235"/>
      <c r="E2774" s="235"/>
      <c r="F2774" s="217"/>
      <c r="G2774" s="217"/>
      <c r="H2774" s="217"/>
      <c r="I2774" s="217"/>
      <c r="J2774" s="217"/>
      <c r="K2774" s="217"/>
      <c r="L2774" s="217"/>
      <c r="M2774" s="217"/>
      <c r="N2774" s="217"/>
      <c r="O2774" s="217"/>
      <c r="P2774" s="217"/>
    </row>
    <row r="2775">
      <c r="A2775" s="236"/>
      <c r="B2775" s="145"/>
      <c r="C2775" s="234"/>
      <c r="D2775" s="235"/>
      <c r="E2775" s="235"/>
      <c r="F2775" s="217"/>
      <c r="G2775" s="217"/>
      <c r="H2775" s="217"/>
      <c r="I2775" s="217"/>
      <c r="J2775" s="217"/>
      <c r="K2775" s="217"/>
      <c r="L2775" s="217"/>
      <c r="M2775" s="217"/>
      <c r="N2775" s="217"/>
      <c r="O2775" s="217"/>
      <c r="P2775" s="217"/>
    </row>
    <row r="2776">
      <c r="A2776" s="236"/>
      <c r="B2776" s="145"/>
      <c r="C2776" s="234"/>
      <c r="D2776" s="236"/>
      <c r="E2776" s="235"/>
      <c r="F2776" s="195"/>
      <c r="G2776" s="195"/>
      <c r="H2776" s="217"/>
      <c r="I2776" s="195"/>
      <c r="J2776" s="195"/>
      <c r="K2776" s="195"/>
      <c r="L2776" s="195"/>
      <c r="M2776" s="195"/>
      <c r="N2776" s="195"/>
      <c r="O2776" s="195"/>
      <c r="P2776" s="195"/>
    </row>
    <row r="2777">
      <c r="A2777" s="236"/>
      <c r="B2777" s="145"/>
      <c r="C2777" s="234"/>
      <c r="D2777" s="235"/>
      <c r="E2777" s="235"/>
      <c r="F2777" s="217"/>
      <c r="G2777" s="217"/>
      <c r="H2777" s="217"/>
      <c r="I2777" s="217"/>
      <c r="J2777" s="217"/>
      <c r="K2777" s="217"/>
      <c r="L2777" s="217"/>
      <c r="M2777" s="217"/>
      <c r="N2777" s="217"/>
      <c r="O2777" s="217"/>
      <c r="P2777" s="217"/>
    </row>
    <row r="2778">
      <c r="A2778" s="236"/>
      <c r="B2778" s="145"/>
      <c r="C2778" s="234"/>
      <c r="D2778" s="235"/>
      <c r="E2778" s="235"/>
      <c r="F2778" s="217"/>
      <c r="G2778" s="217"/>
      <c r="H2778" s="217"/>
      <c r="I2778" s="217"/>
      <c r="J2778" s="217"/>
      <c r="K2778" s="217"/>
      <c r="L2778" s="217"/>
      <c r="M2778" s="217"/>
      <c r="N2778" s="217"/>
      <c r="O2778" s="217"/>
      <c r="P2778" s="217"/>
    </row>
    <row r="2779">
      <c r="A2779" s="236"/>
      <c r="B2779" s="145"/>
      <c r="C2779" s="234"/>
      <c r="D2779" s="235"/>
      <c r="E2779" s="235"/>
      <c r="F2779" s="217"/>
      <c r="G2779" s="217"/>
      <c r="H2779" s="217"/>
      <c r="I2779" s="217"/>
      <c r="J2779" s="217"/>
      <c r="K2779" s="217"/>
      <c r="L2779" s="217"/>
      <c r="M2779" s="217"/>
      <c r="N2779" s="217"/>
      <c r="O2779" s="217"/>
      <c r="P2779" s="217"/>
    </row>
    <row r="2780">
      <c r="A2780" s="236"/>
      <c r="B2780" s="145"/>
      <c r="C2780" s="234"/>
      <c r="D2780" s="235"/>
      <c r="E2780" s="235"/>
      <c r="F2780" s="217"/>
      <c r="G2780" s="217"/>
      <c r="H2780" s="217"/>
      <c r="I2780" s="217"/>
      <c r="J2780" s="217"/>
      <c r="K2780" s="217"/>
      <c r="L2780" s="217"/>
      <c r="M2780" s="217"/>
      <c r="N2780" s="217"/>
      <c r="O2780" s="217"/>
      <c r="P2780" s="217"/>
    </row>
    <row r="2781">
      <c r="A2781" s="236"/>
      <c r="B2781" s="145"/>
      <c r="C2781" s="234"/>
      <c r="D2781" s="235"/>
      <c r="E2781" s="235"/>
      <c r="F2781" s="217"/>
      <c r="G2781" s="217"/>
      <c r="H2781" s="217"/>
      <c r="I2781" s="217"/>
      <c r="J2781" s="217"/>
      <c r="K2781" s="217"/>
      <c r="L2781" s="217"/>
      <c r="M2781" s="217"/>
      <c r="N2781" s="217"/>
      <c r="O2781" s="217"/>
      <c r="P2781" s="217"/>
    </row>
    <row r="2782">
      <c r="A2782" s="236"/>
      <c r="B2782" s="145"/>
      <c r="C2782" s="234"/>
      <c r="D2782" s="235"/>
      <c r="E2782" s="235"/>
      <c r="F2782" s="217"/>
      <c r="G2782" s="217"/>
      <c r="H2782" s="217"/>
      <c r="I2782" s="217"/>
      <c r="J2782" s="217"/>
      <c r="K2782" s="217"/>
      <c r="L2782" s="217"/>
      <c r="M2782" s="217"/>
      <c r="N2782" s="217"/>
      <c r="O2782" s="217"/>
      <c r="P2782" s="217"/>
    </row>
    <row r="2783">
      <c r="A2783" s="236"/>
      <c r="B2783" s="145"/>
      <c r="C2783" s="234"/>
      <c r="D2783" s="235"/>
      <c r="E2783" s="235"/>
      <c r="F2783" s="217"/>
      <c r="G2783" s="217"/>
      <c r="H2783" s="217"/>
      <c r="I2783" s="217"/>
      <c r="J2783" s="217"/>
      <c r="K2783" s="217"/>
      <c r="L2783" s="217"/>
      <c r="M2783" s="217"/>
      <c r="N2783" s="217"/>
      <c r="O2783" s="217"/>
      <c r="P2783" s="217"/>
    </row>
    <row r="2784">
      <c r="A2784" s="236"/>
      <c r="B2784" s="145"/>
      <c r="C2784" s="234"/>
      <c r="D2784" s="235"/>
      <c r="E2784" s="235"/>
      <c r="F2784" s="217"/>
      <c r="G2784" s="217"/>
      <c r="H2784" s="217"/>
      <c r="I2784" s="217"/>
      <c r="J2784" s="217"/>
      <c r="K2784" s="217"/>
      <c r="L2784" s="217"/>
      <c r="M2784" s="217"/>
      <c r="N2784" s="217"/>
      <c r="O2784" s="217"/>
      <c r="P2784" s="217"/>
    </row>
    <row r="2785">
      <c r="A2785" s="236"/>
      <c r="B2785" s="145"/>
      <c r="C2785" s="234"/>
      <c r="D2785" s="235"/>
      <c r="E2785" s="235"/>
      <c r="F2785" s="217"/>
      <c r="G2785" s="217"/>
      <c r="H2785" s="217"/>
      <c r="I2785" s="217"/>
      <c r="J2785" s="217"/>
      <c r="K2785" s="217"/>
      <c r="L2785" s="217"/>
      <c r="M2785" s="217"/>
      <c r="N2785" s="217"/>
      <c r="O2785" s="217"/>
      <c r="P2785" s="217"/>
    </row>
    <row r="2786">
      <c r="A2786" s="236"/>
      <c r="B2786" s="145"/>
      <c r="C2786" s="234"/>
      <c r="D2786" s="235"/>
      <c r="E2786" s="235"/>
      <c r="F2786" s="217"/>
      <c r="G2786" s="217"/>
      <c r="H2786" s="217"/>
      <c r="I2786" s="217"/>
      <c r="J2786" s="217"/>
      <c r="K2786" s="217"/>
      <c r="L2786" s="217"/>
      <c r="M2786" s="217"/>
      <c r="N2786" s="217"/>
      <c r="O2786" s="217"/>
      <c r="P2786" s="217"/>
    </row>
    <row r="2787">
      <c r="A2787" s="236"/>
      <c r="B2787" s="145"/>
      <c r="C2787" s="234"/>
      <c r="D2787" s="235"/>
      <c r="E2787" s="235"/>
      <c r="F2787" s="217"/>
      <c r="G2787" s="217"/>
      <c r="H2787" s="217"/>
      <c r="I2787" s="217"/>
      <c r="J2787" s="217"/>
      <c r="K2787" s="217"/>
      <c r="L2787" s="217"/>
      <c r="M2787" s="217"/>
      <c r="N2787" s="217"/>
      <c r="O2787" s="217"/>
      <c r="P2787" s="217"/>
    </row>
    <row r="2788">
      <c r="A2788" s="236"/>
      <c r="B2788" s="145"/>
      <c r="C2788" s="234"/>
      <c r="D2788" s="235"/>
      <c r="E2788" s="235"/>
      <c r="F2788" s="217"/>
      <c r="G2788" s="217"/>
      <c r="H2788" s="217"/>
      <c r="I2788" s="217"/>
      <c r="J2788" s="217"/>
      <c r="K2788" s="217"/>
      <c r="L2788" s="217"/>
      <c r="M2788" s="217"/>
      <c r="N2788" s="217"/>
      <c r="O2788" s="217"/>
      <c r="P2788" s="217"/>
    </row>
    <row r="2789">
      <c r="A2789" s="236"/>
      <c r="B2789" s="145"/>
      <c r="C2789" s="234"/>
      <c r="D2789" s="235"/>
      <c r="E2789" s="235"/>
      <c r="F2789" s="217"/>
      <c r="G2789" s="217"/>
      <c r="H2789" s="217"/>
      <c r="I2789" s="217"/>
      <c r="J2789" s="217"/>
      <c r="K2789" s="217"/>
      <c r="L2789" s="217"/>
      <c r="M2789" s="217"/>
      <c r="N2789" s="217"/>
      <c r="O2789" s="217"/>
      <c r="P2789" s="217"/>
    </row>
    <row r="2790">
      <c r="A2790" s="236"/>
      <c r="B2790" s="145"/>
      <c r="C2790" s="234"/>
      <c r="D2790" s="235"/>
      <c r="E2790" s="235"/>
      <c r="F2790" s="217"/>
      <c r="G2790" s="217"/>
      <c r="H2790" s="217"/>
      <c r="I2790" s="217"/>
      <c r="J2790" s="217"/>
      <c r="K2790" s="217"/>
      <c r="L2790" s="217"/>
      <c r="M2790" s="217"/>
      <c r="N2790" s="217"/>
      <c r="O2790" s="217"/>
      <c r="P2790" s="217"/>
    </row>
    <row r="2791">
      <c r="A2791" s="236"/>
      <c r="B2791" s="145"/>
      <c r="C2791" s="234"/>
      <c r="D2791" s="235"/>
      <c r="E2791" s="235"/>
      <c r="F2791" s="217"/>
      <c r="G2791" s="217"/>
      <c r="H2791" s="217"/>
      <c r="I2791" s="217"/>
      <c r="J2791" s="217"/>
      <c r="K2791" s="217"/>
      <c r="L2791" s="217"/>
      <c r="M2791" s="217"/>
      <c r="N2791" s="217"/>
      <c r="O2791" s="217"/>
      <c r="P2791" s="217"/>
    </row>
    <row r="2792">
      <c r="A2792" s="236"/>
      <c r="B2792" s="145"/>
      <c r="C2792" s="234"/>
      <c r="D2792" s="235"/>
      <c r="E2792" s="235"/>
      <c r="F2792" s="217"/>
      <c r="G2792" s="217"/>
      <c r="H2792" s="217"/>
      <c r="I2792" s="217"/>
      <c r="J2792" s="217"/>
      <c r="K2792" s="217"/>
      <c r="L2792" s="217"/>
      <c r="M2792" s="217"/>
      <c r="N2792" s="217"/>
      <c r="O2792" s="217"/>
      <c r="P2792" s="217"/>
    </row>
    <row r="2793">
      <c r="A2793" s="236"/>
      <c r="B2793" s="145"/>
      <c r="C2793" s="234"/>
      <c r="D2793" s="235"/>
      <c r="E2793" s="235"/>
      <c r="F2793" s="217"/>
      <c r="G2793" s="217"/>
      <c r="H2793" s="217"/>
      <c r="I2793" s="217"/>
      <c r="J2793" s="217"/>
      <c r="K2793" s="217"/>
      <c r="L2793" s="217"/>
      <c r="M2793" s="217"/>
      <c r="N2793" s="217"/>
      <c r="O2793" s="217"/>
      <c r="P2793" s="217"/>
    </row>
    <row r="2794">
      <c r="A2794" s="236"/>
      <c r="B2794" s="145"/>
      <c r="C2794" s="234"/>
      <c r="D2794" s="236"/>
      <c r="E2794" s="235"/>
      <c r="F2794" s="195"/>
      <c r="G2794" s="195"/>
      <c r="H2794" s="217"/>
      <c r="I2794" s="195"/>
      <c r="J2794" s="195"/>
      <c r="K2794" s="195"/>
      <c r="L2794" s="195"/>
      <c r="M2794" s="195"/>
      <c r="N2794" s="195"/>
      <c r="O2794" s="195"/>
      <c r="P2794" s="195"/>
    </row>
    <row r="2795">
      <c r="A2795" s="236"/>
      <c r="B2795" s="145"/>
      <c r="C2795" s="234"/>
      <c r="D2795" s="235"/>
      <c r="E2795" s="235"/>
      <c r="F2795" s="217"/>
      <c r="G2795" s="217"/>
      <c r="H2795" s="217"/>
      <c r="I2795" s="217"/>
      <c r="J2795" s="217"/>
      <c r="K2795" s="217"/>
      <c r="L2795" s="217"/>
      <c r="M2795" s="217"/>
      <c r="N2795" s="217"/>
      <c r="O2795" s="217"/>
      <c r="P2795" s="217"/>
    </row>
    <row r="2796">
      <c r="A2796" s="236"/>
      <c r="B2796" s="145"/>
      <c r="C2796" s="234"/>
      <c r="D2796" s="235"/>
      <c r="E2796" s="235"/>
      <c r="F2796" s="217"/>
      <c r="G2796" s="217"/>
      <c r="H2796" s="217"/>
      <c r="I2796" s="217"/>
      <c r="J2796" s="217"/>
      <c r="K2796" s="217"/>
      <c r="L2796" s="217"/>
      <c r="M2796" s="217"/>
      <c r="N2796" s="217"/>
      <c r="O2796" s="217"/>
      <c r="P2796" s="217"/>
    </row>
    <row r="2797">
      <c r="A2797" s="236"/>
      <c r="B2797" s="145"/>
      <c r="C2797" s="234"/>
      <c r="D2797" s="235"/>
      <c r="E2797" s="235"/>
      <c r="F2797" s="217"/>
      <c r="G2797" s="217"/>
      <c r="H2797" s="217"/>
      <c r="I2797" s="217"/>
      <c r="J2797" s="217"/>
      <c r="K2797" s="217"/>
      <c r="L2797" s="217"/>
      <c r="M2797" s="217"/>
      <c r="N2797" s="217"/>
      <c r="O2797" s="217"/>
      <c r="P2797" s="217"/>
    </row>
    <row r="2798">
      <c r="A2798" s="236"/>
      <c r="B2798" s="145"/>
      <c r="C2798" s="234"/>
      <c r="D2798" s="235"/>
      <c r="E2798" s="235"/>
      <c r="F2798" s="217"/>
      <c r="G2798" s="217"/>
      <c r="H2798" s="217"/>
      <c r="I2798" s="217"/>
      <c r="J2798" s="217"/>
      <c r="K2798" s="217"/>
      <c r="L2798" s="217"/>
      <c r="M2798" s="217"/>
      <c r="N2798" s="217"/>
      <c r="O2798" s="217"/>
      <c r="P2798" s="217"/>
    </row>
    <row r="2799">
      <c r="A2799" s="236"/>
      <c r="B2799" s="145"/>
      <c r="C2799" s="234"/>
      <c r="D2799" s="235"/>
      <c r="E2799" s="235"/>
      <c r="F2799" s="217"/>
      <c r="G2799" s="217"/>
      <c r="H2799" s="217"/>
      <c r="I2799" s="217"/>
      <c r="J2799" s="217"/>
      <c r="K2799" s="217"/>
      <c r="L2799" s="217"/>
      <c r="M2799" s="217"/>
      <c r="N2799" s="217"/>
      <c r="O2799" s="217"/>
      <c r="P2799" s="217"/>
    </row>
    <row r="2800">
      <c r="A2800" s="236"/>
      <c r="B2800" s="145"/>
      <c r="C2800" s="234"/>
      <c r="D2800" s="235"/>
      <c r="E2800" s="235"/>
      <c r="F2800" s="217"/>
      <c r="G2800" s="217"/>
      <c r="H2800" s="217"/>
      <c r="I2800" s="217"/>
      <c r="J2800" s="217"/>
      <c r="K2800" s="217"/>
      <c r="L2800" s="217"/>
      <c r="M2800" s="217"/>
      <c r="N2800" s="217"/>
      <c r="O2800" s="217"/>
      <c r="P2800" s="217"/>
    </row>
    <row r="2801">
      <c r="A2801" s="236"/>
      <c r="B2801" s="145"/>
      <c r="C2801" s="234"/>
      <c r="D2801" s="235"/>
      <c r="E2801" s="235"/>
      <c r="F2801" s="217"/>
      <c r="G2801" s="217"/>
      <c r="H2801" s="217"/>
      <c r="I2801" s="217"/>
      <c r="J2801" s="217"/>
      <c r="K2801" s="217"/>
      <c r="L2801" s="217"/>
      <c r="M2801" s="217"/>
      <c r="N2801" s="217"/>
      <c r="O2801" s="217"/>
      <c r="P2801" s="217"/>
    </row>
    <row r="2802">
      <c r="A2802" s="236"/>
      <c r="B2802" s="145"/>
      <c r="C2802" s="234"/>
      <c r="D2802" s="235"/>
      <c r="E2802" s="235"/>
      <c r="F2802" s="217"/>
      <c r="G2802" s="217"/>
      <c r="H2802" s="217"/>
      <c r="I2802" s="217"/>
      <c r="J2802" s="217"/>
      <c r="K2802" s="217"/>
      <c r="L2802" s="217"/>
      <c r="M2802" s="217"/>
      <c r="N2802" s="217"/>
      <c r="O2802" s="217"/>
      <c r="P2802" s="217"/>
    </row>
    <row r="2803">
      <c r="A2803" s="236"/>
      <c r="B2803" s="145"/>
      <c r="C2803" s="234"/>
      <c r="D2803" s="235"/>
      <c r="E2803" s="235"/>
      <c r="F2803" s="217"/>
      <c r="G2803" s="217"/>
      <c r="H2803" s="217"/>
      <c r="I2803" s="217"/>
      <c r="J2803" s="217"/>
      <c r="K2803" s="217"/>
      <c r="L2803" s="217"/>
      <c r="M2803" s="217"/>
      <c r="N2803" s="217"/>
      <c r="O2803" s="217"/>
      <c r="P2803" s="217"/>
    </row>
    <row r="2804">
      <c r="A2804" s="236"/>
      <c r="B2804" s="145"/>
      <c r="C2804" s="234"/>
      <c r="D2804" s="235"/>
      <c r="E2804" s="235"/>
      <c r="F2804" s="217"/>
      <c r="G2804" s="217"/>
      <c r="H2804" s="217"/>
      <c r="I2804" s="217"/>
      <c r="J2804" s="217"/>
      <c r="K2804" s="217"/>
      <c r="L2804" s="217"/>
      <c r="M2804" s="217"/>
      <c r="N2804" s="217"/>
      <c r="O2804" s="217"/>
      <c r="P2804" s="217"/>
    </row>
    <row r="2805">
      <c r="A2805" s="236"/>
      <c r="B2805" s="145"/>
      <c r="C2805" s="234"/>
      <c r="D2805" s="235"/>
      <c r="E2805" s="235"/>
      <c r="F2805" s="217"/>
      <c r="G2805" s="217"/>
      <c r="H2805" s="217"/>
      <c r="I2805" s="217"/>
      <c r="J2805" s="217"/>
      <c r="K2805" s="217"/>
      <c r="L2805" s="217"/>
      <c r="M2805" s="217"/>
      <c r="N2805" s="217"/>
      <c r="O2805" s="217"/>
      <c r="P2805" s="217"/>
    </row>
    <row r="2806">
      <c r="A2806" s="236"/>
      <c r="B2806" s="145"/>
      <c r="C2806" s="234"/>
      <c r="D2806" s="235"/>
      <c r="E2806" s="235"/>
      <c r="F2806" s="217"/>
      <c r="G2806" s="217"/>
      <c r="H2806" s="217"/>
      <c r="I2806" s="217"/>
      <c r="J2806" s="217"/>
      <c r="K2806" s="217"/>
      <c r="L2806" s="217"/>
      <c r="M2806" s="217"/>
      <c r="N2806" s="217"/>
      <c r="O2806" s="217"/>
      <c r="P2806" s="217"/>
    </row>
    <row r="2807">
      <c r="A2807" s="236"/>
      <c r="B2807" s="145"/>
      <c r="C2807" s="234"/>
      <c r="D2807" s="235"/>
      <c r="E2807" s="235"/>
      <c r="F2807" s="217"/>
      <c r="G2807" s="217"/>
      <c r="H2807" s="217"/>
      <c r="I2807" s="217"/>
      <c r="J2807" s="217"/>
      <c r="K2807" s="217"/>
      <c r="L2807" s="217"/>
      <c r="M2807" s="217"/>
      <c r="N2807" s="217"/>
      <c r="O2807" s="217"/>
      <c r="P2807" s="217"/>
    </row>
    <row r="2808">
      <c r="A2808" s="236"/>
      <c r="B2808" s="145"/>
      <c r="C2808" s="234"/>
      <c r="D2808" s="235"/>
      <c r="E2808" s="235"/>
      <c r="F2808" s="217"/>
      <c r="G2808" s="217"/>
      <c r="H2808" s="217"/>
      <c r="I2808" s="217"/>
      <c r="J2808" s="217"/>
      <c r="K2808" s="217"/>
      <c r="L2808" s="217"/>
      <c r="M2808" s="217"/>
      <c r="N2808" s="217"/>
      <c r="O2808" s="217"/>
      <c r="P2808" s="217"/>
    </row>
    <row r="2809">
      <c r="A2809" s="236"/>
      <c r="B2809" s="145"/>
      <c r="C2809" s="234"/>
      <c r="D2809" s="235"/>
      <c r="E2809" s="235"/>
      <c r="F2809" s="217"/>
      <c r="G2809" s="217"/>
      <c r="H2809" s="217"/>
      <c r="I2809" s="217"/>
      <c r="J2809" s="217"/>
      <c r="K2809" s="217"/>
      <c r="L2809" s="217"/>
      <c r="M2809" s="217"/>
      <c r="N2809" s="217"/>
      <c r="O2809" s="217"/>
      <c r="P2809" s="217"/>
    </row>
    <row r="2810">
      <c r="A2810" s="236"/>
      <c r="B2810" s="145"/>
      <c r="C2810" s="234"/>
      <c r="D2810" s="235"/>
      <c r="E2810" s="235"/>
      <c r="F2810" s="217"/>
      <c r="G2810" s="217"/>
      <c r="H2810" s="217"/>
      <c r="I2810" s="217"/>
      <c r="J2810" s="217"/>
      <c r="K2810" s="217"/>
      <c r="L2810" s="217"/>
      <c r="M2810" s="217"/>
      <c r="N2810" s="217"/>
      <c r="O2810" s="217"/>
      <c r="P2810" s="217"/>
    </row>
    <row r="2811">
      <c r="A2811" s="236"/>
      <c r="B2811" s="145"/>
      <c r="C2811" s="234"/>
      <c r="D2811" s="235"/>
      <c r="E2811" s="235"/>
      <c r="F2811" s="217"/>
      <c r="G2811" s="217"/>
      <c r="H2811" s="217"/>
      <c r="I2811" s="217"/>
      <c r="J2811" s="217"/>
      <c r="K2811" s="217"/>
      <c r="L2811" s="217"/>
      <c r="M2811" s="217"/>
      <c r="N2811" s="217"/>
      <c r="O2811" s="217"/>
      <c r="P2811" s="217"/>
    </row>
    <row r="2812">
      <c r="A2812" s="236"/>
      <c r="B2812" s="234"/>
      <c r="C2812" s="234"/>
      <c r="D2812" s="236"/>
      <c r="E2812" s="235"/>
      <c r="F2812" s="195"/>
      <c r="G2812" s="195"/>
      <c r="H2812" s="217"/>
      <c r="I2812" s="195"/>
      <c r="J2812" s="195"/>
      <c r="K2812" s="195"/>
      <c r="L2812" s="195"/>
      <c r="M2812" s="195"/>
      <c r="N2812" s="195"/>
      <c r="O2812" s="195"/>
      <c r="P2812" s="195"/>
    </row>
    <row r="2813">
      <c r="A2813" s="236"/>
      <c r="B2813" s="234"/>
      <c r="C2813" s="234"/>
      <c r="D2813" s="235"/>
      <c r="E2813" s="235"/>
      <c r="F2813" s="217"/>
      <c r="G2813" s="217"/>
      <c r="H2813" s="217"/>
      <c r="I2813" s="217"/>
      <c r="J2813" s="217"/>
      <c r="K2813" s="217"/>
      <c r="L2813" s="217"/>
      <c r="M2813" s="217"/>
      <c r="N2813" s="217"/>
      <c r="O2813" s="217"/>
      <c r="P2813" s="217"/>
    </row>
    <row r="2814">
      <c r="A2814" s="236"/>
      <c r="B2814" s="234"/>
      <c r="C2814" s="234"/>
      <c r="D2814" s="235"/>
      <c r="E2814" s="235"/>
      <c r="F2814" s="217"/>
      <c r="G2814" s="217"/>
      <c r="H2814" s="217"/>
      <c r="I2814" s="217"/>
      <c r="J2814" s="217"/>
      <c r="K2814" s="217"/>
      <c r="L2814" s="217"/>
      <c r="M2814" s="217"/>
      <c r="N2814" s="217"/>
      <c r="O2814" s="217"/>
      <c r="P2814" s="217"/>
    </row>
    <row r="2815">
      <c r="A2815" s="236"/>
      <c r="B2815" s="234"/>
      <c r="C2815" s="234"/>
      <c r="D2815" s="235"/>
      <c r="E2815" s="235"/>
      <c r="F2815" s="217"/>
      <c r="G2815" s="217"/>
      <c r="H2815" s="217"/>
      <c r="I2815" s="217"/>
      <c r="J2815" s="217"/>
      <c r="K2815" s="217"/>
      <c r="L2815" s="217"/>
      <c r="M2815" s="217"/>
      <c r="N2815" s="217"/>
      <c r="O2815" s="217"/>
      <c r="P2815" s="217"/>
    </row>
    <row r="2816">
      <c r="A2816" s="236"/>
      <c r="B2816" s="234"/>
      <c r="C2816" s="234"/>
      <c r="D2816" s="235"/>
      <c r="E2816" s="235"/>
      <c r="F2816" s="217"/>
      <c r="G2816" s="217"/>
      <c r="H2816" s="217"/>
      <c r="I2816" s="217"/>
      <c r="J2816" s="217"/>
      <c r="K2816" s="217"/>
      <c r="L2816" s="217"/>
      <c r="M2816" s="217"/>
      <c r="N2816" s="217"/>
      <c r="O2816" s="217"/>
      <c r="P2816" s="217"/>
    </row>
    <row r="2817">
      <c r="A2817" s="236"/>
      <c r="B2817" s="234"/>
      <c r="C2817" s="234"/>
      <c r="D2817" s="235"/>
      <c r="E2817" s="235"/>
      <c r="F2817" s="217"/>
      <c r="G2817" s="217"/>
      <c r="H2817" s="217"/>
      <c r="I2817" s="217"/>
      <c r="J2817" s="217"/>
      <c r="K2817" s="217"/>
      <c r="L2817" s="217"/>
      <c r="M2817" s="217"/>
      <c r="N2817" s="217"/>
      <c r="O2817" s="217"/>
      <c r="P2817" s="217"/>
    </row>
    <row r="2818">
      <c r="A2818" s="236"/>
      <c r="B2818" s="234"/>
      <c r="C2818" s="234"/>
      <c r="D2818" s="235"/>
      <c r="E2818" s="235"/>
      <c r="F2818" s="217"/>
      <c r="G2818" s="217"/>
      <c r="H2818" s="217"/>
      <c r="I2818" s="217"/>
      <c r="J2818" s="217"/>
      <c r="K2818" s="217"/>
      <c r="L2818" s="217"/>
      <c r="M2818" s="217"/>
      <c r="N2818" s="217"/>
      <c r="O2818" s="217"/>
      <c r="P2818" s="217"/>
    </row>
    <row r="2819">
      <c r="A2819" s="236"/>
      <c r="B2819" s="234"/>
      <c r="C2819" s="234"/>
      <c r="D2819" s="235"/>
      <c r="E2819" s="235"/>
      <c r="F2819" s="217"/>
      <c r="G2819" s="217"/>
      <c r="H2819" s="217"/>
      <c r="I2819" s="217"/>
      <c r="J2819" s="217"/>
      <c r="K2819" s="217"/>
      <c r="L2819" s="217"/>
      <c r="M2819" s="217"/>
      <c r="N2819" s="217"/>
      <c r="O2819" s="217"/>
      <c r="P2819" s="217"/>
    </row>
    <row r="2820">
      <c r="A2820" s="236"/>
      <c r="B2820" s="234"/>
      <c r="C2820" s="234"/>
      <c r="D2820" s="235"/>
      <c r="E2820" s="235"/>
      <c r="F2820" s="217"/>
      <c r="G2820" s="217"/>
      <c r="H2820" s="217"/>
      <c r="I2820" s="217"/>
      <c r="J2820" s="217"/>
      <c r="K2820" s="217"/>
      <c r="L2820" s="217"/>
      <c r="M2820" s="217"/>
      <c r="N2820" s="217"/>
      <c r="O2820" s="217"/>
      <c r="P2820" s="217"/>
    </row>
    <row r="2821">
      <c r="A2821" s="236"/>
      <c r="B2821" s="234"/>
      <c r="C2821" s="234"/>
      <c r="D2821" s="235"/>
      <c r="E2821" s="235"/>
      <c r="F2821" s="217"/>
      <c r="G2821" s="217"/>
      <c r="H2821" s="217"/>
      <c r="I2821" s="217"/>
      <c r="J2821" s="217"/>
      <c r="K2821" s="217"/>
      <c r="L2821" s="217"/>
      <c r="M2821" s="217"/>
      <c r="N2821" s="217"/>
      <c r="O2821" s="217"/>
      <c r="P2821" s="217"/>
    </row>
    <row r="2822">
      <c r="A2822" s="236"/>
      <c r="B2822" s="234"/>
      <c r="C2822" s="234"/>
      <c r="D2822" s="235"/>
      <c r="E2822" s="235"/>
      <c r="F2822" s="217"/>
      <c r="G2822" s="217"/>
      <c r="H2822" s="217"/>
      <c r="I2822" s="217"/>
      <c r="J2822" s="217"/>
      <c r="K2822" s="217"/>
      <c r="L2822" s="217"/>
      <c r="M2822" s="217"/>
      <c r="N2822" s="217"/>
      <c r="O2822" s="217"/>
      <c r="P2822" s="217"/>
    </row>
    <row r="2823">
      <c r="A2823" s="236"/>
      <c r="B2823" s="234"/>
      <c r="C2823" s="234"/>
      <c r="D2823" s="235"/>
      <c r="E2823" s="235"/>
      <c r="F2823" s="217"/>
      <c r="G2823" s="217"/>
      <c r="H2823" s="217"/>
      <c r="I2823" s="217"/>
      <c r="J2823" s="217"/>
      <c r="K2823" s="217"/>
      <c r="L2823" s="217"/>
      <c r="M2823" s="217"/>
      <c r="N2823" s="217"/>
      <c r="O2823" s="217"/>
      <c r="P2823" s="217"/>
    </row>
    <row r="2824">
      <c r="A2824" s="236"/>
      <c r="B2824" s="234"/>
      <c r="C2824" s="234"/>
      <c r="D2824" s="235"/>
      <c r="E2824" s="235"/>
      <c r="F2824" s="217"/>
      <c r="G2824" s="217"/>
      <c r="H2824" s="217"/>
      <c r="I2824" s="217"/>
      <c r="J2824" s="217"/>
      <c r="K2824" s="217"/>
      <c r="L2824" s="217"/>
      <c r="M2824" s="217"/>
      <c r="N2824" s="217"/>
      <c r="O2824" s="217"/>
      <c r="P2824" s="217"/>
    </row>
    <row r="2825">
      <c r="A2825" s="236"/>
      <c r="B2825" s="234"/>
      <c r="C2825" s="234"/>
      <c r="D2825" s="235"/>
      <c r="E2825" s="235"/>
      <c r="F2825" s="217"/>
      <c r="G2825" s="217"/>
      <c r="H2825" s="217"/>
      <c r="I2825" s="217"/>
      <c r="J2825" s="217"/>
      <c r="K2825" s="217"/>
      <c r="L2825" s="217"/>
      <c r="M2825" s="217"/>
      <c r="N2825" s="217"/>
      <c r="O2825" s="217"/>
      <c r="P2825" s="217"/>
    </row>
    <row r="2826">
      <c r="A2826" s="236"/>
      <c r="B2826" s="234"/>
      <c r="C2826" s="234"/>
      <c r="D2826" s="235"/>
      <c r="E2826" s="235"/>
      <c r="F2826" s="217"/>
      <c r="G2826" s="217"/>
      <c r="H2826" s="217"/>
      <c r="I2826" s="217"/>
      <c r="J2826" s="217"/>
      <c r="K2826" s="217"/>
      <c r="L2826" s="217"/>
      <c r="M2826" s="217"/>
      <c r="N2826" s="217"/>
      <c r="O2826" s="217"/>
      <c r="P2826" s="217"/>
    </row>
    <row r="2827">
      <c r="A2827" s="236"/>
      <c r="B2827" s="234"/>
      <c r="C2827" s="234"/>
      <c r="D2827" s="235"/>
      <c r="E2827" s="235"/>
      <c r="F2827" s="217"/>
      <c r="G2827" s="217"/>
      <c r="H2827" s="217"/>
      <c r="I2827" s="217"/>
      <c r="J2827" s="217"/>
      <c r="K2827" s="217"/>
      <c r="L2827" s="217"/>
      <c r="M2827" s="217"/>
      <c r="N2827" s="217"/>
      <c r="O2827" s="217"/>
      <c r="P2827" s="217"/>
    </row>
    <row r="2828">
      <c r="A2828" s="236"/>
      <c r="B2828" s="234"/>
      <c r="C2828" s="234"/>
      <c r="D2828" s="235"/>
      <c r="E2828" s="235"/>
      <c r="F2828" s="217"/>
      <c r="G2828" s="217"/>
      <c r="H2828" s="217"/>
      <c r="I2828" s="217"/>
      <c r="J2828" s="217"/>
      <c r="K2828" s="217"/>
      <c r="L2828" s="217"/>
      <c r="M2828" s="217"/>
      <c r="N2828" s="217"/>
      <c r="O2828" s="217"/>
      <c r="P2828" s="217"/>
    </row>
    <row r="2829">
      <c r="A2829" s="236"/>
      <c r="B2829" s="234"/>
      <c r="C2829" s="234"/>
      <c r="D2829" s="235"/>
      <c r="E2829" s="235"/>
      <c r="F2829" s="217"/>
      <c r="G2829" s="217"/>
      <c r="H2829" s="217"/>
      <c r="I2829" s="217"/>
      <c r="J2829" s="217"/>
      <c r="K2829" s="217"/>
      <c r="L2829" s="217"/>
      <c r="M2829" s="217"/>
      <c r="N2829" s="217"/>
      <c r="O2829" s="217"/>
      <c r="P2829" s="217"/>
    </row>
    <row r="2830">
      <c r="A2830" s="236"/>
      <c r="B2830" s="234"/>
      <c r="C2830" s="234"/>
      <c r="D2830" s="236"/>
      <c r="E2830" s="235"/>
      <c r="F2830" s="195"/>
      <c r="G2830" s="195"/>
      <c r="H2830" s="217"/>
      <c r="I2830" s="195"/>
      <c r="J2830" s="195"/>
      <c r="K2830" s="195"/>
      <c r="L2830" s="195"/>
      <c r="M2830" s="195"/>
      <c r="N2830" s="195"/>
      <c r="O2830" s="195"/>
      <c r="P2830" s="195"/>
    </row>
    <row r="2831">
      <c r="A2831" s="236"/>
      <c r="B2831" s="234"/>
      <c r="C2831" s="234"/>
      <c r="D2831" s="235"/>
      <c r="E2831" s="235"/>
      <c r="F2831" s="217"/>
      <c r="G2831" s="217"/>
      <c r="H2831" s="217"/>
      <c r="I2831" s="217"/>
      <c r="J2831" s="217"/>
      <c r="K2831" s="217"/>
      <c r="L2831" s="217"/>
      <c r="M2831" s="217"/>
      <c r="N2831" s="217"/>
      <c r="O2831" s="217"/>
      <c r="P2831" s="217"/>
    </row>
    <row r="2832">
      <c r="A2832" s="236"/>
      <c r="B2832" s="234"/>
      <c r="C2832" s="234"/>
      <c r="D2832" s="235"/>
      <c r="E2832" s="235"/>
      <c r="F2832" s="217"/>
      <c r="G2832" s="217"/>
      <c r="H2832" s="217"/>
      <c r="I2832" s="217"/>
      <c r="J2832" s="217"/>
      <c r="K2832" s="217"/>
      <c r="L2832" s="217"/>
      <c r="M2832" s="217"/>
      <c r="N2832" s="217"/>
      <c r="O2832" s="217"/>
      <c r="P2832" s="217"/>
    </row>
    <row r="2833">
      <c r="A2833" s="236"/>
      <c r="B2833" s="234"/>
      <c r="C2833" s="234"/>
      <c r="D2833" s="235"/>
      <c r="E2833" s="235"/>
      <c r="F2833" s="217"/>
      <c r="G2833" s="217"/>
      <c r="H2833" s="217"/>
      <c r="I2833" s="217"/>
      <c r="J2833" s="217"/>
      <c r="K2833" s="217"/>
      <c r="L2833" s="217"/>
      <c r="M2833" s="217"/>
      <c r="N2833" s="217"/>
      <c r="O2833" s="217"/>
      <c r="P2833" s="217"/>
    </row>
    <row r="2834">
      <c r="A2834" s="236"/>
      <c r="B2834" s="234"/>
      <c r="C2834" s="234"/>
      <c r="D2834" s="235"/>
      <c r="E2834" s="235"/>
      <c r="F2834" s="217"/>
      <c r="G2834" s="217"/>
      <c r="H2834" s="217"/>
      <c r="I2834" s="217"/>
      <c r="J2834" s="217"/>
      <c r="K2834" s="217"/>
      <c r="L2834" s="217"/>
      <c r="M2834" s="217"/>
      <c r="N2834" s="217"/>
      <c r="O2834" s="217"/>
      <c r="P2834" s="217"/>
    </row>
    <row r="2835">
      <c r="A2835" s="236"/>
      <c r="B2835" s="234"/>
      <c r="C2835" s="234"/>
      <c r="D2835" s="235"/>
      <c r="E2835" s="235"/>
      <c r="F2835" s="217"/>
      <c r="G2835" s="217"/>
      <c r="H2835" s="217"/>
      <c r="I2835" s="217"/>
      <c r="J2835" s="217"/>
      <c r="K2835" s="217"/>
      <c r="L2835" s="217"/>
      <c r="M2835" s="217"/>
      <c r="N2835" s="217"/>
      <c r="O2835" s="217"/>
      <c r="P2835" s="217"/>
    </row>
    <row r="2836">
      <c r="A2836" s="236"/>
      <c r="B2836" s="234"/>
      <c r="C2836" s="234"/>
      <c r="D2836" s="235"/>
      <c r="E2836" s="235"/>
      <c r="F2836" s="217"/>
      <c r="G2836" s="217"/>
      <c r="H2836" s="217"/>
      <c r="I2836" s="217"/>
      <c r="J2836" s="217"/>
      <c r="K2836" s="217"/>
      <c r="L2836" s="217"/>
      <c r="M2836" s="217"/>
      <c r="N2836" s="217"/>
      <c r="O2836" s="217"/>
      <c r="P2836" s="217"/>
    </row>
    <row r="2837">
      <c r="A2837" s="236"/>
      <c r="B2837" s="234"/>
      <c r="C2837" s="234"/>
      <c r="D2837" s="235"/>
      <c r="E2837" s="235"/>
      <c r="F2837" s="217"/>
      <c r="G2837" s="217"/>
      <c r="H2837" s="217"/>
      <c r="I2837" s="217"/>
      <c r="J2837" s="217"/>
      <c r="K2837" s="217"/>
      <c r="L2837" s="217"/>
      <c r="M2837" s="217"/>
      <c r="N2837" s="217"/>
      <c r="O2837" s="217"/>
      <c r="P2837" s="217"/>
    </row>
    <row r="2838">
      <c r="A2838" s="236"/>
      <c r="B2838" s="234"/>
      <c r="C2838" s="234"/>
      <c r="D2838" s="235"/>
      <c r="E2838" s="235"/>
      <c r="F2838" s="217"/>
      <c r="G2838" s="217"/>
      <c r="H2838" s="217"/>
      <c r="I2838" s="217"/>
      <c r="J2838" s="217"/>
      <c r="K2838" s="217"/>
      <c r="L2838" s="217"/>
      <c r="M2838" s="217"/>
      <c r="N2838" s="217"/>
      <c r="O2838" s="217"/>
      <c r="P2838" s="217"/>
    </row>
    <row r="2839">
      <c r="A2839" s="236"/>
      <c r="B2839" s="234"/>
      <c r="C2839" s="234"/>
      <c r="D2839" s="235"/>
      <c r="E2839" s="235"/>
      <c r="F2839" s="217"/>
      <c r="G2839" s="217"/>
      <c r="H2839" s="217"/>
      <c r="I2839" s="217"/>
      <c r="J2839" s="217"/>
      <c r="K2839" s="217"/>
      <c r="L2839" s="217"/>
      <c r="M2839" s="217"/>
      <c r="N2839" s="217"/>
      <c r="O2839" s="217"/>
      <c r="P2839" s="217"/>
    </row>
    <row r="2840">
      <c r="A2840" s="236"/>
      <c r="B2840" s="234"/>
      <c r="C2840" s="234"/>
      <c r="D2840" s="235"/>
      <c r="E2840" s="235"/>
      <c r="F2840" s="217"/>
      <c r="G2840" s="217"/>
      <c r="H2840" s="217"/>
      <c r="I2840" s="217"/>
      <c r="J2840" s="217"/>
      <c r="K2840" s="217"/>
      <c r="L2840" s="217"/>
      <c r="M2840" s="217"/>
      <c r="N2840" s="217"/>
      <c r="O2840" s="217"/>
      <c r="P2840" s="217"/>
    </row>
    <row r="2841">
      <c r="A2841" s="236"/>
      <c r="B2841" s="234"/>
      <c r="C2841" s="234"/>
      <c r="D2841" s="235"/>
      <c r="E2841" s="235"/>
      <c r="F2841" s="217"/>
      <c r="G2841" s="217"/>
      <c r="H2841" s="217"/>
      <c r="I2841" s="217"/>
      <c r="J2841" s="217"/>
      <c r="K2841" s="217"/>
      <c r="L2841" s="217"/>
      <c r="M2841" s="217"/>
      <c r="N2841" s="217"/>
      <c r="O2841" s="217"/>
      <c r="P2841" s="217"/>
    </row>
    <row r="2842">
      <c r="A2842" s="236"/>
      <c r="B2842" s="234"/>
      <c r="C2842" s="234"/>
      <c r="D2842" s="235"/>
      <c r="E2842" s="235"/>
      <c r="F2842" s="217"/>
      <c r="G2842" s="217"/>
      <c r="H2842" s="217"/>
      <c r="I2842" s="217"/>
      <c r="J2842" s="217"/>
      <c r="K2842" s="217"/>
      <c r="L2842" s="217"/>
      <c r="M2842" s="217"/>
      <c r="N2842" s="217"/>
      <c r="O2842" s="217"/>
      <c r="P2842" s="217"/>
    </row>
    <row r="2843">
      <c r="A2843" s="236"/>
      <c r="B2843" s="234"/>
      <c r="C2843" s="234"/>
      <c r="D2843" s="235"/>
      <c r="E2843" s="235"/>
      <c r="F2843" s="217"/>
      <c r="G2843" s="217"/>
      <c r="H2843" s="217"/>
      <c r="I2843" s="217"/>
      <c r="J2843" s="217"/>
      <c r="K2843" s="217"/>
      <c r="L2843" s="217"/>
      <c r="M2843" s="217"/>
      <c r="N2843" s="217"/>
      <c r="O2843" s="217"/>
      <c r="P2843" s="217"/>
    </row>
    <row r="2844">
      <c r="A2844" s="236"/>
      <c r="B2844" s="234"/>
      <c r="C2844" s="234"/>
      <c r="D2844" s="235"/>
      <c r="E2844" s="235"/>
      <c r="F2844" s="217"/>
      <c r="G2844" s="217"/>
      <c r="H2844" s="217"/>
      <c r="I2844" s="217"/>
      <c r="J2844" s="217"/>
      <c r="K2844" s="217"/>
      <c r="L2844" s="217"/>
      <c r="M2844" s="217"/>
      <c r="N2844" s="217"/>
      <c r="O2844" s="217"/>
      <c r="P2844" s="217"/>
    </row>
    <row r="2845">
      <c r="A2845" s="236"/>
      <c r="B2845" s="234"/>
      <c r="C2845" s="234"/>
      <c r="D2845" s="235"/>
      <c r="E2845" s="235"/>
      <c r="F2845" s="217"/>
      <c r="G2845" s="217"/>
      <c r="H2845" s="217"/>
      <c r="I2845" s="217"/>
      <c r="J2845" s="217"/>
      <c r="K2845" s="217"/>
      <c r="L2845" s="217"/>
      <c r="M2845" s="217"/>
      <c r="N2845" s="217"/>
      <c r="O2845" s="217"/>
      <c r="P2845" s="217"/>
    </row>
    <row r="2846">
      <c r="A2846" s="236"/>
      <c r="B2846" s="234"/>
      <c r="C2846" s="234"/>
      <c r="D2846" s="235"/>
      <c r="E2846" s="235"/>
      <c r="F2846" s="217"/>
      <c r="G2846" s="217"/>
      <c r="H2846" s="217"/>
      <c r="I2846" s="217"/>
      <c r="J2846" s="217"/>
      <c r="K2846" s="217"/>
      <c r="L2846" s="217"/>
      <c r="M2846" s="217"/>
      <c r="N2846" s="217"/>
      <c r="O2846" s="217"/>
      <c r="P2846" s="217"/>
    </row>
    <row r="2847">
      <c r="A2847" s="236"/>
      <c r="B2847" s="234"/>
      <c r="C2847" s="234"/>
      <c r="D2847" s="235"/>
      <c r="E2847" s="235"/>
      <c r="F2847" s="217"/>
      <c r="G2847" s="217"/>
      <c r="H2847" s="217"/>
      <c r="I2847" s="217"/>
      <c r="J2847" s="217"/>
      <c r="K2847" s="217"/>
      <c r="L2847" s="217"/>
      <c r="M2847" s="217"/>
      <c r="N2847" s="217"/>
      <c r="O2847" s="217"/>
      <c r="P2847" s="217"/>
    </row>
    <row r="2848">
      <c r="A2848" s="236"/>
      <c r="B2848" s="145"/>
      <c r="C2848" s="234"/>
      <c r="D2848" s="236"/>
      <c r="E2848" s="235"/>
      <c r="F2848" s="195"/>
      <c r="G2848" s="195"/>
      <c r="H2848" s="217"/>
      <c r="I2848" s="195"/>
      <c r="J2848" s="195"/>
      <c r="K2848" s="195"/>
      <c r="L2848" s="195"/>
      <c r="M2848" s="195"/>
      <c r="N2848" s="195"/>
      <c r="O2848" s="195"/>
      <c r="P2848" s="195"/>
    </row>
    <row r="2849">
      <c r="A2849" s="236"/>
      <c r="B2849" s="145"/>
      <c r="C2849" s="234"/>
      <c r="D2849" s="235"/>
      <c r="E2849" s="235"/>
      <c r="F2849" s="217"/>
      <c r="G2849" s="217"/>
      <c r="H2849" s="217"/>
      <c r="I2849" s="217"/>
      <c r="J2849" s="217"/>
      <c r="K2849" s="217"/>
      <c r="L2849" s="217"/>
      <c r="M2849" s="217"/>
      <c r="N2849" s="217"/>
      <c r="O2849" s="217"/>
      <c r="P2849" s="217"/>
    </row>
    <row r="2850">
      <c r="A2850" s="236"/>
      <c r="B2850" s="145"/>
      <c r="C2850" s="234"/>
      <c r="D2850" s="235"/>
      <c r="E2850" s="235"/>
      <c r="F2850" s="217"/>
      <c r="G2850" s="217"/>
      <c r="H2850" s="217"/>
      <c r="I2850" s="217"/>
      <c r="J2850" s="217"/>
      <c r="K2850" s="217"/>
      <c r="L2850" s="217"/>
      <c r="M2850" s="217"/>
      <c r="N2850" s="217"/>
      <c r="O2850" s="217"/>
      <c r="P2850" s="217"/>
    </row>
    <row r="2851">
      <c r="A2851" s="236"/>
      <c r="B2851" s="145"/>
      <c r="C2851" s="234"/>
      <c r="D2851" s="235"/>
      <c r="E2851" s="235"/>
      <c r="F2851" s="217"/>
      <c r="G2851" s="217"/>
      <c r="H2851" s="217"/>
      <c r="I2851" s="217"/>
      <c r="J2851" s="217"/>
      <c r="K2851" s="217"/>
      <c r="L2851" s="217"/>
      <c r="M2851" s="217"/>
      <c r="N2851" s="217"/>
      <c r="O2851" s="217"/>
      <c r="P2851" s="217"/>
    </row>
    <row r="2852">
      <c r="A2852" s="236"/>
      <c r="B2852" s="145"/>
      <c r="C2852" s="234"/>
      <c r="D2852" s="235"/>
      <c r="E2852" s="235"/>
      <c r="F2852" s="217"/>
      <c r="G2852" s="217"/>
      <c r="H2852" s="217"/>
      <c r="I2852" s="217"/>
      <c r="J2852" s="217"/>
      <c r="K2852" s="217"/>
      <c r="L2852" s="217"/>
      <c r="M2852" s="217"/>
      <c r="N2852" s="217"/>
      <c r="O2852" s="217"/>
      <c r="P2852" s="217"/>
    </row>
    <row r="2853">
      <c r="A2853" s="236"/>
      <c r="B2853" s="145"/>
      <c r="C2853" s="234"/>
      <c r="D2853" s="235"/>
      <c r="E2853" s="235"/>
      <c r="F2853" s="217"/>
      <c r="G2853" s="217"/>
      <c r="H2853" s="217"/>
      <c r="I2853" s="217"/>
      <c r="J2853" s="217"/>
      <c r="K2853" s="217"/>
      <c r="L2853" s="217"/>
      <c r="M2853" s="217"/>
      <c r="N2853" s="217"/>
      <c r="O2853" s="217"/>
      <c r="P2853" s="217"/>
    </row>
    <row r="2854">
      <c r="A2854" s="236"/>
      <c r="B2854" s="145"/>
      <c r="C2854" s="234"/>
      <c r="D2854" s="235"/>
      <c r="E2854" s="235"/>
      <c r="F2854" s="217"/>
      <c r="G2854" s="217"/>
      <c r="H2854" s="217"/>
      <c r="I2854" s="217"/>
      <c r="J2854" s="217"/>
      <c r="K2854" s="217"/>
      <c r="L2854" s="217"/>
      <c r="M2854" s="217"/>
      <c r="N2854" s="217"/>
      <c r="O2854" s="217"/>
      <c r="P2854" s="217"/>
    </row>
    <row r="2855">
      <c r="A2855" s="236"/>
      <c r="B2855" s="145"/>
      <c r="C2855" s="234"/>
      <c r="D2855" s="235"/>
      <c r="E2855" s="235"/>
      <c r="F2855" s="217"/>
      <c r="G2855" s="217"/>
      <c r="H2855" s="217"/>
      <c r="I2855" s="217"/>
      <c r="J2855" s="217"/>
      <c r="K2855" s="217"/>
      <c r="L2855" s="217"/>
      <c r="M2855" s="217"/>
      <c r="N2855" s="217"/>
      <c r="O2855" s="217"/>
      <c r="P2855" s="217"/>
    </row>
    <row r="2856">
      <c r="A2856" s="236"/>
      <c r="B2856" s="145"/>
      <c r="C2856" s="234"/>
      <c r="D2856" s="235"/>
      <c r="E2856" s="235"/>
      <c r="F2856" s="217"/>
      <c r="G2856" s="217"/>
      <c r="H2856" s="217"/>
      <c r="I2856" s="217"/>
      <c r="J2856" s="217"/>
      <c r="K2856" s="217"/>
      <c r="L2856" s="217"/>
      <c r="M2856" s="217"/>
      <c r="N2856" s="217"/>
      <c r="O2856" s="217"/>
      <c r="P2856" s="217"/>
    </row>
    <row r="2857">
      <c r="A2857" s="236"/>
      <c r="B2857" s="145"/>
      <c r="C2857" s="234"/>
      <c r="D2857" s="235"/>
      <c r="E2857" s="235"/>
      <c r="F2857" s="217"/>
      <c r="G2857" s="217"/>
      <c r="H2857" s="217"/>
      <c r="I2857" s="217"/>
      <c r="J2857" s="217"/>
      <c r="K2857" s="217"/>
      <c r="L2857" s="217"/>
      <c r="M2857" s="217"/>
      <c r="N2857" s="217"/>
      <c r="O2857" s="217"/>
      <c r="P2857" s="217"/>
    </row>
    <row r="2858">
      <c r="A2858" s="236"/>
      <c r="B2858" s="145"/>
      <c r="C2858" s="234"/>
      <c r="D2858" s="235"/>
      <c r="E2858" s="235"/>
      <c r="F2858" s="217"/>
      <c r="G2858" s="217"/>
      <c r="H2858" s="217"/>
      <c r="I2858" s="217"/>
      <c r="J2858" s="217"/>
      <c r="K2858" s="217"/>
      <c r="L2858" s="217"/>
      <c r="M2858" s="217"/>
      <c r="N2858" s="217"/>
      <c r="O2858" s="217"/>
      <c r="P2858" s="217"/>
    </row>
    <row r="2859">
      <c r="A2859" s="236"/>
      <c r="B2859" s="145"/>
      <c r="C2859" s="234"/>
      <c r="D2859" s="235"/>
      <c r="E2859" s="235"/>
      <c r="F2859" s="217"/>
      <c r="G2859" s="217"/>
      <c r="H2859" s="217"/>
      <c r="I2859" s="217"/>
      <c r="J2859" s="217"/>
      <c r="K2859" s="217"/>
      <c r="L2859" s="217"/>
      <c r="M2859" s="217"/>
      <c r="N2859" s="217"/>
      <c r="O2859" s="217"/>
      <c r="P2859" s="217"/>
    </row>
    <row r="2860">
      <c r="A2860" s="236"/>
      <c r="B2860" s="145"/>
      <c r="C2860" s="234"/>
      <c r="D2860" s="235"/>
      <c r="E2860" s="235"/>
      <c r="F2860" s="217"/>
      <c r="G2860" s="217"/>
      <c r="H2860" s="217"/>
      <c r="I2860" s="217"/>
      <c r="J2860" s="217"/>
      <c r="K2860" s="217"/>
      <c r="L2860" s="217"/>
      <c r="M2860" s="217"/>
      <c r="N2860" s="217"/>
      <c r="O2860" s="217"/>
      <c r="P2860" s="217"/>
    </row>
    <row r="2861">
      <c r="A2861" s="236"/>
      <c r="B2861" s="145"/>
      <c r="C2861" s="234"/>
      <c r="D2861" s="235"/>
      <c r="E2861" s="235"/>
      <c r="F2861" s="217"/>
      <c r="G2861" s="217"/>
      <c r="H2861" s="217"/>
      <c r="I2861" s="217"/>
      <c r="J2861" s="217"/>
      <c r="K2861" s="217"/>
      <c r="L2861" s="217"/>
      <c r="M2861" s="217"/>
      <c r="N2861" s="217"/>
      <c r="O2861" s="217"/>
      <c r="P2861" s="217"/>
    </row>
    <row r="2862">
      <c r="A2862" s="236"/>
      <c r="B2862" s="145"/>
      <c r="C2862" s="234"/>
      <c r="D2862" s="235"/>
      <c r="E2862" s="235"/>
      <c r="F2862" s="217"/>
      <c r="G2862" s="217"/>
      <c r="H2862" s="217"/>
      <c r="I2862" s="217"/>
      <c r="J2862" s="217"/>
      <c r="K2862" s="217"/>
      <c r="L2862" s="217"/>
      <c r="M2862" s="217"/>
      <c r="N2862" s="217"/>
      <c r="O2862" s="217"/>
      <c r="P2862" s="217"/>
    </row>
    <row r="2863">
      <c r="A2863" s="236"/>
      <c r="B2863" s="145"/>
      <c r="C2863" s="234"/>
      <c r="D2863" s="235"/>
      <c r="E2863" s="235"/>
      <c r="F2863" s="217"/>
      <c r="G2863" s="217"/>
      <c r="H2863" s="217"/>
      <c r="I2863" s="217"/>
      <c r="J2863" s="217"/>
      <c r="K2863" s="217"/>
      <c r="L2863" s="217"/>
      <c r="M2863" s="217"/>
      <c r="N2863" s="217"/>
      <c r="O2863" s="217"/>
      <c r="P2863" s="217"/>
    </row>
    <row r="2864">
      <c r="A2864" s="236"/>
      <c r="B2864" s="145"/>
      <c r="C2864" s="234"/>
      <c r="D2864" s="235"/>
      <c r="E2864" s="235"/>
      <c r="F2864" s="217"/>
      <c r="G2864" s="217"/>
      <c r="H2864" s="217"/>
      <c r="I2864" s="217"/>
      <c r="J2864" s="217"/>
      <c r="K2864" s="217"/>
      <c r="L2864" s="217"/>
      <c r="M2864" s="217"/>
      <c r="N2864" s="217"/>
      <c r="O2864" s="217"/>
      <c r="P2864" s="217"/>
    </row>
    <row r="2865">
      <c r="A2865" s="236"/>
      <c r="B2865" s="145"/>
      <c r="C2865" s="234"/>
      <c r="D2865" s="235"/>
      <c r="E2865" s="235"/>
      <c r="F2865" s="217"/>
      <c r="G2865" s="217"/>
      <c r="H2865" s="217"/>
      <c r="I2865" s="217"/>
      <c r="J2865" s="217"/>
      <c r="K2865" s="217"/>
      <c r="L2865" s="217"/>
      <c r="M2865" s="217"/>
      <c r="N2865" s="217"/>
      <c r="O2865" s="217"/>
      <c r="P2865" s="217"/>
    </row>
    <row r="2866">
      <c r="A2866" s="236"/>
      <c r="B2866" s="145"/>
      <c r="C2866" s="234"/>
      <c r="D2866" s="236"/>
      <c r="E2866" s="235"/>
      <c r="F2866" s="195"/>
      <c r="G2866" s="195"/>
      <c r="H2866" s="217"/>
      <c r="I2866" s="195"/>
      <c r="J2866" s="195"/>
      <c r="K2866" s="195"/>
      <c r="L2866" s="195"/>
      <c r="M2866" s="195"/>
      <c r="N2866" s="195"/>
      <c r="O2866" s="195"/>
      <c r="P2866" s="195"/>
    </row>
    <row r="2867">
      <c r="A2867" s="236"/>
      <c r="B2867" s="262"/>
      <c r="C2867" s="234"/>
      <c r="D2867" s="235"/>
      <c r="E2867" s="235"/>
      <c r="F2867" s="217"/>
      <c r="G2867" s="217"/>
      <c r="H2867" s="217"/>
      <c r="I2867" s="217"/>
      <c r="J2867" s="217"/>
      <c r="K2867" s="217"/>
      <c r="L2867" s="217"/>
      <c r="M2867" s="217"/>
      <c r="N2867" s="217"/>
      <c r="O2867" s="217"/>
      <c r="P2867" s="217"/>
    </row>
    <row r="2868">
      <c r="A2868" s="236"/>
      <c r="B2868" s="262"/>
      <c r="C2868" s="234"/>
      <c r="D2868" s="235"/>
      <c r="E2868" s="235"/>
      <c r="F2868" s="217"/>
      <c r="G2868" s="217"/>
      <c r="H2868" s="217"/>
      <c r="I2868" s="217"/>
      <c r="J2868" s="217"/>
      <c r="K2868" s="217"/>
      <c r="L2868" s="217"/>
      <c r="M2868" s="217"/>
      <c r="N2868" s="217"/>
      <c r="O2868" s="217"/>
      <c r="P2868" s="217"/>
    </row>
    <row r="2869">
      <c r="A2869" s="236"/>
      <c r="B2869" s="262"/>
      <c r="C2869" s="234"/>
      <c r="D2869" s="235"/>
      <c r="E2869" s="235"/>
      <c r="F2869" s="217"/>
      <c r="G2869" s="217"/>
      <c r="H2869" s="217"/>
      <c r="I2869" s="217"/>
      <c r="J2869" s="217"/>
      <c r="K2869" s="217"/>
      <c r="L2869" s="217"/>
      <c r="M2869" s="217"/>
      <c r="N2869" s="217"/>
      <c r="O2869" s="217"/>
      <c r="P2869" s="217"/>
    </row>
    <row r="2870">
      <c r="A2870" s="236"/>
      <c r="B2870" s="262"/>
      <c r="C2870" s="234"/>
      <c r="D2870" s="235"/>
      <c r="E2870" s="235"/>
      <c r="F2870" s="217"/>
      <c r="G2870" s="217"/>
      <c r="H2870" s="217"/>
      <c r="I2870" s="217"/>
      <c r="J2870" s="217"/>
      <c r="K2870" s="217"/>
      <c r="L2870" s="217"/>
      <c r="M2870" s="217"/>
      <c r="N2870" s="217"/>
      <c r="O2870" s="217"/>
      <c r="P2870" s="217"/>
    </row>
    <row r="2871">
      <c r="A2871" s="236"/>
      <c r="B2871" s="262"/>
      <c r="C2871" s="234"/>
      <c r="D2871" s="235"/>
      <c r="E2871" s="235"/>
      <c r="F2871" s="217"/>
      <c r="G2871" s="217"/>
      <c r="H2871" s="217"/>
      <c r="I2871" s="217"/>
      <c r="J2871" s="217"/>
      <c r="K2871" s="217"/>
      <c r="L2871" s="217"/>
      <c r="M2871" s="217"/>
      <c r="N2871" s="217"/>
      <c r="O2871" s="217"/>
      <c r="P2871" s="217"/>
    </row>
    <row r="2872">
      <c r="A2872" s="236"/>
      <c r="B2872" s="262"/>
      <c r="C2872" s="234"/>
      <c r="D2872" s="235"/>
      <c r="E2872" s="235"/>
      <c r="F2872" s="217"/>
      <c r="G2872" s="217"/>
      <c r="H2872" s="217"/>
      <c r="I2872" s="217"/>
      <c r="J2872" s="217"/>
      <c r="K2872" s="217"/>
      <c r="L2872" s="217"/>
      <c r="M2872" s="217"/>
      <c r="N2872" s="217"/>
      <c r="O2872" s="217"/>
      <c r="P2872" s="217"/>
    </row>
    <row r="2873">
      <c r="A2873" s="236"/>
      <c r="B2873" s="262"/>
      <c r="C2873" s="234"/>
      <c r="D2873" s="235"/>
      <c r="E2873" s="235"/>
      <c r="F2873" s="217"/>
      <c r="G2873" s="217"/>
      <c r="H2873" s="217"/>
      <c r="I2873" s="217"/>
      <c r="J2873" s="217"/>
      <c r="K2873" s="217"/>
      <c r="L2873" s="217"/>
      <c r="M2873" s="217"/>
      <c r="N2873" s="217"/>
      <c r="O2873" s="217"/>
      <c r="P2873" s="217"/>
    </row>
    <row r="2874">
      <c r="A2874" s="236"/>
      <c r="B2874" s="262"/>
      <c r="C2874" s="234"/>
      <c r="D2874" s="235"/>
      <c r="E2874" s="235"/>
      <c r="F2874" s="217"/>
      <c r="G2874" s="217"/>
      <c r="H2874" s="217"/>
      <c r="I2874" s="217"/>
      <c r="J2874" s="217"/>
      <c r="K2874" s="217"/>
      <c r="L2874" s="217"/>
      <c r="M2874" s="217"/>
      <c r="N2874" s="217"/>
      <c r="O2874" s="217"/>
      <c r="P2874" s="217"/>
    </row>
    <row r="2875">
      <c r="A2875" s="236"/>
      <c r="B2875" s="262"/>
      <c r="C2875" s="234"/>
      <c r="D2875" s="235"/>
      <c r="E2875" s="235"/>
      <c r="F2875" s="217"/>
      <c r="G2875" s="217"/>
      <c r="H2875" s="217"/>
      <c r="I2875" s="217"/>
      <c r="J2875" s="217"/>
      <c r="K2875" s="217"/>
      <c r="L2875" s="217"/>
      <c r="M2875" s="217"/>
      <c r="N2875" s="217"/>
      <c r="O2875" s="217"/>
      <c r="P2875" s="217"/>
    </row>
    <row r="2876">
      <c r="A2876" s="236"/>
      <c r="B2876" s="262"/>
      <c r="C2876" s="234"/>
      <c r="D2876" s="235"/>
      <c r="E2876" s="235"/>
      <c r="F2876" s="217"/>
      <c r="G2876" s="217"/>
      <c r="H2876" s="217"/>
      <c r="I2876" s="217"/>
      <c r="J2876" s="217"/>
      <c r="K2876" s="217"/>
      <c r="L2876" s="217"/>
      <c r="M2876" s="217"/>
      <c r="N2876" s="217"/>
      <c r="O2876" s="217"/>
      <c r="P2876" s="217"/>
    </row>
    <row r="2877">
      <c r="A2877" s="236"/>
      <c r="B2877" s="262"/>
      <c r="C2877" s="234"/>
      <c r="D2877" s="235"/>
      <c r="E2877" s="235"/>
      <c r="F2877" s="217"/>
      <c r="G2877" s="217"/>
      <c r="H2877" s="217"/>
      <c r="I2877" s="217"/>
      <c r="J2877" s="217"/>
      <c r="K2877" s="217"/>
      <c r="L2877" s="217"/>
      <c r="M2877" s="217"/>
      <c r="N2877" s="217"/>
      <c r="O2877" s="217"/>
      <c r="P2877" s="217"/>
    </row>
    <row r="2878">
      <c r="A2878" s="236"/>
      <c r="B2878" s="262"/>
      <c r="C2878" s="234"/>
      <c r="D2878" s="235"/>
      <c r="E2878" s="235"/>
      <c r="F2878" s="217"/>
      <c r="G2878" s="217"/>
      <c r="H2878" s="217"/>
      <c r="I2878" s="217"/>
      <c r="J2878" s="217"/>
      <c r="K2878" s="217"/>
      <c r="L2878" s="217"/>
      <c r="M2878" s="217"/>
      <c r="N2878" s="217"/>
      <c r="O2878" s="217"/>
      <c r="P2878" s="217"/>
    </row>
    <row r="2879">
      <c r="A2879" s="236"/>
      <c r="B2879" s="262"/>
      <c r="C2879" s="234"/>
      <c r="D2879" s="235"/>
      <c r="E2879" s="235"/>
      <c r="F2879" s="217"/>
      <c r="G2879" s="217"/>
      <c r="H2879" s="217"/>
      <c r="I2879" s="217"/>
      <c r="J2879" s="217"/>
      <c r="K2879" s="217"/>
      <c r="L2879" s="217"/>
      <c r="M2879" s="217"/>
      <c r="N2879" s="217"/>
      <c r="O2879" s="217"/>
      <c r="P2879" s="217"/>
    </row>
    <row r="2880">
      <c r="A2880" s="236"/>
      <c r="B2880" s="262"/>
      <c r="C2880" s="234"/>
      <c r="D2880" s="235"/>
      <c r="E2880" s="235"/>
      <c r="F2880" s="217"/>
      <c r="G2880" s="217"/>
      <c r="H2880" s="217"/>
      <c r="I2880" s="217"/>
      <c r="J2880" s="217"/>
      <c r="K2880" s="217"/>
      <c r="L2880" s="217"/>
      <c r="M2880" s="217"/>
      <c r="N2880" s="217"/>
      <c r="O2880" s="217"/>
      <c r="P2880" s="217"/>
    </row>
    <row r="2881">
      <c r="A2881" s="236"/>
      <c r="B2881" s="262"/>
      <c r="C2881" s="234"/>
      <c r="D2881" s="235"/>
      <c r="E2881" s="235"/>
      <c r="F2881" s="217"/>
      <c r="G2881" s="217"/>
      <c r="H2881" s="217"/>
      <c r="I2881" s="217"/>
      <c r="J2881" s="217"/>
      <c r="K2881" s="217"/>
      <c r="L2881" s="217"/>
      <c r="M2881" s="217"/>
      <c r="N2881" s="217"/>
      <c r="O2881" s="217"/>
      <c r="P2881" s="217"/>
    </row>
    <row r="2882">
      <c r="A2882" s="236"/>
      <c r="B2882" s="262"/>
      <c r="C2882" s="234"/>
      <c r="D2882" s="235"/>
      <c r="E2882" s="235"/>
      <c r="F2882" s="217"/>
      <c r="G2882" s="217"/>
      <c r="H2882" s="217"/>
      <c r="I2882" s="217"/>
      <c r="J2882" s="217"/>
      <c r="K2882" s="217"/>
      <c r="L2882" s="217"/>
      <c r="M2882" s="217"/>
      <c r="N2882" s="217"/>
      <c r="O2882" s="217"/>
      <c r="P2882" s="217"/>
    </row>
    <row r="2883">
      <c r="A2883" s="236"/>
      <c r="B2883" s="262"/>
      <c r="C2883" s="234"/>
      <c r="D2883" s="235"/>
      <c r="E2883" s="235"/>
      <c r="F2883" s="217"/>
      <c r="G2883" s="217"/>
      <c r="H2883" s="217"/>
      <c r="I2883" s="217"/>
      <c r="J2883" s="217"/>
      <c r="K2883" s="217"/>
      <c r="L2883" s="217"/>
      <c r="M2883" s="217"/>
      <c r="N2883" s="217"/>
      <c r="O2883" s="217"/>
      <c r="P2883" s="217"/>
    </row>
    <row r="2884">
      <c r="A2884" s="236"/>
      <c r="B2884" s="262"/>
      <c r="C2884" s="234"/>
      <c r="D2884" s="236"/>
      <c r="E2884" s="235"/>
      <c r="F2884" s="195"/>
      <c r="G2884" s="195"/>
      <c r="H2884" s="217"/>
      <c r="I2884" s="195"/>
      <c r="J2884" s="195"/>
      <c r="K2884" s="195"/>
      <c r="L2884" s="195"/>
      <c r="M2884" s="195"/>
      <c r="N2884" s="195"/>
      <c r="O2884" s="195"/>
      <c r="P2884" s="195"/>
    </row>
    <row r="2885">
      <c r="A2885" s="236"/>
      <c r="B2885" s="145"/>
      <c r="C2885" s="234"/>
      <c r="D2885" s="235"/>
      <c r="E2885" s="235"/>
      <c r="F2885" s="217"/>
      <c r="G2885" s="217"/>
      <c r="H2885" s="217"/>
      <c r="I2885" s="217"/>
      <c r="J2885" s="217"/>
      <c r="K2885" s="217"/>
      <c r="L2885" s="217"/>
      <c r="M2885" s="217"/>
      <c r="N2885" s="217"/>
      <c r="O2885" s="217"/>
      <c r="P2885" s="217"/>
    </row>
    <row r="2886">
      <c r="A2886" s="236"/>
      <c r="B2886" s="145"/>
      <c r="C2886" s="234"/>
      <c r="D2886" s="235"/>
      <c r="E2886" s="235"/>
      <c r="F2886" s="217"/>
      <c r="G2886" s="217"/>
      <c r="H2886" s="217"/>
      <c r="I2886" s="217"/>
      <c r="J2886" s="217"/>
      <c r="K2886" s="217"/>
      <c r="L2886" s="217"/>
      <c r="M2886" s="217"/>
      <c r="N2886" s="217"/>
      <c r="O2886" s="217"/>
      <c r="P2886" s="217"/>
    </row>
    <row r="2887">
      <c r="A2887" s="236"/>
      <c r="B2887" s="145"/>
      <c r="C2887" s="234"/>
      <c r="D2887" s="235"/>
      <c r="E2887" s="235"/>
      <c r="F2887" s="217"/>
      <c r="G2887" s="217"/>
      <c r="H2887" s="217"/>
      <c r="I2887" s="217"/>
      <c r="J2887" s="217"/>
      <c r="K2887" s="217"/>
      <c r="L2887" s="217"/>
      <c r="M2887" s="217"/>
      <c r="N2887" s="217"/>
      <c r="O2887" s="217"/>
      <c r="P2887" s="217"/>
    </row>
    <row r="2888">
      <c r="A2888" s="236"/>
      <c r="B2888" s="145"/>
      <c r="C2888" s="234"/>
      <c r="D2888" s="235"/>
      <c r="E2888" s="235"/>
      <c r="F2888" s="217"/>
      <c r="G2888" s="217"/>
      <c r="H2888" s="217"/>
      <c r="I2888" s="217"/>
      <c r="J2888" s="217"/>
      <c r="K2888" s="217"/>
      <c r="L2888" s="217"/>
      <c r="M2888" s="217"/>
      <c r="N2888" s="217"/>
      <c r="O2888" s="217"/>
      <c r="P2888" s="217"/>
    </row>
    <row r="2889">
      <c r="A2889" s="236"/>
      <c r="B2889" s="145"/>
      <c r="C2889" s="234"/>
      <c r="D2889" s="235"/>
      <c r="E2889" s="235"/>
      <c r="F2889" s="217"/>
      <c r="G2889" s="217"/>
      <c r="H2889" s="217"/>
      <c r="I2889" s="217"/>
      <c r="J2889" s="217"/>
      <c r="K2889" s="217"/>
      <c r="L2889" s="217"/>
      <c r="M2889" s="217"/>
      <c r="N2889" s="217"/>
      <c r="O2889" s="217"/>
      <c r="P2889" s="217"/>
    </row>
    <row r="2890">
      <c r="A2890" s="236"/>
      <c r="B2890" s="145"/>
      <c r="C2890" s="234"/>
      <c r="D2890" s="235"/>
      <c r="E2890" s="235"/>
      <c r="F2890" s="217"/>
      <c r="G2890" s="217"/>
      <c r="H2890" s="217"/>
      <c r="I2890" s="217"/>
      <c r="J2890" s="217"/>
      <c r="K2890" s="217"/>
      <c r="L2890" s="217"/>
      <c r="M2890" s="217"/>
      <c r="N2890" s="217"/>
      <c r="O2890" s="217"/>
      <c r="P2890" s="217"/>
    </row>
    <row r="2891">
      <c r="A2891" s="236"/>
      <c r="B2891" s="145"/>
      <c r="C2891" s="234"/>
      <c r="D2891" s="235"/>
      <c r="E2891" s="235"/>
      <c r="F2891" s="217"/>
      <c r="G2891" s="217"/>
      <c r="H2891" s="217"/>
      <c r="I2891" s="217"/>
      <c r="J2891" s="217"/>
      <c r="K2891" s="217"/>
      <c r="L2891" s="217"/>
      <c r="M2891" s="217"/>
      <c r="N2891" s="217"/>
      <c r="O2891" s="217"/>
      <c r="P2891" s="217"/>
    </row>
    <row r="2892">
      <c r="A2892" s="236"/>
      <c r="B2892" s="145"/>
      <c r="C2892" s="234"/>
      <c r="D2892" s="235"/>
      <c r="E2892" s="235"/>
      <c r="F2892" s="217"/>
      <c r="G2892" s="217"/>
      <c r="H2892" s="217"/>
      <c r="I2892" s="217"/>
      <c r="J2892" s="217"/>
      <c r="K2892" s="217"/>
      <c r="L2892" s="217"/>
      <c r="M2892" s="217"/>
      <c r="N2892" s="217"/>
      <c r="O2892" s="217"/>
      <c r="P2892" s="217"/>
    </row>
    <row r="2893">
      <c r="A2893" s="236"/>
      <c r="B2893" s="145"/>
      <c r="C2893" s="234"/>
      <c r="D2893" s="235"/>
      <c r="E2893" s="235"/>
      <c r="F2893" s="217"/>
      <c r="G2893" s="217"/>
      <c r="H2893" s="217"/>
      <c r="I2893" s="217"/>
      <c r="J2893" s="217"/>
      <c r="K2893" s="217"/>
      <c r="L2893" s="217"/>
      <c r="M2893" s="217"/>
      <c r="N2893" s="217"/>
      <c r="O2893" s="217"/>
      <c r="P2893" s="217"/>
    </row>
    <row r="2894">
      <c r="A2894" s="236"/>
      <c r="B2894" s="145"/>
      <c r="C2894" s="234"/>
      <c r="D2894" s="235"/>
      <c r="E2894" s="235"/>
      <c r="F2894" s="217"/>
      <c r="G2894" s="217"/>
      <c r="H2894" s="217"/>
      <c r="I2894" s="217"/>
      <c r="J2894" s="217"/>
      <c r="K2894" s="217"/>
      <c r="L2894" s="217"/>
      <c r="M2894" s="217"/>
      <c r="N2894" s="217"/>
      <c r="O2894" s="217"/>
      <c r="P2894" s="217"/>
    </row>
    <row r="2895">
      <c r="A2895" s="236"/>
      <c r="B2895" s="145"/>
      <c r="C2895" s="234"/>
      <c r="D2895" s="235"/>
      <c r="E2895" s="235"/>
      <c r="F2895" s="217"/>
      <c r="G2895" s="217"/>
      <c r="H2895" s="217"/>
      <c r="I2895" s="217"/>
      <c r="J2895" s="217"/>
      <c r="K2895" s="217"/>
      <c r="L2895" s="217"/>
      <c r="M2895" s="217"/>
      <c r="N2895" s="217"/>
      <c r="O2895" s="217"/>
      <c r="P2895" s="217"/>
    </row>
    <row r="2896">
      <c r="A2896" s="236"/>
      <c r="B2896" s="145"/>
      <c r="C2896" s="234"/>
      <c r="D2896" s="235"/>
      <c r="E2896" s="235"/>
      <c r="F2896" s="217"/>
      <c r="G2896" s="217"/>
      <c r="H2896" s="217"/>
      <c r="I2896" s="217"/>
      <c r="J2896" s="217"/>
      <c r="K2896" s="217"/>
      <c r="L2896" s="217"/>
      <c r="M2896" s="217"/>
      <c r="N2896" s="217"/>
      <c r="O2896" s="217"/>
      <c r="P2896" s="217"/>
    </row>
    <row r="2897">
      <c r="A2897" s="236"/>
      <c r="B2897" s="145"/>
      <c r="C2897" s="234"/>
      <c r="D2897" s="235"/>
      <c r="E2897" s="235"/>
      <c r="F2897" s="217"/>
      <c r="G2897" s="217"/>
      <c r="H2897" s="217"/>
      <c r="I2897" s="217"/>
      <c r="J2897" s="217"/>
      <c r="K2897" s="217"/>
      <c r="L2897" s="217"/>
      <c r="M2897" s="217"/>
      <c r="N2897" s="217"/>
      <c r="O2897" s="217"/>
      <c r="P2897" s="217"/>
    </row>
    <row r="2898">
      <c r="A2898" s="236"/>
      <c r="B2898" s="145"/>
      <c r="C2898" s="234"/>
      <c r="D2898" s="235"/>
      <c r="E2898" s="235"/>
      <c r="F2898" s="217"/>
      <c r="G2898" s="217"/>
      <c r="H2898" s="217"/>
      <c r="I2898" s="217"/>
      <c r="J2898" s="217"/>
      <c r="K2898" s="217"/>
      <c r="L2898" s="217"/>
      <c r="M2898" s="217"/>
      <c r="N2898" s="217"/>
      <c r="O2898" s="217"/>
      <c r="P2898" s="217"/>
    </row>
    <row r="2899">
      <c r="A2899" s="236"/>
      <c r="B2899" s="145"/>
      <c r="C2899" s="234"/>
      <c r="D2899" s="235"/>
      <c r="E2899" s="235"/>
      <c r="F2899" s="217"/>
      <c r="G2899" s="217"/>
      <c r="H2899" s="217"/>
      <c r="I2899" s="217"/>
      <c r="J2899" s="217"/>
      <c r="K2899" s="217"/>
      <c r="L2899" s="217"/>
      <c r="M2899" s="217"/>
      <c r="N2899" s="217"/>
      <c r="O2899" s="217"/>
      <c r="P2899" s="217"/>
    </row>
    <row r="2900">
      <c r="A2900" s="236"/>
      <c r="B2900" s="145"/>
      <c r="C2900" s="234"/>
      <c r="D2900" s="235"/>
      <c r="E2900" s="235"/>
      <c r="F2900" s="217"/>
      <c r="G2900" s="217"/>
      <c r="H2900" s="217"/>
      <c r="I2900" s="217"/>
      <c r="J2900" s="217"/>
      <c r="K2900" s="217"/>
      <c r="L2900" s="217"/>
      <c r="M2900" s="217"/>
      <c r="N2900" s="217"/>
      <c r="O2900" s="217"/>
      <c r="P2900" s="217"/>
    </row>
    <row r="2901">
      <c r="A2901" s="236"/>
      <c r="B2901" s="145"/>
      <c r="C2901" s="234"/>
      <c r="D2901" s="235"/>
      <c r="E2901" s="235"/>
      <c r="F2901" s="217"/>
      <c r="G2901" s="217"/>
      <c r="H2901" s="217"/>
      <c r="I2901" s="217"/>
      <c r="J2901" s="217"/>
      <c r="K2901" s="217"/>
      <c r="L2901" s="217"/>
      <c r="M2901" s="217"/>
      <c r="N2901" s="217"/>
      <c r="O2901" s="217"/>
      <c r="P2901" s="217"/>
    </row>
    <row r="2902">
      <c r="A2902" s="236"/>
      <c r="B2902" s="145"/>
      <c r="C2902" s="234"/>
      <c r="D2902" s="236"/>
      <c r="E2902" s="235"/>
      <c r="F2902" s="195"/>
      <c r="G2902" s="195"/>
      <c r="H2902" s="217"/>
      <c r="I2902" s="195"/>
      <c r="J2902" s="195"/>
      <c r="K2902" s="195"/>
      <c r="L2902" s="195"/>
      <c r="M2902" s="195"/>
      <c r="N2902" s="195"/>
      <c r="O2902" s="195"/>
      <c r="P2902" s="195"/>
    </row>
    <row r="2903">
      <c r="A2903" s="236"/>
      <c r="B2903" s="145"/>
      <c r="C2903" s="234"/>
      <c r="D2903" s="235"/>
      <c r="E2903" s="235"/>
      <c r="F2903" s="217"/>
      <c r="G2903" s="217"/>
      <c r="H2903" s="217"/>
      <c r="I2903" s="217"/>
      <c r="J2903" s="217"/>
      <c r="K2903" s="217"/>
      <c r="L2903" s="217"/>
      <c r="M2903" s="217"/>
      <c r="N2903" s="217"/>
      <c r="O2903" s="217"/>
      <c r="P2903" s="217"/>
    </row>
    <row r="2904">
      <c r="A2904" s="236"/>
      <c r="B2904" s="145"/>
      <c r="C2904" s="234"/>
      <c r="D2904" s="235"/>
      <c r="E2904" s="235"/>
      <c r="F2904" s="217"/>
      <c r="G2904" s="217"/>
      <c r="H2904" s="217"/>
      <c r="I2904" s="217"/>
      <c r="J2904" s="217"/>
      <c r="K2904" s="217"/>
      <c r="L2904" s="217"/>
      <c r="M2904" s="217"/>
      <c r="N2904" s="217"/>
      <c r="O2904" s="217"/>
      <c r="P2904" s="217"/>
    </row>
    <row r="2905">
      <c r="A2905" s="236"/>
      <c r="B2905" s="145"/>
      <c r="C2905" s="234"/>
      <c r="D2905" s="235"/>
      <c r="E2905" s="235"/>
      <c r="F2905" s="217"/>
      <c r="G2905" s="217"/>
      <c r="H2905" s="217"/>
      <c r="I2905" s="217"/>
      <c r="J2905" s="217"/>
      <c r="K2905" s="217"/>
      <c r="L2905" s="217"/>
      <c r="M2905" s="217"/>
      <c r="N2905" s="217"/>
      <c r="O2905" s="217"/>
      <c r="P2905" s="217"/>
    </row>
    <row r="2906">
      <c r="A2906" s="236"/>
      <c r="B2906" s="145"/>
      <c r="C2906" s="234"/>
      <c r="D2906" s="235"/>
      <c r="E2906" s="235"/>
      <c r="F2906" s="217"/>
      <c r="G2906" s="217"/>
      <c r="H2906" s="217"/>
      <c r="I2906" s="217"/>
      <c r="J2906" s="217"/>
      <c r="K2906" s="217"/>
      <c r="L2906" s="217"/>
      <c r="M2906" s="217"/>
      <c r="N2906" s="217"/>
      <c r="O2906" s="217"/>
      <c r="P2906" s="217"/>
    </row>
    <row r="2907">
      <c r="A2907" s="236"/>
      <c r="B2907" s="145"/>
      <c r="C2907" s="234"/>
      <c r="D2907" s="235"/>
      <c r="E2907" s="235"/>
      <c r="F2907" s="217"/>
      <c r="G2907" s="217"/>
      <c r="H2907" s="217"/>
      <c r="I2907" s="217"/>
      <c r="J2907" s="217"/>
      <c r="K2907" s="217"/>
      <c r="L2907" s="217"/>
      <c r="M2907" s="217"/>
      <c r="N2907" s="217"/>
      <c r="O2907" s="217"/>
      <c r="P2907" s="217"/>
    </row>
    <row r="2908">
      <c r="A2908" s="236"/>
      <c r="B2908" s="145"/>
      <c r="C2908" s="234"/>
      <c r="D2908" s="235"/>
      <c r="E2908" s="235"/>
      <c r="F2908" s="217"/>
      <c r="G2908" s="217"/>
      <c r="H2908" s="217"/>
      <c r="I2908" s="217"/>
      <c r="J2908" s="217"/>
      <c r="K2908" s="217"/>
      <c r="L2908" s="217"/>
      <c r="M2908" s="217"/>
      <c r="N2908" s="217"/>
      <c r="O2908" s="217"/>
      <c r="P2908" s="217"/>
    </row>
    <row r="2909">
      <c r="A2909" s="236"/>
      <c r="B2909" s="145"/>
      <c r="C2909" s="234"/>
      <c r="D2909" s="235"/>
      <c r="E2909" s="235"/>
      <c r="F2909" s="217"/>
      <c r="G2909" s="217"/>
      <c r="H2909" s="217"/>
      <c r="I2909" s="217"/>
      <c r="J2909" s="217"/>
      <c r="K2909" s="217"/>
      <c r="L2909" s="217"/>
      <c r="M2909" s="217"/>
      <c r="N2909" s="217"/>
      <c r="O2909" s="217"/>
      <c r="P2909" s="217"/>
    </row>
    <row r="2910">
      <c r="A2910" s="236"/>
      <c r="B2910" s="145"/>
      <c r="C2910" s="234"/>
      <c r="D2910" s="235"/>
      <c r="E2910" s="235"/>
      <c r="F2910" s="217"/>
      <c r="G2910" s="217"/>
      <c r="H2910" s="217"/>
      <c r="I2910" s="217"/>
      <c r="J2910" s="217"/>
      <c r="K2910" s="217"/>
      <c r="L2910" s="217"/>
      <c r="M2910" s="217"/>
      <c r="N2910" s="217"/>
      <c r="O2910" s="217"/>
      <c r="P2910" s="217"/>
    </row>
    <row r="2911">
      <c r="A2911" s="236"/>
      <c r="B2911" s="145"/>
      <c r="C2911" s="234"/>
      <c r="D2911" s="235"/>
      <c r="E2911" s="235"/>
      <c r="F2911" s="217"/>
      <c r="G2911" s="217"/>
      <c r="H2911" s="217"/>
      <c r="I2911" s="217"/>
      <c r="J2911" s="217"/>
      <c r="K2911" s="217"/>
      <c r="L2911" s="217"/>
      <c r="M2911" s="217"/>
      <c r="N2911" s="217"/>
      <c r="O2911" s="217"/>
      <c r="P2911" s="217"/>
    </row>
    <row r="2912">
      <c r="A2912" s="236"/>
      <c r="B2912" s="145"/>
      <c r="C2912" s="234"/>
      <c r="D2912" s="235"/>
      <c r="E2912" s="235"/>
      <c r="F2912" s="217"/>
      <c r="G2912" s="217"/>
      <c r="H2912" s="217"/>
      <c r="I2912" s="217"/>
      <c r="J2912" s="217"/>
      <c r="K2912" s="217"/>
      <c r="L2912" s="217"/>
      <c r="M2912" s="217"/>
      <c r="N2912" s="217"/>
      <c r="O2912" s="217"/>
      <c r="P2912" s="217"/>
    </row>
    <row r="2913">
      <c r="A2913" s="236"/>
      <c r="B2913" s="145"/>
      <c r="C2913" s="234"/>
      <c r="D2913" s="235"/>
      <c r="E2913" s="235"/>
      <c r="F2913" s="217"/>
      <c r="G2913" s="217"/>
      <c r="H2913" s="217"/>
      <c r="I2913" s="217"/>
      <c r="J2913" s="217"/>
      <c r="K2913" s="217"/>
      <c r="L2913" s="217"/>
      <c r="M2913" s="217"/>
      <c r="N2913" s="217"/>
      <c r="O2913" s="217"/>
      <c r="P2913" s="217"/>
    </row>
    <row r="2914">
      <c r="A2914" s="236"/>
      <c r="B2914" s="145"/>
      <c r="C2914" s="234"/>
      <c r="D2914" s="235"/>
      <c r="E2914" s="235"/>
      <c r="F2914" s="217"/>
      <c r="G2914" s="217"/>
      <c r="H2914" s="217"/>
      <c r="I2914" s="217"/>
      <c r="J2914" s="217"/>
      <c r="K2914" s="217"/>
      <c r="L2914" s="217"/>
      <c r="M2914" s="217"/>
      <c r="N2914" s="217"/>
      <c r="O2914" s="217"/>
      <c r="P2914" s="217"/>
    </row>
    <row r="2915">
      <c r="A2915" s="236"/>
      <c r="B2915" s="145"/>
      <c r="C2915" s="234"/>
      <c r="D2915" s="235"/>
      <c r="E2915" s="235"/>
      <c r="F2915" s="217"/>
      <c r="G2915" s="217"/>
      <c r="H2915" s="217"/>
      <c r="I2915" s="217"/>
      <c r="J2915" s="217"/>
      <c r="K2915" s="217"/>
      <c r="L2915" s="217"/>
      <c r="M2915" s="217"/>
      <c r="N2915" s="217"/>
      <c r="O2915" s="217"/>
      <c r="P2915" s="217"/>
    </row>
    <row r="2916">
      <c r="A2916" s="236"/>
      <c r="B2916" s="145"/>
      <c r="C2916" s="234"/>
      <c r="D2916" s="235"/>
      <c r="E2916" s="235"/>
      <c r="F2916" s="217"/>
      <c r="G2916" s="217"/>
      <c r="H2916" s="217"/>
      <c r="I2916" s="217"/>
      <c r="J2916" s="217"/>
      <c r="K2916" s="217"/>
      <c r="L2916" s="217"/>
      <c r="M2916" s="217"/>
      <c r="N2916" s="217"/>
      <c r="O2916" s="217"/>
      <c r="P2916" s="217"/>
    </row>
    <row r="2917">
      <c r="A2917" s="236"/>
      <c r="B2917" s="145"/>
      <c r="C2917" s="234"/>
      <c r="D2917" s="235"/>
      <c r="E2917" s="235"/>
      <c r="F2917" s="217"/>
      <c r="G2917" s="217"/>
      <c r="H2917" s="217"/>
      <c r="I2917" s="217"/>
      <c r="J2917" s="217"/>
      <c r="K2917" s="217"/>
      <c r="L2917" s="217"/>
      <c r="M2917" s="217"/>
      <c r="N2917" s="217"/>
      <c r="O2917" s="217"/>
      <c r="P2917" s="217"/>
    </row>
    <row r="2918">
      <c r="A2918" s="236"/>
      <c r="B2918" s="145"/>
      <c r="C2918" s="234"/>
      <c r="D2918" s="235"/>
      <c r="E2918" s="235"/>
      <c r="F2918" s="217"/>
      <c r="G2918" s="217"/>
      <c r="H2918" s="217"/>
      <c r="I2918" s="217"/>
      <c r="J2918" s="217"/>
      <c r="K2918" s="217"/>
      <c r="L2918" s="217"/>
      <c r="M2918" s="217"/>
      <c r="N2918" s="217"/>
      <c r="O2918" s="217"/>
      <c r="P2918" s="217"/>
    </row>
    <row r="2919">
      <c r="A2919" s="236"/>
      <c r="B2919" s="145"/>
      <c r="C2919" s="234"/>
      <c r="D2919" s="235"/>
      <c r="E2919" s="235"/>
      <c r="F2919" s="217"/>
      <c r="G2919" s="217"/>
      <c r="H2919" s="217"/>
      <c r="I2919" s="217"/>
      <c r="J2919" s="217"/>
      <c r="K2919" s="217"/>
      <c r="L2919" s="217"/>
      <c r="M2919" s="217"/>
      <c r="N2919" s="217"/>
      <c r="O2919" s="217"/>
      <c r="P2919" s="217"/>
    </row>
    <row r="2920">
      <c r="A2920" s="236"/>
      <c r="B2920" s="145"/>
      <c r="C2920" s="234"/>
      <c r="D2920" s="236"/>
      <c r="E2920" s="235"/>
      <c r="F2920" s="195"/>
      <c r="G2920" s="195"/>
      <c r="H2920" s="217"/>
      <c r="I2920" s="195"/>
      <c r="J2920" s="195"/>
      <c r="K2920" s="195"/>
      <c r="L2920" s="195"/>
      <c r="M2920" s="195"/>
      <c r="N2920" s="195"/>
      <c r="O2920" s="195"/>
      <c r="P2920" s="195"/>
    </row>
    <row r="2921">
      <c r="A2921" s="236"/>
      <c r="B2921" s="145"/>
      <c r="C2921" s="234"/>
      <c r="D2921" s="235"/>
      <c r="E2921" s="235"/>
      <c r="F2921" s="217"/>
      <c r="G2921" s="217"/>
      <c r="H2921" s="217"/>
      <c r="I2921" s="217"/>
      <c r="J2921" s="217"/>
      <c r="K2921" s="217"/>
      <c r="L2921" s="217"/>
      <c r="M2921" s="217"/>
      <c r="N2921" s="217"/>
      <c r="O2921" s="217"/>
      <c r="P2921" s="217"/>
    </row>
    <row r="2922">
      <c r="A2922" s="236"/>
      <c r="B2922" s="145"/>
      <c r="C2922" s="234"/>
      <c r="D2922" s="235"/>
      <c r="E2922" s="235"/>
      <c r="F2922" s="217"/>
      <c r="G2922" s="217"/>
      <c r="H2922" s="217"/>
      <c r="I2922" s="217"/>
      <c r="J2922" s="217"/>
      <c r="K2922" s="217"/>
      <c r="L2922" s="217"/>
      <c r="M2922" s="217"/>
      <c r="N2922" s="217"/>
      <c r="O2922" s="217"/>
      <c r="P2922" s="217"/>
    </row>
    <row r="2923">
      <c r="A2923" s="236"/>
      <c r="B2923" s="145"/>
      <c r="C2923" s="234"/>
      <c r="D2923" s="235"/>
      <c r="E2923" s="235"/>
      <c r="F2923" s="217"/>
      <c r="G2923" s="217"/>
      <c r="H2923" s="217"/>
      <c r="I2923" s="217"/>
      <c r="J2923" s="217"/>
      <c r="K2923" s="217"/>
      <c r="L2923" s="217"/>
      <c r="M2923" s="217"/>
      <c r="N2923" s="217"/>
      <c r="O2923" s="217"/>
      <c r="P2923" s="217"/>
    </row>
    <row r="2924">
      <c r="A2924" s="236"/>
      <c r="B2924" s="145"/>
      <c r="C2924" s="234"/>
      <c r="D2924" s="235"/>
      <c r="E2924" s="235"/>
      <c r="F2924" s="217"/>
      <c r="G2924" s="217"/>
      <c r="H2924" s="217"/>
      <c r="I2924" s="217"/>
      <c r="J2924" s="217"/>
      <c r="K2924" s="217"/>
      <c r="L2924" s="217"/>
      <c r="M2924" s="217"/>
      <c r="N2924" s="217"/>
      <c r="O2924" s="217"/>
      <c r="P2924" s="217"/>
    </row>
    <row r="2925">
      <c r="A2925" s="236"/>
      <c r="B2925" s="145"/>
      <c r="C2925" s="234"/>
      <c r="D2925" s="235"/>
      <c r="E2925" s="235"/>
      <c r="F2925" s="217"/>
      <c r="G2925" s="217"/>
      <c r="H2925" s="217"/>
      <c r="I2925" s="217"/>
      <c r="J2925" s="217"/>
      <c r="K2925" s="217"/>
      <c r="L2925" s="217"/>
      <c r="M2925" s="217"/>
      <c r="N2925" s="217"/>
      <c r="O2925" s="217"/>
      <c r="P2925" s="217"/>
    </row>
    <row r="2926">
      <c r="A2926" s="236"/>
      <c r="B2926" s="145"/>
      <c r="C2926" s="234"/>
      <c r="D2926" s="235"/>
      <c r="E2926" s="235"/>
      <c r="F2926" s="217"/>
      <c r="G2926" s="217"/>
      <c r="H2926" s="217"/>
      <c r="I2926" s="217"/>
      <c r="J2926" s="217"/>
      <c r="K2926" s="217"/>
      <c r="L2926" s="217"/>
      <c r="M2926" s="217"/>
      <c r="N2926" s="217"/>
      <c r="O2926" s="217"/>
      <c r="P2926" s="217"/>
    </row>
    <row r="2927">
      <c r="A2927" s="236"/>
      <c r="B2927" s="145"/>
      <c r="C2927" s="234"/>
      <c r="D2927" s="235"/>
      <c r="E2927" s="235"/>
      <c r="F2927" s="217"/>
      <c r="G2927" s="217"/>
      <c r="H2927" s="217"/>
      <c r="I2927" s="217"/>
      <c r="J2927" s="217"/>
      <c r="K2927" s="217"/>
      <c r="L2927" s="217"/>
      <c r="M2927" s="217"/>
      <c r="N2927" s="217"/>
      <c r="O2927" s="217"/>
      <c r="P2927" s="217"/>
    </row>
    <row r="2928">
      <c r="A2928" s="236"/>
      <c r="B2928" s="145"/>
      <c r="C2928" s="234"/>
      <c r="D2928" s="235"/>
      <c r="E2928" s="235"/>
      <c r="F2928" s="217"/>
      <c r="G2928" s="217"/>
      <c r="H2928" s="217"/>
      <c r="I2928" s="217"/>
      <c r="J2928" s="217"/>
      <c r="K2928" s="217"/>
      <c r="L2928" s="217"/>
      <c r="M2928" s="217"/>
      <c r="N2928" s="217"/>
      <c r="O2928" s="217"/>
      <c r="P2928" s="217"/>
    </row>
    <row r="2929">
      <c r="A2929" s="236"/>
      <c r="B2929" s="145"/>
      <c r="C2929" s="234"/>
      <c r="D2929" s="235"/>
      <c r="E2929" s="235"/>
      <c r="F2929" s="217"/>
      <c r="G2929" s="217"/>
      <c r="H2929" s="217"/>
      <c r="I2929" s="217"/>
      <c r="J2929" s="217"/>
      <c r="K2929" s="217"/>
      <c r="L2929" s="217"/>
      <c r="M2929" s="217"/>
      <c r="N2929" s="217"/>
      <c r="O2929" s="217"/>
      <c r="P2929" s="217"/>
    </row>
    <row r="2930">
      <c r="A2930" s="236"/>
      <c r="B2930" s="145"/>
      <c r="C2930" s="234"/>
      <c r="D2930" s="235"/>
      <c r="E2930" s="235"/>
      <c r="F2930" s="217"/>
      <c r="G2930" s="217"/>
      <c r="H2930" s="217"/>
      <c r="I2930" s="217"/>
      <c r="J2930" s="217"/>
      <c r="K2930" s="217"/>
      <c r="L2930" s="217"/>
      <c r="M2930" s="217"/>
      <c r="N2930" s="217"/>
      <c r="O2930" s="217"/>
      <c r="P2930" s="217"/>
    </row>
    <row r="2931">
      <c r="A2931" s="236"/>
      <c r="B2931" s="145"/>
      <c r="C2931" s="234"/>
      <c r="D2931" s="235"/>
      <c r="E2931" s="235"/>
      <c r="F2931" s="217"/>
      <c r="G2931" s="217"/>
      <c r="H2931" s="217"/>
      <c r="I2931" s="217"/>
      <c r="J2931" s="217"/>
      <c r="K2931" s="217"/>
      <c r="L2931" s="217"/>
      <c r="M2931" s="217"/>
      <c r="N2931" s="217"/>
      <c r="O2931" s="217"/>
      <c r="P2931" s="217"/>
    </row>
    <row r="2932">
      <c r="A2932" s="236"/>
      <c r="B2932" s="145"/>
      <c r="C2932" s="234"/>
      <c r="D2932" s="235"/>
      <c r="E2932" s="235"/>
      <c r="F2932" s="217"/>
      <c r="G2932" s="217"/>
      <c r="H2932" s="217"/>
      <c r="I2932" s="217"/>
      <c r="J2932" s="217"/>
      <c r="K2932" s="217"/>
      <c r="L2932" s="217"/>
      <c r="M2932" s="217"/>
      <c r="N2932" s="217"/>
      <c r="O2932" s="217"/>
      <c r="P2932" s="217"/>
    </row>
    <row r="2933">
      <c r="A2933" s="236"/>
      <c r="B2933" s="145"/>
      <c r="C2933" s="234"/>
      <c r="D2933" s="235"/>
      <c r="E2933" s="235"/>
      <c r="F2933" s="217"/>
      <c r="G2933" s="217"/>
      <c r="H2933" s="217"/>
      <c r="I2933" s="217"/>
      <c r="J2933" s="217"/>
      <c r="K2933" s="217"/>
      <c r="L2933" s="217"/>
      <c r="M2933" s="217"/>
      <c r="N2933" s="217"/>
      <c r="O2933" s="217"/>
      <c r="P2933" s="217"/>
    </row>
    <row r="2934">
      <c r="A2934" s="236"/>
      <c r="B2934" s="145"/>
      <c r="C2934" s="234"/>
      <c r="D2934" s="235"/>
      <c r="E2934" s="235"/>
      <c r="F2934" s="217"/>
      <c r="G2934" s="217"/>
      <c r="H2934" s="217"/>
      <c r="I2934" s="217"/>
      <c r="J2934" s="217"/>
      <c r="K2934" s="217"/>
      <c r="L2934" s="217"/>
      <c r="M2934" s="217"/>
      <c r="N2934" s="217"/>
      <c r="O2934" s="217"/>
      <c r="P2934" s="217"/>
    </row>
    <row r="2935">
      <c r="A2935" s="236"/>
      <c r="B2935" s="145"/>
      <c r="C2935" s="234"/>
      <c r="D2935" s="235"/>
      <c r="E2935" s="235"/>
      <c r="F2935" s="217"/>
      <c r="G2935" s="217"/>
      <c r="H2935" s="217"/>
      <c r="I2935" s="217"/>
      <c r="J2935" s="217"/>
      <c r="K2935" s="217"/>
      <c r="L2935" s="217"/>
      <c r="M2935" s="217"/>
      <c r="N2935" s="217"/>
      <c r="O2935" s="217"/>
      <c r="P2935" s="217"/>
    </row>
    <row r="2936">
      <c r="A2936" s="236"/>
      <c r="B2936" s="145"/>
      <c r="C2936" s="234"/>
      <c r="D2936" s="235"/>
      <c r="E2936" s="235"/>
      <c r="F2936" s="217"/>
      <c r="G2936" s="217"/>
      <c r="H2936" s="217"/>
      <c r="I2936" s="217"/>
      <c r="J2936" s="217"/>
      <c r="K2936" s="217"/>
      <c r="L2936" s="217"/>
      <c r="M2936" s="217"/>
      <c r="N2936" s="217"/>
      <c r="O2936" s="217"/>
      <c r="P2936" s="217"/>
    </row>
    <row r="2937">
      <c r="A2937" s="236"/>
      <c r="B2937" s="145"/>
      <c r="C2937" s="234"/>
      <c r="D2937" s="235"/>
      <c r="E2937" s="235"/>
      <c r="F2937" s="217"/>
      <c r="G2937" s="217"/>
      <c r="H2937" s="217"/>
      <c r="I2937" s="217"/>
      <c r="J2937" s="217"/>
      <c r="K2937" s="217"/>
      <c r="L2937" s="217"/>
      <c r="M2937" s="217"/>
      <c r="N2937" s="217"/>
      <c r="O2937" s="217"/>
      <c r="P2937" s="217"/>
    </row>
    <row r="2938">
      <c r="A2938" s="236"/>
      <c r="B2938" s="145"/>
      <c r="C2938" s="234"/>
      <c r="D2938" s="236"/>
      <c r="E2938" s="235"/>
      <c r="F2938" s="195"/>
      <c r="G2938" s="195"/>
      <c r="H2938" s="217"/>
      <c r="I2938" s="195"/>
      <c r="J2938" s="195"/>
      <c r="K2938" s="195"/>
      <c r="L2938" s="195"/>
      <c r="M2938" s="195"/>
      <c r="N2938" s="195"/>
      <c r="O2938" s="195"/>
      <c r="P2938" s="195"/>
    </row>
    <row r="2939">
      <c r="A2939" s="235"/>
      <c r="B2939" s="145"/>
      <c r="C2939" s="234"/>
      <c r="D2939" s="235"/>
      <c r="E2939" s="235"/>
      <c r="F2939" s="217"/>
      <c r="G2939" s="217"/>
      <c r="H2939" s="217"/>
      <c r="I2939" s="217"/>
      <c r="J2939" s="217"/>
      <c r="K2939" s="217"/>
      <c r="L2939" s="217"/>
      <c r="M2939" s="217"/>
      <c r="N2939" s="217"/>
      <c r="O2939" s="217"/>
      <c r="P2939" s="217"/>
    </row>
    <row r="2940">
      <c r="A2940" s="235"/>
      <c r="B2940" s="145"/>
      <c r="C2940" s="234"/>
      <c r="D2940" s="235"/>
      <c r="E2940" s="235"/>
      <c r="F2940" s="217"/>
      <c r="G2940" s="217"/>
      <c r="H2940" s="217"/>
      <c r="I2940" s="217"/>
      <c r="J2940" s="217"/>
      <c r="K2940" s="217"/>
      <c r="L2940" s="217"/>
      <c r="M2940" s="217"/>
      <c r="N2940" s="217"/>
      <c r="O2940" s="217"/>
      <c r="P2940" s="217"/>
    </row>
    <row r="2941">
      <c r="A2941" s="235"/>
      <c r="B2941" s="145"/>
      <c r="C2941" s="234"/>
      <c r="D2941" s="235"/>
      <c r="E2941" s="235"/>
      <c r="F2941" s="217"/>
      <c r="G2941" s="217"/>
      <c r="H2941" s="217"/>
      <c r="I2941" s="217"/>
      <c r="J2941" s="217"/>
      <c r="K2941" s="217"/>
      <c r="L2941" s="217"/>
      <c r="M2941" s="217"/>
      <c r="N2941" s="217"/>
      <c r="O2941" s="217"/>
      <c r="P2941" s="217"/>
    </row>
    <row r="2942">
      <c r="A2942" s="235"/>
      <c r="B2942" s="145"/>
      <c r="C2942" s="234"/>
      <c r="D2942" s="235"/>
      <c r="E2942" s="235"/>
      <c r="F2942" s="217"/>
      <c r="G2942" s="217"/>
      <c r="H2942" s="217"/>
      <c r="I2942" s="217"/>
      <c r="J2942" s="217"/>
      <c r="K2942" s="217"/>
      <c r="L2942" s="217"/>
      <c r="M2942" s="217"/>
      <c r="N2942" s="217"/>
      <c r="O2942" s="217"/>
      <c r="P2942" s="217"/>
    </row>
    <row r="2943">
      <c r="A2943" s="235"/>
      <c r="B2943" s="145"/>
      <c r="C2943" s="234"/>
      <c r="D2943" s="235"/>
      <c r="E2943" s="235"/>
      <c r="F2943" s="217"/>
      <c r="G2943" s="217"/>
      <c r="H2943" s="217"/>
      <c r="I2943" s="217"/>
      <c r="J2943" s="217"/>
      <c r="K2943" s="217"/>
      <c r="L2943" s="217"/>
      <c r="M2943" s="217"/>
      <c r="N2943" s="217"/>
      <c r="O2943" s="217"/>
      <c r="P2943" s="217"/>
    </row>
    <row r="2944">
      <c r="A2944" s="235"/>
      <c r="B2944" s="145"/>
      <c r="C2944" s="234"/>
      <c r="D2944" s="235"/>
      <c r="E2944" s="235"/>
      <c r="F2944" s="217"/>
      <c r="G2944" s="217"/>
      <c r="H2944" s="217"/>
      <c r="I2944" s="217"/>
      <c r="J2944" s="217"/>
      <c r="K2944" s="217"/>
      <c r="L2944" s="217"/>
      <c r="M2944" s="217"/>
      <c r="N2944" s="217"/>
      <c r="O2944" s="217"/>
      <c r="P2944" s="217"/>
    </row>
    <row r="2945">
      <c r="A2945" s="235"/>
      <c r="B2945" s="145"/>
      <c r="C2945" s="234"/>
      <c r="D2945" s="235"/>
      <c r="E2945" s="235"/>
      <c r="F2945" s="217"/>
      <c r="G2945" s="217"/>
      <c r="H2945" s="217"/>
      <c r="I2945" s="217"/>
      <c r="J2945" s="217"/>
      <c r="K2945" s="217"/>
      <c r="L2945" s="217"/>
      <c r="M2945" s="217"/>
      <c r="N2945" s="217"/>
      <c r="O2945" s="217"/>
      <c r="P2945" s="217"/>
    </row>
    <row r="2946">
      <c r="A2946" s="235"/>
      <c r="B2946" s="145"/>
      <c r="C2946" s="234"/>
      <c r="D2946" s="235"/>
      <c r="E2946" s="235"/>
      <c r="F2946" s="217"/>
      <c r="G2946" s="217"/>
      <c r="H2946" s="217"/>
      <c r="I2946" s="217"/>
      <c r="J2946" s="217"/>
      <c r="K2946" s="217"/>
      <c r="L2946" s="217"/>
      <c r="M2946" s="217"/>
      <c r="N2946" s="217"/>
      <c r="O2946" s="217"/>
      <c r="P2946" s="217"/>
    </row>
    <row r="2947">
      <c r="A2947" s="235"/>
      <c r="B2947" s="145"/>
      <c r="C2947" s="234"/>
      <c r="D2947" s="235"/>
      <c r="E2947" s="235"/>
      <c r="F2947" s="217"/>
      <c r="G2947" s="217"/>
      <c r="H2947" s="217"/>
      <c r="I2947" s="217"/>
      <c r="J2947" s="217"/>
      <c r="K2947" s="217"/>
      <c r="L2947" s="217"/>
      <c r="M2947" s="217"/>
      <c r="N2947" s="217"/>
      <c r="O2947" s="217"/>
      <c r="P2947" s="217"/>
    </row>
    <row r="2948">
      <c r="A2948" s="235"/>
      <c r="B2948" s="145"/>
      <c r="C2948" s="234"/>
      <c r="D2948" s="235"/>
      <c r="E2948" s="235"/>
      <c r="F2948" s="217"/>
      <c r="G2948" s="217"/>
      <c r="H2948" s="217"/>
      <c r="I2948" s="217"/>
      <c r="J2948" s="217"/>
      <c r="K2948" s="217"/>
      <c r="L2948" s="217"/>
      <c r="M2948" s="217"/>
      <c r="N2948" s="217"/>
      <c r="O2948" s="217"/>
      <c r="P2948" s="217"/>
    </row>
    <row r="2949">
      <c r="A2949" s="235"/>
      <c r="B2949" s="145"/>
      <c r="C2949" s="234"/>
      <c r="D2949" s="235"/>
      <c r="E2949" s="235"/>
      <c r="F2949" s="217"/>
      <c r="G2949" s="217"/>
      <c r="H2949" s="217"/>
      <c r="I2949" s="217"/>
      <c r="J2949" s="217"/>
      <c r="K2949" s="217"/>
      <c r="L2949" s="217"/>
      <c r="M2949" s="217"/>
      <c r="N2949" s="217"/>
      <c r="O2949" s="217"/>
      <c r="P2949" s="217"/>
    </row>
    <row r="2950">
      <c r="A2950" s="235"/>
      <c r="B2950" s="145"/>
      <c r="C2950" s="234"/>
      <c r="D2950" s="235"/>
      <c r="E2950" s="235"/>
      <c r="F2950" s="217"/>
      <c r="G2950" s="217"/>
      <c r="H2950" s="217"/>
      <c r="I2950" s="217"/>
      <c r="J2950" s="217"/>
      <c r="K2950" s="217"/>
      <c r="L2950" s="217"/>
      <c r="M2950" s="217"/>
      <c r="N2950" s="217"/>
      <c r="O2950" s="217"/>
      <c r="P2950" s="217"/>
    </row>
    <row r="2951">
      <c r="A2951" s="235"/>
      <c r="B2951" s="145"/>
      <c r="C2951" s="234"/>
      <c r="D2951" s="235"/>
      <c r="E2951" s="235"/>
      <c r="F2951" s="217"/>
      <c r="G2951" s="217"/>
      <c r="H2951" s="217"/>
      <c r="I2951" s="217"/>
      <c r="J2951" s="217"/>
      <c r="K2951" s="217"/>
      <c r="L2951" s="217"/>
      <c r="M2951" s="217"/>
      <c r="N2951" s="217"/>
      <c r="O2951" s="217"/>
      <c r="P2951" s="217"/>
    </row>
    <row r="2952">
      <c r="A2952" s="235"/>
      <c r="B2952" s="145"/>
      <c r="C2952" s="234"/>
      <c r="D2952" s="235"/>
      <c r="E2952" s="235"/>
      <c r="F2952" s="217"/>
      <c r="G2952" s="217"/>
      <c r="H2952" s="217"/>
      <c r="I2952" s="217"/>
      <c r="J2952" s="217"/>
      <c r="K2952" s="217"/>
      <c r="L2952" s="217"/>
      <c r="M2952" s="217"/>
      <c r="N2952" s="217"/>
      <c r="O2952" s="217"/>
      <c r="P2952" s="217"/>
    </row>
    <row r="2953">
      <c r="A2953" s="235"/>
      <c r="B2953" s="145"/>
      <c r="C2953" s="234"/>
      <c r="D2953" s="235"/>
      <c r="E2953" s="235"/>
      <c r="F2953" s="217"/>
      <c r="G2953" s="217"/>
      <c r="H2953" s="217"/>
      <c r="I2953" s="217"/>
      <c r="J2953" s="217"/>
      <c r="K2953" s="217"/>
      <c r="L2953" s="217"/>
      <c r="M2953" s="217"/>
      <c r="N2953" s="217"/>
      <c r="O2953" s="217"/>
      <c r="P2953" s="217"/>
    </row>
    <row r="2954">
      <c r="A2954" s="235"/>
      <c r="B2954" s="145"/>
      <c r="C2954" s="234"/>
      <c r="D2954" s="235"/>
      <c r="E2954" s="235"/>
      <c r="F2954" s="217"/>
      <c r="G2954" s="217"/>
      <c r="H2954" s="217"/>
      <c r="I2954" s="217"/>
      <c r="J2954" s="217"/>
      <c r="K2954" s="217"/>
      <c r="L2954" s="217"/>
      <c r="M2954" s="217"/>
      <c r="N2954" s="217"/>
      <c r="O2954" s="217"/>
      <c r="P2954" s="217"/>
    </row>
    <row r="2955">
      <c r="A2955" s="235"/>
      <c r="B2955" s="145"/>
      <c r="C2955" s="234"/>
      <c r="D2955" s="235"/>
      <c r="E2955" s="235"/>
      <c r="F2955" s="217"/>
      <c r="G2955" s="217"/>
      <c r="H2955" s="217"/>
      <c r="I2955" s="217"/>
      <c r="J2955" s="217"/>
      <c r="K2955" s="217"/>
      <c r="L2955" s="217"/>
      <c r="M2955" s="217"/>
      <c r="N2955" s="217"/>
      <c r="O2955" s="217"/>
      <c r="P2955" s="217"/>
    </row>
    <row r="2956">
      <c r="A2956" s="236"/>
      <c r="B2956" s="145"/>
      <c r="C2956" s="234"/>
      <c r="D2956" s="236"/>
      <c r="E2956" s="235"/>
      <c r="F2956" s="195"/>
      <c r="G2956" s="195"/>
      <c r="H2956" s="217"/>
      <c r="I2956" s="195"/>
      <c r="J2956" s="195"/>
      <c r="K2956" s="195"/>
      <c r="L2956" s="195"/>
      <c r="M2956" s="195"/>
      <c r="N2956" s="195"/>
      <c r="O2956" s="195"/>
      <c r="P2956" s="195"/>
    </row>
    <row r="2957">
      <c r="A2957" s="235"/>
      <c r="B2957" s="234"/>
      <c r="C2957" s="234"/>
      <c r="D2957" s="235"/>
      <c r="E2957" s="235"/>
      <c r="F2957" s="217"/>
      <c r="G2957" s="217"/>
      <c r="H2957" s="217"/>
      <c r="I2957" s="217"/>
      <c r="J2957" s="217"/>
      <c r="K2957" s="217"/>
      <c r="L2957" s="217"/>
      <c r="M2957" s="217"/>
      <c r="N2957" s="217"/>
      <c r="O2957" s="217"/>
      <c r="P2957" s="217"/>
    </row>
    <row r="2958">
      <c r="A2958" s="235"/>
      <c r="B2958" s="234"/>
      <c r="C2958" s="234"/>
      <c r="D2958" s="235"/>
      <c r="E2958" s="235"/>
      <c r="F2958" s="217"/>
      <c r="G2958" s="217"/>
      <c r="H2958" s="217"/>
      <c r="I2958" s="217"/>
      <c r="J2958" s="217"/>
      <c r="K2958" s="217"/>
      <c r="L2958" s="217"/>
      <c r="M2958" s="217"/>
      <c r="N2958" s="217"/>
      <c r="O2958" s="217"/>
      <c r="P2958" s="217"/>
    </row>
    <row r="2959">
      <c r="A2959" s="235"/>
      <c r="B2959" s="234"/>
      <c r="C2959" s="234"/>
      <c r="D2959" s="235"/>
      <c r="E2959" s="235"/>
      <c r="F2959" s="217"/>
      <c r="G2959" s="217"/>
      <c r="H2959" s="217"/>
      <c r="I2959" s="217"/>
      <c r="J2959" s="217"/>
      <c r="K2959" s="217"/>
      <c r="L2959" s="217"/>
      <c r="M2959" s="217"/>
      <c r="N2959" s="217"/>
      <c r="O2959" s="217"/>
      <c r="P2959" s="217"/>
    </row>
    <row r="2960">
      <c r="A2960" s="235"/>
      <c r="B2960" s="234"/>
      <c r="C2960" s="234"/>
      <c r="D2960" s="235"/>
      <c r="E2960" s="235"/>
      <c r="F2960" s="217"/>
      <c r="G2960" s="217"/>
      <c r="H2960" s="217"/>
      <c r="I2960" s="217"/>
      <c r="J2960" s="217"/>
      <c r="K2960" s="217"/>
      <c r="L2960" s="217"/>
      <c r="M2960" s="217"/>
      <c r="N2960" s="217"/>
      <c r="O2960" s="217"/>
      <c r="P2960" s="217"/>
    </row>
    <row r="2961">
      <c r="A2961" s="235"/>
      <c r="B2961" s="234"/>
      <c r="C2961" s="234"/>
      <c r="D2961" s="235"/>
      <c r="E2961" s="235"/>
      <c r="F2961" s="217"/>
      <c r="G2961" s="217"/>
      <c r="H2961" s="217"/>
      <c r="I2961" s="217"/>
      <c r="J2961" s="217"/>
      <c r="K2961" s="217"/>
      <c r="L2961" s="217"/>
      <c r="M2961" s="217"/>
      <c r="N2961" s="217"/>
      <c r="O2961" s="217"/>
      <c r="P2961" s="217"/>
    </row>
    <row r="2962">
      <c r="A2962" s="235"/>
      <c r="B2962" s="234"/>
      <c r="C2962" s="234"/>
      <c r="D2962" s="235"/>
      <c r="E2962" s="235"/>
      <c r="F2962" s="217"/>
      <c r="G2962" s="217"/>
      <c r="H2962" s="217"/>
      <c r="I2962" s="217"/>
      <c r="J2962" s="217"/>
      <c r="K2962" s="217"/>
      <c r="L2962" s="217"/>
      <c r="M2962" s="217"/>
      <c r="N2962" s="217"/>
      <c r="O2962" s="217"/>
      <c r="P2962" s="217"/>
    </row>
    <row r="2963">
      <c r="A2963" s="235"/>
      <c r="B2963" s="234"/>
      <c r="C2963" s="234"/>
      <c r="D2963" s="235"/>
      <c r="E2963" s="235"/>
      <c r="F2963" s="217"/>
      <c r="G2963" s="217"/>
      <c r="H2963" s="217"/>
      <c r="I2963" s="217"/>
      <c r="J2963" s="217"/>
      <c r="K2963" s="217"/>
      <c r="L2963" s="217"/>
      <c r="M2963" s="217"/>
      <c r="N2963" s="217"/>
      <c r="O2963" s="217"/>
      <c r="P2963" s="217"/>
    </row>
    <row r="2964">
      <c r="A2964" s="235"/>
      <c r="B2964" s="234"/>
      <c r="C2964" s="234"/>
      <c r="D2964" s="235"/>
      <c r="E2964" s="235"/>
      <c r="F2964" s="217"/>
      <c r="G2964" s="217"/>
      <c r="H2964" s="217"/>
      <c r="I2964" s="217"/>
      <c r="J2964" s="217"/>
      <c r="K2964" s="217"/>
      <c r="L2964" s="217"/>
      <c r="M2964" s="217"/>
      <c r="N2964" s="217"/>
      <c r="O2964" s="217"/>
      <c r="P2964" s="217"/>
    </row>
    <row r="2965">
      <c r="A2965" s="235"/>
      <c r="B2965" s="234"/>
      <c r="C2965" s="234"/>
      <c r="D2965" s="235"/>
      <c r="E2965" s="235"/>
      <c r="F2965" s="217"/>
      <c r="G2965" s="217"/>
      <c r="H2965" s="217"/>
      <c r="I2965" s="217"/>
      <c r="J2965" s="217"/>
      <c r="K2965" s="217"/>
      <c r="L2965" s="217"/>
      <c r="M2965" s="217"/>
      <c r="N2965" s="217"/>
      <c r="O2965" s="217"/>
      <c r="P2965" s="217"/>
    </row>
    <row r="2966">
      <c r="A2966" s="235"/>
      <c r="B2966" s="234"/>
      <c r="C2966" s="234"/>
      <c r="D2966" s="235"/>
      <c r="E2966" s="235"/>
      <c r="F2966" s="217"/>
      <c r="G2966" s="217"/>
      <c r="H2966" s="217"/>
      <c r="I2966" s="217"/>
      <c r="J2966" s="217"/>
      <c r="K2966" s="217"/>
      <c r="L2966" s="217"/>
      <c r="M2966" s="217"/>
      <c r="N2966" s="217"/>
      <c r="O2966" s="217"/>
      <c r="P2966" s="217"/>
    </row>
    <row r="2967">
      <c r="A2967" s="235"/>
      <c r="B2967" s="234"/>
      <c r="C2967" s="234"/>
      <c r="D2967" s="235"/>
      <c r="E2967" s="235"/>
      <c r="F2967" s="217"/>
      <c r="G2967" s="217"/>
      <c r="H2967" s="217"/>
      <c r="I2967" s="217"/>
      <c r="J2967" s="217"/>
      <c r="K2967" s="217"/>
      <c r="L2967" s="217"/>
      <c r="M2967" s="217"/>
      <c r="N2967" s="217"/>
      <c r="O2967" s="217"/>
      <c r="P2967" s="217"/>
    </row>
    <row r="2968">
      <c r="A2968" s="235"/>
      <c r="B2968" s="234"/>
      <c r="C2968" s="234"/>
      <c r="D2968" s="235"/>
      <c r="E2968" s="235"/>
      <c r="F2968" s="217"/>
      <c r="G2968" s="217"/>
      <c r="H2968" s="217"/>
      <c r="I2968" s="217"/>
      <c r="J2968" s="217"/>
      <c r="K2968" s="217"/>
      <c r="L2968" s="217"/>
      <c r="M2968" s="217"/>
      <c r="N2968" s="217"/>
      <c r="O2968" s="217"/>
      <c r="P2968" s="217"/>
    </row>
    <row r="2969">
      <c r="A2969" s="235"/>
      <c r="B2969" s="234"/>
      <c r="C2969" s="234"/>
      <c r="D2969" s="235"/>
      <c r="E2969" s="235"/>
      <c r="F2969" s="217"/>
      <c r="G2969" s="217"/>
      <c r="H2969" s="217"/>
      <c r="I2969" s="217"/>
      <c r="J2969" s="217"/>
      <c r="K2969" s="217"/>
      <c r="L2969" s="217"/>
      <c r="M2969" s="217"/>
      <c r="N2969" s="217"/>
      <c r="O2969" s="217"/>
      <c r="P2969" s="217"/>
    </row>
    <row r="2970">
      <c r="A2970" s="235"/>
      <c r="B2970" s="234"/>
      <c r="C2970" s="234"/>
      <c r="D2970" s="235"/>
      <c r="E2970" s="235"/>
      <c r="F2970" s="217"/>
      <c r="G2970" s="217"/>
      <c r="H2970" s="217"/>
      <c r="I2970" s="217"/>
      <c r="J2970" s="217"/>
      <c r="K2970" s="217"/>
      <c r="L2970" s="217"/>
      <c r="M2970" s="217"/>
      <c r="N2970" s="217"/>
      <c r="O2970" s="217"/>
      <c r="P2970" s="217"/>
    </row>
    <row r="2971">
      <c r="A2971" s="235"/>
      <c r="B2971" s="234"/>
      <c r="C2971" s="234"/>
      <c r="D2971" s="235"/>
      <c r="E2971" s="235"/>
      <c r="F2971" s="217"/>
      <c r="G2971" s="217"/>
      <c r="H2971" s="217"/>
      <c r="I2971" s="217"/>
      <c r="J2971" s="217"/>
      <c r="K2971" s="217"/>
      <c r="L2971" s="217"/>
      <c r="M2971" s="217"/>
      <c r="N2971" s="217"/>
      <c r="O2971" s="217"/>
      <c r="P2971" s="217"/>
    </row>
    <row r="2972">
      <c r="A2972" s="235"/>
      <c r="B2972" s="234"/>
      <c r="C2972" s="234"/>
      <c r="D2972" s="235"/>
      <c r="E2972" s="235"/>
      <c r="F2972" s="217"/>
      <c r="G2972" s="217"/>
      <c r="H2972" s="217"/>
      <c r="I2972" s="217"/>
      <c r="J2972" s="217"/>
      <c r="K2972" s="217"/>
      <c r="L2972" s="217"/>
      <c r="M2972" s="217"/>
      <c r="N2972" s="217"/>
      <c r="O2972" s="217"/>
      <c r="P2972" s="217"/>
    </row>
    <row r="2973">
      <c r="A2973" s="235"/>
      <c r="B2973" s="234"/>
      <c r="C2973" s="234"/>
      <c r="D2973" s="235"/>
      <c r="E2973" s="235"/>
      <c r="F2973" s="217"/>
      <c r="G2973" s="217"/>
      <c r="H2973" s="217"/>
      <c r="I2973" s="217"/>
      <c r="J2973" s="217"/>
      <c r="K2973" s="217"/>
      <c r="L2973" s="217"/>
      <c r="M2973" s="217"/>
      <c r="N2973" s="217"/>
      <c r="O2973" s="217"/>
      <c r="P2973" s="217"/>
    </row>
    <row r="2974">
      <c r="A2974" s="236"/>
      <c r="B2974" s="234"/>
      <c r="C2974" s="234"/>
      <c r="D2974" s="236"/>
      <c r="E2974" s="235"/>
      <c r="F2974" s="195"/>
      <c r="G2974" s="195"/>
      <c r="H2974" s="217"/>
      <c r="I2974" s="195"/>
      <c r="J2974" s="195"/>
      <c r="K2974" s="195"/>
      <c r="L2974" s="195"/>
      <c r="M2974" s="195"/>
      <c r="N2974" s="195"/>
      <c r="O2974" s="195"/>
      <c r="P2974" s="195"/>
    </row>
    <row r="2975">
      <c r="A2975" s="235"/>
      <c r="B2975" s="234"/>
      <c r="C2975" s="234"/>
      <c r="D2975" s="235"/>
      <c r="E2975" s="235"/>
      <c r="F2975" s="217"/>
      <c r="G2975" s="217"/>
      <c r="H2975" s="217"/>
      <c r="I2975" s="217"/>
      <c r="J2975" s="217"/>
      <c r="K2975" s="217"/>
      <c r="L2975" s="217"/>
      <c r="M2975" s="217"/>
      <c r="N2975" s="217"/>
      <c r="O2975" s="217"/>
      <c r="P2975" s="217"/>
    </row>
    <row r="2976">
      <c r="A2976" s="235"/>
      <c r="B2976" s="234"/>
      <c r="C2976" s="234"/>
      <c r="D2976" s="235"/>
      <c r="E2976" s="235"/>
      <c r="F2976" s="217"/>
      <c r="G2976" s="217"/>
      <c r="H2976" s="217"/>
      <c r="I2976" s="217"/>
      <c r="J2976" s="217"/>
      <c r="K2976" s="217"/>
      <c r="L2976" s="217"/>
      <c r="M2976" s="217"/>
      <c r="N2976" s="217"/>
      <c r="O2976" s="217"/>
      <c r="P2976" s="217"/>
    </row>
    <row r="2977">
      <c r="A2977" s="235"/>
      <c r="B2977" s="234"/>
      <c r="C2977" s="234"/>
      <c r="D2977" s="235"/>
      <c r="E2977" s="235"/>
      <c r="F2977" s="217"/>
      <c r="G2977" s="217"/>
      <c r="H2977" s="217"/>
      <c r="I2977" s="217"/>
      <c r="J2977" s="217"/>
      <c r="K2977" s="217"/>
      <c r="L2977" s="217"/>
      <c r="M2977" s="217"/>
      <c r="N2977" s="217"/>
      <c r="O2977" s="217"/>
      <c r="P2977" s="217"/>
    </row>
    <row r="2978">
      <c r="A2978" s="235"/>
      <c r="B2978" s="234"/>
      <c r="C2978" s="234"/>
      <c r="D2978" s="235"/>
      <c r="E2978" s="235"/>
      <c r="F2978" s="217"/>
      <c r="G2978" s="217"/>
      <c r="H2978" s="217"/>
      <c r="I2978" s="217"/>
      <c r="J2978" s="217"/>
      <c r="K2978" s="217"/>
      <c r="L2978" s="217"/>
      <c r="M2978" s="217"/>
      <c r="N2978" s="217"/>
      <c r="O2978" s="217"/>
      <c r="P2978" s="217"/>
    </row>
    <row r="2979">
      <c r="A2979" s="235"/>
      <c r="B2979" s="234"/>
      <c r="C2979" s="234"/>
      <c r="D2979" s="235"/>
      <c r="E2979" s="235"/>
      <c r="F2979" s="217"/>
      <c r="G2979" s="217"/>
      <c r="H2979" s="217"/>
      <c r="I2979" s="217"/>
      <c r="J2979" s="217"/>
      <c r="K2979" s="217"/>
      <c r="L2979" s="217"/>
      <c r="M2979" s="217"/>
      <c r="N2979" s="217"/>
      <c r="O2979" s="217"/>
      <c r="P2979" s="217"/>
    </row>
    <row r="2980">
      <c r="A2980" s="235"/>
      <c r="B2980" s="234"/>
      <c r="C2980" s="234"/>
      <c r="D2980" s="235"/>
      <c r="E2980" s="235"/>
      <c r="F2980" s="217"/>
      <c r="G2980" s="217"/>
      <c r="H2980" s="217"/>
      <c r="I2980" s="217"/>
      <c r="J2980" s="217"/>
      <c r="K2980" s="217"/>
      <c r="L2980" s="217"/>
      <c r="M2980" s="217"/>
      <c r="N2980" s="217"/>
      <c r="O2980" s="217"/>
      <c r="P2980" s="217"/>
    </row>
    <row r="2981">
      <c r="A2981" s="235"/>
      <c r="B2981" s="234"/>
      <c r="C2981" s="234"/>
      <c r="D2981" s="235"/>
      <c r="E2981" s="235"/>
      <c r="F2981" s="217"/>
      <c r="G2981" s="217"/>
      <c r="H2981" s="217"/>
      <c r="I2981" s="217"/>
      <c r="J2981" s="217"/>
      <c r="K2981" s="217"/>
      <c r="L2981" s="217"/>
      <c r="M2981" s="217"/>
      <c r="N2981" s="217"/>
      <c r="O2981" s="217"/>
      <c r="P2981" s="217"/>
    </row>
    <row r="2982">
      <c r="A2982" s="235"/>
      <c r="B2982" s="234"/>
      <c r="C2982" s="234"/>
      <c r="D2982" s="235"/>
      <c r="E2982" s="235"/>
      <c r="F2982" s="217"/>
      <c r="G2982" s="217"/>
      <c r="H2982" s="217"/>
      <c r="I2982" s="217"/>
      <c r="J2982" s="217"/>
      <c r="K2982" s="217"/>
      <c r="L2982" s="217"/>
      <c r="M2982" s="217"/>
      <c r="N2982" s="217"/>
      <c r="O2982" s="217"/>
      <c r="P2982" s="217"/>
    </row>
    <row r="2983">
      <c r="A2983" s="235"/>
      <c r="B2983" s="234"/>
      <c r="C2983" s="234"/>
      <c r="D2983" s="235"/>
      <c r="E2983" s="235"/>
      <c r="F2983" s="217"/>
      <c r="G2983" s="217"/>
      <c r="H2983" s="217"/>
      <c r="I2983" s="217"/>
      <c r="J2983" s="217"/>
      <c r="K2983" s="217"/>
      <c r="L2983" s="217"/>
      <c r="M2983" s="217"/>
      <c r="N2983" s="217"/>
      <c r="O2983" s="217"/>
      <c r="P2983" s="217"/>
    </row>
    <row r="2984">
      <c r="A2984" s="235"/>
      <c r="B2984" s="234"/>
      <c r="C2984" s="234"/>
      <c r="D2984" s="235"/>
      <c r="E2984" s="235"/>
      <c r="F2984" s="217"/>
      <c r="G2984" s="217"/>
      <c r="H2984" s="217"/>
      <c r="I2984" s="217"/>
      <c r="J2984" s="217"/>
      <c r="K2984" s="217"/>
      <c r="L2984" s="217"/>
      <c r="M2984" s="217"/>
      <c r="N2984" s="217"/>
      <c r="O2984" s="217"/>
      <c r="P2984" s="217"/>
    </row>
    <row r="2985">
      <c r="A2985" s="235"/>
      <c r="B2985" s="234"/>
      <c r="C2985" s="234"/>
      <c r="D2985" s="235"/>
      <c r="E2985" s="235"/>
      <c r="F2985" s="217"/>
      <c r="G2985" s="217"/>
      <c r="H2985" s="217"/>
      <c r="I2985" s="217"/>
      <c r="J2985" s="217"/>
      <c r="K2985" s="217"/>
      <c r="L2985" s="217"/>
      <c r="M2985" s="217"/>
      <c r="N2985" s="217"/>
      <c r="O2985" s="217"/>
      <c r="P2985" s="217"/>
    </row>
    <row r="2986">
      <c r="A2986" s="235"/>
      <c r="B2986" s="234"/>
      <c r="C2986" s="234"/>
      <c r="D2986" s="235"/>
      <c r="E2986" s="235"/>
      <c r="F2986" s="217"/>
      <c r="G2986" s="217"/>
      <c r="H2986" s="217"/>
      <c r="I2986" s="217"/>
      <c r="J2986" s="217"/>
      <c r="K2986" s="217"/>
      <c r="L2986" s="217"/>
      <c r="M2986" s="217"/>
      <c r="N2986" s="217"/>
      <c r="O2986" s="217"/>
      <c r="P2986" s="217"/>
    </row>
    <row r="2987">
      <c r="A2987" s="235"/>
      <c r="B2987" s="234"/>
      <c r="C2987" s="234"/>
      <c r="D2987" s="235"/>
      <c r="E2987" s="235"/>
      <c r="F2987" s="217"/>
      <c r="G2987" s="217"/>
      <c r="H2987" s="217"/>
      <c r="I2987" s="217"/>
      <c r="J2987" s="217"/>
      <c r="K2987" s="217"/>
      <c r="L2987" s="217"/>
      <c r="M2987" s="217"/>
      <c r="N2987" s="217"/>
      <c r="O2987" s="217"/>
      <c r="P2987" s="217"/>
    </row>
    <row r="2988">
      <c r="A2988" s="235"/>
      <c r="B2988" s="234"/>
      <c r="C2988" s="234"/>
      <c r="D2988" s="235"/>
      <c r="E2988" s="235"/>
      <c r="F2988" s="217"/>
      <c r="G2988" s="217"/>
      <c r="H2988" s="217"/>
      <c r="I2988" s="217"/>
      <c r="J2988" s="217"/>
      <c r="K2988" s="217"/>
      <c r="L2988" s="217"/>
      <c r="M2988" s="217"/>
      <c r="N2988" s="217"/>
      <c r="O2988" s="217"/>
      <c r="P2988" s="217"/>
    </row>
    <row r="2989">
      <c r="A2989" s="235"/>
      <c r="B2989" s="234"/>
      <c r="C2989" s="234"/>
      <c r="D2989" s="235"/>
      <c r="E2989" s="235"/>
      <c r="F2989" s="217"/>
      <c r="G2989" s="217"/>
      <c r="H2989" s="217"/>
      <c r="I2989" s="217"/>
      <c r="J2989" s="217"/>
      <c r="K2989" s="217"/>
      <c r="L2989" s="217"/>
      <c r="M2989" s="217"/>
      <c r="N2989" s="217"/>
      <c r="O2989" s="217"/>
      <c r="P2989" s="217"/>
    </row>
    <row r="2990">
      <c r="A2990" s="235"/>
      <c r="B2990" s="234"/>
      <c r="C2990" s="234"/>
      <c r="D2990" s="235"/>
      <c r="E2990" s="235"/>
      <c r="F2990" s="217"/>
      <c r="G2990" s="217"/>
      <c r="H2990" s="217"/>
      <c r="I2990" s="217"/>
      <c r="J2990" s="217"/>
      <c r="K2990" s="217"/>
      <c r="L2990" s="217"/>
      <c r="M2990" s="217"/>
      <c r="N2990" s="217"/>
      <c r="O2990" s="217"/>
      <c r="P2990" s="217"/>
    </row>
    <row r="2991">
      <c r="A2991" s="235"/>
      <c r="B2991" s="234"/>
      <c r="C2991" s="234"/>
      <c r="D2991" s="235"/>
      <c r="E2991" s="235"/>
      <c r="F2991" s="217"/>
      <c r="G2991" s="217"/>
      <c r="H2991" s="217"/>
      <c r="I2991" s="217"/>
      <c r="J2991" s="217"/>
      <c r="K2991" s="217"/>
      <c r="L2991" s="217"/>
      <c r="M2991" s="217"/>
      <c r="N2991" s="217"/>
      <c r="O2991" s="217"/>
      <c r="P2991" s="217"/>
    </row>
    <row r="2992">
      <c r="A2992" s="236"/>
      <c r="B2992" s="258"/>
      <c r="C2992" s="234"/>
      <c r="D2992" s="236"/>
      <c r="E2992" s="235"/>
      <c r="F2992" s="195"/>
      <c r="G2992" s="195"/>
      <c r="H2992" s="217"/>
      <c r="I2992" s="195"/>
      <c r="J2992" s="195"/>
      <c r="K2992" s="195"/>
      <c r="L2992" s="195"/>
      <c r="M2992" s="195"/>
      <c r="N2992" s="195"/>
      <c r="O2992" s="195"/>
      <c r="P2992" s="195"/>
    </row>
    <row r="2993">
      <c r="A2993" s="235"/>
      <c r="B2993" s="258"/>
      <c r="C2993" s="234"/>
      <c r="D2993" s="235"/>
      <c r="E2993" s="235"/>
      <c r="F2993" s="217"/>
      <c r="G2993" s="217"/>
      <c r="H2993" s="217"/>
      <c r="I2993" s="217"/>
      <c r="J2993" s="217"/>
      <c r="K2993" s="217"/>
      <c r="L2993" s="217"/>
      <c r="M2993" s="217"/>
      <c r="N2993" s="217"/>
      <c r="O2993" s="217"/>
      <c r="P2993" s="217"/>
    </row>
    <row r="2994">
      <c r="A2994" s="235"/>
      <c r="B2994" s="258"/>
      <c r="C2994" s="234"/>
      <c r="D2994" s="235"/>
      <c r="E2994" s="235"/>
      <c r="F2994" s="217"/>
      <c r="G2994" s="217"/>
      <c r="H2994" s="217"/>
      <c r="I2994" s="217"/>
      <c r="J2994" s="217"/>
      <c r="K2994" s="217"/>
      <c r="L2994" s="217"/>
      <c r="M2994" s="217"/>
      <c r="N2994" s="217"/>
      <c r="O2994" s="217"/>
      <c r="P2994" s="217"/>
    </row>
    <row r="2995">
      <c r="A2995" s="235"/>
      <c r="B2995" s="258"/>
      <c r="C2995" s="234"/>
      <c r="D2995" s="235"/>
      <c r="E2995" s="235"/>
      <c r="F2995" s="217"/>
      <c r="G2995" s="217"/>
      <c r="H2995" s="217"/>
      <c r="I2995" s="217"/>
      <c r="J2995" s="217"/>
      <c r="K2995" s="217"/>
      <c r="L2995" s="217"/>
      <c r="M2995" s="217"/>
      <c r="N2995" s="217"/>
      <c r="O2995" s="217"/>
      <c r="P2995" s="217"/>
    </row>
    <row r="2996">
      <c r="A2996" s="235"/>
      <c r="B2996" s="258"/>
      <c r="C2996" s="234"/>
      <c r="D2996" s="235"/>
      <c r="E2996" s="235"/>
      <c r="F2996" s="217"/>
      <c r="G2996" s="217"/>
      <c r="H2996" s="217"/>
      <c r="I2996" s="217"/>
      <c r="J2996" s="217"/>
      <c r="K2996" s="217"/>
      <c r="L2996" s="217"/>
      <c r="M2996" s="217"/>
      <c r="N2996" s="217"/>
      <c r="O2996" s="217"/>
      <c r="P2996" s="217"/>
    </row>
    <row r="2997">
      <c r="A2997" s="235"/>
      <c r="B2997" s="258"/>
      <c r="C2997" s="234"/>
      <c r="D2997" s="235"/>
      <c r="E2997" s="235"/>
      <c r="F2997" s="217"/>
      <c r="G2997" s="217"/>
      <c r="H2997" s="217"/>
      <c r="I2997" s="217"/>
      <c r="J2997" s="217"/>
      <c r="K2997" s="217"/>
      <c r="L2997" s="217"/>
      <c r="M2997" s="217"/>
      <c r="N2997" s="217"/>
      <c r="O2997" s="217"/>
      <c r="P2997" s="217"/>
    </row>
    <row r="2998">
      <c r="A2998" s="235"/>
      <c r="B2998" s="258"/>
      <c r="C2998" s="234"/>
      <c r="D2998" s="235"/>
      <c r="E2998" s="235"/>
      <c r="F2998" s="217"/>
      <c r="G2998" s="217"/>
      <c r="H2998" s="217"/>
      <c r="I2998" s="217"/>
      <c r="J2998" s="217"/>
      <c r="K2998" s="217"/>
      <c r="L2998" s="217"/>
      <c r="M2998" s="217"/>
      <c r="N2998" s="217"/>
      <c r="O2998" s="217"/>
      <c r="P2998" s="217"/>
    </row>
    <row r="2999">
      <c r="A2999" s="235"/>
      <c r="B2999" s="258"/>
      <c r="C2999" s="234"/>
      <c r="D2999" s="235"/>
      <c r="E2999" s="235"/>
      <c r="F2999" s="217"/>
      <c r="G2999" s="217"/>
      <c r="H2999" s="217"/>
      <c r="I2999" s="217"/>
      <c r="J2999" s="217"/>
      <c r="K2999" s="217"/>
      <c r="L2999" s="217"/>
      <c r="M2999" s="217"/>
      <c r="N2999" s="217"/>
      <c r="O2999" s="217"/>
      <c r="P2999" s="217"/>
    </row>
    <row r="3000">
      <c r="A3000" s="235"/>
      <c r="B3000" s="258"/>
      <c r="C3000" s="234"/>
      <c r="D3000" s="235"/>
      <c r="E3000" s="235"/>
      <c r="F3000" s="217"/>
      <c r="G3000" s="217"/>
      <c r="H3000" s="217"/>
      <c r="I3000" s="217"/>
      <c r="J3000" s="217"/>
      <c r="K3000" s="217"/>
      <c r="L3000" s="217"/>
      <c r="M3000" s="217"/>
      <c r="N3000" s="217"/>
      <c r="O3000" s="217"/>
      <c r="P3000" s="217"/>
    </row>
    <row r="3001">
      <c r="A3001" s="235"/>
      <c r="B3001" s="258"/>
      <c r="C3001" s="234"/>
      <c r="D3001" s="235"/>
      <c r="E3001" s="235"/>
      <c r="F3001" s="217"/>
      <c r="G3001" s="217"/>
      <c r="H3001" s="217"/>
      <c r="I3001" s="217"/>
      <c r="J3001" s="217"/>
      <c r="K3001" s="217"/>
      <c r="L3001" s="217"/>
      <c r="M3001" s="217"/>
      <c r="N3001" s="217"/>
      <c r="O3001" s="217"/>
      <c r="P3001" s="217"/>
    </row>
    <row r="3002">
      <c r="A3002" s="235"/>
      <c r="B3002" s="258"/>
      <c r="C3002" s="234"/>
      <c r="D3002" s="235"/>
      <c r="E3002" s="235"/>
      <c r="F3002" s="217"/>
      <c r="G3002" s="217"/>
      <c r="H3002" s="217"/>
      <c r="I3002" s="217"/>
      <c r="J3002" s="217"/>
      <c r="K3002" s="217"/>
      <c r="L3002" s="217"/>
      <c r="M3002" s="217"/>
      <c r="N3002" s="217"/>
      <c r="O3002" s="217"/>
      <c r="P3002" s="217"/>
    </row>
    <row r="3003">
      <c r="A3003" s="235"/>
      <c r="B3003" s="258"/>
      <c r="C3003" s="234"/>
      <c r="D3003" s="235"/>
      <c r="E3003" s="235"/>
      <c r="F3003" s="217"/>
      <c r="G3003" s="217"/>
      <c r="H3003" s="217"/>
      <c r="I3003" s="217"/>
      <c r="J3003" s="217"/>
      <c r="K3003" s="217"/>
      <c r="L3003" s="217"/>
      <c r="M3003" s="217"/>
      <c r="N3003" s="217"/>
      <c r="O3003" s="217"/>
      <c r="P3003" s="217"/>
    </row>
    <row r="3004">
      <c r="A3004" s="235"/>
      <c r="B3004" s="258"/>
      <c r="C3004" s="234"/>
      <c r="D3004" s="235"/>
      <c r="E3004" s="235"/>
      <c r="F3004" s="217"/>
      <c r="G3004" s="217"/>
      <c r="H3004" s="217"/>
      <c r="I3004" s="217"/>
      <c r="J3004" s="217"/>
      <c r="K3004" s="217"/>
      <c r="L3004" s="217"/>
      <c r="M3004" s="217"/>
      <c r="N3004" s="217"/>
      <c r="O3004" s="217"/>
      <c r="P3004" s="217"/>
    </row>
    <row r="3005">
      <c r="A3005" s="235"/>
      <c r="B3005" s="258"/>
      <c r="C3005" s="234"/>
      <c r="D3005" s="235"/>
      <c r="E3005" s="235"/>
      <c r="F3005" s="217"/>
      <c r="G3005" s="217"/>
      <c r="H3005" s="217"/>
      <c r="I3005" s="217"/>
      <c r="J3005" s="217"/>
      <c r="K3005" s="217"/>
      <c r="L3005" s="217"/>
      <c r="M3005" s="217"/>
      <c r="N3005" s="217"/>
      <c r="O3005" s="217"/>
      <c r="P3005" s="217"/>
    </row>
    <row r="3006">
      <c r="A3006" s="235"/>
      <c r="B3006" s="258"/>
      <c r="C3006" s="234"/>
      <c r="D3006" s="235"/>
      <c r="E3006" s="235"/>
      <c r="F3006" s="217"/>
      <c r="G3006" s="217"/>
      <c r="H3006" s="217"/>
      <c r="I3006" s="217"/>
      <c r="J3006" s="217"/>
      <c r="K3006" s="217"/>
      <c r="L3006" s="217"/>
      <c r="M3006" s="217"/>
      <c r="N3006" s="217"/>
      <c r="O3006" s="217"/>
      <c r="P3006" s="217"/>
    </row>
    <row r="3007">
      <c r="A3007" s="235"/>
      <c r="B3007" s="258"/>
      <c r="C3007" s="234"/>
      <c r="D3007" s="235"/>
      <c r="E3007" s="235"/>
      <c r="F3007" s="217"/>
      <c r="G3007" s="217"/>
      <c r="H3007" s="217"/>
      <c r="I3007" s="217"/>
      <c r="J3007" s="217"/>
      <c r="K3007" s="217"/>
      <c r="L3007" s="217"/>
      <c r="M3007" s="217"/>
      <c r="N3007" s="217"/>
      <c r="O3007" s="217"/>
      <c r="P3007" s="217"/>
    </row>
    <row r="3008">
      <c r="A3008" s="235"/>
      <c r="B3008" s="258"/>
      <c r="C3008" s="234"/>
      <c r="D3008" s="235"/>
      <c r="E3008" s="235"/>
      <c r="F3008" s="217"/>
      <c r="G3008" s="217"/>
      <c r="H3008" s="217"/>
      <c r="I3008" s="217"/>
      <c r="J3008" s="217"/>
      <c r="K3008" s="217"/>
      <c r="L3008" s="217"/>
      <c r="M3008" s="217"/>
      <c r="N3008" s="217"/>
      <c r="O3008" s="217"/>
      <c r="P3008" s="217"/>
    </row>
    <row r="3009">
      <c r="A3009" s="235"/>
      <c r="B3009" s="258"/>
      <c r="C3009" s="234"/>
      <c r="D3009" s="235"/>
      <c r="E3009" s="235"/>
      <c r="F3009" s="217"/>
      <c r="G3009" s="217"/>
      <c r="H3009" s="217"/>
      <c r="I3009" s="217"/>
      <c r="J3009" s="217"/>
      <c r="K3009" s="217"/>
      <c r="L3009" s="217"/>
      <c r="M3009" s="217"/>
      <c r="N3009" s="217"/>
      <c r="O3009" s="217"/>
      <c r="P3009" s="217"/>
    </row>
    <row r="3010">
      <c r="A3010" s="236"/>
      <c r="B3010" s="258"/>
      <c r="C3010" s="234"/>
      <c r="D3010" s="236"/>
      <c r="E3010" s="235"/>
      <c r="F3010" s="195"/>
      <c r="G3010" s="195"/>
      <c r="H3010" s="217"/>
      <c r="I3010" s="195"/>
      <c r="J3010" s="195"/>
      <c r="K3010" s="195"/>
      <c r="L3010" s="195"/>
      <c r="M3010" s="195"/>
      <c r="N3010" s="195"/>
      <c r="O3010" s="195"/>
      <c r="P3010" s="195"/>
    </row>
    <row r="3011">
      <c r="A3011" s="235"/>
      <c r="B3011" s="258"/>
      <c r="C3011" s="234"/>
      <c r="D3011" s="235"/>
      <c r="E3011" s="235"/>
      <c r="F3011" s="217"/>
      <c r="G3011" s="217"/>
      <c r="H3011" s="217"/>
      <c r="I3011" s="217"/>
      <c r="J3011" s="217"/>
      <c r="K3011" s="217"/>
      <c r="L3011" s="217"/>
      <c r="M3011" s="217"/>
      <c r="N3011" s="217"/>
      <c r="O3011" s="217"/>
      <c r="P3011" s="217"/>
    </row>
    <row r="3012">
      <c r="A3012" s="235"/>
      <c r="B3012" s="258"/>
      <c r="C3012" s="234"/>
      <c r="D3012" s="235"/>
      <c r="E3012" s="235"/>
      <c r="F3012" s="217"/>
      <c r="G3012" s="217"/>
      <c r="H3012" s="217"/>
      <c r="I3012" s="217"/>
      <c r="J3012" s="217"/>
      <c r="K3012" s="217"/>
      <c r="L3012" s="217"/>
      <c r="M3012" s="217"/>
      <c r="N3012" s="217"/>
      <c r="O3012" s="217"/>
      <c r="P3012" s="217"/>
    </row>
    <row r="3013">
      <c r="A3013" s="235"/>
      <c r="B3013" s="258"/>
      <c r="C3013" s="234"/>
      <c r="D3013" s="235"/>
      <c r="E3013" s="235"/>
      <c r="F3013" s="217"/>
      <c r="G3013" s="217"/>
      <c r="H3013" s="217"/>
      <c r="I3013" s="217"/>
      <c r="J3013" s="217"/>
      <c r="K3013" s="217"/>
      <c r="L3013" s="217"/>
      <c r="M3013" s="217"/>
      <c r="N3013" s="217"/>
      <c r="O3013" s="217"/>
      <c r="P3013" s="217"/>
    </row>
    <row r="3014">
      <c r="A3014" s="235"/>
      <c r="B3014" s="258"/>
      <c r="C3014" s="234"/>
      <c r="D3014" s="235"/>
      <c r="E3014" s="235"/>
      <c r="F3014" s="217"/>
      <c r="G3014" s="217"/>
      <c r="H3014" s="217"/>
      <c r="I3014" s="217"/>
      <c r="J3014" s="217"/>
      <c r="K3014" s="217"/>
      <c r="L3014" s="217"/>
      <c r="M3014" s="217"/>
      <c r="N3014" s="217"/>
      <c r="O3014" s="217"/>
      <c r="P3014" s="217"/>
    </row>
    <row r="3015">
      <c r="A3015" s="235"/>
      <c r="B3015" s="258"/>
      <c r="C3015" s="234"/>
      <c r="D3015" s="235"/>
      <c r="E3015" s="235"/>
      <c r="F3015" s="217"/>
      <c r="G3015" s="217"/>
      <c r="H3015" s="217"/>
      <c r="I3015" s="217"/>
      <c r="J3015" s="217"/>
      <c r="K3015" s="217"/>
      <c r="L3015" s="217"/>
      <c r="M3015" s="217"/>
      <c r="N3015" s="217"/>
      <c r="O3015" s="217"/>
      <c r="P3015" s="217"/>
    </row>
    <row r="3016">
      <c r="A3016" s="235"/>
      <c r="B3016" s="258"/>
      <c r="C3016" s="234"/>
      <c r="D3016" s="235"/>
      <c r="E3016" s="235"/>
      <c r="F3016" s="217"/>
      <c r="G3016" s="217"/>
      <c r="H3016" s="217"/>
      <c r="I3016" s="217"/>
      <c r="J3016" s="217"/>
      <c r="K3016" s="217"/>
      <c r="L3016" s="217"/>
      <c r="M3016" s="217"/>
      <c r="N3016" s="217"/>
      <c r="O3016" s="217"/>
      <c r="P3016" s="217"/>
    </row>
    <row r="3017">
      <c r="A3017" s="235"/>
      <c r="B3017" s="258"/>
      <c r="C3017" s="234"/>
      <c r="D3017" s="235"/>
      <c r="E3017" s="235"/>
      <c r="F3017" s="217"/>
      <c r="G3017" s="217"/>
      <c r="H3017" s="217"/>
      <c r="I3017" s="217"/>
      <c r="J3017" s="217"/>
      <c r="K3017" s="217"/>
      <c r="L3017" s="217"/>
      <c r="M3017" s="217"/>
      <c r="N3017" s="217"/>
      <c r="O3017" s="217"/>
      <c r="P3017" s="217"/>
    </row>
    <row r="3018">
      <c r="A3018" s="235"/>
      <c r="B3018" s="258"/>
      <c r="C3018" s="234"/>
      <c r="D3018" s="235"/>
      <c r="E3018" s="235"/>
      <c r="F3018" s="217"/>
      <c r="G3018" s="217"/>
      <c r="H3018" s="217"/>
      <c r="I3018" s="217"/>
      <c r="J3018" s="217"/>
      <c r="K3018" s="217"/>
      <c r="L3018" s="217"/>
      <c r="M3018" s="217"/>
      <c r="N3018" s="217"/>
      <c r="O3018" s="217"/>
      <c r="P3018" s="217"/>
    </row>
    <row r="3019">
      <c r="A3019" s="235"/>
      <c r="B3019" s="258"/>
      <c r="C3019" s="234"/>
      <c r="D3019" s="235"/>
      <c r="E3019" s="235"/>
      <c r="F3019" s="217"/>
      <c r="G3019" s="217"/>
      <c r="H3019" s="217"/>
      <c r="I3019" s="217"/>
      <c r="J3019" s="217"/>
      <c r="K3019" s="217"/>
      <c r="L3019" s="217"/>
      <c r="M3019" s="217"/>
      <c r="N3019" s="217"/>
      <c r="O3019" s="217"/>
      <c r="P3019" s="217"/>
    </row>
    <row r="3020">
      <c r="A3020" s="235"/>
      <c r="B3020" s="258"/>
      <c r="C3020" s="234"/>
      <c r="D3020" s="235"/>
      <c r="E3020" s="235"/>
      <c r="F3020" s="217"/>
      <c r="G3020" s="217"/>
      <c r="H3020" s="217"/>
      <c r="I3020" s="217"/>
      <c r="J3020" s="217"/>
      <c r="K3020" s="217"/>
      <c r="L3020" s="217"/>
      <c r="M3020" s="217"/>
      <c r="N3020" s="217"/>
      <c r="O3020" s="217"/>
      <c r="P3020" s="217"/>
    </row>
    <row r="3021">
      <c r="A3021" s="235"/>
      <c r="B3021" s="258"/>
      <c r="C3021" s="234"/>
      <c r="D3021" s="235"/>
      <c r="E3021" s="235"/>
      <c r="F3021" s="217"/>
      <c r="G3021" s="217"/>
      <c r="H3021" s="217"/>
      <c r="I3021" s="217"/>
      <c r="J3021" s="217"/>
      <c r="K3021" s="217"/>
      <c r="L3021" s="217"/>
      <c r="M3021" s="217"/>
      <c r="N3021" s="217"/>
      <c r="O3021" s="217"/>
      <c r="P3021" s="217"/>
    </row>
    <row r="3022">
      <c r="A3022" s="235"/>
      <c r="B3022" s="258"/>
      <c r="C3022" s="234"/>
      <c r="D3022" s="235"/>
      <c r="E3022" s="235"/>
      <c r="F3022" s="217"/>
      <c r="G3022" s="217"/>
      <c r="H3022" s="217"/>
      <c r="I3022" s="217"/>
      <c r="J3022" s="217"/>
      <c r="K3022" s="217"/>
      <c r="L3022" s="217"/>
      <c r="M3022" s="217"/>
      <c r="N3022" s="217"/>
      <c r="O3022" s="217"/>
      <c r="P3022" s="217"/>
    </row>
    <row r="3023">
      <c r="A3023" s="235"/>
      <c r="B3023" s="258"/>
      <c r="C3023" s="234"/>
      <c r="D3023" s="235"/>
      <c r="E3023" s="235"/>
      <c r="F3023" s="217"/>
      <c r="G3023" s="217"/>
      <c r="H3023" s="217"/>
      <c r="I3023" s="217"/>
      <c r="J3023" s="217"/>
      <c r="K3023" s="217"/>
      <c r="L3023" s="217"/>
      <c r="M3023" s="217"/>
      <c r="N3023" s="217"/>
      <c r="O3023" s="217"/>
      <c r="P3023" s="217"/>
    </row>
    <row r="3024">
      <c r="A3024" s="235"/>
      <c r="B3024" s="258"/>
      <c r="C3024" s="234"/>
      <c r="D3024" s="235"/>
      <c r="E3024" s="235"/>
      <c r="F3024" s="217"/>
      <c r="G3024" s="217"/>
      <c r="H3024" s="217"/>
      <c r="I3024" s="217"/>
      <c r="J3024" s="217"/>
      <c r="K3024" s="217"/>
      <c r="L3024" s="217"/>
      <c r="M3024" s="217"/>
      <c r="N3024" s="217"/>
      <c r="O3024" s="217"/>
      <c r="P3024" s="217"/>
    </row>
    <row r="3025">
      <c r="A3025" s="235"/>
      <c r="B3025" s="258"/>
      <c r="C3025" s="234"/>
      <c r="D3025" s="235"/>
      <c r="E3025" s="235"/>
      <c r="F3025" s="217"/>
      <c r="G3025" s="217"/>
      <c r="H3025" s="217"/>
      <c r="I3025" s="217"/>
      <c r="J3025" s="217"/>
      <c r="K3025" s="217"/>
      <c r="L3025" s="217"/>
      <c r="M3025" s="217"/>
      <c r="N3025" s="217"/>
      <c r="O3025" s="217"/>
      <c r="P3025" s="217"/>
    </row>
    <row r="3026">
      <c r="A3026" s="235"/>
      <c r="B3026" s="258"/>
      <c r="C3026" s="234"/>
      <c r="D3026" s="235"/>
      <c r="E3026" s="235"/>
      <c r="F3026" s="217"/>
      <c r="G3026" s="217"/>
      <c r="H3026" s="217"/>
      <c r="I3026" s="217"/>
      <c r="J3026" s="217"/>
      <c r="K3026" s="217"/>
      <c r="L3026" s="217"/>
      <c r="M3026" s="217"/>
      <c r="N3026" s="217"/>
      <c r="O3026" s="217"/>
      <c r="P3026" s="217"/>
    </row>
    <row r="3027">
      <c r="A3027" s="235"/>
      <c r="B3027" s="258"/>
      <c r="C3027" s="234"/>
      <c r="D3027" s="235"/>
      <c r="E3027" s="235"/>
      <c r="F3027" s="217"/>
      <c r="G3027" s="217"/>
      <c r="H3027" s="217"/>
      <c r="I3027" s="217"/>
      <c r="J3027" s="217"/>
      <c r="K3027" s="217"/>
      <c r="L3027" s="217"/>
      <c r="M3027" s="217"/>
      <c r="N3027" s="217"/>
      <c r="O3027" s="217"/>
      <c r="P3027" s="217"/>
    </row>
    <row r="3028">
      <c r="A3028" s="236"/>
      <c r="B3028" s="258"/>
      <c r="C3028" s="234"/>
      <c r="D3028" s="236"/>
      <c r="E3028" s="235"/>
      <c r="F3028" s="195"/>
      <c r="G3028" s="195"/>
      <c r="H3028" s="217"/>
      <c r="I3028" s="195"/>
      <c r="J3028" s="195"/>
      <c r="K3028" s="195"/>
      <c r="L3028" s="195"/>
      <c r="M3028" s="195"/>
      <c r="N3028" s="195"/>
      <c r="O3028" s="195"/>
      <c r="P3028" s="195"/>
    </row>
    <row r="3029">
      <c r="A3029" s="235"/>
      <c r="B3029" s="258"/>
      <c r="C3029" s="234"/>
      <c r="D3029" s="235"/>
      <c r="E3029" s="235"/>
      <c r="F3029" s="217"/>
      <c r="G3029" s="217"/>
      <c r="H3029" s="217"/>
      <c r="I3029" s="217"/>
      <c r="J3029" s="217"/>
      <c r="K3029" s="217"/>
      <c r="L3029" s="217"/>
      <c r="M3029" s="217"/>
      <c r="N3029" s="217"/>
      <c r="O3029" s="217"/>
      <c r="P3029" s="217"/>
    </row>
    <row r="3030">
      <c r="A3030" s="235"/>
      <c r="B3030" s="258"/>
      <c r="C3030" s="234"/>
      <c r="D3030" s="235"/>
      <c r="E3030" s="235"/>
      <c r="F3030" s="217"/>
      <c r="G3030" s="217"/>
      <c r="H3030" s="217"/>
      <c r="I3030" s="217"/>
      <c r="J3030" s="217"/>
      <c r="K3030" s="217"/>
      <c r="L3030" s="217"/>
      <c r="M3030" s="217"/>
      <c r="N3030" s="217"/>
      <c r="O3030" s="217"/>
      <c r="P3030" s="217"/>
    </row>
    <row r="3031">
      <c r="A3031" s="235"/>
      <c r="B3031" s="258"/>
      <c r="C3031" s="234"/>
      <c r="D3031" s="235"/>
      <c r="E3031" s="235"/>
      <c r="F3031" s="217"/>
      <c r="G3031" s="217"/>
      <c r="H3031" s="217"/>
      <c r="I3031" s="217"/>
      <c r="J3031" s="217"/>
      <c r="K3031" s="217"/>
      <c r="L3031" s="217"/>
      <c r="M3031" s="217"/>
      <c r="N3031" s="217"/>
      <c r="O3031" s="217"/>
      <c r="P3031" s="217"/>
    </row>
    <row r="3032">
      <c r="A3032" s="235"/>
      <c r="B3032" s="258"/>
      <c r="C3032" s="234"/>
      <c r="D3032" s="235"/>
      <c r="E3032" s="235"/>
      <c r="F3032" s="217"/>
      <c r="G3032" s="217"/>
      <c r="H3032" s="217"/>
      <c r="I3032" s="217"/>
      <c r="J3032" s="217"/>
      <c r="K3032" s="217"/>
      <c r="L3032" s="217"/>
      <c r="M3032" s="217"/>
      <c r="N3032" s="217"/>
      <c r="O3032" s="217"/>
      <c r="P3032" s="217"/>
    </row>
    <row r="3033">
      <c r="A3033" s="235"/>
      <c r="B3033" s="258"/>
      <c r="C3033" s="234"/>
      <c r="D3033" s="235"/>
      <c r="E3033" s="235"/>
      <c r="F3033" s="217"/>
      <c r="G3033" s="217"/>
      <c r="H3033" s="217"/>
      <c r="I3033" s="217"/>
      <c r="J3033" s="217"/>
      <c r="K3033" s="217"/>
      <c r="L3033" s="217"/>
      <c r="M3033" s="217"/>
      <c r="N3033" s="217"/>
      <c r="O3033" s="217"/>
      <c r="P3033" s="217"/>
    </row>
    <row r="3034">
      <c r="A3034" s="235"/>
      <c r="B3034" s="258"/>
      <c r="C3034" s="234"/>
      <c r="D3034" s="235"/>
      <c r="E3034" s="235"/>
      <c r="F3034" s="217"/>
      <c r="G3034" s="217"/>
      <c r="H3034" s="217"/>
      <c r="I3034" s="217"/>
      <c r="J3034" s="217"/>
      <c r="K3034" s="217"/>
      <c r="L3034" s="217"/>
      <c r="M3034" s="217"/>
      <c r="N3034" s="217"/>
      <c r="O3034" s="217"/>
      <c r="P3034" s="217"/>
    </row>
    <row r="3035">
      <c r="A3035" s="235"/>
      <c r="B3035" s="258"/>
      <c r="C3035" s="234"/>
      <c r="D3035" s="235"/>
      <c r="E3035" s="235"/>
      <c r="F3035" s="217"/>
      <c r="G3035" s="217"/>
      <c r="H3035" s="217"/>
      <c r="I3035" s="217"/>
      <c r="J3035" s="217"/>
      <c r="K3035" s="217"/>
      <c r="L3035" s="217"/>
      <c r="M3035" s="217"/>
      <c r="N3035" s="217"/>
      <c r="O3035" s="217"/>
      <c r="P3035" s="217"/>
    </row>
    <row r="3036">
      <c r="A3036" s="235"/>
      <c r="B3036" s="258"/>
      <c r="C3036" s="234"/>
      <c r="D3036" s="235"/>
      <c r="E3036" s="235"/>
      <c r="F3036" s="217"/>
      <c r="G3036" s="217"/>
      <c r="H3036" s="217"/>
      <c r="I3036" s="217"/>
      <c r="J3036" s="217"/>
      <c r="K3036" s="217"/>
      <c r="L3036" s="217"/>
      <c r="M3036" s="217"/>
      <c r="N3036" s="217"/>
      <c r="O3036" s="217"/>
      <c r="P3036" s="217"/>
    </row>
    <row r="3037">
      <c r="A3037" s="235"/>
      <c r="B3037" s="258"/>
      <c r="C3037" s="234"/>
      <c r="D3037" s="235"/>
      <c r="E3037" s="235"/>
      <c r="F3037" s="217"/>
      <c r="G3037" s="217"/>
      <c r="H3037" s="217"/>
      <c r="I3037" s="217"/>
      <c r="J3037" s="217"/>
      <c r="K3037" s="217"/>
      <c r="L3037" s="217"/>
      <c r="M3037" s="217"/>
      <c r="N3037" s="217"/>
      <c r="O3037" s="217"/>
      <c r="P3037" s="217"/>
    </row>
    <row r="3038">
      <c r="A3038" s="235"/>
      <c r="B3038" s="258"/>
      <c r="C3038" s="234"/>
      <c r="D3038" s="235"/>
      <c r="E3038" s="235"/>
      <c r="F3038" s="217"/>
      <c r="G3038" s="217"/>
      <c r="H3038" s="217"/>
      <c r="I3038" s="217"/>
      <c r="J3038" s="217"/>
      <c r="K3038" s="217"/>
      <c r="L3038" s="217"/>
      <c r="M3038" s="217"/>
      <c r="N3038" s="217"/>
      <c r="O3038" s="217"/>
      <c r="P3038" s="217"/>
    </row>
    <row r="3039">
      <c r="A3039" s="235"/>
      <c r="B3039" s="258"/>
      <c r="C3039" s="234"/>
      <c r="D3039" s="235"/>
      <c r="E3039" s="235"/>
      <c r="F3039" s="217"/>
      <c r="G3039" s="217"/>
      <c r="H3039" s="217"/>
      <c r="I3039" s="217"/>
      <c r="J3039" s="217"/>
      <c r="K3039" s="217"/>
      <c r="L3039" s="217"/>
      <c r="M3039" s="217"/>
      <c r="N3039" s="217"/>
      <c r="O3039" s="217"/>
      <c r="P3039" s="217"/>
    </row>
    <row r="3040">
      <c r="A3040" s="235"/>
      <c r="B3040" s="258"/>
      <c r="C3040" s="234"/>
      <c r="D3040" s="235"/>
      <c r="E3040" s="235"/>
      <c r="F3040" s="217"/>
      <c r="G3040" s="217"/>
      <c r="H3040" s="217"/>
      <c r="I3040" s="217"/>
      <c r="J3040" s="217"/>
      <c r="K3040" s="217"/>
      <c r="L3040" s="217"/>
      <c r="M3040" s="217"/>
      <c r="N3040" s="217"/>
      <c r="O3040" s="217"/>
      <c r="P3040" s="217"/>
    </row>
    <row r="3041">
      <c r="A3041" s="235"/>
      <c r="B3041" s="258"/>
      <c r="C3041" s="234"/>
      <c r="D3041" s="235"/>
      <c r="E3041" s="235"/>
      <c r="F3041" s="217"/>
      <c r="G3041" s="217"/>
      <c r="H3041" s="217"/>
      <c r="I3041" s="217"/>
      <c r="J3041" s="217"/>
      <c r="K3041" s="217"/>
      <c r="L3041" s="217"/>
      <c r="M3041" s="217"/>
      <c r="N3041" s="217"/>
      <c r="O3041" s="217"/>
      <c r="P3041" s="217"/>
    </row>
    <row r="3042">
      <c r="A3042" s="235"/>
      <c r="B3042" s="258"/>
      <c r="C3042" s="234"/>
      <c r="D3042" s="235"/>
      <c r="E3042" s="235"/>
      <c r="F3042" s="217"/>
      <c r="G3042" s="217"/>
      <c r="H3042" s="217"/>
      <c r="I3042" s="217"/>
      <c r="J3042" s="217"/>
      <c r="K3042" s="217"/>
      <c r="L3042" s="217"/>
      <c r="M3042" s="217"/>
      <c r="N3042" s="217"/>
      <c r="O3042" s="217"/>
      <c r="P3042" s="217"/>
    </row>
    <row r="3043">
      <c r="A3043" s="235"/>
      <c r="B3043" s="258"/>
      <c r="C3043" s="234"/>
      <c r="D3043" s="235"/>
      <c r="E3043" s="235"/>
      <c r="F3043" s="217"/>
      <c r="G3043" s="217"/>
      <c r="H3043" s="217"/>
      <c r="I3043" s="217"/>
      <c r="J3043" s="217"/>
      <c r="K3043" s="217"/>
      <c r="L3043" s="217"/>
      <c r="M3043" s="217"/>
      <c r="N3043" s="217"/>
      <c r="O3043" s="217"/>
      <c r="P3043" s="217"/>
    </row>
    <row r="3044">
      <c r="A3044" s="235"/>
      <c r="B3044" s="258"/>
      <c r="C3044" s="234"/>
      <c r="D3044" s="235"/>
      <c r="E3044" s="235"/>
      <c r="F3044" s="217"/>
      <c r="G3044" s="217"/>
      <c r="H3044" s="217"/>
      <c r="I3044" s="217"/>
      <c r="J3044" s="217"/>
      <c r="K3044" s="217"/>
      <c r="L3044" s="217"/>
      <c r="M3044" s="217"/>
      <c r="N3044" s="217"/>
      <c r="O3044" s="217"/>
      <c r="P3044" s="217"/>
    </row>
    <row r="3045">
      <c r="A3045" s="235"/>
      <c r="B3045" s="258"/>
      <c r="C3045" s="234"/>
      <c r="D3045" s="235"/>
      <c r="E3045" s="235"/>
      <c r="F3045" s="217"/>
      <c r="G3045" s="217"/>
      <c r="H3045" s="217"/>
      <c r="I3045" s="217"/>
      <c r="J3045" s="217"/>
      <c r="K3045" s="217"/>
      <c r="L3045" s="217"/>
      <c r="M3045" s="217"/>
      <c r="N3045" s="217"/>
      <c r="O3045" s="217"/>
      <c r="P3045" s="217"/>
    </row>
    <row r="3046">
      <c r="A3046" s="236"/>
      <c r="B3046" s="258"/>
      <c r="C3046" s="234"/>
      <c r="D3046" s="236"/>
      <c r="E3046" s="235"/>
      <c r="F3046" s="195"/>
      <c r="G3046" s="195"/>
      <c r="H3046" s="217"/>
      <c r="I3046" s="195"/>
      <c r="J3046" s="195"/>
      <c r="K3046" s="195"/>
      <c r="L3046" s="195"/>
      <c r="M3046" s="195"/>
      <c r="N3046" s="195"/>
      <c r="O3046" s="195"/>
      <c r="P3046" s="195"/>
    </row>
    <row r="3047">
      <c r="A3047" s="235"/>
      <c r="B3047" s="258"/>
      <c r="C3047" s="234"/>
      <c r="D3047" s="235"/>
      <c r="E3047" s="235"/>
      <c r="F3047" s="217"/>
      <c r="G3047" s="217"/>
      <c r="H3047" s="217"/>
      <c r="I3047" s="217"/>
      <c r="J3047" s="217"/>
      <c r="K3047" s="217"/>
      <c r="L3047" s="217"/>
      <c r="M3047" s="217"/>
      <c r="N3047" s="217"/>
      <c r="O3047" s="217"/>
      <c r="P3047" s="217"/>
    </row>
    <row r="3048">
      <c r="A3048" s="235"/>
      <c r="B3048" s="258"/>
      <c r="C3048" s="234"/>
      <c r="D3048" s="235"/>
      <c r="E3048" s="235"/>
      <c r="F3048" s="217"/>
      <c r="G3048" s="217"/>
      <c r="H3048" s="217"/>
      <c r="I3048" s="217"/>
      <c r="J3048" s="217"/>
      <c r="K3048" s="217"/>
      <c r="L3048" s="217"/>
      <c r="M3048" s="217"/>
      <c r="N3048" s="217"/>
      <c r="O3048" s="217"/>
      <c r="P3048" s="217"/>
    </row>
    <row r="3049">
      <c r="A3049" s="235"/>
      <c r="B3049" s="258"/>
      <c r="C3049" s="234"/>
      <c r="D3049" s="235"/>
      <c r="E3049" s="235"/>
      <c r="F3049" s="217"/>
      <c r="G3049" s="217"/>
      <c r="H3049" s="217"/>
      <c r="I3049" s="217"/>
      <c r="J3049" s="217"/>
      <c r="K3049" s="217"/>
      <c r="L3049" s="217"/>
      <c r="M3049" s="217"/>
      <c r="N3049" s="217"/>
      <c r="O3049" s="217"/>
      <c r="P3049" s="217"/>
    </row>
    <row r="3050">
      <c r="A3050" s="235"/>
      <c r="B3050" s="258"/>
      <c r="C3050" s="234"/>
      <c r="D3050" s="235"/>
      <c r="E3050" s="235"/>
      <c r="F3050" s="217"/>
      <c r="G3050" s="217"/>
      <c r="H3050" s="217"/>
      <c r="I3050" s="217"/>
      <c r="J3050" s="217"/>
      <c r="K3050" s="217"/>
      <c r="L3050" s="217"/>
      <c r="M3050" s="217"/>
      <c r="N3050" s="217"/>
      <c r="O3050" s="217"/>
      <c r="P3050" s="217"/>
    </row>
    <row r="3051">
      <c r="A3051" s="235"/>
      <c r="B3051" s="258"/>
      <c r="C3051" s="234"/>
      <c r="D3051" s="235"/>
      <c r="E3051" s="235"/>
      <c r="F3051" s="217"/>
      <c r="G3051" s="217"/>
      <c r="H3051" s="217"/>
      <c r="I3051" s="217"/>
      <c r="J3051" s="217"/>
      <c r="K3051" s="217"/>
      <c r="L3051" s="217"/>
      <c r="M3051" s="217"/>
      <c r="N3051" s="217"/>
      <c r="O3051" s="217"/>
      <c r="P3051" s="217"/>
    </row>
    <row r="3052">
      <c r="A3052" s="235"/>
      <c r="B3052" s="258"/>
      <c r="C3052" s="234"/>
      <c r="D3052" s="235"/>
      <c r="E3052" s="235"/>
      <c r="F3052" s="217"/>
      <c r="G3052" s="217"/>
      <c r="H3052" s="217"/>
      <c r="I3052" s="217"/>
      <c r="J3052" s="217"/>
      <c r="K3052" s="217"/>
      <c r="L3052" s="217"/>
      <c r="M3052" s="217"/>
      <c r="N3052" s="217"/>
      <c r="O3052" s="217"/>
      <c r="P3052" s="217"/>
    </row>
    <row r="3053">
      <c r="A3053" s="235"/>
      <c r="B3053" s="258"/>
      <c r="C3053" s="234"/>
      <c r="D3053" s="235"/>
      <c r="E3053" s="235"/>
      <c r="F3053" s="217"/>
      <c r="G3053" s="217"/>
      <c r="H3053" s="217"/>
      <c r="I3053" s="217"/>
      <c r="J3053" s="217"/>
      <c r="K3053" s="217"/>
      <c r="L3053" s="217"/>
      <c r="M3053" s="217"/>
      <c r="N3053" s="217"/>
      <c r="O3053" s="217"/>
      <c r="P3053" s="217"/>
    </row>
    <row r="3054">
      <c r="A3054" s="235"/>
      <c r="B3054" s="258"/>
      <c r="C3054" s="234"/>
      <c r="D3054" s="235"/>
      <c r="E3054" s="235"/>
      <c r="F3054" s="217"/>
      <c r="G3054" s="217"/>
      <c r="H3054" s="217"/>
      <c r="I3054" s="217"/>
      <c r="J3054" s="217"/>
      <c r="K3054" s="217"/>
      <c r="L3054" s="217"/>
      <c r="M3054" s="217"/>
      <c r="N3054" s="217"/>
      <c r="O3054" s="217"/>
      <c r="P3054" s="217"/>
    </row>
    <row r="3055">
      <c r="A3055" s="235"/>
      <c r="B3055" s="258"/>
      <c r="C3055" s="234"/>
      <c r="D3055" s="235"/>
      <c r="E3055" s="235"/>
      <c r="F3055" s="217"/>
      <c r="G3055" s="217"/>
      <c r="H3055" s="217"/>
      <c r="I3055" s="217"/>
      <c r="J3055" s="217"/>
      <c r="K3055" s="217"/>
      <c r="L3055" s="217"/>
      <c r="M3055" s="217"/>
      <c r="N3055" s="217"/>
      <c r="O3055" s="217"/>
      <c r="P3055" s="217"/>
    </row>
    <row r="3056">
      <c r="A3056" s="235"/>
      <c r="B3056" s="258"/>
      <c r="C3056" s="234"/>
      <c r="D3056" s="235"/>
      <c r="E3056" s="235"/>
      <c r="F3056" s="217"/>
      <c r="G3056" s="217"/>
      <c r="H3056" s="217"/>
      <c r="I3056" s="217"/>
      <c r="J3056" s="217"/>
      <c r="K3056" s="217"/>
      <c r="L3056" s="217"/>
      <c r="M3056" s="217"/>
      <c r="N3056" s="217"/>
      <c r="O3056" s="217"/>
      <c r="P3056" s="217"/>
    </row>
    <row r="3057">
      <c r="A3057" s="235"/>
      <c r="B3057" s="258"/>
      <c r="C3057" s="234"/>
      <c r="D3057" s="235"/>
      <c r="E3057" s="235"/>
      <c r="F3057" s="217"/>
      <c r="G3057" s="217"/>
      <c r="H3057" s="217"/>
      <c r="I3057" s="217"/>
      <c r="J3057" s="217"/>
      <c r="K3057" s="217"/>
      <c r="L3057" s="217"/>
      <c r="M3057" s="217"/>
      <c r="N3057" s="217"/>
      <c r="O3057" s="217"/>
      <c r="P3057" s="217"/>
    </row>
    <row r="3058">
      <c r="A3058" s="235"/>
      <c r="B3058" s="258"/>
      <c r="C3058" s="234"/>
      <c r="D3058" s="235"/>
      <c r="E3058" s="235"/>
      <c r="F3058" s="217"/>
      <c r="G3058" s="217"/>
      <c r="H3058" s="217"/>
      <c r="I3058" s="217"/>
      <c r="J3058" s="217"/>
      <c r="K3058" s="217"/>
      <c r="L3058" s="217"/>
      <c r="M3058" s="217"/>
      <c r="N3058" s="217"/>
      <c r="O3058" s="217"/>
      <c r="P3058" s="217"/>
    </row>
    <row r="3059">
      <c r="A3059" s="235"/>
      <c r="B3059" s="258"/>
      <c r="C3059" s="234"/>
      <c r="D3059" s="235"/>
      <c r="E3059" s="235"/>
      <c r="F3059" s="217"/>
      <c r="G3059" s="217"/>
      <c r="H3059" s="217"/>
      <c r="I3059" s="217"/>
      <c r="J3059" s="217"/>
      <c r="K3059" s="217"/>
      <c r="L3059" s="217"/>
      <c r="M3059" s="217"/>
      <c r="N3059" s="217"/>
      <c r="O3059" s="217"/>
      <c r="P3059" s="217"/>
    </row>
    <row r="3060">
      <c r="A3060" s="235"/>
      <c r="B3060" s="258"/>
      <c r="C3060" s="234"/>
      <c r="D3060" s="235"/>
      <c r="E3060" s="235"/>
      <c r="F3060" s="217"/>
      <c r="G3060" s="217"/>
      <c r="H3060" s="217"/>
      <c r="I3060" s="217"/>
      <c r="J3060" s="217"/>
      <c r="K3060" s="217"/>
      <c r="L3060" s="217"/>
      <c r="M3060" s="217"/>
      <c r="N3060" s="217"/>
      <c r="O3060" s="217"/>
      <c r="P3060" s="217"/>
    </row>
    <row r="3061">
      <c r="A3061" s="235"/>
      <c r="B3061" s="258"/>
      <c r="C3061" s="234"/>
      <c r="D3061" s="235"/>
      <c r="E3061" s="235"/>
      <c r="F3061" s="217"/>
      <c r="G3061" s="217"/>
      <c r="H3061" s="217"/>
      <c r="I3061" s="217"/>
      <c r="J3061" s="217"/>
      <c r="K3061" s="217"/>
      <c r="L3061" s="217"/>
      <c r="M3061" s="217"/>
      <c r="N3061" s="217"/>
      <c r="O3061" s="217"/>
      <c r="P3061" s="217"/>
    </row>
    <row r="3062">
      <c r="A3062" s="235"/>
      <c r="B3062" s="258"/>
      <c r="C3062" s="234"/>
      <c r="D3062" s="235"/>
      <c r="E3062" s="235"/>
      <c r="F3062" s="217"/>
      <c r="G3062" s="217"/>
      <c r="H3062" s="217"/>
      <c r="I3062" s="217"/>
      <c r="J3062" s="217"/>
      <c r="K3062" s="217"/>
      <c r="L3062" s="217"/>
      <c r="M3062" s="217"/>
      <c r="N3062" s="217"/>
      <c r="O3062" s="217"/>
      <c r="P3062" s="217"/>
    </row>
    <row r="3063">
      <c r="A3063" s="235"/>
      <c r="B3063" s="258"/>
      <c r="C3063" s="234"/>
      <c r="D3063" s="235"/>
      <c r="E3063" s="235"/>
      <c r="F3063" s="217"/>
      <c r="G3063" s="217"/>
      <c r="H3063" s="217"/>
      <c r="I3063" s="217"/>
      <c r="J3063" s="217"/>
      <c r="K3063" s="217"/>
      <c r="L3063" s="217"/>
      <c r="M3063" s="217"/>
      <c r="N3063" s="217"/>
      <c r="O3063" s="217"/>
      <c r="P3063" s="217"/>
    </row>
    <row r="3064">
      <c r="A3064" s="236"/>
      <c r="B3064" s="258"/>
      <c r="C3064" s="234"/>
      <c r="D3064" s="236"/>
      <c r="E3064" s="235"/>
      <c r="F3064" s="195"/>
      <c r="G3064" s="195"/>
      <c r="H3064" s="217"/>
      <c r="I3064" s="195"/>
      <c r="J3064" s="195"/>
      <c r="K3064" s="195"/>
      <c r="L3064" s="195"/>
      <c r="M3064" s="195"/>
      <c r="N3064" s="195"/>
      <c r="O3064" s="195"/>
      <c r="P3064" s="195"/>
    </row>
    <row r="3065">
      <c r="A3065" s="235"/>
      <c r="B3065" s="258"/>
      <c r="C3065" s="234"/>
      <c r="D3065" s="235"/>
      <c r="E3065" s="235"/>
      <c r="F3065" s="217"/>
      <c r="G3065" s="217"/>
      <c r="H3065" s="217"/>
      <c r="I3065" s="217"/>
      <c r="J3065" s="217"/>
      <c r="K3065" s="217"/>
      <c r="L3065" s="217"/>
      <c r="M3065" s="217"/>
      <c r="N3065" s="217"/>
      <c r="O3065" s="217"/>
      <c r="P3065" s="217"/>
    </row>
    <row r="3066">
      <c r="A3066" s="235"/>
      <c r="B3066" s="258"/>
      <c r="C3066" s="234"/>
      <c r="D3066" s="235"/>
      <c r="E3066" s="235"/>
      <c r="F3066" s="217"/>
      <c r="G3066" s="217"/>
      <c r="H3066" s="217"/>
      <c r="I3066" s="217"/>
      <c r="J3066" s="217"/>
      <c r="K3066" s="217"/>
      <c r="L3066" s="217"/>
      <c r="M3066" s="217"/>
      <c r="N3066" s="217"/>
      <c r="O3066" s="217"/>
      <c r="P3066" s="217"/>
    </row>
    <row r="3067">
      <c r="A3067" s="235"/>
      <c r="B3067" s="258"/>
      <c r="C3067" s="234"/>
      <c r="D3067" s="235"/>
      <c r="E3067" s="235"/>
      <c r="F3067" s="217"/>
      <c r="G3067" s="217"/>
      <c r="H3067" s="217"/>
      <c r="I3067" s="217"/>
      <c r="J3067" s="217"/>
      <c r="K3067" s="217"/>
      <c r="L3067" s="217"/>
      <c r="M3067" s="217"/>
      <c r="N3067" s="217"/>
      <c r="O3067" s="217"/>
      <c r="P3067" s="217"/>
    </row>
    <row r="3068">
      <c r="A3068" s="235"/>
      <c r="B3068" s="258"/>
      <c r="C3068" s="234"/>
      <c r="D3068" s="235"/>
      <c r="E3068" s="235"/>
      <c r="F3068" s="217"/>
      <c r="G3068" s="217"/>
      <c r="H3068" s="217"/>
      <c r="I3068" s="217"/>
      <c r="J3068" s="217"/>
      <c r="K3068" s="217"/>
      <c r="L3068" s="217"/>
      <c r="M3068" s="217"/>
      <c r="N3068" s="217"/>
      <c r="O3068" s="217"/>
      <c r="P3068" s="217"/>
    </row>
    <row r="3069">
      <c r="A3069" s="235"/>
      <c r="B3069" s="258"/>
      <c r="C3069" s="234"/>
      <c r="D3069" s="235"/>
      <c r="E3069" s="235"/>
      <c r="F3069" s="217"/>
      <c r="G3069" s="217"/>
      <c r="H3069" s="217"/>
      <c r="I3069" s="217"/>
      <c r="J3069" s="217"/>
      <c r="K3069" s="217"/>
      <c r="L3069" s="217"/>
      <c r="M3069" s="217"/>
      <c r="N3069" s="217"/>
      <c r="O3069" s="217"/>
      <c r="P3069" s="217"/>
    </row>
    <row r="3070">
      <c r="A3070" s="235"/>
      <c r="B3070" s="258"/>
      <c r="C3070" s="234"/>
      <c r="D3070" s="235"/>
      <c r="E3070" s="235"/>
      <c r="F3070" s="217"/>
      <c r="G3070" s="217"/>
      <c r="H3070" s="217"/>
      <c r="I3070" s="217"/>
      <c r="J3070" s="217"/>
      <c r="K3070" s="217"/>
      <c r="L3070" s="217"/>
      <c r="M3070" s="217"/>
      <c r="N3070" s="217"/>
      <c r="O3070" s="217"/>
      <c r="P3070" s="217"/>
    </row>
    <row r="3071">
      <c r="A3071" s="235"/>
      <c r="B3071" s="258"/>
      <c r="C3071" s="234"/>
      <c r="D3071" s="235"/>
      <c r="E3071" s="235"/>
      <c r="F3071" s="217"/>
      <c r="G3071" s="217"/>
      <c r="H3071" s="217"/>
      <c r="I3071" s="217"/>
      <c r="J3071" s="217"/>
      <c r="K3071" s="217"/>
      <c r="L3071" s="217"/>
      <c r="M3071" s="217"/>
      <c r="N3071" s="217"/>
      <c r="O3071" s="217"/>
      <c r="P3071" s="217"/>
    </row>
    <row r="3072">
      <c r="A3072" s="235"/>
      <c r="B3072" s="258"/>
      <c r="C3072" s="234"/>
      <c r="D3072" s="235"/>
      <c r="E3072" s="235"/>
      <c r="F3072" s="217"/>
      <c r="G3072" s="217"/>
      <c r="H3072" s="217"/>
      <c r="I3072" s="217"/>
      <c r="J3072" s="217"/>
      <c r="K3072" s="217"/>
      <c r="L3072" s="217"/>
      <c r="M3072" s="217"/>
      <c r="N3072" s="217"/>
      <c r="O3072" s="217"/>
      <c r="P3072" s="217"/>
    </row>
    <row r="3073">
      <c r="A3073" s="235"/>
      <c r="B3073" s="258"/>
      <c r="C3073" s="234"/>
      <c r="D3073" s="235"/>
      <c r="E3073" s="235"/>
      <c r="F3073" s="217"/>
      <c r="G3073" s="217"/>
      <c r="H3073" s="217"/>
      <c r="I3073" s="217"/>
      <c r="J3073" s="217"/>
      <c r="K3073" s="217"/>
      <c r="L3073" s="217"/>
      <c r="M3073" s="217"/>
      <c r="N3073" s="217"/>
      <c r="O3073" s="217"/>
      <c r="P3073" s="217"/>
    </row>
    <row r="3074">
      <c r="A3074" s="235"/>
      <c r="B3074" s="258"/>
      <c r="C3074" s="234"/>
      <c r="D3074" s="235"/>
      <c r="E3074" s="235"/>
      <c r="F3074" s="217"/>
      <c r="G3074" s="217"/>
      <c r="H3074" s="217"/>
      <c r="I3074" s="217"/>
      <c r="J3074" s="217"/>
      <c r="K3074" s="217"/>
      <c r="L3074" s="217"/>
      <c r="M3074" s="217"/>
      <c r="N3074" s="217"/>
      <c r="O3074" s="217"/>
      <c r="P3074" s="217"/>
    </row>
    <row r="3075">
      <c r="A3075" s="235"/>
      <c r="B3075" s="258"/>
      <c r="C3075" s="234"/>
      <c r="D3075" s="235"/>
      <c r="E3075" s="235"/>
      <c r="F3075" s="217"/>
      <c r="G3075" s="217"/>
      <c r="H3075" s="217"/>
      <c r="I3075" s="217"/>
      <c r="J3075" s="217"/>
      <c r="K3075" s="217"/>
      <c r="L3075" s="217"/>
      <c r="M3075" s="217"/>
      <c r="N3075" s="217"/>
      <c r="O3075" s="217"/>
      <c r="P3075" s="217"/>
    </row>
    <row r="3076">
      <c r="A3076" s="235"/>
      <c r="B3076" s="258"/>
      <c r="C3076" s="234"/>
      <c r="D3076" s="235"/>
      <c r="E3076" s="235"/>
      <c r="F3076" s="217"/>
      <c r="G3076" s="217"/>
      <c r="H3076" s="217"/>
      <c r="I3076" s="217"/>
      <c r="J3076" s="217"/>
      <c r="K3076" s="217"/>
      <c r="L3076" s="217"/>
      <c r="M3076" s="217"/>
      <c r="N3076" s="217"/>
      <c r="O3076" s="217"/>
      <c r="P3076" s="217"/>
    </row>
    <row r="3077">
      <c r="A3077" s="235"/>
      <c r="B3077" s="258"/>
      <c r="C3077" s="234"/>
      <c r="D3077" s="235"/>
      <c r="E3077" s="235"/>
      <c r="F3077" s="217"/>
      <c r="G3077" s="217"/>
      <c r="H3077" s="217"/>
      <c r="I3077" s="217"/>
      <c r="J3077" s="217"/>
      <c r="K3077" s="217"/>
      <c r="L3077" s="217"/>
      <c r="M3077" s="217"/>
      <c r="N3077" s="217"/>
      <c r="O3077" s="217"/>
      <c r="P3077" s="217"/>
    </row>
    <row r="3078">
      <c r="A3078" s="235"/>
      <c r="B3078" s="258"/>
      <c r="C3078" s="234"/>
      <c r="D3078" s="235"/>
      <c r="E3078" s="235"/>
      <c r="F3078" s="217"/>
      <c r="G3078" s="217"/>
      <c r="H3078" s="217"/>
      <c r="I3078" s="217"/>
      <c r="J3078" s="217"/>
      <c r="K3078" s="217"/>
      <c r="L3078" s="217"/>
      <c r="M3078" s="217"/>
      <c r="N3078" s="217"/>
      <c r="O3078" s="217"/>
      <c r="P3078" s="217"/>
    </row>
    <row r="3079">
      <c r="A3079" s="235"/>
      <c r="B3079" s="258"/>
      <c r="C3079" s="234"/>
      <c r="D3079" s="235"/>
      <c r="E3079" s="235"/>
      <c r="F3079" s="217"/>
      <c r="G3079" s="217"/>
      <c r="H3079" s="217"/>
      <c r="I3079" s="217"/>
      <c r="J3079" s="217"/>
      <c r="K3079" s="217"/>
      <c r="L3079" s="217"/>
      <c r="M3079" s="217"/>
      <c r="N3079" s="217"/>
      <c r="O3079" s="217"/>
      <c r="P3079" s="217"/>
    </row>
    <row r="3080">
      <c r="A3080" s="235"/>
      <c r="B3080" s="258"/>
      <c r="C3080" s="234"/>
      <c r="D3080" s="235"/>
      <c r="E3080" s="235"/>
      <c r="F3080" s="217"/>
      <c r="G3080" s="217"/>
      <c r="H3080" s="217"/>
      <c r="I3080" s="217"/>
      <c r="J3080" s="217"/>
      <c r="K3080" s="217"/>
      <c r="L3080" s="217"/>
      <c r="M3080" s="217"/>
      <c r="N3080" s="217"/>
      <c r="O3080" s="217"/>
      <c r="P3080" s="217"/>
    </row>
    <row r="3081">
      <c r="A3081" s="235"/>
      <c r="B3081" s="258"/>
      <c r="C3081" s="234"/>
      <c r="D3081" s="235"/>
      <c r="E3081" s="235"/>
      <c r="F3081" s="217"/>
      <c r="G3081" s="217"/>
      <c r="H3081" s="217"/>
      <c r="I3081" s="217"/>
      <c r="J3081" s="217"/>
      <c r="K3081" s="217"/>
      <c r="L3081" s="217"/>
      <c r="M3081" s="217"/>
      <c r="N3081" s="217"/>
      <c r="O3081" s="217"/>
      <c r="P3081" s="217"/>
    </row>
    <row r="3082">
      <c r="A3082" s="236"/>
      <c r="B3082" s="258"/>
      <c r="C3082" s="234"/>
      <c r="D3082" s="236"/>
      <c r="E3082" s="235"/>
      <c r="F3082" s="195"/>
      <c r="G3082" s="195"/>
      <c r="H3082" s="217"/>
      <c r="I3082" s="195"/>
      <c r="J3082" s="195"/>
      <c r="K3082" s="195"/>
      <c r="L3082" s="195"/>
      <c r="M3082" s="195"/>
      <c r="N3082" s="195"/>
      <c r="O3082" s="195"/>
      <c r="P3082" s="195"/>
    </row>
    <row r="3083">
      <c r="A3083" s="235"/>
      <c r="B3083" s="258"/>
      <c r="C3083" s="234"/>
      <c r="D3083" s="235"/>
      <c r="E3083" s="235"/>
      <c r="F3083" s="217"/>
      <c r="G3083" s="217"/>
      <c r="H3083" s="217"/>
      <c r="I3083" s="217"/>
      <c r="J3083" s="217"/>
      <c r="K3083" s="217"/>
      <c r="L3083" s="217"/>
      <c r="M3083" s="217"/>
      <c r="N3083" s="217"/>
      <c r="O3083" s="217"/>
      <c r="P3083" s="217"/>
    </row>
    <row r="3084">
      <c r="A3084" s="235"/>
      <c r="B3084" s="258"/>
      <c r="C3084" s="234"/>
      <c r="D3084" s="235"/>
      <c r="E3084" s="235"/>
      <c r="F3084" s="217"/>
      <c r="G3084" s="217"/>
      <c r="H3084" s="217"/>
      <c r="I3084" s="217"/>
      <c r="J3084" s="217"/>
      <c r="K3084" s="217"/>
      <c r="L3084" s="217"/>
      <c r="M3084" s="217"/>
      <c r="N3084" s="217"/>
      <c r="O3084" s="217"/>
      <c r="P3084" s="217"/>
    </row>
    <row r="3085">
      <c r="A3085" s="235"/>
      <c r="B3085" s="258"/>
      <c r="C3085" s="234"/>
      <c r="D3085" s="235"/>
      <c r="E3085" s="235"/>
      <c r="F3085" s="217"/>
      <c r="G3085" s="217"/>
      <c r="H3085" s="217"/>
      <c r="I3085" s="217"/>
      <c r="J3085" s="217"/>
      <c r="K3085" s="217"/>
      <c r="L3085" s="217"/>
      <c r="M3085" s="217"/>
      <c r="N3085" s="217"/>
      <c r="O3085" s="217"/>
      <c r="P3085" s="217"/>
    </row>
    <row r="3086">
      <c r="A3086" s="235"/>
      <c r="B3086" s="258"/>
      <c r="C3086" s="234"/>
      <c r="D3086" s="235"/>
      <c r="E3086" s="235"/>
      <c r="F3086" s="217"/>
      <c r="G3086" s="217"/>
      <c r="H3086" s="217"/>
      <c r="I3086" s="217"/>
      <c r="J3086" s="217"/>
      <c r="K3086" s="217"/>
      <c r="L3086" s="217"/>
      <c r="M3086" s="217"/>
      <c r="N3086" s="217"/>
      <c r="O3086" s="217"/>
      <c r="P3086" s="217"/>
    </row>
    <row r="3087">
      <c r="A3087" s="235"/>
      <c r="B3087" s="258"/>
      <c r="C3087" s="234"/>
      <c r="D3087" s="235"/>
      <c r="E3087" s="235"/>
      <c r="F3087" s="217"/>
      <c r="G3087" s="217"/>
      <c r="H3087" s="217"/>
      <c r="I3087" s="217"/>
      <c r="J3087" s="217"/>
      <c r="K3087" s="217"/>
      <c r="L3087" s="217"/>
      <c r="M3087" s="217"/>
      <c r="N3087" s="217"/>
      <c r="O3087" s="217"/>
      <c r="P3087" s="217"/>
    </row>
    <row r="3088">
      <c r="A3088" s="235"/>
      <c r="B3088" s="258"/>
      <c r="C3088" s="234"/>
      <c r="D3088" s="235"/>
      <c r="E3088" s="235"/>
      <c r="F3088" s="217"/>
      <c r="G3088" s="217"/>
      <c r="H3088" s="217"/>
      <c r="I3088" s="217"/>
      <c r="J3088" s="217"/>
      <c r="K3088" s="217"/>
      <c r="L3088" s="217"/>
      <c r="M3088" s="217"/>
      <c r="N3088" s="217"/>
      <c r="O3088" s="217"/>
      <c r="P3088" s="217"/>
    </row>
    <row r="3089">
      <c r="A3089" s="235"/>
      <c r="B3089" s="258"/>
      <c r="C3089" s="234"/>
      <c r="D3089" s="235"/>
      <c r="E3089" s="235"/>
      <c r="F3089" s="217"/>
      <c r="G3089" s="217"/>
      <c r="H3089" s="217"/>
      <c r="I3089" s="217"/>
      <c r="J3089" s="217"/>
      <c r="K3089" s="217"/>
      <c r="L3089" s="217"/>
      <c r="M3089" s="217"/>
      <c r="N3089" s="217"/>
      <c r="O3089" s="217"/>
      <c r="P3089" s="217"/>
    </row>
    <row r="3090">
      <c r="A3090" s="235"/>
      <c r="B3090" s="258"/>
      <c r="C3090" s="234"/>
      <c r="D3090" s="235"/>
      <c r="E3090" s="235"/>
      <c r="F3090" s="217"/>
      <c r="G3090" s="217"/>
      <c r="H3090" s="217"/>
      <c r="I3090" s="217"/>
      <c r="J3090" s="217"/>
      <c r="K3090" s="217"/>
      <c r="L3090" s="217"/>
      <c r="M3090" s="217"/>
      <c r="N3090" s="217"/>
      <c r="O3090" s="217"/>
      <c r="P3090" s="217"/>
    </row>
    <row r="3091">
      <c r="A3091" s="235"/>
      <c r="B3091" s="258"/>
      <c r="C3091" s="234"/>
      <c r="D3091" s="235"/>
      <c r="E3091" s="235"/>
      <c r="F3091" s="217"/>
      <c r="G3091" s="217"/>
      <c r="H3091" s="217"/>
      <c r="I3091" s="217"/>
      <c r="J3091" s="217"/>
      <c r="K3091" s="217"/>
      <c r="L3091" s="217"/>
      <c r="M3091" s="217"/>
      <c r="N3091" s="217"/>
      <c r="O3091" s="217"/>
      <c r="P3091" s="217"/>
    </row>
    <row r="3092">
      <c r="A3092" s="235"/>
      <c r="B3092" s="258"/>
      <c r="C3092" s="234"/>
      <c r="D3092" s="235"/>
      <c r="E3092" s="235"/>
      <c r="F3092" s="217"/>
      <c r="G3092" s="217"/>
      <c r="H3092" s="217"/>
      <c r="I3092" s="217"/>
      <c r="J3092" s="217"/>
      <c r="K3092" s="217"/>
      <c r="L3092" s="217"/>
      <c r="M3092" s="217"/>
      <c r="N3092" s="217"/>
      <c r="O3092" s="217"/>
      <c r="P3092" s="217"/>
    </row>
    <row r="3093">
      <c r="A3093" s="235"/>
      <c r="B3093" s="258"/>
      <c r="C3093" s="234"/>
      <c r="D3093" s="235"/>
      <c r="E3093" s="235"/>
      <c r="F3093" s="217"/>
      <c r="G3093" s="217"/>
      <c r="H3093" s="217"/>
      <c r="I3093" s="217"/>
      <c r="J3093" s="217"/>
      <c r="K3093" s="217"/>
      <c r="L3093" s="217"/>
      <c r="M3093" s="217"/>
      <c r="N3093" s="217"/>
      <c r="O3093" s="217"/>
      <c r="P3093" s="217"/>
    </row>
    <row r="3094">
      <c r="A3094" s="235"/>
      <c r="B3094" s="258"/>
      <c r="C3094" s="234"/>
      <c r="D3094" s="235"/>
      <c r="E3094" s="235"/>
      <c r="F3094" s="217"/>
      <c r="G3094" s="217"/>
      <c r="H3094" s="217"/>
      <c r="I3094" s="217"/>
      <c r="J3094" s="217"/>
      <c r="K3094" s="217"/>
      <c r="L3094" s="217"/>
      <c r="M3094" s="217"/>
      <c r="N3094" s="217"/>
      <c r="O3094" s="217"/>
      <c r="P3094" s="217"/>
    </row>
    <row r="3095">
      <c r="A3095" s="235"/>
      <c r="B3095" s="258"/>
      <c r="C3095" s="234"/>
      <c r="D3095" s="235"/>
      <c r="E3095" s="235"/>
      <c r="F3095" s="217"/>
      <c r="G3095" s="217"/>
      <c r="H3095" s="217"/>
      <c r="I3095" s="217"/>
      <c r="J3095" s="217"/>
      <c r="K3095" s="217"/>
      <c r="L3095" s="217"/>
      <c r="M3095" s="217"/>
      <c r="N3095" s="217"/>
      <c r="O3095" s="217"/>
      <c r="P3095" s="217"/>
    </row>
    <row r="3096">
      <c r="A3096" s="235"/>
      <c r="B3096" s="258"/>
      <c r="C3096" s="234"/>
      <c r="D3096" s="235"/>
      <c r="E3096" s="235"/>
      <c r="F3096" s="217"/>
      <c r="G3096" s="217"/>
      <c r="H3096" s="217"/>
      <c r="I3096" s="217"/>
      <c r="J3096" s="217"/>
      <c r="K3096" s="217"/>
      <c r="L3096" s="217"/>
      <c r="M3096" s="217"/>
      <c r="N3096" s="217"/>
      <c r="O3096" s="217"/>
      <c r="P3096" s="217"/>
    </row>
    <row r="3097">
      <c r="A3097" s="235"/>
      <c r="B3097" s="258"/>
      <c r="C3097" s="234"/>
      <c r="D3097" s="235"/>
      <c r="E3097" s="235"/>
      <c r="F3097" s="217"/>
      <c r="G3097" s="217"/>
      <c r="H3097" s="217"/>
      <c r="I3097" s="217"/>
      <c r="J3097" s="217"/>
      <c r="K3097" s="217"/>
      <c r="L3097" s="217"/>
      <c r="M3097" s="217"/>
      <c r="N3097" s="217"/>
      <c r="O3097" s="217"/>
      <c r="P3097" s="217"/>
    </row>
    <row r="3098">
      <c r="A3098" s="235"/>
      <c r="B3098" s="258"/>
      <c r="C3098" s="234"/>
      <c r="D3098" s="235"/>
      <c r="E3098" s="235"/>
      <c r="F3098" s="217"/>
      <c r="G3098" s="217"/>
      <c r="H3098" s="217"/>
      <c r="I3098" s="217"/>
      <c r="J3098" s="217"/>
      <c r="K3098" s="217"/>
      <c r="L3098" s="217"/>
      <c r="M3098" s="217"/>
      <c r="N3098" s="217"/>
      <c r="O3098" s="217"/>
      <c r="P3098" s="217"/>
    </row>
    <row r="3099">
      <c r="A3099" s="235"/>
      <c r="B3099" s="258"/>
      <c r="C3099" s="234"/>
      <c r="D3099" s="235"/>
      <c r="E3099" s="235"/>
      <c r="F3099" s="217"/>
      <c r="G3099" s="217"/>
      <c r="H3099" s="217"/>
      <c r="I3099" s="217"/>
      <c r="J3099" s="217"/>
      <c r="K3099" s="217"/>
      <c r="L3099" s="217"/>
      <c r="M3099" s="217"/>
      <c r="N3099" s="217"/>
      <c r="O3099" s="217"/>
      <c r="P3099" s="217"/>
    </row>
    <row r="3100">
      <c r="A3100" s="236"/>
      <c r="B3100" s="234"/>
      <c r="C3100" s="234"/>
      <c r="D3100" s="236"/>
      <c r="E3100" s="235"/>
      <c r="F3100" s="195"/>
      <c r="G3100" s="195"/>
      <c r="H3100" s="217"/>
      <c r="I3100" s="195"/>
      <c r="J3100" s="195"/>
      <c r="K3100" s="195"/>
      <c r="L3100" s="195"/>
      <c r="M3100" s="195"/>
      <c r="N3100" s="195"/>
      <c r="O3100" s="195"/>
      <c r="P3100" s="195"/>
    </row>
    <row r="3101">
      <c r="A3101" s="235"/>
      <c r="B3101" s="234"/>
      <c r="C3101" s="234"/>
      <c r="D3101" s="235"/>
      <c r="E3101" s="235"/>
      <c r="F3101" s="217"/>
      <c r="G3101" s="217"/>
      <c r="H3101" s="217"/>
      <c r="I3101" s="217"/>
      <c r="J3101" s="217"/>
      <c r="K3101" s="217"/>
      <c r="L3101" s="217"/>
      <c r="M3101" s="217"/>
      <c r="N3101" s="217"/>
      <c r="O3101" s="217"/>
      <c r="P3101" s="217"/>
    </row>
    <row r="3102">
      <c r="A3102" s="235"/>
      <c r="B3102" s="234"/>
      <c r="C3102" s="234"/>
      <c r="D3102" s="235"/>
      <c r="E3102" s="235"/>
      <c r="F3102" s="217"/>
      <c r="G3102" s="217"/>
      <c r="H3102" s="217"/>
      <c r="I3102" s="217"/>
      <c r="J3102" s="217"/>
      <c r="K3102" s="217"/>
      <c r="L3102" s="217"/>
      <c r="M3102" s="217"/>
      <c r="N3102" s="217"/>
      <c r="O3102" s="217"/>
      <c r="P3102" s="217"/>
    </row>
    <row r="3103">
      <c r="A3103" s="235"/>
      <c r="B3103" s="234"/>
      <c r="C3103" s="234"/>
      <c r="D3103" s="235"/>
      <c r="E3103" s="235"/>
      <c r="F3103" s="217"/>
      <c r="G3103" s="217"/>
      <c r="H3103" s="217"/>
      <c r="I3103" s="217"/>
      <c r="J3103" s="217"/>
      <c r="K3103" s="217"/>
      <c r="L3103" s="217"/>
      <c r="M3103" s="217"/>
      <c r="N3103" s="217"/>
      <c r="O3103" s="217"/>
      <c r="P3103" s="217"/>
    </row>
    <row r="3104">
      <c r="A3104" s="235"/>
      <c r="B3104" s="234"/>
      <c r="C3104" s="234"/>
      <c r="D3104" s="235"/>
      <c r="E3104" s="235"/>
      <c r="F3104" s="217"/>
      <c r="G3104" s="217"/>
      <c r="H3104" s="217"/>
      <c r="I3104" s="217"/>
      <c r="J3104" s="217"/>
      <c r="K3104" s="217"/>
      <c r="L3104" s="217"/>
      <c r="M3104" s="217"/>
      <c r="N3104" s="217"/>
      <c r="O3104" s="217"/>
      <c r="P3104" s="217"/>
    </row>
    <row r="3105">
      <c r="A3105" s="235"/>
      <c r="B3105" s="234"/>
      <c r="C3105" s="234"/>
      <c r="D3105" s="235"/>
      <c r="E3105" s="235"/>
      <c r="F3105" s="217"/>
      <c r="G3105" s="217"/>
      <c r="H3105" s="217"/>
      <c r="I3105" s="217"/>
      <c r="J3105" s="217"/>
      <c r="K3105" s="217"/>
      <c r="L3105" s="217"/>
      <c r="M3105" s="217"/>
      <c r="N3105" s="217"/>
      <c r="O3105" s="217"/>
      <c r="P3105" s="217"/>
    </row>
    <row r="3106">
      <c r="A3106" s="235"/>
      <c r="B3106" s="234"/>
      <c r="C3106" s="234"/>
      <c r="D3106" s="235"/>
      <c r="E3106" s="235"/>
      <c r="F3106" s="217"/>
      <c r="G3106" s="217"/>
      <c r="H3106" s="217"/>
      <c r="I3106" s="217"/>
      <c r="J3106" s="217"/>
      <c r="K3106" s="217"/>
      <c r="L3106" s="217"/>
      <c r="M3106" s="217"/>
      <c r="N3106" s="217"/>
      <c r="O3106" s="217"/>
      <c r="P3106" s="217"/>
    </row>
    <row r="3107">
      <c r="A3107" s="235"/>
      <c r="B3107" s="234"/>
      <c r="C3107" s="234"/>
      <c r="D3107" s="235"/>
      <c r="E3107" s="235"/>
      <c r="F3107" s="217"/>
      <c r="G3107" s="217"/>
      <c r="H3107" s="217"/>
      <c r="I3107" s="217"/>
      <c r="J3107" s="217"/>
      <c r="K3107" s="217"/>
      <c r="L3107" s="217"/>
      <c r="M3107" s="217"/>
      <c r="N3107" s="217"/>
      <c r="O3107" s="217"/>
      <c r="P3107" s="217"/>
    </row>
    <row r="3108">
      <c r="A3108" s="235"/>
      <c r="B3108" s="234"/>
      <c r="C3108" s="234"/>
      <c r="D3108" s="235"/>
      <c r="E3108" s="235"/>
      <c r="F3108" s="217"/>
      <c r="G3108" s="217"/>
      <c r="H3108" s="217"/>
      <c r="I3108" s="217"/>
      <c r="J3108" s="217"/>
      <c r="K3108" s="217"/>
      <c r="L3108" s="217"/>
      <c r="M3108" s="217"/>
      <c r="N3108" s="217"/>
      <c r="O3108" s="217"/>
      <c r="P3108" s="217"/>
    </row>
    <row r="3109">
      <c r="A3109" s="235"/>
      <c r="B3109" s="234"/>
      <c r="C3109" s="234"/>
      <c r="D3109" s="235"/>
      <c r="E3109" s="235"/>
      <c r="F3109" s="217"/>
      <c r="G3109" s="217"/>
      <c r="H3109" s="217"/>
      <c r="I3109" s="217"/>
      <c r="J3109" s="217"/>
      <c r="K3109" s="217"/>
      <c r="L3109" s="217"/>
      <c r="M3109" s="217"/>
      <c r="N3109" s="217"/>
      <c r="O3109" s="217"/>
      <c r="P3109" s="217"/>
    </row>
    <row r="3110">
      <c r="A3110" s="235"/>
      <c r="B3110" s="234"/>
      <c r="C3110" s="234"/>
      <c r="D3110" s="235"/>
      <c r="E3110" s="235"/>
      <c r="F3110" s="217"/>
      <c r="G3110" s="217"/>
      <c r="H3110" s="217"/>
      <c r="I3110" s="217"/>
      <c r="J3110" s="217"/>
      <c r="K3110" s="217"/>
      <c r="L3110" s="217"/>
      <c r="M3110" s="217"/>
      <c r="N3110" s="217"/>
      <c r="O3110" s="217"/>
      <c r="P3110" s="217"/>
    </row>
    <row r="3111">
      <c r="A3111" s="235"/>
      <c r="B3111" s="234"/>
      <c r="C3111" s="234"/>
      <c r="D3111" s="235"/>
      <c r="E3111" s="235"/>
      <c r="F3111" s="217"/>
      <c r="G3111" s="217"/>
      <c r="H3111" s="217"/>
      <c r="I3111" s="217"/>
      <c r="J3111" s="217"/>
      <c r="K3111" s="217"/>
      <c r="L3111" s="217"/>
      <c r="M3111" s="217"/>
      <c r="N3111" s="217"/>
      <c r="O3111" s="217"/>
      <c r="P3111" s="217"/>
    </row>
    <row r="3112">
      <c r="A3112" s="235"/>
      <c r="B3112" s="234"/>
      <c r="C3112" s="234"/>
      <c r="D3112" s="235"/>
      <c r="E3112" s="235"/>
      <c r="F3112" s="217"/>
      <c r="G3112" s="217"/>
      <c r="H3112" s="217"/>
      <c r="I3112" s="217"/>
      <c r="J3112" s="217"/>
      <c r="K3112" s="217"/>
      <c r="L3112" s="217"/>
      <c r="M3112" s="217"/>
      <c r="N3112" s="217"/>
      <c r="O3112" s="217"/>
      <c r="P3112" s="217"/>
    </row>
    <row r="3113">
      <c r="A3113" s="235"/>
      <c r="B3113" s="234"/>
      <c r="C3113" s="234"/>
      <c r="D3113" s="235"/>
      <c r="E3113" s="235"/>
      <c r="F3113" s="217"/>
      <c r="G3113" s="217"/>
      <c r="H3113" s="217"/>
      <c r="I3113" s="217"/>
      <c r="J3113" s="217"/>
      <c r="K3113" s="217"/>
      <c r="L3113" s="217"/>
      <c r="M3113" s="217"/>
      <c r="N3113" s="217"/>
      <c r="O3113" s="217"/>
      <c r="P3113" s="217"/>
    </row>
    <row r="3114">
      <c r="A3114" s="235"/>
      <c r="B3114" s="234"/>
      <c r="C3114" s="234"/>
      <c r="D3114" s="235"/>
      <c r="E3114" s="235"/>
      <c r="F3114" s="217"/>
      <c r="G3114" s="217"/>
      <c r="H3114" s="217"/>
      <c r="I3114" s="217"/>
      <c r="J3114" s="217"/>
      <c r="K3114" s="217"/>
      <c r="L3114" s="217"/>
      <c r="M3114" s="217"/>
      <c r="N3114" s="217"/>
      <c r="O3114" s="217"/>
      <c r="P3114" s="217"/>
    </row>
    <row r="3115">
      <c r="A3115" s="235"/>
      <c r="B3115" s="234"/>
      <c r="C3115" s="234"/>
      <c r="D3115" s="235"/>
      <c r="E3115" s="235"/>
      <c r="F3115" s="217"/>
      <c r="G3115" s="217"/>
      <c r="H3115" s="217"/>
      <c r="I3115" s="217"/>
      <c r="J3115" s="217"/>
      <c r="K3115" s="217"/>
      <c r="L3115" s="217"/>
      <c r="M3115" s="217"/>
      <c r="N3115" s="217"/>
      <c r="O3115" s="217"/>
      <c r="P3115" s="217"/>
    </row>
    <row r="3116">
      <c r="A3116" s="235"/>
      <c r="B3116" s="234"/>
      <c r="C3116" s="234"/>
      <c r="D3116" s="235"/>
      <c r="E3116" s="235"/>
      <c r="F3116" s="217"/>
      <c r="G3116" s="217"/>
      <c r="H3116" s="217"/>
      <c r="I3116" s="217"/>
      <c r="J3116" s="217"/>
      <c r="K3116" s="217"/>
      <c r="L3116" s="217"/>
      <c r="M3116" s="217"/>
      <c r="N3116" s="217"/>
      <c r="O3116" s="217"/>
      <c r="P3116" s="217"/>
    </row>
    <row r="3117">
      <c r="A3117" s="235"/>
      <c r="B3117" s="234"/>
      <c r="C3117" s="234"/>
      <c r="D3117" s="235"/>
      <c r="E3117" s="235"/>
      <c r="F3117" s="217"/>
      <c r="G3117" s="217"/>
      <c r="H3117" s="217"/>
      <c r="I3117" s="217"/>
      <c r="J3117" s="217"/>
      <c r="K3117" s="217"/>
      <c r="L3117" s="217"/>
      <c r="M3117" s="217"/>
      <c r="N3117" s="217"/>
      <c r="O3117" s="217"/>
      <c r="P3117" s="217"/>
    </row>
    <row r="3118">
      <c r="A3118" s="236"/>
      <c r="B3118" s="234"/>
      <c r="C3118" s="234"/>
      <c r="D3118" s="236"/>
      <c r="E3118" s="235"/>
      <c r="F3118" s="195"/>
      <c r="G3118" s="195"/>
      <c r="H3118" s="217"/>
      <c r="I3118" s="195"/>
      <c r="J3118" s="195"/>
      <c r="K3118" s="195"/>
      <c r="L3118" s="195"/>
      <c r="M3118" s="195"/>
      <c r="N3118" s="195"/>
      <c r="O3118" s="195"/>
      <c r="P3118" s="195"/>
    </row>
    <row r="3119">
      <c r="A3119" s="235"/>
      <c r="B3119" s="234"/>
      <c r="C3119" s="234"/>
      <c r="D3119" s="235"/>
      <c r="E3119" s="235"/>
      <c r="F3119" s="217"/>
      <c r="G3119" s="217"/>
      <c r="H3119" s="217"/>
      <c r="I3119" s="217"/>
      <c r="J3119" s="217"/>
      <c r="K3119" s="217"/>
      <c r="L3119" s="217"/>
      <c r="M3119" s="217"/>
      <c r="N3119" s="217"/>
      <c r="O3119" s="217"/>
      <c r="P3119" s="217"/>
    </row>
    <row r="3120">
      <c r="A3120" s="235"/>
      <c r="B3120" s="234"/>
      <c r="C3120" s="234"/>
      <c r="D3120" s="235"/>
      <c r="E3120" s="235"/>
      <c r="F3120" s="217"/>
      <c r="G3120" s="217"/>
      <c r="H3120" s="217"/>
      <c r="I3120" s="217"/>
      <c r="J3120" s="217"/>
      <c r="K3120" s="217"/>
      <c r="L3120" s="217"/>
      <c r="M3120" s="217"/>
      <c r="N3120" s="217"/>
      <c r="O3120" s="217"/>
      <c r="P3120" s="217"/>
    </row>
    <row r="3121">
      <c r="A3121" s="235"/>
      <c r="B3121" s="234"/>
      <c r="C3121" s="234"/>
      <c r="D3121" s="235"/>
      <c r="E3121" s="235"/>
      <c r="F3121" s="217"/>
      <c r="G3121" s="217"/>
      <c r="H3121" s="217"/>
      <c r="I3121" s="217"/>
      <c r="J3121" s="217"/>
      <c r="K3121" s="217"/>
      <c r="L3121" s="217"/>
      <c r="M3121" s="217"/>
      <c r="N3121" s="217"/>
      <c r="O3121" s="217"/>
      <c r="P3121" s="217"/>
    </row>
    <row r="3122">
      <c r="A3122" s="235"/>
      <c r="B3122" s="234"/>
      <c r="C3122" s="234"/>
      <c r="D3122" s="235"/>
      <c r="E3122" s="235"/>
      <c r="F3122" s="217"/>
      <c r="G3122" s="217"/>
      <c r="H3122" s="217"/>
      <c r="I3122" s="217"/>
      <c r="J3122" s="217"/>
      <c r="K3122" s="217"/>
      <c r="L3122" s="217"/>
      <c r="M3122" s="217"/>
      <c r="N3122" s="217"/>
      <c r="O3122" s="217"/>
      <c r="P3122" s="217"/>
    </row>
    <row r="3123">
      <c r="A3123" s="235"/>
      <c r="B3123" s="234"/>
      <c r="C3123" s="234"/>
      <c r="D3123" s="235"/>
      <c r="E3123" s="235"/>
      <c r="F3123" s="217"/>
      <c r="G3123" s="217"/>
      <c r="H3123" s="217"/>
      <c r="I3123" s="217"/>
      <c r="J3123" s="217"/>
      <c r="K3123" s="217"/>
      <c r="L3123" s="217"/>
      <c r="M3123" s="217"/>
      <c r="N3123" s="217"/>
      <c r="O3123" s="217"/>
      <c r="P3123" s="217"/>
    </row>
    <row r="3124">
      <c r="A3124" s="235"/>
      <c r="B3124" s="234"/>
      <c r="C3124" s="234"/>
      <c r="D3124" s="235"/>
      <c r="E3124" s="235"/>
      <c r="F3124" s="217"/>
      <c r="G3124" s="217"/>
      <c r="H3124" s="217"/>
      <c r="I3124" s="217"/>
      <c r="J3124" s="217"/>
      <c r="K3124" s="217"/>
      <c r="L3124" s="217"/>
      <c r="M3124" s="217"/>
      <c r="N3124" s="217"/>
      <c r="O3124" s="217"/>
      <c r="P3124" s="217"/>
    </row>
    <row r="3125">
      <c r="A3125" s="235"/>
      <c r="B3125" s="234"/>
      <c r="C3125" s="234"/>
      <c r="D3125" s="235"/>
      <c r="E3125" s="235"/>
      <c r="F3125" s="217"/>
      <c r="G3125" s="217"/>
      <c r="H3125" s="217"/>
      <c r="I3125" s="217"/>
      <c r="J3125" s="217"/>
      <c r="K3125" s="217"/>
      <c r="L3125" s="217"/>
      <c r="M3125" s="217"/>
      <c r="N3125" s="217"/>
      <c r="O3125" s="217"/>
      <c r="P3125" s="217"/>
    </row>
    <row r="3126">
      <c r="A3126" s="235"/>
      <c r="B3126" s="234"/>
      <c r="C3126" s="234"/>
      <c r="D3126" s="235"/>
      <c r="E3126" s="235"/>
      <c r="F3126" s="217"/>
      <c r="G3126" s="217"/>
      <c r="H3126" s="217"/>
      <c r="I3126" s="217"/>
      <c r="J3126" s="217"/>
      <c r="K3126" s="217"/>
      <c r="L3126" s="217"/>
      <c r="M3126" s="217"/>
      <c r="N3126" s="217"/>
      <c r="O3126" s="217"/>
      <c r="P3126" s="217"/>
    </row>
    <row r="3127">
      <c r="A3127" s="235"/>
      <c r="B3127" s="234"/>
      <c r="C3127" s="234"/>
      <c r="D3127" s="235"/>
      <c r="E3127" s="235"/>
      <c r="F3127" s="217"/>
      <c r="G3127" s="217"/>
      <c r="H3127" s="217"/>
      <c r="I3127" s="217"/>
      <c r="J3127" s="217"/>
      <c r="K3127" s="217"/>
      <c r="L3127" s="217"/>
      <c r="M3127" s="217"/>
      <c r="N3127" s="217"/>
      <c r="O3127" s="217"/>
      <c r="P3127" s="217"/>
    </row>
    <row r="3128">
      <c r="A3128" s="235"/>
      <c r="B3128" s="234"/>
      <c r="C3128" s="234"/>
      <c r="D3128" s="235"/>
      <c r="E3128" s="235"/>
      <c r="F3128" s="217"/>
      <c r="G3128" s="217"/>
      <c r="H3128" s="217"/>
      <c r="I3128" s="217"/>
      <c r="J3128" s="217"/>
      <c r="K3128" s="217"/>
      <c r="L3128" s="217"/>
      <c r="M3128" s="217"/>
      <c r="N3128" s="217"/>
      <c r="O3128" s="217"/>
      <c r="P3128" s="217"/>
    </row>
    <row r="3129">
      <c r="A3129" s="235"/>
      <c r="B3129" s="234"/>
      <c r="C3129" s="234"/>
      <c r="D3129" s="235"/>
      <c r="E3129" s="235"/>
      <c r="F3129" s="217"/>
      <c r="G3129" s="217"/>
      <c r="H3129" s="217"/>
      <c r="I3129" s="217"/>
      <c r="J3129" s="217"/>
      <c r="K3129" s="217"/>
      <c r="L3129" s="217"/>
      <c r="M3129" s="217"/>
      <c r="N3129" s="217"/>
      <c r="O3129" s="217"/>
      <c r="P3129" s="217"/>
    </row>
    <row r="3130">
      <c r="A3130" s="235"/>
      <c r="B3130" s="234"/>
      <c r="C3130" s="234"/>
      <c r="D3130" s="235"/>
      <c r="E3130" s="235"/>
      <c r="F3130" s="217"/>
      <c r="G3130" s="217"/>
      <c r="H3130" s="217"/>
      <c r="I3130" s="217"/>
      <c r="J3130" s="217"/>
      <c r="K3130" s="217"/>
      <c r="L3130" s="217"/>
      <c r="M3130" s="217"/>
      <c r="N3130" s="217"/>
      <c r="O3130" s="217"/>
      <c r="P3130" s="217"/>
    </row>
    <row r="3131">
      <c r="A3131" s="235"/>
      <c r="B3131" s="234"/>
      <c r="C3131" s="234"/>
      <c r="D3131" s="235"/>
      <c r="E3131" s="235"/>
      <c r="F3131" s="217"/>
      <c r="G3131" s="217"/>
      <c r="H3131" s="217"/>
      <c r="I3131" s="217"/>
      <c r="J3131" s="217"/>
      <c r="K3131" s="217"/>
      <c r="L3131" s="217"/>
      <c r="M3131" s="217"/>
      <c r="N3131" s="217"/>
      <c r="O3131" s="217"/>
      <c r="P3131" s="217"/>
    </row>
    <row r="3132">
      <c r="A3132" s="235"/>
      <c r="B3132" s="234"/>
      <c r="C3132" s="234"/>
      <c r="D3132" s="235"/>
      <c r="E3132" s="235"/>
      <c r="F3132" s="217"/>
      <c r="G3132" s="217"/>
      <c r="H3132" s="217"/>
      <c r="I3132" s="217"/>
      <c r="J3132" s="217"/>
      <c r="K3132" s="217"/>
      <c r="L3132" s="217"/>
      <c r="M3132" s="217"/>
      <c r="N3132" s="217"/>
      <c r="O3132" s="217"/>
      <c r="P3132" s="217"/>
    </row>
    <row r="3133">
      <c r="A3133" s="235"/>
      <c r="B3133" s="234"/>
      <c r="C3133" s="234"/>
      <c r="D3133" s="235"/>
      <c r="E3133" s="235"/>
      <c r="F3133" s="217"/>
      <c r="G3133" s="217"/>
      <c r="H3133" s="217"/>
      <c r="I3133" s="217"/>
      <c r="J3133" s="217"/>
      <c r="K3133" s="217"/>
      <c r="L3133" s="217"/>
      <c r="M3133" s="217"/>
      <c r="N3133" s="217"/>
      <c r="O3133" s="217"/>
      <c r="P3133" s="217"/>
    </row>
    <row r="3134">
      <c r="A3134" s="235"/>
      <c r="B3134" s="234"/>
      <c r="C3134" s="234"/>
      <c r="D3134" s="235"/>
      <c r="E3134" s="235"/>
      <c r="F3134" s="217"/>
      <c r="G3134" s="217"/>
      <c r="H3134" s="217"/>
      <c r="I3134" s="217"/>
      <c r="J3134" s="217"/>
      <c r="K3134" s="217"/>
      <c r="L3134" s="217"/>
      <c r="M3134" s="217"/>
      <c r="N3134" s="217"/>
      <c r="O3134" s="217"/>
      <c r="P3134" s="217"/>
    </row>
    <row r="3135">
      <c r="A3135" s="235"/>
      <c r="B3135" s="234"/>
      <c r="C3135" s="234"/>
      <c r="D3135" s="235"/>
      <c r="E3135" s="235"/>
      <c r="F3135" s="217"/>
      <c r="G3135" s="217"/>
      <c r="H3135" s="217"/>
      <c r="I3135" s="217"/>
      <c r="J3135" s="217"/>
      <c r="K3135" s="217"/>
      <c r="L3135" s="217"/>
      <c r="M3135" s="217"/>
      <c r="N3135" s="217"/>
      <c r="O3135" s="217"/>
      <c r="P3135" s="217"/>
    </row>
    <row r="3136">
      <c r="A3136" s="236"/>
      <c r="B3136" s="234"/>
      <c r="C3136" s="234"/>
      <c r="D3136" s="236"/>
      <c r="E3136" s="235"/>
      <c r="F3136" s="195"/>
      <c r="G3136" s="195"/>
      <c r="H3136" s="217"/>
      <c r="I3136" s="195"/>
      <c r="J3136" s="195"/>
      <c r="K3136" s="195"/>
      <c r="L3136" s="195"/>
      <c r="M3136" s="195"/>
      <c r="N3136" s="195"/>
      <c r="O3136" s="195"/>
      <c r="P3136" s="195"/>
    </row>
    <row r="3137">
      <c r="A3137" s="235"/>
      <c r="B3137" s="234"/>
      <c r="C3137" s="234"/>
      <c r="D3137" s="235"/>
      <c r="E3137" s="235"/>
      <c r="F3137" s="217"/>
      <c r="G3137" s="217"/>
      <c r="H3137" s="217"/>
      <c r="I3137" s="217"/>
      <c r="J3137" s="217"/>
      <c r="K3137" s="217"/>
      <c r="L3137" s="217"/>
      <c r="M3137" s="217"/>
      <c r="N3137" s="217"/>
      <c r="O3137" s="217"/>
      <c r="P3137" s="217"/>
    </row>
    <row r="3138">
      <c r="A3138" s="235"/>
      <c r="B3138" s="234"/>
      <c r="C3138" s="234"/>
      <c r="D3138" s="235"/>
      <c r="E3138" s="235"/>
      <c r="F3138" s="217"/>
      <c r="G3138" s="217"/>
      <c r="H3138" s="217"/>
      <c r="I3138" s="217"/>
      <c r="J3138" s="217"/>
      <c r="K3138" s="217"/>
      <c r="L3138" s="217"/>
      <c r="M3138" s="217"/>
      <c r="N3138" s="217"/>
      <c r="O3138" s="217"/>
      <c r="P3138" s="217"/>
    </row>
    <row r="3139">
      <c r="A3139" s="235"/>
      <c r="B3139" s="234"/>
      <c r="C3139" s="234"/>
      <c r="D3139" s="235"/>
      <c r="E3139" s="235"/>
      <c r="F3139" s="217"/>
      <c r="G3139" s="217"/>
      <c r="H3139" s="217"/>
      <c r="I3139" s="217"/>
      <c r="J3139" s="217"/>
      <c r="K3139" s="217"/>
      <c r="L3139" s="217"/>
      <c r="M3139" s="217"/>
      <c r="N3139" s="217"/>
      <c r="O3139" s="217"/>
      <c r="P3139" s="217"/>
    </row>
    <row r="3140">
      <c r="A3140" s="235"/>
      <c r="B3140" s="234"/>
      <c r="C3140" s="234"/>
      <c r="D3140" s="235"/>
      <c r="E3140" s="235"/>
      <c r="F3140" s="217"/>
      <c r="G3140" s="217"/>
      <c r="H3140" s="217"/>
      <c r="I3140" s="217"/>
      <c r="J3140" s="217"/>
      <c r="K3140" s="217"/>
      <c r="L3140" s="217"/>
      <c r="M3140" s="217"/>
      <c r="N3140" s="217"/>
      <c r="O3140" s="217"/>
      <c r="P3140" s="217"/>
    </row>
    <row r="3141">
      <c r="A3141" s="235"/>
      <c r="B3141" s="234"/>
      <c r="C3141" s="234"/>
      <c r="D3141" s="235"/>
      <c r="E3141" s="235"/>
      <c r="F3141" s="217"/>
      <c r="G3141" s="217"/>
      <c r="H3141" s="217"/>
      <c r="I3141" s="217"/>
      <c r="J3141" s="217"/>
      <c r="K3141" s="217"/>
      <c r="L3141" s="217"/>
      <c r="M3141" s="217"/>
      <c r="N3141" s="217"/>
      <c r="O3141" s="217"/>
      <c r="P3141" s="217"/>
    </row>
    <row r="3142">
      <c r="A3142" s="235"/>
      <c r="B3142" s="234"/>
      <c r="C3142" s="234"/>
      <c r="D3142" s="235"/>
      <c r="E3142" s="235"/>
      <c r="F3142" s="217"/>
      <c r="G3142" s="217"/>
      <c r="H3142" s="217"/>
      <c r="I3142" s="217"/>
      <c r="J3142" s="217"/>
      <c r="K3142" s="217"/>
      <c r="L3142" s="217"/>
      <c r="M3142" s="217"/>
      <c r="N3142" s="217"/>
      <c r="O3142" s="217"/>
      <c r="P3142" s="217"/>
    </row>
    <row r="3143">
      <c r="A3143" s="235"/>
      <c r="B3143" s="234"/>
      <c r="C3143" s="234"/>
      <c r="D3143" s="235"/>
      <c r="E3143" s="235"/>
      <c r="F3143" s="217"/>
      <c r="G3143" s="217"/>
      <c r="H3143" s="217"/>
      <c r="I3143" s="217"/>
      <c r="J3143" s="217"/>
      <c r="K3143" s="217"/>
      <c r="L3143" s="217"/>
      <c r="M3143" s="217"/>
      <c r="N3143" s="217"/>
      <c r="O3143" s="217"/>
      <c r="P3143" s="217"/>
    </row>
    <row r="3144">
      <c r="A3144" s="235"/>
      <c r="B3144" s="234"/>
      <c r="C3144" s="234"/>
      <c r="D3144" s="235"/>
      <c r="E3144" s="235"/>
      <c r="F3144" s="217"/>
      <c r="G3144" s="217"/>
      <c r="H3144" s="217"/>
      <c r="I3144" s="217"/>
      <c r="J3144" s="217"/>
      <c r="K3144" s="217"/>
      <c r="L3144" s="217"/>
      <c r="M3144" s="217"/>
      <c r="N3144" s="217"/>
      <c r="O3144" s="217"/>
      <c r="P3144" s="217"/>
    </row>
    <row r="3145">
      <c r="A3145" s="235"/>
      <c r="B3145" s="234"/>
      <c r="C3145" s="234"/>
      <c r="D3145" s="235"/>
      <c r="E3145" s="235"/>
      <c r="F3145" s="217"/>
      <c r="G3145" s="217"/>
      <c r="H3145" s="217"/>
      <c r="I3145" s="217"/>
      <c r="J3145" s="217"/>
      <c r="K3145" s="217"/>
      <c r="L3145" s="217"/>
      <c r="M3145" s="217"/>
      <c r="N3145" s="217"/>
      <c r="O3145" s="217"/>
      <c r="P3145" s="217"/>
    </row>
    <row r="3146">
      <c r="A3146" s="235"/>
      <c r="B3146" s="234"/>
      <c r="C3146" s="234"/>
      <c r="D3146" s="235"/>
      <c r="E3146" s="235"/>
      <c r="F3146" s="217"/>
      <c r="G3146" s="217"/>
      <c r="H3146" s="217"/>
      <c r="I3146" s="217"/>
      <c r="J3146" s="217"/>
      <c r="K3146" s="217"/>
      <c r="L3146" s="217"/>
      <c r="M3146" s="217"/>
      <c r="N3146" s="217"/>
      <c r="O3146" s="217"/>
      <c r="P3146" s="217"/>
    </row>
    <row r="3147">
      <c r="A3147" s="235"/>
      <c r="B3147" s="234"/>
      <c r="C3147" s="234"/>
      <c r="D3147" s="235"/>
      <c r="E3147" s="235"/>
      <c r="F3147" s="217"/>
      <c r="G3147" s="217"/>
      <c r="H3147" s="217"/>
      <c r="I3147" s="217"/>
      <c r="J3147" s="217"/>
      <c r="K3147" s="217"/>
      <c r="L3147" s="217"/>
      <c r="M3147" s="217"/>
      <c r="N3147" s="217"/>
      <c r="O3147" s="217"/>
      <c r="P3147" s="217"/>
    </row>
    <row r="3148">
      <c r="A3148" s="235"/>
      <c r="B3148" s="234"/>
      <c r="C3148" s="234"/>
      <c r="D3148" s="235"/>
      <c r="E3148" s="235"/>
      <c r="F3148" s="217"/>
      <c r="G3148" s="217"/>
      <c r="H3148" s="217"/>
      <c r="I3148" s="217"/>
      <c r="J3148" s="217"/>
      <c r="K3148" s="217"/>
      <c r="L3148" s="217"/>
      <c r="M3148" s="217"/>
      <c r="N3148" s="217"/>
      <c r="O3148" s="217"/>
      <c r="P3148" s="217"/>
    </row>
    <row r="3149">
      <c r="A3149" s="235"/>
      <c r="B3149" s="234"/>
      <c r="C3149" s="234"/>
      <c r="D3149" s="235"/>
      <c r="E3149" s="235"/>
      <c r="F3149" s="217"/>
      <c r="G3149" s="217"/>
      <c r="H3149" s="217"/>
      <c r="I3149" s="217"/>
      <c r="J3149" s="217"/>
      <c r="K3149" s="217"/>
      <c r="L3149" s="217"/>
      <c r="M3149" s="217"/>
      <c r="N3149" s="217"/>
      <c r="O3149" s="217"/>
      <c r="P3149" s="217"/>
    </row>
    <row r="3150">
      <c r="A3150" s="235"/>
      <c r="B3150" s="234"/>
      <c r="C3150" s="234"/>
      <c r="D3150" s="235"/>
      <c r="E3150" s="235"/>
      <c r="F3150" s="217"/>
      <c r="G3150" s="217"/>
      <c r="H3150" s="217"/>
      <c r="I3150" s="217"/>
      <c r="J3150" s="217"/>
      <c r="K3150" s="217"/>
      <c r="L3150" s="217"/>
      <c r="M3150" s="217"/>
      <c r="N3150" s="217"/>
      <c r="O3150" s="217"/>
      <c r="P3150" s="217"/>
    </row>
    <row r="3151">
      <c r="A3151" s="235"/>
      <c r="B3151" s="234"/>
      <c r="C3151" s="234"/>
      <c r="D3151" s="235"/>
      <c r="E3151" s="235"/>
      <c r="F3151" s="217"/>
      <c r="G3151" s="217"/>
      <c r="H3151" s="217"/>
      <c r="I3151" s="217"/>
      <c r="J3151" s="217"/>
      <c r="K3151" s="217"/>
      <c r="L3151" s="217"/>
      <c r="M3151" s="217"/>
      <c r="N3151" s="217"/>
      <c r="O3151" s="217"/>
      <c r="P3151" s="217"/>
    </row>
    <row r="3152">
      <c r="A3152" s="235"/>
      <c r="B3152" s="234"/>
      <c r="C3152" s="234"/>
      <c r="D3152" s="235"/>
      <c r="E3152" s="235"/>
      <c r="F3152" s="217"/>
      <c r="G3152" s="217"/>
      <c r="H3152" s="217"/>
      <c r="I3152" s="217"/>
      <c r="J3152" s="217"/>
      <c r="K3152" s="217"/>
      <c r="L3152" s="217"/>
      <c r="M3152" s="217"/>
      <c r="N3152" s="217"/>
      <c r="O3152" s="217"/>
      <c r="P3152" s="217"/>
    </row>
    <row r="3153">
      <c r="A3153" s="235"/>
      <c r="B3153" s="234"/>
      <c r="C3153" s="234"/>
      <c r="D3153" s="235"/>
      <c r="E3153" s="235"/>
      <c r="F3153" s="217"/>
      <c r="G3153" s="217"/>
      <c r="H3153" s="217"/>
      <c r="I3153" s="217"/>
      <c r="J3153" s="217"/>
      <c r="K3153" s="217"/>
      <c r="L3153" s="217"/>
      <c r="M3153" s="217"/>
      <c r="N3153" s="217"/>
      <c r="O3153" s="217"/>
      <c r="P3153" s="217"/>
    </row>
    <row r="3154">
      <c r="A3154" s="236"/>
      <c r="B3154" s="234"/>
      <c r="C3154" s="234"/>
      <c r="D3154" s="236"/>
      <c r="E3154" s="235"/>
      <c r="F3154" s="195"/>
      <c r="G3154" s="195"/>
      <c r="H3154" s="217"/>
      <c r="I3154" s="195"/>
      <c r="J3154" s="195"/>
      <c r="K3154" s="195"/>
      <c r="L3154" s="195"/>
      <c r="M3154" s="195"/>
      <c r="N3154" s="195"/>
      <c r="O3154" s="195"/>
      <c r="P3154" s="195"/>
    </row>
    <row r="3155">
      <c r="A3155" s="235"/>
      <c r="B3155" s="234"/>
      <c r="C3155" s="234"/>
      <c r="D3155" s="235"/>
      <c r="E3155" s="235"/>
      <c r="F3155" s="217"/>
      <c r="G3155" s="217"/>
      <c r="H3155" s="217"/>
      <c r="I3155" s="217"/>
      <c r="J3155" s="217"/>
      <c r="K3155" s="217"/>
      <c r="L3155" s="217"/>
      <c r="M3155" s="217"/>
      <c r="N3155" s="217"/>
      <c r="O3155" s="217"/>
      <c r="P3155" s="217"/>
    </row>
    <row r="3156">
      <c r="A3156" s="235"/>
      <c r="B3156" s="234"/>
      <c r="C3156" s="234"/>
      <c r="D3156" s="235"/>
      <c r="E3156" s="235"/>
      <c r="F3156" s="217"/>
      <c r="G3156" s="217"/>
      <c r="H3156" s="217"/>
      <c r="I3156" s="217"/>
      <c r="J3156" s="217"/>
      <c r="K3156" s="217"/>
      <c r="L3156" s="217"/>
      <c r="M3156" s="217"/>
      <c r="N3156" s="217"/>
      <c r="O3156" s="217"/>
      <c r="P3156" s="217"/>
    </row>
    <row r="3157">
      <c r="A3157" s="235"/>
      <c r="B3157" s="234"/>
      <c r="C3157" s="234"/>
      <c r="D3157" s="235"/>
      <c r="E3157" s="235"/>
      <c r="F3157" s="217"/>
      <c r="G3157" s="217"/>
      <c r="H3157" s="217"/>
      <c r="I3157" s="217"/>
      <c r="J3157" s="217"/>
      <c r="K3157" s="217"/>
      <c r="L3157" s="217"/>
      <c r="M3157" s="217"/>
      <c r="N3157" s="217"/>
      <c r="O3157" s="217"/>
      <c r="P3157" s="217"/>
    </row>
    <row r="3158">
      <c r="A3158" s="235"/>
      <c r="B3158" s="234"/>
      <c r="C3158" s="234"/>
      <c r="D3158" s="235"/>
      <c r="E3158" s="235"/>
      <c r="F3158" s="217"/>
      <c r="G3158" s="217"/>
      <c r="H3158" s="217"/>
      <c r="I3158" s="217"/>
      <c r="J3158" s="217"/>
      <c r="K3158" s="217"/>
      <c r="L3158" s="217"/>
      <c r="M3158" s="217"/>
      <c r="N3158" s="217"/>
      <c r="O3158" s="217"/>
      <c r="P3158" s="217"/>
    </row>
    <row r="3159">
      <c r="A3159" s="235"/>
      <c r="B3159" s="234"/>
      <c r="C3159" s="234"/>
      <c r="D3159" s="235"/>
      <c r="E3159" s="235"/>
      <c r="F3159" s="217"/>
      <c r="G3159" s="217"/>
      <c r="H3159" s="217"/>
      <c r="I3159" s="217"/>
      <c r="J3159" s="217"/>
      <c r="K3159" s="217"/>
      <c r="L3159" s="217"/>
      <c r="M3159" s="217"/>
      <c r="N3159" s="217"/>
      <c r="O3159" s="217"/>
      <c r="P3159" s="217"/>
    </row>
    <row r="3160">
      <c r="A3160" s="235"/>
      <c r="B3160" s="234"/>
      <c r="C3160" s="234"/>
      <c r="D3160" s="235"/>
      <c r="E3160" s="235"/>
      <c r="F3160" s="217"/>
      <c r="G3160" s="217"/>
      <c r="H3160" s="217"/>
      <c r="I3160" s="217"/>
      <c r="J3160" s="217"/>
      <c r="K3160" s="217"/>
      <c r="L3160" s="217"/>
      <c r="M3160" s="217"/>
      <c r="N3160" s="217"/>
      <c r="O3160" s="217"/>
      <c r="P3160" s="217"/>
    </row>
    <row r="3161">
      <c r="A3161" s="235"/>
      <c r="B3161" s="234"/>
      <c r="C3161" s="234"/>
      <c r="D3161" s="235"/>
      <c r="E3161" s="235"/>
      <c r="F3161" s="217"/>
      <c r="G3161" s="217"/>
      <c r="H3161" s="217"/>
      <c r="I3161" s="217"/>
      <c r="J3161" s="217"/>
      <c r="K3161" s="217"/>
      <c r="L3161" s="217"/>
      <c r="M3161" s="217"/>
      <c r="N3161" s="217"/>
      <c r="O3161" s="217"/>
      <c r="P3161" s="217"/>
    </row>
    <row r="3162">
      <c r="A3162" s="235"/>
      <c r="B3162" s="234"/>
      <c r="C3162" s="234"/>
      <c r="D3162" s="235"/>
      <c r="E3162" s="235"/>
      <c r="F3162" s="217"/>
      <c r="G3162" s="217"/>
      <c r="H3162" s="217"/>
      <c r="I3162" s="217"/>
      <c r="J3162" s="217"/>
      <c r="K3162" s="217"/>
      <c r="L3162" s="217"/>
      <c r="M3162" s="217"/>
      <c r="N3162" s="217"/>
      <c r="O3162" s="217"/>
      <c r="P3162" s="217"/>
    </row>
    <row r="3163">
      <c r="A3163" s="235"/>
      <c r="B3163" s="234"/>
      <c r="C3163" s="234"/>
      <c r="D3163" s="235"/>
      <c r="E3163" s="235"/>
      <c r="F3163" s="217"/>
      <c r="G3163" s="217"/>
      <c r="H3163" s="217"/>
      <c r="I3163" s="217"/>
      <c r="J3163" s="217"/>
      <c r="K3163" s="217"/>
      <c r="L3163" s="217"/>
      <c r="M3163" s="217"/>
      <c r="N3163" s="217"/>
      <c r="O3163" s="217"/>
      <c r="P3163" s="217"/>
    </row>
    <row r="3164">
      <c r="A3164" s="235"/>
      <c r="B3164" s="234"/>
      <c r="C3164" s="234"/>
      <c r="D3164" s="235"/>
      <c r="E3164" s="235"/>
      <c r="F3164" s="217"/>
      <c r="G3164" s="217"/>
      <c r="H3164" s="217"/>
      <c r="I3164" s="217"/>
      <c r="J3164" s="217"/>
      <c r="K3164" s="217"/>
      <c r="L3164" s="217"/>
      <c r="M3164" s="217"/>
      <c r="N3164" s="217"/>
      <c r="O3164" s="217"/>
      <c r="P3164" s="217"/>
    </row>
    <row r="3165">
      <c r="A3165" s="235"/>
      <c r="B3165" s="234"/>
      <c r="C3165" s="234"/>
      <c r="D3165" s="235"/>
      <c r="E3165" s="235"/>
      <c r="F3165" s="217"/>
      <c r="G3165" s="217"/>
      <c r="H3165" s="217"/>
      <c r="I3165" s="217"/>
      <c r="J3165" s="217"/>
      <c r="K3165" s="217"/>
      <c r="L3165" s="217"/>
      <c r="M3165" s="217"/>
      <c r="N3165" s="217"/>
      <c r="O3165" s="217"/>
      <c r="P3165" s="217"/>
    </row>
    <row r="3166">
      <c r="A3166" s="235"/>
      <c r="B3166" s="234"/>
      <c r="C3166" s="234"/>
      <c r="D3166" s="235"/>
      <c r="E3166" s="235"/>
      <c r="F3166" s="217"/>
      <c r="G3166" s="217"/>
      <c r="H3166" s="217"/>
      <c r="I3166" s="217"/>
      <c r="J3166" s="217"/>
      <c r="K3166" s="217"/>
      <c r="L3166" s="217"/>
      <c r="M3166" s="217"/>
      <c r="N3166" s="217"/>
      <c r="O3166" s="217"/>
      <c r="P3166" s="217"/>
    </row>
    <row r="3167">
      <c r="A3167" s="235"/>
      <c r="B3167" s="234"/>
      <c r="C3167" s="234"/>
      <c r="D3167" s="235"/>
      <c r="E3167" s="235"/>
      <c r="F3167" s="217"/>
      <c r="G3167" s="217"/>
      <c r="H3167" s="217"/>
      <c r="I3167" s="217"/>
      <c r="J3167" s="217"/>
      <c r="K3167" s="217"/>
      <c r="L3167" s="217"/>
      <c r="M3167" s="217"/>
      <c r="N3167" s="217"/>
      <c r="O3167" s="217"/>
      <c r="P3167" s="217"/>
    </row>
    <row r="3168">
      <c r="A3168" s="235"/>
      <c r="B3168" s="234"/>
      <c r="C3168" s="234"/>
      <c r="D3168" s="235"/>
      <c r="E3168" s="235"/>
      <c r="F3168" s="217"/>
      <c r="G3168" s="217"/>
      <c r="H3168" s="217"/>
      <c r="I3168" s="217"/>
      <c r="J3168" s="217"/>
      <c r="K3168" s="217"/>
      <c r="L3168" s="217"/>
      <c r="M3168" s="217"/>
      <c r="N3168" s="217"/>
      <c r="O3168" s="217"/>
      <c r="P3168" s="217"/>
    </row>
    <row r="3169">
      <c r="A3169" s="235"/>
      <c r="B3169" s="234"/>
      <c r="C3169" s="234"/>
      <c r="D3169" s="235"/>
      <c r="E3169" s="235"/>
      <c r="F3169" s="217"/>
      <c r="G3169" s="217"/>
      <c r="H3169" s="217"/>
      <c r="I3169" s="217"/>
      <c r="J3169" s="217"/>
      <c r="K3169" s="217"/>
      <c r="L3169" s="217"/>
      <c r="M3169" s="217"/>
      <c r="N3169" s="217"/>
      <c r="O3169" s="217"/>
      <c r="P3169" s="217"/>
    </row>
    <row r="3170">
      <c r="A3170" s="235"/>
      <c r="B3170" s="234"/>
      <c r="C3170" s="234"/>
      <c r="D3170" s="235"/>
      <c r="E3170" s="235"/>
      <c r="F3170" s="217"/>
      <c r="G3170" s="217"/>
      <c r="H3170" s="217"/>
      <c r="I3170" s="217"/>
      <c r="J3170" s="217"/>
      <c r="K3170" s="217"/>
      <c r="L3170" s="217"/>
      <c r="M3170" s="217"/>
      <c r="N3170" s="217"/>
      <c r="O3170" s="217"/>
      <c r="P3170" s="217"/>
    </row>
    <row r="3171">
      <c r="A3171" s="235"/>
      <c r="B3171" s="234"/>
      <c r="C3171" s="234"/>
      <c r="D3171" s="235"/>
      <c r="E3171" s="235"/>
      <c r="F3171" s="217"/>
      <c r="G3171" s="217"/>
      <c r="H3171" s="217"/>
      <c r="I3171" s="217"/>
      <c r="J3171" s="217"/>
      <c r="K3171" s="217"/>
      <c r="L3171" s="217"/>
      <c r="M3171" s="217"/>
      <c r="N3171" s="217"/>
      <c r="O3171" s="217"/>
      <c r="P3171" s="217"/>
    </row>
    <row r="3172">
      <c r="A3172" s="236"/>
      <c r="B3172" s="258"/>
      <c r="C3172" s="234"/>
      <c r="D3172" s="236"/>
      <c r="E3172" s="235"/>
      <c r="F3172" s="195"/>
      <c r="G3172" s="195"/>
      <c r="H3172" s="217"/>
      <c r="I3172" s="195"/>
      <c r="J3172" s="195"/>
      <c r="K3172" s="195"/>
      <c r="L3172" s="195"/>
      <c r="M3172" s="195"/>
      <c r="N3172" s="195"/>
      <c r="O3172" s="195"/>
      <c r="P3172" s="195"/>
    </row>
    <row r="3173">
      <c r="A3173" s="235"/>
      <c r="B3173" s="258"/>
      <c r="C3173" s="234"/>
      <c r="D3173" s="235"/>
      <c r="E3173" s="235"/>
      <c r="F3173" s="217"/>
      <c r="G3173" s="217"/>
      <c r="H3173" s="217"/>
      <c r="I3173" s="217"/>
      <c r="J3173" s="217"/>
      <c r="K3173" s="217"/>
      <c r="L3173" s="217"/>
      <c r="M3173" s="217"/>
      <c r="N3173" s="217"/>
      <c r="O3173" s="217"/>
      <c r="P3173" s="217"/>
    </row>
    <row r="3174">
      <c r="A3174" s="235"/>
      <c r="B3174" s="258"/>
      <c r="C3174" s="234"/>
      <c r="D3174" s="235"/>
      <c r="E3174" s="235"/>
      <c r="F3174" s="217"/>
      <c r="G3174" s="217"/>
      <c r="H3174" s="217"/>
      <c r="I3174" s="217"/>
      <c r="J3174" s="217"/>
      <c r="K3174" s="217"/>
      <c r="L3174" s="217"/>
      <c r="M3174" s="217"/>
      <c r="N3174" s="217"/>
      <c r="O3174" s="217"/>
      <c r="P3174" s="217"/>
    </row>
    <row r="3175">
      <c r="A3175" s="235"/>
      <c r="B3175" s="258"/>
      <c r="C3175" s="234"/>
      <c r="D3175" s="235"/>
      <c r="E3175" s="235"/>
      <c r="F3175" s="217"/>
      <c r="G3175" s="217"/>
      <c r="H3175" s="217"/>
      <c r="I3175" s="217"/>
      <c r="J3175" s="217"/>
      <c r="K3175" s="217"/>
      <c r="L3175" s="217"/>
      <c r="M3175" s="217"/>
      <c r="N3175" s="217"/>
      <c r="O3175" s="217"/>
      <c r="P3175" s="217"/>
    </row>
    <row r="3176">
      <c r="A3176" s="235"/>
      <c r="B3176" s="258"/>
      <c r="C3176" s="234"/>
      <c r="D3176" s="235"/>
      <c r="E3176" s="235"/>
      <c r="F3176" s="217"/>
      <c r="G3176" s="217"/>
      <c r="H3176" s="217"/>
      <c r="I3176" s="217"/>
      <c r="J3176" s="217"/>
      <c r="K3176" s="217"/>
      <c r="L3176" s="217"/>
      <c r="M3176" s="217"/>
      <c r="N3176" s="217"/>
      <c r="O3176" s="217"/>
      <c r="P3176" s="217"/>
    </row>
    <row r="3177">
      <c r="A3177" s="235"/>
      <c r="B3177" s="258"/>
      <c r="C3177" s="234"/>
      <c r="D3177" s="235"/>
      <c r="E3177" s="235"/>
      <c r="F3177" s="217"/>
      <c r="G3177" s="217"/>
      <c r="H3177" s="217"/>
      <c r="I3177" s="217"/>
      <c r="J3177" s="217"/>
      <c r="K3177" s="217"/>
      <c r="L3177" s="217"/>
      <c r="M3177" s="217"/>
      <c r="N3177" s="217"/>
      <c r="O3177" s="217"/>
      <c r="P3177" s="217"/>
    </row>
    <row r="3178">
      <c r="A3178" s="235"/>
      <c r="B3178" s="258"/>
      <c r="C3178" s="234"/>
      <c r="D3178" s="235"/>
      <c r="E3178" s="235"/>
      <c r="F3178" s="217"/>
      <c r="G3178" s="217"/>
      <c r="H3178" s="217"/>
      <c r="I3178" s="217"/>
      <c r="J3178" s="217"/>
      <c r="K3178" s="217"/>
      <c r="L3178" s="217"/>
      <c r="M3178" s="217"/>
      <c r="N3178" s="217"/>
      <c r="O3178" s="217"/>
      <c r="P3178" s="217"/>
    </row>
    <row r="3179">
      <c r="A3179" s="235"/>
      <c r="B3179" s="258"/>
      <c r="C3179" s="234"/>
      <c r="D3179" s="235"/>
      <c r="E3179" s="235"/>
      <c r="F3179" s="217"/>
      <c r="G3179" s="217"/>
      <c r="H3179" s="217"/>
      <c r="I3179" s="217"/>
      <c r="J3179" s="217"/>
      <c r="K3179" s="217"/>
      <c r="L3179" s="217"/>
      <c r="M3179" s="217"/>
      <c r="N3179" s="217"/>
      <c r="O3179" s="217"/>
      <c r="P3179" s="217"/>
    </row>
    <row r="3180">
      <c r="A3180" s="235"/>
      <c r="B3180" s="258"/>
      <c r="C3180" s="234"/>
      <c r="D3180" s="235"/>
      <c r="E3180" s="235"/>
      <c r="F3180" s="217"/>
      <c r="G3180" s="217"/>
      <c r="H3180" s="217"/>
      <c r="I3180" s="217"/>
      <c r="J3180" s="217"/>
      <c r="K3180" s="217"/>
      <c r="L3180" s="217"/>
      <c r="M3180" s="217"/>
      <c r="N3180" s="217"/>
      <c r="O3180" s="217"/>
      <c r="P3180" s="217"/>
    </row>
    <row r="3181">
      <c r="A3181" s="235"/>
      <c r="B3181" s="258"/>
      <c r="C3181" s="234"/>
      <c r="D3181" s="235"/>
      <c r="E3181" s="235"/>
      <c r="F3181" s="217"/>
      <c r="G3181" s="217"/>
      <c r="H3181" s="217"/>
      <c r="I3181" s="217"/>
      <c r="J3181" s="217"/>
      <c r="K3181" s="217"/>
      <c r="L3181" s="217"/>
      <c r="M3181" s="217"/>
      <c r="N3181" s="217"/>
      <c r="O3181" s="217"/>
      <c r="P3181" s="217"/>
    </row>
    <row r="3182">
      <c r="A3182" s="235"/>
      <c r="B3182" s="258"/>
      <c r="C3182" s="234"/>
      <c r="D3182" s="235"/>
      <c r="E3182" s="235"/>
      <c r="F3182" s="217"/>
      <c r="G3182" s="217"/>
      <c r="H3182" s="217"/>
      <c r="I3182" s="217"/>
      <c r="J3182" s="217"/>
      <c r="K3182" s="217"/>
      <c r="L3182" s="217"/>
      <c r="M3182" s="217"/>
      <c r="N3182" s="217"/>
      <c r="O3182" s="217"/>
      <c r="P3182" s="217"/>
    </row>
    <row r="3183">
      <c r="A3183" s="235"/>
      <c r="B3183" s="258"/>
      <c r="C3183" s="234"/>
      <c r="D3183" s="235"/>
      <c r="E3183" s="235"/>
      <c r="F3183" s="217"/>
      <c r="G3183" s="217"/>
      <c r="H3183" s="217"/>
      <c r="I3183" s="217"/>
      <c r="J3183" s="217"/>
      <c r="K3183" s="217"/>
      <c r="L3183" s="217"/>
      <c r="M3183" s="217"/>
      <c r="N3183" s="217"/>
      <c r="O3183" s="217"/>
      <c r="P3183" s="217"/>
    </row>
    <row r="3184">
      <c r="A3184" s="235"/>
      <c r="B3184" s="258"/>
      <c r="C3184" s="234"/>
      <c r="D3184" s="235"/>
      <c r="E3184" s="235"/>
      <c r="F3184" s="217"/>
      <c r="G3184" s="217"/>
      <c r="H3184" s="217"/>
      <c r="I3184" s="217"/>
      <c r="J3184" s="217"/>
      <c r="K3184" s="217"/>
      <c r="L3184" s="217"/>
      <c r="M3184" s="217"/>
      <c r="N3184" s="217"/>
      <c r="O3184" s="217"/>
      <c r="P3184" s="217"/>
    </row>
    <row r="3185">
      <c r="A3185" s="235"/>
      <c r="B3185" s="258"/>
      <c r="C3185" s="234"/>
      <c r="D3185" s="235"/>
      <c r="E3185" s="235"/>
      <c r="F3185" s="217"/>
      <c r="G3185" s="217"/>
      <c r="H3185" s="217"/>
      <c r="I3185" s="217"/>
      <c r="J3185" s="217"/>
      <c r="K3185" s="217"/>
      <c r="L3185" s="217"/>
      <c r="M3185" s="217"/>
      <c r="N3185" s="217"/>
      <c r="O3185" s="217"/>
      <c r="P3185" s="217"/>
    </row>
    <row r="3186">
      <c r="A3186" s="235"/>
      <c r="B3186" s="258"/>
      <c r="C3186" s="234"/>
      <c r="D3186" s="235"/>
      <c r="E3186" s="235"/>
      <c r="F3186" s="217"/>
      <c r="G3186" s="217"/>
      <c r="H3186" s="217"/>
      <c r="I3186" s="217"/>
      <c r="J3186" s="217"/>
      <c r="K3186" s="217"/>
      <c r="L3186" s="217"/>
      <c r="M3186" s="217"/>
      <c r="N3186" s="217"/>
      <c r="O3186" s="217"/>
      <c r="P3186" s="217"/>
    </row>
    <row r="3187">
      <c r="A3187" s="235"/>
      <c r="B3187" s="258"/>
      <c r="C3187" s="234"/>
      <c r="D3187" s="235"/>
      <c r="E3187" s="235"/>
      <c r="F3187" s="217"/>
      <c r="G3187" s="217"/>
      <c r="H3187" s="217"/>
      <c r="I3187" s="217"/>
      <c r="J3187" s="217"/>
      <c r="K3187" s="217"/>
      <c r="L3187" s="217"/>
      <c r="M3187" s="217"/>
      <c r="N3187" s="217"/>
      <c r="O3187" s="217"/>
      <c r="P3187" s="217"/>
    </row>
    <row r="3188">
      <c r="A3188" s="235"/>
      <c r="B3188" s="258"/>
      <c r="C3188" s="234"/>
      <c r="D3188" s="235"/>
      <c r="E3188" s="235"/>
      <c r="F3188" s="217"/>
      <c r="G3188" s="217"/>
      <c r="H3188" s="217"/>
      <c r="I3188" s="217"/>
      <c r="J3188" s="217"/>
      <c r="K3188" s="217"/>
      <c r="L3188" s="217"/>
      <c r="M3188" s="217"/>
      <c r="N3188" s="217"/>
      <c r="O3188" s="217"/>
      <c r="P3188" s="217"/>
    </row>
    <row r="3189">
      <c r="A3189" s="235"/>
      <c r="B3189" s="258"/>
      <c r="C3189" s="234"/>
      <c r="D3189" s="235"/>
      <c r="E3189" s="235"/>
      <c r="F3189" s="217"/>
      <c r="G3189" s="217"/>
      <c r="H3189" s="217"/>
      <c r="I3189" s="217"/>
      <c r="J3189" s="217"/>
      <c r="K3189" s="217"/>
      <c r="L3189" s="217"/>
      <c r="M3189" s="217"/>
      <c r="N3189" s="217"/>
      <c r="O3189" s="217"/>
      <c r="P3189" s="217"/>
    </row>
    <row r="3190">
      <c r="A3190" s="236"/>
      <c r="B3190" s="258"/>
      <c r="C3190" s="234"/>
      <c r="D3190" s="236"/>
      <c r="E3190" s="235"/>
      <c r="F3190" s="195"/>
      <c r="G3190" s="195"/>
      <c r="H3190" s="217"/>
      <c r="I3190" s="195"/>
      <c r="J3190" s="195"/>
      <c r="K3190" s="195"/>
      <c r="L3190" s="195"/>
      <c r="M3190" s="195"/>
      <c r="N3190" s="195"/>
      <c r="O3190" s="195"/>
      <c r="P3190" s="195"/>
    </row>
    <row r="3191">
      <c r="A3191" s="235"/>
      <c r="B3191" s="258"/>
      <c r="C3191" s="234"/>
      <c r="D3191" s="235"/>
      <c r="E3191" s="235"/>
      <c r="F3191" s="217"/>
      <c r="G3191" s="217"/>
      <c r="H3191" s="217"/>
      <c r="I3191" s="217"/>
      <c r="J3191" s="217"/>
      <c r="K3191" s="217"/>
      <c r="L3191" s="217"/>
      <c r="M3191" s="217"/>
      <c r="N3191" s="217"/>
      <c r="O3191" s="217"/>
      <c r="P3191" s="217"/>
    </row>
    <row r="3192">
      <c r="A3192" s="235"/>
      <c r="B3192" s="258"/>
      <c r="C3192" s="234"/>
      <c r="D3192" s="235"/>
      <c r="E3192" s="235"/>
      <c r="F3192" s="217"/>
      <c r="G3192" s="217"/>
      <c r="H3192" s="217"/>
      <c r="I3192" s="217"/>
      <c r="J3192" s="217"/>
      <c r="K3192" s="217"/>
      <c r="L3192" s="217"/>
      <c r="M3192" s="217"/>
      <c r="N3192" s="217"/>
      <c r="O3192" s="217"/>
      <c r="P3192" s="217"/>
    </row>
    <row r="3193">
      <c r="A3193" s="235"/>
      <c r="B3193" s="258"/>
      <c r="C3193" s="234"/>
      <c r="D3193" s="235"/>
      <c r="E3193" s="235"/>
      <c r="F3193" s="217"/>
      <c r="G3193" s="217"/>
      <c r="H3193" s="217"/>
      <c r="I3193" s="217"/>
      <c r="J3193" s="217"/>
      <c r="K3193" s="217"/>
      <c r="L3193" s="217"/>
      <c r="M3193" s="217"/>
      <c r="N3193" s="217"/>
      <c r="O3193" s="217"/>
      <c r="P3193" s="217"/>
    </row>
    <row r="3194">
      <c r="A3194" s="235"/>
      <c r="B3194" s="258"/>
      <c r="C3194" s="234"/>
      <c r="D3194" s="235"/>
      <c r="E3194" s="235"/>
      <c r="F3194" s="217"/>
      <c r="G3194" s="217"/>
      <c r="H3194" s="217"/>
      <c r="I3194" s="217"/>
      <c r="J3194" s="217"/>
      <c r="K3194" s="217"/>
      <c r="L3194" s="217"/>
      <c r="M3194" s="217"/>
      <c r="N3194" s="217"/>
      <c r="O3194" s="217"/>
      <c r="P3194" s="217"/>
    </row>
    <row r="3195">
      <c r="A3195" s="235"/>
      <c r="B3195" s="258"/>
      <c r="C3195" s="234"/>
      <c r="D3195" s="235"/>
      <c r="E3195" s="235"/>
      <c r="F3195" s="217"/>
      <c r="G3195" s="217"/>
      <c r="H3195" s="217"/>
      <c r="I3195" s="217"/>
      <c r="J3195" s="217"/>
      <c r="K3195" s="217"/>
      <c r="L3195" s="217"/>
      <c r="M3195" s="217"/>
      <c r="N3195" s="217"/>
      <c r="O3195" s="217"/>
      <c r="P3195" s="217"/>
    </row>
    <row r="3196">
      <c r="A3196" s="235"/>
      <c r="B3196" s="258"/>
      <c r="C3196" s="234"/>
      <c r="D3196" s="235"/>
      <c r="E3196" s="235"/>
      <c r="F3196" s="217"/>
      <c r="G3196" s="217"/>
      <c r="H3196" s="217"/>
      <c r="I3196" s="217"/>
      <c r="J3196" s="217"/>
      <c r="K3196" s="217"/>
      <c r="L3196" s="217"/>
      <c r="M3196" s="217"/>
      <c r="N3196" s="217"/>
      <c r="O3196" s="217"/>
      <c r="P3196" s="217"/>
    </row>
    <row r="3197">
      <c r="A3197" s="235"/>
      <c r="B3197" s="258"/>
      <c r="C3197" s="234"/>
      <c r="D3197" s="235"/>
      <c r="E3197" s="235"/>
      <c r="F3197" s="217"/>
      <c r="G3197" s="217"/>
      <c r="H3197" s="217"/>
      <c r="I3197" s="217"/>
      <c r="J3197" s="217"/>
      <c r="K3197" s="217"/>
      <c r="L3197" s="217"/>
      <c r="M3197" s="217"/>
      <c r="N3197" s="217"/>
      <c r="O3197" s="217"/>
      <c r="P3197" s="217"/>
    </row>
    <row r="3198">
      <c r="A3198" s="235"/>
      <c r="B3198" s="258"/>
      <c r="C3198" s="234"/>
      <c r="D3198" s="235"/>
      <c r="E3198" s="235"/>
      <c r="F3198" s="217"/>
      <c r="G3198" s="217"/>
      <c r="H3198" s="217"/>
      <c r="I3198" s="217"/>
      <c r="J3198" s="217"/>
      <c r="K3198" s="217"/>
      <c r="L3198" s="217"/>
      <c r="M3198" s="217"/>
      <c r="N3198" s="217"/>
      <c r="O3198" s="217"/>
      <c r="P3198" s="217"/>
    </row>
    <row r="3199">
      <c r="A3199" s="235"/>
      <c r="B3199" s="258"/>
      <c r="C3199" s="234"/>
      <c r="D3199" s="235"/>
      <c r="E3199" s="235"/>
      <c r="F3199" s="217"/>
      <c r="G3199" s="217"/>
      <c r="H3199" s="217"/>
      <c r="I3199" s="217"/>
      <c r="J3199" s="217"/>
      <c r="K3199" s="217"/>
      <c r="L3199" s="217"/>
      <c r="M3199" s="217"/>
      <c r="N3199" s="217"/>
      <c r="O3199" s="217"/>
      <c r="P3199" s="217"/>
    </row>
    <row r="3200">
      <c r="A3200" s="235"/>
      <c r="B3200" s="258"/>
      <c r="C3200" s="234"/>
      <c r="D3200" s="235"/>
      <c r="E3200" s="235"/>
      <c r="F3200" s="217"/>
      <c r="G3200" s="217"/>
      <c r="H3200" s="217"/>
      <c r="I3200" s="217"/>
      <c r="J3200" s="217"/>
      <c r="K3200" s="217"/>
      <c r="L3200" s="217"/>
      <c r="M3200" s="217"/>
      <c r="N3200" s="217"/>
      <c r="O3200" s="217"/>
      <c r="P3200" s="217"/>
    </row>
    <row r="3201">
      <c r="A3201" s="235"/>
      <c r="B3201" s="258"/>
      <c r="C3201" s="234"/>
      <c r="D3201" s="235"/>
      <c r="E3201" s="235"/>
      <c r="F3201" s="217"/>
      <c r="G3201" s="217"/>
      <c r="H3201" s="217"/>
      <c r="I3201" s="217"/>
      <c r="J3201" s="217"/>
      <c r="K3201" s="217"/>
      <c r="L3201" s="217"/>
      <c r="M3201" s="217"/>
      <c r="N3201" s="217"/>
      <c r="O3201" s="217"/>
      <c r="P3201" s="217"/>
    </row>
    <row r="3202">
      <c r="A3202" s="235"/>
      <c r="B3202" s="258"/>
      <c r="C3202" s="234"/>
      <c r="D3202" s="235"/>
      <c r="E3202" s="235"/>
      <c r="F3202" s="217"/>
      <c r="G3202" s="217"/>
      <c r="H3202" s="217"/>
      <c r="I3202" s="217"/>
      <c r="J3202" s="217"/>
      <c r="K3202" s="217"/>
      <c r="L3202" s="217"/>
      <c r="M3202" s="217"/>
      <c r="N3202" s="217"/>
      <c r="O3202" s="217"/>
      <c r="P3202" s="217"/>
    </row>
    <row r="3203">
      <c r="A3203" s="235"/>
      <c r="B3203" s="258"/>
      <c r="C3203" s="234"/>
      <c r="D3203" s="235"/>
      <c r="E3203" s="235"/>
      <c r="F3203" s="217"/>
      <c r="G3203" s="217"/>
      <c r="H3203" s="217"/>
      <c r="I3203" s="217"/>
      <c r="J3203" s="217"/>
      <c r="K3203" s="217"/>
      <c r="L3203" s="217"/>
      <c r="M3203" s="217"/>
      <c r="N3203" s="217"/>
      <c r="O3203" s="217"/>
      <c r="P3203" s="217"/>
    </row>
    <row r="3204">
      <c r="A3204" s="235"/>
      <c r="B3204" s="258"/>
      <c r="C3204" s="234"/>
      <c r="D3204" s="235"/>
      <c r="E3204" s="235"/>
      <c r="F3204" s="217"/>
      <c r="G3204" s="217"/>
      <c r="H3204" s="217"/>
      <c r="I3204" s="217"/>
      <c r="J3204" s="217"/>
      <c r="K3204" s="217"/>
      <c r="L3204" s="217"/>
      <c r="M3204" s="217"/>
      <c r="N3204" s="217"/>
      <c r="O3204" s="217"/>
      <c r="P3204" s="217"/>
    </row>
    <row r="3205">
      <c r="A3205" s="235"/>
      <c r="B3205" s="258"/>
      <c r="C3205" s="234"/>
      <c r="D3205" s="235"/>
      <c r="E3205" s="235"/>
      <c r="F3205" s="217"/>
      <c r="G3205" s="217"/>
      <c r="H3205" s="217"/>
      <c r="I3205" s="217"/>
      <c r="J3205" s="217"/>
      <c r="K3205" s="217"/>
      <c r="L3205" s="217"/>
      <c r="M3205" s="217"/>
      <c r="N3205" s="217"/>
      <c r="O3205" s="217"/>
      <c r="P3205" s="217"/>
    </row>
    <row r="3206">
      <c r="A3206" s="235"/>
      <c r="B3206" s="258"/>
      <c r="C3206" s="234"/>
      <c r="D3206" s="235"/>
      <c r="E3206" s="235"/>
      <c r="F3206" s="217"/>
      <c r="G3206" s="217"/>
      <c r="H3206" s="217"/>
      <c r="I3206" s="217"/>
      <c r="J3206" s="217"/>
      <c r="K3206" s="217"/>
      <c r="L3206" s="217"/>
      <c r="M3206" s="217"/>
      <c r="N3206" s="217"/>
      <c r="O3206" s="217"/>
      <c r="P3206" s="217"/>
    </row>
    <row r="3207">
      <c r="A3207" s="235"/>
      <c r="B3207" s="258"/>
      <c r="C3207" s="234"/>
      <c r="D3207" s="235"/>
      <c r="E3207" s="235"/>
      <c r="F3207" s="217"/>
      <c r="G3207" s="217"/>
      <c r="H3207" s="217"/>
      <c r="I3207" s="217"/>
      <c r="J3207" s="217"/>
      <c r="K3207" s="217"/>
      <c r="L3207" s="217"/>
      <c r="M3207" s="217"/>
      <c r="N3207" s="217"/>
      <c r="O3207" s="217"/>
      <c r="P3207" s="217"/>
    </row>
    <row r="3208">
      <c r="A3208" s="236"/>
      <c r="B3208" s="258"/>
      <c r="C3208" s="234"/>
      <c r="D3208" s="236"/>
      <c r="E3208" s="235"/>
      <c r="F3208" s="195"/>
      <c r="G3208" s="195"/>
      <c r="H3208" s="217"/>
      <c r="I3208" s="195"/>
      <c r="J3208" s="195"/>
      <c r="K3208" s="195"/>
      <c r="L3208" s="195"/>
      <c r="M3208" s="195"/>
      <c r="N3208" s="195"/>
      <c r="O3208" s="195"/>
      <c r="P3208" s="195"/>
    </row>
    <row r="3209">
      <c r="A3209" s="235"/>
      <c r="B3209" s="258"/>
      <c r="C3209" s="234"/>
      <c r="D3209" s="235"/>
      <c r="E3209" s="235"/>
      <c r="F3209" s="217"/>
      <c r="G3209" s="217"/>
      <c r="H3209" s="217"/>
      <c r="I3209" s="217"/>
      <c r="J3209" s="217"/>
      <c r="K3209" s="217"/>
      <c r="L3209" s="217"/>
      <c r="M3209" s="217"/>
      <c r="N3209" s="217"/>
      <c r="O3209" s="217"/>
      <c r="P3209" s="217"/>
    </row>
    <row r="3210">
      <c r="A3210" s="235"/>
      <c r="B3210" s="258"/>
      <c r="C3210" s="234"/>
      <c r="D3210" s="235"/>
      <c r="E3210" s="235"/>
      <c r="F3210" s="217"/>
      <c r="G3210" s="217"/>
      <c r="H3210" s="217"/>
      <c r="I3210" s="217"/>
      <c r="J3210" s="217"/>
      <c r="K3210" s="217"/>
      <c r="L3210" s="217"/>
      <c r="M3210" s="217"/>
      <c r="N3210" s="217"/>
      <c r="O3210" s="217"/>
      <c r="P3210" s="217"/>
    </row>
    <row r="3211">
      <c r="A3211" s="235"/>
      <c r="B3211" s="258"/>
      <c r="C3211" s="234"/>
      <c r="D3211" s="235"/>
      <c r="E3211" s="235"/>
      <c r="F3211" s="217"/>
      <c r="G3211" s="217"/>
      <c r="H3211" s="217"/>
      <c r="I3211" s="217"/>
      <c r="J3211" s="217"/>
      <c r="K3211" s="217"/>
      <c r="L3211" s="217"/>
      <c r="M3211" s="217"/>
      <c r="N3211" s="217"/>
      <c r="O3211" s="217"/>
      <c r="P3211" s="217"/>
    </row>
    <row r="3212">
      <c r="A3212" s="235"/>
      <c r="B3212" s="258"/>
      <c r="C3212" s="234"/>
      <c r="D3212" s="235"/>
      <c r="E3212" s="235"/>
      <c r="F3212" s="217"/>
      <c r="G3212" s="217"/>
      <c r="H3212" s="217"/>
      <c r="I3212" s="217"/>
      <c r="J3212" s="217"/>
      <c r="K3212" s="217"/>
      <c r="L3212" s="217"/>
      <c r="M3212" s="217"/>
      <c r="N3212" s="217"/>
      <c r="O3212" s="217"/>
      <c r="P3212" s="217"/>
    </row>
    <row r="3213">
      <c r="A3213" s="235"/>
      <c r="B3213" s="258"/>
      <c r="C3213" s="234"/>
      <c r="D3213" s="235"/>
      <c r="E3213" s="235"/>
      <c r="F3213" s="217"/>
      <c r="G3213" s="217"/>
      <c r="H3213" s="217"/>
      <c r="I3213" s="217"/>
      <c r="J3213" s="217"/>
      <c r="K3213" s="217"/>
      <c r="L3213" s="217"/>
      <c r="M3213" s="217"/>
      <c r="N3213" s="217"/>
      <c r="O3213" s="217"/>
      <c r="P3213" s="217"/>
    </row>
    <row r="3214">
      <c r="A3214" s="235"/>
      <c r="B3214" s="258"/>
      <c r="C3214" s="234"/>
      <c r="D3214" s="235"/>
      <c r="E3214" s="235"/>
      <c r="F3214" s="217"/>
      <c r="G3214" s="217"/>
      <c r="H3214" s="217"/>
      <c r="I3214" s="217"/>
      <c r="J3214" s="217"/>
      <c r="K3214" s="217"/>
      <c r="L3214" s="217"/>
      <c r="M3214" s="217"/>
      <c r="N3214" s="217"/>
      <c r="O3214" s="217"/>
      <c r="P3214" s="217"/>
    </row>
    <row r="3215">
      <c r="A3215" s="235"/>
      <c r="B3215" s="258"/>
      <c r="C3215" s="234"/>
      <c r="D3215" s="235"/>
      <c r="E3215" s="235"/>
      <c r="F3215" s="217"/>
      <c r="G3215" s="217"/>
      <c r="H3215" s="217"/>
      <c r="I3215" s="217"/>
      <c r="J3215" s="217"/>
      <c r="K3215" s="217"/>
      <c r="L3215" s="217"/>
      <c r="M3215" s="217"/>
      <c r="N3215" s="217"/>
      <c r="O3215" s="217"/>
      <c r="P3215" s="217"/>
    </row>
    <row r="3216">
      <c r="A3216" s="235"/>
      <c r="B3216" s="258"/>
      <c r="C3216" s="234"/>
      <c r="D3216" s="235"/>
      <c r="E3216" s="235"/>
      <c r="F3216" s="217"/>
      <c r="G3216" s="217"/>
      <c r="H3216" s="217"/>
      <c r="I3216" s="217"/>
      <c r="J3216" s="217"/>
      <c r="K3216" s="217"/>
      <c r="L3216" s="217"/>
      <c r="M3216" s="217"/>
      <c r="N3216" s="217"/>
      <c r="O3216" s="217"/>
      <c r="P3216" s="217"/>
    </row>
    <row r="3217">
      <c r="A3217" s="235"/>
      <c r="B3217" s="258"/>
      <c r="C3217" s="234"/>
      <c r="D3217" s="235"/>
      <c r="E3217" s="235"/>
      <c r="F3217" s="217"/>
      <c r="G3217" s="217"/>
      <c r="H3217" s="217"/>
      <c r="I3217" s="217"/>
      <c r="J3217" s="217"/>
      <c r="K3217" s="217"/>
      <c r="L3217" s="217"/>
      <c r="M3217" s="217"/>
      <c r="N3217" s="217"/>
      <c r="O3217" s="217"/>
      <c r="P3217" s="217"/>
    </row>
    <row r="3218">
      <c r="A3218" s="235"/>
      <c r="B3218" s="258"/>
      <c r="C3218" s="234"/>
      <c r="D3218" s="235"/>
      <c r="E3218" s="235"/>
      <c r="F3218" s="217"/>
      <c r="G3218" s="217"/>
      <c r="H3218" s="217"/>
      <c r="I3218" s="217"/>
      <c r="J3218" s="217"/>
      <c r="K3218" s="217"/>
      <c r="L3218" s="217"/>
      <c r="M3218" s="217"/>
      <c r="N3218" s="217"/>
      <c r="O3218" s="217"/>
      <c r="P3218" s="217"/>
    </row>
    <row r="3219">
      <c r="A3219" s="235"/>
      <c r="B3219" s="258"/>
      <c r="C3219" s="234"/>
      <c r="D3219" s="235"/>
      <c r="E3219" s="235"/>
      <c r="F3219" s="217"/>
      <c r="G3219" s="217"/>
      <c r="H3219" s="217"/>
      <c r="I3219" s="217"/>
      <c r="J3219" s="217"/>
      <c r="K3219" s="217"/>
      <c r="L3219" s="217"/>
      <c r="M3219" s="217"/>
      <c r="N3219" s="217"/>
      <c r="O3219" s="217"/>
      <c r="P3219" s="217"/>
    </row>
    <row r="3220">
      <c r="A3220" s="235"/>
      <c r="B3220" s="258"/>
      <c r="C3220" s="234"/>
      <c r="D3220" s="235"/>
      <c r="E3220" s="235"/>
      <c r="F3220" s="217"/>
      <c r="G3220" s="217"/>
      <c r="H3220" s="217"/>
      <c r="I3220" s="217"/>
      <c r="J3220" s="217"/>
      <c r="K3220" s="217"/>
      <c r="L3220" s="217"/>
      <c r="M3220" s="217"/>
      <c r="N3220" s="217"/>
      <c r="O3220" s="217"/>
      <c r="P3220" s="217"/>
    </row>
    <row r="3221">
      <c r="A3221" s="235"/>
      <c r="B3221" s="258"/>
      <c r="C3221" s="234"/>
      <c r="D3221" s="235"/>
      <c r="E3221" s="235"/>
      <c r="F3221" s="217"/>
      <c r="G3221" s="217"/>
      <c r="H3221" s="217"/>
      <c r="I3221" s="217"/>
      <c r="J3221" s="217"/>
      <c r="K3221" s="217"/>
      <c r="L3221" s="217"/>
      <c r="M3221" s="217"/>
      <c r="N3221" s="217"/>
      <c r="O3221" s="217"/>
      <c r="P3221" s="217"/>
    </row>
    <row r="3222">
      <c r="A3222" s="235"/>
      <c r="B3222" s="258"/>
      <c r="C3222" s="234"/>
      <c r="D3222" s="235"/>
      <c r="E3222" s="235"/>
      <c r="F3222" s="217"/>
      <c r="G3222" s="217"/>
      <c r="H3222" s="217"/>
      <c r="I3222" s="217"/>
      <c r="J3222" s="217"/>
      <c r="K3222" s="217"/>
      <c r="L3222" s="217"/>
      <c r="M3222" s="217"/>
      <c r="N3222" s="217"/>
      <c r="O3222" s="217"/>
      <c r="P3222" s="217"/>
    </row>
    <row r="3223">
      <c r="A3223" s="235"/>
      <c r="B3223" s="258"/>
      <c r="C3223" s="234"/>
      <c r="D3223" s="235"/>
      <c r="E3223" s="235"/>
      <c r="F3223" s="217"/>
      <c r="G3223" s="217"/>
      <c r="H3223" s="217"/>
      <c r="I3223" s="217"/>
      <c r="J3223" s="217"/>
      <c r="K3223" s="217"/>
      <c r="L3223" s="217"/>
      <c r="M3223" s="217"/>
      <c r="N3223" s="217"/>
      <c r="O3223" s="217"/>
      <c r="P3223" s="217"/>
    </row>
    <row r="3224">
      <c r="A3224" s="235"/>
      <c r="B3224" s="258"/>
      <c r="C3224" s="234"/>
      <c r="D3224" s="235"/>
      <c r="E3224" s="235"/>
      <c r="F3224" s="217"/>
      <c r="G3224" s="217"/>
      <c r="H3224" s="217"/>
      <c r="I3224" s="217"/>
      <c r="J3224" s="217"/>
      <c r="K3224" s="217"/>
      <c r="L3224" s="217"/>
      <c r="M3224" s="217"/>
      <c r="N3224" s="217"/>
      <c r="O3224" s="217"/>
      <c r="P3224" s="217"/>
    </row>
    <row r="3225">
      <c r="A3225" s="235"/>
      <c r="B3225" s="258"/>
      <c r="C3225" s="234"/>
      <c r="D3225" s="235"/>
      <c r="E3225" s="235"/>
      <c r="F3225" s="217"/>
      <c r="G3225" s="217"/>
      <c r="H3225" s="217"/>
      <c r="I3225" s="217"/>
      <c r="J3225" s="217"/>
      <c r="K3225" s="217"/>
      <c r="L3225" s="217"/>
      <c r="M3225" s="217"/>
      <c r="N3225" s="217"/>
      <c r="O3225" s="217"/>
      <c r="P3225" s="217"/>
    </row>
    <row r="3226">
      <c r="A3226" s="236"/>
      <c r="B3226" s="234"/>
      <c r="C3226" s="234"/>
      <c r="D3226" s="236"/>
      <c r="E3226" s="235"/>
      <c r="F3226" s="195"/>
      <c r="G3226" s="195"/>
      <c r="H3226" s="217"/>
      <c r="I3226" s="195"/>
      <c r="J3226" s="195"/>
      <c r="K3226" s="195"/>
      <c r="L3226" s="195"/>
      <c r="M3226" s="195"/>
      <c r="N3226" s="195"/>
      <c r="O3226" s="195"/>
      <c r="P3226" s="195"/>
    </row>
    <row r="3227">
      <c r="A3227" s="235"/>
      <c r="B3227" s="234"/>
      <c r="C3227" s="234"/>
      <c r="D3227" s="235"/>
      <c r="E3227" s="235"/>
      <c r="F3227" s="217"/>
      <c r="G3227" s="217"/>
      <c r="H3227" s="217"/>
      <c r="I3227" s="217"/>
      <c r="J3227" s="217"/>
      <c r="K3227" s="217"/>
      <c r="L3227" s="217"/>
      <c r="M3227" s="217"/>
      <c r="N3227" s="217"/>
      <c r="O3227" s="217"/>
      <c r="P3227" s="217"/>
    </row>
    <row r="3228">
      <c r="A3228" s="235"/>
      <c r="B3228" s="234"/>
      <c r="C3228" s="234"/>
      <c r="D3228" s="235"/>
      <c r="E3228" s="235"/>
      <c r="F3228" s="217"/>
      <c r="G3228" s="217"/>
      <c r="H3228" s="217"/>
      <c r="I3228" s="217"/>
      <c r="J3228" s="217"/>
      <c r="K3228" s="217"/>
      <c r="L3228" s="217"/>
      <c r="M3228" s="217"/>
      <c r="N3228" s="217"/>
      <c r="O3228" s="217"/>
      <c r="P3228" s="217"/>
    </row>
    <row r="3229">
      <c r="A3229" s="235"/>
      <c r="B3229" s="234"/>
      <c r="C3229" s="234"/>
      <c r="D3229" s="235"/>
      <c r="E3229" s="235"/>
      <c r="F3229" s="217"/>
      <c r="G3229" s="217"/>
      <c r="H3229" s="217"/>
      <c r="I3229" s="217"/>
      <c r="J3229" s="217"/>
      <c r="K3229" s="217"/>
      <c r="L3229" s="217"/>
      <c r="M3229" s="217"/>
      <c r="N3229" s="217"/>
      <c r="O3229" s="217"/>
      <c r="P3229" s="217"/>
    </row>
    <row r="3230">
      <c r="A3230" s="235"/>
      <c r="B3230" s="234"/>
      <c r="C3230" s="234"/>
      <c r="D3230" s="235"/>
      <c r="E3230" s="235"/>
      <c r="F3230" s="217"/>
      <c r="G3230" s="217"/>
      <c r="H3230" s="217"/>
      <c r="I3230" s="217"/>
      <c r="J3230" s="217"/>
      <c r="K3230" s="217"/>
      <c r="L3230" s="217"/>
      <c r="M3230" s="217"/>
      <c r="N3230" s="217"/>
      <c r="O3230" s="217"/>
      <c r="P3230" s="217"/>
    </row>
    <row r="3231">
      <c r="A3231" s="235"/>
      <c r="B3231" s="234"/>
      <c r="C3231" s="234"/>
      <c r="D3231" s="235"/>
      <c r="E3231" s="235"/>
      <c r="F3231" s="217"/>
      <c r="G3231" s="217"/>
      <c r="H3231" s="217"/>
      <c r="I3231" s="217"/>
      <c r="J3231" s="217"/>
      <c r="K3231" s="217"/>
      <c r="L3231" s="217"/>
      <c r="M3231" s="217"/>
      <c r="N3231" s="217"/>
      <c r="O3231" s="217"/>
      <c r="P3231" s="217"/>
    </row>
    <row r="3232">
      <c r="A3232" s="235"/>
      <c r="B3232" s="234"/>
      <c r="C3232" s="234"/>
      <c r="D3232" s="235"/>
      <c r="E3232" s="235"/>
      <c r="F3232" s="217"/>
      <c r="G3232" s="217"/>
      <c r="H3232" s="217"/>
      <c r="I3232" s="217"/>
      <c r="J3232" s="217"/>
      <c r="K3232" s="217"/>
      <c r="L3232" s="217"/>
      <c r="M3232" s="217"/>
      <c r="N3232" s="217"/>
      <c r="O3232" s="217"/>
      <c r="P3232" s="217"/>
    </row>
    <row r="3233">
      <c r="A3233" s="235"/>
      <c r="B3233" s="234"/>
      <c r="C3233" s="234"/>
      <c r="D3233" s="235"/>
      <c r="E3233" s="235"/>
      <c r="F3233" s="217"/>
      <c r="G3233" s="217"/>
      <c r="H3233" s="217"/>
      <c r="I3233" s="217"/>
      <c r="J3233" s="217"/>
      <c r="K3233" s="217"/>
      <c r="L3233" s="217"/>
      <c r="M3233" s="217"/>
      <c r="N3233" s="217"/>
      <c r="O3233" s="217"/>
      <c r="P3233" s="217"/>
    </row>
    <row r="3234">
      <c r="A3234" s="235"/>
      <c r="B3234" s="234"/>
      <c r="C3234" s="234"/>
      <c r="D3234" s="235"/>
      <c r="E3234" s="235"/>
      <c r="F3234" s="217"/>
      <c r="G3234" s="217"/>
      <c r="H3234" s="217"/>
      <c r="I3234" s="217"/>
      <c r="J3234" s="217"/>
      <c r="K3234" s="217"/>
      <c r="L3234" s="217"/>
      <c r="M3234" s="217"/>
      <c r="N3234" s="217"/>
      <c r="O3234" s="217"/>
      <c r="P3234" s="217"/>
    </row>
    <row r="3235">
      <c r="A3235" s="235"/>
      <c r="B3235" s="234"/>
      <c r="C3235" s="234"/>
      <c r="D3235" s="235"/>
      <c r="E3235" s="235"/>
      <c r="F3235" s="217"/>
      <c r="G3235" s="217"/>
      <c r="H3235" s="217"/>
      <c r="I3235" s="217"/>
      <c r="J3235" s="217"/>
      <c r="K3235" s="217"/>
      <c r="L3235" s="217"/>
      <c r="M3235" s="217"/>
      <c r="N3235" s="217"/>
      <c r="O3235" s="217"/>
      <c r="P3235" s="217"/>
    </row>
    <row r="3236">
      <c r="A3236" s="235"/>
      <c r="B3236" s="234"/>
      <c r="C3236" s="234"/>
      <c r="D3236" s="235"/>
      <c r="E3236" s="235"/>
      <c r="F3236" s="217"/>
      <c r="G3236" s="217"/>
      <c r="H3236" s="217"/>
      <c r="I3236" s="217"/>
      <c r="J3236" s="217"/>
      <c r="K3236" s="217"/>
      <c r="L3236" s="217"/>
      <c r="M3236" s="217"/>
      <c r="N3236" s="217"/>
      <c r="O3236" s="217"/>
      <c r="P3236" s="217"/>
    </row>
    <row r="3237">
      <c r="A3237" s="235"/>
      <c r="B3237" s="234"/>
      <c r="C3237" s="234"/>
      <c r="D3237" s="235"/>
      <c r="E3237" s="235"/>
      <c r="F3237" s="217"/>
      <c r="G3237" s="217"/>
      <c r="H3237" s="217"/>
      <c r="I3237" s="217"/>
      <c r="J3237" s="217"/>
      <c r="K3237" s="217"/>
      <c r="L3237" s="217"/>
      <c r="M3237" s="217"/>
      <c r="N3237" s="217"/>
      <c r="O3237" s="217"/>
      <c r="P3237" s="217"/>
    </row>
    <row r="3238">
      <c r="A3238" s="235"/>
      <c r="B3238" s="234"/>
      <c r="C3238" s="234"/>
      <c r="D3238" s="235"/>
      <c r="E3238" s="235"/>
      <c r="F3238" s="217"/>
      <c r="G3238" s="217"/>
      <c r="H3238" s="217"/>
      <c r="I3238" s="217"/>
      <c r="J3238" s="217"/>
      <c r="K3238" s="217"/>
      <c r="L3238" s="217"/>
      <c r="M3238" s="217"/>
      <c r="N3238" s="217"/>
      <c r="O3238" s="217"/>
      <c r="P3238" s="217"/>
    </row>
    <row r="3239">
      <c r="A3239" s="235"/>
      <c r="B3239" s="234"/>
      <c r="C3239" s="234"/>
      <c r="D3239" s="235"/>
      <c r="E3239" s="235"/>
      <c r="F3239" s="217"/>
      <c r="G3239" s="217"/>
      <c r="H3239" s="217"/>
      <c r="I3239" s="217"/>
      <c r="J3239" s="217"/>
      <c r="K3239" s="217"/>
      <c r="L3239" s="217"/>
      <c r="M3239" s="217"/>
      <c r="N3239" s="217"/>
      <c r="O3239" s="217"/>
      <c r="P3239" s="217"/>
    </row>
    <row r="3240">
      <c r="A3240" s="235"/>
      <c r="B3240" s="234"/>
      <c r="C3240" s="234"/>
      <c r="D3240" s="235"/>
      <c r="E3240" s="235"/>
      <c r="F3240" s="217"/>
      <c r="G3240" s="217"/>
      <c r="H3240" s="217"/>
      <c r="I3240" s="217"/>
      <c r="J3240" s="217"/>
      <c r="K3240" s="217"/>
      <c r="L3240" s="217"/>
      <c r="M3240" s="217"/>
      <c r="N3240" s="217"/>
      <c r="O3240" s="217"/>
      <c r="P3240" s="217"/>
    </row>
    <row r="3241">
      <c r="A3241" s="235"/>
      <c r="B3241" s="234"/>
      <c r="C3241" s="234"/>
      <c r="D3241" s="235"/>
      <c r="E3241" s="235"/>
      <c r="F3241" s="217"/>
      <c r="G3241" s="217"/>
      <c r="H3241" s="217"/>
      <c r="I3241" s="217"/>
      <c r="J3241" s="217"/>
      <c r="K3241" s="217"/>
      <c r="L3241" s="217"/>
      <c r="M3241" s="217"/>
      <c r="N3241" s="217"/>
      <c r="O3241" s="217"/>
      <c r="P3241" s="217"/>
    </row>
    <row r="3242">
      <c r="A3242" s="235"/>
      <c r="B3242" s="234"/>
      <c r="C3242" s="234"/>
      <c r="D3242" s="235"/>
      <c r="E3242" s="235"/>
      <c r="F3242" s="217"/>
      <c r="G3242" s="217"/>
      <c r="H3242" s="217"/>
      <c r="I3242" s="217"/>
      <c r="J3242" s="217"/>
      <c r="K3242" s="217"/>
      <c r="L3242" s="217"/>
      <c r="M3242" s="217"/>
      <c r="N3242" s="217"/>
      <c r="O3242" s="217"/>
      <c r="P3242" s="217"/>
    </row>
    <row r="3243">
      <c r="A3243" s="235"/>
      <c r="B3243" s="234"/>
      <c r="C3243" s="234"/>
      <c r="D3243" s="235"/>
      <c r="E3243" s="235"/>
      <c r="F3243" s="217"/>
      <c r="G3243" s="217"/>
      <c r="H3243" s="217"/>
      <c r="I3243" s="217"/>
      <c r="J3243" s="217"/>
      <c r="K3243" s="217"/>
      <c r="L3243" s="217"/>
      <c r="M3243" s="217"/>
      <c r="N3243" s="217"/>
      <c r="O3243" s="217"/>
      <c r="P3243" s="217"/>
    </row>
    <row r="3244">
      <c r="A3244" s="236"/>
      <c r="B3244" s="234"/>
      <c r="C3244" s="234"/>
      <c r="D3244" s="236"/>
      <c r="E3244" s="235"/>
      <c r="F3244" s="195"/>
      <c r="G3244" s="195"/>
      <c r="H3244" s="217"/>
      <c r="I3244" s="195"/>
      <c r="J3244" s="195"/>
      <c r="K3244" s="195"/>
      <c r="L3244" s="195"/>
      <c r="M3244" s="195"/>
      <c r="N3244" s="195"/>
      <c r="O3244" s="195"/>
      <c r="P3244" s="195"/>
    </row>
    <row r="3245">
      <c r="A3245" s="235"/>
      <c r="B3245" s="234"/>
      <c r="C3245" s="234"/>
      <c r="D3245" s="235"/>
      <c r="E3245" s="235"/>
      <c r="F3245" s="217"/>
      <c r="G3245" s="217"/>
      <c r="H3245" s="217"/>
      <c r="I3245" s="217"/>
      <c r="J3245" s="217"/>
      <c r="K3245" s="217"/>
      <c r="L3245" s="217"/>
      <c r="M3245" s="217"/>
      <c r="N3245" s="217"/>
      <c r="O3245" s="217"/>
      <c r="P3245" s="217"/>
    </row>
    <row r="3246">
      <c r="A3246" s="235"/>
      <c r="B3246" s="234"/>
      <c r="C3246" s="234"/>
      <c r="D3246" s="235"/>
      <c r="E3246" s="235"/>
      <c r="F3246" s="217"/>
      <c r="G3246" s="217"/>
      <c r="H3246" s="217"/>
      <c r="I3246" s="217"/>
      <c r="J3246" s="217"/>
      <c r="K3246" s="217"/>
      <c r="L3246" s="217"/>
      <c r="M3246" s="217"/>
      <c r="N3246" s="217"/>
      <c r="O3246" s="217"/>
      <c r="P3246" s="217"/>
    </row>
    <row r="3247">
      <c r="A3247" s="235"/>
      <c r="B3247" s="234"/>
      <c r="C3247" s="234"/>
      <c r="D3247" s="235"/>
      <c r="E3247" s="235"/>
      <c r="F3247" s="217"/>
      <c r="G3247" s="217"/>
      <c r="H3247" s="217"/>
      <c r="I3247" s="217"/>
      <c r="J3247" s="217"/>
      <c r="K3247" s="217"/>
      <c r="L3247" s="217"/>
      <c r="M3247" s="217"/>
      <c r="N3247" s="217"/>
      <c r="O3247" s="217"/>
      <c r="P3247" s="217"/>
    </row>
    <row r="3248">
      <c r="A3248" s="235"/>
      <c r="B3248" s="234"/>
      <c r="C3248" s="234"/>
      <c r="D3248" s="235"/>
      <c r="E3248" s="235"/>
      <c r="F3248" s="217"/>
      <c r="G3248" s="217"/>
      <c r="H3248" s="217"/>
      <c r="I3248" s="217"/>
      <c r="J3248" s="217"/>
      <c r="K3248" s="217"/>
      <c r="L3248" s="217"/>
      <c r="M3248" s="217"/>
      <c r="N3248" s="217"/>
      <c r="O3248" s="217"/>
      <c r="P3248" s="217"/>
    </row>
    <row r="3249">
      <c r="A3249" s="235"/>
      <c r="B3249" s="234"/>
      <c r="C3249" s="234"/>
      <c r="D3249" s="235"/>
      <c r="E3249" s="235"/>
      <c r="F3249" s="217"/>
      <c r="G3249" s="217"/>
      <c r="H3249" s="217"/>
      <c r="I3249" s="217"/>
      <c r="J3249" s="217"/>
      <c r="K3249" s="217"/>
      <c r="L3249" s="217"/>
      <c r="M3249" s="217"/>
      <c r="N3249" s="217"/>
      <c r="O3249" s="217"/>
      <c r="P3249" s="217"/>
    </row>
    <row r="3250">
      <c r="A3250" s="235"/>
      <c r="B3250" s="234"/>
      <c r="C3250" s="234"/>
      <c r="D3250" s="235"/>
      <c r="E3250" s="235"/>
      <c r="F3250" s="217"/>
      <c r="G3250" s="217"/>
      <c r="H3250" s="217"/>
      <c r="I3250" s="217"/>
      <c r="J3250" s="217"/>
      <c r="K3250" s="217"/>
      <c r="L3250" s="217"/>
      <c r="M3250" s="217"/>
      <c r="N3250" s="217"/>
      <c r="O3250" s="217"/>
      <c r="P3250" s="217"/>
    </row>
    <row r="3251">
      <c r="A3251" s="235"/>
      <c r="B3251" s="234"/>
      <c r="C3251" s="234"/>
      <c r="D3251" s="235"/>
      <c r="E3251" s="235"/>
      <c r="F3251" s="217"/>
      <c r="G3251" s="217"/>
      <c r="H3251" s="217"/>
      <c r="I3251" s="217"/>
      <c r="J3251" s="217"/>
      <c r="K3251" s="217"/>
      <c r="L3251" s="217"/>
      <c r="M3251" s="217"/>
      <c r="N3251" s="217"/>
      <c r="O3251" s="217"/>
      <c r="P3251" s="217"/>
    </row>
    <row r="3252">
      <c r="A3252" s="235"/>
      <c r="B3252" s="234"/>
      <c r="C3252" s="234"/>
      <c r="D3252" s="235"/>
      <c r="E3252" s="235"/>
      <c r="F3252" s="217"/>
      <c r="G3252" s="217"/>
      <c r="H3252" s="217"/>
      <c r="I3252" s="217"/>
      <c r="J3252" s="217"/>
      <c r="K3252" s="217"/>
      <c r="L3252" s="217"/>
      <c r="M3252" s="217"/>
      <c r="N3252" s="217"/>
      <c r="O3252" s="217"/>
      <c r="P3252" s="217"/>
    </row>
    <row r="3253">
      <c r="A3253" s="235"/>
      <c r="B3253" s="234"/>
      <c r="C3253" s="234"/>
      <c r="D3253" s="235"/>
      <c r="E3253" s="235"/>
      <c r="F3253" s="217"/>
      <c r="G3253" s="217"/>
      <c r="H3253" s="217"/>
      <c r="I3253" s="217"/>
      <c r="J3253" s="217"/>
      <c r="K3253" s="217"/>
      <c r="L3253" s="217"/>
      <c r="M3253" s="217"/>
      <c r="N3253" s="217"/>
      <c r="O3253" s="217"/>
      <c r="P3253" s="217"/>
    </row>
    <row r="3254">
      <c r="A3254" s="235"/>
      <c r="B3254" s="234"/>
      <c r="C3254" s="234"/>
      <c r="D3254" s="235"/>
      <c r="E3254" s="235"/>
      <c r="F3254" s="217"/>
      <c r="G3254" s="217"/>
      <c r="H3254" s="217"/>
      <c r="I3254" s="217"/>
      <c r="J3254" s="217"/>
      <c r="K3254" s="217"/>
      <c r="L3254" s="217"/>
      <c r="M3254" s="217"/>
      <c r="N3254" s="217"/>
      <c r="O3254" s="217"/>
      <c r="P3254" s="217"/>
    </row>
    <row r="3255">
      <c r="A3255" s="235"/>
      <c r="B3255" s="234"/>
      <c r="C3255" s="234"/>
      <c r="D3255" s="235"/>
      <c r="E3255" s="235"/>
      <c r="F3255" s="217"/>
      <c r="G3255" s="217"/>
      <c r="H3255" s="217"/>
      <c r="I3255" s="217"/>
      <c r="J3255" s="217"/>
      <c r="K3255" s="217"/>
      <c r="L3255" s="217"/>
      <c r="M3255" s="217"/>
      <c r="N3255" s="217"/>
      <c r="O3255" s="217"/>
      <c r="P3255" s="217"/>
    </row>
    <row r="3256">
      <c r="A3256" s="235"/>
      <c r="B3256" s="234"/>
      <c r="C3256" s="234"/>
      <c r="D3256" s="235"/>
      <c r="E3256" s="235"/>
      <c r="F3256" s="217"/>
      <c r="G3256" s="217"/>
      <c r="H3256" s="217"/>
      <c r="I3256" s="217"/>
      <c r="J3256" s="217"/>
      <c r="K3256" s="217"/>
      <c r="L3256" s="217"/>
      <c r="M3256" s="217"/>
      <c r="N3256" s="217"/>
      <c r="O3256" s="217"/>
      <c r="P3256" s="217"/>
    </row>
    <row r="3257">
      <c r="A3257" s="235"/>
      <c r="B3257" s="234"/>
      <c r="C3257" s="234"/>
      <c r="D3257" s="235"/>
      <c r="E3257" s="235"/>
      <c r="F3257" s="217"/>
      <c r="G3257" s="217"/>
      <c r="H3257" s="217"/>
      <c r="I3257" s="217"/>
      <c r="J3257" s="217"/>
      <c r="K3257" s="217"/>
      <c r="L3257" s="217"/>
      <c r="M3257" s="217"/>
      <c r="N3257" s="217"/>
      <c r="O3257" s="217"/>
      <c r="P3257" s="217"/>
    </row>
    <row r="3258">
      <c r="A3258" s="235"/>
      <c r="B3258" s="234"/>
      <c r="C3258" s="234"/>
      <c r="D3258" s="235"/>
      <c r="E3258" s="235"/>
      <c r="F3258" s="217"/>
      <c r="G3258" s="217"/>
      <c r="H3258" s="217"/>
      <c r="I3258" s="217"/>
      <c r="J3258" s="217"/>
      <c r="K3258" s="217"/>
      <c r="L3258" s="217"/>
      <c r="M3258" s="217"/>
      <c r="N3258" s="217"/>
      <c r="O3258" s="217"/>
      <c r="P3258" s="217"/>
    </row>
    <row r="3259">
      <c r="A3259" s="235"/>
      <c r="B3259" s="234"/>
      <c r="C3259" s="234"/>
      <c r="D3259" s="235"/>
      <c r="E3259" s="235"/>
      <c r="F3259" s="217"/>
      <c r="G3259" s="217"/>
      <c r="H3259" s="217"/>
      <c r="I3259" s="217"/>
      <c r="J3259" s="217"/>
      <c r="K3259" s="217"/>
      <c r="L3259" s="217"/>
      <c r="M3259" s="217"/>
      <c r="N3259" s="217"/>
      <c r="O3259" s="217"/>
      <c r="P3259" s="217"/>
    </row>
    <row r="3260">
      <c r="A3260" s="235"/>
      <c r="B3260" s="234"/>
      <c r="C3260" s="234"/>
      <c r="D3260" s="235"/>
      <c r="E3260" s="235"/>
      <c r="F3260" s="217"/>
      <c r="G3260" s="217"/>
      <c r="H3260" s="217"/>
      <c r="I3260" s="217"/>
      <c r="J3260" s="217"/>
      <c r="K3260" s="217"/>
      <c r="L3260" s="217"/>
      <c r="M3260" s="217"/>
      <c r="N3260" s="217"/>
      <c r="O3260" s="217"/>
      <c r="P3260" s="217"/>
    </row>
    <row r="3261">
      <c r="A3261" s="235"/>
      <c r="B3261" s="234"/>
      <c r="C3261" s="234"/>
      <c r="D3261" s="235"/>
      <c r="E3261" s="235"/>
      <c r="F3261" s="217"/>
      <c r="G3261" s="217"/>
      <c r="H3261" s="217"/>
      <c r="I3261" s="217"/>
      <c r="J3261" s="217"/>
      <c r="K3261" s="217"/>
      <c r="L3261" s="217"/>
      <c r="M3261" s="217"/>
      <c r="N3261" s="217"/>
      <c r="O3261" s="217"/>
      <c r="P3261" s="217"/>
    </row>
    <row r="3262">
      <c r="A3262" s="236"/>
      <c r="B3262" s="234"/>
      <c r="C3262" s="234"/>
      <c r="D3262" s="236"/>
      <c r="E3262" s="235"/>
      <c r="F3262" s="195"/>
      <c r="G3262" s="195"/>
      <c r="H3262" s="217"/>
      <c r="I3262" s="195"/>
      <c r="J3262" s="195"/>
      <c r="K3262" s="195"/>
      <c r="L3262" s="195"/>
      <c r="M3262" s="195"/>
      <c r="N3262" s="195"/>
      <c r="O3262" s="195"/>
      <c r="P3262" s="195"/>
    </row>
    <row r="3263">
      <c r="A3263" s="235"/>
      <c r="B3263" s="234"/>
      <c r="C3263" s="234"/>
      <c r="D3263" s="235"/>
      <c r="E3263" s="235"/>
      <c r="F3263" s="217"/>
      <c r="G3263" s="217"/>
      <c r="H3263" s="217"/>
      <c r="I3263" s="217"/>
      <c r="J3263" s="217"/>
      <c r="K3263" s="217"/>
      <c r="L3263" s="217"/>
      <c r="M3263" s="217"/>
      <c r="N3263" s="217"/>
      <c r="O3263" s="217"/>
      <c r="P3263" s="217"/>
    </row>
    <row r="3264">
      <c r="A3264" s="235"/>
      <c r="B3264" s="234"/>
      <c r="C3264" s="234"/>
      <c r="D3264" s="235"/>
      <c r="E3264" s="235"/>
      <c r="F3264" s="217"/>
      <c r="G3264" s="217"/>
      <c r="H3264" s="217"/>
      <c r="I3264" s="217"/>
      <c r="J3264" s="217"/>
      <c r="K3264" s="217"/>
      <c r="L3264" s="217"/>
      <c r="M3264" s="217"/>
      <c r="N3264" s="217"/>
      <c r="O3264" s="217"/>
      <c r="P3264" s="217"/>
    </row>
    <row r="3265">
      <c r="A3265" s="235"/>
      <c r="B3265" s="234"/>
      <c r="C3265" s="234"/>
      <c r="D3265" s="235"/>
      <c r="E3265" s="235"/>
      <c r="F3265" s="217"/>
      <c r="G3265" s="217"/>
      <c r="H3265" s="217"/>
      <c r="I3265" s="217"/>
      <c r="J3265" s="217"/>
      <c r="K3265" s="217"/>
      <c r="L3265" s="217"/>
      <c r="M3265" s="217"/>
      <c r="N3265" s="217"/>
      <c r="O3265" s="217"/>
      <c r="P3265" s="217"/>
    </row>
    <row r="3266">
      <c r="A3266" s="235"/>
      <c r="B3266" s="234"/>
      <c r="C3266" s="234"/>
      <c r="D3266" s="235"/>
      <c r="E3266" s="235"/>
      <c r="F3266" s="217"/>
      <c r="G3266" s="217"/>
      <c r="H3266" s="217"/>
      <c r="I3266" s="217"/>
      <c r="J3266" s="217"/>
      <c r="K3266" s="217"/>
      <c r="L3266" s="217"/>
      <c r="M3266" s="217"/>
      <c r="N3266" s="217"/>
      <c r="O3266" s="217"/>
      <c r="P3266" s="217"/>
    </row>
    <row r="3267">
      <c r="A3267" s="235"/>
      <c r="B3267" s="234"/>
      <c r="C3267" s="234"/>
      <c r="D3267" s="235"/>
      <c r="E3267" s="235"/>
      <c r="F3267" s="217"/>
      <c r="G3267" s="217"/>
      <c r="H3267" s="217"/>
      <c r="I3267" s="217"/>
      <c r="J3267" s="217"/>
      <c r="K3267" s="217"/>
      <c r="L3267" s="217"/>
      <c r="M3267" s="217"/>
      <c r="N3267" s="217"/>
      <c r="O3267" s="217"/>
      <c r="P3267" s="217"/>
    </row>
    <row r="3268">
      <c r="A3268" s="235"/>
      <c r="B3268" s="234"/>
      <c r="C3268" s="234"/>
      <c r="D3268" s="235"/>
      <c r="E3268" s="235"/>
      <c r="F3268" s="217"/>
      <c r="G3268" s="217"/>
      <c r="H3268" s="217"/>
      <c r="I3268" s="217"/>
      <c r="J3268" s="217"/>
      <c r="K3268" s="217"/>
      <c r="L3268" s="217"/>
      <c r="M3268" s="217"/>
      <c r="N3268" s="217"/>
      <c r="O3268" s="217"/>
      <c r="P3268" s="217"/>
    </row>
    <row r="3269">
      <c r="A3269" s="235"/>
      <c r="B3269" s="234"/>
      <c r="C3269" s="234"/>
      <c r="D3269" s="235"/>
      <c r="E3269" s="235"/>
      <c r="F3269" s="217"/>
      <c r="G3269" s="217"/>
      <c r="H3269" s="217"/>
      <c r="I3269" s="217"/>
      <c r="J3269" s="217"/>
      <c r="K3269" s="217"/>
      <c r="L3269" s="217"/>
      <c r="M3269" s="217"/>
      <c r="N3269" s="217"/>
      <c r="O3269" s="217"/>
      <c r="P3269" s="217"/>
    </row>
    <row r="3270">
      <c r="A3270" s="235"/>
      <c r="B3270" s="234"/>
      <c r="C3270" s="234"/>
      <c r="D3270" s="235"/>
      <c r="E3270" s="235"/>
      <c r="F3270" s="217"/>
      <c r="G3270" s="217"/>
      <c r="H3270" s="217"/>
      <c r="I3270" s="217"/>
      <c r="J3270" s="217"/>
      <c r="K3270" s="217"/>
      <c r="L3270" s="217"/>
      <c r="M3270" s="217"/>
      <c r="N3270" s="217"/>
      <c r="O3270" s="217"/>
      <c r="P3270" s="217"/>
    </row>
    <row r="3271">
      <c r="A3271" s="235"/>
      <c r="B3271" s="234"/>
      <c r="C3271" s="234"/>
      <c r="D3271" s="235"/>
      <c r="E3271" s="235"/>
      <c r="F3271" s="217"/>
      <c r="G3271" s="217"/>
      <c r="H3271" s="217"/>
      <c r="I3271" s="217"/>
      <c r="J3271" s="217"/>
      <c r="K3271" s="217"/>
      <c r="L3271" s="217"/>
      <c r="M3271" s="217"/>
      <c r="N3271" s="217"/>
      <c r="O3271" s="217"/>
      <c r="P3271" s="217"/>
    </row>
    <row r="3272">
      <c r="A3272" s="235"/>
      <c r="B3272" s="234"/>
      <c r="C3272" s="234"/>
      <c r="D3272" s="235"/>
      <c r="E3272" s="235"/>
      <c r="F3272" s="217"/>
      <c r="G3272" s="217"/>
      <c r="H3272" s="217"/>
      <c r="I3272" s="217"/>
      <c r="J3272" s="217"/>
      <c r="K3272" s="217"/>
      <c r="L3272" s="217"/>
      <c r="M3272" s="217"/>
      <c r="N3272" s="217"/>
      <c r="O3272" s="217"/>
      <c r="P3272" s="217"/>
    </row>
    <row r="3273">
      <c r="A3273" s="235"/>
      <c r="B3273" s="234"/>
      <c r="C3273" s="234"/>
      <c r="D3273" s="235"/>
      <c r="E3273" s="235"/>
      <c r="F3273" s="217"/>
      <c r="G3273" s="217"/>
      <c r="H3273" s="217"/>
      <c r="I3273" s="217"/>
      <c r="J3273" s="217"/>
      <c r="K3273" s="217"/>
      <c r="L3273" s="217"/>
      <c r="M3273" s="217"/>
      <c r="N3273" s="217"/>
      <c r="O3273" s="217"/>
      <c r="P3273" s="217"/>
    </row>
    <row r="3274">
      <c r="A3274" s="235"/>
      <c r="B3274" s="234"/>
      <c r="C3274" s="234"/>
      <c r="D3274" s="235"/>
      <c r="E3274" s="235"/>
      <c r="F3274" s="217"/>
      <c r="G3274" s="217"/>
      <c r="H3274" s="217"/>
      <c r="I3274" s="217"/>
      <c r="J3274" s="217"/>
      <c r="K3274" s="217"/>
      <c r="L3274" s="217"/>
      <c r="M3274" s="217"/>
      <c r="N3274" s="217"/>
      <c r="O3274" s="217"/>
      <c r="P3274" s="217"/>
    </row>
    <row r="3275">
      <c r="A3275" s="235"/>
      <c r="B3275" s="234"/>
      <c r="C3275" s="234"/>
      <c r="D3275" s="235"/>
      <c r="E3275" s="235"/>
      <c r="F3275" s="217"/>
      <c r="G3275" s="217"/>
      <c r="H3275" s="217"/>
      <c r="I3275" s="217"/>
      <c r="J3275" s="217"/>
      <c r="K3275" s="217"/>
      <c r="L3275" s="217"/>
      <c r="M3275" s="217"/>
      <c r="N3275" s="217"/>
      <c r="O3275" s="217"/>
      <c r="P3275" s="217"/>
    </row>
    <row r="3276">
      <c r="A3276" s="235"/>
      <c r="B3276" s="234"/>
      <c r="C3276" s="234"/>
      <c r="D3276" s="235"/>
      <c r="E3276" s="235"/>
      <c r="F3276" s="217"/>
      <c r="G3276" s="217"/>
      <c r="H3276" s="217"/>
      <c r="I3276" s="217"/>
      <c r="J3276" s="217"/>
      <c r="K3276" s="217"/>
      <c r="L3276" s="217"/>
      <c r="M3276" s="217"/>
      <c r="N3276" s="217"/>
      <c r="O3276" s="217"/>
      <c r="P3276" s="217"/>
    </row>
    <row r="3277">
      <c r="A3277" s="235"/>
      <c r="B3277" s="234"/>
      <c r="C3277" s="234"/>
      <c r="D3277" s="235"/>
      <c r="E3277" s="235"/>
      <c r="F3277" s="217"/>
      <c r="G3277" s="217"/>
      <c r="H3277" s="217"/>
      <c r="I3277" s="217"/>
      <c r="J3277" s="217"/>
      <c r="K3277" s="217"/>
      <c r="L3277" s="217"/>
      <c r="M3277" s="217"/>
      <c r="N3277" s="217"/>
      <c r="O3277" s="217"/>
      <c r="P3277" s="217"/>
    </row>
    <row r="3278">
      <c r="A3278" s="235"/>
      <c r="B3278" s="234"/>
      <c r="C3278" s="234"/>
      <c r="D3278" s="235"/>
      <c r="E3278" s="235"/>
      <c r="F3278" s="217"/>
      <c r="G3278" s="217"/>
      <c r="H3278" s="217"/>
      <c r="I3278" s="217"/>
      <c r="J3278" s="217"/>
      <c r="K3278" s="217"/>
      <c r="L3278" s="217"/>
      <c r="M3278" s="217"/>
      <c r="N3278" s="217"/>
      <c r="O3278" s="217"/>
      <c r="P3278" s="217"/>
    </row>
    <row r="3279">
      <c r="A3279" s="235"/>
      <c r="B3279" s="234"/>
      <c r="C3279" s="234"/>
      <c r="D3279" s="235"/>
      <c r="E3279" s="235"/>
      <c r="F3279" s="217"/>
      <c r="G3279" s="217"/>
      <c r="H3279" s="217"/>
      <c r="I3279" s="217"/>
      <c r="J3279" s="217"/>
      <c r="K3279" s="217"/>
      <c r="L3279" s="217"/>
      <c r="M3279" s="217"/>
      <c r="N3279" s="217"/>
      <c r="O3279" s="217"/>
      <c r="P3279" s="217"/>
    </row>
    <row r="3280">
      <c r="A3280" s="236"/>
      <c r="B3280" s="234"/>
      <c r="C3280" s="234"/>
      <c r="D3280" s="236"/>
      <c r="E3280" s="235"/>
      <c r="F3280" s="195"/>
      <c r="G3280" s="195"/>
      <c r="H3280" s="217"/>
      <c r="I3280" s="195"/>
      <c r="J3280" s="195"/>
      <c r="K3280" s="195"/>
      <c r="L3280" s="195"/>
      <c r="M3280" s="195"/>
      <c r="N3280" s="195"/>
      <c r="O3280" s="195"/>
      <c r="P3280" s="195"/>
    </row>
    <row r="3281">
      <c r="A3281" s="235"/>
      <c r="B3281" s="234"/>
      <c r="C3281" s="234"/>
      <c r="D3281" s="235"/>
      <c r="E3281" s="235"/>
      <c r="F3281" s="217"/>
      <c r="G3281" s="217"/>
      <c r="H3281" s="217"/>
      <c r="I3281" s="217"/>
      <c r="J3281" s="217"/>
      <c r="K3281" s="217"/>
      <c r="L3281" s="217"/>
      <c r="M3281" s="217"/>
      <c r="N3281" s="217"/>
      <c r="O3281" s="217"/>
      <c r="P3281" s="217"/>
    </row>
    <row r="3282">
      <c r="A3282" s="235"/>
      <c r="B3282" s="234"/>
      <c r="C3282" s="234"/>
      <c r="D3282" s="235"/>
      <c r="E3282" s="235"/>
      <c r="F3282" s="217"/>
      <c r="G3282" s="217"/>
      <c r="H3282" s="217"/>
      <c r="I3282" s="217"/>
      <c r="J3282" s="217"/>
      <c r="K3282" s="217"/>
      <c r="L3282" s="217"/>
      <c r="M3282" s="217"/>
      <c r="N3282" s="217"/>
      <c r="O3282" s="217"/>
      <c r="P3282" s="217"/>
    </row>
    <row r="3283">
      <c r="A3283" s="235"/>
      <c r="B3283" s="234"/>
      <c r="C3283" s="234"/>
      <c r="D3283" s="235"/>
      <c r="E3283" s="235"/>
      <c r="F3283" s="217"/>
      <c r="G3283" s="217"/>
      <c r="H3283" s="217"/>
      <c r="I3283" s="217"/>
      <c r="J3283" s="217"/>
      <c r="K3283" s="217"/>
      <c r="L3283" s="217"/>
      <c r="M3283" s="217"/>
      <c r="N3283" s="217"/>
      <c r="O3283" s="217"/>
      <c r="P3283" s="217"/>
    </row>
    <row r="3284">
      <c r="A3284" s="235"/>
      <c r="B3284" s="234"/>
      <c r="C3284" s="234"/>
      <c r="D3284" s="235"/>
      <c r="E3284" s="235"/>
      <c r="F3284" s="217"/>
      <c r="G3284" s="217"/>
      <c r="H3284" s="217"/>
      <c r="I3284" s="217"/>
      <c r="J3284" s="217"/>
      <c r="K3284" s="217"/>
      <c r="L3284" s="217"/>
      <c r="M3284" s="217"/>
      <c r="N3284" s="217"/>
      <c r="O3284" s="217"/>
      <c r="P3284" s="217"/>
    </row>
    <row r="3285">
      <c r="A3285" s="235"/>
      <c r="B3285" s="234"/>
      <c r="C3285" s="234"/>
      <c r="D3285" s="235"/>
      <c r="E3285" s="235"/>
      <c r="F3285" s="217"/>
      <c r="G3285" s="217"/>
      <c r="H3285" s="217"/>
      <c r="I3285" s="217"/>
      <c r="J3285" s="217"/>
      <c r="K3285" s="217"/>
      <c r="L3285" s="217"/>
      <c r="M3285" s="217"/>
      <c r="N3285" s="217"/>
      <c r="O3285" s="217"/>
      <c r="P3285" s="217"/>
    </row>
    <row r="3286">
      <c r="A3286" s="235"/>
      <c r="B3286" s="234"/>
      <c r="C3286" s="234"/>
      <c r="D3286" s="235"/>
      <c r="E3286" s="235"/>
      <c r="F3286" s="217"/>
      <c r="G3286" s="217"/>
      <c r="H3286" s="217"/>
      <c r="I3286" s="217"/>
      <c r="J3286" s="217"/>
      <c r="K3286" s="217"/>
      <c r="L3286" s="217"/>
      <c r="M3286" s="217"/>
      <c r="N3286" s="217"/>
      <c r="O3286" s="217"/>
      <c r="P3286" s="217"/>
    </row>
    <row r="3287">
      <c r="A3287" s="235"/>
      <c r="B3287" s="234"/>
      <c r="C3287" s="234"/>
      <c r="D3287" s="235"/>
      <c r="E3287" s="235"/>
      <c r="F3287" s="217"/>
      <c r="G3287" s="217"/>
      <c r="H3287" s="217"/>
      <c r="I3287" s="217"/>
      <c r="J3287" s="217"/>
      <c r="K3287" s="217"/>
      <c r="L3287" s="217"/>
      <c r="M3287" s="217"/>
      <c r="N3287" s="217"/>
      <c r="O3287" s="217"/>
      <c r="P3287" s="217"/>
    </row>
    <row r="3288">
      <c r="A3288" s="235"/>
      <c r="B3288" s="234"/>
      <c r="C3288" s="234"/>
      <c r="D3288" s="235"/>
      <c r="E3288" s="235"/>
      <c r="F3288" s="217"/>
      <c r="G3288" s="217"/>
      <c r="H3288" s="217"/>
      <c r="I3288" s="217"/>
      <c r="J3288" s="217"/>
      <c r="K3288" s="217"/>
      <c r="L3288" s="217"/>
      <c r="M3288" s="217"/>
      <c r="N3288" s="217"/>
      <c r="O3288" s="217"/>
      <c r="P3288" s="217"/>
    </row>
    <row r="3289">
      <c r="A3289" s="235"/>
      <c r="B3289" s="234"/>
      <c r="C3289" s="234"/>
      <c r="D3289" s="235"/>
      <c r="E3289" s="235"/>
      <c r="F3289" s="217"/>
      <c r="G3289" s="217"/>
      <c r="H3289" s="217"/>
      <c r="I3289" s="217"/>
      <c r="J3289" s="217"/>
      <c r="K3289" s="217"/>
      <c r="L3289" s="217"/>
      <c r="M3289" s="217"/>
      <c r="N3289" s="217"/>
      <c r="O3289" s="217"/>
      <c r="P3289" s="217"/>
    </row>
    <row r="3290">
      <c r="A3290" s="235"/>
      <c r="B3290" s="234"/>
      <c r="C3290" s="234"/>
      <c r="D3290" s="235"/>
      <c r="E3290" s="235"/>
      <c r="F3290" s="217"/>
      <c r="G3290" s="217"/>
      <c r="H3290" s="217"/>
      <c r="I3290" s="217"/>
      <c r="J3290" s="217"/>
      <c r="K3290" s="217"/>
      <c r="L3290" s="217"/>
      <c r="M3290" s="217"/>
      <c r="N3290" s="217"/>
      <c r="O3290" s="217"/>
      <c r="P3290" s="217"/>
    </row>
    <row r="3291">
      <c r="A3291" s="235"/>
      <c r="B3291" s="234"/>
      <c r="C3291" s="234"/>
      <c r="D3291" s="235"/>
      <c r="E3291" s="235"/>
      <c r="F3291" s="217"/>
      <c r="G3291" s="217"/>
      <c r="H3291" s="217"/>
      <c r="I3291" s="217"/>
      <c r="J3291" s="217"/>
      <c r="K3291" s="217"/>
      <c r="L3291" s="217"/>
      <c r="M3291" s="217"/>
      <c r="N3291" s="217"/>
      <c r="O3291" s="217"/>
      <c r="P3291" s="217"/>
    </row>
    <row r="3292">
      <c r="A3292" s="235"/>
      <c r="B3292" s="234"/>
      <c r="C3292" s="234"/>
      <c r="D3292" s="235"/>
      <c r="E3292" s="235"/>
      <c r="F3292" s="217"/>
      <c r="G3292" s="217"/>
      <c r="H3292" s="217"/>
      <c r="I3292" s="217"/>
      <c r="J3292" s="217"/>
      <c r="K3292" s="217"/>
      <c r="L3292" s="217"/>
      <c r="M3292" s="217"/>
      <c r="N3292" s="217"/>
      <c r="O3292" s="217"/>
      <c r="P3292" s="217"/>
    </row>
    <row r="3293">
      <c r="A3293" s="235"/>
      <c r="B3293" s="234"/>
      <c r="C3293" s="234"/>
      <c r="D3293" s="235"/>
      <c r="E3293" s="235"/>
      <c r="F3293" s="217"/>
      <c r="G3293" s="217"/>
      <c r="H3293" s="217"/>
      <c r="I3293" s="217"/>
      <c r="J3293" s="217"/>
      <c r="K3293" s="217"/>
      <c r="L3293" s="217"/>
      <c r="M3293" s="217"/>
      <c r="N3293" s="217"/>
      <c r="O3293" s="217"/>
      <c r="P3293" s="217"/>
    </row>
    <row r="3294">
      <c r="A3294" s="235"/>
      <c r="B3294" s="234"/>
      <c r="C3294" s="234"/>
      <c r="D3294" s="235"/>
      <c r="E3294" s="235"/>
      <c r="F3294" s="217"/>
      <c r="G3294" s="217"/>
      <c r="H3294" s="217"/>
      <c r="I3294" s="217"/>
      <c r="J3294" s="217"/>
      <c r="K3294" s="217"/>
      <c r="L3294" s="217"/>
      <c r="M3294" s="217"/>
      <c r="N3294" s="217"/>
      <c r="O3294" s="217"/>
      <c r="P3294" s="217"/>
    </row>
    <row r="3295">
      <c r="A3295" s="235"/>
      <c r="B3295" s="234"/>
      <c r="C3295" s="234"/>
      <c r="D3295" s="235"/>
      <c r="E3295" s="235"/>
      <c r="F3295" s="217"/>
      <c r="G3295" s="217"/>
      <c r="H3295" s="217"/>
      <c r="I3295" s="217"/>
      <c r="J3295" s="217"/>
      <c r="K3295" s="217"/>
      <c r="L3295" s="217"/>
      <c r="M3295" s="217"/>
      <c r="N3295" s="217"/>
      <c r="O3295" s="217"/>
      <c r="P3295" s="217"/>
    </row>
    <row r="3296">
      <c r="A3296" s="235"/>
      <c r="B3296" s="234"/>
      <c r="C3296" s="234"/>
      <c r="D3296" s="235"/>
      <c r="E3296" s="235"/>
      <c r="F3296" s="217"/>
      <c r="G3296" s="217"/>
      <c r="H3296" s="217"/>
      <c r="I3296" s="217"/>
      <c r="J3296" s="217"/>
      <c r="K3296" s="217"/>
      <c r="L3296" s="217"/>
      <c r="M3296" s="217"/>
      <c r="N3296" s="217"/>
      <c r="O3296" s="217"/>
      <c r="P3296" s="217"/>
    </row>
    <row r="3297">
      <c r="A3297" s="235"/>
      <c r="B3297" s="234"/>
      <c r="C3297" s="234"/>
      <c r="D3297" s="235"/>
      <c r="E3297" s="235"/>
      <c r="F3297" s="217"/>
      <c r="G3297" s="217"/>
      <c r="H3297" s="217"/>
      <c r="I3297" s="217"/>
      <c r="J3297" s="217"/>
      <c r="K3297" s="217"/>
      <c r="L3297" s="217"/>
      <c r="M3297" s="217"/>
      <c r="N3297" s="217"/>
      <c r="O3297" s="217"/>
      <c r="P3297" s="217"/>
    </row>
    <row r="3298">
      <c r="A3298" s="236"/>
      <c r="B3298" s="234"/>
      <c r="C3298" s="234"/>
      <c r="D3298" s="236"/>
      <c r="E3298" s="235"/>
      <c r="F3298" s="195"/>
      <c r="G3298" s="195"/>
      <c r="H3298" s="217"/>
      <c r="I3298" s="195"/>
      <c r="J3298" s="195"/>
      <c r="K3298" s="195"/>
      <c r="L3298" s="195"/>
      <c r="M3298" s="195"/>
      <c r="N3298" s="195"/>
      <c r="O3298" s="195"/>
      <c r="P3298" s="195"/>
    </row>
    <row r="3299">
      <c r="A3299" s="235"/>
      <c r="B3299" s="234"/>
      <c r="C3299" s="234"/>
      <c r="D3299" s="235"/>
      <c r="E3299" s="235"/>
      <c r="F3299" s="217"/>
      <c r="G3299" s="217"/>
      <c r="H3299" s="217"/>
      <c r="I3299" s="217"/>
      <c r="J3299" s="217"/>
      <c r="K3299" s="217"/>
      <c r="L3299" s="217"/>
      <c r="M3299" s="217"/>
      <c r="N3299" s="217"/>
      <c r="O3299" s="217"/>
      <c r="P3299" s="217"/>
    </row>
    <row r="3300">
      <c r="A3300" s="235"/>
      <c r="B3300" s="234"/>
      <c r="C3300" s="234"/>
      <c r="D3300" s="235"/>
      <c r="E3300" s="235"/>
      <c r="F3300" s="217"/>
      <c r="G3300" s="217"/>
      <c r="H3300" s="217"/>
      <c r="I3300" s="217"/>
      <c r="J3300" s="217"/>
      <c r="K3300" s="217"/>
      <c r="L3300" s="217"/>
      <c r="M3300" s="217"/>
      <c r="N3300" s="217"/>
      <c r="O3300" s="217"/>
      <c r="P3300" s="217"/>
    </row>
    <row r="3301">
      <c r="A3301" s="235"/>
      <c r="B3301" s="234"/>
      <c r="C3301" s="234"/>
      <c r="D3301" s="235"/>
      <c r="E3301" s="235"/>
      <c r="F3301" s="217"/>
      <c r="G3301" s="217"/>
      <c r="H3301" s="217"/>
      <c r="I3301" s="217"/>
      <c r="J3301" s="217"/>
      <c r="K3301" s="217"/>
      <c r="L3301" s="217"/>
      <c r="M3301" s="217"/>
      <c r="N3301" s="217"/>
      <c r="O3301" s="217"/>
      <c r="P3301" s="217"/>
    </row>
    <row r="3302">
      <c r="A3302" s="235"/>
      <c r="B3302" s="234"/>
      <c r="C3302" s="234"/>
      <c r="D3302" s="235"/>
      <c r="E3302" s="235"/>
      <c r="F3302" s="217"/>
      <c r="G3302" s="217"/>
      <c r="H3302" s="217"/>
      <c r="I3302" s="217"/>
      <c r="J3302" s="217"/>
      <c r="K3302" s="217"/>
      <c r="L3302" s="217"/>
      <c r="M3302" s="217"/>
      <c r="N3302" s="217"/>
      <c r="O3302" s="217"/>
      <c r="P3302" s="217"/>
    </row>
    <row r="3303">
      <c r="A3303" s="235"/>
      <c r="B3303" s="234"/>
      <c r="C3303" s="234"/>
      <c r="D3303" s="235"/>
      <c r="E3303" s="235"/>
      <c r="F3303" s="217"/>
      <c r="G3303" s="217"/>
      <c r="H3303" s="217"/>
      <c r="I3303" s="217"/>
      <c r="J3303" s="217"/>
      <c r="K3303" s="217"/>
      <c r="L3303" s="217"/>
      <c r="M3303" s="217"/>
      <c r="N3303" s="217"/>
      <c r="O3303" s="217"/>
      <c r="P3303" s="217"/>
    </row>
    <row r="3304">
      <c r="A3304" s="235"/>
      <c r="B3304" s="234"/>
      <c r="C3304" s="234"/>
      <c r="D3304" s="235"/>
      <c r="E3304" s="235"/>
      <c r="F3304" s="217"/>
      <c r="G3304" s="217"/>
      <c r="H3304" s="217"/>
      <c r="I3304" s="217"/>
      <c r="J3304" s="217"/>
      <c r="K3304" s="217"/>
      <c r="L3304" s="217"/>
      <c r="M3304" s="217"/>
      <c r="N3304" s="217"/>
      <c r="O3304" s="217"/>
      <c r="P3304" s="217"/>
    </row>
    <row r="3305">
      <c r="A3305" s="235"/>
      <c r="B3305" s="234"/>
      <c r="C3305" s="234"/>
      <c r="D3305" s="235"/>
      <c r="E3305" s="235"/>
      <c r="F3305" s="217"/>
      <c r="G3305" s="217"/>
      <c r="H3305" s="217"/>
      <c r="I3305" s="217"/>
      <c r="J3305" s="217"/>
      <c r="K3305" s="217"/>
      <c r="L3305" s="217"/>
      <c r="M3305" s="217"/>
      <c r="N3305" s="217"/>
      <c r="O3305" s="217"/>
      <c r="P3305" s="217"/>
    </row>
    <row r="3306">
      <c r="A3306" s="235"/>
      <c r="B3306" s="234"/>
      <c r="C3306" s="234"/>
      <c r="D3306" s="235"/>
      <c r="E3306" s="235"/>
      <c r="F3306" s="217"/>
      <c r="G3306" s="217"/>
      <c r="H3306" s="217"/>
      <c r="I3306" s="217"/>
      <c r="J3306" s="217"/>
      <c r="K3306" s="217"/>
      <c r="L3306" s="217"/>
      <c r="M3306" s="217"/>
      <c r="N3306" s="217"/>
      <c r="O3306" s="217"/>
      <c r="P3306" s="217"/>
    </row>
    <row r="3307">
      <c r="A3307" s="235"/>
      <c r="B3307" s="234"/>
      <c r="C3307" s="234"/>
      <c r="D3307" s="235"/>
      <c r="E3307" s="235"/>
      <c r="F3307" s="217"/>
      <c r="G3307" s="217"/>
      <c r="H3307" s="217"/>
      <c r="I3307" s="217"/>
      <c r="J3307" s="217"/>
      <c r="K3307" s="217"/>
      <c r="L3307" s="217"/>
      <c r="M3307" s="217"/>
      <c r="N3307" s="217"/>
      <c r="O3307" s="217"/>
      <c r="P3307" s="217"/>
    </row>
    <row r="3308">
      <c r="A3308" s="235"/>
      <c r="B3308" s="234"/>
      <c r="C3308" s="234"/>
      <c r="D3308" s="235"/>
      <c r="E3308" s="235"/>
      <c r="F3308" s="217"/>
      <c r="G3308" s="217"/>
      <c r="H3308" s="217"/>
      <c r="I3308" s="217"/>
      <c r="J3308" s="217"/>
      <c r="K3308" s="217"/>
      <c r="L3308" s="217"/>
      <c r="M3308" s="217"/>
      <c r="N3308" s="217"/>
      <c r="O3308" s="217"/>
      <c r="P3308" s="217"/>
    </row>
    <row r="3309">
      <c r="A3309" s="235"/>
      <c r="B3309" s="234"/>
      <c r="C3309" s="234"/>
      <c r="D3309" s="235"/>
      <c r="E3309" s="235"/>
      <c r="F3309" s="217"/>
      <c r="G3309" s="217"/>
      <c r="H3309" s="217"/>
      <c r="I3309" s="217"/>
      <c r="J3309" s="217"/>
      <c r="K3309" s="217"/>
      <c r="L3309" s="217"/>
      <c r="M3309" s="217"/>
      <c r="N3309" s="217"/>
      <c r="O3309" s="217"/>
      <c r="P3309" s="217"/>
    </row>
    <row r="3310">
      <c r="A3310" s="235"/>
      <c r="B3310" s="234"/>
      <c r="C3310" s="234"/>
      <c r="D3310" s="235"/>
      <c r="E3310" s="235"/>
      <c r="F3310" s="217"/>
      <c r="G3310" s="217"/>
      <c r="H3310" s="217"/>
      <c r="I3310" s="217"/>
      <c r="J3310" s="217"/>
      <c r="K3310" s="217"/>
      <c r="L3310" s="217"/>
      <c r="M3310" s="217"/>
      <c r="N3310" s="217"/>
      <c r="O3310" s="217"/>
      <c r="P3310" s="217"/>
    </row>
    <row r="3311">
      <c r="A3311" s="235"/>
      <c r="B3311" s="234"/>
      <c r="C3311" s="234"/>
      <c r="D3311" s="235"/>
      <c r="E3311" s="235"/>
      <c r="F3311" s="217"/>
      <c r="G3311" s="217"/>
      <c r="H3311" s="217"/>
      <c r="I3311" s="217"/>
      <c r="J3311" s="217"/>
      <c r="K3311" s="217"/>
      <c r="L3311" s="217"/>
      <c r="M3311" s="217"/>
      <c r="N3311" s="217"/>
      <c r="O3311" s="217"/>
      <c r="P3311" s="217"/>
    </row>
    <row r="3312">
      <c r="A3312" s="235"/>
      <c r="B3312" s="234"/>
      <c r="C3312" s="234"/>
      <c r="D3312" s="235"/>
      <c r="E3312" s="235"/>
      <c r="F3312" s="217"/>
      <c r="G3312" s="217"/>
      <c r="H3312" s="217"/>
      <c r="I3312" s="217"/>
      <c r="J3312" s="217"/>
      <c r="K3312" s="217"/>
      <c r="L3312" s="217"/>
      <c r="M3312" s="217"/>
      <c r="N3312" s="217"/>
      <c r="O3312" s="217"/>
      <c r="P3312" s="217"/>
    </row>
    <row r="3313">
      <c r="A3313" s="235"/>
      <c r="B3313" s="234"/>
      <c r="C3313" s="234"/>
      <c r="D3313" s="235"/>
      <c r="E3313" s="235"/>
      <c r="F3313" s="217"/>
      <c r="G3313" s="217"/>
      <c r="H3313" s="217"/>
      <c r="I3313" s="217"/>
      <c r="J3313" s="217"/>
      <c r="K3313" s="217"/>
      <c r="L3313" s="217"/>
      <c r="M3313" s="217"/>
      <c r="N3313" s="217"/>
      <c r="O3313" s="217"/>
      <c r="P3313" s="217"/>
    </row>
    <row r="3314">
      <c r="A3314" s="235"/>
      <c r="B3314" s="234"/>
      <c r="C3314" s="234"/>
      <c r="D3314" s="235"/>
      <c r="E3314" s="235"/>
      <c r="F3314" s="217"/>
      <c r="G3314" s="217"/>
      <c r="H3314" s="217"/>
      <c r="I3314" s="217"/>
      <c r="J3314" s="217"/>
      <c r="K3314" s="217"/>
      <c r="L3314" s="217"/>
      <c r="M3314" s="217"/>
      <c r="N3314" s="217"/>
      <c r="O3314" s="217"/>
      <c r="P3314" s="217"/>
    </row>
    <row r="3315">
      <c r="A3315" s="235"/>
      <c r="B3315" s="234"/>
      <c r="C3315" s="234"/>
      <c r="D3315" s="235"/>
      <c r="E3315" s="235"/>
      <c r="F3315" s="217"/>
      <c r="G3315" s="217"/>
      <c r="H3315" s="217"/>
      <c r="I3315" s="217"/>
      <c r="J3315" s="217"/>
      <c r="K3315" s="217"/>
      <c r="L3315" s="217"/>
      <c r="M3315" s="217"/>
      <c r="N3315" s="217"/>
      <c r="O3315" s="217"/>
      <c r="P3315" s="217"/>
    </row>
    <row r="3316">
      <c r="A3316" s="236"/>
      <c r="B3316" s="234"/>
      <c r="C3316" s="234"/>
      <c r="D3316" s="236"/>
      <c r="E3316" s="235"/>
      <c r="F3316" s="195"/>
      <c r="G3316" s="195"/>
      <c r="H3316" s="217"/>
      <c r="I3316" s="195"/>
      <c r="J3316" s="195"/>
      <c r="K3316" s="195"/>
      <c r="L3316" s="195"/>
      <c r="M3316" s="195"/>
      <c r="N3316" s="195"/>
      <c r="O3316" s="195"/>
      <c r="P3316" s="195"/>
    </row>
    <row r="3317">
      <c r="A3317" s="235"/>
      <c r="B3317" s="234"/>
      <c r="C3317" s="234"/>
      <c r="D3317" s="235"/>
      <c r="E3317" s="235"/>
      <c r="F3317" s="217"/>
      <c r="G3317" s="217"/>
      <c r="H3317" s="217"/>
      <c r="I3317" s="217"/>
      <c r="J3317" s="217"/>
      <c r="K3317" s="217"/>
      <c r="L3317" s="217"/>
      <c r="M3317" s="217"/>
      <c r="N3317" s="217"/>
      <c r="O3317" s="217"/>
      <c r="P3317" s="217"/>
    </row>
    <row r="3318">
      <c r="A3318" s="235"/>
      <c r="B3318" s="234"/>
      <c r="C3318" s="234"/>
      <c r="D3318" s="235"/>
      <c r="E3318" s="235"/>
      <c r="F3318" s="217"/>
      <c r="G3318" s="217"/>
      <c r="H3318" s="217"/>
      <c r="I3318" s="217"/>
      <c r="J3318" s="217"/>
      <c r="K3318" s="217"/>
      <c r="L3318" s="217"/>
      <c r="M3318" s="217"/>
      <c r="N3318" s="217"/>
      <c r="O3318" s="217"/>
      <c r="P3318" s="217"/>
    </row>
    <row r="3319">
      <c r="A3319" s="235"/>
      <c r="B3319" s="234"/>
      <c r="C3319" s="234"/>
      <c r="D3319" s="235"/>
      <c r="E3319" s="235"/>
      <c r="F3319" s="217"/>
      <c r="G3319" s="217"/>
      <c r="H3319" s="217"/>
      <c r="I3319" s="217"/>
      <c r="J3319" s="217"/>
      <c r="K3319" s="217"/>
      <c r="L3319" s="217"/>
      <c r="M3319" s="217"/>
      <c r="N3319" s="217"/>
      <c r="O3319" s="217"/>
      <c r="P3319" s="217"/>
    </row>
    <row r="3320">
      <c r="A3320" s="235"/>
      <c r="B3320" s="234"/>
      <c r="C3320" s="234"/>
      <c r="D3320" s="235"/>
      <c r="E3320" s="235"/>
      <c r="F3320" s="217"/>
      <c r="G3320" s="217"/>
      <c r="H3320" s="217"/>
      <c r="I3320" s="217"/>
      <c r="J3320" s="217"/>
      <c r="K3320" s="217"/>
      <c r="L3320" s="217"/>
      <c r="M3320" s="217"/>
      <c r="N3320" s="217"/>
      <c r="O3320" s="217"/>
      <c r="P3320" s="217"/>
    </row>
    <row r="3321">
      <c r="A3321" s="235"/>
      <c r="B3321" s="234"/>
      <c r="C3321" s="234"/>
      <c r="D3321" s="235"/>
      <c r="E3321" s="235"/>
      <c r="F3321" s="217"/>
      <c r="G3321" s="217"/>
      <c r="H3321" s="217"/>
      <c r="I3321" s="217"/>
      <c r="J3321" s="217"/>
      <c r="K3321" s="217"/>
      <c r="L3321" s="217"/>
      <c r="M3321" s="217"/>
      <c r="N3321" s="217"/>
      <c r="O3321" s="217"/>
      <c r="P3321" s="217"/>
    </row>
    <row r="3322">
      <c r="A3322" s="235"/>
      <c r="B3322" s="234"/>
      <c r="C3322" s="234"/>
      <c r="D3322" s="235"/>
      <c r="E3322" s="235"/>
      <c r="F3322" s="217"/>
      <c r="G3322" s="217"/>
      <c r="H3322" s="217"/>
      <c r="I3322" s="217"/>
      <c r="J3322" s="217"/>
      <c r="K3322" s="217"/>
      <c r="L3322" s="217"/>
      <c r="M3322" s="217"/>
      <c r="N3322" s="217"/>
      <c r="O3322" s="217"/>
      <c r="P3322" s="217"/>
    </row>
    <row r="3323">
      <c r="A3323" s="235"/>
      <c r="B3323" s="234"/>
      <c r="C3323" s="234"/>
      <c r="D3323" s="235"/>
      <c r="E3323" s="235"/>
      <c r="F3323" s="217"/>
      <c r="G3323" s="217"/>
      <c r="H3323" s="217"/>
      <c r="I3323" s="217"/>
      <c r="J3323" s="217"/>
      <c r="K3323" s="217"/>
      <c r="L3323" s="217"/>
      <c r="M3323" s="217"/>
      <c r="N3323" s="217"/>
      <c r="O3323" s="217"/>
      <c r="P3323" s="217"/>
    </row>
    <row r="3324">
      <c r="A3324" s="235"/>
      <c r="B3324" s="234"/>
      <c r="C3324" s="234"/>
      <c r="D3324" s="235"/>
      <c r="E3324" s="235"/>
      <c r="F3324" s="217"/>
      <c r="G3324" s="217"/>
      <c r="H3324" s="217"/>
      <c r="I3324" s="217"/>
      <c r="J3324" s="217"/>
      <c r="K3324" s="217"/>
      <c r="L3324" s="217"/>
      <c r="M3324" s="217"/>
      <c r="N3324" s="217"/>
      <c r="O3324" s="217"/>
      <c r="P3324" s="217"/>
    </row>
    <row r="3325">
      <c r="A3325" s="235"/>
      <c r="B3325" s="234"/>
      <c r="C3325" s="234"/>
      <c r="D3325" s="235"/>
      <c r="E3325" s="235"/>
      <c r="F3325" s="217"/>
      <c r="G3325" s="217"/>
      <c r="H3325" s="217"/>
      <c r="I3325" s="217"/>
      <c r="J3325" s="217"/>
      <c r="K3325" s="217"/>
      <c r="L3325" s="217"/>
      <c r="M3325" s="217"/>
      <c r="N3325" s="217"/>
      <c r="O3325" s="217"/>
      <c r="P3325" s="217"/>
    </row>
    <row r="3326">
      <c r="A3326" s="235"/>
      <c r="B3326" s="234"/>
      <c r="C3326" s="234"/>
      <c r="D3326" s="235"/>
      <c r="E3326" s="235"/>
      <c r="F3326" s="217"/>
      <c r="G3326" s="217"/>
      <c r="H3326" s="217"/>
      <c r="I3326" s="217"/>
      <c r="J3326" s="217"/>
      <c r="K3326" s="217"/>
      <c r="L3326" s="217"/>
      <c r="M3326" s="217"/>
      <c r="N3326" s="217"/>
      <c r="O3326" s="217"/>
      <c r="P3326" s="217"/>
    </row>
    <row r="3327">
      <c r="A3327" s="235"/>
      <c r="B3327" s="234"/>
      <c r="C3327" s="234"/>
      <c r="D3327" s="235"/>
      <c r="E3327" s="235"/>
      <c r="F3327" s="217"/>
      <c r="G3327" s="217"/>
      <c r="H3327" s="217"/>
      <c r="I3327" s="217"/>
      <c r="J3327" s="217"/>
      <c r="K3327" s="217"/>
      <c r="L3327" s="217"/>
      <c r="M3327" s="217"/>
      <c r="N3327" s="217"/>
      <c r="O3327" s="217"/>
      <c r="P3327" s="217"/>
    </row>
    <row r="3328">
      <c r="A3328" s="235"/>
      <c r="B3328" s="234"/>
      <c r="C3328" s="234"/>
      <c r="D3328" s="235"/>
      <c r="E3328" s="235"/>
      <c r="F3328" s="217"/>
      <c r="G3328" s="217"/>
      <c r="H3328" s="217"/>
      <c r="I3328" s="217"/>
      <c r="J3328" s="217"/>
      <c r="K3328" s="217"/>
      <c r="L3328" s="217"/>
      <c r="M3328" s="217"/>
      <c r="N3328" s="217"/>
      <c r="O3328" s="217"/>
      <c r="P3328" s="217"/>
    </row>
    <row r="3329">
      <c r="A3329" s="235"/>
      <c r="B3329" s="234"/>
      <c r="C3329" s="234"/>
      <c r="D3329" s="235"/>
      <c r="E3329" s="235"/>
      <c r="F3329" s="217"/>
      <c r="G3329" s="217"/>
      <c r="H3329" s="217"/>
      <c r="I3329" s="217"/>
      <c r="J3329" s="217"/>
      <c r="K3329" s="217"/>
      <c r="L3329" s="217"/>
      <c r="M3329" s="217"/>
      <c r="N3329" s="217"/>
      <c r="O3329" s="217"/>
      <c r="P3329" s="217"/>
    </row>
    <row r="3330">
      <c r="A3330" s="235"/>
      <c r="B3330" s="234"/>
      <c r="C3330" s="234"/>
      <c r="D3330" s="235"/>
      <c r="E3330" s="235"/>
      <c r="F3330" s="217"/>
      <c r="G3330" s="217"/>
      <c r="H3330" s="217"/>
      <c r="I3330" s="217"/>
      <c r="J3330" s="217"/>
      <c r="K3330" s="217"/>
      <c r="L3330" s="217"/>
      <c r="M3330" s="217"/>
      <c r="N3330" s="217"/>
      <c r="O3330" s="217"/>
      <c r="P3330" s="217"/>
    </row>
    <row r="3331">
      <c r="A3331" s="235"/>
      <c r="B3331" s="234"/>
      <c r="C3331" s="234"/>
      <c r="D3331" s="235"/>
      <c r="E3331" s="235"/>
      <c r="F3331" s="217"/>
      <c r="G3331" s="217"/>
      <c r="H3331" s="217"/>
      <c r="I3331" s="217"/>
      <c r="J3331" s="217"/>
      <c r="K3331" s="217"/>
      <c r="L3331" s="217"/>
      <c r="M3331" s="217"/>
      <c r="N3331" s="217"/>
      <c r="O3331" s="217"/>
      <c r="P3331" s="217"/>
    </row>
    <row r="3332">
      <c r="A3332" s="235"/>
      <c r="B3332" s="234"/>
      <c r="C3332" s="234"/>
      <c r="D3332" s="235"/>
      <c r="E3332" s="235"/>
      <c r="F3332" s="217"/>
      <c r="G3332" s="217"/>
      <c r="H3332" s="217"/>
      <c r="I3332" s="217"/>
      <c r="J3332" s="217"/>
      <c r="K3332" s="217"/>
      <c r="L3332" s="217"/>
      <c r="M3332" s="217"/>
      <c r="N3332" s="217"/>
      <c r="O3332" s="217"/>
      <c r="P3332" s="217"/>
    </row>
    <row r="3333">
      <c r="A3333" s="235"/>
      <c r="B3333" s="234"/>
      <c r="C3333" s="234"/>
      <c r="D3333" s="235"/>
      <c r="E3333" s="235"/>
      <c r="F3333" s="217"/>
      <c r="G3333" s="217"/>
      <c r="H3333" s="217"/>
      <c r="I3333" s="217"/>
      <c r="J3333" s="217"/>
      <c r="K3333" s="217"/>
      <c r="L3333" s="217"/>
      <c r="M3333" s="217"/>
      <c r="N3333" s="217"/>
      <c r="O3333" s="217"/>
      <c r="P3333" s="217"/>
    </row>
    <row r="3334">
      <c r="A3334" s="230"/>
      <c r="B3334" s="234"/>
      <c r="C3334" s="234"/>
      <c r="D3334" s="236"/>
      <c r="E3334" s="235"/>
      <c r="F3334" s="195"/>
      <c r="G3334" s="195"/>
      <c r="H3334" s="217"/>
      <c r="I3334" s="195"/>
      <c r="J3334" s="195"/>
      <c r="K3334" s="195"/>
      <c r="L3334" s="195"/>
      <c r="M3334" s="195"/>
      <c r="N3334" s="195"/>
      <c r="O3334" s="195"/>
      <c r="P3334" s="195"/>
    </row>
    <row r="3335">
      <c r="A3335" s="217"/>
      <c r="B3335" s="234"/>
      <c r="C3335" s="234"/>
      <c r="D3335" s="235"/>
      <c r="E3335" s="235"/>
      <c r="F3335" s="217"/>
      <c r="G3335" s="217"/>
      <c r="H3335" s="217"/>
      <c r="I3335" s="217"/>
      <c r="J3335" s="217"/>
      <c r="K3335" s="217"/>
      <c r="L3335" s="217"/>
      <c r="M3335" s="217"/>
      <c r="N3335" s="217"/>
      <c r="O3335" s="217"/>
      <c r="P3335" s="217"/>
    </row>
    <row r="3336">
      <c r="A3336" s="217"/>
      <c r="B3336" s="234"/>
      <c r="C3336" s="234"/>
      <c r="D3336" s="235"/>
      <c r="E3336" s="235"/>
      <c r="F3336" s="217"/>
      <c r="G3336" s="217"/>
      <c r="H3336" s="217"/>
      <c r="I3336" s="217"/>
      <c r="J3336" s="217"/>
      <c r="K3336" s="217"/>
      <c r="L3336" s="217"/>
      <c r="M3336" s="217"/>
      <c r="N3336" s="217"/>
      <c r="O3336" s="217"/>
      <c r="P3336" s="217"/>
    </row>
    <row r="3337">
      <c r="A3337" s="217"/>
      <c r="B3337" s="234"/>
      <c r="C3337" s="234"/>
      <c r="D3337" s="235"/>
      <c r="E3337" s="235"/>
      <c r="F3337" s="217"/>
      <c r="G3337" s="217"/>
      <c r="H3337" s="217"/>
      <c r="I3337" s="217"/>
      <c r="J3337" s="217"/>
      <c r="K3337" s="217"/>
      <c r="L3337" s="217"/>
      <c r="M3337" s="217"/>
      <c r="N3337" s="217"/>
      <c r="O3337" s="217"/>
      <c r="P3337" s="217"/>
    </row>
    <row r="3338">
      <c r="A3338" s="217"/>
      <c r="B3338" s="234"/>
      <c r="C3338" s="234"/>
      <c r="D3338" s="235"/>
      <c r="E3338" s="235"/>
      <c r="F3338" s="217"/>
      <c r="G3338" s="217"/>
      <c r="H3338" s="217"/>
      <c r="I3338" s="217"/>
      <c r="J3338" s="217"/>
      <c r="K3338" s="217"/>
      <c r="L3338" s="217"/>
      <c r="M3338" s="217"/>
      <c r="N3338" s="217"/>
      <c r="O3338" s="217"/>
      <c r="P3338" s="217"/>
    </row>
    <row r="3339">
      <c r="A3339" s="217"/>
      <c r="B3339" s="234"/>
      <c r="C3339" s="234"/>
      <c r="D3339" s="235"/>
      <c r="E3339" s="235"/>
      <c r="F3339" s="217"/>
      <c r="G3339" s="217"/>
      <c r="H3339" s="217"/>
      <c r="I3339" s="217"/>
      <c r="J3339" s="217"/>
      <c r="K3339" s="217"/>
      <c r="L3339" s="217"/>
      <c r="M3339" s="217"/>
      <c r="N3339" s="217"/>
      <c r="O3339" s="217"/>
      <c r="P3339" s="217"/>
    </row>
    <row r="3340">
      <c r="A3340" s="217"/>
      <c r="B3340" s="234"/>
      <c r="C3340" s="234"/>
      <c r="D3340" s="235"/>
      <c r="E3340" s="235"/>
      <c r="F3340" s="217"/>
      <c r="G3340" s="217"/>
      <c r="H3340" s="217"/>
      <c r="I3340" s="217"/>
      <c r="J3340" s="217"/>
      <c r="K3340" s="217"/>
      <c r="L3340" s="217"/>
      <c r="M3340" s="217"/>
      <c r="N3340" s="217"/>
      <c r="O3340" s="217"/>
      <c r="P3340" s="217"/>
    </row>
    <row r="3341">
      <c r="A3341" s="217"/>
      <c r="B3341" s="234"/>
      <c r="C3341" s="234"/>
      <c r="D3341" s="235"/>
      <c r="E3341" s="235"/>
      <c r="F3341" s="217"/>
      <c r="G3341" s="217"/>
      <c r="H3341" s="217"/>
      <c r="I3341" s="217"/>
      <c r="J3341" s="217"/>
      <c r="K3341" s="217"/>
      <c r="L3341" s="217"/>
      <c r="M3341" s="217"/>
      <c r="N3341" s="217"/>
      <c r="O3341" s="217"/>
      <c r="P3341" s="217"/>
    </row>
    <row r="3342">
      <c r="A3342" s="217"/>
      <c r="B3342" s="234"/>
      <c r="C3342" s="234"/>
      <c r="D3342" s="235"/>
      <c r="E3342" s="235"/>
      <c r="F3342" s="217"/>
      <c r="G3342" s="217"/>
      <c r="H3342" s="217"/>
      <c r="I3342" s="217"/>
      <c r="J3342" s="217"/>
      <c r="K3342" s="217"/>
      <c r="L3342" s="217"/>
      <c r="M3342" s="217"/>
      <c r="N3342" s="217"/>
      <c r="O3342" s="217"/>
      <c r="P3342" s="217"/>
    </row>
    <row r="3343">
      <c r="A3343" s="217"/>
      <c r="B3343" s="234"/>
      <c r="C3343" s="234"/>
      <c r="D3343" s="235"/>
      <c r="E3343" s="235"/>
      <c r="F3343" s="217"/>
      <c r="G3343" s="217"/>
      <c r="H3343" s="217"/>
      <c r="I3343" s="217"/>
      <c r="J3343" s="217"/>
      <c r="K3343" s="217"/>
      <c r="L3343" s="217"/>
      <c r="M3343" s="217"/>
      <c r="N3343" s="217"/>
      <c r="O3343" s="217"/>
      <c r="P3343" s="217"/>
    </row>
    <row r="3344">
      <c r="A3344" s="217"/>
      <c r="B3344" s="234"/>
      <c r="C3344" s="234"/>
      <c r="D3344" s="235"/>
      <c r="E3344" s="235"/>
      <c r="F3344" s="217"/>
      <c r="G3344" s="217"/>
      <c r="H3344" s="217"/>
      <c r="I3344" s="217"/>
      <c r="J3344" s="217"/>
      <c r="K3344" s="217"/>
      <c r="L3344" s="217"/>
      <c r="M3344" s="217"/>
      <c r="N3344" s="217"/>
      <c r="O3344" s="217"/>
      <c r="P3344" s="217"/>
    </row>
    <row r="3345">
      <c r="A3345" s="217"/>
      <c r="B3345" s="234"/>
      <c r="C3345" s="234"/>
      <c r="D3345" s="235"/>
      <c r="E3345" s="235"/>
      <c r="F3345" s="217"/>
      <c r="G3345" s="217"/>
      <c r="H3345" s="217"/>
      <c r="I3345" s="217"/>
      <c r="J3345" s="217"/>
      <c r="K3345" s="217"/>
      <c r="L3345" s="217"/>
      <c r="M3345" s="217"/>
      <c r="N3345" s="217"/>
      <c r="O3345" s="217"/>
      <c r="P3345" s="217"/>
    </row>
    <row r="3346">
      <c r="A3346" s="217"/>
      <c r="B3346" s="234"/>
      <c r="C3346" s="234"/>
      <c r="D3346" s="235"/>
      <c r="E3346" s="235"/>
      <c r="F3346" s="217"/>
      <c r="G3346" s="217"/>
      <c r="H3346" s="217"/>
      <c r="I3346" s="217"/>
      <c r="J3346" s="217"/>
      <c r="K3346" s="217"/>
      <c r="L3346" s="217"/>
      <c r="M3346" s="217"/>
      <c r="N3346" s="217"/>
      <c r="O3346" s="217"/>
      <c r="P3346" s="217"/>
    </row>
    <row r="3347">
      <c r="A3347" s="217"/>
      <c r="B3347" s="234"/>
      <c r="C3347" s="234"/>
      <c r="D3347" s="235"/>
      <c r="E3347" s="235"/>
      <c r="F3347" s="217"/>
      <c r="G3347" s="217"/>
      <c r="H3347" s="217"/>
      <c r="I3347" s="217"/>
      <c r="J3347" s="217"/>
      <c r="K3347" s="217"/>
      <c r="L3347" s="217"/>
      <c r="M3347" s="217"/>
      <c r="N3347" s="217"/>
      <c r="O3347" s="217"/>
      <c r="P3347" s="217"/>
    </row>
    <row r="3348">
      <c r="A3348" s="217"/>
      <c r="B3348" s="234"/>
      <c r="C3348" s="234"/>
      <c r="D3348" s="235"/>
      <c r="E3348" s="235"/>
      <c r="F3348" s="217"/>
      <c r="G3348" s="217"/>
      <c r="H3348" s="217"/>
      <c r="I3348" s="217"/>
      <c r="J3348" s="217"/>
      <c r="K3348" s="217"/>
      <c r="L3348" s="217"/>
      <c r="M3348" s="217"/>
      <c r="N3348" s="217"/>
      <c r="O3348" s="217"/>
      <c r="P3348" s="217"/>
    </row>
    <row r="3349">
      <c r="A3349" s="217"/>
      <c r="B3349" s="234"/>
      <c r="C3349" s="234"/>
      <c r="D3349" s="235"/>
      <c r="E3349" s="235"/>
      <c r="F3349" s="217"/>
      <c r="G3349" s="217"/>
      <c r="H3349" s="217"/>
      <c r="I3349" s="217"/>
      <c r="J3349" s="217"/>
      <c r="K3349" s="217"/>
      <c r="L3349" s="217"/>
      <c r="M3349" s="217"/>
      <c r="N3349" s="217"/>
      <c r="O3349" s="217"/>
      <c r="P3349" s="217"/>
    </row>
    <row r="3350">
      <c r="A3350" s="217"/>
      <c r="B3350" s="234"/>
      <c r="C3350" s="234"/>
      <c r="D3350" s="235"/>
      <c r="E3350" s="235"/>
      <c r="F3350" s="217"/>
      <c r="G3350" s="217"/>
      <c r="H3350" s="217"/>
      <c r="I3350" s="217"/>
      <c r="J3350" s="217"/>
      <c r="K3350" s="217"/>
      <c r="L3350" s="217"/>
      <c r="M3350" s="217"/>
      <c r="N3350" s="217"/>
      <c r="O3350" s="217"/>
      <c r="P3350" s="217"/>
    </row>
    <row r="3351">
      <c r="A3351" s="217"/>
      <c r="B3351" s="234"/>
      <c r="C3351" s="234"/>
      <c r="D3351" s="235"/>
      <c r="E3351" s="235"/>
      <c r="F3351" s="217"/>
      <c r="G3351" s="217"/>
      <c r="H3351" s="217"/>
      <c r="I3351" s="217"/>
      <c r="J3351" s="217"/>
      <c r="K3351" s="217"/>
      <c r="L3351" s="217"/>
      <c r="M3351" s="217"/>
      <c r="N3351" s="217"/>
      <c r="O3351" s="217"/>
      <c r="P3351" s="217"/>
    </row>
    <row r="3352">
      <c r="A3352" s="230"/>
      <c r="B3352" s="234"/>
      <c r="C3352" s="234"/>
      <c r="D3352" s="236"/>
      <c r="E3352" s="235"/>
      <c r="F3352" s="195"/>
      <c r="G3352" s="195"/>
      <c r="H3352" s="217"/>
      <c r="I3352" s="195"/>
      <c r="J3352" s="195"/>
      <c r="K3352" s="195"/>
      <c r="L3352" s="195"/>
      <c r="M3352" s="195"/>
      <c r="N3352" s="195"/>
      <c r="O3352" s="195"/>
      <c r="P3352" s="195"/>
    </row>
    <row r="3353">
      <c r="A3353" s="217"/>
      <c r="B3353" s="234"/>
      <c r="C3353" s="234"/>
      <c r="D3353" s="235"/>
      <c r="E3353" s="235"/>
      <c r="F3353" s="217"/>
      <c r="G3353" s="217"/>
      <c r="H3353" s="217"/>
      <c r="I3353" s="217"/>
      <c r="J3353" s="217"/>
      <c r="K3353" s="217"/>
      <c r="L3353" s="217"/>
      <c r="M3353" s="217"/>
      <c r="N3353" s="217"/>
      <c r="O3353" s="217"/>
      <c r="P3353" s="217"/>
    </row>
    <row r="3354">
      <c r="A3354" s="217"/>
      <c r="B3354" s="234"/>
      <c r="C3354" s="234"/>
      <c r="D3354" s="235"/>
      <c r="E3354" s="235"/>
      <c r="F3354" s="217"/>
      <c r="G3354" s="217"/>
      <c r="H3354" s="217"/>
      <c r="I3354" s="217"/>
      <c r="J3354" s="217"/>
      <c r="K3354" s="217"/>
      <c r="L3354" s="217"/>
      <c r="M3354" s="217"/>
      <c r="N3354" s="217"/>
      <c r="O3354" s="217"/>
      <c r="P3354" s="217"/>
    </row>
    <row r="3355">
      <c r="A3355" s="217"/>
      <c r="B3355" s="234"/>
      <c r="C3355" s="234"/>
      <c r="D3355" s="235"/>
      <c r="E3355" s="235"/>
      <c r="F3355" s="217"/>
      <c r="G3355" s="217"/>
      <c r="H3355" s="217"/>
      <c r="I3355" s="217"/>
      <c r="J3355" s="217"/>
      <c r="K3355" s="217"/>
      <c r="L3355" s="217"/>
      <c r="M3355" s="217"/>
      <c r="N3355" s="217"/>
      <c r="O3355" s="217"/>
      <c r="P3355" s="217"/>
    </row>
    <row r="3356">
      <c r="A3356" s="217"/>
      <c r="B3356" s="234"/>
      <c r="C3356" s="234"/>
      <c r="D3356" s="235"/>
      <c r="E3356" s="235"/>
      <c r="F3356" s="217"/>
      <c r="G3356" s="217"/>
      <c r="H3356" s="217"/>
      <c r="I3356" s="217"/>
      <c r="J3356" s="217"/>
      <c r="K3356" s="217"/>
      <c r="L3356" s="217"/>
      <c r="M3356" s="217"/>
      <c r="N3356" s="217"/>
      <c r="O3356" s="217"/>
      <c r="P3356" s="217"/>
    </row>
    <row r="3357">
      <c r="A3357" s="217"/>
      <c r="B3357" s="234"/>
      <c r="C3357" s="234"/>
      <c r="D3357" s="235"/>
      <c r="E3357" s="235"/>
      <c r="F3357" s="217"/>
      <c r="G3357" s="217"/>
      <c r="H3357" s="217"/>
      <c r="I3357" s="217"/>
      <c r="J3357" s="217"/>
      <c r="K3357" s="217"/>
      <c r="L3357" s="217"/>
      <c r="M3357" s="217"/>
      <c r="N3357" s="217"/>
      <c r="O3357" s="217"/>
      <c r="P3357" s="217"/>
    </row>
    <row r="3358">
      <c r="A3358" s="217"/>
      <c r="B3358" s="234"/>
      <c r="C3358" s="234"/>
      <c r="D3358" s="235"/>
      <c r="E3358" s="235"/>
      <c r="F3358" s="217"/>
      <c r="G3358" s="217"/>
      <c r="H3358" s="217"/>
      <c r="I3358" s="217"/>
      <c r="J3358" s="217"/>
      <c r="K3358" s="217"/>
      <c r="L3358" s="217"/>
      <c r="M3358" s="217"/>
      <c r="N3358" s="217"/>
      <c r="O3358" s="217"/>
      <c r="P3358" s="217"/>
    </row>
    <row r="3359">
      <c r="A3359" s="217"/>
      <c r="B3359" s="234"/>
      <c r="C3359" s="234"/>
      <c r="D3359" s="235"/>
      <c r="E3359" s="235"/>
      <c r="F3359" s="217"/>
      <c r="G3359" s="217"/>
      <c r="H3359" s="217"/>
      <c r="I3359" s="217"/>
      <c r="J3359" s="217"/>
      <c r="K3359" s="217"/>
      <c r="L3359" s="217"/>
      <c r="M3359" s="217"/>
      <c r="N3359" s="217"/>
      <c r="O3359" s="217"/>
      <c r="P3359" s="217"/>
    </row>
    <row r="3360">
      <c r="A3360" s="217"/>
      <c r="B3360" s="234"/>
      <c r="C3360" s="234"/>
      <c r="D3360" s="235"/>
      <c r="E3360" s="235"/>
      <c r="F3360" s="217"/>
      <c r="G3360" s="217"/>
      <c r="H3360" s="217"/>
      <c r="I3360" s="217"/>
      <c r="J3360" s="217"/>
      <c r="K3360" s="217"/>
      <c r="L3360" s="217"/>
      <c r="M3360" s="217"/>
      <c r="N3360" s="217"/>
      <c r="O3360" s="217"/>
      <c r="P3360" s="217"/>
    </row>
    <row r="3361">
      <c r="A3361" s="217"/>
      <c r="B3361" s="234"/>
      <c r="C3361" s="234"/>
      <c r="D3361" s="235"/>
      <c r="E3361" s="235"/>
      <c r="F3361" s="217"/>
      <c r="G3361" s="217"/>
      <c r="H3361" s="217"/>
      <c r="I3361" s="217"/>
      <c r="J3361" s="217"/>
      <c r="K3361" s="217"/>
      <c r="L3361" s="217"/>
      <c r="M3361" s="217"/>
      <c r="N3361" s="217"/>
      <c r="O3361" s="217"/>
      <c r="P3361" s="217"/>
    </row>
    <row r="3362">
      <c r="A3362" s="217"/>
      <c r="B3362" s="234"/>
      <c r="C3362" s="234"/>
      <c r="D3362" s="235"/>
      <c r="E3362" s="235"/>
      <c r="F3362" s="217"/>
      <c r="G3362" s="217"/>
      <c r="H3362" s="217"/>
      <c r="I3362" s="217"/>
      <c r="J3362" s="217"/>
      <c r="K3362" s="217"/>
      <c r="L3362" s="217"/>
      <c r="M3362" s="217"/>
      <c r="N3362" s="217"/>
      <c r="O3362" s="217"/>
      <c r="P3362" s="217"/>
    </row>
    <row r="3363">
      <c r="A3363" s="217"/>
      <c r="B3363" s="234"/>
      <c r="C3363" s="234"/>
      <c r="D3363" s="235"/>
      <c r="E3363" s="235"/>
      <c r="F3363" s="217"/>
      <c r="G3363" s="217"/>
      <c r="H3363" s="217"/>
      <c r="I3363" s="217"/>
      <c r="J3363" s="217"/>
      <c r="K3363" s="217"/>
      <c r="L3363" s="217"/>
      <c r="M3363" s="217"/>
      <c r="N3363" s="217"/>
      <c r="O3363" s="217"/>
      <c r="P3363" s="217"/>
    </row>
    <row r="3364">
      <c r="A3364" s="217"/>
      <c r="B3364" s="234"/>
      <c r="C3364" s="234"/>
      <c r="D3364" s="235"/>
      <c r="E3364" s="235"/>
      <c r="F3364" s="217"/>
      <c r="G3364" s="217"/>
      <c r="H3364" s="217"/>
      <c r="I3364" s="217"/>
      <c r="J3364" s="217"/>
      <c r="K3364" s="217"/>
      <c r="L3364" s="217"/>
      <c r="M3364" s="217"/>
      <c r="N3364" s="217"/>
      <c r="O3364" s="217"/>
      <c r="P3364" s="217"/>
    </row>
    <row r="3365">
      <c r="A3365" s="217"/>
      <c r="B3365" s="234"/>
      <c r="C3365" s="234"/>
      <c r="D3365" s="235"/>
      <c r="E3365" s="235"/>
      <c r="F3365" s="217"/>
      <c r="G3365" s="217"/>
      <c r="H3365" s="217"/>
      <c r="I3365" s="217"/>
      <c r="J3365" s="217"/>
      <c r="K3365" s="217"/>
      <c r="L3365" s="217"/>
      <c r="M3365" s="217"/>
      <c r="N3365" s="217"/>
      <c r="O3365" s="217"/>
      <c r="P3365" s="217"/>
    </row>
    <row r="3366">
      <c r="A3366" s="217"/>
      <c r="B3366" s="234"/>
      <c r="C3366" s="234"/>
      <c r="D3366" s="235"/>
      <c r="E3366" s="235"/>
      <c r="F3366" s="217"/>
      <c r="G3366" s="217"/>
      <c r="H3366" s="217"/>
      <c r="I3366" s="217"/>
      <c r="J3366" s="217"/>
      <c r="K3366" s="217"/>
      <c r="L3366" s="217"/>
      <c r="M3366" s="217"/>
      <c r="N3366" s="217"/>
      <c r="O3366" s="217"/>
      <c r="P3366" s="217"/>
    </row>
    <row r="3367">
      <c r="A3367" s="217"/>
      <c r="B3367" s="234"/>
      <c r="C3367" s="234"/>
      <c r="D3367" s="235"/>
      <c r="E3367" s="235"/>
      <c r="F3367" s="217"/>
      <c r="G3367" s="217"/>
      <c r="H3367" s="217"/>
      <c r="I3367" s="217"/>
      <c r="J3367" s="217"/>
      <c r="K3367" s="217"/>
      <c r="L3367" s="217"/>
      <c r="M3367" s="217"/>
      <c r="N3367" s="217"/>
      <c r="O3367" s="217"/>
      <c r="P3367" s="217"/>
    </row>
    <row r="3368">
      <c r="A3368" s="217"/>
      <c r="B3368" s="234"/>
      <c r="C3368" s="234"/>
      <c r="D3368" s="235"/>
      <c r="E3368" s="235"/>
      <c r="F3368" s="217"/>
      <c r="G3368" s="217"/>
      <c r="H3368" s="217"/>
      <c r="I3368" s="217"/>
      <c r="J3368" s="217"/>
      <c r="K3368" s="217"/>
      <c r="L3368" s="217"/>
      <c r="M3368" s="217"/>
      <c r="N3368" s="217"/>
      <c r="O3368" s="217"/>
      <c r="P3368" s="217"/>
    </row>
    <row r="3369">
      <c r="A3369" s="217"/>
      <c r="B3369" s="234"/>
      <c r="C3369" s="234"/>
      <c r="D3369" s="235"/>
      <c r="E3369" s="235"/>
      <c r="F3369" s="217"/>
      <c r="G3369" s="217"/>
      <c r="H3369" s="217"/>
      <c r="I3369" s="217"/>
      <c r="J3369" s="217"/>
      <c r="K3369" s="217"/>
      <c r="L3369" s="217"/>
      <c r="M3369" s="217"/>
      <c r="N3369" s="217"/>
      <c r="O3369" s="217"/>
      <c r="P3369" s="217"/>
    </row>
    <row r="3370">
      <c r="A3370" s="230"/>
      <c r="B3370" s="234"/>
      <c r="C3370" s="234"/>
      <c r="D3370" s="236"/>
      <c r="E3370" s="235"/>
      <c r="F3370" s="195"/>
      <c r="G3370" s="195"/>
      <c r="H3370" s="217"/>
      <c r="I3370" s="195"/>
      <c r="J3370" s="195"/>
      <c r="K3370" s="195"/>
      <c r="L3370" s="195"/>
      <c r="M3370" s="195"/>
      <c r="N3370" s="195"/>
      <c r="O3370" s="195"/>
      <c r="P3370" s="195"/>
    </row>
    <row r="3371">
      <c r="A3371" s="217"/>
      <c r="B3371" s="234"/>
      <c r="C3371" s="234"/>
      <c r="D3371" s="235"/>
      <c r="E3371" s="235"/>
      <c r="F3371" s="217"/>
      <c r="G3371" s="217"/>
      <c r="H3371" s="217"/>
      <c r="I3371" s="217"/>
      <c r="J3371" s="217"/>
      <c r="K3371" s="217"/>
      <c r="L3371" s="217"/>
      <c r="M3371" s="217"/>
      <c r="N3371" s="217"/>
      <c r="O3371" s="217"/>
      <c r="P3371" s="217"/>
    </row>
    <row r="3372">
      <c r="A3372" s="217"/>
      <c r="B3372" s="234"/>
      <c r="C3372" s="234"/>
      <c r="D3372" s="235"/>
      <c r="E3372" s="235"/>
      <c r="F3372" s="217"/>
      <c r="G3372" s="217"/>
      <c r="H3372" s="217"/>
      <c r="I3372" s="217"/>
      <c r="J3372" s="217"/>
      <c r="K3372" s="217"/>
      <c r="L3372" s="217"/>
      <c r="M3372" s="217"/>
      <c r="N3372" s="217"/>
      <c r="O3372" s="217"/>
      <c r="P3372" s="217"/>
    </row>
    <row r="3373">
      <c r="A3373" s="217"/>
      <c r="B3373" s="234"/>
      <c r="C3373" s="234"/>
      <c r="D3373" s="235"/>
      <c r="E3373" s="235"/>
      <c r="F3373" s="217"/>
      <c r="G3373" s="217"/>
      <c r="H3373" s="217"/>
      <c r="I3373" s="217"/>
      <c r="J3373" s="217"/>
      <c r="K3373" s="217"/>
      <c r="L3373" s="217"/>
      <c r="M3373" s="217"/>
      <c r="N3373" s="217"/>
      <c r="O3373" s="217"/>
      <c r="P3373" s="217"/>
    </row>
    <row r="3374">
      <c r="A3374" s="217"/>
      <c r="B3374" s="234"/>
      <c r="C3374" s="234"/>
      <c r="D3374" s="235"/>
      <c r="E3374" s="235"/>
      <c r="F3374" s="217"/>
      <c r="G3374" s="217"/>
      <c r="H3374" s="217"/>
      <c r="I3374" s="217"/>
      <c r="J3374" s="217"/>
      <c r="K3374" s="217"/>
      <c r="L3374" s="217"/>
      <c r="M3374" s="217"/>
      <c r="N3374" s="217"/>
      <c r="O3374" s="217"/>
      <c r="P3374" s="217"/>
    </row>
    <row r="3375">
      <c r="A3375" s="217"/>
      <c r="B3375" s="234"/>
      <c r="C3375" s="234"/>
      <c r="D3375" s="235"/>
      <c r="E3375" s="235"/>
      <c r="F3375" s="217"/>
      <c r="G3375" s="217"/>
      <c r="H3375" s="217"/>
      <c r="I3375" s="217"/>
      <c r="J3375" s="217"/>
      <c r="K3375" s="217"/>
      <c r="L3375" s="217"/>
      <c r="M3375" s="217"/>
      <c r="N3375" s="217"/>
      <c r="O3375" s="217"/>
      <c r="P3375" s="217"/>
    </row>
    <row r="3376">
      <c r="A3376" s="217"/>
      <c r="B3376" s="234"/>
      <c r="C3376" s="234"/>
      <c r="D3376" s="235"/>
      <c r="E3376" s="235"/>
      <c r="F3376" s="217"/>
      <c r="G3376" s="217"/>
      <c r="H3376" s="217"/>
      <c r="I3376" s="217"/>
      <c r="J3376" s="217"/>
      <c r="K3376" s="217"/>
      <c r="L3376" s="217"/>
      <c r="M3376" s="217"/>
      <c r="N3376" s="217"/>
      <c r="O3376" s="217"/>
      <c r="P3376" s="217"/>
    </row>
    <row r="3377">
      <c r="A3377" s="217"/>
      <c r="B3377" s="234"/>
      <c r="C3377" s="234"/>
      <c r="D3377" s="235"/>
      <c r="E3377" s="235"/>
      <c r="F3377" s="217"/>
      <c r="G3377" s="217"/>
      <c r="H3377" s="217"/>
      <c r="I3377" s="217"/>
      <c r="J3377" s="217"/>
      <c r="K3377" s="217"/>
      <c r="L3377" s="217"/>
      <c r="M3377" s="217"/>
      <c r="N3377" s="217"/>
      <c r="O3377" s="217"/>
      <c r="P3377" s="217"/>
    </row>
    <row r="3378">
      <c r="A3378" s="217"/>
      <c r="B3378" s="234"/>
      <c r="C3378" s="234"/>
      <c r="D3378" s="235"/>
      <c r="E3378" s="235"/>
      <c r="F3378" s="217"/>
      <c r="G3378" s="217"/>
      <c r="H3378" s="217"/>
      <c r="I3378" s="217"/>
      <c r="J3378" s="217"/>
      <c r="K3378" s="217"/>
      <c r="L3378" s="217"/>
      <c r="M3378" s="217"/>
      <c r="N3378" s="217"/>
      <c r="O3378" s="217"/>
      <c r="P3378" s="217"/>
    </row>
    <row r="3379">
      <c r="A3379" s="217"/>
      <c r="B3379" s="234"/>
      <c r="C3379" s="234"/>
      <c r="D3379" s="235"/>
      <c r="E3379" s="235"/>
      <c r="F3379" s="217"/>
      <c r="G3379" s="217"/>
      <c r="H3379" s="217"/>
      <c r="I3379" s="217"/>
      <c r="J3379" s="217"/>
      <c r="K3379" s="217"/>
      <c r="L3379" s="217"/>
      <c r="M3379" s="217"/>
      <c r="N3379" s="217"/>
      <c r="O3379" s="217"/>
      <c r="P3379" s="217"/>
    </row>
    <row r="3380">
      <c r="A3380" s="217"/>
      <c r="B3380" s="234"/>
      <c r="C3380" s="234"/>
      <c r="D3380" s="235"/>
      <c r="E3380" s="235"/>
      <c r="F3380" s="217"/>
      <c r="G3380" s="217"/>
      <c r="H3380" s="217"/>
      <c r="I3380" s="217"/>
      <c r="J3380" s="217"/>
      <c r="K3380" s="217"/>
      <c r="L3380" s="217"/>
      <c r="M3380" s="217"/>
      <c r="N3380" s="217"/>
      <c r="O3380" s="217"/>
      <c r="P3380" s="217"/>
    </row>
    <row r="3381">
      <c r="A3381" s="217"/>
      <c r="B3381" s="234"/>
      <c r="C3381" s="234"/>
      <c r="D3381" s="235"/>
      <c r="E3381" s="235"/>
      <c r="F3381" s="217"/>
      <c r="G3381" s="217"/>
      <c r="H3381" s="217"/>
      <c r="I3381" s="217"/>
      <c r="J3381" s="217"/>
      <c r="K3381" s="217"/>
      <c r="L3381" s="217"/>
      <c r="M3381" s="217"/>
      <c r="N3381" s="217"/>
      <c r="O3381" s="217"/>
      <c r="P3381" s="217"/>
    </row>
    <row r="3382">
      <c r="A3382" s="217"/>
      <c r="B3382" s="234"/>
      <c r="C3382" s="234"/>
      <c r="D3382" s="235"/>
      <c r="E3382" s="235"/>
      <c r="F3382" s="217"/>
      <c r="G3382" s="217"/>
      <c r="H3382" s="217"/>
      <c r="I3382" s="217"/>
      <c r="J3382" s="217"/>
      <c r="K3382" s="217"/>
      <c r="L3382" s="217"/>
      <c r="M3382" s="217"/>
      <c r="N3382" s="217"/>
      <c r="O3382" s="217"/>
      <c r="P3382" s="217"/>
    </row>
    <row r="3383">
      <c r="A3383" s="217"/>
      <c r="B3383" s="234"/>
      <c r="C3383" s="234"/>
      <c r="D3383" s="235"/>
      <c r="E3383" s="235"/>
      <c r="F3383" s="217"/>
      <c r="G3383" s="217"/>
      <c r="H3383" s="217"/>
      <c r="I3383" s="217"/>
      <c r="J3383" s="217"/>
      <c r="K3383" s="217"/>
      <c r="L3383" s="217"/>
      <c r="M3383" s="217"/>
      <c r="N3383" s="217"/>
      <c r="O3383" s="217"/>
      <c r="P3383" s="217"/>
    </row>
    <row r="3384">
      <c r="A3384" s="217"/>
      <c r="B3384" s="234"/>
      <c r="C3384" s="234"/>
      <c r="D3384" s="235"/>
      <c r="E3384" s="235"/>
      <c r="F3384" s="217"/>
      <c r="G3384" s="217"/>
      <c r="H3384" s="217"/>
      <c r="I3384" s="217"/>
      <c r="J3384" s="217"/>
      <c r="K3384" s="217"/>
      <c r="L3384" s="217"/>
      <c r="M3384" s="217"/>
      <c r="N3384" s="217"/>
      <c r="O3384" s="217"/>
      <c r="P3384" s="217"/>
    </row>
    <row r="3385">
      <c r="A3385" s="217"/>
      <c r="B3385" s="234"/>
      <c r="C3385" s="234"/>
      <c r="D3385" s="235"/>
      <c r="E3385" s="235"/>
      <c r="F3385" s="217"/>
      <c r="G3385" s="217"/>
      <c r="H3385" s="217"/>
      <c r="I3385" s="217"/>
      <c r="J3385" s="217"/>
      <c r="K3385" s="217"/>
      <c r="L3385" s="217"/>
      <c r="M3385" s="217"/>
      <c r="N3385" s="217"/>
      <c r="O3385" s="217"/>
      <c r="P3385" s="217"/>
    </row>
    <row r="3386">
      <c r="A3386" s="217"/>
      <c r="B3386" s="234"/>
      <c r="C3386" s="234"/>
      <c r="D3386" s="235"/>
      <c r="E3386" s="235"/>
      <c r="F3386" s="217"/>
      <c r="G3386" s="217"/>
      <c r="H3386" s="217"/>
      <c r="I3386" s="217"/>
      <c r="J3386" s="217"/>
      <c r="K3386" s="217"/>
      <c r="L3386" s="217"/>
      <c r="M3386" s="217"/>
      <c r="N3386" s="217"/>
      <c r="O3386" s="217"/>
      <c r="P3386" s="217"/>
    </row>
    <row r="3387">
      <c r="A3387" s="217"/>
      <c r="B3387" s="234"/>
      <c r="C3387" s="234"/>
      <c r="D3387" s="235"/>
      <c r="E3387" s="235"/>
      <c r="F3387" s="217"/>
      <c r="G3387" s="217"/>
      <c r="H3387" s="217"/>
      <c r="I3387" s="217"/>
      <c r="J3387" s="217"/>
      <c r="K3387" s="217"/>
      <c r="L3387" s="217"/>
      <c r="M3387" s="217"/>
      <c r="N3387" s="217"/>
      <c r="O3387" s="217"/>
      <c r="P3387" s="217"/>
    </row>
    <row r="3388">
      <c r="A3388" s="230"/>
      <c r="B3388" s="234"/>
      <c r="C3388" s="234"/>
      <c r="D3388" s="236"/>
      <c r="E3388" s="235"/>
      <c r="F3388" s="195"/>
      <c r="G3388" s="195"/>
      <c r="H3388" s="217"/>
      <c r="I3388" s="195"/>
      <c r="J3388" s="195"/>
      <c r="K3388" s="195"/>
      <c r="L3388" s="195"/>
      <c r="M3388" s="195"/>
      <c r="N3388" s="195"/>
      <c r="O3388" s="195"/>
      <c r="P3388" s="195"/>
    </row>
    <row r="3389">
      <c r="A3389" s="217"/>
      <c r="B3389" s="234"/>
      <c r="C3389" s="234"/>
      <c r="D3389" s="235"/>
      <c r="E3389" s="235"/>
      <c r="F3389" s="217"/>
      <c r="G3389" s="217"/>
      <c r="H3389" s="217"/>
      <c r="I3389" s="217"/>
      <c r="J3389" s="217"/>
      <c r="K3389" s="217"/>
      <c r="L3389" s="217"/>
      <c r="M3389" s="217"/>
      <c r="N3389" s="217"/>
      <c r="O3389" s="217"/>
      <c r="P3389" s="217"/>
    </row>
    <row r="3390">
      <c r="A3390" s="217"/>
      <c r="B3390" s="234"/>
      <c r="C3390" s="234"/>
      <c r="D3390" s="235"/>
      <c r="E3390" s="235"/>
      <c r="F3390" s="217"/>
      <c r="G3390" s="217"/>
      <c r="H3390" s="217"/>
      <c r="I3390" s="217"/>
      <c r="J3390" s="217"/>
      <c r="K3390" s="217"/>
      <c r="L3390" s="217"/>
      <c r="M3390" s="217"/>
      <c r="N3390" s="217"/>
      <c r="O3390" s="217"/>
      <c r="P3390" s="217"/>
    </row>
    <row r="3391">
      <c r="A3391" s="217"/>
      <c r="B3391" s="234"/>
      <c r="C3391" s="234"/>
      <c r="D3391" s="235"/>
      <c r="E3391" s="235"/>
      <c r="F3391" s="217"/>
      <c r="G3391" s="217"/>
      <c r="H3391" s="217"/>
      <c r="I3391" s="217"/>
      <c r="J3391" s="217"/>
      <c r="K3391" s="217"/>
      <c r="L3391" s="217"/>
      <c r="M3391" s="217"/>
      <c r="N3391" s="217"/>
      <c r="O3391" s="217"/>
      <c r="P3391" s="217"/>
    </row>
    <row r="3392">
      <c r="A3392" s="217"/>
      <c r="B3392" s="234"/>
      <c r="C3392" s="234"/>
      <c r="D3392" s="235"/>
      <c r="E3392" s="235"/>
      <c r="F3392" s="217"/>
      <c r="G3392" s="217"/>
      <c r="H3392" s="217"/>
      <c r="I3392" s="217"/>
      <c r="J3392" s="217"/>
      <c r="K3392" s="217"/>
      <c r="L3392" s="217"/>
      <c r="M3392" s="217"/>
      <c r="N3392" s="217"/>
      <c r="O3392" s="217"/>
      <c r="P3392" s="217"/>
    </row>
    <row r="3393">
      <c r="A3393" s="217"/>
      <c r="B3393" s="234"/>
      <c r="C3393" s="234"/>
      <c r="D3393" s="235"/>
      <c r="E3393" s="235"/>
      <c r="F3393" s="217"/>
      <c r="G3393" s="217"/>
      <c r="H3393" s="217"/>
      <c r="I3393" s="217"/>
      <c r="J3393" s="217"/>
      <c r="K3393" s="217"/>
      <c r="L3393" s="217"/>
      <c r="M3393" s="217"/>
      <c r="N3393" s="217"/>
      <c r="O3393" s="217"/>
      <c r="P3393" s="217"/>
    </row>
    <row r="3394">
      <c r="A3394" s="217"/>
      <c r="B3394" s="234"/>
      <c r="C3394" s="234"/>
      <c r="D3394" s="235"/>
      <c r="E3394" s="235"/>
      <c r="F3394" s="217"/>
      <c r="G3394" s="217"/>
      <c r="H3394" s="217"/>
      <c r="I3394" s="217"/>
      <c r="J3394" s="217"/>
      <c r="K3394" s="217"/>
      <c r="L3394" s="217"/>
      <c r="M3394" s="217"/>
      <c r="N3394" s="217"/>
      <c r="O3394" s="217"/>
      <c r="P3394" s="217"/>
    </row>
    <row r="3395">
      <c r="A3395" s="217"/>
      <c r="B3395" s="234"/>
      <c r="C3395" s="234"/>
      <c r="D3395" s="235"/>
      <c r="E3395" s="235"/>
      <c r="F3395" s="217"/>
      <c r="G3395" s="217"/>
      <c r="H3395" s="217"/>
      <c r="I3395" s="217"/>
      <c r="J3395" s="217"/>
      <c r="K3395" s="217"/>
      <c r="L3395" s="217"/>
      <c r="M3395" s="217"/>
      <c r="N3395" s="217"/>
      <c r="O3395" s="217"/>
      <c r="P3395" s="217"/>
    </row>
    <row r="3396">
      <c r="A3396" s="217"/>
      <c r="B3396" s="234"/>
      <c r="C3396" s="234"/>
      <c r="D3396" s="235"/>
      <c r="E3396" s="235"/>
      <c r="F3396" s="217"/>
      <c r="G3396" s="217"/>
      <c r="H3396" s="217"/>
      <c r="I3396" s="217"/>
      <c r="J3396" s="217"/>
      <c r="K3396" s="217"/>
      <c r="L3396" s="217"/>
      <c r="M3396" s="217"/>
      <c r="N3396" s="217"/>
      <c r="O3396" s="217"/>
      <c r="P3396" s="217"/>
    </row>
    <row r="3397">
      <c r="A3397" s="217"/>
      <c r="B3397" s="234"/>
      <c r="C3397" s="234"/>
      <c r="D3397" s="235"/>
      <c r="E3397" s="235"/>
      <c r="F3397" s="217"/>
      <c r="G3397" s="217"/>
      <c r="H3397" s="217"/>
      <c r="I3397" s="217"/>
      <c r="J3397" s="217"/>
      <c r="K3397" s="217"/>
      <c r="L3397" s="217"/>
      <c r="M3397" s="217"/>
      <c r="N3397" s="217"/>
      <c r="O3397" s="217"/>
      <c r="P3397" s="217"/>
    </row>
    <row r="3398">
      <c r="A3398" s="217"/>
      <c r="B3398" s="234"/>
      <c r="C3398" s="234"/>
      <c r="D3398" s="235"/>
      <c r="E3398" s="235"/>
      <c r="F3398" s="217"/>
      <c r="G3398" s="217"/>
      <c r="H3398" s="217"/>
      <c r="I3398" s="217"/>
      <c r="J3398" s="217"/>
      <c r="K3398" s="217"/>
      <c r="L3398" s="217"/>
      <c r="M3398" s="217"/>
      <c r="N3398" s="217"/>
      <c r="O3398" s="217"/>
      <c r="P3398" s="217"/>
    </row>
    <row r="3399">
      <c r="A3399" s="217"/>
      <c r="B3399" s="234"/>
      <c r="C3399" s="234"/>
      <c r="D3399" s="235"/>
      <c r="E3399" s="235"/>
      <c r="F3399" s="217"/>
      <c r="G3399" s="217"/>
      <c r="H3399" s="217"/>
      <c r="I3399" s="217"/>
      <c r="J3399" s="217"/>
      <c r="K3399" s="217"/>
      <c r="L3399" s="217"/>
      <c r="M3399" s="217"/>
      <c r="N3399" s="217"/>
      <c r="O3399" s="217"/>
      <c r="P3399" s="217"/>
    </row>
    <row r="3400">
      <c r="A3400" s="217"/>
      <c r="B3400" s="234"/>
      <c r="C3400" s="234"/>
      <c r="D3400" s="235"/>
      <c r="E3400" s="235"/>
      <c r="F3400" s="217"/>
      <c r="G3400" s="217"/>
      <c r="H3400" s="217"/>
      <c r="I3400" s="217"/>
      <c r="J3400" s="217"/>
      <c r="K3400" s="217"/>
      <c r="L3400" s="217"/>
      <c r="M3400" s="217"/>
      <c r="N3400" s="217"/>
      <c r="O3400" s="217"/>
      <c r="P3400" s="217"/>
    </row>
    <row r="3401">
      <c r="A3401" s="217"/>
      <c r="B3401" s="234"/>
      <c r="C3401" s="234"/>
      <c r="D3401" s="235"/>
      <c r="E3401" s="235"/>
      <c r="F3401" s="217"/>
      <c r="G3401" s="217"/>
      <c r="H3401" s="217"/>
      <c r="I3401" s="217"/>
      <c r="J3401" s="217"/>
      <c r="K3401" s="217"/>
      <c r="L3401" s="217"/>
      <c r="M3401" s="217"/>
      <c r="N3401" s="217"/>
      <c r="O3401" s="217"/>
      <c r="P3401" s="217"/>
    </row>
    <row r="3402">
      <c r="A3402" s="217"/>
      <c r="B3402" s="234"/>
      <c r="C3402" s="234"/>
      <c r="D3402" s="235"/>
      <c r="E3402" s="235"/>
      <c r="F3402" s="217"/>
      <c r="G3402" s="217"/>
      <c r="H3402" s="217"/>
      <c r="I3402" s="217"/>
      <c r="J3402" s="217"/>
      <c r="K3402" s="217"/>
      <c r="L3402" s="217"/>
      <c r="M3402" s="217"/>
      <c r="N3402" s="217"/>
      <c r="O3402" s="217"/>
      <c r="P3402" s="217"/>
    </row>
    <row r="3403">
      <c r="A3403" s="217"/>
      <c r="B3403" s="234"/>
      <c r="C3403" s="234"/>
      <c r="D3403" s="235"/>
      <c r="E3403" s="235"/>
      <c r="F3403" s="217"/>
      <c r="G3403" s="217"/>
      <c r="H3403" s="217"/>
      <c r="I3403" s="217"/>
      <c r="J3403" s="217"/>
      <c r="K3403" s="217"/>
      <c r="L3403" s="217"/>
      <c r="M3403" s="217"/>
      <c r="N3403" s="217"/>
      <c r="O3403" s="217"/>
      <c r="P3403" s="217"/>
    </row>
    <row r="3404">
      <c r="A3404" s="217"/>
      <c r="B3404" s="234"/>
      <c r="C3404" s="234"/>
      <c r="D3404" s="235"/>
      <c r="E3404" s="235"/>
      <c r="F3404" s="217"/>
      <c r="G3404" s="217"/>
      <c r="H3404" s="217"/>
      <c r="I3404" s="217"/>
      <c r="J3404" s="217"/>
      <c r="K3404" s="217"/>
      <c r="L3404" s="217"/>
      <c r="M3404" s="217"/>
      <c r="N3404" s="217"/>
      <c r="O3404" s="217"/>
      <c r="P3404" s="217"/>
    </row>
    <row r="3405">
      <c r="A3405" s="217"/>
      <c r="B3405" s="234"/>
      <c r="C3405" s="234"/>
      <c r="D3405" s="235"/>
      <c r="E3405" s="235"/>
      <c r="F3405" s="217"/>
      <c r="G3405" s="217"/>
      <c r="H3405" s="217"/>
      <c r="I3405" s="217"/>
      <c r="J3405" s="217"/>
      <c r="K3405" s="217"/>
      <c r="L3405" s="217"/>
      <c r="M3405" s="217"/>
      <c r="N3405" s="217"/>
      <c r="O3405" s="217"/>
      <c r="P3405" s="217"/>
    </row>
    <row r="3406">
      <c r="A3406" s="230"/>
      <c r="B3406" s="234"/>
      <c r="C3406" s="234"/>
      <c r="D3406" s="236"/>
      <c r="E3406" s="235"/>
      <c r="F3406" s="195"/>
      <c r="G3406" s="195"/>
      <c r="H3406" s="217"/>
      <c r="I3406" s="195"/>
      <c r="J3406" s="195"/>
      <c r="K3406" s="195"/>
      <c r="L3406" s="195"/>
      <c r="M3406" s="195"/>
      <c r="N3406" s="195"/>
      <c r="O3406" s="195"/>
      <c r="P3406" s="195"/>
    </row>
    <row r="3407">
      <c r="A3407" s="217"/>
      <c r="B3407" s="234"/>
      <c r="C3407" s="234"/>
      <c r="D3407" s="235"/>
      <c r="E3407" s="235"/>
      <c r="F3407" s="217"/>
      <c r="G3407" s="217"/>
      <c r="H3407" s="217"/>
      <c r="I3407" s="217"/>
      <c r="J3407" s="217"/>
      <c r="K3407" s="217"/>
      <c r="L3407" s="217"/>
      <c r="M3407" s="217"/>
      <c r="N3407" s="217"/>
      <c r="O3407" s="217"/>
      <c r="P3407" s="217"/>
    </row>
    <row r="3408">
      <c r="A3408" s="217"/>
      <c r="B3408" s="234"/>
      <c r="C3408" s="234"/>
      <c r="D3408" s="235"/>
      <c r="E3408" s="235"/>
      <c r="F3408" s="217"/>
      <c r="G3408" s="217"/>
      <c r="H3408" s="217"/>
      <c r="I3408" s="217"/>
      <c r="J3408" s="217"/>
      <c r="K3408" s="217"/>
      <c r="L3408" s="217"/>
      <c r="M3408" s="217"/>
      <c r="N3408" s="217"/>
      <c r="O3408" s="217"/>
      <c r="P3408" s="217"/>
    </row>
    <row r="3409">
      <c r="A3409" s="217"/>
      <c r="B3409" s="234"/>
      <c r="C3409" s="234"/>
      <c r="D3409" s="235"/>
      <c r="E3409" s="235"/>
      <c r="F3409" s="217"/>
      <c r="G3409" s="217"/>
      <c r="H3409" s="217"/>
      <c r="I3409" s="217"/>
      <c r="J3409" s="217"/>
      <c r="K3409" s="217"/>
      <c r="L3409" s="217"/>
      <c r="M3409" s="217"/>
      <c r="N3409" s="217"/>
      <c r="O3409" s="217"/>
      <c r="P3409" s="217"/>
    </row>
    <row r="3410">
      <c r="A3410" s="217"/>
      <c r="B3410" s="234"/>
      <c r="C3410" s="234"/>
      <c r="D3410" s="235"/>
      <c r="E3410" s="235"/>
      <c r="F3410" s="217"/>
      <c r="G3410" s="217"/>
      <c r="H3410" s="217"/>
      <c r="I3410" s="217"/>
      <c r="J3410" s="217"/>
      <c r="K3410" s="217"/>
      <c r="L3410" s="217"/>
      <c r="M3410" s="217"/>
      <c r="N3410" s="217"/>
      <c r="O3410" s="217"/>
      <c r="P3410" s="217"/>
    </row>
    <row r="3411">
      <c r="A3411" s="217"/>
      <c r="B3411" s="234"/>
      <c r="C3411" s="234"/>
      <c r="D3411" s="235"/>
      <c r="E3411" s="235"/>
      <c r="F3411" s="217"/>
      <c r="G3411" s="217"/>
      <c r="H3411" s="217"/>
      <c r="I3411" s="217"/>
      <c r="J3411" s="217"/>
      <c r="K3411" s="217"/>
      <c r="L3411" s="217"/>
      <c r="M3411" s="217"/>
      <c r="N3411" s="217"/>
      <c r="O3411" s="217"/>
      <c r="P3411" s="217"/>
    </row>
    <row r="3412">
      <c r="A3412" s="217"/>
      <c r="B3412" s="234"/>
      <c r="C3412" s="234"/>
      <c r="D3412" s="235"/>
      <c r="E3412" s="235"/>
      <c r="F3412" s="217"/>
      <c r="G3412" s="217"/>
      <c r="H3412" s="217"/>
      <c r="I3412" s="217"/>
      <c r="J3412" s="217"/>
      <c r="K3412" s="217"/>
      <c r="L3412" s="217"/>
      <c r="M3412" s="217"/>
      <c r="N3412" s="217"/>
      <c r="O3412" s="217"/>
      <c r="P3412" s="217"/>
    </row>
    <row r="3413">
      <c r="A3413" s="217"/>
      <c r="B3413" s="234"/>
      <c r="C3413" s="234"/>
      <c r="D3413" s="235"/>
      <c r="E3413" s="235"/>
      <c r="F3413" s="217"/>
      <c r="G3413" s="217"/>
      <c r="H3413" s="217"/>
      <c r="I3413" s="217"/>
      <c r="J3413" s="217"/>
      <c r="K3413" s="217"/>
      <c r="L3413" s="217"/>
      <c r="M3413" s="217"/>
      <c r="N3413" s="217"/>
      <c r="O3413" s="217"/>
      <c r="P3413" s="217"/>
    </row>
    <row r="3414">
      <c r="A3414" s="217"/>
      <c r="B3414" s="234"/>
      <c r="C3414" s="234"/>
      <c r="D3414" s="235"/>
      <c r="E3414" s="235"/>
      <c r="F3414" s="217"/>
      <c r="G3414" s="217"/>
      <c r="H3414" s="217"/>
      <c r="I3414" s="217"/>
      <c r="J3414" s="217"/>
      <c r="K3414" s="217"/>
      <c r="L3414" s="217"/>
      <c r="M3414" s="217"/>
      <c r="N3414" s="217"/>
      <c r="O3414" s="217"/>
      <c r="P3414" s="217"/>
    </row>
    <row r="3415">
      <c r="A3415" s="217"/>
      <c r="B3415" s="234"/>
      <c r="C3415" s="234"/>
      <c r="D3415" s="235"/>
      <c r="E3415" s="235"/>
      <c r="F3415" s="217"/>
      <c r="G3415" s="217"/>
      <c r="H3415" s="217"/>
      <c r="I3415" s="217"/>
      <c r="J3415" s="217"/>
      <c r="K3415" s="217"/>
      <c r="L3415" s="217"/>
      <c r="M3415" s="217"/>
      <c r="N3415" s="217"/>
      <c r="O3415" s="217"/>
      <c r="P3415" s="217"/>
    </row>
    <row r="3416">
      <c r="A3416" s="217"/>
      <c r="B3416" s="234"/>
      <c r="C3416" s="234"/>
      <c r="D3416" s="235"/>
      <c r="E3416" s="235"/>
      <c r="F3416" s="217"/>
      <c r="G3416" s="217"/>
      <c r="H3416" s="217"/>
      <c r="I3416" s="217"/>
      <c r="J3416" s="217"/>
      <c r="K3416" s="217"/>
      <c r="L3416" s="217"/>
      <c r="M3416" s="217"/>
      <c r="N3416" s="217"/>
      <c r="O3416" s="217"/>
      <c r="P3416" s="217"/>
    </row>
    <row r="3417">
      <c r="A3417" s="217"/>
      <c r="B3417" s="234"/>
      <c r="C3417" s="234"/>
      <c r="D3417" s="235"/>
      <c r="E3417" s="235"/>
      <c r="F3417" s="217"/>
      <c r="G3417" s="217"/>
      <c r="H3417" s="217"/>
      <c r="I3417" s="217"/>
      <c r="J3417" s="217"/>
      <c r="K3417" s="217"/>
      <c r="L3417" s="217"/>
      <c r="M3417" s="217"/>
      <c r="N3417" s="217"/>
      <c r="O3417" s="217"/>
      <c r="P3417" s="217"/>
    </row>
    <row r="3418">
      <c r="A3418" s="217"/>
      <c r="B3418" s="234"/>
      <c r="C3418" s="234"/>
      <c r="D3418" s="235"/>
      <c r="E3418" s="235"/>
      <c r="F3418" s="217"/>
      <c r="G3418" s="217"/>
      <c r="H3418" s="217"/>
      <c r="I3418" s="217"/>
      <c r="J3418" s="217"/>
      <c r="K3418" s="217"/>
      <c r="L3418" s="217"/>
      <c r="M3418" s="217"/>
      <c r="N3418" s="217"/>
      <c r="O3418" s="217"/>
      <c r="P3418" s="217"/>
    </row>
    <row r="3419">
      <c r="A3419" s="217"/>
      <c r="B3419" s="234"/>
      <c r="C3419" s="234"/>
      <c r="D3419" s="235"/>
      <c r="E3419" s="235"/>
      <c r="F3419" s="217"/>
      <c r="G3419" s="217"/>
      <c r="H3419" s="217"/>
      <c r="I3419" s="217"/>
      <c r="J3419" s="217"/>
      <c r="K3419" s="217"/>
      <c r="L3419" s="217"/>
      <c r="M3419" s="217"/>
      <c r="N3419" s="217"/>
      <c r="O3419" s="217"/>
      <c r="P3419" s="217"/>
    </row>
    <row r="3420">
      <c r="A3420" s="217"/>
      <c r="B3420" s="234"/>
      <c r="C3420" s="234"/>
      <c r="D3420" s="235"/>
      <c r="E3420" s="235"/>
      <c r="F3420" s="217"/>
      <c r="G3420" s="217"/>
      <c r="H3420" s="217"/>
      <c r="I3420" s="217"/>
      <c r="J3420" s="217"/>
      <c r="K3420" s="217"/>
      <c r="L3420" s="217"/>
      <c r="M3420" s="217"/>
      <c r="N3420" s="217"/>
      <c r="O3420" s="217"/>
      <c r="P3420" s="217"/>
    </row>
    <row r="3421">
      <c r="A3421" s="217"/>
      <c r="B3421" s="234"/>
      <c r="C3421" s="234"/>
      <c r="D3421" s="235"/>
      <c r="E3421" s="235"/>
      <c r="F3421" s="217"/>
      <c r="G3421" s="217"/>
      <c r="H3421" s="217"/>
      <c r="I3421" s="217"/>
      <c r="J3421" s="217"/>
      <c r="K3421" s="217"/>
      <c r="L3421" s="217"/>
      <c r="M3421" s="217"/>
      <c r="N3421" s="217"/>
      <c r="O3421" s="217"/>
      <c r="P3421" s="217"/>
    </row>
    <row r="3422">
      <c r="A3422" s="217"/>
      <c r="B3422" s="234"/>
      <c r="C3422" s="234"/>
      <c r="D3422" s="235"/>
      <c r="E3422" s="235"/>
      <c r="F3422" s="217"/>
      <c r="G3422" s="217"/>
      <c r="H3422" s="217"/>
      <c r="I3422" s="217"/>
      <c r="J3422" s="217"/>
      <c r="K3422" s="217"/>
      <c r="L3422" s="217"/>
      <c r="M3422" s="217"/>
      <c r="N3422" s="217"/>
      <c r="O3422" s="217"/>
      <c r="P3422" s="217"/>
    </row>
    <row r="3423">
      <c r="A3423" s="217"/>
      <c r="B3423" s="234"/>
      <c r="C3423" s="234"/>
      <c r="D3423" s="235"/>
      <c r="E3423" s="235"/>
      <c r="F3423" s="217"/>
      <c r="G3423" s="217"/>
      <c r="H3423" s="217"/>
      <c r="I3423" s="217"/>
      <c r="J3423" s="217"/>
      <c r="K3423" s="217"/>
      <c r="L3423" s="217"/>
      <c r="M3423" s="217"/>
      <c r="N3423" s="217"/>
      <c r="O3423" s="217"/>
      <c r="P3423" s="217"/>
    </row>
    <row r="3424">
      <c r="A3424" s="230"/>
      <c r="B3424" s="234"/>
      <c r="C3424" s="234"/>
      <c r="D3424" s="236"/>
      <c r="E3424" s="235"/>
      <c r="F3424" s="195"/>
      <c r="G3424" s="195"/>
      <c r="H3424" s="217"/>
      <c r="I3424" s="195"/>
      <c r="J3424" s="195"/>
      <c r="K3424" s="195"/>
      <c r="L3424" s="195"/>
      <c r="M3424" s="195"/>
      <c r="N3424" s="195"/>
      <c r="O3424" s="195"/>
      <c r="P3424" s="195"/>
    </row>
    <row r="3425">
      <c r="A3425" s="217"/>
      <c r="B3425" s="234"/>
      <c r="C3425" s="234"/>
      <c r="D3425" s="235"/>
      <c r="E3425" s="235"/>
      <c r="F3425" s="217"/>
      <c r="G3425" s="217"/>
      <c r="H3425" s="217"/>
      <c r="I3425" s="217"/>
      <c r="J3425" s="217"/>
      <c r="K3425" s="217"/>
      <c r="L3425" s="217"/>
      <c r="M3425" s="217"/>
      <c r="N3425" s="217"/>
      <c r="O3425" s="217"/>
      <c r="P3425" s="217"/>
    </row>
    <row r="3426">
      <c r="A3426" s="217"/>
      <c r="B3426" s="234"/>
      <c r="C3426" s="234"/>
      <c r="D3426" s="235"/>
      <c r="E3426" s="235"/>
      <c r="F3426" s="217"/>
      <c r="G3426" s="217"/>
      <c r="H3426" s="217"/>
      <c r="I3426" s="217"/>
      <c r="J3426" s="217"/>
      <c r="K3426" s="217"/>
      <c r="L3426" s="217"/>
      <c r="M3426" s="217"/>
      <c r="N3426" s="217"/>
      <c r="O3426" s="217"/>
      <c r="P3426" s="217"/>
    </row>
    <row r="3427">
      <c r="A3427" s="217"/>
      <c r="B3427" s="234"/>
      <c r="C3427" s="234"/>
      <c r="D3427" s="235"/>
      <c r="E3427" s="235"/>
      <c r="F3427" s="217"/>
      <c r="G3427" s="217"/>
      <c r="H3427" s="217"/>
      <c r="I3427" s="217"/>
      <c r="J3427" s="217"/>
      <c r="K3427" s="217"/>
      <c r="L3427" s="217"/>
      <c r="M3427" s="217"/>
      <c r="N3427" s="217"/>
      <c r="O3427" s="217"/>
      <c r="P3427" s="217"/>
    </row>
    <row r="3428">
      <c r="A3428" s="217"/>
      <c r="B3428" s="234"/>
      <c r="C3428" s="234"/>
      <c r="D3428" s="235"/>
      <c r="E3428" s="235"/>
      <c r="F3428" s="217"/>
      <c r="G3428" s="217"/>
      <c r="H3428" s="217"/>
      <c r="I3428" s="217"/>
      <c r="J3428" s="217"/>
      <c r="K3428" s="217"/>
      <c r="L3428" s="217"/>
      <c r="M3428" s="217"/>
      <c r="N3428" s="217"/>
      <c r="O3428" s="217"/>
      <c r="P3428" s="217"/>
    </row>
    <row r="3429">
      <c r="A3429" s="217"/>
      <c r="B3429" s="234"/>
      <c r="C3429" s="234"/>
      <c r="D3429" s="235"/>
      <c r="E3429" s="235"/>
      <c r="F3429" s="217"/>
      <c r="G3429" s="217"/>
      <c r="H3429" s="217"/>
      <c r="I3429" s="217"/>
      <c r="J3429" s="217"/>
      <c r="K3429" s="217"/>
      <c r="L3429" s="217"/>
      <c r="M3429" s="217"/>
      <c r="N3429" s="217"/>
      <c r="O3429" s="217"/>
      <c r="P3429" s="217"/>
    </row>
    <row r="3430">
      <c r="A3430" s="217"/>
      <c r="B3430" s="234"/>
      <c r="C3430" s="234"/>
      <c r="D3430" s="235"/>
      <c r="E3430" s="235"/>
      <c r="F3430" s="217"/>
      <c r="G3430" s="217"/>
      <c r="H3430" s="217"/>
      <c r="I3430" s="217"/>
      <c r="J3430" s="217"/>
      <c r="K3430" s="217"/>
      <c r="L3430" s="217"/>
      <c r="M3430" s="217"/>
      <c r="N3430" s="217"/>
      <c r="O3430" s="217"/>
      <c r="P3430" s="217"/>
    </row>
    <row r="3431">
      <c r="A3431" s="217"/>
      <c r="B3431" s="234"/>
      <c r="C3431" s="234"/>
      <c r="D3431" s="235"/>
      <c r="E3431" s="235"/>
      <c r="F3431" s="217"/>
      <c r="G3431" s="217"/>
      <c r="H3431" s="217"/>
      <c r="I3431" s="217"/>
      <c r="J3431" s="217"/>
      <c r="K3431" s="217"/>
      <c r="L3431" s="217"/>
      <c r="M3431" s="217"/>
      <c r="N3431" s="217"/>
      <c r="O3431" s="217"/>
      <c r="P3431" s="217"/>
    </row>
    <row r="3432">
      <c r="A3432" s="217"/>
      <c r="B3432" s="234"/>
      <c r="C3432" s="234"/>
      <c r="D3432" s="235"/>
      <c r="E3432" s="235"/>
      <c r="F3432" s="217"/>
      <c r="G3432" s="217"/>
      <c r="H3432" s="217"/>
      <c r="I3432" s="217"/>
      <c r="J3432" s="217"/>
      <c r="K3432" s="217"/>
      <c r="L3432" s="217"/>
      <c r="M3432" s="217"/>
      <c r="N3432" s="217"/>
      <c r="O3432" s="217"/>
      <c r="P3432" s="217"/>
    </row>
    <row r="3433">
      <c r="A3433" s="217"/>
      <c r="B3433" s="234"/>
      <c r="C3433" s="234"/>
      <c r="D3433" s="235"/>
      <c r="E3433" s="235"/>
      <c r="F3433" s="217"/>
      <c r="G3433" s="217"/>
      <c r="H3433" s="217"/>
      <c r="I3433" s="217"/>
      <c r="J3433" s="217"/>
      <c r="K3433" s="217"/>
      <c r="L3433" s="217"/>
      <c r="M3433" s="217"/>
      <c r="N3433" s="217"/>
      <c r="O3433" s="217"/>
      <c r="P3433" s="217"/>
    </row>
    <row r="3434">
      <c r="A3434" s="217"/>
      <c r="B3434" s="234"/>
      <c r="C3434" s="234"/>
      <c r="D3434" s="235"/>
      <c r="E3434" s="235"/>
      <c r="F3434" s="217"/>
      <c r="G3434" s="217"/>
      <c r="H3434" s="217"/>
      <c r="I3434" s="217"/>
      <c r="J3434" s="217"/>
      <c r="K3434" s="217"/>
      <c r="L3434" s="217"/>
      <c r="M3434" s="217"/>
      <c r="N3434" s="217"/>
      <c r="O3434" s="217"/>
      <c r="P3434" s="217"/>
    </row>
    <row r="3435">
      <c r="A3435" s="217"/>
      <c r="B3435" s="234"/>
      <c r="C3435" s="234"/>
      <c r="D3435" s="235"/>
      <c r="E3435" s="235"/>
      <c r="F3435" s="217"/>
      <c r="G3435" s="217"/>
      <c r="H3435" s="217"/>
      <c r="I3435" s="217"/>
      <c r="J3435" s="217"/>
      <c r="K3435" s="217"/>
      <c r="L3435" s="217"/>
      <c r="M3435" s="217"/>
      <c r="N3435" s="217"/>
      <c r="O3435" s="217"/>
      <c r="P3435" s="217"/>
    </row>
    <row r="3436">
      <c r="A3436" s="217"/>
      <c r="B3436" s="234"/>
      <c r="C3436" s="234"/>
      <c r="D3436" s="235"/>
      <c r="E3436" s="235"/>
      <c r="F3436" s="217"/>
      <c r="G3436" s="217"/>
      <c r="H3436" s="217"/>
      <c r="I3436" s="217"/>
      <c r="J3436" s="217"/>
      <c r="K3436" s="217"/>
      <c r="L3436" s="217"/>
      <c r="M3436" s="217"/>
      <c r="N3436" s="217"/>
      <c r="O3436" s="217"/>
      <c r="P3436" s="217"/>
    </row>
    <row r="3437">
      <c r="A3437" s="217"/>
      <c r="B3437" s="234"/>
      <c r="C3437" s="234"/>
      <c r="D3437" s="235"/>
      <c r="E3437" s="235"/>
      <c r="F3437" s="217"/>
      <c r="G3437" s="217"/>
      <c r="H3437" s="217"/>
      <c r="I3437" s="217"/>
      <c r="J3437" s="217"/>
      <c r="K3437" s="217"/>
      <c r="L3437" s="217"/>
      <c r="M3437" s="217"/>
      <c r="N3437" s="217"/>
      <c r="O3437" s="217"/>
      <c r="P3437" s="217"/>
    </row>
    <row r="3438">
      <c r="A3438" s="217"/>
      <c r="B3438" s="234"/>
      <c r="C3438" s="234"/>
      <c r="D3438" s="235"/>
      <c r="E3438" s="235"/>
      <c r="F3438" s="217"/>
      <c r="G3438" s="217"/>
      <c r="H3438" s="217"/>
      <c r="I3438" s="217"/>
      <c r="J3438" s="217"/>
      <c r="K3438" s="217"/>
      <c r="L3438" s="217"/>
      <c r="M3438" s="217"/>
      <c r="N3438" s="217"/>
      <c r="O3438" s="217"/>
      <c r="P3438" s="217"/>
    </row>
    <row r="3439">
      <c r="A3439" s="217"/>
      <c r="B3439" s="234"/>
      <c r="C3439" s="234"/>
      <c r="D3439" s="235"/>
      <c r="E3439" s="235"/>
      <c r="F3439" s="217"/>
      <c r="G3439" s="217"/>
      <c r="H3439" s="217"/>
      <c r="I3439" s="217"/>
      <c r="J3439" s="217"/>
      <c r="K3439" s="217"/>
      <c r="L3439" s="217"/>
      <c r="M3439" s="217"/>
      <c r="N3439" s="217"/>
      <c r="O3439" s="217"/>
      <c r="P3439" s="217"/>
    </row>
    <row r="3440">
      <c r="A3440" s="217"/>
      <c r="B3440" s="234"/>
      <c r="C3440" s="234"/>
      <c r="D3440" s="235"/>
      <c r="E3440" s="235"/>
      <c r="F3440" s="217"/>
      <c r="G3440" s="217"/>
      <c r="H3440" s="217"/>
      <c r="I3440" s="217"/>
      <c r="J3440" s="217"/>
      <c r="K3440" s="217"/>
      <c r="L3440" s="217"/>
      <c r="M3440" s="217"/>
      <c r="N3440" s="217"/>
      <c r="O3440" s="217"/>
      <c r="P3440" s="217"/>
    </row>
    <row r="3441">
      <c r="A3441" s="217"/>
      <c r="B3441" s="234"/>
      <c r="C3441" s="234"/>
      <c r="D3441" s="235"/>
      <c r="E3441" s="235"/>
      <c r="F3441" s="217"/>
      <c r="G3441" s="217"/>
      <c r="H3441" s="217"/>
      <c r="I3441" s="217"/>
      <c r="J3441" s="217"/>
      <c r="K3441" s="217"/>
      <c r="L3441" s="217"/>
      <c r="M3441" s="217"/>
      <c r="N3441" s="217"/>
      <c r="O3441" s="217"/>
      <c r="P3441" s="217"/>
    </row>
    <row r="3442">
      <c r="A3442" s="230"/>
      <c r="B3442" s="234"/>
      <c r="C3442" s="234"/>
      <c r="D3442" s="236"/>
      <c r="E3442" s="235"/>
      <c r="F3442" s="195"/>
      <c r="G3442" s="195"/>
      <c r="H3442" s="217"/>
      <c r="I3442" s="195"/>
      <c r="J3442" s="195"/>
      <c r="K3442" s="195"/>
      <c r="L3442" s="195"/>
      <c r="M3442" s="195"/>
      <c r="N3442" s="195"/>
      <c r="O3442" s="195"/>
      <c r="P3442" s="195"/>
    </row>
    <row r="3443">
      <c r="A3443" s="217"/>
      <c r="B3443" s="234"/>
      <c r="C3443" s="234"/>
      <c r="D3443" s="235"/>
      <c r="E3443" s="235"/>
      <c r="F3443" s="217"/>
      <c r="G3443" s="217"/>
      <c r="H3443" s="217"/>
      <c r="I3443" s="217"/>
      <c r="J3443" s="217"/>
      <c r="K3443" s="217"/>
      <c r="L3443" s="217"/>
      <c r="M3443" s="217"/>
      <c r="N3443" s="217"/>
      <c r="O3443" s="217"/>
      <c r="P3443" s="217"/>
    </row>
    <row r="3444">
      <c r="A3444" s="217"/>
      <c r="B3444" s="234"/>
      <c r="C3444" s="234"/>
      <c r="D3444" s="235"/>
      <c r="E3444" s="235"/>
      <c r="F3444" s="217"/>
      <c r="G3444" s="217"/>
      <c r="H3444" s="217"/>
      <c r="I3444" s="217"/>
      <c r="J3444" s="217"/>
      <c r="K3444" s="217"/>
      <c r="L3444" s="217"/>
      <c r="M3444" s="217"/>
      <c r="N3444" s="217"/>
      <c r="O3444" s="217"/>
      <c r="P3444" s="217"/>
    </row>
    <row r="3445">
      <c r="A3445" s="217"/>
      <c r="B3445" s="234"/>
      <c r="C3445" s="234"/>
      <c r="D3445" s="235"/>
      <c r="E3445" s="235"/>
      <c r="F3445" s="217"/>
      <c r="G3445" s="217"/>
      <c r="H3445" s="217"/>
      <c r="I3445" s="217"/>
      <c r="J3445" s="217"/>
      <c r="K3445" s="217"/>
      <c r="L3445" s="217"/>
      <c r="M3445" s="217"/>
      <c r="N3445" s="217"/>
      <c r="O3445" s="217"/>
      <c r="P3445" s="217"/>
    </row>
    <row r="3446">
      <c r="A3446" s="217"/>
      <c r="B3446" s="234"/>
      <c r="C3446" s="234"/>
      <c r="D3446" s="235"/>
      <c r="E3446" s="235"/>
      <c r="F3446" s="217"/>
      <c r="G3446" s="217"/>
      <c r="H3446" s="217"/>
      <c r="I3446" s="217"/>
      <c r="J3446" s="217"/>
      <c r="K3446" s="217"/>
      <c r="L3446" s="217"/>
      <c r="M3446" s="217"/>
      <c r="N3446" s="217"/>
      <c r="O3446" s="217"/>
      <c r="P3446" s="217"/>
    </row>
    <row r="3447">
      <c r="A3447" s="217"/>
      <c r="B3447" s="234"/>
      <c r="C3447" s="234"/>
      <c r="D3447" s="235"/>
      <c r="E3447" s="235"/>
      <c r="F3447" s="217"/>
      <c r="G3447" s="217"/>
      <c r="H3447" s="217"/>
      <c r="I3447" s="217"/>
      <c r="J3447" s="217"/>
      <c r="K3447" s="217"/>
      <c r="L3447" s="217"/>
      <c r="M3447" s="217"/>
      <c r="N3447" s="217"/>
      <c r="O3447" s="217"/>
      <c r="P3447" s="217"/>
    </row>
    <row r="3448">
      <c r="A3448" s="217"/>
      <c r="B3448" s="234"/>
      <c r="C3448" s="234"/>
      <c r="D3448" s="235"/>
      <c r="E3448" s="235"/>
      <c r="F3448" s="217"/>
      <c r="G3448" s="217"/>
      <c r="H3448" s="217"/>
      <c r="I3448" s="217"/>
      <c r="J3448" s="217"/>
      <c r="K3448" s="217"/>
      <c r="L3448" s="217"/>
      <c r="M3448" s="217"/>
      <c r="N3448" s="217"/>
      <c r="O3448" s="217"/>
      <c r="P3448" s="217"/>
    </row>
    <row r="3449">
      <c r="A3449" s="217"/>
      <c r="B3449" s="234"/>
      <c r="C3449" s="234"/>
      <c r="D3449" s="235"/>
      <c r="E3449" s="235"/>
      <c r="F3449" s="217"/>
      <c r="G3449" s="217"/>
      <c r="H3449" s="217"/>
      <c r="I3449" s="217"/>
      <c r="J3449" s="217"/>
      <c r="K3449" s="217"/>
      <c r="L3449" s="217"/>
      <c r="M3449" s="217"/>
      <c r="N3449" s="217"/>
      <c r="O3449" s="217"/>
      <c r="P3449" s="217"/>
    </row>
    <row r="3450">
      <c r="A3450" s="217"/>
      <c r="B3450" s="234"/>
      <c r="C3450" s="234"/>
      <c r="D3450" s="235"/>
      <c r="E3450" s="235"/>
      <c r="F3450" s="217"/>
      <c r="G3450" s="217"/>
      <c r="H3450" s="217"/>
      <c r="I3450" s="217"/>
      <c r="J3450" s="217"/>
      <c r="K3450" s="217"/>
      <c r="L3450" s="217"/>
      <c r="M3450" s="217"/>
      <c r="N3450" s="217"/>
      <c r="O3450" s="217"/>
      <c r="P3450" s="217"/>
    </row>
    <row r="3451">
      <c r="A3451" s="217"/>
      <c r="B3451" s="234"/>
      <c r="C3451" s="234"/>
      <c r="D3451" s="235"/>
      <c r="E3451" s="235"/>
      <c r="F3451" s="217"/>
      <c r="G3451" s="217"/>
      <c r="H3451" s="217"/>
      <c r="I3451" s="217"/>
      <c r="J3451" s="217"/>
      <c r="K3451" s="217"/>
      <c r="L3451" s="217"/>
      <c r="M3451" s="217"/>
      <c r="N3451" s="217"/>
      <c r="O3451" s="217"/>
      <c r="P3451" s="217"/>
    </row>
    <row r="3452">
      <c r="A3452" s="217"/>
      <c r="B3452" s="234"/>
      <c r="C3452" s="234"/>
      <c r="D3452" s="235"/>
      <c r="E3452" s="235"/>
      <c r="F3452" s="217"/>
      <c r="G3452" s="217"/>
      <c r="H3452" s="217"/>
      <c r="I3452" s="217"/>
      <c r="J3452" s="217"/>
      <c r="K3452" s="217"/>
      <c r="L3452" s="217"/>
      <c r="M3452" s="217"/>
      <c r="N3452" s="217"/>
      <c r="O3452" s="217"/>
      <c r="P3452" s="217"/>
    </row>
    <row r="3453">
      <c r="A3453" s="217"/>
      <c r="B3453" s="234"/>
      <c r="C3453" s="234"/>
      <c r="D3453" s="235"/>
      <c r="E3453" s="235"/>
      <c r="F3453" s="217"/>
      <c r="G3453" s="217"/>
      <c r="H3453" s="217"/>
      <c r="I3453" s="217"/>
      <c r="J3453" s="217"/>
      <c r="K3453" s="217"/>
      <c r="L3453" s="217"/>
      <c r="M3453" s="217"/>
      <c r="N3453" s="217"/>
      <c r="O3453" s="217"/>
      <c r="P3453" s="217"/>
    </row>
    <row r="3454">
      <c r="A3454" s="217"/>
      <c r="B3454" s="234"/>
      <c r="C3454" s="234"/>
      <c r="D3454" s="235"/>
      <c r="E3454" s="235"/>
      <c r="F3454" s="217"/>
      <c r="G3454" s="217"/>
      <c r="H3454" s="217"/>
      <c r="I3454" s="217"/>
      <c r="J3454" s="217"/>
      <c r="K3454" s="217"/>
      <c r="L3454" s="217"/>
      <c r="M3454" s="217"/>
      <c r="N3454" s="217"/>
      <c r="O3454" s="217"/>
      <c r="P3454" s="217"/>
    </row>
    <row r="3455">
      <c r="A3455" s="217"/>
      <c r="B3455" s="234"/>
      <c r="C3455" s="234"/>
      <c r="D3455" s="235"/>
      <c r="E3455" s="235"/>
      <c r="F3455" s="217"/>
      <c r="G3455" s="217"/>
      <c r="H3455" s="217"/>
      <c r="I3455" s="217"/>
      <c r="J3455" s="217"/>
      <c r="K3455" s="217"/>
      <c r="L3455" s="217"/>
      <c r="M3455" s="217"/>
      <c r="N3455" s="217"/>
      <c r="O3455" s="217"/>
      <c r="P3455" s="217"/>
    </row>
    <row r="3456">
      <c r="A3456" s="217"/>
      <c r="B3456" s="234"/>
      <c r="C3456" s="234"/>
      <c r="D3456" s="235"/>
      <c r="E3456" s="235"/>
      <c r="F3456" s="217"/>
      <c r="G3456" s="217"/>
      <c r="H3456" s="217"/>
      <c r="I3456" s="217"/>
      <c r="J3456" s="217"/>
      <c r="K3456" s="217"/>
      <c r="L3456" s="217"/>
      <c r="M3456" s="217"/>
      <c r="N3456" s="217"/>
      <c r="O3456" s="217"/>
      <c r="P3456" s="217"/>
    </row>
    <row r="3457">
      <c r="A3457" s="217"/>
      <c r="B3457" s="234"/>
      <c r="C3457" s="234"/>
      <c r="D3457" s="235"/>
      <c r="E3457" s="235"/>
      <c r="F3457" s="217"/>
      <c r="G3457" s="217"/>
      <c r="H3457" s="217"/>
      <c r="I3457" s="217"/>
      <c r="J3457" s="217"/>
      <c r="K3457" s="217"/>
      <c r="L3457" s="217"/>
      <c r="M3457" s="217"/>
      <c r="N3457" s="217"/>
      <c r="O3457" s="217"/>
      <c r="P3457" s="217"/>
    </row>
    <row r="3458">
      <c r="A3458" s="217"/>
      <c r="B3458" s="234"/>
      <c r="C3458" s="234"/>
      <c r="D3458" s="235"/>
      <c r="E3458" s="235"/>
      <c r="F3458" s="217"/>
      <c r="G3458" s="217"/>
      <c r="H3458" s="217"/>
      <c r="I3458" s="217"/>
      <c r="J3458" s="217"/>
      <c r="K3458" s="217"/>
      <c r="L3458" s="217"/>
      <c r="M3458" s="217"/>
      <c r="N3458" s="217"/>
      <c r="O3458" s="217"/>
      <c r="P3458" s="217"/>
    </row>
    <row r="3459">
      <c r="A3459" s="217"/>
      <c r="B3459" s="234"/>
      <c r="C3459" s="234"/>
      <c r="D3459" s="235"/>
      <c r="E3459" s="235"/>
      <c r="F3459" s="217"/>
      <c r="G3459" s="217"/>
      <c r="H3459" s="217"/>
      <c r="I3459" s="217"/>
      <c r="J3459" s="217"/>
      <c r="K3459" s="217"/>
      <c r="L3459" s="217"/>
      <c r="M3459" s="217"/>
      <c r="N3459" s="217"/>
      <c r="O3459" s="217"/>
      <c r="P3459" s="217"/>
    </row>
    <row r="3460">
      <c r="A3460" s="230"/>
      <c r="B3460" s="234"/>
      <c r="C3460" s="234"/>
      <c r="D3460" s="236"/>
      <c r="E3460" s="235"/>
      <c r="F3460" s="195"/>
      <c r="G3460" s="195"/>
      <c r="H3460" s="217"/>
      <c r="I3460" s="195"/>
      <c r="J3460" s="195"/>
      <c r="K3460" s="195"/>
      <c r="L3460" s="195"/>
      <c r="M3460" s="195"/>
      <c r="N3460" s="195"/>
      <c r="O3460" s="195"/>
      <c r="P3460" s="195"/>
    </row>
    <row r="3461">
      <c r="A3461" s="217"/>
      <c r="B3461" s="234"/>
      <c r="C3461" s="234"/>
      <c r="D3461" s="235"/>
      <c r="E3461" s="235"/>
      <c r="F3461" s="217"/>
      <c r="G3461" s="217"/>
      <c r="H3461" s="217"/>
      <c r="I3461" s="217"/>
      <c r="J3461" s="217"/>
      <c r="K3461" s="217"/>
      <c r="L3461" s="217"/>
      <c r="M3461" s="217"/>
      <c r="N3461" s="217"/>
      <c r="O3461" s="217"/>
      <c r="P3461" s="217"/>
    </row>
    <row r="3462">
      <c r="A3462" s="217"/>
      <c r="B3462" s="234"/>
      <c r="C3462" s="234"/>
      <c r="D3462" s="235"/>
      <c r="E3462" s="235"/>
      <c r="F3462" s="217"/>
      <c r="G3462" s="217"/>
      <c r="H3462" s="217"/>
      <c r="I3462" s="217"/>
      <c r="J3462" s="217"/>
      <c r="K3462" s="217"/>
      <c r="L3462" s="217"/>
      <c r="M3462" s="217"/>
      <c r="N3462" s="217"/>
      <c r="O3462" s="217"/>
      <c r="P3462" s="217"/>
    </row>
    <row r="3463">
      <c r="A3463" s="217"/>
      <c r="B3463" s="234"/>
      <c r="C3463" s="234"/>
      <c r="D3463" s="235"/>
      <c r="E3463" s="235"/>
      <c r="F3463" s="217"/>
      <c r="G3463" s="217"/>
      <c r="H3463" s="217"/>
      <c r="I3463" s="217"/>
      <c r="J3463" s="217"/>
      <c r="K3463" s="217"/>
      <c r="L3463" s="217"/>
      <c r="M3463" s="217"/>
      <c r="N3463" s="217"/>
      <c r="O3463" s="217"/>
      <c r="P3463" s="217"/>
    </row>
    <row r="3464">
      <c r="A3464" s="217"/>
      <c r="B3464" s="234"/>
      <c r="C3464" s="234"/>
      <c r="D3464" s="235"/>
      <c r="E3464" s="235"/>
      <c r="F3464" s="217"/>
      <c r="G3464" s="217"/>
      <c r="H3464" s="217"/>
      <c r="I3464" s="217"/>
      <c r="J3464" s="217"/>
      <c r="K3464" s="217"/>
      <c r="L3464" s="217"/>
      <c r="M3464" s="217"/>
      <c r="N3464" s="217"/>
      <c r="O3464" s="217"/>
      <c r="P3464" s="217"/>
    </row>
    <row r="3465">
      <c r="A3465" s="217"/>
      <c r="B3465" s="234"/>
      <c r="C3465" s="234"/>
      <c r="D3465" s="235"/>
      <c r="E3465" s="235"/>
      <c r="F3465" s="217"/>
      <c r="G3465" s="217"/>
      <c r="H3465" s="217"/>
      <c r="I3465" s="217"/>
      <c r="J3465" s="217"/>
      <c r="K3465" s="217"/>
      <c r="L3465" s="217"/>
      <c r="M3465" s="217"/>
      <c r="N3465" s="217"/>
      <c r="O3465" s="217"/>
      <c r="P3465" s="217"/>
    </row>
    <row r="3466">
      <c r="A3466" s="217"/>
      <c r="B3466" s="234"/>
      <c r="C3466" s="234"/>
      <c r="D3466" s="235"/>
      <c r="E3466" s="235"/>
      <c r="F3466" s="217"/>
      <c r="G3466" s="217"/>
      <c r="H3466" s="217"/>
      <c r="I3466" s="217"/>
      <c r="J3466" s="217"/>
      <c r="K3466" s="217"/>
      <c r="L3466" s="217"/>
      <c r="M3466" s="217"/>
      <c r="N3466" s="217"/>
      <c r="O3466" s="217"/>
      <c r="P3466" s="217"/>
    </row>
    <row r="3467">
      <c r="A3467" s="217"/>
      <c r="B3467" s="234"/>
      <c r="C3467" s="234"/>
      <c r="D3467" s="235"/>
      <c r="E3467" s="235"/>
      <c r="F3467" s="217"/>
      <c r="G3467" s="217"/>
      <c r="H3467" s="217"/>
      <c r="I3467" s="217"/>
      <c r="J3467" s="217"/>
      <c r="K3467" s="217"/>
      <c r="L3467" s="217"/>
      <c r="M3467" s="217"/>
      <c r="N3467" s="217"/>
      <c r="O3467" s="217"/>
      <c r="P3467" s="217"/>
    </row>
    <row r="3468">
      <c r="A3468" s="217"/>
      <c r="B3468" s="234"/>
      <c r="C3468" s="234"/>
      <c r="D3468" s="235"/>
      <c r="E3468" s="235"/>
      <c r="F3468" s="217"/>
      <c r="G3468" s="217"/>
      <c r="H3468" s="217"/>
      <c r="I3468" s="217"/>
      <c r="J3468" s="217"/>
      <c r="K3468" s="217"/>
      <c r="L3468" s="217"/>
      <c r="M3468" s="217"/>
      <c r="N3468" s="217"/>
      <c r="O3468" s="217"/>
      <c r="P3468" s="217"/>
    </row>
    <row r="3469">
      <c r="A3469" s="217"/>
      <c r="B3469" s="234"/>
      <c r="C3469" s="234"/>
      <c r="D3469" s="235"/>
      <c r="E3469" s="235"/>
      <c r="F3469" s="217"/>
      <c r="G3469" s="217"/>
      <c r="H3469" s="217"/>
      <c r="I3469" s="217"/>
      <c r="J3469" s="217"/>
      <c r="K3469" s="217"/>
      <c r="L3469" s="217"/>
      <c r="M3469" s="217"/>
      <c r="N3469" s="217"/>
      <c r="O3469" s="217"/>
      <c r="P3469" s="217"/>
    </row>
    <row r="3470">
      <c r="A3470" s="217"/>
      <c r="B3470" s="234"/>
      <c r="C3470" s="234"/>
      <c r="D3470" s="235"/>
      <c r="E3470" s="235"/>
      <c r="F3470" s="217"/>
      <c r="G3470" s="217"/>
      <c r="H3470" s="217"/>
      <c r="I3470" s="217"/>
      <c r="J3470" s="217"/>
      <c r="K3470" s="217"/>
      <c r="L3470" s="217"/>
      <c r="M3470" s="217"/>
      <c r="N3470" s="217"/>
      <c r="O3470" s="217"/>
      <c r="P3470" s="217"/>
    </row>
    <row r="3471">
      <c r="A3471" s="217"/>
      <c r="B3471" s="234"/>
      <c r="C3471" s="234"/>
      <c r="D3471" s="235"/>
      <c r="E3471" s="235"/>
      <c r="F3471" s="217"/>
      <c r="G3471" s="217"/>
      <c r="H3471" s="217"/>
      <c r="I3471" s="217"/>
      <c r="J3471" s="217"/>
      <c r="K3471" s="217"/>
      <c r="L3471" s="217"/>
      <c r="M3471" s="217"/>
      <c r="N3471" s="217"/>
      <c r="O3471" s="217"/>
      <c r="P3471" s="217"/>
    </row>
    <row r="3472">
      <c r="A3472" s="217"/>
      <c r="B3472" s="234"/>
      <c r="C3472" s="234"/>
      <c r="D3472" s="235"/>
      <c r="E3472" s="235"/>
      <c r="F3472" s="217"/>
      <c r="G3472" s="217"/>
      <c r="H3472" s="217"/>
      <c r="I3472" s="217"/>
      <c r="J3472" s="217"/>
      <c r="K3472" s="217"/>
      <c r="L3472" s="217"/>
      <c r="M3472" s="217"/>
      <c r="N3472" s="217"/>
      <c r="O3472" s="217"/>
      <c r="P3472" s="217"/>
    </row>
    <row r="3473">
      <c r="A3473" s="217"/>
      <c r="B3473" s="234"/>
      <c r="C3473" s="234"/>
      <c r="D3473" s="235"/>
      <c r="E3473" s="235"/>
      <c r="F3473" s="217"/>
      <c r="G3473" s="217"/>
      <c r="H3473" s="217"/>
      <c r="I3473" s="217"/>
      <c r="J3473" s="217"/>
      <c r="K3473" s="217"/>
      <c r="L3473" s="217"/>
      <c r="M3473" s="217"/>
      <c r="N3473" s="217"/>
      <c r="O3473" s="217"/>
      <c r="P3473" s="217"/>
    </row>
    <row r="3474">
      <c r="A3474" s="217"/>
      <c r="B3474" s="234"/>
      <c r="C3474" s="234"/>
      <c r="D3474" s="235"/>
      <c r="E3474" s="235"/>
      <c r="F3474" s="217"/>
      <c r="G3474" s="217"/>
      <c r="H3474" s="217"/>
      <c r="I3474" s="217"/>
      <c r="J3474" s="217"/>
      <c r="K3474" s="217"/>
      <c r="L3474" s="217"/>
      <c r="M3474" s="217"/>
      <c r="N3474" s="217"/>
      <c r="O3474" s="217"/>
      <c r="P3474" s="217"/>
    </row>
    <row r="3475">
      <c r="A3475" s="217"/>
      <c r="B3475" s="234"/>
      <c r="C3475" s="234"/>
      <c r="D3475" s="235"/>
      <c r="E3475" s="235"/>
      <c r="F3475" s="217"/>
      <c r="G3475" s="217"/>
      <c r="H3475" s="217"/>
      <c r="I3475" s="217"/>
      <c r="J3475" s="217"/>
      <c r="K3475" s="217"/>
      <c r="L3475" s="217"/>
      <c r="M3475" s="217"/>
      <c r="N3475" s="217"/>
      <c r="O3475" s="217"/>
      <c r="P3475" s="217"/>
    </row>
    <row r="3476">
      <c r="A3476" s="217"/>
      <c r="B3476" s="234"/>
      <c r="C3476" s="234"/>
      <c r="D3476" s="235"/>
      <c r="E3476" s="235"/>
      <c r="F3476" s="217"/>
      <c r="G3476" s="217"/>
      <c r="H3476" s="217"/>
      <c r="I3476" s="217"/>
      <c r="J3476" s="217"/>
      <c r="K3476" s="217"/>
      <c r="L3476" s="217"/>
      <c r="M3476" s="217"/>
      <c r="N3476" s="217"/>
      <c r="O3476" s="217"/>
      <c r="P3476" s="217"/>
    </row>
    <row r="3477">
      <c r="A3477" s="217"/>
      <c r="B3477" s="234"/>
      <c r="C3477" s="234"/>
      <c r="D3477" s="235"/>
      <c r="E3477" s="235"/>
      <c r="F3477" s="217"/>
      <c r="G3477" s="217"/>
      <c r="H3477" s="217"/>
      <c r="I3477" s="217"/>
      <c r="J3477" s="217"/>
      <c r="K3477" s="217"/>
      <c r="L3477" s="217"/>
      <c r="M3477" s="217"/>
      <c r="N3477" s="217"/>
      <c r="O3477" s="217"/>
      <c r="P3477" s="217"/>
    </row>
    <row r="3478">
      <c r="A3478" s="230"/>
      <c r="B3478" s="234"/>
      <c r="C3478" s="234"/>
      <c r="D3478" s="236"/>
      <c r="E3478" s="235"/>
      <c r="F3478" s="195"/>
      <c r="G3478" s="195"/>
      <c r="H3478" s="217"/>
      <c r="I3478" s="195"/>
      <c r="J3478" s="195"/>
      <c r="K3478" s="195"/>
      <c r="L3478" s="195"/>
      <c r="M3478" s="195"/>
      <c r="N3478" s="195"/>
      <c r="O3478" s="195"/>
      <c r="P3478" s="195"/>
    </row>
    <row r="3479">
      <c r="A3479" s="217"/>
      <c r="B3479" s="234"/>
      <c r="C3479" s="234"/>
      <c r="D3479" s="235"/>
      <c r="E3479" s="235"/>
      <c r="F3479" s="217"/>
      <c r="G3479" s="217"/>
      <c r="H3479" s="217"/>
      <c r="I3479" s="217"/>
      <c r="J3479" s="217"/>
      <c r="K3479" s="217"/>
      <c r="L3479" s="217"/>
      <c r="M3479" s="217"/>
      <c r="N3479" s="217"/>
      <c r="O3479" s="217"/>
      <c r="P3479" s="217"/>
    </row>
    <row r="3480">
      <c r="A3480" s="217"/>
      <c r="B3480" s="234"/>
      <c r="C3480" s="234"/>
      <c r="D3480" s="235"/>
      <c r="E3480" s="235"/>
      <c r="F3480" s="217"/>
      <c r="G3480" s="217"/>
      <c r="H3480" s="217"/>
      <c r="I3480" s="217"/>
      <c r="J3480" s="217"/>
      <c r="K3480" s="217"/>
      <c r="L3480" s="217"/>
      <c r="M3480" s="217"/>
      <c r="N3480" s="217"/>
      <c r="O3480" s="217"/>
      <c r="P3480" s="217"/>
    </row>
    <row r="3481">
      <c r="A3481" s="217"/>
      <c r="B3481" s="234"/>
      <c r="C3481" s="234"/>
      <c r="D3481" s="235"/>
      <c r="E3481" s="235"/>
      <c r="F3481" s="217"/>
      <c r="G3481" s="217"/>
      <c r="H3481" s="217"/>
      <c r="I3481" s="217"/>
      <c r="J3481" s="217"/>
      <c r="K3481" s="217"/>
      <c r="L3481" s="217"/>
      <c r="M3481" s="217"/>
      <c r="N3481" s="217"/>
      <c r="O3481" s="217"/>
      <c r="P3481" s="217"/>
    </row>
    <row r="3482">
      <c r="A3482" s="217"/>
      <c r="B3482" s="234"/>
      <c r="C3482" s="234"/>
      <c r="D3482" s="235"/>
      <c r="E3482" s="235"/>
      <c r="F3482" s="217"/>
      <c r="G3482" s="217"/>
      <c r="H3482" s="217"/>
      <c r="I3482" s="217"/>
      <c r="J3482" s="217"/>
      <c r="K3482" s="217"/>
      <c r="L3482" s="217"/>
      <c r="M3482" s="217"/>
      <c r="N3482" s="217"/>
      <c r="O3482" s="217"/>
      <c r="P3482" s="217"/>
    </row>
    <row r="3483">
      <c r="A3483" s="217"/>
      <c r="B3483" s="234"/>
      <c r="C3483" s="234"/>
      <c r="D3483" s="235"/>
      <c r="E3483" s="235"/>
      <c r="F3483" s="217"/>
      <c r="G3483" s="217"/>
      <c r="H3483" s="217"/>
      <c r="I3483" s="217"/>
      <c r="J3483" s="217"/>
      <c r="K3483" s="217"/>
      <c r="L3483" s="217"/>
      <c r="M3483" s="217"/>
      <c r="N3483" s="217"/>
      <c r="O3483" s="217"/>
      <c r="P3483" s="217"/>
    </row>
    <row r="3484">
      <c r="A3484" s="217"/>
      <c r="B3484" s="234"/>
      <c r="C3484" s="234"/>
      <c r="D3484" s="235"/>
      <c r="E3484" s="235"/>
      <c r="F3484" s="217"/>
      <c r="G3484" s="217"/>
      <c r="H3484" s="217"/>
      <c r="I3484" s="217"/>
      <c r="J3484" s="217"/>
      <c r="K3484" s="217"/>
      <c r="L3484" s="217"/>
      <c r="M3484" s="217"/>
      <c r="N3484" s="217"/>
      <c r="O3484" s="217"/>
      <c r="P3484" s="217"/>
    </row>
    <row r="3485">
      <c r="A3485" s="217"/>
      <c r="B3485" s="234"/>
      <c r="C3485" s="234"/>
      <c r="D3485" s="235"/>
      <c r="E3485" s="235"/>
      <c r="F3485" s="217"/>
      <c r="G3485" s="217"/>
      <c r="H3485" s="217"/>
      <c r="I3485" s="217"/>
      <c r="J3485" s="217"/>
      <c r="K3485" s="217"/>
      <c r="L3485" s="217"/>
      <c r="M3485" s="217"/>
      <c r="N3485" s="217"/>
      <c r="O3485" s="217"/>
      <c r="P3485" s="217"/>
    </row>
    <row r="3486">
      <c r="A3486" s="217"/>
      <c r="B3486" s="234"/>
      <c r="C3486" s="234"/>
      <c r="D3486" s="235"/>
      <c r="E3486" s="235"/>
      <c r="F3486" s="217"/>
      <c r="G3486" s="217"/>
      <c r="H3486" s="217"/>
      <c r="I3486" s="217"/>
      <c r="J3486" s="217"/>
      <c r="K3486" s="217"/>
      <c r="L3486" s="217"/>
      <c r="M3486" s="217"/>
      <c r="N3486" s="217"/>
      <c r="O3486" s="217"/>
      <c r="P3486" s="217"/>
    </row>
    <row r="3487">
      <c r="A3487" s="217"/>
      <c r="B3487" s="234"/>
      <c r="C3487" s="234"/>
      <c r="D3487" s="235"/>
      <c r="E3487" s="235"/>
      <c r="F3487" s="217"/>
      <c r="G3487" s="217"/>
      <c r="H3487" s="217"/>
      <c r="I3487" s="217"/>
      <c r="J3487" s="217"/>
      <c r="K3487" s="217"/>
      <c r="L3487" s="217"/>
      <c r="M3487" s="217"/>
      <c r="N3487" s="217"/>
      <c r="O3487" s="217"/>
      <c r="P3487" s="217"/>
    </row>
    <row r="3488">
      <c r="A3488" s="217"/>
      <c r="B3488" s="234"/>
      <c r="C3488" s="234"/>
      <c r="D3488" s="235"/>
      <c r="E3488" s="235"/>
      <c r="F3488" s="217"/>
      <c r="G3488" s="217"/>
      <c r="H3488" s="217"/>
      <c r="I3488" s="217"/>
      <c r="J3488" s="217"/>
      <c r="K3488" s="217"/>
      <c r="L3488" s="217"/>
      <c r="M3488" s="217"/>
      <c r="N3488" s="217"/>
      <c r="O3488" s="217"/>
      <c r="P3488" s="217"/>
    </row>
    <row r="3489">
      <c r="A3489" s="217"/>
      <c r="B3489" s="234"/>
      <c r="C3489" s="234"/>
      <c r="D3489" s="235"/>
      <c r="E3489" s="235"/>
      <c r="F3489" s="217"/>
      <c r="G3489" s="217"/>
      <c r="H3489" s="217"/>
      <c r="I3489" s="217"/>
      <c r="J3489" s="217"/>
      <c r="K3489" s="217"/>
      <c r="L3489" s="217"/>
      <c r="M3489" s="217"/>
      <c r="N3489" s="217"/>
      <c r="O3489" s="217"/>
      <c r="P3489" s="217"/>
    </row>
    <row r="3490">
      <c r="A3490" s="217"/>
      <c r="B3490" s="234"/>
      <c r="C3490" s="234"/>
      <c r="D3490" s="235"/>
      <c r="E3490" s="235"/>
      <c r="F3490" s="217"/>
      <c r="G3490" s="217"/>
      <c r="H3490" s="217"/>
      <c r="I3490" s="217"/>
      <c r="J3490" s="217"/>
      <c r="K3490" s="217"/>
      <c r="L3490" s="217"/>
      <c r="M3490" s="217"/>
      <c r="N3490" s="217"/>
      <c r="O3490" s="217"/>
      <c r="P3490" s="217"/>
    </row>
    <row r="3491">
      <c r="A3491" s="217"/>
      <c r="B3491" s="234"/>
      <c r="C3491" s="234"/>
      <c r="D3491" s="235"/>
      <c r="E3491" s="235"/>
      <c r="F3491" s="217"/>
      <c r="G3491" s="217"/>
      <c r="H3491" s="217"/>
      <c r="I3491" s="217"/>
      <c r="J3491" s="217"/>
      <c r="K3491" s="217"/>
      <c r="L3491" s="217"/>
      <c r="M3491" s="217"/>
      <c r="N3491" s="217"/>
      <c r="O3491" s="217"/>
      <c r="P3491" s="217"/>
    </row>
    <row r="3492">
      <c r="A3492" s="217"/>
      <c r="B3492" s="234"/>
      <c r="C3492" s="234"/>
      <c r="D3492" s="235"/>
      <c r="E3492" s="235"/>
      <c r="F3492" s="217"/>
      <c r="G3492" s="217"/>
      <c r="H3492" s="217"/>
      <c r="I3492" s="217"/>
      <c r="J3492" s="217"/>
      <c r="K3492" s="217"/>
      <c r="L3492" s="217"/>
      <c r="M3492" s="217"/>
      <c r="N3492" s="217"/>
      <c r="O3492" s="217"/>
      <c r="P3492" s="217"/>
    </row>
    <row r="3493">
      <c r="A3493" s="217"/>
      <c r="B3493" s="234"/>
      <c r="C3493" s="234"/>
      <c r="D3493" s="235"/>
      <c r="E3493" s="235"/>
      <c r="F3493" s="217"/>
      <c r="G3493" s="217"/>
      <c r="H3493" s="217"/>
      <c r="I3493" s="217"/>
      <c r="J3493" s="217"/>
      <c r="K3493" s="217"/>
      <c r="L3493" s="217"/>
      <c r="M3493" s="217"/>
      <c r="N3493" s="217"/>
      <c r="O3493" s="217"/>
      <c r="P3493" s="217"/>
    </row>
    <row r="3494">
      <c r="A3494" s="217"/>
      <c r="B3494" s="234"/>
      <c r="C3494" s="234"/>
      <c r="D3494" s="235"/>
      <c r="E3494" s="235"/>
      <c r="F3494" s="217"/>
      <c r="G3494" s="217"/>
      <c r="H3494" s="217"/>
      <c r="I3494" s="217"/>
      <c r="J3494" s="217"/>
      <c r="K3494" s="217"/>
      <c r="L3494" s="217"/>
      <c r="M3494" s="217"/>
      <c r="N3494" s="217"/>
      <c r="O3494" s="217"/>
      <c r="P3494" s="217"/>
    </row>
    <row r="3495">
      <c r="A3495" s="217"/>
      <c r="B3495" s="234"/>
      <c r="C3495" s="234"/>
      <c r="D3495" s="235"/>
      <c r="E3495" s="235"/>
      <c r="F3495" s="217"/>
      <c r="G3495" s="217"/>
      <c r="H3495" s="217"/>
      <c r="I3495" s="217"/>
      <c r="J3495" s="217"/>
      <c r="K3495" s="217"/>
      <c r="L3495" s="217"/>
      <c r="M3495" s="217"/>
      <c r="N3495" s="217"/>
      <c r="O3495" s="217"/>
      <c r="P3495" s="217"/>
    </row>
    <row r="3496">
      <c r="A3496" s="230"/>
      <c r="B3496" s="234"/>
      <c r="C3496" s="234"/>
      <c r="D3496" s="236"/>
      <c r="E3496" s="235"/>
      <c r="F3496" s="195"/>
      <c r="G3496" s="195"/>
      <c r="H3496" s="217"/>
      <c r="I3496" s="195"/>
      <c r="J3496" s="195"/>
      <c r="K3496" s="195"/>
      <c r="L3496" s="195"/>
      <c r="M3496" s="195"/>
      <c r="N3496" s="195"/>
      <c r="O3496" s="195"/>
      <c r="P3496" s="195"/>
    </row>
    <row r="3497">
      <c r="A3497" s="217"/>
      <c r="B3497" s="234"/>
      <c r="C3497" s="234"/>
      <c r="D3497" s="235"/>
      <c r="E3497" s="235"/>
      <c r="F3497" s="217"/>
      <c r="G3497" s="217"/>
      <c r="H3497" s="217"/>
      <c r="I3497" s="217"/>
      <c r="J3497" s="217"/>
      <c r="K3497" s="217"/>
      <c r="L3497" s="217"/>
      <c r="M3497" s="217"/>
      <c r="N3497" s="217"/>
      <c r="O3497" s="217"/>
      <c r="P3497" s="217"/>
    </row>
    <row r="3498">
      <c r="A3498" s="217"/>
      <c r="B3498" s="234"/>
      <c r="C3498" s="234"/>
      <c r="D3498" s="235"/>
      <c r="E3498" s="235"/>
      <c r="F3498" s="217"/>
      <c r="G3498" s="217"/>
      <c r="H3498" s="217"/>
      <c r="I3498" s="217"/>
      <c r="J3498" s="217"/>
      <c r="K3498" s="217"/>
      <c r="L3498" s="217"/>
      <c r="M3498" s="217"/>
      <c r="N3498" s="217"/>
      <c r="O3498" s="217"/>
      <c r="P3498" s="217"/>
    </row>
    <row r="3499">
      <c r="A3499" s="217"/>
      <c r="B3499" s="234"/>
      <c r="C3499" s="234"/>
      <c r="D3499" s="235"/>
      <c r="E3499" s="235"/>
      <c r="F3499" s="217"/>
      <c r="G3499" s="217"/>
      <c r="H3499" s="217"/>
      <c r="I3499" s="217"/>
      <c r="J3499" s="217"/>
      <c r="K3499" s="217"/>
      <c r="L3499" s="217"/>
      <c r="M3499" s="217"/>
      <c r="N3499" s="217"/>
      <c r="O3499" s="217"/>
      <c r="P3499" s="217"/>
    </row>
    <row r="3500">
      <c r="A3500" s="217"/>
      <c r="B3500" s="234"/>
      <c r="C3500" s="234"/>
      <c r="D3500" s="235"/>
      <c r="E3500" s="235"/>
      <c r="F3500" s="217"/>
      <c r="G3500" s="217"/>
      <c r="H3500" s="217"/>
      <c r="I3500" s="217"/>
      <c r="J3500" s="217"/>
      <c r="K3500" s="217"/>
      <c r="L3500" s="217"/>
      <c r="M3500" s="217"/>
      <c r="N3500" s="217"/>
      <c r="O3500" s="217"/>
      <c r="P3500" s="217"/>
    </row>
    <row r="3501">
      <c r="A3501" s="217"/>
      <c r="B3501" s="234"/>
      <c r="C3501" s="234"/>
      <c r="D3501" s="235"/>
      <c r="E3501" s="235"/>
      <c r="F3501" s="217"/>
      <c r="G3501" s="217"/>
      <c r="H3501" s="217"/>
      <c r="I3501" s="217"/>
      <c r="J3501" s="217"/>
      <c r="K3501" s="217"/>
      <c r="L3501" s="217"/>
      <c r="M3501" s="217"/>
      <c r="N3501" s="217"/>
      <c r="O3501" s="217"/>
      <c r="P3501" s="217"/>
    </row>
    <row r="3502">
      <c r="A3502" s="217"/>
      <c r="B3502" s="234"/>
      <c r="C3502" s="234"/>
      <c r="D3502" s="235"/>
      <c r="E3502" s="235"/>
      <c r="F3502" s="217"/>
      <c r="G3502" s="217"/>
      <c r="H3502" s="217"/>
      <c r="I3502" s="217"/>
      <c r="J3502" s="217"/>
      <c r="K3502" s="217"/>
      <c r="L3502" s="217"/>
      <c r="M3502" s="217"/>
      <c r="N3502" s="217"/>
      <c r="O3502" s="217"/>
      <c r="P3502" s="217"/>
    </row>
    <row r="3503">
      <c r="A3503" s="217"/>
      <c r="B3503" s="234"/>
      <c r="C3503" s="234"/>
      <c r="D3503" s="235"/>
      <c r="E3503" s="235"/>
      <c r="F3503" s="217"/>
      <c r="G3503" s="217"/>
      <c r="H3503" s="217"/>
      <c r="I3503" s="217"/>
      <c r="J3503" s="217"/>
      <c r="K3503" s="217"/>
      <c r="L3503" s="217"/>
      <c r="M3503" s="217"/>
      <c r="N3503" s="217"/>
      <c r="O3503" s="217"/>
      <c r="P3503" s="217"/>
    </row>
    <row r="3504">
      <c r="A3504" s="217"/>
      <c r="B3504" s="234"/>
      <c r="C3504" s="234"/>
      <c r="D3504" s="235"/>
      <c r="E3504" s="235"/>
      <c r="F3504" s="217"/>
      <c r="G3504" s="217"/>
      <c r="H3504" s="217"/>
      <c r="I3504" s="217"/>
      <c r="J3504" s="217"/>
      <c r="K3504" s="217"/>
      <c r="L3504" s="217"/>
      <c r="M3504" s="217"/>
      <c r="N3504" s="217"/>
      <c r="O3504" s="217"/>
      <c r="P3504" s="217"/>
    </row>
    <row r="3505">
      <c r="A3505" s="217"/>
      <c r="B3505" s="234"/>
      <c r="C3505" s="234"/>
      <c r="D3505" s="235"/>
      <c r="E3505" s="235"/>
      <c r="F3505" s="217"/>
      <c r="G3505" s="217"/>
      <c r="H3505" s="217"/>
      <c r="I3505" s="217"/>
      <c r="J3505" s="217"/>
      <c r="K3505" s="217"/>
      <c r="L3505" s="217"/>
      <c r="M3505" s="217"/>
      <c r="N3505" s="217"/>
      <c r="O3505" s="217"/>
      <c r="P3505" s="217"/>
    </row>
    <row r="3506">
      <c r="A3506" s="217"/>
      <c r="B3506" s="234"/>
      <c r="C3506" s="234"/>
      <c r="D3506" s="235"/>
      <c r="E3506" s="235"/>
      <c r="F3506" s="217"/>
      <c r="G3506" s="217"/>
      <c r="H3506" s="217"/>
      <c r="I3506" s="217"/>
      <c r="J3506" s="217"/>
      <c r="K3506" s="217"/>
      <c r="L3506" s="217"/>
      <c r="M3506" s="217"/>
      <c r="N3506" s="217"/>
      <c r="O3506" s="217"/>
      <c r="P3506" s="217"/>
    </row>
    <row r="3507">
      <c r="A3507" s="217"/>
      <c r="B3507" s="234"/>
      <c r="C3507" s="234"/>
      <c r="D3507" s="235"/>
      <c r="E3507" s="235"/>
      <c r="F3507" s="217"/>
      <c r="G3507" s="217"/>
      <c r="H3507" s="217"/>
      <c r="I3507" s="217"/>
      <c r="J3507" s="217"/>
      <c r="K3507" s="217"/>
      <c r="L3507" s="217"/>
      <c r="M3507" s="217"/>
      <c r="N3507" s="217"/>
      <c r="O3507" s="217"/>
      <c r="P3507" s="217"/>
    </row>
    <row r="3508">
      <c r="A3508" s="217"/>
      <c r="B3508" s="234"/>
      <c r="C3508" s="234"/>
      <c r="D3508" s="235"/>
      <c r="E3508" s="235"/>
      <c r="F3508" s="217"/>
      <c r="G3508" s="217"/>
      <c r="H3508" s="217"/>
      <c r="I3508" s="217"/>
      <c r="J3508" s="217"/>
      <c r="K3508" s="217"/>
      <c r="L3508" s="217"/>
      <c r="M3508" s="217"/>
      <c r="N3508" s="217"/>
      <c r="O3508" s="217"/>
      <c r="P3508" s="217"/>
    </row>
    <row r="3509">
      <c r="A3509" s="217"/>
      <c r="B3509" s="234"/>
      <c r="C3509" s="234"/>
      <c r="D3509" s="235"/>
      <c r="E3509" s="235"/>
      <c r="F3509" s="217"/>
      <c r="G3509" s="217"/>
      <c r="H3509" s="217"/>
      <c r="I3509" s="217"/>
      <c r="J3509" s="217"/>
      <c r="K3509" s="217"/>
      <c r="L3509" s="217"/>
      <c r="M3509" s="217"/>
      <c r="N3509" s="217"/>
      <c r="O3509" s="217"/>
      <c r="P3509" s="217"/>
    </row>
    <row r="3510">
      <c r="A3510" s="217"/>
      <c r="B3510" s="234"/>
      <c r="C3510" s="234"/>
      <c r="D3510" s="235"/>
      <c r="E3510" s="235"/>
      <c r="F3510" s="217"/>
      <c r="G3510" s="217"/>
      <c r="H3510" s="217"/>
      <c r="I3510" s="217"/>
      <c r="J3510" s="217"/>
      <c r="K3510" s="217"/>
      <c r="L3510" s="217"/>
      <c r="M3510" s="217"/>
      <c r="N3510" s="217"/>
      <c r="O3510" s="217"/>
      <c r="P3510" s="217"/>
    </row>
    <row r="3511">
      <c r="A3511" s="217"/>
      <c r="B3511" s="234"/>
      <c r="C3511" s="234"/>
      <c r="D3511" s="235"/>
      <c r="E3511" s="235"/>
      <c r="F3511" s="217"/>
      <c r="G3511" s="217"/>
      <c r="H3511" s="217"/>
      <c r="I3511" s="217"/>
      <c r="J3511" s="217"/>
      <c r="K3511" s="217"/>
      <c r="L3511" s="217"/>
      <c r="M3511" s="217"/>
      <c r="N3511" s="217"/>
      <c r="O3511" s="217"/>
      <c r="P3511" s="217"/>
    </row>
    <row r="3512">
      <c r="A3512" s="217"/>
      <c r="B3512" s="234"/>
      <c r="C3512" s="234"/>
      <c r="D3512" s="235"/>
      <c r="E3512" s="235"/>
      <c r="F3512" s="217"/>
      <c r="G3512" s="217"/>
      <c r="H3512" s="217"/>
      <c r="I3512" s="217"/>
      <c r="J3512" s="217"/>
      <c r="K3512" s="217"/>
      <c r="L3512" s="217"/>
      <c r="M3512" s="217"/>
      <c r="N3512" s="217"/>
      <c r="O3512" s="217"/>
      <c r="P3512" s="217"/>
    </row>
    <row r="3513">
      <c r="A3513" s="217"/>
      <c r="B3513" s="234"/>
      <c r="C3513" s="234"/>
      <c r="D3513" s="235"/>
      <c r="E3513" s="235"/>
      <c r="F3513" s="217"/>
      <c r="G3513" s="217"/>
      <c r="H3513" s="217"/>
      <c r="I3513" s="217"/>
      <c r="J3513" s="217"/>
      <c r="K3513" s="217"/>
      <c r="L3513" s="217"/>
      <c r="M3513" s="217"/>
      <c r="N3513" s="217"/>
      <c r="O3513" s="217"/>
      <c r="P3513" s="217"/>
    </row>
    <row r="3514">
      <c r="A3514" s="230"/>
      <c r="B3514" s="234"/>
      <c r="C3514" s="234"/>
      <c r="D3514" s="236"/>
      <c r="E3514" s="235"/>
      <c r="F3514" s="195"/>
      <c r="G3514" s="195"/>
      <c r="H3514" s="217"/>
      <c r="I3514" s="195"/>
      <c r="J3514" s="195"/>
      <c r="K3514" s="195"/>
      <c r="L3514" s="195"/>
      <c r="M3514" s="195"/>
      <c r="N3514" s="195"/>
      <c r="O3514" s="195"/>
      <c r="P3514" s="195"/>
    </row>
    <row r="3515">
      <c r="A3515" s="217"/>
      <c r="B3515" s="234"/>
      <c r="C3515" s="234"/>
      <c r="D3515" s="235"/>
      <c r="E3515" s="235"/>
      <c r="F3515" s="217"/>
      <c r="G3515" s="217"/>
      <c r="H3515" s="217"/>
      <c r="I3515" s="217"/>
      <c r="J3515" s="217"/>
      <c r="K3515" s="217"/>
      <c r="L3515" s="217"/>
      <c r="M3515" s="217"/>
      <c r="N3515" s="217"/>
      <c r="O3515" s="217"/>
      <c r="P3515" s="217"/>
    </row>
    <row r="3516">
      <c r="A3516" s="217"/>
      <c r="B3516" s="234"/>
      <c r="C3516" s="234"/>
      <c r="D3516" s="235"/>
      <c r="E3516" s="235"/>
      <c r="F3516" s="217"/>
      <c r="G3516" s="217"/>
      <c r="H3516" s="217"/>
      <c r="I3516" s="217"/>
      <c r="J3516" s="217"/>
      <c r="K3516" s="217"/>
      <c r="L3516" s="217"/>
      <c r="M3516" s="217"/>
      <c r="N3516" s="217"/>
      <c r="O3516" s="217"/>
      <c r="P3516" s="217"/>
    </row>
    <row r="3517">
      <c r="A3517" s="217"/>
      <c r="B3517" s="234"/>
      <c r="C3517" s="234"/>
      <c r="D3517" s="235"/>
      <c r="E3517" s="235"/>
      <c r="F3517" s="217"/>
      <c r="G3517" s="217"/>
      <c r="H3517" s="217"/>
      <c r="I3517" s="217"/>
      <c r="J3517" s="217"/>
      <c r="K3517" s="217"/>
      <c r="L3517" s="217"/>
      <c r="M3517" s="217"/>
      <c r="N3517" s="217"/>
      <c r="O3517" s="217"/>
      <c r="P3517" s="217"/>
    </row>
    <row r="3518">
      <c r="A3518" s="217"/>
      <c r="B3518" s="234"/>
      <c r="C3518" s="234"/>
      <c r="D3518" s="235"/>
      <c r="E3518" s="235"/>
      <c r="F3518" s="217"/>
      <c r="G3518" s="217"/>
      <c r="H3518" s="217"/>
      <c r="I3518" s="217"/>
      <c r="J3518" s="217"/>
      <c r="K3518" s="217"/>
      <c r="L3518" s="217"/>
      <c r="M3518" s="217"/>
      <c r="N3518" s="217"/>
      <c r="O3518" s="217"/>
      <c r="P3518" s="217"/>
    </row>
    <row r="3519">
      <c r="A3519" s="217"/>
      <c r="B3519" s="234"/>
      <c r="C3519" s="234"/>
      <c r="D3519" s="235"/>
      <c r="E3519" s="235"/>
      <c r="F3519" s="217"/>
      <c r="G3519" s="217"/>
      <c r="H3519" s="217"/>
      <c r="I3519" s="217"/>
      <c r="J3519" s="217"/>
      <c r="K3519" s="217"/>
      <c r="L3519" s="217"/>
      <c r="M3519" s="217"/>
      <c r="N3519" s="217"/>
      <c r="O3519" s="217"/>
      <c r="P3519" s="217"/>
    </row>
    <row r="3520">
      <c r="A3520" s="217"/>
      <c r="B3520" s="234"/>
      <c r="C3520" s="234"/>
      <c r="D3520" s="235"/>
      <c r="E3520" s="235"/>
      <c r="F3520" s="217"/>
      <c r="G3520" s="217"/>
      <c r="H3520" s="217"/>
      <c r="I3520" s="217"/>
      <c r="J3520" s="217"/>
      <c r="K3520" s="217"/>
      <c r="L3520" s="217"/>
      <c r="M3520" s="217"/>
      <c r="N3520" s="217"/>
      <c r="O3520" s="217"/>
      <c r="P3520" s="217"/>
    </row>
    <row r="3521">
      <c r="A3521" s="217"/>
      <c r="B3521" s="234"/>
      <c r="C3521" s="234"/>
      <c r="D3521" s="235"/>
      <c r="E3521" s="235"/>
      <c r="F3521" s="217"/>
      <c r="G3521" s="217"/>
      <c r="H3521" s="217"/>
      <c r="I3521" s="217"/>
      <c r="J3521" s="217"/>
      <c r="K3521" s="217"/>
      <c r="L3521" s="217"/>
      <c r="M3521" s="217"/>
      <c r="N3521" s="217"/>
      <c r="O3521" s="217"/>
      <c r="P3521" s="217"/>
    </row>
    <row r="3522">
      <c r="A3522" s="217"/>
      <c r="B3522" s="234"/>
      <c r="C3522" s="234"/>
      <c r="D3522" s="235"/>
      <c r="E3522" s="235"/>
      <c r="F3522" s="217"/>
      <c r="G3522" s="217"/>
      <c r="H3522" s="217"/>
      <c r="I3522" s="217"/>
      <c r="J3522" s="217"/>
      <c r="K3522" s="217"/>
      <c r="L3522" s="217"/>
      <c r="M3522" s="217"/>
      <c r="N3522" s="217"/>
      <c r="O3522" s="217"/>
      <c r="P3522" s="217"/>
    </row>
    <row r="3523">
      <c r="A3523" s="217"/>
      <c r="B3523" s="234"/>
      <c r="C3523" s="234"/>
      <c r="D3523" s="235"/>
      <c r="E3523" s="235"/>
      <c r="F3523" s="217"/>
      <c r="G3523" s="217"/>
      <c r="H3523" s="217"/>
      <c r="I3523" s="217"/>
      <c r="J3523" s="217"/>
      <c r="K3523" s="217"/>
      <c r="L3523" s="217"/>
      <c r="M3523" s="217"/>
      <c r="N3523" s="217"/>
      <c r="O3523" s="217"/>
      <c r="P3523" s="217"/>
    </row>
    <row r="3524">
      <c r="A3524" s="217"/>
      <c r="B3524" s="234"/>
      <c r="C3524" s="234"/>
      <c r="D3524" s="235"/>
      <c r="E3524" s="235"/>
      <c r="F3524" s="217"/>
      <c r="G3524" s="217"/>
      <c r="H3524" s="217"/>
      <c r="I3524" s="217"/>
      <c r="J3524" s="217"/>
      <c r="K3524" s="217"/>
      <c r="L3524" s="217"/>
      <c r="M3524" s="217"/>
      <c r="N3524" s="217"/>
      <c r="O3524" s="217"/>
      <c r="P3524" s="217"/>
    </row>
    <row r="3525">
      <c r="A3525" s="217"/>
      <c r="B3525" s="234"/>
      <c r="C3525" s="234"/>
      <c r="D3525" s="235"/>
      <c r="E3525" s="235"/>
      <c r="F3525" s="217"/>
      <c r="G3525" s="217"/>
      <c r="H3525" s="217"/>
      <c r="I3525" s="217"/>
      <c r="J3525" s="217"/>
      <c r="K3525" s="217"/>
      <c r="L3525" s="217"/>
      <c r="M3525" s="217"/>
      <c r="N3525" s="217"/>
      <c r="O3525" s="217"/>
      <c r="P3525" s="217"/>
    </row>
    <row r="3526">
      <c r="A3526" s="217"/>
      <c r="B3526" s="234"/>
      <c r="C3526" s="234"/>
      <c r="D3526" s="235"/>
      <c r="E3526" s="235"/>
      <c r="F3526" s="217"/>
      <c r="G3526" s="217"/>
      <c r="H3526" s="217"/>
      <c r="I3526" s="217"/>
      <c r="J3526" s="217"/>
      <c r="K3526" s="217"/>
      <c r="L3526" s="217"/>
      <c r="M3526" s="217"/>
      <c r="N3526" s="217"/>
      <c r="O3526" s="217"/>
      <c r="P3526" s="217"/>
    </row>
    <row r="3527">
      <c r="A3527" s="217"/>
      <c r="B3527" s="234"/>
      <c r="C3527" s="234"/>
      <c r="D3527" s="235"/>
      <c r="E3527" s="235"/>
      <c r="F3527" s="217"/>
      <c r="G3527" s="217"/>
      <c r="H3527" s="217"/>
      <c r="I3527" s="217"/>
      <c r="J3527" s="217"/>
      <c r="K3527" s="217"/>
      <c r="L3527" s="217"/>
      <c r="M3527" s="217"/>
      <c r="N3527" s="217"/>
      <c r="O3527" s="217"/>
      <c r="P3527" s="217"/>
    </row>
    <row r="3528">
      <c r="A3528" s="217"/>
      <c r="B3528" s="234"/>
      <c r="C3528" s="234"/>
      <c r="D3528" s="235"/>
      <c r="E3528" s="235"/>
      <c r="F3528" s="217"/>
      <c r="G3528" s="217"/>
      <c r="H3528" s="217"/>
      <c r="I3528" s="217"/>
      <c r="J3528" s="217"/>
      <c r="K3528" s="217"/>
      <c r="L3528" s="217"/>
      <c r="M3528" s="217"/>
      <c r="N3528" s="217"/>
      <c r="O3528" s="217"/>
      <c r="P3528" s="217"/>
    </row>
    <row r="3529">
      <c r="A3529" s="217"/>
      <c r="B3529" s="234"/>
      <c r="C3529" s="234"/>
      <c r="D3529" s="235"/>
      <c r="E3529" s="235"/>
      <c r="F3529" s="217"/>
      <c r="G3529" s="217"/>
      <c r="H3529" s="217"/>
      <c r="I3529" s="217"/>
      <c r="J3529" s="217"/>
      <c r="K3529" s="217"/>
      <c r="L3529" s="217"/>
      <c r="M3529" s="217"/>
      <c r="N3529" s="217"/>
      <c r="O3529" s="217"/>
      <c r="P3529" s="217"/>
    </row>
    <row r="3530">
      <c r="A3530" s="217"/>
      <c r="B3530" s="234"/>
      <c r="C3530" s="234"/>
      <c r="D3530" s="235"/>
      <c r="E3530" s="235"/>
      <c r="F3530" s="217"/>
      <c r="G3530" s="217"/>
      <c r="H3530" s="217"/>
      <c r="I3530" s="217"/>
      <c r="J3530" s="217"/>
      <c r="K3530" s="217"/>
      <c r="L3530" s="217"/>
      <c r="M3530" s="217"/>
      <c r="N3530" s="217"/>
      <c r="O3530" s="217"/>
      <c r="P3530" s="217"/>
    </row>
    <row r="3531">
      <c r="A3531" s="217"/>
      <c r="B3531" s="234"/>
      <c r="C3531" s="234"/>
      <c r="D3531" s="235"/>
      <c r="E3531" s="235"/>
      <c r="F3531" s="217"/>
      <c r="G3531" s="217"/>
      <c r="H3531" s="217"/>
      <c r="I3531" s="217"/>
      <c r="J3531" s="217"/>
      <c r="K3531" s="217"/>
      <c r="L3531" s="217"/>
      <c r="M3531" s="217"/>
      <c r="N3531" s="217"/>
      <c r="O3531" s="217"/>
      <c r="P3531" s="217"/>
    </row>
    <row r="3532">
      <c r="A3532" s="230"/>
      <c r="B3532" s="234"/>
      <c r="C3532" s="234"/>
      <c r="D3532" s="236"/>
      <c r="E3532" s="235"/>
      <c r="F3532" s="195"/>
      <c r="G3532" s="195"/>
      <c r="H3532" s="217"/>
      <c r="I3532" s="195"/>
      <c r="J3532" s="195"/>
      <c r="K3532" s="195"/>
      <c r="L3532" s="195"/>
      <c r="M3532" s="195"/>
      <c r="N3532" s="195"/>
      <c r="O3532" s="195"/>
      <c r="P3532" s="195"/>
    </row>
    <row r="3533">
      <c r="A3533" s="217"/>
      <c r="B3533" s="234"/>
      <c r="C3533" s="234"/>
      <c r="D3533" s="235"/>
      <c r="E3533" s="235"/>
      <c r="F3533" s="217"/>
      <c r="G3533" s="217"/>
      <c r="H3533" s="217"/>
      <c r="I3533" s="217"/>
      <c r="J3533" s="217"/>
      <c r="K3533" s="217"/>
      <c r="L3533" s="217"/>
      <c r="M3533" s="217"/>
      <c r="N3533" s="217"/>
      <c r="O3533" s="217"/>
      <c r="P3533" s="217"/>
    </row>
    <row r="3534">
      <c r="A3534" s="217"/>
      <c r="B3534" s="234"/>
      <c r="C3534" s="234"/>
      <c r="D3534" s="235"/>
      <c r="E3534" s="235"/>
      <c r="F3534" s="217"/>
      <c r="G3534" s="217"/>
      <c r="H3534" s="217"/>
      <c r="I3534" s="217"/>
      <c r="J3534" s="217"/>
      <c r="K3534" s="217"/>
      <c r="L3534" s="217"/>
      <c r="M3534" s="217"/>
      <c r="N3534" s="217"/>
      <c r="O3534" s="217"/>
      <c r="P3534" s="217"/>
    </row>
    <row r="3535">
      <c r="A3535" s="217"/>
      <c r="B3535" s="234"/>
      <c r="C3535" s="234"/>
      <c r="D3535" s="235"/>
      <c r="E3535" s="235"/>
      <c r="F3535" s="217"/>
      <c r="G3535" s="217"/>
      <c r="H3535" s="217"/>
      <c r="I3535" s="217"/>
      <c r="J3535" s="217"/>
      <c r="K3535" s="217"/>
      <c r="L3535" s="217"/>
      <c r="M3535" s="217"/>
      <c r="N3535" s="217"/>
      <c r="O3535" s="217"/>
      <c r="P3535" s="217"/>
    </row>
    <row r="3536">
      <c r="A3536" s="217"/>
      <c r="B3536" s="234"/>
      <c r="C3536" s="234"/>
      <c r="D3536" s="235"/>
      <c r="E3536" s="235"/>
      <c r="F3536" s="217"/>
      <c r="G3536" s="217"/>
      <c r="H3536" s="217"/>
      <c r="I3536" s="217"/>
      <c r="J3536" s="217"/>
      <c r="K3536" s="217"/>
      <c r="L3536" s="217"/>
      <c r="M3536" s="217"/>
      <c r="N3536" s="217"/>
      <c r="O3536" s="217"/>
      <c r="P3536" s="217"/>
    </row>
    <row r="3537">
      <c r="A3537" s="217"/>
      <c r="B3537" s="234"/>
      <c r="C3537" s="234"/>
      <c r="D3537" s="235"/>
      <c r="E3537" s="235"/>
      <c r="F3537" s="217"/>
      <c r="G3537" s="217"/>
      <c r="H3537" s="217"/>
      <c r="I3537" s="217"/>
      <c r="J3537" s="217"/>
      <c r="K3537" s="217"/>
      <c r="L3537" s="217"/>
      <c r="M3537" s="217"/>
      <c r="N3537" s="217"/>
      <c r="O3537" s="217"/>
      <c r="P3537" s="217"/>
    </row>
    <row r="3538">
      <c r="A3538" s="217"/>
      <c r="B3538" s="234"/>
      <c r="C3538" s="234"/>
      <c r="D3538" s="235"/>
      <c r="E3538" s="235"/>
      <c r="F3538" s="217"/>
      <c r="G3538" s="217"/>
      <c r="H3538" s="217"/>
      <c r="I3538" s="217"/>
      <c r="J3538" s="217"/>
      <c r="K3538" s="217"/>
      <c r="L3538" s="217"/>
      <c r="M3538" s="217"/>
      <c r="N3538" s="217"/>
      <c r="O3538" s="217"/>
      <c r="P3538" s="217"/>
    </row>
    <row r="3539">
      <c r="A3539" s="217"/>
      <c r="B3539" s="234"/>
      <c r="C3539" s="234"/>
      <c r="D3539" s="235"/>
      <c r="E3539" s="235"/>
      <c r="F3539" s="217"/>
      <c r="G3539" s="217"/>
      <c r="H3539" s="217"/>
      <c r="I3539" s="217"/>
      <c r="J3539" s="217"/>
      <c r="K3539" s="217"/>
      <c r="L3539" s="217"/>
      <c r="M3539" s="217"/>
      <c r="N3539" s="217"/>
      <c r="O3539" s="217"/>
      <c r="P3539" s="217"/>
    </row>
    <row r="3540">
      <c r="A3540" s="217"/>
      <c r="B3540" s="234"/>
      <c r="C3540" s="234"/>
      <c r="D3540" s="235"/>
      <c r="E3540" s="235"/>
      <c r="F3540" s="217"/>
      <c r="G3540" s="217"/>
      <c r="H3540" s="217"/>
      <c r="I3540" s="217"/>
      <c r="J3540" s="217"/>
      <c r="K3540" s="217"/>
      <c r="L3540" s="217"/>
      <c r="M3540" s="217"/>
      <c r="N3540" s="217"/>
      <c r="O3540" s="217"/>
      <c r="P3540" s="217"/>
    </row>
    <row r="3541">
      <c r="A3541" s="217"/>
      <c r="B3541" s="234"/>
      <c r="C3541" s="234"/>
      <c r="D3541" s="235"/>
      <c r="E3541" s="235"/>
      <c r="F3541" s="217"/>
      <c r="G3541" s="217"/>
      <c r="H3541" s="217"/>
      <c r="I3541" s="217"/>
      <c r="J3541" s="217"/>
      <c r="K3541" s="217"/>
      <c r="L3541" s="217"/>
      <c r="M3541" s="217"/>
      <c r="N3541" s="217"/>
      <c r="O3541" s="217"/>
      <c r="P3541" s="217"/>
    </row>
    <row r="3542">
      <c r="A3542" s="217"/>
      <c r="B3542" s="234"/>
      <c r="C3542" s="234"/>
      <c r="D3542" s="235"/>
      <c r="E3542" s="235"/>
      <c r="F3542" s="217"/>
      <c r="G3542" s="217"/>
      <c r="H3542" s="217"/>
      <c r="I3542" s="217"/>
      <c r="J3542" s="217"/>
      <c r="K3542" s="217"/>
      <c r="L3542" s="217"/>
      <c r="M3542" s="217"/>
      <c r="N3542" s="217"/>
      <c r="O3542" s="217"/>
      <c r="P3542" s="217"/>
    </row>
    <row r="3543">
      <c r="A3543" s="217"/>
      <c r="B3543" s="234"/>
      <c r="C3543" s="234"/>
      <c r="D3543" s="235"/>
      <c r="E3543" s="235"/>
      <c r="F3543" s="217"/>
      <c r="G3543" s="217"/>
      <c r="H3543" s="217"/>
      <c r="I3543" s="217"/>
      <c r="J3543" s="217"/>
      <c r="K3543" s="217"/>
      <c r="L3543" s="217"/>
      <c r="M3543" s="217"/>
      <c r="N3543" s="217"/>
      <c r="O3543" s="217"/>
      <c r="P3543" s="217"/>
    </row>
    <row r="3544">
      <c r="A3544" s="217"/>
      <c r="B3544" s="234"/>
      <c r="C3544" s="234"/>
      <c r="D3544" s="235"/>
      <c r="E3544" s="235"/>
      <c r="F3544" s="217"/>
      <c r="G3544" s="217"/>
      <c r="H3544" s="217"/>
      <c r="I3544" s="217"/>
      <c r="J3544" s="217"/>
      <c r="K3544" s="217"/>
      <c r="L3544" s="217"/>
      <c r="M3544" s="217"/>
      <c r="N3544" s="217"/>
      <c r="O3544" s="217"/>
      <c r="P3544" s="217"/>
    </row>
    <row r="3545">
      <c r="A3545" s="217"/>
      <c r="B3545" s="234"/>
      <c r="C3545" s="234"/>
      <c r="D3545" s="235"/>
      <c r="E3545" s="235"/>
      <c r="F3545" s="217"/>
      <c r="G3545" s="217"/>
      <c r="H3545" s="217"/>
      <c r="I3545" s="217"/>
      <c r="J3545" s="217"/>
      <c r="K3545" s="217"/>
      <c r="L3545" s="217"/>
      <c r="M3545" s="217"/>
      <c r="N3545" s="217"/>
      <c r="O3545" s="217"/>
      <c r="P3545" s="217"/>
    </row>
    <row r="3546">
      <c r="A3546" s="217"/>
      <c r="B3546" s="234"/>
      <c r="C3546" s="234"/>
      <c r="D3546" s="235"/>
      <c r="E3546" s="235"/>
      <c r="F3546" s="217"/>
      <c r="G3546" s="217"/>
      <c r="H3546" s="217"/>
      <c r="I3546" s="217"/>
      <c r="J3546" s="217"/>
      <c r="K3546" s="217"/>
      <c r="L3546" s="217"/>
      <c r="M3546" s="217"/>
      <c r="N3546" s="217"/>
      <c r="O3546" s="217"/>
      <c r="P3546" s="217"/>
    </row>
    <row r="3547">
      <c r="A3547" s="217"/>
      <c r="B3547" s="234"/>
      <c r="C3547" s="234"/>
      <c r="D3547" s="235"/>
      <c r="E3547" s="235"/>
      <c r="F3547" s="217"/>
      <c r="G3547" s="217"/>
      <c r="H3547" s="217"/>
      <c r="I3547" s="217"/>
      <c r="J3547" s="217"/>
      <c r="K3547" s="217"/>
      <c r="L3547" s="217"/>
      <c r="M3547" s="217"/>
      <c r="N3547" s="217"/>
      <c r="O3547" s="217"/>
      <c r="P3547" s="217"/>
    </row>
    <row r="3548">
      <c r="A3548" s="217"/>
      <c r="B3548" s="234"/>
      <c r="C3548" s="234"/>
      <c r="D3548" s="235"/>
      <c r="E3548" s="235"/>
      <c r="F3548" s="217"/>
      <c r="G3548" s="217"/>
      <c r="H3548" s="217"/>
      <c r="I3548" s="217"/>
      <c r="J3548" s="217"/>
      <c r="K3548" s="217"/>
      <c r="L3548" s="217"/>
      <c r="M3548" s="217"/>
      <c r="N3548" s="217"/>
      <c r="O3548" s="217"/>
      <c r="P3548" s="217"/>
    </row>
    <row r="3549">
      <c r="A3549" s="217"/>
      <c r="B3549" s="234"/>
      <c r="C3549" s="234"/>
      <c r="D3549" s="235"/>
      <c r="E3549" s="235"/>
      <c r="F3549" s="217"/>
      <c r="G3549" s="217"/>
      <c r="H3549" s="217"/>
      <c r="I3549" s="217"/>
      <c r="J3549" s="217"/>
      <c r="K3549" s="217"/>
      <c r="L3549" s="217"/>
      <c r="M3549" s="217"/>
      <c r="N3549" s="217"/>
      <c r="O3549" s="217"/>
      <c r="P3549" s="217"/>
    </row>
    <row r="3550">
      <c r="A3550" s="230"/>
      <c r="B3550" s="234"/>
      <c r="C3550" s="234"/>
      <c r="D3550" s="236"/>
      <c r="E3550" s="235"/>
      <c r="F3550" s="195"/>
      <c r="G3550" s="195"/>
      <c r="H3550" s="217"/>
      <c r="I3550" s="195"/>
      <c r="J3550" s="195"/>
      <c r="K3550" s="195"/>
      <c r="L3550" s="195"/>
      <c r="M3550" s="195"/>
      <c r="N3550" s="195"/>
      <c r="O3550" s="195"/>
      <c r="P3550" s="195"/>
    </row>
    <row r="3551">
      <c r="A3551" s="217"/>
      <c r="B3551" s="234"/>
      <c r="C3551" s="234"/>
      <c r="D3551" s="235"/>
      <c r="E3551" s="235"/>
      <c r="F3551" s="217"/>
      <c r="G3551" s="217"/>
      <c r="H3551" s="217"/>
      <c r="I3551" s="217"/>
      <c r="J3551" s="217"/>
      <c r="K3551" s="217"/>
      <c r="L3551" s="217"/>
      <c r="M3551" s="217"/>
      <c r="N3551" s="217"/>
      <c r="O3551" s="217"/>
      <c r="P3551" s="217"/>
    </row>
    <row r="3552">
      <c r="A3552" s="217"/>
      <c r="B3552" s="234"/>
      <c r="C3552" s="234"/>
      <c r="D3552" s="235"/>
      <c r="E3552" s="235"/>
      <c r="F3552" s="217"/>
      <c r="G3552" s="217"/>
      <c r="H3552" s="217"/>
      <c r="I3552" s="217"/>
      <c r="J3552" s="217"/>
      <c r="K3552" s="217"/>
      <c r="L3552" s="217"/>
      <c r="M3552" s="217"/>
      <c r="N3552" s="217"/>
      <c r="O3552" s="217"/>
      <c r="P3552" s="217"/>
    </row>
    <row r="3553">
      <c r="A3553" s="217"/>
      <c r="B3553" s="234"/>
      <c r="C3553" s="234"/>
      <c r="D3553" s="235"/>
      <c r="E3553" s="235"/>
      <c r="F3553" s="217"/>
      <c r="G3553" s="217"/>
      <c r="H3553" s="217"/>
      <c r="I3553" s="217"/>
      <c r="J3553" s="217"/>
      <c r="K3553" s="217"/>
      <c r="L3553" s="217"/>
      <c r="M3553" s="217"/>
      <c r="N3553" s="217"/>
      <c r="O3553" s="217"/>
      <c r="P3553" s="217"/>
    </row>
    <row r="3554">
      <c r="A3554" s="217"/>
      <c r="B3554" s="234"/>
      <c r="C3554" s="234"/>
      <c r="D3554" s="235"/>
      <c r="E3554" s="235"/>
      <c r="F3554" s="217"/>
      <c r="G3554" s="217"/>
      <c r="H3554" s="217"/>
      <c r="I3554" s="217"/>
      <c r="J3554" s="217"/>
      <c r="K3554" s="217"/>
      <c r="L3554" s="217"/>
      <c r="M3554" s="217"/>
      <c r="N3554" s="217"/>
      <c r="O3554" s="217"/>
      <c r="P3554" s="217"/>
    </row>
    <row r="3555">
      <c r="A3555" s="217"/>
      <c r="B3555" s="234"/>
      <c r="C3555" s="234"/>
      <c r="D3555" s="235"/>
      <c r="E3555" s="235"/>
      <c r="F3555" s="217"/>
      <c r="G3555" s="217"/>
      <c r="H3555" s="217"/>
      <c r="I3555" s="217"/>
      <c r="J3555" s="217"/>
      <c r="K3555" s="217"/>
      <c r="L3555" s="217"/>
      <c r="M3555" s="217"/>
      <c r="N3555" s="217"/>
      <c r="O3555" s="217"/>
      <c r="P3555" s="217"/>
    </row>
    <row r="3556">
      <c r="A3556" s="217"/>
      <c r="B3556" s="234"/>
      <c r="C3556" s="234"/>
      <c r="D3556" s="235"/>
      <c r="E3556" s="235"/>
      <c r="F3556" s="217"/>
      <c r="G3556" s="217"/>
      <c r="H3556" s="217"/>
      <c r="I3556" s="217"/>
      <c r="J3556" s="217"/>
      <c r="K3556" s="217"/>
      <c r="L3556" s="217"/>
      <c r="M3556" s="217"/>
      <c r="N3556" s="217"/>
      <c r="O3556" s="217"/>
      <c r="P3556" s="217"/>
    </row>
    <row r="3557">
      <c r="A3557" s="217"/>
      <c r="B3557" s="234"/>
      <c r="C3557" s="234"/>
      <c r="D3557" s="235"/>
      <c r="E3557" s="235"/>
      <c r="F3557" s="217"/>
      <c r="G3557" s="217"/>
      <c r="H3557" s="217"/>
      <c r="I3557" s="217"/>
      <c r="J3557" s="217"/>
      <c r="K3557" s="217"/>
      <c r="L3557" s="217"/>
      <c r="M3557" s="217"/>
      <c r="N3557" s="217"/>
      <c r="O3557" s="217"/>
      <c r="P3557" s="217"/>
    </row>
    <row r="3558">
      <c r="A3558" s="217"/>
      <c r="B3558" s="234"/>
      <c r="C3558" s="234"/>
      <c r="D3558" s="235"/>
      <c r="E3558" s="235"/>
      <c r="F3558" s="217"/>
      <c r="G3558" s="217"/>
      <c r="H3558" s="217"/>
      <c r="I3558" s="217"/>
      <c r="J3558" s="217"/>
      <c r="K3558" s="217"/>
      <c r="L3558" s="217"/>
      <c r="M3558" s="217"/>
      <c r="N3558" s="217"/>
      <c r="O3558" s="217"/>
      <c r="P3558" s="217"/>
    </row>
    <row r="3559">
      <c r="A3559" s="217"/>
      <c r="B3559" s="234"/>
      <c r="C3559" s="234"/>
      <c r="D3559" s="235"/>
      <c r="E3559" s="235"/>
      <c r="F3559" s="217"/>
      <c r="G3559" s="217"/>
      <c r="H3559" s="217"/>
      <c r="I3559" s="217"/>
      <c r="J3559" s="217"/>
      <c r="K3559" s="217"/>
      <c r="L3559" s="217"/>
      <c r="M3559" s="217"/>
      <c r="N3559" s="217"/>
      <c r="O3559" s="217"/>
      <c r="P3559" s="217"/>
    </row>
    <row r="3560">
      <c r="A3560" s="217"/>
      <c r="B3560" s="234"/>
      <c r="C3560" s="234"/>
      <c r="D3560" s="235"/>
      <c r="E3560" s="235"/>
      <c r="F3560" s="217"/>
      <c r="G3560" s="217"/>
      <c r="H3560" s="217"/>
      <c r="I3560" s="217"/>
      <c r="J3560" s="217"/>
      <c r="K3560" s="217"/>
      <c r="L3560" s="217"/>
      <c r="M3560" s="217"/>
      <c r="N3560" s="217"/>
      <c r="O3560" s="217"/>
      <c r="P3560" s="217"/>
    </row>
    <row r="3561">
      <c r="A3561" s="217"/>
      <c r="B3561" s="234"/>
      <c r="C3561" s="234"/>
      <c r="D3561" s="235"/>
      <c r="E3561" s="235"/>
      <c r="F3561" s="217"/>
      <c r="G3561" s="217"/>
      <c r="H3561" s="217"/>
      <c r="I3561" s="217"/>
      <c r="J3561" s="217"/>
      <c r="K3561" s="217"/>
      <c r="L3561" s="217"/>
      <c r="M3561" s="217"/>
      <c r="N3561" s="217"/>
      <c r="O3561" s="217"/>
      <c r="P3561" s="217"/>
    </row>
    <row r="3562">
      <c r="A3562" s="217"/>
      <c r="B3562" s="234"/>
      <c r="C3562" s="234"/>
      <c r="D3562" s="235"/>
      <c r="E3562" s="235"/>
      <c r="F3562" s="217"/>
      <c r="G3562" s="217"/>
      <c r="H3562" s="217"/>
      <c r="I3562" s="217"/>
      <c r="J3562" s="217"/>
      <c r="K3562" s="217"/>
      <c r="L3562" s="217"/>
      <c r="M3562" s="217"/>
      <c r="N3562" s="217"/>
      <c r="O3562" s="217"/>
      <c r="P3562" s="217"/>
    </row>
    <row r="3563">
      <c r="A3563" s="217"/>
      <c r="B3563" s="234"/>
      <c r="C3563" s="234"/>
      <c r="D3563" s="235"/>
      <c r="E3563" s="235"/>
      <c r="F3563" s="217"/>
      <c r="G3563" s="217"/>
      <c r="H3563" s="217"/>
      <c r="I3563" s="217"/>
      <c r="J3563" s="217"/>
      <c r="K3563" s="217"/>
      <c r="L3563" s="217"/>
      <c r="M3563" s="217"/>
      <c r="N3563" s="217"/>
      <c r="O3563" s="217"/>
      <c r="P3563" s="217"/>
    </row>
    <row r="3564">
      <c r="A3564" s="217"/>
      <c r="B3564" s="234"/>
      <c r="C3564" s="234"/>
      <c r="D3564" s="235"/>
      <c r="E3564" s="235"/>
      <c r="F3564" s="217"/>
      <c r="G3564" s="217"/>
      <c r="H3564" s="217"/>
      <c r="I3564" s="217"/>
      <c r="J3564" s="217"/>
      <c r="K3564" s="217"/>
      <c r="L3564" s="217"/>
      <c r="M3564" s="217"/>
      <c r="N3564" s="217"/>
      <c r="O3564" s="217"/>
      <c r="P3564" s="217"/>
    </row>
    <row r="3565">
      <c r="A3565" s="217"/>
      <c r="B3565" s="234"/>
      <c r="C3565" s="234"/>
      <c r="D3565" s="235"/>
      <c r="E3565" s="235"/>
      <c r="F3565" s="217"/>
      <c r="G3565" s="217"/>
      <c r="H3565" s="217"/>
      <c r="I3565" s="217"/>
      <c r="J3565" s="217"/>
      <c r="K3565" s="217"/>
      <c r="L3565" s="217"/>
      <c r="M3565" s="217"/>
      <c r="N3565" s="217"/>
      <c r="O3565" s="217"/>
      <c r="P3565" s="217"/>
    </row>
    <row r="3566">
      <c r="A3566" s="217"/>
      <c r="B3566" s="234"/>
      <c r="C3566" s="234"/>
      <c r="D3566" s="235"/>
      <c r="E3566" s="235"/>
      <c r="F3566" s="217"/>
      <c r="G3566" s="217"/>
      <c r="H3566" s="217"/>
      <c r="I3566" s="217"/>
      <c r="J3566" s="217"/>
      <c r="K3566" s="217"/>
      <c r="L3566" s="217"/>
      <c r="M3566" s="217"/>
      <c r="N3566" s="217"/>
      <c r="O3566" s="217"/>
      <c r="P3566" s="217"/>
    </row>
    <row r="3567">
      <c r="A3567" s="217"/>
      <c r="B3567" s="234"/>
      <c r="C3567" s="234"/>
      <c r="D3567" s="235"/>
      <c r="E3567" s="235"/>
      <c r="F3567" s="217"/>
      <c r="G3567" s="217"/>
      <c r="H3567" s="217"/>
      <c r="I3567" s="217"/>
      <c r="J3567" s="217"/>
      <c r="K3567" s="217"/>
      <c r="L3567" s="217"/>
      <c r="M3567" s="217"/>
      <c r="N3567" s="217"/>
      <c r="O3567" s="217"/>
      <c r="P3567" s="217"/>
    </row>
    <row r="3568">
      <c r="A3568" s="230"/>
      <c r="B3568" s="234"/>
      <c r="C3568" s="234"/>
      <c r="D3568" s="236"/>
      <c r="E3568" s="235"/>
      <c r="F3568" s="195"/>
      <c r="G3568" s="195"/>
      <c r="H3568" s="217"/>
      <c r="I3568" s="195"/>
      <c r="J3568" s="195"/>
      <c r="K3568" s="195"/>
      <c r="L3568" s="195"/>
      <c r="M3568" s="195"/>
      <c r="N3568" s="195"/>
      <c r="O3568" s="195"/>
      <c r="P3568" s="195"/>
    </row>
    <row r="3569">
      <c r="A3569" s="217"/>
      <c r="B3569" s="234"/>
      <c r="C3569" s="234"/>
      <c r="D3569" s="235"/>
      <c r="E3569" s="235"/>
      <c r="F3569" s="217"/>
      <c r="G3569" s="217"/>
      <c r="H3569" s="217"/>
      <c r="I3569" s="217"/>
      <c r="J3569" s="217"/>
      <c r="K3569" s="217"/>
      <c r="L3569" s="217"/>
      <c r="M3569" s="217"/>
      <c r="N3569" s="217"/>
      <c r="O3569" s="217"/>
      <c r="P3569" s="217"/>
    </row>
    <row r="3570">
      <c r="A3570" s="217"/>
      <c r="B3570" s="234"/>
      <c r="C3570" s="234"/>
      <c r="D3570" s="235"/>
      <c r="E3570" s="235"/>
      <c r="F3570" s="217"/>
      <c r="G3570" s="217"/>
      <c r="H3570" s="217"/>
      <c r="I3570" s="217"/>
      <c r="J3570" s="217"/>
      <c r="K3570" s="217"/>
      <c r="L3570" s="217"/>
      <c r="M3570" s="217"/>
      <c r="N3570" s="217"/>
      <c r="O3570" s="217"/>
      <c r="P3570" s="217"/>
    </row>
    <row r="3571">
      <c r="A3571" s="217"/>
      <c r="B3571" s="234"/>
      <c r="C3571" s="234"/>
      <c r="D3571" s="235"/>
      <c r="E3571" s="235"/>
      <c r="F3571" s="217"/>
      <c r="G3571" s="217"/>
      <c r="H3571" s="217"/>
      <c r="I3571" s="217"/>
      <c r="J3571" s="217"/>
      <c r="K3571" s="217"/>
      <c r="L3571" s="217"/>
      <c r="M3571" s="217"/>
      <c r="N3571" s="217"/>
      <c r="O3571" s="217"/>
      <c r="P3571" s="217"/>
    </row>
    <row r="3572">
      <c r="A3572" s="217"/>
      <c r="B3572" s="234"/>
      <c r="C3572" s="234"/>
      <c r="D3572" s="235"/>
      <c r="E3572" s="235"/>
      <c r="F3572" s="217"/>
      <c r="G3572" s="217"/>
      <c r="H3572" s="217"/>
      <c r="I3572" s="217"/>
      <c r="J3572" s="217"/>
      <c r="K3572" s="217"/>
      <c r="L3572" s="217"/>
      <c r="M3572" s="217"/>
      <c r="N3572" s="217"/>
      <c r="O3572" s="217"/>
      <c r="P3572" s="217"/>
    </row>
    <row r="3573">
      <c r="A3573" s="217"/>
      <c r="B3573" s="234"/>
      <c r="C3573" s="234"/>
      <c r="D3573" s="235"/>
      <c r="E3573" s="235"/>
      <c r="F3573" s="217"/>
      <c r="G3573" s="217"/>
      <c r="H3573" s="217"/>
      <c r="I3573" s="217"/>
      <c r="J3573" s="217"/>
      <c r="K3573" s="217"/>
      <c r="L3573" s="217"/>
      <c r="M3573" s="217"/>
      <c r="N3573" s="217"/>
      <c r="O3573" s="217"/>
      <c r="P3573" s="217"/>
    </row>
    <row r="3574">
      <c r="A3574" s="217"/>
      <c r="B3574" s="234"/>
      <c r="C3574" s="234"/>
      <c r="D3574" s="235"/>
      <c r="E3574" s="235"/>
      <c r="F3574" s="217"/>
      <c r="G3574" s="217"/>
      <c r="H3574" s="217"/>
      <c r="I3574" s="217"/>
      <c r="J3574" s="217"/>
      <c r="K3574" s="217"/>
      <c r="L3574" s="217"/>
      <c r="M3574" s="217"/>
      <c r="N3574" s="217"/>
      <c r="O3574" s="217"/>
      <c r="P3574" s="217"/>
    </row>
    <row r="3575">
      <c r="A3575" s="217"/>
      <c r="B3575" s="234"/>
      <c r="C3575" s="234"/>
      <c r="D3575" s="235"/>
      <c r="E3575" s="235"/>
      <c r="F3575" s="217"/>
      <c r="G3575" s="217"/>
      <c r="H3575" s="217"/>
      <c r="I3575" s="217"/>
      <c r="J3575" s="217"/>
      <c r="K3575" s="217"/>
      <c r="L3575" s="217"/>
      <c r="M3575" s="217"/>
      <c r="N3575" s="217"/>
      <c r="O3575" s="217"/>
      <c r="P3575" s="217"/>
    </row>
    <row r="3576">
      <c r="A3576" s="217"/>
      <c r="B3576" s="234"/>
      <c r="C3576" s="234"/>
      <c r="D3576" s="235"/>
      <c r="E3576" s="235"/>
      <c r="F3576" s="217"/>
      <c r="G3576" s="217"/>
      <c r="H3576" s="217"/>
      <c r="I3576" s="217"/>
      <c r="J3576" s="217"/>
      <c r="K3576" s="217"/>
      <c r="L3576" s="217"/>
      <c r="M3576" s="217"/>
      <c r="N3576" s="217"/>
      <c r="O3576" s="217"/>
      <c r="P3576" s="217"/>
    </row>
    <row r="3577">
      <c r="A3577" s="217"/>
      <c r="B3577" s="234"/>
      <c r="C3577" s="234"/>
      <c r="D3577" s="235"/>
      <c r="E3577" s="235"/>
      <c r="F3577" s="217"/>
      <c r="G3577" s="217"/>
      <c r="H3577" s="217"/>
      <c r="I3577" s="217"/>
      <c r="J3577" s="217"/>
      <c r="K3577" s="217"/>
      <c r="L3577" s="217"/>
      <c r="M3577" s="217"/>
      <c r="N3577" s="217"/>
      <c r="O3577" s="217"/>
      <c r="P3577" s="217"/>
    </row>
    <row r="3578">
      <c r="A3578" s="217"/>
      <c r="B3578" s="234"/>
      <c r="C3578" s="234"/>
      <c r="D3578" s="235"/>
      <c r="E3578" s="235"/>
      <c r="F3578" s="217"/>
      <c r="G3578" s="217"/>
      <c r="H3578" s="217"/>
      <c r="I3578" s="217"/>
      <c r="J3578" s="217"/>
      <c r="K3578" s="217"/>
      <c r="L3578" s="217"/>
      <c r="M3578" s="217"/>
      <c r="N3578" s="217"/>
      <c r="O3578" s="217"/>
      <c r="P3578" s="217"/>
    </row>
    <row r="3579">
      <c r="A3579" s="217"/>
      <c r="B3579" s="234"/>
      <c r="C3579" s="234"/>
      <c r="D3579" s="235"/>
      <c r="E3579" s="235"/>
      <c r="F3579" s="217"/>
      <c r="G3579" s="217"/>
      <c r="H3579" s="217"/>
      <c r="I3579" s="217"/>
      <c r="J3579" s="217"/>
      <c r="K3579" s="217"/>
      <c r="L3579" s="217"/>
      <c r="M3579" s="217"/>
      <c r="N3579" s="217"/>
      <c r="O3579" s="217"/>
      <c r="P3579" s="217"/>
    </row>
    <row r="3580">
      <c r="A3580" s="217"/>
      <c r="B3580" s="234"/>
      <c r="C3580" s="234"/>
      <c r="D3580" s="235"/>
      <c r="E3580" s="235"/>
      <c r="F3580" s="217"/>
      <c r="G3580" s="217"/>
      <c r="H3580" s="217"/>
      <c r="I3580" s="217"/>
      <c r="J3580" s="217"/>
      <c r="K3580" s="217"/>
      <c r="L3580" s="217"/>
      <c r="M3580" s="217"/>
      <c r="N3580" s="217"/>
      <c r="O3580" s="217"/>
      <c r="P3580" s="217"/>
    </row>
    <row r="3581">
      <c r="A3581" s="217"/>
      <c r="B3581" s="234"/>
      <c r="C3581" s="234"/>
      <c r="D3581" s="235"/>
      <c r="E3581" s="235"/>
      <c r="F3581" s="217"/>
      <c r="G3581" s="217"/>
      <c r="H3581" s="217"/>
      <c r="I3581" s="217"/>
      <c r="J3581" s="217"/>
      <c r="K3581" s="217"/>
      <c r="L3581" s="217"/>
      <c r="M3581" s="217"/>
      <c r="N3581" s="217"/>
      <c r="O3581" s="217"/>
      <c r="P3581" s="217"/>
    </row>
    <row r="3582">
      <c r="A3582" s="217"/>
      <c r="B3582" s="234"/>
      <c r="C3582" s="234"/>
      <c r="D3582" s="235"/>
      <c r="E3582" s="235"/>
      <c r="F3582" s="217"/>
      <c r="G3582" s="217"/>
      <c r="H3582" s="217"/>
      <c r="I3582" s="217"/>
      <c r="J3582" s="217"/>
      <c r="K3582" s="217"/>
      <c r="L3582" s="217"/>
      <c r="M3582" s="217"/>
      <c r="N3582" s="217"/>
      <c r="O3582" s="217"/>
      <c r="P3582" s="217"/>
    </row>
    <row r="3583">
      <c r="A3583" s="217"/>
      <c r="B3583" s="234"/>
      <c r="C3583" s="234"/>
      <c r="D3583" s="235"/>
      <c r="E3583" s="235"/>
      <c r="F3583" s="217"/>
      <c r="G3583" s="217"/>
      <c r="H3583" s="217"/>
      <c r="I3583" s="217"/>
      <c r="J3583" s="217"/>
      <c r="K3583" s="217"/>
      <c r="L3583" s="217"/>
      <c r="M3583" s="217"/>
      <c r="N3583" s="217"/>
      <c r="O3583" s="217"/>
      <c r="P3583" s="217"/>
    </row>
    <row r="3584">
      <c r="A3584" s="217"/>
      <c r="B3584" s="234"/>
      <c r="C3584" s="234"/>
      <c r="D3584" s="235"/>
      <c r="E3584" s="235"/>
      <c r="F3584" s="217"/>
      <c r="G3584" s="217"/>
      <c r="H3584" s="217"/>
      <c r="I3584" s="217"/>
      <c r="J3584" s="217"/>
      <c r="K3584" s="217"/>
      <c r="L3584" s="217"/>
      <c r="M3584" s="217"/>
      <c r="N3584" s="217"/>
      <c r="O3584" s="217"/>
      <c r="P3584" s="217"/>
    </row>
    <row r="3585">
      <c r="A3585" s="217"/>
      <c r="B3585" s="234"/>
      <c r="C3585" s="234"/>
      <c r="D3585" s="235"/>
      <c r="E3585" s="235"/>
      <c r="F3585" s="217"/>
      <c r="G3585" s="217"/>
      <c r="H3585" s="217"/>
      <c r="I3585" s="217"/>
      <c r="J3585" s="217"/>
      <c r="K3585" s="217"/>
      <c r="L3585" s="217"/>
      <c r="M3585" s="217"/>
      <c r="N3585" s="217"/>
      <c r="O3585" s="217"/>
      <c r="P3585" s="217"/>
    </row>
    <row r="3586">
      <c r="A3586" s="230"/>
      <c r="B3586" s="234"/>
      <c r="C3586" s="234"/>
      <c r="D3586" s="236"/>
      <c r="E3586" s="235"/>
      <c r="F3586" s="195"/>
      <c r="G3586" s="195"/>
      <c r="H3586" s="217"/>
      <c r="I3586" s="195"/>
      <c r="J3586" s="195"/>
      <c r="K3586" s="195"/>
      <c r="L3586" s="195"/>
      <c r="M3586" s="195"/>
      <c r="N3586" s="195"/>
      <c r="O3586" s="195"/>
      <c r="P3586" s="195"/>
    </row>
    <row r="3587">
      <c r="A3587" s="217"/>
      <c r="B3587" s="234"/>
      <c r="C3587" s="234"/>
      <c r="D3587" s="235"/>
      <c r="E3587" s="235"/>
      <c r="F3587" s="217"/>
      <c r="G3587" s="217"/>
      <c r="H3587" s="217"/>
      <c r="I3587" s="217"/>
      <c r="J3587" s="217"/>
      <c r="K3587" s="217"/>
      <c r="L3587" s="217"/>
      <c r="M3587" s="217"/>
      <c r="N3587" s="217"/>
      <c r="O3587" s="217"/>
      <c r="P3587" s="217"/>
    </row>
    <row r="3588">
      <c r="A3588" s="217"/>
      <c r="B3588" s="234"/>
      <c r="C3588" s="234"/>
      <c r="D3588" s="235"/>
      <c r="E3588" s="235"/>
      <c r="F3588" s="217"/>
      <c r="G3588" s="217"/>
      <c r="H3588" s="217"/>
      <c r="I3588" s="217"/>
      <c r="J3588" s="217"/>
      <c r="K3588" s="217"/>
      <c r="L3588" s="217"/>
      <c r="M3588" s="217"/>
      <c r="N3588" s="217"/>
      <c r="O3588" s="217"/>
      <c r="P3588" s="217"/>
    </row>
    <row r="3589">
      <c r="A3589" s="217"/>
      <c r="B3589" s="234"/>
      <c r="C3589" s="234"/>
      <c r="D3589" s="235"/>
      <c r="E3589" s="235"/>
      <c r="F3589" s="217"/>
      <c r="G3589" s="217"/>
      <c r="H3589" s="217"/>
      <c r="I3589" s="217"/>
      <c r="J3589" s="217"/>
      <c r="K3589" s="217"/>
      <c r="L3589" s="217"/>
      <c r="M3589" s="217"/>
      <c r="N3589" s="217"/>
      <c r="O3589" s="217"/>
      <c r="P3589" s="217"/>
    </row>
    <row r="3590">
      <c r="A3590" s="217"/>
      <c r="B3590" s="234"/>
      <c r="C3590" s="234"/>
      <c r="D3590" s="235"/>
      <c r="E3590" s="235"/>
      <c r="F3590" s="217"/>
      <c r="G3590" s="217"/>
      <c r="H3590" s="217"/>
      <c r="I3590" s="217"/>
      <c r="J3590" s="217"/>
      <c r="K3590" s="217"/>
      <c r="L3590" s="217"/>
      <c r="M3590" s="217"/>
      <c r="N3590" s="217"/>
      <c r="O3590" s="217"/>
      <c r="P3590" s="217"/>
    </row>
    <row r="3591">
      <c r="A3591" s="217"/>
      <c r="B3591" s="234"/>
      <c r="C3591" s="234"/>
      <c r="D3591" s="235"/>
      <c r="E3591" s="235"/>
      <c r="F3591" s="217"/>
      <c r="G3591" s="217"/>
      <c r="H3591" s="217"/>
      <c r="I3591" s="217"/>
      <c r="J3591" s="217"/>
      <c r="K3591" s="217"/>
      <c r="L3591" s="217"/>
      <c r="M3591" s="217"/>
      <c r="N3591" s="217"/>
      <c r="O3591" s="217"/>
      <c r="P3591" s="217"/>
    </row>
    <row r="3592">
      <c r="A3592" s="217"/>
      <c r="B3592" s="234"/>
      <c r="C3592" s="234"/>
      <c r="D3592" s="235"/>
      <c r="E3592" s="235"/>
      <c r="F3592" s="217"/>
      <c r="G3592" s="217"/>
      <c r="H3592" s="217"/>
      <c r="I3592" s="217"/>
      <c r="J3592" s="217"/>
      <c r="K3592" s="217"/>
      <c r="L3592" s="217"/>
      <c r="M3592" s="217"/>
      <c r="N3592" s="217"/>
      <c r="O3592" s="217"/>
      <c r="P3592" s="217"/>
    </row>
    <row r="3593">
      <c r="A3593" s="217"/>
      <c r="B3593" s="234"/>
      <c r="C3593" s="234"/>
      <c r="D3593" s="235"/>
      <c r="E3593" s="235"/>
      <c r="F3593" s="217"/>
      <c r="G3593" s="217"/>
      <c r="H3593" s="217"/>
      <c r="I3593" s="217"/>
      <c r="J3593" s="217"/>
      <c r="K3593" s="217"/>
      <c r="L3593" s="217"/>
      <c r="M3593" s="217"/>
      <c r="N3593" s="217"/>
      <c r="O3593" s="217"/>
      <c r="P3593" s="217"/>
    </row>
    <row r="3594">
      <c r="A3594" s="217"/>
      <c r="B3594" s="234"/>
      <c r="C3594" s="234"/>
      <c r="D3594" s="235"/>
      <c r="E3594" s="235"/>
      <c r="F3594" s="217"/>
      <c r="G3594" s="217"/>
      <c r="H3594" s="217"/>
      <c r="I3594" s="217"/>
      <c r="J3594" s="217"/>
      <c r="K3594" s="217"/>
      <c r="L3594" s="217"/>
      <c r="M3594" s="217"/>
      <c r="N3594" s="217"/>
      <c r="O3594" s="217"/>
      <c r="P3594" s="217"/>
    </row>
    <row r="3595">
      <c r="A3595" s="217"/>
      <c r="B3595" s="234"/>
      <c r="C3595" s="234"/>
      <c r="D3595" s="235"/>
      <c r="E3595" s="235"/>
      <c r="F3595" s="217"/>
      <c r="G3595" s="217"/>
      <c r="H3595" s="217"/>
      <c r="I3595" s="217"/>
      <c r="J3595" s="217"/>
      <c r="K3595" s="217"/>
      <c r="L3595" s="217"/>
      <c r="M3595" s="217"/>
      <c r="N3595" s="217"/>
      <c r="O3595" s="217"/>
      <c r="P3595" s="217"/>
    </row>
    <row r="3596">
      <c r="A3596" s="217"/>
      <c r="B3596" s="234"/>
      <c r="C3596" s="234"/>
      <c r="D3596" s="235"/>
      <c r="E3596" s="235"/>
      <c r="F3596" s="217"/>
      <c r="G3596" s="217"/>
      <c r="H3596" s="217"/>
      <c r="I3596" s="217"/>
      <c r="J3596" s="217"/>
      <c r="K3596" s="217"/>
      <c r="L3596" s="217"/>
      <c r="M3596" s="217"/>
      <c r="N3596" s="217"/>
      <c r="O3596" s="217"/>
      <c r="P3596" s="217"/>
    </row>
    <row r="3597">
      <c r="A3597" s="217"/>
      <c r="B3597" s="234"/>
      <c r="C3597" s="234"/>
      <c r="D3597" s="235"/>
      <c r="E3597" s="235"/>
      <c r="F3597" s="217"/>
      <c r="G3597" s="217"/>
      <c r="H3597" s="217"/>
      <c r="I3597" s="217"/>
      <c r="J3597" s="217"/>
      <c r="K3597" s="217"/>
      <c r="L3597" s="217"/>
      <c r="M3597" s="217"/>
      <c r="N3597" s="217"/>
      <c r="O3597" s="217"/>
      <c r="P3597" s="217"/>
    </row>
    <row r="3598">
      <c r="A3598" s="217"/>
      <c r="B3598" s="234"/>
      <c r="C3598" s="234"/>
      <c r="D3598" s="235"/>
      <c r="E3598" s="235"/>
      <c r="F3598" s="217"/>
      <c r="G3598" s="217"/>
      <c r="H3598" s="217"/>
      <c r="I3598" s="217"/>
      <c r="J3598" s="217"/>
      <c r="K3598" s="217"/>
      <c r="L3598" s="217"/>
      <c r="M3598" s="217"/>
      <c r="N3598" s="217"/>
      <c r="O3598" s="217"/>
      <c r="P3598" s="217"/>
    </row>
    <row r="3599">
      <c r="A3599" s="217"/>
      <c r="B3599" s="234"/>
      <c r="C3599" s="234"/>
      <c r="D3599" s="235"/>
      <c r="E3599" s="235"/>
      <c r="F3599" s="217"/>
      <c r="G3599" s="217"/>
      <c r="H3599" s="217"/>
      <c r="I3599" s="217"/>
      <c r="J3599" s="217"/>
      <c r="K3599" s="217"/>
      <c r="L3599" s="217"/>
      <c r="M3599" s="217"/>
      <c r="N3599" s="217"/>
      <c r="O3599" s="217"/>
      <c r="P3599" s="217"/>
    </row>
    <row r="3600">
      <c r="A3600" s="217"/>
      <c r="B3600" s="234"/>
      <c r="C3600" s="234"/>
      <c r="D3600" s="235"/>
      <c r="E3600" s="235"/>
      <c r="F3600" s="217"/>
      <c r="G3600" s="217"/>
      <c r="H3600" s="217"/>
      <c r="I3600" s="217"/>
      <c r="J3600" s="217"/>
      <c r="K3600" s="217"/>
      <c r="L3600" s="217"/>
      <c r="M3600" s="217"/>
      <c r="N3600" s="217"/>
      <c r="O3600" s="217"/>
      <c r="P3600" s="217"/>
    </row>
    <row r="3601">
      <c r="A3601" s="217"/>
      <c r="B3601" s="234"/>
      <c r="C3601" s="234"/>
      <c r="D3601" s="235"/>
      <c r="E3601" s="235"/>
      <c r="F3601" s="217"/>
      <c r="G3601" s="217"/>
      <c r="H3601" s="217"/>
      <c r="I3601" s="217"/>
      <c r="J3601" s="217"/>
      <c r="K3601" s="217"/>
      <c r="L3601" s="217"/>
      <c r="M3601" s="217"/>
      <c r="N3601" s="217"/>
      <c r="O3601" s="217"/>
      <c r="P3601" s="217"/>
    </row>
    <row r="3602">
      <c r="A3602" s="217"/>
      <c r="B3602" s="234"/>
      <c r="C3602" s="234"/>
      <c r="D3602" s="235"/>
      <c r="E3602" s="235"/>
      <c r="F3602" s="217"/>
      <c r="G3602" s="217"/>
      <c r="H3602" s="217"/>
      <c r="I3602" s="217"/>
      <c r="J3602" s="217"/>
      <c r="K3602" s="217"/>
      <c r="L3602" s="217"/>
      <c r="M3602" s="217"/>
      <c r="N3602" s="217"/>
      <c r="O3602" s="217"/>
      <c r="P3602" s="217"/>
    </row>
    <row r="3603">
      <c r="A3603" s="217"/>
      <c r="B3603" s="234"/>
      <c r="C3603" s="234"/>
      <c r="D3603" s="235"/>
      <c r="E3603" s="235"/>
      <c r="F3603" s="217"/>
      <c r="G3603" s="217"/>
      <c r="H3603" s="217"/>
      <c r="I3603" s="217"/>
      <c r="J3603" s="217"/>
      <c r="K3603" s="217"/>
      <c r="L3603" s="217"/>
      <c r="M3603" s="217"/>
      <c r="N3603" s="217"/>
      <c r="O3603" s="217"/>
      <c r="P3603" s="217"/>
    </row>
    <row r="3604">
      <c r="A3604" s="230"/>
      <c r="B3604" s="234"/>
      <c r="C3604" s="234"/>
      <c r="D3604" s="236"/>
      <c r="E3604" s="235"/>
      <c r="F3604" s="195"/>
      <c r="G3604" s="195"/>
      <c r="H3604" s="217"/>
      <c r="I3604" s="195"/>
      <c r="J3604" s="195"/>
      <c r="K3604" s="195"/>
      <c r="L3604" s="195"/>
      <c r="M3604" s="195"/>
      <c r="N3604" s="195"/>
      <c r="O3604" s="195"/>
      <c r="P3604" s="195"/>
    </row>
    <row r="3605">
      <c r="A3605" s="217"/>
      <c r="B3605" s="234"/>
      <c r="C3605" s="234"/>
      <c r="D3605" s="235"/>
      <c r="E3605" s="235"/>
      <c r="F3605" s="217"/>
      <c r="G3605" s="217"/>
      <c r="H3605" s="217"/>
      <c r="I3605" s="217"/>
      <c r="J3605" s="217"/>
      <c r="K3605" s="217"/>
      <c r="L3605" s="217"/>
      <c r="M3605" s="217"/>
      <c r="N3605" s="217"/>
      <c r="O3605" s="217"/>
      <c r="P3605" s="217"/>
    </row>
    <row r="3606">
      <c r="A3606" s="217"/>
      <c r="B3606" s="234"/>
      <c r="C3606" s="234"/>
      <c r="D3606" s="235"/>
      <c r="E3606" s="235"/>
      <c r="F3606" s="217"/>
      <c r="G3606" s="217"/>
      <c r="H3606" s="217"/>
      <c r="I3606" s="217"/>
      <c r="J3606" s="217"/>
      <c r="K3606" s="217"/>
      <c r="L3606" s="217"/>
      <c r="M3606" s="217"/>
      <c r="N3606" s="217"/>
      <c r="O3606" s="217"/>
      <c r="P3606" s="217"/>
    </row>
    <row r="3607">
      <c r="A3607" s="217"/>
      <c r="B3607" s="234"/>
      <c r="C3607" s="234"/>
      <c r="D3607" s="235"/>
      <c r="E3607" s="235"/>
      <c r="F3607" s="217"/>
      <c r="G3607" s="217"/>
      <c r="H3607" s="217"/>
      <c r="I3607" s="217"/>
      <c r="J3607" s="217"/>
      <c r="K3607" s="217"/>
      <c r="L3607" s="217"/>
      <c r="M3607" s="217"/>
      <c r="N3607" s="217"/>
      <c r="O3607" s="217"/>
      <c r="P3607" s="217"/>
    </row>
    <row r="3608">
      <c r="A3608" s="217"/>
      <c r="B3608" s="234"/>
      <c r="C3608" s="234"/>
      <c r="D3608" s="235"/>
      <c r="E3608" s="235"/>
      <c r="F3608" s="217"/>
      <c r="G3608" s="217"/>
      <c r="H3608" s="217"/>
      <c r="I3608" s="217"/>
      <c r="J3608" s="217"/>
      <c r="K3608" s="217"/>
      <c r="L3608" s="217"/>
      <c r="M3608" s="217"/>
      <c r="N3608" s="217"/>
      <c r="O3608" s="217"/>
      <c r="P3608" s="217"/>
    </row>
    <row r="3609">
      <c r="A3609" s="217"/>
      <c r="B3609" s="234"/>
      <c r="C3609" s="234"/>
      <c r="D3609" s="235"/>
      <c r="E3609" s="235"/>
      <c r="F3609" s="217"/>
      <c r="G3609" s="217"/>
      <c r="H3609" s="217"/>
      <c r="I3609" s="217"/>
      <c r="J3609" s="217"/>
      <c r="K3609" s="217"/>
      <c r="L3609" s="217"/>
      <c r="M3609" s="217"/>
      <c r="N3609" s="217"/>
      <c r="O3609" s="217"/>
      <c r="P3609" s="217"/>
    </row>
    <row r="3610">
      <c r="A3610" s="217"/>
      <c r="B3610" s="234"/>
      <c r="C3610" s="234"/>
      <c r="D3610" s="235"/>
      <c r="E3610" s="235"/>
      <c r="F3610" s="217"/>
      <c r="G3610" s="217"/>
      <c r="H3610" s="217"/>
      <c r="I3610" s="217"/>
      <c r="J3610" s="217"/>
      <c r="K3610" s="217"/>
      <c r="L3610" s="217"/>
      <c r="M3610" s="217"/>
      <c r="N3610" s="217"/>
      <c r="O3610" s="217"/>
      <c r="P3610" s="217"/>
    </row>
    <row r="3611">
      <c r="A3611" s="217"/>
      <c r="B3611" s="234"/>
      <c r="C3611" s="234"/>
      <c r="D3611" s="235"/>
      <c r="E3611" s="235"/>
      <c r="F3611" s="217"/>
      <c r="G3611" s="217"/>
      <c r="H3611" s="217"/>
      <c r="I3611" s="217"/>
      <c r="J3611" s="217"/>
      <c r="K3611" s="217"/>
      <c r="L3611" s="217"/>
      <c r="M3611" s="217"/>
      <c r="N3611" s="217"/>
      <c r="O3611" s="217"/>
      <c r="P3611" s="217"/>
    </row>
    <row r="3612">
      <c r="A3612" s="217"/>
      <c r="B3612" s="234"/>
      <c r="C3612" s="234"/>
      <c r="D3612" s="235"/>
      <c r="E3612" s="235"/>
      <c r="F3612" s="217"/>
      <c r="G3612" s="217"/>
      <c r="H3612" s="217"/>
      <c r="I3612" s="217"/>
      <c r="J3612" s="217"/>
      <c r="K3612" s="217"/>
      <c r="L3612" s="217"/>
      <c r="M3612" s="217"/>
      <c r="N3612" s="217"/>
      <c r="O3612" s="217"/>
      <c r="P3612" s="217"/>
    </row>
    <row r="3613">
      <c r="A3613" s="217"/>
      <c r="B3613" s="234"/>
      <c r="C3613" s="234"/>
      <c r="D3613" s="235"/>
      <c r="E3613" s="235"/>
      <c r="F3613" s="217"/>
      <c r="G3613" s="217"/>
      <c r="H3613" s="217"/>
      <c r="I3613" s="217"/>
      <c r="J3613" s="217"/>
      <c r="K3613" s="217"/>
      <c r="L3613" s="217"/>
      <c r="M3613" s="217"/>
      <c r="N3613" s="217"/>
      <c r="O3613" s="217"/>
      <c r="P3613" s="217"/>
    </row>
    <row r="3614">
      <c r="A3614" s="217"/>
      <c r="B3614" s="234"/>
      <c r="C3614" s="234"/>
      <c r="D3614" s="235"/>
      <c r="E3614" s="235"/>
      <c r="F3614" s="217"/>
      <c r="G3614" s="217"/>
      <c r="H3614" s="217"/>
      <c r="I3614" s="217"/>
      <c r="J3614" s="217"/>
      <c r="K3614" s="217"/>
      <c r="L3614" s="217"/>
      <c r="M3614" s="217"/>
      <c r="N3614" s="217"/>
      <c r="O3614" s="217"/>
      <c r="P3614" s="217"/>
    </row>
    <row r="3615">
      <c r="A3615" s="217"/>
      <c r="B3615" s="234"/>
      <c r="C3615" s="234"/>
      <c r="D3615" s="235"/>
      <c r="E3615" s="235"/>
      <c r="F3615" s="217"/>
      <c r="G3615" s="217"/>
      <c r="H3615" s="217"/>
      <c r="I3615" s="217"/>
      <c r="J3615" s="217"/>
      <c r="K3615" s="217"/>
      <c r="L3615" s="217"/>
      <c r="M3615" s="217"/>
      <c r="N3615" s="217"/>
      <c r="O3615" s="217"/>
      <c r="P3615" s="217"/>
    </row>
    <row r="3616">
      <c r="A3616" s="217"/>
      <c r="B3616" s="234"/>
      <c r="C3616" s="234"/>
      <c r="D3616" s="235"/>
      <c r="E3616" s="235"/>
      <c r="F3616" s="217"/>
      <c r="G3616" s="217"/>
      <c r="H3616" s="217"/>
      <c r="I3616" s="217"/>
      <c r="J3616" s="217"/>
      <c r="K3616" s="217"/>
      <c r="L3616" s="217"/>
      <c r="M3616" s="217"/>
      <c r="N3616" s="217"/>
      <c r="O3616" s="217"/>
      <c r="P3616" s="217"/>
    </row>
    <row r="3617">
      <c r="A3617" s="217"/>
      <c r="B3617" s="234"/>
      <c r="C3617" s="234"/>
      <c r="D3617" s="235"/>
      <c r="E3617" s="235"/>
      <c r="F3617" s="217"/>
      <c r="G3617" s="217"/>
      <c r="H3617" s="217"/>
      <c r="I3617" s="217"/>
      <c r="J3617" s="217"/>
      <c r="K3617" s="217"/>
      <c r="L3617" s="217"/>
      <c r="M3617" s="217"/>
      <c r="N3617" s="217"/>
      <c r="O3617" s="217"/>
      <c r="P3617" s="217"/>
    </row>
    <row r="3618">
      <c r="A3618" s="217"/>
      <c r="B3618" s="234"/>
      <c r="C3618" s="234"/>
      <c r="D3618" s="235"/>
      <c r="E3618" s="235"/>
      <c r="F3618" s="217"/>
      <c r="G3618" s="217"/>
      <c r="H3618" s="217"/>
      <c r="I3618" s="217"/>
      <c r="J3618" s="217"/>
      <c r="K3618" s="217"/>
      <c r="L3618" s="217"/>
      <c r="M3618" s="217"/>
      <c r="N3618" s="217"/>
      <c r="O3618" s="217"/>
      <c r="P3618" s="217"/>
    </row>
    <row r="3619">
      <c r="A3619" s="217"/>
      <c r="B3619" s="234"/>
      <c r="C3619" s="234"/>
      <c r="D3619" s="235"/>
      <c r="E3619" s="235"/>
      <c r="F3619" s="217"/>
      <c r="G3619" s="217"/>
      <c r="H3619" s="217"/>
      <c r="I3619" s="217"/>
      <c r="J3619" s="217"/>
      <c r="K3619" s="217"/>
      <c r="L3619" s="217"/>
      <c r="M3619" s="217"/>
      <c r="N3619" s="217"/>
      <c r="O3619" s="217"/>
      <c r="P3619" s="217"/>
    </row>
    <row r="3620">
      <c r="A3620" s="217"/>
      <c r="B3620" s="234"/>
      <c r="C3620" s="234"/>
      <c r="D3620" s="235"/>
      <c r="E3620" s="235"/>
      <c r="F3620" s="217"/>
      <c r="G3620" s="217"/>
      <c r="H3620" s="217"/>
      <c r="I3620" s="217"/>
      <c r="J3620" s="217"/>
      <c r="K3620" s="217"/>
      <c r="L3620" s="217"/>
      <c r="M3620" s="217"/>
      <c r="N3620" s="217"/>
      <c r="O3620" s="217"/>
      <c r="P3620" s="217"/>
    </row>
    <row r="3621">
      <c r="A3621" s="217"/>
      <c r="B3621" s="234"/>
      <c r="C3621" s="234"/>
      <c r="D3621" s="235"/>
      <c r="E3621" s="235"/>
      <c r="F3621" s="217"/>
      <c r="G3621" s="217"/>
      <c r="H3621" s="217"/>
      <c r="I3621" s="217"/>
      <c r="J3621" s="217"/>
      <c r="K3621" s="217"/>
      <c r="L3621" s="217"/>
      <c r="M3621" s="217"/>
      <c r="N3621" s="217"/>
      <c r="O3621" s="217"/>
      <c r="P3621" s="217"/>
    </row>
    <row r="3622">
      <c r="A3622" s="230"/>
      <c r="B3622" s="234"/>
      <c r="C3622" s="234"/>
      <c r="D3622" s="236"/>
      <c r="E3622" s="235"/>
      <c r="F3622" s="195"/>
      <c r="G3622" s="195"/>
      <c r="H3622" s="217"/>
      <c r="I3622" s="195"/>
      <c r="J3622" s="195"/>
      <c r="K3622" s="195"/>
      <c r="L3622" s="195"/>
      <c r="M3622" s="195"/>
      <c r="N3622" s="195"/>
      <c r="O3622" s="195"/>
      <c r="P3622" s="195"/>
    </row>
    <row r="3623">
      <c r="A3623" s="217"/>
      <c r="B3623" s="234"/>
      <c r="C3623" s="234"/>
      <c r="D3623" s="235"/>
      <c r="E3623" s="235"/>
      <c r="F3623" s="217"/>
      <c r="G3623" s="217"/>
      <c r="H3623" s="217"/>
      <c r="I3623" s="217"/>
      <c r="J3623" s="217"/>
      <c r="K3623" s="217"/>
      <c r="L3623" s="217"/>
      <c r="M3623" s="217"/>
      <c r="N3623" s="217"/>
      <c r="O3623" s="217"/>
      <c r="P3623" s="217"/>
    </row>
    <row r="3624">
      <c r="A3624" s="217"/>
      <c r="B3624" s="234"/>
      <c r="C3624" s="234"/>
      <c r="D3624" s="235"/>
      <c r="E3624" s="235"/>
      <c r="F3624" s="217"/>
      <c r="G3624" s="217"/>
      <c r="H3624" s="217"/>
      <c r="I3624" s="217"/>
      <c r="J3624" s="217"/>
      <c r="K3624" s="217"/>
      <c r="L3624" s="217"/>
      <c r="M3624" s="217"/>
      <c r="N3624" s="217"/>
      <c r="O3624" s="217"/>
      <c r="P3624" s="217"/>
    </row>
    <row r="3625">
      <c r="A3625" s="217"/>
      <c r="B3625" s="234"/>
      <c r="C3625" s="234"/>
      <c r="D3625" s="235"/>
      <c r="E3625" s="235"/>
      <c r="F3625" s="217"/>
      <c r="G3625" s="217"/>
      <c r="H3625" s="217"/>
      <c r="I3625" s="217"/>
      <c r="J3625" s="217"/>
      <c r="K3625" s="217"/>
      <c r="L3625" s="217"/>
      <c r="M3625" s="217"/>
      <c r="N3625" s="217"/>
      <c r="O3625" s="217"/>
      <c r="P3625" s="217"/>
    </row>
    <row r="3626">
      <c r="A3626" s="217"/>
      <c r="B3626" s="234"/>
      <c r="C3626" s="234"/>
      <c r="D3626" s="235"/>
      <c r="E3626" s="235"/>
      <c r="F3626" s="217"/>
      <c r="G3626" s="217"/>
      <c r="H3626" s="217"/>
      <c r="I3626" s="217"/>
      <c r="J3626" s="217"/>
      <c r="K3626" s="217"/>
      <c r="L3626" s="217"/>
      <c r="M3626" s="217"/>
      <c r="N3626" s="217"/>
      <c r="O3626" s="217"/>
      <c r="P3626" s="217"/>
    </row>
    <row r="3627">
      <c r="A3627" s="217"/>
      <c r="B3627" s="234"/>
      <c r="C3627" s="234"/>
      <c r="D3627" s="235"/>
      <c r="E3627" s="235"/>
      <c r="F3627" s="217"/>
      <c r="G3627" s="217"/>
      <c r="H3627" s="217"/>
      <c r="I3627" s="217"/>
      <c r="J3627" s="217"/>
      <c r="K3627" s="217"/>
      <c r="L3627" s="217"/>
      <c r="M3627" s="217"/>
      <c r="N3627" s="217"/>
      <c r="O3627" s="217"/>
      <c r="P3627" s="217"/>
    </row>
    <row r="3628">
      <c r="A3628" s="217"/>
      <c r="B3628" s="234"/>
      <c r="C3628" s="234"/>
      <c r="D3628" s="235"/>
      <c r="E3628" s="235"/>
      <c r="F3628" s="217"/>
      <c r="G3628" s="217"/>
      <c r="H3628" s="217"/>
      <c r="I3628" s="217"/>
      <c r="J3628" s="217"/>
      <c r="K3628" s="217"/>
      <c r="L3628" s="217"/>
      <c r="M3628" s="217"/>
      <c r="N3628" s="217"/>
      <c r="O3628" s="217"/>
      <c r="P3628" s="217"/>
    </row>
    <row r="3629">
      <c r="A3629" s="217"/>
      <c r="B3629" s="234"/>
      <c r="C3629" s="234"/>
      <c r="D3629" s="235"/>
      <c r="E3629" s="235"/>
      <c r="F3629" s="217"/>
      <c r="G3629" s="217"/>
      <c r="H3629" s="217"/>
      <c r="I3629" s="217"/>
      <c r="J3629" s="217"/>
      <c r="K3629" s="217"/>
      <c r="L3629" s="217"/>
      <c r="M3629" s="217"/>
      <c r="N3629" s="217"/>
      <c r="O3629" s="217"/>
      <c r="P3629" s="217"/>
    </row>
    <row r="3630">
      <c r="A3630" s="217"/>
      <c r="B3630" s="234"/>
      <c r="C3630" s="234"/>
      <c r="D3630" s="235"/>
      <c r="E3630" s="235"/>
      <c r="F3630" s="217"/>
      <c r="G3630" s="217"/>
      <c r="H3630" s="217"/>
      <c r="I3630" s="217"/>
      <c r="J3630" s="217"/>
      <c r="K3630" s="217"/>
      <c r="L3630" s="217"/>
      <c r="M3630" s="217"/>
      <c r="N3630" s="217"/>
      <c r="O3630" s="217"/>
      <c r="P3630" s="217"/>
    </row>
    <row r="3631">
      <c r="A3631" s="217"/>
      <c r="B3631" s="234"/>
      <c r="C3631" s="234"/>
      <c r="D3631" s="235"/>
      <c r="E3631" s="235"/>
      <c r="F3631" s="217"/>
      <c r="G3631" s="217"/>
      <c r="H3631" s="217"/>
      <c r="I3631" s="217"/>
      <c r="J3631" s="217"/>
      <c r="K3631" s="217"/>
      <c r="L3631" s="217"/>
      <c r="M3631" s="217"/>
      <c r="N3631" s="217"/>
      <c r="O3631" s="217"/>
      <c r="P3631" s="217"/>
    </row>
    <row r="3632">
      <c r="A3632" s="217"/>
      <c r="B3632" s="234"/>
      <c r="C3632" s="234"/>
      <c r="D3632" s="235"/>
      <c r="E3632" s="235"/>
      <c r="F3632" s="217"/>
      <c r="G3632" s="217"/>
      <c r="H3632" s="217"/>
      <c r="I3632" s="217"/>
      <c r="J3632" s="217"/>
      <c r="K3632" s="217"/>
      <c r="L3632" s="217"/>
      <c r="M3632" s="217"/>
      <c r="N3632" s="217"/>
      <c r="O3632" s="217"/>
      <c r="P3632" s="217"/>
    </row>
    <row r="3633">
      <c r="A3633" s="217"/>
      <c r="B3633" s="234"/>
      <c r="C3633" s="234"/>
      <c r="D3633" s="235"/>
      <c r="E3633" s="235"/>
      <c r="F3633" s="217"/>
      <c r="G3633" s="217"/>
      <c r="H3633" s="217"/>
      <c r="I3633" s="217"/>
      <c r="J3633" s="217"/>
      <c r="K3633" s="217"/>
      <c r="L3633" s="217"/>
      <c r="M3633" s="217"/>
      <c r="N3633" s="217"/>
      <c r="O3633" s="217"/>
      <c r="P3633" s="217"/>
    </row>
    <row r="3634">
      <c r="A3634" s="217"/>
      <c r="B3634" s="234"/>
      <c r="C3634" s="234"/>
      <c r="D3634" s="235"/>
      <c r="E3634" s="235"/>
      <c r="F3634" s="217"/>
      <c r="G3634" s="217"/>
      <c r="H3634" s="217"/>
      <c r="I3634" s="217"/>
      <c r="J3634" s="217"/>
      <c r="K3634" s="217"/>
      <c r="L3634" s="217"/>
      <c r="M3634" s="217"/>
      <c r="N3634" s="217"/>
      <c r="O3634" s="217"/>
      <c r="P3634" s="217"/>
    </row>
    <row r="3635">
      <c r="A3635" s="217"/>
      <c r="B3635" s="234"/>
      <c r="C3635" s="234"/>
      <c r="D3635" s="235"/>
      <c r="E3635" s="235"/>
      <c r="F3635" s="217"/>
      <c r="G3635" s="217"/>
      <c r="H3635" s="217"/>
      <c r="I3635" s="217"/>
      <c r="J3635" s="217"/>
      <c r="K3635" s="217"/>
      <c r="L3635" s="217"/>
      <c r="M3635" s="217"/>
      <c r="N3635" s="217"/>
      <c r="O3635" s="217"/>
      <c r="P3635" s="217"/>
    </row>
    <row r="3636">
      <c r="A3636" s="217"/>
      <c r="B3636" s="234"/>
      <c r="C3636" s="234"/>
      <c r="D3636" s="235"/>
      <c r="E3636" s="235"/>
      <c r="F3636" s="217"/>
      <c r="G3636" s="217"/>
      <c r="H3636" s="217"/>
      <c r="I3636" s="217"/>
      <c r="J3636" s="217"/>
      <c r="K3636" s="217"/>
      <c r="L3636" s="217"/>
      <c r="M3636" s="217"/>
      <c r="N3636" s="217"/>
      <c r="O3636" s="217"/>
      <c r="P3636" s="217"/>
    </row>
    <row r="3637">
      <c r="A3637" s="217"/>
      <c r="B3637" s="234"/>
      <c r="C3637" s="234"/>
      <c r="D3637" s="235"/>
      <c r="E3637" s="235"/>
      <c r="F3637" s="217"/>
      <c r="G3637" s="217"/>
      <c r="H3637" s="217"/>
      <c r="I3637" s="217"/>
      <c r="J3637" s="217"/>
      <c r="K3637" s="217"/>
      <c r="L3637" s="217"/>
      <c r="M3637" s="217"/>
      <c r="N3637" s="217"/>
      <c r="O3637" s="217"/>
      <c r="P3637" s="217"/>
    </row>
    <row r="3638">
      <c r="A3638" s="217"/>
      <c r="B3638" s="234"/>
      <c r="C3638" s="234"/>
      <c r="D3638" s="235"/>
      <c r="E3638" s="235"/>
      <c r="F3638" s="217"/>
      <c r="G3638" s="217"/>
      <c r="H3638" s="217"/>
      <c r="I3638" s="217"/>
      <c r="J3638" s="217"/>
      <c r="K3638" s="217"/>
      <c r="L3638" s="217"/>
      <c r="M3638" s="217"/>
      <c r="N3638" s="217"/>
      <c r="O3638" s="217"/>
      <c r="P3638" s="217"/>
    </row>
    <row r="3639">
      <c r="A3639" s="217"/>
      <c r="B3639" s="234"/>
      <c r="C3639" s="234"/>
      <c r="D3639" s="235"/>
      <c r="E3639" s="235"/>
      <c r="F3639" s="217"/>
      <c r="G3639" s="217"/>
      <c r="H3639" s="217"/>
      <c r="I3639" s="217"/>
      <c r="J3639" s="217"/>
      <c r="K3639" s="217"/>
      <c r="L3639" s="217"/>
      <c r="M3639" s="217"/>
      <c r="N3639" s="217"/>
      <c r="O3639" s="217"/>
      <c r="P3639" s="217"/>
    </row>
    <row r="3640">
      <c r="A3640" s="230"/>
      <c r="B3640" s="234"/>
      <c r="C3640" s="234"/>
      <c r="D3640" s="236"/>
      <c r="E3640" s="235"/>
      <c r="F3640" s="195"/>
      <c r="G3640" s="195"/>
      <c r="H3640" s="217"/>
      <c r="I3640" s="195"/>
      <c r="J3640" s="195"/>
      <c r="K3640" s="195"/>
      <c r="L3640" s="195"/>
      <c r="M3640" s="195"/>
      <c r="N3640" s="195"/>
      <c r="O3640" s="195"/>
      <c r="P3640" s="195"/>
    </row>
    <row r="3641">
      <c r="A3641" s="217"/>
      <c r="B3641" s="234"/>
      <c r="C3641" s="234"/>
      <c r="D3641" s="235"/>
      <c r="E3641" s="235"/>
      <c r="F3641" s="217"/>
      <c r="G3641" s="217"/>
      <c r="H3641" s="217"/>
      <c r="I3641" s="217"/>
      <c r="J3641" s="217"/>
      <c r="K3641" s="217"/>
      <c r="L3641" s="217"/>
      <c r="M3641" s="217"/>
      <c r="N3641" s="217"/>
      <c r="O3641" s="217"/>
      <c r="P3641" s="217"/>
    </row>
    <row r="3642">
      <c r="A3642" s="217"/>
      <c r="B3642" s="234"/>
      <c r="C3642" s="234"/>
      <c r="D3642" s="235"/>
      <c r="E3642" s="235"/>
      <c r="F3642" s="217"/>
      <c r="G3642" s="217"/>
      <c r="H3642" s="217"/>
      <c r="I3642" s="217"/>
      <c r="J3642" s="217"/>
      <c r="K3642" s="217"/>
      <c r="L3642" s="217"/>
      <c r="M3642" s="217"/>
      <c r="N3642" s="217"/>
      <c r="O3642" s="217"/>
      <c r="P3642" s="217"/>
    </row>
    <row r="3643">
      <c r="A3643" s="217"/>
      <c r="B3643" s="234"/>
      <c r="C3643" s="234"/>
      <c r="D3643" s="235"/>
      <c r="E3643" s="235"/>
      <c r="F3643" s="217"/>
      <c r="G3643" s="217"/>
      <c r="H3643" s="217"/>
      <c r="I3643" s="217"/>
      <c r="J3643" s="217"/>
      <c r="K3643" s="217"/>
      <c r="L3643" s="217"/>
      <c r="M3643" s="217"/>
      <c r="N3643" s="217"/>
      <c r="O3643" s="217"/>
      <c r="P3643" s="217"/>
    </row>
    <row r="3644">
      <c r="A3644" s="217"/>
      <c r="B3644" s="234"/>
      <c r="C3644" s="234"/>
      <c r="D3644" s="235"/>
      <c r="E3644" s="235"/>
      <c r="F3644" s="217"/>
      <c r="G3644" s="217"/>
      <c r="H3644" s="217"/>
      <c r="I3644" s="217"/>
      <c r="J3644" s="217"/>
      <c r="K3644" s="217"/>
      <c r="L3644" s="217"/>
      <c r="M3644" s="217"/>
      <c r="N3644" s="217"/>
      <c r="O3644" s="217"/>
      <c r="P3644" s="217"/>
    </row>
    <row r="3645">
      <c r="A3645" s="217"/>
      <c r="B3645" s="234"/>
      <c r="C3645" s="234"/>
      <c r="D3645" s="235"/>
      <c r="E3645" s="235"/>
      <c r="F3645" s="217"/>
      <c r="G3645" s="217"/>
      <c r="H3645" s="217"/>
      <c r="I3645" s="217"/>
      <c r="J3645" s="217"/>
      <c r="K3645" s="217"/>
      <c r="L3645" s="217"/>
      <c r="M3645" s="217"/>
      <c r="N3645" s="217"/>
      <c r="O3645" s="217"/>
      <c r="P3645" s="217"/>
    </row>
    <row r="3646">
      <c r="A3646" s="217"/>
      <c r="B3646" s="234"/>
      <c r="C3646" s="234"/>
      <c r="D3646" s="235"/>
      <c r="E3646" s="235"/>
      <c r="F3646" s="217"/>
      <c r="G3646" s="217"/>
      <c r="H3646" s="217"/>
      <c r="I3646" s="217"/>
      <c r="J3646" s="217"/>
      <c r="K3646" s="217"/>
      <c r="L3646" s="217"/>
      <c r="M3646" s="217"/>
      <c r="N3646" s="217"/>
      <c r="O3646" s="217"/>
      <c r="P3646" s="217"/>
    </row>
    <row r="3647">
      <c r="A3647" s="217"/>
      <c r="B3647" s="234"/>
      <c r="C3647" s="234"/>
      <c r="D3647" s="235"/>
      <c r="E3647" s="235"/>
      <c r="F3647" s="217"/>
      <c r="G3647" s="217"/>
      <c r="H3647" s="217"/>
      <c r="I3647" s="217"/>
      <c r="J3647" s="217"/>
      <c r="K3647" s="217"/>
      <c r="L3647" s="217"/>
      <c r="M3647" s="217"/>
      <c r="N3647" s="217"/>
      <c r="O3647" s="217"/>
      <c r="P3647" s="217"/>
    </row>
    <row r="3648">
      <c r="A3648" s="217"/>
      <c r="B3648" s="234"/>
      <c r="C3648" s="234"/>
      <c r="D3648" s="235"/>
      <c r="E3648" s="235"/>
      <c r="F3648" s="217"/>
      <c r="G3648" s="217"/>
      <c r="H3648" s="217"/>
      <c r="I3648" s="217"/>
      <c r="J3648" s="217"/>
      <c r="K3648" s="217"/>
      <c r="L3648" s="217"/>
      <c r="M3648" s="217"/>
      <c r="N3648" s="217"/>
      <c r="O3648" s="217"/>
      <c r="P3648" s="217"/>
    </row>
    <row r="3649">
      <c r="A3649" s="217"/>
      <c r="B3649" s="234"/>
      <c r="C3649" s="234"/>
      <c r="D3649" s="235"/>
      <c r="E3649" s="235"/>
      <c r="F3649" s="217"/>
      <c r="G3649" s="217"/>
      <c r="H3649" s="217"/>
      <c r="I3649" s="217"/>
      <c r="J3649" s="217"/>
      <c r="K3649" s="217"/>
      <c r="L3649" s="217"/>
      <c r="M3649" s="217"/>
      <c r="N3649" s="217"/>
      <c r="O3649" s="217"/>
      <c r="P3649" s="217"/>
    </row>
    <row r="3650">
      <c r="A3650" s="217"/>
      <c r="B3650" s="234"/>
      <c r="C3650" s="234"/>
      <c r="D3650" s="235"/>
      <c r="E3650" s="235"/>
      <c r="F3650" s="217"/>
      <c r="G3650" s="217"/>
      <c r="H3650" s="217"/>
      <c r="I3650" s="217"/>
      <c r="J3650" s="217"/>
      <c r="K3650" s="217"/>
      <c r="L3650" s="217"/>
      <c r="M3650" s="217"/>
      <c r="N3650" s="217"/>
      <c r="O3650" s="217"/>
      <c r="P3650" s="217"/>
    </row>
    <row r="3651">
      <c r="A3651" s="217"/>
      <c r="B3651" s="234"/>
      <c r="C3651" s="234"/>
      <c r="D3651" s="235"/>
      <c r="E3651" s="235"/>
      <c r="F3651" s="217"/>
      <c r="G3651" s="217"/>
      <c r="H3651" s="217"/>
      <c r="I3651" s="217"/>
      <c r="J3651" s="217"/>
      <c r="K3651" s="217"/>
      <c r="L3651" s="217"/>
      <c r="M3651" s="217"/>
      <c r="N3651" s="217"/>
      <c r="O3651" s="217"/>
      <c r="P3651" s="217"/>
    </row>
    <row r="3652">
      <c r="A3652" s="217"/>
      <c r="B3652" s="234"/>
      <c r="C3652" s="234"/>
      <c r="D3652" s="235"/>
      <c r="E3652" s="235"/>
      <c r="F3652" s="217"/>
      <c r="G3652" s="217"/>
      <c r="H3652" s="217"/>
      <c r="I3652" s="217"/>
      <c r="J3652" s="217"/>
      <c r="K3652" s="217"/>
      <c r="L3652" s="217"/>
      <c r="M3652" s="217"/>
      <c r="N3652" s="217"/>
      <c r="O3652" s="217"/>
      <c r="P3652" s="217"/>
    </row>
    <row r="3653">
      <c r="A3653" s="217"/>
      <c r="B3653" s="234"/>
      <c r="C3653" s="234"/>
      <c r="D3653" s="235"/>
      <c r="E3653" s="235"/>
      <c r="F3653" s="217"/>
      <c r="G3653" s="217"/>
      <c r="H3653" s="217"/>
      <c r="I3653" s="217"/>
      <c r="J3653" s="217"/>
      <c r="K3653" s="217"/>
      <c r="L3653" s="217"/>
      <c r="M3653" s="217"/>
      <c r="N3653" s="217"/>
      <c r="O3653" s="217"/>
      <c r="P3653" s="217"/>
    </row>
    <row r="3654">
      <c r="A3654" s="217"/>
      <c r="B3654" s="234"/>
      <c r="C3654" s="234"/>
      <c r="D3654" s="235"/>
      <c r="E3654" s="235"/>
      <c r="F3654" s="217"/>
      <c r="G3654" s="217"/>
      <c r="H3654" s="217"/>
      <c r="I3654" s="217"/>
      <c r="J3654" s="217"/>
      <c r="K3654" s="217"/>
      <c r="L3654" s="217"/>
      <c r="M3654" s="217"/>
      <c r="N3654" s="217"/>
      <c r="O3654" s="217"/>
      <c r="P3654" s="217"/>
    </row>
    <row r="3655">
      <c r="A3655" s="217"/>
      <c r="B3655" s="234"/>
      <c r="C3655" s="234"/>
      <c r="D3655" s="235"/>
      <c r="E3655" s="235"/>
      <c r="F3655" s="217"/>
      <c r="G3655" s="217"/>
      <c r="H3655" s="217"/>
      <c r="I3655" s="217"/>
      <c r="J3655" s="217"/>
      <c r="K3655" s="217"/>
      <c r="L3655" s="217"/>
      <c r="M3655" s="217"/>
      <c r="N3655" s="217"/>
      <c r="O3655" s="217"/>
      <c r="P3655" s="217"/>
    </row>
    <row r="3656">
      <c r="A3656" s="217"/>
      <c r="B3656" s="234"/>
      <c r="C3656" s="234"/>
      <c r="D3656" s="235"/>
      <c r="E3656" s="235"/>
      <c r="F3656" s="217"/>
      <c r="G3656" s="217"/>
      <c r="H3656" s="217"/>
      <c r="I3656" s="217"/>
      <c r="J3656" s="217"/>
      <c r="K3656" s="217"/>
      <c r="L3656" s="217"/>
      <c r="M3656" s="217"/>
      <c r="N3656" s="217"/>
      <c r="O3656" s="217"/>
      <c r="P3656" s="217"/>
    </row>
    <row r="3657">
      <c r="A3657" s="217"/>
      <c r="B3657" s="234"/>
      <c r="C3657" s="234"/>
      <c r="D3657" s="235"/>
      <c r="E3657" s="235"/>
      <c r="F3657" s="217"/>
      <c r="G3657" s="217"/>
      <c r="H3657" s="217"/>
      <c r="I3657" s="217"/>
      <c r="J3657" s="217"/>
      <c r="K3657" s="217"/>
      <c r="L3657" s="217"/>
      <c r="M3657" s="217"/>
      <c r="N3657" s="217"/>
      <c r="O3657" s="217"/>
      <c r="P3657" s="217"/>
    </row>
    <row r="3658">
      <c r="A3658" s="230"/>
      <c r="B3658" s="234"/>
      <c r="C3658" s="234"/>
      <c r="D3658" s="236"/>
      <c r="E3658" s="235"/>
      <c r="F3658" s="195"/>
      <c r="G3658" s="195"/>
      <c r="H3658" s="217"/>
      <c r="I3658" s="195"/>
      <c r="J3658" s="195"/>
      <c r="K3658" s="195"/>
      <c r="L3658" s="195"/>
      <c r="M3658" s="195"/>
      <c r="N3658" s="195"/>
      <c r="O3658" s="195"/>
      <c r="P3658" s="195"/>
    </row>
    <row r="3659">
      <c r="A3659" s="217"/>
      <c r="B3659" s="234"/>
      <c r="C3659" s="234"/>
      <c r="D3659" s="235"/>
      <c r="E3659" s="235"/>
      <c r="F3659" s="217"/>
      <c r="G3659" s="217"/>
      <c r="H3659" s="217"/>
      <c r="I3659" s="217"/>
      <c r="J3659" s="217"/>
      <c r="K3659" s="217"/>
      <c r="L3659" s="217"/>
      <c r="M3659" s="217"/>
      <c r="N3659" s="217"/>
      <c r="O3659" s="217"/>
      <c r="P3659" s="217"/>
    </row>
    <row r="3660">
      <c r="A3660" s="217"/>
      <c r="B3660" s="234"/>
      <c r="C3660" s="234"/>
      <c r="D3660" s="235"/>
      <c r="E3660" s="235"/>
      <c r="F3660" s="217"/>
      <c r="G3660" s="217"/>
      <c r="H3660" s="217"/>
      <c r="I3660" s="217"/>
      <c r="J3660" s="217"/>
      <c r="K3660" s="217"/>
      <c r="L3660" s="217"/>
      <c r="M3660" s="217"/>
      <c r="N3660" s="217"/>
      <c r="O3660" s="217"/>
      <c r="P3660" s="217"/>
    </row>
    <row r="3661">
      <c r="A3661" s="217"/>
      <c r="B3661" s="234"/>
      <c r="C3661" s="234"/>
      <c r="D3661" s="235"/>
      <c r="E3661" s="235"/>
      <c r="F3661" s="217"/>
      <c r="G3661" s="217"/>
      <c r="H3661" s="217"/>
      <c r="I3661" s="217"/>
      <c r="J3661" s="217"/>
      <c r="K3661" s="217"/>
      <c r="L3661" s="217"/>
      <c r="M3661" s="217"/>
      <c r="N3661" s="217"/>
      <c r="O3661" s="217"/>
      <c r="P3661" s="217"/>
    </row>
    <row r="3662">
      <c r="A3662" s="217"/>
      <c r="B3662" s="234"/>
      <c r="C3662" s="234"/>
      <c r="D3662" s="235"/>
      <c r="E3662" s="235"/>
      <c r="F3662" s="217"/>
      <c r="G3662" s="217"/>
      <c r="H3662" s="217"/>
      <c r="I3662" s="217"/>
      <c r="J3662" s="217"/>
      <c r="K3662" s="217"/>
      <c r="L3662" s="217"/>
      <c r="M3662" s="217"/>
      <c r="N3662" s="217"/>
      <c r="O3662" s="217"/>
      <c r="P3662" s="217"/>
    </row>
    <row r="3663">
      <c r="A3663" s="217"/>
      <c r="B3663" s="234"/>
      <c r="C3663" s="234"/>
      <c r="D3663" s="235"/>
      <c r="E3663" s="235"/>
      <c r="F3663" s="217"/>
      <c r="G3663" s="217"/>
      <c r="H3663" s="217"/>
      <c r="I3663" s="217"/>
      <c r="J3663" s="217"/>
      <c r="K3663" s="217"/>
      <c r="L3663" s="217"/>
      <c r="M3663" s="217"/>
      <c r="N3663" s="217"/>
      <c r="O3663" s="217"/>
      <c r="P3663" s="217"/>
    </row>
    <row r="3664">
      <c r="A3664" s="217"/>
      <c r="B3664" s="234"/>
      <c r="C3664" s="234"/>
      <c r="D3664" s="235"/>
      <c r="E3664" s="235"/>
      <c r="F3664" s="217"/>
      <c r="G3664" s="217"/>
      <c r="H3664" s="217"/>
      <c r="I3664" s="217"/>
      <c r="J3664" s="217"/>
      <c r="K3664" s="217"/>
      <c r="L3664" s="217"/>
      <c r="M3664" s="217"/>
      <c r="N3664" s="217"/>
      <c r="O3664" s="217"/>
      <c r="P3664" s="217"/>
    </row>
    <row r="3665">
      <c r="A3665" s="217"/>
      <c r="B3665" s="234"/>
      <c r="C3665" s="234"/>
      <c r="D3665" s="235"/>
      <c r="E3665" s="235"/>
      <c r="F3665" s="217"/>
      <c r="G3665" s="217"/>
      <c r="H3665" s="217"/>
      <c r="I3665" s="217"/>
      <c r="J3665" s="217"/>
      <c r="K3665" s="217"/>
      <c r="L3665" s="217"/>
      <c r="M3665" s="217"/>
      <c r="N3665" s="217"/>
      <c r="O3665" s="217"/>
      <c r="P3665" s="217"/>
    </row>
    <row r="3666">
      <c r="A3666" s="217"/>
      <c r="B3666" s="234"/>
      <c r="C3666" s="234"/>
      <c r="D3666" s="235"/>
      <c r="E3666" s="235"/>
      <c r="F3666" s="217"/>
      <c r="G3666" s="217"/>
      <c r="H3666" s="217"/>
      <c r="I3666" s="217"/>
      <c r="J3666" s="217"/>
      <c r="K3666" s="217"/>
      <c r="L3666" s="217"/>
      <c r="M3666" s="217"/>
      <c r="N3666" s="217"/>
      <c r="O3666" s="217"/>
      <c r="P3666" s="217"/>
    </row>
    <row r="3667">
      <c r="A3667" s="217"/>
      <c r="B3667" s="234"/>
      <c r="C3667" s="234"/>
      <c r="D3667" s="235"/>
      <c r="E3667" s="235"/>
      <c r="F3667" s="217"/>
      <c r="G3667" s="217"/>
      <c r="H3667" s="217"/>
      <c r="I3667" s="217"/>
      <c r="J3667" s="217"/>
      <c r="K3667" s="217"/>
      <c r="L3667" s="217"/>
      <c r="M3667" s="217"/>
      <c r="N3667" s="217"/>
      <c r="O3667" s="217"/>
      <c r="P3667" s="217"/>
    </row>
    <row r="3668">
      <c r="A3668" s="217"/>
      <c r="B3668" s="234"/>
      <c r="C3668" s="234"/>
      <c r="D3668" s="235"/>
      <c r="E3668" s="235"/>
      <c r="F3668" s="217"/>
      <c r="G3668" s="217"/>
      <c r="H3668" s="217"/>
      <c r="I3668" s="217"/>
      <c r="J3668" s="217"/>
      <c r="K3668" s="217"/>
      <c r="L3668" s="217"/>
      <c r="M3668" s="217"/>
      <c r="N3668" s="217"/>
      <c r="O3668" s="217"/>
      <c r="P3668" s="217"/>
    </row>
    <row r="3669">
      <c r="A3669" s="217"/>
      <c r="B3669" s="234"/>
      <c r="C3669" s="234"/>
      <c r="D3669" s="235"/>
      <c r="E3669" s="235"/>
      <c r="F3669" s="217"/>
      <c r="G3669" s="217"/>
      <c r="H3669" s="217"/>
      <c r="I3669" s="217"/>
      <c r="J3669" s="217"/>
      <c r="K3669" s="217"/>
      <c r="L3669" s="217"/>
      <c r="M3669" s="217"/>
      <c r="N3669" s="217"/>
      <c r="O3669" s="217"/>
      <c r="P3669" s="217"/>
    </row>
    <row r="3670">
      <c r="A3670" s="217"/>
      <c r="B3670" s="234"/>
      <c r="C3670" s="234"/>
      <c r="D3670" s="235"/>
      <c r="E3670" s="235"/>
      <c r="F3670" s="217"/>
      <c r="G3670" s="217"/>
      <c r="H3670" s="217"/>
      <c r="I3670" s="217"/>
      <c r="J3670" s="217"/>
      <c r="K3670" s="217"/>
      <c r="L3670" s="217"/>
      <c r="M3670" s="217"/>
      <c r="N3670" s="217"/>
      <c r="O3670" s="217"/>
      <c r="P3670" s="217"/>
    </row>
    <row r="3671">
      <c r="A3671" s="217"/>
      <c r="B3671" s="234"/>
      <c r="C3671" s="234"/>
      <c r="D3671" s="235"/>
      <c r="E3671" s="235"/>
      <c r="F3671" s="217"/>
      <c r="G3671" s="217"/>
      <c r="H3671" s="217"/>
      <c r="I3671" s="217"/>
      <c r="J3671" s="217"/>
      <c r="K3671" s="217"/>
      <c r="L3671" s="217"/>
      <c r="M3671" s="217"/>
      <c r="N3671" s="217"/>
      <c r="O3671" s="217"/>
      <c r="P3671" s="217"/>
    </row>
    <row r="3672">
      <c r="A3672" s="217"/>
      <c r="B3672" s="234"/>
      <c r="C3672" s="234"/>
      <c r="D3672" s="235"/>
      <c r="E3672" s="235"/>
      <c r="F3672" s="217"/>
      <c r="G3672" s="217"/>
      <c r="H3672" s="217"/>
      <c r="I3672" s="217"/>
      <c r="J3672" s="217"/>
      <c r="K3672" s="217"/>
      <c r="L3672" s="217"/>
      <c r="M3672" s="217"/>
      <c r="N3672" s="217"/>
      <c r="O3672" s="217"/>
      <c r="P3672" s="217"/>
    </row>
    <row r="3673">
      <c r="A3673" s="217"/>
      <c r="B3673" s="234"/>
      <c r="C3673" s="234"/>
      <c r="D3673" s="235"/>
      <c r="E3673" s="235"/>
      <c r="F3673" s="217"/>
      <c r="G3673" s="217"/>
      <c r="H3673" s="217"/>
      <c r="I3673" s="217"/>
      <c r="J3673" s="217"/>
      <c r="K3673" s="217"/>
      <c r="L3673" s="217"/>
      <c r="M3673" s="217"/>
      <c r="N3673" s="217"/>
      <c r="O3673" s="217"/>
      <c r="P3673" s="217"/>
    </row>
    <row r="3674">
      <c r="A3674" s="217"/>
      <c r="B3674" s="234"/>
      <c r="C3674" s="234"/>
      <c r="D3674" s="235"/>
      <c r="E3674" s="235"/>
      <c r="F3674" s="217"/>
      <c r="G3674" s="217"/>
      <c r="H3674" s="217"/>
      <c r="I3674" s="217"/>
      <c r="J3674" s="217"/>
      <c r="K3674" s="217"/>
      <c r="L3674" s="217"/>
      <c r="M3674" s="217"/>
      <c r="N3674" s="217"/>
      <c r="O3674" s="217"/>
      <c r="P3674" s="217"/>
    </row>
    <row r="3675">
      <c r="A3675" s="217"/>
      <c r="B3675" s="234"/>
      <c r="C3675" s="234"/>
      <c r="D3675" s="235"/>
      <c r="E3675" s="235"/>
      <c r="F3675" s="217"/>
      <c r="G3675" s="217"/>
      <c r="H3675" s="217"/>
      <c r="I3675" s="217"/>
      <c r="J3675" s="217"/>
      <c r="K3675" s="217"/>
      <c r="L3675" s="217"/>
      <c r="M3675" s="217"/>
      <c r="N3675" s="217"/>
      <c r="O3675" s="217"/>
      <c r="P3675" s="217"/>
    </row>
    <row r="3676">
      <c r="A3676" s="230"/>
      <c r="B3676" s="234"/>
      <c r="C3676" s="234"/>
      <c r="D3676" s="236"/>
      <c r="E3676" s="235"/>
      <c r="F3676" s="195"/>
      <c r="G3676" s="195"/>
      <c r="H3676" s="217"/>
      <c r="I3676" s="195"/>
      <c r="J3676" s="195"/>
      <c r="K3676" s="195"/>
      <c r="L3676" s="195"/>
      <c r="M3676" s="195"/>
      <c r="N3676" s="195"/>
      <c r="O3676" s="195"/>
      <c r="P3676" s="195"/>
    </row>
    <row r="3677">
      <c r="A3677" s="217"/>
      <c r="B3677" s="234"/>
      <c r="C3677" s="234"/>
      <c r="D3677" s="235"/>
      <c r="E3677" s="235"/>
      <c r="F3677" s="217"/>
      <c r="G3677" s="217"/>
      <c r="H3677" s="217"/>
      <c r="I3677" s="217"/>
      <c r="J3677" s="217"/>
      <c r="K3677" s="217"/>
      <c r="L3677" s="217"/>
      <c r="M3677" s="217"/>
      <c r="N3677" s="217"/>
      <c r="O3677" s="217"/>
      <c r="P3677" s="217"/>
    </row>
    <row r="3678">
      <c r="A3678" s="217"/>
      <c r="B3678" s="234"/>
      <c r="C3678" s="234"/>
      <c r="D3678" s="235"/>
      <c r="E3678" s="235"/>
      <c r="F3678" s="217"/>
      <c r="G3678" s="217"/>
      <c r="H3678" s="217"/>
      <c r="I3678" s="217"/>
      <c r="J3678" s="217"/>
      <c r="K3678" s="217"/>
      <c r="L3678" s="217"/>
      <c r="M3678" s="217"/>
      <c r="N3678" s="217"/>
      <c r="O3678" s="217"/>
      <c r="P3678" s="217"/>
    </row>
    <row r="3679">
      <c r="A3679" s="217"/>
      <c r="B3679" s="234"/>
      <c r="C3679" s="234"/>
      <c r="D3679" s="235"/>
      <c r="E3679" s="235"/>
      <c r="F3679" s="217"/>
      <c r="G3679" s="217"/>
      <c r="H3679" s="217"/>
      <c r="I3679" s="217"/>
      <c r="J3679" s="217"/>
      <c r="K3679" s="217"/>
      <c r="L3679" s="217"/>
      <c r="M3679" s="217"/>
      <c r="N3679" s="217"/>
      <c r="O3679" s="217"/>
      <c r="P3679" s="217"/>
    </row>
    <row r="3680">
      <c r="A3680" s="217"/>
      <c r="B3680" s="234"/>
      <c r="C3680" s="234"/>
      <c r="D3680" s="235"/>
      <c r="E3680" s="235"/>
      <c r="F3680" s="217"/>
      <c r="G3680" s="217"/>
      <c r="H3680" s="217"/>
      <c r="I3680" s="217"/>
      <c r="J3680" s="217"/>
      <c r="K3680" s="217"/>
      <c r="L3680" s="217"/>
      <c r="M3680" s="217"/>
      <c r="N3680" s="217"/>
      <c r="O3680" s="217"/>
      <c r="P3680" s="217"/>
    </row>
    <row r="3681">
      <c r="A3681" s="217"/>
      <c r="B3681" s="234"/>
      <c r="C3681" s="234"/>
      <c r="D3681" s="235"/>
      <c r="E3681" s="235"/>
      <c r="F3681" s="217"/>
      <c r="G3681" s="217"/>
      <c r="H3681" s="217"/>
      <c r="I3681" s="217"/>
      <c r="J3681" s="217"/>
      <c r="K3681" s="217"/>
      <c r="L3681" s="217"/>
      <c r="M3681" s="217"/>
      <c r="N3681" s="217"/>
      <c r="O3681" s="217"/>
      <c r="P3681" s="217"/>
    </row>
    <row r="3682">
      <c r="A3682" s="217"/>
      <c r="B3682" s="234"/>
      <c r="C3682" s="234"/>
      <c r="D3682" s="235"/>
      <c r="E3682" s="235"/>
      <c r="F3682" s="217"/>
      <c r="G3682" s="217"/>
      <c r="H3682" s="217"/>
      <c r="I3682" s="217"/>
      <c r="J3682" s="217"/>
      <c r="K3682" s="217"/>
      <c r="L3682" s="217"/>
      <c r="M3682" s="217"/>
      <c r="N3682" s="217"/>
      <c r="O3682" s="217"/>
      <c r="P3682" s="217"/>
    </row>
    <row r="3683">
      <c r="A3683" s="217"/>
      <c r="B3683" s="234"/>
      <c r="C3683" s="234"/>
      <c r="D3683" s="235"/>
      <c r="E3683" s="235"/>
      <c r="F3683" s="217"/>
      <c r="G3683" s="217"/>
      <c r="H3683" s="217"/>
      <c r="I3683" s="217"/>
      <c r="J3683" s="217"/>
      <c r="K3683" s="217"/>
      <c r="L3683" s="217"/>
      <c r="M3683" s="217"/>
      <c r="N3683" s="217"/>
      <c r="O3683" s="217"/>
      <c r="P3683" s="217"/>
    </row>
    <row r="3684">
      <c r="A3684" s="217"/>
      <c r="B3684" s="234"/>
      <c r="C3684" s="234"/>
      <c r="D3684" s="235"/>
      <c r="E3684" s="235"/>
      <c r="F3684" s="217"/>
      <c r="G3684" s="217"/>
      <c r="H3684" s="217"/>
      <c r="I3684" s="217"/>
      <c r="J3684" s="217"/>
      <c r="K3684" s="217"/>
      <c r="L3684" s="217"/>
      <c r="M3684" s="217"/>
      <c r="N3684" s="217"/>
      <c r="O3684" s="217"/>
      <c r="P3684" s="217"/>
    </row>
    <row r="3685">
      <c r="A3685" s="217"/>
      <c r="B3685" s="234"/>
      <c r="C3685" s="234"/>
      <c r="D3685" s="235"/>
      <c r="E3685" s="235"/>
      <c r="F3685" s="217"/>
      <c r="G3685" s="217"/>
      <c r="H3685" s="217"/>
      <c r="I3685" s="217"/>
      <c r="J3685" s="217"/>
      <c r="K3685" s="217"/>
      <c r="L3685" s="217"/>
      <c r="M3685" s="217"/>
      <c r="N3685" s="217"/>
      <c r="O3685" s="217"/>
      <c r="P3685" s="217"/>
    </row>
    <row r="3686">
      <c r="A3686" s="217"/>
      <c r="B3686" s="234"/>
      <c r="C3686" s="234"/>
      <c r="D3686" s="235"/>
      <c r="E3686" s="235"/>
      <c r="F3686" s="217"/>
      <c r="G3686" s="217"/>
      <c r="H3686" s="217"/>
      <c r="I3686" s="217"/>
      <c r="J3686" s="217"/>
      <c r="K3686" s="217"/>
      <c r="L3686" s="217"/>
      <c r="M3686" s="217"/>
      <c r="N3686" s="217"/>
      <c r="O3686" s="217"/>
      <c r="P3686" s="217"/>
    </row>
    <row r="3687">
      <c r="A3687" s="217"/>
      <c r="B3687" s="234"/>
      <c r="C3687" s="234"/>
      <c r="D3687" s="235"/>
      <c r="E3687" s="235"/>
      <c r="F3687" s="217"/>
      <c r="G3687" s="217"/>
      <c r="H3687" s="217"/>
      <c r="I3687" s="217"/>
      <c r="J3687" s="217"/>
      <c r="K3687" s="217"/>
      <c r="L3687" s="217"/>
      <c r="M3687" s="217"/>
      <c r="N3687" s="217"/>
      <c r="O3687" s="217"/>
      <c r="P3687" s="217"/>
    </row>
    <row r="3688">
      <c r="A3688" s="217"/>
      <c r="B3688" s="234"/>
      <c r="C3688" s="234"/>
      <c r="D3688" s="235"/>
      <c r="E3688" s="235"/>
      <c r="F3688" s="217"/>
      <c r="G3688" s="217"/>
      <c r="H3688" s="217"/>
      <c r="I3688" s="217"/>
      <c r="J3688" s="217"/>
      <c r="K3688" s="217"/>
      <c r="L3688" s="217"/>
      <c r="M3688" s="217"/>
      <c r="N3688" s="217"/>
      <c r="O3688" s="217"/>
      <c r="P3688" s="217"/>
    </row>
    <row r="3689">
      <c r="A3689" s="217"/>
      <c r="B3689" s="234"/>
      <c r="C3689" s="234"/>
      <c r="D3689" s="235"/>
      <c r="E3689" s="235"/>
      <c r="F3689" s="217"/>
      <c r="G3689" s="217"/>
      <c r="H3689" s="217"/>
      <c r="I3689" s="217"/>
      <c r="J3689" s="217"/>
      <c r="K3689" s="217"/>
      <c r="L3689" s="217"/>
      <c r="M3689" s="217"/>
      <c r="N3689" s="217"/>
      <c r="O3689" s="217"/>
      <c r="P3689" s="217"/>
    </row>
    <row r="3690">
      <c r="A3690" s="217"/>
      <c r="B3690" s="234"/>
      <c r="C3690" s="234"/>
      <c r="D3690" s="235"/>
      <c r="E3690" s="235"/>
      <c r="F3690" s="217"/>
      <c r="G3690" s="217"/>
      <c r="H3690" s="217"/>
      <c r="I3690" s="217"/>
      <c r="J3690" s="217"/>
      <c r="K3690" s="217"/>
      <c r="L3690" s="217"/>
      <c r="M3690" s="217"/>
      <c r="N3690" s="217"/>
      <c r="O3690" s="217"/>
      <c r="P3690" s="217"/>
    </row>
    <row r="3691">
      <c r="A3691" s="217"/>
      <c r="B3691" s="234"/>
      <c r="C3691" s="234"/>
      <c r="D3691" s="235"/>
      <c r="E3691" s="235"/>
      <c r="F3691" s="217"/>
      <c r="G3691" s="217"/>
      <c r="H3691" s="217"/>
      <c r="I3691" s="217"/>
      <c r="J3691" s="217"/>
      <c r="K3691" s="217"/>
      <c r="L3691" s="217"/>
      <c r="M3691" s="217"/>
      <c r="N3691" s="217"/>
      <c r="O3691" s="217"/>
      <c r="P3691" s="217"/>
    </row>
    <row r="3692">
      <c r="A3692" s="217"/>
      <c r="B3692" s="234"/>
      <c r="C3692" s="234"/>
      <c r="D3692" s="235"/>
      <c r="E3692" s="235"/>
      <c r="F3692" s="217"/>
      <c r="G3692" s="217"/>
      <c r="H3692" s="217"/>
      <c r="I3692" s="217"/>
      <c r="J3692" s="217"/>
      <c r="K3692" s="217"/>
      <c r="L3692" s="217"/>
      <c r="M3692" s="217"/>
      <c r="N3692" s="217"/>
      <c r="O3692" s="217"/>
      <c r="P3692" s="217"/>
    </row>
    <row r="3693">
      <c r="A3693" s="217"/>
      <c r="B3693" s="234"/>
      <c r="C3693" s="234"/>
      <c r="D3693" s="235"/>
      <c r="E3693" s="235"/>
      <c r="F3693" s="217"/>
      <c r="G3693" s="217"/>
      <c r="H3693" s="217"/>
      <c r="I3693" s="217"/>
      <c r="J3693" s="217"/>
      <c r="K3693" s="217"/>
      <c r="L3693" s="217"/>
      <c r="M3693" s="217"/>
      <c r="N3693" s="217"/>
      <c r="O3693" s="217"/>
      <c r="P3693" s="217"/>
    </row>
    <row r="3694">
      <c r="A3694" s="230"/>
      <c r="B3694" s="234"/>
      <c r="C3694" s="234"/>
      <c r="D3694" s="236"/>
      <c r="E3694" s="235"/>
      <c r="F3694" s="195"/>
      <c r="G3694" s="195"/>
      <c r="H3694" s="217"/>
      <c r="I3694" s="195"/>
      <c r="J3694" s="195"/>
      <c r="K3694" s="195"/>
      <c r="L3694" s="195"/>
      <c r="M3694" s="195"/>
      <c r="N3694" s="195"/>
      <c r="O3694" s="195"/>
      <c r="P3694" s="195"/>
    </row>
    <row r="3695">
      <c r="A3695" s="217"/>
      <c r="B3695" s="234"/>
      <c r="C3695" s="234"/>
      <c r="D3695" s="235"/>
      <c r="E3695" s="235"/>
      <c r="F3695" s="217"/>
      <c r="G3695" s="217"/>
      <c r="H3695" s="217"/>
      <c r="I3695" s="217"/>
      <c r="J3695" s="217"/>
      <c r="K3695" s="217"/>
      <c r="L3695" s="217"/>
      <c r="M3695" s="217"/>
      <c r="N3695" s="217"/>
      <c r="O3695" s="217"/>
      <c r="P3695" s="217"/>
    </row>
    <row r="3696">
      <c r="A3696" s="217"/>
      <c r="B3696" s="234"/>
      <c r="C3696" s="234"/>
      <c r="D3696" s="235"/>
      <c r="E3696" s="235"/>
      <c r="F3696" s="217"/>
      <c r="G3696" s="217"/>
      <c r="H3696" s="217"/>
      <c r="I3696" s="217"/>
      <c r="J3696" s="217"/>
      <c r="K3696" s="217"/>
      <c r="L3696" s="217"/>
      <c r="M3696" s="217"/>
      <c r="N3696" s="217"/>
      <c r="O3696" s="217"/>
      <c r="P3696" s="217"/>
    </row>
    <row r="3697">
      <c r="A3697" s="217"/>
      <c r="B3697" s="234"/>
      <c r="C3697" s="234"/>
      <c r="D3697" s="235"/>
      <c r="E3697" s="235"/>
      <c r="F3697" s="217"/>
      <c r="G3697" s="217"/>
      <c r="H3697" s="217"/>
      <c r="I3697" s="217"/>
      <c r="J3697" s="217"/>
      <c r="K3697" s="217"/>
      <c r="L3697" s="217"/>
      <c r="M3697" s="217"/>
      <c r="N3697" s="217"/>
      <c r="O3697" s="217"/>
      <c r="P3697" s="217"/>
    </row>
    <row r="3698">
      <c r="A3698" s="217"/>
      <c r="B3698" s="234"/>
      <c r="C3698" s="234"/>
      <c r="D3698" s="235"/>
      <c r="E3698" s="235"/>
      <c r="F3698" s="217"/>
      <c r="G3698" s="217"/>
      <c r="H3698" s="217"/>
      <c r="I3698" s="217"/>
      <c r="J3698" s="217"/>
      <c r="K3698" s="217"/>
      <c r="L3698" s="217"/>
      <c r="M3698" s="217"/>
      <c r="N3698" s="217"/>
      <c r="O3698" s="217"/>
      <c r="P3698" s="217"/>
    </row>
    <row r="3699">
      <c r="A3699" s="217"/>
      <c r="B3699" s="234"/>
      <c r="C3699" s="234"/>
      <c r="D3699" s="235"/>
      <c r="E3699" s="235"/>
      <c r="F3699" s="217"/>
      <c r="G3699" s="217"/>
      <c r="H3699" s="217"/>
      <c r="I3699" s="217"/>
      <c r="J3699" s="217"/>
      <c r="K3699" s="217"/>
      <c r="L3699" s="217"/>
      <c r="M3699" s="217"/>
      <c r="N3699" s="217"/>
      <c r="O3699" s="217"/>
      <c r="P3699" s="217"/>
    </row>
    <row r="3700">
      <c r="A3700" s="217"/>
      <c r="B3700" s="234"/>
      <c r="C3700" s="234"/>
      <c r="D3700" s="235"/>
      <c r="E3700" s="235"/>
      <c r="F3700" s="217"/>
      <c r="G3700" s="217"/>
      <c r="H3700" s="217"/>
      <c r="I3700" s="217"/>
      <c r="J3700" s="217"/>
      <c r="K3700" s="217"/>
      <c r="L3700" s="217"/>
      <c r="M3700" s="217"/>
      <c r="N3700" s="217"/>
      <c r="O3700" s="217"/>
      <c r="P3700" s="217"/>
    </row>
    <row r="3701">
      <c r="A3701" s="217"/>
      <c r="B3701" s="234"/>
      <c r="C3701" s="234"/>
      <c r="D3701" s="235"/>
      <c r="E3701" s="235"/>
      <c r="F3701" s="217"/>
      <c r="G3701" s="217"/>
      <c r="H3701" s="217"/>
      <c r="I3701" s="217"/>
      <c r="J3701" s="217"/>
      <c r="K3701" s="217"/>
      <c r="L3701" s="217"/>
      <c r="M3701" s="217"/>
      <c r="N3701" s="217"/>
      <c r="O3701" s="217"/>
      <c r="P3701" s="217"/>
    </row>
    <row r="3702">
      <c r="A3702" s="217"/>
      <c r="B3702" s="234"/>
      <c r="C3702" s="234"/>
      <c r="D3702" s="235"/>
      <c r="E3702" s="235"/>
      <c r="F3702" s="217"/>
      <c r="G3702" s="217"/>
      <c r="H3702" s="217"/>
      <c r="I3702" s="217"/>
      <c r="J3702" s="217"/>
      <c r="K3702" s="217"/>
      <c r="L3702" s="217"/>
      <c r="M3702" s="217"/>
      <c r="N3702" s="217"/>
      <c r="O3702" s="217"/>
      <c r="P3702" s="217"/>
    </row>
    <row r="3703">
      <c r="A3703" s="217"/>
      <c r="B3703" s="234"/>
      <c r="C3703" s="234"/>
      <c r="D3703" s="235"/>
      <c r="E3703" s="235"/>
      <c r="F3703" s="217"/>
      <c r="G3703" s="217"/>
      <c r="H3703" s="217"/>
      <c r="I3703" s="217"/>
      <c r="J3703" s="217"/>
      <c r="K3703" s="217"/>
      <c r="L3703" s="217"/>
      <c r="M3703" s="217"/>
      <c r="N3703" s="217"/>
      <c r="O3703" s="217"/>
      <c r="P3703" s="217"/>
    </row>
    <row r="3704">
      <c r="A3704" s="217"/>
      <c r="B3704" s="234"/>
      <c r="C3704" s="234"/>
      <c r="D3704" s="235"/>
      <c r="E3704" s="235"/>
      <c r="F3704" s="217"/>
      <c r="G3704" s="217"/>
      <c r="H3704" s="217"/>
      <c r="I3704" s="217"/>
      <c r="J3704" s="217"/>
      <c r="K3704" s="217"/>
      <c r="L3704" s="217"/>
      <c r="M3704" s="217"/>
      <c r="N3704" s="217"/>
      <c r="O3704" s="217"/>
      <c r="P3704" s="217"/>
    </row>
    <row r="3705">
      <c r="A3705" s="217"/>
      <c r="B3705" s="234"/>
      <c r="C3705" s="234"/>
      <c r="D3705" s="235"/>
      <c r="E3705" s="235"/>
      <c r="F3705" s="217"/>
      <c r="G3705" s="217"/>
      <c r="H3705" s="217"/>
      <c r="I3705" s="217"/>
      <c r="J3705" s="217"/>
      <c r="K3705" s="217"/>
      <c r="L3705" s="217"/>
      <c r="M3705" s="217"/>
      <c r="N3705" s="217"/>
      <c r="O3705" s="217"/>
      <c r="P3705" s="217"/>
    </row>
    <row r="3706">
      <c r="A3706" s="217"/>
      <c r="B3706" s="234"/>
      <c r="C3706" s="234"/>
      <c r="D3706" s="235"/>
      <c r="E3706" s="235"/>
      <c r="F3706" s="217"/>
      <c r="G3706" s="217"/>
      <c r="H3706" s="217"/>
      <c r="I3706" s="217"/>
      <c r="J3706" s="217"/>
      <c r="K3706" s="217"/>
      <c r="L3706" s="217"/>
      <c r="M3706" s="217"/>
      <c r="N3706" s="217"/>
      <c r="O3706" s="217"/>
      <c r="P3706" s="217"/>
    </row>
    <row r="3707">
      <c r="A3707" s="217"/>
      <c r="B3707" s="234"/>
      <c r="C3707" s="234"/>
      <c r="D3707" s="235"/>
      <c r="E3707" s="235"/>
      <c r="F3707" s="217"/>
      <c r="G3707" s="217"/>
      <c r="H3707" s="217"/>
      <c r="I3707" s="217"/>
      <c r="J3707" s="217"/>
      <c r="K3707" s="217"/>
      <c r="L3707" s="217"/>
      <c r="M3707" s="217"/>
      <c r="N3707" s="217"/>
      <c r="O3707" s="217"/>
      <c r="P3707" s="217"/>
    </row>
    <row r="3708">
      <c r="A3708" s="217"/>
      <c r="B3708" s="234"/>
      <c r="C3708" s="234"/>
      <c r="D3708" s="235"/>
      <c r="E3708" s="235"/>
      <c r="F3708" s="217"/>
      <c r="G3708" s="217"/>
      <c r="H3708" s="217"/>
      <c r="I3708" s="217"/>
      <c r="J3708" s="217"/>
      <c r="K3708" s="217"/>
      <c r="L3708" s="217"/>
      <c r="M3708" s="217"/>
      <c r="N3708" s="217"/>
      <c r="O3708" s="217"/>
      <c r="P3708" s="217"/>
    </row>
    <row r="3709">
      <c r="A3709" s="217"/>
      <c r="B3709" s="234"/>
      <c r="C3709" s="234"/>
      <c r="D3709" s="235"/>
      <c r="E3709" s="235"/>
      <c r="F3709" s="217"/>
      <c r="G3709" s="217"/>
      <c r="H3709" s="217"/>
      <c r="I3709" s="217"/>
      <c r="J3709" s="217"/>
      <c r="K3709" s="217"/>
      <c r="L3709" s="217"/>
      <c r="M3709" s="217"/>
      <c r="N3709" s="217"/>
      <c r="O3709" s="217"/>
      <c r="P3709" s="217"/>
    </row>
    <row r="3710">
      <c r="A3710" s="217"/>
      <c r="B3710" s="234"/>
      <c r="C3710" s="234"/>
      <c r="D3710" s="235"/>
      <c r="E3710" s="235"/>
      <c r="F3710" s="217"/>
      <c r="G3710" s="217"/>
      <c r="H3710" s="217"/>
      <c r="I3710" s="217"/>
      <c r="J3710" s="217"/>
      <c r="K3710" s="217"/>
      <c r="L3710" s="217"/>
      <c r="M3710" s="217"/>
      <c r="N3710" s="217"/>
      <c r="O3710" s="217"/>
      <c r="P3710" s="217"/>
    </row>
    <row r="3711">
      <c r="A3711" s="217"/>
      <c r="B3711" s="234"/>
      <c r="C3711" s="234"/>
      <c r="D3711" s="235"/>
      <c r="E3711" s="235"/>
      <c r="F3711" s="217"/>
      <c r="G3711" s="217"/>
      <c r="H3711" s="217"/>
      <c r="I3711" s="217"/>
      <c r="J3711" s="217"/>
      <c r="K3711" s="217"/>
      <c r="L3711" s="217"/>
      <c r="M3711" s="217"/>
      <c r="N3711" s="217"/>
      <c r="O3711" s="217"/>
      <c r="P3711" s="217"/>
    </row>
    <row r="3712">
      <c r="A3712" s="230"/>
      <c r="B3712" s="234"/>
      <c r="C3712" s="234"/>
      <c r="D3712" s="236"/>
      <c r="E3712" s="235"/>
      <c r="F3712" s="195"/>
      <c r="G3712" s="195"/>
      <c r="H3712" s="217"/>
      <c r="I3712" s="195"/>
      <c r="J3712" s="195"/>
      <c r="K3712" s="195"/>
      <c r="L3712" s="195"/>
      <c r="M3712" s="195"/>
      <c r="N3712" s="195"/>
      <c r="O3712" s="195"/>
      <c r="P3712" s="195"/>
    </row>
    <row r="3713">
      <c r="A3713" s="217"/>
      <c r="B3713" s="234"/>
      <c r="C3713" s="234"/>
      <c r="D3713" s="235"/>
      <c r="E3713" s="235"/>
      <c r="F3713" s="217"/>
      <c r="G3713" s="217"/>
      <c r="H3713" s="217"/>
      <c r="I3713" s="217"/>
      <c r="J3713" s="217"/>
      <c r="K3713" s="217"/>
      <c r="L3713" s="217"/>
      <c r="M3713" s="217"/>
      <c r="N3713" s="217"/>
      <c r="O3713" s="217"/>
      <c r="P3713" s="217"/>
    </row>
    <row r="3714">
      <c r="A3714" s="217"/>
      <c r="B3714" s="234"/>
      <c r="C3714" s="234"/>
      <c r="D3714" s="235"/>
      <c r="E3714" s="235"/>
      <c r="F3714" s="217"/>
      <c r="G3714" s="217"/>
      <c r="H3714" s="217"/>
      <c r="I3714" s="217"/>
      <c r="J3714" s="217"/>
      <c r="K3714" s="217"/>
      <c r="L3714" s="217"/>
      <c r="M3714" s="217"/>
      <c r="N3714" s="217"/>
      <c r="O3714" s="217"/>
      <c r="P3714" s="217"/>
    </row>
    <row r="3715">
      <c r="A3715" s="217"/>
      <c r="B3715" s="234"/>
      <c r="C3715" s="234"/>
      <c r="D3715" s="235"/>
      <c r="E3715" s="235"/>
      <c r="F3715" s="217"/>
      <c r="G3715" s="217"/>
      <c r="H3715" s="217"/>
      <c r="I3715" s="217"/>
      <c r="J3715" s="217"/>
      <c r="K3715" s="217"/>
      <c r="L3715" s="217"/>
      <c r="M3715" s="217"/>
      <c r="N3715" s="217"/>
      <c r="O3715" s="217"/>
      <c r="P3715" s="217"/>
    </row>
    <row r="3716">
      <c r="A3716" s="217"/>
      <c r="B3716" s="234"/>
      <c r="C3716" s="234"/>
      <c r="D3716" s="235"/>
      <c r="E3716" s="235"/>
      <c r="F3716" s="217"/>
      <c r="G3716" s="217"/>
      <c r="H3716" s="217"/>
      <c r="I3716" s="217"/>
      <c r="J3716" s="217"/>
      <c r="K3716" s="217"/>
      <c r="L3716" s="217"/>
      <c r="M3716" s="217"/>
      <c r="N3716" s="217"/>
      <c r="O3716" s="217"/>
      <c r="P3716" s="217"/>
    </row>
    <row r="3717">
      <c r="A3717" s="217"/>
      <c r="B3717" s="234"/>
      <c r="C3717" s="234"/>
      <c r="D3717" s="235"/>
      <c r="E3717" s="235"/>
      <c r="F3717" s="217"/>
      <c r="G3717" s="217"/>
      <c r="H3717" s="217"/>
      <c r="I3717" s="217"/>
      <c r="J3717" s="217"/>
      <c r="K3717" s="217"/>
      <c r="L3717" s="217"/>
      <c r="M3717" s="217"/>
      <c r="N3717" s="217"/>
      <c r="O3717" s="217"/>
      <c r="P3717" s="217"/>
    </row>
    <row r="3718">
      <c r="A3718" s="217"/>
      <c r="B3718" s="234"/>
      <c r="C3718" s="234"/>
      <c r="D3718" s="235"/>
      <c r="E3718" s="235"/>
      <c r="F3718" s="217"/>
      <c r="G3718" s="217"/>
      <c r="H3718" s="217"/>
      <c r="I3718" s="217"/>
      <c r="J3718" s="217"/>
      <c r="K3718" s="217"/>
      <c r="L3718" s="217"/>
      <c r="M3718" s="217"/>
      <c r="N3718" s="217"/>
      <c r="O3718" s="217"/>
      <c r="P3718" s="217"/>
    </row>
    <row r="3719">
      <c r="A3719" s="217"/>
      <c r="B3719" s="234"/>
      <c r="C3719" s="234"/>
      <c r="D3719" s="235"/>
      <c r="E3719" s="235"/>
      <c r="F3719" s="217"/>
      <c r="G3719" s="217"/>
      <c r="H3719" s="217"/>
      <c r="I3719" s="217"/>
      <c r="J3719" s="217"/>
      <c r="K3719" s="217"/>
      <c r="L3719" s="217"/>
      <c r="M3719" s="217"/>
      <c r="N3719" s="217"/>
      <c r="O3719" s="217"/>
      <c r="P3719" s="217"/>
    </row>
    <row r="3720">
      <c r="A3720" s="217"/>
      <c r="B3720" s="234"/>
      <c r="C3720" s="234"/>
      <c r="D3720" s="235"/>
      <c r="E3720" s="235"/>
      <c r="F3720" s="217"/>
      <c r="G3720" s="217"/>
      <c r="H3720" s="217"/>
      <c r="I3720" s="217"/>
      <c r="J3720" s="217"/>
      <c r="K3720" s="217"/>
      <c r="L3720" s="217"/>
      <c r="M3720" s="217"/>
      <c r="N3720" s="217"/>
      <c r="O3720" s="217"/>
      <c r="P3720" s="217"/>
    </row>
    <row r="3721">
      <c r="A3721" s="217"/>
      <c r="B3721" s="234"/>
      <c r="C3721" s="234"/>
      <c r="D3721" s="235"/>
      <c r="E3721" s="235"/>
      <c r="F3721" s="217"/>
      <c r="G3721" s="217"/>
      <c r="H3721" s="217"/>
      <c r="I3721" s="217"/>
      <c r="J3721" s="217"/>
      <c r="K3721" s="217"/>
      <c r="L3721" s="217"/>
      <c r="M3721" s="217"/>
      <c r="N3721" s="217"/>
      <c r="O3721" s="217"/>
      <c r="P3721" s="217"/>
    </row>
    <row r="3722">
      <c r="A3722" s="217"/>
      <c r="B3722" s="234"/>
      <c r="C3722" s="234"/>
      <c r="D3722" s="235"/>
      <c r="E3722" s="235"/>
      <c r="F3722" s="217"/>
      <c r="G3722" s="217"/>
      <c r="H3722" s="217"/>
      <c r="I3722" s="217"/>
      <c r="J3722" s="217"/>
      <c r="K3722" s="217"/>
      <c r="L3722" s="217"/>
      <c r="M3722" s="217"/>
      <c r="N3722" s="217"/>
      <c r="O3722" s="217"/>
      <c r="P3722" s="217"/>
    </row>
    <row r="3723">
      <c r="A3723" s="217"/>
      <c r="B3723" s="234"/>
      <c r="C3723" s="234"/>
      <c r="D3723" s="235"/>
      <c r="E3723" s="235"/>
      <c r="F3723" s="217"/>
      <c r="G3723" s="217"/>
      <c r="H3723" s="217"/>
      <c r="I3723" s="217"/>
      <c r="J3723" s="217"/>
      <c r="K3723" s="217"/>
      <c r="L3723" s="217"/>
      <c r="M3723" s="217"/>
      <c r="N3723" s="217"/>
      <c r="O3723" s="217"/>
      <c r="P3723" s="217"/>
    </row>
    <row r="3724">
      <c r="A3724" s="217"/>
      <c r="B3724" s="234"/>
      <c r="C3724" s="234"/>
      <c r="D3724" s="235"/>
      <c r="E3724" s="235"/>
      <c r="F3724" s="217"/>
      <c r="G3724" s="217"/>
      <c r="H3724" s="217"/>
      <c r="I3724" s="217"/>
      <c r="J3724" s="217"/>
      <c r="K3724" s="217"/>
      <c r="L3724" s="217"/>
      <c r="M3724" s="217"/>
      <c r="N3724" s="217"/>
      <c r="O3724" s="217"/>
      <c r="P3724" s="217"/>
    </row>
    <row r="3725">
      <c r="A3725" s="217"/>
      <c r="B3725" s="234"/>
      <c r="C3725" s="234"/>
      <c r="D3725" s="235"/>
      <c r="E3725" s="235"/>
      <c r="F3725" s="217"/>
      <c r="G3725" s="217"/>
      <c r="H3725" s="217"/>
      <c r="I3725" s="217"/>
      <c r="J3725" s="217"/>
      <c r="K3725" s="217"/>
      <c r="L3725" s="217"/>
      <c r="M3725" s="217"/>
      <c r="N3725" s="217"/>
      <c r="O3725" s="217"/>
      <c r="P3725" s="217"/>
    </row>
    <row r="3726">
      <c r="A3726" s="217"/>
      <c r="B3726" s="234"/>
      <c r="C3726" s="234"/>
      <c r="D3726" s="235"/>
      <c r="E3726" s="235"/>
      <c r="F3726" s="217"/>
      <c r="G3726" s="217"/>
      <c r="H3726" s="217"/>
      <c r="I3726" s="217"/>
      <c r="J3726" s="217"/>
      <c r="K3726" s="217"/>
      <c r="L3726" s="217"/>
      <c r="M3726" s="217"/>
      <c r="N3726" s="217"/>
      <c r="O3726" s="217"/>
      <c r="P3726" s="217"/>
    </row>
    <row r="3727">
      <c r="A3727" s="217"/>
      <c r="B3727" s="234"/>
      <c r="C3727" s="234"/>
      <c r="D3727" s="235"/>
      <c r="E3727" s="235"/>
      <c r="F3727" s="217"/>
      <c r="G3727" s="217"/>
      <c r="H3727" s="217"/>
      <c r="I3727" s="217"/>
      <c r="J3727" s="217"/>
      <c r="K3727" s="217"/>
      <c r="L3727" s="217"/>
      <c r="M3727" s="217"/>
      <c r="N3727" s="217"/>
      <c r="O3727" s="217"/>
      <c r="P3727" s="217"/>
    </row>
    <row r="3728">
      <c r="A3728" s="217"/>
      <c r="B3728" s="234"/>
      <c r="C3728" s="234"/>
      <c r="D3728" s="235"/>
      <c r="E3728" s="235"/>
      <c r="F3728" s="217"/>
      <c r="G3728" s="217"/>
      <c r="H3728" s="217"/>
      <c r="I3728" s="217"/>
      <c r="J3728" s="217"/>
      <c r="K3728" s="217"/>
      <c r="L3728" s="217"/>
      <c r="M3728" s="217"/>
      <c r="N3728" s="217"/>
      <c r="O3728" s="217"/>
      <c r="P3728" s="217"/>
    </row>
    <row r="3729">
      <c r="A3729" s="217"/>
      <c r="B3729" s="234"/>
      <c r="C3729" s="234"/>
      <c r="D3729" s="235"/>
      <c r="E3729" s="235"/>
      <c r="F3729" s="217"/>
      <c r="G3729" s="217"/>
      <c r="H3729" s="217"/>
      <c r="I3729" s="217"/>
      <c r="J3729" s="217"/>
      <c r="K3729" s="217"/>
      <c r="L3729" s="217"/>
      <c r="M3729" s="217"/>
      <c r="N3729" s="217"/>
      <c r="O3729" s="217"/>
      <c r="P3729" s="217"/>
    </row>
    <row r="3730">
      <c r="A3730" s="230"/>
      <c r="B3730" s="234"/>
      <c r="C3730" s="234"/>
      <c r="D3730" s="236"/>
      <c r="E3730" s="235"/>
      <c r="F3730" s="195"/>
      <c r="G3730" s="195"/>
      <c r="H3730" s="217"/>
      <c r="I3730" s="195"/>
      <c r="J3730" s="195"/>
      <c r="K3730" s="195"/>
      <c r="L3730" s="195"/>
      <c r="M3730" s="195"/>
      <c r="N3730" s="195"/>
      <c r="O3730" s="195"/>
      <c r="P3730" s="195"/>
    </row>
    <row r="3731">
      <c r="A3731" s="217"/>
      <c r="B3731" s="234"/>
      <c r="C3731" s="234"/>
      <c r="D3731" s="235"/>
      <c r="E3731" s="235"/>
      <c r="F3731" s="217"/>
      <c r="G3731" s="217"/>
      <c r="H3731" s="217"/>
      <c r="I3731" s="217"/>
      <c r="J3731" s="217"/>
      <c r="K3731" s="217"/>
      <c r="L3731" s="217"/>
      <c r="M3731" s="217"/>
      <c r="N3731" s="217"/>
      <c r="O3731" s="217"/>
      <c r="P3731" s="217"/>
    </row>
    <row r="3732">
      <c r="A3732" s="217"/>
      <c r="B3732" s="234"/>
      <c r="C3732" s="234"/>
      <c r="D3732" s="235"/>
      <c r="E3732" s="235"/>
      <c r="F3732" s="217"/>
      <c r="G3732" s="217"/>
      <c r="H3732" s="217"/>
      <c r="I3732" s="217"/>
      <c r="J3732" s="217"/>
      <c r="K3732" s="217"/>
      <c r="L3732" s="217"/>
      <c r="M3732" s="217"/>
      <c r="N3732" s="217"/>
      <c r="O3732" s="217"/>
      <c r="P3732" s="217"/>
    </row>
    <row r="3733">
      <c r="A3733" s="217"/>
      <c r="B3733" s="234"/>
      <c r="C3733" s="234"/>
      <c r="D3733" s="235"/>
      <c r="E3733" s="235"/>
      <c r="F3733" s="217"/>
      <c r="G3733" s="217"/>
      <c r="H3733" s="217"/>
      <c r="I3733" s="217"/>
      <c r="J3733" s="217"/>
      <c r="K3733" s="217"/>
      <c r="L3733" s="217"/>
      <c r="M3733" s="217"/>
      <c r="N3733" s="217"/>
      <c r="O3733" s="217"/>
      <c r="P3733" s="217"/>
    </row>
    <row r="3734">
      <c r="A3734" s="217"/>
      <c r="B3734" s="234"/>
      <c r="C3734" s="234"/>
      <c r="D3734" s="235"/>
      <c r="E3734" s="235"/>
      <c r="F3734" s="217"/>
      <c r="G3734" s="217"/>
      <c r="H3734" s="217"/>
      <c r="I3734" s="217"/>
      <c r="J3734" s="217"/>
      <c r="K3734" s="217"/>
      <c r="L3734" s="217"/>
      <c r="M3734" s="217"/>
      <c r="N3734" s="217"/>
      <c r="O3734" s="217"/>
      <c r="P3734" s="217"/>
    </row>
    <row r="3735">
      <c r="A3735" s="217"/>
      <c r="B3735" s="234"/>
      <c r="C3735" s="234"/>
      <c r="D3735" s="235"/>
      <c r="E3735" s="235"/>
      <c r="F3735" s="217"/>
      <c r="G3735" s="217"/>
      <c r="H3735" s="217"/>
      <c r="I3735" s="217"/>
      <c r="J3735" s="217"/>
      <c r="K3735" s="217"/>
      <c r="L3735" s="217"/>
      <c r="M3735" s="217"/>
      <c r="N3735" s="217"/>
      <c r="O3735" s="217"/>
      <c r="P3735" s="217"/>
    </row>
    <row r="3736">
      <c r="A3736" s="217"/>
      <c r="B3736" s="234"/>
      <c r="C3736" s="234"/>
      <c r="D3736" s="235"/>
      <c r="E3736" s="235"/>
      <c r="F3736" s="217"/>
      <c r="G3736" s="217"/>
      <c r="H3736" s="217"/>
      <c r="I3736" s="217"/>
      <c r="J3736" s="217"/>
      <c r="K3736" s="217"/>
      <c r="L3736" s="217"/>
      <c r="M3736" s="217"/>
      <c r="N3736" s="217"/>
      <c r="O3736" s="217"/>
      <c r="P3736" s="217"/>
    </row>
    <row r="3737">
      <c r="A3737" s="217"/>
      <c r="B3737" s="234"/>
      <c r="C3737" s="234"/>
      <c r="D3737" s="235"/>
      <c r="E3737" s="235"/>
      <c r="F3737" s="217"/>
      <c r="G3737" s="217"/>
      <c r="H3737" s="217"/>
      <c r="I3737" s="217"/>
      <c r="J3737" s="217"/>
      <c r="K3737" s="217"/>
      <c r="L3737" s="217"/>
      <c r="M3737" s="217"/>
      <c r="N3737" s="217"/>
      <c r="O3737" s="217"/>
      <c r="P3737" s="217"/>
    </row>
    <row r="3738">
      <c r="A3738" s="217"/>
      <c r="B3738" s="234"/>
      <c r="C3738" s="234"/>
      <c r="D3738" s="235"/>
      <c r="E3738" s="235"/>
      <c r="F3738" s="217"/>
      <c r="G3738" s="217"/>
      <c r="H3738" s="217"/>
      <c r="I3738" s="217"/>
      <c r="J3738" s="217"/>
      <c r="K3738" s="217"/>
      <c r="L3738" s="217"/>
      <c r="M3738" s="217"/>
      <c r="N3738" s="217"/>
      <c r="O3738" s="217"/>
      <c r="P3738" s="217"/>
    </row>
    <row r="3739">
      <c r="A3739" s="217"/>
      <c r="B3739" s="234"/>
      <c r="C3739" s="234"/>
      <c r="D3739" s="235"/>
      <c r="E3739" s="235"/>
      <c r="F3739" s="217"/>
      <c r="G3739" s="217"/>
      <c r="H3739" s="217"/>
      <c r="I3739" s="217"/>
      <c r="J3739" s="217"/>
      <c r="K3739" s="217"/>
      <c r="L3739" s="217"/>
      <c r="M3739" s="217"/>
      <c r="N3739" s="217"/>
      <c r="O3739" s="217"/>
      <c r="P3739" s="217"/>
    </row>
    <row r="3740">
      <c r="A3740" s="217"/>
      <c r="B3740" s="234"/>
      <c r="C3740" s="234"/>
      <c r="D3740" s="235"/>
      <c r="E3740" s="235"/>
      <c r="F3740" s="217"/>
      <c r="G3740" s="217"/>
      <c r="H3740" s="217"/>
      <c r="I3740" s="217"/>
      <c r="J3740" s="217"/>
      <c r="K3740" s="217"/>
      <c r="L3740" s="217"/>
      <c r="M3740" s="217"/>
      <c r="N3740" s="217"/>
      <c r="O3740" s="217"/>
      <c r="P3740" s="217"/>
    </row>
    <row r="3741">
      <c r="A3741" s="217"/>
      <c r="B3741" s="234"/>
      <c r="C3741" s="234"/>
      <c r="D3741" s="235"/>
      <c r="E3741" s="235"/>
      <c r="F3741" s="217"/>
      <c r="G3741" s="217"/>
      <c r="H3741" s="217"/>
      <c r="I3741" s="217"/>
      <c r="J3741" s="217"/>
      <c r="K3741" s="217"/>
      <c r="L3741" s="217"/>
      <c r="M3741" s="217"/>
      <c r="N3741" s="217"/>
      <c r="O3741" s="217"/>
      <c r="P3741" s="217"/>
    </row>
    <row r="3742">
      <c r="A3742" s="217"/>
      <c r="B3742" s="234"/>
      <c r="C3742" s="234"/>
      <c r="D3742" s="235"/>
      <c r="E3742" s="235"/>
      <c r="F3742" s="217"/>
      <c r="G3742" s="217"/>
      <c r="H3742" s="217"/>
      <c r="I3742" s="217"/>
      <c r="J3742" s="217"/>
      <c r="K3742" s="217"/>
      <c r="L3742" s="217"/>
      <c r="M3742" s="217"/>
      <c r="N3742" s="217"/>
      <c r="O3742" s="217"/>
      <c r="P3742" s="217"/>
    </row>
    <row r="3743">
      <c r="A3743" s="217"/>
      <c r="B3743" s="234"/>
      <c r="C3743" s="234"/>
      <c r="D3743" s="235"/>
      <c r="E3743" s="235"/>
      <c r="F3743" s="217"/>
      <c r="G3743" s="217"/>
      <c r="H3743" s="217"/>
      <c r="I3743" s="217"/>
      <c r="J3743" s="217"/>
      <c r="K3743" s="217"/>
      <c r="L3743" s="217"/>
      <c r="M3743" s="217"/>
      <c r="N3743" s="217"/>
      <c r="O3743" s="217"/>
      <c r="P3743" s="217"/>
    </row>
    <row r="3744">
      <c r="A3744" s="217"/>
      <c r="B3744" s="234"/>
      <c r="C3744" s="234"/>
      <c r="D3744" s="235"/>
      <c r="E3744" s="235"/>
      <c r="F3744" s="217"/>
      <c r="G3744" s="217"/>
      <c r="H3744" s="217"/>
      <c r="I3744" s="217"/>
      <c r="J3744" s="217"/>
      <c r="K3744" s="217"/>
      <c r="L3744" s="217"/>
      <c r="M3744" s="217"/>
      <c r="N3744" s="217"/>
      <c r="O3744" s="217"/>
      <c r="P3744" s="217"/>
    </row>
    <row r="3745">
      <c r="A3745" s="217"/>
      <c r="B3745" s="234"/>
      <c r="C3745" s="234"/>
      <c r="D3745" s="235"/>
      <c r="E3745" s="235"/>
      <c r="F3745" s="217"/>
      <c r="G3745" s="217"/>
      <c r="H3745" s="217"/>
      <c r="I3745" s="217"/>
      <c r="J3745" s="217"/>
      <c r="K3745" s="217"/>
      <c r="L3745" s="217"/>
      <c r="M3745" s="217"/>
      <c r="N3745" s="217"/>
      <c r="O3745" s="217"/>
      <c r="P3745" s="217"/>
    </row>
    <row r="3746">
      <c r="A3746" s="217"/>
      <c r="B3746" s="234"/>
      <c r="C3746" s="234"/>
      <c r="D3746" s="235"/>
      <c r="E3746" s="235"/>
      <c r="F3746" s="217"/>
      <c r="G3746" s="217"/>
      <c r="H3746" s="217"/>
      <c r="I3746" s="217"/>
      <c r="J3746" s="217"/>
      <c r="K3746" s="217"/>
      <c r="L3746" s="217"/>
      <c r="M3746" s="217"/>
      <c r="N3746" s="217"/>
      <c r="O3746" s="217"/>
      <c r="P3746" s="217"/>
    </row>
    <row r="3747">
      <c r="A3747" s="217"/>
      <c r="B3747" s="234"/>
      <c r="C3747" s="234"/>
      <c r="D3747" s="235"/>
      <c r="E3747" s="235"/>
      <c r="F3747" s="217"/>
      <c r="G3747" s="217"/>
      <c r="H3747" s="217"/>
      <c r="I3747" s="217"/>
      <c r="J3747" s="217"/>
      <c r="K3747" s="217"/>
      <c r="L3747" s="217"/>
      <c r="M3747" s="217"/>
      <c r="N3747" s="217"/>
      <c r="O3747" s="217"/>
      <c r="P3747" s="217"/>
    </row>
    <row r="3748">
      <c r="A3748" s="230"/>
      <c r="B3748" s="234"/>
      <c r="C3748" s="234"/>
      <c r="D3748" s="236"/>
      <c r="E3748" s="235"/>
      <c r="F3748" s="195"/>
      <c r="G3748" s="195"/>
      <c r="H3748" s="217"/>
      <c r="I3748" s="195"/>
      <c r="J3748" s="195"/>
      <c r="K3748" s="195"/>
      <c r="L3748" s="195"/>
      <c r="M3748" s="195"/>
      <c r="N3748" s="195"/>
      <c r="O3748" s="195"/>
      <c r="P3748" s="195"/>
    </row>
    <row r="3749">
      <c r="A3749" s="217"/>
      <c r="B3749" s="234"/>
      <c r="C3749" s="234"/>
      <c r="D3749" s="235"/>
      <c r="E3749" s="235"/>
      <c r="F3749" s="217"/>
      <c r="G3749" s="217"/>
      <c r="H3749" s="217"/>
      <c r="I3749" s="217"/>
      <c r="J3749" s="217"/>
      <c r="K3749" s="217"/>
      <c r="L3749" s="217"/>
      <c r="M3749" s="217"/>
      <c r="N3749" s="217"/>
      <c r="O3749" s="217"/>
      <c r="P3749" s="217"/>
    </row>
    <row r="3750">
      <c r="A3750" s="217"/>
      <c r="B3750" s="234"/>
      <c r="C3750" s="234"/>
      <c r="D3750" s="235"/>
      <c r="E3750" s="235"/>
      <c r="F3750" s="217"/>
      <c r="G3750" s="217"/>
      <c r="H3750" s="217"/>
      <c r="I3750" s="217"/>
      <c r="J3750" s="217"/>
      <c r="K3750" s="217"/>
      <c r="L3750" s="217"/>
      <c r="M3750" s="217"/>
      <c r="N3750" s="217"/>
      <c r="O3750" s="217"/>
      <c r="P3750" s="217"/>
    </row>
    <row r="3751">
      <c r="A3751" s="217"/>
      <c r="B3751" s="234"/>
      <c r="C3751" s="234"/>
      <c r="D3751" s="235"/>
      <c r="E3751" s="235"/>
      <c r="F3751" s="217"/>
      <c r="G3751" s="217"/>
      <c r="H3751" s="217"/>
      <c r="I3751" s="217"/>
      <c r="J3751" s="217"/>
      <c r="K3751" s="217"/>
      <c r="L3751" s="217"/>
      <c r="M3751" s="217"/>
      <c r="N3751" s="217"/>
      <c r="O3751" s="217"/>
      <c r="P3751" s="217"/>
    </row>
    <row r="3752">
      <c r="A3752" s="217"/>
      <c r="B3752" s="234"/>
      <c r="C3752" s="234"/>
      <c r="D3752" s="235"/>
      <c r="E3752" s="235"/>
      <c r="F3752" s="217"/>
      <c r="G3752" s="217"/>
      <c r="H3752" s="217"/>
      <c r="I3752" s="217"/>
      <c r="J3752" s="217"/>
      <c r="K3752" s="217"/>
      <c r="L3752" s="217"/>
      <c r="M3752" s="217"/>
      <c r="N3752" s="217"/>
      <c r="O3752" s="217"/>
      <c r="P3752" s="217"/>
    </row>
    <row r="3753">
      <c r="A3753" s="217"/>
      <c r="B3753" s="234"/>
      <c r="C3753" s="234"/>
      <c r="D3753" s="235"/>
      <c r="E3753" s="235"/>
      <c r="F3753" s="217"/>
      <c r="G3753" s="217"/>
      <c r="H3753" s="217"/>
      <c r="I3753" s="217"/>
      <c r="J3753" s="217"/>
      <c r="K3753" s="217"/>
      <c r="L3753" s="217"/>
      <c r="M3753" s="217"/>
      <c r="N3753" s="217"/>
      <c r="O3753" s="217"/>
      <c r="P3753" s="217"/>
    </row>
    <row r="3754">
      <c r="A3754" s="217"/>
      <c r="B3754" s="234"/>
      <c r="C3754" s="234"/>
      <c r="D3754" s="235"/>
      <c r="E3754" s="235"/>
      <c r="F3754" s="217"/>
      <c r="G3754" s="217"/>
      <c r="H3754" s="217"/>
      <c r="I3754" s="217"/>
      <c r="J3754" s="217"/>
      <c r="K3754" s="217"/>
      <c r="L3754" s="217"/>
      <c r="M3754" s="217"/>
      <c r="N3754" s="217"/>
      <c r="O3754" s="217"/>
      <c r="P3754" s="217"/>
    </row>
    <row r="3755">
      <c r="A3755" s="217"/>
      <c r="B3755" s="234"/>
      <c r="C3755" s="234"/>
      <c r="D3755" s="235"/>
      <c r="E3755" s="235"/>
      <c r="F3755" s="217"/>
      <c r="G3755" s="217"/>
      <c r="H3755" s="217"/>
      <c r="I3755" s="217"/>
      <c r="J3755" s="217"/>
      <c r="K3755" s="217"/>
      <c r="L3755" s="217"/>
      <c r="M3755" s="217"/>
      <c r="N3755" s="217"/>
      <c r="O3755" s="217"/>
      <c r="P3755" s="217"/>
    </row>
    <row r="3756">
      <c r="A3756" s="217"/>
      <c r="B3756" s="234"/>
      <c r="C3756" s="234"/>
      <c r="D3756" s="235"/>
      <c r="E3756" s="235"/>
      <c r="F3756" s="217"/>
      <c r="G3756" s="217"/>
      <c r="H3756" s="217"/>
      <c r="I3756" s="217"/>
      <c r="J3756" s="217"/>
      <c r="K3756" s="217"/>
      <c r="L3756" s="217"/>
      <c r="M3756" s="217"/>
      <c r="N3756" s="217"/>
      <c r="O3756" s="217"/>
      <c r="P3756" s="217"/>
    </row>
    <row r="3757">
      <c r="A3757" s="217"/>
      <c r="B3757" s="234"/>
      <c r="C3757" s="234"/>
      <c r="D3757" s="235"/>
      <c r="E3757" s="235"/>
      <c r="F3757" s="217"/>
      <c r="G3757" s="217"/>
      <c r="H3757" s="217"/>
      <c r="I3757" s="217"/>
      <c r="J3757" s="217"/>
      <c r="K3757" s="217"/>
      <c r="L3757" s="217"/>
      <c r="M3757" s="217"/>
      <c r="N3757" s="217"/>
      <c r="O3757" s="217"/>
      <c r="P3757" s="217"/>
    </row>
    <row r="3758">
      <c r="A3758" s="217"/>
      <c r="B3758" s="234"/>
      <c r="C3758" s="234"/>
      <c r="D3758" s="235"/>
      <c r="E3758" s="235"/>
      <c r="F3758" s="217"/>
      <c r="G3758" s="217"/>
      <c r="H3758" s="217"/>
      <c r="I3758" s="217"/>
      <c r="J3758" s="217"/>
      <c r="K3758" s="217"/>
      <c r="L3758" s="217"/>
      <c r="M3758" s="217"/>
      <c r="N3758" s="217"/>
      <c r="O3758" s="217"/>
      <c r="P3758" s="217"/>
    </row>
    <row r="3759">
      <c r="A3759" s="217"/>
      <c r="B3759" s="234"/>
      <c r="C3759" s="234"/>
      <c r="D3759" s="235"/>
      <c r="E3759" s="235"/>
      <c r="F3759" s="217"/>
      <c r="G3759" s="217"/>
      <c r="H3759" s="217"/>
      <c r="I3759" s="217"/>
      <c r="J3759" s="217"/>
      <c r="K3759" s="217"/>
      <c r="L3759" s="217"/>
      <c r="M3759" s="217"/>
      <c r="N3759" s="217"/>
      <c r="O3759" s="217"/>
      <c r="P3759" s="217"/>
    </row>
    <row r="3760">
      <c r="A3760" s="217"/>
      <c r="B3760" s="234"/>
      <c r="C3760" s="234"/>
      <c r="D3760" s="235"/>
      <c r="E3760" s="235"/>
      <c r="F3760" s="217"/>
      <c r="G3760" s="217"/>
      <c r="H3760" s="217"/>
      <c r="I3760" s="217"/>
      <c r="J3760" s="217"/>
      <c r="K3760" s="217"/>
      <c r="L3760" s="217"/>
      <c r="M3760" s="217"/>
      <c r="N3760" s="217"/>
      <c r="O3760" s="217"/>
      <c r="P3760" s="217"/>
    </row>
    <row r="3761">
      <c r="A3761" s="217"/>
      <c r="B3761" s="234"/>
      <c r="C3761" s="234"/>
      <c r="D3761" s="235"/>
      <c r="E3761" s="235"/>
      <c r="F3761" s="217"/>
      <c r="G3761" s="217"/>
      <c r="H3761" s="217"/>
      <c r="I3761" s="217"/>
      <c r="J3761" s="217"/>
      <c r="K3761" s="217"/>
      <c r="L3761" s="217"/>
      <c r="M3761" s="217"/>
      <c r="N3761" s="217"/>
      <c r="O3761" s="217"/>
      <c r="P3761" s="217"/>
    </row>
    <row r="3762">
      <c r="A3762" s="217"/>
      <c r="B3762" s="234"/>
      <c r="C3762" s="234"/>
      <c r="D3762" s="235"/>
      <c r="E3762" s="235"/>
      <c r="F3762" s="217"/>
      <c r="G3762" s="217"/>
      <c r="H3762" s="217"/>
      <c r="I3762" s="217"/>
      <c r="J3762" s="217"/>
      <c r="K3762" s="217"/>
      <c r="L3762" s="217"/>
      <c r="M3762" s="217"/>
      <c r="N3762" s="217"/>
      <c r="O3762" s="217"/>
      <c r="P3762" s="217"/>
    </row>
    <row r="3763">
      <c r="A3763" s="217"/>
      <c r="B3763" s="234"/>
      <c r="C3763" s="234"/>
      <c r="D3763" s="235"/>
      <c r="E3763" s="235"/>
      <c r="F3763" s="217"/>
      <c r="G3763" s="217"/>
      <c r="H3763" s="217"/>
      <c r="I3763" s="217"/>
      <c r="J3763" s="217"/>
      <c r="K3763" s="217"/>
      <c r="L3763" s="217"/>
      <c r="M3763" s="217"/>
      <c r="N3763" s="217"/>
      <c r="O3763" s="217"/>
      <c r="P3763" s="217"/>
    </row>
    <row r="3764">
      <c r="A3764" s="217"/>
      <c r="B3764" s="234"/>
      <c r="C3764" s="234"/>
      <c r="D3764" s="235"/>
      <c r="E3764" s="235"/>
      <c r="F3764" s="217"/>
      <c r="G3764" s="217"/>
      <c r="H3764" s="217"/>
      <c r="I3764" s="217"/>
      <c r="J3764" s="217"/>
      <c r="K3764" s="217"/>
      <c r="L3764" s="217"/>
      <c r="M3764" s="217"/>
      <c r="N3764" s="217"/>
      <c r="O3764" s="217"/>
      <c r="P3764" s="217"/>
    </row>
    <row r="3765">
      <c r="A3765" s="217"/>
      <c r="B3765" s="234"/>
      <c r="C3765" s="234"/>
      <c r="D3765" s="235"/>
      <c r="E3765" s="235"/>
      <c r="F3765" s="217"/>
      <c r="G3765" s="217"/>
      <c r="H3765" s="217"/>
      <c r="I3765" s="217"/>
      <c r="J3765" s="217"/>
      <c r="K3765" s="217"/>
      <c r="L3765" s="217"/>
      <c r="M3765" s="217"/>
      <c r="N3765" s="217"/>
      <c r="O3765" s="217"/>
      <c r="P3765" s="217"/>
    </row>
    <row r="3766">
      <c r="A3766" s="230"/>
      <c r="B3766" s="234"/>
      <c r="C3766" s="234"/>
      <c r="D3766" s="236"/>
      <c r="E3766" s="235"/>
      <c r="F3766" s="195"/>
      <c r="G3766" s="195"/>
      <c r="H3766" s="217"/>
      <c r="I3766" s="195"/>
      <c r="J3766" s="195"/>
      <c r="K3766" s="195"/>
      <c r="L3766" s="195"/>
      <c r="M3766" s="195"/>
      <c r="N3766" s="195"/>
      <c r="O3766" s="195"/>
      <c r="P3766" s="195"/>
    </row>
    <row r="3767">
      <c r="A3767" s="217"/>
      <c r="B3767" s="234"/>
      <c r="C3767" s="234"/>
      <c r="D3767" s="235"/>
      <c r="E3767" s="235"/>
      <c r="F3767" s="217"/>
      <c r="G3767" s="217"/>
      <c r="H3767" s="217"/>
      <c r="I3767" s="217"/>
      <c r="J3767" s="217"/>
      <c r="K3767" s="217"/>
      <c r="L3767" s="217"/>
      <c r="M3767" s="217"/>
      <c r="N3767" s="217"/>
      <c r="O3767" s="217"/>
      <c r="P3767" s="217"/>
    </row>
    <row r="3768">
      <c r="A3768" s="217"/>
      <c r="B3768" s="234"/>
      <c r="C3768" s="234"/>
      <c r="D3768" s="235"/>
      <c r="E3768" s="235"/>
      <c r="F3768" s="217"/>
      <c r="G3768" s="217"/>
      <c r="H3768" s="217"/>
      <c r="I3768" s="217"/>
      <c r="J3768" s="217"/>
      <c r="K3768" s="217"/>
      <c r="L3768" s="217"/>
      <c r="M3768" s="217"/>
      <c r="N3768" s="217"/>
      <c r="O3768" s="217"/>
      <c r="P3768" s="217"/>
    </row>
    <row r="3769">
      <c r="A3769" s="217"/>
      <c r="B3769" s="234"/>
      <c r="C3769" s="234"/>
      <c r="D3769" s="235"/>
      <c r="E3769" s="235"/>
      <c r="F3769" s="217"/>
      <c r="G3769" s="217"/>
      <c r="H3769" s="217"/>
      <c r="I3769" s="217"/>
      <c r="J3769" s="217"/>
      <c r="K3769" s="217"/>
      <c r="L3769" s="217"/>
      <c r="M3769" s="217"/>
      <c r="N3769" s="217"/>
      <c r="O3769" s="217"/>
      <c r="P3769" s="217"/>
    </row>
    <row r="3770">
      <c r="A3770" s="217"/>
      <c r="B3770" s="234"/>
      <c r="C3770" s="234"/>
      <c r="D3770" s="235"/>
      <c r="E3770" s="235"/>
      <c r="F3770" s="217"/>
      <c r="G3770" s="217"/>
      <c r="H3770" s="217"/>
      <c r="I3770" s="217"/>
      <c r="J3770" s="217"/>
      <c r="K3770" s="217"/>
      <c r="L3770" s="217"/>
      <c r="M3770" s="217"/>
      <c r="N3770" s="217"/>
      <c r="O3770" s="217"/>
      <c r="P3770" s="217"/>
    </row>
    <row r="3771">
      <c r="A3771" s="217"/>
      <c r="B3771" s="234"/>
      <c r="C3771" s="234"/>
      <c r="D3771" s="235"/>
      <c r="E3771" s="235"/>
      <c r="F3771" s="217"/>
      <c r="G3771" s="217"/>
      <c r="H3771" s="217"/>
      <c r="I3771" s="217"/>
      <c r="J3771" s="217"/>
      <c r="K3771" s="217"/>
      <c r="L3771" s="217"/>
      <c r="M3771" s="217"/>
      <c r="N3771" s="217"/>
      <c r="O3771" s="217"/>
      <c r="P3771" s="217"/>
    </row>
    <row r="3772">
      <c r="A3772" s="217"/>
      <c r="B3772" s="234"/>
      <c r="C3772" s="234"/>
      <c r="D3772" s="235"/>
      <c r="E3772" s="235"/>
      <c r="F3772" s="217"/>
      <c r="G3772" s="217"/>
      <c r="H3772" s="217"/>
      <c r="I3772" s="217"/>
      <c r="J3772" s="217"/>
      <c r="K3772" s="217"/>
      <c r="L3772" s="217"/>
      <c r="M3772" s="217"/>
      <c r="N3772" s="217"/>
      <c r="O3772" s="217"/>
      <c r="P3772" s="217"/>
    </row>
    <row r="3773">
      <c r="A3773" s="217"/>
      <c r="B3773" s="234"/>
      <c r="C3773" s="234"/>
      <c r="D3773" s="235"/>
      <c r="E3773" s="235"/>
      <c r="F3773" s="217"/>
      <c r="G3773" s="217"/>
      <c r="H3773" s="217"/>
      <c r="I3773" s="217"/>
      <c r="J3773" s="217"/>
      <c r="K3773" s="217"/>
      <c r="L3773" s="217"/>
      <c r="M3773" s="217"/>
      <c r="N3773" s="217"/>
      <c r="O3773" s="217"/>
      <c r="P3773" s="217"/>
    </row>
    <row r="3774">
      <c r="A3774" s="217"/>
      <c r="B3774" s="234"/>
      <c r="C3774" s="234"/>
      <c r="D3774" s="235"/>
      <c r="E3774" s="235"/>
      <c r="F3774" s="217"/>
      <c r="G3774" s="217"/>
      <c r="H3774" s="217"/>
      <c r="I3774" s="217"/>
      <c r="J3774" s="217"/>
      <c r="K3774" s="217"/>
      <c r="L3774" s="217"/>
      <c r="M3774" s="217"/>
      <c r="N3774" s="217"/>
      <c r="O3774" s="217"/>
      <c r="P3774" s="217"/>
    </row>
    <row r="3775">
      <c r="A3775" s="217"/>
      <c r="B3775" s="234"/>
      <c r="C3775" s="234"/>
      <c r="D3775" s="235"/>
      <c r="E3775" s="235"/>
      <c r="F3775" s="217"/>
      <c r="G3775" s="217"/>
      <c r="H3775" s="217"/>
      <c r="I3775" s="217"/>
      <c r="J3775" s="217"/>
      <c r="K3775" s="217"/>
      <c r="L3775" s="217"/>
      <c r="M3775" s="217"/>
      <c r="N3775" s="217"/>
      <c r="O3775" s="217"/>
      <c r="P3775" s="217"/>
    </row>
    <row r="3776">
      <c r="A3776" s="217"/>
      <c r="B3776" s="234"/>
      <c r="C3776" s="234"/>
      <c r="D3776" s="235"/>
      <c r="E3776" s="235"/>
      <c r="F3776" s="217"/>
      <c r="G3776" s="217"/>
      <c r="H3776" s="217"/>
      <c r="I3776" s="217"/>
      <c r="J3776" s="217"/>
      <c r="K3776" s="217"/>
      <c r="L3776" s="217"/>
      <c r="M3776" s="217"/>
      <c r="N3776" s="217"/>
      <c r="O3776" s="217"/>
      <c r="P3776" s="217"/>
    </row>
    <row r="3777">
      <c r="A3777" s="217"/>
      <c r="B3777" s="234"/>
      <c r="C3777" s="234"/>
      <c r="D3777" s="235"/>
      <c r="E3777" s="235"/>
      <c r="F3777" s="217"/>
      <c r="G3777" s="217"/>
      <c r="H3777" s="217"/>
      <c r="I3777" s="217"/>
      <c r="J3777" s="217"/>
      <c r="K3777" s="217"/>
      <c r="L3777" s="217"/>
      <c r="M3777" s="217"/>
      <c r="N3777" s="217"/>
      <c r="O3777" s="217"/>
      <c r="P3777" s="217"/>
    </row>
    <row r="3778">
      <c r="A3778" s="217"/>
      <c r="B3778" s="234"/>
      <c r="C3778" s="234"/>
      <c r="D3778" s="235"/>
      <c r="E3778" s="235"/>
      <c r="F3778" s="217"/>
      <c r="G3778" s="217"/>
      <c r="H3778" s="217"/>
      <c r="I3778" s="217"/>
      <c r="J3778" s="217"/>
      <c r="K3778" s="217"/>
      <c r="L3778" s="217"/>
      <c r="M3778" s="217"/>
      <c r="N3778" s="217"/>
      <c r="O3778" s="217"/>
      <c r="P3778" s="217"/>
    </row>
    <row r="3779">
      <c r="A3779" s="217"/>
      <c r="B3779" s="234"/>
      <c r="C3779" s="234"/>
      <c r="D3779" s="235"/>
      <c r="E3779" s="235"/>
      <c r="F3779" s="217"/>
      <c r="G3779" s="217"/>
      <c r="H3779" s="217"/>
      <c r="I3779" s="217"/>
      <c r="J3779" s="217"/>
      <c r="K3779" s="217"/>
      <c r="L3779" s="217"/>
      <c r="M3779" s="217"/>
      <c r="N3779" s="217"/>
      <c r="O3779" s="217"/>
      <c r="P3779" s="217"/>
    </row>
    <row r="3780">
      <c r="A3780" s="217"/>
      <c r="B3780" s="234"/>
      <c r="C3780" s="234"/>
      <c r="D3780" s="235"/>
      <c r="E3780" s="235"/>
      <c r="F3780" s="217"/>
      <c r="G3780" s="217"/>
      <c r="H3780" s="217"/>
      <c r="I3780" s="217"/>
      <c r="J3780" s="217"/>
      <c r="K3780" s="217"/>
      <c r="L3780" s="217"/>
      <c r="M3780" s="217"/>
      <c r="N3780" s="217"/>
      <c r="O3780" s="217"/>
      <c r="P3780" s="217"/>
    </row>
    <row r="3781">
      <c r="A3781" s="217"/>
      <c r="B3781" s="234"/>
      <c r="C3781" s="234"/>
      <c r="D3781" s="235"/>
      <c r="E3781" s="235"/>
      <c r="F3781" s="217"/>
      <c r="G3781" s="217"/>
      <c r="H3781" s="217"/>
      <c r="I3781" s="217"/>
      <c r="J3781" s="217"/>
      <c r="K3781" s="217"/>
      <c r="L3781" s="217"/>
      <c r="M3781" s="217"/>
      <c r="N3781" s="217"/>
      <c r="O3781" s="217"/>
      <c r="P3781" s="217"/>
    </row>
    <row r="3782">
      <c r="A3782" s="217"/>
      <c r="B3782" s="234"/>
      <c r="C3782" s="234"/>
      <c r="D3782" s="235"/>
      <c r="E3782" s="235"/>
      <c r="F3782" s="217"/>
      <c r="G3782" s="217"/>
      <c r="H3782" s="217"/>
      <c r="I3782" s="217"/>
      <c r="J3782" s="217"/>
      <c r="K3782" s="217"/>
      <c r="L3782" s="217"/>
      <c r="M3782" s="217"/>
      <c r="N3782" s="217"/>
      <c r="O3782" s="217"/>
      <c r="P3782" s="217"/>
    </row>
    <row r="3783">
      <c r="A3783" s="217"/>
      <c r="B3783" s="234"/>
      <c r="C3783" s="234"/>
      <c r="D3783" s="235"/>
      <c r="E3783" s="235"/>
      <c r="F3783" s="217"/>
      <c r="G3783" s="217"/>
      <c r="H3783" s="217"/>
      <c r="I3783" s="217"/>
      <c r="J3783" s="217"/>
      <c r="K3783" s="217"/>
      <c r="L3783" s="217"/>
      <c r="M3783" s="217"/>
      <c r="N3783" s="217"/>
      <c r="O3783" s="217"/>
      <c r="P3783" s="217"/>
    </row>
    <row r="3784">
      <c r="A3784" s="230"/>
      <c r="B3784" s="234"/>
      <c r="C3784" s="234"/>
      <c r="D3784" s="236"/>
      <c r="E3784" s="235"/>
      <c r="F3784" s="195"/>
      <c r="G3784" s="195"/>
      <c r="H3784" s="217"/>
      <c r="I3784" s="195"/>
      <c r="J3784" s="195"/>
      <c r="K3784" s="195"/>
      <c r="L3784" s="195"/>
      <c r="M3784" s="195"/>
      <c r="N3784" s="195"/>
      <c r="O3784" s="195"/>
      <c r="P3784" s="195"/>
    </row>
    <row r="3785">
      <c r="A3785" s="217"/>
      <c r="B3785" s="234"/>
      <c r="C3785" s="234"/>
      <c r="D3785" s="235"/>
      <c r="E3785" s="235"/>
      <c r="F3785" s="217"/>
      <c r="G3785" s="217"/>
      <c r="H3785" s="217"/>
      <c r="I3785" s="217"/>
      <c r="J3785" s="217"/>
      <c r="K3785" s="217"/>
      <c r="L3785" s="217"/>
      <c r="M3785" s="217"/>
      <c r="N3785" s="217"/>
      <c r="O3785" s="217"/>
      <c r="P3785" s="217"/>
    </row>
    <row r="3786">
      <c r="A3786" s="217"/>
      <c r="B3786" s="234"/>
      <c r="C3786" s="234"/>
      <c r="D3786" s="235"/>
      <c r="E3786" s="235"/>
      <c r="F3786" s="217"/>
      <c r="G3786" s="217"/>
      <c r="H3786" s="217"/>
      <c r="I3786" s="217"/>
      <c r="J3786" s="217"/>
      <c r="K3786" s="217"/>
      <c r="L3786" s="217"/>
      <c r="M3786" s="217"/>
      <c r="N3786" s="217"/>
      <c r="O3786" s="217"/>
      <c r="P3786" s="217"/>
    </row>
    <row r="3787">
      <c r="A3787" s="217"/>
      <c r="B3787" s="234"/>
      <c r="C3787" s="234"/>
      <c r="D3787" s="235"/>
      <c r="E3787" s="235"/>
      <c r="F3787" s="217"/>
      <c r="G3787" s="217"/>
      <c r="H3787" s="217"/>
      <c r="I3787" s="217"/>
      <c r="J3787" s="217"/>
      <c r="K3787" s="217"/>
      <c r="L3787" s="217"/>
      <c r="M3787" s="217"/>
      <c r="N3787" s="217"/>
      <c r="O3787" s="217"/>
      <c r="P3787" s="217"/>
    </row>
    <row r="3788">
      <c r="A3788" s="217"/>
      <c r="B3788" s="234"/>
      <c r="C3788" s="234"/>
      <c r="D3788" s="235"/>
      <c r="E3788" s="235"/>
      <c r="F3788" s="217"/>
      <c r="G3788" s="217"/>
      <c r="H3788" s="217"/>
      <c r="I3788" s="217"/>
      <c r="J3788" s="217"/>
      <c r="K3788" s="217"/>
      <c r="L3788" s="217"/>
      <c r="M3788" s="217"/>
      <c r="N3788" s="217"/>
      <c r="O3788" s="217"/>
      <c r="P3788" s="217"/>
    </row>
    <row r="3789">
      <c r="A3789" s="217"/>
      <c r="B3789" s="234"/>
      <c r="C3789" s="234"/>
      <c r="D3789" s="235"/>
      <c r="E3789" s="235"/>
      <c r="F3789" s="217"/>
      <c r="G3789" s="217"/>
      <c r="H3789" s="217"/>
      <c r="I3789" s="217"/>
      <c r="J3789" s="217"/>
      <c r="K3789" s="217"/>
      <c r="L3789" s="217"/>
      <c r="M3789" s="217"/>
      <c r="N3789" s="217"/>
      <c r="O3789" s="217"/>
      <c r="P3789" s="217"/>
    </row>
    <row r="3790">
      <c r="A3790" s="217"/>
      <c r="B3790" s="234"/>
      <c r="C3790" s="234"/>
      <c r="D3790" s="235"/>
      <c r="E3790" s="235"/>
      <c r="F3790" s="217"/>
      <c r="G3790" s="217"/>
      <c r="H3790" s="217"/>
      <c r="I3790" s="217"/>
      <c r="J3790" s="217"/>
      <c r="K3790" s="217"/>
      <c r="L3790" s="217"/>
      <c r="M3790" s="217"/>
      <c r="N3790" s="217"/>
      <c r="O3790" s="217"/>
      <c r="P3790" s="217"/>
    </row>
    <row r="3791">
      <c r="A3791" s="217"/>
      <c r="B3791" s="234"/>
      <c r="C3791" s="234"/>
      <c r="D3791" s="235"/>
      <c r="E3791" s="235"/>
      <c r="F3791" s="217"/>
      <c r="G3791" s="217"/>
      <c r="H3791" s="217"/>
      <c r="I3791" s="217"/>
      <c r="J3791" s="217"/>
      <c r="K3791" s="217"/>
      <c r="L3791" s="217"/>
      <c r="M3791" s="217"/>
      <c r="N3791" s="217"/>
      <c r="O3791" s="217"/>
      <c r="P3791" s="217"/>
    </row>
    <row r="3792">
      <c r="A3792" s="217"/>
      <c r="B3792" s="234"/>
      <c r="C3792" s="234"/>
      <c r="D3792" s="235"/>
      <c r="E3792" s="235"/>
      <c r="F3792" s="217"/>
      <c r="G3792" s="217"/>
      <c r="H3792" s="217"/>
      <c r="I3792" s="217"/>
      <c r="J3792" s="217"/>
      <c r="K3792" s="217"/>
      <c r="L3792" s="217"/>
      <c r="M3792" s="217"/>
      <c r="N3792" s="217"/>
      <c r="O3792" s="217"/>
      <c r="P3792" s="217"/>
    </row>
    <row r="3793">
      <c r="A3793" s="217"/>
      <c r="B3793" s="234"/>
      <c r="C3793" s="234"/>
      <c r="D3793" s="235"/>
      <c r="E3793" s="235"/>
      <c r="F3793" s="217"/>
      <c r="G3793" s="217"/>
      <c r="H3793" s="217"/>
      <c r="I3793" s="217"/>
      <c r="J3793" s="217"/>
      <c r="K3793" s="217"/>
      <c r="L3793" s="217"/>
      <c r="M3793" s="217"/>
      <c r="N3793" s="217"/>
      <c r="O3793" s="217"/>
      <c r="P3793" s="217"/>
    </row>
    <row r="3794">
      <c r="A3794" s="217"/>
      <c r="B3794" s="234"/>
      <c r="C3794" s="234"/>
      <c r="D3794" s="235"/>
      <c r="E3794" s="235"/>
      <c r="F3794" s="217"/>
      <c r="G3794" s="217"/>
      <c r="H3794" s="217"/>
      <c r="I3794" s="217"/>
      <c r="J3794" s="217"/>
      <c r="K3794" s="217"/>
      <c r="L3794" s="217"/>
      <c r="M3794" s="217"/>
      <c r="N3794" s="217"/>
      <c r="O3794" s="217"/>
      <c r="P3794" s="217"/>
    </row>
    <row r="3795">
      <c r="A3795" s="217"/>
      <c r="B3795" s="234"/>
      <c r="C3795" s="234"/>
      <c r="D3795" s="235"/>
      <c r="E3795" s="235"/>
      <c r="F3795" s="217"/>
      <c r="G3795" s="217"/>
      <c r="H3795" s="217"/>
      <c r="I3795" s="217"/>
      <c r="J3795" s="217"/>
      <c r="K3795" s="217"/>
      <c r="L3795" s="217"/>
      <c r="M3795" s="217"/>
      <c r="N3795" s="217"/>
      <c r="O3795" s="217"/>
      <c r="P3795" s="217"/>
    </row>
    <row r="3796">
      <c r="A3796" s="217"/>
      <c r="B3796" s="234"/>
      <c r="C3796" s="234"/>
      <c r="D3796" s="235"/>
      <c r="E3796" s="235"/>
      <c r="F3796" s="217"/>
      <c r="G3796" s="217"/>
      <c r="H3796" s="217"/>
      <c r="I3796" s="217"/>
      <c r="J3796" s="217"/>
      <c r="K3796" s="217"/>
      <c r="L3796" s="217"/>
      <c r="M3796" s="217"/>
      <c r="N3796" s="217"/>
      <c r="O3796" s="217"/>
      <c r="P3796" s="217"/>
    </row>
    <row r="3797">
      <c r="A3797" s="217"/>
      <c r="B3797" s="234"/>
      <c r="C3797" s="234"/>
      <c r="D3797" s="235"/>
      <c r="E3797" s="235"/>
      <c r="F3797" s="217"/>
      <c r="G3797" s="217"/>
      <c r="H3797" s="217"/>
      <c r="I3797" s="217"/>
      <c r="J3797" s="217"/>
      <c r="K3797" s="217"/>
      <c r="L3797" s="217"/>
      <c r="M3797" s="217"/>
      <c r="N3797" s="217"/>
      <c r="O3797" s="217"/>
      <c r="P3797" s="217"/>
    </row>
    <row r="3798">
      <c r="A3798" s="217"/>
      <c r="B3798" s="234"/>
      <c r="C3798" s="234"/>
      <c r="D3798" s="235"/>
      <c r="E3798" s="235"/>
      <c r="F3798" s="217"/>
      <c r="G3798" s="217"/>
      <c r="H3798" s="217"/>
      <c r="I3798" s="217"/>
      <c r="J3798" s="217"/>
      <c r="K3798" s="217"/>
      <c r="L3798" s="217"/>
      <c r="M3798" s="217"/>
      <c r="N3798" s="217"/>
      <c r="O3798" s="217"/>
      <c r="P3798" s="217"/>
    </row>
    <row r="3799">
      <c r="A3799" s="217"/>
      <c r="B3799" s="234"/>
      <c r="C3799" s="234"/>
      <c r="D3799" s="235"/>
      <c r="E3799" s="235"/>
      <c r="F3799" s="217"/>
      <c r="G3799" s="217"/>
      <c r="H3799" s="217"/>
      <c r="I3799" s="217"/>
      <c r="J3799" s="217"/>
      <c r="K3799" s="217"/>
      <c r="L3799" s="217"/>
      <c r="M3799" s="217"/>
      <c r="N3799" s="217"/>
      <c r="O3799" s="217"/>
      <c r="P3799" s="217"/>
    </row>
    <row r="3800">
      <c r="A3800" s="217"/>
      <c r="B3800" s="234"/>
      <c r="C3800" s="234"/>
      <c r="D3800" s="235"/>
      <c r="E3800" s="235"/>
      <c r="F3800" s="217"/>
      <c r="G3800" s="217"/>
      <c r="H3800" s="217"/>
      <c r="I3800" s="217"/>
      <c r="J3800" s="217"/>
      <c r="K3800" s="217"/>
      <c r="L3800" s="217"/>
      <c r="M3800" s="217"/>
      <c r="N3800" s="217"/>
      <c r="O3800" s="217"/>
      <c r="P3800" s="217"/>
    </row>
    <row r="3801">
      <c r="A3801" s="217"/>
      <c r="B3801" s="234"/>
      <c r="C3801" s="234"/>
      <c r="D3801" s="235"/>
      <c r="E3801" s="235"/>
      <c r="F3801" s="217"/>
      <c r="G3801" s="217"/>
      <c r="H3801" s="217"/>
      <c r="I3801" s="217"/>
      <c r="J3801" s="217"/>
      <c r="K3801" s="217"/>
      <c r="L3801" s="217"/>
      <c r="M3801" s="217"/>
      <c r="N3801" s="217"/>
      <c r="O3801" s="217"/>
      <c r="P3801" s="217"/>
    </row>
    <row r="3802">
      <c r="A3802" s="230"/>
      <c r="B3802" s="234"/>
      <c r="C3802" s="234"/>
      <c r="D3802" s="236"/>
      <c r="E3802" s="235"/>
      <c r="F3802" s="195"/>
      <c r="G3802" s="195"/>
      <c r="H3802" s="217"/>
      <c r="I3802" s="195"/>
      <c r="J3802" s="195"/>
      <c r="K3802" s="195"/>
      <c r="L3802" s="195"/>
      <c r="M3802" s="195"/>
      <c r="N3802" s="195"/>
      <c r="O3802" s="195"/>
      <c r="P3802" s="195"/>
    </row>
    <row r="3803">
      <c r="A3803" s="217"/>
      <c r="B3803" s="234"/>
      <c r="C3803" s="234"/>
      <c r="D3803" s="235"/>
      <c r="E3803" s="235"/>
      <c r="F3803" s="217"/>
      <c r="G3803" s="217"/>
      <c r="H3803" s="217"/>
      <c r="I3803" s="217"/>
      <c r="J3803" s="217"/>
      <c r="K3803" s="217"/>
      <c r="L3803" s="217"/>
      <c r="M3803" s="217"/>
      <c r="N3803" s="217"/>
      <c r="O3803" s="217"/>
      <c r="P3803" s="217"/>
    </row>
    <row r="3804">
      <c r="A3804" s="217"/>
      <c r="B3804" s="234"/>
      <c r="C3804" s="234"/>
      <c r="D3804" s="235"/>
      <c r="E3804" s="235"/>
      <c r="F3804" s="217"/>
      <c r="G3804" s="217"/>
      <c r="H3804" s="217"/>
      <c r="I3804" s="217"/>
      <c r="J3804" s="217"/>
      <c r="K3804" s="217"/>
      <c r="L3804" s="217"/>
      <c r="M3804" s="217"/>
      <c r="N3804" s="217"/>
      <c r="O3804" s="217"/>
      <c r="P3804" s="217"/>
    </row>
    <row r="3805">
      <c r="A3805" s="217"/>
      <c r="B3805" s="234"/>
      <c r="C3805" s="234"/>
      <c r="D3805" s="235"/>
      <c r="E3805" s="235"/>
      <c r="F3805" s="217"/>
      <c r="G3805" s="217"/>
      <c r="H3805" s="217"/>
      <c r="I3805" s="217"/>
      <c r="J3805" s="217"/>
      <c r="K3805" s="217"/>
      <c r="L3805" s="217"/>
      <c r="M3805" s="217"/>
      <c r="N3805" s="217"/>
      <c r="O3805" s="217"/>
      <c r="P3805" s="217"/>
    </row>
    <row r="3806">
      <c r="A3806" s="217"/>
      <c r="B3806" s="234"/>
      <c r="C3806" s="234"/>
      <c r="D3806" s="235"/>
      <c r="E3806" s="235"/>
      <c r="F3806" s="217"/>
      <c r="G3806" s="217"/>
      <c r="H3806" s="217"/>
      <c r="I3806" s="217"/>
      <c r="J3806" s="217"/>
      <c r="K3806" s="217"/>
      <c r="L3806" s="217"/>
      <c r="M3806" s="217"/>
      <c r="N3806" s="217"/>
      <c r="O3806" s="217"/>
      <c r="P3806" s="217"/>
    </row>
    <row r="3807">
      <c r="A3807" s="217"/>
      <c r="B3807" s="234"/>
      <c r="C3807" s="234"/>
      <c r="D3807" s="235"/>
      <c r="E3807" s="235"/>
      <c r="F3807" s="217"/>
      <c r="G3807" s="217"/>
      <c r="H3807" s="217"/>
      <c r="I3807" s="217"/>
      <c r="J3807" s="217"/>
      <c r="K3807" s="217"/>
      <c r="L3807" s="217"/>
      <c r="M3807" s="217"/>
      <c r="N3807" s="217"/>
      <c r="O3807" s="217"/>
      <c r="P3807" s="217"/>
    </row>
    <row r="3808">
      <c r="A3808" s="217"/>
      <c r="B3808" s="234"/>
      <c r="C3808" s="234"/>
      <c r="D3808" s="235"/>
      <c r="E3808" s="235"/>
      <c r="F3808" s="217"/>
      <c r="G3808" s="217"/>
      <c r="H3808" s="217"/>
      <c r="I3808" s="217"/>
      <c r="J3808" s="217"/>
      <c r="K3808" s="217"/>
      <c r="L3808" s="217"/>
      <c r="M3808" s="217"/>
      <c r="N3808" s="217"/>
      <c r="O3808" s="217"/>
      <c r="P3808" s="217"/>
    </row>
    <row r="3809">
      <c r="A3809" s="217"/>
      <c r="B3809" s="234"/>
      <c r="C3809" s="234"/>
      <c r="D3809" s="235"/>
      <c r="E3809" s="235"/>
      <c r="F3809" s="217"/>
      <c r="G3809" s="217"/>
      <c r="H3809" s="217"/>
      <c r="I3809" s="217"/>
      <c r="J3809" s="217"/>
      <c r="K3809" s="217"/>
      <c r="L3809" s="217"/>
      <c r="M3809" s="217"/>
      <c r="N3809" s="217"/>
      <c r="O3809" s="217"/>
      <c r="P3809" s="217"/>
    </row>
    <row r="3810">
      <c r="A3810" s="217"/>
      <c r="B3810" s="234"/>
      <c r="C3810" s="234"/>
      <c r="D3810" s="235"/>
      <c r="E3810" s="235"/>
      <c r="F3810" s="217"/>
      <c r="G3810" s="217"/>
      <c r="H3810" s="217"/>
      <c r="I3810" s="217"/>
      <c r="J3810" s="217"/>
      <c r="K3810" s="217"/>
      <c r="L3810" s="217"/>
      <c r="M3810" s="217"/>
      <c r="N3810" s="217"/>
      <c r="O3810" s="217"/>
      <c r="P3810" s="217"/>
    </row>
    <row r="3811">
      <c r="A3811" s="217"/>
      <c r="B3811" s="234"/>
      <c r="C3811" s="234"/>
      <c r="D3811" s="235"/>
      <c r="E3811" s="235"/>
      <c r="F3811" s="217"/>
      <c r="G3811" s="217"/>
      <c r="H3811" s="217"/>
      <c r="I3811" s="217"/>
      <c r="J3811" s="217"/>
      <c r="K3811" s="217"/>
      <c r="L3811" s="217"/>
      <c r="M3811" s="217"/>
      <c r="N3811" s="217"/>
      <c r="O3811" s="217"/>
      <c r="P3811" s="217"/>
    </row>
    <row r="3812">
      <c r="A3812" s="217"/>
      <c r="B3812" s="234"/>
      <c r="C3812" s="234"/>
      <c r="D3812" s="235"/>
      <c r="E3812" s="235"/>
      <c r="F3812" s="217"/>
      <c r="G3812" s="217"/>
      <c r="H3812" s="217"/>
      <c r="I3812" s="217"/>
      <c r="J3812" s="217"/>
      <c r="K3812" s="217"/>
      <c r="L3812" s="217"/>
      <c r="M3812" s="217"/>
      <c r="N3812" s="217"/>
      <c r="O3812" s="217"/>
      <c r="P3812" s="217"/>
    </row>
    <row r="3813">
      <c r="A3813" s="217"/>
      <c r="B3813" s="234"/>
      <c r="C3813" s="234"/>
      <c r="D3813" s="235"/>
      <c r="E3813" s="235"/>
      <c r="F3813" s="217"/>
      <c r="G3813" s="217"/>
      <c r="H3813" s="217"/>
      <c r="I3813" s="217"/>
      <c r="J3813" s="217"/>
      <c r="K3813" s="217"/>
      <c r="L3813" s="217"/>
      <c r="M3813" s="217"/>
      <c r="N3813" s="217"/>
      <c r="O3813" s="217"/>
      <c r="P3813" s="217"/>
    </row>
    <row r="3814">
      <c r="A3814" s="217"/>
      <c r="B3814" s="234"/>
      <c r="C3814" s="234"/>
      <c r="D3814" s="235"/>
      <c r="E3814" s="235"/>
      <c r="F3814" s="217"/>
      <c r="G3814" s="217"/>
      <c r="H3814" s="217"/>
      <c r="I3814" s="217"/>
      <c r="J3814" s="217"/>
      <c r="K3814" s="217"/>
      <c r="L3814" s="217"/>
      <c r="M3814" s="217"/>
      <c r="N3814" s="217"/>
      <c r="O3814" s="217"/>
      <c r="P3814" s="217"/>
    </row>
    <row r="3815">
      <c r="A3815" s="217"/>
      <c r="B3815" s="234"/>
      <c r="C3815" s="234"/>
      <c r="D3815" s="235"/>
      <c r="E3815" s="235"/>
      <c r="F3815" s="217"/>
      <c r="G3815" s="217"/>
      <c r="H3815" s="217"/>
      <c r="I3815" s="217"/>
      <c r="J3815" s="217"/>
      <c r="K3815" s="217"/>
      <c r="L3815" s="217"/>
      <c r="M3815" s="217"/>
      <c r="N3815" s="217"/>
      <c r="O3815" s="217"/>
      <c r="P3815" s="217"/>
    </row>
    <row r="3816">
      <c r="A3816" s="217"/>
      <c r="B3816" s="234"/>
      <c r="C3816" s="234"/>
      <c r="D3816" s="235"/>
      <c r="E3816" s="235"/>
      <c r="F3816" s="217"/>
      <c r="G3816" s="217"/>
      <c r="H3816" s="217"/>
      <c r="I3816" s="217"/>
      <c r="J3816" s="217"/>
      <c r="K3816" s="217"/>
      <c r="L3816" s="217"/>
      <c r="M3816" s="217"/>
      <c r="N3816" s="217"/>
      <c r="O3816" s="217"/>
      <c r="P3816" s="217"/>
    </row>
    <row r="3817">
      <c r="A3817" s="217"/>
      <c r="B3817" s="234"/>
      <c r="C3817" s="234"/>
      <c r="D3817" s="235"/>
      <c r="E3817" s="235"/>
      <c r="F3817" s="217"/>
      <c r="G3817" s="217"/>
      <c r="H3817" s="217"/>
      <c r="I3817" s="217"/>
      <c r="J3817" s="217"/>
      <c r="K3817" s="217"/>
      <c r="L3817" s="217"/>
      <c r="M3817" s="217"/>
      <c r="N3817" s="217"/>
      <c r="O3817" s="217"/>
      <c r="P3817" s="217"/>
    </row>
    <row r="3818">
      <c r="A3818" s="217"/>
      <c r="B3818" s="234"/>
      <c r="C3818" s="234"/>
      <c r="D3818" s="235"/>
      <c r="E3818" s="235"/>
      <c r="F3818" s="217"/>
      <c r="G3818" s="217"/>
      <c r="H3818" s="217"/>
      <c r="I3818" s="217"/>
      <c r="J3818" s="217"/>
      <c r="K3818" s="217"/>
      <c r="L3818" s="217"/>
      <c r="M3818" s="217"/>
      <c r="N3818" s="217"/>
      <c r="O3818" s="217"/>
      <c r="P3818" s="217"/>
    </row>
    <row r="3819">
      <c r="A3819" s="217"/>
      <c r="B3819" s="234"/>
      <c r="C3819" s="234"/>
      <c r="D3819" s="235"/>
      <c r="E3819" s="235"/>
      <c r="F3819" s="217"/>
      <c r="G3819" s="217"/>
      <c r="H3819" s="217"/>
      <c r="I3819" s="217"/>
      <c r="J3819" s="217"/>
      <c r="K3819" s="217"/>
      <c r="L3819" s="217"/>
      <c r="M3819" s="217"/>
      <c r="N3819" s="217"/>
      <c r="O3819" s="217"/>
      <c r="P3819" s="217"/>
    </row>
    <row r="3820">
      <c r="A3820" s="230"/>
      <c r="B3820" s="234"/>
      <c r="C3820" s="234"/>
      <c r="D3820" s="236"/>
      <c r="E3820" s="235"/>
      <c r="F3820" s="195"/>
      <c r="G3820" s="195"/>
      <c r="H3820" s="217"/>
      <c r="I3820" s="195"/>
      <c r="J3820" s="195"/>
      <c r="K3820" s="195"/>
      <c r="L3820" s="195"/>
      <c r="M3820" s="195"/>
      <c r="N3820" s="195"/>
      <c r="O3820" s="195"/>
      <c r="P3820" s="195"/>
    </row>
    <row r="3821">
      <c r="A3821" s="217"/>
      <c r="B3821" s="234"/>
      <c r="C3821" s="234"/>
      <c r="D3821" s="235"/>
      <c r="E3821" s="235"/>
      <c r="F3821" s="217"/>
      <c r="G3821" s="217"/>
      <c r="H3821" s="217"/>
      <c r="I3821" s="217"/>
      <c r="J3821" s="217"/>
      <c r="K3821" s="217"/>
      <c r="L3821" s="217"/>
      <c r="M3821" s="217"/>
      <c r="N3821" s="217"/>
      <c r="O3821" s="217"/>
      <c r="P3821" s="217"/>
    </row>
    <row r="3822">
      <c r="A3822" s="217"/>
      <c r="B3822" s="234"/>
      <c r="C3822" s="234"/>
      <c r="D3822" s="235"/>
      <c r="E3822" s="235"/>
      <c r="F3822" s="217"/>
      <c r="G3822" s="217"/>
      <c r="H3822" s="217"/>
      <c r="I3822" s="217"/>
      <c r="J3822" s="217"/>
      <c r="K3822" s="217"/>
      <c r="L3822" s="217"/>
      <c r="M3822" s="217"/>
      <c r="N3822" s="217"/>
      <c r="O3822" s="217"/>
      <c r="P3822" s="217"/>
    </row>
    <row r="3823">
      <c r="A3823" s="217"/>
      <c r="B3823" s="234"/>
      <c r="C3823" s="234"/>
      <c r="D3823" s="235"/>
      <c r="E3823" s="235"/>
      <c r="F3823" s="217"/>
      <c r="G3823" s="217"/>
      <c r="H3823" s="217"/>
      <c r="I3823" s="217"/>
      <c r="J3823" s="217"/>
      <c r="K3823" s="217"/>
      <c r="L3823" s="217"/>
      <c r="M3823" s="217"/>
      <c r="N3823" s="217"/>
      <c r="O3823" s="217"/>
      <c r="P3823" s="217"/>
    </row>
    <row r="3824">
      <c r="A3824" s="217"/>
      <c r="B3824" s="234"/>
      <c r="C3824" s="234"/>
      <c r="D3824" s="235"/>
      <c r="E3824" s="235"/>
      <c r="F3824" s="217"/>
      <c r="G3824" s="217"/>
      <c r="H3824" s="217"/>
      <c r="I3824" s="217"/>
      <c r="J3824" s="217"/>
      <c r="K3824" s="217"/>
      <c r="L3824" s="217"/>
      <c r="M3824" s="217"/>
      <c r="N3824" s="217"/>
      <c r="O3824" s="217"/>
      <c r="P3824" s="217"/>
    </row>
    <row r="3825">
      <c r="A3825" s="217"/>
      <c r="B3825" s="234"/>
      <c r="C3825" s="234"/>
      <c r="D3825" s="235"/>
      <c r="E3825" s="235"/>
      <c r="F3825" s="217"/>
      <c r="G3825" s="217"/>
      <c r="H3825" s="217"/>
      <c r="I3825" s="217"/>
      <c r="J3825" s="217"/>
      <c r="K3825" s="217"/>
      <c r="L3825" s="217"/>
      <c r="M3825" s="217"/>
      <c r="N3825" s="217"/>
      <c r="O3825" s="217"/>
      <c r="P3825" s="217"/>
    </row>
    <row r="3826">
      <c r="A3826" s="217"/>
      <c r="B3826" s="234"/>
      <c r="C3826" s="234"/>
      <c r="D3826" s="235"/>
      <c r="E3826" s="235"/>
      <c r="F3826" s="217"/>
      <c r="G3826" s="217"/>
      <c r="H3826" s="217"/>
      <c r="I3826" s="217"/>
      <c r="J3826" s="217"/>
      <c r="K3826" s="217"/>
      <c r="L3826" s="217"/>
      <c r="M3826" s="217"/>
      <c r="N3826" s="217"/>
      <c r="O3826" s="217"/>
      <c r="P3826" s="217"/>
    </row>
    <row r="3827">
      <c r="A3827" s="217"/>
      <c r="B3827" s="234"/>
      <c r="C3827" s="234"/>
      <c r="D3827" s="235"/>
      <c r="E3827" s="235"/>
      <c r="F3827" s="217"/>
      <c r="G3827" s="217"/>
      <c r="H3827" s="217"/>
      <c r="I3827" s="217"/>
      <c r="J3827" s="217"/>
      <c r="K3827" s="217"/>
      <c r="L3827" s="217"/>
      <c r="M3827" s="217"/>
      <c r="N3827" s="217"/>
      <c r="O3827" s="217"/>
      <c r="P3827" s="217"/>
    </row>
    <row r="3828">
      <c r="A3828" s="217"/>
      <c r="B3828" s="234"/>
      <c r="C3828" s="234"/>
      <c r="D3828" s="235"/>
      <c r="E3828" s="235"/>
      <c r="F3828" s="217"/>
      <c r="G3828" s="217"/>
      <c r="H3828" s="217"/>
      <c r="I3828" s="217"/>
      <c r="J3828" s="217"/>
      <c r="K3828" s="217"/>
      <c r="L3828" s="217"/>
      <c r="M3828" s="217"/>
      <c r="N3828" s="217"/>
      <c r="O3828" s="217"/>
      <c r="P3828" s="217"/>
    </row>
    <row r="3829">
      <c r="A3829" s="217"/>
      <c r="B3829" s="234"/>
      <c r="C3829" s="234"/>
      <c r="D3829" s="235"/>
      <c r="E3829" s="235"/>
      <c r="F3829" s="217"/>
      <c r="G3829" s="217"/>
      <c r="H3829" s="217"/>
      <c r="I3829" s="217"/>
      <c r="J3829" s="217"/>
      <c r="K3829" s="217"/>
      <c r="L3829" s="217"/>
      <c r="M3829" s="217"/>
      <c r="N3829" s="217"/>
      <c r="O3829" s="217"/>
      <c r="P3829" s="217"/>
    </row>
    <row r="3830">
      <c r="A3830" s="217"/>
      <c r="B3830" s="234"/>
      <c r="C3830" s="234"/>
      <c r="D3830" s="235"/>
      <c r="E3830" s="235"/>
      <c r="F3830" s="217"/>
      <c r="G3830" s="217"/>
      <c r="H3830" s="217"/>
      <c r="I3830" s="217"/>
      <c r="J3830" s="217"/>
      <c r="K3830" s="217"/>
      <c r="L3830" s="217"/>
      <c r="M3830" s="217"/>
      <c r="N3830" s="217"/>
      <c r="O3830" s="217"/>
      <c r="P3830" s="217"/>
    </row>
    <row r="3831">
      <c r="A3831" s="217"/>
      <c r="B3831" s="234"/>
      <c r="C3831" s="234"/>
      <c r="D3831" s="235"/>
      <c r="E3831" s="235"/>
      <c r="F3831" s="217"/>
      <c r="G3831" s="217"/>
      <c r="H3831" s="217"/>
      <c r="I3831" s="217"/>
      <c r="J3831" s="217"/>
      <c r="K3831" s="217"/>
      <c r="L3831" s="217"/>
      <c r="M3831" s="217"/>
      <c r="N3831" s="217"/>
      <c r="O3831" s="217"/>
      <c r="P3831" s="217"/>
    </row>
    <row r="3832">
      <c r="A3832" s="217"/>
      <c r="B3832" s="234"/>
      <c r="C3832" s="234"/>
      <c r="D3832" s="235"/>
      <c r="E3832" s="235"/>
      <c r="F3832" s="217"/>
      <c r="G3832" s="217"/>
      <c r="H3832" s="217"/>
      <c r="I3832" s="217"/>
      <c r="J3832" s="217"/>
      <c r="K3832" s="217"/>
      <c r="L3832" s="217"/>
      <c r="M3832" s="217"/>
      <c r="N3832" s="217"/>
      <c r="O3832" s="217"/>
      <c r="P3832" s="217"/>
    </row>
    <row r="3833">
      <c r="A3833" s="217"/>
      <c r="B3833" s="234"/>
      <c r="C3833" s="234"/>
      <c r="D3833" s="235"/>
      <c r="E3833" s="235"/>
      <c r="F3833" s="217"/>
      <c r="G3833" s="217"/>
      <c r="H3833" s="217"/>
      <c r="I3833" s="217"/>
      <c r="J3833" s="217"/>
      <c r="K3833" s="217"/>
      <c r="L3833" s="217"/>
      <c r="M3833" s="217"/>
      <c r="N3833" s="217"/>
      <c r="O3833" s="217"/>
      <c r="P3833" s="217"/>
    </row>
    <row r="3834">
      <c r="A3834" s="217"/>
      <c r="B3834" s="234"/>
      <c r="C3834" s="234"/>
      <c r="D3834" s="235"/>
      <c r="E3834" s="235"/>
      <c r="F3834" s="217"/>
      <c r="G3834" s="217"/>
      <c r="H3834" s="217"/>
      <c r="I3834" s="217"/>
      <c r="J3834" s="217"/>
      <c r="K3834" s="217"/>
      <c r="L3834" s="217"/>
      <c r="M3834" s="217"/>
      <c r="N3834" s="217"/>
      <c r="O3834" s="217"/>
      <c r="P3834" s="217"/>
    </row>
    <row r="3835">
      <c r="A3835" s="217"/>
      <c r="B3835" s="234"/>
      <c r="C3835" s="234"/>
      <c r="D3835" s="235"/>
      <c r="E3835" s="235"/>
      <c r="F3835" s="217"/>
      <c r="G3835" s="217"/>
      <c r="H3835" s="217"/>
      <c r="I3835" s="217"/>
      <c r="J3835" s="217"/>
      <c r="K3835" s="217"/>
      <c r="L3835" s="217"/>
      <c r="M3835" s="217"/>
      <c r="N3835" s="217"/>
      <c r="O3835" s="217"/>
      <c r="P3835" s="217"/>
    </row>
    <row r="3836">
      <c r="A3836" s="217"/>
      <c r="B3836" s="234"/>
      <c r="C3836" s="234"/>
      <c r="D3836" s="235"/>
      <c r="E3836" s="235"/>
      <c r="F3836" s="217"/>
      <c r="G3836" s="217"/>
      <c r="H3836" s="217"/>
      <c r="I3836" s="217"/>
      <c r="J3836" s="217"/>
      <c r="K3836" s="217"/>
      <c r="L3836" s="217"/>
      <c r="M3836" s="217"/>
      <c r="N3836" s="217"/>
      <c r="O3836" s="217"/>
      <c r="P3836" s="217"/>
    </row>
    <row r="3837">
      <c r="A3837" s="217"/>
      <c r="B3837" s="234"/>
      <c r="C3837" s="234"/>
      <c r="D3837" s="235"/>
      <c r="E3837" s="235"/>
      <c r="F3837" s="217"/>
      <c r="G3837" s="217"/>
      <c r="H3837" s="217"/>
      <c r="I3837" s="217"/>
      <c r="J3837" s="217"/>
      <c r="K3837" s="217"/>
      <c r="L3837" s="217"/>
      <c r="M3837" s="217"/>
      <c r="N3837" s="217"/>
      <c r="O3837" s="217"/>
      <c r="P3837" s="217"/>
    </row>
    <row r="3838">
      <c r="A3838" s="230"/>
      <c r="B3838" s="234"/>
      <c r="C3838" s="234"/>
      <c r="D3838" s="236"/>
      <c r="E3838" s="235"/>
      <c r="F3838" s="195"/>
      <c r="G3838" s="195"/>
      <c r="H3838" s="217"/>
      <c r="I3838" s="195"/>
      <c r="J3838" s="195"/>
      <c r="K3838" s="195"/>
      <c r="L3838" s="195"/>
      <c r="M3838" s="195"/>
      <c r="N3838" s="195"/>
      <c r="O3838" s="195"/>
      <c r="P3838" s="195"/>
    </row>
    <row r="3839">
      <c r="A3839" s="217"/>
      <c r="B3839" s="234"/>
      <c r="C3839" s="234"/>
      <c r="D3839" s="235"/>
      <c r="E3839" s="235"/>
      <c r="F3839" s="217"/>
      <c r="G3839" s="217"/>
      <c r="H3839" s="217"/>
      <c r="I3839" s="217"/>
      <c r="J3839" s="217"/>
      <c r="K3839" s="217"/>
      <c r="L3839" s="217"/>
      <c r="M3839" s="217"/>
      <c r="N3839" s="217"/>
      <c r="O3839" s="217"/>
      <c r="P3839" s="217"/>
    </row>
    <row r="3840">
      <c r="A3840" s="217"/>
      <c r="B3840" s="234"/>
      <c r="C3840" s="234"/>
      <c r="D3840" s="235"/>
      <c r="E3840" s="235"/>
      <c r="F3840" s="217"/>
      <c r="G3840" s="217"/>
      <c r="H3840" s="217"/>
      <c r="I3840" s="217"/>
      <c r="J3840" s="217"/>
      <c r="K3840" s="217"/>
      <c r="L3840" s="217"/>
      <c r="M3840" s="217"/>
      <c r="N3840" s="217"/>
      <c r="O3840" s="217"/>
      <c r="P3840" s="217"/>
    </row>
    <row r="3841">
      <c r="A3841" s="217"/>
      <c r="B3841" s="234"/>
      <c r="C3841" s="234"/>
      <c r="D3841" s="235"/>
      <c r="E3841" s="235"/>
      <c r="F3841" s="217"/>
      <c r="G3841" s="217"/>
      <c r="H3841" s="217"/>
      <c r="I3841" s="217"/>
      <c r="J3841" s="217"/>
      <c r="K3841" s="217"/>
      <c r="L3841" s="217"/>
      <c r="M3841" s="217"/>
      <c r="N3841" s="217"/>
      <c r="O3841" s="217"/>
      <c r="P3841" s="217"/>
    </row>
    <row r="3842">
      <c r="A3842" s="217"/>
      <c r="B3842" s="234"/>
      <c r="C3842" s="234"/>
      <c r="D3842" s="235"/>
      <c r="E3842" s="235"/>
      <c r="F3842" s="217"/>
      <c r="G3842" s="217"/>
      <c r="H3842" s="217"/>
      <c r="I3842" s="217"/>
      <c r="J3842" s="217"/>
      <c r="K3842" s="217"/>
      <c r="L3842" s="217"/>
      <c r="M3842" s="217"/>
      <c r="N3842" s="217"/>
      <c r="O3842" s="217"/>
      <c r="P3842" s="217"/>
    </row>
    <row r="3843">
      <c r="A3843" s="217"/>
      <c r="B3843" s="234"/>
      <c r="C3843" s="234"/>
      <c r="D3843" s="235"/>
      <c r="E3843" s="235"/>
      <c r="F3843" s="217"/>
      <c r="G3843" s="217"/>
      <c r="H3843" s="217"/>
      <c r="I3843" s="217"/>
      <c r="J3843" s="217"/>
      <c r="K3843" s="217"/>
      <c r="L3843" s="217"/>
      <c r="M3843" s="217"/>
      <c r="N3843" s="217"/>
      <c r="O3843" s="217"/>
      <c r="P3843" s="217"/>
    </row>
    <row r="3844">
      <c r="A3844" s="217"/>
      <c r="B3844" s="234"/>
      <c r="C3844" s="234"/>
      <c r="D3844" s="235"/>
      <c r="E3844" s="235"/>
      <c r="F3844" s="217"/>
      <c r="G3844" s="217"/>
      <c r="H3844" s="217"/>
      <c r="I3844" s="217"/>
      <c r="J3844" s="217"/>
      <c r="K3844" s="217"/>
      <c r="L3844" s="217"/>
      <c r="M3844" s="217"/>
      <c r="N3844" s="217"/>
      <c r="O3844" s="217"/>
      <c r="P3844" s="217"/>
    </row>
    <row r="3845">
      <c r="A3845" s="217"/>
      <c r="B3845" s="234"/>
      <c r="C3845" s="234"/>
      <c r="D3845" s="235"/>
      <c r="E3845" s="235"/>
      <c r="F3845" s="217"/>
      <c r="G3845" s="217"/>
      <c r="H3845" s="217"/>
      <c r="I3845" s="217"/>
      <c r="J3845" s="217"/>
      <c r="K3845" s="217"/>
      <c r="L3845" s="217"/>
      <c r="M3845" s="217"/>
      <c r="N3845" s="217"/>
      <c r="O3845" s="217"/>
      <c r="P3845" s="217"/>
    </row>
    <row r="3846">
      <c r="A3846" s="217"/>
      <c r="B3846" s="234"/>
      <c r="C3846" s="234"/>
      <c r="D3846" s="235"/>
      <c r="E3846" s="235"/>
      <c r="F3846" s="217"/>
      <c r="G3846" s="217"/>
      <c r="H3846" s="217"/>
      <c r="I3846" s="217"/>
      <c r="J3846" s="217"/>
      <c r="K3846" s="217"/>
      <c r="L3846" s="217"/>
      <c r="M3846" s="217"/>
      <c r="N3846" s="217"/>
      <c r="O3846" s="217"/>
      <c r="P3846" s="217"/>
    </row>
    <row r="3847">
      <c r="A3847" s="217"/>
      <c r="B3847" s="234"/>
      <c r="C3847" s="234"/>
      <c r="D3847" s="235"/>
      <c r="E3847" s="235"/>
      <c r="F3847" s="217"/>
      <c r="G3847" s="217"/>
      <c r="H3847" s="217"/>
      <c r="I3847" s="217"/>
      <c r="J3847" s="217"/>
      <c r="K3847" s="217"/>
      <c r="L3847" s="217"/>
      <c r="M3847" s="217"/>
      <c r="N3847" s="217"/>
      <c r="O3847" s="217"/>
      <c r="P3847" s="217"/>
    </row>
    <row r="3848">
      <c r="A3848" s="217"/>
      <c r="B3848" s="234"/>
      <c r="C3848" s="234"/>
      <c r="D3848" s="235"/>
      <c r="E3848" s="235"/>
      <c r="F3848" s="217"/>
      <c r="G3848" s="217"/>
      <c r="H3848" s="217"/>
      <c r="I3848" s="217"/>
      <c r="J3848" s="217"/>
      <c r="K3848" s="217"/>
      <c r="L3848" s="217"/>
      <c r="M3848" s="217"/>
      <c r="N3848" s="217"/>
      <c r="O3848" s="217"/>
      <c r="P3848" s="217"/>
    </row>
    <row r="3849">
      <c r="A3849" s="217"/>
      <c r="B3849" s="234"/>
      <c r="C3849" s="234"/>
      <c r="D3849" s="235"/>
      <c r="E3849" s="235"/>
      <c r="F3849" s="217"/>
      <c r="G3849" s="217"/>
      <c r="H3849" s="217"/>
      <c r="I3849" s="217"/>
      <c r="J3849" s="217"/>
      <c r="K3849" s="217"/>
      <c r="L3849" s="217"/>
      <c r="M3849" s="217"/>
      <c r="N3849" s="217"/>
      <c r="O3849" s="217"/>
      <c r="P3849" s="217"/>
    </row>
    <row r="3850">
      <c r="A3850" s="217"/>
      <c r="B3850" s="234"/>
      <c r="C3850" s="234"/>
      <c r="D3850" s="235"/>
      <c r="E3850" s="235"/>
      <c r="F3850" s="217"/>
      <c r="G3850" s="217"/>
      <c r="H3850" s="217"/>
      <c r="I3850" s="217"/>
      <c r="J3850" s="217"/>
      <c r="K3850" s="217"/>
      <c r="L3850" s="217"/>
      <c r="M3850" s="217"/>
      <c r="N3850" s="217"/>
      <c r="O3850" s="217"/>
      <c r="P3850" s="217"/>
    </row>
    <row r="3851">
      <c r="A3851" s="217"/>
      <c r="B3851" s="234"/>
      <c r="C3851" s="234"/>
      <c r="D3851" s="235"/>
      <c r="E3851" s="235"/>
      <c r="F3851" s="217"/>
      <c r="G3851" s="217"/>
      <c r="H3851" s="217"/>
      <c r="I3851" s="217"/>
      <c r="J3851" s="217"/>
      <c r="K3851" s="217"/>
      <c r="L3851" s="217"/>
      <c r="M3851" s="217"/>
      <c r="N3851" s="217"/>
      <c r="O3851" s="217"/>
      <c r="P3851" s="217"/>
    </row>
    <row r="3852">
      <c r="A3852" s="217"/>
      <c r="B3852" s="234"/>
      <c r="C3852" s="234"/>
      <c r="D3852" s="235"/>
      <c r="E3852" s="235"/>
      <c r="F3852" s="217"/>
      <c r="G3852" s="217"/>
      <c r="H3852" s="217"/>
      <c r="I3852" s="217"/>
      <c r="J3852" s="217"/>
      <c r="K3852" s="217"/>
      <c r="L3852" s="217"/>
      <c r="M3852" s="217"/>
      <c r="N3852" s="217"/>
      <c r="O3852" s="217"/>
      <c r="P3852" s="217"/>
    </row>
    <row r="3853">
      <c r="A3853" s="217"/>
      <c r="B3853" s="234"/>
      <c r="C3853" s="234"/>
      <c r="D3853" s="235"/>
      <c r="E3853" s="235"/>
      <c r="F3853" s="217"/>
      <c r="G3853" s="217"/>
      <c r="H3853" s="217"/>
      <c r="I3853" s="217"/>
      <c r="J3853" s="217"/>
      <c r="K3853" s="217"/>
      <c r="L3853" s="217"/>
      <c r="M3853" s="217"/>
      <c r="N3853" s="217"/>
      <c r="O3853" s="217"/>
      <c r="P3853" s="217"/>
    </row>
    <row r="3854">
      <c r="A3854" s="217"/>
      <c r="B3854" s="234"/>
      <c r="C3854" s="234"/>
      <c r="D3854" s="235"/>
      <c r="E3854" s="235"/>
      <c r="F3854" s="217"/>
      <c r="G3854" s="217"/>
      <c r="H3854" s="217"/>
      <c r="I3854" s="217"/>
      <c r="J3854" s="217"/>
      <c r="K3854" s="217"/>
      <c r="L3854" s="217"/>
      <c r="M3854" s="217"/>
      <c r="N3854" s="217"/>
      <c r="O3854" s="217"/>
      <c r="P3854" s="217"/>
    </row>
    <row r="3855">
      <c r="A3855" s="217"/>
      <c r="B3855" s="234"/>
      <c r="C3855" s="234"/>
      <c r="D3855" s="235"/>
      <c r="E3855" s="235"/>
      <c r="F3855" s="217"/>
      <c r="G3855" s="217"/>
      <c r="H3855" s="217"/>
      <c r="I3855" s="217"/>
      <c r="J3855" s="217"/>
      <c r="K3855" s="217"/>
      <c r="L3855" s="217"/>
      <c r="M3855" s="217"/>
      <c r="N3855" s="217"/>
      <c r="O3855" s="217"/>
      <c r="P3855" s="217"/>
    </row>
    <row r="3856">
      <c r="A3856" s="230"/>
      <c r="B3856" s="234"/>
      <c r="C3856" s="234"/>
      <c r="D3856" s="236"/>
      <c r="E3856" s="235"/>
      <c r="F3856" s="195"/>
      <c r="G3856" s="195"/>
      <c r="H3856" s="217"/>
      <c r="I3856" s="195"/>
      <c r="J3856" s="195"/>
      <c r="K3856" s="195"/>
      <c r="L3856" s="195"/>
      <c r="M3856" s="195"/>
      <c r="N3856" s="195"/>
      <c r="O3856" s="195"/>
      <c r="P3856" s="195"/>
    </row>
    <row r="3857">
      <c r="A3857" s="217"/>
      <c r="B3857" s="234"/>
      <c r="C3857" s="234"/>
      <c r="D3857" s="235"/>
      <c r="E3857" s="235"/>
      <c r="F3857" s="217"/>
      <c r="G3857" s="217"/>
      <c r="H3857" s="217"/>
      <c r="I3857" s="217"/>
      <c r="J3857" s="217"/>
      <c r="K3857" s="217"/>
      <c r="L3857" s="217"/>
      <c r="M3857" s="217"/>
      <c r="N3857" s="217"/>
      <c r="O3857" s="217"/>
      <c r="P3857" s="217"/>
    </row>
    <row r="3858">
      <c r="A3858" s="217"/>
      <c r="B3858" s="234"/>
      <c r="C3858" s="234"/>
      <c r="D3858" s="235"/>
      <c r="E3858" s="235"/>
      <c r="F3858" s="217"/>
      <c r="G3858" s="217"/>
      <c r="H3858" s="217"/>
      <c r="I3858" s="217"/>
      <c r="J3858" s="217"/>
      <c r="K3858" s="217"/>
      <c r="L3858" s="217"/>
      <c r="M3858" s="217"/>
      <c r="N3858" s="217"/>
      <c r="O3858" s="217"/>
      <c r="P3858" s="217"/>
    </row>
    <row r="3859">
      <c r="A3859" s="217"/>
      <c r="B3859" s="234"/>
      <c r="C3859" s="234"/>
      <c r="D3859" s="235"/>
      <c r="E3859" s="235"/>
      <c r="F3859" s="217"/>
      <c r="G3859" s="217"/>
      <c r="H3859" s="217"/>
      <c r="I3859" s="217"/>
      <c r="J3859" s="217"/>
      <c r="K3859" s="217"/>
      <c r="L3859" s="217"/>
      <c r="M3859" s="217"/>
      <c r="N3859" s="217"/>
      <c r="O3859" s="217"/>
      <c r="P3859" s="217"/>
    </row>
    <row r="3860">
      <c r="A3860" s="217"/>
      <c r="B3860" s="234"/>
      <c r="C3860" s="234"/>
      <c r="D3860" s="235"/>
      <c r="E3860" s="235"/>
      <c r="F3860" s="217"/>
      <c r="G3860" s="217"/>
      <c r="H3860" s="217"/>
      <c r="I3860" s="217"/>
      <c r="J3860" s="217"/>
      <c r="K3860" s="217"/>
      <c r="L3860" s="217"/>
      <c r="M3860" s="217"/>
      <c r="N3860" s="217"/>
      <c r="O3860" s="217"/>
      <c r="P3860" s="217"/>
    </row>
    <row r="3861">
      <c r="A3861" s="217"/>
      <c r="B3861" s="234"/>
      <c r="C3861" s="234"/>
      <c r="D3861" s="235"/>
      <c r="E3861" s="235"/>
      <c r="F3861" s="217"/>
      <c r="G3861" s="217"/>
      <c r="H3861" s="217"/>
      <c r="I3861" s="217"/>
      <c r="J3861" s="217"/>
      <c r="K3861" s="217"/>
      <c r="L3861" s="217"/>
      <c r="M3861" s="217"/>
      <c r="N3861" s="217"/>
      <c r="O3861" s="217"/>
      <c r="P3861" s="217"/>
    </row>
    <row r="3862">
      <c r="A3862" s="217"/>
      <c r="B3862" s="234"/>
      <c r="C3862" s="234"/>
      <c r="D3862" s="235"/>
      <c r="E3862" s="235"/>
      <c r="F3862" s="217"/>
      <c r="G3862" s="217"/>
      <c r="H3862" s="217"/>
      <c r="I3862" s="217"/>
      <c r="J3862" s="217"/>
      <c r="K3862" s="217"/>
      <c r="L3862" s="217"/>
      <c r="M3862" s="217"/>
      <c r="N3862" s="217"/>
      <c r="O3862" s="217"/>
      <c r="P3862" s="217"/>
    </row>
    <row r="3863">
      <c r="A3863" s="217"/>
      <c r="B3863" s="234"/>
      <c r="C3863" s="234"/>
      <c r="D3863" s="235"/>
      <c r="E3863" s="235"/>
      <c r="F3863" s="217"/>
      <c r="G3863" s="217"/>
      <c r="H3863" s="217"/>
      <c r="I3863" s="217"/>
      <c r="J3863" s="217"/>
      <c r="K3863" s="217"/>
      <c r="L3863" s="217"/>
      <c r="M3863" s="217"/>
      <c r="N3863" s="217"/>
      <c r="O3863" s="217"/>
      <c r="P3863" s="217"/>
    </row>
    <row r="3864">
      <c r="A3864" s="217"/>
      <c r="B3864" s="234"/>
      <c r="C3864" s="234"/>
      <c r="D3864" s="235"/>
      <c r="E3864" s="235"/>
      <c r="F3864" s="217"/>
      <c r="G3864" s="217"/>
      <c r="H3864" s="217"/>
      <c r="I3864" s="217"/>
      <c r="J3864" s="217"/>
      <c r="K3864" s="217"/>
      <c r="L3864" s="217"/>
      <c r="M3864" s="217"/>
      <c r="N3864" s="217"/>
      <c r="O3864" s="217"/>
      <c r="P3864" s="217"/>
    </row>
    <row r="3865">
      <c r="A3865" s="217"/>
      <c r="B3865" s="234"/>
      <c r="C3865" s="234"/>
      <c r="D3865" s="235"/>
      <c r="E3865" s="235"/>
      <c r="F3865" s="217"/>
      <c r="G3865" s="217"/>
      <c r="H3865" s="217"/>
      <c r="I3865" s="217"/>
      <c r="J3865" s="217"/>
      <c r="K3865" s="217"/>
      <c r="L3865" s="217"/>
      <c r="M3865" s="217"/>
      <c r="N3865" s="217"/>
      <c r="O3865" s="217"/>
      <c r="P3865" s="217"/>
    </row>
    <row r="3866">
      <c r="A3866" s="217"/>
      <c r="B3866" s="234"/>
      <c r="C3866" s="234"/>
      <c r="D3866" s="235"/>
      <c r="E3866" s="235"/>
      <c r="F3866" s="217"/>
      <c r="G3866" s="217"/>
      <c r="H3866" s="217"/>
      <c r="I3866" s="217"/>
      <c r="J3866" s="217"/>
      <c r="K3866" s="217"/>
      <c r="L3866" s="217"/>
      <c r="M3866" s="217"/>
      <c r="N3866" s="217"/>
      <c r="O3866" s="217"/>
      <c r="P3866" s="217"/>
    </row>
    <row r="3867">
      <c r="A3867" s="217"/>
      <c r="B3867" s="234"/>
      <c r="C3867" s="234"/>
      <c r="D3867" s="235"/>
      <c r="E3867" s="235"/>
      <c r="F3867" s="217"/>
      <c r="G3867" s="217"/>
      <c r="H3867" s="217"/>
      <c r="I3867" s="217"/>
      <c r="J3867" s="217"/>
      <c r="K3867" s="217"/>
      <c r="L3867" s="217"/>
      <c r="M3867" s="217"/>
      <c r="N3867" s="217"/>
      <c r="O3867" s="217"/>
      <c r="P3867" s="217"/>
    </row>
    <row r="3868">
      <c r="A3868" s="217"/>
      <c r="B3868" s="234"/>
      <c r="C3868" s="234"/>
      <c r="D3868" s="235"/>
      <c r="E3868" s="235"/>
      <c r="F3868" s="217"/>
      <c r="G3868" s="217"/>
      <c r="H3868" s="217"/>
      <c r="I3868" s="217"/>
      <c r="J3868" s="217"/>
      <c r="K3868" s="217"/>
      <c r="L3868" s="217"/>
      <c r="M3868" s="217"/>
      <c r="N3868" s="217"/>
      <c r="O3868" s="217"/>
      <c r="P3868" s="217"/>
    </row>
    <row r="3869">
      <c r="A3869" s="217"/>
      <c r="B3869" s="234"/>
      <c r="C3869" s="234"/>
      <c r="D3869" s="235"/>
      <c r="E3869" s="235"/>
      <c r="F3869" s="217"/>
      <c r="G3869" s="217"/>
      <c r="H3869" s="217"/>
      <c r="I3869" s="217"/>
      <c r="J3869" s="217"/>
      <c r="K3869" s="217"/>
      <c r="L3869" s="217"/>
      <c r="M3869" s="217"/>
      <c r="N3869" s="217"/>
      <c r="O3869" s="217"/>
      <c r="P3869" s="217"/>
    </row>
    <row r="3870">
      <c r="A3870" s="217"/>
      <c r="B3870" s="234"/>
      <c r="C3870" s="234"/>
      <c r="D3870" s="235"/>
      <c r="E3870" s="235"/>
      <c r="F3870" s="217"/>
      <c r="G3870" s="217"/>
      <c r="H3870" s="217"/>
      <c r="I3870" s="217"/>
      <c r="J3870" s="217"/>
      <c r="K3870" s="217"/>
      <c r="L3870" s="217"/>
      <c r="M3870" s="217"/>
      <c r="N3870" s="217"/>
      <c r="O3870" s="217"/>
      <c r="P3870" s="217"/>
    </row>
    <row r="3871">
      <c r="A3871" s="217"/>
      <c r="B3871" s="234"/>
      <c r="C3871" s="234"/>
      <c r="D3871" s="235"/>
      <c r="E3871" s="235"/>
      <c r="F3871" s="217"/>
      <c r="G3871" s="217"/>
      <c r="H3871" s="217"/>
      <c r="I3871" s="217"/>
      <c r="J3871" s="217"/>
      <c r="K3871" s="217"/>
      <c r="L3871" s="217"/>
      <c r="M3871" s="217"/>
      <c r="N3871" s="217"/>
      <c r="O3871" s="217"/>
      <c r="P3871" s="217"/>
    </row>
    <row r="3872">
      <c r="A3872" s="217"/>
      <c r="B3872" s="234"/>
      <c r="C3872" s="234"/>
      <c r="D3872" s="235"/>
      <c r="E3872" s="235"/>
      <c r="F3872" s="217"/>
      <c r="G3872" s="217"/>
      <c r="H3872" s="217"/>
      <c r="I3872" s="217"/>
      <c r="J3872" s="217"/>
      <c r="K3872" s="217"/>
      <c r="L3872" s="217"/>
      <c r="M3872" s="217"/>
      <c r="N3872" s="217"/>
      <c r="O3872" s="217"/>
      <c r="P3872" s="217"/>
    </row>
    <row r="3873">
      <c r="A3873" s="217"/>
      <c r="B3873" s="234"/>
      <c r="C3873" s="234"/>
      <c r="D3873" s="235"/>
      <c r="E3873" s="235"/>
      <c r="F3873" s="217"/>
      <c r="G3873" s="217"/>
      <c r="H3873" s="217"/>
      <c r="I3873" s="217"/>
      <c r="J3873" s="217"/>
      <c r="K3873" s="217"/>
      <c r="L3873" s="217"/>
      <c r="M3873" s="217"/>
      <c r="N3873" s="217"/>
      <c r="O3873" s="217"/>
      <c r="P3873" s="217"/>
    </row>
    <row r="3874">
      <c r="A3874" s="230"/>
      <c r="B3874" s="234"/>
      <c r="C3874" s="234"/>
      <c r="D3874" s="236"/>
      <c r="E3874" s="235"/>
      <c r="F3874" s="195"/>
      <c r="G3874" s="195"/>
      <c r="H3874" s="217"/>
      <c r="I3874" s="195"/>
      <c r="J3874" s="195"/>
      <c r="K3874" s="195"/>
      <c r="L3874" s="195"/>
      <c r="M3874" s="195"/>
      <c r="N3874" s="195"/>
      <c r="O3874" s="195"/>
      <c r="P3874" s="195"/>
    </row>
    <row r="3875">
      <c r="A3875" s="217"/>
      <c r="B3875" s="234"/>
      <c r="C3875" s="234"/>
      <c r="D3875" s="235"/>
      <c r="E3875" s="235"/>
      <c r="F3875" s="217"/>
      <c r="G3875" s="217"/>
      <c r="H3875" s="217"/>
      <c r="I3875" s="217"/>
      <c r="J3875" s="217"/>
      <c r="K3875" s="217"/>
      <c r="L3875" s="217"/>
      <c r="M3875" s="217"/>
      <c r="N3875" s="217"/>
      <c r="O3875" s="217"/>
      <c r="P3875" s="217"/>
    </row>
    <row r="3876">
      <c r="A3876" s="217"/>
      <c r="B3876" s="234"/>
      <c r="C3876" s="234"/>
      <c r="D3876" s="235"/>
      <c r="E3876" s="235"/>
      <c r="F3876" s="217"/>
      <c r="G3876" s="217"/>
      <c r="H3876" s="217"/>
      <c r="I3876" s="217"/>
      <c r="J3876" s="217"/>
      <c r="K3876" s="217"/>
      <c r="L3876" s="217"/>
      <c r="M3876" s="217"/>
      <c r="N3876" s="217"/>
      <c r="O3876" s="217"/>
      <c r="P3876" s="217"/>
    </row>
    <row r="3877">
      <c r="A3877" s="217"/>
      <c r="B3877" s="234"/>
      <c r="C3877" s="234"/>
      <c r="D3877" s="235"/>
      <c r="E3877" s="235"/>
      <c r="F3877" s="217"/>
      <c r="G3877" s="217"/>
      <c r="H3877" s="217"/>
      <c r="I3877" s="217"/>
      <c r="J3877" s="217"/>
      <c r="K3877" s="217"/>
      <c r="L3877" s="217"/>
      <c r="M3877" s="217"/>
      <c r="N3877" s="217"/>
      <c r="O3877" s="217"/>
      <c r="P3877" s="217"/>
    </row>
    <row r="3878">
      <c r="A3878" s="217"/>
      <c r="B3878" s="234"/>
      <c r="C3878" s="234"/>
      <c r="D3878" s="235"/>
      <c r="E3878" s="235"/>
      <c r="F3878" s="217"/>
      <c r="G3878" s="217"/>
      <c r="H3878" s="217"/>
      <c r="I3878" s="217"/>
      <c r="J3878" s="217"/>
      <c r="K3878" s="217"/>
      <c r="L3878" s="217"/>
      <c r="M3878" s="217"/>
      <c r="N3878" s="217"/>
      <c r="O3878" s="217"/>
      <c r="P3878" s="217"/>
    </row>
    <row r="3879">
      <c r="A3879" s="217"/>
      <c r="B3879" s="234"/>
      <c r="C3879" s="234"/>
      <c r="D3879" s="235"/>
      <c r="E3879" s="235"/>
      <c r="F3879" s="217"/>
      <c r="G3879" s="217"/>
      <c r="H3879" s="217"/>
      <c r="I3879" s="217"/>
      <c r="J3879" s="217"/>
      <c r="K3879" s="217"/>
      <c r="L3879" s="217"/>
      <c r="M3879" s="217"/>
      <c r="N3879" s="217"/>
      <c r="O3879" s="217"/>
      <c r="P3879" s="217"/>
    </row>
    <row r="3880">
      <c r="A3880" s="217"/>
      <c r="B3880" s="234"/>
      <c r="C3880" s="234"/>
      <c r="D3880" s="235"/>
      <c r="E3880" s="235"/>
      <c r="F3880" s="217"/>
      <c r="G3880" s="217"/>
      <c r="H3880" s="217"/>
      <c r="I3880" s="217"/>
      <c r="J3880" s="217"/>
      <c r="K3880" s="217"/>
      <c r="L3880" s="217"/>
      <c r="M3880" s="217"/>
      <c r="N3880" s="217"/>
      <c r="O3880" s="217"/>
      <c r="P3880" s="217"/>
    </row>
    <row r="3881">
      <c r="A3881" s="217"/>
      <c r="B3881" s="234"/>
      <c r="C3881" s="234"/>
      <c r="D3881" s="235"/>
      <c r="E3881" s="235"/>
      <c r="F3881" s="217"/>
      <c r="G3881" s="217"/>
      <c r="H3881" s="217"/>
      <c r="I3881" s="217"/>
      <c r="J3881" s="217"/>
      <c r="K3881" s="217"/>
      <c r="L3881" s="217"/>
      <c r="M3881" s="217"/>
      <c r="N3881" s="217"/>
      <c r="O3881" s="217"/>
      <c r="P3881" s="217"/>
    </row>
    <row r="3882">
      <c r="A3882" s="217"/>
      <c r="B3882" s="234"/>
      <c r="C3882" s="234"/>
      <c r="D3882" s="235"/>
      <c r="E3882" s="235"/>
      <c r="F3882" s="217"/>
      <c r="G3882" s="217"/>
      <c r="H3882" s="217"/>
      <c r="I3882" s="217"/>
      <c r="J3882" s="217"/>
      <c r="K3882" s="217"/>
      <c r="L3882" s="217"/>
      <c r="M3882" s="217"/>
      <c r="N3882" s="217"/>
      <c r="O3882" s="217"/>
      <c r="P3882" s="217"/>
    </row>
    <row r="3883">
      <c r="A3883" s="217"/>
      <c r="B3883" s="234"/>
      <c r="C3883" s="234"/>
      <c r="D3883" s="235"/>
      <c r="E3883" s="235"/>
      <c r="F3883" s="217"/>
      <c r="G3883" s="217"/>
      <c r="H3883" s="217"/>
      <c r="I3883" s="217"/>
      <c r="J3883" s="217"/>
      <c r="K3883" s="217"/>
      <c r="L3883" s="217"/>
      <c r="M3883" s="217"/>
      <c r="N3883" s="217"/>
      <c r="O3883" s="217"/>
      <c r="P3883" s="217"/>
    </row>
    <row r="3884">
      <c r="A3884" s="217"/>
      <c r="B3884" s="234"/>
      <c r="C3884" s="234"/>
      <c r="D3884" s="235"/>
      <c r="E3884" s="235"/>
      <c r="F3884" s="217"/>
      <c r="G3884" s="217"/>
      <c r="H3884" s="217"/>
      <c r="I3884" s="217"/>
      <c r="J3884" s="217"/>
      <c r="K3884" s="217"/>
      <c r="L3884" s="217"/>
      <c r="M3884" s="217"/>
      <c r="N3884" s="217"/>
      <c r="O3884" s="217"/>
      <c r="P3884" s="217"/>
    </row>
    <row r="3885">
      <c r="A3885" s="217"/>
      <c r="B3885" s="234"/>
      <c r="C3885" s="234"/>
      <c r="D3885" s="235"/>
      <c r="E3885" s="235"/>
      <c r="F3885" s="217"/>
      <c r="G3885" s="217"/>
      <c r="H3885" s="217"/>
      <c r="I3885" s="217"/>
      <c r="J3885" s="217"/>
      <c r="K3885" s="217"/>
      <c r="L3885" s="217"/>
      <c r="M3885" s="217"/>
      <c r="N3885" s="217"/>
      <c r="O3885" s="217"/>
      <c r="P3885" s="217"/>
    </row>
    <row r="3886">
      <c r="A3886" s="217"/>
      <c r="B3886" s="234"/>
      <c r="C3886" s="234"/>
      <c r="D3886" s="235"/>
      <c r="E3886" s="235"/>
      <c r="F3886" s="217"/>
      <c r="G3886" s="217"/>
      <c r="H3886" s="217"/>
      <c r="I3886" s="217"/>
      <c r="J3886" s="217"/>
      <c r="K3886" s="217"/>
      <c r="L3886" s="217"/>
      <c r="M3886" s="217"/>
      <c r="N3886" s="217"/>
      <c r="O3886" s="217"/>
      <c r="P3886" s="217"/>
    </row>
    <row r="3887">
      <c r="A3887" s="217"/>
      <c r="B3887" s="234"/>
      <c r="C3887" s="234"/>
      <c r="D3887" s="235"/>
      <c r="E3887" s="235"/>
      <c r="F3887" s="217"/>
      <c r="G3887" s="217"/>
      <c r="H3887" s="217"/>
      <c r="I3887" s="217"/>
      <c r="J3887" s="217"/>
      <c r="K3887" s="217"/>
      <c r="L3887" s="217"/>
      <c r="M3887" s="217"/>
      <c r="N3887" s="217"/>
      <c r="O3887" s="217"/>
      <c r="P3887" s="217"/>
    </row>
    <row r="3888">
      <c r="A3888" s="217"/>
      <c r="B3888" s="234"/>
      <c r="C3888" s="234"/>
      <c r="D3888" s="235"/>
      <c r="E3888" s="235"/>
      <c r="F3888" s="217"/>
      <c r="G3888" s="217"/>
      <c r="H3888" s="217"/>
      <c r="I3888" s="217"/>
      <c r="J3888" s="217"/>
      <c r="K3888" s="217"/>
      <c r="L3888" s="217"/>
      <c r="M3888" s="217"/>
      <c r="N3888" s="217"/>
      <c r="O3888" s="217"/>
      <c r="P3888" s="217"/>
    </row>
    <row r="3889">
      <c r="A3889" s="217"/>
      <c r="B3889" s="234"/>
      <c r="C3889" s="234"/>
      <c r="D3889" s="235"/>
      <c r="E3889" s="235"/>
      <c r="F3889" s="217"/>
      <c r="G3889" s="217"/>
      <c r="H3889" s="217"/>
      <c r="I3889" s="217"/>
      <c r="J3889" s="217"/>
      <c r="K3889" s="217"/>
      <c r="L3889" s="217"/>
      <c r="M3889" s="217"/>
      <c r="N3889" s="217"/>
      <c r="O3889" s="217"/>
      <c r="P3889" s="217"/>
    </row>
    <row r="3890">
      <c r="A3890" s="217"/>
      <c r="B3890" s="234"/>
      <c r="C3890" s="234"/>
      <c r="D3890" s="235"/>
      <c r="E3890" s="235"/>
      <c r="F3890" s="217"/>
      <c r="G3890" s="217"/>
      <c r="H3890" s="217"/>
      <c r="I3890" s="217"/>
      <c r="J3890" s="217"/>
      <c r="K3890" s="217"/>
      <c r="L3890" s="217"/>
      <c r="M3890" s="217"/>
      <c r="N3890" s="217"/>
      <c r="O3890" s="217"/>
      <c r="P3890" s="217"/>
    </row>
    <row r="3891">
      <c r="A3891" s="217"/>
      <c r="B3891" s="234"/>
      <c r="C3891" s="234"/>
      <c r="D3891" s="235"/>
      <c r="E3891" s="235"/>
      <c r="F3891" s="217"/>
      <c r="G3891" s="217"/>
      <c r="H3891" s="217"/>
      <c r="I3891" s="217"/>
      <c r="J3891" s="217"/>
      <c r="K3891" s="217"/>
      <c r="L3891" s="217"/>
      <c r="M3891" s="217"/>
      <c r="N3891" s="217"/>
      <c r="O3891" s="217"/>
      <c r="P3891" s="217"/>
    </row>
    <row r="3892">
      <c r="A3892" s="230"/>
      <c r="B3892" s="234"/>
      <c r="C3892" s="234"/>
      <c r="D3892" s="236"/>
      <c r="E3892" s="235"/>
      <c r="F3892" s="195"/>
      <c r="G3892" s="195"/>
      <c r="H3892" s="217"/>
      <c r="I3892" s="195"/>
      <c r="J3892" s="195"/>
      <c r="K3892" s="195"/>
      <c r="L3892" s="195"/>
      <c r="M3892" s="195"/>
      <c r="N3892" s="195"/>
      <c r="O3892" s="195"/>
      <c r="P3892" s="195"/>
    </row>
    <row r="3893">
      <c r="A3893" s="217"/>
      <c r="B3893" s="234"/>
      <c r="C3893" s="234"/>
      <c r="D3893" s="235"/>
      <c r="E3893" s="235"/>
      <c r="F3893" s="217"/>
      <c r="G3893" s="217"/>
      <c r="H3893" s="217"/>
      <c r="I3893" s="217"/>
      <c r="J3893" s="217"/>
      <c r="K3893" s="217"/>
      <c r="L3893" s="217"/>
      <c r="M3893" s="217"/>
      <c r="N3893" s="217"/>
      <c r="O3893" s="217"/>
      <c r="P3893" s="217"/>
    </row>
    <row r="3894">
      <c r="A3894" s="217"/>
      <c r="B3894" s="234"/>
      <c r="C3894" s="234"/>
      <c r="D3894" s="235"/>
      <c r="E3894" s="235"/>
      <c r="F3894" s="217"/>
      <c r="G3894" s="217"/>
      <c r="H3894" s="217"/>
      <c r="I3894" s="217"/>
      <c r="J3894" s="217"/>
      <c r="K3894" s="217"/>
      <c r="L3894" s="217"/>
      <c r="M3894" s="217"/>
      <c r="N3894" s="217"/>
      <c r="O3894" s="217"/>
      <c r="P3894" s="217"/>
    </row>
    <row r="3895">
      <c r="A3895" s="217"/>
      <c r="B3895" s="234"/>
      <c r="C3895" s="234"/>
      <c r="D3895" s="235"/>
      <c r="E3895" s="235"/>
      <c r="F3895" s="217"/>
      <c r="G3895" s="217"/>
      <c r="H3895" s="217"/>
      <c r="I3895" s="217"/>
      <c r="J3895" s="217"/>
      <c r="K3895" s="217"/>
      <c r="L3895" s="217"/>
      <c r="M3895" s="217"/>
      <c r="N3895" s="217"/>
      <c r="O3895" s="217"/>
      <c r="P3895" s="217"/>
    </row>
    <row r="3896">
      <c r="A3896" s="217"/>
      <c r="B3896" s="234"/>
      <c r="C3896" s="234"/>
      <c r="D3896" s="235"/>
      <c r="E3896" s="235"/>
      <c r="F3896" s="217"/>
      <c r="G3896" s="217"/>
      <c r="H3896" s="217"/>
      <c r="I3896" s="217"/>
      <c r="J3896" s="217"/>
      <c r="K3896" s="217"/>
      <c r="L3896" s="217"/>
      <c r="M3896" s="217"/>
      <c r="N3896" s="217"/>
      <c r="O3896" s="217"/>
      <c r="P3896" s="217"/>
    </row>
    <row r="3897">
      <c r="A3897" s="217"/>
      <c r="B3897" s="234"/>
      <c r="C3897" s="234"/>
      <c r="D3897" s="235"/>
      <c r="E3897" s="235"/>
      <c r="F3897" s="217"/>
      <c r="G3897" s="217"/>
      <c r="H3897" s="217"/>
      <c r="I3897" s="217"/>
      <c r="J3897" s="217"/>
      <c r="K3897" s="217"/>
      <c r="L3897" s="217"/>
      <c r="M3897" s="217"/>
      <c r="N3897" s="217"/>
      <c r="O3897" s="217"/>
      <c r="P3897" s="217"/>
    </row>
    <row r="3898">
      <c r="A3898" s="217"/>
      <c r="B3898" s="234"/>
      <c r="C3898" s="234"/>
      <c r="D3898" s="235"/>
      <c r="E3898" s="235"/>
      <c r="F3898" s="217"/>
      <c r="G3898" s="217"/>
      <c r="H3898" s="217"/>
      <c r="I3898" s="217"/>
      <c r="J3898" s="217"/>
      <c r="K3898" s="217"/>
      <c r="L3898" s="217"/>
      <c r="M3898" s="217"/>
      <c r="N3898" s="217"/>
      <c r="O3898" s="217"/>
      <c r="P3898" s="217"/>
    </row>
    <row r="3899">
      <c r="A3899" s="217"/>
      <c r="B3899" s="234"/>
      <c r="C3899" s="234"/>
      <c r="D3899" s="235"/>
      <c r="E3899" s="235"/>
      <c r="F3899" s="217"/>
      <c r="G3899" s="217"/>
      <c r="H3899" s="217"/>
      <c r="I3899" s="217"/>
      <c r="J3899" s="217"/>
      <c r="K3899" s="217"/>
      <c r="L3899" s="217"/>
      <c r="M3899" s="217"/>
      <c r="N3899" s="217"/>
      <c r="O3899" s="217"/>
      <c r="P3899" s="217"/>
    </row>
    <row r="3900">
      <c r="A3900" s="217"/>
      <c r="B3900" s="234"/>
      <c r="C3900" s="234"/>
      <c r="D3900" s="235"/>
      <c r="E3900" s="235"/>
      <c r="F3900" s="217"/>
      <c r="G3900" s="217"/>
      <c r="H3900" s="217"/>
      <c r="I3900" s="217"/>
      <c r="J3900" s="217"/>
      <c r="K3900" s="217"/>
      <c r="L3900" s="217"/>
      <c r="M3900" s="217"/>
      <c r="N3900" s="217"/>
      <c r="O3900" s="217"/>
      <c r="P3900" s="217"/>
    </row>
    <row r="3901">
      <c r="A3901" s="217"/>
      <c r="B3901" s="234"/>
      <c r="C3901" s="234"/>
      <c r="D3901" s="235"/>
      <c r="E3901" s="235"/>
      <c r="F3901" s="217"/>
      <c r="G3901" s="217"/>
      <c r="H3901" s="217"/>
      <c r="I3901" s="217"/>
      <c r="J3901" s="217"/>
      <c r="K3901" s="217"/>
      <c r="L3901" s="217"/>
      <c r="M3901" s="217"/>
      <c r="N3901" s="217"/>
      <c r="O3901" s="217"/>
      <c r="P3901" s="217"/>
    </row>
    <row r="3902">
      <c r="A3902" s="217"/>
      <c r="B3902" s="234"/>
      <c r="C3902" s="234"/>
      <c r="D3902" s="235"/>
      <c r="E3902" s="235"/>
      <c r="F3902" s="217"/>
      <c r="G3902" s="217"/>
      <c r="H3902" s="217"/>
      <c r="I3902" s="217"/>
      <c r="J3902" s="217"/>
      <c r="K3902" s="217"/>
      <c r="L3902" s="217"/>
      <c r="M3902" s="217"/>
      <c r="N3902" s="217"/>
      <c r="O3902" s="217"/>
      <c r="P3902" s="217"/>
    </row>
    <row r="3903">
      <c r="A3903" s="217"/>
      <c r="B3903" s="234"/>
      <c r="C3903" s="234"/>
      <c r="D3903" s="235"/>
      <c r="E3903" s="235"/>
      <c r="F3903" s="217"/>
      <c r="G3903" s="217"/>
      <c r="H3903" s="217"/>
      <c r="I3903" s="217"/>
      <c r="J3903" s="217"/>
      <c r="K3903" s="217"/>
      <c r="L3903" s="217"/>
      <c r="M3903" s="217"/>
      <c r="N3903" s="217"/>
      <c r="O3903" s="217"/>
      <c r="P3903" s="217"/>
    </row>
    <row r="3904">
      <c r="A3904" s="217"/>
      <c r="B3904" s="234"/>
      <c r="C3904" s="234"/>
      <c r="D3904" s="235"/>
      <c r="E3904" s="235"/>
      <c r="F3904" s="217"/>
      <c r="G3904" s="217"/>
      <c r="H3904" s="217"/>
      <c r="I3904" s="217"/>
      <c r="J3904" s="217"/>
      <c r="K3904" s="217"/>
      <c r="L3904" s="217"/>
      <c r="M3904" s="217"/>
      <c r="N3904" s="217"/>
      <c r="O3904" s="217"/>
      <c r="P3904" s="217"/>
    </row>
    <row r="3905">
      <c r="A3905" s="217"/>
      <c r="B3905" s="234"/>
      <c r="C3905" s="234"/>
      <c r="D3905" s="235"/>
      <c r="E3905" s="235"/>
      <c r="F3905" s="217"/>
      <c r="G3905" s="217"/>
      <c r="H3905" s="217"/>
      <c r="I3905" s="217"/>
      <c r="J3905" s="217"/>
      <c r="K3905" s="217"/>
      <c r="L3905" s="217"/>
      <c r="M3905" s="217"/>
      <c r="N3905" s="217"/>
      <c r="O3905" s="217"/>
      <c r="P3905" s="217"/>
    </row>
    <row r="3906">
      <c r="A3906" s="217"/>
      <c r="B3906" s="234"/>
      <c r="C3906" s="234"/>
      <c r="D3906" s="235"/>
      <c r="E3906" s="235"/>
      <c r="F3906" s="217"/>
      <c r="G3906" s="217"/>
      <c r="H3906" s="217"/>
      <c r="I3906" s="217"/>
      <c r="J3906" s="217"/>
      <c r="K3906" s="217"/>
      <c r="L3906" s="217"/>
      <c r="M3906" s="217"/>
      <c r="N3906" s="217"/>
      <c r="O3906" s="217"/>
      <c r="P3906" s="217"/>
    </row>
    <row r="3907">
      <c r="A3907" s="217"/>
      <c r="B3907" s="234"/>
      <c r="C3907" s="234"/>
      <c r="D3907" s="235"/>
      <c r="E3907" s="235"/>
      <c r="F3907" s="217"/>
      <c r="G3907" s="217"/>
      <c r="H3907" s="217"/>
      <c r="I3907" s="217"/>
      <c r="J3907" s="217"/>
      <c r="K3907" s="217"/>
      <c r="L3907" s="217"/>
      <c r="M3907" s="217"/>
      <c r="N3907" s="217"/>
      <c r="O3907" s="217"/>
      <c r="P3907" s="217"/>
    </row>
    <row r="3908">
      <c r="A3908" s="217"/>
      <c r="B3908" s="234"/>
      <c r="C3908" s="234"/>
      <c r="D3908" s="235"/>
      <c r="E3908" s="235"/>
      <c r="F3908" s="217"/>
      <c r="G3908" s="217"/>
      <c r="H3908" s="217"/>
      <c r="I3908" s="217"/>
      <c r="J3908" s="217"/>
      <c r="K3908" s="217"/>
      <c r="L3908" s="217"/>
      <c r="M3908" s="217"/>
      <c r="N3908" s="217"/>
      <c r="O3908" s="217"/>
      <c r="P3908" s="217"/>
    </row>
    <row r="3909">
      <c r="A3909" s="217"/>
      <c r="B3909" s="234"/>
      <c r="C3909" s="234"/>
      <c r="D3909" s="235"/>
      <c r="E3909" s="235"/>
      <c r="F3909" s="217"/>
      <c r="G3909" s="217"/>
      <c r="H3909" s="217"/>
      <c r="I3909" s="217"/>
      <c r="J3909" s="217"/>
      <c r="K3909" s="217"/>
      <c r="L3909" s="217"/>
      <c r="M3909" s="217"/>
      <c r="N3909" s="217"/>
      <c r="O3909" s="217"/>
      <c r="P3909" s="217"/>
    </row>
    <row r="3910">
      <c r="A3910" s="230"/>
      <c r="B3910" s="234"/>
      <c r="C3910" s="234"/>
      <c r="D3910" s="236"/>
      <c r="E3910" s="235"/>
      <c r="F3910" s="195"/>
      <c r="G3910" s="195"/>
      <c r="H3910" s="217"/>
      <c r="I3910" s="195"/>
      <c r="J3910" s="195"/>
      <c r="K3910" s="195"/>
      <c r="L3910" s="195"/>
      <c r="M3910" s="195"/>
      <c r="N3910" s="195"/>
      <c r="O3910" s="195"/>
      <c r="P3910" s="195"/>
    </row>
    <row r="3911">
      <c r="A3911" s="217"/>
      <c r="B3911" s="234"/>
      <c r="C3911" s="234"/>
      <c r="D3911" s="235"/>
      <c r="E3911" s="235"/>
      <c r="F3911" s="217"/>
      <c r="G3911" s="217"/>
      <c r="H3911" s="217"/>
      <c r="I3911" s="217"/>
      <c r="J3911" s="217"/>
      <c r="K3911" s="217"/>
      <c r="L3911" s="217"/>
      <c r="M3911" s="217"/>
      <c r="N3911" s="217"/>
      <c r="O3911" s="217"/>
      <c r="P3911" s="217"/>
    </row>
    <row r="3912">
      <c r="A3912" s="217"/>
      <c r="B3912" s="234"/>
      <c r="C3912" s="234"/>
      <c r="D3912" s="235"/>
      <c r="E3912" s="235"/>
      <c r="F3912" s="217"/>
      <c r="G3912" s="217"/>
      <c r="H3912" s="217"/>
      <c r="I3912" s="217"/>
      <c r="J3912" s="217"/>
      <c r="K3912" s="217"/>
      <c r="L3912" s="217"/>
      <c r="M3912" s="217"/>
      <c r="N3912" s="217"/>
      <c r="O3912" s="217"/>
      <c r="P3912" s="217"/>
    </row>
    <row r="3913">
      <c r="A3913" s="217"/>
      <c r="B3913" s="234"/>
      <c r="C3913" s="234"/>
      <c r="D3913" s="235"/>
      <c r="E3913" s="235"/>
      <c r="F3913" s="217"/>
      <c r="G3913" s="217"/>
      <c r="H3913" s="217"/>
      <c r="I3913" s="217"/>
      <c r="J3913" s="217"/>
      <c r="K3913" s="217"/>
      <c r="L3913" s="217"/>
      <c r="M3913" s="217"/>
      <c r="N3913" s="217"/>
      <c r="O3913" s="217"/>
      <c r="P3913" s="217"/>
    </row>
    <row r="3914">
      <c r="A3914" s="217"/>
      <c r="B3914" s="234"/>
      <c r="C3914" s="234"/>
      <c r="D3914" s="235"/>
      <c r="E3914" s="235"/>
      <c r="F3914" s="217"/>
      <c r="G3914" s="217"/>
      <c r="H3914" s="217"/>
      <c r="I3914" s="217"/>
      <c r="J3914" s="217"/>
      <c r="K3914" s="217"/>
      <c r="L3914" s="217"/>
      <c r="M3914" s="217"/>
      <c r="N3914" s="217"/>
      <c r="O3914" s="217"/>
      <c r="P3914" s="217"/>
    </row>
    <row r="3915">
      <c r="A3915" s="217"/>
      <c r="B3915" s="234"/>
      <c r="C3915" s="234"/>
      <c r="D3915" s="235"/>
      <c r="E3915" s="235"/>
      <c r="F3915" s="217"/>
      <c r="G3915" s="217"/>
      <c r="H3915" s="217"/>
      <c r="I3915" s="217"/>
      <c r="J3915" s="217"/>
      <c r="K3915" s="217"/>
      <c r="L3915" s="217"/>
      <c r="M3915" s="217"/>
      <c r="N3915" s="217"/>
      <c r="O3915" s="217"/>
      <c r="P3915" s="217"/>
    </row>
    <row r="3916">
      <c r="A3916" s="217"/>
      <c r="B3916" s="234"/>
      <c r="C3916" s="234"/>
      <c r="D3916" s="235"/>
      <c r="E3916" s="235"/>
      <c r="F3916" s="217"/>
      <c r="G3916" s="217"/>
      <c r="H3916" s="217"/>
      <c r="I3916" s="217"/>
      <c r="J3916" s="217"/>
      <c r="K3916" s="217"/>
      <c r="L3916" s="217"/>
      <c r="M3916" s="217"/>
      <c r="N3916" s="217"/>
      <c r="O3916" s="217"/>
      <c r="P3916" s="217"/>
    </row>
    <row r="3917">
      <c r="A3917" s="217"/>
      <c r="B3917" s="234"/>
      <c r="C3917" s="234"/>
      <c r="D3917" s="235"/>
      <c r="E3917" s="235"/>
      <c r="F3917" s="217"/>
      <c r="G3917" s="217"/>
      <c r="H3917" s="217"/>
      <c r="I3917" s="217"/>
      <c r="J3917" s="217"/>
      <c r="K3917" s="217"/>
      <c r="L3917" s="217"/>
      <c r="M3917" s="217"/>
      <c r="N3917" s="217"/>
      <c r="O3917" s="217"/>
      <c r="P3917" s="217"/>
    </row>
    <row r="3918">
      <c r="A3918" s="217"/>
      <c r="B3918" s="234"/>
      <c r="C3918" s="234"/>
      <c r="D3918" s="235"/>
      <c r="E3918" s="235"/>
      <c r="F3918" s="217"/>
      <c r="G3918" s="217"/>
      <c r="H3918" s="217"/>
      <c r="I3918" s="217"/>
      <c r="J3918" s="217"/>
      <c r="K3918" s="217"/>
      <c r="L3918" s="217"/>
      <c r="M3918" s="217"/>
      <c r="N3918" s="217"/>
      <c r="O3918" s="217"/>
      <c r="P3918" s="217"/>
    </row>
    <row r="3919">
      <c r="A3919" s="217"/>
      <c r="B3919" s="234"/>
      <c r="C3919" s="234"/>
      <c r="D3919" s="235"/>
      <c r="E3919" s="235"/>
      <c r="F3919" s="217"/>
      <c r="G3919" s="217"/>
      <c r="H3919" s="217"/>
      <c r="I3919" s="217"/>
      <c r="J3919" s="217"/>
      <c r="K3919" s="217"/>
      <c r="L3919" s="217"/>
      <c r="M3919" s="217"/>
      <c r="N3919" s="217"/>
      <c r="O3919" s="217"/>
      <c r="P3919" s="217"/>
    </row>
    <row r="3920">
      <c r="A3920" s="217"/>
      <c r="B3920" s="234"/>
      <c r="C3920" s="234"/>
      <c r="D3920" s="235"/>
      <c r="E3920" s="235"/>
      <c r="F3920" s="217"/>
      <c r="G3920" s="217"/>
      <c r="H3920" s="217"/>
      <c r="I3920" s="217"/>
      <c r="J3920" s="217"/>
      <c r="K3920" s="217"/>
      <c r="L3920" s="217"/>
      <c r="M3920" s="217"/>
      <c r="N3920" s="217"/>
      <c r="O3920" s="217"/>
      <c r="P3920" s="217"/>
    </row>
    <row r="3921">
      <c r="A3921" s="217"/>
      <c r="B3921" s="234"/>
      <c r="C3921" s="234"/>
      <c r="D3921" s="235"/>
      <c r="E3921" s="235"/>
      <c r="F3921" s="217"/>
      <c r="G3921" s="217"/>
      <c r="H3921" s="217"/>
      <c r="I3921" s="217"/>
      <c r="J3921" s="217"/>
      <c r="K3921" s="217"/>
      <c r="L3921" s="217"/>
      <c r="M3921" s="217"/>
      <c r="N3921" s="217"/>
      <c r="O3921" s="217"/>
      <c r="P3921" s="217"/>
    </row>
    <row r="3922">
      <c r="A3922" s="217"/>
      <c r="B3922" s="234"/>
      <c r="C3922" s="234"/>
      <c r="D3922" s="235"/>
      <c r="E3922" s="235"/>
      <c r="F3922" s="217"/>
      <c r="G3922" s="217"/>
      <c r="H3922" s="217"/>
      <c r="I3922" s="217"/>
      <c r="J3922" s="217"/>
      <c r="K3922" s="217"/>
      <c r="L3922" s="217"/>
      <c r="M3922" s="217"/>
      <c r="N3922" s="217"/>
      <c r="O3922" s="217"/>
      <c r="P3922" s="217"/>
    </row>
    <row r="3923">
      <c r="A3923" s="217"/>
      <c r="B3923" s="234"/>
      <c r="C3923" s="234"/>
      <c r="D3923" s="235"/>
      <c r="E3923" s="235"/>
      <c r="F3923" s="217"/>
      <c r="G3923" s="217"/>
      <c r="H3923" s="217"/>
      <c r="I3923" s="217"/>
      <c r="J3923" s="217"/>
      <c r="K3923" s="217"/>
      <c r="L3923" s="217"/>
      <c r="M3923" s="217"/>
      <c r="N3923" s="217"/>
      <c r="O3923" s="217"/>
      <c r="P3923" s="217"/>
    </row>
    <row r="3924">
      <c r="A3924" s="217"/>
      <c r="B3924" s="234"/>
      <c r="C3924" s="234"/>
      <c r="D3924" s="235"/>
      <c r="E3924" s="235"/>
      <c r="F3924" s="217"/>
      <c r="G3924" s="217"/>
      <c r="H3924" s="217"/>
      <c r="I3924" s="217"/>
      <c r="J3924" s="217"/>
      <c r="K3924" s="217"/>
      <c r="L3924" s="217"/>
      <c r="M3924" s="217"/>
      <c r="N3924" s="217"/>
      <c r="O3924" s="217"/>
      <c r="P3924" s="217"/>
    </row>
    <row r="3925">
      <c r="A3925" s="217"/>
      <c r="B3925" s="234"/>
      <c r="C3925" s="234"/>
      <c r="D3925" s="235"/>
      <c r="E3925" s="235"/>
      <c r="F3925" s="217"/>
      <c r="G3925" s="217"/>
      <c r="H3925" s="217"/>
      <c r="I3925" s="217"/>
      <c r="J3925" s="217"/>
      <c r="K3925" s="217"/>
      <c r="L3925" s="217"/>
      <c r="M3925" s="217"/>
      <c r="N3925" s="217"/>
      <c r="O3925" s="217"/>
      <c r="P3925" s="217"/>
    </row>
    <row r="3926">
      <c r="A3926" s="217"/>
      <c r="B3926" s="234"/>
      <c r="C3926" s="234"/>
      <c r="D3926" s="235"/>
      <c r="E3926" s="235"/>
      <c r="F3926" s="217"/>
      <c r="G3926" s="217"/>
      <c r="H3926" s="217"/>
      <c r="I3926" s="217"/>
      <c r="J3926" s="217"/>
      <c r="K3926" s="217"/>
      <c r="L3926" s="217"/>
      <c r="M3926" s="217"/>
      <c r="N3926" s="217"/>
      <c r="O3926" s="217"/>
      <c r="P3926" s="217"/>
    </row>
    <row r="3927">
      <c r="A3927" s="217"/>
      <c r="B3927" s="234"/>
      <c r="C3927" s="234"/>
      <c r="D3927" s="235"/>
      <c r="E3927" s="235"/>
      <c r="F3927" s="217"/>
      <c r="G3927" s="217"/>
      <c r="H3927" s="217"/>
      <c r="I3927" s="217"/>
      <c r="J3927" s="217"/>
      <c r="K3927" s="217"/>
      <c r="L3927" s="217"/>
      <c r="M3927" s="217"/>
      <c r="N3927" s="217"/>
      <c r="O3927" s="217"/>
      <c r="P3927" s="217"/>
    </row>
    <row r="3928">
      <c r="A3928" s="230"/>
      <c r="B3928" s="234"/>
      <c r="C3928" s="234"/>
      <c r="D3928" s="236"/>
      <c r="E3928" s="235"/>
      <c r="F3928" s="195"/>
      <c r="G3928" s="195"/>
      <c r="H3928" s="217"/>
      <c r="I3928" s="195"/>
      <c r="J3928" s="195"/>
      <c r="K3928" s="195"/>
      <c r="L3928" s="195"/>
      <c r="M3928" s="195"/>
      <c r="N3928" s="195"/>
      <c r="O3928" s="195"/>
      <c r="P3928" s="195"/>
    </row>
    <row r="3929">
      <c r="A3929" s="217"/>
      <c r="B3929" s="234"/>
      <c r="C3929" s="234"/>
      <c r="D3929" s="235"/>
      <c r="E3929" s="235"/>
      <c r="F3929" s="217"/>
      <c r="G3929" s="217"/>
      <c r="H3929" s="217"/>
      <c r="I3929" s="217"/>
      <c r="J3929" s="217"/>
      <c r="K3929" s="217"/>
      <c r="L3929" s="217"/>
      <c r="M3929" s="217"/>
      <c r="N3929" s="217"/>
      <c r="O3929" s="217"/>
      <c r="P3929" s="217"/>
    </row>
    <row r="3930">
      <c r="A3930" s="217"/>
      <c r="B3930" s="234"/>
      <c r="C3930" s="234"/>
      <c r="D3930" s="235"/>
      <c r="E3930" s="235"/>
      <c r="F3930" s="217"/>
      <c r="G3930" s="217"/>
      <c r="H3930" s="217"/>
      <c r="I3930" s="217"/>
      <c r="J3930" s="217"/>
      <c r="K3930" s="217"/>
      <c r="L3930" s="217"/>
      <c r="M3930" s="217"/>
      <c r="N3930" s="217"/>
      <c r="O3930" s="217"/>
      <c r="P3930" s="217"/>
    </row>
    <row r="3931">
      <c r="A3931" s="217"/>
      <c r="B3931" s="234"/>
      <c r="C3931" s="234"/>
      <c r="D3931" s="235"/>
      <c r="E3931" s="235"/>
      <c r="F3931" s="217"/>
      <c r="G3931" s="217"/>
      <c r="H3931" s="217"/>
      <c r="I3931" s="217"/>
      <c r="J3931" s="217"/>
      <c r="K3931" s="217"/>
      <c r="L3931" s="217"/>
      <c r="M3931" s="217"/>
      <c r="N3931" s="217"/>
      <c r="O3931" s="217"/>
      <c r="P3931" s="217"/>
    </row>
    <row r="3932">
      <c r="A3932" s="217"/>
      <c r="B3932" s="234"/>
      <c r="C3932" s="234"/>
      <c r="D3932" s="235"/>
      <c r="E3932" s="235"/>
      <c r="F3932" s="217"/>
      <c r="G3932" s="217"/>
      <c r="H3932" s="217"/>
      <c r="I3932" s="217"/>
      <c r="J3932" s="217"/>
      <c r="K3932" s="217"/>
      <c r="L3932" s="217"/>
      <c r="M3932" s="217"/>
      <c r="N3932" s="217"/>
      <c r="O3932" s="217"/>
      <c r="P3932" s="217"/>
    </row>
    <row r="3933">
      <c r="A3933" s="217"/>
      <c r="B3933" s="234"/>
      <c r="C3933" s="234"/>
      <c r="D3933" s="235"/>
      <c r="E3933" s="235"/>
      <c r="F3933" s="217"/>
      <c r="G3933" s="217"/>
      <c r="H3933" s="217"/>
      <c r="I3933" s="217"/>
      <c r="J3933" s="217"/>
      <c r="K3933" s="217"/>
      <c r="L3933" s="217"/>
      <c r="M3933" s="217"/>
      <c r="N3933" s="217"/>
      <c r="O3933" s="217"/>
      <c r="P3933" s="217"/>
    </row>
    <row r="3934">
      <c r="A3934" s="217"/>
      <c r="B3934" s="234"/>
      <c r="C3934" s="234"/>
      <c r="D3934" s="235"/>
      <c r="E3934" s="235"/>
      <c r="F3934" s="217"/>
      <c r="G3934" s="217"/>
      <c r="H3934" s="217"/>
      <c r="I3934" s="217"/>
      <c r="J3934" s="217"/>
      <c r="K3934" s="217"/>
      <c r="L3934" s="217"/>
      <c r="M3934" s="217"/>
      <c r="N3934" s="217"/>
      <c r="O3934" s="217"/>
      <c r="P3934" s="217"/>
    </row>
    <row r="3935">
      <c r="A3935" s="217"/>
      <c r="B3935" s="234"/>
      <c r="C3935" s="234"/>
      <c r="D3935" s="235"/>
      <c r="E3935" s="235"/>
      <c r="F3935" s="217"/>
      <c r="G3935" s="217"/>
      <c r="H3935" s="217"/>
      <c r="I3935" s="217"/>
      <c r="J3935" s="217"/>
      <c r="K3935" s="217"/>
      <c r="L3935" s="217"/>
      <c r="M3935" s="217"/>
      <c r="N3935" s="217"/>
      <c r="O3935" s="217"/>
      <c r="P3935" s="217"/>
    </row>
    <row r="3936">
      <c r="A3936" s="217"/>
      <c r="B3936" s="234"/>
      <c r="C3936" s="234"/>
      <c r="D3936" s="235"/>
      <c r="E3936" s="235"/>
      <c r="F3936" s="217"/>
      <c r="G3936" s="217"/>
      <c r="H3936" s="217"/>
      <c r="I3936" s="217"/>
      <c r="J3936" s="217"/>
      <c r="K3936" s="217"/>
      <c r="L3936" s="217"/>
      <c r="M3936" s="217"/>
      <c r="N3936" s="217"/>
      <c r="O3936" s="217"/>
      <c r="P3936" s="217"/>
    </row>
    <row r="3937">
      <c r="A3937" s="217"/>
      <c r="B3937" s="234"/>
      <c r="C3937" s="234"/>
      <c r="D3937" s="235"/>
      <c r="E3937" s="235"/>
      <c r="F3937" s="217"/>
      <c r="G3937" s="217"/>
      <c r="H3937" s="217"/>
      <c r="I3937" s="217"/>
      <c r="J3937" s="217"/>
      <c r="K3937" s="217"/>
      <c r="L3937" s="217"/>
      <c r="M3937" s="217"/>
      <c r="N3937" s="217"/>
      <c r="O3937" s="217"/>
      <c r="P3937" s="217"/>
    </row>
    <row r="3938">
      <c r="A3938" s="217"/>
      <c r="B3938" s="234"/>
      <c r="C3938" s="234"/>
      <c r="D3938" s="235"/>
      <c r="E3938" s="235"/>
      <c r="F3938" s="217"/>
      <c r="G3938" s="217"/>
      <c r="H3938" s="217"/>
      <c r="I3938" s="217"/>
      <c r="J3938" s="217"/>
      <c r="K3938" s="217"/>
      <c r="L3938" s="217"/>
      <c r="M3938" s="217"/>
      <c r="N3938" s="217"/>
      <c r="O3938" s="217"/>
      <c r="P3938" s="217"/>
    </row>
    <row r="3939">
      <c r="A3939" s="217"/>
      <c r="B3939" s="234"/>
      <c r="C3939" s="234"/>
      <c r="D3939" s="235"/>
      <c r="E3939" s="235"/>
      <c r="F3939" s="217"/>
      <c r="G3939" s="217"/>
      <c r="H3939" s="217"/>
      <c r="I3939" s="217"/>
      <c r="J3939" s="217"/>
      <c r="K3939" s="217"/>
      <c r="L3939" s="217"/>
      <c r="M3939" s="217"/>
      <c r="N3939" s="217"/>
      <c r="O3939" s="217"/>
      <c r="P3939" s="217"/>
    </row>
    <row r="3940">
      <c r="A3940" s="217"/>
      <c r="B3940" s="234"/>
      <c r="C3940" s="234"/>
      <c r="D3940" s="235"/>
      <c r="E3940" s="235"/>
      <c r="F3940" s="217"/>
      <c r="G3940" s="217"/>
      <c r="H3940" s="217"/>
      <c r="I3940" s="217"/>
      <c r="J3940" s="217"/>
      <c r="K3940" s="217"/>
      <c r="L3940" s="217"/>
      <c r="M3940" s="217"/>
      <c r="N3940" s="217"/>
      <c r="O3940" s="217"/>
      <c r="P3940" s="217"/>
    </row>
    <row r="3941">
      <c r="A3941" s="217"/>
      <c r="B3941" s="234"/>
      <c r="C3941" s="234"/>
      <c r="D3941" s="235"/>
      <c r="E3941" s="235"/>
      <c r="F3941" s="217"/>
      <c r="G3941" s="217"/>
      <c r="H3941" s="217"/>
      <c r="I3941" s="217"/>
      <c r="J3941" s="217"/>
      <c r="K3941" s="217"/>
      <c r="L3941" s="217"/>
      <c r="M3941" s="217"/>
      <c r="N3941" s="217"/>
      <c r="O3941" s="217"/>
      <c r="P3941" s="217"/>
    </row>
    <row r="3942">
      <c r="A3942" s="217"/>
      <c r="B3942" s="234"/>
      <c r="C3942" s="234"/>
      <c r="D3942" s="235"/>
      <c r="E3942" s="235"/>
      <c r="F3942" s="217"/>
      <c r="G3942" s="217"/>
      <c r="H3942" s="217"/>
      <c r="I3942" s="217"/>
      <c r="J3942" s="217"/>
      <c r="K3942" s="217"/>
      <c r="L3942" s="217"/>
      <c r="M3942" s="217"/>
      <c r="N3942" s="217"/>
      <c r="O3942" s="217"/>
      <c r="P3942" s="217"/>
    </row>
    <row r="3943">
      <c r="A3943" s="217"/>
      <c r="B3943" s="234"/>
      <c r="C3943" s="234"/>
      <c r="D3943" s="235"/>
      <c r="E3943" s="235"/>
      <c r="F3943" s="217"/>
      <c r="G3943" s="217"/>
      <c r="H3943" s="217"/>
      <c r="I3943" s="217"/>
      <c r="J3943" s="217"/>
      <c r="K3943" s="217"/>
      <c r="L3943" s="217"/>
      <c r="M3943" s="217"/>
      <c r="N3943" s="217"/>
      <c r="O3943" s="217"/>
      <c r="P3943" s="217"/>
    </row>
    <row r="3944">
      <c r="A3944" s="217"/>
      <c r="B3944" s="234"/>
      <c r="C3944" s="234"/>
      <c r="D3944" s="235"/>
      <c r="E3944" s="235"/>
      <c r="F3944" s="217"/>
      <c r="G3944" s="217"/>
      <c r="H3944" s="217"/>
      <c r="I3944" s="217"/>
      <c r="J3944" s="217"/>
      <c r="K3944" s="217"/>
      <c r="L3944" s="217"/>
      <c r="M3944" s="217"/>
      <c r="N3944" s="217"/>
      <c r="O3944" s="217"/>
      <c r="P3944" s="217"/>
    </row>
    <row r="3945">
      <c r="A3945" s="217"/>
      <c r="B3945" s="234"/>
      <c r="C3945" s="234"/>
      <c r="D3945" s="235"/>
      <c r="E3945" s="235"/>
      <c r="F3945" s="217"/>
      <c r="G3945" s="217"/>
      <c r="H3945" s="217"/>
      <c r="I3945" s="217"/>
      <c r="J3945" s="217"/>
      <c r="K3945" s="217"/>
      <c r="L3945" s="217"/>
      <c r="M3945" s="217"/>
      <c r="N3945" s="217"/>
      <c r="O3945" s="217"/>
      <c r="P3945" s="217"/>
    </row>
    <row r="3946">
      <c r="A3946" s="230"/>
      <c r="B3946" s="234"/>
      <c r="C3946" s="234"/>
      <c r="D3946" s="236"/>
      <c r="E3946" s="235"/>
      <c r="F3946" s="195"/>
      <c r="G3946" s="195"/>
      <c r="H3946" s="217"/>
      <c r="I3946" s="195"/>
      <c r="J3946" s="195"/>
      <c r="K3946" s="195"/>
      <c r="L3946" s="195"/>
      <c r="M3946" s="195"/>
      <c r="N3946" s="195"/>
      <c r="O3946" s="195"/>
      <c r="P3946" s="195"/>
    </row>
    <row r="3947">
      <c r="A3947" s="217"/>
      <c r="B3947" s="234"/>
      <c r="C3947" s="234"/>
      <c r="D3947" s="235"/>
      <c r="E3947" s="235"/>
      <c r="F3947" s="217"/>
      <c r="G3947" s="217"/>
      <c r="H3947" s="217"/>
      <c r="I3947" s="217"/>
      <c r="J3947" s="217"/>
      <c r="K3947" s="217"/>
      <c r="L3947" s="217"/>
      <c r="M3947" s="217"/>
      <c r="N3947" s="217"/>
      <c r="O3947" s="217"/>
      <c r="P3947" s="217"/>
    </row>
    <row r="3948">
      <c r="A3948" s="217"/>
      <c r="B3948" s="234"/>
      <c r="C3948" s="234"/>
      <c r="D3948" s="235"/>
      <c r="E3948" s="235"/>
      <c r="F3948" s="217"/>
      <c r="G3948" s="217"/>
      <c r="H3948" s="217"/>
      <c r="I3948" s="217"/>
      <c r="J3948" s="217"/>
      <c r="K3948" s="217"/>
      <c r="L3948" s="217"/>
      <c r="M3948" s="217"/>
      <c r="N3948" s="217"/>
      <c r="O3948" s="217"/>
      <c r="P3948" s="217"/>
    </row>
    <row r="3949">
      <c r="A3949" s="217"/>
      <c r="B3949" s="234"/>
      <c r="C3949" s="234"/>
      <c r="D3949" s="235"/>
      <c r="E3949" s="235"/>
      <c r="F3949" s="217"/>
      <c r="G3949" s="217"/>
      <c r="H3949" s="217"/>
      <c r="I3949" s="217"/>
      <c r="J3949" s="217"/>
      <c r="K3949" s="217"/>
      <c r="L3949" s="217"/>
      <c r="M3949" s="217"/>
      <c r="N3949" s="217"/>
      <c r="O3949" s="217"/>
      <c r="P3949" s="217"/>
    </row>
    <row r="3950">
      <c r="A3950" s="217"/>
      <c r="B3950" s="234"/>
      <c r="C3950" s="234"/>
      <c r="D3950" s="235"/>
      <c r="E3950" s="235"/>
      <c r="F3950" s="217"/>
      <c r="G3950" s="217"/>
      <c r="H3950" s="217"/>
      <c r="I3950" s="217"/>
      <c r="J3950" s="217"/>
      <c r="K3950" s="217"/>
      <c r="L3950" s="217"/>
      <c r="M3950" s="217"/>
      <c r="N3950" s="217"/>
      <c r="O3950" s="217"/>
      <c r="P3950" s="217"/>
    </row>
    <row r="3951">
      <c r="A3951" s="217"/>
      <c r="B3951" s="234"/>
      <c r="C3951" s="234"/>
      <c r="D3951" s="235"/>
      <c r="E3951" s="235"/>
      <c r="F3951" s="217"/>
      <c r="G3951" s="217"/>
      <c r="H3951" s="217"/>
      <c r="I3951" s="217"/>
      <c r="J3951" s="217"/>
      <c r="K3951" s="217"/>
      <c r="L3951" s="217"/>
      <c r="M3951" s="217"/>
      <c r="N3951" s="217"/>
      <c r="O3951" s="217"/>
      <c r="P3951" s="217"/>
    </row>
    <row r="3952">
      <c r="A3952" s="217"/>
      <c r="B3952" s="234"/>
      <c r="C3952" s="234"/>
      <c r="D3952" s="235"/>
      <c r="E3952" s="235"/>
      <c r="F3952" s="217"/>
      <c r="G3952" s="217"/>
      <c r="H3952" s="217"/>
      <c r="I3952" s="217"/>
      <c r="J3952" s="217"/>
      <c r="K3952" s="217"/>
      <c r="L3952" s="217"/>
      <c r="M3952" s="217"/>
      <c r="N3952" s="217"/>
      <c r="O3952" s="217"/>
      <c r="P3952" s="217"/>
    </row>
    <row r="3953">
      <c r="A3953" s="217"/>
      <c r="B3953" s="234"/>
      <c r="C3953" s="234"/>
      <c r="D3953" s="235"/>
      <c r="E3953" s="235"/>
      <c r="F3953" s="217"/>
      <c r="G3953" s="217"/>
      <c r="H3953" s="217"/>
      <c r="I3953" s="217"/>
      <c r="J3953" s="217"/>
      <c r="K3953" s="217"/>
      <c r="L3953" s="217"/>
      <c r="M3953" s="217"/>
      <c r="N3953" s="217"/>
      <c r="O3953" s="217"/>
      <c r="P3953" s="217"/>
    </row>
    <row r="3954">
      <c r="A3954" s="217"/>
      <c r="B3954" s="234"/>
      <c r="C3954" s="234"/>
      <c r="D3954" s="235"/>
      <c r="E3954" s="235"/>
      <c r="F3954" s="217"/>
      <c r="G3954" s="217"/>
      <c r="H3954" s="217"/>
      <c r="I3954" s="217"/>
      <c r="J3954" s="217"/>
      <c r="K3954" s="217"/>
      <c r="L3954" s="217"/>
      <c r="M3954" s="217"/>
      <c r="N3954" s="217"/>
      <c r="O3954" s="217"/>
      <c r="P3954" s="217"/>
    </row>
    <row r="3955">
      <c r="A3955" s="217"/>
      <c r="B3955" s="234"/>
      <c r="C3955" s="234"/>
      <c r="D3955" s="235"/>
      <c r="E3955" s="235"/>
      <c r="F3955" s="217"/>
      <c r="G3955" s="217"/>
      <c r="H3955" s="217"/>
      <c r="I3955" s="217"/>
      <c r="J3955" s="217"/>
      <c r="K3955" s="217"/>
      <c r="L3955" s="217"/>
      <c r="M3955" s="217"/>
      <c r="N3955" s="217"/>
      <c r="O3955" s="217"/>
      <c r="P3955" s="217"/>
    </row>
    <row r="3956">
      <c r="A3956" s="217"/>
      <c r="B3956" s="234"/>
      <c r="C3956" s="234"/>
      <c r="D3956" s="235"/>
      <c r="E3956" s="235"/>
      <c r="F3956" s="217"/>
      <c r="G3956" s="217"/>
      <c r="H3956" s="217"/>
      <c r="I3956" s="217"/>
      <c r="J3956" s="217"/>
      <c r="K3956" s="217"/>
      <c r="L3956" s="217"/>
      <c r="M3956" s="217"/>
      <c r="N3956" s="217"/>
      <c r="O3956" s="217"/>
      <c r="P3956" s="217"/>
    </row>
    <row r="3957">
      <c r="A3957" s="217"/>
      <c r="B3957" s="234"/>
      <c r="C3957" s="234"/>
      <c r="D3957" s="235"/>
      <c r="E3957" s="235"/>
      <c r="F3957" s="217"/>
      <c r="G3957" s="217"/>
      <c r="H3957" s="217"/>
      <c r="I3957" s="217"/>
      <c r="J3957" s="217"/>
      <c r="K3957" s="217"/>
      <c r="L3957" s="217"/>
      <c r="M3957" s="217"/>
      <c r="N3957" s="217"/>
      <c r="O3957" s="217"/>
      <c r="P3957" s="217"/>
    </row>
    <row r="3958">
      <c r="A3958" s="217"/>
      <c r="B3958" s="234"/>
      <c r="C3958" s="234"/>
      <c r="D3958" s="235"/>
      <c r="E3958" s="235"/>
      <c r="F3958" s="217"/>
      <c r="G3958" s="217"/>
      <c r="H3958" s="217"/>
      <c r="I3958" s="217"/>
      <c r="J3958" s="217"/>
      <c r="K3958" s="217"/>
      <c r="L3958" s="217"/>
      <c r="M3958" s="217"/>
      <c r="N3958" s="217"/>
      <c r="O3958" s="217"/>
      <c r="P3958" s="217"/>
    </row>
    <row r="3959">
      <c r="A3959" s="217"/>
      <c r="B3959" s="234"/>
      <c r="C3959" s="234"/>
      <c r="D3959" s="235"/>
      <c r="E3959" s="235"/>
      <c r="F3959" s="217"/>
      <c r="G3959" s="217"/>
      <c r="H3959" s="217"/>
      <c r="I3959" s="217"/>
      <c r="J3959" s="217"/>
      <c r="K3959" s="217"/>
      <c r="L3959" s="217"/>
      <c r="M3959" s="217"/>
      <c r="N3959" s="217"/>
      <c r="O3959" s="217"/>
      <c r="P3959" s="217"/>
    </row>
    <row r="3960">
      <c r="A3960" s="217"/>
      <c r="B3960" s="234"/>
      <c r="C3960" s="234"/>
      <c r="D3960" s="235"/>
      <c r="E3960" s="235"/>
      <c r="F3960" s="217"/>
      <c r="G3960" s="217"/>
      <c r="H3960" s="217"/>
      <c r="I3960" s="217"/>
      <c r="J3960" s="217"/>
      <c r="K3960" s="217"/>
      <c r="L3960" s="217"/>
      <c r="M3960" s="217"/>
      <c r="N3960" s="217"/>
      <c r="O3960" s="217"/>
      <c r="P3960" s="217"/>
    </row>
    <row r="3961">
      <c r="A3961" s="217"/>
      <c r="B3961" s="234"/>
      <c r="C3961" s="234"/>
      <c r="D3961" s="235"/>
      <c r="E3961" s="235"/>
      <c r="F3961" s="217"/>
      <c r="G3961" s="217"/>
      <c r="H3961" s="217"/>
      <c r="I3961" s="217"/>
      <c r="J3961" s="217"/>
      <c r="K3961" s="217"/>
      <c r="L3961" s="217"/>
      <c r="M3961" s="217"/>
      <c r="N3961" s="217"/>
      <c r="O3961" s="217"/>
      <c r="P3961" s="217"/>
    </row>
    <row r="3962">
      <c r="A3962" s="217"/>
      <c r="B3962" s="234"/>
      <c r="C3962" s="234"/>
      <c r="D3962" s="235"/>
      <c r="E3962" s="235"/>
      <c r="F3962" s="217"/>
      <c r="G3962" s="217"/>
      <c r="H3962" s="217"/>
      <c r="I3962" s="217"/>
      <c r="J3962" s="217"/>
      <c r="K3962" s="217"/>
      <c r="L3962" s="217"/>
      <c r="M3962" s="217"/>
      <c r="N3962" s="217"/>
      <c r="O3962" s="217"/>
      <c r="P3962" s="217"/>
    </row>
    <row r="3963">
      <c r="A3963" s="217"/>
      <c r="B3963" s="234"/>
      <c r="C3963" s="234"/>
      <c r="D3963" s="235"/>
      <c r="E3963" s="235"/>
      <c r="F3963" s="217"/>
      <c r="G3963" s="217"/>
      <c r="H3963" s="217"/>
      <c r="I3963" s="217"/>
      <c r="J3963" s="217"/>
      <c r="K3963" s="217"/>
      <c r="L3963" s="217"/>
      <c r="M3963" s="217"/>
      <c r="N3963" s="217"/>
      <c r="O3963" s="217"/>
      <c r="P3963" s="217"/>
    </row>
    <row r="3964">
      <c r="A3964" s="230"/>
      <c r="B3964" s="234"/>
      <c r="C3964" s="234"/>
      <c r="D3964" s="236"/>
      <c r="E3964" s="235"/>
      <c r="F3964" s="195"/>
      <c r="G3964" s="195"/>
      <c r="H3964" s="217"/>
      <c r="I3964" s="195"/>
      <c r="J3964" s="195"/>
      <c r="K3964" s="195"/>
      <c r="L3964" s="195"/>
      <c r="M3964" s="195"/>
      <c r="N3964" s="195"/>
      <c r="O3964" s="195"/>
      <c r="P3964" s="195"/>
    </row>
    <row r="3965">
      <c r="A3965" s="217"/>
      <c r="B3965" s="234"/>
      <c r="C3965" s="234"/>
      <c r="D3965" s="235"/>
      <c r="E3965" s="235"/>
      <c r="F3965" s="217"/>
      <c r="G3965" s="217"/>
      <c r="H3965" s="217"/>
      <c r="I3965" s="217"/>
      <c r="J3965" s="217"/>
      <c r="K3965" s="217"/>
      <c r="L3965" s="217"/>
      <c r="M3965" s="217"/>
      <c r="N3965" s="217"/>
      <c r="O3965" s="217"/>
      <c r="P3965" s="217"/>
    </row>
    <row r="3966">
      <c r="A3966" s="217"/>
      <c r="B3966" s="234"/>
      <c r="C3966" s="234"/>
      <c r="D3966" s="235"/>
      <c r="E3966" s="235"/>
      <c r="F3966" s="217"/>
      <c r="G3966" s="217"/>
      <c r="H3966" s="217"/>
      <c r="I3966" s="217"/>
      <c r="J3966" s="217"/>
      <c r="K3966" s="217"/>
      <c r="L3966" s="217"/>
      <c r="M3966" s="217"/>
      <c r="N3966" s="217"/>
      <c r="O3966" s="217"/>
      <c r="P3966" s="217"/>
    </row>
    <row r="3967">
      <c r="A3967" s="217"/>
      <c r="B3967" s="234"/>
      <c r="C3967" s="234"/>
      <c r="D3967" s="235"/>
      <c r="E3967" s="235"/>
      <c r="F3967" s="217"/>
      <c r="G3967" s="217"/>
      <c r="H3967" s="217"/>
      <c r="I3967" s="217"/>
      <c r="J3967" s="217"/>
      <c r="K3967" s="217"/>
      <c r="L3967" s="217"/>
      <c r="M3967" s="217"/>
      <c r="N3967" s="217"/>
      <c r="O3967" s="217"/>
      <c r="P3967" s="217"/>
    </row>
    <row r="3968">
      <c r="A3968" s="217"/>
      <c r="B3968" s="234"/>
      <c r="C3968" s="234"/>
      <c r="D3968" s="235"/>
      <c r="E3968" s="235"/>
      <c r="F3968" s="217"/>
      <c r="G3968" s="217"/>
      <c r="H3968" s="217"/>
      <c r="I3968" s="217"/>
      <c r="J3968" s="217"/>
      <c r="K3968" s="217"/>
      <c r="L3968" s="217"/>
      <c r="M3968" s="217"/>
      <c r="N3968" s="217"/>
      <c r="O3968" s="217"/>
      <c r="P3968" s="217"/>
    </row>
    <row r="3969">
      <c r="A3969" s="217"/>
      <c r="B3969" s="234"/>
      <c r="C3969" s="234"/>
      <c r="D3969" s="235"/>
      <c r="E3969" s="235"/>
      <c r="F3969" s="217"/>
      <c r="G3969" s="217"/>
      <c r="H3969" s="217"/>
      <c r="I3969" s="217"/>
      <c r="J3969" s="217"/>
      <c r="K3969" s="217"/>
      <c r="L3969" s="217"/>
      <c r="M3969" s="217"/>
      <c r="N3969" s="217"/>
      <c r="O3969" s="217"/>
      <c r="P3969" s="217"/>
    </row>
    <row r="3970">
      <c r="A3970" s="217"/>
      <c r="B3970" s="234"/>
      <c r="C3970" s="234"/>
      <c r="D3970" s="235"/>
      <c r="E3970" s="235"/>
      <c r="F3970" s="217"/>
      <c r="G3970" s="217"/>
      <c r="H3970" s="217"/>
      <c r="I3970" s="217"/>
      <c r="J3970" s="217"/>
      <c r="K3970" s="217"/>
      <c r="L3970" s="217"/>
      <c r="M3970" s="217"/>
      <c r="N3970" s="217"/>
      <c r="O3970" s="217"/>
      <c r="P3970" s="217"/>
    </row>
    <row r="3971">
      <c r="A3971" s="217"/>
      <c r="B3971" s="234"/>
      <c r="C3971" s="234"/>
      <c r="D3971" s="235"/>
      <c r="E3971" s="235"/>
      <c r="F3971" s="217"/>
      <c r="G3971" s="217"/>
      <c r="H3971" s="217"/>
      <c r="I3971" s="217"/>
      <c r="J3971" s="217"/>
      <c r="K3971" s="217"/>
      <c r="L3971" s="217"/>
      <c r="M3971" s="217"/>
      <c r="N3971" s="217"/>
      <c r="O3971" s="217"/>
      <c r="P3971" s="217"/>
    </row>
    <row r="3972">
      <c r="A3972" s="217"/>
      <c r="B3972" s="234"/>
      <c r="C3972" s="234"/>
      <c r="D3972" s="235"/>
      <c r="E3972" s="235"/>
      <c r="F3972" s="217"/>
      <c r="G3972" s="217"/>
      <c r="H3972" s="217"/>
      <c r="I3972" s="217"/>
      <c r="J3972" s="217"/>
      <c r="K3972" s="217"/>
      <c r="L3972" s="217"/>
      <c r="M3972" s="217"/>
      <c r="N3972" s="217"/>
      <c r="O3972" s="217"/>
      <c r="P3972" s="217"/>
    </row>
    <row r="3973">
      <c r="A3973" s="217"/>
      <c r="B3973" s="234"/>
      <c r="C3973" s="234"/>
      <c r="D3973" s="235"/>
      <c r="E3973" s="235"/>
      <c r="F3973" s="217"/>
      <c r="G3973" s="217"/>
      <c r="H3973" s="217"/>
      <c r="I3973" s="217"/>
      <c r="J3973" s="217"/>
      <c r="K3973" s="217"/>
      <c r="L3973" s="217"/>
      <c r="M3973" s="217"/>
      <c r="N3973" s="217"/>
      <c r="O3973" s="217"/>
      <c r="P3973" s="217"/>
    </row>
    <row r="3974">
      <c r="A3974" s="217"/>
      <c r="B3974" s="234"/>
      <c r="C3974" s="234"/>
      <c r="D3974" s="235"/>
      <c r="E3974" s="235"/>
      <c r="F3974" s="217"/>
      <c r="G3974" s="217"/>
      <c r="H3974" s="217"/>
      <c r="I3974" s="217"/>
      <c r="J3974" s="217"/>
      <c r="K3974" s="217"/>
      <c r="L3974" s="217"/>
      <c r="M3974" s="217"/>
      <c r="N3974" s="217"/>
      <c r="O3974" s="217"/>
      <c r="P3974" s="217"/>
    </row>
    <row r="3975">
      <c r="A3975" s="217"/>
      <c r="B3975" s="234"/>
      <c r="C3975" s="234"/>
      <c r="D3975" s="235"/>
      <c r="E3975" s="235"/>
      <c r="F3975" s="217"/>
      <c r="G3975" s="217"/>
      <c r="H3975" s="217"/>
      <c r="I3975" s="217"/>
      <c r="J3975" s="217"/>
      <c r="K3975" s="217"/>
      <c r="L3975" s="217"/>
      <c r="M3975" s="217"/>
      <c r="N3975" s="217"/>
      <c r="O3975" s="217"/>
      <c r="P3975" s="217"/>
    </row>
    <row r="3976">
      <c r="A3976" s="217"/>
      <c r="B3976" s="234"/>
      <c r="C3976" s="234"/>
      <c r="D3976" s="235"/>
      <c r="E3976" s="235"/>
      <c r="F3976" s="217"/>
      <c r="G3976" s="217"/>
      <c r="H3976" s="217"/>
      <c r="I3976" s="217"/>
      <c r="J3976" s="217"/>
      <c r="K3976" s="217"/>
      <c r="L3976" s="217"/>
      <c r="M3976" s="217"/>
      <c r="N3976" s="217"/>
      <c r="O3976" s="217"/>
      <c r="P3976" s="217"/>
    </row>
    <row r="3977">
      <c r="A3977" s="217"/>
      <c r="B3977" s="234"/>
      <c r="C3977" s="234"/>
      <c r="D3977" s="235"/>
      <c r="E3977" s="235"/>
      <c r="F3977" s="217"/>
      <c r="G3977" s="217"/>
      <c r="H3977" s="217"/>
      <c r="I3977" s="217"/>
      <c r="J3977" s="217"/>
      <c r="K3977" s="217"/>
      <c r="L3977" s="217"/>
      <c r="M3977" s="217"/>
      <c r="N3977" s="217"/>
      <c r="O3977" s="217"/>
      <c r="P3977" s="217"/>
    </row>
    <row r="3978">
      <c r="A3978" s="217"/>
      <c r="B3978" s="234"/>
      <c r="C3978" s="234"/>
      <c r="D3978" s="235"/>
      <c r="E3978" s="235"/>
      <c r="F3978" s="217"/>
      <c r="G3978" s="217"/>
      <c r="H3978" s="217"/>
      <c r="I3978" s="217"/>
      <c r="J3978" s="217"/>
      <c r="K3978" s="217"/>
      <c r="L3978" s="217"/>
      <c r="M3978" s="217"/>
      <c r="N3978" s="217"/>
      <c r="O3978" s="217"/>
      <c r="P3978" s="217"/>
    </row>
    <row r="3979">
      <c r="A3979" s="217"/>
      <c r="B3979" s="234"/>
      <c r="C3979" s="234"/>
      <c r="D3979" s="235"/>
      <c r="E3979" s="235"/>
      <c r="F3979" s="217"/>
      <c r="G3979" s="217"/>
      <c r="H3979" s="217"/>
      <c r="I3979" s="217"/>
      <c r="J3979" s="217"/>
      <c r="K3979" s="217"/>
      <c r="L3979" s="217"/>
      <c r="M3979" s="217"/>
      <c r="N3979" s="217"/>
      <c r="O3979" s="217"/>
      <c r="P3979" s="217"/>
    </row>
    <row r="3980">
      <c r="A3980" s="217"/>
      <c r="B3980" s="234"/>
      <c r="C3980" s="234"/>
      <c r="D3980" s="235"/>
      <c r="E3980" s="235"/>
      <c r="F3980" s="217"/>
      <c r="G3980" s="217"/>
      <c r="H3980" s="217"/>
      <c r="I3980" s="217"/>
      <c r="J3980" s="217"/>
      <c r="K3980" s="217"/>
      <c r="L3980" s="217"/>
      <c r="M3980" s="217"/>
      <c r="N3980" s="217"/>
      <c r="O3980" s="217"/>
      <c r="P3980" s="217"/>
    </row>
    <row r="3981">
      <c r="A3981" s="217"/>
      <c r="B3981" s="234"/>
      <c r="C3981" s="234"/>
      <c r="D3981" s="235"/>
      <c r="E3981" s="235"/>
      <c r="F3981" s="217"/>
      <c r="G3981" s="217"/>
      <c r="H3981" s="217"/>
      <c r="I3981" s="217"/>
      <c r="J3981" s="217"/>
      <c r="K3981" s="217"/>
      <c r="L3981" s="217"/>
      <c r="M3981" s="217"/>
      <c r="N3981" s="217"/>
      <c r="O3981" s="217"/>
      <c r="P3981" s="217"/>
    </row>
    <row r="3982">
      <c r="A3982" s="230"/>
      <c r="B3982" s="234"/>
      <c r="C3982" s="234"/>
      <c r="D3982" s="236"/>
      <c r="E3982" s="235"/>
      <c r="F3982" s="195"/>
      <c r="G3982" s="195"/>
      <c r="H3982" s="217"/>
      <c r="I3982" s="195"/>
      <c r="J3982" s="195"/>
      <c r="K3982" s="195"/>
      <c r="L3982" s="195"/>
      <c r="M3982" s="195"/>
      <c r="N3982" s="195"/>
      <c r="O3982" s="195"/>
      <c r="P3982" s="195"/>
    </row>
    <row r="3983">
      <c r="A3983" s="217"/>
      <c r="B3983" s="234"/>
      <c r="C3983" s="234"/>
      <c r="D3983" s="235"/>
      <c r="E3983" s="235"/>
      <c r="F3983" s="217"/>
      <c r="G3983" s="217"/>
      <c r="H3983" s="217"/>
      <c r="I3983" s="217"/>
      <c r="J3983" s="217"/>
      <c r="K3983" s="217"/>
      <c r="L3983" s="217"/>
      <c r="M3983" s="217"/>
      <c r="N3983" s="217"/>
      <c r="O3983" s="217"/>
      <c r="P3983" s="217"/>
    </row>
    <row r="3984">
      <c r="A3984" s="217"/>
      <c r="B3984" s="234"/>
      <c r="C3984" s="234"/>
      <c r="D3984" s="235"/>
      <c r="E3984" s="235"/>
      <c r="F3984" s="217"/>
      <c r="G3984" s="217"/>
      <c r="H3984" s="217"/>
      <c r="I3984" s="217"/>
      <c r="J3984" s="217"/>
      <c r="K3984" s="217"/>
      <c r="L3984" s="217"/>
      <c r="M3984" s="217"/>
      <c r="N3984" s="217"/>
      <c r="O3984" s="217"/>
      <c r="P3984" s="217"/>
    </row>
    <row r="3985">
      <c r="A3985" s="217"/>
      <c r="B3985" s="234"/>
      <c r="C3985" s="234"/>
      <c r="D3985" s="235"/>
      <c r="E3985" s="235"/>
      <c r="F3985" s="217"/>
      <c r="G3985" s="217"/>
      <c r="H3985" s="217"/>
      <c r="I3985" s="217"/>
      <c r="J3985" s="217"/>
      <c r="K3985" s="217"/>
      <c r="L3985" s="217"/>
      <c r="M3985" s="217"/>
      <c r="N3985" s="217"/>
      <c r="O3985" s="217"/>
      <c r="P3985" s="217"/>
    </row>
    <row r="3986">
      <c r="A3986" s="217"/>
      <c r="B3986" s="234"/>
      <c r="C3986" s="234"/>
      <c r="D3986" s="235"/>
      <c r="E3986" s="235"/>
      <c r="F3986" s="217"/>
      <c r="G3986" s="217"/>
      <c r="H3986" s="217"/>
      <c r="I3986" s="217"/>
      <c r="J3986" s="217"/>
      <c r="K3986" s="217"/>
      <c r="L3986" s="217"/>
      <c r="M3986" s="217"/>
      <c r="N3986" s="217"/>
      <c r="O3986" s="217"/>
      <c r="P3986" s="217"/>
    </row>
    <row r="3987">
      <c r="A3987" s="217"/>
      <c r="B3987" s="234"/>
      <c r="C3987" s="234"/>
      <c r="D3987" s="235"/>
      <c r="E3987" s="235"/>
      <c r="F3987" s="217"/>
      <c r="G3987" s="217"/>
      <c r="H3987" s="217"/>
      <c r="I3987" s="217"/>
      <c r="J3987" s="217"/>
      <c r="K3987" s="217"/>
      <c r="L3987" s="217"/>
      <c r="M3987" s="217"/>
      <c r="N3987" s="217"/>
      <c r="O3987" s="217"/>
      <c r="P3987" s="217"/>
    </row>
    <row r="3988">
      <c r="A3988" s="217"/>
      <c r="B3988" s="234"/>
      <c r="C3988" s="234"/>
      <c r="D3988" s="235"/>
      <c r="E3988" s="235"/>
      <c r="F3988" s="217"/>
      <c r="G3988" s="217"/>
      <c r="H3988" s="217"/>
      <c r="I3988" s="217"/>
      <c r="J3988" s="217"/>
      <c r="K3988" s="217"/>
      <c r="L3988" s="217"/>
      <c r="M3988" s="217"/>
      <c r="N3988" s="217"/>
      <c r="O3988" s="217"/>
      <c r="P3988" s="217"/>
    </row>
    <row r="3989">
      <c r="A3989" s="217"/>
      <c r="B3989" s="234"/>
      <c r="C3989" s="234"/>
      <c r="D3989" s="235"/>
      <c r="E3989" s="235"/>
      <c r="F3989" s="217"/>
      <c r="G3989" s="217"/>
      <c r="H3989" s="217"/>
      <c r="I3989" s="217"/>
      <c r="J3989" s="217"/>
      <c r="K3989" s="217"/>
      <c r="L3989" s="217"/>
      <c r="M3989" s="217"/>
      <c r="N3989" s="217"/>
      <c r="O3989" s="217"/>
      <c r="P3989" s="217"/>
    </row>
    <row r="3990">
      <c r="A3990" s="217"/>
      <c r="B3990" s="234"/>
      <c r="C3990" s="234"/>
      <c r="D3990" s="235"/>
      <c r="E3990" s="235"/>
      <c r="F3990" s="217"/>
      <c r="G3990" s="217"/>
      <c r="H3990" s="217"/>
      <c r="I3990" s="217"/>
      <c r="J3990" s="217"/>
      <c r="K3990" s="217"/>
      <c r="L3990" s="217"/>
      <c r="M3990" s="217"/>
      <c r="N3990" s="217"/>
      <c r="O3990" s="217"/>
      <c r="P3990" s="217"/>
    </row>
    <row r="3991">
      <c r="A3991" s="217"/>
      <c r="B3991" s="234"/>
      <c r="C3991" s="234"/>
      <c r="D3991" s="235"/>
      <c r="E3991" s="235"/>
      <c r="F3991" s="217"/>
      <c r="G3991" s="217"/>
      <c r="H3991" s="217"/>
      <c r="I3991" s="217"/>
      <c r="J3991" s="217"/>
      <c r="K3991" s="217"/>
      <c r="L3991" s="217"/>
      <c r="M3991" s="217"/>
      <c r="N3991" s="217"/>
      <c r="O3991" s="217"/>
      <c r="P3991" s="217"/>
    </row>
    <row r="3992">
      <c r="A3992" s="217"/>
      <c r="B3992" s="234"/>
      <c r="C3992" s="234"/>
      <c r="D3992" s="235"/>
      <c r="E3992" s="235"/>
      <c r="F3992" s="217"/>
      <c r="G3992" s="217"/>
      <c r="H3992" s="217"/>
      <c r="I3992" s="217"/>
      <c r="J3992" s="217"/>
      <c r="K3992" s="217"/>
      <c r="L3992" s="217"/>
      <c r="M3992" s="217"/>
      <c r="N3992" s="217"/>
      <c r="O3992" s="217"/>
      <c r="P3992" s="217"/>
    </row>
    <row r="3993">
      <c r="A3993" s="217"/>
      <c r="B3993" s="234"/>
      <c r="C3993" s="234"/>
      <c r="D3993" s="235"/>
      <c r="E3993" s="235"/>
      <c r="F3993" s="217"/>
      <c r="G3993" s="217"/>
      <c r="H3993" s="217"/>
      <c r="I3993" s="217"/>
      <c r="J3993" s="217"/>
      <c r="K3993" s="217"/>
      <c r="L3993" s="217"/>
      <c r="M3993" s="217"/>
      <c r="N3993" s="217"/>
      <c r="O3993" s="217"/>
      <c r="P3993" s="217"/>
    </row>
    <row r="3994">
      <c r="A3994" s="217"/>
      <c r="B3994" s="234"/>
      <c r="C3994" s="234"/>
      <c r="D3994" s="235"/>
      <c r="E3994" s="235"/>
      <c r="F3994" s="217"/>
      <c r="G3994" s="217"/>
      <c r="H3994" s="217"/>
      <c r="I3994" s="217"/>
      <c r="J3994" s="217"/>
      <c r="K3994" s="217"/>
      <c r="L3994" s="217"/>
      <c r="M3994" s="217"/>
      <c r="N3994" s="217"/>
      <c r="O3994" s="217"/>
      <c r="P3994" s="217"/>
    </row>
    <row r="3995">
      <c r="A3995" s="217"/>
      <c r="B3995" s="234"/>
      <c r="C3995" s="234"/>
      <c r="D3995" s="235"/>
      <c r="E3995" s="235"/>
      <c r="F3995" s="217"/>
      <c r="G3995" s="217"/>
      <c r="H3995" s="217"/>
      <c r="I3995" s="217"/>
      <c r="J3995" s="217"/>
      <c r="K3995" s="217"/>
      <c r="L3995" s="217"/>
      <c r="M3995" s="217"/>
      <c r="N3995" s="217"/>
      <c r="O3995" s="217"/>
      <c r="P3995" s="217"/>
    </row>
    <row r="3996">
      <c r="A3996" s="217"/>
      <c r="B3996" s="234"/>
      <c r="C3996" s="234"/>
      <c r="D3996" s="235"/>
      <c r="E3996" s="235"/>
      <c r="F3996" s="217"/>
      <c r="G3996" s="217"/>
      <c r="H3996" s="217"/>
      <c r="I3996" s="217"/>
      <c r="J3996" s="217"/>
      <c r="K3996" s="217"/>
      <c r="L3996" s="217"/>
      <c r="M3996" s="217"/>
      <c r="N3996" s="217"/>
      <c r="O3996" s="217"/>
      <c r="P3996" s="217"/>
    </row>
    <row r="3997">
      <c r="A3997" s="217"/>
      <c r="B3997" s="234"/>
      <c r="C3997" s="234"/>
      <c r="D3997" s="235"/>
      <c r="E3997" s="235"/>
      <c r="F3997" s="217"/>
      <c r="G3997" s="217"/>
      <c r="H3997" s="217"/>
      <c r="I3997" s="217"/>
      <c r="J3997" s="217"/>
      <c r="K3997" s="217"/>
      <c r="L3997" s="217"/>
      <c r="M3997" s="217"/>
      <c r="N3997" s="217"/>
      <c r="O3997" s="217"/>
      <c r="P3997" s="217"/>
    </row>
    <row r="3998">
      <c r="A3998" s="217"/>
      <c r="B3998" s="234"/>
      <c r="C3998" s="234"/>
      <c r="D3998" s="235"/>
      <c r="E3998" s="235"/>
      <c r="F3998" s="217"/>
      <c r="G3998" s="217"/>
      <c r="H3998" s="217"/>
      <c r="I3998" s="217"/>
      <c r="J3998" s="217"/>
      <c r="K3998" s="217"/>
      <c r="L3998" s="217"/>
      <c r="M3998" s="217"/>
      <c r="N3998" s="217"/>
      <c r="O3998" s="217"/>
      <c r="P3998" s="217"/>
    </row>
    <row r="3999">
      <c r="A3999" s="217"/>
      <c r="B3999" s="234"/>
      <c r="C3999" s="234"/>
      <c r="D3999" s="235"/>
      <c r="E3999" s="235"/>
      <c r="F3999" s="217"/>
      <c r="G3999" s="217"/>
      <c r="H3999" s="217"/>
      <c r="I3999" s="217"/>
      <c r="J3999" s="217"/>
      <c r="K3999" s="217"/>
      <c r="L3999" s="217"/>
      <c r="M3999" s="217"/>
      <c r="N3999" s="217"/>
      <c r="O3999" s="217"/>
      <c r="P3999" s="217"/>
    </row>
    <row r="4000">
      <c r="A4000" s="230"/>
      <c r="B4000" s="234"/>
      <c r="C4000" s="234"/>
      <c r="D4000" s="236"/>
      <c r="E4000" s="235"/>
      <c r="F4000" s="195"/>
      <c r="G4000" s="195"/>
      <c r="H4000" s="217"/>
      <c r="I4000" s="195"/>
      <c r="J4000" s="195"/>
      <c r="K4000" s="195"/>
      <c r="L4000" s="195"/>
      <c r="M4000" s="195"/>
      <c r="N4000" s="195"/>
      <c r="O4000" s="195"/>
      <c r="P4000" s="195"/>
    </row>
    <row r="4001">
      <c r="A4001" s="217"/>
      <c r="B4001" s="234"/>
      <c r="C4001" s="234"/>
      <c r="D4001" s="235"/>
      <c r="E4001" s="235"/>
      <c r="F4001" s="217"/>
      <c r="G4001" s="217"/>
      <c r="H4001" s="217"/>
      <c r="I4001" s="217"/>
      <c r="J4001" s="217"/>
      <c r="K4001" s="217"/>
      <c r="L4001" s="217"/>
      <c r="M4001" s="217"/>
      <c r="N4001" s="217"/>
      <c r="O4001" s="217"/>
      <c r="P4001" s="217"/>
    </row>
    <row r="4002">
      <c r="A4002" s="217"/>
      <c r="B4002" s="234"/>
      <c r="C4002" s="234"/>
      <c r="D4002" s="235"/>
      <c r="E4002" s="235"/>
      <c r="F4002" s="217"/>
      <c r="G4002" s="217"/>
      <c r="H4002" s="217"/>
      <c r="I4002" s="217"/>
      <c r="J4002" s="217"/>
      <c r="K4002" s="217"/>
      <c r="L4002" s="217"/>
      <c r="M4002" s="217"/>
      <c r="N4002" s="217"/>
      <c r="O4002" s="217"/>
      <c r="P4002" s="217"/>
    </row>
    <row r="4003">
      <c r="A4003" s="217"/>
      <c r="B4003" s="234"/>
      <c r="C4003" s="234"/>
      <c r="D4003" s="235"/>
      <c r="E4003" s="235"/>
      <c r="F4003" s="217"/>
      <c r="G4003" s="217"/>
      <c r="H4003" s="217"/>
      <c r="I4003" s="217"/>
      <c r="J4003" s="217"/>
      <c r="K4003" s="217"/>
      <c r="L4003" s="217"/>
      <c r="M4003" s="217"/>
      <c r="N4003" s="217"/>
      <c r="O4003" s="217"/>
      <c r="P4003" s="217"/>
    </row>
    <row r="4004">
      <c r="A4004" s="217"/>
      <c r="B4004" s="234"/>
      <c r="C4004" s="234"/>
      <c r="D4004" s="235"/>
      <c r="E4004" s="235"/>
      <c r="F4004" s="217"/>
      <c r="G4004" s="217"/>
      <c r="H4004" s="217"/>
      <c r="I4004" s="217"/>
      <c r="J4004" s="217"/>
      <c r="K4004" s="217"/>
      <c r="L4004" s="217"/>
      <c r="M4004" s="217"/>
      <c r="N4004" s="217"/>
      <c r="O4004" s="217"/>
      <c r="P4004" s="217"/>
    </row>
    <row r="4005">
      <c r="A4005" s="217"/>
      <c r="B4005" s="234"/>
      <c r="C4005" s="234"/>
      <c r="D4005" s="235"/>
      <c r="E4005" s="235"/>
      <c r="F4005" s="217"/>
      <c r="G4005" s="217"/>
      <c r="H4005" s="217"/>
      <c r="I4005" s="217"/>
      <c r="J4005" s="217"/>
      <c r="K4005" s="217"/>
      <c r="L4005" s="217"/>
      <c r="M4005" s="217"/>
      <c r="N4005" s="217"/>
      <c r="O4005" s="217"/>
      <c r="P4005" s="217"/>
    </row>
    <row r="4006">
      <c r="A4006" s="217"/>
      <c r="B4006" s="234"/>
      <c r="C4006" s="234"/>
      <c r="D4006" s="235"/>
      <c r="E4006" s="235"/>
      <c r="F4006" s="217"/>
      <c r="G4006" s="217"/>
      <c r="H4006" s="217"/>
      <c r="I4006" s="217"/>
      <c r="J4006" s="217"/>
      <c r="K4006" s="217"/>
      <c r="L4006" s="217"/>
      <c r="M4006" s="217"/>
      <c r="N4006" s="217"/>
      <c r="O4006" s="217"/>
      <c r="P4006" s="217"/>
    </row>
    <row r="4007">
      <c r="A4007" s="217"/>
      <c r="B4007" s="234"/>
      <c r="C4007" s="234"/>
      <c r="D4007" s="235"/>
      <c r="E4007" s="235"/>
      <c r="F4007" s="217"/>
      <c r="G4007" s="217"/>
      <c r="H4007" s="217"/>
      <c r="I4007" s="217"/>
      <c r="J4007" s="217"/>
      <c r="K4007" s="217"/>
      <c r="L4007" s="217"/>
      <c r="M4007" s="217"/>
      <c r="N4007" s="217"/>
      <c r="O4007" s="217"/>
      <c r="P4007" s="217"/>
    </row>
    <row r="4008">
      <c r="A4008" s="217"/>
      <c r="B4008" s="234"/>
      <c r="C4008" s="234"/>
      <c r="D4008" s="235"/>
      <c r="E4008" s="235"/>
      <c r="F4008" s="217"/>
      <c r="G4008" s="217"/>
      <c r="H4008" s="217"/>
      <c r="I4008" s="217"/>
      <c r="J4008" s="217"/>
      <c r="K4008" s="217"/>
      <c r="L4008" s="217"/>
      <c r="M4008" s="217"/>
      <c r="N4008" s="217"/>
      <c r="O4008" s="217"/>
      <c r="P4008" s="217"/>
    </row>
    <row r="4009">
      <c r="A4009" s="217"/>
      <c r="B4009" s="234"/>
      <c r="C4009" s="234"/>
      <c r="D4009" s="235"/>
      <c r="E4009" s="235"/>
      <c r="F4009" s="217"/>
      <c r="G4009" s="217"/>
      <c r="H4009" s="217"/>
      <c r="I4009" s="217"/>
      <c r="J4009" s="217"/>
      <c r="K4009" s="217"/>
      <c r="L4009" s="217"/>
      <c r="M4009" s="217"/>
      <c r="N4009" s="217"/>
      <c r="O4009" s="217"/>
      <c r="P4009" s="217"/>
    </row>
    <row r="4010">
      <c r="A4010" s="217"/>
      <c r="B4010" s="234"/>
      <c r="C4010" s="234"/>
      <c r="D4010" s="235"/>
      <c r="E4010" s="235"/>
      <c r="F4010" s="217"/>
      <c r="G4010" s="217"/>
      <c r="H4010" s="217"/>
      <c r="I4010" s="217"/>
      <c r="J4010" s="217"/>
      <c r="K4010" s="217"/>
      <c r="L4010" s="217"/>
      <c r="M4010" s="217"/>
      <c r="N4010" s="217"/>
      <c r="O4010" s="217"/>
      <c r="P4010" s="217"/>
    </row>
    <row r="4011">
      <c r="A4011" s="217"/>
      <c r="B4011" s="234"/>
      <c r="C4011" s="234"/>
      <c r="D4011" s="235"/>
      <c r="E4011" s="235"/>
      <c r="F4011" s="217"/>
      <c r="G4011" s="217"/>
      <c r="H4011" s="217"/>
      <c r="I4011" s="217"/>
      <c r="J4011" s="217"/>
      <c r="K4011" s="217"/>
      <c r="L4011" s="217"/>
      <c r="M4011" s="217"/>
      <c r="N4011" s="217"/>
      <c r="O4011" s="217"/>
      <c r="P4011" s="217"/>
    </row>
    <row r="4012">
      <c r="A4012" s="217"/>
      <c r="B4012" s="234"/>
      <c r="C4012" s="234"/>
      <c r="D4012" s="235"/>
      <c r="E4012" s="235"/>
      <c r="F4012" s="217"/>
      <c r="G4012" s="217"/>
      <c r="H4012" s="217"/>
      <c r="I4012" s="217"/>
      <c r="J4012" s="217"/>
      <c r="K4012" s="217"/>
      <c r="L4012" s="217"/>
      <c r="M4012" s="217"/>
      <c r="N4012" s="217"/>
      <c r="O4012" s="217"/>
      <c r="P4012" s="217"/>
    </row>
    <row r="4013">
      <c r="A4013" s="217"/>
      <c r="B4013" s="234"/>
      <c r="C4013" s="234"/>
      <c r="D4013" s="235"/>
      <c r="E4013" s="235"/>
      <c r="F4013" s="217"/>
      <c r="G4013" s="217"/>
      <c r="H4013" s="217"/>
      <c r="I4013" s="217"/>
      <c r="J4013" s="217"/>
      <c r="K4013" s="217"/>
      <c r="L4013" s="217"/>
      <c r="M4013" s="217"/>
      <c r="N4013" s="217"/>
      <c r="O4013" s="217"/>
      <c r="P4013" s="217"/>
    </row>
    <row r="4014">
      <c r="A4014" s="217"/>
      <c r="B4014" s="234"/>
      <c r="C4014" s="234"/>
      <c r="D4014" s="235"/>
      <c r="E4014" s="235"/>
      <c r="F4014" s="217"/>
      <c r="G4014" s="217"/>
      <c r="H4014" s="217"/>
      <c r="I4014" s="217"/>
      <c r="J4014" s="217"/>
      <c r="K4014" s="217"/>
      <c r="L4014" s="217"/>
      <c r="M4014" s="217"/>
      <c r="N4014" s="217"/>
      <c r="O4014" s="217"/>
      <c r="P4014" s="217"/>
    </row>
    <row r="4015">
      <c r="A4015" s="217"/>
      <c r="B4015" s="234"/>
      <c r="C4015" s="234"/>
      <c r="D4015" s="235"/>
      <c r="E4015" s="235"/>
      <c r="F4015" s="217"/>
      <c r="G4015" s="217"/>
      <c r="H4015" s="217"/>
      <c r="I4015" s="217"/>
      <c r="J4015" s="217"/>
      <c r="K4015" s="217"/>
      <c r="L4015" s="217"/>
      <c r="M4015" s="217"/>
      <c r="N4015" s="217"/>
      <c r="O4015" s="217"/>
      <c r="P4015" s="217"/>
    </row>
    <row r="4016">
      <c r="A4016" s="217"/>
      <c r="B4016" s="234"/>
      <c r="C4016" s="234"/>
      <c r="D4016" s="235"/>
      <c r="E4016" s="235"/>
      <c r="F4016" s="217"/>
      <c r="G4016" s="217"/>
      <c r="H4016" s="217"/>
      <c r="I4016" s="217"/>
      <c r="J4016" s="217"/>
      <c r="K4016" s="217"/>
      <c r="L4016" s="217"/>
      <c r="M4016" s="217"/>
      <c r="N4016" s="217"/>
      <c r="O4016" s="217"/>
      <c r="P4016" s="217"/>
    </row>
    <row r="4017">
      <c r="A4017" s="217"/>
      <c r="B4017" s="234"/>
      <c r="C4017" s="234"/>
      <c r="D4017" s="235"/>
      <c r="E4017" s="235"/>
      <c r="F4017" s="217"/>
      <c r="G4017" s="217"/>
      <c r="H4017" s="217"/>
      <c r="I4017" s="217"/>
      <c r="J4017" s="217"/>
      <c r="K4017" s="217"/>
      <c r="L4017" s="217"/>
      <c r="M4017" s="217"/>
      <c r="N4017" s="217"/>
      <c r="O4017" s="217"/>
      <c r="P4017" s="217"/>
    </row>
    <row r="4018">
      <c r="A4018" s="230"/>
      <c r="B4018" s="234"/>
      <c r="C4018" s="234"/>
      <c r="D4018" s="236"/>
      <c r="E4018" s="235"/>
      <c r="F4018" s="195"/>
      <c r="G4018" s="195"/>
      <c r="H4018" s="217"/>
      <c r="I4018" s="195"/>
      <c r="J4018" s="195"/>
      <c r="K4018" s="195"/>
      <c r="L4018" s="195"/>
      <c r="M4018" s="195"/>
      <c r="N4018" s="195"/>
      <c r="O4018" s="195"/>
      <c r="P4018" s="195"/>
    </row>
    <row r="4019">
      <c r="A4019" s="217"/>
      <c r="B4019" s="234"/>
      <c r="C4019" s="234"/>
      <c r="D4019" s="235"/>
      <c r="E4019" s="235"/>
      <c r="F4019" s="217"/>
      <c r="G4019" s="217"/>
      <c r="H4019" s="217"/>
      <c r="I4019" s="217"/>
      <c r="J4019" s="217"/>
      <c r="K4019" s="217"/>
      <c r="L4019" s="217"/>
      <c r="M4019" s="217"/>
      <c r="N4019" s="217"/>
      <c r="O4019" s="217"/>
      <c r="P4019" s="217"/>
    </row>
    <row r="4020">
      <c r="A4020" s="217"/>
      <c r="B4020" s="234"/>
      <c r="C4020" s="234"/>
      <c r="D4020" s="235"/>
      <c r="E4020" s="235"/>
      <c r="F4020" s="217"/>
      <c r="G4020" s="217"/>
      <c r="H4020" s="217"/>
      <c r="I4020" s="217"/>
      <c r="J4020" s="217"/>
      <c r="K4020" s="217"/>
      <c r="L4020" s="217"/>
      <c r="M4020" s="217"/>
      <c r="N4020" s="217"/>
      <c r="O4020" s="217"/>
      <c r="P4020" s="217"/>
    </row>
    <row r="4021">
      <c r="A4021" s="217"/>
      <c r="B4021" s="234"/>
      <c r="C4021" s="234"/>
      <c r="D4021" s="235"/>
      <c r="E4021" s="235"/>
      <c r="F4021" s="217"/>
      <c r="G4021" s="217"/>
      <c r="H4021" s="217"/>
      <c r="I4021" s="217"/>
      <c r="J4021" s="217"/>
      <c r="K4021" s="217"/>
      <c r="L4021" s="217"/>
      <c r="M4021" s="217"/>
      <c r="N4021" s="217"/>
      <c r="O4021" s="217"/>
      <c r="P4021" s="217"/>
    </row>
    <row r="4022">
      <c r="A4022" s="217"/>
      <c r="B4022" s="234"/>
      <c r="C4022" s="234"/>
      <c r="D4022" s="235"/>
      <c r="E4022" s="235"/>
      <c r="F4022" s="217"/>
      <c r="G4022" s="217"/>
      <c r="H4022" s="217"/>
      <c r="I4022" s="217"/>
      <c r="J4022" s="217"/>
      <c r="K4022" s="217"/>
      <c r="L4022" s="217"/>
      <c r="M4022" s="217"/>
      <c r="N4022" s="217"/>
      <c r="O4022" s="217"/>
      <c r="P4022" s="217"/>
    </row>
    <row r="4023">
      <c r="A4023" s="217"/>
      <c r="B4023" s="234"/>
      <c r="C4023" s="234"/>
      <c r="D4023" s="235"/>
      <c r="E4023" s="235"/>
      <c r="F4023" s="217"/>
      <c r="G4023" s="217"/>
      <c r="H4023" s="217"/>
      <c r="I4023" s="217"/>
      <c r="J4023" s="217"/>
      <c r="K4023" s="217"/>
      <c r="L4023" s="217"/>
      <c r="M4023" s="217"/>
      <c r="N4023" s="217"/>
      <c r="O4023" s="217"/>
      <c r="P4023" s="217"/>
    </row>
    <row r="4024">
      <c r="A4024" s="217"/>
      <c r="B4024" s="234"/>
      <c r="C4024" s="234"/>
      <c r="D4024" s="235"/>
      <c r="E4024" s="235"/>
      <c r="F4024" s="217"/>
      <c r="G4024" s="217"/>
      <c r="H4024" s="217"/>
      <c r="I4024" s="217"/>
      <c r="J4024" s="217"/>
      <c r="K4024" s="217"/>
      <c r="L4024" s="217"/>
      <c r="M4024" s="217"/>
      <c r="N4024" s="217"/>
      <c r="O4024" s="217"/>
      <c r="P4024" s="217"/>
    </row>
    <row r="4025">
      <c r="A4025" s="217"/>
      <c r="B4025" s="234"/>
      <c r="C4025" s="234"/>
      <c r="D4025" s="235"/>
      <c r="E4025" s="235"/>
      <c r="F4025" s="217"/>
      <c r="G4025" s="217"/>
      <c r="H4025" s="217"/>
      <c r="I4025" s="217"/>
      <c r="J4025" s="217"/>
      <c r="K4025" s="217"/>
      <c r="L4025" s="217"/>
      <c r="M4025" s="217"/>
      <c r="N4025" s="217"/>
      <c r="O4025" s="217"/>
      <c r="P4025" s="217"/>
    </row>
    <row r="4026">
      <c r="A4026" s="217"/>
      <c r="B4026" s="234"/>
      <c r="C4026" s="234"/>
      <c r="D4026" s="235"/>
      <c r="E4026" s="235"/>
      <c r="F4026" s="217"/>
      <c r="G4026" s="217"/>
      <c r="H4026" s="217"/>
      <c r="I4026" s="217"/>
      <c r="J4026" s="217"/>
      <c r="K4026" s="217"/>
      <c r="L4026" s="217"/>
      <c r="M4026" s="217"/>
      <c r="N4026" s="217"/>
      <c r="O4026" s="217"/>
      <c r="P4026" s="217"/>
    </row>
    <row r="4027">
      <c r="A4027" s="217"/>
      <c r="B4027" s="234"/>
      <c r="C4027" s="234"/>
      <c r="D4027" s="235"/>
      <c r="E4027" s="235"/>
      <c r="F4027" s="217"/>
      <c r="G4027" s="217"/>
      <c r="H4027" s="217"/>
      <c r="I4027" s="217"/>
      <c r="J4027" s="217"/>
      <c r="K4027" s="217"/>
      <c r="L4027" s="217"/>
      <c r="M4027" s="217"/>
      <c r="N4027" s="217"/>
      <c r="O4027" s="217"/>
      <c r="P4027" s="217"/>
    </row>
    <row r="4028">
      <c r="A4028" s="217"/>
      <c r="B4028" s="234"/>
      <c r="C4028" s="234"/>
      <c r="D4028" s="235"/>
      <c r="E4028" s="235"/>
      <c r="F4028" s="217"/>
      <c r="G4028" s="217"/>
      <c r="H4028" s="217"/>
      <c r="I4028" s="217"/>
      <c r="J4028" s="217"/>
      <c r="K4028" s="217"/>
      <c r="L4028" s="217"/>
      <c r="M4028" s="217"/>
      <c r="N4028" s="217"/>
      <c r="O4028" s="217"/>
      <c r="P4028" s="217"/>
    </row>
    <row r="4029">
      <c r="A4029" s="217"/>
      <c r="B4029" s="234"/>
      <c r="C4029" s="234"/>
      <c r="D4029" s="235"/>
      <c r="E4029" s="235"/>
      <c r="F4029" s="217"/>
      <c r="G4029" s="217"/>
      <c r="H4029" s="217"/>
      <c r="I4029" s="217"/>
      <c r="J4029" s="217"/>
      <c r="K4029" s="217"/>
      <c r="L4029" s="217"/>
      <c r="M4029" s="217"/>
      <c r="N4029" s="217"/>
      <c r="O4029" s="217"/>
      <c r="P4029" s="217"/>
    </row>
    <row r="4030">
      <c r="A4030" s="217"/>
      <c r="B4030" s="234"/>
      <c r="C4030" s="234"/>
      <c r="D4030" s="235"/>
      <c r="E4030" s="235"/>
      <c r="F4030" s="217"/>
      <c r="G4030" s="217"/>
      <c r="H4030" s="217"/>
      <c r="I4030" s="217"/>
      <c r="J4030" s="217"/>
      <c r="K4030" s="217"/>
      <c r="L4030" s="217"/>
      <c r="M4030" s="217"/>
      <c r="N4030" s="217"/>
      <c r="O4030" s="217"/>
      <c r="P4030" s="217"/>
    </row>
    <row r="4031">
      <c r="A4031" s="217"/>
      <c r="B4031" s="234"/>
      <c r="C4031" s="234"/>
      <c r="D4031" s="235"/>
      <c r="E4031" s="235"/>
      <c r="F4031" s="217"/>
      <c r="G4031" s="217"/>
      <c r="H4031" s="217"/>
      <c r="I4031" s="217"/>
      <c r="J4031" s="217"/>
      <c r="K4031" s="217"/>
      <c r="L4031" s="217"/>
      <c r="M4031" s="217"/>
      <c r="N4031" s="217"/>
      <c r="O4031" s="217"/>
      <c r="P4031" s="217"/>
    </row>
    <row r="4032">
      <c r="A4032" s="217"/>
      <c r="B4032" s="234"/>
      <c r="C4032" s="234"/>
      <c r="D4032" s="235"/>
      <c r="E4032" s="235"/>
      <c r="F4032" s="217"/>
      <c r="G4032" s="217"/>
      <c r="H4032" s="217"/>
      <c r="I4032" s="217"/>
      <c r="J4032" s="217"/>
      <c r="K4032" s="217"/>
      <c r="L4032" s="217"/>
      <c r="M4032" s="217"/>
      <c r="N4032" s="217"/>
      <c r="O4032" s="217"/>
      <c r="P4032" s="217"/>
    </row>
    <row r="4033">
      <c r="A4033" s="217"/>
      <c r="B4033" s="234"/>
      <c r="C4033" s="234"/>
      <c r="D4033" s="235"/>
      <c r="E4033" s="235"/>
      <c r="F4033" s="217"/>
      <c r="G4033" s="217"/>
      <c r="H4033" s="217"/>
      <c r="I4033" s="217"/>
      <c r="J4033" s="217"/>
      <c r="K4033" s="217"/>
      <c r="L4033" s="217"/>
      <c r="M4033" s="217"/>
      <c r="N4033" s="217"/>
      <c r="O4033" s="217"/>
      <c r="P4033" s="217"/>
    </row>
    <row r="4034">
      <c r="A4034" s="217"/>
      <c r="B4034" s="234"/>
      <c r="C4034" s="234"/>
      <c r="D4034" s="235"/>
      <c r="E4034" s="235"/>
      <c r="F4034" s="217"/>
      <c r="G4034" s="217"/>
      <c r="H4034" s="217"/>
      <c r="I4034" s="217"/>
      <c r="J4034" s="217"/>
      <c r="K4034" s="217"/>
      <c r="L4034" s="217"/>
      <c r="M4034" s="217"/>
      <c r="N4034" s="217"/>
      <c r="O4034" s="217"/>
      <c r="P4034" s="217"/>
    </row>
    <row r="4035">
      <c r="A4035" s="217"/>
      <c r="B4035" s="234"/>
      <c r="C4035" s="234"/>
      <c r="D4035" s="235"/>
      <c r="E4035" s="235"/>
      <c r="F4035" s="217"/>
      <c r="G4035" s="217"/>
      <c r="H4035" s="217"/>
      <c r="I4035" s="217"/>
      <c r="J4035" s="217"/>
      <c r="K4035" s="217"/>
      <c r="L4035" s="217"/>
      <c r="M4035" s="217"/>
      <c r="N4035" s="217"/>
      <c r="O4035" s="217"/>
      <c r="P4035" s="217"/>
    </row>
    <row r="4036">
      <c r="A4036" s="230"/>
      <c r="B4036" s="234"/>
      <c r="C4036" s="234"/>
      <c r="D4036" s="236"/>
      <c r="E4036" s="235"/>
      <c r="F4036" s="195"/>
      <c r="G4036" s="195"/>
      <c r="H4036" s="217"/>
      <c r="I4036" s="195"/>
      <c r="J4036" s="195"/>
      <c r="K4036" s="195"/>
      <c r="L4036" s="195"/>
      <c r="M4036" s="195"/>
      <c r="N4036" s="195"/>
      <c r="O4036" s="195"/>
      <c r="P4036" s="195"/>
    </row>
    <row r="4037">
      <c r="A4037" s="217"/>
      <c r="B4037" s="234"/>
      <c r="C4037" s="234"/>
      <c r="D4037" s="235"/>
      <c r="E4037" s="235"/>
      <c r="F4037" s="217"/>
      <c r="G4037" s="217"/>
      <c r="H4037" s="217"/>
      <c r="I4037" s="217"/>
      <c r="J4037" s="217"/>
      <c r="K4037" s="217"/>
      <c r="L4037" s="217"/>
      <c r="M4037" s="217"/>
      <c r="N4037" s="217"/>
      <c r="O4037" s="217"/>
      <c r="P4037" s="217"/>
    </row>
    <row r="4038">
      <c r="A4038" s="217"/>
      <c r="B4038" s="234"/>
      <c r="C4038" s="234"/>
      <c r="D4038" s="235"/>
      <c r="E4038" s="235"/>
      <c r="F4038" s="217"/>
      <c r="G4038" s="217"/>
      <c r="H4038" s="217"/>
      <c r="I4038" s="217"/>
      <c r="J4038" s="217"/>
      <c r="K4038" s="217"/>
      <c r="L4038" s="217"/>
      <c r="M4038" s="217"/>
      <c r="N4038" s="217"/>
      <c r="O4038" s="217"/>
      <c r="P4038" s="217"/>
    </row>
    <row r="4039">
      <c r="A4039" s="217"/>
      <c r="B4039" s="234"/>
      <c r="C4039" s="234"/>
      <c r="D4039" s="235"/>
      <c r="E4039" s="235"/>
      <c r="F4039" s="217"/>
      <c r="G4039" s="217"/>
      <c r="H4039" s="217"/>
      <c r="I4039" s="217"/>
      <c r="J4039" s="217"/>
      <c r="K4039" s="217"/>
      <c r="L4039" s="217"/>
      <c r="M4039" s="217"/>
      <c r="N4039" s="217"/>
      <c r="O4039" s="217"/>
      <c r="P4039" s="217"/>
    </row>
    <row r="4040">
      <c r="A4040" s="217"/>
      <c r="B4040" s="234"/>
      <c r="C4040" s="234"/>
      <c r="D4040" s="235"/>
      <c r="E4040" s="235"/>
      <c r="F4040" s="217"/>
      <c r="G4040" s="217"/>
      <c r="H4040" s="217"/>
      <c r="I4040" s="217"/>
      <c r="J4040" s="217"/>
      <c r="K4040" s="217"/>
      <c r="L4040" s="217"/>
      <c r="M4040" s="217"/>
      <c r="N4040" s="217"/>
      <c r="O4040" s="217"/>
      <c r="P4040" s="217"/>
    </row>
    <row r="4041">
      <c r="A4041" s="217"/>
      <c r="B4041" s="234"/>
      <c r="C4041" s="234"/>
      <c r="D4041" s="235"/>
      <c r="E4041" s="235"/>
      <c r="F4041" s="217"/>
      <c r="G4041" s="217"/>
      <c r="H4041" s="217"/>
      <c r="I4041" s="217"/>
      <c r="J4041" s="217"/>
      <c r="K4041" s="217"/>
      <c r="L4041" s="217"/>
      <c r="M4041" s="217"/>
      <c r="N4041" s="217"/>
      <c r="O4041" s="217"/>
      <c r="P4041" s="217"/>
    </row>
    <row r="4042">
      <c r="A4042" s="217"/>
      <c r="B4042" s="234"/>
      <c r="C4042" s="234"/>
      <c r="D4042" s="235"/>
      <c r="E4042" s="235"/>
      <c r="F4042" s="217"/>
      <c r="G4042" s="217"/>
      <c r="H4042" s="217"/>
      <c r="I4042" s="217"/>
      <c r="J4042" s="217"/>
      <c r="K4042" s="217"/>
      <c r="L4042" s="217"/>
      <c r="M4042" s="217"/>
      <c r="N4042" s="217"/>
      <c r="O4042" s="217"/>
      <c r="P4042" s="217"/>
    </row>
    <row r="4043">
      <c r="A4043" s="217"/>
      <c r="B4043" s="234"/>
      <c r="C4043" s="234"/>
      <c r="D4043" s="235"/>
      <c r="E4043" s="235"/>
      <c r="F4043" s="217"/>
      <c r="G4043" s="217"/>
      <c r="H4043" s="217"/>
      <c r="I4043" s="217"/>
      <c r="J4043" s="217"/>
      <c r="K4043" s="217"/>
      <c r="L4043" s="217"/>
      <c r="M4043" s="217"/>
      <c r="N4043" s="217"/>
      <c r="O4043" s="217"/>
      <c r="P4043" s="217"/>
    </row>
    <row r="4044">
      <c r="A4044" s="217"/>
      <c r="B4044" s="234"/>
      <c r="C4044" s="234"/>
      <c r="D4044" s="235"/>
      <c r="E4044" s="235"/>
      <c r="F4044" s="217"/>
      <c r="G4044" s="217"/>
      <c r="H4044" s="217"/>
      <c r="I4044" s="217"/>
      <c r="J4044" s="217"/>
      <c r="K4044" s="217"/>
      <c r="L4044" s="217"/>
      <c r="M4044" s="217"/>
      <c r="N4044" s="217"/>
      <c r="O4044" s="217"/>
      <c r="P4044" s="217"/>
    </row>
    <row r="4045">
      <c r="A4045" s="217"/>
      <c r="B4045" s="234"/>
      <c r="C4045" s="234"/>
      <c r="D4045" s="235"/>
      <c r="E4045" s="235"/>
      <c r="F4045" s="217"/>
      <c r="G4045" s="217"/>
      <c r="H4045" s="217"/>
      <c r="I4045" s="217"/>
      <c r="J4045" s="217"/>
      <c r="K4045" s="217"/>
      <c r="L4045" s="217"/>
      <c r="M4045" s="217"/>
      <c r="N4045" s="217"/>
      <c r="O4045" s="217"/>
      <c r="P4045" s="217"/>
    </row>
    <row r="4046">
      <c r="A4046" s="217"/>
      <c r="B4046" s="234"/>
      <c r="C4046" s="234"/>
      <c r="D4046" s="235"/>
      <c r="E4046" s="235"/>
      <c r="F4046" s="217"/>
      <c r="G4046" s="217"/>
      <c r="H4046" s="217"/>
      <c r="I4046" s="217"/>
      <c r="J4046" s="217"/>
      <c r="K4046" s="217"/>
      <c r="L4046" s="217"/>
      <c r="M4046" s="217"/>
      <c r="N4046" s="217"/>
      <c r="O4046" s="217"/>
      <c r="P4046" s="217"/>
    </row>
    <row r="4047">
      <c r="A4047" s="217"/>
      <c r="B4047" s="234"/>
      <c r="C4047" s="234"/>
      <c r="D4047" s="235"/>
      <c r="E4047" s="235"/>
      <c r="F4047" s="217"/>
      <c r="G4047" s="217"/>
      <c r="H4047" s="217"/>
      <c r="I4047" s="217"/>
      <c r="J4047" s="217"/>
      <c r="K4047" s="217"/>
      <c r="L4047" s="217"/>
      <c r="M4047" s="217"/>
      <c r="N4047" s="217"/>
      <c r="O4047" s="217"/>
      <c r="P4047" s="217"/>
    </row>
    <row r="4048">
      <c r="A4048" s="217"/>
      <c r="B4048" s="234"/>
      <c r="C4048" s="234"/>
      <c r="D4048" s="235"/>
      <c r="E4048" s="235"/>
      <c r="F4048" s="217"/>
      <c r="G4048" s="217"/>
      <c r="H4048" s="217"/>
      <c r="I4048" s="217"/>
      <c r="J4048" s="217"/>
      <c r="K4048" s="217"/>
      <c r="L4048" s="217"/>
      <c r="M4048" s="217"/>
      <c r="N4048" s="217"/>
      <c r="O4048" s="217"/>
      <c r="P4048" s="217"/>
    </row>
    <row r="4049">
      <c r="A4049" s="217"/>
      <c r="B4049" s="234"/>
      <c r="C4049" s="234"/>
      <c r="D4049" s="235"/>
      <c r="E4049" s="235"/>
      <c r="F4049" s="217"/>
      <c r="G4049" s="217"/>
      <c r="H4049" s="217"/>
      <c r="I4049" s="217"/>
      <c r="J4049" s="217"/>
      <c r="K4049" s="217"/>
      <c r="L4049" s="217"/>
      <c r="M4049" s="217"/>
      <c r="N4049" s="217"/>
      <c r="O4049" s="217"/>
      <c r="P4049" s="217"/>
    </row>
    <row r="4050">
      <c r="A4050" s="217"/>
      <c r="B4050" s="234"/>
      <c r="C4050" s="234"/>
      <c r="D4050" s="235"/>
      <c r="E4050" s="235"/>
      <c r="F4050" s="217"/>
      <c r="G4050" s="217"/>
      <c r="H4050" s="217"/>
      <c r="I4050" s="217"/>
      <c r="J4050" s="217"/>
      <c r="K4050" s="217"/>
      <c r="L4050" s="217"/>
      <c r="M4050" s="217"/>
      <c r="N4050" s="217"/>
      <c r="O4050" s="217"/>
      <c r="P4050" s="217"/>
    </row>
    <row r="4051">
      <c r="A4051" s="217"/>
      <c r="B4051" s="234"/>
      <c r="C4051" s="234"/>
      <c r="D4051" s="235"/>
      <c r="E4051" s="235"/>
      <c r="F4051" s="217"/>
      <c r="G4051" s="217"/>
      <c r="H4051" s="217"/>
      <c r="I4051" s="217"/>
      <c r="J4051" s="217"/>
      <c r="K4051" s="217"/>
      <c r="L4051" s="217"/>
      <c r="M4051" s="217"/>
      <c r="N4051" s="217"/>
      <c r="O4051" s="217"/>
      <c r="P4051" s="217"/>
    </row>
    <row r="4052">
      <c r="A4052" s="217"/>
      <c r="B4052" s="234"/>
      <c r="C4052" s="234"/>
      <c r="D4052" s="235"/>
      <c r="E4052" s="235"/>
      <c r="F4052" s="217"/>
      <c r="G4052" s="217"/>
      <c r="H4052" s="217"/>
      <c r="I4052" s="217"/>
      <c r="J4052" s="217"/>
      <c r="K4052" s="217"/>
      <c r="L4052" s="217"/>
      <c r="M4052" s="217"/>
      <c r="N4052" s="217"/>
      <c r="O4052" s="217"/>
      <c r="P4052" s="217"/>
    </row>
    <row r="4053">
      <c r="A4053" s="217"/>
      <c r="B4053" s="234"/>
      <c r="C4053" s="234"/>
      <c r="D4053" s="235"/>
      <c r="E4053" s="235"/>
      <c r="F4053" s="217"/>
      <c r="G4053" s="217"/>
      <c r="H4053" s="217"/>
      <c r="I4053" s="217"/>
      <c r="J4053" s="217"/>
      <c r="K4053" s="217"/>
      <c r="L4053" s="217"/>
      <c r="M4053" s="217"/>
      <c r="N4053" s="217"/>
      <c r="O4053" s="217"/>
      <c r="P4053" s="217"/>
    </row>
    <row r="4054">
      <c r="A4054" s="230"/>
      <c r="B4054" s="234"/>
      <c r="C4054" s="234"/>
      <c r="D4054" s="236"/>
      <c r="E4054" s="235"/>
      <c r="F4054" s="195"/>
      <c r="G4054" s="195"/>
      <c r="H4054" s="217"/>
      <c r="I4054" s="195"/>
      <c r="J4054" s="195"/>
      <c r="K4054" s="195"/>
      <c r="L4054" s="195"/>
      <c r="M4054" s="195"/>
      <c r="N4054" s="195"/>
      <c r="O4054" s="195"/>
      <c r="P4054" s="195"/>
    </row>
    <row r="4055">
      <c r="A4055" s="217"/>
      <c r="B4055" s="234"/>
      <c r="C4055" s="234"/>
      <c r="D4055" s="235"/>
      <c r="E4055" s="235"/>
      <c r="F4055" s="217"/>
      <c r="G4055" s="217"/>
      <c r="H4055" s="217"/>
      <c r="I4055" s="217"/>
      <c r="J4055" s="217"/>
      <c r="K4055" s="217"/>
      <c r="L4055" s="217"/>
      <c r="M4055" s="217"/>
      <c r="N4055" s="217"/>
      <c r="O4055" s="217"/>
      <c r="P4055" s="217"/>
    </row>
    <row r="4056">
      <c r="A4056" s="217"/>
      <c r="B4056" s="234"/>
      <c r="C4056" s="234"/>
      <c r="D4056" s="235"/>
      <c r="E4056" s="235"/>
      <c r="F4056" s="217"/>
      <c r="G4056" s="217"/>
      <c r="H4056" s="217"/>
      <c r="I4056" s="217"/>
      <c r="J4056" s="217"/>
      <c r="K4056" s="217"/>
      <c r="L4056" s="217"/>
      <c r="M4056" s="217"/>
      <c r="N4056" s="217"/>
      <c r="O4056" s="217"/>
      <c r="P4056" s="217"/>
    </row>
    <row r="4057">
      <c r="A4057" s="217"/>
      <c r="B4057" s="234"/>
      <c r="C4057" s="234"/>
      <c r="D4057" s="235"/>
      <c r="E4057" s="235"/>
      <c r="F4057" s="217"/>
      <c r="G4057" s="217"/>
      <c r="H4057" s="217"/>
      <c r="I4057" s="217"/>
      <c r="J4057" s="217"/>
      <c r="K4057" s="217"/>
      <c r="L4057" s="217"/>
      <c r="M4057" s="217"/>
      <c r="N4057" s="217"/>
      <c r="O4057" s="217"/>
      <c r="P4057" s="217"/>
    </row>
    <row r="4058">
      <c r="A4058" s="217"/>
      <c r="B4058" s="234"/>
      <c r="C4058" s="234"/>
      <c r="D4058" s="235"/>
      <c r="E4058" s="235"/>
      <c r="F4058" s="217"/>
      <c r="G4058" s="217"/>
      <c r="H4058" s="217"/>
      <c r="I4058" s="217"/>
      <c r="J4058" s="217"/>
      <c r="K4058" s="217"/>
      <c r="L4058" s="217"/>
      <c r="M4058" s="217"/>
      <c r="N4058" s="217"/>
      <c r="O4058" s="217"/>
      <c r="P4058" s="217"/>
    </row>
    <row r="4059">
      <c r="A4059" s="217"/>
      <c r="B4059" s="234"/>
      <c r="C4059" s="234"/>
      <c r="D4059" s="235"/>
      <c r="E4059" s="235"/>
      <c r="F4059" s="217"/>
      <c r="G4059" s="217"/>
      <c r="H4059" s="217"/>
      <c r="I4059" s="217"/>
      <c r="J4059" s="217"/>
      <c r="K4059" s="217"/>
      <c r="L4059" s="217"/>
      <c r="M4059" s="217"/>
      <c r="N4059" s="217"/>
      <c r="O4059" s="217"/>
      <c r="P4059" s="217"/>
    </row>
    <row r="4060">
      <c r="A4060" s="217"/>
      <c r="B4060" s="234"/>
      <c r="C4060" s="234"/>
      <c r="D4060" s="235"/>
      <c r="E4060" s="235"/>
      <c r="F4060" s="217"/>
      <c r="G4060" s="217"/>
      <c r="H4060" s="217"/>
      <c r="I4060" s="217"/>
      <c r="J4060" s="217"/>
      <c r="K4060" s="217"/>
      <c r="L4060" s="217"/>
      <c r="M4060" s="217"/>
      <c r="N4060" s="217"/>
      <c r="O4060" s="217"/>
      <c r="P4060" s="217"/>
    </row>
    <row r="4061">
      <c r="A4061" s="217"/>
      <c r="B4061" s="234"/>
      <c r="C4061" s="234"/>
      <c r="D4061" s="235"/>
      <c r="E4061" s="235"/>
      <c r="F4061" s="217"/>
      <c r="G4061" s="217"/>
      <c r="H4061" s="217"/>
      <c r="I4061" s="217"/>
      <c r="J4061" s="217"/>
      <c r="K4061" s="217"/>
      <c r="L4061" s="217"/>
      <c r="M4061" s="217"/>
      <c r="N4061" s="217"/>
      <c r="O4061" s="217"/>
      <c r="P4061" s="217"/>
    </row>
    <row r="4062">
      <c r="A4062" s="217"/>
      <c r="B4062" s="234"/>
      <c r="C4062" s="234"/>
      <c r="D4062" s="235"/>
      <c r="E4062" s="235"/>
      <c r="F4062" s="217"/>
      <c r="G4062" s="217"/>
      <c r="H4062" s="217"/>
      <c r="I4062" s="217"/>
      <c r="J4062" s="217"/>
      <c r="K4062" s="217"/>
      <c r="L4062" s="217"/>
      <c r="M4062" s="217"/>
      <c r="N4062" s="217"/>
      <c r="O4062" s="217"/>
      <c r="P4062" s="217"/>
    </row>
    <row r="4063">
      <c r="A4063" s="217"/>
      <c r="B4063" s="234"/>
      <c r="C4063" s="234"/>
      <c r="D4063" s="235"/>
      <c r="E4063" s="235"/>
      <c r="F4063" s="217"/>
      <c r="G4063" s="217"/>
      <c r="H4063" s="217"/>
      <c r="I4063" s="217"/>
      <c r="J4063" s="217"/>
      <c r="K4063" s="217"/>
      <c r="L4063" s="217"/>
      <c r="M4063" s="217"/>
      <c r="N4063" s="217"/>
      <c r="O4063" s="217"/>
      <c r="P4063" s="217"/>
    </row>
    <row r="4064">
      <c r="A4064" s="217"/>
      <c r="B4064" s="234"/>
      <c r="C4064" s="234"/>
      <c r="D4064" s="235"/>
      <c r="E4064" s="235"/>
      <c r="F4064" s="217"/>
      <c r="G4064" s="217"/>
      <c r="H4064" s="217"/>
      <c r="I4064" s="217"/>
      <c r="J4064" s="217"/>
      <c r="K4064" s="217"/>
      <c r="L4064" s="217"/>
      <c r="M4064" s="217"/>
      <c r="N4064" s="217"/>
      <c r="O4064" s="217"/>
      <c r="P4064" s="217"/>
    </row>
    <row r="4065">
      <c r="A4065" s="217"/>
      <c r="B4065" s="234"/>
      <c r="C4065" s="234"/>
      <c r="D4065" s="235"/>
      <c r="E4065" s="235"/>
      <c r="F4065" s="217"/>
      <c r="G4065" s="217"/>
      <c r="H4065" s="217"/>
      <c r="I4065" s="217"/>
      <c r="J4065" s="217"/>
      <c r="K4065" s="217"/>
      <c r="L4065" s="217"/>
      <c r="M4065" s="217"/>
      <c r="N4065" s="217"/>
      <c r="O4065" s="217"/>
      <c r="P4065" s="217"/>
    </row>
    <row r="4066">
      <c r="A4066" s="217"/>
      <c r="B4066" s="234"/>
      <c r="C4066" s="234"/>
      <c r="D4066" s="235"/>
      <c r="E4066" s="235"/>
      <c r="F4066" s="217"/>
      <c r="G4066" s="217"/>
      <c r="H4066" s="217"/>
      <c r="I4066" s="217"/>
      <c r="J4066" s="217"/>
      <c r="K4066" s="217"/>
      <c r="L4066" s="217"/>
      <c r="M4066" s="217"/>
      <c r="N4066" s="217"/>
      <c r="O4066" s="217"/>
      <c r="P4066" s="217"/>
    </row>
    <row r="4067">
      <c r="A4067" s="217"/>
      <c r="B4067" s="234"/>
      <c r="C4067" s="234"/>
      <c r="D4067" s="235"/>
      <c r="E4067" s="235"/>
      <c r="F4067" s="217"/>
      <c r="G4067" s="217"/>
      <c r="H4067" s="217"/>
      <c r="I4067" s="217"/>
      <c r="J4067" s="217"/>
      <c r="K4067" s="217"/>
      <c r="L4067" s="217"/>
      <c r="M4067" s="217"/>
      <c r="N4067" s="217"/>
      <c r="O4067" s="217"/>
      <c r="P4067" s="217"/>
    </row>
    <row r="4068">
      <c r="A4068" s="217"/>
      <c r="B4068" s="234"/>
      <c r="C4068" s="234"/>
      <c r="D4068" s="235"/>
      <c r="E4068" s="235"/>
      <c r="F4068" s="217"/>
      <c r="G4068" s="217"/>
      <c r="H4068" s="217"/>
      <c r="I4068" s="217"/>
      <c r="J4068" s="217"/>
      <c r="K4068" s="217"/>
      <c r="L4068" s="217"/>
      <c r="M4068" s="217"/>
      <c r="N4068" s="217"/>
      <c r="O4068" s="217"/>
      <c r="P4068" s="217"/>
    </row>
    <row r="4069">
      <c r="A4069" s="217"/>
      <c r="B4069" s="234"/>
      <c r="C4069" s="234"/>
      <c r="D4069" s="235"/>
      <c r="E4069" s="235"/>
      <c r="F4069" s="217"/>
      <c r="G4069" s="217"/>
      <c r="H4069" s="217"/>
      <c r="I4069" s="217"/>
      <c r="J4069" s="217"/>
      <c r="K4069" s="217"/>
      <c r="L4069" s="217"/>
      <c r="M4069" s="217"/>
      <c r="N4069" s="217"/>
      <c r="O4069" s="217"/>
      <c r="P4069" s="217"/>
    </row>
    <row r="4070">
      <c r="A4070" s="217"/>
      <c r="B4070" s="234"/>
      <c r="C4070" s="234"/>
      <c r="D4070" s="235"/>
      <c r="E4070" s="235"/>
      <c r="F4070" s="217"/>
      <c r="G4070" s="217"/>
      <c r="H4070" s="217"/>
      <c r="I4070" s="217"/>
      <c r="J4070" s="217"/>
      <c r="K4070" s="217"/>
      <c r="L4070" s="217"/>
      <c r="M4070" s="217"/>
      <c r="N4070" s="217"/>
      <c r="O4070" s="217"/>
      <c r="P4070" s="217"/>
    </row>
    <row r="4071">
      <c r="A4071" s="217"/>
      <c r="B4071" s="234"/>
      <c r="C4071" s="234"/>
      <c r="D4071" s="235"/>
      <c r="E4071" s="235"/>
      <c r="F4071" s="217"/>
      <c r="G4071" s="217"/>
      <c r="H4071" s="217"/>
      <c r="I4071" s="217"/>
      <c r="J4071" s="217"/>
      <c r="K4071" s="217"/>
      <c r="L4071" s="217"/>
      <c r="M4071" s="217"/>
      <c r="N4071" s="217"/>
      <c r="O4071" s="217"/>
      <c r="P4071" s="217"/>
    </row>
    <row r="4072">
      <c r="A4072" s="230"/>
      <c r="B4072" s="234"/>
      <c r="C4072" s="234"/>
      <c r="D4072" s="236"/>
      <c r="E4072" s="235"/>
      <c r="F4072" s="195"/>
      <c r="G4072" s="195"/>
      <c r="H4072" s="217"/>
      <c r="I4072" s="195"/>
      <c r="J4072" s="195"/>
      <c r="K4072" s="195"/>
      <c r="L4072" s="195"/>
      <c r="M4072" s="195"/>
      <c r="N4072" s="195"/>
      <c r="O4072" s="195"/>
      <c r="P4072" s="195"/>
    </row>
    <row r="4073">
      <c r="A4073" s="217"/>
      <c r="B4073" s="234"/>
      <c r="C4073" s="234"/>
      <c r="D4073" s="235"/>
      <c r="E4073" s="235"/>
      <c r="F4073" s="217"/>
      <c r="G4073" s="217"/>
      <c r="H4073" s="217"/>
      <c r="I4073" s="217"/>
      <c r="J4073" s="217"/>
      <c r="K4073" s="217"/>
      <c r="L4073" s="217"/>
      <c r="M4073" s="217"/>
      <c r="N4073" s="217"/>
      <c r="O4073" s="217"/>
      <c r="P4073" s="217"/>
    </row>
    <row r="4074">
      <c r="A4074" s="217"/>
      <c r="B4074" s="234"/>
      <c r="C4074" s="234"/>
      <c r="D4074" s="235"/>
      <c r="E4074" s="235"/>
      <c r="F4074" s="217"/>
      <c r="G4074" s="217"/>
      <c r="H4074" s="217"/>
      <c r="I4074" s="217"/>
      <c r="J4074" s="217"/>
      <c r="K4074" s="217"/>
      <c r="L4074" s="217"/>
      <c r="M4074" s="217"/>
      <c r="N4074" s="217"/>
      <c r="O4074" s="217"/>
      <c r="P4074" s="217"/>
    </row>
    <row r="4075">
      <c r="A4075" s="217"/>
      <c r="B4075" s="234"/>
      <c r="C4075" s="234"/>
      <c r="D4075" s="235"/>
      <c r="E4075" s="235"/>
      <c r="F4075" s="217"/>
      <c r="G4075" s="217"/>
      <c r="H4075" s="217"/>
      <c r="I4075" s="217"/>
      <c r="J4075" s="217"/>
      <c r="K4075" s="217"/>
      <c r="L4075" s="217"/>
      <c r="M4075" s="217"/>
      <c r="N4075" s="217"/>
      <c r="O4075" s="217"/>
      <c r="P4075" s="217"/>
    </row>
    <row r="4076">
      <c r="A4076" s="217"/>
      <c r="B4076" s="234"/>
      <c r="C4076" s="234"/>
      <c r="D4076" s="235"/>
      <c r="E4076" s="235"/>
      <c r="F4076" s="217"/>
      <c r="G4076" s="217"/>
      <c r="H4076" s="217"/>
      <c r="I4076" s="217"/>
      <c r="J4076" s="217"/>
      <c r="K4076" s="217"/>
      <c r="L4076" s="217"/>
      <c r="M4076" s="217"/>
      <c r="N4076" s="217"/>
      <c r="O4076" s="217"/>
      <c r="P4076" s="217"/>
    </row>
    <row r="4077">
      <c r="A4077" s="217"/>
      <c r="B4077" s="234"/>
      <c r="C4077" s="234"/>
      <c r="D4077" s="235"/>
      <c r="E4077" s="235"/>
      <c r="F4077" s="217"/>
      <c r="G4077" s="217"/>
      <c r="H4077" s="217"/>
      <c r="I4077" s="217"/>
      <c r="J4077" s="217"/>
      <c r="K4077" s="217"/>
      <c r="L4077" s="217"/>
      <c r="M4077" s="217"/>
      <c r="N4077" s="217"/>
      <c r="O4077" s="217"/>
      <c r="P4077" s="217"/>
    </row>
    <row r="4078">
      <c r="A4078" s="217"/>
      <c r="B4078" s="234"/>
      <c r="C4078" s="234"/>
      <c r="D4078" s="235"/>
      <c r="E4078" s="235"/>
      <c r="F4078" s="217"/>
      <c r="G4078" s="217"/>
      <c r="H4078" s="217"/>
      <c r="I4078" s="217"/>
      <c r="J4078" s="217"/>
      <c r="K4078" s="217"/>
      <c r="L4078" s="217"/>
      <c r="M4078" s="217"/>
      <c r="N4078" s="217"/>
      <c r="O4078" s="217"/>
      <c r="P4078" s="217"/>
    </row>
    <row r="4079">
      <c r="A4079" s="217"/>
      <c r="B4079" s="234"/>
      <c r="C4079" s="234"/>
      <c r="D4079" s="235"/>
      <c r="E4079" s="235"/>
      <c r="F4079" s="217"/>
      <c r="G4079" s="217"/>
      <c r="H4079" s="217"/>
      <c r="I4079" s="217"/>
      <c r="J4079" s="217"/>
      <c r="K4079" s="217"/>
      <c r="L4079" s="217"/>
      <c r="M4079" s="217"/>
      <c r="N4079" s="217"/>
      <c r="O4079" s="217"/>
      <c r="P4079" s="217"/>
    </row>
    <row r="4080">
      <c r="A4080" s="217"/>
      <c r="B4080" s="234"/>
      <c r="C4080" s="234"/>
      <c r="D4080" s="235"/>
      <c r="E4080" s="235"/>
      <c r="F4080" s="217"/>
      <c r="G4080" s="217"/>
      <c r="H4080" s="217"/>
      <c r="I4080" s="217"/>
      <c r="J4080" s="217"/>
      <c r="K4080" s="217"/>
      <c r="L4080" s="217"/>
      <c r="M4080" s="217"/>
      <c r="N4080" s="217"/>
      <c r="O4080" s="217"/>
      <c r="P4080" s="217"/>
    </row>
    <row r="4081">
      <c r="A4081" s="217"/>
      <c r="B4081" s="234"/>
      <c r="C4081" s="234"/>
      <c r="D4081" s="235"/>
      <c r="E4081" s="235"/>
      <c r="F4081" s="217"/>
      <c r="G4081" s="217"/>
      <c r="H4081" s="217"/>
      <c r="I4081" s="217"/>
      <c r="J4081" s="217"/>
      <c r="K4081" s="217"/>
      <c r="L4081" s="217"/>
      <c r="M4081" s="217"/>
      <c r="N4081" s="217"/>
      <c r="O4081" s="217"/>
      <c r="P4081" s="217"/>
    </row>
    <row r="4082">
      <c r="A4082" s="217"/>
      <c r="B4082" s="234"/>
      <c r="C4082" s="234"/>
      <c r="D4082" s="235"/>
      <c r="E4082" s="235"/>
      <c r="F4082" s="217"/>
      <c r="G4082" s="217"/>
      <c r="H4082" s="217"/>
      <c r="I4082" s="217"/>
      <c r="J4082" s="217"/>
      <c r="K4082" s="217"/>
      <c r="L4082" s="217"/>
      <c r="M4082" s="217"/>
      <c r="N4082" s="217"/>
      <c r="O4082" s="217"/>
      <c r="P4082" s="217"/>
    </row>
    <row r="4083">
      <c r="A4083" s="217"/>
      <c r="B4083" s="234"/>
      <c r="C4083" s="234"/>
      <c r="D4083" s="235"/>
      <c r="E4083" s="235"/>
      <c r="F4083" s="217"/>
      <c r="G4083" s="217"/>
      <c r="H4083" s="217"/>
      <c r="I4083" s="217"/>
      <c r="J4083" s="217"/>
      <c r="K4083" s="217"/>
      <c r="L4083" s="217"/>
      <c r="M4083" s="217"/>
      <c r="N4083" s="217"/>
      <c r="O4083" s="217"/>
      <c r="P4083" s="217"/>
    </row>
    <row r="4084">
      <c r="A4084" s="217"/>
      <c r="B4084" s="234"/>
      <c r="C4084" s="234"/>
      <c r="D4084" s="235"/>
      <c r="E4084" s="235"/>
      <c r="F4084" s="217"/>
      <c r="G4084" s="217"/>
      <c r="H4084" s="217"/>
      <c r="I4084" s="217"/>
      <c r="J4084" s="217"/>
      <c r="K4084" s="217"/>
      <c r="L4084" s="217"/>
      <c r="M4084" s="217"/>
      <c r="N4084" s="217"/>
      <c r="O4084" s="217"/>
      <c r="P4084" s="217"/>
    </row>
    <row r="4085">
      <c r="A4085" s="217"/>
      <c r="B4085" s="234"/>
      <c r="C4085" s="234"/>
      <c r="D4085" s="235"/>
      <c r="E4085" s="235"/>
      <c r="F4085" s="217"/>
      <c r="G4085" s="217"/>
      <c r="H4085" s="217"/>
      <c r="I4085" s="217"/>
      <c r="J4085" s="217"/>
      <c r="K4085" s="217"/>
      <c r="L4085" s="217"/>
      <c r="M4085" s="217"/>
      <c r="N4085" s="217"/>
      <c r="O4085" s="217"/>
      <c r="P4085" s="217"/>
    </row>
    <row r="4086">
      <c r="A4086" s="217"/>
      <c r="B4086" s="234"/>
      <c r="C4086" s="234"/>
      <c r="D4086" s="235"/>
      <c r="E4086" s="235"/>
      <c r="F4086" s="217"/>
      <c r="G4086" s="217"/>
      <c r="H4086" s="217"/>
      <c r="I4086" s="217"/>
      <c r="J4086" s="217"/>
      <c r="K4086" s="217"/>
      <c r="L4086" s="217"/>
      <c r="M4086" s="217"/>
      <c r="N4086" s="217"/>
      <c r="O4086" s="217"/>
      <c r="P4086" s="217"/>
    </row>
    <row r="4087">
      <c r="A4087" s="217"/>
      <c r="B4087" s="234"/>
      <c r="C4087" s="234"/>
      <c r="D4087" s="235"/>
      <c r="E4087" s="235"/>
      <c r="F4087" s="217"/>
      <c r="G4087" s="217"/>
      <c r="H4087" s="217"/>
      <c r="I4087" s="217"/>
      <c r="J4087" s="217"/>
      <c r="K4087" s="217"/>
      <c r="L4087" s="217"/>
      <c r="M4087" s="217"/>
      <c r="N4087" s="217"/>
      <c r="O4087" s="217"/>
      <c r="P4087" s="217"/>
    </row>
    <row r="4088">
      <c r="A4088" s="217"/>
      <c r="B4088" s="234"/>
      <c r="C4088" s="234"/>
      <c r="D4088" s="235"/>
      <c r="E4088" s="235"/>
      <c r="F4088" s="217"/>
      <c r="G4088" s="217"/>
      <c r="H4088" s="217"/>
      <c r="I4088" s="217"/>
      <c r="J4088" s="217"/>
      <c r="K4088" s="217"/>
      <c r="L4088" s="217"/>
      <c r="M4088" s="217"/>
      <c r="N4088" s="217"/>
      <c r="O4088" s="217"/>
      <c r="P4088" s="217"/>
    </row>
    <row r="4089">
      <c r="A4089" s="217"/>
      <c r="B4089" s="234"/>
      <c r="C4089" s="234"/>
      <c r="D4089" s="235"/>
      <c r="E4089" s="235"/>
      <c r="F4089" s="217"/>
      <c r="G4089" s="217"/>
      <c r="H4089" s="217"/>
      <c r="I4089" s="217"/>
      <c r="J4089" s="217"/>
      <c r="K4089" s="217"/>
      <c r="L4089" s="217"/>
      <c r="M4089" s="217"/>
      <c r="N4089" s="217"/>
      <c r="O4089" s="217"/>
      <c r="P4089" s="217"/>
    </row>
    <row r="4090">
      <c r="A4090" s="230"/>
      <c r="B4090" s="234"/>
      <c r="C4090" s="234"/>
      <c r="D4090" s="236"/>
      <c r="E4090" s="235"/>
      <c r="F4090" s="195"/>
      <c r="G4090" s="195"/>
      <c r="H4090" s="217"/>
      <c r="I4090" s="195"/>
      <c r="J4090" s="195"/>
      <c r="K4090" s="195"/>
      <c r="L4090" s="195"/>
      <c r="M4090" s="195"/>
      <c r="N4090" s="195"/>
      <c r="O4090" s="195"/>
      <c r="P4090" s="195"/>
    </row>
    <row r="4091">
      <c r="A4091" s="217"/>
      <c r="B4091" s="234"/>
      <c r="C4091" s="234"/>
      <c r="D4091" s="235"/>
      <c r="E4091" s="235"/>
      <c r="F4091" s="217"/>
      <c r="G4091" s="217"/>
      <c r="H4091" s="217"/>
      <c r="I4091" s="217"/>
      <c r="J4091" s="217"/>
      <c r="K4091" s="217"/>
      <c r="L4091" s="217"/>
      <c r="M4091" s="217"/>
      <c r="N4091" s="217"/>
      <c r="O4091" s="217"/>
      <c r="P4091" s="217"/>
    </row>
    <row r="4092">
      <c r="A4092" s="217"/>
      <c r="B4092" s="234"/>
      <c r="C4092" s="234"/>
      <c r="D4092" s="235"/>
      <c r="E4092" s="235"/>
      <c r="F4092" s="217"/>
      <c r="G4092" s="217"/>
      <c r="H4092" s="217"/>
      <c r="I4092" s="217"/>
      <c r="J4092" s="217"/>
      <c r="K4092" s="217"/>
      <c r="L4092" s="217"/>
      <c r="M4092" s="217"/>
      <c r="N4092" s="217"/>
      <c r="O4092" s="217"/>
      <c r="P4092" s="217"/>
    </row>
    <row r="4093">
      <c r="A4093" s="217"/>
      <c r="B4093" s="234"/>
      <c r="C4093" s="234"/>
      <c r="D4093" s="235"/>
      <c r="E4093" s="235"/>
      <c r="F4093" s="217"/>
      <c r="G4093" s="217"/>
      <c r="H4093" s="217"/>
      <c r="I4093" s="217"/>
      <c r="J4093" s="217"/>
      <c r="K4093" s="217"/>
      <c r="L4093" s="217"/>
      <c r="M4093" s="217"/>
      <c r="N4093" s="217"/>
      <c r="O4093" s="217"/>
      <c r="P4093" s="217"/>
    </row>
    <row r="4094">
      <c r="A4094" s="217"/>
      <c r="B4094" s="234"/>
      <c r="C4094" s="234"/>
      <c r="D4094" s="235"/>
      <c r="E4094" s="235"/>
      <c r="F4094" s="217"/>
      <c r="G4094" s="217"/>
      <c r="H4094" s="217"/>
      <c r="I4094" s="217"/>
      <c r="J4094" s="217"/>
      <c r="K4094" s="217"/>
      <c r="L4094" s="217"/>
      <c r="M4094" s="217"/>
      <c r="N4094" s="217"/>
      <c r="O4094" s="217"/>
      <c r="P4094" s="217"/>
    </row>
    <row r="4095">
      <c r="A4095" s="217"/>
      <c r="B4095" s="234"/>
      <c r="C4095" s="234"/>
      <c r="D4095" s="235"/>
      <c r="E4095" s="235"/>
      <c r="F4095" s="217"/>
      <c r="G4095" s="217"/>
      <c r="H4095" s="217"/>
      <c r="I4095" s="217"/>
      <c r="J4095" s="217"/>
      <c r="K4095" s="217"/>
      <c r="L4095" s="217"/>
      <c r="M4095" s="217"/>
      <c r="N4095" s="217"/>
      <c r="O4095" s="217"/>
      <c r="P4095" s="217"/>
    </row>
    <row r="4096">
      <c r="A4096" s="217"/>
      <c r="B4096" s="234"/>
      <c r="C4096" s="234"/>
      <c r="D4096" s="235"/>
      <c r="E4096" s="235"/>
      <c r="F4096" s="217"/>
      <c r="G4096" s="217"/>
      <c r="H4096" s="217"/>
      <c r="I4096" s="217"/>
      <c r="J4096" s="217"/>
      <c r="K4096" s="217"/>
      <c r="L4096" s="217"/>
      <c r="M4096" s="217"/>
      <c r="N4096" s="217"/>
      <c r="O4096" s="217"/>
      <c r="P4096" s="217"/>
    </row>
    <row r="4097">
      <c r="A4097" s="217"/>
      <c r="B4097" s="234"/>
      <c r="C4097" s="234"/>
      <c r="D4097" s="235"/>
      <c r="E4097" s="235"/>
      <c r="F4097" s="217"/>
      <c r="G4097" s="217"/>
      <c r="H4097" s="217"/>
      <c r="I4097" s="217"/>
      <c r="J4097" s="217"/>
      <c r="K4097" s="217"/>
      <c r="L4097" s="217"/>
      <c r="M4097" s="217"/>
      <c r="N4097" s="217"/>
      <c r="O4097" s="217"/>
      <c r="P4097" s="217"/>
    </row>
    <row r="4098">
      <c r="A4098" s="217"/>
      <c r="B4098" s="234"/>
      <c r="C4098" s="234"/>
      <c r="D4098" s="235"/>
      <c r="E4098" s="235"/>
      <c r="F4098" s="217"/>
      <c r="G4098" s="217"/>
      <c r="H4098" s="217"/>
      <c r="I4098" s="217"/>
      <c r="J4098" s="217"/>
      <c r="K4098" s="217"/>
      <c r="L4098" s="217"/>
      <c r="M4098" s="217"/>
      <c r="N4098" s="217"/>
      <c r="O4098" s="217"/>
      <c r="P4098" s="217"/>
    </row>
    <row r="4099">
      <c r="A4099" s="217"/>
      <c r="B4099" s="234"/>
      <c r="C4099" s="234"/>
      <c r="D4099" s="235"/>
      <c r="E4099" s="235"/>
      <c r="F4099" s="217"/>
      <c r="G4099" s="217"/>
      <c r="H4099" s="217"/>
      <c r="I4099" s="217"/>
      <c r="J4099" s="217"/>
      <c r="K4099" s="217"/>
      <c r="L4099" s="217"/>
      <c r="M4099" s="217"/>
      <c r="N4099" s="217"/>
      <c r="O4099" s="217"/>
      <c r="P4099" s="217"/>
    </row>
    <row r="4100">
      <c r="A4100" s="217"/>
      <c r="B4100" s="234"/>
      <c r="C4100" s="234"/>
      <c r="D4100" s="235"/>
      <c r="E4100" s="235"/>
      <c r="F4100" s="217"/>
      <c r="G4100" s="217"/>
      <c r="H4100" s="217"/>
      <c r="I4100" s="217"/>
      <c r="J4100" s="217"/>
      <c r="K4100" s="217"/>
      <c r="L4100" s="217"/>
      <c r="M4100" s="217"/>
      <c r="N4100" s="217"/>
      <c r="O4100" s="217"/>
      <c r="P4100" s="217"/>
    </row>
    <row r="4101">
      <c r="A4101" s="217"/>
      <c r="B4101" s="234"/>
      <c r="C4101" s="234"/>
      <c r="D4101" s="235"/>
      <c r="E4101" s="235"/>
      <c r="F4101" s="217"/>
      <c r="G4101" s="217"/>
      <c r="H4101" s="217"/>
      <c r="I4101" s="217"/>
      <c r="J4101" s="217"/>
      <c r="K4101" s="217"/>
      <c r="L4101" s="217"/>
      <c r="M4101" s="217"/>
      <c r="N4101" s="217"/>
      <c r="O4101" s="217"/>
      <c r="P4101" s="217"/>
    </row>
    <row r="4102">
      <c r="A4102" s="217"/>
      <c r="B4102" s="234"/>
      <c r="C4102" s="234"/>
      <c r="D4102" s="235"/>
      <c r="E4102" s="235"/>
      <c r="F4102" s="217"/>
      <c r="G4102" s="217"/>
      <c r="H4102" s="217"/>
      <c r="I4102" s="217"/>
      <c r="J4102" s="217"/>
      <c r="K4102" s="217"/>
      <c r="L4102" s="217"/>
      <c r="M4102" s="217"/>
      <c r="N4102" s="217"/>
      <c r="O4102" s="217"/>
      <c r="P4102" s="217"/>
    </row>
    <row r="4103">
      <c r="A4103" s="217"/>
      <c r="B4103" s="234"/>
      <c r="C4103" s="234"/>
      <c r="D4103" s="235"/>
      <c r="E4103" s="235"/>
      <c r="F4103" s="217"/>
      <c r="G4103" s="217"/>
      <c r="H4103" s="217"/>
      <c r="I4103" s="217"/>
      <c r="J4103" s="217"/>
      <c r="K4103" s="217"/>
      <c r="L4103" s="217"/>
      <c r="M4103" s="217"/>
      <c r="N4103" s="217"/>
      <c r="O4103" s="217"/>
      <c r="P4103" s="217"/>
    </row>
    <row r="4104">
      <c r="A4104" s="217"/>
      <c r="B4104" s="234"/>
      <c r="C4104" s="234"/>
      <c r="D4104" s="235"/>
      <c r="E4104" s="235"/>
      <c r="F4104" s="217"/>
      <c r="G4104" s="217"/>
      <c r="H4104" s="217"/>
      <c r="I4104" s="217"/>
      <c r="J4104" s="217"/>
      <c r="K4104" s="217"/>
      <c r="L4104" s="217"/>
      <c r="M4104" s="217"/>
      <c r="N4104" s="217"/>
      <c r="O4104" s="217"/>
      <c r="P4104" s="217"/>
    </row>
    <row r="4105">
      <c r="A4105" s="217"/>
      <c r="B4105" s="234"/>
      <c r="C4105" s="234"/>
      <c r="D4105" s="235"/>
      <c r="E4105" s="235"/>
      <c r="F4105" s="217"/>
      <c r="G4105" s="217"/>
      <c r="H4105" s="217"/>
      <c r="I4105" s="217"/>
      <c r="J4105" s="217"/>
      <c r="K4105" s="217"/>
      <c r="L4105" s="217"/>
      <c r="M4105" s="217"/>
      <c r="N4105" s="217"/>
      <c r="O4105" s="217"/>
      <c r="P4105" s="217"/>
    </row>
    <row r="4106">
      <c r="A4106" s="217"/>
      <c r="B4106" s="234"/>
      <c r="C4106" s="234"/>
      <c r="D4106" s="235"/>
      <c r="E4106" s="235"/>
      <c r="F4106" s="217"/>
      <c r="G4106" s="217"/>
      <c r="H4106" s="217"/>
      <c r="I4106" s="217"/>
      <c r="J4106" s="217"/>
      <c r="K4106" s="217"/>
      <c r="L4106" s="217"/>
      <c r="M4106" s="217"/>
      <c r="N4106" s="217"/>
      <c r="O4106" s="217"/>
      <c r="P4106" s="217"/>
    </row>
    <row r="4107">
      <c r="A4107" s="217"/>
      <c r="B4107" s="234"/>
      <c r="C4107" s="234"/>
      <c r="D4107" s="235"/>
      <c r="E4107" s="235"/>
      <c r="F4107" s="217"/>
      <c r="G4107" s="217"/>
      <c r="H4107" s="217"/>
      <c r="I4107" s="217"/>
      <c r="J4107" s="217"/>
      <c r="K4107" s="217"/>
      <c r="L4107" s="217"/>
      <c r="M4107" s="217"/>
      <c r="N4107" s="217"/>
      <c r="O4107" s="217"/>
      <c r="P4107" s="217"/>
    </row>
    <row r="4108">
      <c r="A4108" s="230"/>
      <c r="B4108" s="234"/>
      <c r="C4108" s="234"/>
      <c r="D4108" s="236"/>
      <c r="E4108" s="235"/>
      <c r="F4108" s="195"/>
      <c r="G4108" s="195"/>
      <c r="H4108" s="217"/>
      <c r="I4108" s="195"/>
      <c r="J4108" s="195"/>
      <c r="K4108" s="195"/>
      <c r="L4108" s="195"/>
      <c r="M4108" s="195"/>
      <c r="N4108" s="195"/>
      <c r="O4108" s="195"/>
      <c r="P4108" s="195"/>
    </row>
    <row r="4109">
      <c r="A4109" s="217"/>
      <c r="B4109" s="234"/>
      <c r="C4109" s="234"/>
      <c r="D4109" s="235"/>
      <c r="E4109" s="235"/>
      <c r="F4109" s="217"/>
      <c r="G4109" s="217"/>
      <c r="H4109" s="217"/>
      <c r="I4109" s="217"/>
      <c r="J4109" s="217"/>
      <c r="K4109" s="217"/>
      <c r="L4109" s="217"/>
      <c r="M4109" s="217"/>
      <c r="N4109" s="217"/>
      <c r="O4109" s="217"/>
      <c r="P4109" s="217"/>
    </row>
    <row r="4110">
      <c r="A4110" s="217"/>
      <c r="B4110" s="234"/>
      <c r="C4110" s="234"/>
      <c r="D4110" s="235"/>
      <c r="E4110" s="235"/>
      <c r="F4110" s="217"/>
      <c r="G4110" s="217"/>
      <c r="H4110" s="217"/>
      <c r="I4110" s="217"/>
      <c r="J4110" s="217"/>
      <c r="K4110" s="217"/>
      <c r="L4110" s="217"/>
      <c r="M4110" s="217"/>
      <c r="N4110" s="217"/>
      <c r="O4110" s="217"/>
      <c r="P4110" s="217"/>
    </row>
    <row r="4111">
      <c r="A4111" s="217"/>
      <c r="B4111" s="234"/>
      <c r="C4111" s="234"/>
      <c r="D4111" s="235"/>
      <c r="E4111" s="235"/>
      <c r="F4111" s="217"/>
      <c r="G4111" s="217"/>
      <c r="H4111" s="217"/>
      <c r="I4111" s="217"/>
      <c r="J4111" s="217"/>
      <c r="K4111" s="217"/>
      <c r="L4111" s="217"/>
      <c r="M4111" s="217"/>
      <c r="N4111" s="217"/>
      <c r="O4111" s="217"/>
      <c r="P4111" s="217"/>
    </row>
    <row r="4112">
      <c r="A4112" s="217"/>
      <c r="B4112" s="234"/>
      <c r="C4112" s="234"/>
      <c r="D4112" s="235"/>
      <c r="E4112" s="235"/>
      <c r="F4112" s="217"/>
      <c r="G4112" s="217"/>
      <c r="H4112" s="217"/>
      <c r="I4112" s="217"/>
      <c r="J4112" s="217"/>
      <c r="K4112" s="217"/>
      <c r="L4112" s="217"/>
      <c r="M4112" s="217"/>
      <c r="N4112" s="217"/>
      <c r="O4112" s="217"/>
      <c r="P4112" s="217"/>
    </row>
    <row r="4113">
      <c r="A4113" s="217"/>
      <c r="B4113" s="234"/>
      <c r="C4113" s="234"/>
      <c r="D4113" s="235"/>
      <c r="E4113" s="235"/>
      <c r="F4113" s="217"/>
      <c r="G4113" s="217"/>
      <c r="H4113" s="217"/>
      <c r="I4113" s="217"/>
      <c r="J4113" s="217"/>
      <c r="K4113" s="217"/>
      <c r="L4113" s="217"/>
      <c r="M4113" s="217"/>
      <c r="N4113" s="217"/>
      <c r="O4113" s="217"/>
      <c r="P4113" s="217"/>
    </row>
    <row r="4114">
      <c r="A4114" s="217"/>
      <c r="B4114" s="234"/>
      <c r="C4114" s="234"/>
      <c r="D4114" s="235"/>
      <c r="E4114" s="235"/>
      <c r="F4114" s="217"/>
      <c r="G4114" s="217"/>
      <c r="H4114" s="217"/>
      <c r="I4114" s="217"/>
      <c r="J4114" s="217"/>
      <c r="K4114" s="217"/>
      <c r="L4114" s="217"/>
      <c r="M4114" s="217"/>
      <c r="N4114" s="217"/>
      <c r="O4114" s="217"/>
      <c r="P4114" s="217"/>
    </row>
    <row r="4115">
      <c r="A4115" s="217"/>
      <c r="B4115" s="234"/>
      <c r="C4115" s="234"/>
      <c r="D4115" s="235"/>
      <c r="E4115" s="235"/>
      <c r="F4115" s="217"/>
      <c r="G4115" s="217"/>
      <c r="H4115" s="217"/>
      <c r="I4115" s="217"/>
      <c r="J4115" s="217"/>
      <c r="K4115" s="217"/>
      <c r="L4115" s="217"/>
      <c r="M4115" s="217"/>
      <c r="N4115" s="217"/>
      <c r="O4115" s="217"/>
      <c r="P4115" s="217"/>
    </row>
    <row r="4116">
      <c r="A4116" s="217"/>
      <c r="B4116" s="234"/>
      <c r="C4116" s="234"/>
      <c r="D4116" s="235"/>
      <c r="E4116" s="235"/>
      <c r="F4116" s="217"/>
      <c r="G4116" s="217"/>
      <c r="H4116" s="217"/>
      <c r="I4116" s="217"/>
      <c r="J4116" s="217"/>
      <c r="K4116" s="217"/>
      <c r="L4116" s="217"/>
      <c r="M4116" s="217"/>
      <c r="N4116" s="217"/>
      <c r="O4116" s="217"/>
      <c r="P4116" s="217"/>
    </row>
    <row r="4117">
      <c r="A4117" s="217"/>
      <c r="B4117" s="234"/>
      <c r="C4117" s="234"/>
      <c r="D4117" s="235"/>
      <c r="E4117" s="235"/>
      <c r="F4117" s="217"/>
      <c r="G4117" s="217"/>
      <c r="H4117" s="217"/>
      <c r="I4117" s="217"/>
      <c r="J4117" s="217"/>
      <c r="K4117" s="217"/>
      <c r="L4117" s="217"/>
      <c r="M4117" s="217"/>
      <c r="N4117" s="217"/>
      <c r="O4117" s="217"/>
      <c r="P4117" s="217"/>
    </row>
    <row r="4118">
      <c r="A4118" s="217"/>
      <c r="B4118" s="234"/>
      <c r="C4118" s="234"/>
      <c r="D4118" s="235"/>
      <c r="E4118" s="235"/>
      <c r="F4118" s="217"/>
      <c r="G4118" s="217"/>
      <c r="H4118" s="217"/>
      <c r="I4118" s="217"/>
      <c r="J4118" s="217"/>
      <c r="K4118" s="217"/>
      <c r="L4118" s="217"/>
      <c r="M4118" s="217"/>
      <c r="N4118" s="217"/>
      <c r="O4118" s="217"/>
      <c r="P4118" s="217"/>
    </row>
    <row r="4119">
      <c r="A4119" s="217"/>
      <c r="B4119" s="234"/>
      <c r="C4119" s="234"/>
      <c r="D4119" s="235"/>
      <c r="E4119" s="235"/>
      <c r="F4119" s="217"/>
      <c r="G4119" s="217"/>
      <c r="H4119" s="217"/>
      <c r="I4119" s="217"/>
      <c r="J4119" s="217"/>
      <c r="K4119" s="217"/>
      <c r="L4119" s="217"/>
      <c r="M4119" s="217"/>
      <c r="N4119" s="217"/>
      <c r="O4119" s="217"/>
      <c r="P4119" s="217"/>
    </row>
    <row r="4120">
      <c r="A4120" s="217"/>
      <c r="B4120" s="234"/>
      <c r="C4120" s="234"/>
      <c r="D4120" s="235"/>
      <c r="E4120" s="235"/>
      <c r="F4120" s="217"/>
      <c r="G4120" s="217"/>
      <c r="H4120" s="217"/>
      <c r="I4120" s="217"/>
      <c r="J4120" s="217"/>
      <c r="K4120" s="217"/>
      <c r="L4120" s="217"/>
      <c r="M4120" s="217"/>
      <c r="N4120" s="217"/>
      <c r="O4120" s="217"/>
      <c r="P4120" s="217"/>
    </row>
    <row r="4121">
      <c r="A4121" s="217"/>
      <c r="B4121" s="234"/>
      <c r="C4121" s="234"/>
      <c r="D4121" s="235"/>
      <c r="E4121" s="235"/>
      <c r="F4121" s="217"/>
      <c r="G4121" s="217"/>
      <c r="H4121" s="217"/>
      <c r="I4121" s="217"/>
      <c r="J4121" s="217"/>
      <c r="K4121" s="217"/>
      <c r="L4121" s="217"/>
      <c r="M4121" s="217"/>
      <c r="N4121" s="217"/>
      <c r="O4121" s="217"/>
      <c r="P4121" s="217"/>
    </row>
    <row r="4122">
      <c r="A4122" s="217"/>
      <c r="B4122" s="234"/>
      <c r="C4122" s="234"/>
      <c r="D4122" s="235"/>
      <c r="E4122" s="235"/>
      <c r="F4122" s="217"/>
      <c r="G4122" s="217"/>
      <c r="H4122" s="217"/>
      <c r="I4122" s="217"/>
      <c r="J4122" s="217"/>
      <c r="K4122" s="217"/>
      <c r="L4122" s="217"/>
      <c r="M4122" s="217"/>
      <c r="N4122" s="217"/>
      <c r="O4122" s="217"/>
      <c r="P4122" s="217"/>
    </row>
    <row r="4123">
      <c r="A4123" s="217"/>
      <c r="B4123" s="234"/>
      <c r="C4123" s="234"/>
      <c r="D4123" s="235"/>
      <c r="E4123" s="235"/>
      <c r="F4123" s="217"/>
      <c r="G4123" s="217"/>
      <c r="H4123" s="217"/>
      <c r="I4123" s="217"/>
      <c r="J4123" s="217"/>
      <c r="K4123" s="217"/>
      <c r="L4123" s="217"/>
      <c r="M4123" s="217"/>
      <c r="N4123" s="217"/>
      <c r="O4123" s="217"/>
      <c r="P4123" s="217"/>
    </row>
    <row r="4124">
      <c r="A4124" s="217"/>
      <c r="B4124" s="234"/>
      <c r="C4124" s="234"/>
      <c r="D4124" s="235"/>
      <c r="E4124" s="235"/>
      <c r="F4124" s="217"/>
      <c r="G4124" s="217"/>
      <c r="H4124" s="217"/>
      <c r="I4124" s="217"/>
      <c r="J4124" s="217"/>
      <c r="K4124" s="217"/>
      <c r="L4124" s="217"/>
      <c r="M4124" s="217"/>
      <c r="N4124" s="217"/>
      <c r="O4124" s="217"/>
      <c r="P4124" s="217"/>
    </row>
    <row r="4125">
      <c r="A4125" s="217"/>
      <c r="B4125" s="234"/>
      <c r="C4125" s="234"/>
      <c r="D4125" s="235"/>
      <c r="E4125" s="235"/>
      <c r="F4125" s="217"/>
      <c r="G4125" s="217"/>
      <c r="H4125" s="217"/>
      <c r="I4125" s="217"/>
      <c r="J4125" s="217"/>
      <c r="K4125" s="217"/>
      <c r="L4125" s="217"/>
      <c r="M4125" s="217"/>
      <c r="N4125" s="217"/>
      <c r="O4125" s="217"/>
      <c r="P4125" s="217"/>
    </row>
    <row r="4126">
      <c r="A4126" s="230"/>
      <c r="B4126" s="234"/>
      <c r="C4126" s="234"/>
      <c r="D4126" s="236"/>
      <c r="E4126" s="235"/>
      <c r="F4126" s="195"/>
      <c r="G4126" s="195"/>
      <c r="H4126" s="217"/>
      <c r="I4126" s="195"/>
      <c r="J4126" s="195"/>
      <c r="K4126" s="195"/>
      <c r="L4126" s="195"/>
      <c r="M4126" s="195"/>
      <c r="N4126" s="195"/>
      <c r="O4126" s="195"/>
      <c r="P4126" s="195"/>
    </row>
    <row r="4127">
      <c r="A4127" s="217"/>
      <c r="B4127" s="234"/>
      <c r="C4127" s="234"/>
      <c r="D4127" s="235"/>
      <c r="E4127" s="235"/>
      <c r="F4127" s="217"/>
      <c r="G4127" s="217"/>
      <c r="H4127" s="217"/>
      <c r="I4127" s="217"/>
      <c r="J4127" s="217"/>
      <c r="K4127" s="217"/>
      <c r="L4127" s="217"/>
      <c r="M4127" s="217"/>
      <c r="N4127" s="217"/>
      <c r="O4127" s="217"/>
      <c r="P4127" s="217"/>
    </row>
    <row r="4128">
      <c r="A4128" s="217"/>
      <c r="B4128" s="234"/>
      <c r="C4128" s="234"/>
      <c r="D4128" s="235"/>
      <c r="E4128" s="235"/>
      <c r="F4128" s="217"/>
      <c r="G4128" s="217"/>
      <c r="H4128" s="217"/>
      <c r="I4128" s="217"/>
      <c r="J4128" s="217"/>
      <c r="K4128" s="217"/>
      <c r="L4128" s="217"/>
      <c r="M4128" s="217"/>
      <c r="N4128" s="217"/>
      <c r="O4128" s="217"/>
      <c r="P4128" s="217"/>
    </row>
    <row r="4129">
      <c r="A4129" s="217"/>
      <c r="B4129" s="234"/>
      <c r="C4129" s="234"/>
      <c r="D4129" s="235"/>
      <c r="E4129" s="235"/>
      <c r="F4129" s="217"/>
      <c r="G4129" s="217"/>
      <c r="H4129" s="217"/>
      <c r="I4129" s="217"/>
      <c r="J4129" s="217"/>
      <c r="K4129" s="217"/>
      <c r="L4129" s="217"/>
      <c r="M4129" s="217"/>
      <c r="N4129" s="217"/>
      <c r="O4129" s="217"/>
      <c r="P4129" s="217"/>
    </row>
    <row r="4130">
      <c r="A4130" s="217"/>
      <c r="B4130" s="234"/>
      <c r="C4130" s="234"/>
      <c r="D4130" s="235"/>
      <c r="E4130" s="235"/>
      <c r="F4130" s="217"/>
      <c r="G4130" s="217"/>
      <c r="H4130" s="217"/>
      <c r="I4130" s="217"/>
      <c r="J4130" s="217"/>
      <c r="K4130" s="217"/>
      <c r="L4130" s="217"/>
      <c r="M4130" s="217"/>
      <c r="N4130" s="217"/>
      <c r="O4130" s="217"/>
      <c r="P4130" s="217"/>
    </row>
    <row r="4131">
      <c r="A4131" s="217"/>
      <c r="B4131" s="234"/>
      <c r="C4131" s="234"/>
      <c r="D4131" s="235"/>
      <c r="E4131" s="235"/>
      <c r="F4131" s="217"/>
      <c r="G4131" s="217"/>
      <c r="H4131" s="217"/>
      <c r="I4131" s="217"/>
      <c r="J4131" s="217"/>
      <c r="K4131" s="217"/>
      <c r="L4131" s="217"/>
      <c r="M4131" s="217"/>
      <c r="N4131" s="217"/>
      <c r="O4131" s="217"/>
      <c r="P4131" s="217"/>
    </row>
    <row r="4132">
      <c r="A4132" s="217"/>
      <c r="B4132" s="234"/>
      <c r="C4132" s="234"/>
      <c r="D4132" s="235"/>
      <c r="E4132" s="235"/>
      <c r="F4132" s="217"/>
      <c r="G4132" s="217"/>
      <c r="H4132" s="217"/>
      <c r="I4132" s="217"/>
      <c r="J4132" s="217"/>
      <c r="K4132" s="217"/>
      <c r="L4132" s="217"/>
      <c r="M4132" s="217"/>
      <c r="N4132" s="217"/>
      <c r="O4132" s="217"/>
      <c r="P4132" s="217"/>
    </row>
    <row r="4133">
      <c r="A4133" s="217"/>
      <c r="B4133" s="234"/>
      <c r="C4133" s="234"/>
      <c r="D4133" s="235"/>
      <c r="E4133" s="235"/>
      <c r="F4133" s="217"/>
      <c r="G4133" s="217"/>
      <c r="H4133" s="217"/>
      <c r="I4133" s="217"/>
      <c r="J4133" s="217"/>
      <c r="K4133" s="217"/>
      <c r="L4133" s="217"/>
      <c r="M4133" s="217"/>
      <c r="N4133" s="217"/>
      <c r="O4133" s="217"/>
      <c r="P4133" s="217"/>
    </row>
    <row r="4134">
      <c r="A4134" s="217"/>
      <c r="B4134" s="234"/>
      <c r="C4134" s="234"/>
      <c r="D4134" s="235"/>
      <c r="E4134" s="235"/>
      <c r="F4134" s="217"/>
      <c r="G4134" s="217"/>
      <c r="H4134" s="217"/>
      <c r="I4134" s="217"/>
      <c r="J4134" s="217"/>
      <c r="K4134" s="217"/>
      <c r="L4134" s="217"/>
      <c r="M4134" s="217"/>
      <c r="N4134" s="217"/>
      <c r="O4134" s="217"/>
      <c r="P4134" s="217"/>
    </row>
    <row r="4135">
      <c r="A4135" s="217"/>
      <c r="B4135" s="234"/>
      <c r="C4135" s="234"/>
      <c r="D4135" s="235"/>
      <c r="E4135" s="235"/>
      <c r="F4135" s="217"/>
      <c r="G4135" s="217"/>
      <c r="H4135" s="217"/>
      <c r="I4135" s="217"/>
      <c r="J4135" s="217"/>
      <c r="K4135" s="217"/>
      <c r="L4135" s="217"/>
      <c r="M4135" s="217"/>
      <c r="N4135" s="217"/>
      <c r="O4135" s="217"/>
      <c r="P4135" s="217"/>
    </row>
    <row r="4136">
      <c r="A4136" s="217"/>
      <c r="B4136" s="234"/>
      <c r="C4136" s="234"/>
      <c r="D4136" s="235"/>
      <c r="E4136" s="235"/>
      <c r="F4136" s="217"/>
      <c r="G4136" s="217"/>
      <c r="H4136" s="217"/>
      <c r="I4136" s="217"/>
      <c r="J4136" s="217"/>
      <c r="K4136" s="217"/>
      <c r="L4136" s="217"/>
      <c r="M4136" s="217"/>
      <c r="N4136" s="217"/>
      <c r="O4136" s="217"/>
      <c r="P4136" s="217"/>
    </row>
    <row r="4137">
      <c r="A4137" s="217"/>
      <c r="B4137" s="234"/>
      <c r="C4137" s="234"/>
      <c r="D4137" s="235"/>
      <c r="E4137" s="235"/>
      <c r="F4137" s="217"/>
      <c r="G4137" s="217"/>
      <c r="H4137" s="217"/>
      <c r="I4137" s="217"/>
      <c r="J4137" s="217"/>
      <c r="K4137" s="217"/>
      <c r="L4137" s="217"/>
      <c r="M4137" s="217"/>
      <c r="N4137" s="217"/>
      <c r="O4137" s="217"/>
      <c r="P4137" s="217"/>
    </row>
    <row r="4138">
      <c r="A4138" s="217"/>
      <c r="B4138" s="234"/>
      <c r="C4138" s="234"/>
      <c r="D4138" s="235"/>
      <c r="E4138" s="235"/>
      <c r="F4138" s="217"/>
      <c r="G4138" s="217"/>
      <c r="H4138" s="217"/>
      <c r="I4138" s="217"/>
      <c r="J4138" s="217"/>
      <c r="K4138" s="217"/>
      <c r="L4138" s="217"/>
      <c r="M4138" s="217"/>
      <c r="N4138" s="217"/>
      <c r="O4138" s="217"/>
      <c r="P4138" s="217"/>
    </row>
    <row r="4139">
      <c r="A4139" s="217"/>
      <c r="B4139" s="234"/>
      <c r="C4139" s="234"/>
      <c r="D4139" s="235"/>
      <c r="E4139" s="235"/>
      <c r="F4139" s="217"/>
      <c r="G4139" s="217"/>
      <c r="H4139" s="217"/>
      <c r="I4139" s="217"/>
      <c r="J4139" s="217"/>
      <c r="K4139" s="217"/>
      <c r="L4139" s="217"/>
      <c r="M4139" s="217"/>
      <c r="N4139" s="217"/>
      <c r="O4139" s="217"/>
      <c r="P4139" s="217"/>
    </row>
    <row r="4140">
      <c r="A4140" s="217"/>
      <c r="B4140" s="234"/>
      <c r="C4140" s="234"/>
      <c r="D4140" s="235"/>
      <c r="E4140" s="235"/>
      <c r="F4140" s="217"/>
      <c r="G4140" s="217"/>
      <c r="H4140" s="217"/>
      <c r="I4140" s="217"/>
      <c r="J4140" s="217"/>
      <c r="K4140" s="217"/>
      <c r="L4140" s="217"/>
      <c r="M4140" s="217"/>
      <c r="N4140" s="217"/>
      <c r="O4140" s="217"/>
      <c r="P4140" s="217"/>
    </row>
    <row r="4141">
      <c r="A4141" s="217"/>
      <c r="B4141" s="234"/>
      <c r="C4141" s="234"/>
      <c r="D4141" s="235"/>
      <c r="E4141" s="235"/>
      <c r="F4141" s="217"/>
      <c r="G4141" s="217"/>
      <c r="H4141" s="217"/>
      <c r="I4141" s="217"/>
      <c r="J4141" s="217"/>
      <c r="K4141" s="217"/>
      <c r="L4141" s="217"/>
      <c r="M4141" s="217"/>
      <c r="N4141" s="217"/>
      <c r="O4141" s="217"/>
      <c r="P4141" s="217"/>
    </row>
    <row r="4142">
      <c r="A4142" s="217"/>
      <c r="B4142" s="234"/>
      <c r="C4142" s="234"/>
      <c r="D4142" s="235"/>
      <c r="E4142" s="235"/>
      <c r="F4142" s="217"/>
      <c r="G4142" s="217"/>
      <c r="H4142" s="217"/>
      <c r="I4142" s="217"/>
      <c r="J4142" s="217"/>
      <c r="K4142" s="217"/>
      <c r="L4142" s="217"/>
      <c r="M4142" s="217"/>
      <c r="N4142" s="217"/>
      <c r="O4142" s="217"/>
      <c r="P4142" s="217"/>
    </row>
    <row r="4143">
      <c r="A4143" s="217"/>
      <c r="B4143" s="234"/>
      <c r="C4143" s="234"/>
      <c r="D4143" s="235"/>
      <c r="E4143" s="235"/>
      <c r="F4143" s="217"/>
      <c r="G4143" s="217"/>
      <c r="H4143" s="217"/>
      <c r="I4143" s="217"/>
      <c r="J4143" s="217"/>
      <c r="K4143" s="217"/>
      <c r="L4143" s="217"/>
      <c r="M4143" s="217"/>
      <c r="N4143" s="217"/>
      <c r="O4143" s="217"/>
      <c r="P4143" s="217"/>
    </row>
    <row r="4144">
      <c r="A4144" s="230"/>
      <c r="B4144" s="234"/>
      <c r="C4144" s="234"/>
      <c r="D4144" s="236"/>
      <c r="E4144" s="235"/>
      <c r="F4144" s="195"/>
      <c r="G4144" s="195"/>
      <c r="H4144" s="217"/>
      <c r="I4144" s="195"/>
      <c r="J4144" s="195"/>
      <c r="K4144" s="195"/>
      <c r="L4144" s="195"/>
      <c r="M4144" s="195"/>
      <c r="N4144" s="195"/>
      <c r="O4144" s="195"/>
      <c r="P4144" s="195"/>
    </row>
    <row r="4145">
      <c r="A4145" s="217"/>
      <c r="B4145" s="234"/>
      <c r="C4145" s="234"/>
      <c r="D4145" s="235"/>
      <c r="E4145" s="235"/>
      <c r="F4145" s="217"/>
      <c r="G4145" s="217"/>
      <c r="H4145" s="217"/>
      <c r="I4145" s="217"/>
      <c r="J4145" s="217"/>
      <c r="K4145" s="217"/>
      <c r="L4145" s="217"/>
      <c r="M4145" s="217"/>
      <c r="N4145" s="217"/>
      <c r="O4145" s="217"/>
      <c r="P4145" s="217"/>
    </row>
    <row r="4146">
      <c r="A4146" s="217"/>
      <c r="B4146" s="234"/>
      <c r="C4146" s="234"/>
      <c r="D4146" s="235"/>
      <c r="E4146" s="235"/>
      <c r="F4146" s="217"/>
      <c r="G4146" s="217"/>
      <c r="H4146" s="217"/>
      <c r="I4146" s="217"/>
      <c r="J4146" s="217"/>
      <c r="K4146" s="217"/>
      <c r="L4146" s="217"/>
      <c r="M4146" s="217"/>
      <c r="N4146" s="217"/>
      <c r="O4146" s="217"/>
      <c r="P4146" s="217"/>
    </row>
    <row r="4147">
      <c r="A4147" s="217"/>
      <c r="B4147" s="234"/>
      <c r="C4147" s="234"/>
      <c r="D4147" s="235"/>
      <c r="E4147" s="235"/>
      <c r="F4147" s="217"/>
      <c r="G4147" s="217"/>
      <c r="H4147" s="217"/>
      <c r="I4147" s="217"/>
      <c r="J4147" s="217"/>
      <c r="K4147" s="217"/>
      <c r="L4147" s="217"/>
      <c r="M4147" s="217"/>
      <c r="N4147" s="217"/>
      <c r="O4147" s="217"/>
      <c r="P4147" s="217"/>
    </row>
    <row r="4148">
      <c r="A4148" s="217"/>
      <c r="B4148" s="234"/>
      <c r="C4148" s="234"/>
      <c r="D4148" s="235"/>
      <c r="E4148" s="235"/>
      <c r="F4148" s="217"/>
      <c r="G4148" s="217"/>
      <c r="H4148" s="217"/>
      <c r="I4148" s="217"/>
      <c r="J4148" s="217"/>
      <c r="K4148" s="217"/>
      <c r="L4148" s="217"/>
      <c r="M4148" s="217"/>
      <c r="N4148" s="217"/>
      <c r="O4148" s="217"/>
      <c r="P4148" s="217"/>
    </row>
    <row r="4149">
      <c r="A4149" s="217"/>
      <c r="B4149" s="234"/>
      <c r="C4149" s="234"/>
      <c r="D4149" s="235"/>
      <c r="E4149" s="235"/>
      <c r="F4149" s="217"/>
      <c r="G4149" s="217"/>
      <c r="H4149" s="217"/>
      <c r="I4149" s="217"/>
      <c r="J4149" s="217"/>
      <c r="K4149" s="217"/>
      <c r="L4149" s="217"/>
      <c r="M4149" s="217"/>
      <c r="N4149" s="217"/>
      <c r="O4149" s="217"/>
      <c r="P4149" s="217"/>
    </row>
    <row r="4150">
      <c r="A4150" s="217"/>
      <c r="B4150" s="234"/>
      <c r="C4150" s="234"/>
      <c r="D4150" s="235"/>
      <c r="E4150" s="235"/>
      <c r="F4150" s="217"/>
      <c r="G4150" s="217"/>
      <c r="H4150" s="217"/>
      <c r="I4150" s="217"/>
      <c r="J4150" s="217"/>
      <c r="K4150" s="217"/>
      <c r="L4150" s="217"/>
      <c r="M4150" s="217"/>
      <c r="N4150" s="217"/>
      <c r="O4150" s="217"/>
      <c r="P4150" s="217"/>
    </row>
    <row r="4151">
      <c r="A4151" s="217"/>
      <c r="B4151" s="234"/>
      <c r="C4151" s="234"/>
      <c r="D4151" s="235"/>
      <c r="E4151" s="235"/>
      <c r="F4151" s="217"/>
      <c r="G4151" s="217"/>
      <c r="H4151" s="217"/>
      <c r="I4151" s="217"/>
      <c r="J4151" s="217"/>
      <c r="K4151" s="217"/>
      <c r="L4151" s="217"/>
      <c r="M4151" s="217"/>
      <c r="N4151" s="217"/>
      <c r="O4151" s="217"/>
      <c r="P4151" s="217"/>
    </row>
    <row r="4152">
      <c r="A4152" s="217"/>
      <c r="B4152" s="234"/>
      <c r="C4152" s="234"/>
      <c r="D4152" s="235"/>
      <c r="E4152" s="235"/>
      <c r="F4152" s="217"/>
      <c r="G4152" s="217"/>
      <c r="H4152" s="217"/>
      <c r="I4152" s="217"/>
      <c r="J4152" s="217"/>
      <c r="K4152" s="217"/>
      <c r="L4152" s="217"/>
      <c r="M4152" s="217"/>
      <c r="N4152" s="217"/>
      <c r="O4152" s="217"/>
      <c r="P4152" s="217"/>
    </row>
    <row r="4153">
      <c r="A4153" s="217"/>
      <c r="B4153" s="234"/>
      <c r="C4153" s="234"/>
      <c r="D4153" s="235"/>
      <c r="E4153" s="235"/>
      <c r="F4153" s="217"/>
      <c r="G4153" s="217"/>
      <c r="H4153" s="217"/>
      <c r="I4153" s="217"/>
      <c r="J4153" s="217"/>
      <c r="K4153" s="217"/>
      <c r="L4153" s="217"/>
      <c r="M4153" s="217"/>
      <c r="N4153" s="217"/>
      <c r="O4153" s="217"/>
      <c r="P4153" s="217"/>
    </row>
    <row r="4154">
      <c r="A4154" s="217"/>
      <c r="B4154" s="234"/>
      <c r="C4154" s="234"/>
      <c r="D4154" s="235"/>
      <c r="E4154" s="235"/>
      <c r="F4154" s="217"/>
      <c r="G4154" s="217"/>
      <c r="H4154" s="217"/>
      <c r="I4154" s="217"/>
      <c r="J4154" s="217"/>
      <c r="K4154" s="217"/>
      <c r="L4154" s="217"/>
      <c r="M4154" s="217"/>
      <c r="N4154" s="217"/>
      <c r="O4154" s="217"/>
      <c r="P4154" s="217"/>
    </row>
    <row r="4155">
      <c r="A4155" s="217"/>
      <c r="B4155" s="234"/>
      <c r="C4155" s="234"/>
      <c r="D4155" s="235"/>
      <c r="E4155" s="235"/>
      <c r="F4155" s="217"/>
      <c r="G4155" s="217"/>
      <c r="H4155" s="217"/>
      <c r="I4155" s="217"/>
      <c r="J4155" s="217"/>
      <c r="K4155" s="217"/>
      <c r="L4155" s="217"/>
      <c r="M4155" s="217"/>
      <c r="N4155" s="217"/>
      <c r="O4155" s="217"/>
      <c r="P4155" s="217"/>
    </row>
    <row r="4156">
      <c r="A4156" s="217"/>
      <c r="B4156" s="234"/>
      <c r="C4156" s="234"/>
      <c r="D4156" s="235"/>
      <c r="E4156" s="235"/>
      <c r="F4156" s="217"/>
      <c r="G4156" s="217"/>
      <c r="H4156" s="217"/>
      <c r="I4156" s="217"/>
      <c r="J4156" s="217"/>
      <c r="K4156" s="217"/>
      <c r="L4156" s="217"/>
      <c r="M4156" s="217"/>
      <c r="N4156" s="217"/>
      <c r="O4156" s="217"/>
      <c r="P4156" s="217"/>
    </row>
    <row r="4157">
      <c r="A4157" s="217"/>
      <c r="B4157" s="234"/>
      <c r="C4157" s="234"/>
      <c r="D4157" s="235"/>
      <c r="E4157" s="235"/>
      <c r="F4157" s="217"/>
      <c r="G4157" s="217"/>
      <c r="H4157" s="217"/>
      <c r="I4157" s="217"/>
      <c r="J4157" s="217"/>
      <c r="K4157" s="217"/>
      <c r="L4157" s="217"/>
      <c r="M4157" s="217"/>
      <c r="N4157" s="217"/>
      <c r="O4157" s="217"/>
      <c r="P4157" s="217"/>
    </row>
    <row r="4158">
      <c r="A4158" s="217"/>
      <c r="B4158" s="234"/>
      <c r="C4158" s="234"/>
      <c r="D4158" s="235"/>
      <c r="E4158" s="235"/>
      <c r="F4158" s="217"/>
      <c r="G4158" s="217"/>
      <c r="H4158" s="217"/>
      <c r="I4158" s="217"/>
      <c r="J4158" s="217"/>
      <c r="K4158" s="217"/>
      <c r="L4158" s="217"/>
      <c r="M4158" s="217"/>
      <c r="N4158" s="217"/>
      <c r="O4158" s="217"/>
      <c r="P4158" s="217"/>
    </row>
    <row r="4159">
      <c r="A4159" s="217"/>
      <c r="B4159" s="234"/>
      <c r="C4159" s="234"/>
      <c r="D4159" s="235"/>
      <c r="E4159" s="235"/>
      <c r="F4159" s="217"/>
      <c r="G4159" s="217"/>
      <c r="H4159" s="217"/>
      <c r="I4159" s="217"/>
      <c r="J4159" s="217"/>
      <c r="K4159" s="217"/>
      <c r="L4159" s="217"/>
      <c r="M4159" s="217"/>
      <c r="N4159" s="217"/>
      <c r="O4159" s="217"/>
      <c r="P4159" s="217"/>
    </row>
    <row r="4160">
      <c r="A4160" s="217"/>
      <c r="B4160" s="234"/>
      <c r="C4160" s="234"/>
      <c r="D4160" s="235"/>
      <c r="E4160" s="235"/>
      <c r="F4160" s="217"/>
      <c r="G4160" s="217"/>
      <c r="H4160" s="217"/>
      <c r="I4160" s="217"/>
      <c r="J4160" s="217"/>
      <c r="K4160" s="217"/>
      <c r="L4160" s="217"/>
      <c r="M4160" s="217"/>
      <c r="N4160" s="217"/>
      <c r="O4160" s="217"/>
      <c r="P4160" s="217"/>
    </row>
    <row r="4161">
      <c r="A4161" s="217"/>
      <c r="B4161" s="234"/>
      <c r="C4161" s="234"/>
      <c r="D4161" s="235"/>
      <c r="E4161" s="235"/>
      <c r="F4161" s="217"/>
      <c r="G4161" s="217"/>
      <c r="H4161" s="217"/>
      <c r="I4161" s="217"/>
      <c r="J4161" s="217"/>
      <c r="K4161" s="217"/>
      <c r="L4161" s="217"/>
      <c r="M4161" s="217"/>
      <c r="N4161" s="217"/>
      <c r="O4161" s="217"/>
      <c r="P4161" s="217"/>
    </row>
    <row r="4162">
      <c r="A4162" s="230"/>
      <c r="B4162" s="234"/>
      <c r="C4162" s="234"/>
      <c r="D4162" s="236"/>
      <c r="E4162" s="235"/>
      <c r="F4162" s="195"/>
      <c r="G4162" s="195"/>
      <c r="H4162" s="217"/>
      <c r="I4162" s="195"/>
      <c r="J4162" s="195"/>
      <c r="K4162" s="195"/>
      <c r="L4162" s="195"/>
      <c r="M4162" s="195"/>
      <c r="N4162" s="195"/>
      <c r="O4162" s="195"/>
      <c r="P4162" s="195"/>
    </row>
    <row r="4163">
      <c r="A4163" s="217"/>
      <c r="B4163" s="234"/>
      <c r="C4163" s="234"/>
      <c r="D4163" s="235"/>
      <c r="E4163" s="235"/>
      <c r="F4163" s="217"/>
      <c r="G4163" s="217"/>
      <c r="H4163" s="217"/>
      <c r="I4163" s="217"/>
      <c r="J4163" s="217"/>
      <c r="K4163" s="217"/>
      <c r="L4163" s="217"/>
      <c r="M4163" s="217"/>
      <c r="N4163" s="217"/>
      <c r="O4163" s="217"/>
      <c r="P4163" s="217"/>
    </row>
    <row r="4164">
      <c r="A4164" s="217"/>
      <c r="B4164" s="234"/>
      <c r="C4164" s="234"/>
      <c r="D4164" s="235"/>
      <c r="E4164" s="235"/>
      <c r="F4164" s="217"/>
      <c r="G4164" s="217"/>
      <c r="H4164" s="217"/>
      <c r="I4164" s="217"/>
      <c r="J4164" s="217"/>
      <c r="K4164" s="217"/>
      <c r="L4164" s="217"/>
      <c r="M4164" s="217"/>
      <c r="N4164" s="217"/>
      <c r="O4164" s="217"/>
      <c r="P4164" s="217"/>
    </row>
    <row r="4165">
      <c r="A4165" s="217"/>
      <c r="B4165" s="234"/>
      <c r="C4165" s="234"/>
      <c r="D4165" s="235"/>
      <c r="E4165" s="235"/>
      <c r="F4165" s="217"/>
      <c r="G4165" s="217"/>
      <c r="H4165" s="217"/>
      <c r="I4165" s="217"/>
      <c r="J4165" s="217"/>
      <c r="K4165" s="217"/>
      <c r="L4165" s="217"/>
      <c r="M4165" s="217"/>
      <c r="N4165" s="217"/>
      <c r="O4165" s="217"/>
      <c r="P4165" s="217"/>
    </row>
    <row r="4166">
      <c r="A4166" s="217"/>
      <c r="B4166" s="234"/>
      <c r="C4166" s="234"/>
      <c r="D4166" s="235"/>
      <c r="E4166" s="235"/>
      <c r="F4166" s="217"/>
      <c r="G4166" s="217"/>
      <c r="H4166" s="217"/>
      <c r="I4166" s="217"/>
      <c r="J4166" s="217"/>
      <c r="K4166" s="217"/>
      <c r="L4166" s="217"/>
      <c r="M4166" s="217"/>
      <c r="N4166" s="217"/>
      <c r="O4166" s="217"/>
      <c r="P4166" s="217"/>
    </row>
    <row r="4167">
      <c r="A4167" s="217"/>
      <c r="B4167" s="234"/>
      <c r="C4167" s="234"/>
      <c r="D4167" s="235"/>
      <c r="E4167" s="235"/>
      <c r="F4167" s="217"/>
      <c r="G4167" s="217"/>
      <c r="H4167" s="217"/>
      <c r="I4167" s="217"/>
      <c r="J4167" s="217"/>
      <c r="K4167" s="217"/>
      <c r="L4167" s="217"/>
      <c r="M4167" s="217"/>
      <c r="N4167" s="217"/>
      <c r="O4167" s="217"/>
      <c r="P4167" s="217"/>
    </row>
    <row r="4168">
      <c r="A4168" s="217"/>
      <c r="B4168" s="234"/>
      <c r="C4168" s="234"/>
      <c r="D4168" s="235"/>
      <c r="E4168" s="235"/>
      <c r="F4168" s="217"/>
      <c r="G4168" s="217"/>
      <c r="H4168" s="217"/>
      <c r="I4168" s="217"/>
      <c r="J4168" s="217"/>
      <c r="K4168" s="217"/>
      <c r="L4168" s="217"/>
      <c r="M4168" s="217"/>
      <c r="N4168" s="217"/>
      <c r="O4168" s="217"/>
      <c r="P4168" s="217"/>
    </row>
    <row r="4169">
      <c r="A4169" s="217"/>
      <c r="B4169" s="234"/>
      <c r="C4169" s="234"/>
      <c r="D4169" s="235"/>
      <c r="E4169" s="235"/>
      <c r="F4169" s="217"/>
      <c r="G4169" s="217"/>
      <c r="H4169" s="217"/>
      <c r="I4169" s="217"/>
      <c r="J4169" s="217"/>
      <c r="K4169" s="217"/>
      <c r="L4169" s="217"/>
      <c r="M4169" s="217"/>
      <c r="N4169" s="217"/>
      <c r="O4169" s="217"/>
      <c r="P4169" s="217"/>
    </row>
    <row r="4170">
      <c r="A4170" s="217"/>
      <c r="B4170" s="234"/>
      <c r="C4170" s="234"/>
      <c r="D4170" s="235"/>
      <c r="E4170" s="235"/>
      <c r="F4170" s="217"/>
      <c r="G4170" s="217"/>
      <c r="H4170" s="217"/>
      <c r="I4170" s="217"/>
      <c r="J4170" s="217"/>
      <c r="K4170" s="217"/>
      <c r="L4170" s="217"/>
      <c r="M4170" s="217"/>
      <c r="N4170" s="217"/>
      <c r="O4170" s="217"/>
      <c r="P4170" s="217"/>
    </row>
    <row r="4171">
      <c r="A4171" s="217"/>
      <c r="B4171" s="234"/>
      <c r="C4171" s="234"/>
      <c r="D4171" s="235"/>
      <c r="E4171" s="235"/>
      <c r="F4171" s="217"/>
      <c r="G4171" s="217"/>
      <c r="H4171" s="217"/>
      <c r="I4171" s="217"/>
      <c r="J4171" s="217"/>
      <c r="K4171" s="217"/>
      <c r="L4171" s="217"/>
      <c r="M4171" s="217"/>
      <c r="N4171" s="217"/>
      <c r="O4171" s="217"/>
      <c r="P4171" s="217"/>
    </row>
    <row r="4172">
      <c r="A4172" s="217"/>
      <c r="B4172" s="234"/>
      <c r="C4172" s="234"/>
      <c r="D4172" s="235"/>
      <c r="E4172" s="235"/>
      <c r="F4172" s="217"/>
      <c r="G4172" s="217"/>
      <c r="H4172" s="217"/>
      <c r="I4172" s="217"/>
      <c r="J4172" s="217"/>
      <c r="K4172" s="217"/>
      <c r="L4172" s="217"/>
      <c r="M4172" s="217"/>
      <c r="N4172" s="217"/>
      <c r="O4172" s="217"/>
      <c r="P4172" s="217"/>
    </row>
    <row r="4173">
      <c r="A4173" s="217"/>
      <c r="B4173" s="234"/>
      <c r="C4173" s="234"/>
      <c r="D4173" s="235"/>
      <c r="E4173" s="235"/>
      <c r="F4173" s="217"/>
      <c r="G4173" s="217"/>
      <c r="H4173" s="217"/>
      <c r="I4173" s="217"/>
      <c r="J4173" s="217"/>
      <c r="K4173" s="217"/>
      <c r="L4173" s="217"/>
      <c r="M4173" s="217"/>
      <c r="N4173" s="217"/>
      <c r="O4173" s="217"/>
      <c r="P4173" s="217"/>
    </row>
    <row r="4174">
      <c r="A4174" s="217"/>
      <c r="B4174" s="234"/>
      <c r="C4174" s="234"/>
      <c r="D4174" s="235"/>
      <c r="E4174" s="235"/>
      <c r="F4174" s="217"/>
      <c r="G4174" s="217"/>
      <c r="H4174" s="217"/>
      <c r="I4174" s="217"/>
      <c r="J4174" s="217"/>
      <c r="K4174" s="217"/>
      <c r="L4174" s="217"/>
      <c r="M4174" s="217"/>
      <c r="N4174" s="217"/>
      <c r="O4174" s="217"/>
      <c r="P4174" s="217"/>
    </row>
    <row r="4175">
      <c r="A4175" s="217"/>
      <c r="B4175" s="234"/>
      <c r="C4175" s="234"/>
      <c r="D4175" s="235"/>
      <c r="E4175" s="235"/>
      <c r="F4175" s="217"/>
      <c r="G4175" s="217"/>
      <c r="H4175" s="217"/>
      <c r="I4175" s="217"/>
      <c r="J4175" s="217"/>
      <c r="K4175" s="217"/>
      <c r="L4175" s="217"/>
      <c r="M4175" s="217"/>
      <c r="N4175" s="217"/>
      <c r="O4175" s="217"/>
      <c r="P4175" s="217"/>
    </row>
    <row r="4176">
      <c r="A4176" s="217"/>
      <c r="B4176" s="234"/>
      <c r="C4176" s="234"/>
      <c r="D4176" s="235"/>
      <c r="E4176" s="235"/>
      <c r="F4176" s="217"/>
      <c r="G4176" s="217"/>
      <c r="H4176" s="217"/>
      <c r="I4176" s="217"/>
      <c r="J4176" s="217"/>
      <c r="K4176" s="217"/>
      <c r="L4176" s="217"/>
      <c r="M4176" s="217"/>
      <c r="N4176" s="217"/>
      <c r="O4176" s="217"/>
      <c r="P4176" s="217"/>
    </row>
    <row r="4177">
      <c r="A4177" s="217"/>
      <c r="B4177" s="234"/>
      <c r="C4177" s="234"/>
      <c r="D4177" s="235"/>
      <c r="E4177" s="235"/>
      <c r="F4177" s="217"/>
      <c r="G4177" s="217"/>
      <c r="H4177" s="217"/>
      <c r="I4177" s="217"/>
      <c r="J4177" s="217"/>
      <c r="K4177" s="217"/>
      <c r="L4177" s="217"/>
      <c r="M4177" s="217"/>
      <c r="N4177" s="217"/>
      <c r="O4177" s="217"/>
      <c r="P4177" s="217"/>
    </row>
    <row r="4178">
      <c r="A4178" s="217"/>
      <c r="B4178" s="234"/>
      <c r="C4178" s="234"/>
      <c r="D4178" s="235"/>
      <c r="E4178" s="235"/>
      <c r="F4178" s="217"/>
      <c r="G4178" s="217"/>
      <c r="H4178" s="217"/>
      <c r="I4178" s="217"/>
      <c r="J4178" s="217"/>
      <c r="K4178" s="217"/>
      <c r="L4178" s="217"/>
      <c r="M4178" s="217"/>
      <c r="N4178" s="217"/>
      <c r="O4178" s="217"/>
      <c r="P4178" s="217"/>
    </row>
    <row r="4179">
      <c r="A4179" s="217"/>
      <c r="B4179" s="234"/>
      <c r="C4179" s="234"/>
      <c r="D4179" s="235"/>
      <c r="E4179" s="235"/>
      <c r="F4179" s="217"/>
      <c r="G4179" s="217"/>
      <c r="H4179" s="217"/>
      <c r="I4179" s="217"/>
      <c r="J4179" s="217"/>
      <c r="K4179" s="217"/>
      <c r="L4179" s="217"/>
      <c r="M4179" s="217"/>
      <c r="N4179" s="217"/>
      <c r="O4179" s="217"/>
      <c r="P4179" s="217"/>
    </row>
    <row r="4180">
      <c r="A4180" s="230"/>
      <c r="B4180" s="234"/>
      <c r="C4180" s="234"/>
      <c r="D4180" s="236"/>
      <c r="E4180" s="235"/>
      <c r="F4180" s="195"/>
      <c r="G4180" s="195"/>
      <c r="H4180" s="217"/>
      <c r="I4180" s="195"/>
      <c r="J4180" s="195"/>
      <c r="K4180" s="195"/>
      <c r="L4180" s="195"/>
      <c r="M4180" s="195"/>
      <c r="N4180" s="195"/>
      <c r="O4180" s="195"/>
      <c r="P4180" s="195"/>
    </row>
    <row r="4181">
      <c r="A4181" s="230"/>
      <c r="B4181" s="234"/>
      <c r="C4181" s="234"/>
      <c r="D4181" s="235"/>
      <c r="E4181" s="235"/>
      <c r="F4181" s="217"/>
      <c r="G4181" s="217"/>
      <c r="H4181" s="217"/>
      <c r="I4181" s="217"/>
      <c r="J4181" s="217"/>
      <c r="K4181" s="217"/>
      <c r="L4181" s="217"/>
      <c r="M4181" s="217"/>
      <c r="N4181" s="217"/>
      <c r="O4181" s="217"/>
      <c r="P4181" s="217"/>
    </row>
    <row r="4182">
      <c r="A4182" s="230"/>
      <c r="B4182" s="234"/>
      <c r="C4182" s="234"/>
      <c r="D4182" s="235"/>
      <c r="E4182" s="235"/>
      <c r="F4182" s="217"/>
      <c r="G4182" s="217"/>
      <c r="H4182" s="217"/>
      <c r="I4182" s="217"/>
      <c r="J4182" s="217"/>
      <c r="K4182" s="217"/>
      <c r="L4182" s="217"/>
      <c r="M4182" s="217"/>
      <c r="N4182" s="217"/>
      <c r="O4182" s="217"/>
      <c r="P4182" s="217"/>
    </row>
    <row r="4183">
      <c r="A4183" s="230"/>
      <c r="B4183" s="234"/>
      <c r="C4183" s="234"/>
      <c r="D4183" s="235"/>
      <c r="E4183" s="235"/>
      <c r="F4183" s="217"/>
      <c r="G4183" s="217"/>
      <c r="H4183" s="217"/>
      <c r="I4183" s="217"/>
      <c r="J4183" s="217"/>
      <c r="K4183" s="217"/>
      <c r="L4183" s="217"/>
      <c r="M4183" s="217"/>
      <c r="N4183" s="217"/>
      <c r="O4183" s="217"/>
      <c r="P4183" s="217"/>
    </row>
    <row r="4184">
      <c r="A4184" s="230"/>
      <c r="B4184" s="234"/>
      <c r="C4184" s="234"/>
      <c r="D4184" s="235"/>
      <c r="E4184" s="235"/>
      <c r="F4184" s="217"/>
      <c r="G4184" s="217"/>
      <c r="H4184" s="217"/>
      <c r="I4184" s="217"/>
      <c r="J4184" s="217"/>
      <c r="K4184" s="217"/>
      <c r="L4184" s="217"/>
      <c r="M4184" s="217"/>
      <c r="N4184" s="217"/>
      <c r="O4184" s="217"/>
      <c r="P4184" s="217"/>
    </row>
    <row r="4185">
      <c r="A4185" s="230"/>
      <c r="B4185" s="234"/>
      <c r="C4185" s="234"/>
      <c r="D4185" s="235"/>
      <c r="E4185" s="235"/>
      <c r="F4185" s="217"/>
      <c r="G4185" s="217"/>
      <c r="H4185" s="217"/>
      <c r="I4185" s="217"/>
      <c r="J4185" s="217"/>
      <c r="K4185" s="217"/>
      <c r="L4185" s="217"/>
      <c r="M4185" s="217"/>
      <c r="N4185" s="217"/>
      <c r="O4185" s="217"/>
      <c r="P4185" s="217"/>
    </row>
    <row r="4186">
      <c r="A4186" s="230"/>
      <c r="B4186" s="234"/>
      <c r="C4186" s="234"/>
      <c r="D4186" s="235"/>
      <c r="E4186" s="235"/>
      <c r="F4186" s="217"/>
      <c r="G4186" s="217"/>
      <c r="H4186" s="217"/>
      <c r="I4186" s="217"/>
      <c r="J4186" s="217"/>
      <c r="K4186" s="217"/>
      <c r="L4186" s="217"/>
      <c r="M4186" s="217"/>
      <c r="N4186" s="217"/>
      <c r="O4186" s="217"/>
      <c r="P4186" s="217"/>
    </row>
    <row r="4187">
      <c r="A4187" s="230"/>
      <c r="B4187" s="234"/>
      <c r="C4187" s="234"/>
      <c r="D4187" s="235"/>
      <c r="E4187" s="235"/>
      <c r="F4187" s="217"/>
      <c r="G4187" s="217"/>
      <c r="H4187" s="217"/>
      <c r="I4187" s="217"/>
      <c r="J4187" s="217"/>
      <c r="K4187" s="217"/>
      <c r="L4187" s="217"/>
      <c r="M4187" s="217"/>
      <c r="N4187" s="217"/>
      <c r="O4187" s="217"/>
      <c r="P4187" s="217"/>
    </row>
    <row r="4188">
      <c r="A4188" s="230"/>
      <c r="B4188" s="234"/>
      <c r="C4188" s="234"/>
      <c r="D4188" s="235"/>
      <c r="E4188" s="235"/>
      <c r="F4188" s="217"/>
      <c r="G4188" s="217"/>
      <c r="H4188" s="217"/>
      <c r="I4188" s="217"/>
      <c r="J4188" s="217"/>
      <c r="K4188" s="217"/>
      <c r="L4188" s="217"/>
      <c r="M4188" s="217"/>
      <c r="N4188" s="217"/>
      <c r="O4188" s="217"/>
      <c r="P4188" s="217"/>
    </row>
    <row r="4189">
      <c r="A4189" s="230"/>
      <c r="B4189" s="234"/>
      <c r="C4189" s="234"/>
      <c r="D4189" s="235"/>
      <c r="E4189" s="235"/>
      <c r="F4189" s="217"/>
      <c r="G4189" s="217"/>
      <c r="H4189" s="217"/>
      <c r="I4189" s="217"/>
      <c r="J4189" s="217"/>
      <c r="K4189" s="217"/>
      <c r="L4189" s="217"/>
      <c r="M4189" s="217"/>
      <c r="N4189" s="217"/>
      <c r="O4189" s="217"/>
      <c r="P4189" s="217"/>
    </row>
    <row r="4190">
      <c r="A4190" s="230"/>
      <c r="B4190" s="234"/>
      <c r="C4190" s="234"/>
      <c r="D4190" s="235"/>
      <c r="E4190" s="235"/>
      <c r="F4190" s="217"/>
      <c r="G4190" s="217"/>
      <c r="H4190" s="217"/>
      <c r="I4190" s="217"/>
      <c r="J4190" s="217"/>
      <c r="K4190" s="217"/>
      <c r="L4190" s="217"/>
      <c r="M4190" s="217"/>
      <c r="N4190" s="217"/>
      <c r="O4190" s="217"/>
      <c r="P4190" s="217"/>
    </row>
    <row r="4191">
      <c r="A4191" s="230"/>
      <c r="B4191" s="234"/>
      <c r="C4191" s="234"/>
      <c r="D4191" s="235"/>
      <c r="E4191" s="235"/>
      <c r="F4191" s="217"/>
      <c r="G4191" s="217"/>
      <c r="H4191" s="217"/>
      <c r="I4191" s="217"/>
      <c r="J4191" s="217"/>
      <c r="K4191" s="217"/>
      <c r="L4191" s="217"/>
      <c r="M4191" s="217"/>
      <c r="N4191" s="217"/>
      <c r="O4191" s="217"/>
      <c r="P4191" s="217"/>
    </row>
    <row r="4192">
      <c r="A4192" s="230"/>
      <c r="B4192" s="234"/>
      <c r="C4192" s="234"/>
      <c r="D4192" s="235"/>
      <c r="E4192" s="235"/>
      <c r="F4192" s="217"/>
      <c r="G4192" s="217"/>
      <c r="H4192" s="217"/>
      <c r="I4192" s="217"/>
      <c r="J4192" s="217"/>
      <c r="K4192" s="217"/>
      <c r="L4192" s="217"/>
      <c r="M4192" s="217"/>
      <c r="N4192" s="217"/>
      <c r="O4192" s="217"/>
      <c r="P4192" s="217"/>
    </row>
    <row r="4193">
      <c r="A4193" s="230"/>
      <c r="B4193" s="234"/>
      <c r="C4193" s="234"/>
      <c r="D4193" s="235"/>
      <c r="E4193" s="235"/>
      <c r="F4193" s="217"/>
      <c r="G4193" s="217"/>
      <c r="H4193" s="217"/>
      <c r="I4193" s="217"/>
      <c r="J4193" s="217"/>
      <c r="K4193" s="217"/>
      <c r="L4193" s="217"/>
      <c r="M4193" s="217"/>
      <c r="N4193" s="217"/>
      <c r="O4193" s="217"/>
      <c r="P4193" s="217"/>
    </row>
    <row r="4194">
      <c r="A4194" s="230"/>
      <c r="B4194" s="234"/>
      <c r="C4194" s="234"/>
      <c r="D4194" s="235"/>
      <c r="E4194" s="235"/>
      <c r="F4194" s="217"/>
      <c r="G4194" s="217"/>
      <c r="H4194" s="217"/>
      <c r="I4194" s="217"/>
      <c r="J4194" s="217"/>
      <c r="K4194" s="217"/>
      <c r="L4194" s="217"/>
      <c r="M4194" s="217"/>
      <c r="N4194" s="217"/>
      <c r="O4194" s="217"/>
      <c r="P4194" s="217"/>
    </row>
    <row r="4195">
      <c r="A4195" s="230"/>
      <c r="B4195" s="234"/>
      <c r="C4195" s="234"/>
      <c r="D4195" s="235"/>
      <c r="E4195" s="235"/>
      <c r="F4195" s="217"/>
      <c r="G4195" s="217"/>
      <c r="H4195" s="217"/>
      <c r="I4195" s="217"/>
      <c r="J4195" s="217"/>
      <c r="K4195" s="217"/>
      <c r="L4195" s="217"/>
      <c r="M4195" s="217"/>
      <c r="N4195" s="217"/>
      <c r="O4195" s="217"/>
      <c r="P4195" s="217"/>
    </row>
    <row r="4196">
      <c r="A4196" s="230"/>
      <c r="B4196" s="234"/>
      <c r="C4196" s="234"/>
      <c r="D4196" s="235"/>
      <c r="E4196" s="235"/>
      <c r="F4196" s="217"/>
      <c r="G4196" s="217"/>
      <c r="H4196" s="217"/>
      <c r="I4196" s="217"/>
      <c r="J4196" s="217"/>
      <c r="K4196" s="217"/>
      <c r="L4196" s="217"/>
      <c r="M4196" s="217"/>
      <c r="N4196" s="217"/>
      <c r="O4196" s="217"/>
      <c r="P4196" s="217"/>
    </row>
    <row r="4197">
      <c r="A4197" s="230"/>
      <c r="B4197" s="234"/>
      <c r="C4197" s="234"/>
      <c r="D4197" s="235"/>
      <c r="E4197" s="235"/>
      <c r="F4197" s="217"/>
      <c r="G4197" s="217"/>
      <c r="H4197" s="217"/>
      <c r="I4197" s="217"/>
      <c r="J4197" s="217"/>
      <c r="K4197" s="217"/>
      <c r="L4197" s="217"/>
      <c r="M4197" s="217"/>
      <c r="N4197" s="217"/>
      <c r="O4197" s="217"/>
      <c r="P4197" s="217"/>
    </row>
    <row r="4198">
      <c r="A4198" s="230"/>
      <c r="B4198" s="234"/>
      <c r="C4198" s="234"/>
      <c r="D4198" s="236"/>
      <c r="E4198" s="235"/>
      <c r="F4198" s="195"/>
      <c r="G4198" s="195"/>
      <c r="H4198" s="217"/>
      <c r="I4198" s="195"/>
      <c r="J4198" s="195"/>
      <c r="K4198" s="195"/>
      <c r="L4198" s="195"/>
      <c r="M4198" s="195"/>
      <c r="N4198" s="195"/>
      <c r="O4198" s="195"/>
      <c r="P4198" s="195"/>
    </row>
    <row r="4199">
      <c r="A4199" s="230"/>
      <c r="B4199" s="234"/>
      <c r="C4199" s="234"/>
      <c r="D4199" s="235"/>
      <c r="E4199" s="235"/>
      <c r="F4199" s="217"/>
      <c r="G4199" s="217"/>
      <c r="H4199" s="217"/>
      <c r="I4199" s="217"/>
      <c r="J4199" s="217"/>
      <c r="K4199" s="217"/>
      <c r="L4199" s="217"/>
      <c r="M4199" s="217"/>
      <c r="N4199" s="217"/>
      <c r="O4199" s="217"/>
      <c r="P4199" s="217"/>
    </row>
    <row r="4200">
      <c r="A4200" s="230"/>
      <c r="B4200" s="234"/>
      <c r="C4200" s="234"/>
      <c r="D4200" s="235"/>
      <c r="E4200" s="235"/>
      <c r="F4200" s="217"/>
      <c r="G4200" s="217"/>
      <c r="H4200" s="217"/>
      <c r="I4200" s="217"/>
      <c r="J4200" s="217"/>
      <c r="K4200" s="217"/>
      <c r="L4200" s="217"/>
      <c r="M4200" s="217"/>
      <c r="N4200" s="217"/>
      <c r="O4200" s="217"/>
      <c r="P4200" s="217"/>
    </row>
    <row r="4201">
      <c r="A4201" s="230"/>
      <c r="B4201" s="234"/>
      <c r="C4201" s="234"/>
      <c r="D4201" s="235"/>
      <c r="E4201" s="235"/>
      <c r="F4201" s="217"/>
      <c r="G4201" s="217"/>
      <c r="H4201" s="217"/>
      <c r="I4201" s="217"/>
      <c r="J4201" s="217"/>
      <c r="K4201" s="217"/>
      <c r="L4201" s="217"/>
      <c r="M4201" s="217"/>
      <c r="N4201" s="217"/>
      <c r="O4201" s="217"/>
      <c r="P4201" s="217"/>
    </row>
    <row r="4202">
      <c r="A4202" s="230"/>
      <c r="B4202" s="234"/>
      <c r="C4202" s="234"/>
      <c r="D4202" s="235"/>
      <c r="E4202" s="235"/>
      <c r="F4202" s="217"/>
      <c r="G4202" s="217"/>
      <c r="H4202" s="217"/>
      <c r="I4202" s="217"/>
      <c r="J4202" s="217"/>
      <c r="K4202" s="217"/>
      <c r="L4202" s="217"/>
      <c r="M4202" s="217"/>
      <c r="N4202" s="217"/>
      <c r="O4202" s="217"/>
      <c r="P4202" s="217"/>
    </row>
    <row r="4203">
      <c r="A4203" s="230"/>
      <c r="B4203" s="234"/>
      <c r="C4203" s="234"/>
      <c r="D4203" s="235"/>
      <c r="E4203" s="235"/>
      <c r="F4203" s="217"/>
      <c r="G4203" s="217"/>
      <c r="H4203" s="217"/>
      <c r="I4203" s="217"/>
      <c r="J4203" s="217"/>
      <c r="K4203" s="217"/>
      <c r="L4203" s="217"/>
      <c r="M4203" s="217"/>
      <c r="N4203" s="217"/>
      <c r="O4203" s="217"/>
      <c r="P4203" s="217"/>
    </row>
    <row r="4204">
      <c r="A4204" s="230"/>
      <c r="B4204" s="234"/>
      <c r="C4204" s="234"/>
      <c r="D4204" s="235"/>
      <c r="E4204" s="235"/>
      <c r="F4204" s="217"/>
      <c r="G4204" s="217"/>
      <c r="H4204" s="217"/>
      <c r="I4204" s="217"/>
      <c r="J4204" s="217"/>
      <c r="K4204" s="217"/>
      <c r="L4204" s="217"/>
      <c r="M4204" s="217"/>
      <c r="N4204" s="217"/>
      <c r="O4204" s="217"/>
      <c r="P4204" s="217"/>
    </row>
    <row r="4205">
      <c r="A4205" s="230"/>
      <c r="B4205" s="234"/>
      <c r="C4205" s="234"/>
      <c r="D4205" s="235"/>
      <c r="E4205" s="235"/>
      <c r="F4205" s="217"/>
      <c r="G4205" s="217"/>
      <c r="H4205" s="217"/>
      <c r="I4205" s="217"/>
      <c r="J4205" s="217"/>
      <c r="K4205" s="217"/>
      <c r="L4205" s="217"/>
      <c r="M4205" s="217"/>
      <c r="N4205" s="217"/>
      <c r="O4205" s="217"/>
      <c r="P4205" s="217"/>
    </row>
    <row r="4206">
      <c r="A4206" s="230"/>
      <c r="B4206" s="234"/>
      <c r="C4206" s="234"/>
      <c r="D4206" s="235"/>
      <c r="E4206" s="235"/>
      <c r="F4206" s="217"/>
      <c r="G4206" s="217"/>
      <c r="H4206" s="217"/>
      <c r="I4206" s="217"/>
      <c r="J4206" s="217"/>
      <c r="K4206" s="217"/>
      <c r="L4206" s="217"/>
      <c r="M4206" s="217"/>
      <c r="N4206" s="217"/>
      <c r="O4206" s="217"/>
      <c r="P4206" s="217"/>
    </row>
    <row r="4207">
      <c r="A4207" s="230"/>
      <c r="B4207" s="234"/>
      <c r="C4207" s="234"/>
      <c r="D4207" s="235"/>
      <c r="E4207" s="235"/>
      <c r="F4207" s="217"/>
      <c r="G4207" s="217"/>
      <c r="H4207" s="217"/>
      <c r="I4207" s="217"/>
      <c r="J4207" s="217"/>
      <c r="K4207" s="217"/>
      <c r="L4207" s="217"/>
      <c r="M4207" s="217"/>
      <c r="N4207" s="217"/>
      <c r="O4207" s="217"/>
      <c r="P4207" s="217"/>
    </row>
    <row r="4208">
      <c r="A4208" s="230"/>
      <c r="B4208" s="234"/>
      <c r="C4208" s="234"/>
      <c r="D4208" s="235"/>
      <c r="E4208" s="235"/>
      <c r="F4208" s="217"/>
      <c r="G4208" s="217"/>
      <c r="H4208" s="217"/>
      <c r="I4208" s="217"/>
      <c r="J4208" s="217"/>
      <c r="K4208" s="217"/>
      <c r="L4208" s="217"/>
      <c r="M4208" s="217"/>
      <c r="N4208" s="217"/>
      <c r="O4208" s="217"/>
      <c r="P4208" s="217"/>
    </row>
    <row r="4209">
      <c r="A4209" s="230"/>
      <c r="B4209" s="234"/>
      <c r="C4209" s="234"/>
      <c r="D4209" s="235"/>
      <c r="E4209" s="235"/>
      <c r="F4209" s="217"/>
      <c r="G4209" s="217"/>
      <c r="H4209" s="217"/>
      <c r="I4209" s="217"/>
      <c r="J4209" s="217"/>
      <c r="K4209" s="217"/>
      <c r="L4209" s="217"/>
      <c r="M4209" s="217"/>
      <c r="N4209" s="217"/>
      <c r="O4209" s="217"/>
      <c r="P4209" s="217"/>
    </row>
    <row r="4210">
      <c r="A4210" s="230"/>
      <c r="B4210" s="234"/>
      <c r="C4210" s="234"/>
      <c r="D4210" s="235"/>
      <c r="E4210" s="235"/>
      <c r="F4210" s="217"/>
      <c r="G4210" s="217"/>
      <c r="H4210" s="217"/>
      <c r="I4210" s="217"/>
      <c r="J4210" s="217"/>
      <c r="K4210" s="217"/>
      <c r="L4210" s="217"/>
      <c r="M4210" s="217"/>
      <c r="N4210" s="217"/>
      <c r="O4210" s="217"/>
      <c r="P4210" s="217"/>
    </row>
    <row r="4211">
      <c r="A4211" s="230"/>
      <c r="B4211" s="234"/>
      <c r="C4211" s="234"/>
      <c r="D4211" s="235"/>
      <c r="E4211" s="235"/>
      <c r="F4211" s="217"/>
      <c r="G4211" s="217"/>
      <c r="H4211" s="217"/>
      <c r="I4211" s="217"/>
      <c r="J4211" s="217"/>
      <c r="K4211" s="217"/>
      <c r="L4211" s="217"/>
      <c r="M4211" s="217"/>
      <c r="N4211" s="217"/>
      <c r="O4211" s="217"/>
      <c r="P4211" s="217"/>
    </row>
    <row r="4212">
      <c r="A4212" s="230"/>
      <c r="B4212" s="234"/>
      <c r="C4212" s="234"/>
      <c r="D4212" s="235"/>
      <c r="E4212" s="235"/>
      <c r="F4212" s="217"/>
      <c r="G4212" s="217"/>
      <c r="H4212" s="217"/>
      <c r="I4212" s="217"/>
      <c r="J4212" s="217"/>
      <c r="K4212" s="217"/>
      <c r="L4212" s="217"/>
      <c r="M4212" s="217"/>
      <c r="N4212" s="217"/>
      <c r="O4212" s="217"/>
      <c r="P4212" s="217"/>
    </row>
    <row r="4213">
      <c r="A4213" s="230"/>
      <c r="B4213" s="234"/>
      <c r="C4213" s="234"/>
      <c r="D4213" s="235"/>
      <c r="E4213" s="235"/>
      <c r="F4213" s="217"/>
      <c r="G4213" s="217"/>
      <c r="H4213" s="217"/>
      <c r="I4213" s="217"/>
      <c r="J4213" s="217"/>
      <c r="K4213" s="217"/>
      <c r="L4213" s="217"/>
      <c r="M4213" s="217"/>
      <c r="N4213" s="217"/>
      <c r="O4213" s="217"/>
      <c r="P4213" s="217"/>
    </row>
    <row r="4214">
      <c r="A4214" s="230"/>
      <c r="B4214" s="234"/>
      <c r="C4214" s="234"/>
      <c r="D4214" s="235"/>
      <c r="E4214" s="235"/>
      <c r="F4214" s="217"/>
      <c r="G4214" s="217"/>
      <c r="H4214" s="217"/>
      <c r="I4214" s="217"/>
      <c r="J4214" s="217"/>
      <c r="K4214" s="217"/>
      <c r="L4214" s="217"/>
      <c r="M4214" s="217"/>
      <c r="N4214" s="217"/>
      <c r="O4214" s="217"/>
      <c r="P4214" s="217"/>
    </row>
    <row r="4215">
      <c r="A4215" s="230"/>
      <c r="B4215" s="234"/>
      <c r="C4215" s="234"/>
      <c r="D4215" s="235"/>
      <c r="E4215" s="235"/>
      <c r="F4215" s="217"/>
      <c r="G4215" s="217"/>
      <c r="H4215" s="217"/>
      <c r="I4215" s="217"/>
      <c r="J4215" s="217"/>
      <c r="K4215" s="217"/>
      <c r="L4215" s="217"/>
      <c r="M4215" s="217"/>
      <c r="N4215" s="217"/>
      <c r="O4215" s="217"/>
      <c r="P4215" s="217"/>
    </row>
    <row r="4216">
      <c r="A4216" s="230"/>
      <c r="B4216" s="234"/>
      <c r="C4216" s="234"/>
      <c r="D4216" s="236"/>
      <c r="E4216" s="235"/>
      <c r="F4216" s="195"/>
      <c r="G4216" s="195"/>
      <c r="H4216" s="217"/>
      <c r="I4216" s="195"/>
      <c r="J4216" s="195"/>
      <c r="K4216" s="195"/>
      <c r="L4216" s="195"/>
      <c r="M4216" s="195"/>
      <c r="N4216" s="195"/>
      <c r="O4216" s="195"/>
      <c r="P4216" s="195"/>
    </row>
    <row r="4217">
      <c r="A4217" s="230"/>
      <c r="B4217" s="234"/>
      <c r="C4217" s="234"/>
      <c r="D4217" s="235"/>
      <c r="E4217" s="235"/>
      <c r="F4217" s="217"/>
      <c r="G4217" s="217"/>
      <c r="H4217" s="217"/>
      <c r="I4217" s="217"/>
      <c r="J4217" s="217"/>
      <c r="K4217" s="217"/>
      <c r="L4217" s="217"/>
      <c r="M4217" s="217"/>
      <c r="N4217" s="217"/>
      <c r="O4217" s="217"/>
      <c r="P4217" s="217"/>
    </row>
    <row r="4218">
      <c r="A4218" s="230"/>
      <c r="B4218" s="234"/>
      <c r="C4218" s="234"/>
      <c r="D4218" s="235"/>
      <c r="E4218" s="235"/>
      <c r="F4218" s="217"/>
      <c r="G4218" s="217"/>
      <c r="H4218" s="217"/>
      <c r="I4218" s="217"/>
      <c r="J4218" s="217"/>
      <c r="K4218" s="217"/>
      <c r="L4218" s="217"/>
      <c r="M4218" s="217"/>
      <c r="N4218" s="217"/>
      <c r="O4218" s="217"/>
      <c r="P4218" s="217"/>
    </row>
    <row r="4219">
      <c r="A4219" s="230"/>
      <c r="B4219" s="234"/>
      <c r="C4219" s="234"/>
      <c r="D4219" s="235"/>
      <c r="E4219" s="235"/>
      <c r="F4219" s="217"/>
      <c r="G4219" s="217"/>
      <c r="H4219" s="217"/>
      <c r="I4219" s="217"/>
      <c r="J4219" s="217"/>
      <c r="K4219" s="217"/>
      <c r="L4219" s="217"/>
      <c r="M4219" s="217"/>
      <c r="N4219" s="217"/>
      <c r="O4219" s="217"/>
      <c r="P4219" s="217"/>
    </row>
    <row r="4220">
      <c r="A4220" s="230"/>
      <c r="B4220" s="234"/>
      <c r="C4220" s="234"/>
      <c r="D4220" s="235"/>
      <c r="E4220" s="235"/>
      <c r="F4220" s="217"/>
      <c r="G4220" s="217"/>
      <c r="H4220" s="217"/>
      <c r="I4220" s="217"/>
      <c r="J4220" s="217"/>
      <c r="K4220" s="217"/>
      <c r="L4220" s="217"/>
      <c r="M4220" s="217"/>
      <c r="N4220" s="217"/>
      <c r="O4220" s="217"/>
      <c r="P4220" s="217"/>
    </row>
    <row r="4221">
      <c r="A4221" s="230"/>
      <c r="B4221" s="234"/>
      <c r="C4221" s="234"/>
      <c r="D4221" s="235"/>
      <c r="E4221" s="235"/>
      <c r="F4221" s="217"/>
      <c r="G4221" s="217"/>
      <c r="H4221" s="217"/>
      <c r="I4221" s="217"/>
      <c r="J4221" s="217"/>
      <c r="K4221" s="217"/>
      <c r="L4221" s="217"/>
      <c r="M4221" s="217"/>
      <c r="N4221" s="217"/>
      <c r="O4221" s="217"/>
      <c r="P4221" s="217"/>
    </row>
    <row r="4222">
      <c r="A4222" s="230"/>
      <c r="B4222" s="234"/>
      <c r="C4222" s="234"/>
      <c r="D4222" s="235"/>
      <c r="E4222" s="235"/>
      <c r="F4222" s="217"/>
      <c r="G4222" s="217"/>
      <c r="H4222" s="217"/>
      <c r="I4222" s="217"/>
      <c r="J4222" s="217"/>
      <c r="K4222" s="217"/>
      <c r="L4222" s="217"/>
      <c r="M4222" s="217"/>
      <c r="N4222" s="217"/>
      <c r="O4222" s="217"/>
      <c r="P4222" s="217"/>
    </row>
    <row r="4223">
      <c r="A4223" s="230"/>
      <c r="B4223" s="234"/>
      <c r="C4223" s="234"/>
      <c r="D4223" s="235"/>
      <c r="E4223" s="235"/>
      <c r="F4223" s="217"/>
      <c r="G4223" s="217"/>
      <c r="H4223" s="217"/>
      <c r="I4223" s="217"/>
      <c r="J4223" s="217"/>
      <c r="K4223" s="217"/>
      <c r="L4223" s="217"/>
      <c r="M4223" s="217"/>
      <c r="N4223" s="217"/>
      <c r="O4223" s="217"/>
      <c r="P4223" s="217"/>
    </row>
    <row r="4224">
      <c r="A4224" s="230"/>
      <c r="B4224" s="234"/>
      <c r="C4224" s="234"/>
      <c r="D4224" s="235"/>
      <c r="E4224" s="235"/>
      <c r="F4224" s="217"/>
      <c r="G4224" s="217"/>
      <c r="H4224" s="217"/>
      <c r="I4224" s="217"/>
      <c r="J4224" s="217"/>
      <c r="K4224" s="217"/>
      <c r="L4224" s="217"/>
      <c r="M4224" s="217"/>
      <c r="N4224" s="217"/>
      <c r="O4224" s="217"/>
      <c r="P4224" s="217"/>
    </row>
    <row r="4225">
      <c r="A4225" s="230"/>
      <c r="B4225" s="234"/>
      <c r="C4225" s="234"/>
      <c r="D4225" s="235"/>
      <c r="E4225" s="235"/>
      <c r="F4225" s="217"/>
      <c r="G4225" s="217"/>
      <c r="H4225" s="217"/>
      <c r="I4225" s="217"/>
      <c r="J4225" s="217"/>
      <c r="K4225" s="217"/>
      <c r="L4225" s="217"/>
      <c r="M4225" s="217"/>
      <c r="N4225" s="217"/>
      <c r="O4225" s="217"/>
      <c r="P4225" s="217"/>
    </row>
    <row r="4226">
      <c r="A4226" s="230"/>
      <c r="B4226" s="234"/>
      <c r="C4226" s="234"/>
      <c r="D4226" s="235"/>
      <c r="E4226" s="235"/>
      <c r="F4226" s="217"/>
      <c r="G4226" s="217"/>
      <c r="H4226" s="217"/>
      <c r="I4226" s="217"/>
      <c r="J4226" s="217"/>
      <c r="K4226" s="217"/>
      <c r="L4226" s="217"/>
      <c r="M4226" s="217"/>
      <c r="N4226" s="217"/>
      <c r="O4226" s="217"/>
      <c r="P4226" s="217"/>
    </row>
    <row r="4227">
      <c r="A4227" s="230"/>
      <c r="B4227" s="234"/>
      <c r="C4227" s="234"/>
      <c r="D4227" s="235"/>
      <c r="E4227" s="235"/>
      <c r="F4227" s="217"/>
      <c r="G4227" s="217"/>
      <c r="H4227" s="217"/>
      <c r="I4227" s="217"/>
      <c r="J4227" s="217"/>
      <c r="K4227" s="217"/>
      <c r="L4227" s="217"/>
      <c r="M4227" s="217"/>
      <c r="N4227" s="217"/>
      <c r="O4227" s="217"/>
      <c r="P4227" s="217"/>
    </row>
    <row r="4228">
      <c r="A4228" s="230"/>
      <c r="B4228" s="234"/>
      <c r="C4228" s="234"/>
      <c r="D4228" s="235"/>
      <c r="E4228" s="235"/>
      <c r="F4228" s="217"/>
      <c r="G4228" s="217"/>
      <c r="H4228" s="217"/>
      <c r="I4228" s="217"/>
      <c r="J4228" s="217"/>
      <c r="K4228" s="217"/>
      <c r="L4228" s="217"/>
      <c r="M4228" s="217"/>
      <c r="N4228" s="217"/>
      <c r="O4228" s="217"/>
      <c r="P4228" s="217"/>
    </row>
    <row r="4229">
      <c r="A4229" s="230"/>
      <c r="B4229" s="234"/>
      <c r="C4229" s="234"/>
      <c r="D4229" s="235"/>
      <c r="E4229" s="235"/>
      <c r="F4229" s="217"/>
      <c r="G4229" s="217"/>
      <c r="H4229" s="217"/>
      <c r="I4229" s="217"/>
      <c r="J4229" s="217"/>
      <c r="K4229" s="217"/>
      <c r="L4229" s="217"/>
      <c r="M4229" s="217"/>
      <c r="N4229" s="217"/>
      <c r="O4229" s="217"/>
      <c r="P4229" s="217"/>
    </row>
    <row r="4230">
      <c r="A4230" s="230"/>
      <c r="B4230" s="234"/>
      <c r="C4230" s="234"/>
      <c r="D4230" s="235"/>
      <c r="E4230" s="235"/>
      <c r="F4230" s="217"/>
      <c r="G4230" s="217"/>
      <c r="H4230" s="217"/>
      <c r="I4230" s="217"/>
      <c r="J4230" s="217"/>
      <c r="K4230" s="217"/>
      <c r="L4230" s="217"/>
      <c r="M4230" s="217"/>
      <c r="N4230" s="217"/>
      <c r="O4230" s="217"/>
      <c r="P4230" s="217"/>
    </row>
    <row r="4231">
      <c r="A4231" s="230"/>
      <c r="B4231" s="234"/>
      <c r="C4231" s="234"/>
      <c r="D4231" s="235"/>
      <c r="E4231" s="235"/>
      <c r="F4231" s="217"/>
      <c r="G4231" s="217"/>
      <c r="H4231" s="217"/>
      <c r="I4231" s="217"/>
      <c r="J4231" s="217"/>
      <c r="K4231" s="217"/>
      <c r="L4231" s="217"/>
      <c r="M4231" s="217"/>
      <c r="N4231" s="217"/>
      <c r="O4231" s="217"/>
      <c r="P4231" s="217"/>
    </row>
    <row r="4232">
      <c r="A4232" s="230"/>
      <c r="B4232" s="234"/>
      <c r="C4232" s="234"/>
      <c r="D4232" s="235"/>
      <c r="E4232" s="235"/>
      <c r="F4232" s="217"/>
      <c r="G4232" s="217"/>
      <c r="H4232" s="217"/>
      <c r="I4232" s="217"/>
      <c r="J4232" s="217"/>
      <c r="K4232" s="217"/>
      <c r="L4232" s="217"/>
      <c r="M4232" s="217"/>
      <c r="N4232" s="217"/>
      <c r="O4232" s="217"/>
      <c r="P4232" s="217"/>
    </row>
    <row r="4233">
      <c r="A4233" s="230"/>
      <c r="B4233" s="234"/>
      <c r="C4233" s="234"/>
      <c r="D4233" s="235"/>
      <c r="E4233" s="235"/>
      <c r="F4233" s="217"/>
      <c r="G4233" s="217"/>
      <c r="H4233" s="217"/>
      <c r="I4233" s="217"/>
      <c r="J4233" s="217"/>
      <c r="K4233" s="217"/>
      <c r="L4233" s="217"/>
      <c r="M4233" s="217"/>
      <c r="N4233" s="217"/>
      <c r="O4233" s="217"/>
      <c r="P4233" s="217"/>
    </row>
    <row r="4234">
      <c r="A4234" s="230"/>
      <c r="B4234" s="234"/>
      <c r="C4234" s="234"/>
      <c r="D4234" s="236"/>
      <c r="E4234" s="235"/>
      <c r="F4234" s="195"/>
      <c r="G4234" s="195"/>
      <c r="H4234" s="217"/>
      <c r="I4234" s="195"/>
      <c r="J4234" s="195"/>
      <c r="K4234" s="195"/>
      <c r="L4234" s="195"/>
      <c r="M4234" s="195"/>
      <c r="N4234" s="195"/>
      <c r="O4234" s="195"/>
      <c r="P4234" s="195"/>
    </row>
    <row r="4235">
      <c r="A4235" s="230"/>
      <c r="B4235" s="234"/>
      <c r="C4235" s="234"/>
      <c r="D4235" s="235"/>
      <c r="E4235" s="235"/>
      <c r="F4235" s="217"/>
      <c r="G4235" s="217"/>
      <c r="H4235" s="217"/>
      <c r="I4235" s="217"/>
      <c r="J4235" s="217"/>
      <c r="K4235" s="217"/>
      <c r="L4235" s="217"/>
      <c r="M4235" s="217"/>
      <c r="N4235" s="217"/>
      <c r="O4235" s="217"/>
      <c r="P4235" s="217"/>
    </row>
    <row r="4236">
      <c r="A4236" s="230"/>
      <c r="B4236" s="234"/>
      <c r="C4236" s="234"/>
      <c r="D4236" s="235"/>
      <c r="E4236" s="235"/>
      <c r="F4236" s="217"/>
      <c r="G4236" s="217"/>
      <c r="H4236" s="217"/>
      <c r="I4236" s="217"/>
      <c r="J4236" s="217"/>
      <c r="K4236" s="217"/>
      <c r="L4236" s="217"/>
      <c r="M4236" s="217"/>
      <c r="N4236" s="217"/>
      <c r="O4236" s="217"/>
      <c r="P4236" s="217"/>
    </row>
    <row r="4237">
      <c r="A4237" s="230"/>
      <c r="B4237" s="234"/>
      <c r="C4237" s="234"/>
      <c r="D4237" s="235"/>
      <c r="E4237" s="235"/>
      <c r="F4237" s="217"/>
      <c r="G4237" s="217"/>
      <c r="H4237" s="217"/>
      <c r="I4237" s="217"/>
      <c r="J4237" s="217"/>
      <c r="K4237" s="217"/>
      <c r="L4237" s="217"/>
      <c r="M4237" s="217"/>
      <c r="N4237" s="217"/>
      <c r="O4237" s="217"/>
      <c r="P4237" s="217"/>
    </row>
    <row r="4238">
      <c r="A4238" s="230"/>
      <c r="B4238" s="234"/>
      <c r="C4238" s="234"/>
      <c r="D4238" s="235"/>
      <c r="E4238" s="235"/>
      <c r="F4238" s="217"/>
      <c r="G4238" s="217"/>
      <c r="H4238" s="217"/>
      <c r="I4238" s="217"/>
      <c r="J4238" s="217"/>
      <c r="K4238" s="217"/>
      <c r="L4238" s="217"/>
      <c r="M4238" s="217"/>
      <c r="N4238" s="217"/>
      <c r="O4238" s="217"/>
      <c r="P4238" s="217"/>
    </row>
    <row r="4239">
      <c r="A4239" s="230"/>
      <c r="B4239" s="234"/>
      <c r="C4239" s="234"/>
      <c r="D4239" s="235"/>
      <c r="E4239" s="235"/>
      <c r="F4239" s="217"/>
      <c r="G4239" s="217"/>
      <c r="H4239" s="217"/>
      <c r="I4239" s="217"/>
      <c r="J4239" s="217"/>
      <c r="K4239" s="217"/>
      <c r="L4239" s="217"/>
      <c r="M4239" s="217"/>
      <c r="N4239" s="217"/>
      <c r="O4239" s="217"/>
      <c r="P4239" s="217"/>
    </row>
    <row r="4240">
      <c r="A4240" s="230"/>
      <c r="B4240" s="234"/>
      <c r="C4240" s="234"/>
      <c r="D4240" s="235"/>
      <c r="E4240" s="235"/>
      <c r="F4240" s="217"/>
      <c r="G4240" s="217"/>
      <c r="H4240" s="217"/>
      <c r="I4240" s="217"/>
      <c r="J4240" s="217"/>
      <c r="K4240" s="217"/>
      <c r="L4240" s="217"/>
      <c r="M4240" s="217"/>
      <c r="N4240" s="217"/>
      <c r="O4240" s="217"/>
      <c r="P4240" s="217"/>
    </row>
    <row r="4241">
      <c r="A4241" s="230"/>
      <c r="B4241" s="234"/>
      <c r="C4241" s="234"/>
      <c r="D4241" s="235"/>
      <c r="E4241" s="235"/>
      <c r="F4241" s="217"/>
      <c r="G4241" s="217"/>
      <c r="H4241" s="217"/>
      <c r="I4241" s="217"/>
      <c r="J4241" s="217"/>
      <c r="K4241" s="217"/>
      <c r="L4241" s="217"/>
      <c r="M4241" s="217"/>
      <c r="N4241" s="217"/>
      <c r="O4241" s="217"/>
      <c r="P4241" s="217"/>
    </row>
    <row r="4242">
      <c r="A4242" s="230"/>
      <c r="B4242" s="234"/>
      <c r="C4242" s="234"/>
      <c r="D4242" s="235"/>
      <c r="E4242" s="235"/>
      <c r="F4242" s="217"/>
      <c r="G4242" s="217"/>
      <c r="H4242" s="217"/>
      <c r="I4242" s="217"/>
      <c r="J4242" s="217"/>
      <c r="K4242" s="217"/>
      <c r="L4242" s="217"/>
      <c r="M4242" s="217"/>
      <c r="N4242" s="217"/>
      <c r="O4242" s="217"/>
      <c r="P4242" s="217"/>
    </row>
    <row r="4243">
      <c r="A4243" s="230"/>
      <c r="B4243" s="234"/>
      <c r="C4243" s="234"/>
      <c r="D4243" s="235"/>
      <c r="E4243" s="235"/>
      <c r="F4243" s="217"/>
      <c r="G4243" s="217"/>
      <c r="H4243" s="217"/>
      <c r="I4243" s="217"/>
      <c r="J4243" s="217"/>
      <c r="K4243" s="217"/>
      <c r="L4243" s="217"/>
      <c r="M4243" s="217"/>
      <c r="N4243" s="217"/>
      <c r="O4243" s="217"/>
      <c r="P4243" s="217"/>
    </row>
    <row r="4244">
      <c r="A4244" s="230"/>
      <c r="B4244" s="234"/>
      <c r="C4244" s="234"/>
      <c r="D4244" s="235"/>
      <c r="E4244" s="235"/>
      <c r="F4244" s="217"/>
      <c r="G4244" s="217"/>
      <c r="H4244" s="217"/>
      <c r="I4244" s="217"/>
      <c r="J4244" s="217"/>
      <c r="K4244" s="217"/>
      <c r="L4244" s="217"/>
      <c r="M4244" s="217"/>
      <c r="N4244" s="217"/>
      <c r="O4244" s="217"/>
      <c r="P4244" s="217"/>
    </row>
    <row r="4245">
      <c r="A4245" s="230"/>
      <c r="B4245" s="234"/>
      <c r="C4245" s="234"/>
      <c r="D4245" s="235"/>
      <c r="E4245" s="235"/>
      <c r="F4245" s="217"/>
      <c r="G4245" s="217"/>
      <c r="H4245" s="217"/>
      <c r="I4245" s="217"/>
      <c r="J4245" s="217"/>
      <c r="K4245" s="217"/>
      <c r="L4245" s="217"/>
      <c r="M4245" s="217"/>
      <c r="N4245" s="217"/>
      <c r="O4245" s="217"/>
      <c r="P4245" s="217"/>
    </row>
    <row r="4246">
      <c r="A4246" s="230"/>
      <c r="B4246" s="234"/>
      <c r="C4246" s="234"/>
      <c r="D4246" s="235"/>
      <c r="E4246" s="235"/>
      <c r="F4246" s="217"/>
      <c r="G4246" s="217"/>
      <c r="H4246" s="217"/>
      <c r="I4246" s="217"/>
      <c r="J4246" s="217"/>
      <c r="K4246" s="217"/>
      <c r="L4246" s="217"/>
      <c r="M4246" s="217"/>
      <c r="N4246" s="217"/>
      <c r="O4246" s="217"/>
      <c r="P4246" s="217"/>
    </row>
    <row r="4247">
      <c r="A4247" s="230"/>
      <c r="B4247" s="234"/>
      <c r="C4247" s="234"/>
      <c r="D4247" s="235"/>
      <c r="E4247" s="235"/>
      <c r="F4247" s="217"/>
      <c r="G4247" s="217"/>
      <c r="H4247" s="217"/>
      <c r="I4247" s="217"/>
      <c r="J4247" s="217"/>
      <c r="K4247" s="217"/>
      <c r="L4247" s="217"/>
      <c r="M4247" s="217"/>
      <c r="N4247" s="217"/>
      <c r="O4247" s="217"/>
      <c r="P4247" s="217"/>
    </row>
    <row r="4248">
      <c r="A4248" s="230"/>
      <c r="B4248" s="234"/>
      <c r="C4248" s="234"/>
      <c r="D4248" s="235"/>
      <c r="E4248" s="235"/>
      <c r="F4248" s="217"/>
      <c r="G4248" s="217"/>
      <c r="H4248" s="217"/>
      <c r="I4248" s="217"/>
      <c r="J4248" s="217"/>
      <c r="K4248" s="217"/>
      <c r="L4248" s="217"/>
      <c r="M4248" s="217"/>
      <c r="N4248" s="217"/>
      <c r="O4248" s="217"/>
      <c r="P4248" s="217"/>
    </row>
    <row r="4249">
      <c r="A4249" s="230"/>
      <c r="B4249" s="234"/>
      <c r="C4249" s="234"/>
      <c r="D4249" s="235"/>
      <c r="E4249" s="235"/>
      <c r="F4249" s="217"/>
      <c r="G4249" s="217"/>
      <c r="H4249" s="217"/>
      <c r="I4249" s="217"/>
      <c r="J4249" s="217"/>
      <c r="K4249" s="217"/>
      <c r="L4249" s="217"/>
      <c r="M4249" s="217"/>
      <c r="N4249" s="217"/>
      <c r="O4249" s="217"/>
      <c r="P4249" s="217"/>
    </row>
    <row r="4250">
      <c r="A4250" s="230"/>
      <c r="B4250" s="234"/>
      <c r="C4250" s="234"/>
      <c r="D4250" s="235"/>
      <c r="E4250" s="235"/>
      <c r="F4250" s="217"/>
      <c r="G4250" s="217"/>
      <c r="H4250" s="217"/>
      <c r="I4250" s="217"/>
      <c r="J4250" s="217"/>
      <c r="K4250" s="217"/>
      <c r="L4250" s="217"/>
      <c r="M4250" s="217"/>
      <c r="N4250" s="217"/>
      <c r="O4250" s="217"/>
      <c r="P4250" s="217"/>
    </row>
    <row r="4251">
      <c r="A4251" s="230"/>
      <c r="B4251" s="234"/>
      <c r="C4251" s="234"/>
      <c r="D4251" s="235"/>
      <c r="E4251" s="235"/>
      <c r="F4251" s="217"/>
      <c r="G4251" s="217"/>
      <c r="H4251" s="217"/>
      <c r="I4251" s="217"/>
      <c r="J4251" s="217"/>
      <c r="K4251" s="217"/>
      <c r="L4251" s="217"/>
      <c r="M4251" s="217"/>
      <c r="N4251" s="217"/>
      <c r="O4251" s="217"/>
      <c r="P4251" s="217"/>
    </row>
    <row r="4252">
      <c r="A4252" s="230"/>
      <c r="B4252" s="234"/>
      <c r="C4252" s="234"/>
      <c r="D4252" s="236"/>
      <c r="E4252" s="235"/>
      <c r="F4252" s="195"/>
      <c r="G4252" s="195"/>
      <c r="H4252" s="217"/>
      <c r="I4252" s="195"/>
      <c r="J4252" s="195"/>
      <c r="K4252" s="195"/>
      <c r="L4252" s="195"/>
      <c r="M4252" s="195"/>
      <c r="N4252" s="195"/>
      <c r="O4252" s="195"/>
      <c r="P4252" s="195"/>
    </row>
    <row r="4253">
      <c r="A4253" s="230"/>
      <c r="B4253" s="234"/>
      <c r="C4253" s="234"/>
      <c r="D4253" s="235"/>
      <c r="E4253" s="235"/>
      <c r="F4253" s="217"/>
      <c r="G4253" s="217"/>
      <c r="H4253" s="217"/>
      <c r="I4253" s="217"/>
      <c r="J4253" s="217"/>
      <c r="K4253" s="217"/>
      <c r="L4253" s="217"/>
      <c r="M4253" s="217"/>
      <c r="N4253" s="217"/>
      <c r="O4253" s="217"/>
      <c r="P4253" s="217"/>
    </row>
    <row r="4254">
      <c r="A4254" s="230"/>
      <c r="B4254" s="234"/>
      <c r="C4254" s="234"/>
      <c r="D4254" s="235"/>
      <c r="E4254" s="235"/>
      <c r="F4254" s="217"/>
      <c r="G4254" s="217"/>
      <c r="H4254" s="217"/>
      <c r="I4254" s="217"/>
      <c r="J4254" s="217"/>
      <c r="K4254" s="217"/>
      <c r="L4254" s="217"/>
      <c r="M4254" s="217"/>
      <c r="N4254" s="217"/>
      <c r="O4254" s="217"/>
      <c r="P4254" s="217"/>
    </row>
    <row r="4255">
      <c r="A4255" s="230"/>
      <c r="B4255" s="234"/>
      <c r="C4255" s="234"/>
      <c r="D4255" s="235"/>
      <c r="E4255" s="235"/>
      <c r="F4255" s="217"/>
      <c r="G4255" s="217"/>
      <c r="H4255" s="217"/>
      <c r="I4255" s="217"/>
      <c r="J4255" s="217"/>
      <c r="K4255" s="217"/>
      <c r="L4255" s="217"/>
      <c r="M4255" s="217"/>
      <c r="N4255" s="217"/>
      <c r="O4255" s="217"/>
      <c r="P4255" s="217"/>
    </row>
    <row r="4256">
      <c r="A4256" s="230"/>
      <c r="B4256" s="234"/>
      <c r="C4256" s="234"/>
      <c r="D4256" s="235"/>
      <c r="E4256" s="235"/>
      <c r="F4256" s="217"/>
      <c r="G4256" s="217"/>
      <c r="H4256" s="217"/>
      <c r="I4256" s="217"/>
      <c r="J4256" s="217"/>
      <c r="K4256" s="217"/>
      <c r="L4256" s="217"/>
      <c r="M4256" s="217"/>
      <c r="N4256" s="217"/>
      <c r="O4256" s="217"/>
      <c r="P4256" s="217"/>
    </row>
    <row r="4257">
      <c r="A4257" s="230"/>
      <c r="B4257" s="234"/>
      <c r="C4257" s="234"/>
      <c r="D4257" s="235"/>
      <c r="E4257" s="235"/>
      <c r="F4257" s="217"/>
      <c r="G4257" s="217"/>
      <c r="H4257" s="217"/>
      <c r="I4257" s="217"/>
      <c r="J4257" s="217"/>
      <c r="K4257" s="217"/>
      <c r="L4257" s="217"/>
      <c r="M4257" s="217"/>
      <c r="N4257" s="217"/>
      <c r="O4257" s="217"/>
      <c r="P4257" s="217"/>
    </row>
    <row r="4258">
      <c r="A4258" s="230"/>
      <c r="B4258" s="234"/>
      <c r="C4258" s="234"/>
      <c r="D4258" s="235"/>
      <c r="E4258" s="235"/>
      <c r="F4258" s="217"/>
      <c r="G4258" s="217"/>
      <c r="H4258" s="217"/>
      <c r="I4258" s="217"/>
      <c r="J4258" s="217"/>
      <c r="K4258" s="217"/>
      <c r="L4258" s="217"/>
      <c r="M4258" s="217"/>
      <c r="N4258" s="217"/>
      <c r="O4258" s="217"/>
      <c r="P4258" s="217"/>
    </row>
    <row r="4259">
      <c r="A4259" s="230"/>
      <c r="B4259" s="234"/>
      <c r="C4259" s="234"/>
      <c r="D4259" s="235"/>
      <c r="E4259" s="235"/>
      <c r="F4259" s="217"/>
      <c r="G4259" s="217"/>
      <c r="H4259" s="217"/>
      <c r="I4259" s="217"/>
      <c r="J4259" s="217"/>
      <c r="K4259" s="217"/>
      <c r="L4259" s="217"/>
      <c r="M4259" s="217"/>
      <c r="N4259" s="217"/>
      <c r="O4259" s="217"/>
      <c r="P4259" s="217"/>
    </row>
    <row r="4260">
      <c r="A4260" s="230"/>
      <c r="B4260" s="234"/>
      <c r="C4260" s="234"/>
      <c r="D4260" s="235"/>
      <c r="E4260" s="235"/>
      <c r="F4260" s="217"/>
      <c r="G4260" s="217"/>
      <c r="H4260" s="217"/>
      <c r="I4260" s="217"/>
      <c r="J4260" s="217"/>
      <c r="K4260" s="217"/>
      <c r="L4260" s="217"/>
      <c r="M4260" s="217"/>
      <c r="N4260" s="217"/>
      <c r="O4260" s="217"/>
      <c r="P4260" s="217"/>
    </row>
    <row r="4261">
      <c r="A4261" s="230"/>
      <c r="B4261" s="234"/>
      <c r="C4261" s="234"/>
      <c r="D4261" s="235"/>
      <c r="E4261" s="235"/>
      <c r="F4261" s="217"/>
      <c r="G4261" s="217"/>
      <c r="H4261" s="217"/>
      <c r="I4261" s="217"/>
      <c r="J4261" s="217"/>
      <c r="K4261" s="217"/>
      <c r="L4261" s="217"/>
      <c r="M4261" s="217"/>
      <c r="N4261" s="217"/>
      <c r="O4261" s="217"/>
      <c r="P4261" s="217"/>
    </row>
    <row r="4262">
      <c r="A4262" s="230"/>
      <c r="B4262" s="234"/>
      <c r="C4262" s="234"/>
      <c r="D4262" s="235"/>
      <c r="E4262" s="235"/>
      <c r="F4262" s="217"/>
      <c r="G4262" s="217"/>
      <c r="H4262" s="217"/>
      <c r="I4262" s="217"/>
      <c r="J4262" s="217"/>
      <c r="K4262" s="217"/>
      <c r="L4262" s="217"/>
      <c r="M4262" s="217"/>
      <c r="N4262" s="217"/>
      <c r="O4262" s="217"/>
      <c r="P4262" s="217"/>
    </row>
    <row r="4263">
      <c r="A4263" s="230"/>
      <c r="B4263" s="234"/>
      <c r="C4263" s="234"/>
      <c r="D4263" s="235"/>
      <c r="E4263" s="235"/>
      <c r="F4263" s="217"/>
      <c r="G4263" s="217"/>
      <c r="H4263" s="217"/>
      <c r="I4263" s="217"/>
      <c r="J4263" s="217"/>
      <c r="K4263" s="217"/>
      <c r="L4263" s="217"/>
      <c r="M4263" s="217"/>
      <c r="N4263" s="217"/>
      <c r="O4263" s="217"/>
      <c r="P4263" s="217"/>
    </row>
    <row r="4264">
      <c r="A4264" s="230"/>
      <c r="B4264" s="234"/>
      <c r="C4264" s="234"/>
      <c r="D4264" s="235"/>
      <c r="E4264" s="235"/>
      <c r="F4264" s="217"/>
      <c r="G4264" s="217"/>
      <c r="H4264" s="217"/>
      <c r="I4264" s="217"/>
      <c r="J4264" s="217"/>
      <c r="K4264" s="217"/>
      <c r="L4264" s="217"/>
      <c r="M4264" s="217"/>
      <c r="N4264" s="217"/>
      <c r="O4264" s="217"/>
      <c r="P4264" s="217"/>
    </row>
    <row r="4265">
      <c r="A4265" s="230"/>
      <c r="B4265" s="234"/>
      <c r="C4265" s="234"/>
      <c r="D4265" s="235"/>
      <c r="E4265" s="235"/>
      <c r="F4265" s="217"/>
      <c r="G4265" s="217"/>
      <c r="H4265" s="217"/>
      <c r="I4265" s="217"/>
      <c r="J4265" s="217"/>
      <c r="K4265" s="217"/>
      <c r="L4265" s="217"/>
      <c r="M4265" s="217"/>
      <c r="N4265" s="217"/>
      <c r="O4265" s="217"/>
      <c r="P4265" s="217"/>
    </row>
    <row r="4266">
      <c r="A4266" s="230"/>
      <c r="B4266" s="234"/>
      <c r="C4266" s="234"/>
      <c r="D4266" s="235"/>
      <c r="E4266" s="235"/>
      <c r="F4266" s="217"/>
      <c r="G4266" s="217"/>
      <c r="H4266" s="217"/>
      <c r="I4266" s="217"/>
      <c r="J4266" s="217"/>
      <c r="K4266" s="217"/>
      <c r="L4266" s="217"/>
      <c r="M4266" s="217"/>
      <c r="N4266" s="217"/>
      <c r="O4266" s="217"/>
      <c r="P4266" s="217"/>
    </row>
    <row r="4267">
      <c r="A4267" s="230"/>
      <c r="B4267" s="234"/>
      <c r="C4267" s="234"/>
      <c r="D4267" s="235"/>
      <c r="E4267" s="235"/>
      <c r="F4267" s="217"/>
      <c r="G4267" s="217"/>
      <c r="H4267" s="217"/>
      <c r="I4267" s="217"/>
      <c r="J4267" s="217"/>
      <c r="K4267" s="217"/>
      <c r="L4267" s="217"/>
      <c r="M4267" s="217"/>
      <c r="N4267" s="217"/>
      <c r="O4267" s="217"/>
      <c r="P4267" s="217"/>
    </row>
    <row r="4268">
      <c r="A4268" s="230"/>
      <c r="B4268" s="234"/>
      <c r="C4268" s="234"/>
      <c r="D4268" s="235"/>
      <c r="E4268" s="235"/>
      <c r="F4268" s="217"/>
      <c r="G4268" s="217"/>
      <c r="H4268" s="217"/>
      <c r="I4268" s="217"/>
      <c r="J4268" s="217"/>
      <c r="K4268" s="217"/>
      <c r="L4268" s="217"/>
      <c r="M4268" s="217"/>
      <c r="N4268" s="217"/>
      <c r="O4268" s="217"/>
      <c r="P4268" s="217"/>
    </row>
    <row r="4269">
      <c r="A4269" s="230"/>
      <c r="B4269" s="234"/>
      <c r="C4269" s="234"/>
      <c r="D4269" s="235"/>
      <c r="E4269" s="235"/>
      <c r="F4269" s="217"/>
      <c r="G4269" s="217"/>
      <c r="H4269" s="217"/>
      <c r="I4269" s="217"/>
      <c r="J4269" s="217"/>
      <c r="K4269" s="217"/>
      <c r="L4269" s="217"/>
      <c r="M4269" s="217"/>
      <c r="N4269" s="217"/>
      <c r="O4269" s="217"/>
      <c r="P4269" s="217"/>
    </row>
    <row r="4270">
      <c r="A4270" s="230"/>
      <c r="B4270" s="234"/>
      <c r="C4270" s="234"/>
      <c r="D4270" s="236"/>
      <c r="E4270" s="235"/>
      <c r="F4270" s="195"/>
      <c r="G4270" s="195"/>
      <c r="H4270" s="217"/>
      <c r="I4270" s="195"/>
      <c r="J4270" s="195"/>
      <c r="K4270" s="195"/>
      <c r="L4270" s="195"/>
      <c r="M4270" s="195"/>
      <c r="N4270" s="195"/>
      <c r="O4270" s="195"/>
      <c r="P4270" s="195"/>
    </row>
    <row r="4271">
      <c r="A4271" s="230"/>
      <c r="B4271" s="234"/>
      <c r="C4271" s="234"/>
      <c r="D4271" s="235"/>
      <c r="E4271" s="235"/>
      <c r="F4271" s="217"/>
      <c r="G4271" s="217"/>
      <c r="H4271" s="217"/>
      <c r="I4271" s="217"/>
      <c r="J4271" s="217"/>
      <c r="K4271" s="217"/>
      <c r="L4271" s="217"/>
      <c r="M4271" s="217"/>
      <c r="N4271" s="217"/>
      <c r="O4271" s="217"/>
      <c r="P4271" s="217"/>
    </row>
    <row r="4272">
      <c r="A4272" s="230"/>
      <c r="B4272" s="234"/>
      <c r="C4272" s="234"/>
      <c r="D4272" s="235"/>
      <c r="E4272" s="235"/>
      <c r="F4272" s="217"/>
      <c r="G4272" s="217"/>
      <c r="H4272" s="217"/>
      <c r="I4272" s="217"/>
      <c r="J4272" s="217"/>
      <c r="K4272" s="217"/>
      <c r="L4272" s="217"/>
      <c r="M4272" s="217"/>
      <c r="N4272" s="217"/>
      <c r="O4272" s="217"/>
      <c r="P4272" s="217"/>
    </row>
    <row r="4273">
      <c r="A4273" s="230"/>
      <c r="B4273" s="234"/>
      <c r="C4273" s="234"/>
      <c r="D4273" s="235"/>
      <c r="E4273" s="235"/>
      <c r="F4273" s="217"/>
      <c r="G4273" s="217"/>
      <c r="H4273" s="217"/>
      <c r="I4273" s="217"/>
      <c r="J4273" s="217"/>
      <c r="K4273" s="217"/>
      <c r="L4273" s="217"/>
      <c r="M4273" s="217"/>
      <c r="N4273" s="217"/>
      <c r="O4273" s="217"/>
      <c r="P4273" s="217"/>
    </row>
    <row r="4274">
      <c r="A4274" s="230"/>
      <c r="B4274" s="234"/>
      <c r="C4274" s="234"/>
      <c r="D4274" s="235"/>
      <c r="E4274" s="235"/>
      <c r="F4274" s="217"/>
      <c r="G4274" s="217"/>
      <c r="H4274" s="217"/>
      <c r="I4274" s="217"/>
      <c r="J4274" s="217"/>
      <c r="K4274" s="217"/>
      <c r="L4274" s="217"/>
      <c r="M4274" s="217"/>
      <c r="N4274" s="217"/>
      <c r="O4274" s="217"/>
      <c r="P4274" s="217"/>
    </row>
    <row r="4275">
      <c r="A4275" s="230"/>
      <c r="B4275" s="234"/>
      <c r="C4275" s="234"/>
      <c r="D4275" s="235"/>
      <c r="E4275" s="235"/>
      <c r="F4275" s="217"/>
      <c r="G4275" s="217"/>
      <c r="H4275" s="217"/>
      <c r="I4275" s="217"/>
      <c r="J4275" s="217"/>
      <c r="K4275" s="217"/>
      <c r="L4275" s="217"/>
      <c r="M4275" s="217"/>
      <c r="N4275" s="217"/>
      <c r="O4275" s="217"/>
      <c r="P4275" s="217"/>
    </row>
    <row r="4276">
      <c r="A4276" s="230"/>
      <c r="B4276" s="234"/>
      <c r="C4276" s="234"/>
      <c r="D4276" s="235"/>
      <c r="E4276" s="235"/>
      <c r="F4276" s="217"/>
      <c r="G4276" s="217"/>
      <c r="H4276" s="217"/>
      <c r="I4276" s="217"/>
      <c r="J4276" s="217"/>
      <c r="K4276" s="217"/>
      <c r="L4276" s="217"/>
      <c r="M4276" s="217"/>
      <c r="N4276" s="217"/>
      <c r="O4276" s="217"/>
      <c r="P4276" s="217"/>
    </row>
    <row r="4277">
      <c r="A4277" s="230"/>
      <c r="B4277" s="234"/>
      <c r="C4277" s="234"/>
      <c r="D4277" s="235"/>
      <c r="E4277" s="235"/>
      <c r="F4277" s="217"/>
      <c r="G4277" s="217"/>
      <c r="H4277" s="217"/>
      <c r="I4277" s="217"/>
      <c r="J4277" s="217"/>
      <c r="K4277" s="217"/>
      <c r="L4277" s="217"/>
      <c r="M4277" s="217"/>
      <c r="N4277" s="217"/>
      <c r="O4277" s="217"/>
      <c r="P4277" s="217"/>
    </row>
    <row r="4278">
      <c r="A4278" s="230"/>
      <c r="B4278" s="234"/>
      <c r="C4278" s="234"/>
      <c r="D4278" s="235"/>
      <c r="E4278" s="235"/>
      <c r="F4278" s="217"/>
      <c r="G4278" s="217"/>
      <c r="H4278" s="217"/>
      <c r="I4278" s="217"/>
      <c r="J4278" s="217"/>
      <c r="K4278" s="217"/>
      <c r="L4278" s="217"/>
      <c r="M4278" s="217"/>
      <c r="N4278" s="217"/>
      <c r="O4278" s="217"/>
      <c r="P4278" s="217"/>
    </row>
    <row r="4279">
      <c r="A4279" s="230"/>
      <c r="B4279" s="234"/>
      <c r="C4279" s="234"/>
      <c r="D4279" s="235"/>
      <c r="E4279" s="235"/>
      <c r="F4279" s="217"/>
      <c r="G4279" s="217"/>
      <c r="H4279" s="217"/>
      <c r="I4279" s="217"/>
      <c r="J4279" s="217"/>
      <c r="K4279" s="217"/>
      <c r="L4279" s="217"/>
      <c r="M4279" s="217"/>
      <c r="N4279" s="217"/>
      <c r="O4279" s="217"/>
      <c r="P4279" s="217"/>
    </row>
    <row r="4280">
      <c r="A4280" s="230"/>
      <c r="B4280" s="234"/>
      <c r="C4280" s="234"/>
      <c r="D4280" s="235"/>
      <c r="E4280" s="235"/>
      <c r="F4280" s="217"/>
      <c r="G4280" s="217"/>
      <c r="H4280" s="217"/>
      <c r="I4280" s="217"/>
      <c r="J4280" s="217"/>
      <c r="K4280" s="217"/>
      <c r="L4280" s="217"/>
      <c r="M4280" s="217"/>
      <c r="N4280" s="217"/>
      <c r="O4280" s="217"/>
      <c r="P4280" s="217"/>
    </row>
    <row r="4281">
      <c r="A4281" s="230"/>
      <c r="B4281" s="234"/>
      <c r="C4281" s="234"/>
      <c r="D4281" s="235"/>
      <c r="E4281" s="235"/>
      <c r="F4281" s="217"/>
      <c r="G4281" s="217"/>
      <c r="H4281" s="217"/>
      <c r="I4281" s="217"/>
      <c r="J4281" s="217"/>
      <c r="K4281" s="217"/>
      <c r="L4281" s="217"/>
      <c r="M4281" s="217"/>
      <c r="N4281" s="217"/>
      <c r="O4281" s="217"/>
      <c r="P4281" s="217"/>
    </row>
    <row r="4282">
      <c r="A4282" s="230"/>
      <c r="B4282" s="234"/>
      <c r="C4282" s="234"/>
      <c r="D4282" s="235"/>
      <c r="E4282" s="235"/>
      <c r="F4282" s="217"/>
      <c r="G4282" s="217"/>
      <c r="H4282" s="217"/>
      <c r="I4282" s="217"/>
      <c r="J4282" s="217"/>
      <c r="K4282" s="217"/>
      <c r="L4282" s="217"/>
      <c r="M4282" s="217"/>
      <c r="N4282" s="217"/>
      <c r="O4282" s="217"/>
      <c r="P4282" s="217"/>
    </row>
    <row r="4283">
      <c r="A4283" s="230"/>
      <c r="B4283" s="234"/>
      <c r="C4283" s="234"/>
      <c r="D4283" s="235"/>
      <c r="E4283" s="235"/>
      <c r="F4283" s="217"/>
      <c r="G4283" s="217"/>
      <c r="H4283" s="217"/>
      <c r="I4283" s="217"/>
      <c r="J4283" s="217"/>
      <c r="K4283" s="217"/>
      <c r="L4283" s="217"/>
      <c r="M4283" s="217"/>
      <c r="N4283" s="217"/>
      <c r="O4283" s="217"/>
      <c r="P4283" s="217"/>
    </row>
    <row r="4284">
      <c r="A4284" s="230"/>
      <c r="B4284" s="234"/>
      <c r="C4284" s="234"/>
      <c r="D4284" s="235"/>
      <c r="E4284" s="235"/>
      <c r="F4284" s="217"/>
      <c r="G4284" s="217"/>
      <c r="H4284" s="217"/>
      <c r="I4284" s="217"/>
      <c r="J4284" s="217"/>
      <c r="K4284" s="217"/>
      <c r="L4284" s="217"/>
      <c r="M4284" s="217"/>
      <c r="N4284" s="217"/>
      <c r="O4284" s="217"/>
      <c r="P4284" s="217"/>
    </row>
    <row r="4285">
      <c r="A4285" s="230"/>
      <c r="B4285" s="234"/>
      <c r="C4285" s="234"/>
      <c r="D4285" s="235"/>
      <c r="E4285" s="235"/>
      <c r="F4285" s="217"/>
      <c r="G4285" s="217"/>
      <c r="H4285" s="217"/>
      <c r="I4285" s="217"/>
      <c r="J4285" s="217"/>
      <c r="K4285" s="217"/>
      <c r="L4285" s="217"/>
      <c r="M4285" s="217"/>
      <c r="N4285" s="217"/>
      <c r="O4285" s="217"/>
      <c r="P4285" s="217"/>
    </row>
    <row r="4286">
      <c r="A4286" s="230"/>
      <c r="B4286" s="234"/>
      <c r="C4286" s="234"/>
      <c r="D4286" s="235"/>
      <c r="E4286" s="235"/>
      <c r="F4286" s="217"/>
      <c r="G4286" s="217"/>
      <c r="H4286" s="217"/>
      <c r="I4286" s="217"/>
      <c r="J4286" s="217"/>
      <c r="K4286" s="217"/>
      <c r="L4286" s="217"/>
      <c r="M4286" s="217"/>
      <c r="N4286" s="217"/>
      <c r="O4286" s="217"/>
      <c r="P4286" s="217"/>
    </row>
    <row r="4287">
      <c r="A4287" s="230"/>
      <c r="B4287" s="234"/>
      <c r="C4287" s="234"/>
      <c r="D4287" s="235"/>
      <c r="E4287" s="235"/>
      <c r="F4287" s="217"/>
      <c r="G4287" s="217"/>
      <c r="H4287" s="217"/>
      <c r="I4287" s="217"/>
      <c r="J4287" s="217"/>
      <c r="K4287" s="217"/>
      <c r="L4287" s="217"/>
      <c r="M4287" s="217"/>
      <c r="N4287" s="217"/>
      <c r="O4287" s="217"/>
      <c r="P4287" s="217"/>
    </row>
    <row r="4288">
      <c r="A4288" s="230"/>
      <c r="B4288" s="234"/>
      <c r="C4288" s="234"/>
      <c r="D4288" s="236"/>
      <c r="E4288" s="235"/>
      <c r="F4288" s="195"/>
      <c r="G4288" s="195"/>
      <c r="H4288" s="217"/>
      <c r="I4288" s="195"/>
      <c r="J4288" s="195"/>
      <c r="K4288" s="195"/>
      <c r="L4288" s="195"/>
      <c r="M4288" s="195"/>
      <c r="N4288" s="195"/>
      <c r="O4288" s="195"/>
      <c r="P4288" s="195"/>
    </row>
    <row r="4289">
      <c r="A4289" s="230"/>
      <c r="B4289" s="234"/>
      <c r="C4289" s="234"/>
      <c r="D4289" s="235"/>
      <c r="E4289" s="235"/>
      <c r="F4289" s="217"/>
      <c r="G4289" s="217"/>
      <c r="H4289" s="217"/>
      <c r="I4289" s="217"/>
      <c r="J4289" s="217"/>
      <c r="K4289" s="217"/>
      <c r="L4289" s="217"/>
      <c r="M4289" s="217"/>
      <c r="N4289" s="217"/>
      <c r="O4289" s="217"/>
      <c r="P4289" s="217"/>
    </row>
    <row r="4290">
      <c r="A4290" s="230"/>
      <c r="B4290" s="234"/>
      <c r="C4290" s="234"/>
      <c r="D4290" s="235"/>
      <c r="E4290" s="235"/>
      <c r="F4290" s="217"/>
      <c r="G4290" s="217"/>
      <c r="H4290" s="217"/>
      <c r="I4290" s="217"/>
      <c r="J4290" s="217"/>
      <c r="K4290" s="217"/>
      <c r="L4290" s="217"/>
      <c r="M4290" s="217"/>
      <c r="N4290" s="217"/>
      <c r="O4290" s="217"/>
      <c r="P4290" s="217"/>
    </row>
    <row r="4291">
      <c r="A4291" s="230"/>
      <c r="B4291" s="234"/>
      <c r="C4291" s="234"/>
      <c r="D4291" s="235"/>
      <c r="E4291" s="235"/>
      <c r="F4291" s="217"/>
      <c r="G4291" s="217"/>
      <c r="H4291" s="217"/>
      <c r="I4291" s="217"/>
      <c r="J4291" s="217"/>
      <c r="K4291" s="217"/>
      <c r="L4291" s="217"/>
      <c r="M4291" s="217"/>
      <c r="N4291" s="217"/>
      <c r="O4291" s="217"/>
      <c r="P4291" s="217"/>
    </row>
    <row r="4292">
      <c r="A4292" s="230"/>
      <c r="B4292" s="234"/>
      <c r="C4292" s="234"/>
      <c r="D4292" s="235"/>
      <c r="E4292" s="235"/>
      <c r="F4292" s="217"/>
      <c r="G4292" s="217"/>
      <c r="H4292" s="217"/>
      <c r="I4292" s="217"/>
      <c r="J4292" s="217"/>
      <c r="K4292" s="217"/>
      <c r="L4292" s="217"/>
      <c r="M4292" s="217"/>
      <c r="N4292" s="217"/>
      <c r="O4292" s="217"/>
      <c r="P4292" s="217"/>
    </row>
    <row r="4293">
      <c r="A4293" s="230"/>
      <c r="B4293" s="234"/>
      <c r="C4293" s="234"/>
      <c r="D4293" s="235"/>
      <c r="E4293" s="235"/>
      <c r="F4293" s="217"/>
      <c r="G4293" s="217"/>
      <c r="H4293" s="217"/>
      <c r="I4293" s="217"/>
      <c r="J4293" s="217"/>
      <c r="K4293" s="217"/>
      <c r="L4293" s="217"/>
      <c r="M4293" s="217"/>
      <c r="N4293" s="217"/>
      <c r="O4293" s="217"/>
      <c r="P4293" s="217"/>
    </row>
    <row r="4294">
      <c r="A4294" s="230"/>
      <c r="B4294" s="234"/>
      <c r="C4294" s="234"/>
      <c r="D4294" s="235"/>
      <c r="E4294" s="235"/>
      <c r="F4294" s="217"/>
      <c r="G4294" s="217"/>
      <c r="H4294" s="217"/>
      <c r="I4294" s="217"/>
      <c r="J4294" s="217"/>
      <c r="K4294" s="217"/>
      <c r="L4294" s="217"/>
      <c r="M4294" s="217"/>
      <c r="N4294" s="217"/>
      <c r="O4294" s="217"/>
      <c r="P4294" s="217"/>
    </row>
    <row r="4295">
      <c r="A4295" s="230"/>
      <c r="B4295" s="234"/>
      <c r="C4295" s="234"/>
      <c r="D4295" s="235"/>
      <c r="E4295" s="235"/>
      <c r="F4295" s="217"/>
      <c r="G4295" s="217"/>
      <c r="H4295" s="217"/>
      <c r="I4295" s="217"/>
      <c r="J4295" s="217"/>
      <c r="K4295" s="217"/>
      <c r="L4295" s="217"/>
      <c r="M4295" s="217"/>
      <c r="N4295" s="217"/>
      <c r="O4295" s="217"/>
      <c r="P4295" s="217"/>
    </row>
    <row r="4296">
      <c r="A4296" s="230"/>
      <c r="B4296" s="234"/>
      <c r="C4296" s="234"/>
      <c r="D4296" s="235"/>
      <c r="E4296" s="235"/>
      <c r="F4296" s="217"/>
      <c r="G4296" s="217"/>
      <c r="H4296" s="217"/>
      <c r="I4296" s="217"/>
      <c r="J4296" s="217"/>
      <c r="K4296" s="217"/>
      <c r="L4296" s="217"/>
      <c r="M4296" s="217"/>
      <c r="N4296" s="217"/>
      <c r="O4296" s="217"/>
      <c r="P4296" s="217"/>
    </row>
    <row r="4297">
      <c r="A4297" s="230"/>
      <c r="B4297" s="234"/>
      <c r="C4297" s="234"/>
      <c r="D4297" s="235"/>
      <c r="E4297" s="235"/>
      <c r="F4297" s="217"/>
      <c r="G4297" s="217"/>
      <c r="H4297" s="217"/>
      <c r="I4297" s="217"/>
      <c r="J4297" s="217"/>
      <c r="K4297" s="217"/>
      <c r="L4297" s="217"/>
      <c r="M4297" s="217"/>
      <c r="N4297" s="217"/>
      <c r="O4297" s="217"/>
      <c r="P4297" s="217"/>
    </row>
    <row r="4298">
      <c r="A4298" s="230"/>
      <c r="B4298" s="234"/>
      <c r="C4298" s="234"/>
      <c r="D4298" s="235"/>
      <c r="E4298" s="235"/>
      <c r="F4298" s="217"/>
      <c r="G4298" s="217"/>
      <c r="H4298" s="217"/>
      <c r="I4298" s="217"/>
      <c r="J4298" s="217"/>
      <c r="K4298" s="217"/>
      <c r="L4298" s="217"/>
      <c r="M4298" s="217"/>
      <c r="N4298" s="217"/>
      <c r="O4298" s="217"/>
      <c r="P4298" s="217"/>
    </row>
    <row r="4299">
      <c r="A4299" s="230"/>
      <c r="B4299" s="234"/>
      <c r="C4299" s="234"/>
      <c r="D4299" s="235"/>
      <c r="E4299" s="235"/>
      <c r="F4299" s="217"/>
      <c r="G4299" s="217"/>
      <c r="H4299" s="217"/>
      <c r="I4299" s="217"/>
      <c r="J4299" s="217"/>
      <c r="K4299" s="217"/>
      <c r="L4299" s="217"/>
      <c r="M4299" s="217"/>
      <c r="N4299" s="217"/>
      <c r="O4299" s="217"/>
      <c r="P4299" s="217"/>
    </row>
    <row r="4300">
      <c r="A4300" s="230"/>
      <c r="B4300" s="234"/>
      <c r="C4300" s="234"/>
      <c r="D4300" s="235"/>
      <c r="E4300" s="235"/>
      <c r="F4300" s="217"/>
      <c r="G4300" s="217"/>
      <c r="H4300" s="217"/>
      <c r="I4300" s="217"/>
      <c r="J4300" s="217"/>
      <c r="K4300" s="217"/>
      <c r="L4300" s="217"/>
      <c r="M4300" s="217"/>
      <c r="N4300" s="217"/>
      <c r="O4300" s="217"/>
      <c r="P4300" s="217"/>
    </row>
    <row r="4301">
      <c r="A4301" s="230"/>
      <c r="B4301" s="234"/>
      <c r="C4301" s="234"/>
      <c r="D4301" s="235"/>
      <c r="E4301" s="235"/>
      <c r="F4301" s="217"/>
      <c r="G4301" s="217"/>
      <c r="H4301" s="217"/>
      <c r="I4301" s="217"/>
      <c r="J4301" s="217"/>
      <c r="K4301" s="217"/>
      <c r="L4301" s="217"/>
      <c r="M4301" s="217"/>
      <c r="N4301" s="217"/>
      <c r="O4301" s="217"/>
      <c r="P4301" s="217"/>
    </row>
    <row r="4302">
      <c r="A4302" s="230"/>
      <c r="B4302" s="234"/>
      <c r="C4302" s="234"/>
      <c r="D4302" s="235"/>
      <c r="E4302" s="235"/>
      <c r="F4302" s="217"/>
      <c r="G4302" s="217"/>
      <c r="H4302" s="217"/>
      <c r="I4302" s="217"/>
      <c r="J4302" s="217"/>
      <c r="K4302" s="217"/>
      <c r="L4302" s="217"/>
      <c r="M4302" s="217"/>
      <c r="N4302" s="217"/>
      <c r="O4302" s="217"/>
      <c r="P4302" s="217"/>
    </row>
    <row r="4303">
      <c r="A4303" s="230"/>
      <c r="B4303" s="234"/>
      <c r="C4303" s="234"/>
      <c r="D4303" s="235"/>
      <c r="E4303" s="235"/>
      <c r="F4303" s="217"/>
      <c r="G4303" s="217"/>
      <c r="H4303" s="217"/>
      <c r="I4303" s="217"/>
      <c r="J4303" s="217"/>
      <c r="K4303" s="217"/>
      <c r="L4303" s="217"/>
      <c r="M4303" s="217"/>
      <c r="N4303" s="217"/>
      <c r="O4303" s="217"/>
      <c r="P4303" s="217"/>
    </row>
    <row r="4304">
      <c r="A4304" s="230"/>
      <c r="B4304" s="234"/>
      <c r="C4304" s="234"/>
      <c r="D4304" s="235"/>
      <c r="E4304" s="235"/>
      <c r="F4304" s="217"/>
      <c r="G4304" s="217"/>
      <c r="H4304" s="217"/>
      <c r="I4304" s="217"/>
      <c r="J4304" s="217"/>
      <c r="K4304" s="217"/>
      <c r="L4304" s="217"/>
      <c r="M4304" s="217"/>
      <c r="N4304" s="217"/>
      <c r="O4304" s="217"/>
      <c r="P4304" s="217"/>
    </row>
    <row r="4305">
      <c r="A4305" s="230"/>
      <c r="B4305" s="234"/>
      <c r="C4305" s="234"/>
      <c r="D4305" s="235"/>
      <c r="E4305" s="235"/>
      <c r="F4305" s="217"/>
      <c r="G4305" s="217"/>
      <c r="H4305" s="217"/>
      <c r="I4305" s="217"/>
      <c r="J4305" s="217"/>
      <c r="K4305" s="217"/>
      <c r="L4305" s="217"/>
      <c r="M4305" s="217"/>
      <c r="N4305" s="217"/>
      <c r="O4305" s="217"/>
      <c r="P4305" s="217"/>
    </row>
    <row r="4306">
      <c r="A4306" s="230"/>
      <c r="B4306" s="234"/>
      <c r="C4306" s="234"/>
      <c r="D4306" s="236"/>
      <c r="E4306" s="235"/>
      <c r="F4306" s="195"/>
      <c r="G4306" s="195"/>
      <c r="H4306" s="217"/>
      <c r="I4306" s="195"/>
      <c r="J4306" s="195"/>
      <c r="K4306" s="195"/>
      <c r="L4306" s="195"/>
      <c r="M4306" s="195"/>
      <c r="N4306" s="195"/>
      <c r="O4306" s="195"/>
      <c r="P4306" s="195"/>
    </row>
    <row r="4307">
      <c r="A4307" s="230"/>
      <c r="B4307" s="234"/>
      <c r="C4307" s="234"/>
      <c r="D4307" s="235"/>
      <c r="E4307" s="235"/>
      <c r="F4307" s="217"/>
      <c r="G4307" s="217"/>
      <c r="H4307" s="217"/>
      <c r="I4307" s="217"/>
      <c r="J4307" s="217"/>
      <c r="K4307" s="217"/>
      <c r="L4307" s="217"/>
      <c r="M4307" s="217"/>
      <c r="N4307" s="217"/>
      <c r="O4307" s="217"/>
      <c r="P4307" s="217"/>
    </row>
    <row r="4308">
      <c r="A4308" s="230"/>
      <c r="B4308" s="234"/>
      <c r="C4308" s="234"/>
      <c r="D4308" s="235"/>
      <c r="E4308" s="235"/>
      <c r="F4308" s="217"/>
      <c r="G4308" s="217"/>
      <c r="H4308" s="217"/>
      <c r="I4308" s="217"/>
      <c r="J4308" s="217"/>
      <c r="K4308" s="217"/>
      <c r="L4308" s="217"/>
      <c r="M4308" s="217"/>
      <c r="N4308" s="217"/>
      <c r="O4308" s="217"/>
      <c r="P4308" s="217"/>
    </row>
    <row r="4309">
      <c r="A4309" s="230"/>
      <c r="B4309" s="234"/>
      <c r="C4309" s="234"/>
      <c r="D4309" s="235"/>
      <c r="E4309" s="235"/>
      <c r="F4309" s="217"/>
      <c r="G4309" s="217"/>
      <c r="H4309" s="217"/>
      <c r="I4309" s="217"/>
      <c r="J4309" s="217"/>
      <c r="K4309" s="217"/>
      <c r="L4309" s="217"/>
      <c r="M4309" s="217"/>
      <c r="N4309" s="217"/>
      <c r="O4309" s="217"/>
      <c r="P4309" s="217"/>
    </row>
    <row r="4310">
      <c r="A4310" s="230"/>
      <c r="B4310" s="234"/>
      <c r="C4310" s="234"/>
      <c r="D4310" s="235"/>
      <c r="E4310" s="235"/>
      <c r="F4310" s="217"/>
      <c r="G4310" s="217"/>
      <c r="H4310" s="217"/>
      <c r="I4310" s="217"/>
      <c r="J4310" s="217"/>
      <c r="K4310" s="217"/>
      <c r="L4310" s="217"/>
      <c r="M4310" s="217"/>
      <c r="N4310" s="217"/>
      <c r="O4310" s="217"/>
      <c r="P4310" s="217"/>
    </row>
    <row r="4311">
      <c r="A4311" s="230"/>
      <c r="B4311" s="234"/>
      <c r="C4311" s="234"/>
      <c r="D4311" s="235"/>
      <c r="E4311" s="235"/>
      <c r="F4311" s="217"/>
      <c r="G4311" s="217"/>
      <c r="H4311" s="217"/>
      <c r="I4311" s="217"/>
      <c r="J4311" s="217"/>
      <c r="K4311" s="217"/>
      <c r="L4311" s="217"/>
      <c r="M4311" s="217"/>
      <c r="N4311" s="217"/>
      <c r="O4311" s="217"/>
      <c r="P4311" s="217"/>
    </row>
    <row r="4312">
      <c r="A4312" s="230"/>
      <c r="B4312" s="234"/>
      <c r="C4312" s="234"/>
      <c r="D4312" s="235"/>
      <c r="E4312" s="235"/>
      <c r="F4312" s="217"/>
      <c r="G4312" s="217"/>
      <c r="H4312" s="217"/>
      <c r="I4312" s="217"/>
      <c r="J4312" s="217"/>
      <c r="K4312" s="217"/>
      <c r="L4312" s="217"/>
      <c r="M4312" s="217"/>
      <c r="N4312" s="217"/>
      <c r="O4312" s="217"/>
      <c r="P4312" s="217"/>
    </row>
    <row r="4313">
      <c r="A4313" s="230"/>
      <c r="B4313" s="234"/>
      <c r="C4313" s="234"/>
      <c r="D4313" s="235"/>
      <c r="E4313" s="235"/>
      <c r="F4313" s="217"/>
      <c r="G4313" s="217"/>
      <c r="H4313" s="217"/>
      <c r="I4313" s="217"/>
      <c r="J4313" s="217"/>
      <c r="K4313" s="217"/>
      <c r="L4313" s="217"/>
      <c r="M4313" s="217"/>
      <c r="N4313" s="217"/>
      <c r="O4313" s="217"/>
      <c r="P4313" s="217"/>
    </row>
    <row r="4314">
      <c r="A4314" s="230"/>
      <c r="B4314" s="234"/>
      <c r="C4314" s="234"/>
      <c r="D4314" s="235"/>
      <c r="E4314" s="235"/>
      <c r="F4314" s="217"/>
      <c r="G4314" s="217"/>
      <c r="H4314" s="217"/>
      <c r="I4314" s="217"/>
      <c r="J4314" s="217"/>
      <c r="K4314" s="217"/>
      <c r="L4314" s="217"/>
      <c r="M4314" s="217"/>
      <c r="N4314" s="217"/>
      <c r="O4314" s="217"/>
      <c r="P4314" s="217"/>
    </row>
    <row r="4315">
      <c r="A4315" s="230"/>
      <c r="B4315" s="234"/>
      <c r="C4315" s="234"/>
      <c r="D4315" s="235"/>
      <c r="E4315" s="235"/>
      <c r="F4315" s="217"/>
      <c r="G4315" s="217"/>
      <c r="H4315" s="217"/>
      <c r="I4315" s="217"/>
      <c r="J4315" s="217"/>
      <c r="K4315" s="217"/>
      <c r="L4315" s="217"/>
      <c r="M4315" s="217"/>
      <c r="N4315" s="217"/>
      <c r="O4315" s="217"/>
      <c r="P4315" s="217"/>
    </row>
    <row r="4316">
      <c r="A4316" s="230"/>
      <c r="B4316" s="234"/>
      <c r="C4316" s="234"/>
      <c r="D4316" s="235"/>
      <c r="E4316" s="235"/>
      <c r="F4316" s="217"/>
      <c r="G4316" s="217"/>
      <c r="H4316" s="217"/>
      <c r="I4316" s="217"/>
      <c r="J4316" s="217"/>
      <c r="K4316" s="217"/>
      <c r="L4316" s="217"/>
      <c r="M4316" s="217"/>
      <c r="N4316" s="217"/>
      <c r="O4316" s="217"/>
      <c r="P4316" s="217"/>
    </row>
    <row r="4317">
      <c r="A4317" s="230"/>
      <c r="B4317" s="234"/>
      <c r="C4317" s="234"/>
      <c r="D4317" s="235"/>
      <c r="E4317" s="235"/>
      <c r="F4317" s="217"/>
      <c r="G4317" s="217"/>
      <c r="H4317" s="217"/>
      <c r="I4317" s="217"/>
      <c r="J4317" s="217"/>
      <c r="K4317" s="217"/>
      <c r="L4317" s="217"/>
      <c r="M4317" s="217"/>
      <c r="N4317" s="217"/>
      <c r="O4317" s="217"/>
      <c r="P4317" s="217"/>
    </row>
    <row r="4318">
      <c r="A4318" s="230"/>
      <c r="B4318" s="234"/>
      <c r="C4318" s="234"/>
      <c r="D4318" s="235"/>
      <c r="E4318" s="235"/>
      <c r="F4318" s="217"/>
      <c r="G4318" s="217"/>
      <c r="H4318" s="217"/>
      <c r="I4318" s="217"/>
      <c r="J4318" s="217"/>
      <c r="K4318" s="217"/>
      <c r="L4318" s="217"/>
      <c r="M4318" s="217"/>
      <c r="N4318" s="217"/>
      <c r="O4318" s="217"/>
      <c r="P4318" s="217"/>
    </row>
    <row r="4319">
      <c r="A4319" s="230"/>
      <c r="B4319" s="234"/>
      <c r="C4319" s="234"/>
      <c r="D4319" s="235"/>
      <c r="E4319" s="235"/>
      <c r="F4319" s="217"/>
      <c r="G4319" s="217"/>
      <c r="H4319" s="217"/>
      <c r="I4319" s="217"/>
      <c r="J4319" s="217"/>
      <c r="K4319" s="217"/>
      <c r="L4319" s="217"/>
      <c r="M4319" s="217"/>
      <c r="N4319" s="217"/>
      <c r="O4319" s="217"/>
      <c r="P4319" s="217"/>
    </row>
    <row r="4320">
      <c r="A4320" s="230"/>
      <c r="B4320" s="234"/>
      <c r="C4320" s="234"/>
      <c r="D4320" s="235"/>
      <c r="E4320" s="235"/>
      <c r="F4320" s="217"/>
      <c r="G4320" s="217"/>
      <c r="H4320" s="217"/>
      <c r="I4320" s="217"/>
      <c r="J4320" s="217"/>
      <c r="K4320" s="217"/>
      <c r="L4320" s="217"/>
      <c r="M4320" s="217"/>
      <c r="N4320" s="217"/>
      <c r="O4320" s="217"/>
      <c r="P4320" s="217"/>
    </row>
    <row r="4321">
      <c r="A4321" s="230"/>
      <c r="B4321" s="234"/>
      <c r="C4321" s="234"/>
      <c r="D4321" s="235"/>
      <c r="E4321" s="235"/>
      <c r="F4321" s="217"/>
      <c r="G4321" s="217"/>
      <c r="H4321" s="217"/>
      <c r="I4321" s="217"/>
      <c r="J4321" s="217"/>
      <c r="K4321" s="217"/>
      <c r="L4321" s="217"/>
      <c r="M4321" s="217"/>
      <c r="N4321" s="217"/>
      <c r="O4321" s="217"/>
      <c r="P4321" s="217"/>
    </row>
    <row r="4322">
      <c r="A4322" s="230"/>
      <c r="B4322" s="234"/>
      <c r="C4322" s="234"/>
      <c r="D4322" s="235"/>
      <c r="E4322" s="235"/>
      <c r="F4322" s="217"/>
      <c r="G4322" s="217"/>
      <c r="H4322" s="217"/>
      <c r="I4322" s="217"/>
      <c r="J4322" s="217"/>
      <c r="K4322" s="217"/>
      <c r="L4322" s="217"/>
      <c r="M4322" s="217"/>
      <c r="N4322" s="217"/>
      <c r="O4322" s="217"/>
      <c r="P4322" s="217"/>
    </row>
    <row r="4323">
      <c r="A4323" s="230"/>
      <c r="B4323" s="234"/>
      <c r="C4323" s="234"/>
      <c r="D4323" s="235"/>
      <c r="E4323" s="235"/>
      <c r="F4323" s="217"/>
      <c r="G4323" s="217"/>
      <c r="H4323" s="217"/>
      <c r="I4323" s="217"/>
      <c r="J4323" s="217"/>
      <c r="K4323" s="217"/>
      <c r="L4323" s="217"/>
      <c r="M4323" s="217"/>
      <c r="N4323" s="217"/>
      <c r="O4323" s="217"/>
      <c r="P4323" s="217"/>
    </row>
    <row r="4324">
      <c r="A4324" s="230"/>
      <c r="B4324" s="234"/>
      <c r="C4324" s="234"/>
      <c r="D4324" s="236"/>
      <c r="E4324" s="235"/>
      <c r="F4324" s="195"/>
      <c r="G4324" s="195"/>
      <c r="H4324" s="217"/>
      <c r="I4324" s="195"/>
      <c r="J4324" s="195"/>
      <c r="K4324" s="195"/>
      <c r="L4324" s="195"/>
      <c r="M4324" s="195"/>
      <c r="N4324" s="195"/>
      <c r="O4324" s="195"/>
      <c r="P4324" s="195"/>
    </row>
    <row r="4325">
      <c r="A4325" s="230"/>
      <c r="B4325" s="234"/>
      <c r="C4325" s="234"/>
      <c r="D4325" s="235"/>
      <c r="E4325" s="235"/>
      <c r="F4325" s="217"/>
      <c r="G4325" s="217"/>
      <c r="H4325" s="217"/>
      <c r="I4325" s="217"/>
      <c r="J4325" s="217"/>
      <c r="K4325" s="217"/>
      <c r="L4325" s="217"/>
      <c r="M4325" s="217"/>
      <c r="N4325" s="217"/>
      <c r="O4325" s="217"/>
      <c r="P4325" s="217"/>
    </row>
    <row r="4326">
      <c r="A4326" s="230"/>
      <c r="B4326" s="234"/>
      <c r="C4326" s="234"/>
      <c r="D4326" s="235"/>
      <c r="E4326" s="235"/>
      <c r="F4326" s="217"/>
      <c r="G4326" s="217"/>
      <c r="H4326" s="217"/>
      <c r="I4326" s="217"/>
      <c r="J4326" s="217"/>
      <c r="K4326" s="217"/>
      <c r="L4326" s="217"/>
      <c r="M4326" s="217"/>
      <c r="N4326" s="217"/>
      <c r="O4326" s="217"/>
      <c r="P4326" s="217"/>
    </row>
    <row r="4327">
      <c r="A4327" s="230"/>
      <c r="B4327" s="234"/>
      <c r="C4327" s="234"/>
      <c r="D4327" s="235"/>
      <c r="E4327" s="235"/>
      <c r="F4327" s="217"/>
      <c r="G4327" s="217"/>
      <c r="H4327" s="217"/>
      <c r="I4327" s="217"/>
      <c r="J4327" s="217"/>
      <c r="K4327" s="217"/>
      <c r="L4327" s="217"/>
      <c r="M4327" s="217"/>
      <c r="N4327" s="217"/>
      <c r="O4327" s="217"/>
      <c r="P4327" s="217"/>
    </row>
    <row r="4328">
      <c r="A4328" s="230"/>
      <c r="B4328" s="234"/>
      <c r="C4328" s="234"/>
      <c r="D4328" s="235"/>
      <c r="E4328" s="235"/>
      <c r="F4328" s="217"/>
      <c r="G4328" s="217"/>
      <c r="H4328" s="217"/>
      <c r="I4328" s="217"/>
      <c r="J4328" s="217"/>
      <c r="K4328" s="217"/>
      <c r="L4328" s="217"/>
      <c r="M4328" s="217"/>
      <c r="N4328" s="217"/>
      <c r="O4328" s="217"/>
      <c r="P4328" s="217"/>
    </row>
    <row r="4329">
      <c r="A4329" s="230"/>
      <c r="B4329" s="234"/>
      <c r="C4329" s="234"/>
      <c r="D4329" s="235"/>
      <c r="E4329" s="235"/>
      <c r="F4329" s="217"/>
      <c r="G4329" s="217"/>
      <c r="H4329" s="217"/>
      <c r="I4329" s="217"/>
      <c r="J4329" s="217"/>
      <c r="K4329" s="217"/>
      <c r="L4329" s="217"/>
      <c r="M4329" s="217"/>
      <c r="N4329" s="217"/>
      <c r="O4329" s="217"/>
      <c r="P4329" s="217"/>
    </row>
    <row r="4330">
      <c r="A4330" s="230"/>
      <c r="B4330" s="234"/>
      <c r="C4330" s="234"/>
      <c r="D4330" s="235"/>
      <c r="E4330" s="235"/>
      <c r="F4330" s="217"/>
      <c r="G4330" s="217"/>
      <c r="H4330" s="217"/>
      <c r="I4330" s="217"/>
      <c r="J4330" s="217"/>
      <c r="K4330" s="217"/>
      <c r="L4330" s="217"/>
      <c r="M4330" s="217"/>
      <c r="N4330" s="217"/>
      <c r="O4330" s="217"/>
      <c r="P4330" s="217"/>
    </row>
    <row r="4331">
      <c r="A4331" s="230"/>
      <c r="B4331" s="234"/>
      <c r="C4331" s="234"/>
      <c r="D4331" s="235"/>
      <c r="E4331" s="235"/>
      <c r="F4331" s="217"/>
      <c r="G4331" s="217"/>
      <c r="H4331" s="217"/>
      <c r="I4331" s="217"/>
      <c r="J4331" s="217"/>
      <c r="K4331" s="217"/>
      <c r="L4331" s="217"/>
      <c r="M4331" s="217"/>
      <c r="N4331" s="217"/>
      <c r="O4331" s="217"/>
      <c r="P4331" s="217"/>
    </row>
    <row r="4332">
      <c r="A4332" s="230"/>
      <c r="B4332" s="234"/>
      <c r="C4332" s="234"/>
      <c r="D4332" s="235"/>
      <c r="E4332" s="235"/>
      <c r="F4332" s="217"/>
      <c r="G4332" s="217"/>
      <c r="H4332" s="217"/>
      <c r="I4332" s="217"/>
      <c r="J4332" s="217"/>
      <c r="K4332" s="217"/>
      <c r="L4332" s="217"/>
      <c r="M4332" s="217"/>
      <c r="N4332" s="217"/>
      <c r="O4332" s="217"/>
      <c r="P4332" s="217"/>
    </row>
    <row r="4333">
      <c r="A4333" s="230"/>
      <c r="B4333" s="234"/>
      <c r="C4333" s="234"/>
      <c r="D4333" s="235"/>
      <c r="E4333" s="235"/>
      <c r="F4333" s="217"/>
      <c r="G4333" s="217"/>
      <c r="H4333" s="217"/>
      <c r="I4333" s="217"/>
      <c r="J4333" s="217"/>
      <c r="K4333" s="217"/>
      <c r="L4333" s="217"/>
      <c r="M4333" s="217"/>
      <c r="N4333" s="217"/>
      <c r="O4333" s="217"/>
      <c r="P4333" s="217"/>
    </row>
    <row r="4334">
      <c r="A4334" s="230"/>
      <c r="B4334" s="234"/>
      <c r="C4334" s="234"/>
      <c r="D4334" s="235"/>
      <c r="E4334" s="235"/>
      <c r="F4334" s="217"/>
      <c r="G4334" s="217"/>
      <c r="H4334" s="217"/>
      <c r="I4334" s="217"/>
      <c r="J4334" s="217"/>
      <c r="K4334" s="217"/>
      <c r="L4334" s="217"/>
      <c r="M4334" s="217"/>
      <c r="N4334" s="217"/>
      <c r="O4334" s="217"/>
      <c r="P4334" s="217"/>
    </row>
    <row r="4335">
      <c r="A4335" s="230"/>
      <c r="B4335" s="234"/>
      <c r="C4335" s="234"/>
      <c r="D4335" s="235"/>
      <c r="E4335" s="235"/>
      <c r="F4335" s="217"/>
      <c r="G4335" s="217"/>
      <c r="H4335" s="217"/>
      <c r="I4335" s="217"/>
      <c r="J4335" s="217"/>
      <c r="K4335" s="217"/>
      <c r="L4335" s="217"/>
      <c r="M4335" s="217"/>
      <c r="N4335" s="217"/>
      <c r="O4335" s="217"/>
      <c r="P4335" s="217"/>
    </row>
    <row r="4336">
      <c r="A4336" s="230"/>
      <c r="B4336" s="234"/>
      <c r="C4336" s="234"/>
      <c r="D4336" s="235"/>
      <c r="E4336" s="235"/>
      <c r="F4336" s="217"/>
      <c r="G4336" s="217"/>
      <c r="H4336" s="217"/>
      <c r="I4336" s="217"/>
      <c r="J4336" s="217"/>
      <c r="K4336" s="217"/>
      <c r="L4336" s="217"/>
      <c r="M4336" s="217"/>
      <c r="N4336" s="217"/>
      <c r="O4336" s="217"/>
      <c r="P4336" s="217"/>
    </row>
    <row r="4337">
      <c r="A4337" s="230"/>
      <c r="B4337" s="234"/>
      <c r="C4337" s="234"/>
      <c r="D4337" s="235"/>
      <c r="E4337" s="235"/>
      <c r="F4337" s="217"/>
      <c r="G4337" s="217"/>
      <c r="H4337" s="217"/>
      <c r="I4337" s="217"/>
      <c r="J4337" s="217"/>
      <c r="K4337" s="217"/>
      <c r="L4337" s="217"/>
      <c r="M4337" s="217"/>
      <c r="N4337" s="217"/>
      <c r="O4337" s="217"/>
      <c r="P4337" s="217"/>
    </row>
    <row r="4338">
      <c r="A4338" s="230"/>
      <c r="B4338" s="234"/>
      <c r="C4338" s="234"/>
      <c r="D4338" s="235"/>
      <c r="E4338" s="235"/>
      <c r="F4338" s="217"/>
      <c r="G4338" s="217"/>
      <c r="H4338" s="217"/>
      <c r="I4338" s="217"/>
      <c r="J4338" s="217"/>
      <c r="K4338" s="217"/>
      <c r="L4338" s="217"/>
      <c r="M4338" s="217"/>
      <c r="N4338" s="217"/>
      <c r="O4338" s="217"/>
      <c r="P4338" s="217"/>
    </row>
    <row r="4339">
      <c r="A4339" s="230"/>
      <c r="B4339" s="234"/>
      <c r="C4339" s="234"/>
      <c r="D4339" s="235"/>
      <c r="E4339" s="235"/>
      <c r="F4339" s="217"/>
      <c r="G4339" s="217"/>
      <c r="H4339" s="217"/>
      <c r="I4339" s="217"/>
      <c r="J4339" s="217"/>
      <c r="K4339" s="217"/>
      <c r="L4339" s="217"/>
      <c r="M4339" s="217"/>
      <c r="N4339" s="217"/>
      <c r="O4339" s="217"/>
      <c r="P4339" s="217"/>
    </row>
    <row r="4340">
      <c r="A4340" s="230"/>
      <c r="B4340" s="234"/>
      <c r="C4340" s="234"/>
      <c r="D4340" s="235"/>
      <c r="E4340" s="235"/>
      <c r="F4340" s="217"/>
      <c r="G4340" s="217"/>
      <c r="H4340" s="217"/>
      <c r="I4340" s="217"/>
      <c r="J4340" s="217"/>
      <c r="K4340" s="217"/>
      <c r="L4340" s="217"/>
      <c r="M4340" s="217"/>
      <c r="N4340" s="217"/>
      <c r="O4340" s="217"/>
      <c r="P4340" s="217"/>
    </row>
    <row r="4341">
      <c r="A4341" s="230"/>
      <c r="B4341" s="234"/>
      <c r="C4341" s="234"/>
      <c r="D4341" s="235"/>
      <c r="E4341" s="235"/>
      <c r="F4341" s="217"/>
      <c r="G4341" s="217"/>
      <c r="H4341" s="217"/>
      <c r="I4341" s="217"/>
      <c r="J4341" s="217"/>
      <c r="K4341" s="217"/>
      <c r="L4341" s="217"/>
      <c r="M4341" s="217"/>
      <c r="N4341" s="217"/>
      <c r="O4341" s="217"/>
      <c r="P4341" s="217"/>
    </row>
    <row r="4342">
      <c r="A4342" s="230"/>
      <c r="B4342" s="234"/>
      <c r="C4342" s="234"/>
      <c r="D4342" s="236"/>
      <c r="E4342" s="235"/>
      <c r="F4342" s="195"/>
      <c r="G4342" s="195"/>
      <c r="H4342" s="217"/>
      <c r="I4342" s="195"/>
      <c r="J4342" s="195"/>
      <c r="K4342" s="195"/>
      <c r="L4342" s="195"/>
      <c r="M4342" s="195"/>
      <c r="N4342" s="195"/>
      <c r="O4342" s="195"/>
      <c r="P4342" s="195"/>
    </row>
    <row r="4343">
      <c r="A4343" s="230"/>
      <c r="B4343" s="234"/>
      <c r="C4343" s="234"/>
      <c r="D4343" s="235"/>
      <c r="E4343" s="235"/>
      <c r="F4343" s="217"/>
      <c r="G4343" s="217"/>
      <c r="H4343" s="217"/>
      <c r="I4343" s="217"/>
      <c r="J4343" s="217"/>
      <c r="K4343" s="217"/>
      <c r="L4343" s="217"/>
      <c r="M4343" s="217"/>
      <c r="N4343" s="217"/>
      <c r="O4343" s="217"/>
      <c r="P4343" s="217"/>
    </row>
    <row r="4344">
      <c r="A4344" s="230"/>
      <c r="B4344" s="234"/>
      <c r="C4344" s="234"/>
      <c r="D4344" s="235"/>
      <c r="E4344" s="235"/>
      <c r="F4344" s="217"/>
      <c r="G4344" s="217"/>
      <c r="H4344" s="217"/>
      <c r="I4344" s="217"/>
      <c r="J4344" s="217"/>
      <c r="K4344" s="217"/>
      <c r="L4344" s="217"/>
      <c r="M4344" s="217"/>
      <c r="N4344" s="217"/>
      <c r="O4344" s="217"/>
      <c r="P4344" s="217"/>
    </row>
    <row r="4345">
      <c r="A4345" s="230"/>
      <c r="B4345" s="234"/>
      <c r="C4345" s="234"/>
      <c r="D4345" s="235"/>
      <c r="E4345" s="235"/>
      <c r="F4345" s="217"/>
      <c r="G4345" s="217"/>
      <c r="H4345" s="217"/>
      <c r="I4345" s="217"/>
      <c r="J4345" s="217"/>
      <c r="K4345" s="217"/>
      <c r="L4345" s="217"/>
      <c r="M4345" s="217"/>
      <c r="N4345" s="217"/>
      <c r="O4345" s="217"/>
      <c r="P4345" s="217"/>
    </row>
    <row r="4346">
      <c r="A4346" s="230"/>
      <c r="B4346" s="234"/>
      <c r="C4346" s="234"/>
      <c r="D4346" s="235"/>
      <c r="E4346" s="235"/>
      <c r="F4346" s="217"/>
      <c r="G4346" s="217"/>
      <c r="H4346" s="217"/>
      <c r="I4346" s="217"/>
      <c r="J4346" s="217"/>
      <c r="K4346" s="217"/>
      <c r="L4346" s="217"/>
      <c r="M4346" s="217"/>
      <c r="N4346" s="217"/>
      <c r="O4346" s="217"/>
      <c r="P4346" s="217"/>
    </row>
    <row r="4347">
      <c r="A4347" s="230"/>
      <c r="B4347" s="234"/>
      <c r="C4347" s="234"/>
      <c r="D4347" s="235"/>
      <c r="E4347" s="235"/>
      <c r="F4347" s="217"/>
      <c r="G4347" s="217"/>
      <c r="H4347" s="217"/>
      <c r="I4347" s="217"/>
      <c r="J4347" s="217"/>
      <c r="K4347" s="217"/>
      <c r="L4347" s="217"/>
      <c r="M4347" s="217"/>
      <c r="N4347" s="217"/>
      <c r="O4347" s="217"/>
      <c r="P4347" s="217"/>
    </row>
    <row r="4348">
      <c r="A4348" s="230"/>
      <c r="B4348" s="234"/>
      <c r="C4348" s="234"/>
      <c r="D4348" s="235"/>
      <c r="E4348" s="235"/>
      <c r="F4348" s="217"/>
      <c r="G4348" s="217"/>
      <c r="H4348" s="217"/>
      <c r="I4348" s="217"/>
      <c r="J4348" s="217"/>
      <c r="K4348" s="217"/>
      <c r="L4348" s="217"/>
      <c r="M4348" s="217"/>
      <c r="N4348" s="217"/>
      <c r="O4348" s="217"/>
      <c r="P4348" s="217"/>
    </row>
    <row r="4349">
      <c r="A4349" s="230"/>
      <c r="B4349" s="234"/>
      <c r="C4349" s="234"/>
      <c r="D4349" s="235"/>
      <c r="E4349" s="235"/>
      <c r="F4349" s="217"/>
      <c r="G4349" s="217"/>
      <c r="H4349" s="217"/>
      <c r="I4349" s="217"/>
      <c r="J4349" s="217"/>
      <c r="K4349" s="217"/>
      <c r="L4349" s="217"/>
      <c r="M4349" s="217"/>
      <c r="N4349" s="217"/>
      <c r="O4349" s="217"/>
      <c r="P4349" s="217"/>
    </row>
    <row r="4350">
      <c r="A4350" s="230"/>
      <c r="B4350" s="234"/>
      <c r="C4350" s="234"/>
      <c r="D4350" s="235"/>
      <c r="E4350" s="235"/>
      <c r="F4350" s="217"/>
      <c r="G4350" s="217"/>
      <c r="H4350" s="217"/>
      <c r="I4350" s="217"/>
      <c r="J4350" s="217"/>
      <c r="K4350" s="217"/>
      <c r="L4350" s="217"/>
      <c r="M4350" s="217"/>
      <c r="N4350" s="217"/>
      <c r="O4350" s="217"/>
      <c r="P4350" s="217"/>
    </row>
    <row r="4351">
      <c r="A4351" s="230"/>
      <c r="B4351" s="234"/>
      <c r="C4351" s="234"/>
      <c r="D4351" s="235"/>
      <c r="E4351" s="235"/>
      <c r="F4351" s="217"/>
      <c r="G4351" s="217"/>
      <c r="H4351" s="217"/>
      <c r="I4351" s="217"/>
      <c r="J4351" s="217"/>
      <c r="K4351" s="217"/>
      <c r="L4351" s="217"/>
      <c r="M4351" s="217"/>
      <c r="N4351" s="217"/>
      <c r="O4351" s="217"/>
      <c r="P4351" s="217"/>
    </row>
    <row r="4352">
      <c r="A4352" s="230"/>
      <c r="B4352" s="234"/>
      <c r="C4352" s="234"/>
      <c r="D4352" s="235"/>
      <c r="E4352" s="235"/>
      <c r="F4352" s="217"/>
      <c r="G4352" s="217"/>
      <c r="H4352" s="217"/>
      <c r="I4352" s="217"/>
      <c r="J4352" s="217"/>
      <c r="K4352" s="217"/>
      <c r="L4352" s="217"/>
      <c r="M4352" s="217"/>
      <c r="N4352" s="217"/>
      <c r="O4352" s="217"/>
      <c r="P4352" s="217"/>
    </row>
    <row r="4353">
      <c r="A4353" s="230"/>
      <c r="B4353" s="234"/>
      <c r="C4353" s="234"/>
      <c r="D4353" s="235"/>
      <c r="E4353" s="235"/>
      <c r="F4353" s="217"/>
      <c r="G4353" s="217"/>
      <c r="H4353" s="217"/>
      <c r="I4353" s="217"/>
      <c r="J4353" s="217"/>
      <c r="K4353" s="217"/>
      <c r="L4353" s="217"/>
      <c r="M4353" s="217"/>
      <c r="N4353" s="217"/>
      <c r="O4353" s="217"/>
      <c r="P4353" s="217"/>
    </row>
    <row r="4354">
      <c r="A4354" s="230"/>
      <c r="B4354" s="234"/>
      <c r="C4354" s="234"/>
      <c r="D4354" s="235"/>
      <c r="E4354" s="235"/>
      <c r="F4354" s="217"/>
      <c r="G4354" s="217"/>
      <c r="H4354" s="217"/>
      <c r="I4354" s="217"/>
      <c r="J4354" s="217"/>
      <c r="K4354" s="217"/>
      <c r="L4354" s="217"/>
      <c r="M4354" s="217"/>
      <c r="N4354" s="217"/>
      <c r="O4354" s="217"/>
      <c r="P4354" s="217"/>
    </row>
    <row r="4355">
      <c r="A4355" s="230"/>
      <c r="B4355" s="234"/>
      <c r="C4355" s="234"/>
      <c r="D4355" s="235"/>
      <c r="E4355" s="235"/>
      <c r="F4355" s="217"/>
      <c r="G4355" s="217"/>
      <c r="H4355" s="217"/>
      <c r="I4355" s="217"/>
      <c r="J4355" s="217"/>
      <c r="K4355" s="217"/>
      <c r="L4355" s="217"/>
      <c r="M4355" s="217"/>
      <c r="N4355" s="217"/>
      <c r="O4355" s="217"/>
      <c r="P4355" s="217"/>
    </row>
    <row r="4356">
      <c r="A4356" s="230"/>
      <c r="B4356" s="234"/>
      <c r="C4356" s="234"/>
      <c r="D4356" s="235"/>
      <c r="E4356" s="235"/>
      <c r="F4356" s="217"/>
      <c r="G4356" s="217"/>
      <c r="H4356" s="217"/>
      <c r="I4356" s="217"/>
      <c r="J4356" s="217"/>
      <c r="K4356" s="217"/>
      <c r="L4356" s="217"/>
      <c r="M4356" s="217"/>
      <c r="N4356" s="217"/>
      <c r="O4356" s="217"/>
      <c r="P4356" s="217"/>
    </row>
    <row r="4357">
      <c r="A4357" s="230"/>
      <c r="B4357" s="234"/>
      <c r="C4357" s="234"/>
      <c r="D4357" s="235"/>
      <c r="E4357" s="235"/>
      <c r="F4357" s="217"/>
      <c r="G4357" s="217"/>
      <c r="H4357" s="217"/>
      <c r="I4357" s="217"/>
      <c r="J4357" s="217"/>
      <c r="K4357" s="217"/>
      <c r="L4357" s="217"/>
      <c r="M4357" s="217"/>
      <c r="N4357" s="217"/>
      <c r="O4357" s="217"/>
      <c r="P4357" s="217"/>
    </row>
    <row r="4358">
      <c r="A4358" s="230"/>
      <c r="B4358" s="234"/>
      <c r="C4358" s="234"/>
      <c r="D4358" s="235"/>
      <c r="E4358" s="235"/>
      <c r="F4358" s="217"/>
      <c r="G4358" s="217"/>
      <c r="H4358" s="217"/>
      <c r="I4358" s="217"/>
      <c r="J4358" s="217"/>
      <c r="K4358" s="217"/>
      <c r="L4358" s="217"/>
      <c r="M4358" s="217"/>
      <c r="N4358" s="217"/>
      <c r="O4358" s="217"/>
      <c r="P4358" s="217"/>
    </row>
    <row r="4359">
      <c r="A4359" s="230"/>
      <c r="B4359" s="234"/>
      <c r="C4359" s="234"/>
      <c r="D4359" s="235"/>
      <c r="E4359" s="235"/>
      <c r="F4359" s="217"/>
      <c r="G4359" s="217"/>
      <c r="H4359" s="217"/>
      <c r="I4359" s="217"/>
      <c r="J4359" s="217"/>
      <c r="K4359" s="217"/>
      <c r="L4359" s="217"/>
      <c r="M4359" s="217"/>
      <c r="N4359" s="217"/>
      <c r="O4359" s="217"/>
      <c r="P4359" s="217"/>
    </row>
    <row r="4360">
      <c r="A4360" s="230"/>
      <c r="B4360" s="234"/>
      <c r="C4360" s="234"/>
      <c r="D4360" s="236"/>
      <c r="E4360" s="235"/>
      <c r="F4360" s="195"/>
      <c r="G4360" s="195"/>
      <c r="H4360" s="217"/>
      <c r="I4360" s="195"/>
      <c r="J4360" s="195"/>
      <c r="K4360" s="195"/>
      <c r="L4360" s="195"/>
      <c r="M4360" s="195"/>
      <c r="N4360" s="195"/>
      <c r="O4360" s="195"/>
      <c r="P4360" s="195"/>
    </row>
    <row r="4361">
      <c r="A4361" s="230"/>
      <c r="B4361" s="234"/>
      <c r="C4361" s="234"/>
      <c r="D4361" s="235"/>
      <c r="E4361" s="235"/>
      <c r="F4361" s="217"/>
      <c r="G4361" s="217"/>
      <c r="H4361" s="217"/>
      <c r="I4361" s="217"/>
      <c r="J4361" s="217"/>
      <c r="K4361" s="217"/>
      <c r="L4361" s="217"/>
      <c r="M4361" s="217"/>
      <c r="N4361" s="217"/>
      <c r="O4361" s="217"/>
      <c r="P4361" s="217"/>
    </row>
    <row r="4362">
      <c r="A4362" s="230"/>
      <c r="B4362" s="234"/>
      <c r="C4362" s="234"/>
      <c r="D4362" s="235"/>
      <c r="E4362" s="235"/>
      <c r="F4362" s="217"/>
      <c r="G4362" s="217"/>
      <c r="H4362" s="217"/>
      <c r="I4362" s="217"/>
      <c r="J4362" s="217"/>
      <c r="K4362" s="217"/>
      <c r="L4362" s="217"/>
      <c r="M4362" s="217"/>
      <c r="N4362" s="217"/>
      <c r="O4362" s="217"/>
      <c r="P4362" s="217"/>
    </row>
    <row r="4363">
      <c r="A4363" s="230"/>
      <c r="B4363" s="234"/>
      <c r="C4363" s="234"/>
      <c r="D4363" s="235"/>
      <c r="E4363" s="235"/>
      <c r="F4363" s="217"/>
      <c r="G4363" s="217"/>
      <c r="H4363" s="217"/>
      <c r="I4363" s="217"/>
      <c r="J4363" s="217"/>
      <c r="K4363" s="217"/>
      <c r="L4363" s="217"/>
      <c r="M4363" s="217"/>
      <c r="N4363" s="217"/>
      <c r="O4363" s="217"/>
      <c r="P4363" s="217"/>
    </row>
    <row r="4364">
      <c r="A4364" s="230"/>
      <c r="B4364" s="234"/>
      <c r="C4364" s="234"/>
      <c r="D4364" s="235"/>
      <c r="E4364" s="235"/>
      <c r="F4364" s="217"/>
      <c r="G4364" s="217"/>
      <c r="H4364" s="217"/>
      <c r="I4364" s="217"/>
      <c r="J4364" s="217"/>
      <c r="K4364" s="217"/>
      <c r="L4364" s="217"/>
      <c r="M4364" s="217"/>
      <c r="N4364" s="217"/>
      <c r="O4364" s="217"/>
      <c r="P4364" s="217"/>
    </row>
    <row r="4365">
      <c r="A4365" s="230"/>
      <c r="B4365" s="234"/>
      <c r="C4365" s="234"/>
      <c r="D4365" s="235"/>
      <c r="E4365" s="235"/>
      <c r="F4365" s="217"/>
      <c r="G4365" s="217"/>
      <c r="H4365" s="217"/>
      <c r="I4365" s="217"/>
      <c r="J4365" s="217"/>
      <c r="K4365" s="217"/>
      <c r="L4365" s="217"/>
      <c r="M4365" s="217"/>
      <c r="N4365" s="217"/>
      <c r="O4365" s="217"/>
      <c r="P4365" s="217"/>
    </row>
    <row r="4366">
      <c r="A4366" s="230"/>
      <c r="B4366" s="234"/>
      <c r="C4366" s="234"/>
      <c r="D4366" s="235"/>
      <c r="E4366" s="235"/>
      <c r="F4366" s="217"/>
      <c r="G4366" s="217"/>
      <c r="H4366" s="217"/>
      <c r="I4366" s="217"/>
      <c r="J4366" s="217"/>
      <c r="K4366" s="217"/>
      <c r="L4366" s="217"/>
      <c r="M4366" s="217"/>
      <c r="N4366" s="217"/>
      <c r="O4366" s="217"/>
      <c r="P4366" s="217"/>
    </row>
    <row r="4367">
      <c r="A4367" s="230"/>
      <c r="B4367" s="234"/>
      <c r="C4367" s="234"/>
      <c r="D4367" s="235"/>
      <c r="E4367" s="235"/>
      <c r="F4367" s="217"/>
      <c r="G4367" s="217"/>
      <c r="H4367" s="217"/>
      <c r="I4367" s="217"/>
      <c r="J4367" s="217"/>
      <c r="K4367" s="217"/>
      <c r="L4367" s="217"/>
      <c r="M4367" s="217"/>
      <c r="N4367" s="217"/>
      <c r="O4367" s="217"/>
      <c r="P4367" s="217"/>
    </row>
    <row r="4368">
      <c r="A4368" s="230"/>
      <c r="B4368" s="234"/>
      <c r="C4368" s="234"/>
      <c r="D4368" s="235"/>
      <c r="E4368" s="235"/>
      <c r="F4368" s="217"/>
      <c r="G4368" s="217"/>
      <c r="H4368" s="217"/>
      <c r="I4368" s="217"/>
      <c r="J4368" s="217"/>
      <c r="K4368" s="217"/>
      <c r="L4368" s="217"/>
      <c r="M4368" s="217"/>
      <c r="N4368" s="217"/>
      <c r="O4368" s="217"/>
      <c r="P4368" s="217"/>
    </row>
    <row r="4369">
      <c r="A4369" s="230"/>
      <c r="B4369" s="234"/>
      <c r="C4369" s="234"/>
      <c r="D4369" s="235"/>
      <c r="E4369" s="235"/>
      <c r="F4369" s="217"/>
      <c r="G4369" s="217"/>
      <c r="H4369" s="217"/>
      <c r="I4369" s="217"/>
      <c r="J4369" s="217"/>
      <c r="K4369" s="217"/>
      <c r="L4369" s="217"/>
      <c r="M4369" s="217"/>
      <c r="N4369" s="217"/>
      <c r="O4369" s="217"/>
      <c r="P4369" s="217"/>
    </row>
    <row r="4370">
      <c r="A4370" s="230"/>
      <c r="B4370" s="234"/>
      <c r="C4370" s="234"/>
      <c r="D4370" s="235"/>
      <c r="E4370" s="235"/>
      <c r="F4370" s="217"/>
      <c r="G4370" s="217"/>
      <c r="H4370" s="217"/>
      <c r="I4370" s="217"/>
      <c r="J4370" s="217"/>
      <c r="K4370" s="217"/>
      <c r="L4370" s="217"/>
      <c r="M4370" s="217"/>
      <c r="N4370" s="217"/>
      <c r="O4370" s="217"/>
      <c r="P4370" s="217"/>
    </row>
    <row r="4371">
      <c r="A4371" s="230"/>
      <c r="B4371" s="234"/>
      <c r="C4371" s="234"/>
      <c r="D4371" s="235"/>
      <c r="E4371" s="235"/>
      <c r="F4371" s="217"/>
      <c r="G4371" s="217"/>
      <c r="H4371" s="217"/>
      <c r="I4371" s="217"/>
      <c r="J4371" s="217"/>
      <c r="K4371" s="217"/>
      <c r="L4371" s="217"/>
      <c r="M4371" s="217"/>
      <c r="N4371" s="217"/>
      <c r="O4371" s="217"/>
      <c r="P4371" s="217"/>
    </row>
    <row r="4372">
      <c r="A4372" s="230"/>
      <c r="B4372" s="234"/>
      <c r="C4372" s="234"/>
      <c r="D4372" s="235"/>
      <c r="E4372" s="235"/>
      <c r="F4372" s="217"/>
      <c r="G4372" s="217"/>
      <c r="H4372" s="217"/>
      <c r="I4372" s="217"/>
      <c r="J4372" s="217"/>
      <c r="K4372" s="217"/>
      <c r="L4372" s="217"/>
      <c r="M4372" s="217"/>
      <c r="N4372" s="217"/>
      <c r="O4372" s="217"/>
      <c r="P4372" s="217"/>
    </row>
    <row r="4373">
      <c r="A4373" s="230"/>
      <c r="B4373" s="234"/>
      <c r="C4373" s="234"/>
      <c r="D4373" s="235"/>
      <c r="E4373" s="235"/>
      <c r="F4373" s="217"/>
      <c r="G4373" s="217"/>
      <c r="H4373" s="217"/>
      <c r="I4373" s="217"/>
      <c r="J4373" s="217"/>
      <c r="K4373" s="217"/>
      <c r="L4373" s="217"/>
      <c r="M4373" s="217"/>
      <c r="N4373" s="217"/>
      <c r="O4373" s="217"/>
      <c r="P4373" s="217"/>
    </row>
    <row r="4374">
      <c r="A4374" s="230"/>
      <c r="B4374" s="234"/>
      <c r="C4374" s="234"/>
      <c r="D4374" s="235"/>
      <c r="E4374" s="235"/>
      <c r="F4374" s="217"/>
      <c r="G4374" s="217"/>
      <c r="H4374" s="217"/>
      <c r="I4374" s="217"/>
      <c r="J4374" s="217"/>
      <c r="K4374" s="217"/>
      <c r="L4374" s="217"/>
      <c r="M4374" s="217"/>
      <c r="N4374" s="217"/>
      <c r="O4374" s="217"/>
      <c r="P4374" s="217"/>
    </row>
    <row r="4375">
      <c r="A4375" s="230"/>
      <c r="B4375" s="234"/>
      <c r="C4375" s="234"/>
      <c r="D4375" s="235"/>
      <c r="E4375" s="235"/>
      <c r="F4375" s="217"/>
      <c r="G4375" s="217"/>
      <c r="H4375" s="217"/>
      <c r="I4375" s="217"/>
      <c r="J4375" s="217"/>
      <c r="K4375" s="217"/>
      <c r="L4375" s="217"/>
      <c r="M4375" s="217"/>
      <c r="N4375" s="217"/>
      <c r="O4375" s="217"/>
      <c r="P4375" s="217"/>
    </row>
    <row r="4376">
      <c r="A4376" s="230"/>
      <c r="B4376" s="234"/>
      <c r="C4376" s="234"/>
      <c r="D4376" s="235"/>
      <c r="E4376" s="235"/>
      <c r="F4376" s="217"/>
      <c r="G4376" s="217"/>
      <c r="H4376" s="217"/>
      <c r="I4376" s="217"/>
      <c r="J4376" s="217"/>
      <c r="K4376" s="217"/>
      <c r="L4376" s="217"/>
      <c r="M4376" s="217"/>
      <c r="N4376" s="217"/>
      <c r="O4376" s="217"/>
      <c r="P4376" s="217"/>
    </row>
    <row r="4377">
      <c r="A4377" s="230"/>
      <c r="B4377" s="234"/>
      <c r="C4377" s="234"/>
      <c r="D4377" s="235"/>
      <c r="E4377" s="235"/>
      <c r="F4377" s="217"/>
      <c r="G4377" s="217"/>
      <c r="H4377" s="217"/>
      <c r="I4377" s="217"/>
      <c r="J4377" s="217"/>
      <c r="K4377" s="217"/>
      <c r="L4377" s="217"/>
      <c r="M4377" s="217"/>
      <c r="N4377" s="217"/>
      <c r="O4377" s="217"/>
      <c r="P4377" s="217"/>
    </row>
    <row r="4378">
      <c r="A4378" s="230"/>
      <c r="B4378" s="234"/>
      <c r="C4378" s="234"/>
      <c r="D4378" s="236"/>
      <c r="E4378" s="235"/>
      <c r="F4378" s="195"/>
      <c r="G4378" s="195"/>
      <c r="H4378" s="217"/>
      <c r="I4378" s="195"/>
      <c r="J4378" s="195"/>
      <c r="K4378" s="195"/>
      <c r="L4378" s="195"/>
      <c r="M4378" s="195"/>
      <c r="N4378" s="195"/>
      <c r="O4378" s="195"/>
      <c r="P4378" s="195"/>
    </row>
    <row r="4379">
      <c r="A4379" s="230"/>
      <c r="B4379" s="234"/>
      <c r="C4379" s="234"/>
      <c r="D4379" s="235"/>
      <c r="E4379" s="235"/>
      <c r="F4379" s="217"/>
      <c r="G4379" s="217"/>
      <c r="H4379" s="217"/>
      <c r="I4379" s="217"/>
      <c r="J4379" s="217"/>
      <c r="K4379" s="217"/>
      <c r="L4379" s="217"/>
      <c r="M4379" s="217"/>
      <c r="N4379" s="217"/>
      <c r="O4379" s="217"/>
      <c r="P4379" s="217"/>
    </row>
    <row r="4380">
      <c r="A4380" s="230"/>
      <c r="B4380" s="234"/>
      <c r="C4380" s="234"/>
      <c r="D4380" s="235"/>
      <c r="E4380" s="235"/>
      <c r="F4380" s="217"/>
      <c r="G4380" s="217"/>
      <c r="H4380" s="217"/>
      <c r="I4380" s="217"/>
      <c r="J4380" s="217"/>
      <c r="K4380" s="217"/>
      <c r="L4380" s="217"/>
      <c r="M4380" s="217"/>
      <c r="N4380" s="217"/>
      <c r="O4380" s="217"/>
      <c r="P4380" s="217"/>
    </row>
    <row r="4381">
      <c r="A4381" s="230"/>
      <c r="B4381" s="234"/>
      <c r="C4381" s="234"/>
      <c r="D4381" s="235"/>
      <c r="E4381" s="235"/>
      <c r="F4381" s="217"/>
      <c r="G4381" s="217"/>
      <c r="H4381" s="217"/>
      <c r="I4381" s="217"/>
      <c r="J4381" s="217"/>
      <c r="K4381" s="217"/>
      <c r="L4381" s="217"/>
      <c r="M4381" s="217"/>
      <c r="N4381" s="217"/>
      <c r="O4381" s="217"/>
      <c r="P4381" s="217"/>
    </row>
    <row r="4382">
      <c r="A4382" s="230"/>
      <c r="B4382" s="234"/>
      <c r="C4382" s="234"/>
      <c r="D4382" s="235"/>
      <c r="E4382" s="235"/>
      <c r="F4382" s="217"/>
      <c r="G4382" s="217"/>
      <c r="H4382" s="217"/>
      <c r="I4382" s="217"/>
      <c r="J4382" s="217"/>
      <c r="K4382" s="217"/>
      <c r="L4382" s="217"/>
      <c r="M4382" s="217"/>
      <c r="N4382" s="217"/>
      <c r="O4382" s="217"/>
      <c r="P4382" s="217"/>
    </row>
    <row r="4383">
      <c r="A4383" s="230"/>
      <c r="B4383" s="234"/>
      <c r="C4383" s="234"/>
      <c r="D4383" s="235"/>
      <c r="E4383" s="235"/>
      <c r="F4383" s="217"/>
      <c r="G4383" s="217"/>
      <c r="H4383" s="217"/>
      <c r="I4383" s="217"/>
      <c r="J4383" s="217"/>
      <c r="K4383" s="217"/>
      <c r="L4383" s="217"/>
      <c r="M4383" s="217"/>
      <c r="N4383" s="217"/>
      <c r="O4383" s="217"/>
      <c r="P4383" s="217"/>
    </row>
    <row r="4384">
      <c r="A4384" s="230"/>
      <c r="B4384" s="234"/>
      <c r="C4384" s="234"/>
      <c r="D4384" s="235"/>
      <c r="E4384" s="235"/>
      <c r="F4384" s="217"/>
      <c r="G4384" s="217"/>
      <c r="H4384" s="217"/>
      <c r="I4384" s="217"/>
      <c r="J4384" s="217"/>
      <c r="K4384" s="217"/>
      <c r="L4384" s="217"/>
      <c r="M4384" s="217"/>
      <c r="N4384" s="217"/>
      <c r="O4384" s="217"/>
      <c r="P4384" s="217"/>
    </row>
    <row r="4385">
      <c r="A4385" s="230"/>
      <c r="B4385" s="234"/>
      <c r="C4385" s="234"/>
      <c r="D4385" s="235"/>
      <c r="E4385" s="235"/>
      <c r="F4385" s="217"/>
      <c r="G4385" s="217"/>
      <c r="H4385" s="217"/>
      <c r="I4385" s="217"/>
      <c r="J4385" s="217"/>
      <c r="K4385" s="217"/>
      <c r="L4385" s="217"/>
      <c r="M4385" s="217"/>
      <c r="N4385" s="217"/>
      <c r="O4385" s="217"/>
      <c r="P4385" s="217"/>
    </row>
    <row r="4386">
      <c r="A4386" s="230"/>
      <c r="B4386" s="234"/>
      <c r="C4386" s="234"/>
      <c r="D4386" s="235"/>
      <c r="E4386" s="235"/>
      <c r="F4386" s="217"/>
      <c r="G4386" s="217"/>
      <c r="H4386" s="217"/>
      <c r="I4386" s="217"/>
      <c r="J4386" s="217"/>
      <c r="K4386" s="217"/>
      <c r="L4386" s="217"/>
      <c r="M4386" s="217"/>
      <c r="N4386" s="217"/>
      <c r="O4386" s="217"/>
      <c r="P4386" s="217"/>
    </row>
    <row r="4387">
      <c r="A4387" s="230"/>
      <c r="B4387" s="234"/>
      <c r="C4387" s="234"/>
      <c r="D4387" s="235"/>
      <c r="E4387" s="235"/>
      <c r="F4387" s="217"/>
      <c r="G4387" s="217"/>
      <c r="H4387" s="217"/>
      <c r="I4387" s="217"/>
      <c r="J4387" s="217"/>
      <c r="K4387" s="217"/>
      <c r="L4387" s="217"/>
      <c r="M4387" s="217"/>
      <c r="N4387" s="217"/>
      <c r="O4387" s="217"/>
      <c r="P4387" s="217"/>
    </row>
    <row r="4388">
      <c r="A4388" s="230"/>
      <c r="B4388" s="234"/>
      <c r="C4388" s="234"/>
      <c r="D4388" s="235"/>
      <c r="E4388" s="235"/>
      <c r="F4388" s="217"/>
      <c r="G4388" s="217"/>
      <c r="H4388" s="217"/>
      <c r="I4388" s="217"/>
      <c r="J4388" s="217"/>
      <c r="K4388" s="217"/>
      <c r="L4388" s="217"/>
      <c r="M4388" s="217"/>
      <c r="N4388" s="217"/>
      <c r="O4388" s="217"/>
      <c r="P4388" s="217"/>
    </row>
    <row r="4389">
      <c r="A4389" s="230"/>
      <c r="B4389" s="234"/>
      <c r="C4389" s="234"/>
      <c r="D4389" s="235"/>
      <c r="E4389" s="235"/>
      <c r="F4389" s="217"/>
      <c r="G4389" s="217"/>
      <c r="H4389" s="217"/>
      <c r="I4389" s="217"/>
      <c r="J4389" s="217"/>
      <c r="K4389" s="217"/>
      <c r="L4389" s="217"/>
      <c r="M4389" s="217"/>
      <c r="N4389" s="217"/>
      <c r="O4389" s="217"/>
      <c r="P4389" s="217"/>
    </row>
    <row r="4390">
      <c r="A4390" s="230"/>
      <c r="B4390" s="234"/>
      <c r="C4390" s="234"/>
      <c r="D4390" s="235"/>
      <c r="E4390" s="235"/>
      <c r="F4390" s="217"/>
      <c r="G4390" s="217"/>
      <c r="H4390" s="217"/>
      <c r="I4390" s="217"/>
      <c r="J4390" s="217"/>
      <c r="K4390" s="217"/>
      <c r="L4390" s="217"/>
      <c r="M4390" s="217"/>
      <c r="N4390" s="217"/>
      <c r="O4390" s="217"/>
      <c r="P4390" s="217"/>
    </row>
    <row r="4391">
      <c r="A4391" s="230"/>
      <c r="B4391" s="234"/>
      <c r="C4391" s="234"/>
      <c r="D4391" s="235"/>
      <c r="E4391" s="235"/>
      <c r="F4391" s="217"/>
      <c r="G4391" s="217"/>
      <c r="H4391" s="217"/>
      <c r="I4391" s="217"/>
      <c r="J4391" s="217"/>
      <c r="K4391" s="217"/>
      <c r="L4391" s="217"/>
      <c r="M4391" s="217"/>
      <c r="N4391" s="217"/>
      <c r="O4391" s="217"/>
      <c r="P4391" s="217"/>
    </row>
    <row r="4392">
      <c r="A4392" s="230"/>
      <c r="B4392" s="234"/>
      <c r="C4392" s="234"/>
      <c r="D4392" s="235"/>
      <c r="E4392" s="235"/>
      <c r="F4392" s="217"/>
      <c r="G4392" s="217"/>
      <c r="H4392" s="217"/>
      <c r="I4392" s="217"/>
      <c r="J4392" s="217"/>
      <c r="K4392" s="217"/>
      <c r="L4392" s="217"/>
      <c r="M4392" s="217"/>
      <c r="N4392" s="217"/>
      <c r="O4392" s="217"/>
      <c r="P4392" s="217"/>
    </row>
    <row r="4393">
      <c r="A4393" s="230"/>
      <c r="B4393" s="234"/>
      <c r="C4393" s="234"/>
      <c r="D4393" s="235"/>
      <c r="E4393" s="235"/>
      <c r="F4393" s="217"/>
      <c r="G4393" s="217"/>
      <c r="H4393" s="217"/>
      <c r="I4393" s="217"/>
      <c r="J4393" s="217"/>
      <c r="K4393" s="217"/>
      <c r="L4393" s="217"/>
      <c r="M4393" s="217"/>
      <c r="N4393" s="217"/>
      <c r="O4393" s="217"/>
      <c r="P4393" s="217"/>
    </row>
    <row r="4394">
      <c r="A4394" s="230"/>
      <c r="B4394" s="234"/>
      <c r="C4394" s="234"/>
      <c r="D4394" s="235"/>
      <c r="E4394" s="235"/>
      <c r="F4394" s="217"/>
      <c r="G4394" s="217"/>
      <c r="H4394" s="217"/>
      <c r="I4394" s="217"/>
      <c r="J4394" s="217"/>
      <c r="K4394" s="217"/>
      <c r="L4394" s="217"/>
      <c r="M4394" s="217"/>
      <c r="N4394" s="217"/>
      <c r="O4394" s="217"/>
      <c r="P4394" s="217"/>
    </row>
    <row r="4395">
      <c r="A4395" s="230"/>
      <c r="B4395" s="234"/>
      <c r="C4395" s="234"/>
      <c r="D4395" s="235"/>
      <c r="E4395" s="235"/>
      <c r="F4395" s="217"/>
      <c r="G4395" s="217"/>
      <c r="H4395" s="217"/>
      <c r="I4395" s="217"/>
      <c r="J4395" s="217"/>
      <c r="K4395" s="217"/>
      <c r="L4395" s="217"/>
      <c r="M4395" s="217"/>
      <c r="N4395" s="217"/>
      <c r="O4395" s="217"/>
      <c r="P4395" s="217"/>
    </row>
    <row r="4396">
      <c r="A4396" s="230"/>
      <c r="B4396" s="234"/>
      <c r="C4396" s="234"/>
      <c r="D4396" s="236"/>
      <c r="E4396" s="235"/>
      <c r="F4396" s="195"/>
      <c r="G4396" s="195"/>
      <c r="H4396" s="217"/>
      <c r="I4396" s="195"/>
      <c r="J4396" s="195"/>
      <c r="K4396" s="195"/>
      <c r="L4396" s="195"/>
      <c r="M4396" s="195"/>
      <c r="N4396" s="195"/>
      <c r="O4396" s="195"/>
      <c r="P4396" s="195"/>
    </row>
    <row r="4397">
      <c r="A4397" s="230"/>
      <c r="B4397" s="234"/>
      <c r="C4397" s="234"/>
      <c r="D4397" s="235"/>
      <c r="E4397" s="235"/>
      <c r="F4397" s="217"/>
      <c r="G4397" s="217"/>
      <c r="H4397" s="217"/>
      <c r="I4397" s="217"/>
      <c r="J4397" s="217"/>
      <c r="K4397" s="217"/>
      <c r="L4397" s="217"/>
      <c r="M4397" s="217"/>
      <c r="N4397" s="217"/>
      <c r="O4397" s="217"/>
      <c r="P4397" s="217"/>
    </row>
    <row r="4398">
      <c r="A4398" s="230"/>
      <c r="B4398" s="234"/>
      <c r="C4398" s="234"/>
      <c r="D4398" s="235"/>
      <c r="E4398" s="235"/>
      <c r="F4398" s="217"/>
      <c r="G4398" s="217"/>
      <c r="H4398" s="217"/>
      <c r="I4398" s="217"/>
      <c r="J4398" s="217"/>
      <c r="K4398" s="217"/>
      <c r="L4398" s="217"/>
      <c r="M4398" s="217"/>
      <c r="N4398" s="217"/>
      <c r="O4398" s="217"/>
      <c r="P4398" s="217"/>
    </row>
    <row r="4399">
      <c r="A4399" s="230"/>
      <c r="B4399" s="234"/>
      <c r="C4399" s="234"/>
      <c r="D4399" s="235"/>
      <c r="E4399" s="235"/>
      <c r="F4399" s="217"/>
      <c r="G4399" s="217"/>
      <c r="H4399" s="217"/>
      <c r="I4399" s="217"/>
      <c r="J4399" s="217"/>
      <c r="K4399" s="217"/>
      <c r="L4399" s="217"/>
      <c r="M4399" s="217"/>
      <c r="N4399" s="217"/>
      <c r="O4399" s="217"/>
      <c r="P4399" s="217"/>
    </row>
    <row r="4400">
      <c r="A4400" s="230"/>
      <c r="B4400" s="234"/>
      <c r="C4400" s="234"/>
      <c r="D4400" s="235"/>
      <c r="E4400" s="235"/>
      <c r="F4400" s="217"/>
      <c r="G4400" s="217"/>
      <c r="H4400" s="217"/>
      <c r="I4400" s="217"/>
      <c r="J4400" s="217"/>
      <c r="K4400" s="217"/>
      <c r="L4400" s="217"/>
      <c r="M4400" s="217"/>
      <c r="N4400" s="217"/>
      <c r="O4400" s="217"/>
      <c r="P4400" s="217"/>
    </row>
    <row r="4401">
      <c r="A4401" s="230"/>
      <c r="B4401" s="234"/>
      <c r="C4401" s="234"/>
      <c r="D4401" s="235"/>
      <c r="E4401" s="235"/>
      <c r="F4401" s="217"/>
      <c r="G4401" s="217"/>
      <c r="H4401" s="217"/>
      <c r="I4401" s="217"/>
      <c r="J4401" s="217"/>
      <c r="K4401" s="217"/>
      <c r="L4401" s="217"/>
      <c r="M4401" s="217"/>
      <c r="N4401" s="217"/>
      <c r="O4401" s="217"/>
      <c r="P4401" s="217"/>
    </row>
    <row r="4402">
      <c r="A4402" s="230"/>
      <c r="B4402" s="234"/>
      <c r="C4402" s="234"/>
      <c r="D4402" s="235"/>
      <c r="E4402" s="235"/>
      <c r="F4402" s="217"/>
      <c r="G4402" s="217"/>
      <c r="H4402" s="217"/>
      <c r="I4402" s="217"/>
      <c r="J4402" s="217"/>
      <c r="K4402" s="217"/>
      <c r="L4402" s="217"/>
      <c r="M4402" s="217"/>
      <c r="N4402" s="217"/>
      <c r="O4402" s="217"/>
      <c r="P4402" s="217"/>
    </row>
    <row r="4403">
      <c r="A4403" s="230"/>
      <c r="B4403" s="234"/>
      <c r="C4403" s="234"/>
      <c r="D4403" s="235"/>
      <c r="E4403" s="235"/>
      <c r="F4403" s="217"/>
      <c r="G4403" s="217"/>
      <c r="H4403" s="217"/>
      <c r="I4403" s="217"/>
      <c r="J4403" s="217"/>
      <c r="K4403" s="217"/>
      <c r="L4403" s="217"/>
      <c r="M4403" s="217"/>
      <c r="N4403" s="217"/>
      <c r="O4403" s="217"/>
      <c r="P4403" s="217"/>
    </row>
    <row r="4404">
      <c r="A4404" s="230"/>
      <c r="B4404" s="234"/>
      <c r="C4404" s="234"/>
      <c r="D4404" s="235"/>
      <c r="E4404" s="235"/>
      <c r="F4404" s="217"/>
      <c r="G4404" s="217"/>
      <c r="H4404" s="217"/>
      <c r="I4404" s="217"/>
      <c r="J4404" s="217"/>
      <c r="K4404" s="217"/>
      <c r="L4404" s="217"/>
      <c r="M4404" s="217"/>
      <c r="N4404" s="217"/>
      <c r="O4404" s="217"/>
      <c r="P4404" s="217"/>
    </row>
    <row r="4405">
      <c r="A4405" s="230"/>
      <c r="B4405" s="234"/>
      <c r="C4405" s="234"/>
      <c r="D4405" s="235"/>
      <c r="E4405" s="235"/>
      <c r="F4405" s="217"/>
      <c r="G4405" s="217"/>
      <c r="H4405" s="217"/>
      <c r="I4405" s="217"/>
      <c r="J4405" s="217"/>
      <c r="K4405" s="217"/>
      <c r="L4405" s="217"/>
      <c r="M4405" s="217"/>
      <c r="N4405" s="217"/>
      <c r="O4405" s="217"/>
      <c r="P4405" s="217"/>
    </row>
    <row r="4406">
      <c r="A4406" s="230"/>
      <c r="B4406" s="234"/>
      <c r="C4406" s="234"/>
      <c r="D4406" s="235"/>
      <c r="E4406" s="235"/>
      <c r="F4406" s="217"/>
      <c r="G4406" s="217"/>
      <c r="H4406" s="217"/>
      <c r="I4406" s="217"/>
      <c r="J4406" s="217"/>
      <c r="K4406" s="217"/>
      <c r="L4406" s="217"/>
      <c r="M4406" s="217"/>
      <c r="N4406" s="217"/>
      <c r="O4406" s="217"/>
      <c r="P4406" s="217"/>
    </row>
    <row r="4407">
      <c r="A4407" s="230"/>
      <c r="B4407" s="234"/>
      <c r="C4407" s="234"/>
      <c r="D4407" s="235"/>
      <c r="E4407" s="235"/>
      <c r="F4407" s="217"/>
      <c r="G4407" s="217"/>
      <c r="H4407" s="217"/>
      <c r="I4407" s="217"/>
      <c r="J4407" s="217"/>
      <c r="K4407" s="217"/>
      <c r="L4407" s="217"/>
      <c r="M4407" s="217"/>
      <c r="N4407" s="217"/>
      <c r="O4407" s="217"/>
      <c r="P4407" s="217"/>
    </row>
    <row r="4408">
      <c r="A4408" s="230"/>
      <c r="B4408" s="234"/>
      <c r="C4408" s="234"/>
      <c r="D4408" s="235"/>
      <c r="E4408" s="235"/>
      <c r="F4408" s="217"/>
      <c r="G4408" s="217"/>
      <c r="H4408" s="217"/>
      <c r="I4408" s="217"/>
      <c r="J4408" s="217"/>
      <c r="K4408" s="217"/>
      <c r="L4408" s="217"/>
      <c r="M4408" s="217"/>
      <c r="N4408" s="217"/>
      <c r="O4408" s="217"/>
      <c r="P4408" s="217"/>
    </row>
    <row r="4409">
      <c r="A4409" s="230"/>
      <c r="B4409" s="234"/>
      <c r="C4409" s="234"/>
      <c r="D4409" s="235"/>
      <c r="E4409" s="235"/>
      <c r="F4409" s="217"/>
      <c r="G4409" s="217"/>
      <c r="H4409" s="217"/>
      <c r="I4409" s="217"/>
      <c r="J4409" s="217"/>
      <c r="K4409" s="217"/>
      <c r="L4409" s="217"/>
      <c r="M4409" s="217"/>
      <c r="N4409" s="217"/>
      <c r="O4409" s="217"/>
      <c r="P4409" s="217"/>
    </row>
    <row r="4410">
      <c r="A4410" s="230"/>
      <c r="B4410" s="234"/>
      <c r="C4410" s="234"/>
      <c r="D4410" s="235"/>
      <c r="E4410" s="235"/>
      <c r="F4410" s="217"/>
      <c r="G4410" s="217"/>
      <c r="H4410" s="217"/>
      <c r="I4410" s="217"/>
      <c r="J4410" s="217"/>
      <c r="K4410" s="217"/>
      <c r="L4410" s="217"/>
      <c r="M4410" s="217"/>
      <c r="N4410" s="217"/>
      <c r="O4410" s="217"/>
      <c r="P4410" s="217"/>
    </row>
    <row r="4411">
      <c r="A4411" s="230"/>
      <c r="B4411" s="234"/>
      <c r="C4411" s="234"/>
      <c r="D4411" s="235"/>
      <c r="E4411" s="235"/>
      <c r="F4411" s="217"/>
      <c r="G4411" s="217"/>
      <c r="H4411" s="217"/>
      <c r="I4411" s="217"/>
      <c r="J4411" s="217"/>
      <c r="K4411" s="217"/>
      <c r="L4411" s="217"/>
      <c r="M4411" s="217"/>
      <c r="N4411" s="217"/>
      <c r="O4411" s="217"/>
      <c r="P4411" s="217"/>
    </row>
    <row r="4412">
      <c r="A4412" s="230"/>
      <c r="B4412" s="234"/>
      <c r="C4412" s="234"/>
      <c r="D4412" s="235"/>
      <c r="E4412" s="235"/>
      <c r="F4412" s="217"/>
      <c r="G4412" s="217"/>
      <c r="H4412" s="217"/>
      <c r="I4412" s="217"/>
      <c r="J4412" s="217"/>
      <c r="K4412" s="217"/>
      <c r="L4412" s="217"/>
      <c r="M4412" s="217"/>
      <c r="N4412" s="217"/>
      <c r="O4412" s="217"/>
      <c r="P4412" s="217"/>
    </row>
    <row r="4413">
      <c r="A4413" s="230"/>
      <c r="B4413" s="234"/>
      <c r="C4413" s="234"/>
      <c r="D4413" s="235"/>
      <c r="E4413" s="235"/>
      <c r="F4413" s="217"/>
      <c r="G4413" s="217"/>
      <c r="H4413" s="217"/>
      <c r="I4413" s="217"/>
      <c r="J4413" s="217"/>
      <c r="K4413" s="217"/>
      <c r="L4413" s="217"/>
      <c r="M4413" s="217"/>
      <c r="N4413" s="217"/>
      <c r="O4413" s="217"/>
      <c r="P4413" s="217"/>
    </row>
    <row r="4414">
      <c r="A4414" s="230"/>
      <c r="B4414" s="234"/>
      <c r="C4414" s="234"/>
      <c r="D4414" s="236"/>
      <c r="E4414" s="235"/>
      <c r="F4414" s="195"/>
      <c r="G4414" s="195"/>
      <c r="H4414" s="217"/>
      <c r="I4414" s="195"/>
      <c r="J4414" s="195"/>
      <c r="K4414" s="195"/>
      <c r="L4414" s="195"/>
      <c r="M4414" s="195"/>
      <c r="N4414" s="195"/>
      <c r="O4414" s="195"/>
      <c r="P4414" s="195"/>
    </row>
    <row r="4415">
      <c r="A4415" s="230"/>
      <c r="B4415" s="234"/>
      <c r="C4415" s="234"/>
      <c r="D4415" s="235"/>
      <c r="E4415" s="235"/>
      <c r="F4415" s="217"/>
      <c r="G4415" s="217"/>
      <c r="H4415" s="217"/>
      <c r="I4415" s="217"/>
      <c r="J4415" s="217"/>
      <c r="K4415" s="217"/>
      <c r="L4415" s="217"/>
      <c r="M4415" s="217"/>
      <c r="N4415" s="217"/>
      <c r="O4415" s="217"/>
      <c r="P4415" s="217"/>
    </row>
    <row r="4416">
      <c r="A4416" s="230"/>
      <c r="B4416" s="234"/>
      <c r="C4416" s="234"/>
      <c r="D4416" s="235"/>
      <c r="E4416" s="235"/>
      <c r="F4416" s="217"/>
      <c r="G4416" s="217"/>
      <c r="H4416" s="217"/>
      <c r="I4416" s="217"/>
      <c r="J4416" s="217"/>
      <c r="K4416" s="217"/>
      <c r="L4416" s="217"/>
      <c r="M4416" s="217"/>
      <c r="N4416" s="217"/>
      <c r="O4416" s="217"/>
      <c r="P4416" s="217"/>
    </row>
    <row r="4417">
      <c r="A4417" s="230"/>
      <c r="B4417" s="234"/>
      <c r="C4417" s="234"/>
      <c r="D4417" s="235"/>
      <c r="E4417" s="235"/>
      <c r="F4417" s="217"/>
      <c r="G4417" s="217"/>
      <c r="H4417" s="217"/>
      <c r="I4417" s="217"/>
      <c r="J4417" s="217"/>
      <c r="K4417" s="217"/>
      <c r="L4417" s="217"/>
      <c r="M4417" s="217"/>
      <c r="N4417" s="217"/>
      <c r="O4417" s="217"/>
      <c r="P4417" s="217"/>
    </row>
    <row r="4418">
      <c r="A4418" s="230"/>
      <c r="B4418" s="234"/>
      <c r="C4418" s="234"/>
      <c r="D4418" s="235"/>
      <c r="E4418" s="235"/>
      <c r="F4418" s="217"/>
      <c r="G4418" s="217"/>
      <c r="H4418" s="217"/>
      <c r="I4418" s="217"/>
      <c r="J4418" s="217"/>
      <c r="K4418" s="217"/>
      <c r="L4418" s="217"/>
      <c r="M4418" s="217"/>
      <c r="N4418" s="217"/>
      <c r="O4418" s="217"/>
      <c r="P4418" s="217"/>
    </row>
    <row r="4419">
      <c r="A4419" s="230"/>
      <c r="B4419" s="234"/>
      <c r="C4419" s="234"/>
      <c r="D4419" s="235"/>
      <c r="E4419" s="235"/>
      <c r="F4419" s="217"/>
      <c r="G4419" s="217"/>
      <c r="H4419" s="217"/>
      <c r="I4419" s="217"/>
      <c r="J4419" s="217"/>
      <c r="K4419" s="217"/>
      <c r="L4419" s="217"/>
      <c r="M4419" s="217"/>
      <c r="N4419" s="217"/>
      <c r="O4419" s="217"/>
      <c r="P4419" s="217"/>
    </row>
    <row r="4420">
      <c r="A4420" s="230"/>
      <c r="B4420" s="234"/>
      <c r="C4420" s="234"/>
      <c r="D4420" s="235"/>
      <c r="E4420" s="235"/>
      <c r="F4420" s="217"/>
      <c r="G4420" s="217"/>
      <c r="H4420" s="217"/>
      <c r="I4420" s="217"/>
      <c r="J4420" s="217"/>
      <c r="K4420" s="217"/>
      <c r="L4420" s="217"/>
      <c r="M4420" s="217"/>
      <c r="N4420" s="217"/>
      <c r="O4420" s="217"/>
      <c r="P4420" s="217"/>
    </row>
    <row r="4421">
      <c r="A4421" s="230"/>
      <c r="B4421" s="234"/>
      <c r="C4421" s="234"/>
      <c r="D4421" s="235"/>
      <c r="E4421" s="235"/>
      <c r="F4421" s="217"/>
      <c r="G4421" s="217"/>
      <c r="H4421" s="217"/>
      <c r="I4421" s="217"/>
      <c r="J4421" s="217"/>
      <c r="K4421" s="217"/>
      <c r="L4421" s="217"/>
      <c r="M4421" s="217"/>
      <c r="N4421" s="217"/>
      <c r="O4421" s="217"/>
      <c r="P4421" s="217"/>
    </row>
    <row r="4422">
      <c r="A4422" s="230"/>
      <c r="B4422" s="234"/>
      <c r="C4422" s="234"/>
      <c r="D4422" s="235"/>
      <c r="E4422" s="235"/>
      <c r="F4422" s="217"/>
      <c r="G4422" s="217"/>
      <c r="H4422" s="217"/>
      <c r="I4422" s="217"/>
      <c r="J4422" s="217"/>
      <c r="K4422" s="217"/>
      <c r="L4422" s="217"/>
      <c r="M4422" s="217"/>
      <c r="N4422" s="217"/>
      <c r="O4422" s="217"/>
      <c r="P4422" s="217"/>
    </row>
    <row r="4423">
      <c r="A4423" s="230"/>
      <c r="B4423" s="234"/>
      <c r="C4423" s="234"/>
      <c r="D4423" s="235"/>
      <c r="E4423" s="235"/>
      <c r="F4423" s="217"/>
      <c r="G4423" s="217"/>
      <c r="H4423" s="217"/>
      <c r="I4423" s="217"/>
      <c r="J4423" s="217"/>
      <c r="K4423" s="217"/>
      <c r="L4423" s="217"/>
      <c r="M4423" s="217"/>
      <c r="N4423" s="217"/>
      <c r="O4423" s="217"/>
      <c r="P4423" s="217"/>
    </row>
    <row r="4424">
      <c r="A4424" s="230"/>
      <c r="B4424" s="234"/>
      <c r="C4424" s="234"/>
      <c r="D4424" s="235"/>
      <c r="E4424" s="235"/>
      <c r="F4424" s="217"/>
      <c r="G4424" s="217"/>
      <c r="H4424" s="217"/>
      <c r="I4424" s="217"/>
      <c r="J4424" s="217"/>
      <c r="K4424" s="217"/>
      <c r="L4424" s="217"/>
      <c r="M4424" s="217"/>
      <c r="N4424" s="217"/>
      <c r="O4424" s="217"/>
      <c r="P4424" s="217"/>
    </row>
    <row r="4425">
      <c r="A4425" s="230"/>
      <c r="B4425" s="234"/>
      <c r="C4425" s="234"/>
      <c r="D4425" s="235"/>
      <c r="E4425" s="235"/>
      <c r="F4425" s="217"/>
      <c r="G4425" s="217"/>
      <c r="H4425" s="217"/>
      <c r="I4425" s="217"/>
      <c r="J4425" s="217"/>
      <c r="K4425" s="217"/>
      <c r="L4425" s="217"/>
      <c r="M4425" s="217"/>
      <c r="N4425" s="217"/>
      <c r="O4425" s="217"/>
      <c r="P4425" s="217"/>
    </row>
    <row r="4426">
      <c r="A4426" s="230"/>
      <c r="B4426" s="234"/>
      <c r="C4426" s="234"/>
      <c r="D4426" s="235"/>
      <c r="E4426" s="235"/>
      <c r="F4426" s="217"/>
      <c r="G4426" s="217"/>
      <c r="H4426" s="217"/>
      <c r="I4426" s="217"/>
      <c r="J4426" s="217"/>
      <c r="K4426" s="217"/>
      <c r="L4426" s="217"/>
      <c r="M4426" s="217"/>
      <c r="N4426" s="217"/>
      <c r="O4426" s="217"/>
      <c r="P4426" s="217"/>
    </row>
    <row r="4427">
      <c r="A4427" s="230"/>
      <c r="B4427" s="234"/>
      <c r="C4427" s="234"/>
      <c r="D4427" s="235"/>
      <c r="E4427" s="235"/>
      <c r="F4427" s="217"/>
      <c r="G4427" s="217"/>
      <c r="H4427" s="217"/>
      <c r="I4427" s="217"/>
      <c r="J4427" s="217"/>
      <c r="K4427" s="217"/>
      <c r="L4427" s="217"/>
      <c r="M4427" s="217"/>
      <c r="N4427" s="217"/>
      <c r="O4427" s="217"/>
      <c r="P4427" s="217"/>
    </row>
    <row r="4428">
      <c r="A4428" s="230"/>
      <c r="B4428" s="234"/>
      <c r="C4428" s="234"/>
      <c r="D4428" s="235"/>
      <c r="E4428" s="235"/>
      <c r="F4428" s="217"/>
      <c r="G4428" s="217"/>
      <c r="H4428" s="217"/>
      <c r="I4428" s="217"/>
      <c r="J4428" s="217"/>
      <c r="K4428" s="217"/>
      <c r="L4428" s="217"/>
      <c r="M4428" s="217"/>
      <c r="N4428" s="217"/>
      <c r="O4428" s="217"/>
      <c r="P4428" s="217"/>
    </row>
    <row r="4429">
      <c r="A4429" s="230"/>
      <c r="B4429" s="234"/>
      <c r="C4429" s="234"/>
      <c r="D4429" s="235"/>
      <c r="E4429" s="235"/>
      <c r="F4429" s="217"/>
      <c r="G4429" s="217"/>
      <c r="H4429" s="217"/>
      <c r="I4429" s="217"/>
      <c r="J4429" s="217"/>
      <c r="K4429" s="217"/>
      <c r="L4429" s="217"/>
      <c r="M4429" s="217"/>
      <c r="N4429" s="217"/>
      <c r="O4429" s="217"/>
      <c r="P4429" s="217"/>
    </row>
    <row r="4430">
      <c r="A4430" s="230"/>
      <c r="B4430" s="234"/>
      <c r="C4430" s="234"/>
      <c r="D4430" s="235"/>
      <c r="E4430" s="235"/>
      <c r="F4430" s="217"/>
      <c r="G4430" s="217"/>
      <c r="H4430" s="217"/>
      <c r="I4430" s="217"/>
      <c r="J4430" s="217"/>
      <c r="K4430" s="217"/>
      <c r="L4430" s="217"/>
      <c r="M4430" s="217"/>
      <c r="N4430" s="217"/>
      <c r="O4430" s="217"/>
      <c r="P4430" s="217"/>
    </row>
    <row r="4431">
      <c r="A4431" s="230"/>
      <c r="B4431" s="234"/>
      <c r="C4431" s="234"/>
      <c r="D4431" s="235"/>
      <c r="E4431" s="235"/>
      <c r="F4431" s="217"/>
      <c r="G4431" s="217"/>
      <c r="H4431" s="217"/>
      <c r="I4431" s="217"/>
      <c r="J4431" s="217"/>
      <c r="K4431" s="217"/>
      <c r="L4431" s="217"/>
      <c r="M4431" s="217"/>
      <c r="N4431" s="217"/>
      <c r="O4431" s="217"/>
      <c r="P4431" s="217"/>
    </row>
    <row r="4432">
      <c r="A4432" s="230"/>
      <c r="B4432" s="234"/>
      <c r="C4432" s="234"/>
      <c r="D4432" s="236"/>
      <c r="E4432" s="235"/>
      <c r="F4432" s="195"/>
      <c r="G4432" s="195"/>
      <c r="H4432" s="217"/>
      <c r="I4432" s="195"/>
      <c r="J4432" s="195"/>
      <c r="K4432" s="195"/>
      <c r="L4432" s="195"/>
      <c r="M4432" s="195"/>
      <c r="N4432" s="195"/>
      <c r="O4432" s="195"/>
      <c r="P4432" s="195"/>
    </row>
    <row r="4433">
      <c r="A4433" s="230"/>
      <c r="B4433" s="234"/>
      <c r="C4433" s="234"/>
      <c r="D4433" s="235"/>
      <c r="E4433" s="235"/>
      <c r="F4433" s="217"/>
      <c r="G4433" s="217"/>
      <c r="H4433" s="217"/>
      <c r="I4433" s="217"/>
      <c r="J4433" s="217"/>
      <c r="K4433" s="217"/>
      <c r="L4433" s="217"/>
      <c r="M4433" s="217"/>
      <c r="N4433" s="217"/>
      <c r="O4433" s="217"/>
      <c r="P4433" s="217"/>
    </row>
    <row r="4434">
      <c r="A4434" s="230"/>
      <c r="B4434" s="234"/>
      <c r="C4434" s="234"/>
      <c r="D4434" s="235"/>
      <c r="E4434" s="235"/>
      <c r="F4434" s="217"/>
      <c r="G4434" s="217"/>
      <c r="H4434" s="217"/>
      <c r="I4434" s="217"/>
      <c r="J4434" s="217"/>
      <c r="K4434" s="217"/>
      <c r="L4434" s="217"/>
      <c r="M4434" s="217"/>
      <c r="N4434" s="217"/>
      <c r="O4434" s="217"/>
      <c r="P4434" s="217"/>
    </row>
    <row r="4435">
      <c r="A4435" s="230"/>
      <c r="B4435" s="234"/>
      <c r="C4435" s="234"/>
      <c r="D4435" s="235"/>
      <c r="E4435" s="235"/>
      <c r="F4435" s="217"/>
      <c r="G4435" s="217"/>
      <c r="H4435" s="217"/>
      <c r="I4435" s="217"/>
      <c r="J4435" s="217"/>
      <c r="K4435" s="217"/>
      <c r="L4435" s="217"/>
      <c r="M4435" s="217"/>
      <c r="N4435" s="217"/>
      <c r="O4435" s="217"/>
      <c r="P4435" s="217"/>
    </row>
    <row r="4436">
      <c r="A4436" s="230"/>
      <c r="B4436" s="234"/>
      <c r="C4436" s="234"/>
      <c r="D4436" s="235"/>
      <c r="E4436" s="235"/>
      <c r="F4436" s="217"/>
      <c r="G4436" s="217"/>
      <c r="H4436" s="217"/>
      <c r="I4436" s="217"/>
      <c r="J4436" s="217"/>
      <c r="K4436" s="217"/>
      <c r="L4436" s="217"/>
      <c r="M4436" s="217"/>
      <c r="N4436" s="217"/>
      <c r="O4436" s="217"/>
      <c r="P4436" s="217"/>
    </row>
    <row r="4437">
      <c r="A4437" s="230"/>
      <c r="B4437" s="234"/>
      <c r="C4437" s="234"/>
      <c r="D4437" s="235"/>
      <c r="E4437" s="235"/>
      <c r="F4437" s="217"/>
      <c r="G4437" s="217"/>
      <c r="H4437" s="217"/>
      <c r="I4437" s="217"/>
      <c r="J4437" s="217"/>
      <c r="K4437" s="217"/>
      <c r="L4437" s="217"/>
      <c r="M4437" s="217"/>
      <c r="N4437" s="217"/>
      <c r="O4437" s="217"/>
      <c r="P4437" s="217"/>
    </row>
    <row r="4438">
      <c r="A4438" s="230"/>
      <c r="B4438" s="234"/>
      <c r="C4438" s="234"/>
      <c r="D4438" s="235"/>
      <c r="E4438" s="235"/>
      <c r="F4438" s="217"/>
      <c r="G4438" s="217"/>
      <c r="H4438" s="217"/>
      <c r="I4438" s="217"/>
      <c r="J4438" s="217"/>
      <c r="K4438" s="217"/>
      <c r="L4438" s="217"/>
      <c r="M4438" s="217"/>
      <c r="N4438" s="217"/>
      <c r="O4438" s="217"/>
      <c r="P4438" s="217"/>
    </row>
    <row r="4439">
      <c r="A4439" s="230"/>
      <c r="B4439" s="234"/>
      <c r="C4439" s="234"/>
      <c r="D4439" s="235"/>
      <c r="E4439" s="235"/>
      <c r="F4439" s="217"/>
      <c r="G4439" s="217"/>
      <c r="H4439" s="217"/>
      <c r="I4439" s="217"/>
      <c r="J4439" s="217"/>
      <c r="K4439" s="217"/>
      <c r="L4439" s="217"/>
      <c r="M4439" s="217"/>
      <c r="N4439" s="217"/>
      <c r="O4439" s="217"/>
      <c r="P4439" s="217"/>
    </row>
    <row r="4440">
      <c r="A4440" s="230"/>
      <c r="B4440" s="234"/>
      <c r="C4440" s="234"/>
      <c r="D4440" s="235"/>
      <c r="E4440" s="235"/>
      <c r="F4440" s="217"/>
      <c r="G4440" s="217"/>
      <c r="H4440" s="217"/>
      <c r="I4440" s="217"/>
      <c r="J4440" s="217"/>
      <c r="K4440" s="217"/>
      <c r="L4440" s="217"/>
      <c r="M4440" s="217"/>
      <c r="N4440" s="217"/>
      <c r="O4440" s="217"/>
      <c r="P4440" s="217"/>
    </row>
    <row r="4441">
      <c r="A4441" s="230"/>
      <c r="B4441" s="234"/>
      <c r="C4441" s="234"/>
      <c r="D4441" s="235"/>
      <c r="E4441" s="235"/>
      <c r="F4441" s="217"/>
      <c r="G4441" s="217"/>
      <c r="H4441" s="217"/>
      <c r="I4441" s="217"/>
      <c r="J4441" s="217"/>
      <c r="K4441" s="217"/>
      <c r="L4441" s="217"/>
      <c r="M4441" s="217"/>
      <c r="N4441" s="217"/>
      <c r="O4441" s="217"/>
      <c r="P4441" s="217"/>
    </row>
    <row r="4442">
      <c r="A4442" s="230"/>
      <c r="B4442" s="234"/>
      <c r="C4442" s="234"/>
      <c r="D4442" s="235"/>
      <c r="E4442" s="235"/>
      <c r="F4442" s="217"/>
      <c r="G4442" s="217"/>
      <c r="H4442" s="217"/>
      <c r="I4442" s="217"/>
      <c r="J4442" s="217"/>
      <c r="K4442" s="217"/>
      <c r="L4442" s="217"/>
      <c r="M4442" s="217"/>
      <c r="N4442" s="217"/>
      <c r="O4442" s="217"/>
      <c r="P4442" s="217"/>
    </row>
    <row r="4443">
      <c r="A4443" s="230"/>
      <c r="B4443" s="234"/>
      <c r="C4443" s="234"/>
      <c r="D4443" s="235"/>
      <c r="E4443" s="235"/>
      <c r="F4443" s="217"/>
      <c r="G4443" s="217"/>
      <c r="H4443" s="217"/>
      <c r="I4443" s="217"/>
      <c r="J4443" s="217"/>
      <c r="K4443" s="217"/>
      <c r="L4443" s="217"/>
      <c r="M4443" s="217"/>
      <c r="N4443" s="217"/>
      <c r="O4443" s="217"/>
      <c r="P4443" s="217"/>
    </row>
    <row r="4444">
      <c r="A4444" s="230"/>
      <c r="B4444" s="234"/>
      <c r="C4444" s="234"/>
      <c r="D4444" s="235"/>
      <c r="E4444" s="235"/>
      <c r="F4444" s="217"/>
      <c r="G4444" s="217"/>
      <c r="H4444" s="217"/>
      <c r="I4444" s="217"/>
      <c r="J4444" s="217"/>
      <c r="K4444" s="217"/>
      <c r="L4444" s="217"/>
      <c r="M4444" s="217"/>
      <c r="N4444" s="217"/>
      <c r="O4444" s="217"/>
      <c r="P4444" s="217"/>
    </row>
    <row r="4445">
      <c r="A4445" s="230"/>
      <c r="B4445" s="234"/>
      <c r="C4445" s="234"/>
      <c r="D4445" s="235"/>
      <c r="E4445" s="235"/>
      <c r="F4445" s="217"/>
      <c r="G4445" s="217"/>
      <c r="H4445" s="217"/>
      <c r="I4445" s="217"/>
      <c r="J4445" s="217"/>
      <c r="K4445" s="217"/>
      <c r="L4445" s="217"/>
      <c r="M4445" s="217"/>
      <c r="N4445" s="217"/>
      <c r="O4445" s="217"/>
      <c r="P4445" s="217"/>
    </row>
    <row r="4446">
      <c r="A4446" s="230"/>
      <c r="B4446" s="234"/>
      <c r="C4446" s="234"/>
      <c r="D4446" s="235"/>
      <c r="E4446" s="235"/>
      <c r="F4446" s="217"/>
      <c r="G4446" s="217"/>
      <c r="H4446" s="217"/>
      <c r="I4446" s="217"/>
      <c r="J4446" s="217"/>
      <c r="K4446" s="217"/>
      <c r="L4446" s="217"/>
      <c r="M4446" s="217"/>
      <c r="N4446" s="217"/>
      <c r="O4446" s="217"/>
      <c r="P4446" s="217"/>
    </row>
    <row r="4447">
      <c r="A4447" s="230"/>
      <c r="B4447" s="234"/>
      <c r="C4447" s="234"/>
      <c r="D4447" s="235"/>
      <c r="E4447" s="235"/>
      <c r="F4447" s="217"/>
      <c r="G4447" s="217"/>
      <c r="H4447" s="217"/>
      <c r="I4447" s="217"/>
      <c r="J4447" s="217"/>
      <c r="K4447" s="217"/>
      <c r="L4447" s="217"/>
      <c r="M4447" s="217"/>
      <c r="N4447" s="217"/>
      <c r="O4447" s="217"/>
      <c r="P4447" s="217"/>
    </row>
    <row r="4448">
      <c r="A4448" s="230"/>
      <c r="B4448" s="234"/>
      <c r="C4448" s="234"/>
      <c r="D4448" s="235"/>
      <c r="E4448" s="235"/>
      <c r="F4448" s="217"/>
      <c r="G4448" s="217"/>
      <c r="H4448" s="217"/>
      <c r="I4448" s="217"/>
      <c r="J4448" s="217"/>
      <c r="K4448" s="217"/>
      <c r="L4448" s="217"/>
      <c r="M4448" s="217"/>
      <c r="N4448" s="217"/>
      <c r="O4448" s="217"/>
      <c r="P4448" s="217"/>
    </row>
    <row r="4449">
      <c r="A4449" s="230"/>
      <c r="B4449" s="234"/>
      <c r="C4449" s="234"/>
      <c r="D4449" s="235"/>
      <c r="E4449" s="235"/>
      <c r="F4449" s="217"/>
      <c r="G4449" s="217"/>
      <c r="H4449" s="217"/>
      <c r="I4449" s="217"/>
      <c r="J4449" s="217"/>
      <c r="K4449" s="217"/>
      <c r="L4449" s="217"/>
      <c r="M4449" s="217"/>
      <c r="N4449" s="217"/>
      <c r="O4449" s="217"/>
      <c r="P4449" s="217"/>
    </row>
    <row r="4450">
      <c r="A4450" s="230"/>
      <c r="B4450" s="234"/>
      <c r="C4450" s="234"/>
      <c r="D4450" s="236"/>
      <c r="E4450" s="235"/>
      <c r="F4450" s="195"/>
      <c r="G4450" s="195"/>
      <c r="H4450" s="217"/>
      <c r="I4450" s="195"/>
      <c r="J4450" s="195"/>
      <c r="K4450" s="195"/>
      <c r="L4450" s="195"/>
      <c r="M4450" s="195"/>
      <c r="N4450" s="195"/>
      <c r="O4450" s="195"/>
      <c r="P4450" s="195"/>
    </row>
    <row r="4451">
      <c r="A4451" s="230"/>
      <c r="B4451" s="234"/>
      <c r="C4451" s="234"/>
      <c r="D4451" s="235"/>
      <c r="E4451" s="235"/>
      <c r="F4451" s="217"/>
      <c r="G4451" s="217"/>
      <c r="H4451" s="217"/>
      <c r="I4451" s="217"/>
      <c r="J4451" s="217"/>
      <c r="K4451" s="217"/>
      <c r="L4451" s="217"/>
      <c r="M4451" s="217"/>
      <c r="N4451" s="217"/>
      <c r="O4451" s="217"/>
      <c r="P4451" s="217"/>
    </row>
    <row r="4452">
      <c r="A4452" s="230"/>
      <c r="B4452" s="234"/>
      <c r="C4452" s="234"/>
      <c r="D4452" s="235"/>
      <c r="E4452" s="235"/>
      <c r="F4452" s="217"/>
      <c r="G4452" s="217"/>
      <c r="H4452" s="217"/>
      <c r="I4452" s="217"/>
      <c r="J4452" s="217"/>
      <c r="K4452" s="217"/>
      <c r="L4452" s="217"/>
      <c r="M4452" s="217"/>
      <c r="N4452" s="217"/>
      <c r="O4452" s="217"/>
      <c r="P4452" s="217"/>
    </row>
    <row r="4453">
      <c r="A4453" s="230"/>
      <c r="B4453" s="234"/>
      <c r="C4453" s="234"/>
      <c r="D4453" s="235"/>
      <c r="E4453" s="235"/>
      <c r="F4453" s="217"/>
      <c r="G4453" s="217"/>
      <c r="H4453" s="217"/>
      <c r="I4453" s="217"/>
      <c r="J4453" s="217"/>
      <c r="K4453" s="217"/>
      <c r="L4453" s="217"/>
      <c r="M4453" s="217"/>
      <c r="N4453" s="217"/>
      <c r="O4453" s="217"/>
      <c r="P4453" s="217"/>
    </row>
    <row r="4454">
      <c r="A4454" s="230"/>
      <c r="B4454" s="234"/>
      <c r="C4454" s="234"/>
      <c r="D4454" s="235"/>
      <c r="E4454" s="235"/>
      <c r="F4454" s="217"/>
      <c r="G4454" s="217"/>
      <c r="H4454" s="217"/>
      <c r="I4454" s="217"/>
      <c r="J4454" s="217"/>
      <c r="K4454" s="217"/>
      <c r="L4454" s="217"/>
      <c r="M4454" s="217"/>
      <c r="N4454" s="217"/>
      <c r="O4454" s="217"/>
      <c r="P4454" s="217"/>
    </row>
    <row r="4455">
      <c r="A4455" s="230"/>
      <c r="B4455" s="234"/>
      <c r="C4455" s="234"/>
      <c r="D4455" s="235"/>
      <c r="E4455" s="235"/>
      <c r="F4455" s="217"/>
      <c r="G4455" s="217"/>
      <c r="H4455" s="217"/>
      <c r="I4455" s="217"/>
      <c r="J4455" s="217"/>
      <c r="K4455" s="217"/>
      <c r="L4455" s="217"/>
      <c r="M4455" s="217"/>
      <c r="N4455" s="217"/>
      <c r="O4455" s="217"/>
      <c r="P4455" s="217"/>
    </row>
    <row r="4456">
      <c r="A4456" s="230"/>
      <c r="B4456" s="234"/>
      <c r="C4456" s="234"/>
      <c r="D4456" s="235"/>
      <c r="E4456" s="235"/>
      <c r="F4456" s="217"/>
      <c r="G4456" s="217"/>
      <c r="H4456" s="217"/>
      <c r="I4456" s="217"/>
      <c r="J4456" s="217"/>
      <c r="K4456" s="217"/>
      <c r="L4456" s="217"/>
      <c r="M4456" s="217"/>
      <c r="N4456" s="217"/>
      <c r="O4456" s="217"/>
      <c r="P4456" s="217"/>
    </row>
    <row r="4457">
      <c r="A4457" s="230"/>
      <c r="B4457" s="234"/>
      <c r="C4457" s="234"/>
      <c r="D4457" s="235"/>
      <c r="E4457" s="235"/>
      <c r="F4457" s="217"/>
      <c r="G4457" s="217"/>
      <c r="H4457" s="217"/>
      <c r="I4457" s="217"/>
      <c r="J4457" s="217"/>
      <c r="K4457" s="217"/>
      <c r="L4457" s="217"/>
      <c r="M4457" s="217"/>
      <c r="N4457" s="217"/>
      <c r="O4457" s="217"/>
      <c r="P4457" s="217"/>
    </row>
    <row r="4458">
      <c r="A4458" s="230"/>
      <c r="B4458" s="234"/>
      <c r="C4458" s="234"/>
      <c r="D4458" s="235"/>
      <c r="E4458" s="235"/>
      <c r="F4458" s="217"/>
      <c r="G4458" s="217"/>
      <c r="H4458" s="217"/>
      <c r="I4458" s="217"/>
      <c r="J4458" s="217"/>
      <c r="K4458" s="217"/>
      <c r="L4458" s="217"/>
      <c r="M4458" s="217"/>
      <c r="N4458" s="217"/>
      <c r="O4458" s="217"/>
      <c r="P4458" s="217"/>
    </row>
    <row r="4459">
      <c r="A4459" s="230"/>
      <c r="B4459" s="234"/>
      <c r="C4459" s="234"/>
      <c r="D4459" s="235"/>
      <c r="E4459" s="235"/>
      <c r="F4459" s="217"/>
      <c r="G4459" s="217"/>
      <c r="H4459" s="217"/>
      <c r="I4459" s="217"/>
      <c r="J4459" s="217"/>
      <c r="K4459" s="217"/>
      <c r="L4459" s="217"/>
      <c r="M4459" s="217"/>
      <c r="N4459" s="217"/>
      <c r="O4459" s="217"/>
      <c r="P4459" s="217"/>
    </row>
    <row r="4460">
      <c r="A4460" s="230"/>
      <c r="B4460" s="234"/>
      <c r="C4460" s="234"/>
      <c r="D4460" s="235"/>
      <c r="E4460" s="235"/>
      <c r="F4460" s="217"/>
      <c r="G4460" s="217"/>
      <c r="H4460" s="217"/>
      <c r="I4460" s="217"/>
      <c r="J4460" s="217"/>
      <c r="K4460" s="217"/>
      <c r="L4460" s="217"/>
      <c r="M4460" s="217"/>
      <c r="N4460" s="217"/>
      <c r="O4460" s="217"/>
      <c r="P4460" s="217"/>
    </row>
    <row r="4461">
      <c r="A4461" s="230"/>
      <c r="B4461" s="234"/>
      <c r="C4461" s="234"/>
      <c r="D4461" s="235"/>
      <c r="E4461" s="235"/>
      <c r="F4461" s="217"/>
      <c r="G4461" s="217"/>
      <c r="H4461" s="217"/>
      <c r="I4461" s="217"/>
      <c r="J4461" s="217"/>
      <c r="K4461" s="217"/>
      <c r="L4461" s="217"/>
      <c r="M4461" s="217"/>
      <c r="N4461" s="217"/>
      <c r="O4461" s="217"/>
      <c r="P4461" s="217"/>
    </row>
    <row r="4462">
      <c r="A4462" s="230"/>
      <c r="B4462" s="234"/>
      <c r="C4462" s="234"/>
      <c r="D4462" s="235"/>
      <c r="E4462" s="235"/>
      <c r="F4462" s="217"/>
      <c r="G4462" s="217"/>
      <c r="H4462" s="217"/>
      <c r="I4462" s="217"/>
      <c r="J4462" s="217"/>
      <c r="K4462" s="217"/>
      <c r="L4462" s="217"/>
      <c r="M4462" s="217"/>
      <c r="N4462" s="217"/>
      <c r="O4462" s="217"/>
      <c r="P4462" s="217"/>
    </row>
    <row r="4463">
      <c r="A4463" s="230"/>
      <c r="B4463" s="234"/>
      <c r="C4463" s="234"/>
      <c r="D4463" s="235"/>
      <c r="E4463" s="235"/>
      <c r="F4463" s="217"/>
      <c r="G4463" s="217"/>
      <c r="H4463" s="217"/>
      <c r="I4463" s="217"/>
      <c r="J4463" s="217"/>
      <c r="K4463" s="217"/>
      <c r="L4463" s="217"/>
      <c r="M4463" s="217"/>
      <c r="N4463" s="217"/>
      <c r="O4463" s="217"/>
      <c r="P4463" s="217"/>
    </row>
    <row r="4464">
      <c r="A4464" s="230"/>
      <c r="B4464" s="234"/>
      <c r="C4464" s="234"/>
      <c r="D4464" s="235"/>
      <c r="E4464" s="235"/>
      <c r="F4464" s="217"/>
      <c r="G4464" s="217"/>
      <c r="H4464" s="217"/>
      <c r="I4464" s="217"/>
      <c r="J4464" s="217"/>
      <c r="K4464" s="217"/>
      <c r="L4464" s="217"/>
      <c r="M4464" s="217"/>
      <c r="N4464" s="217"/>
      <c r="O4464" s="217"/>
      <c r="P4464" s="217"/>
    </row>
    <row r="4465">
      <c r="A4465" s="230"/>
      <c r="B4465" s="234"/>
      <c r="C4465" s="234"/>
      <c r="D4465" s="235"/>
      <c r="E4465" s="235"/>
      <c r="F4465" s="217"/>
      <c r="G4465" s="217"/>
      <c r="H4465" s="217"/>
      <c r="I4465" s="217"/>
      <c r="J4465" s="217"/>
      <c r="K4465" s="217"/>
      <c r="L4465" s="217"/>
      <c r="M4465" s="217"/>
      <c r="N4465" s="217"/>
      <c r="O4465" s="217"/>
      <c r="P4465" s="217"/>
    </row>
    <row r="4466">
      <c r="A4466" s="230"/>
      <c r="B4466" s="234"/>
      <c r="C4466" s="234"/>
      <c r="D4466" s="235"/>
      <c r="E4466" s="235"/>
      <c r="F4466" s="217"/>
      <c r="G4466" s="217"/>
      <c r="H4466" s="217"/>
      <c r="I4466" s="217"/>
      <c r="J4466" s="217"/>
      <c r="K4466" s="217"/>
      <c r="L4466" s="217"/>
      <c r="M4466" s="217"/>
      <c r="N4466" s="217"/>
      <c r="O4466" s="217"/>
      <c r="P4466" s="217"/>
    </row>
    <row r="4467">
      <c r="A4467" s="230"/>
      <c r="B4467" s="234"/>
      <c r="C4467" s="234"/>
      <c r="D4467" s="235"/>
      <c r="E4467" s="235"/>
      <c r="F4467" s="217"/>
      <c r="G4467" s="217"/>
      <c r="H4467" s="217"/>
      <c r="I4467" s="217"/>
      <c r="J4467" s="217"/>
      <c r="K4467" s="217"/>
      <c r="L4467" s="217"/>
      <c r="M4467" s="217"/>
      <c r="N4467" s="217"/>
      <c r="O4467" s="217"/>
      <c r="P4467" s="217"/>
    </row>
    <row r="4468">
      <c r="A4468" s="230"/>
      <c r="B4468" s="234"/>
      <c r="C4468" s="234"/>
      <c r="D4468" s="236"/>
      <c r="E4468" s="235"/>
      <c r="F4468" s="195"/>
      <c r="G4468" s="195"/>
      <c r="H4468" s="217"/>
      <c r="I4468" s="195"/>
      <c r="J4468" s="195"/>
      <c r="K4468" s="195"/>
      <c r="L4468" s="195"/>
      <c r="M4468" s="195"/>
      <c r="N4468" s="195"/>
      <c r="O4468" s="195"/>
      <c r="P4468" s="195"/>
    </row>
    <row r="4469">
      <c r="A4469" s="230"/>
      <c r="B4469" s="234"/>
      <c r="C4469" s="234"/>
      <c r="D4469" s="235"/>
      <c r="E4469" s="235"/>
      <c r="F4469" s="217"/>
      <c r="G4469" s="217"/>
      <c r="H4469" s="217"/>
      <c r="I4469" s="217"/>
      <c r="J4469" s="217"/>
      <c r="K4469" s="217"/>
      <c r="L4469" s="217"/>
      <c r="M4469" s="217"/>
      <c r="N4469" s="217"/>
      <c r="O4469" s="217"/>
      <c r="P4469" s="217"/>
    </row>
    <row r="4470">
      <c r="A4470" s="230"/>
      <c r="B4470" s="234"/>
      <c r="C4470" s="234"/>
      <c r="D4470" s="235"/>
      <c r="E4470" s="235"/>
      <c r="F4470" s="217"/>
      <c r="G4470" s="217"/>
      <c r="H4470" s="217"/>
      <c r="I4470" s="217"/>
      <c r="J4470" s="217"/>
      <c r="K4470" s="217"/>
      <c r="L4470" s="217"/>
      <c r="M4470" s="217"/>
      <c r="N4470" s="217"/>
      <c r="O4470" s="217"/>
      <c r="P4470" s="217"/>
    </row>
    <row r="4471">
      <c r="A4471" s="230"/>
      <c r="B4471" s="234"/>
      <c r="C4471" s="234"/>
      <c r="D4471" s="235"/>
      <c r="E4471" s="235"/>
      <c r="F4471" s="217"/>
      <c r="G4471" s="217"/>
      <c r="H4471" s="217"/>
      <c r="I4471" s="217"/>
      <c r="J4471" s="217"/>
      <c r="K4471" s="217"/>
      <c r="L4471" s="217"/>
      <c r="M4471" s="217"/>
      <c r="N4471" s="217"/>
      <c r="O4471" s="217"/>
      <c r="P4471" s="217"/>
    </row>
    <row r="4472">
      <c r="A4472" s="230"/>
      <c r="B4472" s="234"/>
      <c r="C4472" s="234"/>
      <c r="D4472" s="235"/>
      <c r="E4472" s="235"/>
      <c r="F4472" s="217"/>
      <c r="G4472" s="217"/>
      <c r="H4472" s="217"/>
      <c r="I4472" s="217"/>
      <c r="J4472" s="217"/>
      <c r="K4472" s="217"/>
      <c r="L4472" s="217"/>
      <c r="M4472" s="217"/>
      <c r="N4472" s="217"/>
      <c r="O4472" s="217"/>
      <c r="P4472" s="217"/>
    </row>
    <row r="4473">
      <c r="A4473" s="230"/>
      <c r="B4473" s="234"/>
      <c r="C4473" s="234"/>
      <c r="D4473" s="235"/>
      <c r="E4473" s="235"/>
      <c r="F4473" s="217"/>
      <c r="G4473" s="217"/>
      <c r="H4473" s="217"/>
      <c r="I4473" s="217"/>
      <c r="J4473" s="217"/>
      <c r="K4473" s="217"/>
      <c r="L4473" s="217"/>
      <c r="M4473" s="217"/>
      <c r="N4473" s="217"/>
      <c r="O4473" s="217"/>
      <c r="P4473" s="217"/>
    </row>
    <row r="4474">
      <c r="A4474" s="230"/>
      <c r="B4474" s="234"/>
      <c r="C4474" s="234"/>
      <c r="D4474" s="235"/>
      <c r="E4474" s="235"/>
      <c r="F4474" s="217"/>
      <c r="G4474" s="217"/>
      <c r="H4474" s="217"/>
      <c r="I4474" s="217"/>
      <c r="J4474" s="217"/>
      <c r="K4474" s="217"/>
      <c r="L4474" s="217"/>
      <c r="M4474" s="217"/>
      <c r="N4474" s="217"/>
      <c r="O4474" s="217"/>
      <c r="P4474" s="217"/>
    </row>
    <row r="4475">
      <c r="A4475" s="230"/>
      <c r="B4475" s="234"/>
      <c r="C4475" s="234"/>
      <c r="D4475" s="235"/>
      <c r="E4475" s="235"/>
      <c r="F4475" s="217"/>
      <c r="G4475" s="217"/>
      <c r="H4475" s="217"/>
      <c r="I4475" s="217"/>
      <c r="J4475" s="217"/>
      <c r="K4475" s="217"/>
      <c r="L4475" s="217"/>
      <c r="M4475" s="217"/>
      <c r="N4475" s="217"/>
      <c r="O4475" s="217"/>
      <c r="P4475" s="217"/>
    </row>
    <row r="4476">
      <c r="A4476" s="230"/>
      <c r="B4476" s="234"/>
      <c r="C4476" s="234"/>
      <c r="D4476" s="235"/>
      <c r="E4476" s="235"/>
      <c r="F4476" s="217"/>
      <c r="G4476" s="217"/>
      <c r="H4476" s="217"/>
      <c r="I4476" s="217"/>
      <c r="J4476" s="217"/>
      <c r="K4476" s="217"/>
      <c r="L4476" s="217"/>
      <c r="M4476" s="217"/>
      <c r="N4476" s="217"/>
      <c r="O4476" s="217"/>
      <c r="P4476" s="217"/>
    </row>
    <row r="4477">
      <c r="A4477" s="230"/>
      <c r="B4477" s="234"/>
      <c r="C4477" s="234"/>
      <c r="D4477" s="235"/>
      <c r="E4477" s="235"/>
      <c r="F4477" s="217"/>
      <c r="G4477" s="217"/>
      <c r="H4477" s="217"/>
      <c r="I4477" s="217"/>
      <c r="J4477" s="217"/>
      <c r="K4477" s="217"/>
      <c r="L4477" s="217"/>
      <c r="M4477" s="217"/>
      <c r="N4477" s="217"/>
      <c r="O4477" s="217"/>
      <c r="P4477" s="217"/>
    </row>
    <row r="4478">
      <c r="A4478" s="230"/>
      <c r="B4478" s="234"/>
      <c r="C4478" s="234"/>
      <c r="D4478" s="235"/>
      <c r="E4478" s="235"/>
      <c r="F4478" s="217"/>
      <c r="G4478" s="217"/>
      <c r="H4478" s="217"/>
      <c r="I4478" s="217"/>
      <c r="J4478" s="217"/>
      <c r="K4478" s="217"/>
      <c r="L4478" s="217"/>
      <c r="M4478" s="217"/>
      <c r="N4478" s="217"/>
      <c r="O4478" s="217"/>
      <c r="P4478" s="217"/>
    </row>
    <row r="4479">
      <c r="A4479" s="230"/>
      <c r="B4479" s="234"/>
      <c r="C4479" s="234"/>
      <c r="D4479" s="235"/>
      <c r="E4479" s="235"/>
      <c r="F4479" s="217"/>
      <c r="G4479" s="217"/>
      <c r="H4479" s="217"/>
      <c r="I4479" s="217"/>
      <c r="J4479" s="217"/>
      <c r="K4479" s="217"/>
      <c r="L4479" s="217"/>
      <c r="M4479" s="217"/>
      <c r="N4479" s="217"/>
      <c r="O4479" s="217"/>
      <c r="P4479" s="217"/>
    </row>
    <row r="4480">
      <c r="A4480" s="230"/>
      <c r="B4480" s="234"/>
      <c r="C4480" s="234"/>
      <c r="D4480" s="235"/>
      <c r="E4480" s="235"/>
      <c r="F4480" s="217"/>
      <c r="G4480" s="217"/>
      <c r="H4480" s="217"/>
      <c r="I4480" s="217"/>
      <c r="J4480" s="217"/>
      <c r="K4480" s="217"/>
      <c r="L4480" s="217"/>
      <c r="M4480" s="217"/>
      <c r="N4480" s="217"/>
      <c r="O4480" s="217"/>
      <c r="P4480" s="217"/>
    </row>
    <row r="4481">
      <c r="A4481" s="230"/>
      <c r="B4481" s="234"/>
      <c r="C4481" s="234"/>
      <c r="D4481" s="235"/>
      <c r="E4481" s="235"/>
      <c r="F4481" s="217"/>
      <c r="G4481" s="217"/>
      <c r="H4481" s="217"/>
      <c r="I4481" s="217"/>
      <c r="J4481" s="217"/>
      <c r="K4481" s="217"/>
      <c r="L4481" s="217"/>
      <c r="M4481" s="217"/>
      <c r="N4481" s="217"/>
      <c r="O4481" s="217"/>
      <c r="P4481" s="217"/>
    </row>
    <row r="4482">
      <c r="A4482" s="230"/>
      <c r="B4482" s="234"/>
      <c r="C4482" s="234"/>
      <c r="D4482" s="235"/>
      <c r="E4482" s="235"/>
      <c r="F4482" s="217"/>
      <c r="G4482" s="217"/>
      <c r="H4482" s="217"/>
      <c r="I4482" s="217"/>
      <c r="J4482" s="217"/>
      <c r="K4482" s="217"/>
      <c r="L4482" s="217"/>
      <c r="M4482" s="217"/>
      <c r="N4482" s="217"/>
      <c r="O4482" s="217"/>
      <c r="P4482" s="217"/>
    </row>
    <row r="4483">
      <c r="A4483" s="230"/>
      <c r="B4483" s="234"/>
      <c r="C4483" s="234"/>
      <c r="D4483" s="235"/>
      <c r="E4483" s="235"/>
      <c r="F4483" s="217"/>
      <c r="G4483" s="217"/>
      <c r="H4483" s="217"/>
      <c r="I4483" s="217"/>
      <c r="J4483" s="217"/>
      <c r="K4483" s="217"/>
      <c r="L4483" s="217"/>
      <c r="M4483" s="217"/>
      <c r="N4483" s="217"/>
      <c r="O4483" s="217"/>
      <c r="P4483" s="217"/>
    </row>
    <row r="4484">
      <c r="A4484" s="230"/>
      <c r="B4484" s="234"/>
      <c r="C4484" s="234"/>
      <c r="D4484" s="235"/>
      <c r="E4484" s="235"/>
      <c r="F4484" s="217"/>
      <c r="G4484" s="217"/>
      <c r="H4484" s="217"/>
      <c r="I4484" s="217"/>
      <c r="J4484" s="217"/>
      <c r="K4484" s="217"/>
      <c r="L4484" s="217"/>
      <c r="M4484" s="217"/>
      <c r="N4484" s="217"/>
      <c r="O4484" s="217"/>
      <c r="P4484" s="217"/>
    </row>
    <row r="4485">
      <c r="A4485" s="230"/>
      <c r="B4485" s="234"/>
      <c r="C4485" s="234"/>
      <c r="D4485" s="235"/>
      <c r="E4485" s="235"/>
      <c r="F4485" s="217"/>
      <c r="G4485" s="217"/>
      <c r="H4485" s="217"/>
      <c r="I4485" s="217"/>
      <c r="J4485" s="217"/>
      <c r="K4485" s="217"/>
      <c r="L4485" s="217"/>
      <c r="M4485" s="217"/>
      <c r="N4485" s="217"/>
      <c r="O4485" s="217"/>
      <c r="P4485" s="217"/>
    </row>
    <row r="4486">
      <c r="A4486" s="230"/>
      <c r="B4486" s="234"/>
      <c r="C4486" s="234"/>
      <c r="D4486" s="236"/>
      <c r="E4486" s="235"/>
      <c r="F4486" s="195"/>
      <c r="G4486" s="195"/>
      <c r="H4486" s="217"/>
      <c r="I4486" s="195"/>
      <c r="J4486" s="195"/>
      <c r="K4486" s="195"/>
      <c r="L4486" s="195"/>
      <c r="M4486" s="195"/>
      <c r="N4486" s="195"/>
      <c r="O4486" s="195"/>
      <c r="P4486" s="195"/>
    </row>
    <row r="4487">
      <c r="A4487" s="230"/>
      <c r="B4487" s="234"/>
      <c r="C4487" s="234"/>
      <c r="D4487" s="235"/>
      <c r="E4487" s="235"/>
      <c r="F4487" s="217"/>
      <c r="G4487" s="217"/>
      <c r="H4487" s="217"/>
      <c r="I4487" s="217"/>
      <c r="J4487" s="217"/>
      <c r="K4487" s="217"/>
      <c r="L4487" s="217"/>
      <c r="M4487" s="217"/>
      <c r="N4487" s="217"/>
      <c r="O4487" s="217"/>
      <c r="P4487" s="217"/>
    </row>
    <row r="4488">
      <c r="A4488" s="230"/>
      <c r="B4488" s="234"/>
      <c r="C4488" s="234"/>
      <c r="D4488" s="235"/>
      <c r="E4488" s="235"/>
      <c r="F4488" s="217"/>
      <c r="G4488" s="217"/>
      <c r="H4488" s="217"/>
      <c r="I4488" s="217"/>
      <c r="J4488" s="217"/>
      <c r="K4488" s="217"/>
      <c r="L4488" s="217"/>
      <c r="M4488" s="217"/>
      <c r="N4488" s="217"/>
      <c r="O4488" s="217"/>
      <c r="P4488" s="217"/>
    </row>
    <row r="4489">
      <c r="A4489" s="230"/>
      <c r="B4489" s="234"/>
      <c r="C4489" s="234"/>
      <c r="D4489" s="235"/>
      <c r="E4489" s="235"/>
      <c r="F4489" s="217"/>
      <c r="G4489" s="217"/>
      <c r="H4489" s="217"/>
      <c r="I4489" s="217"/>
      <c r="J4489" s="217"/>
      <c r="K4489" s="217"/>
      <c r="L4489" s="217"/>
      <c r="M4489" s="217"/>
      <c r="N4489" s="217"/>
      <c r="O4489" s="217"/>
      <c r="P4489" s="217"/>
    </row>
    <row r="4490">
      <c r="A4490" s="230"/>
      <c r="B4490" s="234"/>
      <c r="C4490" s="234"/>
      <c r="D4490" s="235"/>
      <c r="E4490" s="235"/>
      <c r="F4490" s="217"/>
      <c r="G4490" s="217"/>
      <c r="H4490" s="217"/>
      <c r="I4490" s="217"/>
      <c r="J4490" s="217"/>
      <c r="K4490" s="217"/>
      <c r="L4490" s="217"/>
      <c r="M4490" s="217"/>
      <c r="N4490" s="217"/>
      <c r="O4490" s="217"/>
      <c r="P4490" s="217"/>
    </row>
    <row r="4491">
      <c r="A4491" s="230"/>
      <c r="B4491" s="234"/>
      <c r="C4491" s="234"/>
      <c r="D4491" s="235"/>
      <c r="E4491" s="235"/>
      <c r="F4491" s="217"/>
      <c r="G4491" s="217"/>
      <c r="H4491" s="217"/>
      <c r="I4491" s="217"/>
      <c r="J4491" s="217"/>
      <c r="K4491" s="217"/>
      <c r="L4491" s="217"/>
      <c r="M4491" s="217"/>
      <c r="N4491" s="217"/>
      <c r="O4491" s="217"/>
      <c r="P4491" s="217"/>
    </row>
    <row r="4492">
      <c r="A4492" s="230"/>
      <c r="B4492" s="234"/>
      <c r="C4492" s="234"/>
      <c r="D4492" s="235"/>
      <c r="E4492" s="235"/>
      <c r="F4492" s="217"/>
      <c r="G4492" s="217"/>
      <c r="H4492" s="217"/>
      <c r="I4492" s="217"/>
      <c r="J4492" s="217"/>
      <c r="K4492" s="217"/>
      <c r="L4492" s="217"/>
      <c r="M4492" s="217"/>
      <c r="N4492" s="217"/>
      <c r="O4492" s="217"/>
      <c r="P4492" s="217"/>
    </row>
    <row r="4493">
      <c r="A4493" s="230"/>
      <c r="B4493" s="234"/>
      <c r="C4493" s="234"/>
      <c r="D4493" s="235"/>
      <c r="E4493" s="235"/>
      <c r="F4493" s="217"/>
      <c r="G4493" s="217"/>
      <c r="H4493" s="217"/>
      <c r="I4493" s="217"/>
      <c r="J4493" s="217"/>
      <c r="K4493" s="217"/>
      <c r="L4493" s="217"/>
      <c r="M4493" s="217"/>
      <c r="N4493" s="217"/>
      <c r="O4493" s="217"/>
      <c r="P4493" s="217"/>
    </row>
    <row r="4494">
      <c r="A4494" s="230"/>
      <c r="B4494" s="234"/>
      <c r="C4494" s="234"/>
      <c r="D4494" s="235"/>
      <c r="E4494" s="235"/>
      <c r="F4494" s="217"/>
      <c r="G4494" s="217"/>
      <c r="H4494" s="217"/>
      <c r="I4494" s="217"/>
      <c r="J4494" s="217"/>
      <c r="K4494" s="217"/>
      <c r="L4494" s="217"/>
      <c r="M4494" s="217"/>
      <c r="N4494" s="217"/>
      <c r="O4494" s="217"/>
      <c r="P4494" s="217"/>
    </row>
    <row r="4495">
      <c r="A4495" s="230"/>
      <c r="B4495" s="234"/>
      <c r="C4495" s="234"/>
      <c r="D4495" s="235"/>
      <c r="E4495" s="235"/>
      <c r="F4495" s="217"/>
      <c r="G4495" s="217"/>
      <c r="H4495" s="217"/>
      <c r="I4495" s="217"/>
      <c r="J4495" s="217"/>
      <c r="K4495" s="217"/>
      <c r="L4495" s="217"/>
      <c r="M4495" s="217"/>
      <c r="N4495" s="217"/>
      <c r="O4495" s="217"/>
      <c r="P4495" s="217"/>
    </row>
    <row r="4496">
      <c r="A4496" s="230"/>
      <c r="B4496" s="234"/>
      <c r="C4496" s="234"/>
      <c r="D4496" s="235"/>
      <c r="E4496" s="235"/>
      <c r="F4496" s="217"/>
      <c r="G4496" s="217"/>
      <c r="H4496" s="217"/>
      <c r="I4496" s="217"/>
      <c r="J4496" s="217"/>
      <c r="K4496" s="217"/>
      <c r="L4496" s="217"/>
      <c r="M4496" s="217"/>
      <c r="N4496" s="217"/>
      <c r="O4496" s="217"/>
      <c r="P4496" s="217"/>
    </row>
    <row r="4497">
      <c r="A4497" s="230"/>
      <c r="B4497" s="234"/>
      <c r="C4497" s="234"/>
      <c r="D4497" s="235"/>
      <c r="E4497" s="235"/>
      <c r="F4497" s="217"/>
      <c r="G4497" s="217"/>
      <c r="H4497" s="217"/>
      <c r="I4497" s="217"/>
      <c r="J4497" s="217"/>
      <c r="K4497" s="217"/>
      <c r="L4497" s="217"/>
      <c r="M4497" s="217"/>
      <c r="N4497" s="217"/>
      <c r="O4497" s="217"/>
      <c r="P4497" s="217"/>
    </row>
    <row r="4498">
      <c r="A4498" s="230"/>
      <c r="B4498" s="234"/>
      <c r="C4498" s="234"/>
      <c r="D4498" s="235"/>
      <c r="E4498" s="235"/>
      <c r="F4498" s="217"/>
      <c r="G4498" s="217"/>
      <c r="H4498" s="217"/>
      <c r="I4498" s="217"/>
      <c r="J4498" s="217"/>
      <c r="K4498" s="217"/>
      <c r="L4498" s="217"/>
      <c r="M4498" s="217"/>
      <c r="N4498" s="217"/>
      <c r="O4498" s="217"/>
      <c r="P4498" s="217"/>
    </row>
    <row r="4499">
      <c r="A4499" s="230"/>
      <c r="B4499" s="234"/>
      <c r="C4499" s="234"/>
      <c r="D4499" s="235"/>
      <c r="E4499" s="235"/>
      <c r="F4499" s="217"/>
      <c r="G4499" s="217"/>
      <c r="H4499" s="217"/>
      <c r="I4499" s="217"/>
      <c r="J4499" s="217"/>
      <c r="K4499" s="217"/>
      <c r="L4499" s="217"/>
      <c r="M4499" s="217"/>
      <c r="N4499" s="217"/>
      <c r="O4499" s="217"/>
      <c r="P4499" s="217"/>
    </row>
    <row r="4500">
      <c r="A4500" s="230"/>
      <c r="B4500" s="234"/>
      <c r="C4500" s="234"/>
      <c r="D4500" s="235"/>
      <c r="E4500" s="235"/>
      <c r="F4500" s="217"/>
      <c r="G4500" s="217"/>
      <c r="H4500" s="217"/>
      <c r="I4500" s="217"/>
      <c r="J4500" s="217"/>
      <c r="K4500" s="217"/>
      <c r="L4500" s="217"/>
      <c r="M4500" s="217"/>
      <c r="N4500" s="217"/>
      <c r="O4500" s="217"/>
      <c r="P4500" s="217"/>
    </row>
    <row r="4501">
      <c r="A4501" s="230"/>
      <c r="B4501" s="234"/>
      <c r="C4501" s="234"/>
      <c r="D4501" s="235"/>
      <c r="E4501" s="235"/>
      <c r="F4501" s="217"/>
      <c r="G4501" s="217"/>
      <c r="H4501" s="217"/>
      <c r="I4501" s="217"/>
      <c r="J4501" s="217"/>
      <c r="K4501" s="217"/>
      <c r="L4501" s="217"/>
      <c r="M4501" s="217"/>
      <c r="N4501" s="217"/>
      <c r="O4501" s="217"/>
      <c r="P4501" s="217"/>
    </row>
    <row r="4502">
      <c r="A4502" s="230"/>
      <c r="B4502" s="234"/>
      <c r="C4502" s="234"/>
      <c r="D4502" s="235"/>
      <c r="E4502" s="235"/>
      <c r="F4502" s="217"/>
      <c r="G4502" s="217"/>
      <c r="H4502" s="217"/>
      <c r="I4502" s="217"/>
      <c r="J4502" s="217"/>
      <c r="K4502" s="217"/>
      <c r="L4502" s="217"/>
      <c r="M4502" s="217"/>
      <c r="N4502" s="217"/>
      <c r="O4502" s="217"/>
      <c r="P4502" s="217"/>
    </row>
    <row r="4503">
      <c r="A4503" s="230"/>
      <c r="B4503" s="234"/>
      <c r="C4503" s="234"/>
      <c r="D4503" s="235"/>
      <c r="E4503" s="235"/>
      <c r="F4503" s="217"/>
      <c r="G4503" s="217"/>
      <c r="H4503" s="217"/>
      <c r="I4503" s="217"/>
      <c r="J4503" s="217"/>
      <c r="K4503" s="217"/>
      <c r="L4503" s="217"/>
      <c r="M4503" s="217"/>
      <c r="N4503" s="217"/>
      <c r="O4503" s="217"/>
      <c r="P4503" s="217"/>
    </row>
    <row r="4504">
      <c r="A4504" s="230"/>
      <c r="B4504" s="234"/>
      <c r="C4504" s="234"/>
      <c r="D4504" s="236"/>
      <c r="E4504" s="235"/>
      <c r="F4504" s="195"/>
      <c r="G4504" s="195"/>
      <c r="H4504" s="217"/>
      <c r="I4504" s="195"/>
      <c r="J4504" s="195"/>
      <c r="K4504" s="195"/>
      <c r="L4504" s="195"/>
      <c r="M4504" s="195"/>
      <c r="N4504" s="195"/>
      <c r="O4504" s="195"/>
      <c r="P4504" s="195"/>
    </row>
    <row r="4505">
      <c r="A4505" s="230"/>
      <c r="B4505" s="234"/>
      <c r="C4505" s="234"/>
      <c r="D4505" s="235"/>
      <c r="E4505" s="235"/>
      <c r="F4505" s="217"/>
      <c r="G4505" s="217"/>
      <c r="H4505" s="217"/>
      <c r="I4505" s="217"/>
      <c r="J4505" s="217"/>
      <c r="K4505" s="217"/>
      <c r="L4505" s="217"/>
      <c r="M4505" s="217"/>
      <c r="N4505" s="217"/>
      <c r="O4505" s="217"/>
      <c r="P4505" s="217"/>
    </row>
    <row r="4506">
      <c r="A4506" s="230"/>
      <c r="B4506" s="234"/>
      <c r="C4506" s="234"/>
      <c r="D4506" s="235"/>
      <c r="E4506" s="235"/>
      <c r="F4506" s="217"/>
      <c r="G4506" s="217"/>
      <c r="H4506" s="217"/>
      <c r="I4506" s="217"/>
      <c r="J4506" s="217"/>
      <c r="K4506" s="217"/>
      <c r="L4506" s="217"/>
      <c r="M4506" s="217"/>
      <c r="N4506" s="217"/>
      <c r="O4506" s="217"/>
      <c r="P4506" s="217"/>
    </row>
    <row r="4507">
      <c r="A4507" s="230"/>
      <c r="B4507" s="234"/>
      <c r="C4507" s="234"/>
      <c r="D4507" s="235"/>
      <c r="E4507" s="235"/>
      <c r="F4507" s="217"/>
      <c r="G4507" s="217"/>
      <c r="H4507" s="217"/>
      <c r="I4507" s="217"/>
      <c r="J4507" s="217"/>
      <c r="K4507" s="217"/>
      <c r="L4507" s="217"/>
      <c r="M4507" s="217"/>
      <c r="N4507" s="217"/>
      <c r="O4507" s="217"/>
      <c r="P4507" s="217"/>
    </row>
    <row r="4508">
      <c r="A4508" s="230"/>
      <c r="B4508" s="234"/>
      <c r="C4508" s="234"/>
      <c r="D4508" s="235"/>
      <c r="E4508" s="235"/>
      <c r="F4508" s="217"/>
      <c r="G4508" s="217"/>
      <c r="H4508" s="217"/>
      <c r="I4508" s="217"/>
      <c r="J4508" s="217"/>
      <c r="K4508" s="217"/>
      <c r="L4508" s="217"/>
      <c r="M4508" s="217"/>
      <c r="N4508" s="217"/>
      <c r="O4508" s="217"/>
      <c r="P4508" s="217"/>
    </row>
    <row r="4509">
      <c r="A4509" s="230"/>
      <c r="B4509" s="234"/>
      <c r="C4509" s="234"/>
      <c r="D4509" s="235"/>
      <c r="E4509" s="235"/>
      <c r="F4509" s="217"/>
      <c r="G4509" s="217"/>
      <c r="H4509" s="217"/>
      <c r="I4509" s="217"/>
      <c r="J4509" s="217"/>
      <c r="K4509" s="217"/>
      <c r="L4509" s="217"/>
      <c r="M4509" s="217"/>
      <c r="N4509" s="217"/>
      <c r="O4509" s="217"/>
      <c r="P4509" s="217"/>
    </row>
    <row r="4510">
      <c r="A4510" s="230"/>
      <c r="B4510" s="234"/>
      <c r="C4510" s="234"/>
      <c r="D4510" s="235"/>
      <c r="E4510" s="235"/>
      <c r="F4510" s="217"/>
      <c r="G4510" s="217"/>
      <c r="H4510" s="217"/>
      <c r="I4510" s="217"/>
      <c r="J4510" s="217"/>
      <c r="K4510" s="217"/>
      <c r="L4510" s="217"/>
      <c r="M4510" s="217"/>
      <c r="N4510" s="217"/>
      <c r="O4510" s="217"/>
      <c r="P4510" s="217"/>
    </row>
    <row r="4511">
      <c r="A4511" s="230"/>
      <c r="B4511" s="234"/>
      <c r="C4511" s="234"/>
      <c r="D4511" s="235"/>
      <c r="E4511" s="235"/>
      <c r="F4511" s="217"/>
      <c r="G4511" s="217"/>
      <c r="H4511" s="217"/>
      <c r="I4511" s="217"/>
      <c r="J4511" s="217"/>
      <c r="K4511" s="217"/>
      <c r="L4511" s="217"/>
      <c r="M4511" s="217"/>
      <c r="N4511" s="217"/>
      <c r="O4511" s="217"/>
      <c r="P4511" s="217"/>
    </row>
    <row r="4512">
      <c r="A4512" s="230"/>
      <c r="B4512" s="234"/>
      <c r="C4512" s="234"/>
      <c r="D4512" s="235"/>
      <c r="E4512" s="235"/>
      <c r="F4512" s="217"/>
      <c r="G4512" s="217"/>
      <c r="H4512" s="217"/>
      <c r="I4512" s="217"/>
      <c r="J4512" s="217"/>
      <c r="K4512" s="217"/>
      <c r="L4512" s="217"/>
      <c r="M4512" s="217"/>
      <c r="N4512" s="217"/>
      <c r="O4512" s="217"/>
      <c r="P4512" s="217"/>
    </row>
    <row r="4513">
      <c r="A4513" s="230"/>
      <c r="B4513" s="234"/>
      <c r="C4513" s="234"/>
      <c r="D4513" s="235"/>
      <c r="E4513" s="235"/>
      <c r="F4513" s="217"/>
      <c r="G4513" s="217"/>
      <c r="H4513" s="217"/>
      <c r="I4513" s="217"/>
      <c r="J4513" s="217"/>
      <c r="K4513" s="217"/>
      <c r="L4513" s="217"/>
      <c r="M4513" s="217"/>
      <c r="N4513" s="217"/>
      <c r="O4513" s="217"/>
      <c r="P4513" s="217"/>
    </row>
    <row r="4514">
      <c r="A4514" s="230"/>
      <c r="B4514" s="234"/>
      <c r="C4514" s="234"/>
      <c r="D4514" s="235"/>
      <c r="E4514" s="235"/>
      <c r="F4514" s="217"/>
      <c r="G4514" s="217"/>
      <c r="H4514" s="217"/>
      <c r="I4514" s="217"/>
      <c r="J4514" s="217"/>
      <c r="K4514" s="217"/>
      <c r="L4514" s="217"/>
      <c r="M4514" s="217"/>
      <c r="N4514" s="217"/>
      <c r="O4514" s="217"/>
      <c r="P4514" s="217"/>
    </row>
    <row r="4515">
      <c r="A4515" s="230"/>
      <c r="B4515" s="234"/>
      <c r="C4515" s="234"/>
      <c r="D4515" s="235"/>
      <c r="E4515" s="235"/>
      <c r="F4515" s="217"/>
      <c r="G4515" s="217"/>
      <c r="H4515" s="217"/>
      <c r="I4515" s="217"/>
      <c r="J4515" s="217"/>
      <c r="K4515" s="217"/>
      <c r="L4515" s="217"/>
      <c r="M4515" s="217"/>
      <c r="N4515" s="217"/>
      <c r="O4515" s="217"/>
      <c r="P4515" s="217"/>
    </row>
    <row r="4516">
      <c r="A4516" s="230"/>
      <c r="B4516" s="234"/>
      <c r="C4516" s="234"/>
      <c r="D4516" s="235"/>
      <c r="E4516" s="235"/>
      <c r="F4516" s="217"/>
      <c r="G4516" s="217"/>
      <c r="H4516" s="217"/>
      <c r="I4516" s="217"/>
      <c r="J4516" s="217"/>
      <c r="K4516" s="217"/>
      <c r="L4516" s="217"/>
      <c r="M4516" s="217"/>
      <c r="N4516" s="217"/>
      <c r="O4516" s="217"/>
      <c r="P4516" s="217"/>
    </row>
    <row r="4517">
      <c r="A4517" s="230"/>
      <c r="B4517" s="234"/>
      <c r="C4517" s="234"/>
      <c r="D4517" s="235"/>
      <c r="E4517" s="235"/>
      <c r="F4517" s="217"/>
      <c r="G4517" s="217"/>
      <c r="H4517" s="217"/>
      <c r="I4517" s="217"/>
      <c r="J4517" s="217"/>
      <c r="K4517" s="217"/>
      <c r="L4517" s="217"/>
      <c r="M4517" s="217"/>
      <c r="N4517" s="217"/>
      <c r="O4517" s="217"/>
      <c r="P4517" s="217"/>
    </row>
    <row r="4518">
      <c r="A4518" s="230"/>
      <c r="B4518" s="234"/>
      <c r="C4518" s="234"/>
      <c r="D4518" s="235"/>
      <c r="E4518" s="235"/>
      <c r="F4518" s="217"/>
      <c r="G4518" s="217"/>
      <c r="H4518" s="217"/>
      <c r="I4518" s="217"/>
      <c r="J4518" s="217"/>
      <c r="K4518" s="217"/>
      <c r="L4518" s="217"/>
      <c r="M4518" s="217"/>
      <c r="N4518" s="217"/>
      <c r="O4518" s="217"/>
      <c r="P4518" s="217"/>
    </row>
    <row r="4519">
      <c r="A4519" s="230"/>
      <c r="B4519" s="234"/>
      <c r="C4519" s="234"/>
      <c r="D4519" s="235"/>
      <c r="E4519" s="235"/>
      <c r="F4519" s="217"/>
      <c r="G4519" s="217"/>
      <c r="H4519" s="217"/>
      <c r="I4519" s="217"/>
      <c r="J4519" s="217"/>
      <c r="K4519" s="217"/>
      <c r="L4519" s="217"/>
      <c r="M4519" s="217"/>
      <c r="N4519" s="217"/>
      <c r="O4519" s="217"/>
      <c r="P4519" s="217"/>
    </row>
    <row r="4520">
      <c r="A4520" s="230"/>
      <c r="B4520" s="234"/>
      <c r="C4520" s="234"/>
      <c r="D4520" s="235"/>
      <c r="E4520" s="235"/>
      <c r="F4520" s="217"/>
      <c r="G4520" s="217"/>
      <c r="H4520" s="217"/>
      <c r="I4520" s="217"/>
      <c r="J4520" s="217"/>
      <c r="K4520" s="217"/>
      <c r="L4520" s="217"/>
      <c r="M4520" s="217"/>
      <c r="N4520" s="217"/>
      <c r="O4520" s="217"/>
      <c r="P4520" s="217"/>
    </row>
    <row r="4521">
      <c r="A4521" s="230"/>
      <c r="B4521" s="234"/>
      <c r="C4521" s="234"/>
      <c r="D4521" s="235"/>
      <c r="E4521" s="235"/>
      <c r="F4521" s="217"/>
      <c r="G4521" s="217"/>
      <c r="H4521" s="217"/>
      <c r="I4521" s="217"/>
      <c r="J4521" s="217"/>
      <c r="K4521" s="217"/>
      <c r="L4521" s="217"/>
      <c r="M4521" s="217"/>
      <c r="N4521" s="217"/>
      <c r="O4521" s="217"/>
      <c r="P4521" s="217"/>
    </row>
    <row r="4522">
      <c r="A4522" s="230"/>
      <c r="B4522" s="234"/>
      <c r="C4522" s="234"/>
      <c r="D4522" s="236"/>
      <c r="E4522" s="235"/>
      <c r="F4522" s="195"/>
      <c r="G4522" s="195"/>
      <c r="H4522" s="217"/>
      <c r="I4522" s="195"/>
      <c r="J4522" s="195"/>
      <c r="K4522" s="195"/>
      <c r="L4522" s="195"/>
      <c r="M4522" s="195"/>
      <c r="N4522" s="195"/>
      <c r="O4522" s="195"/>
      <c r="P4522" s="195"/>
    </row>
    <row r="4523">
      <c r="A4523" s="230"/>
      <c r="B4523" s="234"/>
      <c r="C4523" s="234"/>
      <c r="D4523" s="235"/>
      <c r="E4523" s="235"/>
      <c r="F4523" s="217"/>
      <c r="G4523" s="217"/>
      <c r="H4523" s="217"/>
      <c r="I4523" s="217"/>
      <c r="J4523" s="217"/>
      <c r="K4523" s="217"/>
      <c r="L4523" s="217"/>
      <c r="M4523" s="217"/>
      <c r="N4523" s="217"/>
      <c r="O4523" s="217"/>
      <c r="P4523" s="217"/>
    </row>
    <row r="4524">
      <c r="A4524" s="230"/>
      <c r="B4524" s="234"/>
      <c r="C4524" s="234"/>
      <c r="D4524" s="235"/>
      <c r="E4524" s="235"/>
      <c r="F4524" s="217"/>
      <c r="G4524" s="217"/>
      <c r="H4524" s="217"/>
      <c r="I4524" s="217"/>
      <c r="J4524" s="217"/>
      <c r="K4524" s="217"/>
      <c r="L4524" s="217"/>
      <c r="M4524" s="217"/>
      <c r="N4524" s="217"/>
      <c r="O4524" s="217"/>
      <c r="P4524" s="217"/>
    </row>
    <row r="4525">
      <c r="A4525" s="230"/>
      <c r="B4525" s="234"/>
      <c r="C4525" s="234"/>
      <c r="D4525" s="235"/>
      <c r="E4525" s="235"/>
      <c r="F4525" s="217"/>
      <c r="G4525" s="217"/>
      <c r="H4525" s="217"/>
      <c r="I4525" s="217"/>
      <c r="J4525" s="217"/>
      <c r="K4525" s="217"/>
      <c r="L4525" s="217"/>
      <c r="M4525" s="217"/>
      <c r="N4525" s="217"/>
      <c r="O4525" s="217"/>
      <c r="P4525" s="217"/>
    </row>
    <row r="4526">
      <c r="A4526" s="230"/>
      <c r="B4526" s="234"/>
      <c r="C4526" s="234"/>
      <c r="D4526" s="235"/>
      <c r="E4526" s="235"/>
      <c r="F4526" s="217"/>
      <c r="G4526" s="217"/>
      <c r="H4526" s="217"/>
      <c r="I4526" s="217"/>
      <c r="J4526" s="217"/>
      <c r="K4526" s="217"/>
      <c r="L4526" s="217"/>
      <c r="M4526" s="217"/>
      <c r="N4526" s="217"/>
      <c r="O4526" s="217"/>
      <c r="P4526" s="217"/>
    </row>
    <row r="4527">
      <c r="A4527" s="230"/>
      <c r="B4527" s="234"/>
      <c r="C4527" s="234"/>
      <c r="D4527" s="235"/>
      <c r="E4527" s="235"/>
      <c r="F4527" s="217"/>
      <c r="G4527" s="217"/>
      <c r="H4527" s="217"/>
      <c r="I4527" s="217"/>
      <c r="J4527" s="217"/>
      <c r="K4527" s="217"/>
      <c r="L4527" s="217"/>
      <c r="M4527" s="217"/>
      <c r="N4527" s="217"/>
      <c r="O4527" s="217"/>
      <c r="P4527" s="217"/>
    </row>
    <row r="4528">
      <c r="A4528" s="230"/>
      <c r="B4528" s="234"/>
      <c r="C4528" s="234"/>
      <c r="D4528" s="235"/>
      <c r="E4528" s="235"/>
      <c r="F4528" s="217"/>
      <c r="G4528" s="217"/>
      <c r="H4528" s="217"/>
      <c r="I4528" s="217"/>
      <c r="J4528" s="217"/>
      <c r="K4528" s="217"/>
      <c r="L4528" s="217"/>
      <c r="M4528" s="217"/>
      <c r="N4528" s="217"/>
      <c r="O4528" s="217"/>
      <c r="P4528" s="217"/>
    </row>
    <row r="4529">
      <c r="A4529" s="230"/>
      <c r="B4529" s="234"/>
      <c r="C4529" s="234"/>
      <c r="D4529" s="235"/>
      <c r="E4529" s="235"/>
      <c r="F4529" s="217"/>
      <c r="G4529" s="217"/>
      <c r="H4529" s="217"/>
      <c r="I4529" s="217"/>
      <c r="J4529" s="217"/>
      <c r="K4529" s="217"/>
      <c r="L4529" s="217"/>
      <c r="M4529" s="217"/>
      <c r="N4529" s="217"/>
      <c r="O4529" s="217"/>
      <c r="P4529" s="217"/>
    </row>
    <row r="4530">
      <c r="A4530" s="230"/>
      <c r="B4530" s="234"/>
      <c r="C4530" s="234"/>
      <c r="D4530" s="235"/>
      <c r="E4530" s="235"/>
      <c r="F4530" s="217"/>
      <c r="G4530" s="217"/>
      <c r="H4530" s="217"/>
      <c r="I4530" s="217"/>
      <c r="J4530" s="217"/>
      <c r="K4530" s="217"/>
      <c r="L4530" s="217"/>
      <c r="M4530" s="217"/>
      <c r="N4530" s="217"/>
      <c r="O4530" s="217"/>
      <c r="P4530" s="217"/>
    </row>
    <row r="4531">
      <c r="A4531" s="230"/>
      <c r="B4531" s="234"/>
      <c r="C4531" s="234"/>
      <c r="D4531" s="235"/>
      <c r="E4531" s="235"/>
      <c r="F4531" s="217"/>
      <c r="G4531" s="217"/>
      <c r="H4531" s="217"/>
      <c r="I4531" s="217"/>
      <c r="J4531" s="217"/>
      <c r="K4531" s="217"/>
      <c r="L4531" s="217"/>
      <c r="M4531" s="217"/>
      <c r="N4531" s="217"/>
      <c r="O4531" s="217"/>
      <c r="P4531" s="217"/>
    </row>
    <row r="4532">
      <c r="A4532" s="230"/>
      <c r="B4532" s="234"/>
      <c r="C4532" s="234"/>
      <c r="D4532" s="235"/>
      <c r="E4532" s="235"/>
      <c r="F4532" s="217"/>
      <c r="G4532" s="217"/>
      <c r="H4532" s="217"/>
      <c r="I4532" s="217"/>
      <c r="J4532" s="217"/>
      <c r="K4532" s="217"/>
      <c r="L4532" s="217"/>
      <c r="M4532" s="217"/>
      <c r="N4532" s="217"/>
      <c r="O4532" s="217"/>
      <c r="P4532" s="217"/>
    </row>
    <row r="4533">
      <c r="A4533" s="230"/>
      <c r="B4533" s="234"/>
      <c r="C4533" s="234"/>
      <c r="D4533" s="235"/>
      <c r="E4533" s="235"/>
      <c r="F4533" s="217"/>
      <c r="G4533" s="217"/>
      <c r="H4533" s="217"/>
      <c r="I4533" s="217"/>
      <c r="J4533" s="217"/>
      <c r="K4533" s="217"/>
      <c r="L4533" s="217"/>
      <c r="M4533" s="217"/>
      <c r="N4533" s="217"/>
      <c r="O4533" s="217"/>
      <c r="P4533" s="217"/>
    </row>
    <row r="4534">
      <c r="A4534" s="230"/>
      <c r="B4534" s="234"/>
      <c r="C4534" s="234"/>
      <c r="D4534" s="235"/>
      <c r="E4534" s="235"/>
      <c r="F4534" s="217"/>
      <c r="G4534" s="217"/>
      <c r="H4534" s="217"/>
      <c r="I4534" s="217"/>
      <c r="J4534" s="217"/>
      <c r="K4534" s="217"/>
      <c r="L4534" s="217"/>
      <c r="M4534" s="217"/>
      <c r="N4534" s="217"/>
      <c r="O4534" s="217"/>
      <c r="P4534" s="217"/>
    </row>
    <row r="4535">
      <c r="A4535" s="230"/>
      <c r="B4535" s="234"/>
      <c r="C4535" s="234"/>
      <c r="D4535" s="235"/>
      <c r="E4535" s="235"/>
      <c r="F4535" s="217"/>
      <c r="G4535" s="217"/>
      <c r="H4535" s="217"/>
      <c r="I4535" s="217"/>
      <c r="J4535" s="217"/>
      <c r="K4535" s="217"/>
      <c r="L4535" s="217"/>
      <c r="M4535" s="217"/>
      <c r="N4535" s="217"/>
      <c r="O4535" s="217"/>
      <c r="P4535" s="217"/>
    </row>
    <row r="4536">
      <c r="A4536" s="230"/>
      <c r="B4536" s="234"/>
      <c r="C4536" s="234"/>
      <c r="D4536" s="235"/>
      <c r="E4536" s="235"/>
      <c r="F4536" s="217"/>
      <c r="G4536" s="217"/>
      <c r="H4536" s="217"/>
      <c r="I4536" s="217"/>
      <c r="J4536" s="217"/>
      <c r="K4536" s="217"/>
      <c r="L4536" s="217"/>
      <c r="M4536" s="217"/>
      <c r="N4536" s="217"/>
      <c r="O4536" s="217"/>
      <c r="P4536" s="217"/>
    </row>
    <row r="4537">
      <c r="A4537" s="230"/>
      <c r="B4537" s="234"/>
      <c r="C4537" s="234"/>
      <c r="D4537" s="235"/>
      <c r="E4537" s="235"/>
      <c r="F4537" s="217"/>
      <c r="G4537" s="217"/>
      <c r="H4537" s="217"/>
      <c r="I4537" s="217"/>
      <c r="J4537" s="217"/>
      <c r="K4537" s="217"/>
      <c r="L4537" s="217"/>
      <c r="M4537" s="217"/>
      <c r="N4537" s="217"/>
      <c r="O4537" s="217"/>
      <c r="P4537" s="217"/>
    </row>
    <row r="4538">
      <c r="A4538" s="230"/>
      <c r="B4538" s="234"/>
      <c r="C4538" s="234"/>
      <c r="D4538" s="235"/>
      <c r="E4538" s="235"/>
      <c r="F4538" s="217"/>
      <c r="G4538" s="217"/>
      <c r="H4538" s="217"/>
      <c r="I4538" s="217"/>
      <c r="J4538" s="217"/>
      <c r="K4538" s="217"/>
      <c r="L4538" s="217"/>
      <c r="M4538" s="217"/>
      <c r="N4538" s="217"/>
      <c r="O4538" s="217"/>
      <c r="P4538" s="217"/>
    </row>
    <row r="4539">
      <c r="A4539" s="230"/>
      <c r="B4539" s="234"/>
      <c r="C4539" s="234"/>
      <c r="D4539" s="235"/>
      <c r="E4539" s="235"/>
      <c r="F4539" s="217"/>
      <c r="G4539" s="217"/>
      <c r="H4539" s="217"/>
      <c r="I4539" s="217"/>
      <c r="J4539" s="217"/>
      <c r="K4539" s="217"/>
      <c r="L4539" s="217"/>
      <c r="M4539" s="217"/>
      <c r="N4539" s="217"/>
      <c r="O4539" s="217"/>
      <c r="P4539" s="217"/>
    </row>
    <row r="4540">
      <c r="A4540" s="230"/>
      <c r="B4540" s="234"/>
      <c r="C4540" s="234"/>
      <c r="D4540" s="236"/>
      <c r="E4540" s="235"/>
      <c r="F4540" s="195"/>
      <c r="G4540" s="195"/>
      <c r="H4540" s="217"/>
      <c r="I4540" s="195"/>
      <c r="J4540" s="195"/>
      <c r="K4540" s="195"/>
      <c r="L4540" s="195"/>
      <c r="M4540" s="195"/>
      <c r="N4540" s="195"/>
      <c r="O4540" s="195"/>
      <c r="P4540" s="195"/>
    </row>
    <row r="4541">
      <c r="A4541" s="230"/>
      <c r="B4541" s="234"/>
      <c r="C4541" s="234"/>
      <c r="D4541" s="235"/>
      <c r="E4541" s="235"/>
      <c r="F4541" s="217"/>
      <c r="G4541" s="217"/>
      <c r="H4541" s="217"/>
      <c r="I4541" s="217"/>
      <c r="J4541" s="217"/>
      <c r="K4541" s="217"/>
      <c r="L4541" s="217"/>
      <c r="M4541" s="217"/>
      <c r="N4541" s="217"/>
      <c r="O4541" s="217"/>
      <c r="P4541" s="217"/>
    </row>
    <row r="4542">
      <c r="A4542" s="230"/>
      <c r="B4542" s="234"/>
      <c r="C4542" s="234"/>
      <c r="D4542" s="235"/>
      <c r="E4542" s="235"/>
      <c r="F4542" s="217"/>
      <c r="G4542" s="217"/>
      <c r="H4542" s="217"/>
      <c r="I4542" s="217"/>
      <c r="J4542" s="217"/>
      <c r="K4542" s="217"/>
      <c r="L4542" s="217"/>
      <c r="M4542" s="217"/>
      <c r="N4542" s="217"/>
      <c r="O4542" s="217"/>
      <c r="P4542" s="217"/>
    </row>
    <row r="4543">
      <c r="A4543" s="230"/>
      <c r="B4543" s="234"/>
      <c r="C4543" s="234"/>
      <c r="D4543" s="235"/>
      <c r="E4543" s="235"/>
      <c r="F4543" s="217"/>
      <c r="G4543" s="217"/>
      <c r="H4543" s="217"/>
      <c r="I4543" s="217"/>
      <c r="J4543" s="217"/>
      <c r="K4543" s="217"/>
      <c r="L4543" s="217"/>
      <c r="M4543" s="217"/>
      <c r="N4543" s="217"/>
      <c r="O4543" s="217"/>
      <c r="P4543" s="217"/>
    </row>
    <row r="4544">
      <c r="A4544" s="230"/>
      <c r="B4544" s="234"/>
      <c r="C4544" s="234"/>
      <c r="D4544" s="235"/>
      <c r="E4544" s="235"/>
      <c r="F4544" s="217"/>
      <c r="G4544" s="217"/>
      <c r="H4544" s="217"/>
      <c r="I4544" s="217"/>
      <c r="J4544" s="217"/>
      <c r="K4544" s="217"/>
      <c r="L4544" s="217"/>
      <c r="M4544" s="217"/>
      <c r="N4544" s="217"/>
      <c r="O4544" s="217"/>
      <c r="P4544" s="217"/>
    </row>
    <row r="4545">
      <c r="A4545" s="230"/>
      <c r="B4545" s="234"/>
      <c r="C4545" s="234"/>
      <c r="D4545" s="235"/>
      <c r="E4545" s="235"/>
      <c r="F4545" s="217"/>
      <c r="G4545" s="217"/>
      <c r="H4545" s="217"/>
      <c r="I4545" s="217"/>
      <c r="J4545" s="217"/>
      <c r="K4545" s="217"/>
      <c r="L4545" s="217"/>
      <c r="M4545" s="217"/>
      <c r="N4545" s="217"/>
      <c r="O4545" s="217"/>
      <c r="P4545" s="217"/>
    </row>
    <row r="4546">
      <c r="A4546" s="230"/>
      <c r="B4546" s="234"/>
      <c r="C4546" s="234"/>
      <c r="D4546" s="235"/>
      <c r="E4546" s="235"/>
      <c r="F4546" s="217"/>
      <c r="G4546" s="217"/>
      <c r="H4546" s="217"/>
      <c r="I4546" s="217"/>
      <c r="J4546" s="217"/>
      <c r="K4546" s="217"/>
      <c r="L4546" s="217"/>
      <c r="M4546" s="217"/>
      <c r="N4546" s="217"/>
      <c r="O4546" s="217"/>
      <c r="P4546" s="217"/>
    </row>
    <row r="4547">
      <c r="A4547" s="230"/>
      <c r="B4547" s="234"/>
      <c r="C4547" s="234"/>
      <c r="D4547" s="235"/>
      <c r="E4547" s="235"/>
      <c r="F4547" s="217"/>
      <c r="G4547" s="217"/>
      <c r="H4547" s="217"/>
      <c r="I4547" s="217"/>
      <c r="J4547" s="217"/>
      <c r="K4547" s="217"/>
      <c r="L4547" s="217"/>
      <c r="M4547" s="217"/>
      <c r="N4547" s="217"/>
      <c r="O4547" s="217"/>
      <c r="P4547" s="217"/>
    </row>
    <row r="4548">
      <c r="A4548" s="230"/>
      <c r="B4548" s="234"/>
      <c r="C4548" s="234"/>
      <c r="D4548" s="235"/>
      <c r="E4548" s="235"/>
      <c r="F4548" s="217"/>
      <c r="G4548" s="217"/>
      <c r="H4548" s="217"/>
      <c r="I4548" s="217"/>
      <c r="J4548" s="217"/>
      <c r="K4548" s="217"/>
      <c r="L4548" s="217"/>
      <c r="M4548" s="217"/>
      <c r="N4548" s="217"/>
      <c r="O4548" s="217"/>
      <c r="P4548" s="217"/>
    </row>
    <row r="4549">
      <c r="A4549" s="230"/>
      <c r="B4549" s="234"/>
      <c r="C4549" s="234"/>
      <c r="D4549" s="235"/>
      <c r="E4549" s="235"/>
      <c r="F4549" s="217"/>
      <c r="G4549" s="217"/>
      <c r="H4549" s="217"/>
      <c r="I4549" s="217"/>
      <c r="J4549" s="217"/>
      <c r="K4549" s="217"/>
      <c r="L4549" s="217"/>
      <c r="M4549" s="217"/>
      <c r="N4549" s="217"/>
      <c r="O4549" s="217"/>
      <c r="P4549" s="217"/>
    </row>
    <row r="4550">
      <c r="A4550" s="230"/>
      <c r="B4550" s="234"/>
      <c r="C4550" s="234"/>
      <c r="D4550" s="235"/>
      <c r="E4550" s="235"/>
      <c r="F4550" s="217"/>
      <c r="G4550" s="217"/>
      <c r="H4550" s="217"/>
      <c r="I4550" s="217"/>
      <c r="J4550" s="217"/>
      <c r="K4550" s="217"/>
      <c r="L4550" s="217"/>
      <c r="M4550" s="217"/>
      <c r="N4550" s="217"/>
      <c r="O4550" s="217"/>
      <c r="P4550" s="217"/>
    </row>
    <row r="4551">
      <c r="A4551" s="230"/>
      <c r="B4551" s="234"/>
      <c r="C4551" s="234"/>
      <c r="D4551" s="235"/>
      <c r="E4551" s="235"/>
      <c r="F4551" s="217"/>
      <c r="G4551" s="217"/>
      <c r="H4551" s="217"/>
      <c r="I4551" s="217"/>
      <c r="J4551" s="217"/>
      <c r="K4551" s="217"/>
      <c r="L4551" s="217"/>
      <c r="M4551" s="217"/>
      <c r="N4551" s="217"/>
      <c r="O4551" s="217"/>
      <c r="P4551" s="217"/>
    </row>
    <row r="4552">
      <c r="A4552" s="230"/>
      <c r="B4552" s="234"/>
      <c r="C4552" s="234"/>
      <c r="D4552" s="235"/>
      <c r="E4552" s="235"/>
      <c r="F4552" s="217"/>
      <c r="G4552" s="217"/>
      <c r="H4552" s="217"/>
      <c r="I4552" s="217"/>
      <c r="J4552" s="217"/>
      <c r="K4552" s="217"/>
      <c r="L4552" s="217"/>
      <c r="M4552" s="217"/>
      <c r="N4552" s="217"/>
      <c r="O4552" s="217"/>
      <c r="P4552" s="217"/>
    </row>
    <row r="4553">
      <c r="A4553" s="230"/>
      <c r="B4553" s="234"/>
      <c r="C4553" s="234"/>
      <c r="D4553" s="235"/>
      <c r="E4553" s="235"/>
      <c r="F4553" s="217"/>
      <c r="G4553" s="217"/>
      <c r="H4553" s="217"/>
      <c r="I4553" s="217"/>
      <c r="J4553" s="217"/>
      <c r="K4553" s="217"/>
      <c r="L4553" s="217"/>
      <c r="M4553" s="217"/>
      <c r="N4553" s="217"/>
      <c r="O4553" s="217"/>
      <c r="P4553" s="217"/>
    </row>
    <row r="4554">
      <c r="A4554" s="230"/>
      <c r="B4554" s="234"/>
      <c r="C4554" s="234"/>
      <c r="D4554" s="235"/>
      <c r="E4554" s="235"/>
      <c r="F4554" s="217"/>
      <c r="G4554" s="217"/>
      <c r="H4554" s="217"/>
      <c r="I4554" s="217"/>
      <c r="J4554" s="217"/>
      <c r="K4554" s="217"/>
      <c r="L4554" s="217"/>
      <c r="M4554" s="217"/>
      <c r="N4554" s="217"/>
      <c r="O4554" s="217"/>
      <c r="P4554" s="217"/>
    </row>
    <row r="4555">
      <c r="A4555" s="230"/>
      <c r="B4555" s="234"/>
      <c r="C4555" s="234"/>
      <c r="D4555" s="235"/>
      <c r="E4555" s="235"/>
      <c r="F4555" s="217"/>
      <c r="G4555" s="217"/>
      <c r="H4555" s="217"/>
      <c r="I4555" s="217"/>
      <c r="J4555" s="217"/>
      <c r="K4555" s="217"/>
      <c r="L4555" s="217"/>
      <c r="M4555" s="217"/>
      <c r="N4555" s="217"/>
      <c r="O4555" s="217"/>
      <c r="P4555" s="217"/>
    </row>
    <row r="4556">
      <c r="A4556" s="230"/>
      <c r="B4556" s="234"/>
      <c r="C4556" s="234"/>
      <c r="D4556" s="235"/>
      <c r="E4556" s="235"/>
      <c r="F4556" s="217"/>
      <c r="G4556" s="217"/>
      <c r="H4556" s="217"/>
      <c r="I4556" s="217"/>
      <c r="J4556" s="217"/>
      <c r="K4556" s="217"/>
      <c r="L4556" s="217"/>
      <c r="M4556" s="217"/>
      <c r="N4556" s="217"/>
      <c r="O4556" s="217"/>
      <c r="P4556" s="217"/>
    </row>
    <row r="4557">
      <c r="A4557" s="230"/>
      <c r="B4557" s="234"/>
      <c r="C4557" s="234"/>
      <c r="D4557" s="235"/>
      <c r="E4557" s="235"/>
      <c r="F4557" s="217"/>
      <c r="G4557" s="217"/>
      <c r="H4557" s="217"/>
      <c r="I4557" s="217"/>
      <c r="J4557" s="217"/>
      <c r="K4557" s="217"/>
      <c r="L4557" s="217"/>
      <c r="M4557" s="217"/>
      <c r="N4557" s="217"/>
      <c r="O4557" s="217"/>
      <c r="P4557" s="217"/>
    </row>
    <row r="4558">
      <c r="A4558" s="230"/>
      <c r="B4558" s="234"/>
      <c r="C4558" s="234"/>
      <c r="D4558" s="236"/>
      <c r="E4558" s="235"/>
      <c r="F4558" s="195"/>
      <c r="G4558" s="195"/>
      <c r="H4558" s="217"/>
      <c r="I4558" s="195"/>
      <c r="J4558" s="195"/>
      <c r="K4558" s="195"/>
      <c r="L4558" s="195"/>
      <c r="M4558" s="195"/>
      <c r="N4558" s="195"/>
      <c r="O4558" s="195"/>
      <c r="P4558" s="195"/>
    </row>
    <row r="4559">
      <c r="A4559" s="230"/>
      <c r="B4559" s="234"/>
      <c r="C4559" s="234"/>
      <c r="D4559" s="235"/>
      <c r="E4559" s="235"/>
      <c r="F4559" s="217"/>
      <c r="G4559" s="217"/>
      <c r="H4559" s="217"/>
      <c r="I4559" s="217"/>
      <c r="J4559" s="217"/>
      <c r="K4559" s="217"/>
      <c r="L4559" s="217"/>
      <c r="M4559" s="217"/>
      <c r="N4559" s="217"/>
      <c r="O4559" s="217"/>
      <c r="P4559" s="217"/>
    </row>
    <row r="4560">
      <c r="A4560" s="230"/>
      <c r="B4560" s="234"/>
      <c r="C4560" s="234"/>
      <c r="D4560" s="235"/>
      <c r="E4560" s="235"/>
      <c r="F4560" s="217"/>
      <c r="G4560" s="217"/>
      <c r="H4560" s="217"/>
      <c r="I4560" s="217"/>
      <c r="J4560" s="217"/>
      <c r="K4560" s="217"/>
      <c r="L4560" s="217"/>
      <c r="M4560" s="217"/>
      <c r="N4560" s="217"/>
      <c r="O4560" s="217"/>
      <c r="P4560" s="217"/>
    </row>
    <row r="4561">
      <c r="A4561" s="230"/>
      <c r="B4561" s="234"/>
      <c r="C4561" s="234"/>
      <c r="D4561" s="235"/>
      <c r="E4561" s="235"/>
      <c r="F4561" s="217"/>
      <c r="G4561" s="217"/>
      <c r="H4561" s="217"/>
      <c r="I4561" s="217"/>
      <c r="J4561" s="217"/>
      <c r="K4561" s="217"/>
      <c r="L4561" s="217"/>
      <c r="M4561" s="217"/>
      <c r="N4561" s="217"/>
      <c r="O4561" s="217"/>
      <c r="P4561" s="217"/>
    </row>
    <row r="4562">
      <c r="A4562" s="230"/>
      <c r="B4562" s="234"/>
      <c r="C4562" s="234"/>
      <c r="D4562" s="235"/>
      <c r="E4562" s="235"/>
      <c r="F4562" s="217"/>
      <c r="G4562" s="217"/>
      <c r="H4562" s="217"/>
      <c r="I4562" s="217"/>
      <c r="J4562" s="217"/>
      <c r="K4562" s="217"/>
      <c r="L4562" s="217"/>
      <c r="M4562" s="217"/>
      <c r="N4562" s="217"/>
      <c r="O4562" s="217"/>
      <c r="P4562" s="217"/>
    </row>
    <row r="4563">
      <c r="A4563" s="230"/>
      <c r="B4563" s="234"/>
      <c r="C4563" s="234"/>
      <c r="D4563" s="235"/>
      <c r="E4563" s="235"/>
      <c r="F4563" s="217"/>
      <c r="G4563" s="217"/>
      <c r="H4563" s="217"/>
      <c r="I4563" s="217"/>
      <c r="J4563" s="217"/>
      <c r="K4563" s="217"/>
      <c r="L4563" s="217"/>
      <c r="M4563" s="217"/>
      <c r="N4563" s="217"/>
      <c r="O4563" s="217"/>
      <c r="P4563" s="217"/>
    </row>
    <row r="4564">
      <c r="A4564" s="230"/>
      <c r="B4564" s="234"/>
      <c r="C4564" s="234"/>
      <c r="D4564" s="235"/>
      <c r="E4564" s="235"/>
      <c r="F4564" s="217"/>
      <c r="G4564" s="217"/>
      <c r="H4564" s="217"/>
      <c r="I4564" s="217"/>
      <c r="J4564" s="217"/>
      <c r="K4564" s="217"/>
      <c r="L4564" s="217"/>
      <c r="M4564" s="217"/>
      <c r="N4564" s="217"/>
      <c r="O4564" s="217"/>
      <c r="P4564" s="217"/>
    </row>
    <row r="4565">
      <c r="A4565" s="230"/>
      <c r="B4565" s="234"/>
      <c r="C4565" s="234"/>
      <c r="D4565" s="235"/>
      <c r="E4565" s="235"/>
      <c r="F4565" s="217"/>
      <c r="G4565" s="217"/>
      <c r="H4565" s="217"/>
      <c r="I4565" s="217"/>
      <c r="J4565" s="217"/>
      <c r="K4565" s="217"/>
      <c r="L4565" s="217"/>
      <c r="M4565" s="217"/>
      <c r="N4565" s="217"/>
      <c r="O4565" s="217"/>
      <c r="P4565" s="217"/>
    </row>
    <row r="4566">
      <c r="A4566" s="230"/>
      <c r="B4566" s="234"/>
      <c r="C4566" s="234"/>
      <c r="D4566" s="235"/>
      <c r="E4566" s="235"/>
      <c r="F4566" s="217"/>
      <c r="G4566" s="217"/>
      <c r="H4566" s="217"/>
      <c r="I4566" s="217"/>
      <c r="J4566" s="217"/>
      <c r="K4566" s="217"/>
      <c r="L4566" s="217"/>
      <c r="M4566" s="217"/>
      <c r="N4566" s="217"/>
      <c r="O4566" s="217"/>
      <c r="P4566" s="217"/>
    </row>
    <row r="4567">
      <c r="A4567" s="230"/>
      <c r="B4567" s="234"/>
      <c r="C4567" s="234"/>
      <c r="D4567" s="235"/>
      <c r="E4567" s="235"/>
      <c r="F4567" s="217"/>
      <c r="G4567" s="217"/>
      <c r="H4567" s="217"/>
      <c r="I4567" s="217"/>
      <c r="J4567" s="217"/>
      <c r="K4567" s="217"/>
      <c r="L4567" s="217"/>
      <c r="M4567" s="217"/>
      <c r="N4567" s="217"/>
      <c r="O4567" s="217"/>
      <c r="P4567" s="217"/>
    </row>
    <row r="4568">
      <c r="A4568" s="230"/>
      <c r="B4568" s="234"/>
      <c r="C4568" s="234"/>
      <c r="D4568" s="235"/>
      <c r="E4568" s="235"/>
      <c r="F4568" s="217"/>
      <c r="G4568" s="217"/>
      <c r="H4568" s="217"/>
      <c r="I4568" s="217"/>
      <c r="J4568" s="217"/>
      <c r="K4568" s="217"/>
      <c r="L4568" s="217"/>
      <c r="M4568" s="217"/>
      <c r="N4568" s="217"/>
      <c r="O4568" s="217"/>
      <c r="P4568" s="217"/>
    </row>
    <row r="4569">
      <c r="A4569" s="230"/>
      <c r="B4569" s="234"/>
      <c r="C4569" s="234"/>
      <c r="D4569" s="235"/>
      <c r="E4569" s="235"/>
      <c r="F4569" s="217"/>
      <c r="G4569" s="217"/>
      <c r="H4569" s="217"/>
      <c r="I4569" s="217"/>
      <c r="J4569" s="217"/>
      <c r="K4569" s="217"/>
      <c r="L4569" s="217"/>
      <c r="M4569" s="217"/>
      <c r="N4569" s="217"/>
      <c r="O4569" s="217"/>
      <c r="P4569" s="217"/>
    </row>
    <row r="4570">
      <c r="A4570" s="230"/>
      <c r="B4570" s="234"/>
      <c r="C4570" s="234"/>
      <c r="D4570" s="235"/>
      <c r="E4570" s="235"/>
      <c r="F4570" s="217"/>
      <c r="G4570" s="217"/>
      <c r="H4570" s="217"/>
      <c r="I4570" s="217"/>
      <c r="J4570" s="217"/>
      <c r="K4570" s="217"/>
      <c r="L4570" s="217"/>
      <c r="M4570" s="217"/>
      <c r="N4570" s="217"/>
      <c r="O4570" s="217"/>
      <c r="P4570" s="217"/>
    </row>
    <row r="4571">
      <c r="A4571" s="230"/>
      <c r="B4571" s="234"/>
      <c r="C4571" s="234"/>
      <c r="D4571" s="235"/>
      <c r="E4571" s="235"/>
      <c r="F4571" s="217"/>
      <c r="G4571" s="217"/>
      <c r="H4571" s="217"/>
      <c r="I4571" s="217"/>
      <c r="J4571" s="217"/>
      <c r="K4571" s="217"/>
      <c r="L4571" s="217"/>
      <c r="M4571" s="217"/>
      <c r="N4571" s="217"/>
      <c r="O4571" s="217"/>
      <c r="P4571" s="217"/>
    </row>
    <row r="4572">
      <c r="A4572" s="230"/>
      <c r="B4572" s="234"/>
      <c r="C4572" s="234"/>
      <c r="D4572" s="235"/>
      <c r="E4572" s="235"/>
      <c r="F4572" s="217"/>
      <c r="G4572" s="217"/>
      <c r="H4572" s="217"/>
      <c r="I4572" s="217"/>
      <c r="J4572" s="217"/>
      <c r="K4572" s="217"/>
      <c r="L4572" s="217"/>
      <c r="M4572" s="217"/>
      <c r="N4572" s="217"/>
      <c r="O4572" s="217"/>
      <c r="P4572" s="217"/>
    </row>
    <row r="4573">
      <c r="A4573" s="230"/>
      <c r="B4573" s="234"/>
      <c r="C4573" s="234"/>
      <c r="D4573" s="235"/>
      <c r="E4573" s="235"/>
      <c r="F4573" s="217"/>
      <c r="G4573" s="217"/>
      <c r="H4573" s="217"/>
      <c r="I4573" s="217"/>
      <c r="J4573" s="217"/>
      <c r="K4573" s="217"/>
      <c r="L4573" s="217"/>
      <c r="M4573" s="217"/>
      <c r="N4573" s="217"/>
      <c r="O4573" s="217"/>
      <c r="P4573" s="217"/>
    </row>
    <row r="4574">
      <c r="A4574" s="230"/>
      <c r="B4574" s="234"/>
      <c r="C4574" s="234"/>
      <c r="D4574" s="235"/>
      <c r="E4574" s="235"/>
      <c r="F4574" s="217"/>
      <c r="G4574" s="217"/>
      <c r="H4574" s="217"/>
      <c r="I4574" s="217"/>
      <c r="J4574" s="217"/>
      <c r="K4574" s="217"/>
      <c r="L4574" s="217"/>
      <c r="M4574" s="217"/>
      <c r="N4574" s="217"/>
      <c r="O4574" s="217"/>
      <c r="P4574" s="217"/>
    </row>
    <row r="4575">
      <c r="A4575" s="230"/>
      <c r="B4575" s="234"/>
      <c r="C4575" s="234"/>
      <c r="D4575" s="235"/>
      <c r="E4575" s="235"/>
      <c r="F4575" s="217"/>
      <c r="G4575" s="217"/>
      <c r="H4575" s="217"/>
      <c r="I4575" s="217"/>
      <c r="J4575" s="217"/>
      <c r="K4575" s="217"/>
      <c r="L4575" s="217"/>
      <c r="M4575" s="217"/>
      <c r="N4575" s="217"/>
      <c r="O4575" s="217"/>
      <c r="P4575" s="217"/>
    </row>
    <row r="4576">
      <c r="A4576" s="217"/>
      <c r="B4576" s="234"/>
      <c r="C4576" s="234"/>
      <c r="D4576" s="235"/>
      <c r="E4576" s="235"/>
      <c r="F4576" s="217"/>
      <c r="G4576" s="217"/>
      <c r="H4576" s="217"/>
      <c r="I4576" s="217"/>
      <c r="J4576" s="217"/>
      <c r="K4576" s="217"/>
      <c r="L4576" s="217"/>
      <c r="M4576" s="217"/>
      <c r="N4576" s="217"/>
      <c r="O4576" s="217"/>
      <c r="P4576" s="217"/>
    </row>
    <row r="4577">
      <c r="A4577" s="217"/>
      <c r="B4577" s="234"/>
      <c r="C4577" s="234"/>
      <c r="D4577" s="235"/>
      <c r="E4577" s="235"/>
      <c r="F4577" s="217"/>
      <c r="G4577" s="217"/>
      <c r="H4577" s="217"/>
      <c r="I4577" s="217"/>
      <c r="J4577" s="217"/>
      <c r="K4577" s="217"/>
      <c r="L4577" s="217"/>
      <c r="M4577" s="217"/>
      <c r="N4577" s="217"/>
      <c r="O4577" s="217"/>
      <c r="P4577" s="217"/>
    </row>
    <row r="4578">
      <c r="A4578" s="217"/>
      <c r="B4578" s="234"/>
      <c r="C4578" s="234"/>
      <c r="D4578" s="235"/>
      <c r="E4578" s="235"/>
      <c r="F4578" s="217"/>
      <c r="G4578" s="217"/>
      <c r="H4578" s="217"/>
      <c r="I4578" s="217"/>
      <c r="J4578" s="217"/>
      <c r="K4578" s="217"/>
      <c r="L4578" s="217"/>
      <c r="M4578" s="217"/>
      <c r="N4578" s="217"/>
      <c r="O4578" s="217"/>
      <c r="P4578" s="217"/>
    </row>
    <row r="4579">
      <c r="A4579" s="217"/>
      <c r="B4579" s="234"/>
      <c r="C4579" s="234"/>
      <c r="D4579" s="235"/>
      <c r="E4579" s="235"/>
      <c r="F4579" s="217"/>
      <c r="G4579" s="217"/>
      <c r="H4579" s="217"/>
      <c r="I4579" s="217"/>
      <c r="J4579" s="217"/>
      <c r="K4579" s="217"/>
      <c r="L4579" s="217"/>
      <c r="M4579" s="217"/>
      <c r="N4579" s="217"/>
      <c r="O4579" s="217"/>
      <c r="P4579" s="217"/>
    </row>
    <row r="4580">
      <c r="A4580" s="217"/>
      <c r="B4580" s="234"/>
      <c r="C4580" s="234"/>
      <c r="D4580" s="235"/>
      <c r="E4580" s="235"/>
      <c r="F4580" s="217"/>
      <c r="G4580" s="217"/>
      <c r="H4580" s="217"/>
      <c r="I4580" s="217"/>
      <c r="J4580" s="217"/>
      <c r="K4580" s="217"/>
      <c r="L4580" s="217"/>
      <c r="M4580" s="217"/>
      <c r="N4580" s="217"/>
      <c r="O4580" s="217"/>
      <c r="P4580" s="217"/>
    </row>
    <row r="4581">
      <c r="A4581" s="217"/>
      <c r="B4581" s="234"/>
      <c r="C4581" s="234"/>
      <c r="D4581" s="235"/>
      <c r="E4581" s="235"/>
      <c r="F4581" s="217"/>
      <c r="G4581" s="217"/>
      <c r="H4581" s="217"/>
      <c r="I4581" s="217"/>
      <c r="J4581" s="217"/>
      <c r="K4581" s="217"/>
      <c r="L4581" s="217"/>
      <c r="M4581" s="217"/>
      <c r="N4581" s="217"/>
      <c r="O4581" s="217"/>
      <c r="P4581" s="217"/>
    </row>
    <row r="4582">
      <c r="A4582" s="217"/>
      <c r="B4582" s="234"/>
      <c r="C4582" s="234"/>
      <c r="D4582" s="235"/>
      <c r="E4582" s="235"/>
      <c r="F4582" s="217"/>
      <c r="G4582" s="217"/>
      <c r="H4582" s="217"/>
      <c r="I4582" s="217"/>
      <c r="J4582" s="217"/>
      <c r="K4582" s="217"/>
      <c r="L4582" s="217"/>
      <c r="M4582" s="217"/>
      <c r="N4582" s="217"/>
      <c r="O4582" s="217"/>
      <c r="P4582" s="217"/>
    </row>
    <row r="4583">
      <c r="A4583" s="217"/>
      <c r="B4583" s="234"/>
      <c r="C4583" s="234"/>
      <c r="D4583" s="235"/>
      <c r="E4583" s="235"/>
      <c r="F4583" s="217"/>
      <c r="G4583" s="217"/>
      <c r="H4583" s="217"/>
      <c r="I4583" s="217"/>
      <c r="J4583" s="217"/>
      <c r="K4583" s="217"/>
      <c r="L4583" s="217"/>
      <c r="M4583" s="217"/>
      <c r="N4583" s="217"/>
      <c r="O4583" s="217"/>
      <c r="P4583" s="217"/>
    </row>
    <row r="4584">
      <c r="A4584" s="217"/>
      <c r="B4584" s="234"/>
      <c r="C4584" s="234"/>
      <c r="D4584" s="235"/>
      <c r="E4584" s="235"/>
      <c r="F4584" s="217"/>
      <c r="G4584" s="217"/>
      <c r="H4584" s="217"/>
      <c r="I4584" s="217"/>
      <c r="J4584" s="217"/>
      <c r="K4584" s="217"/>
      <c r="L4584" s="217"/>
      <c r="M4584" s="217"/>
      <c r="N4584" s="217"/>
      <c r="O4584" s="217"/>
      <c r="P4584" s="217"/>
    </row>
    <row r="4585">
      <c r="A4585" s="217"/>
      <c r="B4585" s="234"/>
      <c r="C4585" s="234"/>
      <c r="D4585" s="235"/>
      <c r="E4585" s="235"/>
      <c r="F4585" s="217"/>
      <c r="G4585" s="217"/>
      <c r="H4585" s="217"/>
      <c r="I4585" s="217"/>
      <c r="J4585" s="217"/>
      <c r="K4585" s="217"/>
      <c r="L4585" s="217"/>
      <c r="M4585" s="217"/>
      <c r="N4585" s="217"/>
      <c r="O4585" s="217"/>
      <c r="P4585" s="217"/>
    </row>
    <row r="4586">
      <c r="A4586" s="217"/>
      <c r="B4586" s="234"/>
      <c r="C4586" s="234"/>
      <c r="D4586" s="235"/>
      <c r="E4586" s="235"/>
      <c r="F4586" s="217"/>
      <c r="G4586" s="217"/>
      <c r="H4586" s="217"/>
      <c r="I4586" s="217"/>
      <c r="J4586" s="217"/>
      <c r="K4586" s="217"/>
      <c r="L4586" s="217"/>
      <c r="M4586" s="217"/>
      <c r="N4586" s="217"/>
      <c r="O4586" s="217"/>
      <c r="P4586" s="217"/>
    </row>
    <row r="4587">
      <c r="A4587" s="217"/>
      <c r="B4587" s="234"/>
      <c r="C4587" s="234"/>
      <c r="D4587" s="235"/>
      <c r="E4587" s="235"/>
      <c r="F4587" s="217"/>
      <c r="G4587" s="217"/>
      <c r="H4587" s="217"/>
      <c r="I4587" s="217"/>
      <c r="J4587" s="217"/>
      <c r="K4587" s="217"/>
      <c r="L4587" s="217"/>
      <c r="M4587" s="217"/>
      <c r="N4587" s="217"/>
      <c r="O4587" s="217"/>
      <c r="P4587" s="217"/>
    </row>
    <row r="4588">
      <c r="A4588" s="217"/>
      <c r="B4588" s="234"/>
      <c r="C4588" s="234"/>
      <c r="D4588" s="235"/>
      <c r="E4588" s="235"/>
      <c r="F4588" s="217"/>
      <c r="G4588" s="217"/>
      <c r="H4588" s="217"/>
      <c r="I4588" s="217"/>
      <c r="J4588" s="217"/>
      <c r="K4588" s="217"/>
      <c r="L4588" s="217"/>
      <c r="M4588" s="217"/>
      <c r="N4588" s="217"/>
      <c r="O4588" s="217"/>
      <c r="P4588" s="217"/>
    </row>
    <row r="4589">
      <c r="A4589" s="217"/>
      <c r="B4589" s="234"/>
      <c r="C4589" s="234"/>
      <c r="D4589" s="235"/>
      <c r="E4589" s="235"/>
      <c r="F4589" s="217"/>
      <c r="G4589" s="217"/>
      <c r="H4589" s="217"/>
      <c r="I4589" s="217"/>
      <c r="J4589" s="217"/>
      <c r="K4589" s="217"/>
      <c r="L4589" s="217"/>
      <c r="M4589" s="217"/>
      <c r="N4589" s="217"/>
      <c r="O4589" s="217"/>
      <c r="P4589" s="217"/>
    </row>
    <row r="4590">
      <c r="A4590" s="217"/>
      <c r="B4590" s="234"/>
      <c r="C4590" s="234"/>
      <c r="D4590" s="235"/>
      <c r="E4590" s="235"/>
      <c r="F4590" s="217"/>
      <c r="G4590" s="217"/>
      <c r="H4590" s="217"/>
      <c r="I4590" s="217"/>
      <c r="J4590" s="217"/>
      <c r="K4590" s="217"/>
      <c r="L4590" s="217"/>
      <c r="M4590" s="217"/>
      <c r="N4590" s="217"/>
      <c r="O4590" s="217"/>
      <c r="P4590" s="217"/>
    </row>
    <row r="4591">
      <c r="A4591" s="217"/>
      <c r="B4591" s="234"/>
      <c r="C4591" s="234"/>
      <c r="D4591" s="235"/>
      <c r="E4591" s="235"/>
      <c r="F4591" s="217"/>
      <c r="G4591" s="217"/>
      <c r="H4591" s="217"/>
      <c r="I4591" s="217"/>
      <c r="J4591" s="217"/>
      <c r="K4591" s="217"/>
      <c r="L4591" s="217"/>
      <c r="M4591" s="217"/>
      <c r="N4591" s="217"/>
      <c r="O4591" s="217"/>
      <c r="P4591" s="217"/>
    </row>
    <row r="4592">
      <c r="A4592" s="217"/>
      <c r="B4592" s="234"/>
      <c r="C4592" s="234"/>
      <c r="D4592" s="235"/>
      <c r="E4592" s="235"/>
      <c r="F4592" s="217"/>
      <c r="G4592" s="217"/>
      <c r="H4592" s="217"/>
      <c r="I4592" s="217"/>
      <c r="J4592" s="217"/>
      <c r="K4592" s="217"/>
      <c r="L4592" s="217"/>
      <c r="M4592" s="217"/>
      <c r="N4592" s="217"/>
      <c r="O4592" s="217"/>
      <c r="P4592" s="217"/>
    </row>
    <row r="4593">
      <c r="A4593" s="217"/>
      <c r="B4593" s="234"/>
      <c r="C4593" s="234"/>
      <c r="D4593" s="235"/>
      <c r="E4593" s="235"/>
      <c r="F4593" s="217"/>
      <c r="G4593" s="217"/>
      <c r="H4593" s="217"/>
      <c r="I4593" s="217"/>
      <c r="J4593" s="217"/>
      <c r="K4593" s="217"/>
      <c r="L4593" s="217"/>
      <c r="M4593" s="217"/>
      <c r="N4593" s="217"/>
      <c r="O4593" s="217"/>
      <c r="P4593" s="217"/>
    </row>
    <row r="4594">
      <c r="A4594" s="217"/>
      <c r="B4594" s="234"/>
      <c r="C4594" s="234"/>
      <c r="D4594" s="235"/>
      <c r="E4594" s="235"/>
      <c r="F4594" s="217"/>
      <c r="G4594" s="217"/>
      <c r="H4594" s="217"/>
      <c r="I4594" s="217"/>
      <c r="J4594" s="217"/>
      <c r="K4594" s="217"/>
      <c r="L4594" s="217"/>
      <c r="M4594" s="217"/>
      <c r="N4594" s="217"/>
      <c r="O4594" s="217"/>
      <c r="P4594" s="217"/>
    </row>
    <row r="4595">
      <c r="A4595" s="217"/>
      <c r="B4595" s="234"/>
      <c r="C4595" s="234"/>
      <c r="D4595" s="235"/>
      <c r="E4595" s="235"/>
      <c r="F4595" s="217"/>
      <c r="G4595" s="217"/>
      <c r="H4595" s="217"/>
      <c r="I4595" s="217"/>
      <c r="J4595" s="217"/>
      <c r="K4595" s="217"/>
      <c r="L4595" s="217"/>
      <c r="M4595" s="217"/>
      <c r="N4595" s="217"/>
      <c r="O4595" s="217"/>
      <c r="P4595" s="217"/>
    </row>
    <row r="4596">
      <c r="A4596" s="217"/>
      <c r="B4596" s="234"/>
      <c r="C4596" s="234"/>
      <c r="D4596" s="235"/>
      <c r="E4596" s="235"/>
      <c r="F4596" s="217"/>
      <c r="G4596" s="217"/>
      <c r="H4596" s="217"/>
      <c r="I4596" s="217"/>
      <c r="J4596" s="217"/>
      <c r="K4596" s="217"/>
      <c r="L4596" s="217"/>
      <c r="M4596" s="217"/>
      <c r="N4596" s="217"/>
      <c r="O4596" s="217"/>
      <c r="P4596" s="217"/>
    </row>
    <row r="4597">
      <c r="A4597" s="217"/>
      <c r="B4597" s="234"/>
      <c r="C4597" s="234"/>
      <c r="D4597" s="235"/>
      <c r="E4597" s="235"/>
      <c r="F4597" s="217"/>
      <c r="G4597" s="217"/>
      <c r="H4597" s="217"/>
      <c r="I4597" s="217"/>
      <c r="J4597" s="217"/>
      <c r="K4597" s="217"/>
      <c r="L4597" s="217"/>
      <c r="M4597" s="217"/>
      <c r="N4597" s="217"/>
      <c r="O4597" s="217"/>
      <c r="P4597" s="217"/>
    </row>
    <row r="4598">
      <c r="A4598" s="217"/>
      <c r="B4598" s="234"/>
      <c r="C4598" s="234"/>
      <c r="D4598" s="235"/>
      <c r="E4598" s="235"/>
      <c r="F4598" s="217"/>
      <c r="G4598" s="217"/>
      <c r="H4598" s="217"/>
      <c r="I4598" s="217"/>
      <c r="J4598" s="217"/>
      <c r="K4598" s="217"/>
      <c r="L4598" s="217"/>
      <c r="M4598" s="217"/>
      <c r="N4598" s="217"/>
      <c r="O4598" s="217"/>
      <c r="P4598" s="217"/>
    </row>
    <row r="4599">
      <c r="A4599" s="217"/>
      <c r="B4599" s="234"/>
      <c r="C4599" s="234"/>
      <c r="D4599" s="235"/>
      <c r="E4599" s="235"/>
      <c r="F4599" s="217"/>
      <c r="G4599" s="217"/>
      <c r="H4599" s="217"/>
      <c r="I4599" s="217"/>
      <c r="J4599" s="217"/>
      <c r="K4599" s="217"/>
      <c r="L4599" s="217"/>
      <c r="M4599" s="217"/>
      <c r="N4599" s="217"/>
      <c r="O4599" s="217"/>
      <c r="P4599" s="217"/>
    </row>
    <row r="4600">
      <c r="A4600" s="217"/>
      <c r="B4600" s="234"/>
      <c r="C4600" s="234"/>
      <c r="D4600" s="235"/>
      <c r="E4600" s="235"/>
      <c r="F4600" s="217"/>
      <c r="G4600" s="217"/>
      <c r="H4600" s="217"/>
      <c r="I4600" s="217"/>
      <c r="J4600" s="217"/>
      <c r="K4600" s="217"/>
      <c r="L4600" s="217"/>
      <c r="M4600" s="217"/>
      <c r="N4600" s="217"/>
      <c r="O4600" s="217"/>
      <c r="P4600" s="217"/>
    </row>
    <row r="4601">
      <c r="A4601" s="217"/>
      <c r="B4601" s="234"/>
      <c r="C4601" s="234"/>
      <c r="D4601" s="235"/>
      <c r="E4601" s="235"/>
      <c r="F4601" s="217"/>
      <c r="G4601" s="217"/>
      <c r="H4601" s="217"/>
      <c r="I4601" s="217"/>
      <c r="J4601" s="217"/>
      <c r="K4601" s="217"/>
      <c r="L4601" s="217"/>
      <c r="M4601" s="217"/>
      <c r="N4601" s="217"/>
      <c r="O4601" s="217"/>
      <c r="P4601" s="217"/>
    </row>
    <row r="4602">
      <c r="A4602" s="217"/>
      <c r="B4602" s="234"/>
      <c r="C4602" s="234"/>
      <c r="D4602" s="235"/>
      <c r="E4602" s="235"/>
      <c r="F4602" s="217"/>
      <c r="G4602" s="217"/>
      <c r="H4602" s="217"/>
      <c r="I4602" s="217"/>
      <c r="J4602" s="217"/>
      <c r="K4602" s="217"/>
      <c r="L4602" s="217"/>
      <c r="M4602" s="217"/>
      <c r="N4602" s="217"/>
      <c r="O4602" s="217"/>
      <c r="P4602" s="217"/>
    </row>
    <row r="4603">
      <c r="A4603" s="217"/>
      <c r="B4603" s="234"/>
      <c r="C4603" s="234"/>
      <c r="D4603" s="235"/>
      <c r="E4603" s="235"/>
      <c r="F4603" s="217"/>
      <c r="G4603" s="217"/>
      <c r="H4603" s="217"/>
      <c r="I4603" s="217"/>
      <c r="J4603" s="217"/>
      <c r="K4603" s="217"/>
      <c r="L4603" s="217"/>
      <c r="M4603" s="217"/>
      <c r="N4603" s="217"/>
      <c r="O4603" s="217"/>
      <c r="P4603" s="217"/>
    </row>
    <row r="4604">
      <c r="A4604" s="217"/>
      <c r="B4604" s="234"/>
      <c r="C4604" s="234"/>
      <c r="D4604" s="235"/>
      <c r="E4604" s="235"/>
      <c r="F4604" s="217"/>
      <c r="G4604" s="217"/>
      <c r="H4604" s="217"/>
      <c r="I4604" s="217"/>
      <c r="J4604" s="217"/>
      <c r="K4604" s="217"/>
      <c r="L4604" s="217"/>
      <c r="M4604" s="217"/>
      <c r="N4604" s="217"/>
      <c r="O4604" s="217"/>
      <c r="P4604" s="217"/>
    </row>
    <row r="4605">
      <c r="A4605" s="217"/>
      <c r="B4605" s="234"/>
      <c r="C4605" s="234"/>
      <c r="D4605" s="235"/>
      <c r="E4605" s="235"/>
      <c r="F4605" s="217"/>
      <c r="G4605" s="217"/>
      <c r="H4605" s="217"/>
      <c r="I4605" s="217"/>
      <c r="J4605" s="217"/>
      <c r="K4605" s="217"/>
      <c r="L4605" s="217"/>
      <c r="M4605" s="217"/>
      <c r="N4605" s="217"/>
      <c r="O4605" s="217"/>
      <c r="P4605" s="217"/>
    </row>
    <row r="4606">
      <c r="A4606" s="217"/>
      <c r="B4606" s="234"/>
      <c r="C4606" s="234"/>
      <c r="D4606" s="235"/>
      <c r="E4606" s="235"/>
      <c r="F4606" s="217"/>
      <c r="G4606" s="217"/>
      <c r="H4606" s="217"/>
      <c r="I4606" s="217"/>
      <c r="J4606" s="217"/>
      <c r="K4606" s="217"/>
      <c r="L4606" s="217"/>
      <c r="M4606" s="217"/>
      <c r="N4606" s="217"/>
      <c r="O4606" s="217"/>
      <c r="P4606" s="217"/>
    </row>
    <row r="4607">
      <c r="A4607" s="217"/>
      <c r="B4607" s="234"/>
      <c r="C4607" s="234"/>
      <c r="D4607" s="235"/>
      <c r="E4607" s="235"/>
      <c r="F4607" s="217"/>
      <c r="G4607" s="217"/>
      <c r="H4607" s="217"/>
      <c r="I4607" s="217"/>
      <c r="J4607" s="217"/>
      <c r="K4607" s="217"/>
      <c r="L4607" s="217"/>
      <c r="M4607" s="217"/>
      <c r="N4607" s="217"/>
      <c r="O4607" s="217"/>
      <c r="P4607" s="217"/>
    </row>
    <row r="4608">
      <c r="A4608" s="217"/>
      <c r="B4608" s="234"/>
      <c r="C4608" s="234"/>
      <c r="D4608" s="235"/>
      <c r="E4608" s="235"/>
      <c r="F4608" s="217"/>
      <c r="G4608" s="217"/>
      <c r="H4608" s="217"/>
      <c r="I4608" s="217"/>
      <c r="J4608" s="217"/>
      <c r="K4608" s="217"/>
      <c r="L4608" s="217"/>
      <c r="M4608" s="217"/>
      <c r="N4608" s="217"/>
      <c r="O4608" s="217"/>
      <c r="P4608" s="217"/>
    </row>
    <row r="4609">
      <c r="A4609" s="217"/>
      <c r="B4609" s="234"/>
      <c r="C4609" s="234"/>
      <c r="D4609" s="235"/>
      <c r="E4609" s="235"/>
      <c r="F4609" s="217"/>
      <c r="G4609" s="217"/>
      <c r="H4609" s="217"/>
      <c r="I4609" s="217"/>
      <c r="J4609" s="217"/>
      <c r="K4609" s="217"/>
      <c r="L4609" s="217"/>
      <c r="M4609" s="217"/>
      <c r="N4609" s="217"/>
      <c r="O4609" s="217"/>
      <c r="P4609" s="217"/>
    </row>
    <row r="4610">
      <c r="A4610" s="217"/>
      <c r="B4610" s="234"/>
      <c r="C4610" s="234"/>
      <c r="D4610" s="235"/>
      <c r="E4610" s="235"/>
      <c r="F4610" s="217"/>
      <c r="G4610" s="217"/>
      <c r="H4610" s="217"/>
      <c r="I4610" s="217"/>
      <c r="J4610" s="217"/>
      <c r="K4610" s="217"/>
      <c r="L4610" s="217"/>
      <c r="M4610" s="217"/>
      <c r="N4610" s="217"/>
      <c r="O4610" s="217"/>
      <c r="P4610" s="217"/>
    </row>
    <row r="4611">
      <c r="A4611" s="217"/>
      <c r="B4611" s="234"/>
      <c r="C4611" s="234"/>
      <c r="D4611" s="235"/>
      <c r="E4611" s="235"/>
      <c r="F4611" s="217"/>
      <c r="G4611" s="217"/>
      <c r="H4611" s="217"/>
      <c r="I4611" s="217"/>
      <c r="J4611" s="217"/>
      <c r="K4611" s="217"/>
      <c r="L4611" s="217"/>
      <c r="M4611" s="217"/>
      <c r="N4611" s="217"/>
      <c r="O4611" s="217"/>
      <c r="P4611" s="217"/>
    </row>
    <row r="4612">
      <c r="A4612" s="217"/>
      <c r="B4612" s="234"/>
      <c r="C4612" s="234"/>
      <c r="D4612" s="235"/>
      <c r="E4612" s="235"/>
      <c r="F4612" s="217"/>
      <c r="G4612" s="217"/>
      <c r="H4612" s="217"/>
      <c r="I4612" s="217"/>
      <c r="J4612" s="217"/>
      <c r="K4612" s="217"/>
      <c r="L4612" s="217"/>
      <c r="M4612" s="217"/>
      <c r="N4612" s="217"/>
      <c r="O4612" s="217"/>
      <c r="P4612" s="217"/>
    </row>
    <row r="4613">
      <c r="A4613" s="217"/>
      <c r="B4613" s="234"/>
      <c r="C4613" s="234"/>
      <c r="D4613" s="235"/>
      <c r="E4613" s="235"/>
      <c r="F4613" s="217"/>
      <c r="G4613" s="217"/>
      <c r="H4613" s="217"/>
      <c r="I4613" s="217"/>
      <c r="J4613" s="217"/>
      <c r="K4613" s="217"/>
      <c r="L4613" s="217"/>
      <c r="M4613" s="217"/>
      <c r="N4613" s="217"/>
      <c r="O4613" s="217"/>
      <c r="P4613" s="217"/>
    </row>
    <row r="4614">
      <c r="A4614" s="217"/>
      <c r="B4614" s="234"/>
      <c r="C4614" s="234"/>
      <c r="D4614" s="235"/>
      <c r="E4614" s="235"/>
      <c r="F4614" s="217"/>
      <c r="G4614" s="217"/>
      <c r="H4614" s="217"/>
      <c r="I4614" s="217"/>
      <c r="J4614" s="217"/>
      <c r="K4614" s="217"/>
      <c r="L4614" s="217"/>
      <c r="M4614" s="217"/>
      <c r="N4614" s="217"/>
      <c r="O4614" s="217"/>
      <c r="P4614" s="217"/>
    </row>
    <row r="4615">
      <c r="A4615" s="217"/>
      <c r="B4615" s="234"/>
      <c r="C4615" s="234"/>
      <c r="D4615" s="235"/>
      <c r="E4615" s="235"/>
      <c r="F4615" s="217"/>
      <c r="G4615" s="217"/>
      <c r="H4615" s="217"/>
      <c r="I4615" s="217"/>
      <c r="J4615" s="217"/>
      <c r="K4615" s="217"/>
      <c r="L4615" s="217"/>
      <c r="M4615" s="217"/>
      <c r="N4615" s="217"/>
      <c r="O4615" s="217"/>
      <c r="P4615" s="217"/>
    </row>
    <row r="4616">
      <c r="A4616" s="217"/>
      <c r="B4616" s="234"/>
      <c r="C4616" s="234"/>
      <c r="D4616" s="235"/>
      <c r="E4616" s="235"/>
      <c r="F4616" s="217"/>
      <c r="G4616" s="217"/>
      <c r="H4616" s="217"/>
      <c r="I4616" s="217"/>
      <c r="J4616" s="217"/>
      <c r="K4616" s="217"/>
      <c r="L4616" s="217"/>
      <c r="M4616" s="217"/>
      <c r="N4616" s="217"/>
      <c r="O4616" s="217"/>
      <c r="P4616" s="217"/>
    </row>
    <row r="4617">
      <c r="A4617" s="217"/>
      <c r="B4617" s="234"/>
      <c r="C4617" s="234"/>
      <c r="D4617" s="235"/>
      <c r="E4617" s="235"/>
      <c r="F4617" s="217"/>
      <c r="G4617" s="217"/>
      <c r="H4617" s="217"/>
      <c r="I4617" s="217"/>
      <c r="J4617" s="217"/>
      <c r="K4617" s="217"/>
      <c r="L4617" s="217"/>
      <c r="M4617" s="217"/>
      <c r="N4617" s="217"/>
      <c r="O4617" s="217"/>
      <c r="P4617" s="217"/>
    </row>
    <row r="4618">
      <c r="A4618" s="217"/>
      <c r="B4618" s="234"/>
      <c r="C4618" s="234"/>
      <c r="D4618" s="235"/>
      <c r="E4618" s="235"/>
      <c r="F4618" s="217"/>
      <c r="G4618" s="217"/>
      <c r="H4618" s="217"/>
      <c r="I4618" s="217"/>
      <c r="J4618" s="217"/>
      <c r="K4618" s="217"/>
      <c r="L4618" s="217"/>
      <c r="M4618" s="217"/>
      <c r="N4618" s="217"/>
      <c r="O4618" s="217"/>
      <c r="P4618" s="217"/>
    </row>
    <row r="4619">
      <c r="A4619" s="217"/>
      <c r="B4619" s="234"/>
      <c r="C4619" s="234"/>
      <c r="D4619" s="235"/>
      <c r="E4619" s="235"/>
      <c r="F4619" s="217"/>
      <c r="G4619" s="217"/>
      <c r="H4619" s="217"/>
      <c r="I4619" s="217"/>
      <c r="J4619" s="217"/>
      <c r="K4619" s="217"/>
      <c r="L4619" s="217"/>
      <c r="M4619" s="217"/>
      <c r="N4619" s="217"/>
      <c r="O4619" s="217"/>
      <c r="P4619" s="217"/>
    </row>
    <row r="4620">
      <c r="A4620" s="217"/>
      <c r="B4620" s="234"/>
      <c r="C4620" s="234"/>
      <c r="D4620" s="235"/>
      <c r="E4620" s="235"/>
      <c r="F4620" s="217"/>
      <c r="G4620" s="217"/>
      <c r="H4620" s="217"/>
      <c r="I4620" s="217"/>
      <c r="J4620" s="217"/>
      <c r="K4620" s="217"/>
      <c r="L4620" s="217"/>
      <c r="M4620" s="217"/>
      <c r="N4620" s="217"/>
      <c r="O4620" s="217"/>
      <c r="P4620" s="217"/>
    </row>
    <row r="4621">
      <c r="A4621" s="217"/>
      <c r="B4621" s="234"/>
      <c r="C4621" s="234"/>
      <c r="D4621" s="235"/>
      <c r="E4621" s="235"/>
      <c r="F4621" s="217"/>
      <c r="G4621" s="217"/>
      <c r="H4621" s="217"/>
      <c r="I4621" s="217"/>
      <c r="J4621" s="217"/>
      <c r="K4621" s="217"/>
      <c r="L4621" s="217"/>
      <c r="M4621" s="217"/>
      <c r="N4621" s="217"/>
      <c r="O4621" s="217"/>
      <c r="P4621" s="217"/>
    </row>
    <row r="4622">
      <c r="A4622" s="217"/>
      <c r="B4622" s="234"/>
      <c r="C4622" s="234"/>
      <c r="D4622" s="235"/>
      <c r="E4622" s="235"/>
      <c r="F4622" s="217"/>
      <c r="G4622" s="217"/>
      <c r="H4622" s="217"/>
      <c r="I4622" s="217"/>
      <c r="J4622" s="217"/>
      <c r="K4622" s="217"/>
      <c r="L4622" s="217"/>
      <c r="M4622" s="217"/>
      <c r="N4622" s="217"/>
      <c r="O4622" s="217"/>
      <c r="P4622" s="217"/>
    </row>
    <row r="4623">
      <c r="A4623" s="217"/>
      <c r="B4623" s="234"/>
      <c r="C4623" s="234"/>
      <c r="D4623" s="235"/>
      <c r="E4623" s="235"/>
      <c r="F4623" s="217"/>
      <c r="G4623" s="217"/>
      <c r="H4623" s="217"/>
      <c r="I4623" s="217"/>
      <c r="J4623" s="217"/>
      <c r="K4623" s="217"/>
      <c r="L4623" s="217"/>
      <c r="M4623" s="217"/>
      <c r="N4623" s="217"/>
      <c r="O4623" s="217"/>
      <c r="P4623" s="217"/>
    </row>
    <row r="4624">
      <c r="A4624" s="217"/>
      <c r="B4624" s="234"/>
      <c r="C4624" s="234"/>
      <c r="D4624" s="235"/>
      <c r="E4624" s="235"/>
      <c r="F4624" s="217"/>
      <c r="G4624" s="217"/>
      <c r="H4624" s="217"/>
      <c r="I4624" s="217"/>
      <c r="J4624" s="217"/>
      <c r="K4624" s="217"/>
      <c r="L4624" s="217"/>
      <c r="M4624" s="217"/>
      <c r="N4624" s="217"/>
      <c r="O4624" s="217"/>
      <c r="P4624" s="217"/>
    </row>
    <row r="4625">
      <c r="A4625" s="217"/>
      <c r="B4625" s="234"/>
      <c r="C4625" s="234"/>
      <c r="D4625" s="235"/>
      <c r="E4625" s="235"/>
      <c r="F4625" s="217"/>
      <c r="G4625" s="217"/>
      <c r="H4625" s="217"/>
      <c r="I4625" s="217"/>
      <c r="J4625" s="217"/>
      <c r="K4625" s="217"/>
      <c r="L4625" s="217"/>
      <c r="M4625" s="217"/>
      <c r="N4625" s="217"/>
      <c r="O4625" s="217"/>
      <c r="P4625" s="217"/>
    </row>
    <row r="4626">
      <c r="A4626" s="217"/>
      <c r="B4626" s="234"/>
      <c r="C4626" s="234"/>
      <c r="D4626" s="235"/>
      <c r="E4626" s="235"/>
      <c r="F4626" s="217"/>
      <c r="G4626" s="217"/>
      <c r="H4626" s="217"/>
      <c r="I4626" s="217"/>
      <c r="J4626" s="217"/>
      <c r="K4626" s="217"/>
      <c r="L4626" s="217"/>
      <c r="M4626" s="217"/>
      <c r="N4626" s="217"/>
      <c r="O4626" s="217"/>
      <c r="P4626" s="217"/>
    </row>
    <row r="4627">
      <c r="A4627" s="217"/>
      <c r="B4627" s="234"/>
      <c r="C4627" s="234"/>
      <c r="D4627" s="235"/>
      <c r="E4627" s="235"/>
      <c r="F4627" s="217"/>
      <c r="G4627" s="217"/>
      <c r="H4627" s="217"/>
      <c r="I4627" s="217"/>
      <c r="J4627" s="217"/>
      <c r="K4627" s="217"/>
      <c r="L4627" s="217"/>
      <c r="M4627" s="217"/>
      <c r="N4627" s="217"/>
      <c r="O4627" s="217"/>
      <c r="P4627" s="217"/>
    </row>
    <row r="4628">
      <c r="A4628" s="217"/>
      <c r="B4628" s="234"/>
      <c r="C4628" s="234"/>
      <c r="D4628" s="235"/>
      <c r="E4628" s="235"/>
      <c r="F4628" s="217"/>
      <c r="G4628" s="217"/>
      <c r="H4628" s="217"/>
      <c r="I4628" s="217"/>
      <c r="J4628" s="217"/>
      <c r="K4628" s="217"/>
      <c r="L4628" s="217"/>
      <c r="M4628" s="217"/>
      <c r="N4628" s="217"/>
      <c r="O4628" s="217"/>
      <c r="P4628" s="217"/>
    </row>
    <row r="4629">
      <c r="A4629" s="217"/>
      <c r="B4629" s="234"/>
      <c r="C4629" s="234"/>
      <c r="D4629" s="235"/>
      <c r="E4629" s="235"/>
      <c r="F4629" s="217"/>
      <c r="G4629" s="217"/>
      <c r="H4629" s="217"/>
      <c r="I4629" s="217"/>
      <c r="J4629" s="217"/>
      <c r="K4629" s="217"/>
      <c r="L4629" s="217"/>
      <c r="M4629" s="217"/>
      <c r="N4629" s="217"/>
      <c r="O4629" s="217"/>
      <c r="P4629" s="217"/>
    </row>
    <row r="4630">
      <c r="A4630" s="217"/>
      <c r="B4630" s="234"/>
      <c r="C4630" s="234"/>
      <c r="D4630" s="235"/>
      <c r="E4630" s="235"/>
      <c r="F4630" s="217"/>
      <c r="G4630" s="217"/>
      <c r="H4630" s="217"/>
      <c r="I4630" s="217"/>
      <c r="J4630" s="217"/>
      <c r="K4630" s="217"/>
      <c r="L4630" s="217"/>
      <c r="M4630" s="217"/>
      <c r="N4630" s="217"/>
      <c r="O4630" s="217"/>
      <c r="P4630" s="217"/>
    </row>
    <row r="4631">
      <c r="A4631" s="217"/>
      <c r="B4631" s="234"/>
      <c r="C4631" s="234"/>
      <c r="D4631" s="235"/>
      <c r="E4631" s="235"/>
      <c r="F4631" s="217"/>
      <c r="G4631" s="217"/>
      <c r="H4631" s="217"/>
      <c r="I4631" s="217"/>
      <c r="J4631" s="217"/>
      <c r="K4631" s="217"/>
      <c r="L4631" s="217"/>
      <c r="M4631" s="217"/>
      <c r="N4631" s="217"/>
      <c r="O4631" s="217"/>
      <c r="P4631" s="217"/>
    </row>
    <row r="4632">
      <c r="A4632" s="217"/>
      <c r="B4632" s="234"/>
      <c r="C4632" s="234"/>
      <c r="D4632" s="235"/>
      <c r="E4632" s="235"/>
      <c r="F4632" s="217"/>
      <c r="G4632" s="217"/>
      <c r="H4632" s="217"/>
      <c r="I4632" s="217"/>
      <c r="J4632" s="217"/>
      <c r="K4632" s="217"/>
      <c r="L4632" s="217"/>
      <c r="M4632" s="217"/>
      <c r="N4632" s="217"/>
      <c r="O4632" s="217"/>
      <c r="P4632" s="217"/>
    </row>
    <row r="4633">
      <c r="A4633" s="217"/>
      <c r="B4633" s="234"/>
      <c r="C4633" s="234"/>
      <c r="D4633" s="235"/>
      <c r="E4633" s="235"/>
      <c r="F4633" s="217"/>
      <c r="G4633" s="217"/>
      <c r="H4633" s="217"/>
      <c r="I4633" s="217"/>
      <c r="J4633" s="217"/>
      <c r="K4633" s="217"/>
      <c r="L4633" s="217"/>
      <c r="M4633" s="217"/>
      <c r="N4633" s="217"/>
      <c r="O4633" s="217"/>
      <c r="P4633" s="217"/>
    </row>
    <row r="4634">
      <c r="A4634" s="217"/>
      <c r="B4634" s="234"/>
      <c r="C4634" s="234"/>
      <c r="D4634" s="235"/>
      <c r="E4634" s="235"/>
      <c r="F4634" s="217"/>
      <c r="G4634" s="217"/>
      <c r="H4634" s="217"/>
      <c r="I4634" s="217"/>
      <c r="J4634" s="217"/>
      <c r="K4634" s="217"/>
      <c r="L4634" s="217"/>
      <c r="M4634" s="217"/>
      <c r="N4634" s="217"/>
      <c r="O4634" s="217"/>
      <c r="P4634" s="217"/>
    </row>
    <row r="4635">
      <c r="A4635" s="217"/>
      <c r="B4635" s="234"/>
      <c r="C4635" s="234"/>
      <c r="D4635" s="235"/>
      <c r="E4635" s="235"/>
      <c r="F4635" s="217"/>
      <c r="G4635" s="217"/>
      <c r="H4635" s="217"/>
      <c r="I4635" s="217"/>
      <c r="J4635" s="217"/>
      <c r="K4635" s="217"/>
      <c r="L4635" s="217"/>
      <c r="M4635" s="217"/>
      <c r="N4635" s="217"/>
      <c r="O4635" s="217"/>
      <c r="P4635" s="217"/>
    </row>
    <row r="4636">
      <c r="A4636" s="217"/>
      <c r="B4636" s="234"/>
      <c r="C4636" s="234"/>
      <c r="D4636" s="235"/>
      <c r="E4636" s="235"/>
      <c r="F4636" s="217"/>
      <c r="G4636" s="217"/>
      <c r="H4636" s="217"/>
      <c r="I4636" s="217"/>
      <c r="J4636" s="217"/>
      <c r="K4636" s="217"/>
      <c r="L4636" s="217"/>
      <c r="M4636" s="217"/>
      <c r="N4636" s="217"/>
      <c r="O4636" s="217"/>
      <c r="P4636" s="217"/>
    </row>
    <row r="4637">
      <c r="A4637" s="217"/>
      <c r="B4637" s="234"/>
      <c r="C4637" s="234"/>
      <c r="D4637" s="235"/>
      <c r="E4637" s="235"/>
      <c r="F4637" s="217"/>
      <c r="G4637" s="217"/>
      <c r="H4637" s="217"/>
      <c r="I4637" s="217"/>
      <c r="J4637" s="217"/>
      <c r="K4637" s="217"/>
      <c r="L4637" s="217"/>
      <c r="M4637" s="217"/>
      <c r="N4637" s="217"/>
      <c r="O4637" s="217"/>
      <c r="P4637" s="217"/>
    </row>
    <row r="4638">
      <c r="A4638" s="217"/>
      <c r="B4638" s="234"/>
      <c r="C4638" s="234"/>
      <c r="D4638" s="235"/>
      <c r="E4638" s="235"/>
      <c r="F4638" s="217"/>
      <c r="G4638" s="217"/>
      <c r="H4638" s="217"/>
      <c r="I4638" s="217"/>
      <c r="J4638" s="217"/>
      <c r="K4638" s="217"/>
      <c r="L4638" s="217"/>
      <c r="M4638" s="217"/>
      <c r="N4638" s="217"/>
      <c r="O4638" s="217"/>
      <c r="P4638" s="217"/>
    </row>
    <row r="4639">
      <c r="A4639" s="217"/>
      <c r="B4639" s="234"/>
      <c r="C4639" s="234"/>
      <c r="D4639" s="235"/>
      <c r="E4639" s="235"/>
      <c r="F4639" s="217"/>
      <c r="G4639" s="217"/>
      <c r="H4639" s="217"/>
      <c r="I4639" s="217"/>
      <c r="J4639" s="217"/>
      <c r="K4639" s="217"/>
      <c r="L4639" s="217"/>
      <c r="M4639" s="217"/>
      <c r="N4639" s="217"/>
      <c r="O4639" s="217"/>
      <c r="P4639" s="217"/>
    </row>
    <row r="4640">
      <c r="A4640" s="217"/>
      <c r="B4640" s="234"/>
      <c r="C4640" s="234"/>
      <c r="D4640" s="235"/>
      <c r="E4640" s="235"/>
      <c r="F4640" s="217"/>
      <c r="G4640" s="217"/>
      <c r="H4640" s="217"/>
      <c r="I4640" s="217"/>
      <c r="J4640" s="217"/>
      <c r="K4640" s="217"/>
      <c r="L4640" s="217"/>
      <c r="M4640" s="217"/>
      <c r="N4640" s="217"/>
      <c r="O4640" s="217"/>
      <c r="P4640" s="217"/>
    </row>
    <row r="4641">
      <c r="A4641" s="217"/>
      <c r="B4641" s="234"/>
      <c r="C4641" s="234"/>
      <c r="D4641" s="235"/>
      <c r="E4641" s="235"/>
      <c r="F4641" s="217"/>
      <c r="G4641" s="217"/>
      <c r="H4641" s="217"/>
      <c r="I4641" s="217"/>
      <c r="J4641" s="217"/>
      <c r="K4641" s="217"/>
      <c r="L4641" s="217"/>
      <c r="M4641" s="217"/>
      <c r="N4641" s="217"/>
      <c r="O4641" s="217"/>
      <c r="P4641" s="217"/>
    </row>
    <row r="4642">
      <c r="A4642" s="217"/>
      <c r="B4642" s="234"/>
      <c r="C4642" s="234"/>
      <c r="D4642" s="235"/>
      <c r="E4642" s="235"/>
      <c r="F4642" s="217"/>
      <c r="G4642" s="217"/>
      <c r="H4642" s="217"/>
      <c r="I4642" s="217"/>
      <c r="J4642" s="217"/>
      <c r="K4642" s="217"/>
      <c r="L4642" s="217"/>
      <c r="M4642" s="217"/>
      <c r="N4642" s="217"/>
      <c r="O4642" s="217"/>
      <c r="P4642" s="217"/>
    </row>
    <row r="4643">
      <c r="A4643" s="217"/>
      <c r="B4643" s="234"/>
      <c r="C4643" s="234"/>
      <c r="D4643" s="235"/>
      <c r="E4643" s="235"/>
      <c r="F4643" s="217"/>
      <c r="G4643" s="217"/>
      <c r="H4643" s="217"/>
      <c r="I4643" s="217"/>
      <c r="J4643" s="217"/>
      <c r="K4643" s="217"/>
      <c r="L4643" s="217"/>
      <c r="M4643" s="217"/>
      <c r="N4643" s="217"/>
      <c r="O4643" s="217"/>
      <c r="P4643" s="217"/>
    </row>
    <row r="4644">
      <c r="A4644" s="217"/>
      <c r="B4644" s="234"/>
      <c r="C4644" s="234"/>
      <c r="D4644" s="235"/>
      <c r="E4644" s="235"/>
      <c r="F4644" s="217"/>
      <c r="G4644" s="217"/>
      <c r="H4644" s="217"/>
      <c r="I4644" s="217"/>
      <c r="J4644" s="217"/>
      <c r="K4644" s="217"/>
      <c r="L4644" s="217"/>
      <c r="M4644" s="217"/>
      <c r="N4644" s="217"/>
      <c r="O4644" s="217"/>
      <c r="P4644" s="217"/>
    </row>
    <row r="4645">
      <c r="A4645" s="217"/>
      <c r="B4645" s="234"/>
      <c r="C4645" s="234"/>
      <c r="D4645" s="235"/>
      <c r="E4645" s="235"/>
      <c r="F4645" s="217"/>
      <c r="G4645" s="217"/>
      <c r="H4645" s="217"/>
      <c r="I4645" s="217"/>
      <c r="J4645" s="217"/>
      <c r="K4645" s="217"/>
      <c r="L4645" s="217"/>
      <c r="M4645" s="217"/>
      <c r="N4645" s="217"/>
      <c r="O4645" s="217"/>
      <c r="P4645" s="217"/>
    </row>
    <row r="4646">
      <c r="A4646" s="217"/>
      <c r="B4646" s="234"/>
      <c r="C4646" s="234"/>
      <c r="D4646" s="235"/>
      <c r="E4646" s="235"/>
      <c r="F4646" s="217"/>
      <c r="G4646" s="217"/>
      <c r="H4646" s="217"/>
      <c r="I4646" s="217"/>
      <c r="J4646" s="217"/>
      <c r="K4646" s="217"/>
      <c r="L4646" s="217"/>
      <c r="M4646" s="217"/>
      <c r="N4646" s="217"/>
      <c r="O4646" s="217"/>
      <c r="P4646" s="217"/>
    </row>
    <row r="4647">
      <c r="A4647" s="217"/>
      <c r="B4647" s="234"/>
      <c r="C4647" s="234"/>
      <c r="D4647" s="235"/>
      <c r="E4647" s="235"/>
      <c r="F4647" s="217"/>
      <c r="G4647" s="217"/>
      <c r="H4647" s="217"/>
      <c r="I4647" s="217"/>
      <c r="J4647" s="217"/>
      <c r="K4647" s="217"/>
      <c r="L4647" s="217"/>
      <c r="M4647" s="217"/>
      <c r="N4647" s="217"/>
      <c r="O4647" s="217"/>
      <c r="P4647" s="217"/>
    </row>
    <row r="4648">
      <c r="A4648" s="217"/>
      <c r="B4648" s="234"/>
      <c r="C4648" s="234"/>
      <c r="D4648" s="235"/>
      <c r="E4648" s="235"/>
      <c r="F4648" s="217"/>
      <c r="G4648" s="217"/>
      <c r="H4648" s="217"/>
      <c r="I4648" s="217"/>
      <c r="J4648" s="217"/>
      <c r="K4648" s="217"/>
      <c r="L4648" s="217"/>
      <c r="M4648" s="217"/>
      <c r="N4648" s="217"/>
      <c r="O4648" s="217"/>
      <c r="P4648" s="217"/>
    </row>
    <row r="4649">
      <c r="A4649" s="217"/>
      <c r="B4649" s="234"/>
      <c r="C4649" s="234"/>
      <c r="D4649" s="235"/>
      <c r="E4649" s="235"/>
      <c r="F4649" s="217"/>
      <c r="G4649" s="217"/>
      <c r="H4649" s="217"/>
      <c r="I4649" s="217"/>
      <c r="J4649" s="217"/>
      <c r="K4649" s="217"/>
      <c r="L4649" s="217"/>
      <c r="M4649" s="217"/>
      <c r="N4649" s="217"/>
      <c r="O4649" s="217"/>
      <c r="P4649" s="217"/>
    </row>
    <row r="4650">
      <c r="A4650" s="217"/>
      <c r="B4650" s="234"/>
      <c r="C4650" s="234"/>
      <c r="D4650" s="235"/>
      <c r="E4650" s="235"/>
      <c r="F4650" s="217"/>
      <c r="G4650" s="217"/>
      <c r="H4650" s="217"/>
      <c r="I4650" s="217"/>
      <c r="J4650" s="217"/>
      <c r="K4650" s="217"/>
      <c r="L4650" s="217"/>
      <c r="M4650" s="217"/>
      <c r="N4650" s="217"/>
      <c r="O4650" s="217"/>
      <c r="P4650" s="217"/>
    </row>
    <row r="4651">
      <c r="A4651" s="217"/>
      <c r="B4651" s="234"/>
      <c r="C4651" s="234"/>
      <c r="D4651" s="235"/>
      <c r="E4651" s="235"/>
      <c r="F4651" s="217"/>
      <c r="G4651" s="217"/>
      <c r="H4651" s="217"/>
      <c r="I4651" s="217"/>
      <c r="J4651" s="217"/>
      <c r="K4651" s="217"/>
      <c r="L4651" s="217"/>
      <c r="M4651" s="217"/>
      <c r="N4651" s="217"/>
      <c r="O4651" s="217"/>
      <c r="P4651" s="217"/>
    </row>
    <row r="4652">
      <c r="A4652" s="217"/>
      <c r="B4652" s="234"/>
      <c r="C4652" s="234"/>
      <c r="D4652" s="235"/>
      <c r="E4652" s="235"/>
      <c r="F4652" s="217"/>
      <c r="G4652" s="217"/>
      <c r="H4652" s="217"/>
      <c r="I4652" s="217"/>
      <c r="J4652" s="217"/>
      <c r="K4652" s="217"/>
      <c r="L4652" s="217"/>
      <c r="M4652" s="217"/>
      <c r="N4652" s="217"/>
      <c r="O4652" s="217"/>
      <c r="P4652" s="217"/>
    </row>
    <row r="4653">
      <c r="A4653" s="217"/>
      <c r="B4653" s="234"/>
      <c r="C4653" s="234"/>
      <c r="D4653" s="235"/>
      <c r="E4653" s="235"/>
      <c r="F4653" s="217"/>
      <c r="G4653" s="217"/>
      <c r="H4653" s="217"/>
      <c r="I4653" s="217"/>
      <c r="J4653" s="217"/>
      <c r="K4653" s="217"/>
      <c r="L4653" s="217"/>
      <c r="M4653" s="217"/>
      <c r="N4653" s="217"/>
      <c r="O4653" s="217"/>
      <c r="P4653" s="217"/>
    </row>
    <row r="4654">
      <c r="A4654" s="217"/>
      <c r="B4654" s="234"/>
      <c r="C4654" s="234"/>
      <c r="D4654" s="235"/>
      <c r="E4654" s="235"/>
      <c r="F4654" s="217"/>
      <c r="G4654" s="217"/>
      <c r="H4654" s="217"/>
      <c r="I4654" s="217"/>
      <c r="J4654" s="217"/>
      <c r="K4654" s="217"/>
      <c r="L4654" s="217"/>
      <c r="M4654" s="217"/>
      <c r="N4654" s="217"/>
      <c r="O4654" s="217"/>
      <c r="P4654" s="217"/>
    </row>
    <row r="4655">
      <c r="A4655" s="217"/>
      <c r="B4655" s="234"/>
      <c r="C4655" s="234"/>
      <c r="D4655" s="235"/>
      <c r="E4655" s="235"/>
      <c r="F4655" s="217"/>
      <c r="G4655" s="217"/>
      <c r="H4655" s="217"/>
      <c r="I4655" s="217"/>
      <c r="J4655" s="217"/>
      <c r="K4655" s="217"/>
      <c r="L4655" s="217"/>
      <c r="M4655" s="217"/>
      <c r="N4655" s="217"/>
      <c r="O4655" s="217"/>
      <c r="P4655" s="217"/>
    </row>
    <row r="4656">
      <c r="A4656" s="217"/>
      <c r="B4656" s="234"/>
      <c r="C4656" s="234"/>
      <c r="D4656" s="235"/>
      <c r="E4656" s="235"/>
      <c r="F4656" s="217"/>
      <c r="G4656" s="217"/>
      <c r="H4656" s="217"/>
      <c r="I4656" s="217"/>
      <c r="J4656" s="217"/>
      <c r="K4656" s="217"/>
      <c r="L4656" s="217"/>
      <c r="M4656" s="217"/>
      <c r="N4656" s="217"/>
      <c r="O4656" s="217"/>
      <c r="P4656" s="217"/>
    </row>
    <row r="4657">
      <c r="A4657" s="217"/>
      <c r="B4657" s="234"/>
      <c r="C4657" s="234"/>
      <c r="D4657" s="235"/>
      <c r="E4657" s="235"/>
      <c r="F4657" s="217"/>
      <c r="G4657" s="217"/>
      <c r="H4657" s="217"/>
      <c r="I4657" s="217"/>
      <c r="J4657" s="217"/>
      <c r="K4657" s="217"/>
      <c r="L4657" s="217"/>
      <c r="M4657" s="217"/>
      <c r="N4657" s="217"/>
      <c r="O4657" s="217"/>
      <c r="P4657" s="217"/>
    </row>
    <row r="4658">
      <c r="A4658" s="217"/>
      <c r="B4658" s="234"/>
      <c r="C4658" s="234"/>
      <c r="D4658" s="235"/>
      <c r="E4658" s="235"/>
      <c r="F4658" s="217"/>
      <c r="G4658" s="217"/>
      <c r="H4658" s="217"/>
      <c r="I4658" s="217"/>
      <c r="J4658" s="217"/>
      <c r="K4658" s="217"/>
      <c r="L4658" s="217"/>
      <c r="M4658" s="217"/>
      <c r="N4658" s="217"/>
      <c r="O4658" s="217"/>
      <c r="P4658" s="217"/>
    </row>
    <row r="4659">
      <c r="A4659" s="217"/>
      <c r="B4659" s="234"/>
      <c r="C4659" s="234"/>
      <c r="D4659" s="235"/>
      <c r="E4659" s="235"/>
      <c r="F4659" s="217"/>
      <c r="G4659" s="217"/>
      <c r="H4659" s="217"/>
      <c r="I4659" s="217"/>
      <c r="J4659" s="217"/>
      <c r="K4659" s="217"/>
      <c r="L4659" s="217"/>
      <c r="M4659" s="217"/>
      <c r="N4659" s="217"/>
      <c r="O4659" s="217"/>
      <c r="P4659" s="217"/>
    </row>
    <row r="4660">
      <c r="A4660" s="217"/>
      <c r="B4660" s="234"/>
      <c r="C4660" s="234"/>
      <c r="D4660" s="235"/>
      <c r="E4660" s="235"/>
      <c r="F4660" s="217"/>
      <c r="G4660" s="217"/>
      <c r="H4660" s="217"/>
      <c r="I4660" s="217"/>
      <c r="J4660" s="217"/>
      <c r="K4660" s="217"/>
      <c r="L4660" s="217"/>
      <c r="M4660" s="217"/>
      <c r="N4660" s="217"/>
      <c r="O4660" s="217"/>
      <c r="P4660" s="217"/>
    </row>
    <row r="4661">
      <c r="A4661" s="217"/>
      <c r="B4661" s="234"/>
      <c r="C4661" s="234"/>
      <c r="D4661" s="235"/>
      <c r="E4661" s="235"/>
      <c r="F4661" s="217"/>
      <c r="G4661" s="217"/>
      <c r="H4661" s="217"/>
      <c r="I4661" s="217"/>
      <c r="J4661" s="217"/>
      <c r="K4661" s="217"/>
      <c r="L4661" s="217"/>
      <c r="M4661" s="217"/>
      <c r="N4661" s="217"/>
      <c r="O4661" s="217"/>
      <c r="P4661" s="217"/>
    </row>
    <row r="4662">
      <c r="A4662" s="217"/>
      <c r="B4662" s="234"/>
      <c r="C4662" s="234"/>
      <c r="D4662" s="235"/>
      <c r="E4662" s="235"/>
      <c r="F4662" s="217"/>
      <c r="G4662" s="217"/>
      <c r="H4662" s="217"/>
      <c r="I4662" s="217"/>
      <c r="J4662" s="217"/>
      <c r="K4662" s="217"/>
      <c r="L4662" s="217"/>
      <c r="M4662" s="217"/>
      <c r="N4662" s="217"/>
      <c r="O4662" s="217"/>
      <c r="P4662" s="217"/>
    </row>
    <row r="4663">
      <c r="A4663" s="217"/>
      <c r="B4663" s="234"/>
      <c r="C4663" s="234"/>
      <c r="D4663" s="235"/>
      <c r="E4663" s="235"/>
      <c r="F4663" s="217"/>
      <c r="G4663" s="217"/>
      <c r="H4663" s="217"/>
      <c r="I4663" s="217"/>
      <c r="J4663" s="217"/>
      <c r="K4663" s="217"/>
      <c r="L4663" s="217"/>
      <c r="M4663" s="217"/>
      <c r="N4663" s="217"/>
      <c r="O4663" s="217"/>
      <c r="P4663" s="217"/>
    </row>
    <row r="4664">
      <c r="A4664" s="217"/>
      <c r="B4664" s="234"/>
      <c r="C4664" s="234"/>
      <c r="D4664" s="235"/>
      <c r="E4664" s="235"/>
      <c r="F4664" s="217"/>
      <c r="G4664" s="217"/>
      <c r="H4664" s="217"/>
      <c r="I4664" s="217"/>
      <c r="J4664" s="217"/>
      <c r="K4664" s="217"/>
      <c r="L4664" s="217"/>
      <c r="M4664" s="217"/>
      <c r="N4664" s="217"/>
      <c r="O4664" s="217"/>
      <c r="P4664" s="217"/>
    </row>
    <row r="4665">
      <c r="A4665" s="217"/>
      <c r="B4665" s="234"/>
      <c r="C4665" s="234"/>
      <c r="D4665" s="235"/>
      <c r="E4665" s="235"/>
      <c r="F4665" s="217"/>
      <c r="G4665" s="217"/>
      <c r="H4665" s="217"/>
      <c r="I4665" s="217"/>
      <c r="J4665" s="217"/>
      <c r="K4665" s="217"/>
      <c r="L4665" s="217"/>
      <c r="M4665" s="217"/>
      <c r="N4665" s="217"/>
      <c r="O4665" s="217"/>
      <c r="P4665" s="217"/>
    </row>
    <row r="4666">
      <c r="A4666" s="217"/>
      <c r="B4666" s="234"/>
      <c r="C4666" s="234"/>
      <c r="D4666" s="235"/>
      <c r="E4666" s="235"/>
      <c r="F4666" s="217"/>
      <c r="G4666" s="217"/>
      <c r="H4666" s="217"/>
      <c r="I4666" s="217"/>
      <c r="J4666" s="217"/>
      <c r="K4666" s="217"/>
      <c r="L4666" s="217"/>
      <c r="M4666" s="217"/>
      <c r="N4666" s="217"/>
      <c r="O4666" s="217"/>
      <c r="P4666" s="217"/>
    </row>
    <row r="4667">
      <c r="A4667" s="217"/>
      <c r="B4667" s="234"/>
      <c r="C4667" s="234"/>
      <c r="D4667" s="235"/>
      <c r="E4667" s="235"/>
      <c r="F4667" s="217"/>
      <c r="G4667" s="217"/>
      <c r="H4667" s="217"/>
      <c r="I4667" s="217"/>
      <c r="J4667" s="217"/>
      <c r="K4667" s="217"/>
      <c r="L4667" s="217"/>
      <c r="M4667" s="217"/>
      <c r="N4667" s="217"/>
      <c r="O4667" s="217"/>
      <c r="P4667" s="217"/>
    </row>
    <row r="4668">
      <c r="A4668" s="217"/>
      <c r="B4668" s="234"/>
      <c r="C4668" s="234"/>
      <c r="D4668" s="235"/>
      <c r="E4668" s="235"/>
      <c r="F4668" s="217"/>
      <c r="G4668" s="217"/>
      <c r="H4668" s="217"/>
      <c r="I4668" s="217"/>
      <c r="J4668" s="217"/>
      <c r="K4668" s="217"/>
      <c r="L4668" s="217"/>
      <c r="M4668" s="217"/>
      <c r="N4668" s="217"/>
      <c r="O4668" s="217"/>
      <c r="P4668" s="217"/>
    </row>
    <row r="4669">
      <c r="A4669" s="217"/>
      <c r="B4669" s="234"/>
      <c r="C4669" s="234"/>
      <c r="D4669" s="235"/>
      <c r="E4669" s="235"/>
      <c r="F4669" s="217"/>
      <c r="G4669" s="217"/>
      <c r="H4669" s="217"/>
      <c r="I4669" s="217"/>
      <c r="J4669" s="217"/>
      <c r="K4669" s="217"/>
      <c r="L4669" s="217"/>
      <c r="M4669" s="217"/>
      <c r="N4669" s="217"/>
      <c r="O4669" s="217"/>
      <c r="P4669" s="217"/>
    </row>
    <row r="4670">
      <c r="A4670" s="217"/>
      <c r="B4670" s="234"/>
      <c r="C4670" s="234"/>
      <c r="D4670" s="235"/>
      <c r="E4670" s="235"/>
      <c r="F4670" s="217"/>
      <c r="G4670" s="217"/>
      <c r="H4670" s="217"/>
      <c r="I4670" s="217"/>
      <c r="J4670" s="217"/>
      <c r="K4670" s="217"/>
      <c r="L4670" s="217"/>
      <c r="M4670" s="217"/>
      <c r="N4670" s="217"/>
      <c r="O4670" s="217"/>
      <c r="P4670" s="217"/>
    </row>
    <row r="4671">
      <c r="A4671" s="217"/>
      <c r="B4671" s="234"/>
      <c r="C4671" s="234"/>
      <c r="D4671" s="235"/>
      <c r="E4671" s="235"/>
      <c r="F4671" s="217"/>
      <c r="G4671" s="217"/>
      <c r="H4671" s="217"/>
      <c r="I4671" s="217"/>
      <c r="J4671" s="217"/>
      <c r="K4671" s="217"/>
      <c r="L4671" s="217"/>
      <c r="M4671" s="217"/>
      <c r="N4671" s="217"/>
      <c r="O4671" s="217"/>
      <c r="P4671" s="217"/>
    </row>
    <row r="4672">
      <c r="A4672" s="217"/>
      <c r="B4672" s="234"/>
      <c r="C4672" s="234"/>
      <c r="D4672" s="235"/>
      <c r="E4672" s="235"/>
      <c r="F4672" s="217"/>
      <c r="G4672" s="217"/>
      <c r="H4672" s="217"/>
      <c r="I4672" s="217"/>
      <c r="J4672" s="217"/>
      <c r="K4672" s="217"/>
      <c r="L4672" s="217"/>
      <c r="M4672" s="217"/>
      <c r="N4672" s="217"/>
      <c r="O4672" s="217"/>
      <c r="P4672" s="217"/>
    </row>
    <row r="4673">
      <c r="A4673" s="217"/>
      <c r="B4673" s="234"/>
      <c r="C4673" s="234"/>
      <c r="D4673" s="235"/>
      <c r="E4673" s="235"/>
      <c r="F4673" s="217"/>
      <c r="G4673" s="217"/>
      <c r="H4673" s="217"/>
      <c r="I4673" s="217"/>
      <c r="J4673" s="217"/>
      <c r="K4673" s="217"/>
      <c r="L4673" s="217"/>
      <c r="M4673" s="217"/>
      <c r="N4673" s="217"/>
      <c r="O4673" s="217"/>
      <c r="P4673" s="217"/>
    </row>
    <row r="4674">
      <c r="A4674" s="217"/>
      <c r="B4674" s="234"/>
      <c r="C4674" s="234"/>
      <c r="D4674" s="235"/>
      <c r="E4674" s="235"/>
      <c r="F4674" s="217"/>
      <c r="G4674" s="217"/>
      <c r="H4674" s="217"/>
      <c r="I4674" s="217"/>
      <c r="J4674" s="217"/>
      <c r="K4674" s="217"/>
      <c r="L4674" s="217"/>
      <c r="M4674" s="217"/>
      <c r="N4674" s="217"/>
      <c r="O4674" s="217"/>
      <c r="P4674" s="217"/>
    </row>
    <row r="4675">
      <c r="A4675" s="217"/>
      <c r="B4675" s="234"/>
      <c r="C4675" s="234"/>
      <c r="D4675" s="235"/>
      <c r="E4675" s="235"/>
      <c r="F4675" s="217"/>
      <c r="G4675" s="217"/>
      <c r="H4675" s="217"/>
      <c r="I4675" s="217"/>
      <c r="J4675" s="217"/>
      <c r="K4675" s="217"/>
      <c r="L4675" s="217"/>
      <c r="M4675" s="217"/>
      <c r="N4675" s="217"/>
      <c r="O4675" s="217"/>
      <c r="P4675" s="217"/>
    </row>
    <row r="4676">
      <c r="A4676" s="217"/>
      <c r="B4676" s="234"/>
      <c r="C4676" s="234"/>
      <c r="D4676" s="235"/>
      <c r="E4676" s="235"/>
      <c r="F4676" s="217"/>
      <c r="G4676" s="217"/>
      <c r="H4676" s="217"/>
      <c r="I4676" s="217"/>
      <c r="J4676" s="217"/>
      <c r="K4676" s="217"/>
      <c r="L4676" s="217"/>
      <c r="M4676" s="217"/>
      <c r="N4676" s="217"/>
      <c r="O4676" s="217"/>
      <c r="P4676" s="217"/>
    </row>
    <row r="4677">
      <c r="A4677" s="217"/>
      <c r="B4677" s="234"/>
      <c r="C4677" s="234"/>
      <c r="D4677" s="235"/>
      <c r="E4677" s="235"/>
      <c r="F4677" s="217"/>
      <c r="G4677" s="217"/>
      <c r="H4677" s="217"/>
      <c r="I4677" s="217"/>
      <c r="J4677" s="217"/>
      <c r="K4677" s="217"/>
      <c r="L4677" s="217"/>
      <c r="M4677" s="217"/>
      <c r="N4677" s="217"/>
      <c r="O4677" s="217"/>
      <c r="P4677" s="217"/>
    </row>
    <row r="4678">
      <c r="A4678" s="217"/>
      <c r="B4678" s="234"/>
      <c r="C4678" s="234"/>
      <c r="D4678" s="235"/>
      <c r="E4678" s="235"/>
      <c r="F4678" s="217"/>
      <c r="G4678" s="217"/>
      <c r="H4678" s="217"/>
      <c r="I4678" s="217"/>
      <c r="J4678" s="217"/>
      <c r="K4678" s="217"/>
      <c r="L4678" s="217"/>
      <c r="M4678" s="217"/>
      <c r="N4678" s="217"/>
      <c r="O4678" s="217"/>
      <c r="P4678" s="217"/>
    </row>
    <row r="4679">
      <c r="A4679" s="217"/>
      <c r="B4679" s="234"/>
      <c r="C4679" s="234"/>
      <c r="D4679" s="235"/>
      <c r="E4679" s="235"/>
      <c r="F4679" s="217"/>
      <c r="G4679" s="217"/>
      <c r="H4679" s="217"/>
      <c r="I4679" s="217"/>
      <c r="J4679" s="217"/>
      <c r="K4679" s="217"/>
      <c r="L4679" s="217"/>
      <c r="M4679" s="217"/>
      <c r="N4679" s="217"/>
      <c r="O4679" s="217"/>
      <c r="P4679" s="217"/>
    </row>
    <row r="4680">
      <c r="A4680" s="217"/>
      <c r="B4680" s="234"/>
      <c r="C4680" s="234"/>
      <c r="D4680" s="235"/>
      <c r="E4680" s="235"/>
      <c r="F4680" s="217"/>
      <c r="G4680" s="217"/>
      <c r="H4680" s="217"/>
      <c r="I4680" s="217"/>
      <c r="J4680" s="217"/>
      <c r="K4680" s="217"/>
      <c r="L4680" s="217"/>
      <c r="M4680" s="217"/>
      <c r="N4680" s="217"/>
      <c r="O4680" s="217"/>
      <c r="P4680" s="217"/>
    </row>
    <row r="4681">
      <c r="A4681" s="217"/>
      <c r="B4681" s="234"/>
      <c r="C4681" s="234"/>
      <c r="D4681" s="235"/>
      <c r="E4681" s="235"/>
      <c r="F4681" s="217"/>
      <c r="G4681" s="217"/>
      <c r="H4681" s="217"/>
      <c r="I4681" s="217"/>
      <c r="J4681" s="217"/>
      <c r="K4681" s="217"/>
      <c r="L4681" s="217"/>
      <c r="M4681" s="217"/>
      <c r="N4681" s="217"/>
      <c r="O4681" s="217"/>
      <c r="P4681" s="217"/>
    </row>
    <row r="4682">
      <c r="A4682" s="217"/>
      <c r="B4682" s="234"/>
      <c r="C4682" s="234"/>
      <c r="D4682" s="235"/>
      <c r="E4682" s="235"/>
      <c r="F4682" s="217"/>
      <c r="G4682" s="217"/>
      <c r="H4682" s="217"/>
      <c r="I4682" s="217"/>
      <c r="J4682" s="217"/>
      <c r="K4682" s="217"/>
      <c r="L4682" s="217"/>
      <c r="M4682" s="217"/>
      <c r="N4682" s="217"/>
      <c r="O4682" s="217"/>
      <c r="P4682" s="217"/>
    </row>
    <row r="4683">
      <c r="A4683" s="217"/>
      <c r="B4683" s="234"/>
      <c r="C4683" s="234"/>
      <c r="D4683" s="235"/>
      <c r="E4683" s="235"/>
      <c r="F4683" s="217"/>
      <c r="G4683" s="217"/>
      <c r="H4683" s="217"/>
      <c r="I4683" s="217"/>
      <c r="J4683" s="217"/>
      <c r="K4683" s="217"/>
      <c r="L4683" s="217"/>
      <c r="M4683" s="217"/>
      <c r="N4683" s="217"/>
      <c r="O4683" s="217"/>
      <c r="P4683" s="217"/>
    </row>
    <row r="4684">
      <c r="A4684" s="217"/>
      <c r="B4684" s="234"/>
      <c r="C4684" s="234"/>
      <c r="D4684" s="235"/>
      <c r="E4684" s="235"/>
      <c r="F4684" s="217"/>
      <c r="G4684" s="217"/>
      <c r="H4684" s="217"/>
      <c r="I4684" s="217"/>
      <c r="J4684" s="217"/>
      <c r="K4684" s="217"/>
      <c r="L4684" s="217"/>
      <c r="M4684" s="217"/>
      <c r="N4684" s="217"/>
      <c r="O4684" s="217"/>
      <c r="P4684" s="217"/>
    </row>
    <row r="4685">
      <c r="A4685" s="217"/>
      <c r="B4685" s="234"/>
      <c r="C4685" s="234"/>
      <c r="D4685" s="235"/>
      <c r="E4685" s="235"/>
      <c r="F4685" s="217"/>
      <c r="G4685" s="217"/>
      <c r="H4685" s="217"/>
      <c r="I4685" s="217"/>
      <c r="J4685" s="217"/>
      <c r="K4685" s="217"/>
      <c r="L4685" s="217"/>
      <c r="M4685" s="217"/>
      <c r="N4685" s="217"/>
      <c r="O4685" s="217"/>
      <c r="P4685" s="217"/>
    </row>
    <row r="4686">
      <c r="A4686" s="217"/>
      <c r="B4686" s="234"/>
      <c r="C4686" s="234"/>
      <c r="D4686" s="235"/>
      <c r="E4686" s="235"/>
      <c r="F4686" s="217"/>
      <c r="G4686" s="217"/>
      <c r="H4686" s="217"/>
      <c r="I4686" s="217"/>
      <c r="J4686" s="217"/>
      <c r="K4686" s="217"/>
      <c r="L4686" s="217"/>
      <c r="M4686" s="217"/>
      <c r="N4686" s="217"/>
      <c r="O4686" s="217"/>
      <c r="P4686" s="217"/>
    </row>
    <row r="4687">
      <c r="A4687" s="217"/>
      <c r="B4687" s="234"/>
      <c r="C4687" s="234"/>
      <c r="D4687" s="235"/>
      <c r="E4687" s="235"/>
      <c r="F4687" s="217"/>
      <c r="G4687" s="217"/>
      <c r="H4687" s="217"/>
      <c r="I4687" s="217"/>
      <c r="J4687" s="217"/>
      <c r="K4687" s="217"/>
      <c r="L4687" s="217"/>
      <c r="M4687" s="217"/>
      <c r="N4687" s="217"/>
      <c r="O4687" s="217"/>
      <c r="P4687" s="217"/>
    </row>
    <row r="4688">
      <c r="A4688" s="217"/>
      <c r="B4688" s="234"/>
      <c r="C4688" s="234"/>
      <c r="D4688" s="235"/>
      <c r="E4688" s="235"/>
      <c r="F4688" s="217"/>
      <c r="G4688" s="217"/>
      <c r="H4688" s="217"/>
      <c r="I4688" s="217"/>
      <c r="J4688" s="217"/>
      <c r="K4688" s="217"/>
      <c r="L4688" s="217"/>
      <c r="M4688" s="217"/>
      <c r="N4688" s="217"/>
      <c r="O4688" s="217"/>
      <c r="P4688" s="217"/>
    </row>
    <row r="4689">
      <c r="A4689" s="217"/>
      <c r="B4689" s="234"/>
      <c r="C4689" s="234"/>
      <c r="D4689" s="235"/>
      <c r="E4689" s="235"/>
      <c r="F4689" s="217"/>
      <c r="G4689" s="217"/>
      <c r="H4689" s="217"/>
      <c r="I4689" s="217"/>
      <c r="J4689" s="217"/>
      <c r="K4689" s="217"/>
      <c r="L4689" s="217"/>
      <c r="M4689" s="217"/>
      <c r="N4689" s="217"/>
      <c r="O4689" s="217"/>
      <c r="P4689" s="217"/>
    </row>
    <row r="4690">
      <c r="A4690" s="217"/>
      <c r="B4690" s="234"/>
      <c r="C4690" s="234"/>
      <c r="D4690" s="235"/>
      <c r="E4690" s="235"/>
      <c r="F4690" s="217"/>
      <c r="G4690" s="217"/>
      <c r="H4690" s="217"/>
      <c r="I4690" s="217"/>
      <c r="J4690" s="217"/>
      <c r="K4690" s="217"/>
      <c r="L4690" s="217"/>
      <c r="M4690" s="217"/>
      <c r="N4690" s="217"/>
      <c r="O4690" s="217"/>
      <c r="P4690" s="217"/>
    </row>
    <row r="4691">
      <c r="A4691" s="217"/>
      <c r="B4691" s="234"/>
      <c r="C4691" s="234"/>
      <c r="D4691" s="235"/>
      <c r="E4691" s="235"/>
      <c r="F4691" s="217"/>
      <c r="G4691" s="217"/>
      <c r="H4691" s="217"/>
      <c r="I4691" s="217"/>
      <c r="J4691" s="217"/>
      <c r="K4691" s="217"/>
      <c r="L4691" s="217"/>
      <c r="M4691" s="217"/>
      <c r="N4691" s="217"/>
      <c r="O4691" s="217"/>
      <c r="P4691" s="217"/>
    </row>
    <row r="4692">
      <c r="A4692" s="217"/>
      <c r="B4692" s="234"/>
      <c r="C4692" s="234"/>
      <c r="D4692" s="235"/>
      <c r="E4692" s="235"/>
      <c r="F4692" s="217"/>
      <c r="G4692" s="217"/>
      <c r="H4692" s="217"/>
      <c r="I4692" s="217"/>
      <c r="J4692" s="217"/>
      <c r="K4692" s="217"/>
      <c r="L4692" s="217"/>
      <c r="M4692" s="217"/>
      <c r="N4692" s="217"/>
      <c r="O4692" s="217"/>
      <c r="P4692" s="217"/>
    </row>
    <row r="4693">
      <c r="A4693" s="217"/>
      <c r="B4693" s="234"/>
      <c r="C4693" s="234"/>
      <c r="D4693" s="235"/>
      <c r="E4693" s="235"/>
      <c r="F4693" s="217"/>
      <c r="G4693" s="217"/>
      <c r="H4693" s="217"/>
      <c r="I4693" s="217"/>
      <c r="J4693" s="217"/>
      <c r="K4693" s="217"/>
      <c r="L4693" s="217"/>
      <c r="M4693" s="217"/>
      <c r="N4693" s="217"/>
      <c r="O4693" s="217"/>
      <c r="P4693" s="217"/>
    </row>
    <row r="4694">
      <c r="A4694" s="217"/>
      <c r="B4694" s="234"/>
      <c r="C4694" s="234"/>
      <c r="D4694" s="235"/>
      <c r="E4694" s="235"/>
      <c r="F4694" s="217"/>
      <c r="G4694" s="217"/>
      <c r="H4694" s="217"/>
      <c r="I4694" s="217"/>
      <c r="J4694" s="217"/>
      <c r="K4694" s="217"/>
      <c r="L4694" s="217"/>
      <c r="M4694" s="217"/>
      <c r="N4694" s="217"/>
      <c r="O4694" s="217"/>
      <c r="P4694" s="217"/>
    </row>
    <row r="4695">
      <c r="A4695" s="217"/>
      <c r="B4695" s="234"/>
      <c r="C4695" s="234"/>
      <c r="D4695" s="235"/>
      <c r="E4695" s="235"/>
      <c r="F4695" s="217"/>
      <c r="G4695" s="217"/>
      <c r="H4695" s="217"/>
      <c r="I4695" s="217"/>
      <c r="J4695" s="217"/>
      <c r="K4695" s="217"/>
      <c r="L4695" s="217"/>
      <c r="M4695" s="217"/>
      <c r="N4695" s="217"/>
      <c r="O4695" s="217"/>
      <c r="P4695" s="217"/>
    </row>
    <row r="4696">
      <c r="A4696" s="217"/>
      <c r="B4696" s="234"/>
      <c r="C4696" s="234"/>
      <c r="D4696" s="235"/>
      <c r="E4696" s="235"/>
      <c r="F4696" s="217"/>
      <c r="G4696" s="217"/>
      <c r="H4696" s="217"/>
      <c r="I4696" s="217"/>
      <c r="J4696" s="217"/>
      <c r="K4696" s="217"/>
      <c r="L4696" s="217"/>
      <c r="M4696" s="217"/>
      <c r="N4696" s="217"/>
      <c r="O4696" s="217"/>
      <c r="P4696" s="217"/>
    </row>
    <row r="4697">
      <c r="A4697" s="217"/>
      <c r="B4697" s="234"/>
      <c r="C4697" s="234"/>
      <c r="D4697" s="235"/>
      <c r="E4697" s="235"/>
      <c r="F4697" s="217"/>
      <c r="G4697" s="217"/>
      <c r="H4697" s="217"/>
      <c r="I4697" s="217"/>
      <c r="J4697" s="217"/>
      <c r="K4697" s="217"/>
      <c r="L4697" s="217"/>
      <c r="M4697" s="217"/>
      <c r="N4697" s="217"/>
      <c r="O4697" s="217"/>
      <c r="P4697" s="217"/>
    </row>
    <row r="4698">
      <c r="A4698" s="217"/>
      <c r="B4698" s="234"/>
      <c r="C4698" s="234"/>
      <c r="D4698" s="235"/>
      <c r="E4698" s="235"/>
      <c r="F4698" s="217"/>
      <c r="G4698" s="217"/>
      <c r="H4698" s="217"/>
      <c r="I4698" s="217"/>
      <c r="J4698" s="217"/>
      <c r="K4698" s="217"/>
      <c r="L4698" s="217"/>
      <c r="M4698" s="217"/>
      <c r="N4698" s="217"/>
      <c r="O4698" s="217"/>
      <c r="P4698" s="217"/>
    </row>
    <row r="4699">
      <c r="A4699" s="217"/>
      <c r="B4699" s="234"/>
      <c r="C4699" s="234"/>
      <c r="D4699" s="235"/>
      <c r="E4699" s="235"/>
      <c r="F4699" s="217"/>
      <c r="G4699" s="217"/>
      <c r="H4699" s="217"/>
      <c r="I4699" s="217"/>
      <c r="J4699" s="217"/>
      <c r="K4699" s="217"/>
      <c r="L4699" s="217"/>
      <c r="M4699" s="217"/>
      <c r="N4699" s="217"/>
      <c r="O4699" s="217"/>
      <c r="P4699" s="217"/>
    </row>
    <row r="4700">
      <c r="A4700" s="217"/>
      <c r="B4700" s="234"/>
      <c r="C4700" s="234"/>
      <c r="D4700" s="235"/>
      <c r="E4700" s="235"/>
      <c r="F4700" s="217"/>
      <c r="G4700" s="217"/>
      <c r="H4700" s="217"/>
      <c r="I4700" s="217"/>
      <c r="J4700" s="217"/>
      <c r="K4700" s="217"/>
      <c r="L4700" s="217"/>
      <c r="M4700" s="217"/>
      <c r="N4700" s="217"/>
      <c r="O4700" s="217"/>
      <c r="P4700" s="217"/>
    </row>
    <row r="4701">
      <c r="A4701" s="217"/>
      <c r="B4701" s="234"/>
      <c r="C4701" s="234"/>
      <c r="D4701" s="235"/>
      <c r="E4701" s="235"/>
      <c r="F4701" s="217"/>
      <c r="G4701" s="217"/>
      <c r="H4701" s="217"/>
      <c r="I4701" s="217"/>
      <c r="J4701" s="217"/>
      <c r="K4701" s="217"/>
      <c r="L4701" s="217"/>
      <c r="M4701" s="217"/>
      <c r="N4701" s="217"/>
      <c r="O4701" s="217"/>
      <c r="P4701" s="217"/>
    </row>
    <row r="4702">
      <c r="A4702" s="217"/>
      <c r="B4702" s="234"/>
      <c r="C4702" s="234"/>
      <c r="D4702" s="235"/>
      <c r="E4702" s="235"/>
      <c r="F4702" s="217"/>
      <c r="G4702" s="217"/>
      <c r="H4702" s="217"/>
      <c r="I4702" s="217"/>
      <c r="J4702" s="217"/>
      <c r="K4702" s="217"/>
      <c r="L4702" s="217"/>
      <c r="M4702" s="217"/>
      <c r="N4702" s="217"/>
      <c r="O4702" s="217"/>
      <c r="P4702" s="217"/>
    </row>
    <row r="4703">
      <c r="A4703" s="217"/>
      <c r="B4703" s="234"/>
      <c r="C4703" s="234"/>
      <c r="D4703" s="235"/>
      <c r="E4703" s="235"/>
      <c r="F4703" s="217"/>
      <c r="G4703" s="217"/>
      <c r="H4703" s="217"/>
      <c r="I4703" s="217"/>
      <c r="J4703" s="217"/>
      <c r="K4703" s="217"/>
      <c r="L4703" s="217"/>
      <c r="M4703" s="217"/>
      <c r="N4703" s="217"/>
      <c r="O4703" s="217"/>
      <c r="P4703" s="217"/>
    </row>
    <row r="4704">
      <c r="A4704" s="217"/>
      <c r="B4704" s="234"/>
      <c r="C4704" s="234"/>
      <c r="D4704" s="235"/>
      <c r="E4704" s="235"/>
      <c r="F4704" s="217"/>
      <c r="G4704" s="217"/>
      <c r="H4704" s="217"/>
      <c r="I4704" s="217"/>
      <c r="J4704" s="217"/>
      <c r="K4704" s="217"/>
      <c r="L4704" s="217"/>
      <c r="M4704" s="217"/>
      <c r="N4704" s="217"/>
      <c r="O4704" s="217"/>
      <c r="P4704" s="217"/>
    </row>
    <row r="4705">
      <c r="A4705" s="217"/>
      <c r="B4705" s="234"/>
      <c r="C4705" s="234"/>
      <c r="D4705" s="235"/>
      <c r="E4705" s="235"/>
      <c r="F4705" s="217"/>
      <c r="G4705" s="217"/>
      <c r="H4705" s="217"/>
      <c r="I4705" s="217"/>
      <c r="J4705" s="217"/>
      <c r="K4705" s="217"/>
      <c r="L4705" s="217"/>
      <c r="M4705" s="217"/>
      <c r="N4705" s="217"/>
      <c r="O4705" s="217"/>
      <c r="P4705" s="217"/>
    </row>
    <row r="4706">
      <c r="A4706" s="217"/>
      <c r="B4706" s="234"/>
      <c r="C4706" s="234"/>
      <c r="D4706" s="235"/>
      <c r="E4706" s="235"/>
      <c r="F4706" s="217"/>
      <c r="G4706" s="217"/>
      <c r="H4706" s="217"/>
      <c r="I4706" s="217"/>
      <c r="J4706" s="217"/>
      <c r="K4706" s="217"/>
      <c r="L4706" s="217"/>
      <c r="M4706" s="217"/>
      <c r="N4706" s="217"/>
      <c r="O4706" s="217"/>
      <c r="P4706" s="217"/>
    </row>
    <row r="4707">
      <c r="A4707" s="217"/>
      <c r="B4707" s="234"/>
      <c r="C4707" s="234"/>
      <c r="D4707" s="235"/>
      <c r="E4707" s="235"/>
      <c r="F4707" s="217"/>
      <c r="G4707" s="217"/>
      <c r="H4707" s="217"/>
      <c r="I4707" s="217"/>
      <c r="J4707" s="217"/>
      <c r="K4707" s="217"/>
      <c r="L4707" s="217"/>
      <c r="M4707" s="217"/>
      <c r="N4707" s="217"/>
      <c r="O4707" s="217"/>
      <c r="P4707" s="217"/>
    </row>
    <row r="4708">
      <c r="A4708" s="217"/>
      <c r="B4708" s="234"/>
      <c r="C4708" s="234"/>
      <c r="D4708" s="235"/>
      <c r="E4708" s="235"/>
      <c r="F4708" s="217"/>
      <c r="G4708" s="217"/>
      <c r="H4708" s="217"/>
      <c r="I4708" s="217"/>
      <c r="J4708" s="217"/>
      <c r="K4708" s="217"/>
      <c r="L4708" s="217"/>
      <c r="M4708" s="217"/>
      <c r="N4708" s="217"/>
      <c r="O4708" s="217"/>
      <c r="P4708" s="217"/>
    </row>
    <row r="4709">
      <c r="A4709" s="217"/>
      <c r="B4709" s="234"/>
      <c r="C4709" s="234"/>
      <c r="D4709" s="235"/>
      <c r="E4709" s="235"/>
      <c r="F4709" s="217"/>
      <c r="G4709" s="217"/>
      <c r="H4709" s="217"/>
      <c r="I4709" s="217"/>
      <c r="J4709" s="217"/>
      <c r="K4709" s="217"/>
      <c r="L4709" s="217"/>
      <c r="M4709" s="217"/>
      <c r="N4709" s="217"/>
      <c r="O4709" s="217"/>
      <c r="P4709" s="217"/>
    </row>
    <row r="4710">
      <c r="A4710" s="217"/>
      <c r="B4710" s="234"/>
      <c r="C4710" s="234"/>
      <c r="D4710" s="235"/>
      <c r="E4710" s="235"/>
      <c r="F4710" s="217"/>
      <c r="G4710" s="217"/>
      <c r="H4710" s="217"/>
      <c r="I4710" s="217"/>
      <c r="J4710" s="217"/>
      <c r="K4710" s="217"/>
      <c r="L4710" s="217"/>
      <c r="M4710" s="217"/>
      <c r="N4710" s="217"/>
      <c r="O4710" s="217"/>
      <c r="P4710" s="217"/>
    </row>
    <row r="4711">
      <c r="A4711" s="217"/>
      <c r="B4711" s="234"/>
      <c r="C4711" s="234"/>
      <c r="D4711" s="235"/>
      <c r="E4711" s="235"/>
      <c r="F4711" s="217"/>
      <c r="G4711" s="217"/>
      <c r="H4711" s="217"/>
      <c r="I4711" s="217"/>
      <c r="J4711" s="217"/>
      <c r="K4711" s="217"/>
      <c r="L4711" s="217"/>
      <c r="M4711" s="217"/>
      <c r="N4711" s="217"/>
      <c r="O4711" s="217"/>
      <c r="P4711" s="217"/>
    </row>
    <row r="4712">
      <c r="A4712" s="217"/>
      <c r="B4712" s="234"/>
      <c r="C4712" s="234"/>
      <c r="D4712" s="235"/>
      <c r="E4712" s="235"/>
      <c r="F4712" s="217"/>
      <c r="G4712" s="217"/>
      <c r="H4712" s="217"/>
      <c r="I4712" s="217"/>
      <c r="J4712" s="217"/>
      <c r="K4712" s="217"/>
      <c r="L4712" s="217"/>
      <c r="M4712" s="217"/>
      <c r="N4712" s="217"/>
      <c r="O4712" s="217"/>
      <c r="P4712" s="217"/>
    </row>
    <row r="4713">
      <c r="A4713" s="217"/>
      <c r="B4713" s="234"/>
      <c r="C4713" s="234"/>
      <c r="D4713" s="235"/>
      <c r="E4713" s="235"/>
      <c r="F4713" s="217"/>
      <c r="G4713" s="217"/>
      <c r="H4713" s="217"/>
      <c r="I4713" s="217"/>
      <c r="J4713" s="217"/>
      <c r="K4713" s="217"/>
      <c r="L4713" s="217"/>
      <c r="M4713" s="217"/>
      <c r="N4713" s="217"/>
      <c r="O4713" s="217"/>
      <c r="P4713" s="217"/>
    </row>
    <row r="4714">
      <c r="A4714" s="217"/>
      <c r="B4714" s="234"/>
      <c r="C4714" s="234"/>
      <c r="D4714" s="235"/>
      <c r="E4714" s="235"/>
      <c r="F4714" s="217"/>
      <c r="G4714" s="217"/>
      <c r="H4714" s="217"/>
      <c r="I4714" s="217"/>
      <c r="J4714" s="217"/>
      <c r="K4714" s="217"/>
      <c r="L4714" s="217"/>
      <c r="M4714" s="217"/>
      <c r="N4714" s="217"/>
      <c r="O4714" s="217"/>
      <c r="P4714" s="217"/>
    </row>
    <row r="4715">
      <c r="A4715" s="217"/>
      <c r="B4715" s="234"/>
      <c r="C4715" s="234"/>
      <c r="D4715" s="235"/>
      <c r="E4715" s="235"/>
      <c r="F4715" s="217"/>
      <c r="G4715" s="217"/>
      <c r="H4715" s="217"/>
      <c r="I4715" s="217"/>
      <c r="J4715" s="217"/>
      <c r="K4715" s="217"/>
      <c r="L4715" s="217"/>
      <c r="M4715" s="217"/>
      <c r="N4715" s="217"/>
      <c r="O4715" s="217"/>
      <c r="P4715" s="217"/>
    </row>
    <row r="4716">
      <c r="A4716" s="217"/>
      <c r="B4716" s="234"/>
      <c r="C4716" s="234"/>
      <c r="D4716" s="235"/>
      <c r="E4716" s="235"/>
      <c r="F4716" s="217"/>
      <c r="G4716" s="217"/>
      <c r="H4716" s="217"/>
      <c r="I4716" s="217"/>
      <c r="J4716" s="217"/>
      <c r="K4716" s="217"/>
      <c r="L4716" s="217"/>
      <c r="M4716" s="217"/>
      <c r="N4716" s="217"/>
      <c r="O4716" s="217"/>
      <c r="P4716" s="217"/>
    </row>
    <row r="4717">
      <c r="A4717" s="217"/>
      <c r="B4717" s="234"/>
      <c r="C4717" s="234"/>
      <c r="D4717" s="235"/>
      <c r="E4717" s="235"/>
      <c r="F4717" s="217"/>
      <c r="G4717" s="217"/>
      <c r="H4717" s="217"/>
      <c r="I4717" s="217"/>
      <c r="J4717" s="217"/>
      <c r="K4717" s="217"/>
      <c r="L4717" s="217"/>
      <c r="M4717" s="217"/>
      <c r="N4717" s="217"/>
      <c r="O4717" s="217"/>
      <c r="P4717" s="217"/>
    </row>
    <row r="4718">
      <c r="A4718" s="217"/>
      <c r="B4718" s="234"/>
      <c r="C4718" s="234"/>
      <c r="D4718" s="235"/>
      <c r="E4718" s="235"/>
      <c r="F4718" s="217"/>
      <c r="G4718" s="217"/>
      <c r="H4718" s="217"/>
      <c r="I4718" s="217"/>
      <c r="J4718" s="217"/>
      <c r="K4718" s="217"/>
      <c r="L4718" s="217"/>
      <c r="M4718" s="217"/>
      <c r="N4718" s="217"/>
      <c r="O4718" s="217"/>
      <c r="P4718" s="217"/>
    </row>
    <row r="4719">
      <c r="A4719" s="217"/>
      <c r="B4719" s="234"/>
      <c r="C4719" s="234"/>
      <c r="D4719" s="235"/>
      <c r="E4719" s="235"/>
      <c r="F4719" s="217"/>
      <c r="G4719" s="217"/>
      <c r="H4719" s="217"/>
      <c r="I4719" s="217"/>
      <c r="J4719" s="217"/>
      <c r="K4719" s="217"/>
      <c r="L4719" s="217"/>
      <c r="M4719" s="217"/>
      <c r="N4719" s="217"/>
      <c r="O4719" s="217"/>
      <c r="P4719" s="217"/>
    </row>
    <row r="4720">
      <c r="A4720" s="217"/>
      <c r="B4720" s="234"/>
      <c r="C4720" s="234"/>
      <c r="D4720" s="235"/>
      <c r="E4720" s="235"/>
      <c r="F4720" s="217"/>
      <c r="G4720" s="217"/>
      <c r="H4720" s="217"/>
      <c r="I4720" s="217"/>
      <c r="J4720" s="217"/>
      <c r="K4720" s="217"/>
      <c r="L4720" s="217"/>
      <c r="M4720" s="217"/>
      <c r="N4720" s="217"/>
      <c r="O4720" s="217"/>
      <c r="P4720" s="217"/>
    </row>
    <row r="4721">
      <c r="A4721" s="217"/>
      <c r="B4721" s="234"/>
      <c r="C4721" s="234"/>
      <c r="D4721" s="235"/>
      <c r="E4721" s="235"/>
      <c r="F4721" s="217"/>
      <c r="G4721" s="217"/>
      <c r="H4721" s="217"/>
      <c r="I4721" s="217"/>
      <c r="J4721" s="217"/>
      <c r="K4721" s="217"/>
      <c r="L4721" s="217"/>
      <c r="M4721" s="217"/>
      <c r="N4721" s="217"/>
      <c r="O4721" s="217"/>
      <c r="P4721" s="217"/>
    </row>
    <row r="4722">
      <c r="A4722" s="217"/>
      <c r="B4722" s="234"/>
      <c r="C4722" s="234"/>
      <c r="D4722" s="235"/>
      <c r="E4722" s="235"/>
      <c r="F4722" s="217"/>
      <c r="G4722" s="217"/>
      <c r="H4722" s="217"/>
      <c r="I4722" s="217"/>
      <c r="J4722" s="217"/>
      <c r="K4722" s="217"/>
      <c r="L4722" s="217"/>
      <c r="M4722" s="217"/>
      <c r="N4722" s="217"/>
      <c r="O4722" s="217"/>
      <c r="P4722" s="217"/>
    </row>
    <row r="4723">
      <c r="A4723" s="217"/>
      <c r="B4723" s="234"/>
      <c r="C4723" s="234"/>
      <c r="D4723" s="235"/>
      <c r="E4723" s="235"/>
      <c r="F4723" s="217"/>
      <c r="G4723" s="217"/>
      <c r="H4723" s="217"/>
      <c r="I4723" s="217"/>
      <c r="J4723" s="217"/>
      <c r="K4723" s="217"/>
      <c r="L4723" s="217"/>
      <c r="M4723" s="217"/>
      <c r="N4723" s="217"/>
      <c r="O4723" s="217"/>
      <c r="P4723" s="217"/>
    </row>
    <row r="4724">
      <c r="A4724" s="217"/>
      <c r="B4724" s="234"/>
      <c r="C4724" s="234"/>
      <c r="D4724" s="235"/>
      <c r="E4724" s="235"/>
      <c r="F4724" s="217"/>
      <c r="G4724" s="217"/>
      <c r="H4724" s="217"/>
      <c r="I4724" s="217"/>
      <c r="J4724" s="217"/>
      <c r="K4724" s="217"/>
      <c r="L4724" s="217"/>
      <c r="M4724" s="217"/>
      <c r="N4724" s="217"/>
      <c r="O4724" s="217"/>
      <c r="P4724" s="217"/>
    </row>
    <row r="4725">
      <c r="A4725" s="217"/>
      <c r="B4725" s="234"/>
      <c r="C4725" s="234"/>
      <c r="D4725" s="235"/>
      <c r="E4725" s="235"/>
      <c r="F4725" s="217"/>
      <c r="G4725" s="217"/>
      <c r="H4725" s="217"/>
      <c r="I4725" s="217"/>
      <c r="J4725" s="217"/>
      <c r="K4725" s="217"/>
      <c r="L4725" s="217"/>
      <c r="M4725" s="217"/>
      <c r="N4725" s="217"/>
      <c r="O4725" s="217"/>
      <c r="P4725" s="217"/>
    </row>
    <row r="4726">
      <c r="A4726" s="217"/>
      <c r="B4726" s="234"/>
      <c r="C4726" s="234"/>
      <c r="D4726" s="235"/>
      <c r="E4726" s="235"/>
      <c r="F4726" s="217"/>
      <c r="G4726" s="217"/>
      <c r="H4726" s="217"/>
      <c r="I4726" s="217"/>
      <c r="J4726" s="217"/>
      <c r="K4726" s="217"/>
      <c r="L4726" s="217"/>
      <c r="M4726" s="217"/>
      <c r="N4726" s="217"/>
      <c r="O4726" s="217"/>
      <c r="P4726" s="217"/>
    </row>
    <row r="4727">
      <c r="A4727" s="217"/>
      <c r="B4727" s="234"/>
      <c r="C4727" s="234"/>
      <c r="D4727" s="235"/>
      <c r="E4727" s="235"/>
      <c r="F4727" s="217"/>
      <c r="G4727" s="217"/>
      <c r="H4727" s="217"/>
      <c r="I4727" s="217"/>
      <c r="J4727" s="217"/>
      <c r="K4727" s="217"/>
      <c r="L4727" s="217"/>
      <c r="M4727" s="217"/>
      <c r="N4727" s="217"/>
      <c r="O4727" s="217"/>
      <c r="P4727" s="217"/>
    </row>
    <row r="4728">
      <c r="A4728" s="217"/>
      <c r="B4728" s="234"/>
      <c r="C4728" s="234"/>
      <c r="D4728" s="235"/>
      <c r="E4728" s="235"/>
      <c r="F4728" s="217"/>
      <c r="G4728" s="217"/>
      <c r="H4728" s="217"/>
      <c r="I4728" s="217"/>
      <c r="J4728" s="217"/>
      <c r="K4728" s="217"/>
      <c r="L4728" s="217"/>
      <c r="M4728" s="217"/>
      <c r="N4728" s="217"/>
      <c r="O4728" s="217"/>
      <c r="P4728" s="217"/>
    </row>
    <row r="4729">
      <c r="A4729" s="217"/>
      <c r="B4729" s="234"/>
      <c r="C4729" s="234"/>
      <c r="D4729" s="235"/>
      <c r="E4729" s="235"/>
      <c r="F4729" s="217"/>
      <c r="G4729" s="217"/>
      <c r="H4729" s="217"/>
      <c r="I4729" s="217"/>
      <c r="J4729" s="217"/>
      <c r="K4729" s="217"/>
      <c r="L4729" s="217"/>
      <c r="M4729" s="217"/>
      <c r="N4729" s="217"/>
      <c r="O4729" s="217"/>
      <c r="P4729" s="217"/>
    </row>
    <row r="4730">
      <c r="A4730" s="217"/>
      <c r="B4730" s="234"/>
      <c r="C4730" s="234"/>
      <c r="D4730" s="235"/>
      <c r="E4730" s="235"/>
      <c r="F4730" s="217"/>
      <c r="G4730" s="217"/>
      <c r="H4730" s="217"/>
      <c r="I4730" s="217"/>
      <c r="J4730" s="217"/>
      <c r="K4730" s="217"/>
      <c r="L4730" s="217"/>
      <c r="M4730" s="217"/>
      <c r="N4730" s="217"/>
      <c r="O4730" s="217"/>
      <c r="P4730" s="217"/>
    </row>
    <row r="4731">
      <c r="A4731" s="217"/>
      <c r="B4731" s="234"/>
      <c r="C4731" s="234"/>
      <c r="D4731" s="235"/>
      <c r="E4731" s="235"/>
      <c r="F4731" s="217"/>
      <c r="G4731" s="217"/>
      <c r="H4731" s="217"/>
      <c r="I4731" s="217"/>
      <c r="J4731" s="217"/>
      <c r="K4731" s="217"/>
      <c r="L4731" s="217"/>
      <c r="M4731" s="217"/>
      <c r="N4731" s="217"/>
      <c r="O4731" s="217"/>
      <c r="P4731" s="217"/>
    </row>
    <row r="4732">
      <c r="A4732" s="217"/>
      <c r="B4732" s="234"/>
      <c r="C4732" s="234"/>
      <c r="D4732" s="235"/>
      <c r="E4732" s="235"/>
      <c r="F4732" s="217"/>
      <c r="G4732" s="217"/>
      <c r="H4732" s="217"/>
      <c r="I4732" s="217"/>
      <c r="J4732" s="217"/>
      <c r="K4732" s="217"/>
      <c r="L4732" s="217"/>
      <c r="M4732" s="217"/>
      <c r="N4732" s="217"/>
      <c r="O4732" s="217"/>
      <c r="P4732" s="217"/>
    </row>
    <row r="4733">
      <c r="A4733" s="217"/>
      <c r="B4733" s="234"/>
      <c r="C4733" s="234"/>
      <c r="D4733" s="235"/>
      <c r="E4733" s="235"/>
      <c r="F4733" s="217"/>
      <c r="G4733" s="217"/>
      <c r="H4733" s="217"/>
      <c r="I4733" s="217"/>
      <c r="J4733" s="217"/>
      <c r="K4733" s="217"/>
      <c r="L4733" s="217"/>
      <c r="M4733" s="217"/>
      <c r="N4733" s="217"/>
      <c r="O4733" s="217"/>
      <c r="P4733" s="217"/>
    </row>
    <row r="4734">
      <c r="A4734" s="217"/>
      <c r="B4734" s="234"/>
      <c r="C4734" s="234"/>
      <c r="D4734" s="235"/>
      <c r="E4734" s="235"/>
      <c r="F4734" s="217"/>
      <c r="G4734" s="217"/>
      <c r="H4734" s="217"/>
      <c r="I4734" s="217"/>
      <c r="J4734" s="217"/>
      <c r="K4734" s="217"/>
      <c r="L4734" s="217"/>
      <c r="M4734" s="217"/>
      <c r="N4734" s="217"/>
      <c r="O4734" s="217"/>
      <c r="P4734" s="217"/>
    </row>
    <row r="4735">
      <c r="A4735" s="217"/>
      <c r="B4735" s="234"/>
      <c r="C4735" s="234"/>
      <c r="D4735" s="235"/>
      <c r="E4735" s="235"/>
      <c r="F4735" s="217"/>
      <c r="G4735" s="217"/>
      <c r="H4735" s="217"/>
      <c r="I4735" s="217"/>
      <c r="J4735" s="217"/>
      <c r="K4735" s="217"/>
      <c r="L4735" s="217"/>
      <c r="M4735" s="217"/>
      <c r="N4735" s="217"/>
      <c r="O4735" s="217"/>
      <c r="P4735" s="217"/>
    </row>
    <row r="4736">
      <c r="A4736" s="217"/>
      <c r="B4736" s="234"/>
      <c r="C4736" s="234"/>
      <c r="D4736" s="235"/>
      <c r="E4736" s="235"/>
      <c r="F4736" s="217"/>
      <c r="G4736" s="217"/>
      <c r="H4736" s="217"/>
      <c r="I4736" s="217"/>
      <c r="J4736" s="217"/>
      <c r="K4736" s="217"/>
      <c r="L4736" s="217"/>
      <c r="M4736" s="217"/>
      <c r="N4736" s="217"/>
      <c r="O4736" s="217"/>
      <c r="P4736" s="217"/>
    </row>
    <row r="4737">
      <c r="A4737" s="217"/>
      <c r="B4737" s="234"/>
      <c r="C4737" s="234"/>
      <c r="D4737" s="235"/>
      <c r="E4737" s="235"/>
      <c r="F4737" s="217"/>
      <c r="G4737" s="217"/>
      <c r="H4737" s="217"/>
      <c r="I4737" s="217"/>
      <c r="J4737" s="217"/>
      <c r="K4737" s="217"/>
      <c r="L4737" s="217"/>
      <c r="M4737" s="217"/>
      <c r="N4737" s="217"/>
      <c r="O4737" s="217"/>
      <c r="P4737" s="217"/>
    </row>
    <row r="4738">
      <c r="A4738" s="217"/>
      <c r="B4738" s="234"/>
      <c r="C4738" s="234"/>
      <c r="D4738" s="235"/>
      <c r="E4738" s="235"/>
      <c r="F4738" s="217"/>
      <c r="G4738" s="217"/>
      <c r="H4738" s="217"/>
      <c r="I4738" s="217"/>
      <c r="J4738" s="217"/>
      <c r="K4738" s="217"/>
      <c r="L4738" s="217"/>
      <c r="M4738" s="217"/>
      <c r="N4738" s="217"/>
      <c r="O4738" s="217"/>
      <c r="P4738" s="217"/>
    </row>
    <row r="4739">
      <c r="A4739" s="217"/>
      <c r="B4739" s="234"/>
      <c r="C4739" s="234"/>
      <c r="D4739" s="235"/>
      <c r="E4739" s="235"/>
      <c r="F4739" s="217"/>
      <c r="G4739" s="217"/>
      <c r="H4739" s="217"/>
      <c r="I4739" s="217"/>
      <c r="J4739" s="217"/>
      <c r="K4739" s="217"/>
      <c r="L4739" s="217"/>
      <c r="M4739" s="217"/>
      <c r="N4739" s="217"/>
      <c r="O4739" s="217"/>
      <c r="P4739" s="217"/>
    </row>
    <row r="4740">
      <c r="A4740" s="217"/>
      <c r="B4740" s="234"/>
      <c r="C4740" s="234"/>
      <c r="D4740" s="235"/>
      <c r="E4740" s="235"/>
      <c r="F4740" s="217"/>
      <c r="G4740" s="217"/>
      <c r="H4740" s="217"/>
      <c r="I4740" s="217"/>
      <c r="J4740" s="217"/>
      <c r="K4740" s="217"/>
      <c r="L4740" s="217"/>
      <c r="M4740" s="217"/>
      <c r="N4740" s="217"/>
      <c r="O4740" s="217"/>
      <c r="P4740" s="217"/>
    </row>
    <row r="4741">
      <c r="A4741" s="217"/>
      <c r="B4741" s="234"/>
      <c r="C4741" s="234"/>
      <c r="D4741" s="235"/>
      <c r="E4741" s="235"/>
      <c r="F4741" s="217"/>
      <c r="G4741" s="217"/>
      <c r="H4741" s="217"/>
      <c r="I4741" s="217"/>
      <c r="J4741" s="217"/>
      <c r="K4741" s="217"/>
      <c r="L4741" s="217"/>
      <c r="M4741" s="217"/>
      <c r="N4741" s="217"/>
      <c r="O4741" s="217"/>
      <c r="P4741" s="217"/>
    </row>
    <row r="4742">
      <c r="A4742" s="217"/>
      <c r="B4742" s="234"/>
      <c r="C4742" s="234"/>
      <c r="D4742" s="235"/>
      <c r="E4742" s="235"/>
      <c r="F4742" s="217"/>
      <c r="G4742" s="217"/>
      <c r="H4742" s="217"/>
      <c r="I4742" s="217"/>
      <c r="J4742" s="217"/>
      <c r="K4742" s="217"/>
      <c r="L4742" s="217"/>
      <c r="M4742" s="217"/>
      <c r="N4742" s="217"/>
      <c r="O4742" s="217"/>
      <c r="P4742" s="217"/>
    </row>
    <row r="4743">
      <c r="A4743" s="217"/>
      <c r="B4743" s="234"/>
      <c r="C4743" s="234"/>
      <c r="D4743" s="235"/>
      <c r="E4743" s="235"/>
      <c r="F4743" s="217"/>
      <c r="G4743" s="217"/>
      <c r="H4743" s="217"/>
      <c r="I4743" s="217"/>
      <c r="J4743" s="217"/>
      <c r="K4743" s="217"/>
      <c r="L4743" s="217"/>
      <c r="M4743" s="217"/>
      <c r="N4743" s="217"/>
      <c r="O4743" s="217"/>
      <c r="P4743" s="217"/>
    </row>
    <row r="4744">
      <c r="A4744" s="217"/>
      <c r="B4744" s="234"/>
      <c r="C4744" s="234"/>
      <c r="D4744" s="235"/>
      <c r="E4744" s="235"/>
      <c r="F4744" s="217"/>
      <c r="G4744" s="217"/>
      <c r="H4744" s="217"/>
      <c r="I4744" s="217"/>
      <c r="J4744" s="217"/>
      <c r="K4744" s="217"/>
      <c r="L4744" s="217"/>
      <c r="M4744" s="217"/>
      <c r="N4744" s="217"/>
      <c r="O4744" s="217"/>
      <c r="P4744" s="217"/>
    </row>
    <row r="4745">
      <c r="A4745" s="217"/>
      <c r="B4745" s="234"/>
      <c r="C4745" s="234"/>
      <c r="D4745" s="235"/>
      <c r="E4745" s="235"/>
      <c r="F4745" s="217"/>
      <c r="G4745" s="217"/>
      <c r="H4745" s="217"/>
      <c r="I4745" s="217"/>
      <c r="J4745" s="217"/>
      <c r="K4745" s="217"/>
      <c r="L4745" s="217"/>
      <c r="M4745" s="217"/>
      <c r="N4745" s="217"/>
      <c r="O4745" s="217"/>
      <c r="P4745" s="217"/>
    </row>
    <row r="4746">
      <c r="A4746" s="217"/>
      <c r="B4746" s="234"/>
      <c r="C4746" s="234"/>
      <c r="D4746" s="235"/>
      <c r="E4746" s="235"/>
      <c r="F4746" s="217"/>
      <c r="G4746" s="217"/>
      <c r="H4746" s="217"/>
      <c r="I4746" s="217"/>
      <c r="J4746" s="217"/>
      <c r="K4746" s="217"/>
      <c r="L4746" s="217"/>
      <c r="M4746" s="217"/>
      <c r="N4746" s="217"/>
      <c r="O4746" s="217"/>
      <c r="P4746" s="217"/>
    </row>
    <row r="4747">
      <c r="A4747" s="217"/>
      <c r="B4747" s="234"/>
      <c r="C4747" s="234"/>
      <c r="D4747" s="235"/>
      <c r="E4747" s="235"/>
      <c r="F4747" s="217"/>
      <c r="G4747" s="217"/>
      <c r="H4747" s="217"/>
      <c r="I4747" s="217"/>
      <c r="J4747" s="217"/>
      <c r="K4747" s="217"/>
      <c r="L4747" s="217"/>
      <c r="M4747" s="217"/>
      <c r="N4747" s="217"/>
      <c r="O4747" s="217"/>
      <c r="P4747" s="217"/>
    </row>
    <row r="4748">
      <c r="A4748" s="217"/>
      <c r="B4748" s="234"/>
      <c r="C4748" s="234"/>
      <c r="D4748" s="235"/>
      <c r="E4748" s="235"/>
      <c r="F4748" s="217"/>
      <c r="G4748" s="217"/>
      <c r="H4748" s="217"/>
      <c r="I4748" s="217"/>
      <c r="J4748" s="217"/>
      <c r="K4748" s="217"/>
      <c r="L4748" s="217"/>
      <c r="M4748" s="217"/>
      <c r="N4748" s="217"/>
      <c r="O4748" s="217"/>
      <c r="P4748" s="217"/>
    </row>
    <row r="4749">
      <c r="A4749" s="217"/>
      <c r="B4749" s="234"/>
      <c r="C4749" s="234"/>
      <c r="D4749" s="235"/>
      <c r="E4749" s="235"/>
      <c r="F4749" s="217"/>
      <c r="G4749" s="217"/>
      <c r="H4749" s="217"/>
      <c r="I4749" s="217"/>
      <c r="J4749" s="217"/>
      <c r="K4749" s="217"/>
      <c r="L4749" s="217"/>
      <c r="M4749" s="217"/>
      <c r="N4749" s="217"/>
      <c r="O4749" s="217"/>
      <c r="P4749" s="217"/>
    </row>
    <row r="4750">
      <c r="A4750" s="217"/>
      <c r="B4750" s="234"/>
      <c r="C4750" s="234"/>
      <c r="D4750" s="235"/>
      <c r="E4750" s="235"/>
      <c r="F4750" s="217"/>
      <c r="G4750" s="217"/>
      <c r="H4750" s="217"/>
      <c r="I4750" s="217"/>
      <c r="J4750" s="217"/>
      <c r="K4750" s="217"/>
      <c r="L4750" s="217"/>
      <c r="M4750" s="217"/>
      <c r="N4750" s="217"/>
      <c r="O4750" s="217"/>
      <c r="P4750" s="217"/>
    </row>
    <row r="4751">
      <c r="A4751" s="217"/>
      <c r="B4751" s="234"/>
      <c r="C4751" s="234"/>
      <c r="D4751" s="235"/>
      <c r="E4751" s="235"/>
      <c r="F4751" s="217"/>
      <c r="G4751" s="217"/>
      <c r="H4751" s="217"/>
      <c r="I4751" s="217"/>
      <c r="J4751" s="217"/>
      <c r="K4751" s="217"/>
      <c r="L4751" s="217"/>
      <c r="M4751" s="217"/>
      <c r="N4751" s="217"/>
      <c r="O4751" s="217"/>
      <c r="P4751" s="217"/>
    </row>
    <row r="4752">
      <c r="A4752" s="217"/>
      <c r="B4752" s="234"/>
      <c r="C4752" s="234"/>
      <c r="D4752" s="235"/>
      <c r="E4752" s="235"/>
      <c r="F4752" s="217"/>
      <c r="G4752" s="217"/>
      <c r="H4752" s="217"/>
      <c r="I4752" s="217"/>
      <c r="J4752" s="217"/>
      <c r="K4752" s="217"/>
      <c r="L4752" s="217"/>
      <c r="M4752" s="217"/>
      <c r="N4752" s="217"/>
      <c r="O4752" s="217"/>
      <c r="P4752" s="217"/>
    </row>
    <row r="4753">
      <c r="A4753" s="217"/>
      <c r="B4753" s="234"/>
      <c r="C4753" s="234"/>
      <c r="D4753" s="235"/>
      <c r="E4753" s="235"/>
      <c r="F4753" s="217"/>
      <c r="G4753" s="217"/>
      <c r="H4753" s="217"/>
      <c r="I4753" s="217"/>
      <c r="J4753" s="217"/>
      <c r="K4753" s="217"/>
      <c r="L4753" s="217"/>
      <c r="M4753" s="217"/>
      <c r="N4753" s="217"/>
      <c r="O4753" s="217"/>
      <c r="P4753" s="217"/>
    </row>
    <row r="4754">
      <c r="A4754" s="217"/>
      <c r="B4754" s="234"/>
      <c r="C4754" s="234"/>
      <c r="D4754" s="235"/>
      <c r="E4754" s="235"/>
      <c r="F4754" s="217"/>
      <c r="G4754" s="217"/>
      <c r="H4754" s="217"/>
      <c r="I4754" s="217"/>
      <c r="J4754" s="217"/>
      <c r="K4754" s="217"/>
      <c r="L4754" s="217"/>
      <c r="M4754" s="217"/>
      <c r="N4754" s="217"/>
      <c r="O4754" s="217"/>
      <c r="P4754" s="217"/>
    </row>
    <row r="4755">
      <c r="A4755" s="217"/>
      <c r="B4755" s="234"/>
      <c r="C4755" s="234"/>
      <c r="D4755" s="235"/>
      <c r="E4755" s="235"/>
      <c r="F4755" s="217"/>
      <c r="G4755" s="217"/>
      <c r="H4755" s="217"/>
      <c r="I4755" s="217"/>
      <c r="J4755" s="217"/>
      <c r="K4755" s="217"/>
      <c r="L4755" s="217"/>
      <c r="M4755" s="217"/>
      <c r="N4755" s="217"/>
      <c r="O4755" s="217"/>
      <c r="P4755" s="217"/>
    </row>
    <row r="4756">
      <c r="A4756" s="217"/>
      <c r="B4756" s="234"/>
      <c r="C4756" s="234"/>
      <c r="D4756" s="235"/>
      <c r="E4756" s="235"/>
      <c r="F4756" s="217"/>
      <c r="G4756" s="217"/>
      <c r="H4756" s="217"/>
      <c r="I4756" s="217"/>
      <c r="J4756" s="217"/>
      <c r="K4756" s="217"/>
      <c r="L4756" s="217"/>
      <c r="M4756" s="217"/>
      <c r="N4756" s="217"/>
      <c r="O4756" s="217"/>
      <c r="P4756" s="217"/>
    </row>
    <row r="4757">
      <c r="A4757" s="217"/>
      <c r="B4757" s="234"/>
      <c r="C4757" s="234"/>
      <c r="D4757" s="235"/>
      <c r="E4757" s="235"/>
      <c r="F4757" s="217"/>
      <c r="G4757" s="217"/>
      <c r="H4757" s="217"/>
      <c r="I4757" s="217"/>
      <c r="J4757" s="217"/>
      <c r="K4757" s="217"/>
      <c r="L4757" s="217"/>
      <c r="M4757" s="217"/>
      <c r="N4757" s="217"/>
      <c r="O4757" s="217"/>
      <c r="P4757" s="217"/>
    </row>
    <row r="4758">
      <c r="A4758" s="217"/>
      <c r="B4758" s="234"/>
      <c r="C4758" s="234"/>
      <c r="D4758" s="235"/>
      <c r="E4758" s="235"/>
      <c r="F4758" s="217"/>
      <c r="G4758" s="217"/>
      <c r="H4758" s="217"/>
      <c r="I4758" s="217"/>
      <c r="J4758" s="217"/>
      <c r="K4758" s="217"/>
      <c r="L4758" s="217"/>
      <c r="M4758" s="217"/>
      <c r="N4758" s="217"/>
      <c r="O4758" s="217"/>
      <c r="P4758" s="217"/>
    </row>
    <row r="4759">
      <c r="A4759" s="217"/>
      <c r="B4759" s="234"/>
      <c r="C4759" s="234"/>
      <c r="D4759" s="235"/>
      <c r="E4759" s="235"/>
      <c r="F4759" s="217"/>
      <c r="G4759" s="217"/>
      <c r="H4759" s="217"/>
      <c r="I4759" s="217"/>
      <c r="J4759" s="217"/>
      <c r="K4759" s="217"/>
      <c r="L4759" s="217"/>
      <c r="M4759" s="217"/>
      <c r="N4759" s="217"/>
      <c r="O4759" s="217"/>
      <c r="P4759" s="217"/>
    </row>
    <row r="4760">
      <c r="A4760" s="217"/>
      <c r="B4760" s="234"/>
      <c r="C4760" s="234"/>
      <c r="D4760" s="235"/>
      <c r="E4760" s="235"/>
      <c r="F4760" s="217"/>
      <c r="G4760" s="217"/>
      <c r="H4760" s="217"/>
      <c r="I4760" s="217"/>
      <c r="J4760" s="217"/>
      <c r="K4760" s="217"/>
      <c r="L4760" s="217"/>
      <c r="M4760" s="217"/>
      <c r="N4760" s="217"/>
      <c r="O4760" s="217"/>
      <c r="P4760" s="217"/>
    </row>
    <row r="4761">
      <c r="A4761" s="217"/>
      <c r="B4761" s="234"/>
      <c r="C4761" s="234"/>
      <c r="D4761" s="235"/>
      <c r="E4761" s="235"/>
      <c r="F4761" s="217"/>
      <c r="G4761" s="217"/>
      <c r="H4761" s="217"/>
      <c r="I4761" s="217"/>
      <c r="J4761" s="217"/>
      <c r="K4761" s="217"/>
      <c r="L4761" s="217"/>
      <c r="M4761" s="217"/>
      <c r="N4761" s="217"/>
      <c r="O4761" s="217"/>
      <c r="P4761" s="217"/>
    </row>
    <row r="4762">
      <c r="A4762" s="217"/>
      <c r="B4762" s="234"/>
      <c r="C4762" s="234"/>
      <c r="D4762" s="235"/>
      <c r="E4762" s="235"/>
      <c r="F4762" s="217"/>
      <c r="G4762" s="217"/>
      <c r="H4762" s="217"/>
      <c r="I4762" s="217"/>
      <c r="J4762" s="217"/>
      <c r="K4762" s="217"/>
      <c r="L4762" s="217"/>
      <c r="M4762" s="217"/>
      <c r="N4762" s="217"/>
      <c r="O4762" s="217"/>
      <c r="P4762" s="217"/>
    </row>
    <row r="4763">
      <c r="A4763" s="217"/>
      <c r="B4763" s="234"/>
      <c r="C4763" s="234"/>
      <c r="D4763" s="235"/>
      <c r="E4763" s="235"/>
      <c r="F4763" s="217"/>
      <c r="G4763" s="217"/>
      <c r="H4763" s="217"/>
      <c r="I4763" s="217"/>
      <c r="J4763" s="217"/>
      <c r="K4763" s="217"/>
      <c r="L4763" s="217"/>
      <c r="M4763" s="217"/>
      <c r="N4763" s="217"/>
      <c r="O4763" s="217"/>
      <c r="P4763" s="217"/>
    </row>
    <row r="4764">
      <c r="A4764" s="217"/>
      <c r="B4764" s="234"/>
      <c r="C4764" s="234"/>
      <c r="D4764" s="235"/>
      <c r="E4764" s="235"/>
      <c r="F4764" s="217"/>
      <c r="G4764" s="217"/>
      <c r="H4764" s="217"/>
      <c r="I4764" s="217"/>
      <c r="J4764" s="217"/>
      <c r="K4764" s="217"/>
      <c r="L4764" s="217"/>
      <c r="M4764" s="217"/>
      <c r="N4764" s="217"/>
      <c r="O4764" s="217"/>
      <c r="P4764" s="217"/>
    </row>
    <row r="4765">
      <c r="A4765" s="217"/>
      <c r="B4765" s="234"/>
      <c r="C4765" s="234"/>
      <c r="D4765" s="235"/>
      <c r="E4765" s="235"/>
      <c r="F4765" s="217"/>
      <c r="G4765" s="217"/>
      <c r="H4765" s="217"/>
      <c r="I4765" s="217"/>
      <c r="J4765" s="217"/>
      <c r="K4765" s="217"/>
      <c r="L4765" s="217"/>
      <c r="M4765" s="217"/>
      <c r="N4765" s="217"/>
      <c r="O4765" s="217"/>
      <c r="P4765" s="217"/>
    </row>
    <row r="4766">
      <c r="A4766" s="217"/>
      <c r="B4766" s="234"/>
      <c r="C4766" s="234"/>
      <c r="D4766" s="235"/>
      <c r="E4766" s="235"/>
      <c r="F4766" s="217"/>
      <c r="G4766" s="217"/>
      <c r="H4766" s="217"/>
      <c r="I4766" s="217"/>
      <c r="J4766" s="217"/>
      <c r="K4766" s="217"/>
      <c r="L4766" s="217"/>
      <c r="M4766" s="217"/>
      <c r="N4766" s="217"/>
      <c r="O4766" s="217"/>
      <c r="P4766" s="217"/>
    </row>
    <row r="4767">
      <c r="A4767" s="217"/>
      <c r="B4767" s="234"/>
      <c r="C4767" s="234"/>
      <c r="D4767" s="235"/>
      <c r="E4767" s="235"/>
      <c r="F4767" s="217"/>
      <c r="G4767" s="217"/>
      <c r="H4767" s="217"/>
      <c r="I4767" s="217"/>
      <c r="J4767" s="217"/>
      <c r="K4767" s="217"/>
      <c r="L4767" s="217"/>
      <c r="M4767" s="217"/>
      <c r="N4767" s="217"/>
      <c r="O4767" s="217"/>
      <c r="P4767" s="217"/>
    </row>
    <row r="4768">
      <c r="A4768" s="217"/>
      <c r="B4768" s="234"/>
      <c r="C4768" s="234"/>
      <c r="D4768" s="235"/>
      <c r="E4768" s="235"/>
      <c r="F4768" s="217"/>
      <c r="G4768" s="217"/>
      <c r="H4768" s="217"/>
      <c r="I4768" s="217"/>
      <c r="J4768" s="217"/>
      <c r="K4768" s="217"/>
      <c r="L4768" s="217"/>
      <c r="M4768" s="217"/>
      <c r="N4768" s="217"/>
      <c r="O4768" s="217"/>
      <c r="P4768" s="217"/>
    </row>
    <row r="4769">
      <c r="A4769" s="217"/>
      <c r="B4769" s="234"/>
      <c r="C4769" s="234"/>
      <c r="D4769" s="235"/>
      <c r="E4769" s="235"/>
      <c r="F4769" s="217"/>
      <c r="G4769" s="217"/>
      <c r="H4769" s="217"/>
      <c r="I4769" s="217"/>
      <c r="J4769" s="217"/>
      <c r="K4769" s="217"/>
      <c r="L4769" s="217"/>
      <c r="M4769" s="217"/>
      <c r="N4769" s="217"/>
      <c r="O4769" s="217"/>
      <c r="P4769" s="217"/>
    </row>
    <row r="4770">
      <c r="A4770" s="217"/>
      <c r="B4770" s="234"/>
      <c r="C4770" s="234"/>
      <c r="D4770" s="235"/>
      <c r="E4770" s="235"/>
      <c r="F4770" s="217"/>
      <c r="G4770" s="217"/>
      <c r="H4770" s="217"/>
      <c r="I4770" s="217"/>
      <c r="J4770" s="217"/>
      <c r="K4770" s="217"/>
      <c r="L4770" s="217"/>
      <c r="M4770" s="217"/>
      <c r="N4770" s="217"/>
      <c r="O4770" s="217"/>
      <c r="P4770" s="217"/>
    </row>
    <row r="4771">
      <c r="A4771" s="217"/>
      <c r="B4771" s="234"/>
      <c r="C4771" s="234"/>
      <c r="D4771" s="235"/>
      <c r="E4771" s="235"/>
      <c r="F4771" s="217"/>
      <c r="G4771" s="217"/>
      <c r="H4771" s="217"/>
      <c r="I4771" s="217"/>
      <c r="J4771" s="217"/>
      <c r="K4771" s="217"/>
      <c r="L4771" s="217"/>
      <c r="M4771" s="217"/>
      <c r="N4771" s="217"/>
      <c r="O4771" s="217"/>
      <c r="P4771" s="217"/>
    </row>
    <row r="4772">
      <c r="A4772" s="217"/>
      <c r="B4772" s="234"/>
      <c r="C4772" s="234"/>
      <c r="D4772" s="235"/>
      <c r="E4772" s="235"/>
      <c r="F4772" s="217"/>
      <c r="G4772" s="217"/>
      <c r="H4772" s="217"/>
      <c r="I4772" s="217"/>
      <c r="J4772" s="217"/>
      <c r="K4772" s="217"/>
      <c r="L4772" s="217"/>
      <c r="M4772" s="217"/>
      <c r="N4772" s="217"/>
      <c r="O4772" s="217"/>
      <c r="P4772" s="217"/>
    </row>
    <row r="4773">
      <c r="A4773" s="217"/>
      <c r="B4773" s="234"/>
      <c r="C4773" s="234"/>
      <c r="D4773" s="235"/>
      <c r="E4773" s="235"/>
      <c r="F4773" s="217"/>
      <c r="G4773" s="217"/>
      <c r="H4773" s="217"/>
      <c r="I4773" s="217"/>
      <c r="J4773" s="217"/>
      <c r="K4773" s="217"/>
      <c r="L4773" s="217"/>
      <c r="M4773" s="217"/>
      <c r="N4773" s="217"/>
      <c r="O4773" s="217"/>
      <c r="P4773" s="217"/>
    </row>
    <row r="4774">
      <c r="A4774" s="217"/>
      <c r="B4774" s="234"/>
      <c r="C4774" s="234"/>
      <c r="D4774" s="235"/>
      <c r="E4774" s="235"/>
      <c r="F4774" s="217"/>
      <c r="G4774" s="217"/>
      <c r="H4774" s="217"/>
      <c r="I4774" s="217"/>
      <c r="J4774" s="217"/>
      <c r="K4774" s="217"/>
      <c r="L4774" s="217"/>
      <c r="M4774" s="217"/>
      <c r="N4774" s="217"/>
      <c r="O4774" s="217"/>
      <c r="P4774" s="217"/>
    </row>
    <row r="4775">
      <c r="A4775" s="217"/>
      <c r="B4775" s="234"/>
      <c r="C4775" s="234"/>
      <c r="D4775" s="235"/>
      <c r="E4775" s="235"/>
      <c r="F4775" s="217"/>
      <c r="G4775" s="217"/>
      <c r="H4775" s="217"/>
      <c r="I4775" s="217"/>
      <c r="J4775" s="217"/>
      <c r="K4775" s="217"/>
      <c r="L4775" s="217"/>
      <c r="M4775" s="217"/>
      <c r="N4775" s="217"/>
      <c r="O4775" s="217"/>
      <c r="P4775" s="217"/>
    </row>
    <row r="4776">
      <c r="A4776" s="217"/>
      <c r="B4776" s="234"/>
      <c r="C4776" s="234"/>
      <c r="D4776" s="235"/>
      <c r="E4776" s="235"/>
      <c r="F4776" s="217"/>
      <c r="G4776" s="217"/>
      <c r="H4776" s="217"/>
      <c r="I4776" s="217"/>
      <c r="J4776" s="217"/>
      <c r="K4776" s="217"/>
      <c r="L4776" s="217"/>
      <c r="M4776" s="217"/>
      <c r="N4776" s="217"/>
      <c r="O4776" s="217"/>
      <c r="P4776" s="217"/>
    </row>
    <row r="4777">
      <c r="A4777" s="217"/>
      <c r="B4777" s="234"/>
      <c r="C4777" s="234"/>
      <c r="D4777" s="235"/>
      <c r="E4777" s="235"/>
      <c r="F4777" s="217"/>
      <c r="G4777" s="217"/>
      <c r="H4777" s="217"/>
      <c r="I4777" s="217"/>
      <c r="J4777" s="217"/>
      <c r="K4777" s="217"/>
      <c r="L4777" s="217"/>
      <c r="M4777" s="217"/>
      <c r="N4777" s="217"/>
      <c r="O4777" s="217"/>
      <c r="P4777" s="217"/>
    </row>
    <row r="4778">
      <c r="A4778" s="217"/>
      <c r="B4778" s="234"/>
      <c r="C4778" s="234"/>
      <c r="D4778" s="235"/>
      <c r="E4778" s="235"/>
      <c r="F4778" s="217"/>
      <c r="G4778" s="217"/>
      <c r="H4778" s="217"/>
      <c r="I4778" s="217"/>
      <c r="J4778" s="217"/>
      <c r="K4778" s="217"/>
      <c r="L4778" s="217"/>
      <c r="M4778" s="217"/>
      <c r="N4778" s="217"/>
      <c r="O4778" s="217"/>
      <c r="P4778" s="217"/>
    </row>
    <row r="4779">
      <c r="A4779" s="217"/>
      <c r="B4779" s="234"/>
      <c r="C4779" s="234"/>
      <c r="D4779" s="235"/>
      <c r="E4779" s="235"/>
      <c r="F4779" s="217"/>
      <c r="G4779" s="217"/>
      <c r="H4779" s="217"/>
      <c r="I4779" s="217"/>
      <c r="J4779" s="217"/>
      <c r="K4779" s="217"/>
      <c r="L4779" s="217"/>
      <c r="M4779" s="217"/>
      <c r="N4779" s="217"/>
      <c r="O4779" s="217"/>
      <c r="P4779" s="217"/>
    </row>
    <row r="4780">
      <c r="A4780" s="217"/>
      <c r="B4780" s="234"/>
      <c r="C4780" s="234"/>
      <c r="D4780" s="235"/>
      <c r="E4780" s="235"/>
      <c r="F4780" s="217"/>
      <c r="G4780" s="217"/>
      <c r="H4780" s="217"/>
      <c r="I4780" s="217"/>
      <c r="J4780" s="217"/>
      <c r="K4780" s="217"/>
      <c r="L4780" s="217"/>
      <c r="M4780" s="217"/>
      <c r="N4780" s="217"/>
      <c r="O4780" s="217"/>
      <c r="P4780" s="217"/>
    </row>
    <row r="4781">
      <c r="A4781" s="217"/>
      <c r="B4781" s="234"/>
      <c r="C4781" s="234"/>
      <c r="D4781" s="235"/>
      <c r="E4781" s="235"/>
      <c r="F4781" s="217"/>
      <c r="G4781" s="217"/>
      <c r="H4781" s="217"/>
      <c r="I4781" s="217"/>
      <c r="J4781" s="217"/>
      <c r="K4781" s="217"/>
      <c r="L4781" s="217"/>
      <c r="M4781" s="217"/>
      <c r="N4781" s="217"/>
      <c r="O4781" s="217"/>
      <c r="P4781" s="217"/>
    </row>
    <row r="4782">
      <c r="A4782" s="217"/>
      <c r="B4782" s="234"/>
      <c r="C4782" s="234"/>
      <c r="D4782" s="235"/>
      <c r="E4782" s="235"/>
      <c r="F4782" s="217"/>
      <c r="G4782" s="217"/>
      <c r="H4782" s="217"/>
      <c r="I4782" s="217"/>
      <c r="J4782" s="217"/>
      <c r="K4782" s="217"/>
      <c r="L4782" s="217"/>
      <c r="M4782" s="217"/>
      <c r="N4782" s="217"/>
      <c r="O4782" s="217"/>
      <c r="P4782" s="217"/>
    </row>
    <row r="4783">
      <c r="A4783" s="217"/>
      <c r="B4783" s="234"/>
      <c r="C4783" s="234"/>
      <c r="D4783" s="235"/>
      <c r="E4783" s="235"/>
      <c r="F4783" s="217"/>
      <c r="G4783" s="217"/>
      <c r="H4783" s="217"/>
      <c r="I4783" s="217"/>
      <c r="J4783" s="217"/>
      <c r="K4783" s="217"/>
      <c r="L4783" s="217"/>
      <c r="M4783" s="217"/>
      <c r="N4783" s="217"/>
      <c r="O4783" s="217"/>
      <c r="P4783" s="217"/>
    </row>
    <row r="4784">
      <c r="A4784" s="217"/>
      <c r="B4784" s="234"/>
      <c r="C4784" s="234"/>
      <c r="D4784" s="235"/>
      <c r="E4784" s="235"/>
      <c r="F4784" s="217"/>
      <c r="G4784" s="217"/>
      <c r="H4784" s="217"/>
      <c r="I4784" s="217"/>
      <c r="J4784" s="217"/>
      <c r="K4784" s="217"/>
      <c r="L4784" s="217"/>
      <c r="M4784" s="217"/>
      <c r="N4784" s="217"/>
      <c r="O4784" s="217"/>
      <c r="P4784" s="217"/>
    </row>
    <row r="4785">
      <c r="A4785" s="217"/>
      <c r="B4785" s="234"/>
      <c r="C4785" s="234"/>
      <c r="D4785" s="235"/>
      <c r="E4785" s="235"/>
      <c r="F4785" s="217"/>
      <c r="G4785" s="217"/>
      <c r="H4785" s="217"/>
      <c r="I4785" s="217"/>
      <c r="J4785" s="217"/>
      <c r="K4785" s="217"/>
      <c r="L4785" s="217"/>
      <c r="M4785" s="217"/>
      <c r="N4785" s="217"/>
      <c r="O4785" s="217"/>
      <c r="P4785" s="217"/>
    </row>
    <row r="4786">
      <c r="A4786" s="217"/>
      <c r="B4786" s="234"/>
      <c r="C4786" s="234"/>
      <c r="D4786" s="235"/>
      <c r="E4786" s="235"/>
      <c r="F4786" s="217"/>
      <c r="G4786" s="217"/>
      <c r="H4786" s="217"/>
      <c r="I4786" s="217"/>
      <c r="J4786" s="217"/>
      <c r="K4786" s="217"/>
      <c r="L4786" s="217"/>
      <c r="M4786" s="217"/>
      <c r="N4786" s="217"/>
      <c r="O4786" s="217"/>
      <c r="P4786" s="217"/>
    </row>
    <row r="4787">
      <c r="A4787" s="217"/>
      <c r="B4787" s="234"/>
      <c r="C4787" s="234"/>
      <c r="D4787" s="235"/>
      <c r="E4787" s="235"/>
      <c r="F4787" s="217"/>
      <c r="G4787" s="217"/>
      <c r="H4787" s="217"/>
      <c r="I4787" s="217"/>
      <c r="J4787" s="217"/>
      <c r="K4787" s="217"/>
      <c r="L4787" s="217"/>
      <c r="M4787" s="217"/>
      <c r="N4787" s="217"/>
      <c r="O4787" s="217"/>
      <c r="P4787" s="217"/>
    </row>
    <row r="4788">
      <c r="A4788" s="217"/>
      <c r="B4788" s="234"/>
      <c r="C4788" s="234"/>
      <c r="D4788" s="235"/>
      <c r="E4788" s="235"/>
      <c r="F4788" s="217"/>
      <c r="G4788" s="217"/>
      <c r="H4788" s="217"/>
      <c r="I4788" s="217"/>
      <c r="J4788" s="217"/>
      <c r="K4788" s="217"/>
      <c r="L4788" s="217"/>
      <c r="M4788" s="217"/>
      <c r="N4788" s="217"/>
      <c r="O4788" s="217"/>
      <c r="P4788" s="217"/>
    </row>
    <row r="4789">
      <c r="A4789" s="217"/>
      <c r="B4789" s="234"/>
      <c r="C4789" s="234"/>
      <c r="D4789" s="235"/>
      <c r="E4789" s="235"/>
      <c r="F4789" s="217"/>
      <c r="G4789" s="217"/>
      <c r="H4789" s="217"/>
      <c r="I4789" s="217"/>
      <c r="J4789" s="217"/>
      <c r="K4789" s="217"/>
      <c r="L4789" s="217"/>
      <c r="M4789" s="217"/>
      <c r="N4789" s="217"/>
      <c r="O4789" s="217"/>
      <c r="P4789" s="217"/>
    </row>
    <row r="4790">
      <c r="A4790" s="217"/>
      <c r="B4790" s="234"/>
      <c r="C4790" s="234"/>
      <c r="D4790" s="235"/>
      <c r="E4790" s="235"/>
      <c r="F4790" s="217"/>
      <c r="G4790" s="217"/>
      <c r="H4790" s="217"/>
      <c r="I4790" s="217"/>
      <c r="J4790" s="217"/>
      <c r="K4790" s="217"/>
      <c r="L4790" s="217"/>
      <c r="M4790" s="217"/>
      <c r="N4790" s="217"/>
      <c r="O4790" s="217"/>
      <c r="P4790" s="217"/>
    </row>
    <row r="4791">
      <c r="A4791" s="217"/>
      <c r="B4791" s="234"/>
      <c r="C4791" s="234"/>
      <c r="D4791" s="235"/>
      <c r="E4791" s="235"/>
      <c r="F4791" s="217"/>
      <c r="G4791" s="217"/>
      <c r="H4791" s="217"/>
      <c r="I4791" s="217"/>
      <c r="J4791" s="217"/>
      <c r="K4791" s="217"/>
      <c r="L4791" s="217"/>
      <c r="M4791" s="217"/>
      <c r="N4791" s="217"/>
      <c r="O4791" s="217"/>
      <c r="P4791" s="217"/>
    </row>
    <row r="4792">
      <c r="A4792" s="217"/>
      <c r="B4792" s="234"/>
      <c r="C4792" s="234"/>
      <c r="D4792" s="235"/>
      <c r="E4792" s="235"/>
      <c r="F4792" s="217"/>
      <c r="G4792" s="217"/>
      <c r="H4792" s="217"/>
      <c r="I4792" s="217"/>
      <c r="J4792" s="217"/>
      <c r="K4792" s="217"/>
      <c r="L4792" s="217"/>
      <c r="M4792" s="217"/>
      <c r="N4792" s="217"/>
      <c r="O4792" s="217"/>
      <c r="P4792" s="217"/>
    </row>
    <row r="4793">
      <c r="A4793" s="217"/>
      <c r="B4793" s="234"/>
      <c r="C4793" s="234"/>
      <c r="D4793" s="235"/>
      <c r="E4793" s="235"/>
      <c r="F4793" s="217"/>
      <c r="G4793" s="217"/>
      <c r="H4793" s="217"/>
      <c r="I4793" s="217"/>
      <c r="J4793" s="217"/>
      <c r="K4793" s="217"/>
      <c r="L4793" s="217"/>
      <c r="M4793" s="217"/>
      <c r="N4793" s="217"/>
      <c r="O4793" s="217"/>
      <c r="P4793" s="217"/>
    </row>
    <row r="4794">
      <c r="A4794" s="217"/>
      <c r="B4794" s="234"/>
      <c r="C4794" s="234"/>
      <c r="D4794" s="235"/>
      <c r="E4794" s="235"/>
      <c r="F4794" s="217"/>
      <c r="G4794" s="217"/>
      <c r="H4794" s="217"/>
      <c r="I4794" s="217"/>
      <c r="J4794" s="217"/>
      <c r="K4794" s="217"/>
      <c r="L4794" s="217"/>
      <c r="M4794" s="217"/>
      <c r="N4794" s="217"/>
      <c r="O4794" s="217"/>
      <c r="P4794" s="217"/>
    </row>
    <row r="4795">
      <c r="A4795" s="217"/>
      <c r="B4795" s="234"/>
      <c r="C4795" s="234"/>
      <c r="D4795" s="235"/>
      <c r="E4795" s="235"/>
      <c r="F4795" s="217"/>
      <c r="G4795" s="217"/>
      <c r="H4795" s="217"/>
      <c r="I4795" s="217"/>
      <c r="J4795" s="217"/>
      <c r="K4795" s="217"/>
      <c r="L4795" s="217"/>
      <c r="M4795" s="217"/>
      <c r="N4795" s="217"/>
      <c r="O4795" s="217"/>
      <c r="P4795" s="217"/>
    </row>
    <row r="4796">
      <c r="A4796" s="217"/>
      <c r="B4796" s="234"/>
      <c r="C4796" s="234"/>
      <c r="D4796" s="235"/>
      <c r="E4796" s="235"/>
      <c r="F4796" s="217"/>
      <c r="G4796" s="217"/>
      <c r="H4796" s="217"/>
      <c r="I4796" s="217"/>
      <c r="J4796" s="217"/>
      <c r="K4796" s="217"/>
      <c r="L4796" s="217"/>
      <c r="M4796" s="217"/>
      <c r="N4796" s="217"/>
      <c r="O4796" s="217"/>
      <c r="P4796" s="217"/>
    </row>
    <row r="4797">
      <c r="A4797" s="217"/>
      <c r="B4797" s="234"/>
      <c r="C4797" s="234"/>
      <c r="D4797" s="235"/>
      <c r="E4797" s="235"/>
      <c r="F4797" s="217"/>
      <c r="G4797" s="217"/>
      <c r="H4797" s="217"/>
      <c r="I4797" s="217"/>
      <c r="J4797" s="217"/>
      <c r="K4797" s="217"/>
      <c r="L4797" s="217"/>
      <c r="M4797" s="217"/>
      <c r="N4797" s="217"/>
      <c r="O4797" s="217"/>
      <c r="P4797" s="217"/>
    </row>
    <row r="4798">
      <c r="A4798" s="217"/>
      <c r="B4798" s="234"/>
      <c r="C4798" s="234"/>
      <c r="D4798" s="235"/>
      <c r="E4798" s="235"/>
      <c r="F4798" s="217"/>
      <c r="G4798" s="217"/>
      <c r="H4798" s="217"/>
      <c r="I4798" s="217"/>
      <c r="J4798" s="217"/>
      <c r="K4798" s="217"/>
      <c r="L4798" s="217"/>
      <c r="M4798" s="217"/>
      <c r="N4798" s="217"/>
      <c r="O4798" s="217"/>
      <c r="P4798" s="217"/>
    </row>
    <row r="4799">
      <c r="A4799" s="217"/>
      <c r="B4799" s="234"/>
      <c r="C4799" s="234"/>
      <c r="D4799" s="235"/>
      <c r="E4799" s="235"/>
      <c r="F4799" s="217"/>
      <c r="G4799" s="217"/>
      <c r="H4799" s="217"/>
      <c r="I4799" s="217"/>
      <c r="J4799" s="217"/>
      <c r="K4799" s="217"/>
      <c r="L4799" s="217"/>
      <c r="M4799" s="217"/>
      <c r="N4799" s="217"/>
      <c r="O4799" s="217"/>
      <c r="P4799" s="217"/>
    </row>
    <row r="4800">
      <c r="A4800" s="217"/>
      <c r="B4800" s="234"/>
      <c r="C4800" s="234"/>
      <c r="D4800" s="235"/>
      <c r="E4800" s="235"/>
      <c r="F4800" s="217"/>
      <c r="G4800" s="217"/>
      <c r="H4800" s="217"/>
      <c r="I4800" s="217"/>
      <c r="J4800" s="217"/>
      <c r="K4800" s="217"/>
      <c r="L4800" s="217"/>
      <c r="M4800" s="217"/>
      <c r="N4800" s="217"/>
      <c r="O4800" s="217"/>
      <c r="P4800" s="217"/>
    </row>
    <row r="4801">
      <c r="A4801" s="217"/>
      <c r="B4801" s="234"/>
      <c r="C4801" s="234"/>
      <c r="D4801" s="235"/>
      <c r="E4801" s="235"/>
      <c r="F4801" s="217"/>
      <c r="G4801" s="217"/>
      <c r="H4801" s="217"/>
      <c r="I4801" s="217"/>
      <c r="J4801" s="217"/>
      <c r="K4801" s="217"/>
      <c r="L4801" s="217"/>
      <c r="M4801" s="217"/>
      <c r="N4801" s="217"/>
      <c r="O4801" s="217"/>
      <c r="P4801" s="217"/>
    </row>
    <row r="4802">
      <c r="A4802" s="217"/>
      <c r="B4802" s="234"/>
      <c r="C4802" s="234"/>
      <c r="D4802" s="235"/>
      <c r="E4802" s="235"/>
      <c r="F4802" s="217"/>
      <c r="G4802" s="217"/>
      <c r="H4802" s="217"/>
      <c r="I4802" s="217"/>
      <c r="J4802" s="217"/>
      <c r="K4802" s="217"/>
      <c r="L4802" s="217"/>
      <c r="M4802" s="217"/>
      <c r="N4802" s="217"/>
      <c r="O4802" s="217"/>
      <c r="P4802" s="217"/>
    </row>
    <row r="4803">
      <c r="A4803" s="217"/>
      <c r="B4803" s="234"/>
      <c r="C4803" s="234"/>
      <c r="D4803" s="235"/>
      <c r="E4803" s="235"/>
      <c r="F4803" s="217"/>
      <c r="G4803" s="217"/>
      <c r="H4803" s="217"/>
      <c r="I4803" s="217"/>
      <c r="J4803" s="217"/>
      <c r="K4803" s="217"/>
      <c r="L4803" s="217"/>
      <c r="M4803" s="217"/>
      <c r="N4803" s="217"/>
      <c r="O4803" s="217"/>
      <c r="P4803" s="217"/>
    </row>
    <row r="4804">
      <c r="A4804" s="217"/>
      <c r="B4804" s="234"/>
      <c r="C4804" s="234"/>
      <c r="D4804" s="235"/>
      <c r="E4804" s="235"/>
      <c r="F4804" s="217"/>
      <c r="G4804" s="217"/>
      <c r="H4804" s="217"/>
      <c r="I4804" s="217"/>
      <c r="J4804" s="217"/>
      <c r="K4804" s="217"/>
      <c r="L4804" s="217"/>
      <c r="M4804" s="217"/>
      <c r="N4804" s="217"/>
      <c r="O4804" s="217"/>
      <c r="P4804" s="217"/>
    </row>
    <row r="4805">
      <c r="A4805" s="217"/>
      <c r="B4805" s="234"/>
      <c r="C4805" s="234"/>
      <c r="D4805" s="235"/>
      <c r="E4805" s="235"/>
      <c r="F4805" s="217"/>
      <c r="G4805" s="217"/>
      <c r="H4805" s="217"/>
      <c r="I4805" s="217"/>
      <c r="J4805" s="217"/>
      <c r="K4805" s="217"/>
      <c r="L4805" s="217"/>
      <c r="M4805" s="217"/>
      <c r="N4805" s="217"/>
      <c r="O4805" s="217"/>
      <c r="P4805" s="217"/>
    </row>
    <row r="4806">
      <c r="A4806" s="217"/>
      <c r="B4806" s="234"/>
      <c r="C4806" s="234"/>
      <c r="D4806" s="235"/>
      <c r="E4806" s="235"/>
      <c r="F4806" s="217"/>
      <c r="G4806" s="217"/>
      <c r="H4806" s="217"/>
      <c r="I4806" s="217"/>
      <c r="J4806" s="217"/>
      <c r="K4806" s="217"/>
      <c r="L4806" s="217"/>
      <c r="M4806" s="217"/>
      <c r="N4806" s="217"/>
      <c r="O4806" s="217"/>
      <c r="P4806" s="217"/>
    </row>
    <row r="4807">
      <c r="A4807" s="217"/>
      <c r="B4807" s="234"/>
      <c r="C4807" s="234"/>
      <c r="D4807" s="235"/>
      <c r="E4807" s="235"/>
      <c r="F4807" s="217"/>
      <c r="G4807" s="217"/>
      <c r="H4807" s="217"/>
      <c r="I4807" s="217"/>
      <c r="J4807" s="217"/>
      <c r="K4807" s="217"/>
      <c r="L4807" s="217"/>
      <c r="M4807" s="217"/>
      <c r="N4807" s="217"/>
      <c r="O4807" s="217"/>
      <c r="P4807" s="217"/>
    </row>
    <row r="4808">
      <c r="A4808" s="217"/>
      <c r="B4808" s="234"/>
      <c r="C4808" s="234"/>
      <c r="D4808" s="235"/>
      <c r="E4808" s="235"/>
      <c r="F4808" s="217"/>
      <c r="G4808" s="217"/>
      <c r="H4808" s="217"/>
      <c r="I4808" s="217"/>
      <c r="J4808" s="217"/>
      <c r="K4808" s="217"/>
      <c r="L4808" s="217"/>
      <c r="M4808" s="217"/>
      <c r="N4808" s="217"/>
      <c r="O4808" s="217"/>
      <c r="P4808" s="217"/>
    </row>
    <row r="4809">
      <c r="A4809" s="217"/>
      <c r="B4809" s="234"/>
      <c r="C4809" s="234"/>
      <c r="D4809" s="235"/>
      <c r="E4809" s="235"/>
      <c r="F4809" s="217"/>
      <c r="G4809" s="217"/>
      <c r="H4809" s="217"/>
      <c r="I4809" s="217"/>
      <c r="J4809" s="217"/>
      <c r="K4809" s="217"/>
      <c r="L4809" s="217"/>
      <c r="M4809" s="217"/>
      <c r="N4809" s="217"/>
      <c r="O4809" s="217"/>
      <c r="P4809" s="217"/>
    </row>
    <row r="4810">
      <c r="A4810" s="217"/>
      <c r="B4810" s="234"/>
      <c r="C4810" s="234"/>
      <c r="D4810" s="235"/>
      <c r="E4810" s="235"/>
      <c r="F4810" s="217"/>
      <c r="G4810" s="217"/>
      <c r="H4810" s="217"/>
      <c r="I4810" s="217"/>
      <c r="J4810" s="217"/>
      <c r="K4810" s="217"/>
      <c r="L4810" s="217"/>
      <c r="M4810" s="217"/>
      <c r="N4810" s="217"/>
      <c r="O4810" s="217"/>
      <c r="P4810" s="217"/>
    </row>
    <row r="4811">
      <c r="A4811" s="217"/>
      <c r="B4811" s="234"/>
      <c r="C4811" s="234"/>
      <c r="D4811" s="235"/>
      <c r="E4811" s="235"/>
      <c r="F4811" s="217"/>
      <c r="G4811" s="217"/>
      <c r="H4811" s="217"/>
      <c r="I4811" s="217"/>
      <c r="J4811" s="217"/>
      <c r="K4811" s="217"/>
      <c r="L4811" s="217"/>
      <c r="M4811" s="217"/>
      <c r="N4811" s="217"/>
      <c r="O4811" s="217"/>
      <c r="P4811" s="217"/>
    </row>
    <row r="4812">
      <c r="A4812" s="217"/>
      <c r="B4812" s="234"/>
      <c r="C4812" s="234"/>
      <c r="D4812" s="235"/>
      <c r="E4812" s="235"/>
      <c r="F4812" s="217"/>
      <c r="G4812" s="217"/>
      <c r="H4812" s="217"/>
      <c r="I4812" s="217"/>
      <c r="J4812" s="217"/>
      <c r="K4812" s="217"/>
      <c r="L4812" s="217"/>
      <c r="M4812" s="217"/>
      <c r="N4812" s="217"/>
      <c r="O4812" s="217"/>
      <c r="P4812" s="217"/>
    </row>
    <row r="4813">
      <c r="A4813" s="217"/>
      <c r="B4813" s="234"/>
      <c r="C4813" s="234"/>
      <c r="D4813" s="235"/>
      <c r="E4813" s="235"/>
      <c r="F4813" s="217"/>
      <c r="G4813" s="217"/>
      <c r="H4813" s="217"/>
      <c r="I4813" s="217"/>
      <c r="J4813" s="217"/>
      <c r="K4813" s="217"/>
      <c r="L4813" s="217"/>
      <c r="M4813" s="217"/>
      <c r="N4813" s="217"/>
      <c r="O4813" s="217"/>
      <c r="P4813" s="217"/>
    </row>
    <row r="4814">
      <c r="A4814" s="217"/>
      <c r="B4814" s="234"/>
      <c r="C4814" s="234"/>
      <c r="D4814" s="235"/>
      <c r="E4814" s="235"/>
      <c r="F4814" s="217"/>
      <c r="G4814" s="217"/>
      <c r="H4814" s="217"/>
      <c r="I4814" s="217"/>
      <c r="J4814" s="217"/>
      <c r="K4814" s="217"/>
      <c r="L4814" s="217"/>
      <c r="M4814" s="217"/>
      <c r="N4814" s="217"/>
      <c r="O4814" s="217"/>
      <c r="P4814" s="217"/>
    </row>
    <row r="4815">
      <c r="A4815" s="217"/>
      <c r="B4815" s="234"/>
      <c r="C4815" s="234"/>
      <c r="D4815" s="235"/>
      <c r="E4815" s="235"/>
      <c r="F4815" s="217"/>
      <c r="G4815" s="217"/>
      <c r="H4815" s="217"/>
      <c r="I4815" s="217"/>
      <c r="J4815" s="217"/>
      <c r="K4815" s="217"/>
      <c r="L4815" s="217"/>
      <c r="M4815" s="217"/>
      <c r="N4815" s="217"/>
      <c r="O4815" s="217"/>
      <c r="P4815" s="217"/>
    </row>
    <row r="4816">
      <c r="A4816" s="217"/>
      <c r="B4816" s="234"/>
      <c r="C4816" s="234"/>
      <c r="D4816" s="235"/>
      <c r="E4816" s="235"/>
      <c r="F4816" s="217"/>
      <c r="G4816" s="217"/>
      <c r="H4816" s="217"/>
      <c r="I4816" s="217"/>
      <c r="J4816" s="217"/>
      <c r="K4816" s="217"/>
      <c r="L4816" s="217"/>
      <c r="M4816" s="217"/>
      <c r="N4816" s="217"/>
      <c r="O4816" s="217"/>
      <c r="P4816" s="217"/>
    </row>
    <row r="4817">
      <c r="A4817" s="217"/>
      <c r="B4817" s="234"/>
      <c r="C4817" s="234"/>
      <c r="D4817" s="235"/>
      <c r="E4817" s="235"/>
      <c r="F4817" s="217"/>
      <c r="G4817" s="217"/>
      <c r="H4817" s="217"/>
      <c r="I4817" s="217"/>
      <c r="J4817" s="217"/>
      <c r="K4817" s="217"/>
      <c r="L4817" s="217"/>
      <c r="M4817" s="217"/>
      <c r="N4817" s="217"/>
      <c r="O4817" s="217"/>
      <c r="P4817" s="217"/>
    </row>
    <row r="4818">
      <c r="A4818" s="217"/>
      <c r="B4818" s="234"/>
      <c r="C4818" s="234"/>
      <c r="D4818" s="235"/>
      <c r="E4818" s="235"/>
      <c r="F4818" s="217"/>
      <c r="G4818" s="217"/>
      <c r="H4818" s="217"/>
      <c r="I4818" s="217"/>
      <c r="J4818" s="217"/>
      <c r="K4818" s="217"/>
      <c r="L4818" s="217"/>
      <c r="M4818" s="217"/>
      <c r="N4818" s="217"/>
      <c r="O4818" s="217"/>
      <c r="P4818" s="217"/>
    </row>
    <row r="4819">
      <c r="A4819" s="217"/>
      <c r="B4819" s="234"/>
      <c r="C4819" s="234"/>
      <c r="D4819" s="235"/>
      <c r="E4819" s="235"/>
      <c r="F4819" s="217"/>
      <c r="G4819" s="217"/>
      <c r="H4819" s="217"/>
      <c r="I4819" s="217"/>
      <c r="J4819" s="217"/>
      <c r="K4819" s="217"/>
      <c r="L4819" s="217"/>
      <c r="M4819" s="217"/>
      <c r="N4819" s="217"/>
      <c r="O4819" s="217"/>
      <c r="P4819" s="217"/>
    </row>
    <row r="4820">
      <c r="A4820" s="217"/>
      <c r="B4820" s="234"/>
      <c r="C4820" s="234"/>
      <c r="D4820" s="235"/>
      <c r="E4820" s="235"/>
      <c r="F4820" s="217"/>
      <c r="G4820" s="217"/>
      <c r="H4820" s="217"/>
      <c r="I4820" s="217"/>
      <c r="J4820" s="217"/>
      <c r="K4820" s="217"/>
      <c r="L4820" s="217"/>
      <c r="M4820" s="217"/>
      <c r="N4820" s="217"/>
      <c r="O4820" s="217"/>
      <c r="P4820" s="217"/>
    </row>
    <row r="4821">
      <c r="A4821" s="217"/>
      <c r="B4821" s="234"/>
      <c r="C4821" s="234"/>
      <c r="D4821" s="235"/>
      <c r="E4821" s="235"/>
      <c r="F4821" s="217"/>
      <c r="G4821" s="217"/>
      <c r="H4821" s="217"/>
      <c r="I4821" s="217"/>
      <c r="J4821" s="217"/>
      <c r="K4821" s="217"/>
      <c r="L4821" s="217"/>
      <c r="M4821" s="217"/>
      <c r="N4821" s="217"/>
      <c r="O4821" s="217"/>
      <c r="P4821" s="217"/>
    </row>
    <row r="4822">
      <c r="A4822" s="217"/>
      <c r="B4822" s="234"/>
      <c r="C4822" s="234"/>
      <c r="D4822" s="235"/>
      <c r="E4822" s="235"/>
      <c r="F4822" s="217"/>
      <c r="G4822" s="217"/>
      <c r="H4822" s="217"/>
      <c r="I4822" s="217"/>
      <c r="J4822" s="217"/>
      <c r="K4822" s="217"/>
      <c r="L4822" s="217"/>
      <c r="M4822" s="217"/>
      <c r="N4822" s="217"/>
      <c r="O4822" s="217"/>
      <c r="P4822" s="217"/>
    </row>
    <row r="4823">
      <c r="A4823" s="217"/>
      <c r="B4823" s="234"/>
      <c r="C4823" s="234"/>
      <c r="D4823" s="235"/>
      <c r="E4823" s="235"/>
      <c r="F4823" s="217"/>
      <c r="G4823" s="217"/>
      <c r="H4823" s="217"/>
      <c r="I4823" s="217"/>
      <c r="J4823" s="217"/>
      <c r="K4823" s="217"/>
      <c r="L4823" s="217"/>
      <c r="M4823" s="217"/>
      <c r="N4823" s="217"/>
      <c r="O4823" s="217"/>
      <c r="P4823" s="217"/>
    </row>
    <row r="4824">
      <c r="A4824" s="217"/>
      <c r="B4824" s="234"/>
      <c r="C4824" s="234"/>
      <c r="D4824" s="235"/>
      <c r="E4824" s="235"/>
      <c r="F4824" s="217"/>
      <c r="G4824" s="217"/>
      <c r="H4824" s="217"/>
      <c r="I4824" s="217"/>
      <c r="J4824" s="217"/>
      <c r="K4824" s="217"/>
      <c r="L4824" s="217"/>
      <c r="M4824" s="217"/>
      <c r="N4824" s="217"/>
      <c r="O4824" s="217"/>
      <c r="P4824" s="217"/>
    </row>
    <row r="4825">
      <c r="A4825" s="217"/>
      <c r="B4825" s="234"/>
      <c r="C4825" s="234"/>
      <c r="D4825" s="235"/>
      <c r="E4825" s="235"/>
      <c r="F4825" s="217"/>
      <c r="G4825" s="217"/>
      <c r="H4825" s="217"/>
      <c r="I4825" s="217"/>
      <c r="J4825" s="217"/>
      <c r="K4825" s="217"/>
      <c r="L4825" s="217"/>
      <c r="M4825" s="217"/>
      <c r="N4825" s="217"/>
      <c r="O4825" s="217"/>
      <c r="P4825" s="217"/>
    </row>
    <row r="4826">
      <c r="A4826" s="217"/>
      <c r="B4826" s="234"/>
      <c r="C4826" s="234"/>
      <c r="D4826" s="235"/>
      <c r="E4826" s="235"/>
      <c r="F4826" s="217"/>
      <c r="G4826" s="217"/>
      <c r="H4826" s="217"/>
      <c r="I4826" s="217"/>
      <c r="J4826" s="217"/>
      <c r="K4826" s="217"/>
      <c r="L4826" s="217"/>
      <c r="M4826" s="217"/>
      <c r="N4826" s="217"/>
      <c r="O4826" s="217"/>
      <c r="P4826" s="217"/>
    </row>
    <row r="4827">
      <c r="A4827" s="217"/>
      <c r="B4827" s="234"/>
      <c r="C4827" s="234"/>
      <c r="D4827" s="235"/>
      <c r="E4827" s="235"/>
      <c r="F4827" s="217"/>
      <c r="G4827" s="217"/>
      <c r="H4827" s="217"/>
      <c r="I4827" s="217"/>
      <c r="J4827" s="217"/>
      <c r="K4827" s="217"/>
      <c r="L4827" s="217"/>
      <c r="M4827" s="217"/>
      <c r="N4827" s="217"/>
      <c r="O4827" s="217"/>
      <c r="P4827" s="217"/>
    </row>
    <row r="4828">
      <c r="A4828" s="217"/>
      <c r="B4828" s="234"/>
      <c r="C4828" s="234"/>
      <c r="D4828" s="235"/>
      <c r="E4828" s="235"/>
      <c r="F4828" s="217"/>
      <c r="G4828" s="217"/>
      <c r="H4828" s="217"/>
      <c r="I4828" s="217"/>
      <c r="J4828" s="217"/>
      <c r="K4828" s="217"/>
      <c r="L4828" s="217"/>
      <c r="M4828" s="217"/>
      <c r="N4828" s="217"/>
      <c r="O4828" s="217"/>
      <c r="P4828" s="217"/>
    </row>
    <row r="4829">
      <c r="A4829" s="217"/>
      <c r="B4829" s="234"/>
      <c r="C4829" s="234"/>
      <c r="D4829" s="235"/>
      <c r="E4829" s="235"/>
      <c r="F4829" s="217"/>
      <c r="G4829" s="217"/>
      <c r="H4829" s="217"/>
      <c r="I4829" s="217"/>
      <c r="J4829" s="217"/>
      <c r="K4829" s="217"/>
      <c r="L4829" s="217"/>
      <c r="M4829" s="217"/>
      <c r="N4829" s="217"/>
      <c r="O4829" s="217"/>
      <c r="P4829" s="217"/>
    </row>
    <row r="4830">
      <c r="A4830" s="217"/>
      <c r="B4830" s="234"/>
      <c r="C4830" s="234"/>
      <c r="D4830" s="235"/>
      <c r="E4830" s="235"/>
      <c r="F4830" s="217"/>
      <c r="G4830" s="217"/>
      <c r="H4830" s="217"/>
      <c r="I4830" s="217"/>
      <c r="J4830" s="217"/>
      <c r="K4830" s="217"/>
      <c r="L4830" s="217"/>
      <c r="M4830" s="217"/>
      <c r="N4830" s="217"/>
      <c r="O4830" s="217"/>
      <c r="P4830" s="217"/>
    </row>
    <row r="4831">
      <c r="A4831" s="217"/>
      <c r="B4831" s="234"/>
      <c r="C4831" s="234"/>
      <c r="D4831" s="235"/>
      <c r="E4831" s="235"/>
      <c r="F4831" s="217"/>
      <c r="G4831" s="217"/>
      <c r="H4831" s="217"/>
      <c r="I4831" s="217"/>
      <c r="J4831" s="217"/>
      <c r="K4831" s="217"/>
      <c r="L4831" s="217"/>
      <c r="M4831" s="217"/>
      <c r="N4831" s="217"/>
      <c r="O4831" s="217"/>
      <c r="P4831" s="217"/>
    </row>
    <row r="4832">
      <c r="A4832" s="217"/>
      <c r="B4832" s="234"/>
      <c r="C4832" s="234"/>
      <c r="D4832" s="235"/>
      <c r="E4832" s="235"/>
      <c r="F4832" s="217"/>
      <c r="G4832" s="217"/>
      <c r="H4832" s="217"/>
      <c r="I4832" s="217"/>
      <c r="J4832" s="217"/>
      <c r="K4832" s="217"/>
      <c r="L4832" s="217"/>
      <c r="M4832" s="217"/>
      <c r="N4832" s="217"/>
      <c r="O4832" s="217"/>
      <c r="P4832" s="217"/>
    </row>
    <row r="4833">
      <c r="A4833" s="217"/>
      <c r="B4833" s="234"/>
      <c r="C4833" s="234"/>
      <c r="D4833" s="235"/>
      <c r="E4833" s="235"/>
      <c r="F4833" s="217"/>
      <c r="G4833" s="217"/>
      <c r="H4833" s="217"/>
      <c r="I4833" s="217"/>
      <c r="J4833" s="217"/>
      <c r="K4833" s="217"/>
      <c r="L4833" s="217"/>
      <c r="M4833" s="217"/>
      <c r="N4833" s="217"/>
      <c r="O4833" s="217"/>
      <c r="P4833" s="217"/>
    </row>
    <row r="4834">
      <c r="A4834" s="217"/>
      <c r="B4834" s="234"/>
      <c r="C4834" s="234"/>
      <c r="D4834" s="235"/>
      <c r="E4834" s="235"/>
      <c r="F4834" s="217"/>
      <c r="G4834" s="217"/>
      <c r="H4834" s="217"/>
      <c r="I4834" s="217"/>
      <c r="J4834" s="217"/>
      <c r="K4834" s="217"/>
      <c r="L4834" s="217"/>
      <c r="M4834" s="217"/>
      <c r="N4834" s="217"/>
      <c r="O4834" s="217"/>
      <c r="P4834" s="217"/>
    </row>
    <row r="4835">
      <c r="A4835" s="217"/>
      <c r="B4835" s="234"/>
      <c r="C4835" s="234"/>
      <c r="D4835" s="235"/>
      <c r="E4835" s="235"/>
      <c r="F4835" s="217"/>
      <c r="G4835" s="217"/>
      <c r="H4835" s="217"/>
      <c r="I4835" s="217"/>
      <c r="J4835" s="217"/>
      <c r="K4835" s="217"/>
      <c r="L4835" s="217"/>
      <c r="M4835" s="217"/>
      <c r="N4835" s="217"/>
      <c r="O4835" s="217"/>
      <c r="P4835" s="217"/>
    </row>
    <row r="4836">
      <c r="A4836" s="217"/>
      <c r="B4836" s="234"/>
      <c r="C4836" s="234"/>
      <c r="D4836" s="235"/>
      <c r="E4836" s="235"/>
      <c r="F4836" s="217"/>
      <c r="G4836" s="217"/>
      <c r="H4836" s="217"/>
      <c r="I4836" s="217"/>
      <c r="J4836" s="217"/>
      <c r="K4836" s="217"/>
      <c r="L4836" s="217"/>
      <c r="M4836" s="217"/>
      <c r="N4836" s="217"/>
      <c r="O4836" s="217"/>
      <c r="P4836" s="217"/>
    </row>
    <row r="4837">
      <c r="A4837" s="217"/>
      <c r="B4837" s="234"/>
      <c r="C4837" s="234"/>
      <c r="D4837" s="235"/>
      <c r="E4837" s="235"/>
      <c r="F4837" s="217"/>
      <c r="G4837" s="217"/>
      <c r="H4837" s="217"/>
      <c r="I4837" s="217"/>
      <c r="J4837" s="217"/>
      <c r="K4837" s="217"/>
      <c r="L4837" s="217"/>
      <c r="M4837" s="217"/>
      <c r="N4837" s="217"/>
      <c r="O4837" s="217"/>
      <c r="P4837" s="217"/>
    </row>
    <row r="4838">
      <c r="A4838" s="217"/>
      <c r="B4838" s="234"/>
      <c r="C4838" s="234"/>
      <c r="D4838" s="235"/>
      <c r="E4838" s="235"/>
      <c r="F4838" s="217"/>
      <c r="G4838" s="217"/>
      <c r="H4838" s="217"/>
      <c r="I4838" s="217"/>
      <c r="J4838" s="217"/>
      <c r="K4838" s="217"/>
      <c r="L4838" s="217"/>
      <c r="M4838" s="217"/>
      <c r="N4838" s="217"/>
      <c r="O4838" s="217"/>
      <c r="P4838" s="217"/>
    </row>
    <row r="4839">
      <c r="A4839" s="217"/>
      <c r="B4839" s="234"/>
      <c r="C4839" s="234"/>
      <c r="D4839" s="235"/>
      <c r="E4839" s="235"/>
      <c r="F4839" s="217"/>
      <c r="G4839" s="217"/>
      <c r="H4839" s="217"/>
      <c r="I4839" s="217"/>
      <c r="J4839" s="217"/>
      <c r="K4839" s="217"/>
      <c r="L4839" s="217"/>
      <c r="M4839" s="217"/>
      <c r="N4839" s="217"/>
      <c r="O4839" s="217"/>
      <c r="P4839" s="217"/>
    </row>
    <row r="4840">
      <c r="A4840" s="217"/>
      <c r="B4840" s="234"/>
      <c r="C4840" s="234"/>
      <c r="D4840" s="235"/>
      <c r="E4840" s="235"/>
      <c r="F4840" s="217"/>
      <c r="G4840" s="217"/>
      <c r="H4840" s="217"/>
      <c r="I4840" s="217"/>
      <c r="J4840" s="217"/>
      <c r="K4840" s="217"/>
      <c r="L4840" s="217"/>
      <c r="M4840" s="217"/>
      <c r="N4840" s="217"/>
      <c r="O4840" s="217"/>
      <c r="P4840" s="217"/>
    </row>
    <row r="4841">
      <c r="A4841" s="217"/>
      <c r="B4841" s="234"/>
      <c r="C4841" s="234"/>
      <c r="D4841" s="235"/>
      <c r="E4841" s="235"/>
      <c r="F4841" s="217"/>
      <c r="G4841" s="217"/>
      <c r="H4841" s="217"/>
      <c r="I4841" s="217"/>
      <c r="J4841" s="217"/>
      <c r="K4841" s="217"/>
      <c r="L4841" s="217"/>
      <c r="M4841" s="217"/>
      <c r="N4841" s="217"/>
      <c r="O4841" s="217"/>
      <c r="P4841" s="217"/>
    </row>
    <row r="4842">
      <c r="A4842" s="217"/>
      <c r="B4842" s="234"/>
      <c r="C4842" s="234"/>
      <c r="D4842" s="235"/>
      <c r="E4842" s="235"/>
      <c r="F4842" s="217"/>
      <c r="G4842" s="217"/>
      <c r="H4842" s="217"/>
      <c r="I4842" s="217"/>
      <c r="J4842" s="217"/>
      <c r="K4842" s="217"/>
      <c r="L4842" s="217"/>
      <c r="M4842" s="217"/>
      <c r="N4842" s="217"/>
      <c r="O4842" s="217"/>
      <c r="P4842" s="217"/>
    </row>
    <row r="4843">
      <c r="A4843" s="217"/>
      <c r="B4843" s="234"/>
      <c r="C4843" s="234"/>
      <c r="D4843" s="235"/>
      <c r="E4843" s="235"/>
      <c r="F4843" s="217"/>
      <c r="G4843" s="217"/>
      <c r="H4843" s="217"/>
      <c r="I4843" s="217"/>
      <c r="J4843" s="217"/>
      <c r="K4843" s="217"/>
      <c r="L4843" s="217"/>
      <c r="M4843" s="217"/>
      <c r="N4843" s="217"/>
      <c r="O4843" s="217"/>
      <c r="P4843" s="217"/>
    </row>
    <row r="4844">
      <c r="A4844" s="217"/>
      <c r="B4844" s="234"/>
      <c r="C4844" s="234"/>
      <c r="D4844" s="235"/>
      <c r="E4844" s="235"/>
      <c r="F4844" s="217"/>
      <c r="G4844" s="217"/>
      <c r="H4844" s="217"/>
      <c r="I4844" s="217"/>
      <c r="J4844" s="217"/>
      <c r="K4844" s="217"/>
      <c r="L4844" s="217"/>
      <c r="M4844" s="217"/>
      <c r="N4844" s="217"/>
      <c r="O4844" s="217"/>
      <c r="P4844" s="217"/>
    </row>
    <row r="4845">
      <c r="A4845" s="217"/>
      <c r="B4845" s="234"/>
      <c r="C4845" s="234"/>
      <c r="D4845" s="235"/>
      <c r="E4845" s="235"/>
      <c r="F4845" s="217"/>
      <c r="G4845" s="217"/>
      <c r="H4845" s="217"/>
      <c r="I4845" s="217"/>
      <c r="J4845" s="217"/>
      <c r="K4845" s="217"/>
      <c r="L4845" s="217"/>
      <c r="M4845" s="217"/>
      <c r="N4845" s="217"/>
      <c r="O4845" s="217"/>
      <c r="P4845" s="217"/>
    </row>
    <row r="4846">
      <c r="A4846" s="217"/>
      <c r="B4846" s="234"/>
      <c r="C4846" s="234"/>
      <c r="D4846" s="235"/>
      <c r="E4846" s="235"/>
      <c r="F4846" s="217"/>
      <c r="G4846" s="217"/>
      <c r="H4846" s="217"/>
      <c r="I4846" s="217"/>
      <c r="J4846" s="217"/>
      <c r="K4846" s="217"/>
      <c r="L4846" s="217"/>
      <c r="M4846" s="217"/>
      <c r="N4846" s="217"/>
      <c r="O4846" s="217"/>
      <c r="P4846" s="217"/>
    </row>
    <row r="4847">
      <c r="A4847" s="217"/>
      <c r="B4847" s="234"/>
      <c r="C4847" s="234"/>
      <c r="D4847" s="235"/>
      <c r="E4847" s="235"/>
      <c r="F4847" s="217"/>
      <c r="G4847" s="217"/>
      <c r="H4847" s="217"/>
      <c r="I4847" s="217"/>
      <c r="J4847" s="217"/>
      <c r="K4847" s="217"/>
      <c r="L4847" s="217"/>
      <c r="M4847" s="217"/>
      <c r="N4847" s="217"/>
      <c r="O4847" s="217"/>
      <c r="P4847" s="217"/>
    </row>
    <row r="4848">
      <c r="A4848" s="217"/>
      <c r="B4848" s="234"/>
      <c r="C4848" s="234"/>
      <c r="D4848" s="235"/>
      <c r="E4848" s="235"/>
      <c r="F4848" s="217"/>
      <c r="G4848" s="217"/>
      <c r="H4848" s="217"/>
      <c r="I4848" s="217"/>
      <c r="J4848" s="217"/>
      <c r="K4848" s="217"/>
      <c r="L4848" s="217"/>
      <c r="M4848" s="217"/>
      <c r="N4848" s="217"/>
      <c r="O4848" s="217"/>
      <c r="P4848" s="217"/>
    </row>
    <row r="4849">
      <c r="A4849" s="217"/>
      <c r="B4849" s="234"/>
      <c r="C4849" s="234"/>
      <c r="D4849" s="235"/>
      <c r="E4849" s="235"/>
      <c r="F4849" s="217"/>
      <c r="G4849" s="217"/>
      <c r="H4849" s="217"/>
      <c r="I4849" s="217"/>
      <c r="J4849" s="217"/>
      <c r="K4849" s="217"/>
      <c r="L4849" s="217"/>
      <c r="M4849" s="217"/>
      <c r="N4849" s="217"/>
      <c r="O4849" s="217"/>
      <c r="P4849" s="217"/>
    </row>
    <row r="4850">
      <c r="A4850" s="217"/>
      <c r="B4850" s="234"/>
      <c r="C4850" s="234"/>
      <c r="D4850" s="235"/>
      <c r="E4850" s="235"/>
      <c r="F4850" s="217"/>
      <c r="G4850" s="217"/>
      <c r="H4850" s="217"/>
      <c r="I4850" s="217"/>
      <c r="J4850" s="217"/>
      <c r="K4850" s="217"/>
      <c r="L4850" s="217"/>
      <c r="M4850" s="217"/>
      <c r="N4850" s="217"/>
      <c r="O4850" s="217"/>
      <c r="P4850" s="217"/>
    </row>
    <row r="4851">
      <c r="A4851" s="217"/>
      <c r="B4851" s="234"/>
      <c r="C4851" s="234"/>
      <c r="D4851" s="235"/>
      <c r="E4851" s="235"/>
      <c r="F4851" s="217"/>
      <c r="G4851" s="217"/>
      <c r="H4851" s="217"/>
      <c r="I4851" s="217"/>
      <c r="J4851" s="217"/>
      <c r="K4851" s="217"/>
      <c r="L4851" s="217"/>
      <c r="M4851" s="217"/>
      <c r="N4851" s="217"/>
      <c r="O4851" s="217"/>
      <c r="P4851" s="217"/>
    </row>
    <row r="4852">
      <c r="A4852" s="217"/>
      <c r="B4852" s="234"/>
      <c r="C4852" s="234"/>
      <c r="D4852" s="235"/>
      <c r="E4852" s="235"/>
      <c r="F4852" s="217"/>
      <c r="G4852" s="217"/>
      <c r="H4852" s="217"/>
      <c r="I4852" s="217"/>
      <c r="J4852" s="217"/>
      <c r="K4852" s="217"/>
      <c r="L4852" s="217"/>
      <c r="M4852" s="217"/>
      <c r="N4852" s="217"/>
      <c r="O4852" s="217"/>
      <c r="P4852" s="217"/>
    </row>
    <row r="4853">
      <c r="A4853" s="217"/>
      <c r="B4853" s="234"/>
      <c r="C4853" s="234"/>
      <c r="D4853" s="235"/>
      <c r="E4853" s="235"/>
      <c r="F4853" s="217"/>
      <c r="G4853" s="217"/>
      <c r="H4853" s="217"/>
      <c r="I4853" s="217"/>
      <c r="J4853" s="217"/>
      <c r="K4853" s="217"/>
      <c r="L4853" s="217"/>
      <c r="M4853" s="217"/>
      <c r="N4853" s="217"/>
      <c r="O4853" s="217"/>
      <c r="P4853" s="217"/>
    </row>
    <row r="4854">
      <c r="A4854" s="217"/>
      <c r="B4854" s="234"/>
      <c r="C4854" s="234"/>
      <c r="D4854" s="235"/>
      <c r="E4854" s="235"/>
      <c r="F4854" s="217"/>
      <c r="G4854" s="217"/>
      <c r="H4854" s="217"/>
      <c r="I4854" s="217"/>
      <c r="J4854" s="217"/>
      <c r="K4854" s="217"/>
      <c r="L4854" s="217"/>
      <c r="M4854" s="217"/>
      <c r="N4854" s="217"/>
      <c r="O4854" s="217"/>
      <c r="P4854" s="217"/>
    </row>
    <row r="4855">
      <c r="A4855" s="217"/>
      <c r="B4855" s="234"/>
      <c r="C4855" s="234"/>
      <c r="D4855" s="235"/>
      <c r="E4855" s="235"/>
      <c r="F4855" s="217"/>
      <c r="G4855" s="217"/>
      <c r="H4855" s="217"/>
      <c r="I4855" s="217"/>
      <c r="J4855" s="217"/>
      <c r="K4855" s="217"/>
      <c r="L4855" s="217"/>
      <c r="M4855" s="217"/>
      <c r="N4855" s="217"/>
      <c r="O4855" s="217"/>
      <c r="P4855" s="217"/>
    </row>
    <row r="4856">
      <c r="A4856" s="217"/>
      <c r="B4856" s="234"/>
      <c r="C4856" s="234"/>
      <c r="D4856" s="235"/>
      <c r="E4856" s="235"/>
      <c r="F4856" s="217"/>
      <c r="G4856" s="217"/>
      <c r="H4856" s="217"/>
      <c r="I4856" s="217"/>
      <c r="J4856" s="217"/>
      <c r="K4856" s="217"/>
      <c r="L4856" s="217"/>
      <c r="M4856" s="217"/>
      <c r="N4856" s="217"/>
      <c r="O4856" s="217"/>
      <c r="P4856" s="217"/>
    </row>
    <row r="4857">
      <c r="A4857" s="217"/>
      <c r="B4857" s="234"/>
      <c r="C4857" s="234"/>
      <c r="D4857" s="235"/>
      <c r="E4857" s="235"/>
      <c r="F4857" s="217"/>
      <c r="G4857" s="217"/>
      <c r="H4857" s="217"/>
      <c r="I4857" s="217"/>
      <c r="J4857" s="217"/>
      <c r="K4857" s="217"/>
      <c r="L4857" s="217"/>
      <c r="M4857" s="217"/>
      <c r="N4857" s="217"/>
      <c r="O4857" s="217"/>
      <c r="P4857" s="217"/>
    </row>
    <row r="4858">
      <c r="A4858" s="217"/>
      <c r="B4858" s="234"/>
      <c r="C4858" s="234"/>
      <c r="D4858" s="235"/>
      <c r="E4858" s="235"/>
      <c r="F4858" s="217"/>
      <c r="G4858" s="217"/>
      <c r="H4858" s="217"/>
      <c r="I4858" s="217"/>
      <c r="J4858" s="217"/>
      <c r="K4858" s="217"/>
      <c r="L4858" s="217"/>
      <c r="M4858" s="217"/>
      <c r="N4858" s="217"/>
      <c r="O4858" s="217"/>
      <c r="P4858" s="217"/>
    </row>
    <row r="4859">
      <c r="A4859" s="217"/>
      <c r="B4859" s="234"/>
      <c r="C4859" s="234"/>
      <c r="D4859" s="235"/>
      <c r="E4859" s="235"/>
      <c r="F4859" s="217"/>
      <c r="G4859" s="217"/>
      <c r="H4859" s="217"/>
      <c r="I4859" s="217"/>
      <c r="J4859" s="217"/>
      <c r="K4859" s="217"/>
      <c r="L4859" s="217"/>
      <c r="M4859" s="217"/>
      <c r="N4859" s="217"/>
      <c r="O4859" s="217"/>
      <c r="P4859" s="217"/>
    </row>
    <row r="4860">
      <c r="A4860" s="217"/>
      <c r="B4860" s="234"/>
      <c r="C4860" s="234"/>
      <c r="D4860" s="235"/>
      <c r="E4860" s="235"/>
      <c r="F4860" s="217"/>
      <c r="G4860" s="217"/>
      <c r="H4860" s="217"/>
      <c r="I4860" s="217"/>
      <c r="J4860" s="217"/>
      <c r="K4860" s="217"/>
      <c r="L4860" s="217"/>
      <c r="M4860" s="217"/>
      <c r="N4860" s="217"/>
      <c r="O4860" s="217"/>
      <c r="P4860" s="217"/>
    </row>
    <row r="4861">
      <c r="A4861" s="217"/>
      <c r="B4861" s="234"/>
      <c r="C4861" s="234"/>
      <c r="D4861" s="235"/>
      <c r="E4861" s="235"/>
      <c r="F4861" s="217"/>
      <c r="G4861" s="217"/>
      <c r="H4861" s="217"/>
      <c r="I4861" s="217"/>
      <c r="J4861" s="217"/>
      <c r="K4861" s="217"/>
      <c r="L4861" s="217"/>
      <c r="M4861" s="217"/>
      <c r="N4861" s="217"/>
      <c r="O4861" s="217"/>
      <c r="P4861" s="217"/>
    </row>
    <row r="4862">
      <c r="A4862" s="217"/>
      <c r="B4862" s="234"/>
      <c r="C4862" s="234"/>
      <c r="D4862" s="235"/>
      <c r="E4862" s="235"/>
      <c r="F4862" s="217"/>
      <c r="G4862" s="217"/>
      <c r="H4862" s="217"/>
      <c r="I4862" s="217"/>
      <c r="J4862" s="217"/>
      <c r="K4862" s="217"/>
      <c r="L4862" s="217"/>
      <c r="M4862" s="217"/>
      <c r="N4862" s="217"/>
      <c r="O4862" s="217"/>
      <c r="P4862" s="217"/>
    </row>
    <row r="4863">
      <c r="A4863" s="217"/>
      <c r="B4863" s="234"/>
      <c r="C4863" s="234"/>
      <c r="D4863" s="235"/>
      <c r="E4863" s="235"/>
      <c r="F4863" s="217"/>
      <c r="G4863" s="217"/>
      <c r="H4863" s="217"/>
      <c r="I4863" s="217"/>
      <c r="J4863" s="217"/>
      <c r="K4863" s="217"/>
      <c r="L4863" s="217"/>
      <c r="M4863" s="217"/>
      <c r="N4863" s="217"/>
      <c r="O4863" s="217"/>
      <c r="P4863" s="217"/>
    </row>
    <row r="4864">
      <c r="A4864" s="217"/>
      <c r="B4864" s="234"/>
      <c r="C4864" s="234"/>
      <c r="D4864" s="235"/>
      <c r="E4864" s="235"/>
      <c r="F4864" s="217"/>
      <c r="G4864" s="217"/>
      <c r="H4864" s="217"/>
      <c r="I4864" s="217"/>
      <c r="J4864" s="217"/>
      <c r="K4864" s="217"/>
      <c r="L4864" s="217"/>
      <c r="M4864" s="217"/>
      <c r="N4864" s="217"/>
      <c r="O4864" s="217"/>
      <c r="P4864" s="217"/>
    </row>
    <row r="4865">
      <c r="A4865" s="217"/>
      <c r="B4865" s="234"/>
      <c r="C4865" s="234"/>
      <c r="D4865" s="235"/>
      <c r="E4865" s="235"/>
      <c r="F4865" s="217"/>
      <c r="G4865" s="217"/>
      <c r="H4865" s="217"/>
      <c r="I4865" s="217"/>
      <c r="J4865" s="217"/>
      <c r="K4865" s="217"/>
      <c r="L4865" s="217"/>
      <c r="M4865" s="217"/>
      <c r="N4865" s="217"/>
      <c r="O4865" s="217"/>
      <c r="P4865" s="217"/>
    </row>
    <row r="4866">
      <c r="A4866" s="217"/>
      <c r="B4866" s="234"/>
      <c r="C4866" s="234"/>
      <c r="D4866" s="235"/>
      <c r="E4866" s="235"/>
      <c r="F4866" s="217"/>
      <c r="G4866" s="217"/>
      <c r="H4866" s="217"/>
      <c r="I4866" s="217"/>
      <c r="J4866" s="217"/>
      <c r="K4866" s="217"/>
      <c r="L4866" s="217"/>
      <c r="M4866" s="217"/>
      <c r="N4866" s="217"/>
      <c r="O4866" s="217"/>
      <c r="P4866" s="217"/>
    </row>
    <row r="4867">
      <c r="A4867" s="217"/>
      <c r="B4867" s="234"/>
      <c r="C4867" s="234"/>
      <c r="D4867" s="235"/>
      <c r="E4867" s="235"/>
      <c r="F4867" s="217"/>
      <c r="G4867" s="217"/>
      <c r="H4867" s="217"/>
      <c r="I4867" s="217"/>
      <c r="J4867" s="217"/>
      <c r="K4867" s="217"/>
      <c r="L4867" s="217"/>
      <c r="M4867" s="217"/>
      <c r="N4867" s="217"/>
      <c r="O4867" s="217"/>
      <c r="P4867" s="217"/>
    </row>
    <row r="4868">
      <c r="A4868" s="217"/>
      <c r="B4868" s="234"/>
      <c r="C4868" s="234"/>
      <c r="D4868" s="235"/>
      <c r="E4868" s="235"/>
      <c r="F4868" s="217"/>
      <c r="G4868" s="217"/>
      <c r="H4868" s="217"/>
      <c r="I4868" s="217"/>
      <c r="J4868" s="217"/>
      <c r="K4868" s="217"/>
      <c r="L4868" s="217"/>
      <c r="M4868" s="217"/>
      <c r="N4868" s="217"/>
      <c r="O4868" s="217"/>
      <c r="P4868" s="217"/>
    </row>
    <row r="4869">
      <c r="A4869" s="217"/>
      <c r="B4869" s="234"/>
      <c r="C4869" s="234"/>
      <c r="D4869" s="235"/>
      <c r="E4869" s="235"/>
      <c r="F4869" s="217"/>
      <c r="G4869" s="217"/>
      <c r="H4869" s="217"/>
      <c r="I4869" s="217"/>
      <c r="J4869" s="217"/>
      <c r="K4869" s="217"/>
      <c r="L4869" s="217"/>
      <c r="M4869" s="217"/>
      <c r="N4869" s="217"/>
      <c r="O4869" s="217"/>
      <c r="P4869" s="217"/>
    </row>
    <row r="4870">
      <c r="A4870" s="217"/>
      <c r="B4870" s="234"/>
      <c r="C4870" s="234"/>
      <c r="D4870" s="235"/>
      <c r="E4870" s="235"/>
      <c r="F4870" s="217"/>
      <c r="G4870" s="217"/>
      <c r="H4870" s="217"/>
      <c r="I4870" s="217"/>
      <c r="J4870" s="217"/>
      <c r="K4870" s="217"/>
      <c r="L4870" s="217"/>
      <c r="M4870" s="217"/>
      <c r="N4870" s="217"/>
      <c r="O4870" s="217"/>
      <c r="P4870" s="217"/>
    </row>
    <row r="4871">
      <c r="A4871" s="217"/>
      <c r="B4871" s="234"/>
      <c r="C4871" s="234"/>
      <c r="D4871" s="235"/>
      <c r="E4871" s="235"/>
      <c r="F4871" s="217"/>
      <c r="G4871" s="217"/>
      <c r="H4871" s="217"/>
      <c r="I4871" s="217"/>
      <c r="J4871" s="217"/>
      <c r="K4871" s="217"/>
      <c r="L4871" s="217"/>
      <c r="M4871" s="217"/>
      <c r="N4871" s="217"/>
      <c r="O4871" s="217"/>
      <c r="P4871" s="217"/>
    </row>
    <row r="4872">
      <c r="A4872" s="217"/>
      <c r="B4872" s="234"/>
      <c r="C4872" s="234"/>
      <c r="D4872" s="235"/>
      <c r="E4872" s="235"/>
      <c r="F4872" s="217"/>
      <c r="G4872" s="217"/>
      <c r="H4872" s="217"/>
      <c r="I4872" s="217"/>
      <c r="J4872" s="217"/>
      <c r="K4872" s="217"/>
      <c r="L4872" s="217"/>
      <c r="M4872" s="217"/>
      <c r="N4872" s="217"/>
      <c r="O4872" s="217"/>
      <c r="P4872" s="217"/>
    </row>
    <row r="4873">
      <c r="A4873" s="217"/>
      <c r="B4873" s="234"/>
      <c r="C4873" s="234"/>
      <c r="D4873" s="235"/>
      <c r="E4873" s="235"/>
      <c r="F4873" s="217"/>
      <c r="G4873" s="217"/>
      <c r="H4873" s="217"/>
      <c r="I4873" s="217"/>
      <c r="J4873" s="217"/>
      <c r="K4873" s="217"/>
      <c r="L4873" s="217"/>
      <c r="M4873" s="217"/>
      <c r="N4873" s="217"/>
      <c r="O4873" s="217"/>
      <c r="P4873" s="217"/>
    </row>
    <row r="4874">
      <c r="A4874" s="217"/>
      <c r="B4874" s="234"/>
      <c r="C4874" s="234"/>
      <c r="D4874" s="235"/>
      <c r="E4874" s="235"/>
      <c r="F4874" s="217"/>
      <c r="G4874" s="217"/>
      <c r="H4874" s="217"/>
      <c r="I4874" s="217"/>
      <c r="J4874" s="217"/>
      <c r="K4874" s="217"/>
      <c r="L4874" s="217"/>
      <c r="M4874" s="217"/>
      <c r="N4874" s="217"/>
      <c r="O4874" s="217"/>
      <c r="P4874" s="217"/>
    </row>
    <row r="4875">
      <c r="A4875" s="217"/>
      <c r="B4875" s="234"/>
      <c r="C4875" s="234"/>
      <c r="D4875" s="235"/>
      <c r="E4875" s="235"/>
      <c r="F4875" s="217"/>
      <c r="G4875" s="217"/>
      <c r="H4875" s="217"/>
      <c r="I4875" s="217"/>
      <c r="J4875" s="217"/>
      <c r="K4875" s="217"/>
      <c r="L4875" s="217"/>
      <c r="M4875" s="217"/>
      <c r="N4875" s="217"/>
      <c r="O4875" s="217"/>
      <c r="P4875" s="217"/>
    </row>
    <row r="4876">
      <c r="A4876" s="217"/>
      <c r="B4876" s="234"/>
      <c r="C4876" s="234"/>
      <c r="D4876" s="235"/>
      <c r="E4876" s="235"/>
      <c r="F4876" s="217"/>
      <c r="G4876" s="217"/>
      <c r="H4876" s="217"/>
      <c r="I4876" s="217"/>
      <c r="J4876" s="217"/>
      <c r="K4876" s="217"/>
      <c r="L4876" s="217"/>
      <c r="M4876" s="217"/>
      <c r="N4876" s="217"/>
      <c r="O4876" s="217"/>
      <c r="P4876" s="217"/>
    </row>
    <row r="4877">
      <c r="A4877" s="217"/>
      <c r="B4877" s="234"/>
      <c r="C4877" s="234"/>
      <c r="D4877" s="235"/>
      <c r="E4877" s="235"/>
      <c r="F4877" s="217"/>
      <c r="G4877" s="217"/>
      <c r="H4877" s="217"/>
      <c r="I4877" s="217"/>
      <c r="J4877" s="217"/>
      <c r="K4877" s="217"/>
      <c r="L4877" s="217"/>
      <c r="M4877" s="217"/>
      <c r="N4877" s="217"/>
      <c r="O4877" s="217"/>
      <c r="P4877" s="217"/>
    </row>
    <row r="4878">
      <c r="A4878" s="217"/>
      <c r="B4878" s="234"/>
      <c r="C4878" s="234"/>
      <c r="D4878" s="235"/>
      <c r="E4878" s="235"/>
      <c r="F4878" s="217"/>
      <c r="G4878" s="217"/>
      <c r="H4878" s="217"/>
      <c r="I4878" s="217"/>
      <c r="J4878" s="217"/>
      <c r="K4878" s="217"/>
      <c r="L4878" s="217"/>
      <c r="M4878" s="217"/>
      <c r="N4878" s="217"/>
      <c r="O4878" s="217"/>
      <c r="P4878" s="217"/>
    </row>
    <row r="4879">
      <c r="A4879" s="217"/>
      <c r="B4879" s="234"/>
      <c r="C4879" s="234"/>
      <c r="D4879" s="235"/>
      <c r="E4879" s="235"/>
      <c r="F4879" s="217"/>
      <c r="G4879" s="217"/>
      <c r="H4879" s="217"/>
      <c r="I4879" s="217"/>
      <c r="J4879" s="217"/>
      <c r="K4879" s="217"/>
      <c r="L4879" s="217"/>
      <c r="M4879" s="217"/>
      <c r="N4879" s="217"/>
      <c r="O4879" s="217"/>
      <c r="P4879" s="217"/>
    </row>
    <row r="4880">
      <c r="A4880" s="217"/>
      <c r="B4880" s="234"/>
      <c r="C4880" s="234"/>
      <c r="D4880" s="235"/>
      <c r="E4880" s="235"/>
      <c r="F4880" s="217"/>
      <c r="G4880" s="217"/>
      <c r="H4880" s="217"/>
      <c r="I4880" s="217"/>
      <c r="J4880" s="217"/>
      <c r="K4880" s="217"/>
      <c r="L4880" s="217"/>
      <c r="M4880" s="217"/>
      <c r="N4880" s="217"/>
      <c r="O4880" s="217"/>
      <c r="P4880" s="217"/>
    </row>
    <row r="4881">
      <c r="A4881" s="217"/>
      <c r="B4881" s="234"/>
      <c r="C4881" s="234"/>
      <c r="D4881" s="235"/>
      <c r="E4881" s="235"/>
      <c r="F4881" s="217"/>
      <c r="G4881" s="217"/>
      <c r="H4881" s="217"/>
      <c r="I4881" s="217"/>
      <c r="J4881" s="217"/>
      <c r="K4881" s="217"/>
      <c r="L4881" s="217"/>
      <c r="M4881" s="217"/>
      <c r="N4881" s="217"/>
      <c r="O4881" s="217"/>
      <c r="P4881" s="217"/>
    </row>
    <row r="4882">
      <c r="A4882" s="217"/>
      <c r="B4882" s="234"/>
      <c r="C4882" s="234"/>
      <c r="D4882" s="235"/>
      <c r="E4882" s="235"/>
      <c r="F4882" s="217"/>
      <c r="G4882" s="217"/>
      <c r="H4882" s="217"/>
      <c r="I4882" s="217"/>
      <c r="J4882" s="217"/>
      <c r="K4882" s="217"/>
      <c r="L4882" s="217"/>
      <c r="M4882" s="217"/>
      <c r="N4882" s="217"/>
      <c r="O4882" s="217"/>
      <c r="P4882" s="217"/>
    </row>
    <row r="4883">
      <c r="A4883" s="217"/>
      <c r="B4883" s="234"/>
      <c r="C4883" s="234"/>
      <c r="D4883" s="235"/>
      <c r="E4883" s="235"/>
      <c r="F4883" s="217"/>
      <c r="G4883" s="217"/>
      <c r="H4883" s="217"/>
      <c r="I4883" s="217"/>
      <c r="J4883" s="217"/>
      <c r="K4883" s="217"/>
      <c r="L4883" s="217"/>
      <c r="M4883" s="217"/>
      <c r="N4883" s="217"/>
      <c r="O4883" s="217"/>
      <c r="P4883" s="217"/>
    </row>
    <row r="4884">
      <c r="A4884" s="217"/>
      <c r="B4884" s="234"/>
      <c r="C4884" s="234"/>
      <c r="D4884" s="235"/>
      <c r="E4884" s="235"/>
      <c r="F4884" s="217"/>
      <c r="G4884" s="217"/>
      <c r="H4884" s="217"/>
      <c r="I4884" s="217"/>
      <c r="J4884" s="217"/>
      <c r="K4884" s="217"/>
      <c r="L4884" s="217"/>
      <c r="M4884" s="217"/>
      <c r="N4884" s="217"/>
      <c r="O4884" s="217"/>
      <c r="P4884" s="217"/>
    </row>
    <row r="4885">
      <c r="A4885" s="217"/>
      <c r="B4885" s="234"/>
      <c r="C4885" s="234"/>
      <c r="D4885" s="235"/>
      <c r="E4885" s="235"/>
      <c r="F4885" s="217"/>
      <c r="G4885" s="217"/>
      <c r="H4885" s="217"/>
      <c r="I4885" s="217"/>
      <c r="J4885" s="217"/>
      <c r="K4885" s="217"/>
      <c r="L4885" s="217"/>
      <c r="M4885" s="217"/>
      <c r="N4885" s="217"/>
      <c r="O4885" s="217"/>
      <c r="P4885" s="217"/>
    </row>
    <row r="4886">
      <c r="A4886" s="217"/>
      <c r="B4886" s="234"/>
      <c r="C4886" s="234"/>
      <c r="D4886" s="235"/>
      <c r="E4886" s="235"/>
      <c r="F4886" s="217"/>
      <c r="G4886" s="217"/>
      <c r="H4886" s="217"/>
      <c r="I4886" s="217"/>
      <c r="J4886" s="217"/>
      <c r="K4886" s="217"/>
      <c r="L4886" s="217"/>
      <c r="M4886" s="217"/>
      <c r="N4886" s="217"/>
      <c r="O4886" s="217"/>
      <c r="P4886" s="217"/>
    </row>
    <row r="4887">
      <c r="A4887" s="217"/>
      <c r="B4887" s="234"/>
      <c r="C4887" s="234"/>
      <c r="D4887" s="235"/>
      <c r="E4887" s="235"/>
      <c r="F4887" s="217"/>
      <c r="G4887" s="217"/>
      <c r="H4887" s="217"/>
      <c r="I4887" s="217"/>
      <c r="J4887" s="217"/>
      <c r="K4887" s="217"/>
      <c r="L4887" s="217"/>
      <c r="M4887" s="217"/>
      <c r="N4887" s="217"/>
      <c r="O4887" s="217"/>
      <c r="P4887" s="217"/>
    </row>
    <row r="4888">
      <c r="A4888" s="217"/>
      <c r="B4888" s="234"/>
      <c r="C4888" s="234"/>
      <c r="D4888" s="235"/>
      <c r="E4888" s="235"/>
      <c r="F4888" s="217"/>
      <c r="G4888" s="217"/>
      <c r="H4888" s="217"/>
      <c r="I4888" s="217"/>
      <c r="J4888" s="217"/>
      <c r="K4888" s="217"/>
      <c r="L4888" s="217"/>
      <c r="M4888" s="217"/>
      <c r="N4888" s="217"/>
      <c r="O4888" s="217"/>
      <c r="P4888" s="217"/>
    </row>
    <row r="4889">
      <c r="A4889" s="217"/>
      <c r="B4889" s="234"/>
      <c r="C4889" s="234"/>
      <c r="D4889" s="235"/>
      <c r="E4889" s="235"/>
      <c r="F4889" s="217"/>
      <c r="G4889" s="217"/>
      <c r="H4889" s="217"/>
      <c r="I4889" s="217"/>
      <c r="J4889" s="217"/>
      <c r="K4889" s="217"/>
      <c r="L4889" s="217"/>
      <c r="M4889" s="217"/>
      <c r="N4889" s="217"/>
      <c r="O4889" s="217"/>
      <c r="P4889" s="217"/>
    </row>
    <row r="4890">
      <c r="A4890" s="217"/>
      <c r="B4890" s="234"/>
      <c r="C4890" s="234"/>
      <c r="D4890" s="235"/>
      <c r="E4890" s="235"/>
      <c r="F4890" s="217"/>
      <c r="G4890" s="217"/>
      <c r="H4890" s="217"/>
      <c r="I4890" s="217"/>
      <c r="J4890" s="217"/>
      <c r="K4890" s="217"/>
      <c r="L4890" s="217"/>
      <c r="M4890" s="217"/>
      <c r="N4890" s="217"/>
      <c r="O4890" s="217"/>
      <c r="P4890" s="217"/>
    </row>
    <row r="4891">
      <c r="A4891" s="217"/>
      <c r="B4891" s="234"/>
      <c r="C4891" s="234"/>
      <c r="D4891" s="235"/>
      <c r="E4891" s="235"/>
      <c r="F4891" s="217"/>
      <c r="G4891" s="217"/>
      <c r="H4891" s="217"/>
      <c r="I4891" s="217"/>
      <c r="J4891" s="217"/>
      <c r="K4891" s="217"/>
      <c r="L4891" s="217"/>
      <c r="M4891" s="217"/>
      <c r="N4891" s="217"/>
      <c r="O4891" s="217"/>
      <c r="P4891" s="217"/>
    </row>
    <row r="4892">
      <c r="A4892" s="217"/>
      <c r="B4892" s="234"/>
      <c r="C4892" s="234"/>
      <c r="D4892" s="235"/>
      <c r="E4892" s="235"/>
      <c r="F4892" s="217"/>
      <c r="G4892" s="217"/>
      <c r="H4892" s="217"/>
      <c r="I4892" s="217"/>
      <c r="J4892" s="217"/>
      <c r="K4892" s="217"/>
      <c r="L4892" s="217"/>
      <c r="M4892" s="217"/>
      <c r="N4892" s="217"/>
      <c r="O4892" s="217"/>
      <c r="P4892" s="217"/>
    </row>
    <row r="4893">
      <c r="A4893" s="217"/>
      <c r="B4893" s="234"/>
      <c r="C4893" s="234"/>
      <c r="D4893" s="235"/>
      <c r="E4893" s="235"/>
      <c r="F4893" s="217"/>
      <c r="G4893" s="217"/>
      <c r="H4893" s="217"/>
      <c r="I4893" s="217"/>
      <c r="J4893" s="217"/>
      <c r="K4893" s="217"/>
      <c r="L4893" s="217"/>
      <c r="M4893" s="217"/>
      <c r="N4893" s="217"/>
      <c r="O4893" s="217"/>
      <c r="P4893" s="217"/>
    </row>
    <row r="4894">
      <c r="A4894" s="217"/>
      <c r="B4894" s="234"/>
      <c r="C4894" s="234"/>
      <c r="D4894" s="235"/>
      <c r="E4894" s="235"/>
      <c r="F4894" s="217"/>
      <c r="G4894" s="217"/>
      <c r="H4894" s="217"/>
      <c r="I4894" s="217"/>
      <c r="J4894" s="217"/>
      <c r="K4894" s="217"/>
      <c r="L4894" s="217"/>
      <c r="M4894" s="217"/>
      <c r="N4894" s="217"/>
      <c r="O4894" s="217"/>
      <c r="P4894" s="217"/>
    </row>
    <row r="4895">
      <c r="A4895" s="217"/>
      <c r="B4895" s="234"/>
      <c r="C4895" s="234"/>
      <c r="D4895" s="235"/>
      <c r="E4895" s="235"/>
      <c r="F4895" s="217"/>
      <c r="G4895" s="217"/>
      <c r="H4895" s="217"/>
      <c r="I4895" s="217"/>
      <c r="J4895" s="217"/>
      <c r="K4895" s="217"/>
      <c r="L4895" s="217"/>
      <c r="M4895" s="217"/>
      <c r="N4895" s="217"/>
      <c r="O4895" s="217"/>
      <c r="P4895" s="217"/>
    </row>
    <row r="4896">
      <c r="A4896" s="217"/>
      <c r="B4896" s="234"/>
      <c r="C4896" s="234"/>
      <c r="D4896" s="235"/>
      <c r="E4896" s="235"/>
      <c r="F4896" s="217"/>
      <c r="G4896" s="217"/>
      <c r="H4896" s="217"/>
      <c r="I4896" s="217"/>
      <c r="J4896" s="217"/>
      <c r="K4896" s="217"/>
      <c r="L4896" s="217"/>
      <c r="M4896" s="217"/>
      <c r="N4896" s="217"/>
      <c r="O4896" s="217"/>
      <c r="P4896" s="217"/>
    </row>
    <row r="4897">
      <c r="A4897" s="217"/>
      <c r="B4897" s="234"/>
      <c r="C4897" s="234"/>
      <c r="D4897" s="235"/>
      <c r="E4897" s="235"/>
      <c r="F4897" s="217"/>
      <c r="G4897" s="217"/>
      <c r="H4897" s="217"/>
      <c r="I4897" s="217"/>
      <c r="J4897" s="217"/>
      <c r="K4897" s="217"/>
      <c r="L4897" s="217"/>
      <c r="M4897" s="217"/>
      <c r="N4897" s="217"/>
      <c r="O4897" s="217"/>
      <c r="P4897" s="217"/>
    </row>
    <row r="4898">
      <c r="A4898" s="217"/>
      <c r="B4898" s="234"/>
      <c r="C4898" s="234"/>
      <c r="D4898" s="235"/>
      <c r="E4898" s="235"/>
      <c r="F4898" s="217"/>
      <c r="G4898" s="217"/>
      <c r="H4898" s="217"/>
      <c r="I4898" s="217"/>
      <c r="J4898" s="217"/>
      <c r="K4898" s="217"/>
      <c r="L4898" s="217"/>
      <c r="M4898" s="217"/>
      <c r="N4898" s="217"/>
      <c r="O4898" s="217"/>
      <c r="P4898" s="217"/>
    </row>
    <row r="4899">
      <c r="A4899" s="217"/>
      <c r="B4899" s="234"/>
      <c r="C4899" s="234"/>
      <c r="D4899" s="235"/>
      <c r="E4899" s="235"/>
      <c r="F4899" s="217"/>
      <c r="G4899" s="217"/>
      <c r="H4899" s="217"/>
      <c r="I4899" s="217"/>
      <c r="J4899" s="217"/>
      <c r="K4899" s="217"/>
      <c r="L4899" s="217"/>
      <c r="M4899" s="217"/>
      <c r="N4899" s="217"/>
      <c r="O4899" s="217"/>
      <c r="P4899" s="217"/>
    </row>
    <row r="4900">
      <c r="A4900" s="217"/>
      <c r="B4900" s="234"/>
      <c r="C4900" s="234"/>
      <c r="D4900" s="235"/>
      <c r="E4900" s="235"/>
      <c r="F4900" s="217"/>
      <c r="G4900" s="217"/>
      <c r="H4900" s="217"/>
      <c r="I4900" s="217"/>
      <c r="J4900" s="217"/>
      <c r="K4900" s="217"/>
      <c r="L4900" s="217"/>
      <c r="M4900" s="217"/>
      <c r="N4900" s="217"/>
      <c r="O4900" s="217"/>
      <c r="P4900" s="217"/>
    </row>
    <row r="4901">
      <c r="A4901" s="217"/>
      <c r="B4901" s="234"/>
      <c r="C4901" s="234"/>
      <c r="D4901" s="235"/>
      <c r="E4901" s="235"/>
      <c r="F4901" s="217"/>
      <c r="G4901" s="217"/>
      <c r="H4901" s="217"/>
      <c r="I4901" s="217"/>
      <c r="J4901" s="217"/>
      <c r="K4901" s="217"/>
      <c r="L4901" s="217"/>
      <c r="M4901" s="217"/>
      <c r="N4901" s="217"/>
      <c r="O4901" s="217"/>
      <c r="P4901" s="217"/>
    </row>
    <row r="4902">
      <c r="A4902" s="217"/>
      <c r="B4902" s="234"/>
      <c r="C4902" s="234"/>
      <c r="D4902" s="235"/>
      <c r="E4902" s="235"/>
      <c r="F4902" s="217"/>
      <c r="G4902" s="217"/>
      <c r="H4902" s="217"/>
      <c r="I4902" s="217"/>
      <c r="J4902" s="217"/>
      <c r="K4902" s="217"/>
      <c r="L4902" s="217"/>
      <c r="M4902" s="217"/>
      <c r="N4902" s="217"/>
      <c r="O4902" s="217"/>
      <c r="P4902" s="217"/>
    </row>
    <row r="4903">
      <c r="A4903" s="217"/>
      <c r="B4903" s="234"/>
      <c r="C4903" s="234"/>
      <c r="D4903" s="235"/>
      <c r="E4903" s="235"/>
      <c r="F4903" s="217"/>
      <c r="G4903" s="217"/>
      <c r="H4903" s="217"/>
      <c r="I4903" s="217"/>
      <c r="J4903" s="217"/>
      <c r="K4903" s="217"/>
      <c r="L4903" s="217"/>
      <c r="M4903" s="217"/>
      <c r="N4903" s="217"/>
      <c r="O4903" s="217"/>
      <c r="P4903" s="217"/>
    </row>
    <row r="4904">
      <c r="A4904" s="217"/>
      <c r="B4904" s="234"/>
      <c r="C4904" s="234"/>
      <c r="D4904" s="235"/>
      <c r="E4904" s="235"/>
      <c r="F4904" s="217"/>
      <c r="G4904" s="217"/>
      <c r="H4904" s="217"/>
      <c r="I4904" s="217"/>
      <c r="J4904" s="217"/>
      <c r="K4904" s="217"/>
      <c r="L4904" s="217"/>
      <c r="M4904" s="217"/>
      <c r="N4904" s="217"/>
      <c r="O4904" s="217"/>
      <c r="P4904" s="217"/>
    </row>
    <row r="4905">
      <c r="A4905" s="217"/>
      <c r="B4905" s="234"/>
      <c r="C4905" s="234"/>
      <c r="D4905" s="235"/>
      <c r="E4905" s="235"/>
      <c r="F4905" s="217"/>
      <c r="G4905" s="217"/>
      <c r="H4905" s="217"/>
      <c r="I4905" s="217"/>
      <c r="J4905" s="217"/>
      <c r="K4905" s="217"/>
      <c r="L4905" s="217"/>
      <c r="M4905" s="217"/>
      <c r="N4905" s="217"/>
      <c r="O4905" s="217"/>
      <c r="P4905" s="217"/>
    </row>
    <row r="4906">
      <c r="A4906" s="217"/>
      <c r="B4906" s="234"/>
      <c r="C4906" s="234"/>
      <c r="D4906" s="235"/>
      <c r="E4906" s="235"/>
      <c r="F4906" s="217"/>
      <c r="G4906" s="217"/>
      <c r="H4906" s="217"/>
      <c r="I4906" s="217"/>
      <c r="J4906" s="217"/>
      <c r="K4906" s="217"/>
      <c r="L4906" s="217"/>
      <c r="M4906" s="217"/>
      <c r="N4906" s="217"/>
      <c r="O4906" s="217"/>
      <c r="P4906" s="217"/>
    </row>
    <row r="4907">
      <c r="A4907" s="217"/>
      <c r="B4907" s="234"/>
      <c r="C4907" s="234"/>
      <c r="D4907" s="235"/>
      <c r="E4907" s="235"/>
      <c r="F4907" s="217"/>
      <c r="G4907" s="217"/>
      <c r="H4907" s="217"/>
      <c r="I4907" s="217"/>
      <c r="J4907" s="217"/>
      <c r="K4907" s="217"/>
      <c r="L4907" s="217"/>
      <c r="M4907" s="217"/>
      <c r="N4907" s="217"/>
      <c r="O4907" s="217"/>
      <c r="P4907" s="217"/>
    </row>
    <row r="4908">
      <c r="A4908" s="217"/>
      <c r="B4908" s="234"/>
      <c r="C4908" s="234"/>
      <c r="D4908" s="235"/>
      <c r="E4908" s="235"/>
      <c r="F4908" s="217"/>
      <c r="G4908" s="217"/>
      <c r="H4908" s="217"/>
      <c r="I4908" s="217"/>
      <c r="J4908" s="217"/>
      <c r="K4908" s="217"/>
      <c r="L4908" s="217"/>
      <c r="M4908" s="217"/>
      <c r="N4908" s="217"/>
      <c r="O4908" s="217"/>
      <c r="P4908" s="217"/>
    </row>
    <row r="4909">
      <c r="A4909" s="217"/>
      <c r="B4909" s="234"/>
      <c r="C4909" s="234"/>
      <c r="D4909" s="235"/>
      <c r="E4909" s="235"/>
      <c r="F4909" s="217"/>
      <c r="G4909" s="217"/>
      <c r="H4909" s="217"/>
      <c r="I4909" s="217"/>
      <c r="J4909" s="217"/>
      <c r="K4909" s="217"/>
      <c r="L4909" s="217"/>
      <c r="M4909" s="217"/>
      <c r="N4909" s="217"/>
      <c r="O4909" s="217"/>
      <c r="P4909" s="217"/>
    </row>
    <row r="4910">
      <c r="A4910" s="217"/>
      <c r="B4910" s="234"/>
      <c r="C4910" s="234"/>
      <c r="D4910" s="235"/>
      <c r="E4910" s="235"/>
      <c r="F4910" s="217"/>
      <c r="G4910" s="217"/>
      <c r="H4910" s="217"/>
      <c r="I4910" s="217"/>
      <c r="J4910" s="217"/>
      <c r="K4910" s="217"/>
      <c r="L4910" s="217"/>
      <c r="M4910" s="217"/>
      <c r="N4910" s="217"/>
      <c r="O4910" s="217"/>
      <c r="P4910" s="217"/>
    </row>
    <row r="4911">
      <c r="A4911" s="217"/>
      <c r="B4911" s="234"/>
      <c r="C4911" s="234"/>
      <c r="D4911" s="235"/>
      <c r="E4911" s="235"/>
      <c r="F4911" s="217"/>
      <c r="G4911" s="217"/>
      <c r="H4911" s="217"/>
      <c r="I4911" s="217"/>
      <c r="J4911" s="217"/>
      <c r="K4911" s="217"/>
      <c r="L4911" s="217"/>
      <c r="M4911" s="217"/>
      <c r="N4911" s="217"/>
      <c r="O4911" s="217"/>
      <c r="P4911" s="217"/>
    </row>
    <row r="4912">
      <c r="A4912" s="217"/>
      <c r="B4912" s="234"/>
      <c r="C4912" s="234"/>
      <c r="D4912" s="235"/>
      <c r="E4912" s="235"/>
      <c r="F4912" s="217"/>
      <c r="G4912" s="217"/>
      <c r="H4912" s="217"/>
      <c r="I4912" s="217"/>
      <c r="J4912" s="217"/>
      <c r="K4912" s="217"/>
      <c r="L4912" s="217"/>
      <c r="M4912" s="217"/>
      <c r="N4912" s="217"/>
      <c r="O4912" s="217"/>
      <c r="P4912" s="217"/>
    </row>
    <row r="4913">
      <c r="A4913" s="217"/>
      <c r="B4913" s="234"/>
      <c r="C4913" s="234"/>
      <c r="D4913" s="235"/>
      <c r="E4913" s="235"/>
      <c r="F4913" s="217"/>
      <c r="G4913" s="217"/>
      <c r="H4913" s="217"/>
      <c r="I4913" s="217"/>
      <c r="J4913" s="217"/>
      <c r="K4913" s="217"/>
      <c r="L4913" s="217"/>
      <c r="M4913" s="217"/>
      <c r="N4913" s="217"/>
      <c r="O4913" s="217"/>
      <c r="P4913" s="217"/>
    </row>
    <row r="4914">
      <c r="A4914" s="217"/>
      <c r="B4914" s="234"/>
      <c r="C4914" s="234"/>
      <c r="D4914" s="235"/>
      <c r="E4914" s="235"/>
      <c r="F4914" s="217"/>
      <c r="G4914" s="217"/>
      <c r="H4914" s="217"/>
      <c r="I4914" s="217"/>
      <c r="J4914" s="217"/>
      <c r="K4914" s="217"/>
      <c r="L4914" s="217"/>
      <c r="M4914" s="217"/>
      <c r="N4914" s="217"/>
      <c r="O4914" s="217"/>
      <c r="P4914" s="217"/>
    </row>
    <row r="4915">
      <c r="A4915" s="217"/>
      <c r="B4915" s="234"/>
      <c r="C4915" s="234"/>
      <c r="D4915" s="235"/>
      <c r="E4915" s="235"/>
      <c r="F4915" s="217"/>
      <c r="G4915" s="217"/>
      <c r="H4915" s="217"/>
      <c r="I4915" s="217"/>
      <c r="J4915" s="217"/>
      <c r="K4915" s="217"/>
      <c r="L4915" s="217"/>
      <c r="M4915" s="217"/>
      <c r="N4915" s="217"/>
      <c r="O4915" s="217"/>
      <c r="P4915" s="217"/>
    </row>
    <row r="4916">
      <c r="A4916" s="217"/>
      <c r="B4916" s="234"/>
      <c r="C4916" s="234"/>
      <c r="D4916" s="235"/>
      <c r="E4916" s="235"/>
      <c r="F4916" s="217"/>
      <c r="G4916" s="217"/>
      <c r="H4916" s="217"/>
      <c r="I4916" s="217"/>
      <c r="J4916" s="217"/>
      <c r="K4916" s="217"/>
      <c r="L4916" s="217"/>
      <c r="M4916" s="217"/>
      <c r="N4916" s="217"/>
      <c r="O4916" s="217"/>
      <c r="P4916" s="217"/>
    </row>
    <row r="4917">
      <c r="A4917" s="217"/>
      <c r="B4917" s="234"/>
      <c r="C4917" s="234"/>
      <c r="D4917" s="235"/>
      <c r="E4917" s="235"/>
      <c r="F4917" s="217"/>
      <c r="G4917" s="217"/>
      <c r="H4917" s="217"/>
      <c r="I4917" s="217"/>
      <c r="J4917" s="217"/>
      <c r="K4917" s="217"/>
      <c r="L4917" s="217"/>
      <c r="M4917" s="217"/>
      <c r="N4917" s="217"/>
      <c r="O4917" s="217"/>
      <c r="P4917" s="217"/>
    </row>
    <row r="4918">
      <c r="A4918" s="217"/>
      <c r="B4918" s="234"/>
      <c r="C4918" s="234"/>
      <c r="D4918" s="235"/>
      <c r="E4918" s="235"/>
      <c r="F4918" s="217"/>
      <c r="G4918" s="217"/>
      <c r="H4918" s="217"/>
      <c r="I4918" s="217"/>
      <c r="J4918" s="217"/>
      <c r="K4918" s="217"/>
      <c r="L4918" s="217"/>
      <c r="M4918" s="217"/>
      <c r="N4918" s="217"/>
      <c r="O4918" s="217"/>
      <c r="P4918" s="217"/>
    </row>
    <row r="4919">
      <c r="A4919" s="217"/>
      <c r="B4919" s="234"/>
      <c r="C4919" s="234"/>
      <c r="D4919" s="235"/>
      <c r="E4919" s="235"/>
      <c r="F4919" s="217"/>
      <c r="G4919" s="217"/>
      <c r="H4919" s="217"/>
      <c r="I4919" s="217"/>
      <c r="J4919" s="217"/>
      <c r="K4919" s="217"/>
      <c r="L4919" s="217"/>
      <c r="M4919" s="217"/>
      <c r="N4919" s="217"/>
      <c r="O4919" s="217"/>
      <c r="P4919" s="217"/>
    </row>
    <row r="4920">
      <c r="A4920" s="217"/>
      <c r="B4920" s="234"/>
      <c r="C4920" s="234"/>
      <c r="D4920" s="235"/>
      <c r="E4920" s="235"/>
      <c r="F4920" s="217"/>
      <c r="G4920" s="217"/>
      <c r="H4920" s="217"/>
      <c r="I4920" s="217"/>
      <c r="J4920" s="217"/>
      <c r="K4920" s="217"/>
      <c r="L4920" s="217"/>
      <c r="M4920" s="217"/>
      <c r="N4920" s="217"/>
      <c r="O4920" s="217"/>
      <c r="P4920" s="217"/>
    </row>
    <row r="4921">
      <c r="A4921" s="217"/>
      <c r="B4921" s="234"/>
      <c r="C4921" s="234"/>
      <c r="D4921" s="235"/>
      <c r="E4921" s="235"/>
      <c r="F4921" s="217"/>
      <c r="G4921" s="217"/>
      <c r="H4921" s="217"/>
      <c r="I4921" s="217"/>
      <c r="J4921" s="217"/>
      <c r="K4921" s="217"/>
      <c r="L4921" s="217"/>
      <c r="M4921" s="217"/>
      <c r="N4921" s="217"/>
      <c r="O4921" s="217"/>
      <c r="P4921" s="217"/>
    </row>
    <row r="4922">
      <c r="A4922" s="217"/>
      <c r="B4922" s="234"/>
      <c r="C4922" s="234"/>
      <c r="D4922" s="235"/>
      <c r="E4922" s="235"/>
      <c r="F4922" s="217"/>
      <c r="G4922" s="217"/>
      <c r="H4922" s="217"/>
      <c r="I4922" s="217"/>
      <c r="J4922" s="217"/>
      <c r="K4922" s="217"/>
      <c r="L4922" s="217"/>
      <c r="M4922" s="217"/>
      <c r="N4922" s="217"/>
      <c r="O4922" s="217"/>
      <c r="P4922" s="217"/>
    </row>
    <row r="4923">
      <c r="A4923" s="217"/>
      <c r="B4923" s="234"/>
      <c r="C4923" s="234"/>
      <c r="D4923" s="235"/>
      <c r="E4923" s="235"/>
      <c r="F4923" s="217"/>
      <c r="G4923" s="217"/>
      <c r="H4923" s="217"/>
      <c r="I4923" s="217"/>
      <c r="J4923" s="217"/>
      <c r="K4923" s="217"/>
      <c r="L4923" s="217"/>
      <c r="M4923" s="217"/>
      <c r="N4923" s="217"/>
      <c r="O4923" s="217"/>
      <c r="P4923" s="217"/>
    </row>
    <row r="4924">
      <c r="A4924" s="217"/>
      <c r="B4924" s="234"/>
      <c r="C4924" s="234"/>
      <c r="D4924" s="235"/>
      <c r="E4924" s="235"/>
      <c r="F4924" s="217"/>
      <c r="G4924" s="217"/>
      <c r="H4924" s="217"/>
      <c r="I4924" s="217"/>
      <c r="J4924" s="217"/>
      <c r="K4924" s="217"/>
      <c r="L4924" s="217"/>
      <c r="M4924" s="217"/>
      <c r="N4924" s="217"/>
      <c r="O4924" s="217"/>
      <c r="P4924" s="217"/>
    </row>
    <row r="4925">
      <c r="A4925" s="217"/>
      <c r="B4925" s="234"/>
      <c r="C4925" s="234"/>
      <c r="D4925" s="235"/>
      <c r="E4925" s="235"/>
      <c r="F4925" s="217"/>
      <c r="G4925" s="217"/>
      <c r="H4925" s="217"/>
      <c r="I4925" s="217"/>
      <c r="J4925" s="217"/>
      <c r="K4925" s="217"/>
      <c r="L4925" s="217"/>
      <c r="M4925" s="217"/>
      <c r="N4925" s="217"/>
      <c r="O4925" s="217"/>
      <c r="P4925" s="217"/>
    </row>
    <row r="4926">
      <c r="A4926" s="217"/>
      <c r="B4926" s="234"/>
      <c r="C4926" s="234"/>
      <c r="D4926" s="235"/>
      <c r="E4926" s="235"/>
      <c r="F4926" s="217"/>
      <c r="G4926" s="217"/>
      <c r="H4926" s="217"/>
      <c r="I4926" s="217"/>
      <c r="J4926" s="217"/>
      <c r="K4926" s="217"/>
      <c r="L4926" s="217"/>
      <c r="M4926" s="217"/>
      <c r="N4926" s="217"/>
      <c r="O4926" s="217"/>
      <c r="P4926" s="217"/>
    </row>
    <row r="4927">
      <c r="A4927" s="217"/>
      <c r="B4927" s="234"/>
      <c r="C4927" s="234"/>
      <c r="D4927" s="235"/>
      <c r="E4927" s="235"/>
      <c r="F4927" s="217"/>
      <c r="G4927" s="217"/>
      <c r="H4927" s="217"/>
      <c r="I4927" s="217"/>
      <c r="J4927" s="217"/>
      <c r="K4927" s="217"/>
      <c r="L4927" s="217"/>
      <c r="M4927" s="217"/>
      <c r="N4927" s="217"/>
      <c r="O4927" s="217"/>
      <c r="P4927" s="217"/>
    </row>
    <row r="4928">
      <c r="A4928" s="217"/>
      <c r="B4928" s="234"/>
      <c r="C4928" s="234"/>
      <c r="D4928" s="235"/>
      <c r="E4928" s="235"/>
      <c r="F4928" s="217"/>
      <c r="G4928" s="217"/>
      <c r="H4928" s="217"/>
      <c r="I4928" s="217"/>
      <c r="J4928" s="217"/>
      <c r="K4928" s="217"/>
      <c r="L4928" s="217"/>
      <c r="M4928" s="217"/>
      <c r="N4928" s="217"/>
      <c r="O4928" s="217"/>
      <c r="P4928" s="217"/>
    </row>
    <row r="4929">
      <c r="A4929" s="217"/>
      <c r="B4929" s="234"/>
      <c r="C4929" s="234"/>
      <c r="D4929" s="235"/>
      <c r="E4929" s="235"/>
      <c r="F4929" s="217"/>
      <c r="G4929" s="217"/>
      <c r="H4929" s="217"/>
      <c r="I4929" s="217"/>
      <c r="J4929" s="217"/>
      <c r="K4929" s="217"/>
      <c r="L4929" s="217"/>
      <c r="M4929" s="217"/>
      <c r="N4929" s="217"/>
      <c r="O4929" s="217"/>
      <c r="P4929" s="217"/>
    </row>
    <row r="4930">
      <c r="A4930" s="217"/>
      <c r="B4930" s="234"/>
      <c r="C4930" s="234"/>
      <c r="D4930" s="235"/>
      <c r="E4930" s="235"/>
      <c r="F4930" s="217"/>
      <c r="G4930" s="217"/>
      <c r="H4930" s="217"/>
      <c r="I4930" s="217"/>
      <c r="J4930" s="217"/>
      <c r="K4930" s="217"/>
      <c r="L4930" s="217"/>
      <c r="M4930" s="217"/>
      <c r="N4930" s="217"/>
      <c r="O4930" s="217"/>
      <c r="P4930" s="217"/>
    </row>
    <row r="4931">
      <c r="A4931" s="217"/>
      <c r="B4931" s="234"/>
      <c r="C4931" s="234"/>
      <c r="D4931" s="235"/>
      <c r="E4931" s="235"/>
      <c r="F4931" s="217"/>
      <c r="G4931" s="217"/>
      <c r="H4931" s="217"/>
      <c r="I4931" s="217"/>
      <c r="J4931" s="217"/>
      <c r="K4931" s="217"/>
      <c r="L4931" s="217"/>
      <c r="M4931" s="217"/>
      <c r="N4931" s="217"/>
      <c r="O4931" s="217"/>
      <c r="P4931" s="217"/>
    </row>
    <row r="4932">
      <c r="A4932" s="217"/>
      <c r="B4932" s="234"/>
      <c r="C4932" s="234"/>
      <c r="D4932" s="235"/>
      <c r="E4932" s="235"/>
      <c r="F4932" s="217"/>
      <c r="G4932" s="217"/>
      <c r="H4932" s="217"/>
      <c r="I4932" s="217"/>
      <c r="J4932" s="217"/>
      <c r="K4932" s="217"/>
      <c r="L4932" s="217"/>
      <c r="M4932" s="217"/>
      <c r="N4932" s="217"/>
      <c r="O4932" s="217"/>
      <c r="P4932" s="217"/>
    </row>
    <row r="4933">
      <c r="A4933" s="217"/>
      <c r="B4933" s="234"/>
      <c r="C4933" s="234"/>
      <c r="D4933" s="235"/>
      <c r="E4933" s="235"/>
      <c r="F4933" s="217"/>
      <c r="G4933" s="217"/>
      <c r="H4933" s="217"/>
      <c r="I4933" s="217"/>
      <c r="J4933" s="217"/>
      <c r="K4933" s="217"/>
      <c r="L4933" s="217"/>
      <c r="M4933" s="217"/>
      <c r="N4933" s="217"/>
      <c r="O4933" s="217"/>
      <c r="P4933" s="217"/>
    </row>
    <row r="4934">
      <c r="A4934" s="217"/>
      <c r="B4934" s="234"/>
      <c r="C4934" s="234"/>
      <c r="D4934" s="235"/>
      <c r="E4934" s="235"/>
      <c r="F4934" s="217"/>
      <c r="G4934" s="217"/>
      <c r="H4934" s="217"/>
      <c r="I4934" s="217"/>
      <c r="J4934" s="217"/>
      <c r="K4934" s="217"/>
      <c r="L4934" s="217"/>
      <c r="M4934" s="217"/>
      <c r="N4934" s="217"/>
      <c r="O4934" s="217"/>
      <c r="P4934" s="217"/>
    </row>
    <row r="4935">
      <c r="A4935" s="217"/>
      <c r="B4935" s="234"/>
      <c r="C4935" s="234"/>
      <c r="D4935" s="235"/>
      <c r="E4935" s="235"/>
      <c r="F4935" s="217"/>
      <c r="G4935" s="217"/>
      <c r="H4935" s="217"/>
      <c r="I4935" s="217"/>
      <c r="J4935" s="217"/>
      <c r="K4935" s="217"/>
      <c r="L4935" s="217"/>
      <c r="M4935" s="217"/>
      <c r="N4935" s="217"/>
      <c r="O4935" s="217"/>
      <c r="P4935" s="217"/>
    </row>
    <row r="4936">
      <c r="A4936" s="217"/>
      <c r="B4936" s="234"/>
      <c r="C4936" s="234"/>
      <c r="D4936" s="235"/>
      <c r="E4936" s="235"/>
      <c r="F4936" s="217"/>
      <c r="G4936" s="217"/>
      <c r="H4936" s="217"/>
      <c r="I4936" s="217"/>
      <c r="J4936" s="217"/>
      <c r="K4936" s="217"/>
      <c r="L4936" s="217"/>
      <c r="M4936" s="217"/>
      <c r="N4936" s="217"/>
      <c r="O4936" s="217"/>
      <c r="P4936" s="217"/>
    </row>
    <row r="4937">
      <c r="A4937" s="217"/>
      <c r="B4937" s="234"/>
      <c r="C4937" s="234"/>
      <c r="D4937" s="235"/>
      <c r="E4937" s="235"/>
      <c r="F4937" s="217"/>
      <c r="G4937" s="217"/>
      <c r="H4937" s="217"/>
      <c r="I4937" s="217"/>
      <c r="J4937" s="217"/>
      <c r="K4937" s="217"/>
      <c r="L4937" s="217"/>
      <c r="M4937" s="217"/>
      <c r="N4937" s="217"/>
      <c r="O4937" s="217"/>
      <c r="P4937" s="217"/>
    </row>
    <row r="4938">
      <c r="A4938" s="217"/>
      <c r="B4938" s="234"/>
      <c r="C4938" s="234"/>
      <c r="D4938" s="235"/>
      <c r="E4938" s="235"/>
      <c r="F4938" s="217"/>
      <c r="G4938" s="217"/>
      <c r="H4938" s="217"/>
      <c r="I4938" s="217"/>
      <c r="J4938" s="217"/>
      <c r="K4938" s="217"/>
      <c r="L4938" s="217"/>
      <c r="M4938" s="217"/>
      <c r="N4938" s="217"/>
      <c r="O4938" s="217"/>
      <c r="P4938" s="217"/>
    </row>
    <row r="4939">
      <c r="A4939" s="217"/>
      <c r="B4939" s="234"/>
      <c r="C4939" s="234"/>
      <c r="D4939" s="235"/>
      <c r="E4939" s="235"/>
      <c r="F4939" s="217"/>
      <c r="G4939" s="217"/>
      <c r="H4939" s="217"/>
      <c r="I4939" s="217"/>
      <c r="J4939" s="217"/>
      <c r="K4939" s="217"/>
      <c r="L4939" s="217"/>
      <c r="M4939" s="217"/>
      <c r="N4939" s="217"/>
      <c r="O4939" s="217"/>
      <c r="P4939" s="217"/>
    </row>
    <row r="4940">
      <c r="A4940" s="217"/>
      <c r="B4940" s="234"/>
      <c r="C4940" s="234"/>
      <c r="D4940" s="235"/>
      <c r="E4940" s="235"/>
      <c r="F4940" s="217"/>
      <c r="G4940" s="217"/>
      <c r="H4940" s="217"/>
      <c r="I4940" s="217"/>
      <c r="J4940" s="217"/>
      <c r="K4940" s="217"/>
      <c r="L4940" s="217"/>
      <c r="M4940" s="217"/>
      <c r="N4940" s="217"/>
      <c r="O4940" s="217"/>
      <c r="P4940" s="217"/>
    </row>
    <row r="4941">
      <c r="A4941" s="217"/>
      <c r="B4941" s="234"/>
      <c r="C4941" s="234"/>
      <c r="D4941" s="235"/>
      <c r="E4941" s="235"/>
      <c r="F4941" s="217"/>
      <c r="G4941" s="217"/>
      <c r="H4941" s="217"/>
      <c r="I4941" s="217"/>
      <c r="J4941" s="217"/>
      <c r="K4941" s="217"/>
      <c r="L4941" s="217"/>
      <c r="M4941" s="217"/>
      <c r="N4941" s="217"/>
      <c r="O4941" s="217"/>
      <c r="P4941" s="217"/>
    </row>
    <row r="4942">
      <c r="A4942" s="217"/>
      <c r="B4942" s="234"/>
      <c r="C4942" s="234"/>
      <c r="D4942" s="235"/>
      <c r="E4942" s="235"/>
      <c r="F4942" s="217"/>
      <c r="G4942" s="217"/>
      <c r="H4942" s="217"/>
      <c r="I4942" s="217"/>
      <c r="J4942" s="217"/>
      <c r="K4942" s="217"/>
      <c r="L4942" s="217"/>
      <c r="M4942" s="217"/>
      <c r="N4942" s="217"/>
      <c r="O4942" s="217"/>
      <c r="P4942" s="217"/>
    </row>
    <row r="4943">
      <c r="A4943" s="217"/>
      <c r="B4943" s="234"/>
      <c r="C4943" s="234"/>
      <c r="D4943" s="235"/>
      <c r="E4943" s="235"/>
      <c r="F4943" s="217"/>
      <c r="G4943" s="217"/>
      <c r="H4943" s="217"/>
      <c r="I4943" s="217"/>
      <c r="J4943" s="217"/>
      <c r="K4943" s="217"/>
      <c r="L4943" s="217"/>
      <c r="M4943" s="217"/>
      <c r="N4943" s="217"/>
      <c r="O4943" s="217"/>
      <c r="P4943" s="217"/>
    </row>
    <row r="4944">
      <c r="A4944" s="217"/>
      <c r="B4944" s="234"/>
      <c r="C4944" s="234"/>
      <c r="D4944" s="235"/>
      <c r="E4944" s="235"/>
      <c r="F4944" s="217"/>
      <c r="G4944" s="217"/>
      <c r="H4944" s="217"/>
      <c r="I4944" s="217"/>
      <c r="J4944" s="217"/>
      <c r="K4944" s="217"/>
      <c r="L4944" s="217"/>
      <c r="M4944" s="217"/>
      <c r="N4944" s="217"/>
      <c r="O4944" s="217"/>
      <c r="P4944" s="217"/>
    </row>
    <row r="4945">
      <c r="A4945" s="217"/>
      <c r="B4945" s="234"/>
      <c r="C4945" s="234"/>
      <c r="D4945" s="235"/>
      <c r="E4945" s="235"/>
      <c r="F4945" s="217"/>
      <c r="G4945" s="217"/>
      <c r="H4945" s="217"/>
      <c r="I4945" s="217"/>
      <c r="J4945" s="217"/>
      <c r="K4945" s="217"/>
      <c r="L4945" s="217"/>
      <c r="M4945" s="217"/>
      <c r="N4945" s="217"/>
      <c r="O4945" s="217"/>
      <c r="P4945" s="217"/>
    </row>
    <row r="4946">
      <c r="A4946" s="217"/>
      <c r="B4946" s="234"/>
      <c r="C4946" s="234"/>
      <c r="D4946" s="235"/>
      <c r="E4946" s="235"/>
      <c r="F4946" s="217"/>
      <c r="G4946" s="217"/>
      <c r="H4946" s="217"/>
      <c r="I4946" s="217"/>
      <c r="J4946" s="217"/>
      <c r="K4946" s="217"/>
      <c r="L4946" s="217"/>
      <c r="M4946" s="217"/>
      <c r="N4946" s="217"/>
      <c r="O4946" s="217"/>
      <c r="P4946" s="217"/>
    </row>
    <row r="4947">
      <c r="A4947" s="217"/>
      <c r="B4947" s="234"/>
      <c r="C4947" s="234"/>
      <c r="D4947" s="235"/>
      <c r="E4947" s="235"/>
      <c r="F4947" s="217"/>
      <c r="G4947" s="217"/>
      <c r="H4947" s="217"/>
      <c r="I4947" s="217"/>
      <c r="J4947" s="217"/>
      <c r="K4947" s="217"/>
      <c r="L4947" s="217"/>
      <c r="M4947" s="217"/>
      <c r="N4947" s="217"/>
      <c r="O4947" s="217"/>
      <c r="P4947" s="217"/>
    </row>
    <row r="4948">
      <c r="A4948" s="217"/>
      <c r="B4948" s="234"/>
      <c r="C4948" s="234"/>
      <c r="D4948" s="235"/>
      <c r="E4948" s="235"/>
      <c r="F4948" s="217"/>
      <c r="G4948" s="217"/>
      <c r="H4948" s="217"/>
      <c r="I4948" s="217"/>
      <c r="J4948" s="217"/>
      <c r="K4948" s="217"/>
      <c r="L4948" s="217"/>
      <c r="M4948" s="217"/>
      <c r="N4948" s="217"/>
      <c r="O4948" s="217"/>
      <c r="P4948" s="217"/>
    </row>
    <row r="4949">
      <c r="A4949" s="217"/>
      <c r="B4949" s="234"/>
      <c r="C4949" s="234"/>
      <c r="D4949" s="235"/>
      <c r="E4949" s="235"/>
      <c r="F4949" s="217"/>
      <c r="G4949" s="217"/>
      <c r="H4949" s="217"/>
      <c r="I4949" s="217"/>
      <c r="J4949" s="217"/>
      <c r="K4949" s="217"/>
      <c r="L4949" s="217"/>
      <c r="M4949" s="217"/>
      <c r="N4949" s="217"/>
      <c r="O4949" s="217"/>
      <c r="P4949" s="217"/>
    </row>
    <row r="4950">
      <c r="A4950" s="217"/>
      <c r="B4950" s="234"/>
      <c r="C4950" s="234"/>
      <c r="D4950" s="235"/>
      <c r="E4950" s="235"/>
      <c r="F4950" s="217"/>
      <c r="G4950" s="217"/>
      <c r="H4950" s="217"/>
      <c r="I4950" s="217"/>
      <c r="J4950" s="217"/>
      <c r="K4950" s="217"/>
      <c r="L4950" s="217"/>
      <c r="M4950" s="217"/>
      <c r="N4950" s="217"/>
      <c r="O4950" s="217"/>
      <c r="P4950" s="217"/>
    </row>
    <row r="4951">
      <c r="A4951" s="217"/>
      <c r="B4951" s="234"/>
      <c r="C4951" s="234"/>
      <c r="D4951" s="235"/>
      <c r="E4951" s="235"/>
      <c r="F4951" s="217"/>
      <c r="G4951" s="217"/>
      <c r="H4951" s="217"/>
      <c r="I4951" s="217"/>
      <c r="J4951" s="217"/>
      <c r="K4951" s="217"/>
      <c r="L4951" s="217"/>
      <c r="M4951" s="217"/>
      <c r="N4951" s="217"/>
      <c r="O4951" s="217"/>
      <c r="P4951" s="217"/>
    </row>
    <row r="4952">
      <c r="A4952" s="217"/>
      <c r="B4952" s="234"/>
      <c r="C4952" s="234"/>
      <c r="D4952" s="235"/>
      <c r="E4952" s="235"/>
      <c r="F4952" s="217"/>
      <c r="G4952" s="217"/>
      <c r="H4952" s="217"/>
      <c r="I4952" s="217"/>
      <c r="J4952" s="217"/>
      <c r="K4952" s="217"/>
      <c r="L4952" s="217"/>
      <c r="M4952" s="217"/>
      <c r="N4952" s="217"/>
      <c r="O4952" s="217"/>
      <c r="P4952" s="217"/>
    </row>
    <row r="4953">
      <c r="A4953" s="217"/>
      <c r="B4953" s="234"/>
      <c r="C4953" s="234"/>
      <c r="D4953" s="235"/>
      <c r="E4953" s="235"/>
      <c r="F4953" s="217"/>
      <c r="G4953" s="217"/>
      <c r="H4953" s="217"/>
      <c r="I4953" s="217"/>
      <c r="J4953" s="217"/>
      <c r="K4953" s="217"/>
      <c r="L4953" s="217"/>
      <c r="M4953" s="217"/>
      <c r="N4953" s="217"/>
      <c r="O4953" s="217"/>
      <c r="P4953" s="217"/>
    </row>
    <row r="4954">
      <c r="A4954" s="217"/>
      <c r="B4954" s="234"/>
      <c r="C4954" s="234"/>
      <c r="D4954" s="235"/>
      <c r="E4954" s="235"/>
      <c r="F4954" s="217"/>
      <c r="G4954" s="217"/>
      <c r="H4954" s="217"/>
      <c r="I4954" s="217"/>
      <c r="J4954" s="217"/>
      <c r="K4954" s="217"/>
      <c r="L4954" s="217"/>
      <c r="M4954" s="217"/>
      <c r="N4954" s="217"/>
      <c r="O4954" s="217"/>
      <c r="P4954" s="217"/>
    </row>
    <row r="4955">
      <c r="A4955" s="217"/>
      <c r="B4955" s="234"/>
      <c r="C4955" s="234"/>
      <c r="D4955" s="235"/>
      <c r="E4955" s="235"/>
      <c r="F4955" s="217"/>
      <c r="G4955" s="217"/>
      <c r="H4955" s="217"/>
      <c r="I4955" s="217"/>
      <c r="J4955" s="217"/>
      <c r="K4955" s="217"/>
      <c r="L4955" s="217"/>
      <c r="M4955" s="217"/>
      <c r="N4955" s="217"/>
      <c r="O4955" s="217"/>
      <c r="P4955" s="217"/>
    </row>
    <row r="4956">
      <c r="A4956" s="217"/>
      <c r="B4956" s="234"/>
      <c r="C4956" s="234"/>
      <c r="D4956" s="235"/>
      <c r="E4956" s="235"/>
      <c r="F4956" s="217"/>
      <c r="G4956" s="217"/>
      <c r="H4956" s="217"/>
      <c r="I4956" s="217"/>
      <c r="J4956" s="217"/>
      <c r="K4956" s="217"/>
      <c r="L4956" s="217"/>
      <c r="M4956" s="217"/>
      <c r="N4956" s="217"/>
      <c r="O4956" s="217"/>
      <c r="P4956" s="217"/>
    </row>
    <row r="4957">
      <c r="A4957" s="217"/>
      <c r="B4957" s="234"/>
      <c r="C4957" s="234"/>
      <c r="D4957" s="235"/>
      <c r="E4957" s="235"/>
      <c r="F4957" s="217"/>
      <c r="G4957" s="217"/>
      <c r="H4957" s="217"/>
      <c r="I4957" s="217"/>
      <c r="J4957" s="217"/>
      <c r="K4957" s="217"/>
      <c r="L4957" s="217"/>
      <c r="M4957" s="217"/>
      <c r="N4957" s="217"/>
      <c r="O4957" s="217"/>
      <c r="P4957" s="217"/>
    </row>
    <row r="4958">
      <c r="A4958" s="217"/>
      <c r="B4958" s="234"/>
      <c r="C4958" s="234"/>
      <c r="D4958" s="235"/>
      <c r="E4958" s="235"/>
      <c r="F4958" s="217"/>
      <c r="G4958" s="217"/>
      <c r="H4958" s="217"/>
      <c r="I4958" s="217"/>
      <c r="J4958" s="217"/>
      <c r="K4958" s="217"/>
      <c r="L4958" s="217"/>
      <c r="M4958" s="217"/>
      <c r="N4958" s="217"/>
      <c r="O4958" s="217"/>
      <c r="P4958" s="217"/>
    </row>
    <row r="4959">
      <c r="A4959" s="217"/>
      <c r="B4959" s="234"/>
      <c r="C4959" s="234"/>
      <c r="D4959" s="235"/>
      <c r="E4959" s="235"/>
      <c r="F4959" s="217"/>
      <c r="G4959" s="217"/>
      <c r="H4959" s="217"/>
      <c r="I4959" s="217"/>
      <c r="J4959" s="217"/>
      <c r="K4959" s="217"/>
      <c r="L4959" s="217"/>
      <c r="M4959" s="217"/>
      <c r="N4959" s="217"/>
      <c r="O4959" s="217"/>
      <c r="P4959" s="217"/>
    </row>
    <row r="4960">
      <c r="A4960" s="217"/>
      <c r="B4960" s="234"/>
      <c r="C4960" s="234"/>
      <c r="D4960" s="235"/>
      <c r="E4960" s="235"/>
      <c r="F4960" s="217"/>
      <c r="G4960" s="217"/>
      <c r="H4960" s="217"/>
      <c r="I4960" s="217"/>
      <c r="J4960" s="217"/>
      <c r="K4960" s="217"/>
      <c r="L4960" s="217"/>
      <c r="M4960" s="217"/>
      <c r="N4960" s="217"/>
      <c r="O4960" s="217"/>
      <c r="P4960" s="217"/>
    </row>
    <row r="4961">
      <c r="A4961" s="217"/>
      <c r="B4961" s="234"/>
      <c r="C4961" s="234"/>
      <c r="D4961" s="235"/>
      <c r="E4961" s="235"/>
      <c r="F4961" s="217"/>
      <c r="G4961" s="217"/>
      <c r="H4961" s="217"/>
      <c r="I4961" s="217"/>
      <c r="J4961" s="217"/>
      <c r="K4961" s="217"/>
      <c r="L4961" s="217"/>
      <c r="M4961" s="217"/>
      <c r="N4961" s="217"/>
      <c r="O4961" s="217"/>
      <c r="P4961" s="217"/>
    </row>
    <row r="4962">
      <c r="A4962" s="217"/>
      <c r="B4962" s="234"/>
      <c r="C4962" s="234"/>
      <c r="D4962" s="235"/>
      <c r="E4962" s="235"/>
      <c r="F4962" s="217"/>
      <c r="G4962" s="217"/>
      <c r="H4962" s="217"/>
      <c r="I4962" s="217"/>
      <c r="J4962" s="217"/>
      <c r="K4962" s="217"/>
      <c r="L4962" s="217"/>
      <c r="M4962" s="217"/>
      <c r="N4962" s="217"/>
      <c r="O4962" s="217"/>
      <c r="P4962" s="217"/>
    </row>
    <row r="4963">
      <c r="A4963" s="217"/>
      <c r="B4963" s="234"/>
      <c r="C4963" s="234"/>
      <c r="D4963" s="235"/>
      <c r="E4963" s="235"/>
      <c r="F4963" s="217"/>
      <c r="G4963" s="217"/>
      <c r="H4963" s="217"/>
      <c r="I4963" s="217"/>
      <c r="J4963" s="217"/>
      <c r="K4963" s="217"/>
      <c r="L4963" s="217"/>
      <c r="M4963" s="217"/>
      <c r="N4963" s="217"/>
      <c r="O4963" s="217"/>
      <c r="P4963" s="217"/>
    </row>
    <row r="4964">
      <c r="A4964" s="217"/>
      <c r="B4964" s="234"/>
      <c r="C4964" s="234"/>
      <c r="D4964" s="235"/>
      <c r="E4964" s="235"/>
      <c r="F4964" s="217"/>
      <c r="G4964" s="217"/>
      <c r="H4964" s="217"/>
      <c r="I4964" s="217"/>
      <c r="J4964" s="217"/>
      <c r="K4964" s="217"/>
      <c r="L4964" s="217"/>
      <c r="M4964" s="217"/>
      <c r="N4964" s="217"/>
      <c r="O4964" s="217"/>
      <c r="P4964" s="217"/>
    </row>
    <row r="4965">
      <c r="A4965" s="217"/>
      <c r="B4965" s="234"/>
      <c r="C4965" s="234"/>
      <c r="D4965" s="235"/>
      <c r="E4965" s="235"/>
      <c r="F4965" s="217"/>
      <c r="G4965" s="217"/>
      <c r="H4965" s="217"/>
      <c r="I4965" s="217"/>
      <c r="J4965" s="217"/>
      <c r="K4965" s="217"/>
      <c r="L4965" s="217"/>
      <c r="M4965" s="217"/>
      <c r="N4965" s="217"/>
      <c r="O4965" s="217"/>
      <c r="P4965" s="217"/>
    </row>
    <row r="4966">
      <c r="A4966" s="217"/>
      <c r="B4966" s="234"/>
      <c r="C4966" s="234"/>
      <c r="D4966" s="235"/>
      <c r="E4966" s="235"/>
      <c r="F4966" s="217"/>
      <c r="G4966" s="217"/>
      <c r="H4966" s="217"/>
      <c r="I4966" s="217"/>
      <c r="J4966" s="217"/>
      <c r="K4966" s="217"/>
      <c r="L4966" s="217"/>
      <c r="M4966" s="217"/>
      <c r="N4966" s="217"/>
      <c r="O4966" s="217"/>
      <c r="P4966" s="217"/>
    </row>
    <row r="4967">
      <c r="A4967" s="217"/>
      <c r="B4967" s="234"/>
      <c r="C4967" s="234"/>
      <c r="D4967" s="235"/>
      <c r="E4967" s="235"/>
      <c r="F4967" s="217"/>
      <c r="G4967" s="217"/>
      <c r="H4967" s="217"/>
      <c r="I4967" s="217"/>
      <c r="J4967" s="217"/>
      <c r="K4967" s="217"/>
      <c r="L4967" s="217"/>
      <c r="M4967" s="217"/>
      <c r="N4967" s="217"/>
      <c r="O4967" s="217"/>
      <c r="P4967" s="217"/>
    </row>
    <row r="4968">
      <c r="A4968" s="217"/>
      <c r="B4968" s="234"/>
      <c r="C4968" s="234"/>
      <c r="D4968" s="235"/>
      <c r="E4968" s="235"/>
      <c r="F4968" s="217"/>
      <c r="G4968" s="217"/>
      <c r="H4968" s="217"/>
      <c r="I4968" s="217"/>
      <c r="J4968" s="217"/>
      <c r="K4968" s="217"/>
      <c r="L4968" s="217"/>
      <c r="M4968" s="217"/>
      <c r="N4968" s="217"/>
      <c r="O4968" s="217"/>
      <c r="P4968" s="217"/>
    </row>
    <row r="4969">
      <c r="A4969" s="217"/>
      <c r="B4969" s="234"/>
      <c r="C4969" s="234"/>
      <c r="D4969" s="235"/>
      <c r="E4969" s="235"/>
      <c r="F4969" s="217"/>
      <c r="G4969" s="217"/>
      <c r="H4969" s="217"/>
      <c r="I4969" s="217"/>
      <c r="J4969" s="217"/>
      <c r="K4969" s="217"/>
      <c r="L4969" s="217"/>
      <c r="M4969" s="217"/>
      <c r="N4969" s="217"/>
      <c r="O4969" s="217"/>
      <c r="P4969" s="217"/>
    </row>
    <row r="4970">
      <c r="A4970" s="217"/>
      <c r="B4970" s="234"/>
      <c r="C4970" s="234"/>
      <c r="D4970" s="235"/>
      <c r="E4970" s="235"/>
      <c r="F4970" s="217"/>
      <c r="G4970" s="217"/>
      <c r="H4970" s="217"/>
      <c r="I4970" s="217"/>
      <c r="J4970" s="217"/>
      <c r="K4970" s="217"/>
      <c r="L4970" s="217"/>
      <c r="M4970" s="217"/>
      <c r="N4970" s="217"/>
      <c r="O4970" s="217"/>
      <c r="P4970" s="217"/>
    </row>
    <row r="4971">
      <c r="A4971" s="217"/>
      <c r="B4971" s="234"/>
      <c r="C4971" s="234"/>
      <c r="D4971" s="235"/>
      <c r="E4971" s="235"/>
      <c r="F4971" s="217"/>
      <c r="G4971" s="217"/>
      <c r="H4971" s="217"/>
      <c r="I4971" s="217"/>
      <c r="J4971" s="217"/>
      <c r="K4971" s="217"/>
      <c r="L4971" s="217"/>
      <c r="M4971" s="217"/>
      <c r="N4971" s="217"/>
      <c r="O4971" s="217"/>
      <c r="P4971" s="217"/>
    </row>
    <row r="4972">
      <c r="A4972" s="217"/>
      <c r="B4972" s="234"/>
      <c r="C4972" s="234"/>
      <c r="D4972" s="235"/>
      <c r="E4972" s="235"/>
      <c r="F4972" s="217"/>
      <c r="G4972" s="217"/>
      <c r="H4972" s="217"/>
      <c r="I4972" s="217"/>
      <c r="J4972" s="217"/>
      <c r="K4972" s="217"/>
      <c r="L4972" s="217"/>
      <c r="M4972" s="217"/>
      <c r="N4972" s="217"/>
      <c r="O4972" s="217"/>
      <c r="P4972" s="217"/>
    </row>
    <row r="4973">
      <c r="A4973" s="217"/>
      <c r="B4973" s="234"/>
      <c r="C4973" s="234"/>
      <c r="D4973" s="235"/>
      <c r="E4973" s="235"/>
      <c r="F4973" s="217"/>
      <c r="G4973" s="217"/>
      <c r="H4973" s="217"/>
      <c r="I4973" s="217"/>
      <c r="J4973" s="217"/>
      <c r="K4973" s="217"/>
      <c r="L4973" s="217"/>
      <c r="M4973" s="217"/>
      <c r="N4973" s="217"/>
      <c r="O4973" s="217"/>
      <c r="P4973" s="217"/>
    </row>
    <row r="4974">
      <c r="A4974" s="217"/>
      <c r="B4974" s="234"/>
      <c r="C4974" s="234"/>
      <c r="D4974" s="235"/>
      <c r="E4974" s="235"/>
      <c r="F4974" s="217"/>
      <c r="G4974" s="217"/>
      <c r="H4974" s="217"/>
      <c r="I4974" s="217"/>
      <c r="J4974" s="217"/>
      <c r="K4974" s="217"/>
      <c r="L4974" s="217"/>
      <c r="M4974" s="217"/>
      <c r="N4974" s="217"/>
      <c r="O4974" s="217"/>
      <c r="P4974" s="217"/>
    </row>
    <row r="4975">
      <c r="A4975" s="217"/>
      <c r="B4975" s="234"/>
      <c r="C4975" s="234"/>
      <c r="D4975" s="235"/>
      <c r="E4975" s="235"/>
      <c r="F4975" s="217"/>
      <c r="G4975" s="217"/>
      <c r="H4975" s="217"/>
      <c r="I4975" s="217"/>
      <c r="J4975" s="217"/>
      <c r="K4975" s="217"/>
      <c r="L4975" s="217"/>
      <c r="M4975" s="217"/>
      <c r="N4975" s="217"/>
      <c r="O4975" s="217"/>
      <c r="P4975" s="217"/>
    </row>
    <row r="4976">
      <c r="A4976" s="217"/>
      <c r="B4976" s="234"/>
      <c r="C4976" s="234"/>
      <c r="D4976" s="235"/>
      <c r="E4976" s="235"/>
      <c r="F4976" s="217"/>
      <c r="G4976" s="217"/>
      <c r="H4976" s="217"/>
      <c r="I4976" s="217"/>
      <c r="J4976" s="217"/>
      <c r="K4976" s="217"/>
      <c r="L4976" s="217"/>
      <c r="M4976" s="217"/>
      <c r="N4976" s="217"/>
      <c r="O4976" s="217"/>
      <c r="P4976" s="217"/>
    </row>
    <row r="4977">
      <c r="A4977" s="217"/>
      <c r="B4977" s="234"/>
      <c r="C4977" s="234"/>
      <c r="D4977" s="235"/>
      <c r="E4977" s="235"/>
      <c r="F4977" s="217"/>
      <c r="G4977" s="217"/>
      <c r="H4977" s="217"/>
      <c r="I4977" s="217"/>
      <c r="J4977" s="217"/>
      <c r="K4977" s="217"/>
      <c r="L4977" s="217"/>
      <c r="M4977" s="217"/>
      <c r="N4977" s="217"/>
      <c r="O4977" s="217"/>
      <c r="P4977" s="217"/>
    </row>
    <row r="4978">
      <c r="A4978" s="217"/>
      <c r="B4978" s="234"/>
      <c r="C4978" s="234"/>
      <c r="D4978" s="235"/>
      <c r="E4978" s="235"/>
      <c r="F4978" s="217"/>
      <c r="G4978" s="217"/>
      <c r="H4978" s="217"/>
      <c r="I4978" s="217"/>
      <c r="J4978" s="217"/>
      <c r="K4978" s="217"/>
      <c r="L4978" s="217"/>
      <c r="M4978" s="217"/>
      <c r="N4978" s="217"/>
      <c r="O4978" s="217"/>
      <c r="P4978" s="217"/>
    </row>
    <row r="4979">
      <c r="A4979" s="217"/>
      <c r="B4979" s="234"/>
      <c r="C4979" s="234"/>
      <c r="D4979" s="235"/>
      <c r="E4979" s="235"/>
      <c r="F4979" s="217"/>
      <c r="G4979" s="217"/>
      <c r="H4979" s="217"/>
      <c r="I4979" s="217"/>
      <c r="J4979" s="217"/>
      <c r="K4979" s="217"/>
      <c r="L4979" s="217"/>
      <c r="M4979" s="217"/>
      <c r="N4979" s="217"/>
      <c r="O4979" s="217"/>
      <c r="P4979" s="217"/>
    </row>
    <row r="4980">
      <c r="A4980" s="217"/>
      <c r="B4980" s="234"/>
      <c r="C4980" s="234"/>
      <c r="D4980" s="235"/>
      <c r="E4980" s="235"/>
      <c r="F4980" s="217"/>
      <c r="G4980" s="217"/>
      <c r="H4980" s="217"/>
      <c r="I4980" s="217"/>
      <c r="J4980" s="217"/>
      <c r="K4980" s="217"/>
      <c r="L4980" s="217"/>
      <c r="M4980" s="217"/>
      <c r="N4980" s="217"/>
      <c r="O4980" s="217"/>
      <c r="P4980" s="217"/>
    </row>
    <row r="4981">
      <c r="A4981" s="217"/>
      <c r="B4981" s="234"/>
      <c r="C4981" s="234"/>
      <c r="D4981" s="235"/>
      <c r="E4981" s="235"/>
      <c r="F4981" s="217"/>
      <c r="G4981" s="217"/>
      <c r="H4981" s="217"/>
      <c r="I4981" s="217"/>
      <c r="J4981" s="217"/>
      <c r="K4981" s="217"/>
      <c r="L4981" s="217"/>
      <c r="M4981" s="217"/>
      <c r="N4981" s="217"/>
      <c r="O4981" s="217"/>
      <c r="P4981" s="217"/>
    </row>
    <row r="4982">
      <c r="A4982" s="217"/>
      <c r="B4982" s="234"/>
      <c r="C4982" s="234"/>
      <c r="D4982" s="235"/>
      <c r="E4982" s="235"/>
      <c r="F4982" s="217"/>
      <c r="G4982" s="217"/>
      <c r="H4982" s="217"/>
      <c r="I4982" s="217"/>
      <c r="J4982" s="217"/>
      <c r="K4982" s="217"/>
      <c r="L4982" s="217"/>
      <c r="M4982" s="217"/>
      <c r="N4982" s="217"/>
      <c r="O4982" s="217"/>
      <c r="P4982" s="217"/>
    </row>
    <row r="4983">
      <c r="A4983" s="217"/>
      <c r="B4983" s="234"/>
      <c r="C4983" s="234"/>
      <c r="D4983" s="235"/>
      <c r="E4983" s="235"/>
      <c r="F4983" s="217"/>
      <c r="G4983" s="217"/>
      <c r="H4983" s="217"/>
      <c r="I4983" s="217"/>
      <c r="J4983" s="217"/>
      <c r="K4983" s="217"/>
      <c r="L4983" s="217"/>
      <c r="M4983" s="217"/>
      <c r="N4983" s="217"/>
      <c r="O4983" s="217"/>
      <c r="P4983" s="217"/>
    </row>
    <row r="4984">
      <c r="A4984" s="217"/>
      <c r="B4984" s="234"/>
      <c r="C4984" s="234"/>
      <c r="D4984" s="235"/>
      <c r="E4984" s="235"/>
      <c r="F4984" s="217"/>
      <c r="G4984" s="217"/>
      <c r="H4984" s="217"/>
      <c r="I4984" s="217"/>
      <c r="J4984" s="217"/>
      <c r="K4984" s="217"/>
      <c r="L4984" s="217"/>
      <c r="M4984" s="217"/>
      <c r="N4984" s="217"/>
      <c r="O4984" s="217"/>
      <c r="P4984" s="217"/>
    </row>
    <row r="4985">
      <c r="A4985" s="217"/>
      <c r="B4985" s="234"/>
      <c r="C4985" s="234"/>
      <c r="D4985" s="235"/>
      <c r="E4985" s="235"/>
      <c r="F4985" s="217"/>
      <c r="G4985" s="217"/>
      <c r="H4985" s="217"/>
      <c r="I4985" s="217"/>
      <c r="J4985" s="217"/>
      <c r="K4985" s="217"/>
      <c r="L4985" s="217"/>
      <c r="M4985" s="217"/>
      <c r="N4985" s="217"/>
      <c r="O4985" s="217"/>
      <c r="P4985" s="217"/>
    </row>
    <row r="4986">
      <c r="A4986" s="217"/>
      <c r="B4986" s="234"/>
      <c r="C4986" s="234"/>
      <c r="D4986" s="235"/>
      <c r="E4986" s="235"/>
      <c r="F4986" s="217"/>
      <c r="G4986" s="217"/>
      <c r="H4986" s="217"/>
      <c r="I4986" s="217"/>
      <c r="J4986" s="217"/>
      <c r="K4986" s="217"/>
      <c r="L4986" s="217"/>
      <c r="M4986" s="217"/>
      <c r="N4986" s="217"/>
      <c r="O4986" s="217"/>
      <c r="P4986" s="217"/>
    </row>
    <row r="4987">
      <c r="A4987" s="217"/>
      <c r="B4987" s="234"/>
      <c r="C4987" s="234"/>
      <c r="D4987" s="235"/>
      <c r="E4987" s="235"/>
      <c r="F4987" s="217"/>
      <c r="G4987" s="217"/>
      <c r="H4987" s="217"/>
      <c r="I4987" s="217"/>
      <c r="J4987" s="217"/>
      <c r="K4987" s="217"/>
      <c r="L4987" s="217"/>
      <c r="M4987" s="217"/>
      <c r="N4987" s="217"/>
      <c r="O4987" s="217"/>
      <c r="P4987" s="217"/>
    </row>
    <row r="4988">
      <c r="A4988" s="217"/>
      <c r="B4988" s="234"/>
      <c r="C4988" s="234"/>
      <c r="D4988" s="235"/>
      <c r="E4988" s="235"/>
      <c r="F4988" s="217"/>
      <c r="G4988" s="217"/>
      <c r="H4988" s="217"/>
      <c r="I4988" s="217"/>
      <c r="J4988" s="217"/>
      <c r="K4988" s="217"/>
      <c r="L4988" s="217"/>
      <c r="M4988" s="217"/>
      <c r="N4988" s="217"/>
      <c r="O4988" s="217"/>
      <c r="P4988" s="217"/>
    </row>
    <row r="4989">
      <c r="A4989" s="217"/>
      <c r="B4989" s="234"/>
      <c r="C4989" s="234"/>
      <c r="D4989" s="235"/>
      <c r="E4989" s="235"/>
      <c r="F4989" s="217"/>
      <c r="G4989" s="217"/>
      <c r="H4989" s="217"/>
      <c r="I4989" s="217"/>
      <c r="J4989" s="217"/>
      <c r="K4989" s="217"/>
      <c r="L4989" s="217"/>
      <c r="M4989" s="217"/>
      <c r="N4989" s="217"/>
      <c r="O4989" s="217"/>
      <c r="P4989" s="217"/>
    </row>
    <row r="4990">
      <c r="A4990" s="217"/>
      <c r="B4990" s="234"/>
      <c r="C4990" s="234"/>
      <c r="D4990" s="235"/>
      <c r="E4990" s="235"/>
      <c r="F4990" s="217"/>
      <c r="G4990" s="217"/>
      <c r="H4990" s="217"/>
      <c r="I4990" s="217"/>
      <c r="J4990" s="217"/>
      <c r="K4990" s="217"/>
      <c r="L4990" s="217"/>
      <c r="M4990" s="217"/>
      <c r="N4990" s="217"/>
      <c r="O4990" s="217"/>
      <c r="P4990" s="217"/>
    </row>
    <row r="4991">
      <c r="A4991" s="217"/>
      <c r="B4991" s="234"/>
      <c r="C4991" s="234"/>
      <c r="D4991" s="235"/>
      <c r="E4991" s="235"/>
      <c r="F4991" s="217"/>
      <c r="G4991" s="217"/>
      <c r="H4991" s="217"/>
      <c r="I4991" s="217"/>
      <c r="J4991" s="217"/>
      <c r="K4991" s="217"/>
      <c r="L4991" s="217"/>
      <c r="M4991" s="217"/>
      <c r="N4991" s="217"/>
      <c r="O4991" s="217"/>
      <c r="P4991" s="217"/>
    </row>
    <row r="4992">
      <c r="A4992" s="217"/>
      <c r="B4992" s="234"/>
      <c r="C4992" s="234"/>
      <c r="D4992" s="235"/>
      <c r="E4992" s="235"/>
      <c r="F4992" s="217"/>
      <c r="G4992" s="217"/>
      <c r="H4992" s="217"/>
      <c r="I4992" s="217"/>
      <c r="J4992" s="217"/>
      <c r="K4992" s="217"/>
      <c r="L4992" s="217"/>
      <c r="M4992" s="217"/>
      <c r="N4992" s="217"/>
      <c r="O4992" s="217"/>
      <c r="P4992" s="217"/>
    </row>
    <row r="4993">
      <c r="A4993" s="217"/>
      <c r="B4993" s="234"/>
      <c r="C4993" s="234"/>
      <c r="D4993" s="235"/>
      <c r="E4993" s="235"/>
      <c r="F4993" s="217"/>
      <c r="G4993" s="217"/>
      <c r="H4993" s="217"/>
      <c r="I4993" s="217"/>
      <c r="J4993" s="217"/>
      <c r="K4993" s="217"/>
      <c r="L4993" s="217"/>
      <c r="M4993" s="217"/>
      <c r="N4993" s="217"/>
      <c r="O4993" s="217"/>
      <c r="P4993" s="217"/>
    </row>
    <row r="4994">
      <c r="A4994" s="217"/>
      <c r="B4994" s="234"/>
      <c r="C4994" s="234"/>
      <c r="D4994" s="235"/>
      <c r="E4994" s="235"/>
      <c r="F4994" s="217"/>
      <c r="G4994" s="217"/>
      <c r="H4994" s="217"/>
      <c r="I4994" s="217"/>
      <c r="J4994" s="217"/>
      <c r="K4994" s="217"/>
      <c r="L4994" s="217"/>
      <c r="M4994" s="217"/>
      <c r="N4994" s="217"/>
      <c r="O4994" s="217"/>
      <c r="P4994" s="217"/>
    </row>
    <row r="4995">
      <c r="A4995" s="217"/>
      <c r="B4995" s="234"/>
      <c r="C4995" s="234"/>
      <c r="D4995" s="235"/>
      <c r="E4995" s="235"/>
      <c r="F4995" s="217"/>
      <c r="G4995" s="217"/>
      <c r="H4995" s="217"/>
      <c r="I4995" s="217"/>
      <c r="J4995" s="217"/>
      <c r="K4995" s="217"/>
      <c r="L4995" s="217"/>
      <c r="M4995" s="217"/>
      <c r="N4995" s="217"/>
      <c r="O4995" s="217"/>
      <c r="P4995" s="217"/>
    </row>
    <row r="4996">
      <c r="A4996" s="217"/>
      <c r="B4996" s="234"/>
      <c r="C4996" s="234"/>
      <c r="D4996" s="235"/>
      <c r="E4996" s="235"/>
      <c r="F4996" s="217"/>
      <c r="G4996" s="217"/>
      <c r="H4996" s="217"/>
      <c r="I4996" s="217"/>
      <c r="J4996" s="217"/>
      <c r="K4996" s="217"/>
      <c r="L4996" s="217"/>
      <c r="M4996" s="217"/>
      <c r="N4996" s="217"/>
      <c r="O4996" s="217"/>
      <c r="P4996" s="217"/>
    </row>
    <row r="4997">
      <c r="A4997" s="217"/>
      <c r="B4997" s="234"/>
      <c r="C4997" s="234"/>
      <c r="D4997" s="235"/>
      <c r="E4997" s="235"/>
      <c r="F4997" s="217"/>
      <c r="G4997" s="217"/>
      <c r="H4997" s="217"/>
      <c r="I4997" s="217"/>
      <c r="J4997" s="217"/>
      <c r="K4997" s="217"/>
      <c r="L4997" s="217"/>
      <c r="M4997" s="217"/>
      <c r="N4997" s="217"/>
      <c r="O4997" s="217"/>
      <c r="P4997" s="217"/>
    </row>
    <row r="4998">
      <c r="A4998" s="217"/>
      <c r="B4998" s="234"/>
      <c r="C4998" s="234"/>
      <c r="D4998" s="235"/>
      <c r="E4998" s="235"/>
      <c r="F4998" s="217"/>
      <c r="G4998" s="217"/>
      <c r="H4998" s="217"/>
      <c r="I4998" s="217"/>
      <c r="J4998" s="217"/>
      <c r="K4998" s="217"/>
      <c r="L4998" s="217"/>
      <c r="M4998" s="217"/>
      <c r="N4998" s="217"/>
      <c r="O4998" s="217"/>
      <c r="P4998" s="217"/>
    </row>
    <row r="4999">
      <c r="A4999" s="217"/>
      <c r="B4999" s="234"/>
      <c r="C4999" s="234"/>
      <c r="D4999" s="235"/>
      <c r="E4999" s="235"/>
      <c r="F4999" s="217"/>
      <c r="G4999" s="217"/>
      <c r="H4999" s="217"/>
      <c r="I4999" s="217"/>
      <c r="J4999" s="217"/>
      <c r="K4999" s="217"/>
      <c r="L4999" s="217"/>
      <c r="M4999" s="217"/>
      <c r="N4999" s="217"/>
      <c r="O4999" s="217"/>
      <c r="P4999" s="217"/>
    </row>
    <row r="5000">
      <c r="A5000" s="217"/>
      <c r="B5000" s="234"/>
      <c r="C5000" s="234"/>
      <c r="D5000" s="235"/>
      <c r="E5000" s="235"/>
      <c r="F5000" s="217"/>
      <c r="G5000" s="217"/>
      <c r="H5000" s="217"/>
      <c r="I5000" s="217"/>
      <c r="J5000" s="217"/>
      <c r="K5000" s="217"/>
      <c r="L5000" s="217"/>
      <c r="M5000" s="217"/>
      <c r="N5000" s="217"/>
      <c r="O5000" s="217"/>
      <c r="P5000" s="217"/>
    </row>
    <row r="5001">
      <c r="A5001" s="217"/>
      <c r="B5001" s="234"/>
      <c r="C5001" s="234"/>
      <c r="D5001" s="235"/>
      <c r="E5001" s="235"/>
      <c r="F5001" s="217"/>
      <c r="G5001" s="217"/>
      <c r="H5001" s="217"/>
      <c r="I5001" s="217"/>
      <c r="J5001" s="217"/>
      <c r="K5001" s="217"/>
      <c r="L5001" s="217"/>
      <c r="M5001" s="217"/>
      <c r="N5001" s="217"/>
      <c r="O5001" s="217"/>
      <c r="P5001" s="217"/>
    </row>
    <row r="5002">
      <c r="A5002" s="217"/>
      <c r="B5002" s="234"/>
      <c r="C5002" s="234"/>
      <c r="D5002" s="235"/>
      <c r="E5002" s="235"/>
      <c r="F5002" s="217"/>
      <c r="G5002" s="217"/>
      <c r="H5002" s="217"/>
      <c r="I5002" s="217"/>
      <c r="J5002" s="217"/>
      <c r="K5002" s="217"/>
      <c r="L5002" s="217"/>
      <c r="M5002" s="217"/>
      <c r="N5002" s="217"/>
      <c r="O5002" s="217"/>
      <c r="P5002" s="217"/>
    </row>
    <row r="5003">
      <c r="A5003" s="217"/>
      <c r="B5003" s="234"/>
      <c r="C5003" s="234"/>
      <c r="D5003" s="235"/>
      <c r="E5003" s="235"/>
      <c r="F5003" s="217"/>
      <c r="G5003" s="217"/>
      <c r="H5003" s="217"/>
      <c r="I5003" s="217"/>
      <c r="J5003" s="217"/>
      <c r="K5003" s="217"/>
      <c r="L5003" s="217"/>
      <c r="M5003" s="217"/>
      <c r="N5003" s="217"/>
      <c r="O5003" s="217"/>
      <c r="P5003" s="217"/>
    </row>
    <row r="5004">
      <c r="A5004" s="217"/>
      <c r="B5004" s="234"/>
      <c r="C5004" s="234"/>
      <c r="D5004" s="235"/>
      <c r="E5004" s="235"/>
      <c r="F5004" s="217"/>
      <c r="G5004" s="217"/>
      <c r="H5004" s="217"/>
      <c r="I5004" s="217"/>
      <c r="J5004" s="217"/>
      <c r="K5004" s="217"/>
      <c r="L5004" s="217"/>
      <c r="M5004" s="217"/>
      <c r="N5004" s="217"/>
      <c r="O5004" s="217"/>
      <c r="P5004" s="217"/>
    </row>
    <row r="5005">
      <c r="A5005" s="217"/>
      <c r="B5005" s="234"/>
      <c r="C5005" s="234"/>
      <c r="D5005" s="235"/>
      <c r="E5005" s="235"/>
      <c r="F5005" s="217"/>
      <c r="G5005" s="217"/>
      <c r="H5005" s="217"/>
      <c r="I5005" s="217"/>
      <c r="J5005" s="217"/>
      <c r="K5005" s="217"/>
      <c r="L5005" s="217"/>
      <c r="M5005" s="217"/>
      <c r="N5005" s="217"/>
      <c r="O5005" s="217"/>
      <c r="P5005" s="217"/>
    </row>
    <row r="5006">
      <c r="A5006" s="217"/>
      <c r="B5006" s="234"/>
      <c r="C5006" s="234"/>
      <c r="D5006" s="235"/>
      <c r="E5006" s="235"/>
      <c r="F5006" s="217"/>
      <c r="G5006" s="217"/>
      <c r="H5006" s="217"/>
      <c r="I5006" s="217"/>
      <c r="J5006" s="217"/>
      <c r="K5006" s="217"/>
      <c r="L5006" s="217"/>
      <c r="M5006" s="217"/>
      <c r="N5006" s="217"/>
      <c r="O5006" s="217"/>
      <c r="P5006" s="217"/>
    </row>
    <row r="5007">
      <c r="A5007" s="217"/>
      <c r="B5007" s="234"/>
      <c r="C5007" s="234"/>
      <c r="D5007" s="235"/>
      <c r="E5007" s="235"/>
      <c r="F5007" s="217"/>
      <c r="G5007" s="217"/>
      <c r="H5007" s="217"/>
      <c r="I5007" s="217"/>
      <c r="J5007" s="217"/>
      <c r="K5007" s="217"/>
      <c r="L5007" s="217"/>
      <c r="M5007" s="217"/>
      <c r="N5007" s="217"/>
      <c r="O5007" s="217"/>
      <c r="P5007" s="217"/>
    </row>
    <row r="5008">
      <c r="A5008" s="217"/>
      <c r="B5008" s="234"/>
      <c r="C5008" s="234"/>
      <c r="D5008" s="235"/>
      <c r="E5008" s="235"/>
      <c r="F5008" s="217"/>
      <c r="G5008" s="217"/>
      <c r="H5008" s="217"/>
      <c r="I5008" s="217"/>
      <c r="J5008" s="217"/>
      <c r="K5008" s="217"/>
      <c r="L5008" s="217"/>
      <c r="M5008" s="217"/>
      <c r="N5008" s="217"/>
      <c r="O5008" s="217"/>
      <c r="P5008" s="217"/>
    </row>
    <row r="5009">
      <c r="A5009" s="217"/>
      <c r="B5009" s="234"/>
      <c r="C5009" s="234"/>
      <c r="D5009" s="235"/>
      <c r="E5009" s="235"/>
      <c r="F5009" s="217"/>
      <c r="G5009" s="217"/>
      <c r="H5009" s="217"/>
      <c r="I5009" s="217"/>
      <c r="J5009" s="217"/>
      <c r="K5009" s="217"/>
      <c r="L5009" s="217"/>
      <c r="M5009" s="217"/>
      <c r="N5009" s="217"/>
      <c r="O5009" s="217"/>
      <c r="P5009" s="217"/>
    </row>
    <row r="5010">
      <c r="A5010" s="217"/>
      <c r="B5010" s="234"/>
      <c r="C5010" s="234"/>
      <c r="D5010" s="235"/>
      <c r="E5010" s="235"/>
      <c r="F5010" s="217"/>
      <c r="G5010" s="217"/>
      <c r="H5010" s="217"/>
      <c r="I5010" s="217"/>
      <c r="J5010" s="217"/>
      <c r="K5010" s="217"/>
      <c r="L5010" s="217"/>
      <c r="M5010" s="217"/>
      <c r="N5010" s="217"/>
      <c r="O5010" s="217"/>
      <c r="P5010" s="217"/>
    </row>
    <row r="5011">
      <c r="A5011" s="217"/>
      <c r="B5011" s="234"/>
      <c r="C5011" s="234"/>
      <c r="D5011" s="235"/>
      <c r="E5011" s="235"/>
      <c r="F5011" s="217"/>
      <c r="G5011" s="217"/>
      <c r="H5011" s="217"/>
      <c r="I5011" s="217"/>
      <c r="J5011" s="217"/>
      <c r="K5011" s="217"/>
      <c r="L5011" s="217"/>
      <c r="M5011" s="217"/>
      <c r="N5011" s="217"/>
      <c r="O5011" s="217"/>
      <c r="P5011" s="217"/>
    </row>
    <row r="5012">
      <c r="A5012" s="217"/>
      <c r="B5012" s="234"/>
      <c r="C5012" s="234"/>
      <c r="D5012" s="235"/>
      <c r="E5012" s="235"/>
      <c r="F5012" s="217"/>
      <c r="G5012" s="217"/>
      <c r="H5012" s="217"/>
      <c r="I5012" s="217"/>
      <c r="J5012" s="217"/>
      <c r="K5012" s="217"/>
      <c r="L5012" s="217"/>
      <c r="M5012" s="217"/>
      <c r="N5012" s="217"/>
      <c r="O5012" s="217"/>
      <c r="P5012" s="217"/>
    </row>
    <row r="5013">
      <c r="A5013" s="217"/>
      <c r="B5013" s="234"/>
      <c r="C5013" s="234"/>
      <c r="D5013" s="235"/>
      <c r="E5013" s="235"/>
      <c r="F5013" s="217"/>
      <c r="G5013" s="217"/>
      <c r="H5013" s="217"/>
      <c r="I5013" s="217"/>
      <c r="J5013" s="217"/>
      <c r="K5013" s="217"/>
      <c r="L5013" s="217"/>
      <c r="M5013" s="217"/>
      <c r="N5013" s="217"/>
      <c r="O5013" s="217"/>
      <c r="P5013" s="217"/>
    </row>
    <row r="5014">
      <c r="A5014" s="217"/>
      <c r="B5014" s="234"/>
      <c r="C5014" s="234"/>
      <c r="D5014" s="235"/>
      <c r="E5014" s="235"/>
      <c r="F5014" s="217"/>
      <c r="G5014" s="217"/>
      <c r="H5014" s="217"/>
      <c r="I5014" s="217"/>
      <c r="J5014" s="217"/>
      <c r="K5014" s="217"/>
      <c r="L5014" s="217"/>
      <c r="M5014" s="217"/>
      <c r="N5014" s="217"/>
      <c r="O5014" s="217"/>
      <c r="P5014" s="217"/>
    </row>
    <row r="5015">
      <c r="A5015" s="217"/>
      <c r="B5015" s="234"/>
      <c r="C5015" s="234"/>
      <c r="D5015" s="235"/>
      <c r="E5015" s="235"/>
      <c r="F5015" s="217"/>
      <c r="G5015" s="217"/>
      <c r="H5015" s="217"/>
      <c r="I5015" s="217"/>
      <c r="J5015" s="217"/>
      <c r="K5015" s="217"/>
      <c r="L5015" s="217"/>
      <c r="M5015" s="217"/>
      <c r="N5015" s="217"/>
      <c r="O5015" s="217"/>
      <c r="P5015" s="217"/>
    </row>
    <row r="5016">
      <c r="A5016" s="217"/>
      <c r="B5016" s="234"/>
      <c r="C5016" s="234"/>
      <c r="D5016" s="235"/>
      <c r="E5016" s="235"/>
      <c r="F5016" s="217"/>
      <c r="G5016" s="217"/>
      <c r="H5016" s="217"/>
      <c r="I5016" s="217"/>
      <c r="J5016" s="217"/>
      <c r="K5016" s="217"/>
      <c r="L5016" s="217"/>
      <c r="M5016" s="217"/>
      <c r="N5016" s="217"/>
      <c r="O5016" s="217"/>
      <c r="P5016" s="217"/>
    </row>
    <row r="5017">
      <c r="A5017" s="217"/>
      <c r="B5017" s="234"/>
      <c r="C5017" s="234"/>
      <c r="D5017" s="235"/>
      <c r="E5017" s="235"/>
      <c r="F5017" s="217"/>
      <c r="G5017" s="217"/>
      <c r="H5017" s="217"/>
      <c r="I5017" s="217"/>
      <c r="J5017" s="217"/>
      <c r="K5017" s="217"/>
      <c r="L5017" s="217"/>
      <c r="M5017" s="217"/>
      <c r="N5017" s="217"/>
      <c r="O5017" s="217"/>
      <c r="P5017" s="217"/>
    </row>
    <row r="5018">
      <c r="A5018" s="217"/>
      <c r="B5018" s="234"/>
      <c r="C5018" s="234"/>
      <c r="D5018" s="235"/>
      <c r="E5018" s="235"/>
      <c r="F5018" s="217"/>
      <c r="G5018" s="217"/>
      <c r="H5018" s="217"/>
      <c r="I5018" s="217"/>
      <c r="J5018" s="217"/>
      <c r="K5018" s="217"/>
      <c r="L5018" s="217"/>
      <c r="M5018" s="217"/>
      <c r="N5018" s="217"/>
      <c r="O5018" s="217"/>
      <c r="P5018" s="217"/>
    </row>
    <row r="5019">
      <c r="A5019" s="217"/>
      <c r="B5019" s="234"/>
      <c r="C5019" s="234"/>
      <c r="D5019" s="235"/>
      <c r="E5019" s="235"/>
      <c r="F5019" s="217"/>
      <c r="G5019" s="217"/>
      <c r="H5019" s="217"/>
      <c r="I5019" s="217"/>
      <c r="J5019" s="217"/>
      <c r="K5019" s="217"/>
      <c r="L5019" s="217"/>
      <c r="M5019" s="217"/>
      <c r="N5019" s="217"/>
      <c r="O5019" s="217"/>
      <c r="P5019" s="217"/>
    </row>
    <row r="5020">
      <c r="A5020" s="217"/>
      <c r="B5020" s="234"/>
      <c r="C5020" s="234"/>
      <c r="D5020" s="235"/>
      <c r="E5020" s="235"/>
      <c r="F5020" s="217"/>
      <c r="G5020" s="217"/>
      <c r="H5020" s="217"/>
      <c r="I5020" s="217"/>
      <c r="J5020" s="217"/>
      <c r="K5020" s="217"/>
      <c r="L5020" s="217"/>
      <c r="M5020" s="217"/>
      <c r="N5020" s="217"/>
      <c r="O5020" s="217"/>
      <c r="P5020" s="217"/>
    </row>
    <row r="5021">
      <c r="A5021" s="217"/>
      <c r="B5021" s="234"/>
      <c r="C5021" s="234"/>
      <c r="D5021" s="235"/>
      <c r="E5021" s="235"/>
      <c r="F5021" s="217"/>
      <c r="G5021" s="217"/>
      <c r="H5021" s="217"/>
      <c r="I5021" s="217"/>
      <c r="J5021" s="217"/>
      <c r="K5021" s="217"/>
      <c r="L5021" s="217"/>
      <c r="M5021" s="217"/>
      <c r="N5021" s="217"/>
      <c r="O5021" s="217"/>
      <c r="P5021" s="217"/>
    </row>
    <row r="5022">
      <c r="A5022" s="217"/>
      <c r="B5022" s="234"/>
      <c r="C5022" s="234"/>
      <c r="D5022" s="235"/>
      <c r="E5022" s="235"/>
      <c r="F5022" s="217"/>
      <c r="G5022" s="217"/>
      <c r="H5022" s="217"/>
      <c r="I5022" s="217"/>
      <c r="J5022" s="217"/>
      <c r="K5022" s="217"/>
      <c r="L5022" s="217"/>
      <c r="M5022" s="217"/>
      <c r="N5022" s="217"/>
      <c r="O5022" s="217"/>
      <c r="P5022" s="217"/>
    </row>
    <row r="5023">
      <c r="A5023" s="217"/>
      <c r="B5023" s="234"/>
      <c r="C5023" s="234"/>
      <c r="D5023" s="235"/>
      <c r="E5023" s="235"/>
      <c r="F5023" s="217"/>
      <c r="G5023" s="217"/>
      <c r="H5023" s="217"/>
      <c r="I5023" s="217"/>
      <c r="J5023" s="217"/>
      <c r="K5023" s="217"/>
      <c r="L5023" s="217"/>
      <c r="M5023" s="217"/>
      <c r="N5023" s="217"/>
      <c r="O5023" s="217"/>
      <c r="P5023" s="217"/>
    </row>
    <row r="5024">
      <c r="A5024" s="217"/>
      <c r="B5024" s="234"/>
      <c r="C5024" s="234"/>
      <c r="D5024" s="235"/>
      <c r="E5024" s="235"/>
      <c r="F5024" s="217"/>
      <c r="G5024" s="217"/>
      <c r="H5024" s="217"/>
      <c r="I5024" s="217"/>
      <c r="J5024" s="217"/>
      <c r="K5024" s="217"/>
      <c r="L5024" s="217"/>
      <c r="M5024" s="217"/>
      <c r="N5024" s="217"/>
      <c r="O5024" s="217"/>
      <c r="P5024" s="217"/>
    </row>
    <row r="5025">
      <c r="A5025" s="217"/>
      <c r="B5025" s="234"/>
      <c r="C5025" s="234"/>
      <c r="D5025" s="235"/>
      <c r="E5025" s="235"/>
      <c r="F5025" s="217"/>
      <c r="G5025" s="217"/>
      <c r="H5025" s="217"/>
      <c r="I5025" s="217"/>
      <c r="J5025" s="217"/>
      <c r="K5025" s="217"/>
      <c r="L5025" s="217"/>
      <c r="M5025" s="217"/>
      <c r="N5025" s="217"/>
      <c r="O5025" s="217"/>
      <c r="P5025" s="217"/>
    </row>
    <row r="5026">
      <c r="A5026" s="217"/>
      <c r="B5026" s="234"/>
      <c r="C5026" s="234"/>
      <c r="D5026" s="235"/>
      <c r="E5026" s="235"/>
      <c r="F5026" s="217"/>
      <c r="G5026" s="217"/>
      <c r="H5026" s="217"/>
      <c r="I5026" s="217"/>
      <c r="J5026" s="217"/>
      <c r="K5026" s="217"/>
      <c r="L5026" s="217"/>
      <c r="M5026" s="217"/>
      <c r="N5026" s="217"/>
      <c r="O5026" s="217"/>
      <c r="P5026" s="217"/>
    </row>
    <row r="5027">
      <c r="A5027" s="217"/>
      <c r="B5027" s="234"/>
      <c r="C5027" s="234"/>
      <c r="D5027" s="235"/>
      <c r="E5027" s="235"/>
      <c r="F5027" s="217"/>
      <c r="G5027" s="217"/>
      <c r="H5027" s="217"/>
      <c r="I5027" s="217"/>
      <c r="J5027" s="217"/>
      <c r="K5027" s="217"/>
      <c r="L5027" s="217"/>
      <c r="M5027" s="217"/>
      <c r="N5027" s="217"/>
      <c r="O5027" s="217"/>
      <c r="P5027" s="217"/>
    </row>
    <row r="5028">
      <c r="A5028" s="217"/>
      <c r="B5028" s="234"/>
      <c r="C5028" s="234"/>
      <c r="D5028" s="235"/>
      <c r="E5028" s="235"/>
      <c r="F5028" s="217"/>
      <c r="G5028" s="217"/>
      <c r="H5028" s="217"/>
      <c r="I5028" s="217"/>
      <c r="J5028" s="217"/>
      <c r="K5028" s="217"/>
      <c r="L5028" s="217"/>
      <c r="M5028" s="217"/>
      <c r="N5028" s="217"/>
      <c r="O5028" s="217"/>
      <c r="P5028" s="217"/>
    </row>
    <row r="5029">
      <c r="A5029" s="217"/>
      <c r="B5029" s="234"/>
      <c r="C5029" s="234"/>
      <c r="D5029" s="235"/>
      <c r="E5029" s="235"/>
      <c r="F5029" s="217"/>
      <c r="G5029" s="217"/>
      <c r="H5029" s="217"/>
      <c r="I5029" s="217"/>
      <c r="J5029" s="217"/>
      <c r="K5029" s="217"/>
      <c r="L5029" s="217"/>
      <c r="M5029" s="217"/>
      <c r="N5029" s="217"/>
      <c r="O5029" s="217"/>
      <c r="P5029" s="217"/>
    </row>
    <row r="5030">
      <c r="A5030" s="217"/>
      <c r="B5030" s="234"/>
      <c r="C5030" s="234"/>
      <c r="D5030" s="235"/>
      <c r="E5030" s="235"/>
      <c r="F5030" s="217"/>
      <c r="G5030" s="217"/>
      <c r="H5030" s="217"/>
      <c r="I5030" s="217"/>
      <c r="J5030" s="217"/>
      <c r="K5030" s="217"/>
      <c r="L5030" s="217"/>
      <c r="M5030" s="217"/>
      <c r="N5030" s="217"/>
      <c r="O5030" s="217"/>
      <c r="P5030" s="217"/>
    </row>
    <row r="5031">
      <c r="A5031" s="217"/>
      <c r="B5031" s="234"/>
      <c r="C5031" s="234"/>
      <c r="D5031" s="235"/>
      <c r="E5031" s="235"/>
      <c r="F5031" s="217"/>
      <c r="G5031" s="217"/>
      <c r="H5031" s="217"/>
      <c r="I5031" s="217"/>
      <c r="J5031" s="217"/>
      <c r="K5031" s="217"/>
      <c r="L5031" s="217"/>
      <c r="M5031" s="217"/>
      <c r="N5031" s="217"/>
      <c r="O5031" s="217"/>
      <c r="P5031" s="217"/>
    </row>
    <row r="5032">
      <c r="A5032" s="217"/>
      <c r="B5032" s="234"/>
      <c r="C5032" s="234"/>
      <c r="D5032" s="235"/>
      <c r="E5032" s="235"/>
      <c r="F5032" s="217"/>
      <c r="G5032" s="217"/>
      <c r="H5032" s="217"/>
      <c r="I5032" s="217"/>
      <c r="J5032" s="217"/>
      <c r="K5032" s="217"/>
      <c r="L5032" s="217"/>
      <c r="M5032" s="217"/>
      <c r="N5032" s="217"/>
      <c r="O5032" s="217"/>
      <c r="P5032" s="217"/>
    </row>
    <row r="5033">
      <c r="A5033" s="217"/>
      <c r="B5033" s="234"/>
      <c r="C5033" s="234"/>
      <c r="D5033" s="235"/>
      <c r="E5033" s="235"/>
      <c r="F5033" s="217"/>
      <c r="G5033" s="217"/>
      <c r="H5033" s="217"/>
      <c r="I5033" s="217"/>
      <c r="J5033" s="217"/>
      <c r="K5033" s="217"/>
      <c r="L5033" s="217"/>
      <c r="M5033" s="217"/>
      <c r="N5033" s="217"/>
      <c r="O5033" s="217"/>
      <c r="P5033" s="217"/>
    </row>
    <row r="5034">
      <c r="A5034" s="217"/>
      <c r="B5034" s="234"/>
      <c r="C5034" s="234"/>
      <c r="D5034" s="235"/>
      <c r="E5034" s="235"/>
      <c r="F5034" s="217"/>
      <c r="G5034" s="217"/>
      <c r="H5034" s="217"/>
      <c r="I5034" s="217"/>
      <c r="J5034" s="217"/>
      <c r="K5034" s="217"/>
      <c r="L5034" s="217"/>
      <c r="M5034" s="217"/>
      <c r="N5034" s="217"/>
      <c r="O5034" s="217"/>
      <c r="P5034" s="217"/>
    </row>
    <row r="5035">
      <c r="A5035" s="217"/>
      <c r="B5035" s="234"/>
      <c r="C5035" s="234"/>
      <c r="D5035" s="235"/>
      <c r="E5035" s="235"/>
      <c r="F5035" s="217"/>
      <c r="G5035" s="217"/>
      <c r="H5035" s="217"/>
      <c r="I5035" s="217"/>
      <c r="J5035" s="217"/>
      <c r="K5035" s="217"/>
      <c r="L5035" s="217"/>
      <c r="M5035" s="217"/>
      <c r="N5035" s="217"/>
      <c r="O5035" s="217"/>
      <c r="P5035" s="217"/>
    </row>
    <row r="5036">
      <c r="A5036" s="217"/>
      <c r="B5036" s="234"/>
      <c r="C5036" s="234"/>
      <c r="D5036" s="235"/>
      <c r="E5036" s="235"/>
      <c r="F5036" s="217"/>
      <c r="G5036" s="217"/>
      <c r="H5036" s="217"/>
      <c r="I5036" s="217"/>
      <c r="J5036" s="217"/>
      <c r="K5036" s="217"/>
      <c r="L5036" s="217"/>
      <c r="M5036" s="217"/>
      <c r="N5036" s="217"/>
      <c r="O5036" s="217"/>
      <c r="P5036" s="217"/>
    </row>
    <row r="5037">
      <c r="A5037" s="217"/>
      <c r="B5037" s="234"/>
      <c r="C5037" s="234"/>
      <c r="D5037" s="235"/>
      <c r="E5037" s="235"/>
      <c r="F5037" s="217"/>
      <c r="G5037" s="217"/>
      <c r="H5037" s="217"/>
      <c r="I5037" s="217"/>
      <c r="J5037" s="217"/>
      <c r="K5037" s="217"/>
      <c r="L5037" s="217"/>
      <c r="M5037" s="217"/>
      <c r="N5037" s="217"/>
      <c r="O5037" s="217"/>
      <c r="P5037" s="217"/>
    </row>
    <row r="5038">
      <c r="A5038" s="217"/>
      <c r="B5038" s="234"/>
      <c r="C5038" s="234"/>
      <c r="D5038" s="235"/>
      <c r="E5038" s="235"/>
      <c r="F5038" s="217"/>
      <c r="G5038" s="217"/>
      <c r="H5038" s="217"/>
      <c r="I5038" s="217"/>
      <c r="J5038" s="217"/>
      <c r="K5038" s="217"/>
      <c r="L5038" s="217"/>
      <c r="M5038" s="217"/>
      <c r="N5038" s="217"/>
      <c r="O5038" s="217"/>
      <c r="P5038" s="217"/>
    </row>
    <row r="5039">
      <c r="A5039" s="217"/>
      <c r="B5039" s="234"/>
      <c r="C5039" s="234"/>
      <c r="D5039" s="235"/>
      <c r="E5039" s="235"/>
      <c r="F5039" s="217"/>
      <c r="G5039" s="217"/>
      <c r="H5039" s="217"/>
      <c r="I5039" s="217"/>
      <c r="J5039" s="217"/>
      <c r="K5039" s="217"/>
      <c r="L5039" s="217"/>
      <c r="M5039" s="217"/>
      <c r="N5039" s="217"/>
      <c r="O5039" s="217"/>
      <c r="P5039" s="217"/>
    </row>
    <row r="5040">
      <c r="A5040" s="217"/>
      <c r="B5040" s="234"/>
      <c r="C5040" s="234"/>
      <c r="D5040" s="235"/>
      <c r="E5040" s="235"/>
      <c r="F5040" s="217"/>
      <c r="G5040" s="217"/>
      <c r="H5040" s="217"/>
      <c r="I5040" s="217"/>
      <c r="J5040" s="217"/>
      <c r="K5040" s="217"/>
      <c r="L5040" s="217"/>
      <c r="M5040" s="217"/>
      <c r="N5040" s="217"/>
      <c r="O5040" s="217"/>
      <c r="P5040" s="217"/>
    </row>
    <row r="5041">
      <c r="A5041" s="217"/>
      <c r="B5041" s="234"/>
      <c r="C5041" s="234"/>
      <c r="D5041" s="235"/>
      <c r="E5041" s="235"/>
      <c r="F5041" s="217"/>
      <c r="G5041" s="217"/>
      <c r="H5041" s="217"/>
      <c r="I5041" s="217"/>
      <c r="J5041" s="217"/>
      <c r="K5041" s="217"/>
      <c r="L5041" s="217"/>
      <c r="M5041" s="217"/>
      <c r="N5041" s="217"/>
      <c r="O5041" s="217"/>
      <c r="P5041" s="217"/>
    </row>
    <row r="5042">
      <c r="A5042" s="217"/>
      <c r="B5042" s="234"/>
      <c r="C5042" s="234"/>
      <c r="D5042" s="235"/>
      <c r="E5042" s="235"/>
      <c r="F5042" s="217"/>
      <c r="G5042" s="217"/>
      <c r="H5042" s="217"/>
      <c r="I5042" s="217"/>
      <c r="J5042" s="217"/>
      <c r="K5042" s="217"/>
      <c r="L5042" s="217"/>
      <c r="M5042" s="217"/>
      <c r="N5042" s="217"/>
      <c r="O5042" s="217"/>
      <c r="P5042" s="217"/>
    </row>
    <row r="5043">
      <c r="A5043" s="217"/>
      <c r="B5043" s="234"/>
      <c r="C5043" s="234"/>
      <c r="D5043" s="235"/>
      <c r="E5043" s="235"/>
      <c r="F5043" s="217"/>
      <c r="G5043" s="217"/>
      <c r="H5043" s="217"/>
      <c r="I5043" s="217"/>
      <c r="J5043" s="217"/>
      <c r="K5043" s="217"/>
      <c r="L5043" s="217"/>
      <c r="M5043" s="217"/>
      <c r="N5043" s="217"/>
      <c r="O5043" s="217"/>
      <c r="P5043" s="217"/>
    </row>
    <row r="5044">
      <c r="A5044" s="217"/>
      <c r="B5044" s="234"/>
      <c r="C5044" s="234"/>
      <c r="D5044" s="235"/>
      <c r="E5044" s="235"/>
      <c r="F5044" s="217"/>
      <c r="G5044" s="217"/>
      <c r="H5044" s="217"/>
      <c r="I5044" s="217"/>
      <c r="J5044" s="217"/>
      <c r="K5044" s="217"/>
      <c r="L5044" s="217"/>
      <c r="M5044" s="217"/>
      <c r="N5044" s="217"/>
      <c r="O5044" s="217"/>
      <c r="P5044" s="217"/>
    </row>
    <row r="5045">
      <c r="A5045" s="217"/>
      <c r="B5045" s="234"/>
      <c r="C5045" s="234"/>
      <c r="D5045" s="235"/>
      <c r="E5045" s="235"/>
      <c r="F5045" s="217"/>
      <c r="G5045" s="217"/>
      <c r="H5045" s="217"/>
      <c r="I5045" s="217"/>
      <c r="J5045" s="217"/>
      <c r="K5045" s="217"/>
      <c r="L5045" s="217"/>
      <c r="M5045" s="217"/>
      <c r="N5045" s="217"/>
      <c r="O5045" s="217"/>
      <c r="P5045" s="217"/>
    </row>
    <row r="5046">
      <c r="A5046" s="217"/>
      <c r="B5046" s="234"/>
      <c r="C5046" s="234"/>
      <c r="D5046" s="235"/>
      <c r="E5046" s="235"/>
      <c r="F5046" s="217"/>
      <c r="G5046" s="217"/>
      <c r="H5046" s="217"/>
      <c r="I5046" s="217"/>
      <c r="J5046" s="217"/>
      <c r="K5046" s="217"/>
      <c r="L5046" s="217"/>
      <c r="M5046" s="217"/>
      <c r="N5046" s="217"/>
      <c r="O5046" s="217"/>
      <c r="P5046" s="217"/>
    </row>
    <row r="5047">
      <c r="A5047" s="217"/>
      <c r="B5047" s="234"/>
      <c r="C5047" s="234"/>
      <c r="D5047" s="235"/>
      <c r="E5047" s="235"/>
      <c r="F5047" s="217"/>
      <c r="G5047" s="217"/>
      <c r="H5047" s="217"/>
      <c r="I5047" s="217"/>
      <c r="J5047" s="217"/>
      <c r="K5047" s="217"/>
      <c r="L5047" s="217"/>
      <c r="M5047" s="217"/>
      <c r="N5047" s="217"/>
      <c r="O5047" s="217"/>
      <c r="P5047" s="217"/>
    </row>
    <row r="5048">
      <c r="A5048" s="217"/>
      <c r="B5048" s="234"/>
      <c r="C5048" s="234"/>
      <c r="D5048" s="235"/>
      <c r="E5048" s="235"/>
      <c r="F5048" s="217"/>
      <c r="G5048" s="217"/>
      <c r="H5048" s="217"/>
      <c r="I5048" s="217"/>
      <c r="J5048" s="217"/>
      <c r="K5048" s="217"/>
      <c r="L5048" s="217"/>
      <c r="M5048" s="217"/>
      <c r="N5048" s="217"/>
      <c r="O5048" s="217"/>
      <c r="P5048" s="217"/>
    </row>
    <row r="5049">
      <c r="A5049" s="217"/>
      <c r="B5049" s="234"/>
      <c r="C5049" s="234"/>
      <c r="D5049" s="235"/>
      <c r="E5049" s="235"/>
      <c r="F5049" s="217"/>
      <c r="G5049" s="217"/>
      <c r="H5049" s="217"/>
      <c r="I5049" s="217"/>
      <c r="J5049" s="217"/>
      <c r="K5049" s="217"/>
      <c r="L5049" s="217"/>
      <c r="M5049" s="217"/>
      <c r="N5049" s="217"/>
      <c r="O5049" s="217"/>
      <c r="P5049" s="217"/>
    </row>
    <row r="5050">
      <c r="A5050" s="217"/>
      <c r="B5050" s="234"/>
      <c r="C5050" s="234"/>
      <c r="D5050" s="235"/>
      <c r="E5050" s="235"/>
      <c r="F5050" s="217"/>
      <c r="G5050" s="217"/>
      <c r="H5050" s="217"/>
      <c r="I5050" s="217"/>
      <c r="J5050" s="217"/>
      <c r="K5050" s="217"/>
      <c r="L5050" s="217"/>
      <c r="M5050" s="217"/>
      <c r="N5050" s="217"/>
      <c r="O5050" s="217"/>
      <c r="P5050" s="217"/>
    </row>
    <row r="5051">
      <c r="A5051" s="217"/>
      <c r="B5051" s="234"/>
      <c r="C5051" s="234"/>
      <c r="D5051" s="235"/>
      <c r="E5051" s="235"/>
      <c r="F5051" s="217"/>
      <c r="G5051" s="217"/>
      <c r="H5051" s="217"/>
      <c r="I5051" s="217"/>
      <c r="J5051" s="217"/>
      <c r="K5051" s="217"/>
      <c r="L5051" s="217"/>
      <c r="M5051" s="217"/>
      <c r="N5051" s="217"/>
      <c r="O5051" s="217"/>
      <c r="P5051" s="217"/>
    </row>
    <row r="5052">
      <c r="A5052" s="217"/>
      <c r="B5052" s="234"/>
      <c r="C5052" s="234"/>
      <c r="D5052" s="235"/>
      <c r="E5052" s="235"/>
      <c r="F5052" s="217"/>
      <c r="G5052" s="217"/>
      <c r="H5052" s="217"/>
      <c r="I5052" s="217"/>
      <c r="J5052" s="217"/>
      <c r="K5052" s="217"/>
      <c r="L5052" s="217"/>
      <c r="M5052" s="217"/>
      <c r="N5052" s="217"/>
      <c r="O5052" s="217"/>
      <c r="P5052" s="217"/>
    </row>
    <row r="5053">
      <c r="A5053" s="217"/>
      <c r="B5053" s="234"/>
      <c r="C5053" s="234"/>
      <c r="D5053" s="235"/>
      <c r="E5053" s="235"/>
      <c r="F5053" s="217"/>
      <c r="G5053" s="217"/>
      <c r="H5053" s="217"/>
      <c r="I5053" s="217"/>
      <c r="J5053" s="217"/>
      <c r="K5053" s="217"/>
      <c r="L5053" s="217"/>
      <c r="M5053" s="217"/>
      <c r="N5053" s="217"/>
      <c r="O5053" s="217"/>
      <c r="P5053" s="217"/>
    </row>
    <row r="5054">
      <c r="A5054" s="217"/>
      <c r="B5054" s="234"/>
      <c r="C5054" s="234"/>
      <c r="D5054" s="235"/>
      <c r="E5054" s="235"/>
      <c r="F5054" s="217"/>
      <c r="G5054" s="217"/>
      <c r="H5054" s="217"/>
      <c r="I5054" s="217"/>
      <c r="J5054" s="217"/>
      <c r="K5054" s="217"/>
      <c r="L5054" s="217"/>
      <c r="M5054" s="217"/>
      <c r="N5054" s="217"/>
      <c r="O5054" s="217"/>
      <c r="P5054" s="217"/>
    </row>
    <row r="5055">
      <c r="A5055" s="217"/>
      <c r="B5055" s="234"/>
      <c r="C5055" s="234"/>
      <c r="D5055" s="235"/>
      <c r="E5055" s="235"/>
      <c r="F5055" s="217"/>
      <c r="G5055" s="217"/>
      <c r="H5055" s="217"/>
      <c r="I5055" s="217"/>
      <c r="J5055" s="217"/>
      <c r="K5055" s="217"/>
      <c r="L5055" s="217"/>
      <c r="M5055" s="217"/>
      <c r="N5055" s="217"/>
      <c r="O5055" s="217"/>
      <c r="P5055" s="217"/>
    </row>
    <row r="5056">
      <c r="A5056" s="217"/>
      <c r="B5056" s="234"/>
      <c r="C5056" s="234"/>
      <c r="D5056" s="235"/>
      <c r="E5056" s="235"/>
      <c r="F5056" s="217"/>
      <c r="G5056" s="217"/>
      <c r="H5056" s="217"/>
      <c r="I5056" s="217"/>
      <c r="J5056" s="217"/>
      <c r="K5056" s="217"/>
      <c r="L5056" s="217"/>
      <c r="M5056" s="217"/>
      <c r="N5056" s="217"/>
      <c r="O5056" s="217"/>
      <c r="P5056" s="217"/>
    </row>
    <row r="5057">
      <c r="A5057" s="217"/>
      <c r="B5057" s="234"/>
      <c r="C5057" s="234"/>
      <c r="D5057" s="235"/>
      <c r="E5057" s="235"/>
      <c r="F5057" s="217"/>
      <c r="G5057" s="217"/>
      <c r="H5057" s="217"/>
      <c r="I5057" s="217"/>
      <c r="J5057" s="217"/>
      <c r="K5057" s="217"/>
      <c r="L5057" s="217"/>
      <c r="M5057" s="217"/>
      <c r="N5057" s="217"/>
      <c r="O5057" s="217"/>
      <c r="P5057" s="217"/>
    </row>
    <row r="5058">
      <c r="A5058" s="217"/>
      <c r="B5058" s="234"/>
      <c r="C5058" s="234"/>
      <c r="D5058" s="235"/>
      <c r="E5058" s="235"/>
      <c r="F5058" s="217"/>
      <c r="G5058" s="217"/>
      <c r="H5058" s="217"/>
      <c r="I5058" s="217"/>
      <c r="J5058" s="217"/>
      <c r="K5058" s="217"/>
      <c r="L5058" s="217"/>
      <c r="M5058" s="217"/>
      <c r="N5058" s="217"/>
      <c r="O5058" s="217"/>
      <c r="P5058" s="217"/>
    </row>
    <row r="5059">
      <c r="A5059" s="217"/>
      <c r="B5059" s="234"/>
      <c r="C5059" s="234"/>
      <c r="D5059" s="235"/>
      <c r="E5059" s="235"/>
      <c r="F5059" s="217"/>
      <c r="G5059" s="217"/>
      <c r="H5059" s="217"/>
      <c r="I5059" s="217"/>
      <c r="J5059" s="217"/>
      <c r="K5059" s="217"/>
      <c r="L5059" s="217"/>
      <c r="M5059" s="217"/>
      <c r="N5059" s="217"/>
      <c r="O5059" s="217"/>
      <c r="P5059" s="217"/>
    </row>
    <row r="5060">
      <c r="A5060" s="217"/>
      <c r="B5060" s="234"/>
      <c r="C5060" s="234"/>
      <c r="D5060" s="235"/>
      <c r="E5060" s="235"/>
      <c r="F5060" s="217"/>
      <c r="G5060" s="217"/>
      <c r="H5060" s="217"/>
      <c r="I5060" s="217"/>
      <c r="J5060" s="217"/>
      <c r="K5060" s="217"/>
      <c r="L5060" s="217"/>
      <c r="M5060" s="217"/>
      <c r="N5060" s="217"/>
      <c r="O5060" s="217"/>
      <c r="P5060" s="217"/>
    </row>
    <row r="5061">
      <c r="A5061" s="217"/>
      <c r="B5061" s="234"/>
      <c r="C5061" s="234"/>
      <c r="D5061" s="235"/>
      <c r="E5061" s="235"/>
      <c r="F5061" s="217"/>
      <c r="G5061" s="217"/>
      <c r="H5061" s="217"/>
      <c r="I5061" s="217"/>
      <c r="J5061" s="217"/>
      <c r="K5061" s="217"/>
      <c r="L5061" s="217"/>
      <c r="M5061" s="217"/>
      <c r="N5061" s="217"/>
      <c r="O5061" s="217"/>
      <c r="P5061" s="217"/>
    </row>
    <row r="5062">
      <c r="A5062" s="217"/>
      <c r="B5062" s="234"/>
      <c r="C5062" s="234"/>
      <c r="D5062" s="235"/>
      <c r="E5062" s="235"/>
      <c r="F5062" s="217"/>
      <c r="G5062" s="217"/>
      <c r="H5062" s="217"/>
      <c r="I5062" s="217"/>
      <c r="J5062" s="217"/>
      <c r="K5062" s="217"/>
      <c r="L5062" s="217"/>
      <c r="M5062" s="217"/>
      <c r="N5062" s="217"/>
      <c r="O5062" s="217"/>
      <c r="P5062" s="217"/>
    </row>
    <row r="5063">
      <c r="A5063" s="217"/>
      <c r="B5063" s="234"/>
      <c r="C5063" s="234"/>
      <c r="D5063" s="235"/>
      <c r="E5063" s="235"/>
      <c r="F5063" s="217"/>
      <c r="G5063" s="217"/>
      <c r="H5063" s="217"/>
      <c r="I5063" s="217"/>
      <c r="J5063" s="217"/>
      <c r="K5063" s="217"/>
      <c r="L5063" s="217"/>
      <c r="M5063" s="217"/>
      <c r="N5063" s="217"/>
      <c r="O5063" s="217"/>
      <c r="P5063" s="217"/>
    </row>
    <row r="5064">
      <c r="A5064" s="217"/>
      <c r="B5064" s="234"/>
      <c r="C5064" s="234"/>
      <c r="D5064" s="235"/>
      <c r="E5064" s="235"/>
      <c r="F5064" s="217"/>
      <c r="G5064" s="217"/>
      <c r="H5064" s="217"/>
      <c r="I5064" s="217"/>
      <c r="J5064" s="217"/>
      <c r="K5064" s="217"/>
      <c r="L5064" s="217"/>
      <c r="M5064" s="217"/>
      <c r="N5064" s="217"/>
      <c r="O5064" s="217"/>
      <c r="P5064" s="217"/>
    </row>
    <row r="5065">
      <c r="A5065" s="217"/>
      <c r="B5065" s="234"/>
      <c r="C5065" s="234"/>
      <c r="D5065" s="235"/>
      <c r="E5065" s="235"/>
      <c r="F5065" s="217"/>
      <c r="G5065" s="217"/>
      <c r="H5065" s="217"/>
      <c r="I5065" s="217"/>
      <c r="J5065" s="217"/>
      <c r="K5065" s="217"/>
      <c r="L5065" s="217"/>
      <c r="M5065" s="217"/>
      <c r="N5065" s="217"/>
      <c r="O5065" s="217"/>
      <c r="P5065" s="217"/>
    </row>
    <row r="5066">
      <c r="A5066" s="217"/>
      <c r="B5066" s="234"/>
      <c r="C5066" s="234"/>
      <c r="D5066" s="235"/>
      <c r="E5066" s="235"/>
      <c r="F5066" s="217"/>
      <c r="G5066" s="217"/>
      <c r="H5066" s="217"/>
      <c r="I5066" s="217"/>
      <c r="J5066" s="217"/>
      <c r="K5066" s="217"/>
      <c r="L5066" s="217"/>
      <c r="M5066" s="217"/>
      <c r="N5066" s="217"/>
      <c r="O5066" s="217"/>
      <c r="P5066" s="217"/>
    </row>
    <row r="5067">
      <c r="A5067" s="217"/>
      <c r="B5067" s="234"/>
      <c r="C5067" s="234"/>
      <c r="D5067" s="235"/>
      <c r="E5067" s="235"/>
      <c r="F5067" s="217"/>
      <c r="G5067" s="217"/>
      <c r="H5067" s="217"/>
      <c r="I5067" s="217"/>
      <c r="J5067" s="217"/>
      <c r="K5067" s="217"/>
      <c r="L5067" s="217"/>
      <c r="M5067" s="217"/>
      <c r="N5067" s="217"/>
      <c r="O5067" s="217"/>
      <c r="P5067" s="217"/>
    </row>
    <row r="5068">
      <c r="A5068" s="217"/>
      <c r="B5068" s="234"/>
      <c r="C5068" s="234"/>
      <c r="D5068" s="235"/>
      <c r="E5068" s="235"/>
      <c r="F5068" s="217"/>
      <c r="G5068" s="217"/>
      <c r="H5068" s="217"/>
      <c r="I5068" s="217"/>
      <c r="J5068" s="217"/>
      <c r="K5068" s="217"/>
      <c r="L5068" s="217"/>
      <c r="M5068" s="217"/>
      <c r="N5068" s="217"/>
      <c r="O5068" s="217"/>
      <c r="P5068" s="217"/>
    </row>
    <row r="5069">
      <c r="A5069" s="217"/>
      <c r="B5069" s="234"/>
      <c r="C5069" s="234"/>
      <c r="D5069" s="235"/>
      <c r="E5069" s="235"/>
      <c r="F5069" s="217"/>
      <c r="G5069" s="217"/>
      <c r="H5069" s="217"/>
      <c r="I5069" s="217"/>
      <c r="J5069" s="217"/>
      <c r="K5069" s="217"/>
      <c r="L5069" s="217"/>
      <c r="M5069" s="217"/>
      <c r="N5069" s="217"/>
      <c r="O5069" s="217"/>
      <c r="P5069" s="217"/>
    </row>
    <row r="5070">
      <c r="A5070" s="217"/>
      <c r="B5070" s="234"/>
      <c r="C5070" s="234"/>
      <c r="D5070" s="235"/>
      <c r="E5070" s="235"/>
      <c r="F5070" s="217"/>
      <c r="G5070" s="217"/>
      <c r="H5070" s="217"/>
      <c r="I5070" s="217"/>
      <c r="J5070" s="217"/>
      <c r="K5070" s="217"/>
      <c r="L5070" s="217"/>
      <c r="M5070" s="217"/>
      <c r="N5070" s="217"/>
      <c r="O5070" s="217"/>
      <c r="P5070" s="217"/>
    </row>
    <row r="5071">
      <c r="A5071" s="217"/>
      <c r="B5071" s="234"/>
      <c r="C5071" s="234"/>
      <c r="D5071" s="235"/>
      <c r="E5071" s="235"/>
      <c r="F5071" s="217"/>
      <c r="G5071" s="217"/>
      <c r="H5071" s="217"/>
      <c r="I5071" s="217"/>
      <c r="J5071" s="217"/>
      <c r="K5071" s="217"/>
      <c r="L5071" s="217"/>
      <c r="M5071" s="217"/>
      <c r="N5071" s="217"/>
      <c r="O5071" s="217"/>
      <c r="P5071" s="217"/>
    </row>
    <row r="5072">
      <c r="A5072" s="217"/>
      <c r="B5072" s="234"/>
      <c r="C5072" s="234"/>
      <c r="D5072" s="235"/>
      <c r="E5072" s="235"/>
      <c r="F5072" s="217"/>
      <c r="G5072" s="217"/>
      <c r="H5072" s="217"/>
      <c r="I5072" s="217"/>
      <c r="J5072" s="217"/>
      <c r="K5072" s="217"/>
      <c r="L5072" s="217"/>
      <c r="M5072" s="217"/>
      <c r="N5072" s="217"/>
      <c r="O5072" s="217"/>
      <c r="P5072" s="217"/>
    </row>
    <row r="5073">
      <c r="A5073" s="217"/>
      <c r="B5073" s="234"/>
      <c r="C5073" s="234"/>
      <c r="D5073" s="235"/>
      <c r="E5073" s="235"/>
      <c r="F5073" s="217"/>
      <c r="G5073" s="217"/>
      <c r="H5073" s="217"/>
      <c r="I5073" s="217"/>
      <c r="J5073" s="217"/>
      <c r="K5073" s="217"/>
      <c r="L5073" s="217"/>
      <c r="M5073" s="217"/>
      <c r="N5073" s="217"/>
      <c r="O5073" s="217"/>
      <c r="P5073" s="217"/>
    </row>
    <row r="5074">
      <c r="A5074" s="217"/>
      <c r="B5074" s="234"/>
      <c r="C5074" s="234"/>
      <c r="D5074" s="235"/>
      <c r="E5074" s="235"/>
      <c r="F5074" s="217"/>
      <c r="G5074" s="217"/>
      <c r="H5074" s="217"/>
      <c r="I5074" s="217"/>
      <c r="J5074" s="217"/>
      <c r="K5074" s="217"/>
      <c r="L5074" s="217"/>
      <c r="M5074" s="217"/>
      <c r="N5074" s="217"/>
      <c r="O5074" s="217"/>
      <c r="P5074" s="217"/>
    </row>
    <row r="5075">
      <c r="A5075" s="217"/>
      <c r="B5075" s="234"/>
      <c r="C5075" s="234"/>
      <c r="D5075" s="235"/>
      <c r="E5075" s="235"/>
      <c r="F5075" s="217"/>
      <c r="G5075" s="217"/>
      <c r="H5075" s="217"/>
      <c r="I5075" s="217"/>
      <c r="J5075" s="217"/>
      <c r="K5075" s="217"/>
      <c r="L5075" s="217"/>
      <c r="M5075" s="217"/>
      <c r="N5075" s="217"/>
      <c r="O5075" s="217"/>
      <c r="P5075" s="217"/>
    </row>
    <row r="5076">
      <c r="A5076" s="217"/>
      <c r="B5076" s="234"/>
      <c r="C5076" s="234"/>
      <c r="D5076" s="235"/>
      <c r="E5076" s="235"/>
      <c r="F5076" s="217"/>
      <c r="G5076" s="217"/>
      <c r="H5076" s="217"/>
      <c r="I5076" s="217"/>
      <c r="J5076" s="217"/>
      <c r="K5076" s="217"/>
      <c r="L5076" s="217"/>
      <c r="M5076" s="217"/>
      <c r="N5076" s="217"/>
      <c r="O5076" s="217"/>
      <c r="P5076" s="217"/>
    </row>
    <row r="5077">
      <c r="A5077" s="217"/>
      <c r="B5077" s="234"/>
      <c r="C5077" s="234"/>
      <c r="D5077" s="235"/>
      <c r="E5077" s="235"/>
      <c r="F5077" s="217"/>
      <c r="G5077" s="217"/>
      <c r="H5077" s="217"/>
      <c r="I5077" s="217"/>
      <c r="J5077" s="217"/>
      <c r="K5077" s="217"/>
      <c r="L5077" s="217"/>
      <c r="M5077" s="217"/>
      <c r="N5077" s="217"/>
      <c r="O5077" s="217"/>
      <c r="P5077" s="217"/>
    </row>
    <row r="5078">
      <c r="A5078" s="217"/>
      <c r="B5078" s="234"/>
      <c r="C5078" s="234"/>
      <c r="D5078" s="235"/>
      <c r="E5078" s="235"/>
      <c r="F5078" s="217"/>
      <c r="G5078" s="217"/>
      <c r="H5078" s="217"/>
      <c r="I5078" s="217"/>
      <c r="J5078" s="217"/>
      <c r="K5078" s="217"/>
      <c r="L5078" s="217"/>
      <c r="M5078" s="217"/>
      <c r="N5078" s="217"/>
      <c r="O5078" s="217"/>
      <c r="P5078" s="217"/>
    </row>
    <row r="5079">
      <c r="A5079" s="217"/>
      <c r="B5079" s="234"/>
      <c r="C5079" s="234"/>
      <c r="D5079" s="235"/>
      <c r="E5079" s="235"/>
      <c r="F5079" s="217"/>
      <c r="G5079" s="217"/>
      <c r="H5079" s="217"/>
      <c r="I5079" s="217"/>
      <c r="J5079" s="217"/>
      <c r="K5079" s="217"/>
      <c r="L5079" s="217"/>
      <c r="M5079" s="217"/>
      <c r="N5079" s="217"/>
      <c r="O5079" s="217"/>
      <c r="P5079" s="217"/>
    </row>
    <row r="5080">
      <c r="A5080" s="217"/>
      <c r="B5080" s="234"/>
      <c r="C5080" s="234"/>
      <c r="D5080" s="235"/>
      <c r="E5080" s="235"/>
      <c r="F5080" s="217"/>
      <c r="G5080" s="217"/>
      <c r="H5080" s="217"/>
      <c r="I5080" s="217"/>
      <c r="J5080" s="217"/>
      <c r="K5080" s="217"/>
      <c r="L5080" s="217"/>
      <c r="M5080" s="217"/>
      <c r="N5080" s="217"/>
      <c r="O5080" s="217"/>
      <c r="P5080" s="217"/>
    </row>
    <row r="5081">
      <c r="A5081" s="217"/>
      <c r="B5081" s="234"/>
      <c r="C5081" s="234"/>
      <c r="D5081" s="235"/>
      <c r="E5081" s="235"/>
      <c r="F5081" s="217"/>
      <c r="G5081" s="217"/>
      <c r="H5081" s="217"/>
      <c r="I5081" s="217"/>
      <c r="J5081" s="217"/>
      <c r="K5081" s="217"/>
      <c r="L5081" s="217"/>
      <c r="M5081" s="217"/>
      <c r="N5081" s="217"/>
      <c r="O5081" s="217"/>
      <c r="P5081" s="217"/>
    </row>
    <row r="5082">
      <c r="A5082" s="217"/>
      <c r="B5082" s="234"/>
      <c r="C5082" s="234"/>
      <c r="D5082" s="235"/>
      <c r="E5082" s="235"/>
      <c r="F5082" s="217"/>
      <c r="G5082" s="217"/>
      <c r="H5082" s="217"/>
      <c r="I5082" s="217"/>
      <c r="J5082" s="217"/>
      <c r="K5082" s="217"/>
      <c r="L5082" s="217"/>
      <c r="M5082" s="217"/>
      <c r="N5082" s="217"/>
      <c r="O5082" s="217"/>
      <c r="P5082" s="217"/>
    </row>
    <row r="5083">
      <c r="A5083" s="217"/>
      <c r="B5083" s="234"/>
      <c r="C5083" s="234"/>
      <c r="D5083" s="235"/>
      <c r="E5083" s="235"/>
      <c r="F5083" s="217"/>
      <c r="G5083" s="217"/>
      <c r="H5083" s="217"/>
      <c r="I5083" s="217"/>
      <c r="J5083" s="217"/>
      <c r="K5083" s="217"/>
      <c r="L5083" s="217"/>
      <c r="M5083" s="217"/>
      <c r="N5083" s="217"/>
      <c r="O5083" s="217"/>
      <c r="P5083" s="217"/>
    </row>
    <row r="5084">
      <c r="A5084" s="217"/>
      <c r="B5084" s="234"/>
      <c r="C5084" s="234"/>
      <c r="D5084" s="235"/>
      <c r="E5084" s="235"/>
      <c r="F5084" s="217"/>
      <c r="G5084" s="217"/>
      <c r="H5084" s="217"/>
      <c r="I5084" s="217"/>
      <c r="J5084" s="217"/>
      <c r="K5084" s="217"/>
      <c r="L5084" s="217"/>
      <c r="M5084" s="217"/>
      <c r="N5084" s="217"/>
      <c r="O5084" s="217"/>
      <c r="P5084" s="217"/>
    </row>
    <row r="5085">
      <c r="A5085" s="217"/>
      <c r="B5085" s="234"/>
      <c r="C5085" s="234"/>
      <c r="D5085" s="235"/>
      <c r="E5085" s="235"/>
      <c r="F5085" s="217"/>
      <c r="G5085" s="217"/>
      <c r="H5085" s="217"/>
      <c r="I5085" s="217"/>
      <c r="J5085" s="217"/>
      <c r="K5085" s="217"/>
      <c r="L5085" s="217"/>
      <c r="M5085" s="217"/>
      <c r="N5085" s="217"/>
      <c r="O5085" s="217"/>
      <c r="P5085" s="217"/>
    </row>
    <row r="5086">
      <c r="A5086" s="217"/>
      <c r="B5086" s="234"/>
      <c r="C5086" s="234"/>
      <c r="D5086" s="235"/>
      <c r="E5086" s="235"/>
      <c r="F5086" s="217"/>
      <c r="G5086" s="217"/>
      <c r="H5086" s="217"/>
      <c r="I5086" s="217"/>
      <c r="J5086" s="217"/>
      <c r="K5086" s="217"/>
      <c r="L5086" s="217"/>
      <c r="M5086" s="217"/>
      <c r="N5086" s="217"/>
      <c r="O5086" s="217"/>
      <c r="P5086" s="217"/>
    </row>
    <row r="5087">
      <c r="A5087" s="217"/>
      <c r="B5087" s="234"/>
      <c r="C5087" s="234"/>
      <c r="D5087" s="235"/>
      <c r="E5087" s="235"/>
      <c r="F5087" s="217"/>
      <c r="G5087" s="217"/>
      <c r="H5087" s="217"/>
      <c r="I5087" s="217"/>
      <c r="J5087" s="217"/>
      <c r="K5087" s="217"/>
      <c r="L5087" s="217"/>
      <c r="M5087" s="217"/>
      <c r="N5087" s="217"/>
      <c r="O5087" s="217"/>
      <c r="P5087" s="217"/>
    </row>
    <row r="5088">
      <c r="A5088" s="217"/>
      <c r="B5088" s="234"/>
      <c r="C5088" s="234"/>
      <c r="D5088" s="235"/>
      <c r="E5088" s="235"/>
      <c r="F5088" s="217"/>
      <c r="G5088" s="217"/>
      <c r="H5088" s="217"/>
      <c r="I5088" s="217"/>
      <c r="J5088" s="217"/>
      <c r="K5088" s="217"/>
      <c r="L5088" s="217"/>
      <c r="M5088" s="217"/>
      <c r="N5088" s="217"/>
      <c r="O5088" s="217"/>
      <c r="P5088" s="217"/>
    </row>
    <row r="5089">
      <c r="A5089" s="217"/>
      <c r="B5089" s="234"/>
      <c r="C5089" s="234"/>
      <c r="D5089" s="235"/>
      <c r="E5089" s="235"/>
      <c r="F5089" s="217"/>
      <c r="G5089" s="217"/>
      <c r="H5089" s="217"/>
      <c r="I5089" s="217"/>
      <c r="J5089" s="217"/>
      <c r="K5089" s="217"/>
      <c r="L5089" s="217"/>
      <c r="M5089" s="217"/>
      <c r="N5089" s="217"/>
      <c r="O5089" s="217"/>
      <c r="P5089" s="217"/>
    </row>
    <row r="5090">
      <c r="A5090" s="217"/>
      <c r="B5090" s="234"/>
      <c r="C5090" s="234"/>
      <c r="D5090" s="235"/>
      <c r="E5090" s="235"/>
      <c r="F5090" s="217"/>
      <c r="G5090" s="217"/>
      <c r="H5090" s="217"/>
      <c r="I5090" s="217"/>
      <c r="J5090" s="217"/>
      <c r="K5090" s="217"/>
      <c r="L5090" s="217"/>
      <c r="M5090" s="217"/>
      <c r="N5090" s="217"/>
      <c r="O5090" s="217"/>
      <c r="P5090" s="217"/>
    </row>
    <row r="5091">
      <c r="A5091" s="217"/>
      <c r="B5091" s="234"/>
      <c r="C5091" s="234"/>
      <c r="D5091" s="235"/>
      <c r="E5091" s="235"/>
      <c r="F5091" s="217"/>
      <c r="G5091" s="217"/>
      <c r="H5091" s="217"/>
      <c r="I5091" s="217"/>
      <c r="J5091" s="217"/>
      <c r="K5091" s="217"/>
      <c r="L5091" s="217"/>
      <c r="M5091" s="217"/>
      <c r="N5091" s="217"/>
      <c r="O5091" s="217"/>
      <c r="P5091" s="217"/>
    </row>
    <row r="5092">
      <c r="A5092" s="217"/>
      <c r="B5092" s="234"/>
      <c r="C5092" s="234"/>
      <c r="D5092" s="235"/>
      <c r="E5092" s="235"/>
      <c r="F5092" s="217"/>
      <c r="G5092" s="217"/>
      <c r="H5092" s="217"/>
      <c r="I5092" s="217"/>
      <c r="J5092" s="217"/>
      <c r="K5092" s="217"/>
      <c r="L5092" s="217"/>
      <c r="M5092" s="217"/>
      <c r="N5092" s="217"/>
      <c r="O5092" s="217"/>
      <c r="P5092" s="217"/>
    </row>
    <row r="5093">
      <c r="A5093" s="217"/>
      <c r="B5093" s="234"/>
      <c r="C5093" s="234"/>
      <c r="D5093" s="235"/>
      <c r="E5093" s="235"/>
      <c r="F5093" s="217"/>
      <c r="G5093" s="217"/>
      <c r="H5093" s="217"/>
      <c r="I5093" s="217"/>
      <c r="J5093" s="217"/>
      <c r="K5093" s="217"/>
      <c r="L5093" s="217"/>
      <c r="M5093" s="217"/>
      <c r="N5093" s="217"/>
      <c r="O5093" s="217"/>
      <c r="P5093" s="217"/>
    </row>
    <row r="5094">
      <c r="A5094" s="217"/>
      <c r="B5094" s="234"/>
      <c r="C5094" s="234"/>
      <c r="D5094" s="235"/>
      <c r="E5094" s="235"/>
      <c r="F5094" s="217"/>
      <c r="G5094" s="217"/>
      <c r="H5094" s="217"/>
      <c r="I5094" s="217"/>
      <c r="J5094" s="217"/>
      <c r="K5094" s="217"/>
      <c r="L5094" s="217"/>
      <c r="M5094" s="217"/>
      <c r="N5094" s="217"/>
      <c r="O5094" s="217"/>
      <c r="P5094" s="217"/>
    </row>
    <row r="5095">
      <c r="A5095" s="217"/>
      <c r="B5095" s="234"/>
      <c r="C5095" s="234"/>
      <c r="D5095" s="235"/>
      <c r="E5095" s="235"/>
      <c r="F5095" s="217"/>
      <c r="G5095" s="217"/>
      <c r="H5095" s="217"/>
      <c r="I5095" s="217"/>
      <c r="J5095" s="217"/>
      <c r="K5095" s="217"/>
      <c r="L5095" s="217"/>
      <c r="M5095" s="217"/>
      <c r="N5095" s="217"/>
      <c r="O5095" s="217"/>
      <c r="P5095" s="217"/>
    </row>
    <row r="5096">
      <c r="A5096" s="217"/>
      <c r="B5096" s="234"/>
      <c r="C5096" s="234"/>
      <c r="D5096" s="235"/>
      <c r="E5096" s="235"/>
      <c r="F5096" s="217"/>
      <c r="G5096" s="217"/>
      <c r="H5096" s="217"/>
      <c r="I5096" s="217"/>
      <c r="J5096" s="217"/>
      <c r="K5096" s="217"/>
      <c r="L5096" s="217"/>
      <c r="M5096" s="217"/>
      <c r="N5096" s="217"/>
      <c r="O5096" s="217"/>
      <c r="P5096" s="217"/>
    </row>
    <row r="5097">
      <c r="A5097" s="217"/>
      <c r="B5097" s="234"/>
      <c r="C5097" s="234"/>
      <c r="D5097" s="235"/>
      <c r="E5097" s="235"/>
      <c r="F5097" s="217"/>
      <c r="G5097" s="217"/>
      <c r="H5097" s="217"/>
      <c r="I5097" s="217"/>
      <c r="J5097" s="217"/>
      <c r="K5097" s="217"/>
      <c r="L5097" s="217"/>
      <c r="M5097" s="217"/>
      <c r="N5097" s="217"/>
      <c r="O5097" s="217"/>
      <c r="P5097" s="217"/>
    </row>
    <row r="5098">
      <c r="A5098" s="217"/>
      <c r="B5098" s="234"/>
      <c r="C5098" s="234"/>
      <c r="D5098" s="235"/>
      <c r="E5098" s="235"/>
      <c r="F5098" s="217"/>
      <c r="G5098" s="217"/>
      <c r="H5098" s="217"/>
      <c r="I5098" s="217"/>
      <c r="J5098" s="217"/>
      <c r="K5098" s="217"/>
      <c r="L5098" s="217"/>
      <c r="M5098" s="217"/>
      <c r="N5098" s="217"/>
      <c r="O5098" s="217"/>
      <c r="P5098" s="217"/>
    </row>
    <row r="5099">
      <c r="A5099" s="217"/>
      <c r="B5099" s="234"/>
      <c r="C5099" s="234"/>
      <c r="D5099" s="235"/>
      <c r="E5099" s="235"/>
      <c r="F5099" s="217"/>
      <c r="G5099" s="217"/>
      <c r="H5099" s="217"/>
      <c r="I5099" s="217"/>
      <c r="J5099" s="217"/>
      <c r="K5099" s="217"/>
      <c r="L5099" s="217"/>
      <c r="M5099" s="217"/>
      <c r="N5099" s="217"/>
      <c r="O5099" s="217"/>
      <c r="P5099" s="217"/>
    </row>
    <row r="5100">
      <c r="A5100" s="217"/>
      <c r="B5100" s="234"/>
      <c r="C5100" s="234"/>
      <c r="D5100" s="235"/>
      <c r="E5100" s="235"/>
      <c r="F5100" s="217"/>
      <c r="G5100" s="217"/>
      <c r="H5100" s="217"/>
      <c r="I5100" s="217"/>
      <c r="J5100" s="217"/>
      <c r="K5100" s="217"/>
      <c r="L5100" s="217"/>
      <c r="M5100" s="217"/>
      <c r="N5100" s="217"/>
      <c r="O5100" s="217"/>
      <c r="P5100" s="217"/>
    </row>
    <row r="5101">
      <c r="A5101" s="217"/>
      <c r="B5101" s="234"/>
      <c r="C5101" s="234"/>
      <c r="D5101" s="235"/>
      <c r="E5101" s="235"/>
      <c r="F5101" s="217"/>
      <c r="G5101" s="217"/>
      <c r="H5101" s="217"/>
      <c r="I5101" s="217"/>
      <c r="J5101" s="217"/>
      <c r="K5101" s="217"/>
      <c r="L5101" s="217"/>
      <c r="M5101" s="217"/>
      <c r="N5101" s="217"/>
      <c r="O5101" s="217"/>
      <c r="P5101" s="217"/>
    </row>
    <row r="5102">
      <c r="A5102" s="217"/>
      <c r="B5102" s="234"/>
      <c r="C5102" s="234"/>
      <c r="D5102" s="235"/>
      <c r="E5102" s="235"/>
      <c r="F5102" s="217"/>
      <c r="G5102" s="217"/>
      <c r="H5102" s="217"/>
      <c r="I5102" s="217"/>
      <c r="J5102" s="217"/>
      <c r="K5102" s="217"/>
      <c r="L5102" s="217"/>
      <c r="M5102" s="217"/>
      <c r="N5102" s="217"/>
      <c r="O5102" s="217"/>
      <c r="P5102" s="217"/>
    </row>
    <row r="5103">
      <c r="A5103" s="217"/>
      <c r="B5103" s="234"/>
      <c r="C5103" s="234"/>
      <c r="D5103" s="235"/>
      <c r="E5103" s="235"/>
      <c r="F5103" s="217"/>
      <c r="G5103" s="217"/>
      <c r="H5103" s="217"/>
      <c r="I5103" s="217"/>
      <c r="J5103" s="217"/>
      <c r="K5103" s="217"/>
      <c r="L5103" s="217"/>
      <c r="M5103" s="217"/>
      <c r="N5103" s="217"/>
      <c r="O5103" s="217"/>
      <c r="P5103" s="217"/>
    </row>
    <row r="5104">
      <c r="A5104" s="217"/>
      <c r="B5104" s="234"/>
      <c r="C5104" s="234"/>
      <c r="D5104" s="235"/>
      <c r="E5104" s="235"/>
      <c r="F5104" s="217"/>
      <c r="G5104" s="217"/>
      <c r="H5104" s="217"/>
      <c r="I5104" s="217"/>
      <c r="J5104" s="217"/>
      <c r="K5104" s="217"/>
      <c r="L5104" s="217"/>
      <c r="M5104" s="217"/>
      <c r="N5104" s="217"/>
      <c r="O5104" s="217"/>
      <c r="P5104" s="217"/>
    </row>
    <row r="5105">
      <c r="A5105" s="217"/>
      <c r="B5105" s="234"/>
      <c r="C5105" s="234"/>
      <c r="D5105" s="235"/>
      <c r="E5105" s="235"/>
      <c r="F5105" s="217"/>
      <c r="G5105" s="217"/>
      <c r="H5105" s="217"/>
      <c r="I5105" s="217"/>
      <c r="J5105" s="217"/>
      <c r="K5105" s="217"/>
      <c r="L5105" s="217"/>
      <c r="M5105" s="217"/>
      <c r="N5105" s="217"/>
      <c r="O5105" s="217"/>
      <c r="P5105" s="217"/>
    </row>
    <row r="5106">
      <c r="A5106" s="217"/>
      <c r="B5106" s="234"/>
      <c r="C5106" s="234"/>
      <c r="D5106" s="235"/>
      <c r="E5106" s="235"/>
      <c r="F5106" s="217"/>
      <c r="G5106" s="217"/>
      <c r="H5106" s="217"/>
      <c r="I5106" s="217"/>
      <c r="J5106" s="217"/>
      <c r="K5106" s="217"/>
      <c r="L5106" s="217"/>
      <c r="M5106" s="217"/>
      <c r="N5106" s="217"/>
      <c r="O5106" s="217"/>
      <c r="P5106" s="217"/>
    </row>
    <row r="5107">
      <c r="A5107" s="217"/>
      <c r="B5107" s="234"/>
      <c r="C5107" s="234"/>
      <c r="D5107" s="235"/>
      <c r="E5107" s="235"/>
      <c r="F5107" s="217"/>
      <c r="G5107" s="217"/>
      <c r="H5107" s="217"/>
      <c r="I5107" s="217"/>
      <c r="J5107" s="217"/>
      <c r="K5107" s="217"/>
      <c r="L5107" s="217"/>
      <c r="M5107" s="217"/>
      <c r="N5107" s="217"/>
      <c r="O5107" s="217"/>
      <c r="P5107" s="217"/>
    </row>
    <row r="5108">
      <c r="A5108" s="217"/>
      <c r="B5108" s="234"/>
      <c r="C5108" s="234"/>
      <c r="D5108" s="235"/>
      <c r="E5108" s="235"/>
      <c r="F5108" s="217"/>
      <c r="G5108" s="217"/>
      <c r="H5108" s="217"/>
      <c r="I5108" s="217"/>
      <c r="J5108" s="217"/>
      <c r="K5108" s="217"/>
      <c r="L5108" s="217"/>
      <c r="M5108" s="217"/>
      <c r="N5108" s="217"/>
      <c r="O5108" s="217"/>
      <c r="P5108" s="217"/>
    </row>
    <row r="5109">
      <c r="A5109" s="217"/>
      <c r="B5109" s="234"/>
      <c r="C5109" s="234"/>
      <c r="D5109" s="235"/>
      <c r="E5109" s="235"/>
      <c r="F5109" s="217"/>
      <c r="G5109" s="217"/>
      <c r="H5109" s="217"/>
      <c r="I5109" s="217"/>
      <c r="J5109" s="217"/>
      <c r="K5109" s="217"/>
      <c r="L5109" s="217"/>
      <c r="M5109" s="217"/>
      <c r="N5109" s="217"/>
      <c r="O5109" s="217"/>
      <c r="P5109" s="217"/>
    </row>
    <row r="5110">
      <c r="A5110" s="217"/>
      <c r="B5110" s="234"/>
      <c r="C5110" s="234"/>
      <c r="D5110" s="235"/>
      <c r="E5110" s="235"/>
      <c r="F5110" s="217"/>
      <c r="G5110" s="217"/>
      <c r="H5110" s="217"/>
      <c r="I5110" s="217"/>
      <c r="J5110" s="217"/>
      <c r="K5110" s="217"/>
      <c r="L5110" s="217"/>
      <c r="M5110" s="217"/>
      <c r="N5110" s="217"/>
      <c r="O5110" s="217"/>
      <c r="P5110" s="217"/>
    </row>
    <row r="5111">
      <c r="A5111" s="217"/>
      <c r="B5111" s="234"/>
      <c r="C5111" s="234"/>
      <c r="D5111" s="235"/>
      <c r="E5111" s="235"/>
      <c r="F5111" s="217"/>
      <c r="G5111" s="217"/>
      <c r="H5111" s="217"/>
      <c r="I5111" s="217"/>
      <c r="J5111" s="217"/>
      <c r="K5111" s="217"/>
      <c r="L5111" s="217"/>
      <c r="M5111" s="217"/>
      <c r="N5111" s="217"/>
      <c r="O5111" s="217"/>
      <c r="P5111" s="217"/>
    </row>
    <row r="5112">
      <c r="A5112" s="217"/>
      <c r="B5112" s="234"/>
      <c r="C5112" s="234"/>
      <c r="D5112" s="235"/>
      <c r="E5112" s="235"/>
      <c r="F5112" s="217"/>
      <c r="G5112" s="217"/>
      <c r="H5112" s="217"/>
      <c r="I5112" s="217"/>
      <c r="J5112" s="217"/>
      <c r="K5112" s="217"/>
      <c r="L5112" s="217"/>
      <c r="M5112" s="217"/>
      <c r="N5112" s="217"/>
      <c r="O5112" s="217"/>
      <c r="P5112" s="217"/>
    </row>
    <row r="5113">
      <c r="A5113" s="217"/>
      <c r="B5113" s="234"/>
      <c r="C5113" s="234"/>
      <c r="D5113" s="235"/>
      <c r="E5113" s="235"/>
      <c r="F5113" s="217"/>
      <c r="G5113" s="217"/>
      <c r="H5113" s="217"/>
      <c r="I5113" s="217"/>
      <c r="J5113" s="217"/>
      <c r="K5113" s="217"/>
      <c r="L5113" s="217"/>
      <c r="M5113" s="217"/>
      <c r="N5113" s="217"/>
      <c r="O5113" s="217"/>
      <c r="P5113" s="217"/>
    </row>
    <row r="5114">
      <c r="A5114" s="217"/>
      <c r="B5114" s="234"/>
      <c r="C5114" s="234"/>
      <c r="D5114" s="235"/>
      <c r="E5114" s="235"/>
      <c r="F5114" s="217"/>
      <c r="G5114" s="217"/>
      <c r="H5114" s="217"/>
      <c r="I5114" s="217"/>
      <c r="J5114" s="217"/>
      <c r="K5114" s="217"/>
      <c r="L5114" s="217"/>
      <c r="M5114" s="217"/>
      <c r="N5114" s="217"/>
      <c r="O5114" s="217"/>
      <c r="P5114" s="217"/>
    </row>
    <row r="5115">
      <c r="A5115" s="217"/>
      <c r="B5115" s="234"/>
      <c r="C5115" s="234"/>
      <c r="D5115" s="235"/>
      <c r="E5115" s="235"/>
      <c r="F5115" s="217"/>
      <c r="G5115" s="217"/>
      <c r="H5115" s="217"/>
      <c r="I5115" s="217"/>
      <c r="J5115" s="217"/>
      <c r="K5115" s="217"/>
      <c r="L5115" s="217"/>
      <c r="M5115" s="217"/>
      <c r="N5115" s="217"/>
      <c r="O5115" s="217"/>
      <c r="P5115" s="217"/>
    </row>
    <row r="5116">
      <c r="A5116" s="217"/>
      <c r="B5116" s="234"/>
      <c r="C5116" s="234"/>
      <c r="D5116" s="235"/>
      <c r="E5116" s="235"/>
      <c r="F5116" s="217"/>
      <c r="G5116" s="217"/>
      <c r="H5116" s="217"/>
      <c r="I5116" s="217"/>
      <c r="J5116" s="217"/>
      <c r="K5116" s="217"/>
      <c r="L5116" s="217"/>
      <c r="M5116" s="217"/>
      <c r="N5116" s="217"/>
      <c r="O5116" s="217"/>
      <c r="P5116" s="217"/>
    </row>
    <row r="5117">
      <c r="A5117" s="217"/>
      <c r="B5117" s="234"/>
      <c r="C5117" s="234"/>
      <c r="D5117" s="235"/>
      <c r="E5117" s="235"/>
      <c r="F5117" s="217"/>
      <c r="G5117" s="217"/>
      <c r="H5117" s="217"/>
      <c r="I5117" s="217"/>
      <c r="J5117" s="217"/>
      <c r="K5117" s="217"/>
      <c r="L5117" s="217"/>
      <c r="M5117" s="217"/>
      <c r="N5117" s="217"/>
      <c r="O5117" s="217"/>
      <c r="P5117" s="217"/>
    </row>
    <row r="5118">
      <c r="A5118" s="217"/>
      <c r="B5118" s="234"/>
      <c r="C5118" s="234"/>
      <c r="D5118" s="235"/>
      <c r="E5118" s="235"/>
      <c r="F5118" s="217"/>
      <c r="G5118" s="217"/>
      <c r="H5118" s="217"/>
      <c r="I5118" s="217"/>
      <c r="J5118" s="217"/>
      <c r="K5118" s="217"/>
      <c r="L5118" s="217"/>
      <c r="M5118" s="217"/>
      <c r="N5118" s="217"/>
      <c r="O5118" s="217"/>
      <c r="P5118" s="217"/>
    </row>
    <row r="5119">
      <c r="A5119" s="217"/>
      <c r="B5119" s="234"/>
      <c r="C5119" s="234"/>
      <c r="D5119" s="235"/>
      <c r="E5119" s="235"/>
      <c r="F5119" s="217"/>
      <c r="G5119" s="217"/>
      <c r="H5119" s="217"/>
      <c r="I5119" s="217"/>
      <c r="J5119" s="217"/>
      <c r="K5119" s="217"/>
      <c r="L5119" s="217"/>
      <c r="M5119" s="217"/>
      <c r="N5119" s="217"/>
      <c r="O5119" s="217"/>
      <c r="P5119" s="217"/>
    </row>
    <row r="5120">
      <c r="A5120" s="217"/>
      <c r="B5120" s="234"/>
      <c r="C5120" s="234"/>
      <c r="D5120" s="235"/>
      <c r="E5120" s="235"/>
      <c r="F5120" s="217"/>
      <c r="G5120" s="217"/>
      <c r="H5120" s="217"/>
      <c r="I5120" s="217"/>
      <c r="J5120" s="217"/>
      <c r="K5120" s="217"/>
      <c r="L5120" s="217"/>
      <c r="M5120" s="217"/>
      <c r="N5120" s="217"/>
      <c r="O5120" s="217"/>
      <c r="P5120" s="217"/>
    </row>
    <row r="5121">
      <c r="A5121" s="217"/>
      <c r="B5121" s="234"/>
      <c r="C5121" s="234"/>
      <c r="D5121" s="235"/>
      <c r="E5121" s="235"/>
      <c r="F5121" s="217"/>
      <c r="G5121" s="217"/>
      <c r="H5121" s="217"/>
      <c r="I5121" s="217"/>
      <c r="J5121" s="217"/>
      <c r="K5121" s="217"/>
      <c r="L5121" s="217"/>
      <c r="M5121" s="217"/>
      <c r="N5121" s="217"/>
      <c r="O5121" s="217"/>
      <c r="P5121" s="217"/>
    </row>
    <row r="5122">
      <c r="A5122" s="217"/>
      <c r="B5122" s="234"/>
      <c r="C5122" s="234"/>
      <c r="D5122" s="235"/>
      <c r="E5122" s="235"/>
      <c r="F5122" s="217"/>
      <c r="G5122" s="217"/>
      <c r="H5122" s="217"/>
      <c r="I5122" s="217"/>
      <c r="J5122" s="217"/>
      <c r="K5122" s="217"/>
      <c r="L5122" s="217"/>
      <c r="M5122" s="217"/>
      <c r="N5122" s="217"/>
      <c r="O5122" s="217"/>
      <c r="P5122" s="217"/>
    </row>
    <row r="5123">
      <c r="A5123" s="217"/>
      <c r="B5123" s="234"/>
      <c r="C5123" s="234"/>
      <c r="D5123" s="235"/>
      <c r="E5123" s="235"/>
      <c r="F5123" s="217"/>
      <c r="G5123" s="217"/>
      <c r="H5123" s="217"/>
      <c r="I5123" s="217"/>
      <c r="J5123" s="217"/>
      <c r="K5123" s="217"/>
      <c r="L5123" s="217"/>
      <c r="M5123" s="217"/>
      <c r="N5123" s="217"/>
      <c r="O5123" s="217"/>
      <c r="P5123" s="217"/>
    </row>
    <row r="5124">
      <c r="A5124" s="217"/>
      <c r="B5124" s="234"/>
      <c r="C5124" s="234"/>
      <c r="D5124" s="235"/>
      <c r="E5124" s="235"/>
      <c r="F5124" s="217"/>
      <c r="G5124" s="217"/>
      <c r="H5124" s="217"/>
      <c r="I5124" s="217"/>
      <c r="J5124" s="217"/>
      <c r="K5124" s="217"/>
      <c r="L5124" s="217"/>
      <c r="M5124" s="217"/>
      <c r="N5124" s="217"/>
      <c r="O5124" s="217"/>
      <c r="P5124" s="217"/>
    </row>
    <row r="5125">
      <c r="A5125" s="217"/>
      <c r="B5125" s="234"/>
      <c r="C5125" s="234"/>
      <c r="D5125" s="235"/>
      <c r="E5125" s="235"/>
      <c r="F5125" s="217"/>
      <c r="G5125" s="217"/>
      <c r="H5125" s="217"/>
      <c r="I5125" s="217"/>
      <c r="J5125" s="217"/>
      <c r="K5125" s="217"/>
      <c r="L5125" s="217"/>
      <c r="M5125" s="217"/>
      <c r="N5125" s="217"/>
      <c r="O5125" s="217"/>
      <c r="P5125" s="217"/>
    </row>
    <row r="5126">
      <c r="A5126" s="217"/>
      <c r="B5126" s="234"/>
      <c r="C5126" s="234"/>
      <c r="D5126" s="235"/>
      <c r="E5126" s="235"/>
      <c r="F5126" s="217"/>
      <c r="G5126" s="217"/>
      <c r="H5126" s="217"/>
      <c r="I5126" s="217"/>
      <c r="J5126" s="217"/>
      <c r="K5126" s="217"/>
      <c r="L5126" s="217"/>
      <c r="M5126" s="217"/>
      <c r="N5126" s="217"/>
      <c r="O5126" s="217"/>
      <c r="P5126" s="217"/>
    </row>
    <row r="5127">
      <c r="A5127" s="217"/>
      <c r="B5127" s="234"/>
      <c r="C5127" s="234"/>
      <c r="D5127" s="235"/>
      <c r="E5127" s="235"/>
      <c r="F5127" s="217"/>
      <c r="G5127" s="217"/>
      <c r="H5127" s="217"/>
      <c r="I5127" s="217"/>
      <c r="J5127" s="217"/>
      <c r="K5127" s="217"/>
      <c r="L5127" s="217"/>
      <c r="M5127" s="217"/>
      <c r="N5127" s="217"/>
      <c r="O5127" s="217"/>
      <c r="P5127" s="217"/>
    </row>
    <row r="5128">
      <c r="A5128" s="217"/>
      <c r="B5128" s="234"/>
      <c r="C5128" s="234"/>
      <c r="D5128" s="235"/>
      <c r="E5128" s="235"/>
      <c r="F5128" s="217"/>
      <c r="G5128" s="217"/>
      <c r="H5128" s="217"/>
      <c r="I5128" s="217"/>
      <c r="J5128" s="217"/>
      <c r="K5128" s="217"/>
      <c r="L5128" s="217"/>
      <c r="M5128" s="217"/>
      <c r="N5128" s="217"/>
      <c r="O5128" s="217"/>
      <c r="P5128" s="217"/>
    </row>
    <row r="5129">
      <c r="A5129" s="217"/>
      <c r="B5129" s="234"/>
      <c r="C5129" s="234"/>
      <c r="D5129" s="235"/>
      <c r="E5129" s="235"/>
      <c r="F5129" s="217"/>
      <c r="G5129" s="217"/>
      <c r="H5129" s="217"/>
      <c r="I5129" s="217"/>
      <c r="J5129" s="217"/>
      <c r="K5129" s="217"/>
      <c r="L5129" s="217"/>
      <c r="M5129" s="217"/>
      <c r="N5129" s="217"/>
      <c r="O5129" s="217"/>
      <c r="P5129" s="217"/>
    </row>
    <row r="5130">
      <c r="A5130" s="217"/>
      <c r="B5130" s="234"/>
      <c r="C5130" s="234"/>
      <c r="D5130" s="235"/>
      <c r="E5130" s="235"/>
      <c r="F5130" s="217"/>
      <c r="G5130" s="217"/>
      <c r="H5130" s="217"/>
      <c r="I5130" s="217"/>
      <c r="J5130" s="217"/>
      <c r="K5130" s="217"/>
      <c r="L5130" s="217"/>
      <c r="M5130" s="217"/>
      <c r="N5130" s="217"/>
      <c r="O5130" s="217"/>
      <c r="P5130" s="217"/>
    </row>
    <row r="5131">
      <c r="A5131" s="217"/>
      <c r="B5131" s="234"/>
      <c r="C5131" s="234"/>
      <c r="D5131" s="235"/>
      <c r="E5131" s="235"/>
      <c r="F5131" s="217"/>
      <c r="G5131" s="217"/>
      <c r="H5131" s="217"/>
      <c r="I5131" s="217"/>
      <c r="J5131" s="217"/>
      <c r="K5131" s="217"/>
      <c r="L5131" s="217"/>
      <c r="M5131" s="217"/>
      <c r="N5131" s="217"/>
      <c r="O5131" s="217"/>
      <c r="P5131" s="217"/>
    </row>
    <row r="5132">
      <c r="A5132" s="217"/>
      <c r="B5132" s="234"/>
      <c r="C5132" s="234"/>
      <c r="D5132" s="235"/>
      <c r="E5132" s="235"/>
      <c r="F5132" s="217"/>
      <c r="G5132" s="217"/>
      <c r="H5132" s="217"/>
      <c r="I5132" s="217"/>
      <c r="J5132" s="217"/>
      <c r="K5132" s="217"/>
      <c r="L5132" s="217"/>
      <c r="M5132" s="217"/>
      <c r="N5132" s="217"/>
      <c r="O5132" s="217"/>
      <c r="P5132" s="217"/>
    </row>
    <row r="5133">
      <c r="A5133" s="217"/>
      <c r="B5133" s="234"/>
      <c r="C5133" s="234"/>
      <c r="D5133" s="235"/>
      <c r="E5133" s="235"/>
      <c r="F5133" s="217"/>
      <c r="G5133" s="217"/>
      <c r="H5133" s="217"/>
      <c r="I5133" s="217"/>
      <c r="J5133" s="217"/>
      <c r="K5133" s="217"/>
      <c r="L5133" s="217"/>
      <c r="M5133" s="217"/>
      <c r="N5133" s="217"/>
      <c r="O5133" s="217"/>
      <c r="P5133" s="217"/>
    </row>
    <row r="5134">
      <c r="A5134" s="217"/>
      <c r="B5134" s="234"/>
      <c r="C5134" s="234"/>
      <c r="D5134" s="235"/>
      <c r="E5134" s="235"/>
      <c r="F5134" s="217"/>
      <c r="G5134" s="217"/>
      <c r="H5134" s="217"/>
      <c r="I5134" s="217"/>
      <c r="J5134" s="217"/>
      <c r="K5134" s="217"/>
      <c r="L5134" s="217"/>
      <c r="M5134" s="217"/>
      <c r="N5134" s="217"/>
      <c r="O5134" s="217"/>
      <c r="P5134" s="217"/>
    </row>
    <row r="5135">
      <c r="A5135" s="217"/>
      <c r="B5135" s="234"/>
      <c r="C5135" s="234"/>
      <c r="D5135" s="235"/>
      <c r="E5135" s="235"/>
      <c r="F5135" s="217"/>
      <c r="G5135" s="217"/>
      <c r="H5135" s="217"/>
      <c r="I5135" s="217"/>
      <c r="J5135" s="217"/>
      <c r="K5135" s="217"/>
      <c r="L5135" s="217"/>
      <c r="M5135" s="217"/>
      <c r="N5135" s="217"/>
      <c r="O5135" s="217"/>
      <c r="P5135" s="217"/>
    </row>
    <row r="5136">
      <c r="A5136" s="217"/>
      <c r="B5136" s="234"/>
      <c r="C5136" s="234"/>
      <c r="D5136" s="235"/>
      <c r="E5136" s="235"/>
      <c r="F5136" s="217"/>
      <c r="G5136" s="217"/>
      <c r="H5136" s="217"/>
      <c r="I5136" s="217"/>
      <c r="J5136" s="217"/>
      <c r="K5136" s="217"/>
      <c r="L5136" s="217"/>
      <c r="M5136" s="217"/>
      <c r="N5136" s="217"/>
      <c r="O5136" s="217"/>
      <c r="P5136" s="217"/>
    </row>
    <row r="5137">
      <c r="A5137" s="217"/>
      <c r="B5137" s="234"/>
      <c r="C5137" s="234"/>
      <c r="D5137" s="235"/>
      <c r="E5137" s="235"/>
      <c r="F5137" s="217"/>
      <c r="G5137" s="217"/>
      <c r="H5137" s="217"/>
      <c r="I5137" s="217"/>
      <c r="J5137" s="217"/>
      <c r="K5137" s="217"/>
      <c r="L5137" s="217"/>
      <c r="M5137" s="217"/>
      <c r="N5137" s="217"/>
      <c r="O5137" s="217"/>
      <c r="P5137" s="217"/>
    </row>
    <row r="5138">
      <c r="A5138" s="217"/>
      <c r="B5138" s="234"/>
      <c r="C5138" s="234"/>
      <c r="D5138" s="235"/>
      <c r="E5138" s="235"/>
      <c r="F5138" s="217"/>
      <c r="G5138" s="217"/>
      <c r="H5138" s="217"/>
      <c r="I5138" s="217"/>
      <c r="J5138" s="217"/>
      <c r="K5138" s="217"/>
      <c r="L5138" s="217"/>
      <c r="M5138" s="217"/>
      <c r="N5138" s="217"/>
      <c r="O5138" s="217"/>
      <c r="P5138" s="217"/>
    </row>
    <row r="5139">
      <c r="A5139" s="217"/>
      <c r="B5139" s="234"/>
      <c r="C5139" s="234"/>
      <c r="D5139" s="235"/>
      <c r="E5139" s="235"/>
      <c r="F5139" s="217"/>
      <c r="G5139" s="217"/>
      <c r="H5139" s="217"/>
      <c r="I5139" s="217"/>
      <c r="J5139" s="217"/>
      <c r="K5139" s="217"/>
      <c r="L5139" s="217"/>
      <c r="M5139" s="217"/>
      <c r="N5139" s="217"/>
      <c r="O5139" s="217"/>
      <c r="P5139" s="217"/>
    </row>
    <row r="5140">
      <c r="A5140" s="217"/>
      <c r="B5140" s="234"/>
      <c r="C5140" s="234"/>
      <c r="D5140" s="235"/>
      <c r="E5140" s="235"/>
      <c r="F5140" s="217"/>
      <c r="G5140" s="217"/>
      <c r="H5140" s="217"/>
      <c r="I5140" s="217"/>
      <c r="J5140" s="217"/>
      <c r="K5140" s="217"/>
      <c r="L5140" s="217"/>
      <c r="M5140" s="217"/>
      <c r="N5140" s="217"/>
      <c r="O5140" s="217"/>
      <c r="P5140" s="217"/>
    </row>
    <row r="5141">
      <c r="A5141" s="217"/>
      <c r="B5141" s="234"/>
      <c r="C5141" s="234"/>
      <c r="D5141" s="235"/>
      <c r="E5141" s="235"/>
      <c r="F5141" s="217"/>
      <c r="G5141" s="217"/>
      <c r="H5141" s="217"/>
      <c r="I5141" s="217"/>
      <c r="J5141" s="217"/>
      <c r="K5141" s="217"/>
      <c r="L5141" s="217"/>
      <c r="M5141" s="217"/>
      <c r="N5141" s="217"/>
      <c r="O5141" s="217"/>
      <c r="P5141" s="217"/>
    </row>
    <row r="5142">
      <c r="A5142" s="217"/>
      <c r="B5142" s="234"/>
      <c r="C5142" s="234"/>
      <c r="D5142" s="235"/>
      <c r="E5142" s="235"/>
      <c r="F5142" s="217"/>
      <c r="G5142" s="217"/>
      <c r="H5142" s="217"/>
      <c r="I5142" s="217"/>
      <c r="J5142" s="217"/>
      <c r="K5142" s="217"/>
      <c r="L5142" s="217"/>
      <c r="M5142" s="217"/>
      <c r="N5142" s="217"/>
      <c r="O5142" s="217"/>
      <c r="P5142" s="217"/>
    </row>
    <row r="5143">
      <c r="A5143" s="217"/>
      <c r="B5143" s="234"/>
      <c r="C5143" s="234"/>
      <c r="D5143" s="235"/>
      <c r="E5143" s="235"/>
      <c r="F5143" s="217"/>
      <c r="G5143" s="217"/>
      <c r="H5143" s="217"/>
      <c r="I5143" s="217"/>
      <c r="J5143" s="217"/>
      <c r="K5143" s="217"/>
      <c r="L5143" s="217"/>
      <c r="M5143" s="217"/>
      <c r="N5143" s="217"/>
      <c r="O5143" s="217"/>
      <c r="P5143" s="217"/>
    </row>
    <row r="5144">
      <c r="A5144" s="217"/>
      <c r="B5144" s="234"/>
      <c r="C5144" s="234"/>
      <c r="D5144" s="235"/>
      <c r="E5144" s="235"/>
      <c r="F5144" s="217"/>
      <c r="G5144" s="217"/>
      <c r="H5144" s="217"/>
      <c r="I5144" s="217"/>
      <c r="J5144" s="217"/>
      <c r="K5144" s="217"/>
      <c r="L5144" s="217"/>
      <c r="M5144" s="217"/>
      <c r="N5144" s="217"/>
      <c r="O5144" s="217"/>
      <c r="P5144" s="217"/>
    </row>
    <row r="5145">
      <c r="A5145" s="217"/>
      <c r="B5145" s="234"/>
      <c r="C5145" s="234"/>
      <c r="D5145" s="235"/>
      <c r="E5145" s="235"/>
      <c r="F5145" s="217"/>
      <c r="G5145" s="217"/>
      <c r="H5145" s="217"/>
      <c r="I5145" s="217"/>
      <c r="J5145" s="217"/>
      <c r="K5145" s="217"/>
      <c r="L5145" s="217"/>
      <c r="M5145" s="217"/>
      <c r="N5145" s="217"/>
      <c r="O5145" s="217"/>
      <c r="P5145" s="217"/>
    </row>
    <row r="5146">
      <c r="A5146" s="217"/>
      <c r="B5146" s="234"/>
      <c r="C5146" s="234"/>
      <c r="D5146" s="235"/>
      <c r="E5146" s="235"/>
      <c r="F5146" s="217"/>
      <c r="G5146" s="217"/>
      <c r="H5146" s="217"/>
      <c r="I5146" s="217"/>
      <c r="J5146" s="217"/>
      <c r="K5146" s="217"/>
      <c r="L5146" s="217"/>
      <c r="M5146" s="217"/>
      <c r="N5146" s="217"/>
      <c r="O5146" s="217"/>
      <c r="P5146" s="217"/>
    </row>
    <row r="5147">
      <c r="A5147" s="217"/>
      <c r="B5147" s="234"/>
      <c r="C5147" s="234"/>
      <c r="D5147" s="235"/>
      <c r="E5147" s="235"/>
      <c r="F5147" s="217"/>
      <c r="G5147" s="217"/>
      <c r="H5147" s="217"/>
      <c r="I5147" s="217"/>
      <c r="J5147" s="217"/>
      <c r="K5147" s="217"/>
      <c r="L5147" s="217"/>
      <c r="M5147" s="217"/>
      <c r="N5147" s="217"/>
      <c r="O5147" s="217"/>
      <c r="P5147" s="217"/>
    </row>
    <row r="5148">
      <c r="A5148" s="217"/>
      <c r="B5148" s="234"/>
      <c r="C5148" s="234"/>
      <c r="D5148" s="235"/>
      <c r="E5148" s="235"/>
      <c r="F5148" s="217"/>
      <c r="G5148" s="217"/>
      <c r="H5148" s="217"/>
      <c r="I5148" s="217"/>
      <c r="J5148" s="217"/>
      <c r="K5148" s="217"/>
      <c r="L5148" s="217"/>
      <c r="M5148" s="217"/>
      <c r="N5148" s="217"/>
      <c r="O5148" s="217"/>
      <c r="P5148" s="217"/>
    </row>
    <row r="5149">
      <c r="A5149" s="217"/>
      <c r="B5149" s="234"/>
      <c r="C5149" s="234"/>
      <c r="D5149" s="235"/>
      <c r="E5149" s="235"/>
      <c r="F5149" s="217"/>
      <c r="G5149" s="217"/>
      <c r="H5149" s="217"/>
      <c r="I5149" s="217"/>
      <c r="J5149" s="217"/>
      <c r="K5149" s="217"/>
      <c r="L5149" s="217"/>
      <c r="M5149" s="217"/>
      <c r="N5149" s="217"/>
      <c r="O5149" s="217"/>
      <c r="P5149" s="217"/>
    </row>
    <row r="5150">
      <c r="A5150" s="217"/>
      <c r="B5150" s="234"/>
      <c r="C5150" s="234"/>
      <c r="D5150" s="235"/>
      <c r="E5150" s="235"/>
      <c r="F5150" s="217"/>
      <c r="G5150" s="217"/>
      <c r="H5150" s="217"/>
      <c r="I5150" s="217"/>
      <c r="J5150" s="217"/>
      <c r="K5150" s="217"/>
      <c r="L5150" s="217"/>
      <c r="M5150" s="217"/>
      <c r="N5150" s="217"/>
      <c r="O5150" s="217"/>
      <c r="P5150" s="217"/>
    </row>
    <row r="5151">
      <c r="A5151" s="217"/>
      <c r="B5151" s="234"/>
      <c r="C5151" s="234"/>
      <c r="D5151" s="235"/>
      <c r="E5151" s="235"/>
      <c r="F5151" s="217"/>
      <c r="G5151" s="217"/>
      <c r="H5151" s="217"/>
      <c r="I5151" s="217"/>
      <c r="J5151" s="217"/>
      <c r="K5151" s="217"/>
      <c r="L5151" s="217"/>
      <c r="M5151" s="217"/>
      <c r="N5151" s="217"/>
      <c r="O5151" s="217"/>
      <c r="P5151" s="217"/>
    </row>
    <row r="5152">
      <c r="A5152" s="217"/>
      <c r="B5152" s="234"/>
      <c r="C5152" s="234"/>
      <c r="D5152" s="235"/>
      <c r="E5152" s="235"/>
      <c r="F5152" s="217"/>
      <c r="G5152" s="217"/>
      <c r="H5152" s="217"/>
      <c r="I5152" s="217"/>
      <c r="J5152" s="217"/>
      <c r="K5152" s="217"/>
      <c r="L5152" s="217"/>
      <c r="M5152" s="217"/>
      <c r="N5152" s="217"/>
      <c r="O5152" s="217"/>
      <c r="P5152" s="217"/>
    </row>
    <row r="5153">
      <c r="A5153" s="217"/>
      <c r="B5153" s="234"/>
      <c r="C5153" s="234"/>
      <c r="D5153" s="235"/>
      <c r="E5153" s="235"/>
      <c r="F5153" s="217"/>
      <c r="G5153" s="217"/>
      <c r="H5153" s="217"/>
      <c r="I5153" s="217"/>
      <c r="J5153" s="217"/>
      <c r="K5153" s="217"/>
      <c r="L5153" s="217"/>
      <c r="M5153" s="217"/>
      <c r="N5153" s="217"/>
      <c r="O5153" s="217"/>
      <c r="P5153" s="217"/>
    </row>
    <row r="5154">
      <c r="A5154" s="217"/>
      <c r="B5154" s="234"/>
      <c r="C5154" s="234"/>
      <c r="D5154" s="235"/>
      <c r="E5154" s="235"/>
      <c r="F5154" s="217"/>
      <c r="G5154" s="217"/>
      <c r="H5154" s="217"/>
      <c r="I5154" s="217"/>
      <c r="J5154" s="217"/>
      <c r="K5154" s="217"/>
      <c r="L5154" s="217"/>
      <c r="M5154" s="217"/>
      <c r="N5154" s="217"/>
      <c r="O5154" s="217"/>
      <c r="P5154" s="217"/>
    </row>
    <row r="5155">
      <c r="A5155" s="217"/>
      <c r="B5155" s="234"/>
      <c r="C5155" s="234"/>
      <c r="D5155" s="235"/>
      <c r="E5155" s="235"/>
      <c r="F5155" s="217"/>
      <c r="G5155" s="217"/>
      <c r="H5155" s="217"/>
      <c r="I5155" s="217"/>
      <c r="J5155" s="217"/>
      <c r="K5155" s="217"/>
      <c r="L5155" s="217"/>
      <c r="M5155" s="217"/>
      <c r="N5155" s="217"/>
      <c r="O5155" s="217"/>
      <c r="P5155" s="217"/>
    </row>
    <row r="5156">
      <c r="A5156" s="217"/>
      <c r="B5156" s="234"/>
      <c r="C5156" s="234"/>
      <c r="D5156" s="235"/>
      <c r="E5156" s="235"/>
      <c r="F5156" s="217"/>
      <c r="G5156" s="217"/>
      <c r="H5156" s="217"/>
      <c r="I5156" s="217"/>
      <c r="J5156" s="217"/>
      <c r="K5156" s="217"/>
      <c r="L5156" s="217"/>
      <c r="M5156" s="217"/>
      <c r="N5156" s="217"/>
      <c r="O5156" s="217"/>
      <c r="P5156" s="217"/>
    </row>
    <row r="5157">
      <c r="A5157" s="217"/>
      <c r="B5157" s="234"/>
      <c r="C5157" s="234"/>
      <c r="D5157" s="235"/>
      <c r="E5157" s="235"/>
      <c r="F5157" s="217"/>
      <c r="G5157" s="217"/>
      <c r="H5157" s="217"/>
      <c r="I5157" s="217"/>
      <c r="J5157" s="217"/>
      <c r="K5157" s="217"/>
      <c r="L5157" s="217"/>
      <c r="M5157" s="217"/>
      <c r="N5157" s="217"/>
      <c r="O5157" s="217"/>
      <c r="P5157" s="217"/>
    </row>
    <row r="5158">
      <c r="A5158" s="217"/>
      <c r="B5158" s="234"/>
      <c r="C5158" s="234"/>
      <c r="D5158" s="235"/>
      <c r="E5158" s="235"/>
      <c r="F5158" s="217"/>
      <c r="G5158" s="217"/>
      <c r="H5158" s="217"/>
      <c r="I5158" s="217"/>
      <c r="J5158" s="217"/>
      <c r="K5158" s="217"/>
      <c r="L5158" s="217"/>
      <c r="M5158" s="217"/>
      <c r="N5158" s="217"/>
      <c r="O5158" s="217"/>
      <c r="P5158" s="217"/>
    </row>
    <row r="5159">
      <c r="A5159" s="217"/>
      <c r="B5159" s="234"/>
      <c r="C5159" s="234"/>
      <c r="D5159" s="235"/>
      <c r="E5159" s="235"/>
      <c r="F5159" s="217"/>
      <c r="G5159" s="217"/>
      <c r="H5159" s="217"/>
      <c r="I5159" s="217"/>
      <c r="J5159" s="217"/>
      <c r="K5159" s="217"/>
      <c r="L5159" s="217"/>
      <c r="M5159" s="217"/>
      <c r="N5159" s="217"/>
      <c r="O5159" s="217"/>
      <c r="P5159" s="217"/>
    </row>
    <row r="5160">
      <c r="A5160" s="217"/>
      <c r="B5160" s="234"/>
      <c r="C5160" s="234"/>
      <c r="D5160" s="235"/>
      <c r="E5160" s="235"/>
      <c r="F5160" s="217"/>
      <c r="G5160" s="217"/>
      <c r="H5160" s="217"/>
      <c r="I5160" s="217"/>
      <c r="J5160" s="217"/>
      <c r="K5160" s="217"/>
      <c r="L5160" s="217"/>
      <c r="M5160" s="217"/>
      <c r="N5160" s="217"/>
      <c r="O5160" s="217"/>
      <c r="P5160" s="217"/>
    </row>
    <row r="5161">
      <c r="A5161" s="217"/>
      <c r="B5161" s="234"/>
      <c r="C5161" s="234"/>
      <c r="D5161" s="235"/>
      <c r="E5161" s="235"/>
      <c r="F5161" s="217"/>
      <c r="G5161" s="217"/>
      <c r="H5161" s="217"/>
      <c r="I5161" s="217"/>
      <c r="J5161" s="217"/>
      <c r="K5161" s="217"/>
      <c r="L5161" s="217"/>
      <c r="M5161" s="217"/>
      <c r="N5161" s="217"/>
      <c r="O5161" s="217"/>
      <c r="P5161" s="217"/>
    </row>
    <row r="5162">
      <c r="A5162" s="217"/>
      <c r="B5162" s="234"/>
      <c r="C5162" s="234"/>
      <c r="D5162" s="235"/>
      <c r="E5162" s="235"/>
      <c r="F5162" s="217"/>
      <c r="G5162" s="217"/>
      <c r="H5162" s="217"/>
      <c r="I5162" s="217"/>
      <c r="J5162" s="217"/>
      <c r="K5162" s="217"/>
      <c r="L5162" s="217"/>
      <c r="M5162" s="217"/>
      <c r="N5162" s="217"/>
      <c r="O5162" s="217"/>
      <c r="P5162" s="217"/>
    </row>
    <row r="5163">
      <c r="A5163" s="217"/>
      <c r="B5163" s="234"/>
      <c r="C5163" s="234"/>
      <c r="D5163" s="235"/>
      <c r="E5163" s="235"/>
      <c r="F5163" s="217"/>
      <c r="G5163" s="217"/>
      <c r="H5163" s="217"/>
      <c r="I5163" s="217"/>
      <c r="J5163" s="217"/>
      <c r="K5163" s="217"/>
      <c r="L5163" s="217"/>
      <c r="M5163" s="217"/>
      <c r="N5163" s="217"/>
      <c r="O5163" s="217"/>
      <c r="P5163" s="217"/>
    </row>
    <row r="5164">
      <c r="A5164" s="217"/>
      <c r="B5164" s="234"/>
      <c r="C5164" s="234"/>
      <c r="D5164" s="235"/>
      <c r="E5164" s="235"/>
      <c r="F5164" s="217"/>
      <c r="G5164" s="217"/>
      <c r="H5164" s="217"/>
      <c r="I5164" s="217"/>
      <c r="J5164" s="217"/>
      <c r="K5164" s="217"/>
      <c r="L5164" s="217"/>
      <c r="M5164" s="217"/>
      <c r="N5164" s="217"/>
      <c r="O5164" s="217"/>
      <c r="P5164" s="217"/>
    </row>
    <row r="5165">
      <c r="A5165" s="217"/>
      <c r="B5165" s="234"/>
      <c r="C5165" s="234"/>
      <c r="D5165" s="235"/>
      <c r="E5165" s="235"/>
      <c r="F5165" s="217"/>
      <c r="G5165" s="217"/>
      <c r="H5165" s="217"/>
      <c r="I5165" s="217"/>
      <c r="J5165" s="217"/>
      <c r="K5165" s="217"/>
      <c r="L5165" s="217"/>
      <c r="M5165" s="217"/>
      <c r="N5165" s="217"/>
      <c r="O5165" s="217"/>
      <c r="P5165" s="217"/>
    </row>
    <row r="5166">
      <c r="A5166" s="217"/>
      <c r="B5166" s="234"/>
      <c r="C5166" s="234"/>
      <c r="D5166" s="235"/>
      <c r="E5166" s="235"/>
      <c r="F5166" s="217"/>
      <c r="G5166" s="217"/>
      <c r="H5166" s="217"/>
      <c r="I5166" s="217"/>
      <c r="J5166" s="217"/>
      <c r="K5166" s="217"/>
      <c r="L5166" s="217"/>
      <c r="M5166" s="217"/>
      <c r="N5166" s="217"/>
      <c r="O5166" s="217"/>
      <c r="P5166" s="217"/>
    </row>
    <row r="5167">
      <c r="A5167" s="217"/>
      <c r="B5167" s="234"/>
      <c r="C5167" s="234"/>
      <c r="D5167" s="235"/>
      <c r="E5167" s="235"/>
      <c r="F5167" s="217"/>
      <c r="G5167" s="217"/>
      <c r="H5167" s="217"/>
      <c r="I5167" s="217"/>
      <c r="J5167" s="217"/>
      <c r="K5167" s="217"/>
      <c r="L5167" s="217"/>
      <c r="M5167" s="217"/>
      <c r="N5167" s="217"/>
      <c r="O5167" s="217"/>
      <c r="P5167" s="217"/>
    </row>
    <row r="5168">
      <c r="A5168" s="217"/>
      <c r="B5168" s="234"/>
      <c r="C5168" s="234"/>
      <c r="D5168" s="235"/>
      <c r="E5168" s="235"/>
      <c r="F5168" s="217"/>
      <c r="G5168" s="217"/>
      <c r="H5168" s="217"/>
      <c r="I5168" s="217"/>
      <c r="J5168" s="217"/>
      <c r="K5168" s="217"/>
      <c r="L5168" s="217"/>
      <c r="M5168" s="217"/>
      <c r="N5168" s="217"/>
      <c r="O5168" s="217"/>
      <c r="P5168" s="217"/>
    </row>
    <row r="5169">
      <c r="A5169" s="217"/>
      <c r="B5169" s="234"/>
      <c r="C5169" s="234"/>
      <c r="D5169" s="235"/>
      <c r="E5169" s="235"/>
      <c r="F5169" s="217"/>
      <c r="G5169" s="217"/>
      <c r="H5169" s="217"/>
      <c r="I5169" s="217"/>
      <c r="J5169" s="217"/>
      <c r="K5169" s="217"/>
      <c r="L5169" s="217"/>
      <c r="M5169" s="217"/>
      <c r="N5169" s="217"/>
      <c r="O5169" s="217"/>
      <c r="P5169" s="217"/>
    </row>
    <row r="5170">
      <c r="A5170" s="217"/>
      <c r="B5170" s="234"/>
      <c r="C5170" s="234"/>
      <c r="D5170" s="235"/>
      <c r="E5170" s="235"/>
      <c r="F5170" s="217"/>
      <c r="G5170" s="217"/>
      <c r="H5170" s="217"/>
      <c r="I5170" s="217"/>
      <c r="J5170" s="217"/>
      <c r="K5170" s="217"/>
      <c r="L5170" s="217"/>
      <c r="M5170" s="217"/>
      <c r="N5170" s="217"/>
      <c r="O5170" s="217"/>
      <c r="P5170" s="217"/>
    </row>
    <row r="5171">
      <c r="A5171" s="217"/>
      <c r="B5171" s="234"/>
      <c r="C5171" s="234"/>
      <c r="D5171" s="235"/>
      <c r="E5171" s="235"/>
      <c r="F5171" s="217"/>
      <c r="G5171" s="217"/>
      <c r="H5171" s="217"/>
      <c r="I5171" s="217"/>
      <c r="J5171" s="217"/>
      <c r="K5171" s="217"/>
      <c r="L5171" s="217"/>
      <c r="M5171" s="217"/>
      <c r="N5171" s="217"/>
      <c r="O5171" s="217"/>
      <c r="P5171" s="217"/>
    </row>
    <row r="5172">
      <c r="A5172" s="217"/>
      <c r="B5172" s="234"/>
      <c r="C5172" s="234"/>
      <c r="D5172" s="235"/>
      <c r="E5172" s="235"/>
      <c r="F5172" s="217"/>
      <c r="G5172" s="217"/>
      <c r="H5172" s="217"/>
      <c r="I5172" s="217"/>
      <c r="J5172" s="217"/>
      <c r="K5172" s="217"/>
      <c r="L5172" s="217"/>
      <c r="M5172" s="217"/>
      <c r="N5172" s="217"/>
      <c r="O5172" s="217"/>
      <c r="P5172" s="217"/>
    </row>
    <row r="5173">
      <c r="A5173" s="217"/>
      <c r="B5173" s="234"/>
      <c r="C5173" s="234"/>
      <c r="D5173" s="235"/>
      <c r="E5173" s="235"/>
      <c r="F5173" s="217"/>
      <c r="G5173" s="217"/>
      <c r="H5173" s="217"/>
      <c r="I5173" s="217"/>
      <c r="J5173" s="217"/>
      <c r="K5173" s="217"/>
      <c r="L5173" s="217"/>
      <c r="M5173" s="217"/>
      <c r="N5173" s="217"/>
      <c r="O5173" s="217"/>
      <c r="P5173" s="217"/>
    </row>
    <row r="5174">
      <c r="A5174" s="217"/>
      <c r="B5174" s="234"/>
      <c r="C5174" s="234"/>
      <c r="D5174" s="235"/>
      <c r="E5174" s="235"/>
      <c r="F5174" s="217"/>
      <c r="G5174" s="217"/>
      <c r="H5174" s="217"/>
      <c r="I5174" s="217"/>
      <c r="J5174" s="217"/>
      <c r="K5174" s="217"/>
      <c r="L5174" s="217"/>
      <c r="M5174" s="217"/>
      <c r="N5174" s="217"/>
      <c r="O5174" s="217"/>
      <c r="P5174" s="217"/>
    </row>
    <row r="5175">
      <c r="A5175" s="217"/>
      <c r="B5175" s="234"/>
      <c r="C5175" s="234"/>
      <c r="D5175" s="235"/>
      <c r="E5175" s="235"/>
      <c r="F5175" s="217"/>
      <c r="G5175" s="217"/>
      <c r="H5175" s="217"/>
      <c r="I5175" s="217"/>
      <c r="J5175" s="217"/>
      <c r="K5175" s="217"/>
      <c r="L5175" s="217"/>
      <c r="M5175" s="217"/>
      <c r="N5175" s="217"/>
      <c r="O5175" s="217"/>
      <c r="P5175" s="217"/>
    </row>
    <row r="5176">
      <c r="A5176" s="217"/>
      <c r="B5176" s="234"/>
      <c r="C5176" s="234"/>
      <c r="D5176" s="235"/>
      <c r="E5176" s="235"/>
      <c r="F5176" s="217"/>
      <c r="G5176" s="217"/>
      <c r="H5176" s="217"/>
      <c r="I5176" s="217"/>
      <c r="J5176" s="217"/>
      <c r="K5176" s="217"/>
      <c r="L5176" s="217"/>
      <c r="M5176" s="217"/>
      <c r="N5176" s="217"/>
      <c r="O5176" s="217"/>
      <c r="P5176" s="217"/>
    </row>
    <row r="5177">
      <c r="A5177" s="217"/>
      <c r="B5177" s="234"/>
      <c r="C5177" s="234"/>
      <c r="D5177" s="235"/>
      <c r="E5177" s="235"/>
      <c r="F5177" s="217"/>
      <c r="G5177" s="217"/>
      <c r="H5177" s="217"/>
      <c r="I5177" s="217"/>
      <c r="J5177" s="217"/>
      <c r="K5177" s="217"/>
      <c r="L5177" s="217"/>
      <c r="M5177" s="217"/>
      <c r="N5177" s="217"/>
      <c r="O5177" s="217"/>
      <c r="P5177" s="217"/>
    </row>
    <row r="5178">
      <c r="A5178" s="217"/>
      <c r="B5178" s="234"/>
      <c r="C5178" s="234"/>
      <c r="D5178" s="235"/>
      <c r="E5178" s="235"/>
      <c r="F5178" s="217"/>
      <c r="G5178" s="217"/>
      <c r="H5178" s="217"/>
      <c r="I5178" s="217"/>
      <c r="J5178" s="217"/>
      <c r="K5178" s="217"/>
      <c r="L5178" s="217"/>
      <c r="M5178" s="217"/>
      <c r="N5178" s="217"/>
      <c r="O5178" s="217"/>
      <c r="P5178" s="217"/>
    </row>
    <row r="5179">
      <c r="A5179" s="217"/>
      <c r="B5179" s="234"/>
      <c r="C5179" s="234"/>
      <c r="D5179" s="235"/>
      <c r="E5179" s="235"/>
      <c r="F5179" s="217"/>
      <c r="G5179" s="217"/>
      <c r="H5179" s="217"/>
      <c r="I5179" s="217"/>
      <c r="J5179" s="217"/>
      <c r="K5179" s="217"/>
      <c r="L5179" s="217"/>
      <c r="M5179" s="217"/>
      <c r="N5179" s="217"/>
      <c r="O5179" s="217"/>
      <c r="P5179" s="217"/>
    </row>
  </sheetData>
  <mergeCells count="6">
    <mergeCell ref="D1:D2"/>
    <mergeCell ref="E1:E2"/>
    <mergeCell ref="A1:A2"/>
    <mergeCell ref="F1:F2"/>
    <mergeCell ref="C1:C2"/>
    <mergeCell ref="B1:B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0.71"/>
    <col customWidth="1" min="2" max="2" width="14.43"/>
    <col customWidth="1" min="3" max="3" width="13.29"/>
    <col customWidth="1" min="4" max="4" width="12.43"/>
    <col customWidth="1" min="5" max="5" width="12.14"/>
    <col customWidth="1" min="6" max="6" width="11.86"/>
    <col customWidth="1" min="7" max="7" width="12.14"/>
    <col customWidth="1" min="8" max="8" width="4.0"/>
    <col customWidth="1" min="9" max="10" width="31.57"/>
  </cols>
  <sheetData>
    <row r="1">
      <c r="A1" s="1" t="s">
        <v>0</v>
      </c>
      <c r="B1" s="265" t="s">
        <v>5</v>
      </c>
      <c r="C1" s="12" t="s">
        <v>6</v>
      </c>
      <c r="D1" s="12" t="s">
        <v>10</v>
      </c>
      <c r="E1" s="14" t="s">
        <v>11</v>
      </c>
      <c r="F1" s="12" t="s">
        <v>22</v>
      </c>
      <c r="G1" s="14" t="s">
        <v>23</v>
      </c>
      <c r="H1" s="16"/>
      <c r="I1" s="16" t="s">
        <v>25</v>
      </c>
      <c r="J1" s="18"/>
    </row>
    <row r="2">
      <c r="A2" s="31" t="s">
        <v>26</v>
      </c>
      <c r="B2" s="31" t="s">
        <v>27</v>
      </c>
      <c r="C2" s="54">
        <v>900.0</v>
      </c>
      <c r="D2" s="24">
        <v>3.0</v>
      </c>
      <c r="E2" s="160" t="s">
        <v>28</v>
      </c>
      <c r="F2" s="54">
        <v>2700.0</v>
      </c>
      <c r="G2" s="52" t="s">
        <v>30</v>
      </c>
      <c r="H2" s="266"/>
      <c r="I2" s="266" t="s">
        <v>521</v>
      </c>
      <c r="J2" s="157"/>
    </row>
    <row r="3">
      <c r="A3" s="34" t="s">
        <v>38</v>
      </c>
      <c r="B3" s="31" t="s">
        <v>39</v>
      </c>
      <c r="C3" s="54">
        <v>18.0</v>
      </c>
      <c r="D3" s="162">
        <v>0.0</v>
      </c>
      <c r="E3" s="163" t="s">
        <v>40</v>
      </c>
      <c r="F3" s="54">
        <v>0.0</v>
      </c>
      <c r="G3" s="52" t="s">
        <v>30</v>
      </c>
      <c r="H3" s="31"/>
      <c r="I3" s="31" t="s">
        <v>41</v>
      </c>
      <c r="J3" s="158"/>
    </row>
    <row r="4">
      <c r="A4" s="34" t="s">
        <v>42</v>
      </c>
      <c r="B4" s="31" t="s">
        <v>43</v>
      </c>
      <c r="C4" s="54">
        <v>25.0</v>
      </c>
      <c r="D4" s="24">
        <v>0.0</v>
      </c>
      <c r="E4" s="26" t="s">
        <v>45</v>
      </c>
      <c r="F4" s="54">
        <v>0.0</v>
      </c>
      <c r="G4" s="52" t="s">
        <v>30</v>
      </c>
      <c r="H4" s="31"/>
      <c r="I4" s="31" t="s">
        <v>41</v>
      </c>
      <c r="J4" s="158"/>
    </row>
    <row r="5">
      <c r="A5" s="34" t="s">
        <v>81</v>
      </c>
      <c r="B5" s="31" t="s">
        <v>43</v>
      </c>
      <c r="C5" s="54">
        <v>25.0</v>
      </c>
      <c r="D5" s="24">
        <v>80.0</v>
      </c>
      <c r="E5" s="26" t="s">
        <v>45</v>
      </c>
      <c r="F5" s="54">
        <v>2000.0</v>
      </c>
      <c r="G5" s="52" t="s">
        <v>30</v>
      </c>
      <c r="H5" s="31"/>
      <c r="I5" s="31" t="s">
        <v>73</v>
      </c>
      <c r="J5" s="158"/>
    </row>
    <row r="6">
      <c r="A6" s="34" t="s">
        <v>46</v>
      </c>
      <c r="B6" s="31" t="s">
        <v>47</v>
      </c>
      <c r="C6" s="54">
        <v>25.0</v>
      </c>
      <c r="D6" s="24">
        <v>120.0</v>
      </c>
      <c r="E6" s="26" t="s">
        <v>45</v>
      </c>
      <c r="F6" s="54">
        <v>3000.0</v>
      </c>
      <c r="G6" s="52" t="s">
        <v>30</v>
      </c>
      <c r="H6" s="31"/>
      <c r="I6" s="31" t="s">
        <v>41</v>
      </c>
      <c r="J6" s="158"/>
    </row>
    <row r="7">
      <c r="A7" s="34" t="s">
        <v>48</v>
      </c>
      <c r="B7" s="31" t="s">
        <v>49</v>
      </c>
      <c r="C7" s="54">
        <v>304.0</v>
      </c>
      <c r="D7" s="24">
        <v>28.0</v>
      </c>
      <c r="E7" s="35" t="s">
        <v>50</v>
      </c>
      <c r="F7" s="54">
        <v>8512.0</v>
      </c>
      <c r="G7" s="52" t="s">
        <v>30</v>
      </c>
      <c r="H7" s="31"/>
      <c r="I7" s="31" t="s">
        <v>41</v>
      </c>
      <c r="J7" s="158"/>
    </row>
    <row r="8">
      <c r="A8" s="34" t="s">
        <v>52</v>
      </c>
      <c r="B8" s="31" t="s">
        <v>53</v>
      </c>
      <c r="C8" s="54">
        <v>175.0</v>
      </c>
      <c r="D8" s="24">
        <v>2.0</v>
      </c>
      <c r="E8" s="35" t="s">
        <v>50</v>
      </c>
      <c r="F8" s="54">
        <v>350.0</v>
      </c>
      <c r="G8" s="52" t="s">
        <v>30</v>
      </c>
      <c r="H8" s="31"/>
      <c r="I8" s="31" t="s">
        <v>41</v>
      </c>
      <c r="J8" s="158"/>
    </row>
    <row r="9">
      <c r="A9" s="34" t="s">
        <v>54</v>
      </c>
      <c r="B9" s="31" t="s">
        <v>55</v>
      </c>
      <c r="C9" s="54">
        <v>25.0</v>
      </c>
      <c r="D9" s="24">
        <v>15.0</v>
      </c>
      <c r="E9" s="160" t="s">
        <v>45</v>
      </c>
      <c r="F9" s="54">
        <v>375.0</v>
      </c>
      <c r="G9" s="52" t="s">
        <v>30</v>
      </c>
      <c r="H9" s="31"/>
      <c r="I9" s="31" t="s">
        <v>41</v>
      </c>
      <c r="J9" s="158"/>
    </row>
    <row r="10">
      <c r="A10" s="34" t="s">
        <v>82</v>
      </c>
      <c r="B10" s="31" t="s">
        <v>83</v>
      </c>
      <c r="C10" s="54">
        <v>25.0</v>
      </c>
      <c r="D10" s="162">
        <v>9.6</v>
      </c>
      <c r="E10" s="163" t="s">
        <v>45</v>
      </c>
      <c r="F10" s="54">
        <v>240.0</v>
      </c>
      <c r="G10" s="52" t="s">
        <v>30</v>
      </c>
      <c r="H10" s="31"/>
      <c r="I10" s="31" t="s">
        <v>73</v>
      </c>
      <c r="J10" s="158"/>
    </row>
    <row r="11">
      <c r="A11" s="34" t="s">
        <v>472</v>
      </c>
      <c r="B11" s="31" t="s">
        <v>86</v>
      </c>
      <c r="C11" s="54">
        <v>25.0</v>
      </c>
      <c r="D11" s="24">
        <v>12.0</v>
      </c>
      <c r="E11" s="35" t="s">
        <v>70</v>
      </c>
      <c r="F11" s="54">
        <v>300.0</v>
      </c>
      <c r="G11" s="52" t="s">
        <v>30</v>
      </c>
      <c r="H11" s="31"/>
      <c r="I11" s="31" t="s">
        <v>73</v>
      </c>
      <c r="J11" s="158"/>
    </row>
    <row r="12">
      <c r="A12" s="34" t="s">
        <v>87</v>
      </c>
      <c r="B12" s="31" t="s">
        <v>88</v>
      </c>
      <c r="C12" s="54">
        <v>25.0</v>
      </c>
      <c r="D12" s="24">
        <v>1.0</v>
      </c>
      <c r="E12" s="26" t="s">
        <v>36</v>
      </c>
      <c r="F12" s="54">
        <v>25.0</v>
      </c>
      <c r="G12" s="52" t="s">
        <v>30</v>
      </c>
      <c r="H12" s="31"/>
      <c r="I12" s="31" t="s">
        <v>73</v>
      </c>
      <c r="J12" s="158"/>
    </row>
    <row r="13">
      <c r="A13" s="34" t="s">
        <v>56</v>
      </c>
      <c r="B13" s="31" t="s">
        <v>57</v>
      </c>
      <c r="C13" s="54">
        <v>930.0</v>
      </c>
      <c r="D13" s="24">
        <v>6.0</v>
      </c>
      <c r="E13" s="160" t="s">
        <v>58</v>
      </c>
      <c r="F13" s="54">
        <v>5580.0</v>
      </c>
      <c r="G13" s="52" t="s">
        <v>30</v>
      </c>
      <c r="H13" s="31"/>
      <c r="I13" s="31" t="s">
        <v>41</v>
      </c>
      <c r="J13" s="158"/>
    </row>
    <row r="14">
      <c r="A14" s="34" t="s">
        <v>107</v>
      </c>
      <c r="B14" s="31" t="s">
        <v>108</v>
      </c>
      <c r="C14" s="54">
        <v>190.0</v>
      </c>
      <c r="D14" s="162">
        <v>1.0</v>
      </c>
      <c r="E14" s="163" t="s">
        <v>28</v>
      </c>
      <c r="F14" s="54">
        <v>190.0</v>
      </c>
      <c r="G14" s="52" t="s">
        <v>30</v>
      </c>
      <c r="H14" s="31"/>
      <c r="I14" s="31" t="s">
        <v>73</v>
      </c>
      <c r="J14" s="158"/>
    </row>
    <row r="15">
      <c r="A15" s="34" t="s">
        <v>59</v>
      </c>
      <c r="B15" s="31" t="s">
        <v>60</v>
      </c>
      <c r="C15" s="54">
        <v>35.0</v>
      </c>
      <c r="D15" s="24">
        <v>226.0</v>
      </c>
      <c r="E15" s="26" t="s">
        <v>40</v>
      </c>
      <c r="F15" s="54">
        <v>7910.0</v>
      </c>
      <c r="G15" s="52" t="s">
        <v>30</v>
      </c>
      <c r="H15" s="31"/>
      <c r="I15" s="31" t="s">
        <v>41</v>
      </c>
      <c r="J15" s="158"/>
    </row>
    <row r="16">
      <c r="A16" s="34" t="s">
        <v>62</v>
      </c>
      <c r="B16" s="31" t="s">
        <v>63</v>
      </c>
      <c r="C16" s="54">
        <v>1100.0</v>
      </c>
      <c r="D16" s="24">
        <v>3.0</v>
      </c>
      <c r="E16" s="26" t="s">
        <v>28</v>
      </c>
      <c r="F16" s="54">
        <v>3300.0</v>
      </c>
      <c r="G16" s="52" t="s">
        <v>30</v>
      </c>
      <c r="H16" s="31"/>
      <c r="I16" s="31" t="s">
        <v>41</v>
      </c>
      <c r="J16" s="158"/>
    </row>
    <row r="17">
      <c r="A17" s="34" t="s">
        <v>99</v>
      </c>
      <c r="B17" s="31" t="s">
        <v>100</v>
      </c>
      <c r="C17" s="54">
        <v>30.0</v>
      </c>
      <c r="D17" s="24">
        <v>2.0</v>
      </c>
      <c r="E17" s="52" t="s">
        <v>40</v>
      </c>
      <c r="F17" s="54">
        <v>60.0</v>
      </c>
      <c r="G17" s="52" t="s">
        <v>30</v>
      </c>
      <c r="H17" s="31"/>
      <c r="I17" s="31" t="s">
        <v>101</v>
      </c>
      <c r="J17" s="158"/>
    </row>
    <row r="18">
      <c r="A18" s="31" t="s">
        <v>64</v>
      </c>
      <c r="B18" s="31" t="s">
        <v>65</v>
      </c>
      <c r="C18" s="54">
        <v>200.0</v>
      </c>
      <c r="D18" s="24">
        <v>0.0</v>
      </c>
      <c r="E18" s="160" t="s">
        <v>28</v>
      </c>
      <c r="F18" s="54">
        <v>0.0</v>
      </c>
      <c r="G18" s="52" t="s">
        <v>30</v>
      </c>
      <c r="H18" s="31"/>
      <c r="I18" s="31" t="s">
        <v>41</v>
      </c>
      <c r="J18" s="158"/>
    </row>
    <row r="19">
      <c r="A19" s="34" t="s">
        <v>104</v>
      </c>
      <c r="B19" s="164" t="s">
        <v>522</v>
      </c>
      <c r="C19" s="54">
        <v>250.0</v>
      </c>
      <c r="D19" s="162">
        <v>6.0</v>
      </c>
      <c r="E19" s="166" t="s">
        <v>28</v>
      </c>
      <c r="F19" s="54">
        <v>1500.0</v>
      </c>
      <c r="G19" s="52" t="s">
        <v>30</v>
      </c>
      <c r="H19" s="31"/>
      <c r="I19" s="31" t="s">
        <v>103</v>
      </c>
      <c r="J19" s="158"/>
    </row>
    <row r="20">
      <c r="A20" s="34" t="s">
        <v>102</v>
      </c>
      <c r="B20" s="164" t="s">
        <v>522</v>
      </c>
      <c r="C20" s="54">
        <v>304.0</v>
      </c>
      <c r="D20" s="24">
        <v>1.0</v>
      </c>
      <c r="E20" s="35" t="s">
        <v>50</v>
      </c>
      <c r="F20" s="54">
        <v>304.0</v>
      </c>
      <c r="G20" s="52" t="s">
        <v>30</v>
      </c>
      <c r="H20" s="31"/>
      <c r="I20" s="31" t="s">
        <v>103</v>
      </c>
      <c r="J20" s="158"/>
    </row>
    <row r="21">
      <c r="A21" s="34" t="s">
        <v>110</v>
      </c>
      <c r="B21" s="31" t="s">
        <v>111</v>
      </c>
      <c r="C21" s="54">
        <v>200.0</v>
      </c>
      <c r="D21" s="24">
        <v>0.875</v>
      </c>
      <c r="E21" s="26" t="s">
        <v>28</v>
      </c>
      <c r="F21" s="54">
        <v>175.0</v>
      </c>
      <c r="G21" s="52" t="s">
        <v>30</v>
      </c>
      <c r="H21" s="31"/>
      <c r="I21" s="31" t="s">
        <v>41</v>
      </c>
      <c r="J21" s="158"/>
    </row>
    <row r="22">
      <c r="A22" s="34" t="s">
        <v>475</v>
      </c>
      <c r="B22" s="31" t="s">
        <v>91</v>
      </c>
      <c r="C22" s="54">
        <v>25.0</v>
      </c>
      <c r="D22" s="24">
        <v>0.0</v>
      </c>
      <c r="E22" s="26" t="s">
        <v>45</v>
      </c>
      <c r="F22" s="54">
        <v>0.0</v>
      </c>
      <c r="G22" s="52" t="s">
        <v>30</v>
      </c>
      <c r="H22" s="31"/>
      <c r="I22" s="31" t="s">
        <v>73</v>
      </c>
      <c r="J22" s="158"/>
    </row>
    <row r="23">
      <c r="A23" s="34" t="s">
        <v>477</v>
      </c>
      <c r="B23" s="31" t="s">
        <v>35</v>
      </c>
      <c r="C23" s="54">
        <v>25.0</v>
      </c>
      <c r="D23" s="24">
        <v>51.0</v>
      </c>
      <c r="E23" s="26" t="s">
        <v>36</v>
      </c>
      <c r="F23" s="54">
        <v>1275.0</v>
      </c>
      <c r="G23" s="52" t="s">
        <v>30</v>
      </c>
      <c r="H23" s="31"/>
      <c r="I23" s="31" t="s">
        <v>37</v>
      </c>
      <c r="J23" s="158"/>
    </row>
    <row r="24">
      <c r="A24" s="34" t="s">
        <v>112</v>
      </c>
      <c r="B24" s="31" t="s">
        <v>113</v>
      </c>
      <c r="C24" s="54">
        <v>1000.0</v>
      </c>
      <c r="D24" s="24">
        <v>0.5</v>
      </c>
      <c r="E24" s="35" t="s">
        <v>28</v>
      </c>
      <c r="F24" s="54">
        <v>500.0</v>
      </c>
      <c r="G24" s="52" t="s">
        <v>30</v>
      </c>
      <c r="H24" s="31"/>
      <c r="I24" s="31" t="s">
        <v>73</v>
      </c>
      <c r="J24" s="158"/>
    </row>
    <row r="25">
      <c r="A25" s="34" t="s">
        <v>68</v>
      </c>
      <c r="B25" s="31" t="s">
        <v>69</v>
      </c>
      <c r="C25" s="54">
        <v>25.0</v>
      </c>
      <c r="D25" s="24">
        <v>40.0</v>
      </c>
      <c r="E25" s="35" t="s">
        <v>70</v>
      </c>
      <c r="F25" s="54">
        <v>1000.0</v>
      </c>
      <c r="G25" s="52" t="s">
        <v>30</v>
      </c>
      <c r="H25" s="31"/>
      <c r="I25" s="31" t="s">
        <v>41</v>
      </c>
      <c r="J25" s="158"/>
    </row>
    <row r="26">
      <c r="A26" s="34" t="s">
        <v>106</v>
      </c>
      <c r="B26" s="164" t="s">
        <v>522</v>
      </c>
      <c r="C26" s="54">
        <v>300.0</v>
      </c>
      <c r="D26" s="24">
        <v>2.0</v>
      </c>
      <c r="E26" s="35" t="s">
        <v>50</v>
      </c>
      <c r="F26" s="54">
        <v>600.0</v>
      </c>
      <c r="G26" s="52" t="s">
        <v>30</v>
      </c>
      <c r="H26" s="31"/>
      <c r="I26" s="31" t="s">
        <v>103</v>
      </c>
      <c r="J26" s="158"/>
    </row>
    <row r="27">
      <c r="A27" s="34" t="s">
        <v>74</v>
      </c>
      <c r="B27" s="31" t="s">
        <v>75</v>
      </c>
      <c r="C27" s="54">
        <v>25.0</v>
      </c>
      <c r="D27" s="24">
        <v>0.0</v>
      </c>
      <c r="E27" s="26" t="s">
        <v>45</v>
      </c>
      <c r="F27" s="54">
        <v>0.0</v>
      </c>
      <c r="G27" s="52" t="s">
        <v>30</v>
      </c>
      <c r="H27" s="31"/>
      <c r="I27" s="31" t="s">
        <v>73</v>
      </c>
      <c r="J27" s="158"/>
    </row>
    <row r="28">
      <c r="A28" s="34" t="s">
        <v>94</v>
      </c>
      <c r="B28" s="31" t="s">
        <v>95</v>
      </c>
      <c r="C28" s="54">
        <v>25.0</v>
      </c>
      <c r="D28" s="24">
        <v>7.0</v>
      </c>
      <c r="E28" s="26" t="s">
        <v>45</v>
      </c>
      <c r="F28" s="54">
        <v>175.0</v>
      </c>
      <c r="G28" s="52" t="s">
        <v>30</v>
      </c>
      <c r="H28" s="31"/>
      <c r="I28" s="31" t="s">
        <v>73</v>
      </c>
      <c r="J28" s="158"/>
    </row>
    <row r="29">
      <c r="A29" s="34" t="s">
        <v>77</v>
      </c>
      <c r="B29" s="31" t="s">
        <v>78</v>
      </c>
      <c r="C29" s="54">
        <v>25.0</v>
      </c>
      <c r="D29" s="24">
        <v>40.0</v>
      </c>
      <c r="E29" s="35" t="s">
        <v>70</v>
      </c>
      <c r="F29" s="54">
        <v>1000.0</v>
      </c>
      <c r="G29" s="52" t="s">
        <v>30</v>
      </c>
      <c r="H29" s="31"/>
      <c r="I29" s="31" t="s">
        <v>73</v>
      </c>
      <c r="J29" s="158"/>
    </row>
    <row r="30">
      <c r="A30" s="34" t="s">
        <v>79</v>
      </c>
      <c r="B30" s="31" t="s">
        <v>80</v>
      </c>
      <c r="C30" s="54">
        <v>25.0</v>
      </c>
      <c r="D30" s="24">
        <v>22.0</v>
      </c>
      <c r="E30" s="26" t="s">
        <v>45</v>
      </c>
      <c r="F30" s="54">
        <v>550.0</v>
      </c>
      <c r="G30" s="52" t="s">
        <v>30</v>
      </c>
      <c r="H30" s="31"/>
      <c r="I30" s="31" t="s">
        <v>73</v>
      </c>
      <c r="J30" s="158"/>
    </row>
    <row r="31">
      <c r="A31" s="31" t="s">
        <v>79</v>
      </c>
      <c r="B31" s="31" t="s">
        <v>80</v>
      </c>
      <c r="C31" s="54">
        <v>20.0</v>
      </c>
      <c r="D31" s="24">
        <v>19.0</v>
      </c>
      <c r="E31" s="26" t="s">
        <v>45</v>
      </c>
      <c r="F31" s="54">
        <v>380.0</v>
      </c>
      <c r="G31" s="52" t="s">
        <v>30</v>
      </c>
      <c r="H31" s="31"/>
      <c r="I31" s="31" t="s">
        <v>73</v>
      </c>
      <c r="J31" s="158"/>
    </row>
    <row r="32">
      <c r="A32" s="20"/>
      <c r="B32" s="20"/>
      <c r="C32" s="21"/>
      <c r="D32" s="26"/>
      <c r="E32" s="268"/>
      <c r="F32" s="26"/>
      <c r="G32" s="21"/>
      <c r="H32" s="53"/>
      <c r="I32" s="53"/>
      <c r="J32" s="53"/>
    </row>
    <row r="33">
      <c r="A33" s="20"/>
      <c r="B33" s="20"/>
      <c r="C33" s="21"/>
      <c r="D33" s="26"/>
      <c r="E33" s="268"/>
      <c r="F33" s="26"/>
      <c r="G33" s="21"/>
      <c r="H33" s="53"/>
      <c r="I33" s="53"/>
      <c r="J33" s="53"/>
    </row>
    <row r="34">
      <c r="A34" s="53"/>
      <c r="B34" s="53"/>
      <c r="C34" s="56"/>
      <c r="D34" s="56"/>
      <c r="E34" s="56"/>
      <c r="F34" s="56"/>
      <c r="G34" s="56"/>
      <c r="H34" s="53"/>
      <c r="I34" s="53"/>
      <c r="J34" s="53"/>
    </row>
    <row r="35">
      <c r="A35" s="53"/>
      <c r="B35" s="53"/>
      <c r="C35" s="56"/>
      <c r="D35" s="56"/>
      <c r="E35" s="56"/>
      <c r="F35" s="56"/>
      <c r="G35" s="56"/>
      <c r="H35" s="53"/>
      <c r="I35" s="53"/>
      <c r="J35" s="53"/>
    </row>
    <row r="36">
      <c r="A36" s="53"/>
      <c r="B36" s="53"/>
      <c r="C36" s="56"/>
      <c r="D36" s="56"/>
      <c r="E36" s="56"/>
      <c r="F36" s="56"/>
      <c r="G36" s="56"/>
      <c r="H36" s="53"/>
      <c r="I36" s="53"/>
      <c r="J36" s="53"/>
    </row>
    <row r="37">
      <c r="A37" s="53"/>
      <c r="B37" s="53"/>
      <c r="C37" s="56"/>
      <c r="D37" s="56"/>
      <c r="E37" s="56"/>
      <c r="F37" s="56"/>
      <c r="G37" s="56"/>
      <c r="H37" s="53"/>
      <c r="I37" s="53"/>
      <c r="J37" s="53"/>
    </row>
    <row r="38">
      <c r="A38" s="53"/>
      <c r="B38" s="53"/>
      <c r="C38" s="56"/>
      <c r="D38" s="56"/>
      <c r="E38" s="56"/>
      <c r="F38" s="56"/>
      <c r="G38" s="56"/>
      <c r="H38" s="53"/>
      <c r="I38" s="53"/>
      <c r="J38" s="53"/>
    </row>
    <row r="39">
      <c r="A39" s="53"/>
      <c r="B39" s="53"/>
      <c r="C39" s="56"/>
      <c r="D39" s="56"/>
      <c r="E39" s="56"/>
      <c r="F39" s="56"/>
      <c r="G39" s="56"/>
      <c r="H39" s="53"/>
      <c r="I39" s="53"/>
      <c r="J39" s="53"/>
    </row>
    <row r="40">
      <c r="A40" s="53"/>
      <c r="B40" s="53"/>
      <c r="C40" s="56"/>
      <c r="D40" s="56"/>
      <c r="E40" s="56"/>
      <c r="F40" s="56"/>
      <c r="G40" s="56"/>
      <c r="H40" s="53"/>
      <c r="I40" s="53"/>
      <c r="J40" s="53"/>
    </row>
    <row r="41">
      <c r="A41" s="53"/>
      <c r="B41" s="53"/>
      <c r="C41" s="56"/>
      <c r="D41" s="56"/>
      <c r="E41" s="56"/>
      <c r="F41" s="56"/>
      <c r="G41" s="56"/>
      <c r="H41" s="53"/>
      <c r="I41" s="53"/>
      <c r="J41" s="53"/>
    </row>
    <row r="42">
      <c r="A42" s="53"/>
      <c r="B42" s="53"/>
      <c r="C42" s="56"/>
      <c r="D42" s="56"/>
      <c r="E42" s="56"/>
      <c r="F42" s="56"/>
      <c r="G42" s="56"/>
      <c r="H42" s="53"/>
      <c r="I42" s="53"/>
      <c r="J42" s="53"/>
    </row>
    <row r="43">
      <c r="A43" s="53"/>
      <c r="B43" s="53"/>
      <c r="C43" s="56"/>
      <c r="D43" s="56"/>
      <c r="E43" s="56"/>
      <c r="F43" s="56"/>
      <c r="G43" s="56"/>
      <c r="H43" s="53"/>
      <c r="I43" s="53"/>
      <c r="J43" s="53"/>
    </row>
    <row r="44">
      <c r="A44" s="53"/>
      <c r="B44" s="53"/>
      <c r="C44" s="56"/>
      <c r="D44" s="56"/>
      <c r="E44" s="56"/>
      <c r="F44" s="56"/>
      <c r="G44" s="56"/>
      <c r="H44" s="53"/>
      <c r="I44" s="53"/>
      <c r="J44" s="53"/>
    </row>
    <row r="45">
      <c r="A45" s="53"/>
      <c r="B45" s="53"/>
      <c r="C45" s="56"/>
      <c r="D45" s="56"/>
      <c r="E45" s="56"/>
      <c r="F45" s="56"/>
      <c r="G45" s="56"/>
      <c r="H45" s="53"/>
      <c r="I45" s="53"/>
      <c r="J45" s="53"/>
    </row>
    <row r="46">
      <c r="A46" s="53"/>
      <c r="B46" s="53"/>
      <c r="C46" s="56"/>
      <c r="D46" s="56"/>
      <c r="E46" s="56"/>
      <c r="F46" s="56"/>
      <c r="G46" s="56"/>
      <c r="H46" s="53"/>
      <c r="I46" s="53"/>
      <c r="J46" s="53"/>
    </row>
    <row r="47">
      <c r="A47" s="53"/>
      <c r="B47" s="53"/>
      <c r="C47" s="56"/>
      <c r="D47" s="56"/>
      <c r="E47" s="56"/>
      <c r="F47" s="56"/>
      <c r="G47" s="56"/>
      <c r="H47" s="53"/>
      <c r="I47" s="53"/>
      <c r="J47" s="53"/>
    </row>
    <row r="48">
      <c r="A48" s="53"/>
      <c r="B48" s="53"/>
      <c r="C48" s="56"/>
      <c r="D48" s="56"/>
      <c r="E48" s="56"/>
      <c r="F48" s="56"/>
      <c r="G48" s="56"/>
      <c r="H48" s="53"/>
      <c r="I48" s="53"/>
      <c r="J48" s="53"/>
    </row>
    <row r="49">
      <c r="A49" s="53"/>
      <c r="B49" s="53"/>
      <c r="C49" s="56"/>
      <c r="D49" s="56"/>
      <c r="E49" s="56"/>
      <c r="F49" s="56"/>
      <c r="G49" s="56"/>
      <c r="H49" s="53"/>
      <c r="I49" s="53"/>
      <c r="J49" s="53"/>
    </row>
    <row r="50">
      <c r="A50" s="53"/>
      <c r="B50" s="53"/>
      <c r="C50" s="56"/>
      <c r="D50" s="56"/>
      <c r="E50" s="56"/>
      <c r="F50" s="56"/>
      <c r="G50" s="56"/>
      <c r="H50" s="53"/>
      <c r="I50" s="53"/>
      <c r="J50" s="53"/>
    </row>
    <row r="51">
      <c r="A51" s="53"/>
      <c r="B51" s="53"/>
      <c r="C51" s="56"/>
      <c r="D51" s="56"/>
      <c r="E51" s="56"/>
      <c r="F51" s="56"/>
      <c r="G51" s="56"/>
      <c r="H51" s="53"/>
      <c r="I51" s="53"/>
      <c r="J51" s="53"/>
    </row>
    <row r="52">
      <c r="A52" s="53"/>
      <c r="B52" s="53"/>
      <c r="C52" s="56"/>
      <c r="D52" s="56"/>
      <c r="E52" s="56"/>
      <c r="F52" s="56"/>
      <c r="G52" s="56"/>
      <c r="H52" s="53"/>
      <c r="I52" s="53"/>
      <c r="J52" s="53"/>
    </row>
    <row r="53">
      <c r="A53" s="53"/>
      <c r="B53" s="53"/>
      <c r="C53" s="56"/>
      <c r="D53" s="56"/>
      <c r="E53" s="56"/>
      <c r="F53" s="56"/>
      <c r="G53" s="56"/>
      <c r="H53" s="53"/>
      <c r="I53" s="53"/>
      <c r="J53" s="53"/>
    </row>
    <row r="54">
      <c r="A54" s="53"/>
      <c r="B54" s="53"/>
      <c r="C54" s="56"/>
      <c r="D54" s="56"/>
      <c r="E54" s="56"/>
      <c r="F54" s="56"/>
      <c r="G54" s="56"/>
      <c r="H54" s="53"/>
      <c r="I54" s="53"/>
      <c r="J54" s="53"/>
    </row>
    <row r="55">
      <c r="A55" s="53"/>
      <c r="B55" s="53"/>
      <c r="C55" s="56"/>
      <c r="D55" s="56"/>
      <c r="E55" s="56"/>
      <c r="F55" s="56"/>
      <c r="G55" s="56"/>
      <c r="H55" s="53"/>
      <c r="I55" s="53"/>
      <c r="J55" s="53"/>
    </row>
    <row r="56">
      <c r="A56" s="53"/>
      <c r="B56" s="53"/>
      <c r="C56" s="56"/>
      <c r="D56" s="56"/>
      <c r="E56" s="56"/>
      <c r="F56" s="56"/>
      <c r="G56" s="56"/>
      <c r="H56" s="53"/>
      <c r="I56" s="53"/>
      <c r="J56" s="53"/>
    </row>
    <row r="57">
      <c r="A57" s="53"/>
      <c r="B57" s="53"/>
      <c r="C57" s="56"/>
      <c r="D57" s="56"/>
      <c r="E57" s="56"/>
      <c r="F57" s="56"/>
      <c r="G57" s="56"/>
      <c r="H57" s="53"/>
      <c r="I57" s="53"/>
      <c r="J57" s="53"/>
    </row>
    <row r="58">
      <c r="A58" s="53"/>
      <c r="B58" s="53"/>
      <c r="C58" s="56"/>
      <c r="D58" s="56"/>
      <c r="E58" s="56"/>
      <c r="F58" s="56"/>
      <c r="G58" s="56"/>
      <c r="H58" s="53"/>
      <c r="I58" s="53"/>
      <c r="J58" s="53"/>
    </row>
    <row r="59">
      <c r="A59" s="53"/>
      <c r="B59" s="53"/>
      <c r="C59" s="56"/>
      <c r="D59" s="56"/>
      <c r="E59" s="56"/>
      <c r="F59" s="56"/>
      <c r="G59" s="56"/>
      <c r="H59" s="53"/>
      <c r="I59" s="53"/>
      <c r="J59" s="53"/>
    </row>
    <row r="60">
      <c r="A60" s="53"/>
      <c r="B60" s="53"/>
      <c r="C60" s="56"/>
      <c r="D60" s="56"/>
      <c r="E60" s="56"/>
      <c r="F60" s="56"/>
      <c r="G60" s="56"/>
      <c r="H60" s="53"/>
      <c r="I60" s="53"/>
      <c r="J60" s="53"/>
    </row>
    <row r="61">
      <c r="A61" s="53"/>
      <c r="B61" s="53"/>
      <c r="C61" s="56"/>
      <c r="D61" s="56"/>
      <c r="E61" s="56"/>
      <c r="F61" s="56"/>
      <c r="G61" s="56"/>
      <c r="H61" s="53"/>
      <c r="I61" s="53"/>
      <c r="J61" s="53"/>
    </row>
    <row r="62">
      <c r="A62" s="53"/>
      <c r="B62" s="53"/>
      <c r="C62" s="56"/>
      <c r="D62" s="56"/>
      <c r="E62" s="56"/>
      <c r="F62" s="56"/>
      <c r="G62" s="56"/>
      <c r="H62" s="53"/>
      <c r="I62" s="53"/>
      <c r="J62" s="53"/>
    </row>
    <row r="63">
      <c r="A63" s="53"/>
      <c r="B63" s="53"/>
      <c r="C63" s="56"/>
      <c r="D63" s="56"/>
      <c r="E63" s="56"/>
      <c r="F63" s="56"/>
      <c r="G63" s="56"/>
      <c r="H63" s="53"/>
      <c r="I63" s="53"/>
      <c r="J63" s="53"/>
    </row>
    <row r="64">
      <c r="A64" s="53"/>
      <c r="B64" s="53"/>
      <c r="C64" s="56"/>
      <c r="D64" s="56"/>
      <c r="E64" s="56"/>
      <c r="F64" s="56"/>
      <c r="G64" s="56"/>
      <c r="H64" s="53"/>
      <c r="I64" s="53"/>
      <c r="J64" s="53"/>
    </row>
    <row r="65">
      <c r="A65" s="53"/>
      <c r="B65" s="53"/>
      <c r="C65" s="56"/>
      <c r="D65" s="56"/>
      <c r="E65" s="56"/>
      <c r="F65" s="56"/>
      <c r="G65" s="56"/>
      <c r="H65" s="53"/>
      <c r="I65" s="53"/>
      <c r="J65" s="53"/>
    </row>
    <row r="66">
      <c r="A66" s="53"/>
      <c r="B66" s="53"/>
      <c r="C66" s="56"/>
      <c r="D66" s="56"/>
      <c r="E66" s="56"/>
      <c r="F66" s="56"/>
      <c r="G66" s="56"/>
      <c r="H66" s="53"/>
      <c r="I66" s="53"/>
      <c r="J66" s="53"/>
    </row>
    <row r="67">
      <c r="A67" s="53"/>
      <c r="B67" s="53"/>
      <c r="C67" s="56"/>
      <c r="D67" s="56"/>
      <c r="E67" s="56"/>
      <c r="F67" s="56"/>
      <c r="G67" s="56"/>
      <c r="H67" s="53"/>
      <c r="I67" s="53"/>
      <c r="J67" s="53"/>
    </row>
    <row r="68">
      <c r="A68" s="53"/>
      <c r="B68" s="53"/>
      <c r="C68" s="56"/>
      <c r="D68" s="56"/>
      <c r="E68" s="56"/>
      <c r="F68" s="56"/>
      <c r="G68" s="56"/>
      <c r="H68" s="53"/>
      <c r="I68" s="53"/>
      <c r="J68" s="53"/>
    </row>
    <row r="69">
      <c r="A69" s="53"/>
      <c r="B69" s="53"/>
      <c r="C69" s="56"/>
      <c r="D69" s="56"/>
      <c r="E69" s="56"/>
      <c r="F69" s="56"/>
      <c r="G69" s="56"/>
      <c r="H69" s="53"/>
      <c r="I69" s="53"/>
      <c r="J69" s="53"/>
    </row>
    <row r="70">
      <c r="A70" s="53"/>
      <c r="B70" s="53"/>
      <c r="C70" s="56"/>
      <c r="D70" s="56"/>
      <c r="E70" s="56"/>
      <c r="F70" s="56"/>
      <c r="G70" s="56"/>
      <c r="H70" s="53"/>
      <c r="I70" s="53"/>
      <c r="J70" s="53"/>
    </row>
    <row r="71">
      <c r="A71" s="53"/>
      <c r="B71" s="53"/>
      <c r="C71" s="56"/>
      <c r="D71" s="56"/>
      <c r="E71" s="56"/>
      <c r="F71" s="56"/>
      <c r="G71" s="56"/>
      <c r="H71" s="53"/>
      <c r="I71" s="53"/>
      <c r="J71" s="53"/>
    </row>
    <row r="72">
      <c r="A72" s="53"/>
      <c r="B72" s="53"/>
      <c r="C72" s="56"/>
      <c r="D72" s="56"/>
      <c r="E72" s="56"/>
      <c r="F72" s="56"/>
      <c r="G72" s="56"/>
      <c r="H72" s="53"/>
      <c r="I72" s="53"/>
      <c r="J72" s="53"/>
    </row>
    <row r="73">
      <c r="A73" s="53"/>
      <c r="B73" s="53"/>
      <c r="C73" s="56"/>
      <c r="D73" s="56"/>
      <c r="E73" s="56"/>
      <c r="F73" s="56"/>
      <c r="G73" s="56"/>
      <c r="H73" s="53"/>
      <c r="I73" s="53"/>
      <c r="J73" s="53"/>
    </row>
    <row r="74">
      <c r="A74" s="53"/>
      <c r="B74" s="53"/>
      <c r="C74" s="56"/>
      <c r="D74" s="56"/>
      <c r="E74" s="56"/>
      <c r="F74" s="56"/>
      <c r="G74" s="56"/>
      <c r="H74" s="53"/>
      <c r="I74" s="53"/>
      <c r="J74" s="53"/>
    </row>
    <row r="75">
      <c r="A75" s="53"/>
      <c r="B75" s="53"/>
      <c r="C75" s="56"/>
      <c r="D75" s="56"/>
      <c r="E75" s="56"/>
      <c r="F75" s="56"/>
      <c r="G75" s="56"/>
      <c r="H75" s="53"/>
      <c r="I75" s="53"/>
      <c r="J75" s="53"/>
    </row>
    <row r="76">
      <c r="A76" s="53"/>
      <c r="B76" s="53"/>
      <c r="C76" s="56"/>
      <c r="D76" s="56"/>
      <c r="E76" s="56"/>
      <c r="F76" s="56"/>
      <c r="G76" s="56"/>
      <c r="H76" s="53"/>
      <c r="I76" s="53"/>
      <c r="J76" s="53"/>
    </row>
    <row r="77">
      <c r="A77" s="53"/>
      <c r="B77" s="53"/>
      <c r="C77" s="56"/>
      <c r="D77" s="56"/>
      <c r="E77" s="56"/>
      <c r="F77" s="56"/>
      <c r="G77" s="56"/>
      <c r="H77" s="53"/>
      <c r="I77" s="53"/>
      <c r="J77" s="53"/>
    </row>
    <row r="78">
      <c r="A78" s="53"/>
      <c r="B78" s="53"/>
      <c r="C78" s="56"/>
      <c r="D78" s="56"/>
      <c r="E78" s="56"/>
      <c r="F78" s="56"/>
      <c r="G78" s="56"/>
      <c r="H78" s="53"/>
      <c r="I78" s="53"/>
      <c r="J78" s="53"/>
    </row>
    <row r="79">
      <c r="A79" s="53"/>
      <c r="B79" s="53"/>
      <c r="C79" s="56"/>
      <c r="D79" s="56"/>
      <c r="E79" s="56"/>
      <c r="F79" s="56"/>
      <c r="G79" s="56"/>
      <c r="H79" s="53"/>
      <c r="I79" s="53"/>
      <c r="J79" s="53"/>
    </row>
    <row r="80">
      <c r="A80" s="53"/>
      <c r="B80" s="53"/>
      <c r="C80" s="56"/>
      <c r="D80" s="56"/>
      <c r="E80" s="56"/>
      <c r="F80" s="56"/>
      <c r="G80" s="56"/>
      <c r="H80" s="53"/>
      <c r="I80" s="53"/>
      <c r="J80" s="53"/>
    </row>
    <row r="81">
      <c r="A81" s="53"/>
      <c r="B81" s="53"/>
      <c r="C81" s="56"/>
      <c r="D81" s="56"/>
      <c r="E81" s="56"/>
      <c r="F81" s="56"/>
      <c r="G81" s="56"/>
      <c r="H81" s="53"/>
      <c r="I81" s="53"/>
      <c r="J81" s="53"/>
    </row>
    <row r="82">
      <c r="A82" s="53"/>
      <c r="B82" s="53"/>
      <c r="C82" s="56"/>
      <c r="D82" s="56"/>
      <c r="E82" s="56"/>
      <c r="F82" s="56"/>
      <c r="G82" s="56"/>
      <c r="H82" s="53"/>
      <c r="I82" s="53"/>
      <c r="J82" s="53"/>
    </row>
    <row r="83">
      <c r="A83" s="53"/>
      <c r="B83" s="53"/>
      <c r="C83" s="56"/>
      <c r="D83" s="56"/>
      <c r="E83" s="56"/>
      <c r="F83" s="56"/>
      <c r="G83" s="56"/>
      <c r="H83" s="53"/>
      <c r="I83" s="53"/>
      <c r="J83" s="53"/>
    </row>
    <row r="84">
      <c r="A84" s="53"/>
      <c r="B84" s="53"/>
      <c r="C84" s="56"/>
      <c r="D84" s="56"/>
      <c r="E84" s="56"/>
      <c r="F84" s="56"/>
      <c r="G84" s="56"/>
      <c r="H84" s="53"/>
      <c r="I84" s="53"/>
      <c r="J84" s="53"/>
    </row>
    <row r="85">
      <c r="A85" s="53"/>
      <c r="B85" s="53"/>
      <c r="C85" s="56"/>
      <c r="D85" s="56"/>
      <c r="E85" s="56"/>
      <c r="F85" s="56"/>
      <c r="G85" s="56"/>
      <c r="H85" s="53"/>
      <c r="I85" s="53"/>
      <c r="J85" s="53"/>
    </row>
    <row r="86">
      <c r="A86" s="53"/>
      <c r="B86" s="53"/>
      <c r="C86" s="56"/>
      <c r="D86" s="56"/>
      <c r="E86" s="56"/>
      <c r="F86" s="56"/>
      <c r="G86" s="56"/>
      <c r="H86" s="53"/>
      <c r="I86" s="53"/>
      <c r="J86" s="53"/>
    </row>
    <row r="87">
      <c r="A87" s="53"/>
      <c r="B87" s="53"/>
      <c r="C87" s="56"/>
      <c r="D87" s="56"/>
      <c r="E87" s="56"/>
      <c r="F87" s="56"/>
      <c r="G87" s="56"/>
      <c r="H87" s="53"/>
      <c r="I87" s="53"/>
      <c r="J87" s="53"/>
    </row>
    <row r="88">
      <c r="A88" s="53"/>
      <c r="B88" s="53"/>
      <c r="C88" s="56"/>
      <c r="D88" s="56"/>
      <c r="E88" s="56"/>
      <c r="F88" s="56"/>
      <c r="G88" s="56"/>
      <c r="H88" s="53"/>
      <c r="I88" s="53"/>
      <c r="J88" s="53"/>
    </row>
    <row r="89">
      <c r="A89" s="53"/>
      <c r="B89" s="53"/>
      <c r="C89" s="56"/>
      <c r="D89" s="56"/>
      <c r="E89" s="56"/>
      <c r="F89" s="56"/>
      <c r="G89" s="56"/>
      <c r="H89" s="53"/>
      <c r="I89" s="53"/>
      <c r="J89" s="53"/>
    </row>
    <row r="90">
      <c r="A90" s="53"/>
      <c r="B90" s="53"/>
      <c r="C90" s="56"/>
      <c r="D90" s="56"/>
      <c r="E90" s="56"/>
      <c r="F90" s="56"/>
      <c r="G90" s="56"/>
      <c r="H90" s="53"/>
      <c r="I90" s="53"/>
      <c r="J90" s="53"/>
    </row>
    <row r="91">
      <c r="A91" s="53"/>
      <c r="B91" s="53"/>
      <c r="C91" s="56"/>
      <c r="D91" s="56"/>
      <c r="E91" s="56"/>
      <c r="F91" s="56"/>
      <c r="G91" s="56"/>
      <c r="H91" s="53"/>
      <c r="I91" s="53"/>
      <c r="J91" s="53"/>
    </row>
    <row r="92">
      <c r="A92" s="53"/>
      <c r="B92" s="53"/>
      <c r="C92" s="56"/>
      <c r="D92" s="56"/>
      <c r="E92" s="56"/>
      <c r="F92" s="56"/>
      <c r="G92" s="56"/>
      <c r="H92" s="53"/>
      <c r="I92" s="53"/>
      <c r="J92" s="53"/>
    </row>
    <row r="93">
      <c r="A93" s="53"/>
      <c r="B93" s="53"/>
      <c r="C93" s="56"/>
      <c r="D93" s="56"/>
      <c r="E93" s="56"/>
      <c r="F93" s="56"/>
      <c r="G93" s="56"/>
      <c r="H93" s="53"/>
      <c r="I93" s="53"/>
      <c r="J93" s="53"/>
    </row>
    <row r="94">
      <c r="A94" s="53"/>
      <c r="B94" s="53"/>
      <c r="C94" s="56"/>
      <c r="D94" s="56"/>
      <c r="E94" s="56"/>
      <c r="F94" s="56"/>
      <c r="G94" s="56"/>
      <c r="H94" s="53"/>
      <c r="I94" s="53"/>
      <c r="J94" s="53"/>
    </row>
    <row r="95">
      <c r="A95" s="53"/>
      <c r="B95" s="53"/>
      <c r="C95" s="56"/>
      <c r="D95" s="56"/>
      <c r="E95" s="56"/>
      <c r="F95" s="56"/>
      <c r="G95" s="56"/>
      <c r="H95" s="53"/>
      <c r="I95" s="53"/>
      <c r="J95" s="53"/>
    </row>
    <row r="96">
      <c r="A96" s="53"/>
      <c r="B96" s="53"/>
      <c r="C96" s="56"/>
      <c r="D96" s="56"/>
      <c r="E96" s="56"/>
      <c r="F96" s="56"/>
      <c r="G96" s="56"/>
      <c r="H96" s="53"/>
      <c r="I96" s="53"/>
      <c r="J96" s="53"/>
    </row>
    <row r="97">
      <c r="A97" s="53"/>
      <c r="B97" s="53"/>
      <c r="C97" s="56"/>
      <c r="D97" s="56"/>
      <c r="E97" s="56"/>
      <c r="F97" s="56"/>
      <c r="G97" s="56"/>
      <c r="H97" s="53"/>
      <c r="I97" s="53"/>
      <c r="J97" s="53"/>
    </row>
    <row r="98">
      <c r="A98" s="53"/>
      <c r="B98" s="53"/>
      <c r="C98" s="56"/>
      <c r="D98" s="56"/>
      <c r="E98" s="56"/>
      <c r="F98" s="56"/>
      <c r="G98" s="56"/>
      <c r="H98" s="53"/>
      <c r="I98" s="53"/>
      <c r="J98" s="53"/>
    </row>
    <row r="99">
      <c r="A99" s="53"/>
      <c r="B99" s="53"/>
      <c r="C99" s="56"/>
      <c r="D99" s="56"/>
      <c r="E99" s="56"/>
      <c r="F99" s="56"/>
      <c r="G99" s="56"/>
      <c r="H99" s="53"/>
      <c r="I99" s="53"/>
      <c r="J99" s="53"/>
    </row>
    <row r="100">
      <c r="A100" s="53"/>
      <c r="B100" s="53"/>
      <c r="C100" s="56"/>
      <c r="D100" s="56"/>
      <c r="E100" s="56"/>
      <c r="F100" s="56"/>
      <c r="G100" s="56"/>
      <c r="H100" s="53"/>
      <c r="I100" s="53"/>
      <c r="J100" s="53"/>
    </row>
    <row r="101">
      <c r="A101" s="53"/>
      <c r="B101" s="53"/>
      <c r="C101" s="56"/>
      <c r="D101" s="56"/>
      <c r="E101" s="56"/>
      <c r="F101" s="56"/>
      <c r="G101" s="56"/>
      <c r="H101" s="53"/>
      <c r="I101" s="53"/>
      <c r="J101" s="53"/>
    </row>
    <row r="102">
      <c r="A102" s="53"/>
      <c r="B102" s="53"/>
      <c r="C102" s="56"/>
      <c r="D102" s="56"/>
      <c r="E102" s="56"/>
      <c r="F102" s="56"/>
      <c r="G102" s="56"/>
      <c r="H102" s="53"/>
      <c r="I102" s="53"/>
      <c r="J102" s="53"/>
    </row>
    <row r="103">
      <c r="A103" s="53"/>
      <c r="B103" s="53"/>
      <c r="C103" s="56"/>
      <c r="D103" s="56"/>
      <c r="E103" s="56"/>
      <c r="F103" s="56"/>
      <c r="G103" s="56"/>
      <c r="H103" s="53"/>
      <c r="I103" s="53"/>
      <c r="J103" s="53"/>
    </row>
    <row r="104">
      <c r="A104" s="53"/>
      <c r="B104" s="53"/>
      <c r="C104" s="56"/>
      <c r="D104" s="56"/>
      <c r="E104" s="56"/>
      <c r="F104" s="56"/>
      <c r="G104" s="56"/>
      <c r="H104" s="53"/>
      <c r="I104" s="53"/>
      <c r="J104" s="53"/>
    </row>
    <row r="105">
      <c r="A105" s="53"/>
      <c r="B105" s="53"/>
      <c r="C105" s="56"/>
      <c r="D105" s="56"/>
      <c r="E105" s="56"/>
      <c r="F105" s="56"/>
      <c r="G105" s="56"/>
      <c r="H105" s="53"/>
      <c r="I105" s="53"/>
      <c r="J105" s="53"/>
    </row>
    <row r="106">
      <c r="A106" s="53"/>
      <c r="B106" s="53"/>
      <c r="C106" s="56"/>
      <c r="D106" s="56"/>
      <c r="E106" s="56"/>
      <c r="F106" s="56"/>
      <c r="G106" s="56"/>
      <c r="H106" s="53"/>
      <c r="I106" s="53"/>
      <c r="J106" s="53"/>
    </row>
    <row r="107">
      <c r="A107" s="53"/>
      <c r="B107" s="53"/>
      <c r="C107" s="56"/>
      <c r="D107" s="56"/>
      <c r="E107" s="56"/>
      <c r="F107" s="56"/>
      <c r="G107" s="56"/>
      <c r="H107" s="53"/>
      <c r="I107" s="53"/>
      <c r="J107" s="53"/>
    </row>
    <row r="108">
      <c r="A108" s="53"/>
      <c r="B108" s="53"/>
      <c r="C108" s="56"/>
      <c r="D108" s="56"/>
      <c r="E108" s="56"/>
      <c r="F108" s="56"/>
      <c r="G108" s="56"/>
      <c r="H108" s="53"/>
      <c r="I108" s="53"/>
      <c r="J108" s="53"/>
    </row>
    <row r="109">
      <c r="A109" s="53"/>
      <c r="B109" s="53"/>
      <c r="C109" s="56"/>
      <c r="D109" s="56"/>
      <c r="E109" s="56"/>
      <c r="F109" s="56"/>
      <c r="G109" s="56"/>
      <c r="H109" s="53"/>
      <c r="I109" s="53"/>
      <c r="J109" s="53"/>
    </row>
    <row r="110">
      <c r="A110" s="53"/>
      <c r="B110" s="53"/>
      <c r="C110" s="56"/>
      <c r="D110" s="56"/>
      <c r="E110" s="56"/>
      <c r="F110" s="56"/>
      <c r="G110" s="56"/>
      <c r="H110" s="53"/>
      <c r="I110" s="53"/>
      <c r="J110" s="53"/>
    </row>
    <row r="111">
      <c r="A111" s="53"/>
      <c r="B111" s="53"/>
      <c r="C111" s="56"/>
      <c r="D111" s="56"/>
      <c r="E111" s="56"/>
      <c r="F111" s="56"/>
      <c r="G111" s="56"/>
      <c r="H111" s="53"/>
      <c r="I111" s="53"/>
      <c r="J111" s="53"/>
    </row>
    <row r="112">
      <c r="A112" s="53"/>
      <c r="B112" s="53"/>
      <c r="C112" s="56"/>
      <c r="D112" s="56"/>
      <c r="E112" s="56"/>
      <c r="F112" s="56"/>
      <c r="G112" s="56"/>
      <c r="H112" s="53"/>
      <c r="I112" s="53"/>
      <c r="J112" s="53"/>
    </row>
    <row r="113">
      <c r="A113" s="53"/>
      <c r="B113" s="53"/>
      <c r="C113" s="56"/>
      <c r="D113" s="56"/>
      <c r="E113" s="56"/>
      <c r="F113" s="56"/>
      <c r="G113" s="56"/>
      <c r="H113" s="53"/>
      <c r="I113" s="53"/>
      <c r="J113" s="53"/>
    </row>
    <row r="114">
      <c r="A114" s="53"/>
      <c r="B114" s="53"/>
      <c r="C114" s="56"/>
      <c r="D114" s="56"/>
      <c r="E114" s="56"/>
      <c r="F114" s="56"/>
      <c r="G114" s="56"/>
      <c r="H114" s="53"/>
      <c r="I114" s="53"/>
      <c r="J114" s="53"/>
    </row>
    <row r="115">
      <c r="A115" s="53"/>
      <c r="B115" s="53"/>
      <c r="C115" s="56"/>
      <c r="D115" s="56"/>
      <c r="E115" s="56"/>
      <c r="F115" s="56"/>
      <c r="G115" s="56"/>
      <c r="H115" s="53"/>
      <c r="I115" s="53"/>
      <c r="J115" s="53"/>
    </row>
    <row r="116">
      <c r="A116" s="53"/>
      <c r="B116" s="53"/>
      <c r="C116" s="56"/>
      <c r="D116" s="56"/>
      <c r="E116" s="56"/>
      <c r="F116" s="56"/>
      <c r="G116" s="56"/>
      <c r="H116" s="53"/>
      <c r="I116" s="53"/>
      <c r="J116" s="53"/>
    </row>
    <row r="117">
      <c r="A117" s="53"/>
      <c r="B117" s="53"/>
      <c r="C117" s="56"/>
      <c r="D117" s="56"/>
      <c r="E117" s="56"/>
      <c r="F117" s="56"/>
      <c r="G117" s="56"/>
      <c r="H117" s="53"/>
      <c r="I117" s="53"/>
      <c r="J117" s="53"/>
    </row>
    <row r="118">
      <c r="A118" s="53"/>
      <c r="B118" s="53"/>
      <c r="C118" s="56"/>
      <c r="D118" s="56"/>
      <c r="E118" s="56"/>
      <c r="F118" s="56"/>
      <c r="G118" s="56"/>
      <c r="H118" s="53"/>
      <c r="I118" s="53"/>
      <c r="J118" s="53"/>
    </row>
    <row r="119">
      <c r="A119" s="53"/>
      <c r="B119" s="53"/>
      <c r="C119" s="56"/>
      <c r="D119" s="56"/>
      <c r="E119" s="56"/>
      <c r="F119" s="56"/>
      <c r="G119" s="56"/>
      <c r="H119" s="53"/>
      <c r="I119" s="53"/>
      <c r="J119" s="53"/>
    </row>
    <row r="120">
      <c r="A120" s="53"/>
      <c r="B120" s="53"/>
      <c r="C120" s="56"/>
      <c r="D120" s="56"/>
      <c r="E120" s="56"/>
      <c r="F120" s="56"/>
      <c r="G120" s="56"/>
      <c r="H120" s="53"/>
      <c r="I120" s="53"/>
      <c r="J120" s="53"/>
    </row>
    <row r="121">
      <c r="A121" s="53"/>
      <c r="B121" s="53"/>
      <c r="C121" s="56"/>
      <c r="D121" s="56"/>
      <c r="E121" s="56"/>
      <c r="F121" s="56"/>
      <c r="G121" s="56"/>
      <c r="H121" s="53"/>
      <c r="I121" s="53"/>
      <c r="J121" s="53"/>
    </row>
    <row r="122">
      <c r="A122" s="53"/>
      <c r="B122" s="53"/>
      <c r="C122" s="56"/>
      <c r="D122" s="56"/>
      <c r="E122" s="56"/>
      <c r="F122" s="56"/>
      <c r="G122" s="56"/>
      <c r="H122" s="53"/>
      <c r="I122" s="53"/>
      <c r="J122" s="53"/>
    </row>
    <row r="123">
      <c r="A123" s="53"/>
      <c r="B123" s="53"/>
      <c r="C123" s="56"/>
      <c r="D123" s="56"/>
      <c r="E123" s="56"/>
      <c r="F123" s="56"/>
      <c r="G123" s="56"/>
      <c r="H123" s="53"/>
      <c r="I123" s="53"/>
      <c r="J123" s="53"/>
    </row>
    <row r="124">
      <c r="A124" s="53"/>
      <c r="B124" s="53"/>
      <c r="C124" s="56"/>
      <c r="D124" s="56"/>
      <c r="E124" s="56"/>
      <c r="F124" s="56"/>
      <c r="G124" s="56"/>
      <c r="H124" s="53"/>
      <c r="I124" s="53"/>
      <c r="J124" s="53"/>
    </row>
    <row r="125">
      <c r="A125" s="53"/>
      <c r="B125" s="53"/>
      <c r="C125" s="56"/>
      <c r="D125" s="56"/>
      <c r="E125" s="56"/>
      <c r="F125" s="56"/>
      <c r="G125" s="56"/>
      <c r="H125" s="53"/>
      <c r="I125" s="53"/>
      <c r="J125" s="53"/>
    </row>
    <row r="126">
      <c r="A126" s="53"/>
      <c r="B126" s="53"/>
      <c r="C126" s="56"/>
      <c r="D126" s="56"/>
      <c r="E126" s="56"/>
      <c r="F126" s="56"/>
      <c r="G126" s="56"/>
      <c r="H126" s="53"/>
      <c r="I126" s="53"/>
      <c r="J126" s="53"/>
    </row>
    <row r="127">
      <c r="A127" s="53"/>
      <c r="B127" s="53"/>
      <c r="C127" s="56"/>
      <c r="D127" s="56"/>
      <c r="E127" s="56"/>
      <c r="F127" s="56"/>
      <c r="G127" s="56"/>
      <c r="H127" s="53"/>
      <c r="I127" s="53"/>
      <c r="J127" s="53"/>
    </row>
    <row r="128">
      <c r="A128" s="53"/>
      <c r="B128" s="53"/>
      <c r="C128" s="56"/>
      <c r="D128" s="56"/>
      <c r="E128" s="56"/>
      <c r="F128" s="56"/>
      <c r="G128" s="56"/>
      <c r="H128" s="53"/>
      <c r="I128" s="53"/>
      <c r="J128" s="53"/>
    </row>
    <row r="129">
      <c r="A129" s="53"/>
      <c r="B129" s="53"/>
      <c r="C129" s="56"/>
      <c r="D129" s="56"/>
      <c r="E129" s="56"/>
      <c r="F129" s="56"/>
      <c r="G129" s="56"/>
      <c r="H129" s="53"/>
      <c r="I129" s="53"/>
      <c r="J129" s="53"/>
    </row>
    <row r="130">
      <c r="A130" s="53"/>
      <c r="B130" s="53"/>
      <c r="C130" s="56"/>
      <c r="D130" s="56"/>
      <c r="E130" s="56"/>
      <c r="F130" s="56"/>
      <c r="G130" s="56"/>
      <c r="H130" s="53"/>
      <c r="I130" s="53"/>
      <c r="J130" s="53"/>
    </row>
    <row r="131">
      <c r="A131" s="53"/>
      <c r="B131" s="53"/>
      <c r="C131" s="56"/>
      <c r="D131" s="56"/>
      <c r="E131" s="56"/>
      <c r="F131" s="56"/>
      <c r="G131" s="56"/>
      <c r="H131" s="53"/>
      <c r="I131" s="53"/>
      <c r="J131" s="53"/>
    </row>
    <row r="132">
      <c r="A132" s="53"/>
      <c r="B132" s="53"/>
      <c r="C132" s="56"/>
      <c r="D132" s="56"/>
      <c r="E132" s="56"/>
      <c r="F132" s="56"/>
      <c r="G132" s="56"/>
      <c r="H132" s="53"/>
      <c r="I132" s="53"/>
      <c r="J132" s="53"/>
    </row>
    <row r="133">
      <c r="A133" s="53"/>
      <c r="B133" s="53"/>
      <c r="C133" s="56"/>
      <c r="D133" s="56"/>
      <c r="E133" s="56"/>
      <c r="F133" s="56"/>
      <c r="G133" s="56"/>
      <c r="H133" s="53"/>
      <c r="I133" s="53"/>
      <c r="J133" s="53"/>
    </row>
    <row r="134">
      <c r="A134" s="53"/>
      <c r="B134" s="53"/>
      <c r="C134" s="56"/>
      <c r="D134" s="56"/>
      <c r="E134" s="56"/>
      <c r="F134" s="56"/>
      <c r="G134" s="56"/>
      <c r="H134" s="53"/>
      <c r="I134" s="53"/>
      <c r="J134" s="53"/>
    </row>
    <row r="135">
      <c r="A135" s="53"/>
      <c r="B135" s="53"/>
      <c r="C135" s="56"/>
      <c r="D135" s="56"/>
      <c r="E135" s="56"/>
      <c r="F135" s="56"/>
      <c r="G135" s="56"/>
      <c r="H135" s="53"/>
      <c r="I135" s="53"/>
      <c r="J135" s="53"/>
    </row>
    <row r="136">
      <c r="A136" s="53"/>
      <c r="B136" s="53"/>
      <c r="C136" s="56"/>
      <c r="D136" s="56"/>
      <c r="E136" s="56"/>
      <c r="F136" s="56"/>
      <c r="G136" s="56"/>
      <c r="H136" s="53"/>
      <c r="I136" s="53"/>
      <c r="J136" s="53"/>
    </row>
    <row r="137">
      <c r="A137" s="53"/>
      <c r="B137" s="53"/>
      <c r="C137" s="56"/>
      <c r="D137" s="56"/>
      <c r="E137" s="56"/>
      <c r="F137" s="56"/>
      <c r="G137" s="56"/>
      <c r="H137" s="53"/>
      <c r="I137" s="53"/>
      <c r="J137" s="53"/>
    </row>
    <row r="138">
      <c r="A138" s="53"/>
      <c r="B138" s="53"/>
      <c r="C138" s="56"/>
      <c r="D138" s="56"/>
      <c r="E138" s="56"/>
      <c r="F138" s="56"/>
      <c r="G138" s="56"/>
      <c r="H138" s="53"/>
      <c r="I138" s="53"/>
      <c r="J138" s="53"/>
    </row>
    <row r="139">
      <c r="A139" s="53"/>
      <c r="B139" s="53"/>
      <c r="C139" s="56"/>
      <c r="D139" s="56"/>
      <c r="E139" s="56"/>
      <c r="F139" s="56"/>
      <c r="G139" s="56"/>
      <c r="H139" s="53"/>
      <c r="I139" s="53"/>
      <c r="J139" s="53"/>
    </row>
    <row r="140">
      <c r="A140" s="53"/>
      <c r="B140" s="53"/>
      <c r="C140" s="56"/>
      <c r="D140" s="56"/>
      <c r="E140" s="56"/>
      <c r="F140" s="56"/>
      <c r="G140" s="56"/>
      <c r="H140" s="53"/>
      <c r="I140" s="53"/>
      <c r="J140" s="53"/>
    </row>
    <row r="141">
      <c r="A141" s="53"/>
      <c r="B141" s="53"/>
      <c r="C141" s="56"/>
      <c r="D141" s="56"/>
      <c r="E141" s="56"/>
      <c r="F141" s="56"/>
      <c r="G141" s="56"/>
      <c r="H141" s="53"/>
      <c r="I141" s="53"/>
      <c r="J141" s="53"/>
    </row>
    <row r="142">
      <c r="A142" s="53"/>
      <c r="B142" s="53"/>
      <c r="C142" s="56"/>
      <c r="D142" s="56"/>
      <c r="E142" s="56"/>
      <c r="F142" s="56"/>
      <c r="G142" s="56"/>
      <c r="H142" s="53"/>
      <c r="I142" s="53"/>
      <c r="J142" s="53"/>
    </row>
    <row r="143">
      <c r="A143" s="53"/>
      <c r="B143" s="53"/>
      <c r="C143" s="56"/>
      <c r="D143" s="56"/>
      <c r="E143" s="56"/>
      <c r="F143" s="56"/>
      <c r="G143" s="56"/>
      <c r="H143" s="53"/>
      <c r="I143" s="53"/>
      <c r="J143" s="53"/>
    </row>
    <row r="144">
      <c r="A144" s="53"/>
      <c r="B144" s="53"/>
      <c r="C144" s="56"/>
      <c r="D144" s="56"/>
      <c r="E144" s="56"/>
      <c r="F144" s="56"/>
      <c r="G144" s="56"/>
      <c r="H144" s="53"/>
      <c r="I144" s="53"/>
      <c r="J144" s="53"/>
    </row>
    <row r="145">
      <c r="A145" s="53"/>
      <c r="B145" s="53"/>
      <c r="C145" s="56"/>
      <c r="D145" s="56"/>
      <c r="E145" s="56"/>
      <c r="F145" s="56"/>
      <c r="G145" s="56"/>
      <c r="H145" s="53"/>
      <c r="I145" s="53"/>
      <c r="J145" s="53"/>
    </row>
    <row r="146">
      <c r="A146" s="53"/>
      <c r="B146" s="53"/>
      <c r="C146" s="56"/>
      <c r="D146" s="56"/>
      <c r="E146" s="56"/>
      <c r="F146" s="56"/>
      <c r="G146" s="56"/>
      <c r="H146" s="53"/>
      <c r="I146" s="53"/>
      <c r="J146" s="53"/>
    </row>
    <row r="147">
      <c r="A147" s="53"/>
      <c r="B147" s="53"/>
      <c r="C147" s="56"/>
      <c r="D147" s="56"/>
      <c r="E147" s="56"/>
      <c r="F147" s="56"/>
      <c r="G147" s="56"/>
      <c r="H147" s="53"/>
      <c r="I147" s="53"/>
      <c r="J147" s="53"/>
    </row>
    <row r="148">
      <c r="A148" s="53"/>
      <c r="B148" s="53"/>
      <c r="C148" s="56"/>
      <c r="D148" s="56"/>
      <c r="E148" s="56"/>
      <c r="F148" s="56"/>
      <c r="G148" s="56"/>
      <c r="H148" s="53"/>
      <c r="I148" s="53"/>
      <c r="J148" s="53"/>
    </row>
    <row r="149">
      <c r="A149" s="53"/>
      <c r="B149" s="53"/>
      <c r="C149" s="56"/>
      <c r="D149" s="56"/>
      <c r="E149" s="56"/>
      <c r="F149" s="56"/>
      <c r="G149" s="56"/>
      <c r="H149" s="53"/>
      <c r="I149" s="53"/>
      <c r="J149" s="53"/>
    </row>
    <row r="150">
      <c r="A150" s="53"/>
      <c r="B150" s="53"/>
      <c r="C150" s="56"/>
      <c r="D150" s="56"/>
      <c r="E150" s="56"/>
      <c r="F150" s="56"/>
      <c r="G150" s="56"/>
      <c r="H150" s="53"/>
      <c r="I150" s="53"/>
      <c r="J150" s="53"/>
    </row>
    <row r="151">
      <c r="A151" s="53"/>
      <c r="B151" s="53"/>
      <c r="C151" s="56"/>
      <c r="D151" s="56"/>
      <c r="E151" s="56"/>
      <c r="F151" s="56"/>
      <c r="G151" s="56"/>
      <c r="H151" s="53"/>
      <c r="I151" s="53"/>
      <c r="J151" s="53"/>
    </row>
    <row r="152">
      <c r="A152" s="53"/>
      <c r="B152" s="53"/>
      <c r="C152" s="56"/>
      <c r="D152" s="56"/>
      <c r="E152" s="56"/>
      <c r="F152" s="56"/>
      <c r="G152" s="56"/>
      <c r="H152" s="53"/>
      <c r="I152" s="53"/>
      <c r="J152" s="53"/>
    </row>
    <row r="153">
      <c r="A153" s="53"/>
      <c r="B153" s="53"/>
      <c r="C153" s="56"/>
      <c r="D153" s="56"/>
      <c r="E153" s="56"/>
      <c r="F153" s="56"/>
      <c r="G153" s="56"/>
      <c r="H153" s="53"/>
      <c r="I153" s="53"/>
      <c r="J153" s="53"/>
    </row>
    <row r="154">
      <c r="A154" s="53"/>
      <c r="B154" s="53"/>
      <c r="C154" s="56"/>
      <c r="D154" s="56"/>
      <c r="E154" s="56"/>
      <c r="F154" s="56"/>
      <c r="G154" s="56"/>
      <c r="H154" s="53"/>
      <c r="I154" s="53"/>
      <c r="J154" s="53"/>
    </row>
    <row r="155">
      <c r="A155" s="53"/>
      <c r="B155" s="53"/>
      <c r="C155" s="56"/>
      <c r="D155" s="56"/>
      <c r="E155" s="56"/>
      <c r="F155" s="56"/>
      <c r="G155" s="56"/>
      <c r="H155" s="53"/>
      <c r="I155" s="53"/>
      <c r="J155" s="53"/>
    </row>
    <row r="156">
      <c r="A156" s="53"/>
      <c r="B156" s="53"/>
      <c r="C156" s="56"/>
      <c r="D156" s="56"/>
      <c r="E156" s="56"/>
      <c r="F156" s="56"/>
      <c r="G156" s="56"/>
      <c r="H156" s="53"/>
      <c r="I156" s="53"/>
      <c r="J156" s="53"/>
    </row>
    <row r="157">
      <c r="A157" s="53"/>
      <c r="B157" s="53"/>
      <c r="C157" s="56"/>
      <c r="D157" s="56"/>
      <c r="E157" s="56"/>
      <c r="F157" s="56"/>
      <c r="G157" s="56"/>
      <c r="H157" s="53"/>
      <c r="I157" s="53"/>
      <c r="J157" s="53"/>
    </row>
    <row r="158">
      <c r="A158" s="53"/>
      <c r="B158" s="53"/>
      <c r="C158" s="56"/>
      <c r="D158" s="56"/>
      <c r="E158" s="56"/>
      <c r="F158" s="56"/>
      <c r="G158" s="56"/>
      <c r="H158" s="53"/>
      <c r="I158" s="53"/>
      <c r="J158" s="53"/>
    </row>
    <row r="159">
      <c r="A159" s="53"/>
      <c r="B159" s="53"/>
      <c r="C159" s="56"/>
      <c r="D159" s="56"/>
      <c r="E159" s="56"/>
      <c r="F159" s="56"/>
      <c r="G159" s="56"/>
      <c r="H159" s="53"/>
      <c r="I159" s="53"/>
      <c r="J159" s="53"/>
    </row>
    <row r="160">
      <c r="A160" s="53"/>
      <c r="B160" s="53"/>
      <c r="C160" s="56"/>
      <c r="D160" s="56"/>
      <c r="E160" s="56"/>
      <c r="F160" s="56"/>
      <c r="G160" s="56"/>
      <c r="H160" s="53"/>
      <c r="I160" s="53"/>
      <c r="J160" s="53"/>
    </row>
    <row r="161">
      <c r="A161" s="53"/>
      <c r="B161" s="53"/>
      <c r="C161" s="56"/>
      <c r="D161" s="56"/>
      <c r="E161" s="56"/>
      <c r="F161" s="56"/>
      <c r="G161" s="56"/>
      <c r="H161" s="53"/>
      <c r="I161" s="53"/>
      <c r="J161" s="53"/>
    </row>
    <row r="162">
      <c r="A162" s="53"/>
      <c r="B162" s="53"/>
      <c r="C162" s="56"/>
      <c r="D162" s="56"/>
      <c r="E162" s="56"/>
      <c r="F162" s="56"/>
      <c r="G162" s="56"/>
      <c r="H162" s="53"/>
      <c r="I162" s="53"/>
      <c r="J162" s="53"/>
    </row>
    <row r="163">
      <c r="A163" s="53"/>
      <c r="B163" s="53"/>
      <c r="C163" s="56"/>
      <c r="D163" s="56"/>
      <c r="E163" s="56"/>
      <c r="F163" s="56"/>
      <c r="G163" s="56"/>
      <c r="H163" s="53"/>
      <c r="I163" s="53"/>
      <c r="J163" s="53"/>
    </row>
    <row r="164">
      <c r="A164" s="53"/>
      <c r="B164" s="53"/>
      <c r="C164" s="56"/>
      <c r="D164" s="56"/>
      <c r="E164" s="56"/>
      <c r="F164" s="56"/>
      <c r="G164" s="56"/>
      <c r="H164" s="53"/>
      <c r="I164" s="53"/>
      <c r="J164" s="53"/>
    </row>
    <row r="165">
      <c r="A165" s="53"/>
      <c r="B165" s="53"/>
      <c r="C165" s="56"/>
      <c r="D165" s="56"/>
      <c r="E165" s="56"/>
      <c r="F165" s="56"/>
      <c r="G165" s="56"/>
      <c r="H165" s="53"/>
      <c r="I165" s="53"/>
      <c r="J165" s="53"/>
    </row>
    <row r="166">
      <c r="A166" s="53"/>
      <c r="B166" s="53"/>
      <c r="C166" s="56"/>
      <c r="D166" s="56"/>
      <c r="E166" s="56"/>
      <c r="F166" s="56"/>
      <c r="G166" s="56"/>
      <c r="H166" s="53"/>
      <c r="I166" s="53"/>
      <c r="J166" s="53"/>
    </row>
    <row r="167">
      <c r="A167" s="53"/>
      <c r="B167" s="53"/>
      <c r="C167" s="56"/>
      <c r="D167" s="56"/>
      <c r="E167" s="56"/>
      <c r="F167" s="56"/>
      <c r="G167" s="56"/>
      <c r="H167" s="53"/>
      <c r="I167" s="53"/>
      <c r="J167" s="53"/>
    </row>
    <row r="168">
      <c r="A168" s="53"/>
      <c r="B168" s="53"/>
      <c r="C168" s="56"/>
      <c r="D168" s="56"/>
      <c r="E168" s="56"/>
      <c r="F168" s="56"/>
      <c r="G168" s="56"/>
      <c r="H168" s="53"/>
      <c r="I168" s="53"/>
      <c r="J168" s="53"/>
    </row>
    <row r="169">
      <c r="A169" s="53"/>
      <c r="B169" s="53"/>
      <c r="C169" s="56"/>
      <c r="D169" s="56"/>
      <c r="E169" s="56"/>
      <c r="F169" s="56"/>
      <c r="G169" s="56"/>
      <c r="H169" s="53"/>
      <c r="I169" s="53"/>
      <c r="J169" s="53"/>
    </row>
    <row r="170">
      <c r="A170" s="53"/>
      <c r="B170" s="53"/>
      <c r="C170" s="56"/>
      <c r="D170" s="56"/>
      <c r="E170" s="56"/>
      <c r="F170" s="56"/>
      <c r="G170" s="56"/>
      <c r="H170" s="53"/>
      <c r="I170" s="53"/>
      <c r="J170" s="53"/>
    </row>
    <row r="171">
      <c r="A171" s="53"/>
      <c r="B171" s="53"/>
      <c r="C171" s="56"/>
      <c r="D171" s="56"/>
      <c r="E171" s="56"/>
      <c r="F171" s="56"/>
      <c r="G171" s="56"/>
      <c r="H171" s="53"/>
      <c r="I171" s="53"/>
      <c r="J171" s="53"/>
    </row>
    <row r="172">
      <c r="A172" s="53"/>
      <c r="B172" s="53"/>
      <c r="C172" s="56"/>
      <c r="D172" s="56"/>
      <c r="E172" s="56"/>
      <c r="F172" s="56"/>
      <c r="G172" s="56"/>
      <c r="H172" s="53"/>
      <c r="I172" s="53"/>
      <c r="J172" s="53"/>
    </row>
    <row r="173">
      <c r="A173" s="53"/>
      <c r="B173" s="53"/>
      <c r="C173" s="56"/>
      <c r="D173" s="56"/>
      <c r="E173" s="56"/>
      <c r="F173" s="56"/>
      <c r="G173" s="56"/>
      <c r="H173" s="53"/>
      <c r="I173" s="53"/>
      <c r="J173" s="53"/>
    </row>
    <row r="174">
      <c r="A174" s="53"/>
      <c r="B174" s="53"/>
      <c r="C174" s="56"/>
      <c r="D174" s="56"/>
      <c r="E174" s="56"/>
      <c r="F174" s="56"/>
      <c r="G174" s="56"/>
      <c r="H174" s="53"/>
      <c r="I174" s="53"/>
      <c r="J174" s="53"/>
    </row>
    <row r="175">
      <c r="A175" s="53"/>
      <c r="B175" s="53"/>
      <c r="C175" s="56"/>
      <c r="D175" s="56"/>
      <c r="E175" s="56"/>
      <c r="F175" s="56"/>
      <c r="G175" s="56"/>
      <c r="H175" s="53"/>
      <c r="I175" s="53"/>
      <c r="J175" s="53"/>
    </row>
    <row r="176">
      <c r="A176" s="53"/>
      <c r="B176" s="53"/>
      <c r="C176" s="56"/>
      <c r="D176" s="56"/>
      <c r="E176" s="56"/>
      <c r="F176" s="56"/>
      <c r="G176" s="56"/>
      <c r="H176" s="53"/>
      <c r="I176" s="53"/>
      <c r="J176" s="53"/>
    </row>
    <row r="177">
      <c r="A177" s="53"/>
      <c r="B177" s="53"/>
      <c r="C177" s="56"/>
      <c r="D177" s="56"/>
      <c r="E177" s="56"/>
      <c r="F177" s="56"/>
      <c r="G177" s="56"/>
      <c r="H177" s="53"/>
      <c r="I177" s="53"/>
      <c r="J177" s="53"/>
    </row>
    <row r="178">
      <c r="A178" s="53"/>
      <c r="B178" s="53"/>
      <c r="C178" s="56"/>
      <c r="D178" s="56"/>
      <c r="E178" s="56"/>
      <c r="F178" s="56"/>
      <c r="G178" s="56"/>
      <c r="H178" s="53"/>
      <c r="I178" s="53"/>
      <c r="J178" s="53"/>
    </row>
    <row r="179">
      <c r="A179" s="53"/>
      <c r="B179" s="53"/>
      <c r="C179" s="56"/>
      <c r="D179" s="56"/>
      <c r="E179" s="56"/>
      <c r="F179" s="56"/>
      <c r="G179" s="56"/>
      <c r="H179" s="53"/>
      <c r="I179" s="53"/>
      <c r="J179" s="53"/>
    </row>
    <row r="180">
      <c r="A180" s="53"/>
      <c r="B180" s="53"/>
      <c r="C180" s="56"/>
      <c r="D180" s="56"/>
      <c r="E180" s="56"/>
      <c r="F180" s="56"/>
      <c r="G180" s="56"/>
      <c r="H180" s="53"/>
      <c r="I180" s="53"/>
      <c r="J180" s="53"/>
    </row>
    <row r="181">
      <c r="A181" s="53"/>
      <c r="B181" s="53"/>
      <c r="C181" s="56"/>
      <c r="D181" s="56"/>
      <c r="E181" s="56"/>
      <c r="F181" s="56"/>
      <c r="G181" s="56"/>
      <c r="H181" s="53"/>
      <c r="I181" s="53"/>
      <c r="J181" s="53"/>
    </row>
    <row r="182">
      <c r="A182" s="53"/>
      <c r="B182" s="53"/>
      <c r="C182" s="56"/>
      <c r="D182" s="56"/>
      <c r="E182" s="56"/>
      <c r="F182" s="56"/>
      <c r="G182" s="56"/>
      <c r="H182" s="53"/>
      <c r="I182" s="53"/>
      <c r="J182" s="53"/>
    </row>
    <row r="183">
      <c r="A183" s="53"/>
      <c r="B183" s="53"/>
      <c r="C183" s="56"/>
      <c r="D183" s="56"/>
      <c r="E183" s="56"/>
      <c r="F183" s="56"/>
      <c r="G183" s="56"/>
      <c r="H183" s="53"/>
      <c r="I183" s="53"/>
      <c r="J183" s="53"/>
    </row>
    <row r="184">
      <c r="A184" s="53"/>
      <c r="B184" s="53"/>
      <c r="C184" s="56"/>
      <c r="D184" s="56"/>
      <c r="E184" s="56"/>
      <c r="F184" s="56"/>
      <c r="G184" s="56"/>
      <c r="H184" s="53"/>
      <c r="I184" s="53"/>
      <c r="J184" s="53"/>
    </row>
    <row r="185">
      <c r="A185" s="53"/>
      <c r="B185" s="53"/>
      <c r="C185" s="56"/>
      <c r="D185" s="56"/>
      <c r="E185" s="56"/>
      <c r="F185" s="56"/>
      <c r="G185" s="56"/>
      <c r="H185" s="53"/>
      <c r="I185" s="53"/>
      <c r="J185" s="53"/>
    </row>
    <row r="186">
      <c r="A186" s="53"/>
      <c r="B186" s="53"/>
      <c r="C186" s="56"/>
      <c r="D186" s="56"/>
      <c r="E186" s="56"/>
      <c r="F186" s="56"/>
      <c r="G186" s="56"/>
      <c r="H186" s="53"/>
      <c r="I186" s="53"/>
      <c r="J186" s="53"/>
    </row>
    <row r="187">
      <c r="A187" s="53"/>
      <c r="B187" s="53"/>
      <c r="C187" s="56"/>
      <c r="D187" s="56"/>
      <c r="E187" s="56"/>
      <c r="F187" s="56"/>
      <c r="G187" s="56"/>
      <c r="H187" s="53"/>
      <c r="I187" s="53"/>
      <c r="J187" s="53"/>
    </row>
    <row r="188">
      <c r="A188" s="53"/>
      <c r="B188" s="53"/>
      <c r="C188" s="56"/>
      <c r="D188" s="56"/>
      <c r="E188" s="56"/>
      <c r="F188" s="56"/>
      <c r="G188" s="56"/>
      <c r="H188" s="53"/>
      <c r="I188" s="53"/>
      <c r="J188" s="53"/>
    </row>
    <row r="189">
      <c r="A189" s="53"/>
      <c r="B189" s="53"/>
      <c r="C189" s="56"/>
      <c r="D189" s="56"/>
      <c r="E189" s="56"/>
      <c r="F189" s="56"/>
      <c r="G189" s="56"/>
      <c r="H189" s="53"/>
      <c r="I189" s="53"/>
      <c r="J189" s="53"/>
    </row>
    <row r="190">
      <c r="A190" s="53"/>
      <c r="B190" s="53"/>
      <c r="C190" s="56"/>
      <c r="D190" s="56"/>
      <c r="E190" s="56"/>
      <c r="F190" s="56"/>
      <c r="G190" s="56"/>
      <c r="H190" s="53"/>
      <c r="I190" s="53"/>
      <c r="J190" s="53"/>
    </row>
    <row r="191">
      <c r="A191" s="53"/>
      <c r="B191" s="53"/>
      <c r="C191" s="56"/>
      <c r="D191" s="56"/>
      <c r="E191" s="56"/>
      <c r="F191" s="56"/>
      <c r="G191" s="56"/>
      <c r="H191" s="53"/>
      <c r="I191" s="53"/>
      <c r="J191" s="53"/>
    </row>
    <row r="192">
      <c r="A192" s="53"/>
      <c r="B192" s="53"/>
      <c r="C192" s="56"/>
      <c r="D192" s="56"/>
      <c r="E192" s="56"/>
      <c r="F192" s="56"/>
      <c r="G192" s="56"/>
      <c r="H192" s="53"/>
      <c r="I192" s="53"/>
      <c r="J192" s="53"/>
    </row>
    <row r="193">
      <c r="A193" s="53"/>
      <c r="B193" s="53"/>
      <c r="C193" s="56"/>
      <c r="D193" s="56"/>
      <c r="E193" s="56"/>
      <c r="F193" s="56"/>
      <c r="G193" s="56"/>
      <c r="H193" s="53"/>
      <c r="I193" s="53"/>
      <c r="J193" s="53"/>
    </row>
    <row r="194">
      <c r="A194" s="53"/>
      <c r="B194" s="53"/>
      <c r="C194" s="56"/>
      <c r="D194" s="56"/>
      <c r="E194" s="56"/>
      <c r="F194" s="56"/>
      <c r="G194" s="56"/>
      <c r="H194" s="53"/>
      <c r="I194" s="53"/>
      <c r="J194" s="53"/>
    </row>
    <row r="195">
      <c r="A195" s="53"/>
      <c r="B195" s="53"/>
      <c r="C195" s="56"/>
      <c r="D195" s="56"/>
      <c r="E195" s="56"/>
      <c r="F195" s="56"/>
      <c r="G195" s="56"/>
      <c r="H195" s="53"/>
      <c r="I195" s="53"/>
      <c r="J195" s="53"/>
    </row>
    <row r="196">
      <c r="A196" s="53"/>
      <c r="B196" s="53"/>
      <c r="C196" s="56"/>
      <c r="D196" s="56"/>
      <c r="E196" s="56"/>
      <c r="F196" s="56"/>
      <c r="G196" s="56"/>
      <c r="H196" s="53"/>
      <c r="I196" s="53"/>
      <c r="J196" s="53"/>
    </row>
    <row r="197">
      <c r="A197" s="53"/>
      <c r="B197" s="53"/>
      <c r="C197" s="56"/>
      <c r="D197" s="56"/>
      <c r="E197" s="56"/>
      <c r="F197" s="56"/>
      <c r="G197" s="56"/>
      <c r="H197" s="53"/>
      <c r="I197" s="53"/>
      <c r="J197" s="53"/>
    </row>
    <row r="198">
      <c r="A198" s="53"/>
      <c r="B198" s="53"/>
      <c r="C198" s="56"/>
      <c r="D198" s="56"/>
      <c r="E198" s="56"/>
      <c r="F198" s="56"/>
      <c r="G198" s="56"/>
      <c r="H198" s="53"/>
      <c r="I198" s="53"/>
      <c r="J198" s="53"/>
    </row>
    <row r="199">
      <c r="A199" s="53"/>
      <c r="B199" s="53"/>
      <c r="C199" s="56"/>
      <c r="D199" s="56"/>
      <c r="E199" s="56"/>
      <c r="F199" s="56"/>
      <c r="G199" s="56"/>
      <c r="H199" s="53"/>
      <c r="I199" s="53"/>
      <c r="J199" s="53"/>
    </row>
    <row r="200">
      <c r="A200" s="53"/>
      <c r="B200" s="53"/>
      <c r="C200" s="56"/>
      <c r="D200" s="56"/>
      <c r="E200" s="56"/>
      <c r="F200" s="56"/>
      <c r="G200" s="56"/>
      <c r="H200" s="53"/>
      <c r="I200" s="53"/>
      <c r="J200" s="53"/>
    </row>
    <row r="201">
      <c r="A201" s="53"/>
      <c r="B201" s="53"/>
      <c r="C201" s="56"/>
      <c r="D201" s="56"/>
      <c r="E201" s="56"/>
      <c r="F201" s="56"/>
      <c r="G201" s="56"/>
      <c r="H201" s="53"/>
      <c r="I201" s="53"/>
      <c r="J201" s="53"/>
    </row>
    <row r="202">
      <c r="A202" s="53"/>
      <c r="B202" s="53"/>
      <c r="C202" s="56"/>
      <c r="D202" s="56"/>
      <c r="E202" s="56"/>
      <c r="F202" s="56"/>
      <c r="G202" s="56"/>
      <c r="H202" s="53"/>
      <c r="I202" s="53"/>
      <c r="J202" s="53"/>
    </row>
    <row r="203">
      <c r="A203" s="53"/>
      <c r="B203" s="53"/>
      <c r="C203" s="56"/>
      <c r="D203" s="56"/>
      <c r="E203" s="56"/>
      <c r="F203" s="56"/>
      <c r="G203" s="56"/>
      <c r="H203" s="53"/>
      <c r="I203" s="53"/>
      <c r="J203" s="53"/>
    </row>
    <row r="204">
      <c r="A204" s="53"/>
      <c r="B204" s="53"/>
      <c r="C204" s="56"/>
      <c r="D204" s="56"/>
      <c r="E204" s="56"/>
      <c r="F204" s="56"/>
      <c r="G204" s="56"/>
      <c r="H204" s="53"/>
      <c r="I204" s="53"/>
      <c r="J204" s="53"/>
    </row>
    <row r="205">
      <c r="A205" s="53"/>
      <c r="B205" s="53"/>
      <c r="C205" s="56"/>
      <c r="D205" s="56"/>
      <c r="E205" s="56"/>
      <c r="F205" s="56"/>
      <c r="G205" s="56"/>
      <c r="H205" s="53"/>
      <c r="I205" s="53"/>
      <c r="J205" s="53"/>
    </row>
    <row r="206">
      <c r="A206" s="53"/>
      <c r="B206" s="53"/>
      <c r="C206" s="56"/>
      <c r="D206" s="56"/>
      <c r="E206" s="56"/>
      <c r="F206" s="56"/>
      <c r="G206" s="56"/>
      <c r="H206" s="53"/>
      <c r="I206" s="53"/>
      <c r="J206" s="53"/>
    </row>
    <row r="207">
      <c r="A207" s="53"/>
      <c r="B207" s="53"/>
      <c r="C207" s="56"/>
      <c r="D207" s="56"/>
      <c r="E207" s="56"/>
      <c r="F207" s="56"/>
      <c r="G207" s="56"/>
      <c r="H207" s="53"/>
      <c r="I207" s="53"/>
      <c r="J207" s="53"/>
    </row>
    <row r="208">
      <c r="A208" s="53"/>
      <c r="B208" s="53"/>
      <c r="C208" s="56"/>
      <c r="D208" s="56"/>
      <c r="E208" s="56"/>
      <c r="F208" s="56"/>
      <c r="G208" s="56"/>
      <c r="H208" s="53"/>
      <c r="I208" s="53"/>
      <c r="J208" s="53"/>
    </row>
    <row r="209">
      <c r="A209" s="53"/>
      <c r="B209" s="53"/>
      <c r="C209" s="56"/>
      <c r="D209" s="56"/>
      <c r="E209" s="56"/>
      <c r="F209" s="56"/>
      <c r="G209" s="56"/>
      <c r="H209" s="53"/>
      <c r="I209" s="53"/>
      <c r="J209" s="53"/>
    </row>
    <row r="210">
      <c r="A210" s="53"/>
      <c r="B210" s="53"/>
      <c r="C210" s="56"/>
      <c r="D210" s="56"/>
      <c r="E210" s="56"/>
      <c r="F210" s="56"/>
      <c r="G210" s="56"/>
      <c r="H210" s="53"/>
      <c r="I210" s="53"/>
      <c r="J210" s="53"/>
    </row>
    <row r="211">
      <c r="A211" s="53"/>
      <c r="B211" s="53"/>
      <c r="C211" s="56"/>
      <c r="D211" s="56"/>
      <c r="E211" s="56"/>
      <c r="F211" s="56"/>
      <c r="G211" s="56"/>
      <c r="H211" s="53"/>
      <c r="I211" s="53"/>
      <c r="J211" s="53"/>
    </row>
    <row r="212">
      <c r="A212" s="53"/>
      <c r="B212" s="53"/>
      <c r="C212" s="56"/>
      <c r="D212" s="56"/>
      <c r="E212" s="56"/>
      <c r="F212" s="56"/>
      <c r="G212" s="56"/>
      <c r="H212" s="53"/>
      <c r="I212" s="53"/>
      <c r="J212" s="53"/>
    </row>
    <row r="213">
      <c r="A213" s="53"/>
      <c r="B213" s="53"/>
      <c r="C213" s="56"/>
      <c r="D213" s="56"/>
      <c r="E213" s="56"/>
      <c r="F213" s="56"/>
      <c r="G213" s="56"/>
      <c r="H213" s="53"/>
      <c r="I213" s="53"/>
      <c r="J213" s="53"/>
    </row>
    <row r="214">
      <c r="A214" s="53"/>
      <c r="B214" s="53"/>
      <c r="C214" s="56"/>
      <c r="D214" s="56"/>
      <c r="E214" s="56"/>
      <c r="F214" s="56"/>
      <c r="G214" s="56"/>
      <c r="H214" s="53"/>
      <c r="I214" s="53"/>
      <c r="J214" s="53"/>
    </row>
    <row r="215">
      <c r="A215" s="53"/>
      <c r="B215" s="53"/>
      <c r="C215" s="56"/>
      <c r="D215" s="56"/>
      <c r="E215" s="56"/>
      <c r="F215" s="56"/>
      <c r="G215" s="56"/>
      <c r="H215" s="53"/>
      <c r="I215" s="53"/>
      <c r="J215" s="53"/>
    </row>
    <row r="216">
      <c r="A216" s="53"/>
      <c r="B216" s="53"/>
      <c r="C216" s="56"/>
      <c r="D216" s="56"/>
      <c r="E216" s="56"/>
      <c r="F216" s="56"/>
      <c r="G216" s="56"/>
      <c r="H216" s="53"/>
      <c r="I216" s="53"/>
      <c r="J216" s="53"/>
    </row>
    <row r="217">
      <c r="A217" s="53"/>
      <c r="B217" s="53"/>
      <c r="C217" s="56"/>
      <c r="D217" s="56"/>
      <c r="E217" s="56"/>
      <c r="F217" s="56"/>
      <c r="G217" s="56"/>
      <c r="H217" s="53"/>
      <c r="I217" s="53"/>
      <c r="J217" s="53"/>
    </row>
    <row r="218">
      <c r="A218" s="53"/>
      <c r="B218" s="53"/>
      <c r="C218" s="56"/>
      <c r="D218" s="56"/>
      <c r="E218" s="56"/>
      <c r="F218" s="56"/>
      <c r="G218" s="56"/>
      <c r="H218" s="53"/>
      <c r="I218" s="53"/>
      <c r="J218" s="53"/>
    </row>
    <row r="219">
      <c r="A219" s="53"/>
      <c r="B219" s="53"/>
      <c r="C219" s="56"/>
      <c r="D219" s="56"/>
      <c r="E219" s="56"/>
      <c r="F219" s="56"/>
      <c r="G219" s="56"/>
      <c r="H219" s="53"/>
      <c r="I219" s="53"/>
      <c r="J219" s="53"/>
    </row>
    <row r="220">
      <c r="A220" s="53"/>
      <c r="B220" s="53"/>
      <c r="C220" s="56"/>
      <c r="D220" s="56"/>
      <c r="E220" s="56"/>
      <c r="F220" s="56"/>
      <c r="G220" s="56"/>
      <c r="H220" s="53"/>
      <c r="I220" s="53"/>
      <c r="J220" s="53"/>
    </row>
    <row r="221">
      <c r="A221" s="53"/>
      <c r="B221" s="53"/>
      <c r="C221" s="56"/>
      <c r="D221" s="56"/>
      <c r="E221" s="56"/>
      <c r="F221" s="56"/>
      <c r="G221" s="56"/>
      <c r="H221" s="53"/>
      <c r="I221" s="53"/>
      <c r="J221" s="53"/>
    </row>
    <row r="222">
      <c r="A222" s="53"/>
      <c r="B222" s="53"/>
      <c r="C222" s="56"/>
      <c r="D222" s="56"/>
      <c r="E222" s="56"/>
      <c r="F222" s="56"/>
      <c r="G222" s="56"/>
      <c r="H222" s="53"/>
      <c r="I222" s="53"/>
      <c r="J222" s="53"/>
    </row>
    <row r="223">
      <c r="A223" s="53"/>
      <c r="B223" s="53"/>
      <c r="C223" s="56"/>
      <c r="D223" s="56"/>
      <c r="E223" s="56"/>
      <c r="F223" s="56"/>
      <c r="G223" s="56"/>
      <c r="H223" s="53"/>
      <c r="I223" s="53"/>
      <c r="J223" s="53"/>
    </row>
    <row r="224">
      <c r="A224" s="53"/>
      <c r="B224" s="53"/>
      <c r="C224" s="56"/>
      <c r="D224" s="56"/>
      <c r="E224" s="56"/>
      <c r="F224" s="56"/>
      <c r="G224" s="56"/>
      <c r="H224" s="53"/>
      <c r="I224" s="53"/>
      <c r="J224" s="53"/>
    </row>
    <row r="225">
      <c r="A225" s="53"/>
      <c r="B225" s="53"/>
      <c r="C225" s="56"/>
      <c r="D225" s="56"/>
      <c r="E225" s="56"/>
      <c r="F225" s="56"/>
      <c r="G225" s="56"/>
      <c r="H225" s="53"/>
      <c r="I225" s="53"/>
      <c r="J225" s="53"/>
    </row>
    <row r="226">
      <c r="A226" s="53"/>
      <c r="B226" s="53"/>
      <c r="C226" s="56"/>
      <c r="D226" s="56"/>
      <c r="E226" s="56"/>
      <c r="F226" s="56"/>
      <c r="G226" s="56"/>
      <c r="H226" s="53"/>
      <c r="I226" s="53"/>
      <c r="J226" s="53"/>
    </row>
    <row r="227">
      <c r="A227" s="53"/>
      <c r="B227" s="53"/>
      <c r="C227" s="56"/>
      <c r="D227" s="56"/>
      <c r="E227" s="56"/>
      <c r="F227" s="56"/>
      <c r="G227" s="56"/>
      <c r="H227" s="53"/>
      <c r="I227" s="53"/>
      <c r="J227" s="53"/>
    </row>
    <row r="228">
      <c r="A228" s="53"/>
      <c r="B228" s="53"/>
      <c r="C228" s="56"/>
      <c r="D228" s="56"/>
      <c r="E228" s="56"/>
      <c r="F228" s="56"/>
      <c r="G228" s="56"/>
      <c r="H228" s="53"/>
      <c r="I228" s="53"/>
      <c r="J228" s="53"/>
    </row>
    <row r="229">
      <c r="A229" s="53"/>
      <c r="B229" s="53"/>
      <c r="C229" s="56"/>
      <c r="D229" s="56"/>
      <c r="E229" s="56"/>
      <c r="F229" s="56"/>
      <c r="G229" s="56"/>
      <c r="H229" s="53"/>
      <c r="I229" s="53"/>
      <c r="J229" s="53"/>
    </row>
    <row r="230">
      <c r="A230" s="53"/>
      <c r="B230" s="53"/>
      <c r="C230" s="56"/>
      <c r="D230" s="56"/>
      <c r="E230" s="56"/>
      <c r="F230" s="56"/>
      <c r="G230" s="56"/>
      <c r="H230" s="53"/>
      <c r="I230" s="53"/>
      <c r="J230" s="53"/>
    </row>
    <row r="231">
      <c r="A231" s="53"/>
      <c r="B231" s="53"/>
      <c r="C231" s="56"/>
      <c r="D231" s="56"/>
      <c r="E231" s="56"/>
      <c r="F231" s="56"/>
      <c r="G231" s="56"/>
      <c r="H231" s="53"/>
      <c r="I231" s="53"/>
      <c r="J231" s="53"/>
    </row>
    <row r="232">
      <c r="A232" s="53"/>
      <c r="B232" s="53"/>
      <c r="C232" s="56"/>
      <c r="D232" s="56"/>
      <c r="E232" s="56"/>
      <c r="F232" s="56"/>
      <c r="G232" s="56"/>
      <c r="H232" s="53"/>
      <c r="I232" s="53"/>
      <c r="J232" s="53"/>
    </row>
    <row r="233">
      <c r="A233" s="53"/>
      <c r="B233" s="53"/>
      <c r="C233" s="56"/>
      <c r="D233" s="56"/>
      <c r="E233" s="56"/>
      <c r="F233" s="56"/>
      <c r="G233" s="56"/>
      <c r="H233" s="53"/>
      <c r="I233" s="53"/>
      <c r="J233" s="53"/>
    </row>
    <row r="234">
      <c r="A234" s="53"/>
      <c r="B234" s="53"/>
      <c r="C234" s="56"/>
      <c r="D234" s="56"/>
      <c r="E234" s="56"/>
      <c r="F234" s="56"/>
      <c r="G234" s="56"/>
      <c r="H234" s="53"/>
      <c r="I234" s="53"/>
      <c r="J234" s="53"/>
    </row>
    <row r="235">
      <c r="A235" s="53"/>
      <c r="B235" s="53"/>
      <c r="C235" s="56"/>
      <c r="D235" s="56"/>
      <c r="E235" s="56"/>
      <c r="F235" s="56"/>
      <c r="G235" s="56"/>
      <c r="H235" s="53"/>
      <c r="I235" s="53"/>
      <c r="J235" s="53"/>
    </row>
    <row r="236">
      <c r="A236" s="53"/>
      <c r="B236" s="53"/>
      <c r="C236" s="56"/>
      <c r="D236" s="56"/>
      <c r="E236" s="56"/>
      <c r="F236" s="56"/>
      <c r="G236" s="56"/>
      <c r="H236" s="53"/>
      <c r="I236" s="53"/>
      <c r="J236" s="53"/>
    </row>
    <row r="237">
      <c r="A237" s="53"/>
      <c r="B237" s="53"/>
      <c r="C237" s="56"/>
      <c r="D237" s="56"/>
      <c r="E237" s="56"/>
      <c r="F237" s="56"/>
      <c r="G237" s="56"/>
      <c r="H237" s="53"/>
      <c r="I237" s="53"/>
      <c r="J237" s="53"/>
    </row>
    <row r="238">
      <c r="A238" s="53"/>
      <c r="B238" s="53"/>
      <c r="C238" s="56"/>
      <c r="D238" s="56"/>
      <c r="E238" s="56"/>
      <c r="F238" s="56"/>
      <c r="G238" s="56"/>
      <c r="H238" s="53"/>
      <c r="I238" s="53"/>
      <c r="J238" s="53"/>
    </row>
    <row r="239">
      <c r="A239" s="53"/>
      <c r="B239" s="53"/>
      <c r="C239" s="56"/>
      <c r="D239" s="56"/>
      <c r="E239" s="56"/>
      <c r="F239" s="56"/>
      <c r="G239" s="56"/>
      <c r="H239" s="53"/>
      <c r="I239" s="53"/>
      <c r="J239" s="53"/>
    </row>
    <row r="240">
      <c r="A240" s="53"/>
      <c r="B240" s="53"/>
      <c r="C240" s="56"/>
      <c r="D240" s="56"/>
      <c r="E240" s="56"/>
      <c r="F240" s="56"/>
      <c r="G240" s="56"/>
      <c r="H240" s="53"/>
      <c r="I240" s="53"/>
      <c r="J240" s="53"/>
    </row>
    <row r="241">
      <c r="A241" s="53"/>
      <c r="B241" s="53"/>
      <c r="C241" s="56"/>
      <c r="D241" s="56"/>
      <c r="E241" s="56"/>
      <c r="F241" s="56"/>
      <c r="G241" s="56"/>
      <c r="H241" s="53"/>
      <c r="I241" s="53"/>
      <c r="J241" s="53"/>
    </row>
    <row r="242">
      <c r="A242" s="53"/>
      <c r="B242" s="53"/>
      <c r="C242" s="56"/>
      <c r="D242" s="56"/>
      <c r="E242" s="56"/>
      <c r="F242" s="56"/>
      <c r="G242" s="56"/>
      <c r="H242" s="53"/>
      <c r="I242" s="53"/>
      <c r="J242" s="53"/>
    </row>
    <row r="243">
      <c r="A243" s="53"/>
      <c r="B243" s="53"/>
      <c r="C243" s="56"/>
      <c r="D243" s="56"/>
      <c r="E243" s="56"/>
      <c r="F243" s="56"/>
      <c r="G243" s="56"/>
      <c r="H243" s="53"/>
      <c r="I243" s="53"/>
      <c r="J243" s="53"/>
    </row>
    <row r="244">
      <c r="A244" s="53"/>
      <c r="B244" s="53"/>
      <c r="C244" s="56"/>
      <c r="D244" s="56"/>
      <c r="E244" s="56"/>
      <c r="F244" s="56"/>
      <c r="G244" s="56"/>
      <c r="H244" s="53"/>
      <c r="I244" s="53"/>
      <c r="J244" s="53"/>
    </row>
    <row r="245">
      <c r="A245" s="53"/>
      <c r="B245" s="53"/>
      <c r="C245" s="56"/>
      <c r="D245" s="56"/>
      <c r="E245" s="56"/>
      <c r="F245" s="56"/>
      <c r="G245" s="56"/>
      <c r="H245" s="53"/>
      <c r="I245" s="53"/>
      <c r="J245" s="53"/>
    </row>
    <row r="246">
      <c r="A246" s="53"/>
      <c r="B246" s="53"/>
      <c r="C246" s="56"/>
      <c r="D246" s="56"/>
      <c r="E246" s="56"/>
      <c r="F246" s="56"/>
      <c r="G246" s="56"/>
      <c r="H246" s="53"/>
      <c r="I246" s="53"/>
      <c r="J246" s="53"/>
    </row>
    <row r="247">
      <c r="A247" s="53"/>
      <c r="B247" s="53"/>
      <c r="C247" s="56"/>
      <c r="D247" s="56"/>
      <c r="E247" s="56"/>
      <c r="F247" s="56"/>
      <c r="G247" s="56"/>
      <c r="H247" s="53"/>
      <c r="I247" s="53"/>
      <c r="J247" s="53"/>
    </row>
    <row r="248">
      <c r="A248" s="53"/>
      <c r="B248" s="53"/>
      <c r="C248" s="56"/>
      <c r="D248" s="56"/>
      <c r="E248" s="56"/>
      <c r="F248" s="56"/>
      <c r="G248" s="56"/>
      <c r="H248" s="53"/>
      <c r="I248" s="53"/>
      <c r="J248" s="53"/>
    </row>
    <row r="249">
      <c r="A249" s="53"/>
      <c r="B249" s="53"/>
      <c r="C249" s="56"/>
      <c r="D249" s="56"/>
      <c r="E249" s="56"/>
      <c r="F249" s="56"/>
      <c r="G249" s="56"/>
      <c r="H249" s="53"/>
      <c r="I249" s="53"/>
      <c r="J249" s="53"/>
    </row>
    <row r="250">
      <c r="A250" s="53"/>
      <c r="B250" s="53"/>
      <c r="C250" s="56"/>
      <c r="D250" s="56"/>
      <c r="E250" s="56"/>
      <c r="F250" s="56"/>
      <c r="G250" s="56"/>
      <c r="H250" s="53"/>
      <c r="I250" s="53"/>
      <c r="J250" s="53"/>
    </row>
    <row r="251">
      <c r="A251" s="53"/>
      <c r="B251" s="53"/>
      <c r="C251" s="56"/>
      <c r="D251" s="56"/>
      <c r="E251" s="56"/>
      <c r="F251" s="56"/>
      <c r="G251" s="56"/>
      <c r="H251" s="53"/>
      <c r="I251" s="53"/>
      <c r="J251" s="53"/>
    </row>
    <row r="252">
      <c r="A252" s="53"/>
      <c r="B252" s="53"/>
      <c r="C252" s="56"/>
      <c r="D252" s="56"/>
      <c r="E252" s="56"/>
      <c r="F252" s="56"/>
      <c r="G252" s="56"/>
      <c r="H252" s="53"/>
      <c r="I252" s="53"/>
      <c r="J252" s="53"/>
    </row>
    <row r="253">
      <c r="A253" s="53"/>
      <c r="B253" s="53"/>
      <c r="C253" s="56"/>
      <c r="D253" s="56"/>
      <c r="E253" s="56"/>
      <c r="F253" s="56"/>
      <c r="G253" s="56"/>
      <c r="H253" s="53"/>
      <c r="I253" s="53"/>
      <c r="J253" s="53"/>
    </row>
    <row r="254">
      <c r="A254" s="53"/>
      <c r="B254" s="53"/>
      <c r="C254" s="56"/>
      <c r="D254" s="56"/>
      <c r="E254" s="56"/>
      <c r="F254" s="56"/>
      <c r="G254" s="56"/>
      <c r="H254" s="53"/>
      <c r="I254" s="53"/>
      <c r="J254" s="53"/>
    </row>
    <row r="255">
      <c r="A255" s="53"/>
      <c r="B255" s="53"/>
      <c r="C255" s="56"/>
      <c r="D255" s="56"/>
      <c r="E255" s="56"/>
      <c r="F255" s="56"/>
      <c r="G255" s="56"/>
      <c r="H255" s="53"/>
      <c r="I255" s="53"/>
      <c r="J255" s="53"/>
    </row>
    <row r="256">
      <c r="A256" s="53"/>
      <c r="B256" s="53"/>
      <c r="C256" s="56"/>
      <c r="D256" s="56"/>
      <c r="E256" s="56"/>
      <c r="F256" s="56"/>
      <c r="G256" s="56"/>
      <c r="H256" s="53"/>
      <c r="I256" s="53"/>
      <c r="J256" s="53"/>
    </row>
    <row r="257">
      <c r="A257" s="53"/>
      <c r="B257" s="53"/>
      <c r="C257" s="56"/>
      <c r="D257" s="56"/>
      <c r="E257" s="56"/>
      <c r="F257" s="56"/>
      <c r="G257" s="56"/>
      <c r="H257" s="53"/>
      <c r="I257" s="53"/>
      <c r="J257" s="53"/>
    </row>
    <row r="258">
      <c r="A258" s="53"/>
      <c r="B258" s="53"/>
      <c r="C258" s="56"/>
      <c r="D258" s="56"/>
      <c r="E258" s="56"/>
      <c r="F258" s="56"/>
      <c r="G258" s="56"/>
      <c r="H258" s="53"/>
      <c r="I258" s="53"/>
      <c r="J258" s="53"/>
    </row>
    <row r="259">
      <c r="A259" s="53"/>
      <c r="B259" s="53"/>
      <c r="C259" s="56"/>
      <c r="D259" s="56"/>
      <c r="E259" s="56"/>
      <c r="F259" s="56"/>
      <c r="G259" s="56"/>
      <c r="H259" s="53"/>
      <c r="I259" s="53"/>
      <c r="J259" s="53"/>
    </row>
    <row r="260">
      <c r="A260" s="53"/>
      <c r="B260" s="53"/>
      <c r="C260" s="56"/>
      <c r="D260" s="56"/>
      <c r="E260" s="56"/>
      <c r="F260" s="56"/>
      <c r="G260" s="56"/>
      <c r="H260" s="53"/>
      <c r="I260" s="53"/>
      <c r="J260" s="53"/>
    </row>
    <row r="261">
      <c r="A261" s="53"/>
      <c r="B261" s="53"/>
      <c r="C261" s="56"/>
      <c r="D261" s="56"/>
      <c r="E261" s="56"/>
      <c r="F261" s="56"/>
      <c r="G261" s="56"/>
      <c r="H261" s="53"/>
      <c r="I261" s="53"/>
      <c r="J261" s="53"/>
    </row>
    <row r="262">
      <c r="A262" s="53"/>
      <c r="B262" s="53"/>
      <c r="C262" s="56"/>
      <c r="D262" s="56"/>
      <c r="E262" s="56"/>
      <c r="F262" s="56"/>
      <c r="G262" s="56"/>
      <c r="H262" s="53"/>
      <c r="I262" s="53"/>
      <c r="J262" s="53"/>
    </row>
    <row r="263">
      <c r="A263" s="53"/>
      <c r="B263" s="53"/>
      <c r="C263" s="56"/>
      <c r="D263" s="56"/>
      <c r="E263" s="56"/>
      <c r="F263" s="56"/>
      <c r="G263" s="56"/>
      <c r="H263" s="53"/>
      <c r="I263" s="53"/>
      <c r="J263" s="53"/>
    </row>
    <row r="264">
      <c r="A264" s="53"/>
      <c r="B264" s="53"/>
      <c r="C264" s="56"/>
      <c r="D264" s="56"/>
      <c r="E264" s="56"/>
      <c r="F264" s="56"/>
      <c r="G264" s="56"/>
      <c r="H264" s="53"/>
      <c r="I264" s="53"/>
      <c r="J264" s="53"/>
    </row>
    <row r="265">
      <c r="A265" s="53"/>
      <c r="B265" s="53"/>
      <c r="C265" s="56"/>
      <c r="D265" s="56"/>
      <c r="E265" s="56"/>
      <c r="F265" s="56"/>
      <c r="G265" s="56"/>
      <c r="H265" s="53"/>
      <c r="I265" s="53"/>
      <c r="J265" s="53"/>
    </row>
    <row r="266">
      <c r="A266" s="53"/>
      <c r="B266" s="53"/>
      <c r="C266" s="56"/>
      <c r="D266" s="56"/>
      <c r="E266" s="56"/>
      <c r="F266" s="56"/>
      <c r="G266" s="56"/>
      <c r="H266" s="53"/>
      <c r="I266" s="53"/>
      <c r="J266" s="53"/>
    </row>
    <row r="267">
      <c r="A267" s="53"/>
      <c r="B267" s="53"/>
      <c r="C267" s="56"/>
      <c r="D267" s="56"/>
      <c r="E267" s="56"/>
      <c r="F267" s="56"/>
      <c r="G267" s="56"/>
      <c r="H267" s="53"/>
      <c r="I267" s="53"/>
      <c r="J267" s="53"/>
    </row>
    <row r="268">
      <c r="A268" s="53"/>
      <c r="B268" s="53"/>
      <c r="C268" s="56"/>
      <c r="D268" s="56"/>
      <c r="E268" s="56"/>
      <c r="F268" s="56"/>
      <c r="G268" s="56"/>
      <c r="H268" s="53"/>
      <c r="I268" s="53"/>
      <c r="J268" s="53"/>
    </row>
    <row r="269">
      <c r="A269" s="53"/>
      <c r="B269" s="53"/>
      <c r="C269" s="56"/>
      <c r="D269" s="56"/>
      <c r="E269" s="56"/>
      <c r="F269" s="56"/>
      <c r="G269" s="56"/>
      <c r="H269" s="53"/>
      <c r="I269" s="53"/>
      <c r="J269" s="53"/>
    </row>
    <row r="270">
      <c r="A270" s="53"/>
      <c r="B270" s="53"/>
      <c r="C270" s="56"/>
      <c r="D270" s="56"/>
      <c r="E270" s="56"/>
      <c r="F270" s="56"/>
      <c r="G270" s="56"/>
      <c r="H270" s="53"/>
      <c r="I270" s="53"/>
      <c r="J270" s="53"/>
    </row>
    <row r="271">
      <c r="A271" s="53"/>
      <c r="B271" s="53"/>
      <c r="C271" s="56"/>
      <c r="D271" s="56"/>
      <c r="E271" s="56"/>
      <c r="F271" s="56"/>
      <c r="G271" s="56"/>
      <c r="H271" s="53"/>
      <c r="I271" s="53"/>
      <c r="J271" s="53"/>
    </row>
    <row r="272">
      <c r="A272" s="53"/>
      <c r="B272" s="53"/>
      <c r="C272" s="56"/>
      <c r="D272" s="56"/>
      <c r="E272" s="56"/>
      <c r="F272" s="56"/>
      <c r="G272" s="56"/>
      <c r="H272" s="53"/>
      <c r="I272" s="53"/>
      <c r="J272" s="53"/>
    </row>
    <row r="273">
      <c r="A273" s="53"/>
      <c r="B273" s="53"/>
      <c r="C273" s="56"/>
      <c r="D273" s="56"/>
      <c r="E273" s="56"/>
      <c r="F273" s="56"/>
      <c r="G273" s="56"/>
      <c r="H273" s="53"/>
      <c r="I273" s="53"/>
      <c r="J273" s="53"/>
    </row>
    <row r="274">
      <c r="A274" s="53"/>
      <c r="B274" s="53"/>
      <c r="C274" s="56"/>
      <c r="D274" s="56"/>
      <c r="E274" s="56"/>
      <c r="F274" s="56"/>
      <c r="G274" s="56"/>
      <c r="H274" s="53"/>
      <c r="I274" s="53"/>
      <c r="J274" s="53"/>
    </row>
    <row r="275">
      <c r="A275" s="53"/>
      <c r="B275" s="53"/>
      <c r="C275" s="56"/>
      <c r="D275" s="56"/>
      <c r="E275" s="56"/>
      <c r="F275" s="56"/>
      <c r="G275" s="56"/>
      <c r="H275" s="53"/>
      <c r="I275" s="53"/>
      <c r="J275" s="53"/>
    </row>
    <row r="276">
      <c r="A276" s="53"/>
      <c r="B276" s="53"/>
      <c r="C276" s="56"/>
      <c r="D276" s="56"/>
      <c r="E276" s="56"/>
      <c r="F276" s="56"/>
      <c r="G276" s="56"/>
      <c r="H276" s="53"/>
      <c r="I276" s="53"/>
      <c r="J276" s="53"/>
    </row>
    <row r="277">
      <c r="A277" s="53"/>
      <c r="B277" s="53"/>
      <c r="C277" s="56"/>
      <c r="D277" s="56"/>
      <c r="E277" s="56"/>
      <c r="F277" s="56"/>
      <c r="G277" s="56"/>
      <c r="H277" s="53"/>
      <c r="I277" s="53"/>
      <c r="J277" s="53"/>
    </row>
    <row r="278">
      <c r="A278" s="53"/>
      <c r="B278" s="53"/>
      <c r="C278" s="56"/>
      <c r="D278" s="56"/>
      <c r="E278" s="56"/>
      <c r="F278" s="56"/>
      <c r="G278" s="56"/>
      <c r="H278" s="53"/>
      <c r="I278" s="53"/>
      <c r="J278" s="53"/>
    </row>
    <row r="279">
      <c r="A279" s="53"/>
      <c r="B279" s="53"/>
      <c r="C279" s="56"/>
      <c r="D279" s="56"/>
      <c r="E279" s="56"/>
      <c r="F279" s="56"/>
      <c r="G279" s="56"/>
      <c r="H279" s="53"/>
      <c r="I279" s="53"/>
      <c r="J279" s="53"/>
    </row>
    <row r="280">
      <c r="A280" s="53"/>
      <c r="B280" s="53"/>
      <c r="C280" s="56"/>
      <c r="D280" s="56"/>
      <c r="E280" s="56"/>
      <c r="F280" s="56"/>
      <c r="G280" s="56"/>
      <c r="H280" s="53"/>
      <c r="I280" s="53"/>
      <c r="J280" s="53"/>
    </row>
    <row r="281">
      <c r="A281" s="53"/>
      <c r="B281" s="53"/>
      <c r="C281" s="56"/>
      <c r="D281" s="56"/>
      <c r="E281" s="56"/>
      <c r="F281" s="56"/>
      <c r="G281" s="56"/>
      <c r="H281" s="53"/>
      <c r="I281" s="53"/>
      <c r="J281" s="53"/>
    </row>
    <row r="282">
      <c r="A282" s="53"/>
      <c r="B282" s="53"/>
      <c r="C282" s="56"/>
      <c r="D282" s="56"/>
      <c r="E282" s="56"/>
      <c r="F282" s="56"/>
      <c r="G282" s="56"/>
      <c r="H282" s="53"/>
      <c r="I282" s="53"/>
      <c r="J282" s="53"/>
    </row>
    <row r="283">
      <c r="A283" s="53"/>
      <c r="B283" s="53"/>
      <c r="C283" s="56"/>
      <c r="D283" s="56"/>
      <c r="E283" s="56"/>
      <c r="F283" s="56"/>
      <c r="G283" s="56"/>
      <c r="H283" s="53"/>
      <c r="I283" s="53"/>
      <c r="J283" s="53"/>
    </row>
    <row r="284">
      <c r="A284" s="53"/>
      <c r="B284" s="53"/>
      <c r="C284" s="56"/>
      <c r="D284" s="56"/>
      <c r="E284" s="56"/>
      <c r="F284" s="56"/>
      <c r="G284" s="56"/>
      <c r="H284" s="53"/>
      <c r="I284" s="53"/>
      <c r="J284" s="53"/>
    </row>
    <row r="285">
      <c r="A285" s="53"/>
      <c r="B285" s="53"/>
      <c r="C285" s="56"/>
      <c r="D285" s="56"/>
      <c r="E285" s="56"/>
      <c r="F285" s="56"/>
      <c r="G285" s="56"/>
      <c r="H285" s="53"/>
      <c r="I285" s="53"/>
      <c r="J285" s="53"/>
    </row>
    <row r="286">
      <c r="A286" s="53"/>
      <c r="B286" s="53"/>
      <c r="C286" s="56"/>
      <c r="D286" s="56"/>
      <c r="E286" s="56"/>
      <c r="F286" s="56"/>
      <c r="G286" s="56"/>
      <c r="H286" s="53"/>
      <c r="I286" s="53"/>
      <c r="J286" s="53"/>
    </row>
    <row r="287">
      <c r="A287" s="53"/>
      <c r="B287" s="53"/>
      <c r="C287" s="56"/>
      <c r="D287" s="56"/>
      <c r="E287" s="56"/>
      <c r="F287" s="56"/>
      <c r="G287" s="56"/>
      <c r="H287" s="53"/>
      <c r="I287" s="53"/>
      <c r="J287" s="53"/>
    </row>
    <row r="288">
      <c r="A288" s="53"/>
      <c r="B288" s="53"/>
      <c r="C288" s="56"/>
      <c r="D288" s="56"/>
      <c r="E288" s="56"/>
      <c r="F288" s="56"/>
      <c r="G288" s="56"/>
      <c r="H288" s="53"/>
      <c r="I288" s="53"/>
      <c r="J288" s="53"/>
    </row>
    <row r="289">
      <c r="A289" s="53"/>
      <c r="B289" s="53"/>
      <c r="C289" s="56"/>
      <c r="D289" s="56"/>
      <c r="E289" s="56"/>
      <c r="F289" s="56"/>
      <c r="G289" s="56"/>
      <c r="H289" s="53"/>
      <c r="I289" s="53"/>
      <c r="J289" s="53"/>
    </row>
    <row r="290">
      <c r="A290" s="53"/>
      <c r="B290" s="53"/>
      <c r="C290" s="56"/>
      <c r="D290" s="56"/>
      <c r="E290" s="56"/>
      <c r="F290" s="56"/>
      <c r="G290" s="56"/>
      <c r="H290" s="53"/>
      <c r="I290" s="53"/>
      <c r="J290" s="53"/>
    </row>
    <row r="291">
      <c r="A291" s="53"/>
      <c r="B291" s="53"/>
      <c r="C291" s="56"/>
      <c r="D291" s="56"/>
      <c r="E291" s="56"/>
      <c r="F291" s="56"/>
      <c r="G291" s="56"/>
      <c r="H291" s="53"/>
      <c r="I291" s="53"/>
      <c r="J291" s="53"/>
    </row>
    <row r="292">
      <c r="A292" s="53"/>
      <c r="B292" s="53"/>
      <c r="C292" s="56"/>
      <c r="D292" s="56"/>
      <c r="E292" s="56"/>
      <c r="F292" s="56"/>
      <c r="G292" s="56"/>
      <c r="H292" s="53"/>
      <c r="I292" s="53"/>
      <c r="J292" s="53"/>
    </row>
    <row r="293">
      <c r="A293" s="53"/>
      <c r="B293" s="53"/>
      <c r="C293" s="56"/>
      <c r="D293" s="56"/>
      <c r="E293" s="56"/>
      <c r="F293" s="56"/>
      <c r="G293" s="56"/>
      <c r="H293" s="53"/>
      <c r="I293" s="53"/>
      <c r="J293" s="53"/>
    </row>
    <row r="294">
      <c r="A294" s="53"/>
      <c r="B294" s="53"/>
      <c r="C294" s="56"/>
      <c r="D294" s="56"/>
      <c r="E294" s="56"/>
      <c r="F294" s="56"/>
      <c r="G294" s="56"/>
      <c r="H294" s="53"/>
      <c r="I294" s="53"/>
      <c r="J294" s="53"/>
    </row>
    <row r="295">
      <c r="A295" s="53"/>
      <c r="B295" s="53"/>
      <c r="C295" s="56"/>
      <c r="D295" s="56"/>
      <c r="E295" s="56"/>
      <c r="F295" s="56"/>
      <c r="G295" s="56"/>
      <c r="H295" s="53"/>
      <c r="I295" s="53"/>
      <c r="J295" s="53"/>
    </row>
    <row r="296">
      <c r="A296" s="53"/>
      <c r="B296" s="53"/>
      <c r="C296" s="56"/>
      <c r="D296" s="56"/>
      <c r="E296" s="56"/>
      <c r="F296" s="56"/>
      <c r="G296" s="56"/>
      <c r="H296" s="53"/>
      <c r="I296" s="53"/>
      <c r="J296" s="53"/>
    </row>
    <row r="297">
      <c r="A297" s="53"/>
      <c r="B297" s="53"/>
      <c r="C297" s="56"/>
      <c r="D297" s="56"/>
      <c r="E297" s="56"/>
      <c r="F297" s="56"/>
      <c r="G297" s="56"/>
      <c r="H297" s="53"/>
      <c r="I297" s="53"/>
      <c r="J297" s="53"/>
    </row>
    <row r="298">
      <c r="A298" s="53"/>
      <c r="B298" s="53"/>
      <c r="C298" s="56"/>
      <c r="D298" s="56"/>
      <c r="E298" s="56"/>
      <c r="F298" s="56"/>
      <c r="G298" s="56"/>
      <c r="H298" s="53"/>
      <c r="I298" s="53"/>
      <c r="J298" s="53"/>
    </row>
    <row r="299">
      <c r="A299" s="53"/>
      <c r="B299" s="53"/>
      <c r="C299" s="56"/>
      <c r="D299" s="56"/>
      <c r="E299" s="56"/>
      <c r="F299" s="56"/>
      <c r="G299" s="56"/>
      <c r="H299" s="53"/>
      <c r="I299" s="53"/>
      <c r="J299" s="53"/>
    </row>
    <row r="300">
      <c r="A300" s="53"/>
      <c r="B300" s="53"/>
      <c r="C300" s="56"/>
      <c r="D300" s="56"/>
      <c r="E300" s="56"/>
      <c r="F300" s="56"/>
      <c r="G300" s="56"/>
      <c r="H300" s="53"/>
      <c r="I300" s="53"/>
      <c r="J300" s="53"/>
    </row>
    <row r="301">
      <c r="A301" s="53"/>
      <c r="B301" s="53"/>
      <c r="C301" s="56"/>
      <c r="D301" s="56"/>
      <c r="E301" s="56"/>
      <c r="F301" s="56"/>
      <c r="G301" s="56"/>
      <c r="H301" s="53"/>
      <c r="I301" s="53"/>
      <c r="J301" s="53"/>
    </row>
    <row r="302">
      <c r="A302" s="53"/>
      <c r="B302" s="53"/>
      <c r="C302" s="56"/>
      <c r="D302" s="56"/>
      <c r="E302" s="56"/>
      <c r="F302" s="56"/>
      <c r="G302" s="56"/>
      <c r="H302" s="53"/>
      <c r="I302" s="53"/>
      <c r="J302" s="53"/>
    </row>
    <row r="303">
      <c r="A303" s="53"/>
      <c r="B303" s="53"/>
      <c r="C303" s="56"/>
      <c r="D303" s="56"/>
      <c r="E303" s="56"/>
      <c r="F303" s="56"/>
      <c r="G303" s="56"/>
      <c r="H303" s="53"/>
      <c r="I303" s="53"/>
      <c r="J303" s="53"/>
    </row>
    <row r="304">
      <c r="A304" s="53"/>
      <c r="B304" s="53"/>
      <c r="C304" s="56"/>
      <c r="D304" s="56"/>
      <c r="E304" s="56"/>
      <c r="F304" s="56"/>
      <c r="G304" s="56"/>
      <c r="H304" s="53"/>
      <c r="I304" s="53"/>
      <c r="J304" s="53"/>
    </row>
    <row r="305">
      <c r="A305" s="53"/>
      <c r="B305" s="53"/>
      <c r="C305" s="56"/>
      <c r="D305" s="56"/>
      <c r="E305" s="56"/>
      <c r="F305" s="56"/>
      <c r="G305" s="56"/>
      <c r="H305" s="53"/>
      <c r="I305" s="53"/>
      <c r="J305" s="53"/>
    </row>
    <row r="306">
      <c r="A306" s="53"/>
      <c r="B306" s="53"/>
      <c r="C306" s="56"/>
      <c r="D306" s="56"/>
      <c r="E306" s="56"/>
      <c r="F306" s="56"/>
      <c r="G306" s="56"/>
      <c r="H306" s="53"/>
      <c r="I306" s="53"/>
      <c r="J306" s="53"/>
    </row>
    <row r="307">
      <c r="A307" s="53"/>
      <c r="B307" s="53"/>
      <c r="C307" s="56"/>
      <c r="D307" s="56"/>
      <c r="E307" s="56"/>
      <c r="F307" s="56"/>
      <c r="G307" s="56"/>
      <c r="H307" s="53"/>
      <c r="I307" s="53"/>
      <c r="J307" s="53"/>
    </row>
    <row r="308">
      <c r="A308" s="53"/>
      <c r="B308" s="53"/>
      <c r="C308" s="56"/>
      <c r="D308" s="56"/>
      <c r="E308" s="56"/>
      <c r="F308" s="56"/>
      <c r="G308" s="56"/>
      <c r="H308" s="53"/>
      <c r="I308" s="53"/>
      <c r="J308" s="53"/>
    </row>
    <row r="309">
      <c r="A309" s="53"/>
      <c r="B309" s="53"/>
      <c r="C309" s="56"/>
      <c r="D309" s="56"/>
      <c r="E309" s="56"/>
      <c r="F309" s="56"/>
      <c r="G309" s="56"/>
      <c r="H309" s="53"/>
      <c r="I309" s="53"/>
      <c r="J309" s="53"/>
    </row>
    <row r="310">
      <c r="A310" s="53"/>
      <c r="B310" s="53"/>
      <c r="C310" s="56"/>
      <c r="D310" s="56"/>
      <c r="E310" s="56"/>
      <c r="F310" s="56"/>
      <c r="G310" s="56"/>
      <c r="H310" s="53"/>
      <c r="I310" s="53"/>
      <c r="J310" s="53"/>
    </row>
    <row r="311">
      <c r="A311" s="53"/>
      <c r="B311" s="53"/>
      <c r="C311" s="56"/>
      <c r="D311" s="56"/>
      <c r="E311" s="56"/>
      <c r="F311" s="56"/>
      <c r="G311" s="56"/>
      <c r="H311" s="53"/>
      <c r="I311" s="53"/>
      <c r="J311" s="53"/>
    </row>
    <row r="312">
      <c r="A312" s="53"/>
      <c r="B312" s="53"/>
      <c r="C312" s="56"/>
      <c r="D312" s="56"/>
      <c r="E312" s="56"/>
      <c r="F312" s="56"/>
      <c r="G312" s="56"/>
      <c r="H312" s="53"/>
      <c r="I312" s="53"/>
      <c r="J312" s="53"/>
    </row>
    <row r="313">
      <c r="A313" s="53"/>
      <c r="B313" s="53"/>
      <c r="C313" s="56"/>
      <c r="D313" s="56"/>
      <c r="E313" s="56"/>
      <c r="F313" s="56"/>
      <c r="G313" s="56"/>
      <c r="H313" s="53"/>
      <c r="I313" s="53"/>
      <c r="J313" s="53"/>
    </row>
    <row r="314">
      <c r="A314" s="53"/>
      <c r="B314" s="53"/>
      <c r="C314" s="56"/>
      <c r="D314" s="56"/>
      <c r="E314" s="56"/>
      <c r="F314" s="56"/>
      <c r="G314" s="56"/>
      <c r="H314" s="53"/>
      <c r="I314" s="53"/>
      <c r="J314" s="53"/>
    </row>
    <row r="315">
      <c r="A315" s="53"/>
      <c r="B315" s="53"/>
      <c r="C315" s="56"/>
      <c r="D315" s="56"/>
      <c r="E315" s="56"/>
      <c r="F315" s="56"/>
      <c r="G315" s="56"/>
      <c r="H315" s="53"/>
      <c r="I315" s="53"/>
      <c r="J315" s="53"/>
    </row>
    <row r="316">
      <c r="A316" s="53"/>
      <c r="B316" s="53"/>
      <c r="C316" s="56"/>
      <c r="D316" s="56"/>
      <c r="E316" s="56"/>
      <c r="F316" s="56"/>
      <c r="G316" s="56"/>
      <c r="H316" s="53"/>
      <c r="I316" s="53"/>
      <c r="J316" s="53"/>
    </row>
    <row r="317">
      <c r="A317" s="53"/>
      <c r="B317" s="53"/>
      <c r="C317" s="56"/>
      <c r="D317" s="56"/>
      <c r="E317" s="56"/>
      <c r="F317" s="56"/>
      <c r="G317" s="56"/>
      <c r="H317" s="53"/>
      <c r="I317" s="53"/>
      <c r="J317" s="53"/>
    </row>
    <row r="318">
      <c r="A318" s="53"/>
      <c r="B318" s="53"/>
      <c r="C318" s="56"/>
      <c r="D318" s="56"/>
      <c r="E318" s="56"/>
      <c r="F318" s="56"/>
      <c r="G318" s="56"/>
      <c r="H318" s="53"/>
      <c r="I318" s="53"/>
      <c r="J318" s="53"/>
    </row>
    <row r="319">
      <c r="A319" s="53"/>
      <c r="B319" s="53"/>
      <c r="C319" s="56"/>
      <c r="D319" s="56"/>
      <c r="E319" s="56"/>
      <c r="F319" s="56"/>
      <c r="G319" s="56"/>
      <c r="H319" s="53"/>
      <c r="I319" s="53"/>
      <c r="J319" s="53"/>
    </row>
    <row r="320">
      <c r="A320" s="53"/>
      <c r="B320" s="53"/>
      <c r="C320" s="56"/>
      <c r="D320" s="56"/>
      <c r="E320" s="56"/>
      <c r="F320" s="56"/>
      <c r="G320" s="56"/>
      <c r="H320" s="53"/>
      <c r="I320" s="53"/>
      <c r="J320" s="53"/>
    </row>
    <row r="321">
      <c r="A321" s="53"/>
      <c r="B321" s="53"/>
      <c r="C321" s="56"/>
      <c r="D321" s="56"/>
      <c r="E321" s="56"/>
      <c r="F321" s="56"/>
      <c r="G321" s="56"/>
      <c r="H321" s="53"/>
      <c r="I321" s="53"/>
      <c r="J321" s="53"/>
    </row>
    <row r="322">
      <c r="A322" s="53"/>
      <c r="B322" s="53"/>
      <c r="C322" s="56"/>
      <c r="D322" s="56"/>
      <c r="E322" s="56"/>
      <c r="F322" s="56"/>
      <c r="G322" s="56"/>
      <c r="H322" s="53"/>
      <c r="I322" s="53"/>
      <c r="J322" s="53"/>
    </row>
    <row r="323">
      <c r="A323" s="53"/>
      <c r="B323" s="53"/>
      <c r="C323" s="56"/>
      <c r="D323" s="56"/>
      <c r="E323" s="56"/>
      <c r="F323" s="56"/>
      <c r="G323" s="56"/>
      <c r="H323" s="53"/>
      <c r="I323" s="53"/>
      <c r="J323" s="53"/>
    </row>
    <row r="324">
      <c r="A324" s="53"/>
      <c r="B324" s="53"/>
      <c r="C324" s="56"/>
      <c r="D324" s="56"/>
      <c r="E324" s="56"/>
      <c r="F324" s="56"/>
      <c r="G324" s="56"/>
      <c r="H324" s="53"/>
      <c r="I324" s="53"/>
      <c r="J324" s="53"/>
    </row>
    <row r="325">
      <c r="A325" s="53"/>
      <c r="B325" s="53"/>
      <c r="C325" s="56"/>
      <c r="D325" s="56"/>
      <c r="E325" s="56"/>
      <c r="F325" s="56"/>
      <c r="G325" s="56"/>
      <c r="H325" s="53"/>
      <c r="I325" s="53"/>
      <c r="J325" s="53"/>
    </row>
    <row r="326">
      <c r="A326" s="53"/>
      <c r="B326" s="53"/>
      <c r="C326" s="56"/>
      <c r="D326" s="56"/>
      <c r="E326" s="56"/>
      <c r="F326" s="56"/>
      <c r="G326" s="56"/>
      <c r="H326" s="53"/>
      <c r="I326" s="53"/>
      <c r="J326" s="53"/>
    </row>
    <row r="327">
      <c r="A327" s="53"/>
      <c r="B327" s="53"/>
      <c r="C327" s="56"/>
      <c r="D327" s="56"/>
      <c r="E327" s="56"/>
      <c r="F327" s="56"/>
      <c r="G327" s="56"/>
      <c r="H327" s="53"/>
      <c r="I327" s="53"/>
      <c r="J327" s="53"/>
    </row>
    <row r="328">
      <c r="A328" s="53"/>
      <c r="B328" s="53"/>
      <c r="C328" s="56"/>
      <c r="D328" s="56"/>
      <c r="E328" s="56"/>
      <c r="F328" s="56"/>
      <c r="G328" s="56"/>
      <c r="H328" s="53"/>
      <c r="I328" s="53"/>
      <c r="J328" s="53"/>
    </row>
    <row r="329">
      <c r="A329" s="53"/>
      <c r="B329" s="53"/>
      <c r="C329" s="56"/>
      <c r="D329" s="56"/>
      <c r="E329" s="56"/>
      <c r="F329" s="56"/>
      <c r="G329" s="56"/>
      <c r="H329" s="53"/>
      <c r="I329" s="53"/>
      <c r="J329" s="53"/>
    </row>
    <row r="330">
      <c r="A330" s="53"/>
      <c r="B330" s="53"/>
      <c r="C330" s="56"/>
      <c r="D330" s="56"/>
      <c r="E330" s="56"/>
      <c r="F330" s="56"/>
      <c r="G330" s="56"/>
      <c r="H330" s="53"/>
      <c r="I330" s="53"/>
      <c r="J330" s="53"/>
    </row>
    <row r="331">
      <c r="A331" s="53"/>
      <c r="B331" s="53"/>
      <c r="C331" s="56"/>
      <c r="D331" s="56"/>
      <c r="E331" s="56"/>
      <c r="F331" s="56"/>
      <c r="G331" s="56"/>
      <c r="H331" s="53"/>
      <c r="I331" s="53"/>
      <c r="J331" s="53"/>
    </row>
    <row r="332">
      <c r="A332" s="53"/>
      <c r="B332" s="53"/>
      <c r="C332" s="56"/>
      <c r="D332" s="56"/>
      <c r="E332" s="56"/>
      <c r="F332" s="56"/>
      <c r="G332" s="56"/>
      <c r="H332" s="53"/>
      <c r="I332" s="53"/>
      <c r="J332" s="53"/>
    </row>
    <row r="333">
      <c r="A333" s="53"/>
      <c r="B333" s="53"/>
      <c r="C333" s="56"/>
      <c r="D333" s="56"/>
      <c r="E333" s="56"/>
      <c r="F333" s="56"/>
      <c r="G333" s="56"/>
      <c r="H333" s="53"/>
      <c r="I333" s="53"/>
      <c r="J333" s="53"/>
    </row>
    <row r="334">
      <c r="A334" s="53"/>
      <c r="B334" s="53"/>
      <c r="C334" s="56"/>
      <c r="D334" s="56"/>
      <c r="E334" s="56"/>
      <c r="F334" s="56"/>
      <c r="G334" s="56"/>
      <c r="H334" s="53"/>
      <c r="I334" s="53"/>
      <c r="J334" s="53"/>
    </row>
    <row r="335">
      <c r="A335" s="53"/>
      <c r="B335" s="53"/>
      <c r="C335" s="56"/>
      <c r="D335" s="56"/>
      <c r="E335" s="56"/>
      <c r="F335" s="56"/>
      <c r="G335" s="56"/>
      <c r="H335" s="53"/>
      <c r="I335" s="53"/>
      <c r="J335" s="53"/>
    </row>
    <row r="336">
      <c r="A336" s="53"/>
      <c r="B336" s="53"/>
      <c r="C336" s="56"/>
      <c r="D336" s="56"/>
      <c r="E336" s="56"/>
      <c r="F336" s="56"/>
      <c r="G336" s="56"/>
      <c r="H336" s="53"/>
      <c r="I336" s="53"/>
      <c r="J336" s="53"/>
    </row>
    <row r="337">
      <c r="A337" s="53"/>
      <c r="B337" s="53"/>
      <c r="C337" s="56"/>
      <c r="D337" s="56"/>
      <c r="E337" s="56"/>
      <c r="F337" s="56"/>
      <c r="G337" s="56"/>
      <c r="H337" s="53"/>
      <c r="I337" s="53"/>
      <c r="J337" s="53"/>
    </row>
    <row r="338">
      <c r="A338" s="53"/>
      <c r="B338" s="53"/>
      <c r="C338" s="56"/>
      <c r="D338" s="56"/>
      <c r="E338" s="56"/>
      <c r="F338" s="56"/>
      <c r="G338" s="56"/>
      <c r="H338" s="53"/>
      <c r="I338" s="53"/>
      <c r="J338" s="53"/>
    </row>
    <row r="339">
      <c r="A339" s="53"/>
      <c r="B339" s="53"/>
      <c r="C339" s="56"/>
      <c r="D339" s="56"/>
      <c r="E339" s="56"/>
      <c r="F339" s="56"/>
      <c r="G339" s="56"/>
      <c r="H339" s="53"/>
      <c r="I339" s="53"/>
      <c r="J339" s="53"/>
    </row>
    <row r="340">
      <c r="A340" s="53"/>
      <c r="B340" s="53"/>
      <c r="C340" s="56"/>
      <c r="D340" s="56"/>
      <c r="E340" s="56"/>
      <c r="F340" s="56"/>
      <c r="G340" s="56"/>
      <c r="H340" s="53"/>
      <c r="I340" s="53"/>
      <c r="J340" s="53"/>
    </row>
    <row r="341">
      <c r="A341" s="53"/>
      <c r="B341" s="53"/>
      <c r="C341" s="56"/>
      <c r="D341" s="56"/>
      <c r="E341" s="56"/>
      <c r="F341" s="56"/>
      <c r="G341" s="56"/>
      <c r="H341" s="53"/>
      <c r="I341" s="53"/>
      <c r="J341" s="53"/>
    </row>
    <row r="342">
      <c r="A342" s="53"/>
      <c r="B342" s="53"/>
      <c r="C342" s="56"/>
      <c r="D342" s="56"/>
      <c r="E342" s="56"/>
      <c r="F342" s="56"/>
      <c r="G342" s="56"/>
      <c r="H342" s="53"/>
      <c r="I342" s="53"/>
      <c r="J342" s="53"/>
    </row>
    <row r="343">
      <c r="A343" s="53"/>
      <c r="B343" s="53"/>
      <c r="C343" s="56"/>
      <c r="D343" s="56"/>
      <c r="E343" s="56"/>
      <c r="F343" s="56"/>
      <c r="G343" s="56"/>
      <c r="H343" s="53"/>
      <c r="I343" s="53"/>
      <c r="J343" s="53"/>
    </row>
    <row r="344">
      <c r="A344" s="53"/>
      <c r="B344" s="53"/>
      <c r="C344" s="56"/>
      <c r="D344" s="56"/>
      <c r="E344" s="56"/>
      <c r="F344" s="56"/>
      <c r="G344" s="56"/>
      <c r="H344" s="53"/>
      <c r="I344" s="53"/>
      <c r="J344" s="53"/>
    </row>
    <row r="345">
      <c r="A345" s="53"/>
      <c r="B345" s="53"/>
      <c r="C345" s="56"/>
      <c r="D345" s="56"/>
      <c r="E345" s="56"/>
      <c r="F345" s="56"/>
      <c r="G345" s="56"/>
      <c r="H345" s="53"/>
      <c r="I345" s="53"/>
      <c r="J345" s="53"/>
    </row>
    <row r="346">
      <c r="A346" s="53"/>
      <c r="B346" s="53"/>
      <c r="C346" s="56"/>
      <c r="D346" s="56"/>
      <c r="E346" s="56"/>
      <c r="F346" s="56"/>
      <c r="G346" s="56"/>
      <c r="H346" s="53"/>
      <c r="I346" s="53"/>
      <c r="J346" s="53"/>
    </row>
    <row r="347">
      <c r="A347" s="53"/>
      <c r="B347" s="53"/>
      <c r="C347" s="56"/>
      <c r="D347" s="56"/>
      <c r="E347" s="56"/>
      <c r="F347" s="56"/>
      <c r="G347" s="56"/>
      <c r="H347" s="53"/>
      <c r="I347" s="53"/>
      <c r="J347" s="53"/>
    </row>
    <row r="348">
      <c r="A348" s="53"/>
      <c r="B348" s="53"/>
      <c r="C348" s="56"/>
      <c r="D348" s="56"/>
      <c r="E348" s="56"/>
      <c r="F348" s="56"/>
      <c r="G348" s="56"/>
      <c r="H348" s="53"/>
      <c r="I348" s="53"/>
      <c r="J348" s="53"/>
    </row>
    <row r="349">
      <c r="A349" s="53"/>
      <c r="B349" s="53"/>
      <c r="C349" s="56"/>
      <c r="D349" s="56"/>
      <c r="E349" s="56"/>
      <c r="F349" s="56"/>
      <c r="G349" s="56"/>
      <c r="H349" s="53"/>
      <c r="I349" s="53"/>
      <c r="J349" s="53"/>
    </row>
    <row r="350">
      <c r="A350" s="53"/>
      <c r="B350" s="53"/>
      <c r="C350" s="56"/>
      <c r="D350" s="56"/>
      <c r="E350" s="56"/>
      <c r="F350" s="56"/>
      <c r="G350" s="56"/>
      <c r="H350" s="53"/>
      <c r="I350" s="53"/>
      <c r="J350" s="53"/>
    </row>
    <row r="351">
      <c r="A351" s="53"/>
      <c r="B351" s="53"/>
      <c r="C351" s="56"/>
      <c r="D351" s="56"/>
      <c r="E351" s="56"/>
      <c r="F351" s="56"/>
      <c r="G351" s="56"/>
      <c r="H351" s="53"/>
      <c r="I351" s="53"/>
      <c r="J351" s="53"/>
    </row>
    <row r="352">
      <c r="A352" s="53"/>
      <c r="B352" s="53"/>
      <c r="C352" s="56"/>
      <c r="D352" s="56"/>
      <c r="E352" s="56"/>
      <c r="F352" s="56"/>
      <c r="G352" s="56"/>
      <c r="H352" s="53"/>
      <c r="I352" s="53"/>
      <c r="J352" s="53"/>
    </row>
    <row r="353">
      <c r="A353" s="53"/>
      <c r="B353" s="53"/>
      <c r="C353" s="56"/>
      <c r="D353" s="56"/>
      <c r="E353" s="56"/>
      <c r="F353" s="56"/>
      <c r="G353" s="56"/>
      <c r="H353" s="53"/>
      <c r="I353" s="53"/>
      <c r="J353" s="53"/>
    </row>
    <row r="354">
      <c r="A354" s="53"/>
      <c r="B354" s="53"/>
      <c r="C354" s="56"/>
      <c r="D354" s="56"/>
      <c r="E354" s="56"/>
      <c r="F354" s="56"/>
      <c r="G354" s="56"/>
      <c r="H354" s="53"/>
      <c r="I354" s="53"/>
      <c r="J354" s="53"/>
    </row>
    <row r="355">
      <c r="A355" s="53"/>
      <c r="B355" s="53"/>
      <c r="C355" s="56"/>
      <c r="D355" s="56"/>
      <c r="E355" s="56"/>
      <c r="F355" s="56"/>
      <c r="G355" s="56"/>
      <c r="H355" s="53"/>
      <c r="I355" s="53"/>
      <c r="J355" s="53"/>
    </row>
    <row r="356">
      <c r="A356" s="53"/>
      <c r="B356" s="53"/>
      <c r="C356" s="56"/>
      <c r="D356" s="56"/>
      <c r="E356" s="56"/>
      <c r="F356" s="56"/>
      <c r="G356" s="56"/>
      <c r="H356" s="53"/>
      <c r="I356" s="53"/>
      <c r="J356" s="53"/>
    </row>
    <row r="357">
      <c r="A357" s="53"/>
      <c r="B357" s="53"/>
      <c r="C357" s="56"/>
      <c r="D357" s="56"/>
      <c r="E357" s="56"/>
      <c r="F357" s="56"/>
      <c r="G357" s="56"/>
      <c r="H357" s="53"/>
      <c r="I357" s="53"/>
      <c r="J357" s="53"/>
    </row>
    <row r="358">
      <c r="A358" s="53"/>
      <c r="B358" s="53"/>
      <c r="C358" s="56"/>
      <c r="D358" s="56"/>
      <c r="E358" s="56"/>
      <c r="F358" s="56"/>
      <c r="G358" s="56"/>
      <c r="H358" s="53"/>
      <c r="I358" s="53"/>
      <c r="J358" s="53"/>
    </row>
    <row r="359">
      <c r="A359" s="53"/>
      <c r="B359" s="53"/>
      <c r="C359" s="56"/>
      <c r="D359" s="56"/>
      <c r="E359" s="56"/>
      <c r="F359" s="56"/>
      <c r="G359" s="56"/>
      <c r="H359" s="53"/>
      <c r="I359" s="53"/>
      <c r="J359" s="53"/>
    </row>
    <row r="360">
      <c r="A360" s="53"/>
      <c r="B360" s="53"/>
      <c r="C360" s="56"/>
      <c r="D360" s="56"/>
      <c r="E360" s="56"/>
      <c r="F360" s="56"/>
      <c r="G360" s="56"/>
      <c r="H360" s="53"/>
      <c r="I360" s="53"/>
      <c r="J360" s="53"/>
    </row>
    <row r="361">
      <c r="A361" s="53"/>
      <c r="B361" s="53"/>
      <c r="C361" s="56"/>
      <c r="D361" s="56"/>
      <c r="E361" s="56"/>
      <c r="F361" s="56"/>
      <c r="G361" s="56"/>
      <c r="H361" s="53"/>
      <c r="I361" s="53"/>
      <c r="J361" s="53"/>
    </row>
    <row r="362">
      <c r="A362" s="53"/>
      <c r="B362" s="53"/>
      <c r="C362" s="56"/>
      <c r="D362" s="56"/>
      <c r="E362" s="56"/>
      <c r="F362" s="56"/>
      <c r="G362" s="56"/>
      <c r="H362" s="53"/>
      <c r="I362" s="53"/>
      <c r="J362" s="53"/>
    </row>
    <row r="363">
      <c r="A363" s="53"/>
      <c r="B363" s="53"/>
      <c r="C363" s="56"/>
      <c r="D363" s="56"/>
      <c r="E363" s="56"/>
      <c r="F363" s="56"/>
      <c r="G363" s="56"/>
      <c r="H363" s="53"/>
      <c r="I363" s="53"/>
      <c r="J363" s="53"/>
    </row>
    <row r="364">
      <c r="A364" s="53"/>
      <c r="B364" s="53"/>
      <c r="C364" s="56"/>
      <c r="D364" s="56"/>
      <c r="E364" s="56"/>
      <c r="F364" s="56"/>
      <c r="G364" s="56"/>
      <c r="H364" s="53"/>
      <c r="I364" s="53"/>
      <c r="J364" s="53"/>
    </row>
    <row r="365">
      <c r="A365" s="53"/>
      <c r="B365" s="53"/>
      <c r="C365" s="56"/>
      <c r="D365" s="56"/>
      <c r="E365" s="56"/>
      <c r="F365" s="56"/>
      <c r="G365" s="56"/>
      <c r="H365" s="53"/>
      <c r="I365" s="53"/>
      <c r="J365" s="53"/>
    </row>
    <row r="366">
      <c r="A366" s="53"/>
      <c r="B366" s="53"/>
      <c r="C366" s="56"/>
      <c r="D366" s="56"/>
      <c r="E366" s="56"/>
      <c r="F366" s="56"/>
      <c r="G366" s="56"/>
      <c r="H366" s="53"/>
      <c r="I366" s="53"/>
      <c r="J366" s="53"/>
    </row>
    <row r="367">
      <c r="A367" s="53"/>
      <c r="B367" s="53"/>
      <c r="C367" s="56"/>
      <c r="D367" s="56"/>
      <c r="E367" s="56"/>
      <c r="F367" s="56"/>
      <c r="G367" s="56"/>
      <c r="H367" s="53"/>
      <c r="I367" s="53"/>
      <c r="J367" s="53"/>
    </row>
    <row r="368">
      <c r="A368" s="53"/>
      <c r="B368" s="53"/>
      <c r="C368" s="56"/>
      <c r="D368" s="56"/>
      <c r="E368" s="56"/>
      <c r="F368" s="56"/>
      <c r="G368" s="56"/>
      <c r="H368" s="53"/>
      <c r="I368" s="53"/>
      <c r="J368" s="53"/>
    </row>
    <row r="369">
      <c r="A369" s="53"/>
      <c r="B369" s="53"/>
      <c r="C369" s="56"/>
      <c r="D369" s="56"/>
      <c r="E369" s="56"/>
      <c r="F369" s="56"/>
      <c r="G369" s="56"/>
      <c r="H369" s="53"/>
      <c r="I369" s="53"/>
      <c r="J369" s="53"/>
    </row>
    <row r="370">
      <c r="A370" s="53"/>
      <c r="B370" s="53"/>
      <c r="C370" s="56"/>
      <c r="D370" s="56"/>
      <c r="E370" s="56"/>
      <c r="F370" s="56"/>
      <c r="G370" s="56"/>
      <c r="H370" s="53"/>
      <c r="I370" s="53"/>
      <c r="J370" s="53"/>
    </row>
    <row r="371">
      <c r="A371" s="53"/>
      <c r="B371" s="53"/>
      <c r="C371" s="56"/>
      <c r="D371" s="56"/>
      <c r="E371" s="56"/>
      <c r="F371" s="56"/>
      <c r="G371" s="56"/>
      <c r="H371" s="53"/>
      <c r="I371" s="53"/>
      <c r="J371" s="53"/>
    </row>
    <row r="372">
      <c r="A372" s="53"/>
      <c r="B372" s="53"/>
      <c r="C372" s="56"/>
      <c r="D372" s="56"/>
      <c r="E372" s="56"/>
      <c r="F372" s="56"/>
      <c r="G372" s="56"/>
      <c r="H372" s="53"/>
      <c r="I372" s="53"/>
      <c r="J372" s="53"/>
    </row>
    <row r="373">
      <c r="A373" s="53"/>
      <c r="B373" s="53"/>
      <c r="C373" s="56"/>
      <c r="D373" s="56"/>
      <c r="E373" s="56"/>
      <c r="F373" s="56"/>
      <c r="G373" s="56"/>
      <c r="H373" s="53"/>
      <c r="I373" s="53"/>
      <c r="J373" s="53"/>
    </row>
    <row r="374">
      <c r="A374" s="53"/>
      <c r="B374" s="53"/>
      <c r="C374" s="56"/>
      <c r="D374" s="56"/>
      <c r="E374" s="56"/>
      <c r="F374" s="56"/>
      <c r="G374" s="56"/>
      <c r="H374" s="53"/>
      <c r="I374" s="53"/>
      <c r="J374" s="53"/>
    </row>
    <row r="375">
      <c r="A375" s="53"/>
      <c r="B375" s="53"/>
      <c r="C375" s="56"/>
      <c r="D375" s="56"/>
      <c r="E375" s="56"/>
      <c r="F375" s="56"/>
      <c r="G375" s="56"/>
      <c r="H375" s="53"/>
      <c r="I375" s="53"/>
      <c r="J375" s="53"/>
    </row>
    <row r="376">
      <c r="A376" s="53"/>
      <c r="B376" s="53"/>
      <c r="C376" s="56"/>
      <c r="D376" s="56"/>
      <c r="E376" s="56"/>
      <c r="F376" s="56"/>
      <c r="G376" s="56"/>
      <c r="H376" s="53"/>
      <c r="I376" s="53"/>
      <c r="J376" s="53"/>
    </row>
    <row r="377">
      <c r="A377" s="53"/>
      <c r="B377" s="53"/>
      <c r="C377" s="56"/>
      <c r="D377" s="56"/>
      <c r="E377" s="56"/>
      <c r="F377" s="56"/>
      <c r="G377" s="56"/>
      <c r="H377" s="53"/>
      <c r="I377" s="53"/>
      <c r="J377" s="53"/>
    </row>
    <row r="378">
      <c r="A378" s="53"/>
      <c r="B378" s="53"/>
      <c r="C378" s="56"/>
      <c r="D378" s="56"/>
      <c r="E378" s="56"/>
      <c r="F378" s="56"/>
      <c r="G378" s="56"/>
      <c r="H378" s="53"/>
      <c r="I378" s="53"/>
      <c r="J378" s="53"/>
    </row>
    <row r="379">
      <c r="A379" s="53"/>
      <c r="B379" s="53"/>
      <c r="C379" s="56"/>
      <c r="D379" s="56"/>
      <c r="E379" s="56"/>
      <c r="F379" s="56"/>
      <c r="G379" s="56"/>
      <c r="H379" s="53"/>
      <c r="I379" s="53"/>
      <c r="J379" s="53"/>
    </row>
    <row r="380">
      <c r="A380" s="53"/>
      <c r="B380" s="53"/>
      <c r="C380" s="56"/>
      <c r="D380" s="56"/>
      <c r="E380" s="56"/>
      <c r="F380" s="56"/>
      <c r="G380" s="56"/>
      <c r="H380" s="53"/>
      <c r="I380" s="53"/>
      <c r="J380" s="53"/>
    </row>
    <row r="381">
      <c r="A381" s="53"/>
      <c r="B381" s="53"/>
      <c r="C381" s="56"/>
      <c r="D381" s="56"/>
      <c r="E381" s="56"/>
      <c r="F381" s="56"/>
      <c r="G381" s="56"/>
      <c r="H381" s="53"/>
      <c r="I381" s="53"/>
      <c r="J381" s="53"/>
    </row>
    <row r="382">
      <c r="A382" s="53"/>
      <c r="B382" s="53"/>
      <c r="C382" s="56"/>
      <c r="D382" s="56"/>
      <c r="E382" s="56"/>
      <c r="F382" s="56"/>
      <c r="G382" s="56"/>
      <c r="H382" s="53"/>
      <c r="I382" s="53"/>
      <c r="J382" s="53"/>
    </row>
    <row r="383">
      <c r="A383" s="53"/>
      <c r="B383" s="53"/>
      <c r="C383" s="56"/>
      <c r="D383" s="56"/>
      <c r="E383" s="56"/>
      <c r="F383" s="56"/>
      <c r="G383" s="56"/>
      <c r="H383" s="53"/>
      <c r="I383" s="53"/>
      <c r="J383" s="53"/>
    </row>
    <row r="384">
      <c r="A384" s="53"/>
      <c r="B384" s="53"/>
      <c r="C384" s="56"/>
      <c r="D384" s="56"/>
      <c r="E384" s="56"/>
      <c r="F384" s="56"/>
      <c r="G384" s="56"/>
      <c r="H384" s="53"/>
      <c r="I384" s="53"/>
      <c r="J384" s="53"/>
    </row>
    <row r="385">
      <c r="A385" s="53"/>
      <c r="B385" s="53"/>
      <c r="C385" s="56"/>
      <c r="D385" s="56"/>
      <c r="E385" s="56"/>
      <c r="F385" s="56"/>
      <c r="G385" s="56"/>
      <c r="H385" s="53"/>
      <c r="I385" s="53"/>
      <c r="J385" s="53"/>
    </row>
    <row r="386">
      <c r="A386" s="53"/>
      <c r="B386" s="53"/>
      <c r="C386" s="56"/>
      <c r="D386" s="56"/>
      <c r="E386" s="56"/>
      <c r="F386" s="56"/>
      <c r="G386" s="56"/>
      <c r="H386" s="53"/>
      <c r="I386" s="53"/>
      <c r="J386" s="53"/>
    </row>
    <row r="387">
      <c r="A387" s="53"/>
      <c r="B387" s="53"/>
      <c r="C387" s="56"/>
      <c r="D387" s="56"/>
      <c r="E387" s="56"/>
      <c r="F387" s="56"/>
      <c r="G387" s="56"/>
      <c r="H387" s="53"/>
      <c r="I387" s="53"/>
      <c r="J387" s="53"/>
    </row>
    <row r="388">
      <c r="A388" s="53"/>
      <c r="B388" s="53"/>
      <c r="C388" s="56"/>
      <c r="D388" s="56"/>
      <c r="E388" s="56"/>
      <c r="F388" s="56"/>
      <c r="G388" s="56"/>
      <c r="H388" s="53"/>
      <c r="I388" s="53"/>
      <c r="J388" s="53"/>
    </row>
    <row r="389">
      <c r="A389" s="53"/>
      <c r="B389" s="53"/>
      <c r="C389" s="56"/>
      <c r="D389" s="56"/>
      <c r="E389" s="56"/>
      <c r="F389" s="56"/>
      <c r="G389" s="56"/>
      <c r="H389" s="53"/>
      <c r="I389" s="53"/>
      <c r="J389" s="53"/>
    </row>
    <row r="390">
      <c r="A390" s="53"/>
      <c r="B390" s="53"/>
      <c r="C390" s="56"/>
      <c r="D390" s="56"/>
      <c r="E390" s="56"/>
      <c r="F390" s="56"/>
      <c r="G390" s="56"/>
      <c r="H390" s="53"/>
      <c r="I390" s="53"/>
      <c r="J390" s="53"/>
    </row>
    <row r="391">
      <c r="A391" s="53"/>
      <c r="B391" s="53"/>
      <c r="C391" s="56"/>
      <c r="D391" s="56"/>
      <c r="E391" s="56"/>
      <c r="F391" s="56"/>
      <c r="G391" s="56"/>
      <c r="H391" s="53"/>
      <c r="I391" s="53"/>
      <c r="J391" s="53"/>
    </row>
    <row r="392">
      <c r="A392" s="53"/>
      <c r="B392" s="53"/>
      <c r="C392" s="56"/>
      <c r="D392" s="56"/>
      <c r="E392" s="56"/>
      <c r="F392" s="56"/>
      <c r="G392" s="56"/>
      <c r="H392" s="53"/>
      <c r="I392" s="53"/>
      <c r="J392" s="53"/>
    </row>
    <row r="393">
      <c r="A393" s="53"/>
      <c r="B393" s="53"/>
      <c r="C393" s="56"/>
      <c r="D393" s="56"/>
      <c r="E393" s="56"/>
      <c r="F393" s="56"/>
      <c r="G393" s="56"/>
      <c r="H393" s="53"/>
      <c r="I393" s="53"/>
      <c r="J393" s="53"/>
    </row>
    <row r="394">
      <c r="A394" s="53"/>
      <c r="B394" s="53"/>
      <c r="C394" s="56"/>
      <c r="D394" s="56"/>
      <c r="E394" s="56"/>
      <c r="F394" s="56"/>
      <c r="G394" s="56"/>
      <c r="H394" s="53"/>
      <c r="I394" s="53"/>
      <c r="J394" s="53"/>
    </row>
    <row r="395">
      <c r="A395" s="53"/>
      <c r="B395" s="53"/>
      <c r="C395" s="56"/>
      <c r="D395" s="56"/>
      <c r="E395" s="56"/>
      <c r="F395" s="56"/>
      <c r="G395" s="56"/>
      <c r="H395" s="53"/>
      <c r="I395" s="53"/>
      <c r="J395" s="53"/>
    </row>
    <row r="396">
      <c r="A396" s="53"/>
      <c r="B396" s="53"/>
      <c r="C396" s="56"/>
      <c r="D396" s="56"/>
      <c r="E396" s="56"/>
      <c r="F396" s="56"/>
      <c r="G396" s="56"/>
      <c r="H396" s="53"/>
      <c r="I396" s="53"/>
      <c r="J396" s="53"/>
    </row>
    <row r="397">
      <c r="A397" s="53"/>
      <c r="B397" s="53"/>
      <c r="C397" s="56"/>
      <c r="D397" s="56"/>
      <c r="E397" s="56"/>
      <c r="F397" s="56"/>
      <c r="G397" s="56"/>
      <c r="H397" s="53"/>
      <c r="I397" s="53"/>
      <c r="J397" s="53"/>
    </row>
    <row r="398">
      <c r="A398" s="53"/>
      <c r="B398" s="53"/>
      <c r="C398" s="56"/>
      <c r="D398" s="56"/>
      <c r="E398" s="56"/>
      <c r="F398" s="56"/>
      <c r="G398" s="56"/>
      <c r="H398" s="53"/>
      <c r="I398" s="53"/>
      <c r="J398" s="53"/>
    </row>
    <row r="399">
      <c r="A399" s="53"/>
      <c r="B399" s="53"/>
      <c r="C399" s="56"/>
      <c r="D399" s="56"/>
      <c r="E399" s="56"/>
      <c r="F399" s="56"/>
      <c r="G399" s="56"/>
      <c r="H399" s="53"/>
      <c r="I399" s="53"/>
      <c r="J399" s="53"/>
    </row>
    <row r="400">
      <c r="A400" s="53"/>
      <c r="B400" s="53"/>
      <c r="C400" s="56"/>
      <c r="D400" s="56"/>
      <c r="E400" s="56"/>
      <c r="F400" s="56"/>
      <c r="G400" s="56"/>
      <c r="H400" s="53"/>
      <c r="I400" s="53"/>
      <c r="J400" s="53"/>
    </row>
    <row r="401">
      <c r="A401" s="53"/>
      <c r="B401" s="53"/>
      <c r="C401" s="56"/>
      <c r="D401" s="56"/>
      <c r="E401" s="56"/>
      <c r="F401" s="56"/>
      <c r="G401" s="56"/>
      <c r="H401" s="53"/>
      <c r="I401" s="53"/>
      <c r="J401" s="53"/>
    </row>
    <row r="402">
      <c r="A402" s="53"/>
      <c r="B402" s="53"/>
      <c r="C402" s="56"/>
      <c r="D402" s="56"/>
      <c r="E402" s="56"/>
      <c r="F402" s="56"/>
      <c r="G402" s="56"/>
      <c r="H402" s="53"/>
      <c r="I402" s="53"/>
      <c r="J402" s="53"/>
    </row>
    <row r="403">
      <c r="A403" s="53"/>
      <c r="B403" s="53"/>
      <c r="C403" s="56"/>
      <c r="D403" s="56"/>
      <c r="E403" s="56"/>
      <c r="F403" s="56"/>
      <c r="G403" s="56"/>
      <c r="H403" s="53"/>
      <c r="I403" s="53"/>
      <c r="J403" s="53"/>
    </row>
    <row r="404">
      <c r="A404" s="53"/>
      <c r="B404" s="53"/>
      <c r="C404" s="56"/>
      <c r="D404" s="56"/>
      <c r="E404" s="56"/>
      <c r="F404" s="56"/>
      <c r="G404" s="56"/>
      <c r="H404" s="53"/>
      <c r="I404" s="53"/>
      <c r="J404" s="53"/>
    </row>
    <row r="405">
      <c r="A405" s="53"/>
      <c r="B405" s="53"/>
      <c r="C405" s="56"/>
      <c r="D405" s="56"/>
      <c r="E405" s="56"/>
      <c r="F405" s="56"/>
      <c r="G405" s="56"/>
      <c r="H405" s="53"/>
      <c r="I405" s="53"/>
      <c r="J405" s="53"/>
    </row>
    <row r="406">
      <c r="A406" s="53"/>
      <c r="B406" s="53"/>
      <c r="C406" s="56"/>
      <c r="D406" s="56"/>
      <c r="E406" s="56"/>
      <c r="F406" s="56"/>
      <c r="G406" s="56"/>
      <c r="H406" s="53"/>
      <c r="I406" s="53"/>
      <c r="J406" s="53"/>
    </row>
    <row r="407">
      <c r="A407" s="53"/>
      <c r="B407" s="53"/>
      <c r="C407" s="56"/>
      <c r="D407" s="56"/>
      <c r="E407" s="56"/>
      <c r="F407" s="56"/>
      <c r="G407" s="56"/>
      <c r="H407" s="53"/>
      <c r="I407" s="53"/>
      <c r="J407" s="53"/>
    </row>
    <row r="408">
      <c r="A408" s="53"/>
      <c r="B408" s="53"/>
      <c r="C408" s="56"/>
      <c r="D408" s="56"/>
      <c r="E408" s="56"/>
      <c r="F408" s="56"/>
      <c r="G408" s="56"/>
      <c r="H408" s="53"/>
      <c r="I408" s="53"/>
      <c r="J408" s="53"/>
    </row>
    <row r="409">
      <c r="A409" s="53"/>
      <c r="B409" s="53"/>
      <c r="C409" s="56"/>
      <c r="D409" s="56"/>
      <c r="E409" s="56"/>
      <c r="F409" s="56"/>
      <c r="G409" s="56"/>
      <c r="H409" s="53"/>
      <c r="I409" s="53"/>
      <c r="J409" s="53"/>
    </row>
    <row r="410">
      <c r="A410" s="53"/>
      <c r="B410" s="53"/>
      <c r="C410" s="56"/>
      <c r="D410" s="56"/>
      <c r="E410" s="56"/>
      <c r="F410" s="56"/>
      <c r="G410" s="56"/>
      <c r="H410" s="53"/>
      <c r="I410" s="53"/>
      <c r="J410" s="53"/>
    </row>
    <row r="411">
      <c r="A411" s="53"/>
      <c r="B411" s="53"/>
      <c r="C411" s="56"/>
      <c r="D411" s="56"/>
      <c r="E411" s="56"/>
      <c r="F411" s="56"/>
      <c r="G411" s="56"/>
      <c r="H411" s="53"/>
      <c r="I411" s="53"/>
      <c r="J411" s="53"/>
    </row>
    <row r="412">
      <c r="A412" s="53"/>
      <c r="B412" s="53"/>
      <c r="C412" s="56"/>
      <c r="D412" s="56"/>
      <c r="E412" s="56"/>
      <c r="F412" s="56"/>
      <c r="G412" s="56"/>
      <c r="H412" s="53"/>
      <c r="I412" s="53"/>
      <c r="J412" s="53"/>
    </row>
    <row r="413">
      <c r="A413" s="53"/>
      <c r="B413" s="53"/>
      <c r="C413" s="56"/>
      <c r="D413" s="56"/>
      <c r="E413" s="56"/>
      <c r="F413" s="56"/>
      <c r="G413" s="56"/>
      <c r="H413" s="53"/>
      <c r="I413" s="53"/>
      <c r="J413" s="53"/>
    </row>
    <row r="414">
      <c r="A414" s="53"/>
      <c r="B414" s="53"/>
      <c r="C414" s="56"/>
      <c r="D414" s="56"/>
      <c r="E414" s="56"/>
      <c r="F414" s="56"/>
      <c r="G414" s="56"/>
      <c r="H414" s="53"/>
      <c r="I414" s="53"/>
      <c r="J414" s="53"/>
    </row>
    <row r="415">
      <c r="A415" s="53"/>
      <c r="B415" s="53"/>
      <c r="C415" s="56"/>
      <c r="D415" s="56"/>
      <c r="E415" s="56"/>
      <c r="F415" s="56"/>
      <c r="G415" s="56"/>
      <c r="H415" s="53"/>
      <c r="I415" s="53"/>
      <c r="J415" s="53"/>
    </row>
    <row r="416">
      <c r="A416" s="53"/>
      <c r="B416" s="53"/>
      <c r="C416" s="56"/>
      <c r="D416" s="56"/>
      <c r="E416" s="56"/>
      <c r="F416" s="56"/>
      <c r="G416" s="56"/>
      <c r="H416" s="53"/>
      <c r="I416" s="53"/>
      <c r="J416" s="53"/>
    </row>
    <row r="417">
      <c r="A417" s="53"/>
      <c r="B417" s="53"/>
      <c r="C417" s="56"/>
      <c r="D417" s="56"/>
      <c r="E417" s="56"/>
      <c r="F417" s="56"/>
      <c r="G417" s="56"/>
      <c r="H417" s="53"/>
      <c r="I417" s="53"/>
      <c r="J417" s="53"/>
    </row>
    <row r="418">
      <c r="A418" s="53"/>
      <c r="B418" s="53"/>
      <c r="C418" s="56"/>
      <c r="D418" s="56"/>
      <c r="E418" s="56"/>
      <c r="F418" s="56"/>
      <c r="G418" s="56"/>
      <c r="H418" s="53"/>
      <c r="I418" s="53"/>
      <c r="J418" s="53"/>
    </row>
    <row r="419">
      <c r="A419" s="53"/>
      <c r="B419" s="53"/>
      <c r="C419" s="56"/>
      <c r="D419" s="56"/>
      <c r="E419" s="56"/>
      <c r="F419" s="56"/>
      <c r="G419" s="56"/>
      <c r="H419" s="53"/>
      <c r="I419" s="53"/>
      <c r="J419" s="53"/>
    </row>
    <row r="420">
      <c r="A420" s="53"/>
      <c r="B420" s="53"/>
      <c r="C420" s="56"/>
      <c r="D420" s="56"/>
      <c r="E420" s="56"/>
      <c r="F420" s="56"/>
      <c r="G420" s="56"/>
      <c r="H420" s="53"/>
      <c r="I420" s="53"/>
      <c r="J420" s="53"/>
    </row>
    <row r="421">
      <c r="A421" s="53"/>
      <c r="B421" s="53"/>
      <c r="C421" s="56"/>
      <c r="D421" s="56"/>
      <c r="E421" s="56"/>
      <c r="F421" s="56"/>
      <c r="G421" s="56"/>
      <c r="H421" s="53"/>
      <c r="I421" s="53"/>
      <c r="J421" s="53"/>
    </row>
    <row r="422">
      <c r="A422" s="53"/>
      <c r="B422" s="53"/>
      <c r="C422" s="56"/>
      <c r="D422" s="56"/>
      <c r="E422" s="56"/>
      <c r="F422" s="56"/>
      <c r="G422" s="56"/>
      <c r="H422" s="53"/>
      <c r="I422" s="53"/>
      <c r="J422" s="53"/>
    </row>
    <row r="423">
      <c r="A423" s="53"/>
      <c r="B423" s="53"/>
      <c r="C423" s="56"/>
      <c r="D423" s="56"/>
      <c r="E423" s="56"/>
      <c r="F423" s="56"/>
      <c r="G423" s="56"/>
      <c r="H423" s="53"/>
      <c r="I423" s="53"/>
      <c r="J423" s="53"/>
    </row>
    <row r="424">
      <c r="A424" s="53"/>
      <c r="B424" s="53"/>
      <c r="C424" s="56"/>
      <c r="D424" s="56"/>
      <c r="E424" s="56"/>
      <c r="F424" s="56"/>
      <c r="G424" s="56"/>
      <c r="H424" s="53"/>
      <c r="I424" s="53"/>
      <c r="J424" s="53"/>
    </row>
    <row r="425">
      <c r="A425" s="53"/>
      <c r="B425" s="53"/>
      <c r="C425" s="56"/>
      <c r="D425" s="56"/>
      <c r="E425" s="56"/>
      <c r="F425" s="56"/>
      <c r="G425" s="56"/>
      <c r="H425" s="53"/>
      <c r="I425" s="53"/>
      <c r="J425" s="53"/>
    </row>
    <row r="426">
      <c r="A426" s="53"/>
      <c r="B426" s="53"/>
      <c r="C426" s="56"/>
      <c r="D426" s="56"/>
      <c r="E426" s="56"/>
      <c r="F426" s="56"/>
      <c r="G426" s="56"/>
      <c r="H426" s="53"/>
      <c r="I426" s="53"/>
      <c r="J426" s="53"/>
    </row>
    <row r="427">
      <c r="A427" s="53"/>
      <c r="B427" s="53"/>
      <c r="C427" s="56"/>
      <c r="D427" s="56"/>
      <c r="E427" s="56"/>
      <c r="F427" s="56"/>
      <c r="G427" s="56"/>
      <c r="H427" s="53"/>
      <c r="I427" s="53"/>
      <c r="J427" s="53"/>
    </row>
    <row r="428">
      <c r="A428" s="53"/>
      <c r="B428" s="53"/>
      <c r="C428" s="56"/>
      <c r="D428" s="56"/>
      <c r="E428" s="56"/>
      <c r="F428" s="56"/>
      <c r="G428" s="56"/>
      <c r="H428" s="53"/>
      <c r="I428" s="53"/>
      <c r="J428" s="53"/>
    </row>
    <row r="429">
      <c r="A429" s="53"/>
      <c r="B429" s="53"/>
      <c r="C429" s="56"/>
      <c r="D429" s="56"/>
      <c r="E429" s="56"/>
      <c r="F429" s="56"/>
      <c r="G429" s="56"/>
      <c r="H429" s="53"/>
      <c r="I429" s="53"/>
      <c r="J429" s="53"/>
    </row>
    <row r="430">
      <c r="A430" s="53"/>
      <c r="B430" s="53"/>
      <c r="C430" s="56"/>
      <c r="D430" s="56"/>
      <c r="E430" s="56"/>
      <c r="F430" s="56"/>
      <c r="G430" s="56"/>
      <c r="H430" s="53"/>
      <c r="I430" s="53"/>
      <c r="J430" s="53"/>
    </row>
    <row r="431">
      <c r="A431" s="53"/>
      <c r="B431" s="53"/>
      <c r="C431" s="56"/>
      <c r="D431" s="56"/>
      <c r="E431" s="56"/>
      <c r="F431" s="56"/>
      <c r="G431" s="56"/>
      <c r="H431" s="53"/>
      <c r="I431" s="53"/>
      <c r="J431" s="53"/>
    </row>
    <row r="432">
      <c r="A432" s="53"/>
      <c r="B432" s="53"/>
      <c r="C432" s="56"/>
      <c r="D432" s="56"/>
      <c r="E432" s="56"/>
      <c r="F432" s="56"/>
      <c r="G432" s="56"/>
      <c r="H432" s="53"/>
      <c r="I432" s="53"/>
      <c r="J432" s="53"/>
    </row>
    <row r="433">
      <c r="A433" s="53"/>
      <c r="B433" s="53"/>
      <c r="C433" s="56"/>
      <c r="D433" s="56"/>
      <c r="E433" s="56"/>
      <c r="F433" s="56"/>
      <c r="G433" s="56"/>
      <c r="H433" s="53"/>
      <c r="I433" s="53"/>
      <c r="J433" s="53"/>
    </row>
    <row r="434">
      <c r="A434" s="53"/>
      <c r="B434" s="53"/>
      <c r="C434" s="56"/>
      <c r="D434" s="56"/>
      <c r="E434" s="56"/>
      <c r="F434" s="56"/>
      <c r="G434" s="56"/>
      <c r="H434" s="53"/>
      <c r="I434" s="53"/>
      <c r="J434" s="53"/>
    </row>
    <row r="435">
      <c r="A435" s="53"/>
      <c r="B435" s="53"/>
      <c r="C435" s="56"/>
      <c r="D435" s="56"/>
      <c r="E435" s="56"/>
      <c r="F435" s="56"/>
      <c r="G435" s="56"/>
      <c r="H435" s="53"/>
      <c r="I435" s="53"/>
      <c r="J435" s="53"/>
    </row>
    <row r="436">
      <c r="A436" s="53"/>
      <c r="B436" s="53"/>
      <c r="C436" s="56"/>
      <c r="D436" s="56"/>
      <c r="E436" s="56"/>
      <c r="F436" s="56"/>
      <c r="G436" s="56"/>
      <c r="H436" s="53"/>
      <c r="I436" s="53"/>
      <c r="J436" s="53"/>
    </row>
    <row r="437">
      <c r="A437" s="53"/>
      <c r="B437" s="53"/>
      <c r="C437" s="56"/>
      <c r="D437" s="56"/>
      <c r="E437" s="56"/>
      <c r="F437" s="56"/>
      <c r="G437" s="56"/>
      <c r="H437" s="53"/>
      <c r="I437" s="53"/>
      <c r="J437" s="53"/>
    </row>
    <row r="438">
      <c r="A438" s="53"/>
      <c r="B438" s="53"/>
      <c r="C438" s="56"/>
      <c r="D438" s="56"/>
      <c r="E438" s="56"/>
      <c r="F438" s="56"/>
      <c r="G438" s="56"/>
      <c r="H438" s="53"/>
      <c r="I438" s="53"/>
      <c r="J438" s="53"/>
    </row>
    <row r="439">
      <c r="A439" s="53"/>
      <c r="B439" s="53"/>
      <c r="C439" s="56"/>
      <c r="D439" s="56"/>
      <c r="E439" s="56"/>
      <c r="F439" s="56"/>
      <c r="G439" s="56"/>
      <c r="H439" s="53"/>
      <c r="I439" s="53"/>
      <c r="J439" s="53"/>
    </row>
    <row r="440">
      <c r="A440" s="53"/>
      <c r="B440" s="53"/>
      <c r="C440" s="56"/>
      <c r="D440" s="56"/>
      <c r="E440" s="56"/>
      <c r="F440" s="56"/>
      <c r="G440" s="56"/>
      <c r="H440" s="53"/>
      <c r="I440" s="53"/>
      <c r="J440" s="53"/>
    </row>
    <row r="441">
      <c r="A441" s="53"/>
      <c r="B441" s="53"/>
      <c r="C441" s="56"/>
      <c r="D441" s="56"/>
      <c r="E441" s="56"/>
      <c r="F441" s="56"/>
      <c r="G441" s="56"/>
      <c r="H441" s="53"/>
      <c r="I441" s="53"/>
      <c r="J441" s="53"/>
    </row>
    <row r="442">
      <c r="A442" s="53"/>
      <c r="B442" s="53"/>
      <c r="C442" s="56"/>
      <c r="D442" s="56"/>
      <c r="E442" s="56"/>
      <c r="F442" s="56"/>
      <c r="G442" s="56"/>
      <c r="H442" s="53"/>
      <c r="I442" s="53"/>
      <c r="J442" s="53"/>
    </row>
    <row r="443">
      <c r="A443" s="53"/>
      <c r="B443" s="53"/>
      <c r="C443" s="56"/>
      <c r="D443" s="56"/>
      <c r="E443" s="56"/>
      <c r="F443" s="56"/>
      <c r="G443" s="56"/>
      <c r="H443" s="53"/>
      <c r="I443" s="53"/>
      <c r="J443" s="53"/>
    </row>
    <row r="444">
      <c r="A444" s="53"/>
      <c r="B444" s="53"/>
      <c r="C444" s="56"/>
      <c r="D444" s="56"/>
      <c r="E444" s="56"/>
      <c r="F444" s="56"/>
      <c r="G444" s="56"/>
      <c r="H444" s="53"/>
      <c r="I444" s="53"/>
      <c r="J444" s="53"/>
    </row>
    <row r="445">
      <c r="A445" s="53"/>
      <c r="B445" s="53"/>
      <c r="C445" s="56"/>
      <c r="D445" s="56"/>
      <c r="E445" s="56"/>
      <c r="F445" s="56"/>
      <c r="G445" s="56"/>
      <c r="H445" s="53"/>
      <c r="I445" s="53"/>
      <c r="J445" s="53"/>
    </row>
    <row r="446">
      <c r="A446" s="53"/>
      <c r="B446" s="53"/>
      <c r="C446" s="56"/>
      <c r="D446" s="56"/>
      <c r="E446" s="56"/>
      <c r="F446" s="56"/>
      <c r="G446" s="56"/>
      <c r="H446" s="53"/>
      <c r="I446" s="53"/>
      <c r="J446" s="53"/>
    </row>
    <row r="447">
      <c r="A447" s="53"/>
      <c r="B447" s="53"/>
      <c r="C447" s="56"/>
      <c r="D447" s="56"/>
      <c r="E447" s="56"/>
      <c r="F447" s="56"/>
      <c r="G447" s="56"/>
      <c r="H447" s="53"/>
      <c r="I447" s="53"/>
      <c r="J447" s="53"/>
    </row>
    <row r="448">
      <c r="A448" s="53"/>
      <c r="B448" s="53"/>
      <c r="C448" s="56"/>
      <c r="D448" s="56"/>
      <c r="E448" s="56"/>
      <c r="F448" s="56"/>
      <c r="G448" s="56"/>
      <c r="H448" s="53"/>
      <c r="I448" s="53"/>
      <c r="J448" s="53"/>
    </row>
    <row r="449">
      <c r="A449" s="53"/>
      <c r="B449" s="53"/>
      <c r="C449" s="56"/>
      <c r="D449" s="56"/>
      <c r="E449" s="56"/>
      <c r="F449" s="56"/>
      <c r="G449" s="56"/>
      <c r="H449" s="53"/>
      <c r="I449" s="53"/>
      <c r="J449" s="53"/>
    </row>
    <row r="450">
      <c r="A450" s="53"/>
      <c r="B450" s="53"/>
      <c r="C450" s="56"/>
      <c r="D450" s="56"/>
      <c r="E450" s="56"/>
      <c r="F450" s="56"/>
      <c r="G450" s="56"/>
      <c r="H450" s="53"/>
      <c r="I450" s="53"/>
      <c r="J450" s="53"/>
    </row>
    <row r="451">
      <c r="A451" s="53"/>
      <c r="B451" s="53"/>
      <c r="C451" s="56"/>
      <c r="D451" s="56"/>
      <c r="E451" s="56"/>
      <c r="F451" s="56"/>
      <c r="G451" s="56"/>
      <c r="H451" s="53"/>
      <c r="I451" s="53"/>
      <c r="J451" s="53"/>
    </row>
    <row r="452">
      <c r="A452" s="53"/>
      <c r="B452" s="53"/>
      <c r="C452" s="56"/>
      <c r="D452" s="56"/>
      <c r="E452" s="56"/>
      <c r="F452" s="56"/>
      <c r="G452" s="56"/>
      <c r="H452" s="53"/>
      <c r="I452" s="53"/>
      <c r="J452" s="53"/>
    </row>
    <row r="453">
      <c r="A453" s="53"/>
      <c r="B453" s="53"/>
      <c r="C453" s="56"/>
      <c r="D453" s="56"/>
      <c r="E453" s="56"/>
      <c r="F453" s="56"/>
      <c r="G453" s="56"/>
      <c r="H453" s="53"/>
      <c r="I453" s="53"/>
      <c r="J453" s="53"/>
    </row>
    <row r="454">
      <c r="A454" s="53"/>
      <c r="B454" s="53"/>
      <c r="C454" s="56"/>
      <c r="D454" s="56"/>
      <c r="E454" s="56"/>
      <c r="F454" s="56"/>
      <c r="G454" s="56"/>
      <c r="H454" s="53"/>
      <c r="I454" s="53"/>
      <c r="J454" s="53"/>
    </row>
    <row r="455">
      <c r="A455" s="53"/>
      <c r="B455" s="53"/>
      <c r="C455" s="56"/>
      <c r="D455" s="56"/>
      <c r="E455" s="56"/>
      <c r="F455" s="56"/>
      <c r="G455" s="56"/>
      <c r="H455" s="53"/>
      <c r="I455" s="53"/>
      <c r="J455" s="53"/>
    </row>
    <row r="456">
      <c r="A456" s="53"/>
      <c r="B456" s="53"/>
      <c r="C456" s="56"/>
      <c r="D456" s="56"/>
      <c r="E456" s="56"/>
      <c r="F456" s="56"/>
      <c r="G456" s="56"/>
      <c r="H456" s="53"/>
      <c r="I456" s="53"/>
      <c r="J456" s="53"/>
    </row>
    <row r="457">
      <c r="A457" s="53"/>
      <c r="B457" s="53"/>
      <c r="C457" s="56"/>
      <c r="D457" s="56"/>
      <c r="E457" s="56"/>
      <c r="F457" s="56"/>
      <c r="G457" s="56"/>
      <c r="H457" s="53"/>
      <c r="I457" s="53"/>
      <c r="J457" s="53"/>
    </row>
    <row r="458">
      <c r="A458" s="53"/>
      <c r="B458" s="53"/>
      <c r="C458" s="56"/>
      <c r="D458" s="56"/>
      <c r="E458" s="56"/>
      <c r="F458" s="56"/>
      <c r="G458" s="56"/>
      <c r="H458" s="53"/>
      <c r="I458" s="53"/>
      <c r="J458" s="53"/>
    </row>
    <row r="459">
      <c r="A459" s="53"/>
      <c r="B459" s="53"/>
      <c r="C459" s="56"/>
      <c r="D459" s="56"/>
      <c r="E459" s="56"/>
      <c r="F459" s="56"/>
      <c r="G459" s="56"/>
      <c r="H459" s="53"/>
      <c r="I459" s="53"/>
      <c r="J459" s="53"/>
    </row>
    <row r="460">
      <c r="A460" s="53"/>
      <c r="B460" s="53"/>
      <c r="C460" s="56"/>
      <c r="D460" s="56"/>
      <c r="E460" s="56"/>
      <c r="F460" s="56"/>
      <c r="G460" s="56"/>
      <c r="H460" s="53"/>
      <c r="I460" s="53"/>
      <c r="J460" s="53"/>
    </row>
    <row r="461">
      <c r="A461" s="53"/>
      <c r="B461" s="53"/>
      <c r="C461" s="56"/>
      <c r="D461" s="56"/>
      <c r="E461" s="56"/>
      <c r="F461" s="56"/>
      <c r="G461" s="56"/>
      <c r="H461" s="53"/>
      <c r="I461" s="53"/>
      <c r="J461" s="53"/>
    </row>
    <row r="462">
      <c r="A462" s="53"/>
      <c r="B462" s="53"/>
      <c r="C462" s="56"/>
      <c r="D462" s="56"/>
      <c r="E462" s="56"/>
      <c r="F462" s="56"/>
      <c r="G462" s="56"/>
      <c r="H462" s="53"/>
      <c r="I462" s="53"/>
      <c r="J462" s="53"/>
    </row>
    <row r="463">
      <c r="A463" s="53"/>
      <c r="B463" s="53"/>
      <c r="C463" s="56"/>
      <c r="D463" s="56"/>
      <c r="E463" s="56"/>
      <c r="F463" s="56"/>
      <c r="G463" s="56"/>
      <c r="H463" s="53"/>
      <c r="I463" s="53"/>
      <c r="J463" s="53"/>
    </row>
    <row r="464">
      <c r="A464" s="53"/>
      <c r="B464" s="53"/>
      <c r="C464" s="56"/>
      <c r="D464" s="56"/>
      <c r="E464" s="56"/>
      <c r="F464" s="56"/>
      <c r="G464" s="56"/>
      <c r="H464" s="53"/>
      <c r="I464" s="53"/>
      <c r="J464" s="53"/>
    </row>
    <row r="465">
      <c r="A465" s="53"/>
      <c r="B465" s="53"/>
      <c r="C465" s="56"/>
      <c r="D465" s="56"/>
      <c r="E465" s="56"/>
      <c r="F465" s="56"/>
      <c r="G465" s="56"/>
      <c r="H465" s="53"/>
      <c r="I465" s="53"/>
      <c r="J465" s="53"/>
    </row>
    <row r="466">
      <c r="A466" s="53"/>
      <c r="B466" s="53"/>
      <c r="C466" s="56"/>
      <c r="D466" s="56"/>
      <c r="E466" s="56"/>
      <c r="F466" s="56"/>
      <c r="G466" s="56"/>
      <c r="H466" s="53"/>
      <c r="I466" s="53"/>
      <c r="J466" s="53"/>
    </row>
    <row r="467">
      <c r="A467" s="53"/>
      <c r="B467" s="53"/>
      <c r="C467" s="56"/>
      <c r="D467" s="56"/>
      <c r="E467" s="56"/>
      <c r="F467" s="56"/>
      <c r="G467" s="56"/>
      <c r="H467" s="53"/>
      <c r="I467" s="53"/>
      <c r="J467" s="53"/>
    </row>
    <row r="468">
      <c r="A468" s="53"/>
      <c r="B468" s="53"/>
      <c r="C468" s="56"/>
      <c r="D468" s="56"/>
      <c r="E468" s="56"/>
      <c r="F468" s="56"/>
      <c r="G468" s="56"/>
      <c r="H468" s="53"/>
      <c r="I468" s="53"/>
      <c r="J468" s="53"/>
    </row>
    <row r="469">
      <c r="A469" s="53"/>
      <c r="B469" s="53"/>
      <c r="C469" s="56"/>
      <c r="D469" s="56"/>
      <c r="E469" s="56"/>
      <c r="F469" s="56"/>
      <c r="G469" s="56"/>
      <c r="H469" s="53"/>
      <c r="I469" s="53"/>
      <c r="J469" s="53"/>
    </row>
    <row r="470">
      <c r="A470" s="53"/>
      <c r="B470" s="53"/>
      <c r="C470" s="56"/>
      <c r="D470" s="56"/>
      <c r="E470" s="56"/>
      <c r="F470" s="56"/>
      <c r="G470" s="56"/>
      <c r="H470" s="53"/>
      <c r="I470" s="53"/>
      <c r="J470" s="53"/>
    </row>
    <row r="471">
      <c r="A471" s="53"/>
      <c r="B471" s="53"/>
      <c r="C471" s="56"/>
      <c r="D471" s="56"/>
      <c r="E471" s="56"/>
      <c r="F471" s="56"/>
      <c r="G471" s="56"/>
      <c r="H471" s="53"/>
      <c r="I471" s="53"/>
      <c r="J471" s="53"/>
    </row>
    <row r="472">
      <c r="A472" s="53"/>
      <c r="B472" s="53"/>
      <c r="C472" s="56"/>
      <c r="D472" s="56"/>
      <c r="E472" s="56"/>
      <c r="F472" s="56"/>
      <c r="G472" s="56"/>
      <c r="H472" s="53"/>
      <c r="I472" s="53"/>
      <c r="J472" s="53"/>
    </row>
    <row r="473">
      <c r="A473" s="53"/>
      <c r="B473" s="53"/>
      <c r="C473" s="56"/>
      <c r="D473" s="56"/>
      <c r="E473" s="56"/>
      <c r="F473" s="56"/>
      <c r="G473" s="56"/>
      <c r="H473" s="53"/>
      <c r="I473" s="53"/>
      <c r="J473" s="53"/>
    </row>
    <row r="474">
      <c r="A474" s="53"/>
      <c r="B474" s="53"/>
      <c r="C474" s="56"/>
      <c r="D474" s="56"/>
      <c r="E474" s="56"/>
      <c r="F474" s="56"/>
      <c r="G474" s="56"/>
      <c r="H474" s="53"/>
      <c r="I474" s="53"/>
      <c r="J474" s="53"/>
    </row>
    <row r="475">
      <c r="A475" s="53"/>
      <c r="B475" s="53"/>
      <c r="C475" s="56"/>
      <c r="D475" s="56"/>
      <c r="E475" s="56"/>
      <c r="F475" s="56"/>
      <c r="G475" s="56"/>
      <c r="H475" s="53"/>
      <c r="I475" s="53"/>
      <c r="J475" s="53"/>
    </row>
    <row r="476">
      <c r="A476" s="53"/>
      <c r="B476" s="53"/>
      <c r="C476" s="56"/>
      <c r="D476" s="56"/>
      <c r="E476" s="56"/>
      <c r="F476" s="56"/>
      <c r="G476" s="56"/>
      <c r="H476" s="53"/>
      <c r="I476" s="53"/>
      <c r="J476" s="53"/>
    </row>
    <row r="477">
      <c r="A477" s="53"/>
      <c r="B477" s="53"/>
      <c r="C477" s="56"/>
      <c r="D477" s="56"/>
      <c r="E477" s="56"/>
      <c r="F477" s="56"/>
      <c r="G477" s="56"/>
      <c r="H477" s="53"/>
      <c r="I477" s="53"/>
      <c r="J477" s="53"/>
    </row>
    <row r="478">
      <c r="A478" s="53"/>
      <c r="B478" s="53"/>
      <c r="C478" s="56"/>
      <c r="D478" s="56"/>
      <c r="E478" s="56"/>
      <c r="F478" s="56"/>
      <c r="G478" s="56"/>
      <c r="H478" s="53"/>
      <c r="I478" s="53"/>
      <c r="J478" s="53"/>
    </row>
    <row r="479">
      <c r="A479" s="53"/>
      <c r="B479" s="53"/>
      <c r="C479" s="56"/>
      <c r="D479" s="56"/>
      <c r="E479" s="56"/>
      <c r="F479" s="56"/>
      <c r="G479" s="56"/>
      <c r="H479" s="53"/>
      <c r="I479" s="53"/>
      <c r="J479" s="53"/>
    </row>
    <row r="480">
      <c r="A480" s="53"/>
      <c r="B480" s="53"/>
      <c r="C480" s="56"/>
      <c r="D480" s="56"/>
      <c r="E480" s="56"/>
      <c r="F480" s="56"/>
      <c r="G480" s="56"/>
      <c r="H480" s="53"/>
      <c r="I480" s="53"/>
      <c r="J480" s="53"/>
    </row>
    <row r="481">
      <c r="A481" s="53"/>
      <c r="B481" s="53"/>
      <c r="C481" s="56"/>
      <c r="D481" s="56"/>
      <c r="E481" s="56"/>
      <c r="F481" s="56"/>
      <c r="G481" s="56"/>
      <c r="H481" s="53"/>
      <c r="I481" s="53"/>
      <c r="J481" s="53"/>
    </row>
    <row r="482">
      <c r="A482" s="53"/>
      <c r="B482" s="53"/>
      <c r="C482" s="56"/>
      <c r="D482" s="56"/>
      <c r="E482" s="56"/>
      <c r="F482" s="56"/>
      <c r="G482" s="56"/>
      <c r="H482" s="53"/>
      <c r="I482" s="53"/>
      <c r="J482" s="53"/>
    </row>
    <row r="483">
      <c r="A483" s="53"/>
      <c r="B483" s="53"/>
      <c r="C483" s="56"/>
      <c r="D483" s="56"/>
      <c r="E483" s="56"/>
      <c r="F483" s="56"/>
      <c r="G483" s="56"/>
      <c r="H483" s="53"/>
      <c r="I483" s="53"/>
      <c r="J483" s="53"/>
    </row>
    <row r="484">
      <c r="A484" s="53"/>
      <c r="B484" s="53"/>
      <c r="C484" s="56"/>
      <c r="D484" s="56"/>
      <c r="E484" s="56"/>
      <c r="F484" s="56"/>
      <c r="G484" s="56"/>
      <c r="H484" s="53"/>
      <c r="I484" s="53"/>
      <c r="J484" s="53"/>
    </row>
    <row r="485">
      <c r="A485" s="53"/>
      <c r="B485" s="53"/>
      <c r="C485" s="56"/>
      <c r="D485" s="56"/>
      <c r="E485" s="56"/>
      <c r="F485" s="56"/>
      <c r="G485" s="56"/>
      <c r="H485" s="53"/>
      <c r="I485" s="53"/>
      <c r="J485" s="53"/>
    </row>
    <row r="486">
      <c r="A486" s="53"/>
      <c r="B486" s="53"/>
      <c r="C486" s="56"/>
      <c r="D486" s="56"/>
      <c r="E486" s="56"/>
      <c r="F486" s="56"/>
      <c r="G486" s="56"/>
      <c r="H486" s="53"/>
      <c r="I486" s="53"/>
      <c r="J486" s="53"/>
    </row>
    <row r="487">
      <c r="A487" s="53"/>
      <c r="B487" s="53"/>
      <c r="C487" s="56"/>
      <c r="D487" s="56"/>
      <c r="E487" s="56"/>
      <c r="F487" s="56"/>
      <c r="G487" s="56"/>
      <c r="H487" s="53"/>
      <c r="I487" s="53"/>
      <c r="J487" s="53"/>
    </row>
    <row r="488">
      <c r="A488" s="53"/>
      <c r="B488" s="53"/>
      <c r="C488" s="56"/>
      <c r="D488" s="56"/>
      <c r="E488" s="56"/>
      <c r="F488" s="56"/>
      <c r="G488" s="56"/>
      <c r="H488" s="53"/>
      <c r="I488" s="53"/>
      <c r="J488" s="53"/>
    </row>
    <row r="489">
      <c r="A489" s="53"/>
      <c r="B489" s="53"/>
      <c r="C489" s="56"/>
      <c r="D489" s="56"/>
      <c r="E489" s="56"/>
      <c r="F489" s="56"/>
      <c r="G489" s="56"/>
      <c r="H489" s="53"/>
      <c r="I489" s="53"/>
      <c r="J489" s="53"/>
    </row>
    <row r="490">
      <c r="A490" s="53"/>
      <c r="B490" s="53"/>
      <c r="C490" s="56"/>
      <c r="D490" s="56"/>
      <c r="E490" s="56"/>
      <c r="F490" s="56"/>
      <c r="G490" s="56"/>
      <c r="H490" s="53"/>
      <c r="I490" s="53"/>
      <c r="J490" s="53"/>
    </row>
    <row r="491">
      <c r="A491" s="53"/>
      <c r="B491" s="53"/>
      <c r="C491" s="56"/>
      <c r="D491" s="56"/>
      <c r="E491" s="56"/>
      <c r="F491" s="56"/>
      <c r="G491" s="56"/>
      <c r="H491" s="53"/>
      <c r="I491" s="53"/>
      <c r="J491" s="53"/>
    </row>
    <row r="492">
      <c r="A492" s="53"/>
      <c r="B492" s="53"/>
      <c r="C492" s="56"/>
      <c r="D492" s="56"/>
      <c r="E492" s="56"/>
      <c r="F492" s="56"/>
      <c r="G492" s="56"/>
      <c r="H492" s="53"/>
      <c r="I492" s="53"/>
      <c r="J492" s="53"/>
    </row>
    <row r="493">
      <c r="A493" s="53"/>
      <c r="B493" s="53"/>
      <c r="C493" s="56"/>
      <c r="D493" s="56"/>
      <c r="E493" s="56"/>
      <c r="F493" s="56"/>
      <c r="G493" s="56"/>
      <c r="H493" s="53"/>
      <c r="I493" s="53"/>
      <c r="J493" s="53"/>
    </row>
    <row r="494">
      <c r="A494" s="53"/>
      <c r="B494" s="53"/>
      <c r="C494" s="56"/>
      <c r="D494" s="56"/>
      <c r="E494" s="56"/>
      <c r="F494" s="56"/>
      <c r="G494" s="56"/>
      <c r="H494" s="53"/>
      <c r="I494" s="53"/>
      <c r="J494" s="53"/>
    </row>
    <row r="495">
      <c r="A495" s="53"/>
      <c r="B495" s="53"/>
      <c r="C495" s="56"/>
      <c r="D495" s="56"/>
      <c r="E495" s="56"/>
      <c r="F495" s="56"/>
      <c r="G495" s="56"/>
      <c r="H495" s="53"/>
      <c r="I495" s="53"/>
      <c r="J495" s="53"/>
    </row>
    <row r="496">
      <c r="A496" s="53"/>
      <c r="B496" s="53"/>
      <c r="C496" s="56"/>
      <c r="D496" s="56"/>
      <c r="E496" s="56"/>
      <c r="F496" s="56"/>
      <c r="G496" s="56"/>
      <c r="H496" s="53"/>
      <c r="I496" s="53"/>
      <c r="J496" s="53"/>
    </row>
    <row r="497">
      <c r="A497" s="53"/>
      <c r="B497" s="53"/>
      <c r="C497" s="56"/>
      <c r="D497" s="56"/>
      <c r="E497" s="56"/>
      <c r="F497" s="56"/>
      <c r="G497" s="56"/>
      <c r="H497" s="53"/>
      <c r="I497" s="53"/>
      <c r="J497" s="53"/>
    </row>
    <row r="498">
      <c r="A498" s="53"/>
      <c r="B498" s="53"/>
      <c r="C498" s="56"/>
      <c r="D498" s="56"/>
      <c r="E498" s="56"/>
      <c r="F498" s="56"/>
      <c r="G498" s="56"/>
      <c r="H498" s="53"/>
      <c r="I498" s="53"/>
      <c r="J498" s="53"/>
    </row>
    <row r="499">
      <c r="A499" s="53"/>
      <c r="B499" s="53"/>
      <c r="C499" s="56"/>
      <c r="D499" s="56"/>
      <c r="E499" s="56"/>
      <c r="F499" s="56"/>
      <c r="G499" s="56"/>
      <c r="H499" s="53"/>
      <c r="I499" s="53"/>
      <c r="J499" s="53"/>
    </row>
    <row r="500">
      <c r="A500" s="53"/>
      <c r="B500" s="53"/>
      <c r="C500" s="56"/>
      <c r="D500" s="56"/>
      <c r="E500" s="56"/>
      <c r="F500" s="56"/>
      <c r="G500" s="56"/>
      <c r="H500" s="53"/>
      <c r="I500" s="53"/>
      <c r="J500" s="53"/>
    </row>
    <row r="501">
      <c r="A501" s="53"/>
      <c r="B501" s="53"/>
      <c r="C501" s="56"/>
      <c r="D501" s="56"/>
      <c r="E501" s="56"/>
      <c r="F501" s="56"/>
      <c r="G501" s="56"/>
      <c r="H501" s="53"/>
      <c r="I501" s="53"/>
      <c r="J501" s="53"/>
    </row>
    <row r="502">
      <c r="A502" s="53"/>
      <c r="B502" s="53"/>
      <c r="C502" s="56"/>
      <c r="D502" s="56"/>
      <c r="E502" s="56"/>
      <c r="F502" s="56"/>
      <c r="G502" s="56"/>
      <c r="H502" s="53"/>
      <c r="I502" s="53"/>
      <c r="J502" s="53"/>
    </row>
    <row r="503">
      <c r="A503" s="53"/>
      <c r="B503" s="53"/>
      <c r="C503" s="56"/>
      <c r="D503" s="56"/>
      <c r="E503" s="56"/>
      <c r="F503" s="56"/>
      <c r="G503" s="56"/>
      <c r="H503" s="53"/>
      <c r="I503" s="53"/>
      <c r="J503" s="53"/>
    </row>
    <row r="504">
      <c r="A504" s="53"/>
      <c r="B504" s="53"/>
      <c r="C504" s="56"/>
      <c r="D504" s="56"/>
      <c r="E504" s="56"/>
      <c r="F504" s="56"/>
      <c r="G504" s="56"/>
      <c r="H504" s="53"/>
      <c r="I504" s="53"/>
      <c r="J504" s="53"/>
    </row>
    <row r="505">
      <c r="A505" s="53"/>
      <c r="B505" s="53"/>
      <c r="C505" s="56"/>
      <c r="D505" s="56"/>
      <c r="E505" s="56"/>
      <c r="F505" s="56"/>
      <c r="G505" s="56"/>
      <c r="H505" s="53"/>
      <c r="I505" s="53"/>
      <c r="J505" s="53"/>
    </row>
    <row r="506">
      <c r="A506" s="53"/>
      <c r="B506" s="53"/>
      <c r="C506" s="56"/>
      <c r="D506" s="56"/>
      <c r="E506" s="56"/>
      <c r="F506" s="56"/>
      <c r="G506" s="56"/>
      <c r="H506" s="53"/>
      <c r="I506" s="53"/>
      <c r="J506" s="53"/>
    </row>
    <row r="507">
      <c r="A507" s="53"/>
      <c r="B507" s="53"/>
      <c r="C507" s="56"/>
      <c r="D507" s="56"/>
      <c r="E507" s="56"/>
      <c r="F507" s="56"/>
      <c r="G507" s="56"/>
      <c r="H507" s="53"/>
      <c r="I507" s="53"/>
      <c r="J507" s="53"/>
    </row>
    <row r="508">
      <c r="A508" s="53"/>
      <c r="B508" s="53"/>
      <c r="C508" s="56"/>
      <c r="D508" s="56"/>
      <c r="E508" s="56"/>
      <c r="F508" s="56"/>
      <c r="G508" s="56"/>
      <c r="H508" s="53"/>
      <c r="I508" s="53"/>
      <c r="J508" s="53"/>
    </row>
    <row r="509">
      <c r="A509" s="53"/>
      <c r="B509" s="53"/>
      <c r="C509" s="56"/>
      <c r="D509" s="56"/>
      <c r="E509" s="56"/>
      <c r="F509" s="56"/>
      <c r="G509" s="56"/>
      <c r="H509" s="53"/>
      <c r="I509" s="53"/>
      <c r="J509" s="53"/>
    </row>
    <row r="510">
      <c r="A510" s="53"/>
      <c r="B510" s="53"/>
      <c r="C510" s="56"/>
      <c r="D510" s="56"/>
      <c r="E510" s="56"/>
      <c r="F510" s="56"/>
      <c r="G510" s="56"/>
      <c r="H510" s="53"/>
      <c r="I510" s="53"/>
      <c r="J510" s="53"/>
    </row>
    <row r="511">
      <c r="A511" s="53"/>
      <c r="B511" s="53"/>
      <c r="C511" s="56"/>
      <c r="D511" s="56"/>
      <c r="E511" s="56"/>
      <c r="F511" s="56"/>
      <c r="G511" s="56"/>
      <c r="H511" s="53"/>
      <c r="I511" s="53"/>
      <c r="J511" s="53"/>
    </row>
    <row r="512">
      <c r="A512" s="53"/>
      <c r="B512" s="53"/>
      <c r="C512" s="56"/>
      <c r="D512" s="56"/>
      <c r="E512" s="56"/>
      <c r="F512" s="56"/>
      <c r="G512" s="56"/>
      <c r="H512" s="53"/>
      <c r="I512" s="53"/>
      <c r="J512" s="53"/>
    </row>
    <row r="513">
      <c r="A513" s="53"/>
      <c r="B513" s="53"/>
      <c r="C513" s="56"/>
      <c r="D513" s="56"/>
      <c r="E513" s="56"/>
      <c r="F513" s="56"/>
      <c r="G513" s="56"/>
      <c r="H513" s="53"/>
      <c r="I513" s="53"/>
      <c r="J513" s="53"/>
    </row>
    <row r="514">
      <c r="A514" s="53"/>
      <c r="B514" s="53"/>
      <c r="C514" s="56"/>
      <c r="D514" s="56"/>
      <c r="E514" s="56"/>
      <c r="F514" s="56"/>
      <c r="G514" s="56"/>
      <c r="H514" s="53"/>
      <c r="I514" s="53"/>
      <c r="J514" s="53"/>
    </row>
    <row r="515">
      <c r="A515" s="53"/>
      <c r="B515" s="53"/>
      <c r="C515" s="56"/>
      <c r="D515" s="56"/>
      <c r="E515" s="56"/>
      <c r="F515" s="56"/>
      <c r="G515" s="56"/>
      <c r="H515" s="53"/>
      <c r="I515" s="53"/>
      <c r="J515" s="53"/>
    </row>
    <row r="516">
      <c r="A516" s="53"/>
      <c r="B516" s="53"/>
      <c r="C516" s="56"/>
      <c r="D516" s="56"/>
      <c r="E516" s="56"/>
      <c r="F516" s="56"/>
      <c r="G516" s="56"/>
      <c r="H516" s="53"/>
      <c r="I516" s="53"/>
      <c r="J516" s="53"/>
    </row>
    <row r="517">
      <c r="A517" s="53"/>
      <c r="B517" s="53"/>
      <c r="C517" s="56"/>
      <c r="D517" s="56"/>
      <c r="E517" s="56"/>
      <c r="F517" s="56"/>
      <c r="G517" s="56"/>
      <c r="H517" s="53"/>
      <c r="I517" s="53"/>
      <c r="J517" s="53"/>
    </row>
    <row r="518">
      <c r="A518" s="53"/>
      <c r="B518" s="53"/>
      <c r="C518" s="56"/>
      <c r="D518" s="56"/>
      <c r="E518" s="56"/>
      <c r="F518" s="56"/>
      <c r="G518" s="56"/>
      <c r="H518" s="53"/>
      <c r="I518" s="53"/>
      <c r="J518" s="53"/>
    </row>
    <row r="519">
      <c r="A519" s="53"/>
      <c r="B519" s="53"/>
      <c r="C519" s="56"/>
      <c r="D519" s="56"/>
      <c r="E519" s="56"/>
      <c r="F519" s="56"/>
      <c r="G519" s="56"/>
      <c r="H519" s="53"/>
      <c r="I519" s="53"/>
      <c r="J519" s="53"/>
    </row>
    <row r="520">
      <c r="A520" s="53"/>
      <c r="B520" s="53"/>
      <c r="C520" s="56"/>
      <c r="D520" s="56"/>
      <c r="E520" s="56"/>
      <c r="F520" s="56"/>
      <c r="G520" s="56"/>
      <c r="H520" s="53"/>
      <c r="I520" s="53"/>
      <c r="J520" s="53"/>
    </row>
    <row r="521">
      <c r="A521" s="53"/>
      <c r="B521" s="53"/>
      <c r="C521" s="56"/>
      <c r="D521" s="56"/>
      <c r="E521" s="56"/>
      <c r="F521" s="56"/>
      <c r="G521" s="56"/>
      <c r="H521" s="53"/>
      <c r="I521" s="53"/>
      <c r="J521" s="53"/>
    </row>
    <row r="522">
      <c r="A522" s="53"/>
      <c r="B522" s="53"/>
      <c r="C522" s="56"/>
      <c r="D522" s="56"/>
      <c r="E522" s="56"/>
      <c r="F522" s="56"/>
      <c r="G522" s="56"/>
      <c r="H522" s="53"/>
      <c r="I522" s="53"/>
      <c r="J522" s="53"/>
    </row>
    <row r="523">
      <c r="A523" s="53"/>
      <c r="B523" s="53"/>
      <c r="C523" s="56"/>
      <c r="D523" s="56"/>
      <c r="E523" s="56"/>
      <c r="F523" s="56"/>
      <c r="G523" s="56"/>
      <c r="H523" s="53"/>
      <c r="I523" s="53"/>
      <c r="J523" s="53"/>
    </row>
    <row r="524">
      <c r="A524" s="53"/>
      <c r="B524" s="53"/>
      <c r="C524" s="56"/>
      <c r="D524" s="56"/>
      <c r="E524" s="56"/>
      <c r="F524" s="56"/>
      <c r="G524" s="56"/>
      <c r="H524" s="53"/>
      <c r="I524" s="53"/>
      <c r="J524" s="53"/>
    </row>
    <row r="525">
      <c r="A525" s="53"/>
      <c r="B525" s="53"/>
      <c r="C525" s="56"/>
      <c r="D525" s="56"/>
      <c r="E525" s="56"/>
      <c r="F525" s="56"/>
      <c r="G525" s="56"/>
      <c r="H525" s="53"/>
      <c r="I525" s="53"/>
      <c r="J525" s="53"/>
    </row>
    <row r="526">
      <c r="A526" s="53"/>
      <c r="B526" s="53"/>
      <c r="C526" s="56"/>
      <c r="D526" s="56"/>
      <c r="E526" s="56"/>
      <c r="F526" s="56"/>
      <c r="G526" s="56"/>
      <c r="H526" s="53"/>
      <c r="I526" s="53"/>
      <c r="J526" s="53"/>
    </row>
    <row r="527">
      <c r="A527" s="53"/>
      <c r="B527" s="53"/>
      <c r="C527" s="56"/>
      <c r="D527" s="56"/>
      <c r="E527" s="56"/>
      <c r="F527" s="56"/>
      <c r="G527" s="56"/>
      <c r="H527" s="53"/>
      <c r="I527" s="53"/>
      <c r="J527" s="53"/>
    </row>
    <row r="528">
      <c r="A528" s="53"/>
      <c r="B528" s="53"/>
      <c r="C528" s="56"/>
      <c r="D528" s="56"/>
      <c r="E528" s="56"/>
      <c r="F528" s="56"/>
      <c r="G528" s="56"/>
      <c r="H528" s="53"/>
      <c r="I528" s="53"/>
      <c r="J528" s="53"/>
    </row>
    <row r="529">
      <c r="A529" s="53"/>
      <c r="B529" s="53"/>
      <c r="C529" s="56"/>
      <c r="D529" s="56"/>
      <c r="E529" s="56"/>
      <c r="F529" s="56"/>
      <c r="G529" s="56"/>
      <c r="H529" s="53"/>
      <c r="I529" s="53"/>
      <c r="J529" s="53"/>
    </row>
    <row r="530">
      <c r="A530" s="53"/>
      <c r="B530" s="53"/>
      <c r="C530" s="56"/>
      <c r="D530" s="56"/>
      <c r="E530" s="56"/>
      <c r="F530" s="56"/>
      <c r="G530" s="56"/>
      <c r="H530" s="53"/>
      <c r="I530" s="53"/>
      <c r="J530" s="53"/>
    </row>
    <row r="531">
      <c r="A531" s="53"/>
      <c r="B531" s="53"/>
      <c r="C531" s="56"/>
      <c r="D531" s="56"/>
      <c r="E531" s="56"/>
      <c r="F531" s="56"/>
      <c r="G531" s="56"/>
      <c r="H531" s="53"/>
      <c r="I531" s="53"/>
      <c r="J531" s="53"/>
    </row>
    <row r="532">
      <c r="A532" s="53"/>
      <c r="B532" s="53"/>
      <c r="C532" s="56"/>
      <c r="D532" s="56"/>
      <c r="E532" s="56"/>
      <c r="F532" s="56"/>
      <c r="G532" s="56"/>
      <c r="H532" s="53"/>
      <c r="I532" s="53"/>
      <c r="J532" s="53"/>
    </row>
    <row r="533">
      <c r="A533" s="53"/>
      <c r="B533" s="53"/>
      <c r="C533" s="56"/>
      <c r="D533" s="56"/>
      <c r="E533" s="56"/>
      <c r="F533" s="56"/>
      <c r="G533" s="56"/>
      <c r="H533" s="53"/>
      <c r="I533" s="53"/>
      <c r="J533" s="53"/>
    </row>
    <row r="534">
      <c r="A534" s="53"/>
      <c r="B534" s="53"/>
      <c r="C534" s="56"/>
      <c r="D534" s="56"/>
      <c r="E534" s="56"/>
      <c r="F534" s="56"/>
      <c r="G534" s="56"/>
      <c r="H534" s="53"/>
      <c r="I534" s="53"/>
      <c r="J534" s="53"/>
    </row>
    <row r="535">
      <c r="A535" s="53"/>
      <c r="B535" s="53"/>
      <c r="C535" s="56"/>
      <c r="D535" s="56"/>
      <c r="E535" s="56"/>
      <c r="F535" s="56"/>
      <c r="G535" s="56"/>
      <c r="H535" s="53"/>
      <c r="I535" s="53"/>
      <c r="J535" s="53"/>
    </row>
    <row r="536">
      <c r="A536" s="53"/>
      <c r="B536" s="53"/>
      <c r="C536" s="56"/>
      <c r="D536" s="56"/>
      <c r="E536" s="56"/>
      <c r="F536" s="56"/>
      <c r="G536" s="56"/>
      <c r="H536" s="53"/>
      <c r="I536" s="53"/>
      <c r="J536" s="53"/>
    </row>
    <row r="537">
      <c r="A537" s="53"/>
      <c r="B537" s="53"/>
      <c r="C537" s="56"/>
      <c r="D537" s="56"/>
      <c r="E537" s="56"/>
      <c r="F537" s="56"/>
      <c r="G537" s="56"/>
      <c r="H537" s="53"/>
      <c r="I537" s="53"/>
      <c r="J537" s="53"/>
    </row>
    <row r="538">
      <c r="A538" s="53"/>
      <c r="B538" s="53"/>
      <c r="C538" s="56"/>
      <c r="D538" s="56"/>
      <c r="E538" s="56"/>
      <c r="F538" s="56"/>
      <c r="G538" s="56"/>
      <c r="H538" s="53"/>
      <c r="I538" s="53"/>
      <c r="J538" s="53"/>
    </row>
    <row r="539">
      <c r="A539" s="53"/>
      <c r="B539" s="53"/>
      <c r="C539" s="56"/>
      <c r="D539" s="56"/>
      <c r="E539" s="56"/>
      <c r="F539" s="56"/>
      <c r="G539" s="56"/>
      <c r="H539" s="53"/>
      <c r="I539" s="53"/>
      <c r="J539" s="53"/>
    </row>
    <row r="540">
      <c r="A540" s="53"/>
      <c r="B540" s="53"/>
      <c r="C540" s="56"/>
      <c r="D540" s="56"/>
      <c r="E540" s="56"/>
      <c r="F540" s="56"/>
      <c r="G540" s="56"/>
      <c r="H540" s="53"/>
      <c r="I540" s="53"/>
      <c r="J540" s="53"/>
    </row>
    <row r="541">
      <c r="A541" s="53"/>
      <c r="B541" s="53"/>
      <c r="C541" s="56"/>
      <c r="D541" s="56"/>
      <c r="E541" s="56"/>
      <c r="F541" s="56"/>
      <c r="G541" s="56"/>
      <c r="H541" s="53"/>
      <c r="I541" s="53"/>
      <c r="J541" s="53"/>
    </row>
    <row r="542">
      <c r="A542" s="53"/>
      <c r="B542" s="53"/>
      <c r="C542" s="56"/>
      <c r="D542" s="56"/>
      <c r="E542" s="56"/>
      <c r="F542" s="56"/>
      <c r="G542" s="56"/>
      <c r="H542" s="53"/>
      <c r="I542" s="53"/>
      <c r="J542" s="53"/>
    </row>
    <row r="543">
      <c r="A543" s="53"/>
      <c r="B543" s="53"/>
      <c r="C543" s="56"/>
      <c r="D543" s="56"/>
      <c r="E543" s="56"/>
      <c r="F543" s="56"/>
      <c r="G543" s="56"/>
      <c r="H543" s="53"/>
      <c r="I543" s="53"/>
      <c r="J543" s="53"/>
    </row>
    <row r="544">
      <c r="A544" s="53"/>
      <c r="B544" s="53"/>
      <c r="C544" s="56"/>
      <c r="D544" s="56"/>
      <c r="E544" s="56"/>
      <c r="F544" s="56"/>
      <c r="G544" s="56"/>
      <c r="H544" s="53"/>
      <c r="I544" s="53"/>
      <c r="J544" s="53"/>
    </row>
    <row r="545">
      <c r="A545" s="53"/>
      <c r="B545" s="53"/>
      <c r="C545" s="56"/>
      <c r="D545" s="56"/>
      <c r="E545" s="56"/>
      <c r="F545" s="56"/>
      <c r="G545" s="56"/>
      <c r="H545" s="53"/>
      <c r="I545" s="53"/>
      <c r="J545" s="53"/>
    </row>
    <row r="546">
      <c r="A546" s="53"/>
      <c r="B546" s="53"/>
      <c r="C546" s="56"/>
      <c r="D546" s="56"/>
      <c r="E546" s="56"/>
      <c r="F546" s="56"/>
      <c r="G546" s="56"/>
      <c r="H546" s="53"/>
      <c r="I546" s="53"/>
      <c r="J546" s="53"/>
    </row>
    <row r="547">
      <c r="A547" s="53"/>
      <c r="B547" s="53"/>
      <c r="C547" s="56"/>
      <c r="D547" s="56"/>
      <c r="E547" s="56"/>
      <c r="F547" s="56"/>
      <c r="G547" s="56"/>
      <c r="H547" s="53"/>
      <c r="I547" s="53"/>
      <c r="J547" s="53"/>
    </row>
    <row r="548">
      <c r="A548" s="53"/>
      <c r="B548" s="53"/>
      <c r="C548" s="56"/>
      <c r="D548" s="56"/>
      <c r="E548" s="56"/>
      <c r="F548" s="56"/>
      <c r="G548" s="56"/>
      <c r="H548" s="53"/>
      <c r="I548" s="53"/>
      <c r="J548" s="53"/>
    </row>
    <row r="549">
      <c r="A549" s="53"/>
      <c r="B549" s="53"/>
      <c r="C549" s="56"/>
      <c r="D549" s="56"/>
      <c r="E549" s="56"/>
      <c r="F549" s="56"/>
      <c r="G549" s="56"/>
      <c r="H549" s="53"/>
      <c r="I549" s="53"/>
      <c r="J549" s="53"/>
    </row>
    <row r="550">
      <c r="A550" s="53"/>
      <c r="B550" s="53"/>
      <c r="C550" s="56"/>
      <c r="D550" s="56"/>
      <c r="E550" s="56"/>
      <c r="F550" s="56"/>
      <c r="G550" s="56"/>
      <c r="H550" s="53"/>
      <c r="I550" s="53"/>
      <c r="J550" s="53"/>
    </row>
    <row r="551">
      <c r="A551" s="53"/>
      <c r="B551" s="53"/>
      <c r="C551" s="56"/>
      <c r="D551" s="56"/>
      <c r="E551" s="56"/>
      <c r="F551" s="56"/>
      <c r="G551" s="56"/>
      <c r="H551" s="53"/>
      <c r="I551" s="53"/>
      <c r="J551" s="53"/>
    </row>
    <row r="552">
      <c r="A552" s="53"/>
      <c r="B552" s="53"/>
      <c r="C552" s="56"/>
      <c r="D552" s="56"/>
      <c r="E552" s="56"/>
      <c r="F552" s="56"/>
      <c r="G552" s="56"/>
      <c r="H552" s="53"/>
      <c r="I552" s="53"/>
      <c r="J552" s="53"/>
    </row>
    <row r="553">
      <c r="A553" s="53"/>
      <c r="B553" s="53"/>
      <c r="C553" s="56"/>
      <c r="D553" s="56"/>
      <c r="E553" s="56"/>
      <c r="F553" s="56"/>
      <c r="G553" s="56"/>
      <c r="H553" s="53"/>
      <c r="I553" s="53"/>
      <c r="J553" s="53"/>
    </row>
    <row r="554">
      <c r="A554" s="53"/>
      <c r="B554" s="53"/>
      <c r="C554" s="56"/>
      <c r="D554" s="56"/>
      <c r="E554" s="56"/>
      <c r="F554" s="56"/>
      <c r="G554" s="56"/>
      <c r="H554" s="53"/>
      <c r="I554" s="53"/>
      <c r="J554" s="53"/>
    </row>
    <row r="555">
      <c r="A555" s="53"/>
      <c r="B555" s="53"/>
      <c r="C555" s="56"/>
      <c r="D555" s="56"/>
      <c r="E555" s="56"/>
      <c r="F555" s="56"/>
      <c r="G555" s="56"/>
      <c r="H555" s="53"/>
      <c r="I555" s="53"/>
      <c r="J555" s="53"/>
    </row>
    <row r="556">
      <c r="A556" s="53"/>
      <c r="B556" s="53"/>
      <c r="C556" s="56"/>
      <c r="D556" s="56"/>
      <c r="E556" s="56"/>
      <c r="F556" s="56"/>
      <c r="G556" s="56"/>
      <c r="H556" s="53"/>
      <c r="I556" s="53"/>
      <c r="J556" s="53"/>
    </row>
    <row r="557">
      <c r="A557" s="53"/>
      <c r="B557" s="53"/>
      <c r="C557" s="56"/>
      <c r="D557" s="56"/>
      <c r="E557" s="56"/>
      <c r="F557" s="56"/>
      <c r="G557" s="56"/>
      <c r="H557" s="53"/>
      <c r="I557" s="53"/>
      <c r="J557" s="53"/>
    </row>
    <row r="558">
      <c r="A558" s="53"/>
      <c r="B558" s="53"/>
      <c r="C558" s="56"/>
      <c r="D558" s="56"/>
      <c r="E558" s="56"/>
      <c r="F558" s="56"/>
      <c r="G558" s="56"/>
      <c r="H558" s="53"/>
      <c r="I558" s="53"/>
      <c r="J558" s="53"/>
    </row>
    <row r="559">
      <c r="A559" s="53"/>
      <c r="B559" s="53"/>
      <c r="C559" s="56"/>
      <c r="D559" s="56"/>
      <c r="E559" s="56"/>
      <c r="F559" s="56"/>
      <c r="G559" s="56"/>
      <c r="H559" s="53"/>
      <c r="I559" s="53"/>
      <c r="J559" s="53"/>
    </row>
    <row r="560">
      <c r="A560" s="53"/>
      <c r="B560" s="53"/>
      <c r="C560" s="56"/>
      <c r="D560" s="56"/>
      <c r="E560" s="56"/>
      <c r="F560" s="56"/>
      <c r="G560" s="56"/>
      <c r="H560" s="53"/>
      <c r="I560" s="53"/>
      <c r="J560" s="53"/>
    </row>
    <row r="561">
      <c r="A561" s="53"/>
      <c r="B561" s="53"/>
      <c r="C561" s="56"/>
      <c r="D561" s="56"/>
      <c r="E561" s="56"/>
      <c r="F561" s="56"/>
      <c r="G561" s="56"/>
      <c r="H561" s="53"/>
      <c r="I561" s="53"/>
      <c r="J561" s="53"/>
    </row>
    <row r="562">
      <c r="A562" s="53"/>
      <c r="B562" s="53"/>
      <c r="C562" s="56"/>
      <c r="D562" s="56"/>
      <c r="E562" s="56"/>
      <c r="F562" s="56"/>
      <c r="G562" s="56"/>
      <c r="H562" s="53"/>
      <c r="I562" s="53"/>
      <c r="J562" s="53"/>
    </row>
    <row r="563">
      <c r="A563" s="53"/>
      <c r="B563" s="53"/>
      <c r="C563" s="56"/>
      <c r="D563" s="56"/>
      <c r="E563" s="56"/>
      <c r="F563" s="56"/>
      <c r="G563" s="56"/>
      <c r="H563" s="53"/>
      <c r="I563" s="53"/>
      <c r="J563" s="53"/>
    </row>
    <row r="564">
      <c r="A564" s="53"/>
      <c r="B564" s="53"/>
      <c r="C564" s="56"/>
      <c r="D564" s="56"/>
      <c r="E564" s="56"/>
      <c r="F564" s="56"/>
      <c r="G564" s="56"/>
      <c r="H564" s="53"/>
      <c r="I564" s="53"/>
      <c r="J564" s="53"/>
    </row>
    <row r="565">
      <c r="A565" s="53"/>
      <c r="B565" s="53"/>
      <c r="C565" s="56"/>
      <c r="D565" s="56"/>
      <c r="E565" s="56"/>
      <c r="F565" s="56"/>
      <c r="G565" s="56"/>
      <c r="H565" s="53"/>
      <c r="I565" s="53"/>
      <c r="J565" s="53"/>
    </row>
    <row r="566">
      <c r="A566" s="53"/>
      <c r="B566" s="53"/>
      <c r="C566" s="56"/>
      <c r="D566" s="56"/>
      <c r="E566" s="56"/>
      <c r="F566" s="56"/>
      <c r="G566" s="56"/>
      <c r="H566" s="53"/>
      <c r="I566" s="53"/>
      <c r="J566" s="53"/>
    </row>
    <row r="567">
      <c r="A567" s="53"/>
      <c r="B567" s="53"/>
      <c r="C567" s="56"/>
      <c r="D567" s="56"/>
      <c r="E567" s="56"/>
      <c r="F567" s="56"/>
      <c r="G567" s="56"/>
      <c r="H567" s="53"/>
      <c r="I567" s="53"/>
      <c r="J567" s="53"/>
    </row>
    <row r="568">
      <c r="A568" s="53"/>
      <c r="B568" s="53"/>
      <c r="C568" s="56"/>
      <c r="D568" s="56"/>
      <c r="E568" s="56"/>
      <c r="F568" s="56"/>
      <c r="G568" s="56"/>
      <c r="H568" s="53"/>
      <c r="I568" s="53"/>
      <c r="J568" s="53"/>
    </row>
    <row r="569">
      <c r="A569" s="53"/>
      <c r="B569" s="53"/>
      <c r="C569" s="56"/>
      <c r="D569" s="56"/>
      <c r="E569" s="56"/>
      <c r="F569" s="56"/>
      <c r="G569" s="56"/>
      <c r="H569" s="53"/>
      <c r="I569" s="53"/>
      <c r="J569" s="53"/>
    </row>
    <row r="570">
      <c r="A570" s="53"/>
      <c r="B570" s="53"/>
      <c r="C570" s="56"/>
      <c r="D570" s="56"/>
      <c r="E570" s="56"/>
      <c r="F570" s="56"/>
      <c r="G570" s="56"/>
      <c r="H570" s="53"/>
      <c r="I570" s="53"/>
      <c r="J570" s="53"/>
    </row>
    <row r="571">
      <c r="A571" s="53"/>
      <c r="B571" s="53"/>
      <c r="C571" s="56"/>
      <c r="D571" s="56"/>
      <c r="E571" s="56"/>
      <c r="F571" s="56"/>
      <c r="G571" s="56"/>
      <c r="H571" s="53"/>
      <c r="I571" s="53"/>
      <c r="J571" s="53"/>
    </row>
    <row r="572">
      <c r="A572" s="53"/>
      <c r="B572" s="53"/>
      <c r="C572" s="56"/>
      <c r="D572" s="56"/>
      <c r="E572" s="56"/>
      <c r="F572" s="56"/>
      <c r="G572" s="56"/>
      <c r="H572" s="53"/>
      <c r="I572" s="53"/>
      <c r="J572" s="53"/>
    </row>
    <row r="573">
      <c r="A573" s="53"/>
      <c r="B573" s="53"/>
      <c r="C573" s="56"/>
      <c r="D573" s="56"/>
      <c r="E573" s="56"/>
      <c r="F573" s="56"/>
      <c r="G573" s="56"/>
      <c r="H573" s="53"/>
      <c r="I573" s="53"/>
      <c r="J573" s="53"/>
    </row>
    <row r="574">
      <c r="A574" s="53"/>
      <c r="B574" s="53"/>
      <c r="C574" s="56"/>
      <c r="D574" s="56"/>
      <c r="E574" s="56"/>
      <c r="F574" s="56"/>
      <c r="G574" s="56"/>
      <c r="H574" s="53"/>
      <c r="I574" s="53"/>
      <c r="J574" s="53"/>
    </row>
    <row r="575">
      <c r="A575" s="53"/>
      <c r="B575" s="53"/>
      <c r="C575" s="56"/>
      <c r="D575" s="56"/>
      <c r="E575" s="56"/>
      <c r="F575" s="56"/>
      <c r="G575" s="56"/>
      <c r="H575" s="53"/>
      <c r="I575" s="53"/>
      <c r="J575" s="53"/>
    </row>
    <row r="576">
      <c r="A576" s="53"/>
      <c r="B576" s="53"/>
      <c r="C576" s="56"/>
      <c r="D576" s="56"/>
      <c r="E576" s="56"/>
      <c r="F576" s="56"/>
      <c r="G576" s="56"/>
      <c r="H576" s="53"/>
      <c r="I576" s="53"/>
      <c r="J576" s="53"/>
    </row>
    <row r="577">
      <c r="A577" s="53"/>
      <c r="B577" s="53"/>
      <c r="C577" s="56"/>
      <c r="D577" s="56"/>
      <c r="E577" s="56"/>
      <c r="F577" s="56"/>
      <c r="G577" s="56"/>
      <c r="H577" s="53"/>
      <c r="I577" s="53"/>
      <c r="J577" s="53"/>
    </row>
    <row r="578">
      <c r="A578" s="53"/>
      <c r="B578" s="53"/>
      <c r="C578" s="56"/>
      <c r="D578" s="56"/>
      <c r="E578" s="56"/>
      <c r="F578" s="56"/>
      <c r="G578" s="56"/>
      <c r="H578" s="53"/>
      <c r="I578" s="53"/>
      <c r="J578" s="53"/>
    </row>
    <row r="579">
      <c r="A579" s="53"/>
      <c r="B579" s="53"/>
      <c r="C579" s="56"/>
      <c r="D579" s="56"/>
      <c r="E579" s="56"/>
      <c r="F579" s="56"/>
      <c r="G579" s="56"/>
      <c r="H579" s="53"/>
      <c r="I579" s="53"/>
      <c r="J579" s="53"/>
    </row>
    <row r="580">
      <c r="A580" s="53"/>
      <c r="B580" s="53"/>
      <c r="C580" s="56"/>
      <c r="D580" s="56"/>
      <c r="E580" s="56"/>
      <c r="F580" s="56"/>
      <c r="G580" s="56"/>
      <c r="H580" s="53"/>
      <c r="I580" s="53"/>
      <c r="J580" s="53"/>
    </row>
    <row r="581">
      <c r="A581" s="53"/>
      <c r="B581" s="53"/>
      <c r="C581" s="56"/>
      <c r="D581" s="56"/>
      <c r="E581" s="56"/>
      <c r="F581" s="56"/>
      <c r="G581" s="56"/>
      <c r="H581" s="53"/>
      <c r="I581" s="53"/>
      <c r="J581" s="53"/>
    </row>
    <row r="582">
      <c r="A582" s="53"/>
      <c r="B582" s="53"/>
      <c r="C582" s="56"/>
      <c r="D582" s="56"/>
      <c r="E582" s="56"/>
      <c r="F582" s="56"/>
      <c r="G582" s="56"/>
      <c r="H582" s="53"/>
      <c r="I582" s="53"/>
      <c r="J582" s="53"/>
    </row>
    <row r="583">
      <c r="A583" s="53"/>
      <c r="B583" s="53"/>
      <c r="C583" s="56"/>
      <c r="D583" s="56"/>
      <c r="E583" s="56"/>
      <c r="F583" s="56"/>
      <c r="G583" s="56"/>
      <c r="H583" s="53"/>
      <c r="I583" s="53"/>
      <c r="J583" s="53"/>
    </row>
    <row r="584">
      <c r="A584" s="53"/>
      <c r="B584" s="53"/>
      <c r="C584" s="56"/>
      <c r="D584" s="56"/>
      <c r="E584" s="56"/>
      <c r="F584" s="56"/>
      <c r="G584" s="56"/>
      <c r="H584" s="53"/>
      <c r="I584" s="53"/>
      <c r="J584" s="53"/>
    </row>
    <row r="585">
      <c r="A585" s="53"/>
      <c r="B585" s="53"/>
      <c r="C585" s="56"/>
      <c r="D585" s="56"/>
      <c r="E585" s="56"/>
      <c r="F585" s="56"/>
      <c r="G585" s="56"/>
      <c r="H585" s="53"/>
      <c r="I585" s="53"/>
      <c r="J585" s="53"/>
    </row>
    <row r="586">
      <c r="A586" s="53"/>
      <c r="B586" s="53"/>
      <c r="C586" s="56"/>
      <c r="D586" s="56"/>
      <c r="E586" s="56"/>
      <c r="F586" s="56"/>
      <c r="G586" s="56"/>
      <c r="H586" s="53"/>
      <c r="I586" s="53"/>
      <c r="J586" s="53"/>
    </row>
    <row r="587">
      <c r="A587" s="53"/>
      <c r="B587" s="53"/>
      <c r="C587" s="56"/>
      <c r="D587" s="56"/>
      <c r="E587" s="56"/>
      <c r="F587" s="56"/>
      <c r="G587" s="56"/>
      <c r="H587" s="53"/>
      <c r="I587" s="53"/>
      <c r="J587" s="53"/>
    </row>
    <row r="588">
      <c r="A588" s="53"/>
      <c r="B588" s="53"/>
      <c r="C588" s="56"/>
      <c r="D588" s="56"/>
      <c r="E588" s="56"/>
      <c r="F588" s="56"/>
      <c r="G588" s="56"/>
      <c r="H588" s="53"/>
      <c r="I588" s="53"/>
      <c r="J588" s="53"/>
    </row>
    <row r="589">
      <c r="A589" s="53"/>
      <c r="B589" s="53"/>
      <c r="C589" s="56"/>
      <c r="D589" s="56"/>
      <c r="E589" s="56"/>
      <c r="F589" s="56"/>
      <c r="G589" s="56"/>
      <c r="H589" s="53"/>
      <c r="I589" s="53"/>
      <c r="J589" s="53"/>
    </row>
    <row r="590">
      <c r="A590" s="53"/>
      <c r="B590" s="53"/>
      <c r="C590" s="56"/>
      <c r="D590" s="56"/>
      <c r="E590" s="56"/>
      <c r="F590" s="56"/>
      <c r="G590" s="56"/>
      <c r="H590" s="53"/>
      <c r="I590" s="53"/>
      <c r="J590" s="53"/>
    </row>
    <row r="591">
      <c r="A591" s="53"/>
      <c r="B591" s="53"/>
      <c r="C591" s="56"/>
      <c r="D591" s="56"/>
      <c r="E591" s="56"/>
      <c r="F591" s="56"/>
      <c r="G591" s="56"/>
      <c r="H591" s="53"/>
      <c r="I591" s="53"/>
      <c r="J591" s="53"/>
    </row>
    <row r="592">
      <c r="A592" s="53"/>
      <c r="B592" s="53"/>
      <c r="C592" s="56"/>
      <c r="D592" s="56"/>
      <c r="E592" s="56"/>
      <c r="F592" s="56"/>
      <c r="G592" s="56"/>
      <c r="H592" s="53"/>
      <c r="I592" s="53"/>
      <c r="J592" s="53"/>
    </row>
    <row r="593">
      <c r="A593" s="53"/>
      <c r="B593" s="53"/>
      <c r="C593" s="56"/>
      <c r="D593" s="56"/>
      <c r="E593" s="56"/>
      <c r="F593" s="56"/>
      <c r="G593" s="56"/>
      <c r="H593" s="53"/>
      <c r="I593" s="53"/>
      <c r="J593" s="53"/>
    </row>
    <row r="594">
      <c r="A594" s="53"/>
      <c r="B594" s="53"/>
      <c r="C594" s="56"/>
      <c r="D594" s="56"/>
      <c r="E594" s="56"/>
      <c r="F594" s="56"/>
      <c r="G594" s="56"/>
      <c r="H594" s="53"/>
      <c r="I594" s="53"/>
      <c r="J594" s="53"/>
    </row>
    <row r="595">
      <c r="A595" s="53"/>
      <c r="B595" s="53"/>
      <c r="C595" s="56"/>
      <c r="D595" s="56"/>
      <c r="E595" s="56"/>
      <c r="F595" s="56"/>
      <c r="G595" s="56"/>
      <c r="H595" s="53"/>
      <c r="I595" s="53"/>
      <c r="J595" s="53"/>
    </row>
    <row r="596">
      <c r="A596" s="53"/>
      <c r="B596" s="53"/>
      <c r="C596" s="56"/>
      <c r="D596" s="56"/>
      <c r="E596" s="56"/>
      <c r="F596" s="56"/>
      <c r="G596" s="56"/>
      <c r="H596" s="53"/>
      <c r="I596" s="53"/>
      <c r="J596" s="53"/>
    </row>
    <row r="597">
      <c r="A597" s="53"/>
      <c r="B597" s="53"/>
      <c r="C597" s="56"/>
      <c r="D597" s="56"/>
      <c r="E597" s="56"/>
      <c r="F597" s="56"/>
      <c r="G597" s="56"/>
      <c r="H597" s="53"/>
      <c r="I597" s="53"/>
      <c r="J597" s="53"/>
    </row>
    <row r="598">
      <c r="A598" s="53"/>
      <c r="B598" s="53"/>
      <c r="C598" s="56"/>
      <c r="D598" s="56"/>
      <c r="E598" s="56"/>
      <c r="F598" s="56"/>
      <c r="G598" s="56"/>
      <c r="H598" s="53"/>
      <c r="I598" s="53"/>
      <c r="J598" s="53"/>
    </row>
    <row r="599">
      <c r="A599" s="53"/>
      <c r="B599" s="53"/>
      <c r="C599" s="56"/>
      <c r="D599" s="56"/>
      <c r="E599" s="56"/>
      <c r="F599" s="56"/>
      <c r="G599" s="56"/>
      <c r="H599" s="53"/>
      <c r="I599" s="53"/>
      <c r="J599" s="53"/>
    </row>
    <row r="600">
      <c r="A600" s="53"/>
      <c r="B600" s="53"/>
      <c r="C600" s="56"/>
      <c r="D600" s="56"/>
      <c r="E600" s="56"/>
      <c r="F600" s="56"/>
      <c r="G600" s="56"/>
      <c r="H600" s="53"/>
      <c r="I600" s="53"/>
      <c r="J600" s="53"/>
    </row>
    <row r="601">
      <c r="A601" s="53"/>
      <c r="B601" s="53"/>
      <c r="C601" s="56"/>
      <c r="D601" s="56"/>
      <c r="E601" s="56"/>
      <c r="F601" s="56"/>
      <c r="G601" s="56"/>
      <c r="H601" s="53"/>
      <c r="I601" s="53"/>
      <c r="J601" s="53"/>
    </row>
    <row r="602">
      <c r="A602" s="53"/>
      <c r="B602" s="53"/>
      <c r="C602" s="56"/>
      <c r="D602" s="56"/>
      <c r="E602" s="56"/>
      <c r="F602" s="56"/>
      <c r="G602" s="56"/>
      <c r="H602" s="53"/>
      <c r="I602" s="53"/>
      <c r="J602" s="53"/>
    </row>
    <row r="603">
      <c r="A603" s="53"/>
      <c r="B603" s="53"/>
      <c r="C603" s="56"/>
      <c r="D603" s="56"/>
      <c r="E603" s="56"/>
      <c r="F603" s="56"/>
      <c r="G603" s="56"/>
      <c r="H603" s="53"/>
      <c r="I603" s="53"/>
      <c r="J603" s="53"/>
    </row>
    <row r="604">
      <c r="A604" s="53"/>
      <c r="B604" s="53"/>
      <c r="C604" s="56"/>
      <c r="D604" s="56"/>
      <c r="E604" s="56"/>
      <c r="F604" s="56"/>
      <c r="G604" s="56"/>
      <c r="H604" s="53"/>
      <c r="I604" s="53"/>
      <c r="J604" s="53"/>
    </row>
    <row r="605">
      <c r="A605" s="53"/>
      <c r="B605" s="53"/>
      <c r="C605" s="56"/>
      <c r="D605" s="56"/>
      <c r="E605" s="56"/>
      <c r="F605" s="56"/>
      <c r="G605" s="56"/>
      <c r="H605" s="53"/>
      <c r="I605" s="53"/>
      <c r="J605" s="53"/>
    </row>
    <row r="606">
      <c r="A606" s="53"/>
      <c r="B606" s="53"/>
      <c r="C606" s="56"/>
      <c r="D606" s="56"/>
      <c r="E606" s="56"/>
      <c r="F606" s="56"/>
      <c r="G606" s="56"/>
      <c r="H606" s="53"/>
      <c r="I606" s="53"/>
      <c r="J606" s="53"/>
    </row>
    <row r="607">
      <c r="A607" s="53"/>
      <c r="B607" s="53"/>
      <c r="C607" s="56"/>
      <c r="D607" s="56"/>
      <c r="E607" s="56"/>
      <c r="F607" s="56"/>
      <c r="G607" s="56"/>
      <c r="H607" s="53"/>
      <c r="I607" s="53"/>
      <c r="J607" s="53"/>
    </row>
    <row r="608">
      <c r="A608" s="53"/>
      <c r="B608" s="53"/>
      <c r="C608" s="56"/>
      <c r="D608" s="56"/>
      <c r="E608" s="56"/>
      <c r="F608" s="56"/>
      <c r="G608" s="56"/>
      <c r="H608" s="53"/>
      <c r="I608" s="53"/>
      <c r="J608" s="53"/>
    </row>
    <row r="609">
      <c r="A609" s="53"/>
      <c r="B609" s="53"/>
      <c r="C609" s="56"/>
      <c r="D609" s="56"/>
      <c r="E609" s="56"/>
      <c r="F609" s="56"/>
      <c r="G609" s="56"/>
      <c r="H609" s="53"/>
      <c r="I609" s="53"/>
      <c r="J609" s="53"/>
    </row>
    <row r="610">
      <c r="A610" s="53"/>
      <c r="B610" s="53"/>
      <c r="C610" s="56"/>
      <c r="D610" s="56"/>
      <c r="E610" s="56"/>
      <c r="F610" s="56"/>
      <c r="G610" s="56"/>
      <c r="H610" s="53"/>
      <c r="I610" s="53"/>
      <c r="J610" s="53"/>
    </row>
    <row r="611">
      <c r="A611" s="53"/>
      <c r="B611" s="53"/>
      <c r="C611" s="56"/>
      <c r="D611" s="56"/>
      <c r="E611" s="56"/>
      <c r="F611" s="56"/>
      <c r="G611" s="56"/>
      <c r="H611" s="53"/>
      <c r="I611" s="53"/>
      <c r="J611" s="53"/>
    </row>
    <row r="612">
      <c r="A612" s="53"/>
      <c r="B612" s="53"/>
      <c r="C612" s="56"/>
      <c r="D612" s="56"/>
      <c r="E612" s="56"/>
      <c r="F612" s="56"/>
      <c r="G612" s="56"/>
      <c r="H612" s="53"/>
      <c r="I612" s="53"/>
      <c r="J612" s="53"/>
    </row>
    <row r="613">
      <c r="A613" s="53"/>
      <c r="B613" s="53"/>
      <c r="C613" s="56"/>
      <c r="D613" s="56"/>
      <c r="E613" s="56"/>
      <c r="F613" s="56"/>
      <c r="G613" s="56"/>
      <c r="H613" s="53"/>
      <c r="I613" s="53"/>
      <c r="J613" s="53"/>
    </row>
    <row r="614">
      <c r="A614" s="53"/>
      <c r="B614" s="53"/>
      <c r="C614" s="56"/>
      <c r="D614" s="56"/>
      <c r="E614" s="56"/>
      <c r="F614" s="56"/>
      <c r="G614" s="56"/>
      <c r="H614" s="53"/>
      <c r="I614" s="53"/>
      <c r="J614" s="53"/>
    </row>
    <row r="615">
      <c r="A615" s="53"/>
      <c r="B615" s="53"/>
      <c r="C615" s="56"/>
      <c r="D615" s="56"/>
      <c r="E615" s="56"/>
      <c r="F615" s="56"/>
      <c r="G615" s="56"/>
      <c r="H615" s="53"/>
      <c r="I615" s="53"/>
      <c r="J615" s="53"/>
    </row>
    <row r="616">
      <c r="A616" s="53"/>
      <c r="B616" s="53"/>
      <c r="C616" s="56"/>
      <c r="D616" s="56"/>
      <c r="E616" s="56"/>
      <c r="F616" s="56"/>
      <c r="G616" s="56"/>
      <c r="H616" s="53"/>
      <c r="I616" s="53"/>
      <c r="J616" s="53"/>
    </row>
    <row r="617">
      <c r="A617" s="53"/>
      <c r="B617" s="53"/>
      <c r="C617" s="56"/>
      <c r="D617" s="56"/>
      <c r="E617" s="56"/>
      <c r="F617" s="56"/>
      <c r="G617" s="56"/>
      <c r="H617" s="53"/>
      <c r="I617" s="53"/>
      <c r="J617" s="53"/>
    </row>
    <row r="618">
      <c r="A618" s="53"/>
      <c r="B618" s="53"/>
      <c r="C618" s="56"/>
      <c r="D618" s="56"/>
      <c r="E618" s="56"/>
      <c r="F618" s="56"/>
      <c r="G618" s="56"/>
      <c r="H618" s="53"/>
      <c r="I618" s="53"/>
      <c r="J618" s="53"/>
    </row>
    <row r="619">
      <c r="A619" s="53"/>
      <c r="B619" s="53"/>
      <c r="C619" s="56"/>
      <c r="D619" s="56"/>
      <c r="E619" s="56"/>
      <c r="F619" s="56"/>
      <c r="G619" s="56"/>
      <c r="H619" s="53"/>
      <c r="I619" s="53"/>
      <c r="J619" s="53"/>
    </row>
    <row r="620">
      <c r="A620" s="53"/>
      <c r="B620" s="53"/>
      <c r="C620" s="56"/>
      <c r="D620" s="56"/>
      <c r="E620" s="56"/>
      <c r="F620" s="56"/>
      <c r="G620" s="56"/>
      <c r="H620" s="53"/>
      <c r="I620" s="53"/>
      <c r="J620" s="53"/>
    </row>
    <row r="621">
      <c r="A621" s="53"/>
      <c r="B621" s="53"/>
      <c r="C621" s="56"/>
      <c r="D621" s="56"/>
      <c r="E621" s="56"/>
      <c r="F621" s="56"/>
      <c r="G621" s="56"/>
      <c r="H621" s="53"/>
      <c r="I621" s="53"/>
      <c r="J621" s="53"/>
    </row>
    <row r="622">
      <c r="A622" s="53"/>
      <c r="B622" s="53"/>
      <c r="C622" s="56"/>
      <c r="D622" s="56"/>
      <c r="E622" s="56"/>
      <c r="F622" s="56"/>
      <c r="G622" s="56"/>
      <c r="H622" s="53"/>
      <c r="I622" s="53"/>
      <c r="J622" s="53"/>
    </row>
    <row r="623">
      <c r="A623" s="53"/>
      <c r="B623" s="53"/>
      <c r="C623" s="56"/>
      <c r="D623" s="56"/>
      <c r="E623" s="56"/>
      <c r="F623" s="56"/>
      <c r="G623" s="56"/>
      <c r="H623" s="53"/>
      <c r="I623" s="53"/>
      <c r="J623" s="53"/>
    </row>
    <row r="624">
      <c r="A624" s="53"/>
      <c r="B624" s="53"/>
      <c r="C624" s="56"/>
      <c r="D624" s="56"/>
      <c r="E624" s="56"/>
      <c r="F624" s="56"/>
      <c r="G624" s="56"/>
      <c r="H624" s="53"/>
      <c r="I624" s="53"/>
      <c r="J624" s="53"/>
    </row>
    <row r="625">
      <c r="A625" s="53"/>
      <c r="B625" s="53"/>
      <c r="C625" s="56"/>
      <c r="D625" s="56"/>
      <c r="E625" s="56"/>
      <c r="F625" s="56"/>
      <c r="G625" s="56"/>
      <c r="H625" s="53"/>
      <c r="I625" s="53"/>
      <c r="J625" s="53"/>
    </row>
    <row r="626">
      <c r="A626" s="53"/>
      <c r="B626" s="53"/>
      <c r="C626" s="56"/>
      <c r="D626" s="56"/>
      <c r="E626" s="56"/>
      <c r="F626" s="56"/>
      <c r="G626" s="56"/>
      <c r="H626" s="53"/>
      <c r="I626" s="53"/>
      <c r="J626" s="53"/>
    </row>
    <row r="627">
      <c r="A627" s="53"/>
      <c r="B627" s="53"/>
      <c r="C627" s="56"/>
      <c r="D627" s="56"/>
      <c r="E627" s="56"/>
      <c r="F627" s="56"/>
      <c r="G627" s="56"/>
      <c r="H627" s="53"/>
      <c r="I627" s="53"/>
      <c r="J627" s="53"/>
    </row>
    <row r="628">
      <c r="A628" s="53"/>
      <c r="B628" s="53"/>
      <c r="C628" s="56"/>
      <c r="D628" s="56"/>
      <c r="E628" s="56"/>
      <c r="F628" s="56"/>
      <c r="G628" s="56"/>
      <c r="H628" s="53"/>
      <c r="I628" s="53"/>
      <c r="J628" s="53"/>
    </row>
    <row r="629">
      <c r="A629" s="53"/>
      <c r="B629" s="53"/>
      <c r="C629" s="56"/>
      <c r="D629" s="56"/>
      <c r="E629" s="56"/>
      <c r="F629" s="56"/>
      <c r="G629" s="56"/>
      <c r="H629" s="53"/>
      <c r="I629" s="53"/>
      <c r="J629" s="53"/>
    </row>
    <row r="630">
      <c r="A630" s="53"/>
      <c r="B630" s="53"/>
      <c r="C630" s="56"/>
      <c r="D630" s="56"/>
      <c r="E630" s="56"/>
      <c r="F630" s="56"/>
      <c r="G630" s="56"/>
      <c r="H630" s="53"/>
      <c r="I630" s="53"/>
      <c r="J630" s="53"/>
    </row>
    <row r="631">
      <c r="A631" s="53"/>
      <c r="B631" s="53"/>
      <c r="C631" s="56"/>
      <c r="D631" s="56"/>
      <c r="E631" s="56"/>
      <c r="F631" s="56"/>
      <c r="G631" s="56"/>
      <c r="H631" s="53"/>
      <c r="I631" s="53"/>
      <c r="J631" s="53"/>
    </row>
    <row r="632">
      <c r="A632" s="53"/>
      <c r="B632" s="53"/>
      <c r="C632" s="56"/>
      <c r="D632" s="56"/>
      <c r="E632" s="56"/>
      <c r="F632" s="56"/>
      <c r="G632" s="56"/>
      <c r="H632" s="53"/>
      <c r="I632" s="53"/>
      <c r="J632" s="53"/>
    </row>
    <row r="633">
      <c r="A633" s="53"/>
      <c r="B633" s="53"/>
      <c r="C633" s="56"/>
      <c r="D633" s="56"/>
      <c r="E633" s="56"/>
      <c r="F633" s="56"/>
      <c r="G633" s="56"/>
      <c r="H633" s="53"/>
      <c r="I633" s="53"/>
      <c r="J633" s="53"/>
    </row>
    <row r="634">
      <c r="A634" s="53"/>
      <c r="B634" s="53"/>
      <c r="C634" s="56"/>
      <c r="D634" s="56"/>
      <c r="E634" s="56"/>
      <c r="F634" s="56"/>
      <c r="G634" s="56"/>
      <c r="H634" s="53"/>
      <c r="I634" s="53"/>
      <c r="J634" s="53"/>
    </row>
    <row r="635">
      <c r="A635" s="53"/>
      <c r="B635" s="53"/>
      <c r="C635" s="56"/>
      <c r="D635" s="56"/>
      <c r="E635" s="56"/>
      <c r="F635" s="56"/>
      <c r="G635" s="56"/>
      <c r="H635" s="53"/>
      <c r="I635" s="53"/>
      <c r="J635" s="53"/>
    </row>
    <row r="636">
      <c r="A636" s="53"/>
      <c r="B636" s="53"/>
      <c r="C636" s="56"/>
      <c r="D636" s="56"/>
      <c r="E636" s="56"/>
      <c r="F636" s="56"/>
      <c r="G636" s="56"/>
      <c r="H636" s="53"/>
      <c r="I636" s="53"/>
      <c r="J636" s="53"/>
    </row>
    <row r="637">
      <c r="A637" s="53"/>
      <c r="B637" s="53"/>
      <c r="C637" s="56"/>
      <c r="D637" s="56"/>
      <c r="E637" s="56"/>
      <c r="F637" s="56"/>
      <c r="G637" s="56"/>
      <c r="H637" s="53"/>
      <c r="I637" s="53"/>
      <c r="J637" s="53"/>
    </row>
    <row r="638">
      <c r="A638" s="53"/>
      <c r="B638" s="53"/>
      <c r="C638" s="56"/>
      <c r="D638" s="56"/>
      <c r="E638" s="56"/>
      <c r="F638" s="56"/>
      <c r="G638" s="56"/>
      <c r="H638" s="53"/>
      <c r="I638" s="53"/>
      <c r="J638" s="53"/>
    </row>
    <row r="639">
      <c r="A639" s="53"/>
      <c r="B639" s="53"/>
      <c r="C639" s="56"/>
      <c r="D639" s="56"/>
      <c r="E639" s="56"/>
      <c r="F639" s="56"/>
      <c r="G639" s="56"/>
      <c r="H639" s="53"/>
      <c r="I639" s="53"/>
      <c r="J639" s="53"/>
    </row>
    <row r="640">
      <c r="A640" s="53"/>
      <c r="B640" s="53"/>
      <c r="C640" s="56"/>
      <c r="D640" s="56"/>
      <c r="E640" s="56"/>
      <c r="F640" s="56"/>
      <c r="G640" s="56"/>
      <c r="H640" s="53"/>
      <c r="I640" s="53"/>
      <c r="J640" s="53"/>
    </row>
    <row r="641">
      <c r="A641" s="53"/>
      <c r="B641" s="53"/>
      <c r="C641" s="56"/>
      <c r="D641" s="56"/>
      <c r="E641" s="56"/>
      <c r="F641" s="56"/>
      <c r="G641" s="56"/>
      <c r="H641" s="53"/>
      <c r="I641" s="53"/>
      <c r="J641" s="53"/>
    </row>
    <row r="642">
      <c r="A642" s="53"/>
      <c r="B642" s="53"/>
      <c r="C642" s="56"/>
      <c r="D642" s="56"/>
      <c r="E642" s="56"/>
      <c r="F642" s="56"/>
      <c r="G642" s="56"/>
      <c r="H642" s="53"/>
      <c r="I642" s="53"/>
      <c r="J642" s="53"/>
    </row>
    <row r="643">
      <c r="A643" s="53"/>
      <c r="B643" s="53"/>
      <c r="C643" s="56"/>
      <c r="D643" s="56"/>
      <c r="E643" s="56"/>
      <c r="F643" s="56"/>
      <c r="G643" s="56"/>
      <c r="H643" s="53"/>
      <c r="I643" s="53"/>
      <c r="J643" s="53"/>
    </row>
    <row r="644">
      <c r="A644" s="53"/>
      <c r="B644" s="53"/>
      <c r="C644" s="56"/>
      <c r="D644" s="56"/>
      <c r="E644" s="56"/>
      <c r="F644" s="56"/>
      <c r="G644" s="56"/>
      <c r="H644" s="53"/>
      <c r="I644" s="53"/>
      <c r="J644" s="53"/>
    </row>
    <row r="645">
      <c r="A645" s="53"/>
      <c r="B645" s="53"/>
      <c r="C645" s="56"/>
      <c r="D645" s="56"/>
      <c r="E645" s="56"/>
      <c r="F645" s="56"/>
      <c r="G645" s="56"/>
      <c r="H645" s="53"/>
      <c r="I645" s="53"/>
      <c r="J645" s="53"/>
    </row>
    <row r="646">
      <c r="A646" s="53"/>
      <c r="B646" s="53"/>
      <c r="C646" s="56"/>
      <c r="D646" s="56"/>
      <c r="E646" s="56"/>
      <c r="F646" s="56"/>
      <c r="G646" s="56"/>
      <c r="H646" s="53"/>
      <c r="I646" s="53"/>
      <c r="J646" s="53"/>
    </row>
    <row r="647">
      <c r="A647" s="53"/>
      <c r="B647" s="53"/>
      <c r="C647" s="56"/>
      <c r="D647" s="56"/>
      <c r="E647" s="56"/>
      <c r="F647" s="56"/>
      <c r="G647" s="56"/>
      <c r="H647" s="53"/>
      <c r="I647" s="53"/>
      <c r="J647" s="53"/>
    </row>
    <row r="648">
      <c r="A648" s="53"/>
      <c r="B648" s="53"/>
      <c r="C648" s="56"/>
      <c r="D648" s="56"/>
      <c r="E648" s="56"/>
      <c r="F648" s="56"/>
      <c r="G648" s="56"/>
      <c r="H648" s="53"/>
      <c r="I648" s="53"/>
      <c r="J648" s="53"/>
    </row>
    <row r="649">
      <c r="A649" s="53"/>
      <c r="B649" s="53"/>
      <c r="C649" s="56"/>
      <c r="D649" s="56"/>
      <c r="E649" s="56"/>
      <c r="F649" s="56"/>
      <c r="G649" s="56"/>
      <c r="H649" s="53"/>
      <c r="I649" s="53"/>
      <c r="J649" s="53"/>
    </row>
    <row r="650">
      <c r="A650" s="53"/>
      <c r="B650" s="53"/>
      <c r="C650" s="56"/>
      <c r="D650" s="56"/>
      <c r="E650" s="56"/>
      <c r="F650" s="56"/>
      <c r="G650" s="56"/>
      <c r="H650" s="53"/>
      <c r="I650" s="53"/>
      <c r="J650" s="53"/>
    </row>
    <row r="651">
      <c r="A651" s="53"/>
      <c r="B651" s="53"/>
      <c r="C651" s="56"/>
      <c r="D651" s="56"/>
      <c r="E651" s="56"/>
      <c r="F651" s="56"/>
      <c r="G651" s="56"/>
      <c r="H651" s="53"/>
      <c r="I651" s="53"/>
      <c r="J651" s="53"/>
    </row>
    <row r="652">
      <c r="A652" s="53"/>
      <c r="B652" s="53"/>
      <c r="C652" s="56"/>
      <c r="D652" s="56"/>
      <c r="E652" s="56"/>
      <c r="F652" s="56"/>
      <c r="G652" s="56"/>
      <c r="H652" s="53"/>
      <c r="I652" s="53"/>
      <c r="J652" s="53"/>
    </row>
    <row r="653">
      <c r="A653" s="53"/>
      <c r="B653" s="53"/>
      <c r="C653" s="56"/>
      <c r="D653" s="56"/>
      <c r="E653" s="56"/>
      <c r="F653" s="56"/>
      <c r="G653" s="56"/>
      <c r="H653" s="53"/>
      <c r="I653" s="53"/>
      <c r="J653" s="53"/>
    </row>
    <row r="654">
      <c r="A654" s="53"/>
      <c r="B654" s="53"/>
      <c r="C654" s="56"/>
      <c r="D654" s="56"/>
      <c r="E654" s="56"/>
      <c r="F654" s="56"/>
      <c r="G654" s="56"/>
      <c r="H654" s="53"/>
      <c r="I654" s="53"/>
      <c r="J654" s="53"/>
    </row>
    <row r="655">
      <c r="A655" s="53"/>
      <c r="B655" s="53"/>
      <c r="C655" s="56"/>
      <c r="D655" s="56"/>
      <c r="E655" s="56"/>
      <c r="F655" s="56"/>
      <c r="G655" s="56"/>
      <c r="H655" s="53"/>
      <c r="I655" s="53"/>
      <c r="J655" s="53"/>
    </row>
    <row r="656">
      <c r="A656" s="53"/>
      <c r="B656" s="53"/>
      <c r="C656" s="56"/>
      <c r="D656" s="56"/>
      <c r="E656" s="56"/>
      <c r="F656" s="56"/>
      <c r="G656" s="56"/>
      <c r="H656" s="53"/>
      <c r="I656" s="53"/>
      <c r="J656" s="53"/>
    </row>
    <row r="657">
      <c r="A657" s="53"/>
      <c r="B657" s="53"/>
      <c r="C657" s="56"/>
      <c r="D657" s="56"/>
      <c r="E657" s="56"/>
      <c r="F657" s="56"/>
      <c r="G657" s="56"/>
      <c r="H657" s="53"/>
      <c r="I657" s="53"/>
      <c r="J657" s="53"/>
    </row>
    <row r="658">
      <c r="A658" s="53"/>
      <c r="B658" s="53"/>
      <c r="C658" s="56"/>
      <c r="D658" s="56"/>
      <c r="E658" s="56"/>
      <c r="F658" s="56"/>
      <c r="G658" s="56"/>
      <c r="H658" s="53"/>
      <c r="I658" s="53"/>
      <c r="J658" s="53"/>
    </row>
    <row r="659">
      <c r="A659" s="53"/>
      <c r="B659" s="53"/>
      <c r="C659" s="56"/>
      <c r="D659" s="56"/>
      <c r="E659" s="56"/>
      <c r="F659" s="56"/>
      <c r="G659" s="56"/>
      <c r="H659" s="53"/>
      <c r="I659" s="53"/>
      <c r="J659" s="53"/>
    </row>
    <row r="660">
      <c r="A660" s="53"/>
      <c r="B660" s="53"/>
      <c r="C660" s="56"/>
      <c r="D660" s="56"/>
      <c r="E660" s="56"/>
      <c r="F660" s="56"/>
      <c r="G660" s="56"/>
      <c r="H660" s="53"/>
      <c r="I660" s="53"/>
      <c r="J660" s="53"/>
    </row>
    <row r="661">
      <c r="A661" s="53"/>
      <c r="B661" s="53"/>
      <c r="C661" s="56"/>
      <c r="D661" s="56"/>
      <c r="E661" s="56"/>
      <c r="F661" s="56"/>
      <c r="G661" s="56"/>
      <c r="H661" s="53"/>
      <c r="I661" s="53"/>
      <c r="J661" s="53"/>
    </row>
    <row r="662">
      <c r="A662" s="53"/>
      <c r="B662" s="53"/>
      <c r="C662" s="56"/>
      <c r="D662" s="56"/>
      <c r="E662" s="56"/>
      <c r="F662" s="56"/>
      <c r="G662" s="56"/>
      <c r="H662" s="53"/>
      <c r="I662" s="53"/>
      <c r="J662" s="53"/>
    </row>
    <row r="663">
      <c r="A663" s="53"/>
      <c r="B663" s="53"/>
      <c r="C663" s="56"/>
      <c r="D663" s="56"/>
      <c r="E663" s="56"/>
      <c r="F663" s="56"/>
      <c r="G663" s="56"/>
      <c r="H663" s="53"/>
      <c r="I663" s="53"/>
      <c r="J663" s="53"/>
    </row>
    <row r="664">
      <c r="A664" s="53"/>
      <c r="B664" s="53"/>
      <c r="C664" s="56"/>
      <c r="D664" s="56"/>
      <c r="E664" s="56"/>
      <c r="F664" s="56"/>
      <c r="G664" s="56"/>
      <c r="H664" s="53"/>
      <c r="I664" s="53"/>
      <c r="J664" s="53"/>
    </row>
    <row r="665">
      <c r="A665" s="53"/>
      <c r="B665" s="53"/>
      <c r="C665" s="56"/>
      <c r="D665" s="56"/>
      <c r="E665" s="56"/>
      <c r="F665" s="56"/>
      <c r="G665" s="56"/>
      <c r="H665" s="53"/>
      <c r="I665" s="53"/>
      <c r="J665" s="53"/>
    </row>
    <row r="666">
      <c r="A666" s="53"/>
      <c r="B666" s="53"/>
      <c r="C666" s="56"/>
      <c r="D666" s="56"/>
      <c r="E666" s="56"/>
      <c r="F666" s="56"/>
      <c r="G666" s="56"/>
      <c r="H666" s="53"/>
      <c r="I666" s="53"/>
      <c r="J666" s="53"/>
    </row>
    <row r="667">
      <c r="A667" s="53"/>
      <c r="B667" s="53"/>
      <c r="C667" s="56"/>
      <c r="D667" s="56"/>
      <c r="E667" s="56"/>
      <c r="F667" s="56"/>
      <c r="G667" s="56"/>
      <c r="H667" s="53"/>
      <c r="I667" s="53"/>
      <c r="J667" s="53"/>
    </row>
    <row r="668">
      <c r="A668" s="53"/>
      <c r="B668" s="53"/>
      <c r="C668" s="56"/>
      <c r="D668" s="56"/>
      <c r="E668" s="56"/>
      <c r="F668" s="56"/>
      <c r="G668" s="56"/>
      <c r="H668" s="53"/>
      <c r="I668" s="53"/>
      <c r="J668" s="53"/>
    </row>
    <row r="669">
      <c r="A669" s="53"/>
      <c r="B669" s="53"/>
      <c r="C669" s="56"/>
      <c r="D669" s="56"/>
      <c r="E669" s="56"/>
      <c r="F669" s="56"/>
      <c r="G669" s="56"/>
      <c r="H669" s="53"/>
      <c r="I669" s="53"/>
      <c r="J669" s="53"/>
    </row>
    <row r="670">
      <c r="A670" s="53"/>
      <c r="B670" s="53"/>
      <c r="C670" s="56"/>
      <c r="D670" s="56"/>
      <c r="E670" s="56"/>
      <c r="F670" s="56"/>
      <c r="G670" s="56"/>
      <c r="H670" s="53"/>
      <c r="I670" s="53"/>
      <c r="J670" s="53"/>
    </row>
    <row r="671">
      <c r="A671" s="53"/>
      <c r="B671" s="53"/>
      <c r="C671" s="56"/>
      <c r="D671" s="56"/>
      <c r="E671" s="56"/>
      <c r="F671" s="56"/>
      <c r="G671" s="56"/>
      <c r="H671" s="53"/>
      <c r="I671" s="53"/>
      <c r="J671" s="53"/>
    </row>
    <row r="672">
      <c r="A672" s="53"/>
      <c r="B672" s="53"/>
      <c r="C672" s="56"/>
      <c r="D672" s="56"/>
      <c r="E672" s="56"/>
      <c r="F672" s="56"/>
      <c r="G672" s="56"/>
      <c r="H672" s="53"/>
      <c r="I672" s="53"/>
      <c r="J672" s="53"/>
    </row>
    <row r="673">
      <c r="A673" s="53"/>
      <c r="B673" s="53"/>
      <c r="C673" s="56"/>
      <c r="D673" s="56"/>
      <c r="E673" s="56"/>
      <c r="F673" s="56"/>
      <c r="G673" s="56"/>
      <c r="H673" s="53"/>
      <c r="I673" s="53"/>
      <c r="J673" s="53"/>
    </row>
    <row r="674">
      <c r="A674" s="53"/>
      <c r="B674" s="53"/>
      <c r="C674" s="56"/>
      <c r="D674" s="56"/>
      <c r="E674" s="56"/>
      <c r="F674" s="56"/>
      <c r="G674" s="56"/>
      <c r="H674" s="53"/>
      <c r="I674" s="53"/>
      <c r="J674" s="53"/>
    </row>
    <row r="675">
      <c r="A675" s="53"/>
      <c r="B675" s="53"/>
      <c r="C675" s="56"/>
      <c r="D675" s="56"/>
      <c r="E675" s="56"/>
      <c r="F675" s="56"/>
      <c r="G675" s="56"/>
      <c r="H675" s="53"/>
      <c r="I675" s="53"/>
      <c r="J675" s="53"/>
    </row>
    <row r="676">
      <c r="A676" s="53"/>
      <c r="B676" s="53"/>
      <c r="C676" s="56"/>
      <c r="D676" s="56"/>
      <c r="E676" s="56"/>
      <c r="F676" s="56"/>
      <c r="G676" s="56"/>
      <c r="H676" s="53"/>
      <c r="I676" s="53"/>
      <c r="J676" s="53"/>
    </row>
    <row r="677">
      <c r="A677" s="53"/>
      <c r="B677" s="53"/>
      <c r="C677" s="56"/>
      <c r="D677" s="56"/>
      <c r="E677" s="56"/>
      <c r="F677" s="56"/>
      <c r="G677" s="56"/>
      <c r="H677" s="53"/>
      <c r="I677" s="53"/>
      <c r="J677" s="53"/>
    </row>
    <row r="678">
      <c r="A678" s="53"/>
      <c r="B678" s="53"/>
      <c r="C678" s="56"/>
      <c r="D678" s="56"/>
      <c r="E678" s="56"/>
      <c r="F678" s="56"/>
      <c r="G678" s="56"/>
      <c r="H678" s="53"/>
      <c r="I678" s="53"/>
      <c r="J678" s="53"/>
    </row>
    <row r="679">
      <c r="A679" s="53"/>
      <c r="B679" s="53"/>
      <c r="C679" s="56"/>
      <c r="D679" s="56"/>
      <c r="E679" s="56"/>
      <c r="F679" s="56"/>
      <c r="G679" s="56"/>
      <c r="H679" s="53"/>
      <c r="I679" s="53"/>
      <c r="J679" s="53"/>
    </row>
    <row r="680">
      <c r="A680" s="53"/>
      <c r="B680" s="53"/>
      <c r="C680" s="56"/>
      <c r="D680" s="56"/>
      <c r="E680" s="56"/>
      <c r="F680" s="56"/>
      <c r="G680" s="56"/>
      <c r="H680" s="53"/>
      <c r="I680" s="53"/>
      <c r="J680" s="53"/>
    </row>
    <row r="681">
      <c r="A681" s="53"/>
      <c r="B681" s="53"/>
      <c r="C681" s="56"/>
      <c r="D681" s="56"/>
      <c r="E681" s="56"/>
      <c r="F681" s="56"/>
      <c r="G681" s="56"/>
      <c r="H681" s="53"/>
      <c r="I681" s="53"/>
      <c r="J681" s="53"/>
    </row>
    <row r="682">
      <c r="A682" s="53"/>
      <c r="B682" s="53"/>
      <c r="C682" s="56"/>
      <c r="D682" s="56"/>
      <c r="E682" s="56"/>
      <c r="F682" s="56"/>
      <c r="G682" s="56"/>
      <c r="H682" s="53"/>
      <c r="I682" s="53"/>
      <c r="J682" s="53"/>
    </row>
    <row r="683">
      <c r="A683" s="53"/>
      <c r="B683" s="53"/>
      <c r="C683" s="56"/>
      <c r="D683" s="56"/>
      <c r="E683" s="56"/>
      <c r="F683" s="56"/>
      <c r="G683" s="56"/>
      <c r="H683" s="53"/>
      <c r="I683" s="53"/>
      <c r="J683" s="53"/>
    </row>
    <row r="684">
      <c r="A684" s="53"/>
      <c r="B684" s="53"/>
      <c r="C684" s="56"/>
      <c r="D684" s="56"/>
      <c r="E684" s="56"/>
      <c r="F684" s="56"/>
      <c r="G684" s="56"/>
      <c r="H684" s="53"/>
      <c r="I684" s="53"/>
      <c r="J684" s="53"/>
    </row>
    <row r="685">
      <c r="A685" s="53"/>
      <c r="B685" s="53"/>
      <c r="C685" s="56"/>
      <c r="D685" s="56"/>
      <c r="E685" s="56"/>
      <c r="F685" s="56"/>
      <c r="G685" s="56"/>
      <c r="H685" s="53"/>
      <c r="I685" s="53"/>
      <c r="J685" s="53"/>
    </row>
    <row r="686">
      <c r="A686" s="53"/>
      <c r="B686" s="53"/>
      <c r="C686" s="56"/>
      <c r="D686" s="56"/>
      <c r="E686" s="56"/>
      <c r="F686" s="56"/>
      <c r="G686" s="56"/>
      <c r="H686" s="53"/>
      <c r="I686" s="53"/>
      <c r="J686" s="53"/>
    </row>
    <row r="687">
      <c r="A687" s="53"/>
      <c r="B687" s="53"/>
      <c r="C687" s="56"/>
      <c r="D687" s="56"/>
      <c r="E687" s="56"/>
      <c r="F687" s="56"/>
      <c r="G687" s="56"/>
      <c r="H687" s="53"/>
      <c r="I687" s="53"/>
      <c r="J687" s="53"/>
    </row>
    <row r="688">
      <c r="A688" s="53"/>
      <c r="B688" s="53"/>
      <c r="C688" s="56"/>
      <c r="D688" s="56"/>
      <c r="E688" s="56"/>
      <c r="F688" s="56"/>
      <c r="G688" s="56"/>
      <c r="H688" s="53"/>
      <c r="I688" s="53"/>
      <c r="J688" s="53"/>
    </row>
    <row r="689">
      <c r="A689" s="53"/>
      <c r="B689" s="53"/>
      <c r="C689" s="56"/>
      <c r="D689" s="56"/>
      <c r="E689" s="56"/>
      <c r="F689" s="56"/>
      <c r="G689" s="56"/>
      <c r="H689" s="53"/>
      <c r="I689" s="53"/>
      <c r="J689" s="53"/>
    </row>
    <row r="690">
      <c r="A690" s="53"/>
      <c r="B690" s="53"/>
      <c r="C690" s="56"/>
      <c r="D690" s="56"/>
      <c r="E690" s="56"/>
      <c r="F690" s="56"/>
      <c r="G690" s="56"/>
      <c r="H690" s="53"/>
      <c r="I690" s="53"/>
      <c r="J690" s="53"/>
    </row>
    <row r="691">
      <c r="A691" s="53"/>
      <c r="B691" s="53"/>
      <c r="C691" s="56"/>
      <c r="D691" s="56"/>
      <c r="E691" s="56"/>
      <c r="F691" s="56"/>
      <c r="G691" s="56"/>
      <c r="H691" s="53"/>
      <c r="I691" s="53"/>
      <c r="J691" s="53"/>
    </row>
    <row r="692">
      <c r="A692" s="53"/>
      <c r="B692" s="53"/>
      <c r="C692" s="56"/>
      <c r="D692" s="56"/>
      <c r="E692" s="56"/>
      <c r="F692" s="56"/>
      <c r="G692" s="56"/>
      <c r="H692" s="53"/>
      <c r="I692" s="53"/>
      <c r="J692" s="53"/>
    </row>
    <row r="693">
      <c r="A693" s="53"/>
      <c r="B693" s="53"/>
      <c r="C693" s="56"/>
      <c r="D693" s="56"/>
      <c r="E693" s="56"/>
      <c r="F693" s="56"/>
      <c r="G693" s="56"/>
      <c r="H693" s="53"/>
      <c r="I693" s="53"/>
      <c r="J693" s="53"/>
    </row>
    <row r="694">
      <c r="A694" s="53"/>
      <c r="B694" s="53"/>
      <c r="C694" s="56"/>
      <c r="D694" s="56"/>
      <c r="E694" s="56"/>
      <c r="F694" s="56"/>
      <c r="G694" s="56"/>
      <c r="H694" s="53"/>
      <c r="I694" s="53"/>
      <c r="J694" s="53"/>
    </row>
    <row r="695">
      <c r="A695" s="53"/>
      <c r="B695" s="53"/>
      <c r="C695" s="56"/>
      <c r="D695" s="56"/>
      <c r="E695" s="56"/>
      <c r="F695" s="56"/>
      <c r="G695" s="56"/>
      <c r="H695" s="53"/>
      <c r="I695" s="53"/>
      <c r="J695" s="53"/>
    </row>
    <row r="696">
      <c r="A696" s="53"/>
      <c r="B696" s="53"/>
      <c r="C696" s="56"/>
      <c r="D696" s="56"/>
      <c r="E696" s="56"/>
      <c r="F696" s="56"/>
      <c r="G696" s="56"/>
      <c r="H696" s="53"/>
      <c r="I696" s="53"/>
      <c r="J696" s="53"/>
    </row>
    <row r="697">
      <c r="A697" s="53"/>
      <c r="B697" s="53"/>
      <c r="C697" s="56"/>
      <c r="D697" s="56"/>
      <c r="E697" s="56"/>
      <c r="F697" s="56"/>
      <c r="G697" s="56"/>
      <c r="H697" s="53"/>
      <c r="I697" s="53"/>
      <c r="J697" s="53"/>
    </row>
    <row r="698">
      <c r="A698" s="53"/>
      <c r="B698" s="53"/>
      <c r="C698" s="56"/>
      <c r="D698" s="56"/>
      <c r="E698" s="56"/>
      <c r="F698" s="56"/>
      <c r="G698" s="56"/>
      <c r="H698" s="53"/>
      <c r="I698" s="53"/>
      <c r="J698" s="53"/>
    </row>
    <row r="699">
      <c r="A699" s="53"/>
      <c r="B699" s="53"/>
      <c r="C699" s="56"/>
      <c r="D699" s="56"/>
      <c r="E699" s="56"/>
      <c r="F699" s="56"/>
      <c r="G699" s="56"/>
      <c r="H699" s="53"/>
      <c r="I699" s="53"/>
      <c r="J699" s="53"/>
    </row>
    <row r="700">
      <c r="A700" s="53"/>
      <c r="B700" s="53"/>
      <c r="C700" s="56"/>
      <c r="D700" s="56"/>
      <c r="E700" s="56"/>
      <c r="F700" s="56"/>
      <c r="G700" s="56"/>
      <c r="H700" s="53"/>
      <c r="I700" s="53"/>
      <c r="J700" s="53"/>
    </row>
    <row r="701">
      <c r="A701" s="53"/>
      <c r="B701" s="53"/>
      <c r="C701" s="56"/>
      <c r="D701" s="56"/>
      <c r="E701" s="56"/>
      <c r="F701" s="56"/>
      <c r="G701" s="56"/>
      <c r="H701" s="53"/>
      <c r="I701" s="53"/>
      <c r="J701" s="53"/>
    </row>
    <row r="702">
      <c r="A702" s="53"/>
      <c r="B702" s="53"/>
      <c r="C702" s="56"/>
      <c r="D702" s="56"/>
      <c r="E702" s="56"/>
      <c r="F702" s="56"/>
      <c r="G702" s="56"/>
      <c r="H702" s="53"/>
      <c r="I702" s="53"/>
      <c r="J702" s="53"/>
    </row>
    <row r="703">
      <c r="A703" s="53"/>
      <c r="B703" s="53"/>
      <c r="C703" s="56"/>
      <c r="D703" s="56"/>
      <c r="E703" s="56"/>
      <c r="F703" s="56"/>
      <c r="G703" s="56"/>
      <c r="H703" s="53"/>
      <c r="I703" s="53"/>
      <c r="J703" s="53"/>
    </row>
    <row r="704">
      <c r="A704" s="53"/>
      <c r="B704" s="53"/>
      <c r="C704" s="56"/>
      <c r="D704" s="56"/>
      <c r="E704" s="56"/>
      <c r="F704" s="56"/>
      <c r="G704" s="56"/>
      <c r="H704" s="53"/>
      <c r="I704" s="53"/>
      <c r="J704" s="53"/>
    </row>
    <row r="705">
      <c r="A705" s="53"/>
      <c r="B705" s="53"/>
      <c r="C705" s="56"/>
      <c r="D705" s="56"/>
      <c r="E705" s="56"/>
      <c r="F705" s="56"/>
      <c r="G705" s="56"/>
      <c r="H705" s="53"/>
      <c r="I705" s="53"/>
      <c r="J705" s="53"/>
    </row>
    <row r="706">
      <c r="A706" s="53"/>
      <c r="B706" s="53"/>
      <c r="C706" s="56"/>
      <c r="D706" s="56"/>
      <c r="E706" s="56"/>
      <c r="F706" s="56"/>
      <c r="G706" s="56"/>
      <c r="H706" s="53"/>
      <c r="I706" s="53"/>
      <c r="J706" s="53"/>
    </row>
    <row r="707">
      <c r="A707" s="53"/>
      <c r="B707" s="53"/>
      <c r="C707" s="56"/>
      <c r="D707" s="56"/>
      <c r="E707" s="56"/>
      <c r="F707" s="56"/>
      <c r="G707" s="56"/>
      <c r="H707" s="53"/>
      <c r="I707" s="53"/>
      <c r="J707" s="53"/>
    </row>
    <row r="708">
      <c r="A708" s="53"/>
      <c r="B708" s="53"/>
      <c r="C708" s="56"/>
      <c r="D708" s="56"/>
      <c r="E708" s="56"/>
      <c r="F708" s="56"/>
      <c r="G708" s="56"/>
      <c r="H708" s="53"/>
      <c r="I708" s="53"/>
      <c r="J708" s="53"/>
    </row>
    <row r="709">
      <c r="A709" s="53"/>
      <c r="B709" s="53"/>
      <c r="C709" s="56"/>
      <c r="D709" s="56"/>
      <c r="E709" s="56"/>
      <c r="F709" s="56"/>
      <c r="G709" s="56"/>
      <c r="H709" s="53"/>
      <c r="I709" s="53"/>
      <c r="J709" s="53"/>
    </row>
    <row r="710">
      <c r="A710" s="53"/>
      <c r="B710" s="53"/>
      <c r="C710" s="56"/>
      <c r="D710" s="56"/>
      <c r="E710" s="56"/>
      <c r="F710" s="56"/>
      <c r="G710" s="56"/>
      <c r="H710" s="53"/>
      <c r="I710" s="53"/>
      <c r="J710" s="53"/>
    </row>
    <row r="711">
      <c r="A711" s="53"/>
      <c r="B711" s="53"/>
      <c r="C711" s="56"/>
      <c r="D711" s="56"/>
      <c r="E711" s="56"/>
      <c r="F711" s="56"/>
      <c r="G711" s="56"/>
      <c r="H711" s="53"/>
      <c r="I711" s="53"/>
      <c r="J711" s="53"/>
    </row>
    <row r="712">
      <c r="A712" s="53"/>
      <c r="B712" s="53"/>
      <c r="C712" s="56"/>
      <c r="D712" s="56"/>
      <c r="E712" s="56"/>
      <c r="F712" s="56"/>
      <c r="G712" s="56"/>
      <c r="H712" s="53"/>
      <c r="I712" s="53"/>
      <c r="J712" s="53"/>
    </row>
    <row r="713">
      <c r="A713" s="53"/>
      <c r="B713" s="53"/>
      <c r="C713" s="56"/>
      <c r="D713" s="56"/>
      <c r="E713" s="56"/>
      <c r="F713" s="56"/>
      <c r="G713" s="56"/>
      <c r="H713" s="53"/>
      <c r="I713" s="53"/>
      <c r="J713" s="53"/>
    </row>
    <row r="714">
      <c r="A714" s="53"/>
      <c r="B714" s="53"/>
      <c r="C714" s="56"/>
      <c r="D714" s="56"/>
      <c r="E714" s="56"/>
      <c r="F714" s="56"/>
      <c r="G714" s="56"/>
      <c r="H714" s="53"/>
      <c r="I714" s="53"/>
      <c r="J714" s="53"/>
    </row>
    <row r="715">
      <c r="A715" s="53"/>
      <c r="B715" s="53"/>
      <c r="C715" s="56"/>
      <c r="D715" s="56"/>
      <c r="E715" s="56"/>
      <c r="F715" s="56"/>
      <c r="G715" s="56"/>
      <c r="H715" s="53"/>
      <c r="I715" s="53"/>
      <c r="J715" s="53"/>
    </row>
    <row r="716">
      <c r="A716" s="53"/>
      <c r="B716" s="53"/>
      <c r="C716" s="56"/>
      <c r="D716" s="56"/>
      <c r="E716" s="56"/>
      <c r="F716" s="56"/>
      <c r="G716" s="56"/>
      <c r="H716" s="53"/>
      <c r="I716" s="53"/>
      <c r="J716" s="53"/>
    </row>
    <row r="717">
      <c r="A717" s="53"/>
      <c r="B717" s="53"/>
      <c r="C717" s="56"/>
      <c r="D717" s="56"/>
      <c r="E717" s="56"/>
      <c r="F717" s="56"/>
      <c r="G717" s="56"/>
      <c r="H717" s="53"/>
      <c r="I717" s="53"/>
      <c r="J717" s="53"/>
    </row>
    <row r="718">
      <c r="A718" s="53"/>
      <c r="B718" s="53"/>
      <c r="C718" s="56"/>
      <c r="D718" s="56"/>
      <c r="E718" s="56"/>
      <c r="F718" s="56"/>
      <c r="G718" s="56"/>
      <c r="H718" s="53"/>
      <c r="I718" s="53"/>
      <c r="J718" s="53"/>
    </row>
    <row r="719">
      <c r="A719" s="53"/>
      <c r="B719" s="53"/>
      <c r="C719" s="56"/>
      <c r="D719" s="56"/>
      <c r="E719" s="56"/>
      <c r="F719" s="56"/>
      <c r="G719" s="56"/>
      <c r="H719" s="53"/>
      <c r="I719" s="53"/>
      <c r="J719" s="53"/>
    </row>
    <row r="720">
      <c r="A720" s="53"/>
      <c r="B720" s="53"/>
      <c r="C720" s="56"/>
      <c r="D720" s="56"/>
      <c r="E720" s="56"/>
      <c r="F720" s="56"/>
      <c r="G720" s="56"/>
      <c r="H720" s="53"/>
      <c r="I720" s="53"/>
      <c r="J720" s="53"/>
    </row>
    <row r="721">
      <c r="A721" s="53"/>
      <c r="B721" s="53"/>
      <c r="C721" s="56"/>
      <c r="D721" s="56"/>
      <c r="E721" s="56"/>
      <c r="F721" s="56"/>
      <c r="G721" s="56"/>
      <c r="H721" s="53"/>
      <c r="I721" s="53"/>
      <c r="J721" s="53"/>
    </row>
    <row r="722">
      <c r="A722" s="53"/>
      <c r="B722" s="53"/>
      <c r="C722" s="56"/>
      <c r="D722" s="56"/>
      <c r="E722" s="56"/>
      <c r="F722" s="56"/>
      <c r="G722" s="56"/>
      <c r="H722" s="53"/>
      <c r="I722" s="53"/>
      <c r="J722" s="53"/>
    </row>
    <row r="723">
      <c r="A723" s="53"/>
      <c r="B723" s="53"/>
      <c r="C723" s="56"/>
      <c r="D723" s="56"/>
      <c r="E723" s="56"/>
      <c r="F723" s="56"/>
      <c r="G723" s="56"/>
      <c r="H723" s="53"/>
      <c r="I723" s="53"/>
      <c r="J723" s="53"/>
    </row>
    <row r="724">
      <c r="A724" s="53"/>
      <c r="B724" s="53"/>
      <c r="C724" s="56"/>
      <c r="D724" s="56"/>
      <c r="E724" s="56"/>
      <c r="F724" s="56"/>
      <c r="G724" s="56"/>
      <c r="H724" s="53"/>
      <c r="I724" s="53"/>
      <c r="J724" s="53"/>
    </row>
    <row r="725">
      <c r="A725" s="53"/>
      <c r="B725" s="53"/>
      <c r="C725" s="56"/>
      <c r="D725" s="56"/>
      <c r="E725" s="56"/>
      <c r="F725" s="56"/>
      <c r="G725" s="56"/>
      <c r="H725" s="53"/>
      <c r="I725" s="53"/>
      <c r="J725" s="53"/>
    </row>
    <row r="726">
      <c r="A726" s="53"/>
      <c r="B726" s="53"/>
      <c r="C726" s="56"/>
      <c r="D726" s="56"/>
      <c r="E726" s="56"/>
      <c r="F726" s="56"/>
      <c r="G726" s="56"/>
      <c r="H726" s="53"/>
      <c r="I726" s="53"/>
      <c r="J726" s="53"/>
    </row>
    <row r="727">
      <c r="A727" s="53"/>
      <c r="B727" s="53"/>
      <c r="C727" s="56"/>
      <c r="D727" s="56"/>
      <c r="E727" s="56"/>
      <c r="F727" s="56"/>
      <c r="G727" s="56"/>
      <c r="H727" s="53"/>
      <c r="I727" s="53"/>
      <c r="J727" s="53"/>
    </row>
    <row r="728">
      <c r="A728" s="53"/>
      <c r="B728" s="53"/>
      <c r="C728" s="56"/>
      <c r="D728" s="56"/>
      <c r="E728" s="56"/>
      <c r="F728" s="56"/>
      <c r="G728" s="56"/>
      <c r="H728" s="53"/>
      <c r="I728" s="53"/>
      <c r="J728" s="53"/>
    </row>
    <row r="729">
      <c r="A729" s="53"/>
      <c r="B729" s="53"/>
      <c r="C729" s="56"/>
      <c r="D729" s="56"/>
      <c r="E729" s="56"/>
      <c r="F729" s="56"/>
      <c r="G729" s="56"/>
      <c r="H729" s="53"/>
      <c r="I729" s="53"/>
      <c r="J729" s="53"/>
    </row>
    <row r="730">
      <c r="A730" s="53"/>
      <c r="B730" s="53"/>
      <c r="C730" s="56"/>
      <c r="D730" s="56"/>
      <c r="E730" s="56"/>
      <c r="F730" s="56"/>
      <c r="G730" s="56"/>
      <c r="H730" s="53"/>
      <c r="I730" s="53"/>
      <c r="J730" s="53"/>
    </row>
    <row r="731">
      <c r="A731" s="53"/>
      <c r="B731" s="53"/>
      <c r="C731" s="56"/>
      <c r="D731" s="56"/>
      <c r="E731" s="56"/>
      <c r="F731" s="56"/>
      <c r="G731" s="56"/>
      <c r="H731" s="53"/>
      <c r="I731" s="53"/>
      <c r="J731" s="53"/>
    </row>
    <row r="732">
      <c r="A732" s="53"/>
      <c r="B732" s="53"/>
      <c r="C732" s="56"/>
      <c r="D732" s="56"/>
      <c r="E732" s="56"/>
      <c r="F732" s="56"/>
      <c r="G732" s="56"/>
      <c r="H732" s="53"/>
      <c r="I732" s="53"/>
      <c r="J732" s="53"/>
    </row>
    <row r="733">
      <c r="A733" s="53"/>
      <c r="B733" s="53"/>
      <c r="C733" s="56"/>
      <c r="D733" s="56"/>
      <c r="E733" s="56"/>
      <c r="F733" s="56"/>
      <c r="G733" s="56"/>
      <c r="H733" s="53"/>
      <c r="I733" s="53"/>
      <c r="J733" s="53"/>
    </row>
    <row r="734">
      <c r="A734" s="53"/>
      <c r="B734" s="53"/>
      <c r="C734" s="56"/>
      <c r="D734" s="56"/>
      <c r="E734" s="56"/>
      <c r="F734" s="56"/>
      <c r="G734" s="56"/>
      <c r="H734" s="53"/>
      <c r="I734" s="53"/>
      <c r="J734" s="53"/>
    </row>
    <row r="735">
      <c r="A735" s="53"/>
      <c r="B735" s="53"/>
      <c r="C735" s="56"/>
      <c r="D735" s="56"/>
      <c r="E735" s="56"/>
      <c r="F735" s="56"/>
      <c r="G735" s="56"/>
      <c r="H735" s="53"/>
      <c r="I735" s="53"/>
      <c r="J735" s="53"/>
    </row>
    <row r="736">
      <c r="A736" s="53"/>
      <c r="B736" s="53"/>
      <c r="C736" s="56"/>
      <c r="D736" s="56"/>
      <c r="E736" s="56"/>
      <c r="F736" s="56"/>
      <c r="G736" s="56"/>
      <c r="H736" s="53"/>
      <c r="I736" s="53"/>
      <c r="J736" s="53"/>
    </row>
    <row r="737">
      <c r="A737" s="53"/>
      <c r="B737" s="53"/>
      <c r="C737" s="56"/>
      <c r="D737" s="56"/>
      <c r="E737" s="56"/>
      <c r="F737" s="56"/>
      <c r="G737" s="56"/>
      <c r="H737" s="53"/>
      <c r="I737" s="53"/>
      <c r="J737" s="53"/>
    </row>
    <row r="738">
      <c r="A738" s="53"/>
      <c r="B738" s="53"/>
      <c r="C738" s="56"/>
      <c r="D738" s="56"/>
      <c r="E738" s="56"/>
      <c r="F738" s="56"/>
      <c r="G738" s="56"/>
      <c r="H738" s="53"/>
      <c r="I738" s="53"/>
      <c r="J738" s="53"/>
    </row>
    <row r="739">
      <c r="A739" s="53"/>
      <c r="B739" s="53"/>
      <c r="C739" s="56"/>
      <c r="D739" s="56"/>
      <c r="E739" s="56"/>
      <c r="F739" s="56"/>
      <c r="G739" s="56"/>
      <c r="H739" s="53"/>
      <c r="I739" s="53"/>
      <c r="J739" s="53"/>
    </row>
    <row r="740">
      <c r="A740" s="53"/>
      <c r="B740" s="53"/>
      <c r="C740" s="56"/>
      <c r="D740" s="56"/>
      <c r="E740" s="56"/>
      <c r="F740" s="56"/>
      <c r="G740" s="56"/>
      <c r="H740" s="53"/>
      <c r="I740" s="53"/>
      <c r="J740" s="53"/>
    </row>
    <row r="741">
      <c r="A741" s="53"/>
      <c r="B741" s="53"/>
      <c r="C741" s="56"/>
      <c r="D741" s="56"/>
      <c r="E741" s="56"/>
      <c r="F741" s="56"/>
      <c r="G741" s="56"/>
      <c r="H741" s="53"/>
      <c r="I741" s="53"/>
      <c r="J741" s="53"/>
    </row>
    <row r="742">
      <c r="A742" s="53"/>
      <c r="B742" s="53"/>
      <c r="C742" s="56"/>
      <c r="D742" s="56"/>
      <c r="E742" s="56"/>
      <c r="F742" s="56"/>
      <c r="G742" s="56"/>
      <c r="H742" s="53"/>
      <c r="I742" s="53"/>
      <c r="J742" s="53"/>
    </row>
    <row r="743">
      <c r="A743" s="53"/>
      <c r="B743" s="53"/>
      <c r="C743" s="56"/>
      <c r="D743" s="56"/>
      <c r="E743" s="56"/>
      <c r="F743" s="56"/>
      <c r="G743" s="56"/>
      <c r="H743" s="53"/>
      <c r="I743" s="53"/>
      <c r="J743" s="53"/>
    </row>
    <row r="744">
      <c r="A744" s="53"/>
      <c r="B744" s="53"/>
      <c r="C744" s="56"/>
      <c r="D744" s="56"/>
      <c r="E744" s="56"/>
      <c r="F744" s="56"/>
      <c r="G744" s="56"/>
      <c r="H744" s="53"/>
      <c r="I744" s="53"/>
      <c r="J744" s="53"/>
    </row>
    <row r="745">
      <c r="A745" s="53"/>
      <c r="B745" s="53"/>
      <c r="C745" s="56"/>
      <c r="D745" s="56"/>
      <c r="E745" s="56"/>
      <c r="F745" s="56"/>
      <c r="G745" s="56"/>
      <c r="H745" s="53"/>
      <c r="I745" s="53"/>
      <c r="J745" s="53"/>
    </row>
    <row r="746">
      <c r="A746" s="53"/>
      <c r="B746" s="53"/>
      <c r="C746" s="56"/>
      <c r="D746" s="56"/>
      <c r="E746" s="56"/>
      <c r="F746" s="56"/>
      <c r="G746" s="56"/>
      <c r="H746" s="53"/>
      <c r="I746" s="53"/>
      <c r="J746" s="53"/>
    </row>
    <row r="747">
      <c r="A747" s="53"/>
      <c r="B747" s="53"/>
      <c r="C747" s="56"/>
      <c r="D747" s="56"/>
      <c r="E747" s="56"/>
      <c r="F747" s="56"/>
      <c r="G747" s="56"/>
      <c r="H747" s="53"/>
      <c r="I747" s="53"/>
      <c r="J747" s="53"/>
    </row>
    <row r="748">
      <c r="A748" s="53"/>
      <c r="B748" s="53"/>
      <c r="C748" s="56"/>
      <c r="D748" s="56"/>
      <c r="E748" s="56"/>
      <c r="F748" s="56"/>
      <c r="G748" s="56"/>
      <c r="H748" s="53"/>
      <c r="I748" s="53"/>
      <c r="J748" s="53"/>
    </row>
    <row r="749">
      <c r="A749" s="53"/>
      <c r="B749" s="53"/>
      <c r="C749" s="56"/>
      <c r="D749" s="56"/>
      <c r="E749" s="56"/>
      <c r="F749" s="56"/>
      <c r="G749" s="56"/>
      <c r="H749" s="53"/>
      <c r="I749" s="53"/>
      <c r="J749" s="53"/>
    </row>
    <row r="750">
      <c r="A750" s="53"/>
      <c r="B750" s="53"/>
      <c r="C750" s="56"/>
      <c r="D750" s="56"/>
      <c r="E750" s="56"/>
      <c r="F750" s="56"/>
      <c r="G750" s="56"/>
      <c r="H750" s="53"/>
      <c r="I750" s="53"/>
      <c r="J750" s="53"/>
    </row>
    <row r="751">
      <c r="A751" s="53"/>
      <c r="B751" s="53"/>
      <c r="C751" s="56"/>
      <c r="D751" s="56"/>
      <c r="E751" s="56"/>
      <c r="F751" s="56"/>
      <c r="G751" s="56"/>
      <c r="H751" s="53"/>
      <c r="I751" s="53"/>
      <c r="J751" s="53"/>
    </row>
    <row r="752">
      <c r="A752" s="53"/>
      <c r="B752" s="53"/>
      <c r="C752" s="56"/>
      <c r="D752" s="56"/>
      <c r="E752" s="56"/>
      <c r="F752" s="56"/>
      <c r="G752" s="56"/>
      <c r="H752" s="53"/>
      <c r="I752" s="53"/>
      <c r="J752" s="53"/>
    </row>
    <row r="753">
      <c r="A753" s="53"/>
      <c r="B753" s="53"/>
      <c r="C753" s="56"/>
      <c r="D753" s="56"/>
      <c r="E753" s="56"/>
      <c r="F753" s="56"/>
      <c r="G753" s="56"/>
      <c r="H753" s="53"/>
      <c r="I753" s="53"/>
      <c r="J753" s="53"/>
    </row>
    <row r="754">
      <c r="A754" s="53"/>
      <c r="B754" s="53"/>
      <c r="C754" s="56"/>
      <c r="D754" s="56"/>
      <c r="E754" s="56"/>
      <c r="F754" s="56"/>
      <c r="G754" s="56"/>
      <c r="H754" s="53"/>
      <c r="I754" s="53"/>
      <c r="J754" s="53"/>
    </row>
    <row r="755">
      <c r="A755" s="53"/>
      <c r="B755" s="53"/>
      <c r="C755" s="56"/>
      <c r="D755" s="56"/>
      <c r="E755" s="56"/>
      <c r="F755" s="56"/>
      <c r="G755" s="56"/>
      <c r="H755" s="53"/>
      <c r="I755" s="53"/>
      <c r="J755" s="53"/>
    </row>
    <row r="756">
      <c r="A756" s="53"/>
      <c r="B756" s="53"/>
      <c r="C756" s="56"/>
      <c r="D756" s="56"/>
      <c r="E756" s="56"/>
      <c r="F756" s="56"/>
      <c r="G756" s="56"/>
      <c r="H756" s="53"/>
      <c r="I756" s="53"/>
      <c r="J756" s="53"/>
    </row>
    <row r="757">
      <c r="A757" s="53"/>
      <c r="B757" s="53"/>
      <c r="C757" s="56"/>
      <c r="D757" s="56"/>
      <c r="E757" s="56"/>
      <c r="F757" s="56"/>
      <c r="G757" s="56"/>
      <c r="H757" s="53"/>
      <c r="I757" s="53"/>
      <c r="J757" s="53"/>
    </row>
    <row r="758">
      <c r="A758" s="53"/>
      <c r="B758" s="53"/>
      <c r="C758" s="56"/>
      <c r="D758" s="56"/>
      <c r="E758" s="56"/>
      <c r="F758" s="56"/>
      <c r="G758" s="56"/>
      <c r="H758" s="53"/>
      <c r="I758" s="53"/>
      <c r="J758" s="53"/>
    </row>
    <row r="759">
      <c r="A759" s="53"/>
      <c r="B759" s="53"/>
      <c r="C759" s="56"/>
      <c r="D759" s="56"/>
      <c r="E759" s="56"/>
      <c r="F759" s="56"/>
      <c r="G759" s="56"/>
      <c r="H759" s="53"/>
      <c r="I759" s="53"/>
      <c r="J759" s="53"/>
    </row>
    <row r="760">
      <c r="A760" s="53"/>
      <c r="B760" s="53"/>
      <c r="C760" s="56"/>
      <c r="D760" s="56"/>
      <c r="E760" s="56"/>
      <c r="F760" s="56"/>
      <c r="G760" s="56"/>
      <c r="H760" s="53"/>
      <c r="I760" s="53"/>
      <c r="J760" s="53"/>
    </row>
    <row r="761">
      <c r="A761" s="53"/>
      <c r="B761" s="53"/>
      <c r="C761" s="56"/>
      <c r="D761" s="56"/>
      <c r="E761" s="56"/>
      <c r="F761" s="56"/>
      <c r="G761" s="56"/>
      <c r="H761" s="53"/>
      <c r="I761" s="53"/>
      <c r="J761" s="53"/>
    </row>
    <row r="762">
      <c r="A762" s="53"/>
      <c r="B762" s="53"/>
      <c r="C762" s="56"/>
      <c r="D762" s="56"/>
      <c r="E762" s="56"/>
      <c r="F762" s="56"/>
      <c r="G762" s="56"/>
      <c r="H762" s="53"/>
      <c r="I762" s="53"/>
      <c r="J762" s="53"/>
    </row>
    <row r="763">
      <c r="A763" s="53"/>
      <c r="B763" s="53"/>
      <c r="C763" s="56"/>
      <c r="D763" s="56"/>
      <c r="E763" s="56"/>
      <c r="F763" s="56"/>
      <c r="G763" s="56"/>
      <c r="H763" s="53"/>
      <c r="I763" s="53"/>
      <c r="J763" s="53"/>
    </row>
    <row r="764">
      <c r="A764" s="53"/>
      <c r="B764" s="53"/>
      <c r="C764" s="56"/>
      <c r="D764" s="56"/>
      <c r="E764" s="56"/>
      <c r="F764" s="56"/>
      <c r="G764" s="56"/>
      <c r="H764" s="53"/>
      <c r="I764" s="53"/>
      <c r="J764" s="53"/>
    </row>
    <row r="765">
      <c r="A765" s="53"/>
      <c r="B765" s="53"/>
      <c r="C765" s="56"/>
      <c r="D765" s="56"/>
      <c r="E765" s="56"/>
      <c r="F765" s="56"/>
      <c r="G765" s="56"/>
      <c r="H765" s="53"/>
      <c r="I765" s="53"/>
      <c r="J765" s="53"/>
    </row>
    <row r="766">
      <c r="A766" s="53"/>
      <c r="B766" s="53"/>
      <c r="C766" s="56"/>
      <c r="D766" s="56"/>
      <c r="E766" s="56"/>
      <c r="F766" s="56"/>
      <c r="G766" s="56"/>
      <c r="H766" s="53"/>
      <c r="I766" s="53"/>
      <c r="J766" s="53"/>
    </row>
    <row r="767">
      <c r="A767" s="53"/>
      <c r="B767" s="53"/>
      <c r="C767" s="56"/>
      <c r="D767" s="56"/>
      <c r="E767" s="56"/>
      <c r="F767" s="56"/>
      <c r="G767" s="56"/>
      <c r="H767" s="53"/>
      <c r="I767" s="53"/>
      <c r="J767" s="53"/>
    </row>
    <row r="768">
      <c r="A768" s="53"/>
      <c r="B768" s="53"/>
      <c r="C768" s="56"/>
      <c r="D768" s="56"/>
      <c r="E768" s="56"/>
      <c r="F768" s="56"/>
      <c r="G768" s="56"/>
      <c r="H768" s="53"/>
      <c r="I768" s="53"/>
      <c r="J768" s="53"/>
    </row>
    <row r="769">
      <c r="A769" s="53"/>
      <c r="B769" s="53"/>
      <c r="C769" s="56"/>
      <c r="D769" s="56"/>
      <c r="E769" s="56"/>
      <c r="F769" s="56"/>
      <c r="G769" s="56"/>
      <c r="H769" s="53"/>
      <c r="I769" s="53"/>
      <c r="J769" s="53"/>
    </row>
    <row r="770">
      <c r="A770" s="53"/>
      <c r="B770" s="53"/>
      <c r="C770" s="56"/>
      <c r="D770" s="56"/>
      <c r="E770" s="56"/>
      <c r="F770" s="56"/>
      <c r="G770" s="56"/>
      <c r="H770" s="53"/>
      <c r="I770" s="53"/>
      <c r="J770" s="53"/>
    </row>
    <row r="771">
      <c r="A771" s="53"/>
      <c r="B771" s="53"/>
      <c r="C771" s="56"/>
      <c r="D771" s="56"/>
      <c r="E771" s="56"/>
      <c r="F771" s="56"/>
      <c r="G771" s="56"/>
      <c r="H771" s="53"/>
      <c r="I771" s="53"/>
      <c r="J771" s="53"/>
    </row>
    <row r="772">
      <c r="A772" s="53"/>
      <c r="B772" s="53"/>
      <c r="C772" s="56"/>
      <c r="D772" s="56"/>
      <c r="E772" s="56"/>
      <c r="F772" s="56"/>
      <c r="G772" s="56"/>
      <c r="H772" s="53"/>
      <c r="I772" s="53"/>
      <c r="J772" s="53"/>
    </row>
    <row r="773">
      <c r="A773" s="53"/>
      <c r="B773" s="53"/>
      <c r="C773" s="56"/>
      <c r="D773" s="56"/>
      <c r="E773" s="56"/>
      <c r="F773" s="56"/>
      <c r="G773" s="56"/>
      <c r="H773" s="53"/>
      <c r="I773" s="53"/>
      <c r="J773" s="53"/>
    </row>
    <row r="774">
      <c r="A774" s="53"/>
      <c r="B774" s="53"/>
      <c r="C774" s="56"/>
      <c r="D774" s="56"/>
      <c r="E774" s="56"/>
      <c r="F774" s="56"/>
      <c r="G774" s="56"/>
      <c r="H774" s="53"/>
      <c r="I774" s="53"/>
      <c r="J774" s="53"/>
    </row>
    <row r="775">
      <c r="A775" s="53"/>
      <c r="B775" s="53"/>
      <c r="C775" s="56"/>
      <c r="D775" s="56"/>
      <c r="E775" s="56"/>
      <c r="F775" s="56"/>
      <c r="G775" s="56"/>
      <c r="H775" s="53"/>
      <c r="I775" s="53"/>
      <c r="J775" s="53"/>
    </row>
    <row r="776">
      <c r="A776" s="53"/>
      <c r="B776" s="53"/>
      <c r="C776" s="56"/>
      <c r="D776" s="56"/>
      <c r="E776" s="56"/>
      <c r="F776" s="56"/>
      <c r="G776" s="56"/>
      <c r="H776" s="53"/>
      <c r="I776" s="53"/>
      <c r="J776" s="53"/>
    </row>
    <row r="777">
      <c r="A777" s="53"/>
      <c r="B777" s="53"/>
      <c r="C777" s="56"/>
      <c r="D777" s="56"/>
      <c r="E777" s="56"/>
      <c r="F777" s="56"/>
      <c r="G777" s="56"/>
      <c r="H777" s="53"/>
      <c r="I777" s="53"/>
      <c r="J777" s="53"/>
    </row>
    <row r="778">
      <c r="A778" s="53"/>
      <c r="B778" s="53"/>
      <c r="C778" s="56"/>
      <c r="D778" s="56"/>
      <c r="E778" s="56"/>
      <c r="F778" s="56"/>
      <c r="G778" s="56"/>
      <c r="H778" s="53"/>
      <c r="I778" s="53"/>
      <c r="J778" s="53"/>
    </row>
    <row r="779">
      <c r="A779" s="53"/>
      <c r="B779" s="53"/>
      <c r="C779" s="56"/>
      <c r="D779" s="56"/>
      <c r="E779" s="56"/>
      <c r="F779" s="56"/>
      <c r="G779" s="56"/>
      <c r="H779" s="53"/>
      <c r="I779" s="53"/>
      <c r="J779" s="53"/>
    </row>
    <row r="780">
      <c r="A780" s="53"/>
      <c r="B780" s="53"/>
      <c r="C780" s="56"/>
      <c r="D780" s="56"/>
      <c r="E780" s="56"/>
      <c r="F780" s="56"/>
      <c r="G780" s="56"/>
      <c r="H780" s="53"/>
      <c r="I780" s="53"/>
      <c r="J780" s="53"/>
    </row>
    <row r="781">
      <c r="A781" s="53"/>
      <c r="B781" s="53"/>
      <c r="C781" s="56"/>
      <c r="D781" s="56"/>
      <c r="E781" s="56"/>
      <c r="F781" s="56"/>
      <c r="G781" s="56"/>
      <c r="H781" s="53"/>
      <c r="I781" s="53"/>
      <c r="J781" s="53"/>
    </row>
    <row r="782">
      <c r="A782" s="53"/>
      <c r="B782" s="53"/>
      <c r="C782" s="56"/>
      <c r="D782" s="56"/>
      <c r="E782" s="56"/>
      <c r="F782" s="56"/>
      <c r="G782" s="56"/>
      <c r="H782" s="53"/>
      <c r="I782" s="53"/>
      <c r="J782" s="53"/>
    </row>
    <row r="783">
      <c r="A783" s="53"/>
      <c r="B783" s="53"/>
      <c r="C783" s="56"/>
      <c r="D783" s="56"/>
      <c r="E783" s="56"/>
      <c r="F783" s="56"/>
      <c r="G783" s="56"/>
      <c r="H783" s="53"/>
      <c r="I783" s="53"/>
      <c r="J783" s="53"/>
    </row>
    <row r="784">
      <c r="A784" s="53"/>
      <c r="B784" s="53"/>
      <c r="C784" s="56"/>
      <c r="D784" s="56"/>
      <c r="E784" s="56"/>
      <c r="F784" s="56"/>
      <c r="G784" s="56"/>
      <c r="H784" s="53"/>
      <c r="I784" s="53"/>
      <c r="J784" s="53"/>
    </row>
    <row r="785">
      <c r="A785" s="53"/>
      <c r="B785" s="53"/>
      <c r="C785" s="56"/>
      <c r="D785" s="56"/>
      <c r="E785" s="56"/>
      <c r="F785" s="56"/>
      <c r="G785" s="56"/>
      <c r="H785" s="53"/>
      <c r="I785" s="53"/>
      <c r="J785" s="53"/>
    </row>
    <row r="786">
      <c r="A786" s="53"/>
      <c r="B786" s="53"/>
      <c r="C786" s="56"/>
      <c r="D786" s="56"/>
      <c r="E786" s="56"/>
      <c r="F786" s="56"/>
      <c r="G786" s="56"/>
      <c r="H786" s="53"/>
      <c r="I786" s="53"/>
      <c r="J786" s="53"/>
    </row>
    <row r="787">
      <c r="A787" s="53"/>
      <c r="B787" s="53"/>
      <c r="C787" s="56"/>
      <c r="D787" s="56"/>
      <c r="E787" s="56"/>
      <c r="F787" s="56"/>
      <c r="G787" s="56"/>
      <c r="H787" s="53"/>
      <c r="I787" s="53"/>
      <c r="J787" s="53"/>
    </row>
    <row r="788">
      <c r="A788" s="53"/>
      <c r="B788" s="53"/>
      <c r="C788" s="56"/>
      <c r="D788" s="56"/>
      <c r="E788" s="56"/>
      <c r="F788" s="56"/>
      <c r="G788" s="56"/>
      <c r="H788" s="53"/>
      <c r="I788" s="53"/>
      <c r="J788" s="53"/>
    </row>
    <row r="789">
      <c r="A789" s="53"/>
      <c r="B789" s="53"/>
      <c r="C789" s="56"/>
      <c r="D789" s="56"/>
      <c r="E789" s="56"/>
      <c r="F789" s="56"/>
      <c r="G789" s="56"/>
      <c r="H789" s="53"/>
      <c r="I789" s="53"/>
      <c r="J789" s="53"/>
    </row>
    <row r="790">
      <c r="A790" s="53"/>
      <c r="B790" s="53"/>
      <c r="C790" s="56"/>
      <c r="D790" s="56"/>
      <c r="E790" s="56"/>
      <c r="F790" s="56"/>
      <c r="G790" s="56"/>
      <c r="H790" s="53"/>
      <c r="I790" s="53"/>
      <c r="J790" s="53"/>
    </row>
    <row r="791">
      <c r="A791" s="53"/>
      <c r="B791" s="53"/>
      <c r="C791" s="56"/>
      <c r="D791" s="56"/>
      <c r="E791" s="56"/>
      <c r="F791" s="56"/>
      <c r="G791" s="56"/>
      <c r="H791" s="53"/>
      <c r="I791" s="53"/>
      <c r="J791" s="53"/>
    </row>
    <row r="792">
      <c r="A792" s="53"/>
      <c r="B792" s="53"/>
      <c r="C792" s="56"/>
      <c r="D792" s="56"/>
      <c r="E792" s="56"/>
      <c r="F792" s="56"/>
      <c r="G792" s="56"/>
      <c r="H792" s="53"/>
      <c r="I792" s="53"/>
      <c r="J792" s="53"/>
    </row>
    <row r="793">
      <c r="A793" s="53"/>
      <c r="B793" s="53"/>
      <c r="C793" s="56"/>
      <c r="D793" s="56"/>
      <c r="E793" s="56"/>
      <c r="F793" s="56"/>
      <c r="G793" s="56"/>
      <c r="H793" s="53"/>
      <c r="I793" s="53"/>
      <c r="J793" s="53"/>
    </row>
    <row r="794">
      <c r="A794" s="53"/>
      <c r="B794" s="53"/>
      <c r="C794" s="56"/>
      <c r="D794" s="56"/>
      <c r="E794" s="56"/>
      <c r="F794" s="56"/>
      <c r="G794" s="56"/>
      <c r="H794" s="53"/>
      <c r="I794" s="53"/>
      <c r="J794" s="53"/>
    </row>
    <row r="795">
      <c r="A795" s="53"/>
      <c r="B795" s="53"/>
      <c r="C795" s="56"/>
      <c r="D795" s="56"/>
      <c r="E795" s="56"/>
      <c r="F795" s="56"/>
      <c r="G795" s="56"/>
      <c r="H795" s="53"/>
      <c r="I795" s="53"/>
      <c r="J795" s="53"/>
    </row>
    <row r="796">
      <c r="A796" s="53"/>
      <c r="B796" s="53"/>
      <c r="C796" s="56"/>
      <c r="D796" s="56"/>
      <c r="E796" s="56"/>
      <c r="F796" s="56"/>
      <c r="G796" s="56"/>
      <c r="H796" s="53"/>
      <c r="I796" s="53"/>
      <c r="J796" s="53"/>
    </row>
    <row r="797">
      <c r="A797" s="53"/>
      <c r="B797" s="53"/>
      <c r="C797" s="56"/>
      <c r="D797" s="56"/>
      <c r="E797" s="56"/>
      <c r="F797" s="56"/>
      <c r="G797" s="56"/>
      <c r="H797" s="53"/>
      <c r="I797" s="53"/>
      <c r="J797" s="53"/>
    </row>
    <row r="798">
      <c r="A798" s="53"/>
      <c r="B798" s="53"/>
      <c r="C798" s="56"/>
      <c r="D798" s="56"/>
      <c r="E798" s="56"/>
      <c r="F798" s="56"/>
      <c r="G798" s="56"/>
      <c r="H798" s="53"/>
      <c r="I798" s="53"/>
      <c r="J798" s="53"/>
    </row>
    <row r="799">
      <c r="A799" s="53"/>
      <c r="B799" s="53"/>
      <c r="C799" s="56"/>
      <c r="D799" s="56"/>
      <c r="E799" s="56"/>
      <c r="F799" s="56"/>
      <c r="G799" s="56"/>
      <c r="H799" s="53"/>
      <c r="I799" s="53"/>
      <c r="J799" s="53"/>
    </row>
    <row r="800">
      <c r="A800" s="53"/>
      <c r="B800" s="53"/>
      <c r="C800" s="56"/>
      <c r="D800" s="56"/>
      <c r="E800" s="56"/>
      <c r="F800" s="56"/>
      <c r="G800" s="56"/>
      <c r="H800" s="53"/>
      <c r="I800" s="53"/>
      <c r="J800" s="53"/>
    </row>
    <row r="801">
      <c r="A801" s="53"/>
      <c r="B801" s="53"/>
      <c r="C801" s="56"/>
      <c r="D801" s="56"/>
      <c r="E801" s="56"/>
      <c r="F801" s="56"/>
      <c r="G801" s="56"/>
      <c r="H801" s="53"/>
      <c r="I801" s="53"/>
      <c r="J801" s="53"/>
    </row>
    <row r="802">
      <c r="A802" s="53"/>
      <c r="B802" s="53"/>
      <c r="C802" s="56"/>
      <c r="D802" s="56"/>
      <c r="E802" s="56"/>
      <c r="F802" s="56"/>
      <c r="G802" s="56"/>
      <c r="H802" s="53"/>
      <c r="I802" s="53"/>
      <c r="J802" s="53"/>
    </row>
    <row r="803">
      <c r="A803" s="53"/>
      <c r="B803" s="53"/>
      <c r="C803" s="56"/>
      <c r="D803" s="56"/>
      <c r="E803" s="56"/>
      <c r="F803" s="56"/>
      <c r="G803" s="56"/>
      <c r="H803" s="53"/>
      <c r="I803" s="53"/>
      <c r="J803" s="53"/>
    </row>
    <row r="804">
      <c r="A804" s="53"/>
      <c r="B804" s="53"/>
      <c r="C804" s="56"/>
      <c r="D804" s="56"/>
      <c r="E804" s="56"/>
      <c r="F804" s="56"/>
      <c r="G804" s="56"/>
      <c r="H804" s="53"/>
      <c r="I804" s="53"/>
      <c r="J804" s="53"/>
    </row>
    <row r="805">
      <c r="A805" s="53"/>
      <c r="B805" s="53"/>
      <c r="C805" s="56"/>
      <c r="D805" s="56"/>
      <c r="E805" s="56"/>
      <c r="F805" s="56"/>
      <c r="G805" s="56"/>
      <c r="H805" s="53"/>
      <c r="I805" s="53"/>
      <c r="J805" s="53"/>
    </row>
    <row r="806">
      <c r="A806" s="53"/>
      <c r="B806" s="53"/>
      <c r="C806" s="56"/>
      <c r="D806" s="56"/>
      <c r="E806" s="56"/>
      <c r="F806" s="56"/>
      <c r="G806" s="56"/>
      <c r="H806" s="53"/>
      <c r="I806" s="53"/>
      <c r="J806" s="53"/>
    </row>
    <row r="807">
      <c r="A807" s="53"/>
      <c r="B807" s="53"/>
      <c r="C807" s="56"/>
      <c r="D807" s="56"/>
      <c r="E807" s="56"/>
      <c r="F807" s="56"/>
      <c r="G807" s="56"/>
      <c r="H807" s="53"/>
      <c r="I807" s="53"/>
      <c r="J807" s="53"/>
    </row>
    <row r="808">
      <c r="A808" s="53"/>
      <c r="B808" s="53"/>
      <c r="C808" s="56"/>
      <c r="D808" s="56"/>
      <c r="E808" s="56"/>
      <c r="F808" s="56"/>
      <c r="G808" s="56"/>
      <c r="H808" s="53"/>
      <c r="I808" s="53"/>
      <c r="J808" s="53"/>
    </row>
    <row r="809">
      <c r="A809" s="53"/>
      <c r="B809" s="53"/>
      <c r="C809" s="56"/>
      <c r="D809" s="56"/>
      <c r="E809" s="56"/>
      <c r="F809" s="56"/>
      <c r="G809" s="56"/>
      <c r="H809" s="53"/>
      <c r="I809" s="53"/>
      <c r="J809" s="53"/>
    </row>
    <row r="810">
      <c r="A810" s="53"/>
      <c r="B810" s="53"/>
      <c r="C810" s="56"/>
      <c r="D810" s="56"/>
      <c r="E810" s="56"/>
      <c r="F810" s="56"/>
      <c r="G810" s="56"/>
      <c r="H810" s="53"/>
      <c r="I810" s="53"/>
      <c r="J810" s="53"/>
    </row>
    <row r="811">
      <c r="A811" s="53"/>
      <c r="B811" s="53"/>
      <c r="C811" s="56"/>
      <c r="D811" s="56"/>
      <c r="E811" s="56"/>
      <c r="F811" s="56"/>
      <c r="G811" s="56"/>
      <c r="H811" s="53"/>
      <c r="I811" s="53"/>
      <c r="J811" s="53"/>
    </row>
    <row r="812">
      <c r="A812" s="53"/>
      <c r="B812" s="53"/>
      <c r="C812" s="56"/>
      <c r="D812" s="56"/>
      <c r="E812" s="56"/>
      <c r="F812" s="56"/>
      <c r="G812" s="56"/>
      <c r="H812" s="53"/>
      <c r="I812" s="53"/>
      <c r="J812" s="53"/>
    </row>
    <row r="813">
      <c r="A813" s="53"/>
      <c r="B813" s="53"/>
      <c r="C813" s="56"/>
      <c r="D813" s="56"/>
      <c r="E813" s="56"/>
      <c r="F813" s="56"/>
      <c r="G813" s="56"/>
      <c r="H813" s="53"/>
      <c r="I813" s="53"/>
      <c r="J813" s="53"/>
    </row>
    <row r="814">
      <c r="A814" s="53"/>
      <c r="B814" s="53"/>
      <c r="C814" s="56"/>
      <c r="D814" s="56"/>
      <c r="E814" s="56"/>
      <c r="F814" s="56"/>
      <c r="G814" s="56"/>
      <c r="H814" s="53"/>
      <c r="I814" s="53"/>
      <c r="J814" s="53"/>
    </row>
    <row r="815">
      <c r="A815" s="53"/>
      <c r="B815" s="53"/>
      <c r="C815" s="56"/>
      <c r="D815" s="56"/>
      <c r="E815" s="56"/>
      <c r="F815" s="56"/>
      <c r="G815" s="56"/>
      <c r="H815" s="53"/>
      <c r="I815" s="53"/>
      <c r="J815" s="53"/>
    </row>
    <row r="816">
      <c r="A816" s="53"/>
      <c r="B816" s="53"/>
      <c r="C816" s="56"/>
      <c r="D816" s="56"/>
      <c r="E816" s="56"/>
      <c r="F816" s="56"/>
      <c r="G816" s="56"/>
      <c r="H816" s="53"/>
      <c r="I816" s="53"/>
      <c r="J816" s="53"/>
    </row>
    <row r="817">
      <c r="A817" s="53"/>
      <c r="B817" s="53"/>
      <c r="C817" s="56"/>
      <c r="D817" s="56"/>
      <c r="E817" s="56"/>
      <c r="F817" s="56"/>
      <c r="G817" s="56"/>
      <c r="H817" s="53"/>
      <c r="I817" s="53"/>
      <c r="J817" s="53"/>
    </row>
    <row r="818">
      <c r="A818" s="53"/>
      <c r="B818" s="53"/>
      <c r="C818" s="56"/>
      <c r="D818" s="56"/>
      <c r="E818" s="56"/>
      <c r="F818" s="56"/>
      <c r="G818" s="56"/>
      <c r="H818" s="53"/>
      <c r="I818" s="53"/>
      <c r="J818" s="53"/>
    </row>
    <row r="819">
      <c r="A819" s="53"/>
      <c r="B819" s="53"/>
      <c r="C819" s="56"/>
      <c r="D819" s="56"/>
      <c r="E819" s="56"/>
      <c r="F819" s="56"/>
      <c r="G819" s="56"/>
      <c r="H819" s="53"/>
      <c r="I819" s="53"/>
      <c r="J819" s="53"/>
    </row>
    <row r="820">
      <c r="A820" s="53"/>
      <c r="B820" s="53"/>
      <c r="C820" s="56"/>
      <c r="D820" s="56"/>
      <c r="E820" s="56"/>
      <c r="F820" s="56"/>
      <c r="G820" s="56"/>
      <c r="H820" s="53"/>
      <c r="I820" s="53"/>
      <c r="J820" s="53"/>
    </row>
    <row r="821">
      <c r="A821" s="53"/>
      <c r="B821" s="53"/>
      <c r="C821" s="56"/>
      <c r="D821" s="56"/>
      <c r="E821" s="56"/>
      <c r="F821" s="56"/>
      <c r="G821" s="56"/>
      <c r="H821" s="53"/>
      <c r="I821" s="53"/>
      <c r="J821" s="53"/>
    </row>
    <row r="822">
      <c r="A822" s="53"/>
      <c r="B822" s="53"/>
      <c r="C822" s="56"/>
      <c r="D822" s="56"/>
      <c r="E822" s="56"/>
      <c r="F822" s="56"/>
      <c r="G822" s="56"/>
      <c r="H822" s="53"/>
      <c r="I822" s="53"/>
      <c r="J822" s="53"/>
    </row>
    <row r="823">
      <c r="A823" s="53"/>
      <c r="B823" s="53"/>
      <c r="C823" s="56"/>
      <c r="D823" s="56"/>
      <c r="E823" s="56"/>
      <c r="F823" s="56"/>
      <c r="G823" s="56"/>
      <c r="H823" s="53"/>
      <c r="I823" s="53"/>
      <c r="J823" s="53"/>
    </row>
    <row r="824">
      <c r="A824" s="53"/>
      <c r="B824" s="53"/>
      <c r="C824" s="56"/>
      <c r="D824" s="56"/>
      <c r="E824" s="56"/>
      <c r="F824" s="56"/>
      <c r="G824" s="56"/>
      <c r="H824" s="53"/>
      <c r="I824" s="53"/>
      <c r="J824" s="53"/>
    </row>
    <row r="825">
      <c r="A825" s="53"/>
      <c r="B825" s="53"/>
      <c r="C825" s="56"/>
      <c r="D825" s="56"/>
      <c r="E825" s="56"/>
      <c r="F825" s="56"/>
      <c r="G825" s="56"/>
      <c r="H825" s="53"/>
      <c r="I825" s="53"/>
      <c r="J825" s="53"/>
    </row>
    <row r="826">
      <c r="A826" s="53"/>
      <c r="B826" s="53"/>
      <c r="C826" s="56"/>
      <c r="D826" s="56"/>
      <c r="E826" s="56"/>
      <c r="F826" s="56"/>
      <c r="G826" s="56"/>
      <c r="H826" s="53"/>
      <c r="I826" s="53"/>
      <c r="J826" s="53"/>
    </row>
    <row r="827">
      <c r="A827" s="53"/>
      <c r="B827" s="53"/>
      <c r="C827" s="56"/>
      <c r="D827" s="56"/>
      <c r="E827" s="56"/>
      <c r="F827" s="56"/>
      <c r="G827" s="56"/>
      <c r="H827" s="53"/>
      <c r="I827" s="53"/>
      <c r="J827" s="53"/>
    </row>
    <row r="828">
      <c r="A828" s="53"/>
      <c r="B828" s="53"/>
      <c r="C828" s="56"/>
      <c r="D828" s="56"/>
      <c r="E828" s="56"/>
      <c r="F828" s="56"/>
      <c r="G828" s="56"/>
      <c r="H828" s="53"/>
      <c r="I828" s="53"/>
      <c r="J828" s="53"/>
    </row>
    <row r="829">
      <c r="A829" s="53"/>
      <c r="B829" s="53"/>
      <c r="C829" s="56"/>
      <c r="D829" s="56"/>
      <c r="E829" s="56"/>
      <c r="F829" s="56"/>
      <c r="G829" s="56"/>
      <c r="H829" s="53"/>
      <c r="I829" s="53"/>
      <c r="J829" s="53"/>
    </row>
    <row r="830">
      <c r="A830" s="53"/>
      <c r="B830" s="53"/>
      <c r="C830" s="56"/>
      <c r="D830" s="56"/>
      <c r="E830" s="56"/>
      <c r="F830" s="56"/>
      <c r="G830" s="56"/>
      <c r="H830" s="53"/>
      <c r="I830" s="53"/>
      <c r="J830" s="53"/>
    </row>
    <row r="831">
      <c r="A831" s="53"/>
      <c r="B831" s="53"/>
      <c r="C831" s="56"/>
      <c r="D831" s="56"/>
      <c r="E831" s="56"/>
      <c r="F831" s="56"/>
      <c r="G831" s="56"/>
      <c r="H831" s="53"/>
      <c r="I831" s="53"/>
      <c r="J831" s="53"/>
    </row>
    <row r="832">
      <c r="A832" s="53"/>
      <c r="B832" s="53"/>
      <c r="C832" s="56"/>
      <c r="D832" s="56"/>
      <c r="E832" s="56"/>
      <c r="F832" s="56"/>
      <c r="G832" s="56"/>
      <c r="H832" s="53"/>
      <c r="I832" s="53"/>
      <c r="J832" s="53"/>
    </row>
    <row r="833">
      <c r="A833" s="53"/>
      <c r="B833" s="53"/>
      <c r="C833" s="56"/>
      <c r="D833" s="56"/>
      <c r="E833" s="56"/>
      <c r="F833" s="56"/>
      <c r="G833" s="56"/>
      <c r="H833" s="53"/>
      <c r="I833" s="53"/>
      <c r="J833" s="53"/>
    </row>
    <row r="834">
      <c r="A834" s="53"/>
      <c r="B834" s="53"/>
      <c r="C834" s="56"/>
      <c r="D834" s="56"/>
      <c r="E834" s="56"/>
      <c r="F834" s="56"/>
      <c r="G834" s="56"/>
      <c r="H834" s="53"/>
      <c r="I834" s="53"/>
      <c r="J834" s="53"/>
    </row>
    <row r="835">
      <c r="A835" s="53"/>
      <c r="B835" s="53"/>
      <c r="C835" s="56"/>
      <c r="D835" s="56"/>
      <c r="E835" s="56"/>
      <c r="F835" s="56"/>
      <c r="G835" s="56"/>
      <c r="H835" s="53"/>
      <c r="I835" s="53"/>
      <c r="J835" s="53"/>
    </row>
    <row r="836">
      <c r="A836" s="53"/>
      <c r="B836" s="53"/>
      <c r="C836" s="56"/>
      <c r="D836" s="56"/>
      <c r="E836" s="56"/>
      <c r="F836" s="56"/>
      <c r="G836" s="56"/>
      <c r="H836" s="53"/>
      <c r="I836" s="53"/>
      <c r="J836" s="53"/>
    </row>
    <row r="837">
      <c r="A837" s="53"/>
      <c r="B837" s="53"/>
      <c r="C837" s="56"/>
      <c r="D837" s="56"/>
      <c r="E837" s="56"/>
      <c r="F837" s="56"/>
      <c r="G837" s="56"/>
      <c r="H837" s="53"/>
      <c r="I837" s="53"/>
      <c r="J837" s="53"/>
    </row>
    <row r="838">
      <c r="A838" s="53"/>
      <c r="B838" s="53"/>
      <c r="C838" s="56"/>
      <c r="D838" s="56"/>
      <c r="E838" s="56"/>
      <c r="F838" s="56"/>
      <c r="G838" s="56"/>
      <c r="H838" s="53"/>
      <c r="I838" s="53"/>
      <c r="J838" s="53"/>
    </row>
    <row r="839">
      <c r="A839" s="53"/>
      <c r="B839" s="53"/>
      <c r="C839" s="56"/>
      <c r="D839" s="56"/>
      <c r="E839" s="56"/>
      <c r="F839" s="56"/>
      <c r="G839" s="56"/>
      <c r="H839" s="53"/>
      <c r="I839" s="53"/>
      <c r="J839" s="53"/>
    </row>
    <row r="840">
      <c r="A840" s="53"/>
      <c r="B840" s="53"/>
      <c r="C840" s="56"/>
      <c r="D840" s="56"/>
      <c r="E840" s="56"/>
      <c r="F840" s="56"/>
      <c r="G840" s="56"/>
      <c r="H840" s="53"/>
      <c r="I840" s="53"/>
      <c r="J840" s="53"/>
    </row>
    <row r="841">
      <c r="A841" s="53"/>
      <c r="B841" s="53"/>
      <c r="C841" s="56"/>
      <c r="D841" s="56"/>
      <c r="E841" s="56"/>
      <c r="F841" s="56"/>
      <c r="G841" s="56"/>
      <c r="H841" s="53"/>
      <c r="I841" s="53"/>
      <c r="J841" s="53"/>
    </row>
    <row r="842">
      <c r="A842" s="53"/>
      <c r="B842" s="53"/>
      <c r="C842" s="56"/>
      <c r="D842" s="56"/>
      <c r="E842" s="56"/>
      <c r="F842" s="56"/>
      <c r="G842" s="56"/>
      <c r="H842" s="53"/>
      <c r="I842" s="53"/>
      <c r="J842" s="53"/>
    </row>
    <row r="843">
      <c r="A843" s="53"/>
      <c r="B843" s="53"/>
      <c r="C843" s="56"/>
      <c r="D843" s="56"/>
      <c r="E843" s="56"/>
      <c r="F843" s="56"/>
      <c r="G843" s="56"/>
      <c r="H843" s="53"/>
      <c r="I843" s="53"/>
      <c r="J843" s="53"/>
    </row>
    <row r="844">
      <c r="A844" s="53"/>
      <c r="B844" s="53"/>
      <c r="C844" s="56"/>
      <c r="D844" s="56"/>
      <c r="E844" s="56"/>
      <c r="F844" s="56"/>
      <c r="G844" s="56"/>
      <c r="H844" s="53"/>
      <c r="I844" s="53"/>
      <c r="J844" s="53"/>
    </row>
    <row r="845">
      <c r="A845" s="53"/>
      <c r="B845" s="53"/>
      <c r="C845" s="56"/>
      <c r="D845" s="56"/>
      <c r="E845" s="56"/>
      <c r="F845" s="56"/>
      <c r="G845" s="56"/>
      <c r="H845" s="53"/>
      <c r="I845" s="53"/>
      <c r="J845" s="53"/>
    </row>
    <row r="846">
      <c r="A846" s="53"/>
      <c r="B846" s="53"/>
      <c r="C846" s="56"/>
      <c r="D846" s="56"/>
      <c r="E846" s="56"/>
      <c r="F846" s="56"/>
      <c r="G846" s="56"/>
      <c r="H846" s="53"/>
      <c r="I846" s="53"/>
      <c r="J846" s="53"/>
    </row>
    <row r="847">
      <c r="A847" s="53"/>
      <c r="B847" s="53"/>
      <c r="C847" s="56"/>
      <c r="D847" s="56"/>
      <c r="E847" s="56"/>
      <c r="F847" s="56"/>
      <c r="G847" s="56"/>
      <c r="H847" s="53"/>
      <c r="I847" s="53"/>
      <c r="J847" s="53"/>
    </row>
    <row r="848">
      <c r="A848" s="53"/>
      <c r="B848" s="53"/>
      <c r="C848" s="56"/>
      <c r="D848" s="56"/>
      <c r="E848" s="56"/>
      <c r="F848" s="56"/>
      <c r="G848" s="56"/>
      <c r="H848" s="53"/>
      <c r="I848" s="53"/>
      <c r="J848" s="53"/>
    </row>
    <row r="849">
      <c r="A849" s="53"/>
      <c r="B849" s="53"/>
      <c r="C849" s="56"/>
      <c r="D849" s="56"/>
      <c r="E849" s="56"/>
      <c r="F849" s="56"/>
      <c r="G849" s="56"/>
      <c r="H849" s="53"/>
      <c r="I849" s="53"/>
      <c r="J849" s="53"/>
    </row>
    <row r="850">
      <c r="A850" s="53"/>
      <c r="B850" s="53"/>
      <c r="C850" s="56"/>
      <c r="D850" s="56"/>
      <c r="E850" s="56"/>
      <c r="F850" s="56"/>
      <c r="G850" s="56"/>
      <c r="H850" s="53"/>
      <c r="I850" s="53"/>
      <c r="J850" s="53"/>
    </row>
    <row r="851">
      <c r="A851" s="53"/>
      <c r="B851" s="53"/>
      <c r="C851" s="56"/>
      <c r="D851" s="56"/>
      <c r="E851" s="56"/>
      <c r="F851" s="56"/>
      <c r="G851" s="56"/>
      <c r="H851" s="53"/>
      <c r="I851" s="53"/>
      <c r="J851" s="53"/>
    </row>
    <row r="852">
      <c r="A852" s="53"/>
      <c r="B852" s="53"/>
      <c r="C852" s="56"/>
      <c r="D852" s="56"/>
      <c r="E852" s="56"/>
      <c r="F852" s="56"/>
      <c r="G852" s="56"/>
      <c r="H852" s="53"/>
      <c r="I852" s="53"/>
      <c r="J852" s="53"/>
    </row>
    <row r="853">
      <c r="A853" s="53"/>
      <c r="B853" s="53"/>
      <c r="C853" s="56"/>
      <c r="D853" s="56"/>
      <c r="E853" s="56"/>
      <c r="F853" s="56"/>
      <c r="G853" s="56"/>
      <c r="H853" s="53"/>
      <c r="I853" s="53"/>
      <c r="J853" s="53"/>
    </row>
    <row r="854">
      <c r="A854" s="53"/>
      <c r="B854" s="53"/>
      <c r="C854" s="56"/>
      <c r="D854" s="56"/>
      <c r="E854" s="56"/>
      <c r="F854" s="56"/>
      <c r="G854" s="56"/>
      <c r="H854" s="53"/>
      <c r="I854" s="53"/>
      <c r="J854" s="53"/>
    </row>
    <row r="855">
      <c r="A855" s="53"/>
      <c r="B855" s="53"/>
      <c r="C855" s="56"/>
      <c r="D855" s="56"/>
      <c r="E855" s="56"/>
      <c r="F855" s="56"/>
      <c r="G855" s="56"/>
      <c r="H855" s="53"/>
      <c r="I855" s="53"/>
      <c r="J855" s="53"/>
    </row>
    <row r="856">
      <c r="A856" s="53"/>
      <c r="B856" s="53"/>
      <c r="C856" s="56"/>
      <c r="D856" s="56"/>
      <c r="E856" s="56"/>
      <c r="F856" s="56"/>
      <c r="G856" s="56"/>
      <c r="H856" s="53"/>
      <c r="I856" s="53"/>
      <c r="J856" s="53"/>
    </row>
    <row r="857">
      <c r="A857" s="53"/>
      <c r="B857" s="53"/>
      <c r="C857" s="56"/>
      <c r="D857" s="56"/>
      <c r="E857" s="56"/>
      <c r="F857" s="56"/>
      <c r="G857" s="56"/>
      <c r="H857" s="53"/>
      <c r="I857" s="53"/>
      <c r="J857" s="53"/>
    </row>
    <row r="858">
      <c r="A858" s="53"/>
      <c r="B858" s="53"/>
      <c r="C858" s="56"/>
      <c r="D858" s="56"/>
      <c r="E858" s="56"/>
      <c r="F858" s="56"/>
      <c r="G858" s="56"/>
      <c r="H858" s="53"/>
      <c r="I858" s="53"/>
      <c r="J858" s="53"/>
    </row>
    <row r="859">
      <c r="A859" s="53"/>
      <c r="B859" s="53"/>
      <c r="C859" s="56"/>
      <c r="D859" s="56"/>
      <c r="E859" s="56"/>
      <c r="F859" s="56"/>
      <c r="G859" s="56"/>
      <c r="H859" s="53"/>
      <c r="I859" s="53"/>
      <c r="J859" s="53"/>
    </row>
    <row r="860">
      <c r="A860" s="53"/>
      <c r="B860" s="53"/>
      <c r="C860" s="56"/>
      <c r="D860" s="56"/>
      <c r="E860" s="56"/>
      <c r="F860" s="56"/>
      <c r="G860" s="56"/>
      <c r="H860" s="53"/>
      <c r="I860" s="53"/>
      <c r="J860" s="53"/>
    </row>
    <row r="861">
      <c r="A861" s="53"/>
      <c r="B861" s="53"/>
      <c r="C861" s="56"/>
      <c r="D861" s="56"/>
      <c r="E861" s="56"/>
      <c r="F861" s="56"/>
      <c r="G861" s="56"/>
      <c r="H861" s="53"/>
      <c r="I861" s="53"/>
      <c r="J861" s="53"/>
    </row>
    <row r="862">
      <c r="A862" s="53"/>
      <c r="B862" s="53"/>
      <c r="C862" s="56"/>
      <c r="D862" s="56"/>
      <c r="E862" s="56"/>
      <c r="F862" s="56"/>
      <c r="G862" s="56"/>
      <c r="H862" s="53"/>
      <c r="I862" s="53"/>
      <c r="J862" s="53"/>
    </row>
    <row r="863">
      <c r="A863" s="53"/>
      <c r="B863" s="53"/>
      <c r="C863" s="56"/>
      <c r="D863" s="56"/>
      <c r="E863" s="56"/>
      <c r="F863" s="56"/>
      <c r="G863" s="56"/>
      <c r="H863" s="53"/>
      <c r="I863" s="53"/>
      <c r="J863" s="53"/>
    </row>
    <row r="864">
      <c r="A864" s="53"/>
      <c r="B864" s="53"/>
      <c r="C864" s="56"/>
      <c r="D864" s="56"/>
      <c r="E864" s="56"/>
      <c r="F864" s="56"/>
      <c r="G864" s="56"/>
      <c r="H864" s="53"/>
      <c r="I864" s="53"/>
      <c r="J864" s="53"/>
    </row>
    <row r="865">
      <c r="A865" s="53"/>
      <c r="B865" s="53"/>
      <c r="C865" s="56"/>
      <c r="D865" s="56"/>
      <c r="E865" s="56"/>
      <c r="F865" s="56"/>
      <c r="G865" s="56"/>
      <c r="H865" s="53"/>
      <c r="I865" s="53"/>
      <c r="J865" s="53"/>
    </row>
    <row r="866">
      <c r="A866" s="53"/>
      <c r="B866" s="53"/>
      <c r="C866" s="56"/>
      <c r="D866" s="56"/>
      <c r="E866" s="56"/>
      <c r="F866" s="56"/>
      <c r="G866" s="56"/>
      <c r="H866" s="53"/>
      <c r="I866" s="53"/>
      <c r="J866" s="53"/>
    </row>
    <row r="867">
      <c r="A867" s="53"/>
      <c r="B867" s="53"/>
      <c r="C867" s="56"/>
      <c r="D867" s="56"/>
      <c r="E867" s="56"/>
      <c r="F867" s="56"/>
      <c r="G867" s="56"/>
      <c r="H867" s="53"/>
      <c r="I867" s="53"/>
      <c r="J867" s="53"/>
    </row>
    <row r="868">
      <c r="A868" s="53"/>
      <c r="B868" s="53"/>
      <c r="C868" s="56"/>
      <c r="D868" s="56"/>
      <c r="E868" s="56"/>
      <c r="F868" s="56"/>
      <c r="G868" s="56"/>
      <c r="H868" s="53"/>
      <c r="I868" s="53"/>
      <c r="J868" s="53"/>
    </row>
    <row r="869">
      <c r="A869" s="53"/>
      <c r="B869" s="53"/>
      <c r="C869" s="56"/>
      <c r="D869" s="56"/>
      <c r="E869" s="56"/>
      <c r="F869" s="56"/>
      <c r="G869" s="56"/>
      <c r="H869" s="53"/>
      <c r="I869" s="53"/>
      <c r="J869" s="53"/>
    </row>
    <row r="870">
      <c r="A870" s="53"/>
      <c r="B870" s="53"/>
      <c r="C870" s="56"/>
      <c r="D870" s="56"/>
      <c r="E870" s="56"/>
      <c r="F870" s="56"/>
      <c r="G870" s="56"/>
      <c r="H870" s="53"/>
      <c r="I870" s="53"/>
      <c r="J870" s="53"/>
    </row>
    <row r="871">
      <c r="A871" s="53"/>
      <c r="B871" s="53"/>
      <c r="C871" s="56"/>
      <c r="D871" s="56"/>
      <c r="E871" s="56"/>
      <c r="F871" s="56"/>
      <c r="G871" s="56"/>
      <c r="H871" s="53"/>
      <c r="I871" s="53"/>
      <c r="J871" s="53"/>
    </row>
    <row r="872">
      <c r="A872" s="53"/>
      <c r="B872" s="53"/>
      <c r="C872" s="56"/>
      <c r="D872" s="56"/>
      <c r="E872" s="56"/>
      <c r="F872" s="56"/>
      <c r="G872" s="56"/>
      <c r="H872" s="53"/>
      <c r="I872" s="53"/>
      <c r="J872" s="53"/>
    </row>
    <row r="873">
      <c r="A873" s="53"/>
      <c r="B873" s="53"/>
      <c r="C873" s="56"/>
      <c r="D873" s="56"/>
      <c r="E873" s="56"/>
      <c r="F873" s="56"/>
      <c r="G873" s="56"/>
      <c r="H873" s="53"/>
      <c r="I873" s="53"/>
      <c r="J873" s="53"/>
    </row>
    <row r="874">
      <c r="A874" s="53"/>
      <c r="B874" s="53"/>
      <c r="C874" s="56"/>
      <c r="D874" s="56"/>
      <c r="E874" s="56"/>
      <c r="F874" s="56"/>
      <c r="G874" s="56"/>
      <c r="H874" s="53"/>
      <c r="I874" s="53"/>
      <c r="J874" s="53"/>
    </row>
    <row r="875">
      <c r="A875" s="53"/>
      <c r="B875" s="53"/>
      <c r="C875" s="56"/>
      <c r="D875" s="56"/>
      <c r="E875" s="56"/>
      <c r="F875" s="56"/>
      <c r="G875" s="56"/>
      <c r="H875" s="53"/>
      <c r="I875" s="53"/>
      <c r="J875" s="53"/>
    </row>
    <row r="876">
      <c r="A876" s="53"/>
      <c r="B876" s="53"/>
      <c r="C876" s="56"/>
      <c r="D876" s="56"/>
      <c r="E876" s="56"/>
      <c r="F876" s="56"/>
      <c r="G876" s="56"/>
      <c r="H876" s="53"/>
      <c r="I876" s="53"/>
      <c r="J876" s="53"/>
    </row>
    <row r="877">
      <c r="A877" s="53"/>
      <c r="B877" s="53"/>
      <c r="C877" s="56"/>
      <c r="D877" s="56"/>
      <c r="E877" s="56"/>
      <c r="F877" s="56"/>
      <c r="G877" s="56"/>
      <c r="H877" s="53"/>
      <c r="I877" s="53"/>
      <c r="J877" s="53"/>
    </row>
    <row r="878">
      <c r="A878" s="53"/>
      <c r="B878" s="53"/>
      <c r="C878" s="56"/>
      <c r="D878" s="56"/>
      <c r="E878" s="56"/>
      <c r="F878" s="56"/>
      <c r="G878" s="56"/>
      <c r="H878" s="53"/>
      <c r="I878" s="53"/>
      <c r="J878" s="53"/>
    </row>
    <row r="879">
      <c r="A879" s="53"/>
      <c r="B879" s="53"/>
      <c r="C879" s="56"/>
      <c r="D879" s="56"/>
      <c r="E879" s="56"/>
      <c r="F879" s="56"/>
      <c r="G879" s="56"/>
      <c r="H879" s="53"/>
      <c r="I879" s="53"/>
      <c r="J879" s="53"/>
    </row>
    <row r="880">
      <c r="A880" s="53"/>
      <c r="B880" s="53"/>
      <c r="C880" s="56"/>
      <c r="D880" s="56"/>
      <c r="E880" s="56"/>
      <c r="F880" s="56"/>
      <c r="G880" s="56"/>
      <c r="H880" s="53"/>
      <c r="I880" s="53"/>
      <c r="J880" s="53"/>
    </row>
    <row r="881">
      <c r="A881" s="53"/>
      <c r="B881" s="53"/>
      <c r="C881" s="56"/>
      <c r="D881" s="56"/>
      <c r="E881" s="56"/>
      <c r="F881" s="56"/>
      <c r="G881" s="56"/>
      <c r="H881" s="53"/>
      <c r="I881" s="53"/>
      <c r="J881" s="53"/>
    </row>
    <row r="882">
      <c r="A882" s="53"/>
      <c r="B882" s="53"/>
      <c r="C882" s="56"/>
      <c r="D882" s="56"/>
      <c r="E882" s="56"/>
      <c r="F882" s="56"/>
      <c r="G882" s="56"/>
      <c r="H882" s="53"/>
      <c r="I882" s="53"/>
      <c r="J882" s="53"/>
    </row>
    <row r="883">
      <c r="A883" s="53"/>
      <c r="B883" s="53"/>
      <c r="C883" s="56"/>
      <c r="D883" s="56"/>
      <c r="E883" s="56"/>
      <c r="F883" s="56"/>
      <c r="G883" s="56"/>
      <c r="H883" s="53"/>
      <c r="I883" s="53"/>
      <c r="J883" s="53"/>
    </row>
    <row r="884">
      <c r="A884" s="53"/>
      <c r="B884" s="53"/>
      <c r="C884" s="56"/>
      <c r="D884" s="56"/>
      <c r="E884" s="56"/>
      <c r="F884" s="56"/>
      <c r="G884" s="56"/>
      <c r="H884" s="53"/>
      <c r="I884" s="53"/>
      <c r="J884" s="53"/>
    </row>
    <row r="885">
      <c r="A885" s="53"/>
      <c r="B885" s="53"/>
      <c r="C885" s="56"/>
      <c r="D885" s="56"/>
      <c r="E885" s="56"/>
      <c r="F885" s="56"/>
      <c r="G885" s="56"/>
      <c r="H885" s="53"/>
      <c r="I885" s="53"/>
      <c r="J885" s="53"/>
    </row>
    <row r="886">
      <c r="A886" s="53"/>
      <c r="B886" s="53"/>
      <c r="C886" s="56"/>
      <c r="D886" s="56"/>
      <c r="E886" s="56"/>
      <c r="F886" s="56"/>
      <c r="G886" s="56"/>
      <c r="H886" s="53"/>
      <c r="I886" s="53"/>
      <c r="J886" s="53"/>
    </row>
    <row r="887">
      <c r="A887" s="53"/>
      <c r="B887" s="53"/>
      <c r="C887" s="56"/>
      <c r="D887" s="56"/>
      <c r="E887" s="56"/>
      <c r="F887" s="56"/>
      <c r="G887" s="56"/>
      <c r="H887" s="53"/>
      <c r="I887" s="53"/>
      <c r="J887" s="53"/>
    </row>
    <row r="888">
      <c r="A888" s="53"/>
      <c r="B888" s="53"/>
      <c r="C888" s="56"/>
      <c r="D888" s="56"/>
      <c r="E888" s="56"/>
      <c r="F888" s="56"/>
      <c r="G888" s="56"/>
      <c r="H888" s="53"/>
      <c r="I888" s="53"/>
      <c r="J888" s="53"/>
    </row>
    <row r="889">
      <c r="A889" s="53"/>
      <c r="B889" s="53"/>
      <c r="C889" s="56"/>
      <c r="D889" s="56"/>
      <c r="E889" s="56"/>
      <c r="F889" s="56"/>
      <c r="G889" s="56"/>
      <c r="H889" s="53"/>
      <c r="I889" s="53"/>
      <c r="J889" s="53"/>
    </row>
    <row r="890">
      <c r="A890" s="53"/>
      <c r="B890" s="53"/>
      <c r="C890" s="56"/>
      <c r="D890" s="56"/>
      <c r="E890" s="56"/>
      <c r="F890" s="56"/>
      <c r="G890" s="56"/>
      <c r="H890" s="53"/>
      <c r="I890" s="53"/>
      <c r="J890" s="53"/>
    </row>
    <row r="891">
      <c r="A891" s="53"/>
      <c r="B891" s="53"/>
      <c r="C891" s="56"/>
      <c r="D891" s="56"/>
      <c r="E891" s="56"/>
      <c r="F891" s="56"/>
      <c r="G891" s="56"/>
      <c r="H891" s="53"/>
      <c r="I891" s="53"/>
      <c r="J891" s="53"/>
    </row>
    <row r="892">
      <c r="A892" s="53"/>
      <c r="B892" s="53"/>
      <c r="C892" s="56"/>
      <c r="D892" s="56"/>
      <c r="E892" s="56"/>
      <c r="F892" s="56"/>
      <c r="G892" s="56"/>
      <c r="H892" s="53"/>
      <c r="I892" s="53"/>
      <c r="J892" s="53"/>
    </row>
    <row r="893">
      <c r="A893" s="53"/>
      <c r="B893" s="53"/>
      <c r="C893" s="56"/>
      <c r="D893" s="56"/>
      <c r="E893" s="56"/>
      <c r="F893" s="56"/>
      <c r="G893" s="56"/>
      <c r="H893" s="53"/>
      <c r="I893" s="53"/>
      <c r="J893" s="53"/>
    </row>
    <row r="894">
      <c r="A894" s="53"/>
      <c r="B894" s="53"/>
      <c r="C894" s="56"/>
      <c r="D894" s="56"/>
      <c r="E894" s="56"/>
      <c r="F894" s="56"/>
      <c r="G894" s="56"/>
      <c r="H894" s="53"/>
      <c r="I894" s="53"/>
      <c r="J894" s="53"/>
    </row>
    <row r="895">
      <c r="A895" s="53"/>
      <c r="B895" s="53"/>
      <c r="C895" s="56"/>
      <c r="D895" s="56"/>
      <c r="E895" s="56"/>
      <c r="F895" s="56"/>
      <c r="G895" s="56"/>
      <c r="H895" s="53"/>
      <c r="I895" s="53"/>
      <c r="J895" s="53"/>
    </row>
    <row r="896">
      <c r="A896" s="53"/>
      <c r="B896" s="53"/>
      <c r="C896" s="56"/>
      <c r="D896" s="56"/>
      <c r="E896" s="56"/>
      <c r="F896" s="56"/>
      <c r="G896" s="56"/>
      <c r="H896" s="53"/>
      <c r="I896" s="53"/>
      <c r="J896" s="53"/>
    </row>
    <row r="897">
      <c r="A897" s="53"/>
      <c r="B897" s="53"/>
      <c r="C897" s="56"/>
      <c r="D897" s="56"/>
      <c r="E897" s="56"/>
      <c r="F897" s="56"/>
      <c r="G897" s="56"/>
      <c r="H897" s="53"/>
      <c r="I897" s="53"/>
      <c r="J897" s="53"/>
    </row>
    <row r="898">
      <c r="A898" s="53"/>
      <c r="B898" s="53"/>
      <c r="C898" s="56"/>
      <c r="D898" s="56"/>
      <c r="E898" s="56"/>
      <c r="F898" s="56"/>
      <c r="G898" s="56"/>
      <c r="H898" s="53"/>
      <c r="I898" s="53"/>
      <c r="J898" s="53"/>
    </row>
    <row r="899">
      <c r="A899" s="53"/>
      <c r="B899" s="53"/>
      <c r="C899" s="56"/>
      <c r="D899" s="56"/>
      <c r="E899" s="56"/>
      <c r="F899" s="56"/>
      <c r="G899" s="56"/>
      <c r="H899" s="53"/>
      <c r="I899" s="53"/>
      <c r="J899" s="53"/>
    </row>
    <row r="900">
      <c r="A900" s="53"/>
      <c r="B900" s="53"/>
      <c r="C900" s="56"/>
      <c r="D900" s="56"/>
      <c r="E900" s="56"/>
      <c r="F900" s="56"/>
      <c r="G900" s="56"/>
      <c r="H900" s="53"/>
      <c r="I900" s="53"/>
      <c r="J900" s="53"/>
    </row>
    <row r="901">
      <c r="A901" s="53"/>
      <c r="B901" s="53"/>
      <c r="C901" s="56"/>
      <c r="D901" s="56"/>
      <c r="E901" s="56"/>
      <c r="F901" s="56"/>
      <c r="G901" s="56"/>
      <c r="H901" s="53"/>
      <c r="I901" s="53"/>
      <c r="J901" s="53"/>
    </row>
    <row r="902">
      <c r="A902" s="53"/>
      <c r="B902" s="53"/>
      <c r="C902" s="56"/>
      <c r="D902" s="56"/>
      <c r="E902" s="56"/>
      <c r="F902" s="56"/>
      <c r="G902" s="56"/>
      <c r="H902" s="53"/>
      <c r="I902" s="53"/>
      <c r="J902" s="53"/>
    </row>
    <row r="903">
      <c r="A903" s="53"/>
      <c r="B903" s="53"/>
      <c r="C903" s="56"/>
      <c r="D903" s="56"/>
      <c r="E903" s="56"/>
      <c r="F903" s="56"/>
      <c r="G903" s="56"/>
      <c r="H903" s="53"/>
      <c r="I903" s="53"/>
      <c r="J903" s="53"/>
    </row>
    <row r="904">
      <c r="A904" s="53"/>
      <c r="B904" s="53"/>
      <c r="C904" s="56"/>
      <c r="D904" s="56"/>
      <c r="E904" s="56"/>
      <c r="F904" s="56"/>
      <c r="G904" s="56"/>
      <c r="H904" s="53"/>
      <c r="I904" s="53"/>
      <c r="J904" s="53"/>
    </row>
    <row r="905">
      <c r="A905" s="53"/>
      <c r="B905" s="53"/>
      <c r="C905" s="56"/>
      <c r="D905" s="56"/>
      <c r="E905" s="56"/>
      <c r="F905" s="56"/>
      <c r="G905" s="56"/>
      <c r="H905" s="53"/>
      <c r="I905" s="53"/>
      <c r="J905" s="53"/>
    </row>
    <row r="906">
      <c r="A906" s="53"/>
      <c r="B906" s="53"/>
      <c r="C906" s="56"/>
      <c r="D906" s="56"/>
      <c r="E906" s="56"/>
      <c r="F906" s="56"/>
      <c r="G906" s="56"/>
      <c r="H906" s="53"/>
      <c r="I906" s="53"/>
      <c r="J906" s="53"/>
    </row>
    <row r="907">
      <c r="A907" s="53"/>
      <c r="B907" s="53"/>
      <c r="C907" s="56"/>
      <c r="D907" s="56"/>
      <c r="E907" s="56"/>
      <c r="F907" s="56"/>
      <c r="G907" s="56"/>
      <c r="H907" s="53"/>
      <c r="I907" s="53"/>
      <c r="J907" s="53"/>
    </row>
    <row r="908">
      <c r="A908" s="53"/>
      <c r="B908" s="53"/>
      <c r="C908" s="56"/>
      <c r="D908" s="56"/>
      <c r="E908" s="56"/>
      <c r="F908" s="56"/>
      <c r="G908" s="56"/>
      <c r="H908" s="53"/>
      <c r="I908" s="53"/>
      <c r="J908" s="53"/>
    </row>
    <row r="909">
      <c r="A909" s="53"/>
      <c r="B909" s="53"/>
      <c r="C909" s="56"/>
      <c r="D909" s="56"/>
      <c r="E909" s="56"/>
      <c r="F909" s="56"/>
      <c r="G909" s="56"/>
      <c r="H909" s="53"/>
      <c r="I909" s="53"/>
      <c r="J909" s="53"/>
    </row>
    <row r="910">
      <c r="A910" s="53"/>
      <c r="B910" s="53"/>
      <c r="C910" s="56"/>
      <c r="D910" s="56"/>
      <c r="E910" s="56"/>
      <c r="F910" s="56"/>
      <c r="G910" s="56"/>
      <c r="H910" s="53"/>
      <c r="I910" s="53"/>
      <c r="J910" s="53"/>
    </row>
    <row r="911">
      <c r="A911" s="53"/>
      <c r="B911" s="53"/>
      <c r="C911" s="56"/>
      <c r="D911" s="56"/>
      <c r="E911" s="56"/>
      <c r="F911" s="56"/>
      <c r="G911" s="56"/>
      <c r="H911" s="53"/>
      <c r="I911" s="53"/>
      <c r="J911" s="53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0.14"/>
    <col customWidth="1" min="6" max="6" width="16.29"/>
  </cols>
  <sheetData>
    <row r="1">
      <c r="A1" s="151" t="s">
        <v>0</v>
      </c>
      <c r="B1" s="154" t="s">
        <v>10</v>
      </c>
      <c r="C1" s="155" t="s">
        <v>11</v>
      </c>
      <c r="D1" s="154" t="s">
        <v>22</v>
      </c>
      <c r="E1" s="155" t="s">
        <v>23</v>
      </c>
      <c r="F1" s="154" t="s">
        <v>1020</v>
      </c>
      <c r="G1" s="267"/>
      <c r="H1" s="267"/>
      <c r="I1" s="267"/>
      <c r="J1" s="267"/>
      <c r="K1" s="267"/>
      <c r="L1" s="267"/>
      <c r="M1" s="267"/>
    </row>
    <row r="2">
      <c r="A2" s="168" t="s">
        <v>482</v>
      </c>
      <c r="B2" s="170">
        <v>15500.0</v>
      </c>
      <c r="C2" s="171" t="s">
        <v>30</v>
      </c>
      <c r="D2" s="170">
        <v>15500.0</v>
      </c>
      <c r="E2" s="171" t="s">
        <v>30</v>
      </c>
      <c r="F2" s="269" t="s">
        <v>1021</v>
      </c>
      <c r="G2" s="270"/>
      <c r="H2" s="270"/>
      <c r="I2" s="270"/>
      <c r="J2" s="270"/>
      <c r="K2" s="270"/>
      <c r="L2" s="270"/>
      <c r="M2" s="270"/>
    </row>
    <row r="3">
      <c r="A3" s="172" t="s">
        <v>524</v>
      </c>
      <c r="B3" s="173">
        <v>0.0</v>
      </c>
      <c r="C3" s="171" t="s">
        <v>30</v>
      </c>
      <c r="D3" s="173">
        <v>0.0</v>
      </c>
      <c r="E3" s="171" t="s">
        <v>30</v>
      </c>
      <c r="F3" s="269" t="s">
        <v>1021</v>
      </c>
      <c r="G3" s="270"/>
      <c r="H3" s="270"/>
      <c r="I3" s="270"/>
      <c r="J3" s="270"/>
      <c r="K3" s="270"/>
      <c r="L3" s="270"/>
      <c r="M3" s="270"/>
    </row>
    <row r="4">
      <c r="A4" s="172" t="s">
        <v>489</v>
      </c>
      <c r="B4" s="170">
        <v>8000.0</v>
      </c>
      <c r="C4" s="171" t="s">
        <v>30</v>
      </c>
      <c r="D4" s="170">
        <v>8000.0</v>
      </c>
      <c r="E4" s="171" t="s">
        <v>30</v>
      </c>
      <c r="F4" s="269" t="s">
        <v>1022</v>
      </c>
      <c r="G4" s="270"/>
      <c r="H4" s="270"/>
      <c r="I4" s="270"/>
      <c r="J4" s="270"/>
      <c r="K4" s="270"/>
      <c r="L4" s="270"/>
      <c r="M4" s="270"/>
    </row>
    <row r="5">
      <c r="A5" s="172" t="s">
        <v>525</v>
      </c>
      <c r="B5" s="173">
        <v>0.0</v>
      </c>
      <c r="C5" s="171" t="s">
        <v>30</v>
      </c>
      <c r="D5" s="173">
        <v>0.0</v>
      </c>
      <c r="E5" s="171" t="s">
        <v>30</v>
      </c>
      <c r="F5" s="269" t="s">
        <v>1022</v>
      </c>
      <c r="G5" s="270"/>
      <c r="H5" s="270"/>
      <c r="I5" s="270"/>
      <c r="J5" s="270"/>
      <c r="K5" s="270"/>
      <c r="L5" s="270"/>
      <c r="M5" s="270"/>
    </row>
    <row r="6">
      <c r="A6" s="174" t="s">
        <v>526</v>
      </c>
      <c r="B6" s="173">
        <v>0.0</v>
      </c>
      <c r="C6" s="171" t="s">
        <v>30</v>
      </c>
      <c r="D6" s="173">
        <v>0.0</v>
      </c>
      <c r="E6" s="171" t="s">
        <v>30</v>
      </c>
      <c r="F6" s="269" t="s">
        <v>1022</v>
      </c>
      <c r="G6" s="270"/>
      <c r="H6" s="270"/>
      <c r="I6" s="270"/>
      <c r="J6" s="270"/>
      <c r="K6" s="270"/>
      <c r="L6" s="270"/>
      <c r="M6" s="270"/>
    </row>
    <row r="7">
      <c r="A7" s="172" t="s">
        <v>527</v>
      </c>
      <c r="B7" s="173">
        <v>0.0</v>
      </c>
      <c r="C7" s="171" t="s">
        <v>30</v>
      </c>
      <c r="D7" s="173">
        <v>0.0</v>
      </c>
      <c r="E7" s="171" t="s">
        <v>30</v>
      </c>
      <c r="F7" s="269" t="s">
        <v>1021</v>
      </c>
      <c r="G7" s="270"/>
      <c r="H7" s="270"/>
      <c r="I7" s="270"/>
      <c r="J7" s="270"/>
      <c r="K7" s="270"/>
      <c r="L7" s="270"/>
      <c r="M7" s="270"/>
    </row>
    <row r="8">
      <c r="A8" s="172" t="s">
        <v>528</v>
      </c>
      <c r="B8" s="173">
        <v>0.0</v>
      </c>
      <c r="C8" s="171" t="s">
        <v>30</v>
      </c>
      <c r="D8" s="173">
        <v>0.0</v>
      </c>
      <c r="E8" s="171" t="s">
        <v>30</v>
      </c>
      <c r="F8" s="269" t="s">
        <v>1021</v>
      </c>
      <c r="G8" s="270"/>
      <c r="H8" s="31"/>
      <c r="I8" s="270"/>
      <c r="J8" s="270"/>
      <c r="K8" s="270"/>
      <c r="L8" s="270"/>
      <c r="M8" s="270"/>
    </row>
    <row r="9">
      <c r="A9" s="172" t="s">
        <v>529</v>
      </c>
      <c r="B9" s="173">
        <v>0.0</v>
      </c>
      <c r="C9" s="171" t="s">
        <v>30</v>
      </c>
      <c r="D9" s="173">
        <v>0.0</v>
      </c>
      <c r="E9" s="171" t="s">
        <v>30</v>
      </c>
      <c r="F9" s="269" t="s">
        <v>1021</v>
      </c>
      <c r="G9" s="270"/>
      <c r="H9" s="270"/>
      <c r="I9" s="270"/>
      <c r="J9" s="270"/>
      <c r="K9" s="270"/>
      <c r="L9" s="270"/>
      <c r="M9" s="270"/>
    </row>
    <row r="10">
      <c r="A10" s="172" t="s">
        <v>530</v>
      </c>
      <c r="B10" s="173">
        <v>19990.0</v>
      </c>
      <c r="C10" s="171" t="s">
        <v>30</v>
      </c>
      <c r="D10" s="173">
        <v>19990.0</v>
      </c>
      <c r="E10" s="171" t="s">
        <v>30</v>
      </c>
      <c r="F10" s="269" t="s">
        <v>1021</v>
      </c>
      <c r="G10" s="270"/>
      <c r="H10" s="270"/>
      <c r="I10" s="270"/>
      <c r="J10" s="270"/>
      <c r="K10" s="270"/>
      <c r="L10" s="270"/>
      <c r="M10" s="270"/>
    </row>
    <row r="11">
      <c r="A11" s="172" t="s">
        <v>481</v>
      </c>
      <c r="B11" s="173">
        <v>0.0</v>
      </c>
      <c r="C11" s="171" t="s">
        <v>30</v>
      </c>
      <c r="D11" s="173">
        <v>0.0</v>
      </c>
      <c r="E11" s="171" t="s">
        <v>30</v>
      </c>
      <c r="F11" s="269" t="s">
        <v>1021</v>
      </c>
      <c r="G11" s="270"/>
      <c r="H11" s="270"/>
      <c r="I11" s="270"/>
      <c r="J11" s="270"/>
      <c r="K11" s="270"/>
      <c r="L11" s="270"/>
      <c r="M11" s="270"/>
    </row>
    <row r="12">
      <c r="A12" s="175" t="s">
        <v>531</v>
      </c>
      <c r="B12" s="170">
        <v>1000.0</v>
      </c>
      <c r="C12" s="171" t="s">
        <v>30</v>
      </c>
      <c r="D12" s="170">
        <v>1000.0</v>
      </c>
      <c r="E12" s="171" t="s">
        <v>30</v>
      </c>
      <c r="F12" s="269" t="s">
        <v>1021</v>
      </c>
      <c r="G12" s="270"/>
      <c r="H12" s="270"/>
      <c r="I12" s="270"/>
      <c r="J12" s="270"/>
      <c r="K12" s="270"/>
      <c r="L12" s="270"/>
      <c r="M12" s="270"/>
    </row>
    <row r="13">
      <c r="A13" s="172" t="s">
        <v>483</v>
      </c>
      <c r="B13" s="173">
        <v>0.0</v>
      </c>
      <c r="C13" s="171" t="s">
        <v>30</v>
      </c>
      <c r="D13" s="173">
        <v>0.0</v>
      </c>
      <c r="E13" s="171" t="s">
        <v>30</v>
      </c>
      <c r="F13" s="269" t="s">
        <v>1022</v>
      </c>
      <c r="G13" s="270"/>
      <c r="H13" s="270"/>
      <c r="I13" s="270"/>
      <c r="J13" s="270"/>
      <c r="K13" s="270"/>
      <c r="L13" s="270"/>
      <c r="M13" s="270"/>
    </row>
    <row r="14">
      <c r="A14" s="34" t="s">
        <v>485</v>
      </c>
      <c r="B14" s="173">
        <v>0.0</v>
      </c>
      <c r="C14" s="171" t="s">
        <v>30</v>
      </c>
      <c r="D14" s="173">
        <v>0.0</v>
      </c>
      <c r="E14" s="171" t="s">
        <v>30</v>
      </c>
      <c r="F14" s="269" t="s">
        <v>1022</v>
      </c>
      <c r="G14" s="270"/>
      <c r="H14" s="270"/>
      <c r="I14" s="270"/>
      <c r="J14" s="270"/>
      <c r="K14" s="270"/>
      <c r="L14" s="270"/>
      <c r="M14" s="270"/>
    </row>
    <row r="15">
      <c r="A15" s="172" t="s">
        <v>488</v>
      </c>
      <c r="B15" s="173">
        <v>0.0</v>
      </c>
      <c r="C15" s="171" t="s">
        <v>30</v>
      </c>
      <c r="D15" s="173">
        <v>0.0</v>
      </c>
      <c r="E15" s="171" t="s">
        <v>30</v>
      </c>
      <c r="F15" s="269" t="s">
        <v>1023</v>
      </c>
      <c r="G15" s="270"/>
      <c r="H15" s="270"/>
      <c r="I15" s="270"/>
      <c r="J15" s="270"/>
      <c r="K15" s="270"/>
      <c r="L15" s="270"/>
      <c r="M15" s="270"/>
    </row>
    <row r="16">
      <c r="A16" s="34" t="s">
        <v>490</v>
      </c>
      <c r="B16" s="170">
        <v>18000.0</v>
      </c>
      <c r="C16" s="171" t="s">
        <v>30</v>
      </c>
      <c r="D16" s="170">
        <v>18000.0</v>
      </c>
      <c r="E16" s="171" t="s">
        <v>30</v>
      </c>
      <c r="F16" s="269" t="s">
        <v>1022</v>
      </c>
      <c r="G16" s="270"/>
      <c r="H16" s="270"/>
      <c r="I16" s="270"/>
      <c r="J16" s="270"/>
      <c r="K16" s="270"/>
      <c r="L16" s="270"/>
      <c r="M16" s="270"/>
    </row>
    <row r="17">
      <c r="A17" s="34" t="s">
        <v>492</v>
      </c>
      <c r="B17" s="173">
        <v>0.0</v>
      </c>
      <c r="C17" s="171" t="s">
        <v>30</v>
      </c>
      <c r="D17" s="173">
        <v>0.0</v>
      </c>
      <c r="E17" s="171" t="s">
        <v>30</v>
      </c>
      <c r="F17" s="269" t="s">
        <v>1022</v>
      </c>
      <c r="G17" s="270"/>
      <c r="H17" s="270"/>
      <c r="I17" s="270"/>
      <c r="J17" s="270"/>
      <c r="K17" s="270"/>
      <c r="L17" s="270"/>
      <c r="M17" s="270"/>
    </row>
    <row r="18">
      <c r="A18" s="34" t="s">
        <v>494</v>
      </c>
      <c r="B18" s="173">
        <v>0.0</v>
      </c>
      <c r="C18" s="171" t="s">
        <v>30</v>
      </c>
      <c r="D18" s="173">
        <v>0.0</v>
      </c>
      <c r="E18" s="171" t="s">
        <v>30</v>
      </c>
      <c r="F18" s="269" t="s">
        <v>1021</v>
      </c>
      <c r="G18" s="270"/>
      <c r="H18" s="270"/>
      <c r="I18" s="270"/>
      <c r="J18" s="270"/>
      <c r="K18" s="270"/>
      <c r="L18" s="270"/>
      <c r="M18" s="270"/>
    </row>
    <row r="19">
      <c r="A19" s="19" t="s">
        <v>532</v>
      </c>
      <c r="B19" s="173">
        <v>0.0</v>
      </c>
      <c r="C19" s="171" t="s">
        <v>30</v>
      </c>
      <c r="D19" s="173">
        <v>0.0</v>
      </c>
      <c r="E19" s="171" t="s">
        <v>30</v>
      </c>
      <c r="F19" s="269" t="s">
        <v>1022</v>
      </c>
      <c r="G19" s="270"/>
      <c r="H19" s="270"/>
      <c r="I19" s="270"/>
      <c r="J19" s="270"/>
      <c r="K19" s="270"/>
      <c r="L19" s="270"/>
      <c r="M19" s="270"/>
    </row>
    <row r="20">
      <c r="A20" s="271"/>
      <c r="B20" s="270"/>
      <c r="C20" s="270"/>
      <c r="D20" s="270"/>
      <c r="G20" s="270"/>
      <c r="H20" s="270"/>
      <c r="I20" s="270"/>
      <c r="J20" s="270"/>
      <c r="K20" s="270"/>
      <c r="L20" s="270"/>
      <c r="M20" s="270"/>
    </row>
    <row r="21">
      <c r="A21" s="271"/>
      <c r="B21" s="270"/>
      <c r="C21" s="270"/>
      <c r="D21" s="270"/>
      <c r="G21" s="270"/>
      <c r="H21" s="270"/>
      <c r="I21" s="270"/>
      <c r="J21" s="270"/>
      <c r="K21" s="270"/>
      <c r="L21" s="270"/>
      <c r="M21" s="270"/>
    </row>
    <row r="22">
      <c r="A22" s="172"/>
      <c r="B22" s="19"/>
      <c r="C22" s="19"/>
      <c r="D22" s="270"/>
      <c r="G22" s="270"/>
      <c r="H22" s="270"/>
      <c r="I22" s="270"/>
      <c r="J22" s="270"/>
      <c r="K22" s="270"/>
      <c r="L22" s="270"/>
      <c r="M22" s="270"/>
    </row>
    <row r="23">
      <c r="A23" s="172"/>
      <c r="B23" s="19"/>
      <c r="C23" s="172"/>
      <c r="D23" s="270"/>
      <c r="G23" s="270"/>
      <c r="H23" s="270"/>
      <c r="I23" s="270"/>
      <c r="J23" s="270"/>
      <c r="K23" s="270"/>
      <c r="L23" s="270"/>
      <c r="M23" s="270"/>
    </row>
    <row r="24">
      <c r="A24" s="172"/>
      <c r="B24" s="19"/>
      <c r="C24" s="19"/>
      <c r="D24" s="270"/>
      <c r="G24" s="270"/>
      <c r="H24" s="270"/>
      <c r="I24" s="270"/>
      <c r="J24" s="270"/>
      <c r="K24" s="270"/>
      <c r="L24" s="270"/>
      <c r="M24" s="270"/>
    </row>
    <row r="25">
      <c r="A25" s="172"/>
      <c r="B25" s="19"/>
      <c r="C25" s="172"/>
      <c r="D25" s="270"/>
      <c r="G25" s="270"/>
      <c r="H25" s="270"/>
      <c r="I25" s="270"/>
      <c r="J25" s="270"/>
      <c r="K25" s="270"/>
      <c r="L25" s="270"/>
      <c r="M25" s="270"/>
    </row>
    <row r="26">
      <c r="A26" s="31"/>
      <c r="B26" s="19"/>
      <c r="C26" s="31"/>
      <c r="D26" s="270"/>
      <c r="G26" s="270"/>
      <c r="H26" s="270"/>
      <c r="I26" s="270"/>
      <c r="J26" s="270"/>
      <c r="K26" s="270"/>
      <c r="L26" s="270"/>
      <c r="M26" s="270"/>
    </row>
    <row r="27">
      <c r="A27" s="172"/>
      <c r="B27" s="19"/>
      <c r="C27" s="172"/>
      <c r="D27" s="270"/>
      <c r="G27" s="270"/>
      <c r="H27" s="270"/>
      <c r="I27" s="270"/>
      <c r="J27" s="270"/>
      <c r="K27" s="270"/>
      <c r="L27" s="270"/>
      <c r="M27" s="270"/>
    </row>
    <row r="28">
      <c r="A28" s="172"/>
      <c r="B28" s="19"/>
      <c r="C28" s="172"/>
      <c r="D28" s="270"/>
      <c r="G28" s="270"/>
      <c r="H28" s="270"/>
      <c r="I28" s="270"/>
      <c r="J28" s="270"/>
      <c r="K28" s="270"/>
      <c r="L28" s="270"/>
      <c r="M28" s="270"/>
    </row>
    <row r="29">
      <c r="A29" s="172"/>
      <c r="B29" s="19"/>
      <c r="C29" s="172"/>
      <c r="D29" s="270"/>
      <c r="G29" s="270"/>
      <c r="H29" s="270"/>
      <c r="I29" s="270"/>
      <c r="J29" s="270"/>
      <c r="K29" s="270"/>
      <c r="L29" s="270"/>
      <c r="M29" s="270"/>
    </row>
    <row r="30">
      <c r="A30" s="172"/>
      <c r="B30" s="19"/>
      <c r="C30" s="172"/>
      <c r="D30" s="270"/>
      <c r="G30" s="270"/>
      <c r="H30" s="270"/>
      <c r="I30" s="270"/>
      <c r="J30" s="270"/>
      <c r="K30" s="270"/>
      <c r="L30" s="270"/>
      <c r="M30" s="270"/>
    </row>
    <row r="31">
      <c r="A31" s="172"/>
      <c r="B31" s="19"/>
      <c r="C31" s="19"/>
      <c r="D31" s="270"/>
      <c r="G31" s="270"/>
      <c r="H31" s="270"/>
      <c r="I31" s="270"/>
      <c r="J31" s="270"/>
      <c r="K31" s="270"/>
      <c r="L31" s="270"/>
      <c r="M31" s="270"/>
    </row>
    <row r="32">
      <c r="A32" s="172"/>
      <c r="B32" s="19"/>
      <c r="C32" s="172"/>
      <c r="D32" s="270"/>
      <c r="G32" s="270"/>
      <c r="H32" s="270"/>
      <c r="I32" s="270"/>
      <c r="J32" s="270"/>
      <c r="K32" s="270"/>
      <c r="L32" s="270"/>
      <c r="M32" s="270"/>
    </row>
    <row r="33">
      <c r="A33" s="172"/>
      <c r="B33" s="19"/>
      <c r="C33" s="19"/>
      <c r="D33" s="270"/>
      <c r="G33" s="270"/>
      <c r="H33" s="270"/>
      <c r="I33" s="270"/>
      <c r="J33" s="270"/>
      <c r="K33" s="270"/>
      <c r="L33" s="270"/>
      <c r="M33" s="270"/>
    </row>
    <row r="34">
      <c r="A34" s="34"/>
      <c r="B34" s="19"/>
      <c r="C34" s="19"/>
      <c r="D34" s="270"/>
      <c r="E34" s="270"/>
      <c r="F34" s="270"/>
      <c r="G34" s="270"/>
      <c r="H34" s="270"/>
      <c r="I34" s="270"/>
      <c r="J34" s="270"/>
      <c r="K34" s="270"/>
      <c r="L34" s="270"/>
      <c r="M34" s="270"/>
    </row>
    <row r="35">
      <c r="A35" s="172"/>
      <c r="B35" s="19"/>
      <c r="C35" s="19"/>
      <c r="D35" s="270"/>
      <c r="E35" s="270"/>
      <c r="F35" s="270"/>
      <c r="G35" s="270"/>
      <c r="H35" s="270"/>
      <c r="I35" s="270"/>
      <c r="J35" s="270"/>
      <c r="K35" s="270"/>
      <c r="L35" s="270"/>
      <c r="M35" s="270"/>
    </row>
    <row r="36">
      <c r="A36" s="34"/>
      <c r="B36" s="19"/>
      <c r="C36" s="19"/>
      <c r="D36" s="270"/>
      <c r="E36" s="270"/>
      <c r="F36" s="270"/>
      <c r="G36" s="270"/>
      <c r="H36" s="270"/>
      <c r="I36" s="270"/>
      <c r="J36" s="270"/>
      <c r="K36" s="270"/>
      <c r="L36" s="270"/>
      <c r="M36" s="270"/>
    </row>
    <row r="37">
      <c r="A37" s="34"/>
      <c r="B37" s="19"/>
      <c r="C37" s="19"/>
      <c r="D37" s="270"/>
      <c r="E37" s="270"/>
      <c r="F37" s="270"/>
      <c r="G37" s="270"/>
      <c r="H37" s="270"/>
      <c r="I37" s="270"/>
      <c r="J37" s="270"/>
      <c r="K37" s="270"/>
      <c r="L37" s="270"/>
      <c r="M37" s="270"/>
    </row>
    <row r="38">
      <c r="A38" s="34"/>
      <c r="B38" s="19"/>
      <c r="C38" s="19"/>
      <c r="D38" s="270"/>
      <c r="E38" s="270"/>
      <c r="F38" s="270"/>
      <c r="G38" s="270"/>
      <c r="H38" s="270"/>
      <c r="I38" s="270"/>
      <c r="J38" s="270"/>
      <c r="K38" s="270"/>
      <c r="L38" s="270"/>
      <c r="M38" s="270"/>
    </row>
    <row r="39">
      <c r="A39" s="19"/>
      <c r="B39" s="19"/>
      <c r="C39" s="19"/>
      <c r="D39" s="270"/>
      <c r="E39" s="270"/>
      <c r="F39" s="270"/>
      <c r="G39" s="270"/>
      <c r="H39" s="270"/>
      <c r="I39" s="270"/>
      <c r="J39" s="270"/>
      <c r="K39" s="270"/>
      <c r="L39" s="270"/>
      <c r="M39" s="270"/>
    </row>
    <row r="40">
      <c r="A40" s="19"/>
      <c r="B40" s="19"/>
      <c r="C40" s="19"/>
      <c r="D40" s="270"/>
      <c r="E40" s="270"/>
      <c r="F40" s="270"/>
      <c r="G40" s="270"/>
      <c r="H40" s="270"/>
      <c r="I40" s="270"/>
      <c r="J40" s="270"/>
      <c r="K40" s="270"/>
      <c r="L40" s="270"/>
      <c r="M40" s="270"/>
    </row>
    <row r="41">
      <c r="A41" s="19"/>
      <c r="B41" s="19"/>
      <c r="C41" s="19"/>
      <c r="D41" s="270"/>
      <c r="E41" s="270"/>
      <c r="F41" s="270"/>
      <c r="G41" s="270"/>
      <c r="H41" s="270"/>
      <c r="I41" s="270"/>
      <c r="J41" s="270"/>
      <c r="K41" s="270"/>
      <c r="L41" s="270"/>
      <c r="M41" s="270"/>
    </row>
    <row r="42">
      <c r="A42" s="19"/>
      <c r="B42" s="19"/>
      <c r="C42" s="19"/>
      <c r="D42" s="270"/>
      <c r="E42" s="270"/>
      <c r="F42" s="270"/>
      <c r="G42" s="270"/>
      <c r="H42" s="270"/>
      <c r="I42" s="270"/>
      <c r="J42" s="270"/>
      <c r="K42" s="270"/>
      <c r="L42" s="270"/>
      <c r="M42" s="270"/>
    </row>
    <row r="43">
      <c r="A43" s="19"/>
      <c r="B43" s="19"/>
      <c r="C43" s="19"/>
      <c r="D43" s="270"/>
      <c r="E43" s="270"/>
      <c r="F43" s="270"/>
      <c r="G43" s="270"/>
      <c r="H43" s="270"/>
      <c r="I43" s="270"/>
      <c r="J43" s="270"/>
      <c r="K43" s="270"/>
      <c r="L43" s="270"/>
      <c r="M43" s="270"/>
    </row>
    <row r="44">
      <c r="A44" s="272"/>
      <c r="B44" s="270"/>
      <c r="C44" s="270"/>
      <c r="D44" s="270"/>
      <c r="E44" s="270"/>
      <c r="F44" s="270"/>
      <c r="G44" s="270"/>
      <c r="H44" s="270"/>
      <c r="I44" s="270"/>
      <c r="J44" s="270"/>
      <c r="K44" s="270"/>
      <c r="L44" s="270"/>
      <c r="M44" s="270"/>
    </row>
    <row r="45">
      <c r="A45" s="272"/>
      <c r="B45" s="270"/>
      <c r="C45" s="270"/>
      <c r="D45" s="270"/>
      <c r="E45" s="270"/>
      <c r="F45" s="270"/>
      <c r="G45" s="270"/>
      <c r="H45" s="270"/>
      <c r="I45" s="270"/>
      <c r="J45" s="270"/>
      <c r="K45" s="270"/>
      <c r="L45" s="270"/>
      <c r="M45" s="270"/>
    </row>
    <row r="46">
      <c r="A46" s="272"/>
      <c r="B46" s="270"/>
      <c r="C46" s="270"/>
      <c r="D46" s="270"/>
      <c r="E46" s="270"/>
      <c r="F46" s="270"/>
      <c r="G46" s="270"/>
      <c r="H46" s="270"/>
      <c r="I46" s="270"/>
      <c r="J46" s="270"/>
      <c r="K46" s="270"/>
      <c r="L46" s="270"/>
      <c r="M46" s="270"/>
    </row>
    <row r="47">
      <c r="A47" s="272"/>
      <c r="B47" s="270"/>
      <c r="C47" s="270"/>
      <c r="D47" s="270"/>
      <c r="E47" s="270"/>
      <c r="F47" s="270"/>
      <c r="G47" s="270"/>
      <c r="H47" s="270"/>
      <c r="I47" s="270"/>
      <c r="J47" s="270"/>
      <c r="K47" s="270"/>
      <c r="L47" s="270"/>
      <c r="M47" s="270"/>
    </row>
    <row r="48">
      <c r="A48" s="272"/>
      <c r="B48" s="270"/>
      <c r="C48" s="270"/>
      <c r="D48" s="270"/>
      <c r="E48" s="270"/>
      <c r="F48" s="270"/>
      <c r="G48" s="270"/>
      <c r="H48" s="270"/>
      <c r="I48" s="270"/>
      <c r="J48" s="270"/>
      <c r="K48" s="270"/>
      <c r="L48" s="270"/>
      <c r="M48" s="270"/>
    </row>
    <row r="49">
      <c r="A49" s="272"/>
      <c r="B49" s="27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70"/>
    </row>
    <row r="50">
      <c r="A50" s="272"/>
      <c r="B50" s="270"/>
      <c r="C50" s="270"/>
      <c r="D50" s="270"/>
      <c r="E50" s="270"/>
      <c r="F50" s="270"/>
      <c r="G50" s="270"/>
      <c r="H50" s="270"/>
      <c r="I50" s="270"/>
      <c r="J50" s="270"/>
      <c r="K50" s="270"/>
      <c r="L50" s="270"/>
      <c r="M50" s="270"/>
    </row>
    <row r="51">
      <c r="A51" s="272"/>
      <c r="B51" s="270"/>
      <c r="C51" s="270"/>
      <c r="D51" s="270"/>
      <c r="E51" s="270"/>
      <c r="F51" s="270"/>
      <c r="G51" s="270"/>
      <c r="H51" s="270"/>
      <c r="I51" s="270"/>
      <c r="J51" s="270"/>
      <c r="K51" s="270"/>
      <c r="L51" s="270"/>
      <c r="M51" s="270"/>
    </row>
    <row r="52">
      <c r="A52" s="272"/>
      <c r="B52" s="270"/>
      <c r="C52" s="270"/>
      <c r="D52" s="270"/>
      <c r="E52" s="270"/>
      <c r="F52" s="270"/>
      <c r="G52" s="270"/>
      <c r="H52" s="270"/>
      <c r="I52" s="270"/>
      <c r="J52" s="270"/>
      <c r="K52" s="270"/>
      <c r="L52" s="270"/>
      <c r="M52" s="270"/>
    </row>
    <row r="53">
      <c r="A53" s="272"/>
      <c r="B53" s="270"/>
      <c r="C53" s="270"/>
      <c r="D53" s="270"/>
      <c r="E53" s="270"/>
      <c r="F53" s="270"/>
      <c r="G53" s="270"/>
      <c r="H53" s="270"/>
      <c r="I53" s="270"/>
      <c r="J53" s="270"/>
      <c r="K53" s="270"/>
      <c r="L53" s="270"/>
      <c r="M53" s="270"/>
    </row>
    <row r="54">
      <c r="A54" s="272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</row>
    <row r="55">
      <c r="A55" s="272"/>
      <c r="B55" s="270"/>
      <c r="C55" s="270"/>
      <c r="D55" s="270"/>
      <c r="E55" s="270"/>
      <c r="F55" s="270"/>
      <c r="G55" s="270"/>
      <c r="H55" s="270"/>
      <c r="I55" s="270"/>
      <c r="J55" s="270"/>
      <c r="K55" s="270"/>
      <c r="L55" s="270"/>
      <c r="M55" s="270"/>
    </row>
    <row r="56">
      <c r="A56" s="272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0"/>
      <c r="M56" s="270"/>
    </row>
    <row r="57">
      <c r="A57" s="272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0"/>
      <c r="M57" s="270"/>
    </row>
    <row r="58">
      <c r="A58" s="272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0"/>
      <c r="M58" s="270"/>
    </row>
    <row r="59">
      <c r="A59" s="272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0"/>
      <c r="M59" s="270"/>
    </row>
    <row r="60">
      <c r="A60" s="272"/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0"/>
      <c r="M60" s="270"/>
    </row>
    <row r="61">
      <c r="A61" s="272"/>
      <c r="B61" s="270"/>
      <c r="C61" s="270"/>
      <c r="D61" s="270"/>
      <c r="E61" s="270"/>
      <c r="F61" s="270"/>
      <c r="G61" s="270"/>
      <c r="H61" s="270"/>
      <c r="I61" s="270"/>
      <c r="J61" s="270"/>
      <c r="K61" s="270"/>
      <c r="L61" s="270"/>
      <c r="M61" s="270"/>
    </row>
    <row r="62">
      <c r="A62" s="272"/>
      <c r="B62" s="270"/>
      <c r="C62" s="270"/>
      <c r="D62" s="270"/>
      <c r="E62" s="270"/>
      <c r="F62" s="270"/>
      <c r="G62" s="270"/>
      <c r="H62" s="270"/>
      <c r="I62" s="270"/>
      <c r="J62" s="270"/>
      <c r="K62" s="270"/>
      <c r="L62" s="270"/>
      <c r="M62" s="270"/>
    </row>
    <row r="63">
      <c r="A63" s="272"/>
      <c r="B63" s="270"/>
      <c r="C63" s="270"/>
      <c r="D63" s="270"/>
      <c r="E63" s="270"/>
      <c r="F63" s="270"/>
      <c r="G63" s="270"/>
      <c r="H63" s="270"/>
      <c r="I63" s="270"/>
      <c r="J63" s="270"/>
      <c r="K63" s="270"/>
      <c r="L63" s="270"/>
      <c r="M63" s="270"/>
    </row>
    <row r="64">
      <c r="A64" s="272"/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</row>
    <row r="65">
      <c r="A65" s="272"/>
      <c r="B65" s="270"/>
      <c r="C65" s="270"/>
      <c r="D65" s="270"/>
      <c r="E65" s="270"/>
      <c r="F65" s="270"/>
      <c r="G65" s="270"/>
      <c r="H65" s="270"/>
      <c r="I65" s="270"/>
      <c r="J65" s="270"/>
      <c r="K65" s="270"/>
      <c r="L65" s="270"/>
      <c r="M65" s="270"/>
    </row>
    <row r="66">
      <c r="A66" s="272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</row>
    <row r="67">
      <c r="A67" s="272"/>
      <c r="B67" s="27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</row>
    <row r="68">
      <c r="A68" s="272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</row>
    <row r="69">
      <c r="A69" s="272"/>
      <c r="B69" s="270"/>
      <c r="C69" s="270"/>
      <c r="D69" s="270"/>
      <c r="E69" s="270"/>
      <c r="F69" s="270"/>
      <c r="G69" s="270"/>
      <c r="H69" s="270"/>
      <c r="I69" s="270"/>
      <c r="J69" s="270"/>
      <c r="K69" s="270"/>
      <c r="L69" s="270"/>
      <c r="M69" s="270"/>
    </row>
    <row r="70">
      <c r="A70" s="272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</row>
    <row r="71">
      <c r="A71" s="272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</row>
    <row r="72">
      <c r="A72" s="272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</row>
    <row r="73">
      <c r="A73" s="272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</row>
    <row r="74">
      <c r="A74" s="272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</row>
    <row r="75">
      <c r="A75" s="272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</row>
    <row r="76">
      <c r="A76" s="272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</row>
    <row r="77">
      <c r="A77" s="272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</row>
    <row r="78">
      <c r="A78" s="272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</row>
    <row r="79">
      <c r="A79" s="272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</row>
    <row r="80">
      <c r="A80" s="272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</row>
    <row r="81">
      <c r="A81" s="272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</row>
    <row r="82">
      <c r="A82" s="272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</row>
    <row r="83">
      <c r="A83" s="272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</row>
    <row r="84">
      <c r="A84" s="272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</row>
    <row r="85">
      <c r="A85" s="272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</row>
    <row r="86">
      <c r="A86" s="272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</row>
    <row r="87">
      <c r="A87" s="272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</row>
    <row r="88">
      <c r="A88" s="272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</row>
    <row r="89">
      <c r="A89" s="272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</row>
    <row r="90">
      <c r="A90" s="272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</row>
    <row r="91">
      <c r="A91" s="272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</row>
    <row r="92">
      <c r="A92" s="272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</row>
    <row r="93">
      <c r="A93" s="272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</row>
    <row r="94">
      <c r="A94" s="272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</row>
    <row r="95">
      <c r="A95" s="272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</row>
    <row r="96">
      <c r="A96" s="272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</row>
    <row r="97">
      <c r="A97" s="272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</row>
    <row r="98">
      <c r="A98" s="272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</row>
    <row r="99">
      <c r="A99" s="272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</row>
    <row r="100">
      <c r="A100" s="272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</row>
    <row r="101">
      <c r="A101" s="272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</row>
    <row r="102">
      <c r="A102" s="272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</row>
    <row r="103">
      <c r="A103" s="272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</row>
    <row r="104">
      <c r="A104" s="272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</row>
    <row r="105">
      <c r="A105" s="272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</row>
    <row r="106">
      <c r="A106" s="272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</row>
    <row r="107">
      <c r="A107" s="272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</row>
    <row r="108">
      <c r="A108" s="272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</row>
    <row r="109">
      <c r="A109" s="272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</row>
    <row r="110">
      <c r="A110" s="272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</row>
    <row r="111">
      <c r="A111" s="272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</row>
    <row r="112">
      <c r="A112" s="272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</row>
    <row r="113">
      <c r="A113" s="272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</row>
    <row r="114">
      <c r="A114" s="272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</row>
    <row r="115">
      <c r="A115" s="272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</row>
    <row r="116">
      <c r="A116" s="272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</row>
    <row r="117">
      <c r="A117" s="272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</row>
    <row r="118">
      <c r="A118" s="272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</row>
    <row r="119">
      <c r="A119" s="272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</row>
    <row r="120">
      <c r="A120" s="272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</row>
    <row r="121">
      <c r="A121" s="272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</row>
    <row r="122">
      <c r="A122" s="272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</row>
    <row r="123">
      <c r="A123" s="272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</row>
    <row r="124">
      <c r="A124" s="272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</row>
    <row r="125">
      <c r="A125" s="272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</row>
    <row r="126">
      <c r="A126" s="272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</row>
    <row r="127">
      <c r="A127" s="272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</row>
    <row r="128">
      <c r="A128" s="272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</row>
    <row r="129">
      <c r="A129" s="272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</row>
    <row r="130">
      <c r="A130" s="272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</row>
    <row r="131">
      <c r="A131" s="272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</row>
    <row r="132">
      <c r="A132" s="272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</row>
    <row r="133">
      <c r="A133" s="272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</row>
    <row r="134">
      <c r="A134" s="272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</row>
    <row r="135">
      <c r="A135" s="272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</row>
    <row r="136">
      <c r="A136" s="272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</row>
    <row r="137">
      <c r="A137" s="272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</row>
    <row r="138">
      <c r="A138" s="272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</row>
    <row r="139">
      <c r="A139" s="272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</row>
    <row r="140">
      <c r="A140" s="272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</row>
    <row r="141">
      <c r="A141" s="272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</row>
    <row r="142">
      <c r="A142" s="272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</row>
    <row r="143">
      <c r="A143" s="272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</row>
    <row r="144">
      <c r="A144" s="272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</row>
    <row r="145">
      <c r="A145" s="272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</row>
    <row r="146">
      <c r="A146" s="272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</row>
    <row r="147">
      <c r="A147" s="272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</row>
    <row r="148">
      <c r="A148" s="272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</row>
    <row r="149">
      <c r="A149" s="272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</row>
    <row r="150">
      <c r="A150" s="272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</row>
    <row r="151">
      <c r="A151" s="272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</row>
    <row r="152">
      <c r="A152" s="272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</row>
    <row r="153">
      <c r="A153" s="272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</row>
    <row r="154">
      <c r="A154" s="272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</row>
    <row r="155">
      <c r="A155" s="272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</row>
    <row r="156">
      <c r="A156" s="272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</row>
    <row r="157">
      <c r="A157" s="272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</row>
    <row r="158">
      <c r="A158" s="272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</row>
    <row r="159">
      <c r="A159" s="272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</row>
    <row r="160">
      <c r="A160" s="272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</row>
    <row r="161">
      <c r="A161" s="272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</row>
    <row r="162">
      <c r="A162" s="272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</row>
    <row r="163">
      <c r="A163" s="272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</row>
    <row r="164">
      <c r="A164" s="272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</row>
    <row r="165">
      <c r="A165" s="272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</row>
    <row r="166">
      <c r="A166" s="272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</row>
    <row r="167">
      <c r="A167" s="272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</row>
    <row r="168">
      <c r="A168" s="272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</row>
    <row r="169">
      <c r="A169" s="272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</row>
    <row r="170">
      <c r="A170" s="272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</row>
    <row r="171">
      <c r="A171" s="272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</row>
    <row r="172">
      <c r="A172" s="272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</row>
    <row r="173">
      <c r="A173" s="272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</row>
    <row r="174">
      <c r="A174" s="272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</row>
    <row r="175">
      <c r="A175" s="272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</row>
    <row r="176">
      <c r="A176" s="272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</row>
    <row r="177">
      <c r="A177" s="272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</row>
    <row r="178">
      <c r="A178" s="272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</row>
    <row r="179">
      <c r="A179" s="272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</row>
    <row r="180">
      <c r="A180" s="272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</row>
    <row r="181">
      <c r="A181" s="272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</row>
    <row r="182">
      <c r="A182" s="272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</row>
    <row r="183">
      <c r="A183" s="272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</row>
    <row r="184">
      <c r="A184" s="272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</row>
    <row r="185">
      <c r="A185" s="272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</row>
    <row r="186">
      <c r="A186" s="272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</row>
    <row r="187">
      <c r="A187" s="272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</row>
    <row r="188">
      <c r="A188" s="272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</row>
    <row r="189">
      <c r="A189" s="272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</row>
    <row r="190">
      <c r="A190" s="272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</row>
    <row r="191">
      <c r="A191" s="272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</row>
    <row r="192">
      <c r="A192" s="272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</row>
    <row r="193">
      <c r="A193" s="272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</row>
    <row r="194">
      <c r="A194" s="272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</row>
    <row r="195">
      <c r="A195" s="272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</row>
    <row r="196">
      <c r="A196" s="272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</row>
    <row r="197">
      <c r="A197" s="272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</row>
    <row r="198">
      <c r="A198" s="272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</row>
    <row r="199">
      <c r="A199" s="272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</row>
    <row r="200">
      <c r="A200" s="272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</row>
    <row r="201">
      <c r="A201" s="272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</row>
    <row r="202">
      <c r="A202" s="272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</row>
    <row r="203">
      <c r="A203" s="272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</row>
    <row r="204">
      <c r="A204" s="272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</row>
    <row r="205">
      <c r="A205" s="272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</row>
    <row r="206">
      <c r="A206" s="272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</row>
    <row r="207">
      <c r="A207" s="272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</row>
    <row r="208">
      <c r="A208" s="272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</row>
    <row r="209">
      <c r="A209" s="272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</row>
    <row r="210">
      <c r="A210" s="272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</row>
    <row r="211">
      <c r="A211" s="272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</row>
    <row r="212">
      <c r="A212" s="272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</row>
    <row r="213">
      <c r="A213" s="272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</row>
    <row r="214">
      <c r="A214" s="272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</row>
    <row r="215">
      <c r="A215" s="272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</row>
    <row r="216">
      <c r="A216" s="272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</row>
    <row r="217">
      <c r="A217" s="272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</row>
    <row r="218">
      <c r="A218" s="272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</row>
    <row r="219">
      <c r="A219" s="272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</row>
    <row r="220">
      <c r="A220" s="272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</row>
    <row r="221">
      <c r="A221" s="272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</row>
    <row r="222">
      <c r="A222" s="272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</row>
    <row r="223">
      <c r="A223" s="272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</row>
    <row r="224">
      <c r="A224" s="272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</row>
    <row r="225">
      <c r="A225" s="272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</row>
    <row r="226">
      <c r="A226" s="272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</row>
    <row r="227">
      <c r="A227" s="272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</row>
    <row r="228">
      <c r="A228" s="272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</row>
    <row r="229">
      <c r="A229" s="272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</row>
    <row r="230">
      <c r="A230" s="272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</row>
    <row r="231">
      <c r="A231" s="272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</row>
    <row r="232">
      <c r="A232" s="272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</row>
    <row r="233">
      <c r="A233" s="272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</row>
    <row r="234">
      <c r="A234" s="272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</row>
    <row r="235">
      <c r="A235" s="272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</row>
    <row r="236">
      <c r="A236" s="272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</row>
    <row r="237">
      <c r="A237" s="272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</row>
    <row r="238">
      <c r="A238" s="272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</row>
    <row r="239">
      <c r="A239" s="272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</row>
    <row r="240">
      <c r="A240" s="272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</row>
    <row r="241">
      <c r="A241" s="272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</row>
    <row r="242">
      <c r="A242" s="272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</row>
    <row r="243">
      <c r="A243" s="272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</row>
    <row r="244">
      <c r="A244" s="272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</row>
    <row r="245">
      <c r="A245" s="272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</row>
    <row r="246">
      <c r="A246" s="272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</row>
    <row r="247">
      <c r="A247" s="272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</row>
    <row r="248">
      <c r="A248" s="272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</row>
    <row r="249">
      <c r="A249" s="272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</row>
    <row r="250">
      <c r="A250" s="272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</row>
    <row r="251">
      <c r="A251" s="272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</row>
    <row r="252">
      <c r="A252" s="272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</row>
    <row r="253">
      <c r="A253" s="272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</row>
    <row r="254">
      <c r="A254" s="272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</row>
    <row r="255">
      <c r="A255" s="272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</row>
    <row r="256">
      <c r="A256" s="272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</row>
    <row r="257">
      <c r="A257" s="272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</row>
    <row r="258">
      <c r="A258" s="272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</row>
    <row r="259">
      <c r="A259" s="272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</row>
    <row r="260">
      <c r="A260" s="272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</row>
    <row r="261">
      <c r="A261" s="272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</row>
    <row r="262">
      <c r="A262" s="272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</row>
    <row r="263">
      <c r="A263" s="272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</row>
    <row r="264">
      <c r="A264" s="272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</row>
    <row r="265">
      <c r="A265" s="272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</row>
    <row r="266">
      <c r="A266" s="272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</row>
    <row r="267">
      <c r="A267" s="272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</row>
    <row r="268">
      <c r="A268" s="272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</row>
    <row r="269">
      <c r="A269" s="272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</row>
    <row r="270">
      <c r="A270" s="272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</row>
    <row r="271">
      <c r="A271" s="272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</row>
    <row r="272">
      <c r="A272" s="272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</row>
    <row r="273">
      <c r="A273" s="272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</row>
    <row r="274">
      <c r="A274" s="272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</row>
    <row r="275">
      <c r="A275" s="272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</row>
    <row r="276">
      <c r="A276" s="272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</row>
    <row r="277">
      <c r="A277" s="272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</row>
    <row r="278">
      <c r="A278" s="272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</row>
    <row r="279">
      <c r="A279" s="272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</row>
    <row r="280">
      <c r="A280" s="272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</row>
    <row r="281">
      <c r="A281" s="272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</row>
    <row r="282">
      <c r="A282" s="272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</row>
    <row r="283">
      <c r="A283" s="272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</row>
    <row r="284">
      <c r="A284" s="272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</row>
    <row r="285">
      <c r="A285" s="272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</row>
    <row r="286">
      <c r="A286" s="272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</row>
    <row r="287">
      <c r="A287" s="272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</row>
    <row r="288">
      <c r="A288" s="272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</row>
    <row r="289">
      <c r="A289" s="272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</row>
    <row r="290">
      <c r="A290" s="272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</row>
    <row r="291">
      <c r="A291" s="272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</row>
    <row r="292">
      <c r="A292" s="272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</row>
    <row r="293">
      <c r="A293" s="272"/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</row>
    <row r="294">
      <c r="A294" s="272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</row>
    <row r="295">
      <c r="A295" s="272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</row>
    <row r="296">
      <c r="A296" s="272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</row>
    <row r="297">
      <c r="A297" s="272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</row>
    <row r="298">
      <c r="A298" s="272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</row>
    <row r="299">
      <c r="A299" s="272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</row>
    <row r="300">
      <c r="A300" s="272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</row>
    <row r="301">
      <c r="A301" s="272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</row>
    <row r="302">
      <c r="A302" s="272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</row>
    <row r="303">
      <c r="A303" s="272"/>
      <c r="B303" s="270"/>
      <c r="C303" s="270"/>
      <c r="D303" s="270"/>
      <c r="E303" s="270"/>
      <c r="F303" s="270"/>
      <c r="G303" s="270"/>
      <c r="H303" s="270"/>
      <c r="I303" s="270"/>
      <c r="J303" s="270"/>
      <c r="K303" s="270"/>
      <c r="L303" s="270"/>
      <c r="M303" s="270"/>
    </row>
    <row r="304">
      <c r="A304" s="272"/>
      <c r="B304" s="270"/>
      <c r="C304" s="270"/>
      <c r="D304" s="270"/>
      <c r="E304" s="270"/>
      <c r="F304" s="270"/>
      <c r="G304" s="270"/>
      <c r="H304" s="270"/>
      <c r="I304" s="270"/>
      <c r="J304" s="270"/>
      <c r="K304" s="270"/>
      <c r="L304" s="270"/>
      <c r="M304" s="270"/>
    </row>
    <row r="305">
      <c r="A305" s="272"/>
      <c r="B305" s="270"/>
      <c r="C305" s="270"/>
      <c r="D305" s="270"/>
      <c r="E305" s="270"/>
      <c r="F305" s="270"/>
      <c r="G305" s="270"/>
      <c r="H305" s="270"/>
      <c r="I305" s="270"/>
      <c r="J305" s="270"/>
      <c r="K305" s="270"/>
      <c r="L305" s="270"/>
      <c r="M305" s="270"/>
    </row>
    <row r="306">
      <c r="A306" s="272"/>
      <c r="B306" s="270"/>
      <c r="C306" s="270"/>
      <c r="D306" s="270"/>
      <c r="E306" s="270"/>
      <c r="F306" s="270"/>
      <c r="G306" s="270"/>
      <c r="H306" s="270"/>
      <c r="I306" s="270"/>
      <c r="J306" s="270"/>
      <c r="K306" s="270"/>
      <c r="L306" s="270"/>
      <c r="M306" s="270"/>
    </row>
    <row r="307">
      <c r="A307" s="272"/>
      <c r="B307" s="270"/>
      <c r="C307" s="270"/>
      <c r="D307" s="270"/>
      <c r="E307" s="270"/>
      <c r="F307" s="270"/>
      <c r="G307" s="270"/>
      <c r="H307" s="270"/>
      <c r="I307" s="270"/>
      <c r="J307" s="270"/>
      <c r="K307" s="270"/>
      <c r="L307" s="270"/>
      <c r="M307" s="270"/>
    </row>
    <row r="308">
      <c r="A308" s="272"/>
      <c r="B308" s="270"/>
      <c r="C308" s="270"/>
      <c r="D308" s="270"/>
      <c r="E308" s="270"/>
      <c r="F308" s="270"/>
      <c r="G308" s="270"/>
      <c r="H308" s="270"/>
      <c r="I308" s="270"/>
      <c r="J308" s="270"/>
      <c r="K308" s="270"/>
      <c r="L308" s="270"/>
      <c r="M308" s="270"/>
    </row>
    <row r="309">
      <c r="A309" s="272"/>
      <c r="B309" s="270"/>
      <c r="C309" s="270"/>
      <c r="D309" s="270"/>
      <c r="E309" s="270"/>
      <c r="F309" s="270"/>
      <c r="G309" s="270"/>
      <c r="H309" s="270"/>
      <c r="I309" s="270"/>
      <c r="J309" s="270"/>
      <c r="K309" s="270"/>
      <c r="L309" s="270"/>
      <c r="M309" s="270"/>
    </row>
    <row r="310">
      <c r="A310" s="272"/>
      <c r="B310" s="270"/>
      <c r="C310" s="270"/>
      <c r="D310" s="270"/>
      <c r="E310" s="270"/>
      <c r="F310" s="270"/>
      <c r="G310" s="270"/>
      <c r="H310" s="270"/>
      <c r="I310" s="270"/>
      <c r="J310" s="270"/>
      <c r="K310" s="270"/>
      <c r="L310" s="270"/>
      <c r="M310" s="270"/>
    </row>
    <row r="311">
      <c r="A311" s="272"/>
      <c r="B311" s="270"/>
      <c r="C311" s="270"/>
      <c r="D311" s="270"/>
      <c r="E311" s="270"/>
      <c r="F311" s="270"/>
      <c r="G311" s="270"/>
      <c r="H311" s="270"/>
      <c r="I311" s="270"/>
      <c r="J311" s="270"/>
      <c r="K311" s="270"/>
      <c r="L311" s="270"/>
      <c r="M311" s="270"/>
    </row>
    <row r="312">
      <c r="A312" s="272"/>
      <c r="B312" s="270"/>
      <c r="C312" s="270"/>
      <c r="D312" s="270"/>
      <c r="E312" s="270"/>
      <c r="F312" s="270"/>
      <c r="G312" s="270"/>
      <c r="H312" s="270"/>
      <c r="I312" s="270"/>
      <c r="J312" s="270"/>
      <c r="K312" s="270"/>
      <c r="L312" s="270"/>
      <c r="M312" s="270"/>
    </row>
    <row r="313">
      <c r="A313" s="272"/>
      <c r="B313" s="270"/>
      <c r="C313" s="270"/>
      <c r="D313" s="270"/>
      <c r="E313" s="270"/>
      <c r="F313" s="270"/>
      <c r="G313" s="270"/>
      <c r="H313" s="270"/>
      <c r="I313" s="270"/>
      <c r="J313" s="270"/>
      <c r="K313" s="270"/>
      <c r="L313" s="270"/>
      <c r="M313" s="270"/>
    </row>
    <row r="314">
      <c r="A314" s="272"/>
      <c r="B314" s="270"/>
      <c r="C314" s="270"/>
      <c r="D314" s="270"/>
      <c r="E314" s="270"/>
      <c r="F314" s="270"/>
      <c r="G314" s="270"/>
      <c r="H314" s="270"/>
      <c r="I314" s="270"/>
      <c r="J314" s="270"/>
      <c r="K314" s="270"/>
      <c r="L314" s="270"/>
      <c r="M314" s="270"/>
    </row>
    <row r="315">
      <c r="A315" s="272"/>
      <c r="B315" s="270"/>
      <c r="C315" s="270"/>
      <c r="D315" s="270"/>
      <c r="E315" s="270"/>
      <c r="F315" s="270"/>
      <c r="G315" s="270"/>
      <c r="H315" s="270"/>
      <c r="I315" s="270"/>
      <c r="J315" s="270"/>
      <c r="K315" s="270"/>
      <c r="L315" s="270"/>
      <c r="M315" s="270"/>
    </row>
    <row r="316">
      <c r="A316" s="272"/>
      <c r="B316" s="270"/>
      <c r="C316" s="270"/>
      <c r="D316" s="270"/>
      <c r="E316" s="270"/>
      <c r="F316" s="270"/>
      <c r="G316" s="270"/>
      <c r="H316" s="270"/>
      <c r="I316" s="270"/>
      <c r="J316" s="270"/>
      <c r="K316" s="270"/>
      <c r="L316" s="270"/>
      <c r="M316" s="270"/>
    </row>
    <row r="317">
      <c r="A317" s="272"/>
      <c r="B317" s="270"/>
      <c r="C317" s="270"/>
      <c r="D317" s="270"/>
      <c r="E317" s="270"/>
      <c r="F317" s="270"/>
      <c r="G317" s="270"/>
      <c r="H317" s="270"/>
      <c r="I317" s="270"/>
      <c r="J317" s="270"/>
      <c r="K317" s="270"/>
      <c r="L317" s="270"/>
      <c r="M317" s="270"/>
    </row>
    <row r="318">
      <c r="A318" s="272"/>
      <c r="B318" s="270"/>
      <c r="C318" s="270"/>
      <c r="D318" s="270"/>
      <c r="E318" s="270"/>
      <c r="F318" s="270"/>
      <c r="G318" s="270"/>
      <c r="H318" s="270"/>
      <c r="I318" s="270"/>
      <c r="J318" s="270"/>
      <c r="K318" s="270"/>
      <c r="L318" s="270"/>
      <c r="M318" s="270"/>
    </row>
    <row r="319">
      <c r="A319" s="272"/>
      <c r="B319" s="270"/>
      <c r="C319" s="270"/>
      <c r="D319" s="270"/>
      <c r="E319" s="270"/>
      <c r="F319" s="270"/>
      <c r="G319" s="270"/>
      <c r="H319" s="270"/>
      <c r="I319" s="270"/>
      <c r="J319" s="270"/>
      <c r="K319" s="270"/>
      <c r="L319" s="270"/>
      <c r="M319" s="270"/>
    </row>
    <row r="320">
      <c r="A320" s="272"/>
      <c r="B320" s="270"/>
      <c r="C320" s="270"/>
      <c r="D320" s="270"/>
      <c r="E320" s="270"/>
      <c r="F320" s="270"/>
      <c r="G320" s="270"/>
      <c r="H320" s="270"/>
      <c r="I320" s="270"/>
      <c r="J320" s="270"/>
      <c r="K320" s="270"/>
      <c r="L320" s="270"/>
      <c r="M320" s="270"/>
    </row>
    <row r="321">
      <c r="A321" s="272"/>
      <c r="B321" s="270"/>
      <c r="C321" s="270"/>
      <c r="D321" s="270"/>
      <c r="E321" s="270"/>
      <c r="F321" s="270"/>
      <c r="G321" s="270"/>
      <c r="H321" s="270"/>
      <c r="I321" s="270"/>
      <c r="J321" s="270"/>
      <c r="K321" s="270"/>
      <c r="L321" s="270"/>
      <c r="M321" s="270"/>
    </row>
    <row r="322">
      <c r="A322" s="272"/>
      <c r="B322" s="270"/>
      <c r="C322" s="270"/>
      <c r="D322" s="270"/>
      <c r="E322" s="270"/>
      <c r="F322" s="270"/>
      <c r="G322" s="270"/>
      <c r="H322" s="270"/>
      <c r="I322" s="270"/>
      <c r="J322" s="270"/>
      <c r="K322" s="270"/>
      <c r="L322" s="270"/>
      <c r="M322" s="270"/>
    </row>
    <row r="323">
      <c r="A323" s="272"/>
      <c r="B323" s="270"/>
      <c r="C323" s="270"/>
      <c r="D323" s="270"/>
      <c r="E323" s="270"/>
      <c r="F323" s="270"/>
      <c r="G323" s="270"/>
      <c r="H323" s="270"/>
      <c r="I323" s="270"/>
      <c r="J323" s="270"/>
      <c r="K323" s="270"/>
      <c r="L323" s="270"/>
      <c r="M323" s="270"/>
    </row>
    <row r="324">
      <c r="A324" s="272"/>
      <c r="B324" s="270"/>
      <c r="C324" s="270"/>
      <c r="D324" s="270"/>
      <c r="E324" s="270"/>
      <c r="F324" s="270"/>
      <c r="G324" s="270"/>
      <c r="H324" s="270"/>
      <c r="I324" s="270"/>
      <c r="J324" s="270"/>
      <c r="K324" s="270"/>
      <c r="L324" s="270"/>
      <c r="M324" s="270"/>
    </row>
    <row r="325">
      <c r="A325" s="272"/>
      <c r="B325" s="270"/>
      <c r="C325" s="270"/>
      <c r="D325" s="270"/>
      <c r="E325" s="270"/>
      <c r="F325" s="270"/>
      <c r="G325" s="270"/>
      <c r="H325" s="270"/>
      <c r="I325" s="270"/>
      <c r="J325" s="270"/>
      <c r="K325" s="270"/>
      <c r="L325" s="270"/>
      <c r="M325" s="270"/>
    </row>
    <row r="326">
      <c r="A326" s="272"/>
      <c r="B326" s="270"/>
      <c r="C326" s="270"/>
      <c r="D326" s="270"/>
      <c r="E326" s="270"/>
      <c r="F326" s="270"/>
      <c r="G326" s="270"/>
      <c r="H326" s="270"/>
      <c r="I326" s="270"/>
      <c r="J326" s="270"/>
      <c r="K326" s="270"/>
      <c r="L326" s="270"/>
      <c r="M326" s="270"/>
    </row>
    <row r="327">
      <c r="A327" s="272"/>
      <c r="B327" s="270"/>
      <c r="C327" s="270"/>
      <c r="D327" s="270"/>
      <c r="E327" s="270"/>
      <c r="F327" s="270"/>
      <c r="G327" s="270"/>
      <c r="H327" s="270"/>
      <c r="I327" s="270"/>
      <c r="J327" s="270"/>
      <c r="K327" s="270"/>
      <c r="L327" s="270"/>
      <c r="M327" s="270"/>
    </row>
    <row r="328">
      <c r="A328" s="272"/>
      <c r="B328" s="270"/>
      <c r="C328" s="270"/>
      <c r="D328" s="270"/>
      <c r="E328" s="270"/>
      <c r="F328" s="270"/>
      <c r="G328" s="270"/>
      <c r="H328" s="270"/>
      <c r="I328" s="270"/>
      <c r="J328" s="270"/>
      <c r="K328" s="270"/>
      <c r="L328" s="270"/>
      <c r="M328" s="270"/>
    </row>
    <row r="329">
      <c r="A329" s="272"/>
      <c r="B329" s="270"/>
      <c r="C329" s="270"/>
      <c r="D329" s="270"/>
      <c r="E329" s="270"/>
      <c r="F329" s="270"/>
      <c r="G329" s="270"/>
      <c r="H329" s="270"/>
      <c r="I329" s="270"/>
      <c r="J329" s="270"/>
      <c r="K329" s="270"/>
      <c r="L329" s="270"/>
      <c r="M329" s="270"/>
    </row>
    <row r="330">
      <c r="A330" s="272"/>
      <c r="B330" s="270"/>
      <c r="C330" s="270"/>
      <c r="D330" s="270"/>
      <c r="E330" s="270"/>
      <c r="F330" s="270"/>
      <c r="G330" s="270"/>
      <c r="H330" s="270"/>
      <c r="I330" s="270"/>
      <c r="J330" s="270"/>
      <c r="K330" s="270"/>
      <c r="L330" s="270"/>
      <c r="M330" s="270"/>
    </row>
    <row r="331">
      <c r="A331" s="272"/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  <c r="L331" s="270"/>
      <c r="M331" s="270"/>
    </row>
    <row r="332">
      <c r="A332" s="272"/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  <c r="L332" s="270"/>
      <c r="M332" s="270"/>
    </row>
    <row r="333">
      <c r="A333" s="272"/>
      <c r="B333" s="270"/>
      <c r="C333" s="270"/>
      <c r="D333" s="270"/>
      <c r="E333" s="270"/>
      <c r="F333" s="270"/>
      <c r="G333" s="270"/>
      <c r="H333" s="270"/>
      <c r="I333" s="270"/>
      <c r="J333" s="270"/>
      <c r="K333" s="270"/>
      <c r="L333" s="270"/>
      <c r="M333" s="270"/>
    </row>
    <row r="334">
      <c r="A334" s="272"/>
      <c r="B334" s="270"/>
      <c r="C334" s="270"/>
      <c r="D334" s="270"/>
      <c r="E334" s="270"/>
      <c r="F334" s="270"/>
      <c r="G334" s="270"/>
      <c r="H334" s="270"/>
      <c r="I334" s="270"/>
      <c r="J334" s="270"/>
      <c r="K334" s="270"/>
      <c r="L334" s="270"/>
      <c r="M334" s="270"/>
    </row>
    <row r="335">
      <c r="A335" s="272"/>
      <c r="B335" s="270"/>
      <c r="C335" s="270"/>
      <c r="D335" s="270"/>
      <c r="E335" s="270"/>
      <c r="F335" s="270"/>
      <c r="G335" s="270"/>
      <c r="H335" s="270"/>
      <c r="I335" s="270"/>
      <c r="J335" s="270"/>
      <c r="K335" s="270"/>
      <c r="L335" s="270"/>
      <c r="M335" s="270"/>
    </row>
    <row r="336">
      <c r="A336" s="272"/>
      <c r="B336" s="270"/>
      <c r="C336" s="270"/>
      <c r="D336" s="270"/>
      <c r="E336" s="270"/>
      <c r="F336" s="270"/>
      <c r="G336" s="270"/>
      <c r="H336" s="270"/>
      <c r="I336" s="270"/>
      <c r="J336" s="270"/>
      <c r="K336" s="270"/>
      <c r="L336" s="270"/>
      <c r="M336" s="270"/>
    </row>
    <row r="337">
      <c r="A337" s="272"/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  <c r="L337" s="270"/>
      <c r="M337" s="270"/>
    </row>
    <row r="338">
      <c r="A338" s="272"/>
      <c r="B338" s="270"/>
      <c r="C338" s="270"/>
      <c r="D338" s="270"/>
      <c r="E338" s="270"/>
      <c r="F338" s="270"/>
      <c r="G338" s="270"/>
      <c r="H338" s="270"/>
      <c r="I338" s="270"/>
      <c r="J338" s="270"/>
      <c r="K338" s="270"/>
      <c r="L338" s="270"/>
      <c r="M338" s="270"/>
    </row>
    <row r="339">
      <c r="A339" s="272"/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  <c r="L339" s="270"/>
      <c r="M339" s="270"/>
    </row>
    <row r="340">
      <c r="A340" s="272"/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  <c r="L340" s="270"/>
      <c r="M340" s="270"/>
    </row>
    <row r="341">
      <c r="A341" s="272"/>
      <c r="B341" s="270"/>
      <c r="C341" s="270"/>
      <c r="D341" s="270"/>
      <c r="E341" s="270"/>
      <c r="F341" s="270"/>
      <c r="G341" s="270"/>
      <c r="H341" s="270"/>
      <c r="I341" s="270"/>
      <c r="J341" s="270"/>
      <c r="K341" s="270"/>
      <c r="L341" s="270"/>
      <c r="M341" s="270"/>
    </row>
    <row r="342">
      <c r="A342" s="272"/>
      <c r="B342" s="270"/>
      <c r="C342" s="270"/>
      <c r="D342" s="270"/>
      <c r="E342" s="270"/>
      <c r="F342" s="270"/>
      <c r="G342" s="270"/>
      <c r="H342" s="270"/>
      <c r="I342" s="270"/>
      <c r="J342" s="270"/>
      <c r="K342" s="270"/>
      <c r="L342" s="270"/>
      <c r="M342" s="270"/>
    </row>
    <row r="343">
      <c r="A343" s="272"/>
      <c r="B343" s="270"/>
      <c r="C343" s="270"/>
      <c r="D343" s="270"/>
      <c r="E343" s="270"/>
      <c r="F343" s="270"/>
      <c r="G343" s="270"/>
      <c r="H343" s="270"/>
      <c r="I343" s="270"/>
      <c r="J343" s="270"/>
      <c r="K343" s="270"/>
      <c r="L343" s="270"/>
      <c r="M343" s="270"/>
    </row>
    <row r="344">
      <c r="A344" s="272"/>
      <c r="B344" s="270"/>
      <c r="C344" s="270"/>
      <c r="D344" s="270"/>
      <c r="E344" s="270"/>
      <c r="F344" s="270"/>
      <c r="G344" s="270"/>
      <c r="H344" s="270"/>
      <c r="I344" s="270"/>
      <c r="J344" s="270"/>
      <c r="K344" s="270"/>
      <c r="L344" s="270"/>
      <c r="M344" s="270"/>
    </row>
    <row r="345">
      <c r="A345" s="272"/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  <c r="L345" s="270"/>
      <c r="M345" s="270"/>
    </row>
    <row r="346">
      <c r="A346" s="272"/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  <c r="L346" s="270"/>
      <c r="M346" s="270"/>
    </row>
    <row r="347">
      <c r="A347" s="272"/>
      <c r="B347" s="270"/>
      <c r="C347" s="270"/>
      <c r="D347" s="270"/>
      <c r="E347" s="270"/>
      <c r="F347" s="270"/>
      <c r="G347" s="270"/>
      <c r="H347" s="270"/>
      <c r="I347" s="270"/>
      <c r="J347" s="270"/>
      <c r="K347" s="270"/>
      <c r="L347" s="270"/>
      <c r="M347" s="270"/>
    </row>
    <row r="348">
      <c r="A348" s="272"/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  <c r="L348" s="270"/>
      <c r="M348" s="270"/>
    </row>
    <row r="349">
      <c r="A349" s="272"/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  <c r="L349" s="270"/>
      <c r="M349" s="270"/>
    </row>
    <row r="350">
      <c r="A350" s="272"/>
      <c r="B350" s="270"/>
      <c r="C350" s="270"/>
      <c r="D350" s="270"/>
      <c r="E350" s="270"/>
      <c r="F350" s="270"/>
      <c r="G350" s="270"/>
      <c r="H350" s="270"/>
      <c r="I350" s="270"/>
      <c r="J350" s="270"/>
      <c r="K350" s="270"/>
      <c r="L350" s="270"/>
      <c r="M350" s="270"/>
    </row>
    <row r="351">
      <c r="A351" s="272"/>
      <c r="B351" s="270"/>
      <c r="C351" s="270"/>
      <c r="D351" s="270"/>
      <c r="E351" s="270"/>
      <c r="F351" s="270"/>
      <c r="G351" s="270"/>
      <c r="H351" s="270"/>
      <c r="I351" s="270"/>
      <c r="J351" s="270"/>
      <c r="K351" s="270"/>
      <c r="L351" s="270"/>
      <c r="M351" s="270"/>
    </row>
    <row r="352">
      <c r="A352" s="272"/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  <c r="L352" s="270"/>
      <c r="M352" s="270"/>
    </row>
    <row r="353">
      <c r="A353" s="272"/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  <c r="L353" s="270"/>
      <c r="M353" s="270"/>
    </row>
    <row r="354">
      <c r="A354" s="272"/>
      <c r="B354" s="270"/>
      <c r="C354" s="270"/>
      <c r="D354" s="270"/>
      <c r="E354" s="270"/>
      <c r="F354" s="270"/>
      <c r="G354" s="270"/>
      <c r="H354" s="270"/>
      <c r="I354" s="270"/>
      <c r="J354" s="270"/>
      <c r="K354" s="270"/>
      <c r="L354" s="270"/>
      <c r="M354" s="270"/>
    </row>
    <row r="355">
      <c r="A355" s="272"/>
      <c r="B355" s="270"/>
      <c r="C355" s="270"/>
      <c r="D355" s="270"/>
      <c r="E355" s="270"/>
      <c r="F355" s="270"/>
      <c r="G355" s="270"/>
      <c r="H355" s="270"/>
      <c r="I355" s="270"/>
      <c r="J355" s="270"/>
      <c r="K355" s="270"/>
      <c r="L355" s="270"/>
      <c r="M355" s="270"/>
    </row>
    <row r="356">
      <c r="A356" s="272"/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</row>
    <row r="357">
      <c r="A357" s="272"/>
      <c r="B357" s="270"/>
      <c r="C357" s="270"/>
      <c r="D357" s="270"/>
      <c r="E357" s="270"/>
      <c r="F357" s="270"/>
      <c r="G357" s="270"/>
      <c r="H357" s="270"/>
      <c r="I357" s="270"/>
      <c r="J357" s="270"/>
      <c r="K357" s="270"/>
      <c r="L357" s="270"/>
      <c r="M357" s="270"/>
    </row>
    <row r="358">
      <c r="A358" s="272"/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  <c r="L358" s="270"/>
      <c r="M358" s="270"/>
    </row>
    <row r="359">
      <c r="A359" s="272"/>
      <c r="B359" s="270"/>
      <c r="C359" s="270"/>
      <c r="D359" s="270"/>
      <c r="E359" s="270"/>
      <c r="F359" s="270"/>
      <c r="G359" s="270"/>
      <c r="H359" s="270"/>
      <c r="I359" s="270"/>
      <c r="J359" s="270"/>
      <c r="K359" s="270"/>
      <c r="L359" s="270"/>
      <c r="M359" s="270"/>
    </row>
    <row r="360">
      <c r="A360" s="272"/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  <c r="L360" s="270"/>
      <c r="M360" s="270"/>
    </row>
    <row r="361">
      <c r="A361" s="272"/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  <c r="L361" s="270"/>
      <c r="M361" s="270"/>
    </row>
    <row r="362">
      <c r="A362" s="272"/>
      <c r="B362" s="270"/>
      <c r="C362" s="270"/>
      <c r="D362" s="270"/>
      <c r="E362" s="270"/>
      <c r="F362" s="270"/>
      <c r="G362" s="270"/>
      <c r="H362" s="270"/>
      <c r="I362" s="270"/>
      <c r="J362" s="270"/>
      <c r="K362" s="270"/>
      <c r="L362" s="270"/>
      <c r="M362" s="270"/>
    </row>
    <row r="363">
      <c r="A363" s="272"/>
      <c r="B363" s="270"/>
      <c r="C363" s="270"/>
      <c r="D363" s="270"/>
      <c r="E363" s="270"/>
      <c r="F363" s="270"/>
      <c r="G363" s="270"/>
      <c r="H363" s="270"/>
      <c r="I363" s="270"/>
      <c r="J363" s="270"/>
      <c r="K363" s="270"/>
      <c r="L363" s="270"/>
      <c r="M363" s="270"/>
    </row>
    <row r="364">
      <c r="A364" s="272"/>
      <c r="B364" s="270"/>
      <c r="C364" s="270"/>
      <c r="D364" s="270"/>
      <c r="E364" s="270"/>
      <c r="F364" s="270"/>
      <c r="G364" s="270"/>
      <c r="H364" s="270"/>
      <c r="I364" s="270"/>
      <c r="J364" s="270"/>
      <c r="K364" s="270"/>
      <c r="L364" s="270"/>
      <c r="M364" s="270"/>
    </row>
    <row r="365">
      <c r="A365" s="272"/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  <c r="L365" s="270"/>
      <c r="M365" s="270"/>
    </row>
    <row r="366">
      <c r="A366" s="272"/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  <c r="L366" s="270"/>
      <c r="M366" s="270"/>
    </row>
    <row r="367">
      <c r="A367" s="272"/>
      <c r="B367" s="270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</row>
    <row r="368">
      <c r="A368" s="272"/>
      <c r="B368" s="270"/>
      <c r="C368" s="270"/>
      <c r="D368" s="270"/>
      <c r="E368" s="270"/>
      <c r="F368" s="270"/>
      <c r="G368" s="270"/>
      <c r="H368" s="270"/>
      <c r="I368" s="270"/>
      <c r="J368" s="270"/>
      <c r="K368" s="270"/>
      <c r="L368" s="270"/>
      <c r="M368" s="270"/>
    </row>
    <row r="369">
      <c r="A369" s="272"/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  <c r="L369" s="270"/>
      <c r="M369" s="270"/>
    </row>
    <row r="370">
      <c r="A370" s="272"/>
      <c r="B370" s="270"/>
      <c r="C370" s="270"/>
      <c r="D370" s="270"/>
      <c r="E370" s="270"/>
      <c r="F370" s="270"/>
      <c r="G370" s="270"/>
      <c r="H370" s="270"/>
      <c r="I370" s="270"/>
      <c r="J370" s="270"/>
      <c r="K370" s="270"/>
      <c r="L370" s="270"/>
      <c r="M370" s="270"/>
    </row>
    <row r="371">
      <c r="A371" s="272"/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  <c r="L371" s="270"/>
      <c r="M371" s="270"/>
    </row>
    <row r="372">
      <c r="A372" s="272"/>
      <c r="B372" s="270"/>
      <c r="C372" s="270"/>
      <c r="D372" s="270"/>
      <c r="E372" s="270"/>
      <c r="F372" s="270"/>
      <c r="G372" s="270"/>
      <c r="H372" s="270"/>
      <c r="I372" s="270"/>
      <c r="J372" s="270"/>
      <c r="K372" s="270"/>
      <c r="L372" s="270"/>
      <c r="M372" s="270"/>
    </row>
    <row r="373">
      <c r="A373" s="272"/>
      <c r="B373" s="270"/>
      <c r="C373" s="270"/>
      <c r="D373" s="270"/>
      <c r="E373" s="270"/>
      <c r="F373" s="270"/>
      <c r="G373" s="270"/>
      <c r="H373" s="270"/>
      <c r="I373" s="270"/>
      <c r="J373" s="270"/>
      <c r="K373" s="270"/>
      <c r="L373" s="270"/>
      <c r="M373" s="270"/>
    </row>
    <row r="374">
      <c r="A374" s="272"/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  <c r="L374" s="270"/>
      <c r="M374" s="270"/>
    </row>
    <row r="375">
      <c r="A375" s="272"/>
      <c r="B375" s="270"/>
      <c r="C375" s="270"/>
      <c r="D375" s="270"/>
      <c r="E375" s="270"/>
      <c r="F375" s="270"/>
      <c r="G375" s="270"/>
      <c r="H375" s="270"/>
      <c r="I375" s="270"/>
      <c r="J375" s="270"/>
      <c r="K375" s="270"/>
      <c r="L375" s="270"/>
      <c r="M375" s="270"/>
    </row>
    <row r="376">
      <c r="A376" s="272"/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  <c r="L376" s="270"/>
      <c r="M376" s="270"/>
    </row>
    <row r="377">
      <c r="A377" s="272"/>
      <c r="B377" s="270"/>
      <c r="C377" s="270"/>
      <c r="D377" s="270"/>
      <c r="E377" s="270"/>
      <c r="F377" s="270"/>
      <c r="G377" s="270"/>
      <c r="H377" s="270"/>
      <c r="I377" s="270"/>
      <c r="J377" s="270"/>
      <c r="K377" s="270"/>
      <c r="L377" s="270"/>
      <c r="M377" s="270"/>
    </row>
    <row r="378">
      <c r="A378" s="272"/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  <c r="L378" s="270"/>
      <c r="M378" s="270"/>
    </row>
    <row r="379">
      <c r="A379" s="272"/>
      <c r="B379" s="270"/>
      <c r="C379" s="270"/>
      <c r="D379" s="270"/>
      <c r="E379" s="270"/>
      <c r="F379" s="270"/>
      <c r="G379" s="270"/>
      <c r="H379" s="270"/>
      <c r="I379" s="270"/>
      <c r="J379" s="270"/>
      <c r="K379" s="270"/>
      <c r="L379" s="270"/>
      <c r="M379" s="270"/>
    </row>
    <row r="380">
      <c r="A380" s="272"/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  <c r="L380" s="270"/>
      <c r="M380" s="270"/>
    </row>
    <row r="381">
      <c r="A381" s="272"/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  <c r="L381" s="270"/>
      <c r="M381" s="270"/>
    </row>
    <row r="382">
      <c r="A382" s="272"/>
      <c r="B382" s="270"/>
      <c r="C382" s="270"/>
      <c r="D382" s="270"/>
      <c r="E382" s="270"/>
      <c r="F382" s="270"/>
      <c r="G382" s="270"/>
      <c r="H382" s="270"/>
      <c r="I382" s="270"/>
      <c r="J382" s="270"/>
      <c r="K382" s="270"/>
      <c r="L382" s="270"/>
      <c r="M382" s="270"/>
    </row>
    <row r="383">
      <c r="A383" s="272"/>
      <c r="B383" s="270"/>
      <c r="C383" s="270"/>
      <c r="D383" s="270"/>
      <c r="E383" s="270"/>
      <c r="F383" s="270"/>
      <c r="G383" s="270"/>
      <c r="H383" s="270"/>
      <c r="I383" s="270"/>
      <c r="J383" s="270"/>
      <c r="K383" s="270"/>
      <c r="L383" s="270"/>
      <c r="M383" s="270"/>
    </row>
    <row r="384">
      <c r="A384" s="272"/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  <c r="L384" s="270"/>
      <c r="M384" s="270"/>
    </row>
    <row r="385">
      <c r="A385" s="272"/>
      <c r="B385" s="270"/>
      <c r="C385" s="270"/>
      <c r="D385" s="270"/>
      <c r="E385" s="270"/>
      <c r="F385" s="270"/>
      <c r="G385" s="270"/>
      <c r="H385" s="270"/>
      <c r="I385" s="270"/>
      <c r="J385" s="270"/>
      <c r="K385" s="270"/>
      <c r="L385" s="270"/>
      <c r="M385" s="270"/>
    </row>
    <row r="386">
      <c r="A386" s="272"/>
      <c r="B386" s="270"/>
      <c r="C386" s="270"/>
      <c r="D386" s="270"/>
      <c r="E386" s="270"/>
      <c r="F386" s="270"/>
      <c r="G386" s="270"/>
      <c r="H386" s="270"/>
      <c r="I386" s="270"/>
      <c r="J386" s="270"/>
      <c r="K386" s="270"/>
      <c r="L386" s="270"/>
      <c r="M386" s="270"/>
    </row>
    <row r="387">
      <c r="A387" s="272"/>
      <c r="B387" s="270"/>
      <c r="C387" s="270"/>
      <c r="D387" s="270"/>
      <c r="E387" s="270"/>
      <c r="F387" s="270"/>
      <c r="G387" s="270"/>
      <c r="H387" s="270"/>
      <c r="I387" s="270"/>
      <c r="J387" s="270"/>
      <c r="K387" s="270"/>
      <c r="L387" s="270"/>
      <c r="M387" s="270"/>
    </row>
    <row r="388">
      <c r="A388" s="272"/>
      <c r="B388" s="270"/>
      <c r="C388" s="270"/>
      <c r="D388" s="270"/>
      <c r="E388" s="270"/>
      <c r="F388" s="270"/>
      <c r="G388" s="270"/>
      <c r="H388" s="270"/>
      <c r="I388" s="270"/>
      <c r="J388" s="270"/>
      <c r="K388" s="270"/>
      <c r="L388" s="270"/>
      <c r="M388" s="270"/>
    </row>
    <row r="389">
      <c r="A389" s="272"/>
      <c r="B389" s="270"/>
      <c r="C389" s="270"/>
      <c r="D389" s="270"/>
      <c r="E389" s="270"/>
      <c r="F389" s="270"/>
      <c r="G389" s="270"/>
      <c r="H389" s="270"/>
      <c r="I389" s="270"/>
      <c r="J389" s="270"/>
      <c r="K389" s="270"/>
      <c r="L389" s="270"/>
      <c r="M389" s="270"/>
    </row>
    <row r="390">
      <c r="A390" s="272"/>
      <c r="B390" s="270"/>
      <c r="C390" s="270"/>
      <c r="D390" s="270"/>
      <c r="E390" s="270"/>
      <c r="F390" s="270"/>
      <c r="G390" s="270"/>
      <c r="H390" s="270"/>
      <c r="I390" s="270"/>
      <c r="J390" s="270"/>
      <c r="K390" s="270"/>
      <c r="L390" s="270"/>
      <c r="M390" s="270"/>
    </row>
    <row r="391">
      <c r="A391" s="272"/>
      <c r="B391" s="270"/>
      <c r="C391" s="270"/>
      <c r="D391" s="270"/>
      <c r="E391" s="270"/>
      <c r="F391" s="270"/>
      <c r="G391" s="270"/>
      <c r="H391" s="270"/>
      <c r="I391" s="270"/>
      <c r="J391" s="270"/>
      <c r="K391" s="270"/>
      <c r="L391" s="270"/>
      <c r="M391" s="270"/>
    </row>
    <row r="392">
      <c r="A392" s="272"/>
      <c r="B392" s="270"/>
      <c r="C392" s="270"/>
      <c r="D392" s="270"/>
      <c r="E392" s="270"/>
      <c r="F392" s="270"/>
      <c r="G392" s="270"/>
      <c r="H392" s="270"/>
      <c r="I392" s="270"/>
      <c r="J392" s="270"/>
      <c r="K392" s="270"/>
      <c r="L392" s="270"/>
      <c r="M392" s="270"/>
    </row>
    <row r="393">
      <c r="A393" s="272"/>
      <c r="B393" s="270"/>
      <c r="C393" s="270"/>
      <c r="D393" s="270"/>
      <c r="E393" s="270"/>
      <c r="F393" s="270"/>
      <c r="G393" s="270"/>
      <c r="H393" s="270"/>
      <c r="I393" s="270"/>
      <c r="J393" s="270"/>
      <c r="K393" s="270"/>
      <c r="L393" s="270"/>
      <c r="M393" s="270"/>
    </row>
    <row r="394">
      <c r="A394" s="272"/>
      <c r="B394" s="270"/>
      <c r="C394" s="270"/>
      <c r="D394" s="270"/>
      <c r="E394" s="270"/>
      <c r="F394" s="270"/>
      <c r="G394" s="270"/>
      <c r="H394" s="270"/>
      <c r="I394" s="270"/>
      <c r="J394" s="270"/>
      <c r="K394" s="270"/>
      <c r="L394" s="270"/>
      <c r="M394" s="270"/>
    </row>
    <row r="395">
      <c r="A395" s="272"/>
      <c r="B395" s="270"/>
      <c r="C395" s="270"/>
      <c r="D395" s="270"/>
      <c r="E395" s="270"/>
      <c r="F395" s="270"/>
      <c r="G395" s="270"/>
      <c r="H395" s="270"/>
      <c r="I395" s="270"/>
      <c r="J395" s="270"/>
      <c r="K395" s="270"/>
      <c r="L395" s="270"/>
      <c r="M395" s="270"/>
    </row>
    <row r="396">
      <c r="A396" s="272"/>
      <c r="B396" s="270"/>
      <c r="C396" s="270"/>
      <c r="D396" s="270"/>
      <c r="E396" s="270"/>
      <c r="F396" s="270"/>
      <c r="G396" s="270"/>
      <c r="H396" s="270"/>
      <c r="I396" s="270"/>
      <c r="J396" s="270"/>
      <c r="K396" s="270"/>
      <c r="L396" s="270"/>
      <c r="M396" s="270"/>
    </row>
    <row r="397">
      <c r="A397" s="272"/>
      <c r="B397" s="270"/>
      <c r="C397" s="270"/>
      <c r="D397" s="270"/>
      <c r="E397" s="270"/>
      <c r="F397" s="270"/>
      <c r="G397" s="270"/>
      <c r="H397" s="270"/>
      <c r="I397" s="270"/>
      <c r="J397" s="270"/>
      <c r="K397" s="270"/>
      <c r="L397" s="270"/>
      <c r="M397" s="270"/>
    </row>
    <row r="398">
      <c r="A398" s="272"/>
      <c r="B398" s="270"/>
      <c r="C398" s="270"/>
      <c r="D398" s="270"/>
      <c r="E398" s="270"/>
      <c r="F398" s="270"/>
      <c r="G398" s="270"/>
      <c r="H398" s="270"/>
      <c r="I398" s="270"/>
      <c r="J398" s="270"/>
      <c r="K398" s="270"/>
      <c r="L398" s="270"/>
      <c r="M398" s="270"/>
    </row>
    <row r="399">
      <c r="A399" s="272"/>
      <c r="B399" s="270"/>
      <c r="C399" s="270"/>
      <c r="D399" s="270"/>
      <c r="E399" s="270"/>
      <c r="F399" s="270"/>
      <c r="G399" s="270"/>
      <c r="H399" s="270"/>
      <c r="I399" s="270"/>
      <c r="J399" s="270"/>
      <c r="K399" s="270"/>
      <c r="L399" s="270"/>
      <c r="M399" s="270"/>
    </row>
    <row r="400">
      <c r="A400" s="272"/>
      <c r="B400" s="270"/>
      <c r="C400" s="270"/>
      <c r="D400" s="270"/>
      <c r="E400" s="270"/>
      <c r="F400" s="270"/>
      <c r="G400" s="270"/>
      <c r="H400" s="270"/>
      <c r="I400" s="270"/>
      <c r="J400" s="270"/>
      <c r="K400" s="270"/>
      <c r="L400" s="270"/>
      <c r="M400" s="270"/>
    </row>
    <row r="401">
      <c r="A401" s="272"/>
      <c r="B401" s="270"/>
      <c r="C401" s="270"/>
      <c r="D401" s="270"/>
      <c r="E401" s="270"/>
      <c r="F401" s="270"/>
      <c r="G401" s="270"/>
      <c r="H401" s="270"/>
      <c r="I401" s="270"/>
      <c r="J401" s="270"/>
      <c r="K401" s="270"/>
      <c r="L401" s="270"/>
      <c r="M401" s="270"/>
    </row>
    <row r="402">
      <c r="A402" s="272"/>
      <c r="B402" s="270"/>
      <c r="C402" s="270"/>
      <c r="D402" s="270"/>
      <c r="E402" s="270"/>
      <c r="F402" s="270"/>
      <c r="G402" s="270"/>
      <c r="H402" s="270"/>
      <c r="I402" s="270"/>
      <c r="J402" s="270"/>
      <c r="K402" s="270"/>
      <c r="L402" s="270"/>
      <c r="M402" s="270"/>
    </row>
    <row r="403">
      <c r="A403" s="272"/>
      <c r="B403" s="270"/>
      <c r="C403" s="270"/>
      <c r="D403" s="270"/>
      <c r="E403" s="270"/>
      <c r="F403" s="270"/>
      <c r="G403" s="270"/>
      <c r="H403" s="270"/>
      <c r="I403" s="270"/>
      <c r="J403" s="270"/>
      <c r="K403" s="270"/>
      <c r="L403" s="270"/>
      <c r="M403" s="270"/>
    </row>
    <row r="404">
      <c r="A404" s="272"/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  <c r="L404" s="270"/>
      <c r="M404" s="270"/>
    </row>
    <row r="405">
      <c r="A405" s="272"/>
      <c r="B405" s="270"/>
      <c r="C405" s="270"/>
      <c r="D405" s="270"/>
      <c r="E405" s="270"/>
      <c r="F405" s="270"/>
      <c r="G405" s="270"/>
      <c r="H405" s="270"/>
      <c r="I405" s="270"/>
      <c r="J405" s="270"/>
      <c r="K405" s="270"/>
      <c r="L405" s="270"/>
      <c r="M405" s="270"/>
    </row>
    <row r="406">
      <c r="A406" s="272"/>
      <c r="B406" s="270"/>
      <c r="C406" s="270"/>
      <c r="D406" s="270"/>
      <c r="E406" s="270"/>
      <c r="F406" s="270"/>
      <c r="G406" s="270"/>
      <c r="H406" s="270"/>
      <c r="I406" s="270"/>
      <c r="J406" s="270"/>
      <c r="K406" s="270"/>
      <c r="L406" s="270"/>
      <c r="M406" s="270"/>
    </row>
    <row r="407">
      <c r="A407" s="272"/>
      <c r="B407" s="270"/>
      <c r="C407" s="270"/>
      <c r="D407" s="270"/>
      <c r="E407" s="270"/>
      <c r="F407" s="270"/>
      <c r="G407" s="270"/>
      <c r="H407" s="270"/>
      <c r="I407" s="270"/>
      <c r="J407" s="270"/>
      <c r="K407" s="270"/>
      <c r="L407" s="270"/>
      <c r="M407" s="270"/>
    </row>
    <row r="408">
      <c r="A408" s="272"/>
      <c r="B408" s="270"/>
      <c r="C408" s="270"/>
      <c r="D408" s="270"/>
      <c r="E408" s="270"/>
      <c r="F408" s="270"/>
      <c r="G408" s="270"/>
      <c r="H408" s="270"/>
      <c r="I408" s="270"/>
      <c r="J408" s="270"/>
      <c r="K408" s="270"/>
      <c r="L408" s="270"/>
      <c r="M408" s="270"/>
    </row>
    <row r="409">
      <c r="A409" s="272"/>
      <c r="B409" s="270"/>
      <c r="C409" s="270"/>
      <c r="D409" s="270"/>
      <c r="E409" s="270"/>
      <c r="F409" s="270"/>
      <c r="G409" s="270"/>
      <c r="H409" s="270"/>
      <c r="I409" s="270"/>
      <c r="J409" s="270"/>
      <c r="K409" s="270"/>
      <c r="L409" s="270"/>
      <c r="M409" s="270"/>
    </row>
    <row r="410">
      <c r="A410" s="272"/>
      <c r="B410" s="270"/>
      <c r="C410" s="270"/>
      <c r="D410" s="270"/>
      <c r="E410" s="270"/>
      <c r="F410" s="270"/>
      <c r="G410" s="270"/>
      <c r="H410" s="270"/>
      <c r="I410" s="270"/>
      <c r="J410" s="270"/>
      <c r="K410" s="270"/>
      <c r="L410" s="270"/>
      <c r="M410" s="270"/>
    </row>
    <row r="411">
      <c r="A411" s="272"/>
      <c r="B411" s="270"/>
      <c r="C411" s="270"/>
      <c r="D411" s="270"/>
      <c r="E411" s="270"/>
      <c r="F411" s="270"/>
      <c r="G411" s="270"/>
      <c r="H411" s="270"/>
      <c r="I411" s="270"/>
      <c r="J411" s="270"/>
      <c r="K411" s="270"/>
      <c r="L411" s="270"/>
      <c r="M411" s="270"/>
    </row>
    <row r="412">
      <c r="A412" s="272"/>
      <c r="B412" s="270"/>
      <c r="C412" s="270"/>
      <c r="D412" s="270"/>
      <c r="E412" s="270"/>
      <c r="F412" s="270"/>
      <c r="G412" s="270"/>
      <c r="H412" s="270"/>
      <c r="I412" s="270"/>
      <c r="J412" s="270"/>
      <c r="K412" s="270"/>
      <c r="L412" s="270"/>
      <c r="M412" s="270"/>
    </row>
    <row r="413">
      <c r="A413" s="272"/>
      <c r="B413" s="270"/>
      <c r="C413" s="270"/>
      <c r="D413" s="270"/>
      <c r="E413" s="270"/>
      <c r="F413" s="270"/>
      <c r="G413" s="270"/>
      <c r="H413" s="270"/>
      <c r="I413" s="270"/>
      <c r="J413" s="270"/>
      <c r="K413" s="270"/>
      <c r="L413" s="270"/>
      <c r="M413" s="270"/>
    </row>
    <row r="414">
      <c r="A414" s="272"/>
      <c r="B414" s="270"/>
      <c r="C414" s="270"/>
      <c r="D414" s="270"/>
      <c r="E414" s="270"/>
      <c r="F414" s="270"/>
      <c r="G414" s="270"/>
      <c r="H414" s="270"/>
      <c r="I414" s="270"/>
      <c r="J414" s="270"/>
      <c r="K414" s="270"/>
      <c r="L414" s="270"/>
      <c r="M414" s="270"/>
    </row>
    <row r="415">
      <c r="A415" s="272"/>
      <c r="B415" s="270"/>
      <c r="C415" s="270"/>
      <c r="D415" s="270"/>
      <c r="E415" s="270"/>
      <c r="F415" s="270"/>
      <c r="G415" s="270"/>
      <c r="H415" s="270"/>
      <c r="I415" s="270"/>
      <c r="J415" s="270"/>
      <c r="K415" s="270"/>
      <c r="L415" s="270"/>
      <c r="M415" s="270"/>
    </row>
    <row r="416">
      <c r="A416" s="272"/>
      <c r="B416" s="270"/>
      <c r="C416" s="270"/>
      <c r="D416" s="270"/>
      <c r="E416" s="270"/>
      <c r="F416" s="270"/>
      <c r="G416" s="270"/>
      <c r="H416" s="270"/>
      <c r="I416" s="270"/>
      <c r="J416" s="270"/>
      <c r="K416" s="270"/>
      <c r="L416" s="270"/>
      <c r="M416" s="270"/>
    </row>
    <row r="417">
      <c r="A417" s="272"/>
      <c r="B417" s="270"/>
      <c r="C417" s="270"/>
      <c r="D417" s="270"/>
      <c r="E417" s="270"/>
      <c r="F417" s="270"/>
      <c r="G417" s="270"/>
      <c r="H417" s="270"/>
      <c r="I417" s="270"/>
      <c r="J417" s="270"/>
      <c r="K417" s="270"/>
      <c r="L417" s="270"/>
      <c r="M417" s="270"/>
    </row>
    <row r="418">
      <c r="A418" s="272"/>
      <c r="B418" s="270"/>
      <c r="C418" s="270"/>
      <c r="D418" s="270"/>
      <c r="E418" s="270"/>
      <c r="F418" s="270"/>
      <c r="G418" s="270"/>
      <c r="H418" s="270"/>
      <c r="I418" s="270"/>
      <c r="J418" s="270"/>
      <c r="K418" s="270"/>
      <c r="L418" s="270"/>
      <c r="M418" s="270"/>
    </row>
    <row r="419">
      <c r="A419" s="272"/>
      <c r="B419" s="270"/>
      <c r="C419" s="270"/>
      <c r="D419" s="270"/>
      <c r="E419" s="270"/>
      <c r="F419" s="270"/>
      <c r="G419" s="270"/>
      <c r="H419" s="270"/>
      <c r="I419" s="270"/>
      <c r="J419" s="270"/>
      <c r="K419" s="270"/>
      <c r="L419" s="270"/>
      <c r="M419" s="270"/>
    </row>
    <row r="420">
      <c r="A420" s="272"/>
      <c r="B420" s="270"/>
      <c r="C420" s="270"/>
      <c r="D420" s="270"/>
      <c r="E420" s="270"/>
      <c r="F420" s="270"/>
      <c r="G420" s="270"/>
      <c r="H420" s="270"/>
      <c r="I420" s="270"/>
      <c r="J420" s="270"/>
      <c r="K420" s="270"/>
      <c r="L420" s="270"/>
      <c r="M420" s="270"/>
    </row>
    <row r="421">
      <c r="A421" s="272"/>
      <c r="B421" s="270"/>
      <c r="C421" s="270"/>
      <c r="D421" s="270"/>
      <c r="E421" s="270"/>
      <c r="F421" s="270"/>
      <c r="G421" s="270"/>
      <c r="H421" s="270"/>
      <c r="I421" s="270"/>
      <c r="J421" s="270"/>
      <c r="K421" s="270"/>
      <c r="L421" s="270"/>
      <c r="M421" s="270"/>
    </row>
    <row r="422">
      <c r="A422" s="272"/>
      <c r="B422" s="270"/>
      <c r="C422" s="270"/>
      <c r="D422" s="270"/>
      <c r="E422" s="270"/>
      <c r="F422" s="270"/>
      <c r="G422" s="270"/>
      <c r="H422" s="270"/>
      <c r="I422" s="270"/>
      <c r="J422" s="270"/>
      <c r="K422" s="270"/>
      <c r="L422" s="270"/>
      <c r="M422" s="270"/>
    </row>
    <row r="423">
      <c r="A423" s="272"/>
      <c r="B423" s="270"/>
      <c r="C423" s="270"/>
      <c r="D423" s="270"/>
      <c r="E423" s="270"/>
      <c r="F423" s="270"/>
      <c r="G423" s="270"/>
      <c r="H423" s="270"/>
      <c r="I423" s="270"/>
      <c r="J423" s="270"/>
      <c r="K423" s="270"/>
      <c r="L423" s="270"/>
      <c r="M423" s="270"/>
    </row>
    <row r="424">
      <c r="A424" s="272"/>
      <c r="B424" s="270"/>
      <c r="C424" s="270"/>
      <c r="D424" s="270"/>
      <c r="E424" s="270"/>
      <c r="F424" s="270"/>
      <c r="G424" s="270"/>
      <c r="H424" s="270"/>
      <c r="I424" s="270"/>
      <c r="J424" s="270"/>
      <c r="K424" s="270"/>
      <c r="L424" s="270"/>
      <c r="M424" s="270"/>
    </row>
    <row r="425">
      <c r="A425" s="272"/>
      <c r="B425" s="270"/>
      <c r="C425" s="270"/>
      <c r="D425" s="270"/>
      <c r="E425" s="270"/>
      <c r="F425" s="270"/>
      <c r="G425" s="270"/>
      <c r="H425" s="270"/>
      <c r="I425" s="270"/>
      <c r="J425" s="270"/>
      <c r="K425" s="270"/>
      <c r="L425" s="270"/>
      <c r="M425" s="270"/>
    </row>
    <row r="426">
      <c r="A426" s="272"/>
      <c r="B426" s="270"/>
      <c r="C426" s="270"/>
      <c r="D426" s="270"/>
      <c r="E426" s="270"/>
      <c r="F426" s="270"/>
      <c r="G426" s="270"/>
      <c r="H426" s="270"/>
      <c r="I426" s="270"/>
      <c r="J426" s="270"/>
      <c r="K426" s="270"/>
      <c r="L426" s="270"/>
      <c r="M426" s="270"/>
    </row>
    <row r="427">
      <c r="A427" s="272"/>
      <c r="B427" s="270"/>
      <c r="C427" s="270"/>
      <c r="D427" s="270"/>
      <c r="E427" s="270"/>
      <c r="F427" s="270"/>
      <c r="G427" s="270"/>
      <c r="H427" s="270"/>
      <c r="I427" s="270"/>
      <c r="J427" s="270"/>
      <c r="K427" s="270"/>
      <c r="L427" s="270"/>
      <c r="M427" s="270"/>
    </row>
    <row r="428">
      <c r="A428" s="272"/>
      <c r="B428" s="270"/>
      <c r="C428" s="270"/>
      <c r="D428" s="270"/>
      <c r="E428" s="270"/>
      <c r="F428" s="270"/>
      <c r="G428" s="270"/>
      <c r="H428" s="270"/>
      <c r="I428" s="270"/>
      <c r="J428" s="270"/>
      <c r="K428" s="270"/>
      <c r="L428" s="270"/>
      <c r="M428" s="270"/>
    </row>
    <row r="429">
      <c r="A429" s="272"/>
      <c r="B429" s="270"/>
      <c r="C429" s="270"/>
      <c r="D429" s="270"/>
      <c r="E429" s="270"/>
      <c r="F429" s="270"/>
      <c r="G429" s="270"/>
      <c r="H429" s="270"/>
      <c r="I429" s="270"/>
      <c r="J429" s="270"/>
      <c r="K429" s="270"/>
      <c r="L429" s="270"/>
      <c r="M429" s="270"/>
    </row>
    <row r="430">
      <c r="A430" s="272"/>
      <c r="B430" s="270"/>
      <c r="C430" s="270"/>
      <c r="D430" s="270"/>
      <c r="E430" s="270"/>
      <c r="F430" s="270"/>
      <c r="G430" s="270"/>
      <c r="H430" s="270"/>
      <c r="I430" s="270"/>
      <c r="J430" s="270"/>
      <c r="K430" s="270"/>
      <c r="L430" s="270"/>
      <c r="M430" s="270"/>
    </row>
    <row r="431">
      <c r="A431" s="272"/>
      <c r="B431" s="270"/>
      <c r="C431" s="270"/>
      <c r="D431" s="270"/>
      <c r="E431" s="270"/>
      <c r="F431" s="270"/>
      <c r="G431" s="270"/>
      <c r="H431" s="270"/>
      <c r="I431" s="270"/>
      <c r="J431" s="270"/>
      <c r="K431" s="270"/>
      <c r="L431" s="270"/>
      <c r="M431" s="270"/>
    </row>
    <row r="432">
      <c r="A432" s="272"/>
      <c r="B432" s="270"/>
      <c r="C432" s="270"/>
      <c r="D432" s="270"/>
      <c r="E432" s="270"/>
      <c r="F432" s="270"/>
      <c r="G432" s="270"/>
      <c r="H432" s="270"/>
      <c r="I432" s="270"/>
      <c r="J432" s="270"/>
      <c r="K432" s="270"/>
      <c r="L432" s="270"/>
      <c r="M432" s="270"/>
    </row>
    <row r="433">
      <c r="A433" s="272"/>
      <c r="B433" s="270"/>
      <c r="C433" s="270"/>
      <c r="D433" s="270"/>
      <c r="E433" s="270"/>
      <c r="F433" s="270"/>
      <c r="G433" s="270"/>
      <c r="H433" s="270"/>
      <c r="I433" s="270"/>
      <c r="J433" s="270"/>
      <c r="K433" s="270"/>
      <c r="L433" s="270"/>
      <c r="M433" s="270"/>
    </row>
    <row r="434">
      <c r="A434" s="272"/>
      <c r="B434" s="270"/>
      <c r="C434" s="270"/>
      <c r="D434" s="270"/>
      <c r="E434" s="270"/>
      <c r="F434" s="270"/>
      <c r="G434" s="270"/>
      <c r="H434" s="270"/>
      <c r="I434" s="270"/>
      <c r="J434" s="270"/>
      <c r="K434" s="270"/>
      <c r="L434" s="270"/>
      <c r="M434" s="270"/>
    </row>
    <row r="435">
      <c r="A435" s="272"/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</row>
    <row r="436">
      <c r="A436" s="272"/>
      <c r="B436" s="270"/>
      <c r="C436" s="270"/>
      <c r="D436" s="270"/>
      <c r="E436" s="270"/>
      <c r="F436" s="270"/>
      <c r="G436" s="270"/>
      <c r="H436" s="270"/>
      <c r="I436" s="270"/>
      <c r="J436" s="270"/>
      <c r="K436" s="270"/>
      <c r="L436" s="270"/>
      <c r="M436" s="270"/>
    </row>
    <row r="437">
      <c r="A437" s="272"/>
      <c r="B437" s="270"/>
      <c r="C437" s="270"/>
      <c r="D437" s="270"/>
      <c r="E437" s="270"/>
      <c r="F437" s="270"/>
      <c r="G437" s="270"/>
      <c r="H437" s="270"/>
      <c r="I437" s="270"/>
      <c r="J437" s="270"/>
      <c r="K437" s="270"/>
      <c r="L437" s="270"/>
      <c r="M437" s="270"/>
    </row>
    <row r="438">
      <c r="A438" s="272"/>
      <c r="B438" s="270"/>
      <c r="C438" s="270"/>
      <c r="D438" s="270"/>
      <c r="E438" s="270"/>
      <c r="F438" s="270"/>
      <c r="G438" s="270"/>
      <c r="H438" s="270"/>
      <c r="I438" s="270"/>
      <c r="J438" s="270"/>
      <c r="K438" s="270"/>
      <c r="L438" s="270"/>
      <c r="M438" s="270"/>
    </row>
    <row r="439">
      <c r="A439" s="272"/>
      <c r="B439" s="270"/>
      <c r="C439" s="270"/>
      <c r="D439" s="270"/>
      <c r="E439" s="270"/>
      <c r="F439" s="270"/>
      <c r="G439" s="270"/>
      <c r="H439" s="270"/>
      <c r="I439" s="270"/>
      <c r="J439" s="270"/>
      <c r="K439" s="270"/>
      <c r="L439" s="270"/>
      <c r="M439" s="270"/>
    </row>
    <row r="440">
      <c r="A440" s="272"/>
      <c r="B440" s="270"/>
      <c r="C440" s="270"/>
      <c r="D440" s="270"/>
      <c r="E440" s="270"/>
      <c r="F440" s="270"/>
      <c r="G440" s="270"/>
      <c r="H440" s="270"/>
      <c r="I440" s="270"/>
      <c r="J440" s="270"/>
      <c r="K440" s="270"/>
      <c r="L440" s="270"/>
      <c r="M440" s="270"/>
    </row>
    <row r="441">
      <c r="A441" s="272"/>
      <c r="B441" s="270"/>
      <c r="C441" s="270"/>
      <c r="D441" s="270"/>
      <c r="E441" s="270"/>
      <c r="F441" s="270"/>
      <c r="G441" s="270"/>
      <c r="H441" s="270"/>
      <c r="I441" s="270"/>
      <c r="J441" s="270"/>
      <c r="K441" s="270"/>
      <c r="L441" s="270"/>
      <c r="M441" s="270"/>
    </row>
    <row r="442">
      <c r="A442" s="272"/>
      <c r="B442" s="270"/>
      <c r="C442" s="270"/>
      <c r="D442" s="270"/>
      <c r="E442" s="270"/>
      <c r="F442" s="270"/>
      <c r="G442" s="270"/>
      <c r="H442" s="270"/>
      <c r="I442" s="270"/>
      <c r="J442" s="270"/>
      <c r="K442" s="270"/>
      <c r="L442" s="270"/>
      <c r="M442" s="270"/>
    </row>
    <row r="443">
      <c r="A443" s="272"/>
      <c r="B443" s="270"/>
      <c r="C443" s="270"/>
      <c r="D443" s="270"/>
      <c r="E443" s="270"/>
      <c r="F443" s="270"/>
      <c r="G443" s="270"/>
      <c r="H443" s="270"/>
      <c r="I443" s="270"/>
      <c r="J443" s="270"/>
      <c r="K443" s="270"/>
      <c r="L443" s="270"/>
      <c r="M443" s="270"/>
    </row>
    <row r="444">
      <c r="A444" s="272"/>
      <c r="B444" s="270"/>
      <c r="C444" s="270"/>
      <c r="D444" s="270"/>
      <c r="E444" s="270"/>
      <c r="F444" s="270"/>
      <c r="G444" s="270"/>
      <c r="H444" s="270"/>
      <c r="I444" s="270"/>
      <c r="J444" s="270"/>
      <c r="K444" s="270"/>
      <c r="L444" s="270"/>
      <c r="M444" s="270"/>
    </row>
    <row r="445">
      <c r="A445" s="272"/>
      <c r="B445" s="270"/>
      <c r="C445" s="270"/>
      <c r="D445" s="270"/>
      <c r="E445" s="270"/>
      <c r="F445" s="270"/>
      <c r="G445" s="270"/>
      <c r="H445" s="270"/>
      <c r="I445" s="270"/>
      <c r="J445" s="270"/>
      <c r="K445" s="270"/>
      <c r="L445" s="270"/>
      <c r="M445" s="270"/>
    </row>
    <row r="446">
      <c r="A446" s="272"/>
      <c r="B446" s="270"/>
      <c r="C446" s="270"/>
      <c r="D446" s="270"/>
      <c r="E446" s="270"/>
      <c r="F446" s="270"/>
      <c r="G446" s="270"/>
      <c r="H446" s="270"/>
      <c r="I446" s="270"/>
      <c r="J446" s="270"/>
      <c r="K446" s="270"/>
      <c r="L446" s="270"/>
      <c r="M446" s="270"/>
    </row>
    <row r="447">
      <c r="A447" s="272"/>
      <c r="B447" s="270"/>
      <c r="C447" s="270"/>
      <c r="D447" s="270"/>
      <c r="E447" s="270"/>
      <c r="F447" s="270"/>
      <c r="G447" s="270"/>
      <c r="H447" s="270"/>
      <c r="I447" s="270"/>
      <c r="J447" s="270"/>
      <c r="K447" s="270"/>
      <c r="L447" s="270"/>
      <c r="M447" s="270"/>
    </row>
    <row r="448">
      <c r="A448" s="272"/>
      <c r="B448" s="270"/>
      <c r="C448" s="270"/>
      <c r="D448" s="270"/>
      <c r="E448" s="270"/>
      <c r="F448" s="270"/>
      <c r="G448" s="270"/>
      <c r="H448" s="270"/>
      <c r="I448" s="270"/>
      <c r="J448" s="270"/>
      <c r="K448" s="270"/>
      <c r="L448" s="270"/>
      <c r="M448" s="270"/>
    </row>
    <row r="449">
      <c r="A449" s="272"/>
      <c r="B449" s="270"/>
      <c r="C449" s="270"/>
      <c r="D449" s="270"/>
      <c r="E449" s="270"/>
      <c r="F449" s="270"/>
      <c r="G449" s="270"/>
      <c r="H449" s="270"/>
      <c r="I449" s="270"/>
      <c r="J449" s="270"/>
      <c r="K449" s="270"/>
      <c r="L449" s="270"/>
      <c r="M449" s="270"/>
    </row>
    <row r="450">
      <c r="A450" s="272"/>
      <c r="B450" s="270"/>
      <c r="C450" s="270"/>
      <c r="D450" s="270"/>
      <c r="E450" s="270"/>
      <c r="F450" s="270"/>
      <c r="G450" s="270"/>
      <c r="H450" s="270"/>
      <c r="I450" s="270"/>
      <c r="J450" s="270"/>
      <c r="K450" s="270"/>
      <c r="L450" s="270"/>
      <c r="M450" s="270"/>
    </row>
    <row r="451">
      <c r="A451" s="272"/>
      <c r="B451" s="270"/>
      <c r="C451" s="270"/>
      <c r="D451" s="270"/>
      <c r="E451" s="270"/>
      <c r="F451" s="270"/>
      <c r="G451" s="270"/>
      <c r="H451" s="270"/>
      <c r="I451" s="270"/>
      <c r="J451" s="270"/>
      <c r="K451" s="270"/>
      <c r="L451" s="270"/>
      <c r="M451" s="270"/>
    </row>
    <row r="452">
      <c r="A452" s="272"/>
      <c r="B452" s="270"/>
      <c r="C452" s="270"/>
      <c r="D452" s="270"/>
      <c r="E452" s="270"/>
      <c r="F452" s="270"/>
      <c r="G452" s="270"/>
      <c r="H452" s="270"/>
      <c r="I452" s="270"/>
      <c r="J452" s="270"/>
      <c r="K452" s="270"/>
      <c r="L452" s="270"/>
      <c r="M452" s="270"/>
    </row>
    <row r="453">
      <c r="A453" s="272"/>
      <c r="B453" s="270"/>
      <c r="C453" s="270"/>
      <c r="D453" s="270"/>
      <c r="E453" s="270"/>
      <c r="F453" s="270"/>
      <c r="G453" s="270"/>
      <c r="H453" s="270"/>
      <c r="I453" s="270"/>
      <c r="J453" s="270"/>
      <c r="K453" s="270"/>
      <c r="L453" s="270"/>
      <c r="M453" s="270"/>
    </row>
    <row r="454">
      <c r="A454" s="272"/>
      <c r="B454" s="270"/>
      <c r="C454" s="270"/>
      <c r="D454" s="270"/>
      <c r="E454" s="270"/>
      <c r="F454" s="270"/>
      <c r="G454" s="270"/>
      <c r="H454" s="270"/>
      <c r="I454" s="270"/>
      <c r="J454" s="270"/>
      <c r="K454" s="270"/>
      <c r="L454" s="270"/>
      <c r="M454" s="270"/>
    </row>
    <row r="455">
      <c r="A455" s="272"/>
      <c r="B455" s="270"/>
      <c r="C455" s="270"/>
      <c r="D455" s="270"/>
      <c r="E455" s="270"/>
      <c r="F455" s="270"/>
      <c r="G455" s="270"/>
      <c r="H455" s="270"/>
      <c r="I455" s="270"/>
      <c r="J455" s="270"/>
      <c r="K455" s="270"/>
      <c r="L455" s="270"/>
      <c r="M455" s="270"/>
    </row>
    <row r="456">
      <c r="A456" s="272"/>
      <c r="B456" s="270"/>
      <c r="C456" s="270"/>
      <c r="D456" s="270"/>
      <c r="E456" s="270"/>
      <c r="F456" s="270"/>
      <c r="G456" s="270"/>
      <c r="H456" s="270"/>
      <c r="I456" s="270"/>
      <c r="J456" s="270"/>
      <c r="K456" s="270"/>
      <c r="L456" s="270"/>
      <c r="M456" s="270"/>
    </row>
    <row r="457">
      <c r="A457" s="272"/>
      <c r="B457" s="270"/>
      <c r="C457" s="270"/>
      <c r="D457" s="270"/>
      <c r="E457" s="270"/>
      <c r="F457" s="270"/>
      <c r="G457" s="270"/>
      <c r="H457" s="270"/>
      <c r="I457" s="270"/>
      <c r="J457" s="270"/>
      <c r="K457" s="270"/>
      <c r="L457" s="270"/>
      <c r="M457" s="270"/>
    </row>
    <row r="458">
      <c r="A458" s="272"/>
      <c r="B458" s="270"/>
      <c r="C458" s="270"/>
      <c r="D458" s="270"/>
      <c r="E458" s="270"/>
      <c r="F458" s="270"/>
      <c r="G458" s="270"/>
      <c r="H458" s="270"/>
      <c r="I458" s="270"/>
      <c r="J458" s="270"/>
      <c r="K458" s="270"/>
      <c r="L458" s="270"/>
      <c r="M458" s="270"/>
    </row>
    <row r="459">
      <c r="A459" s="272"/>
      <c r="B459" s="270"/>
      <c r="C459" s="270"/>
      <c r="D459" s="270"/>
      <c r="E459" s="270"/>
      <c r="F459" s="270"/>
      <c r="G459" s="270"/>
      <c r="H459" s="270"/>
      <c r="I459" s="270"/>
      <c r="J459" s="270"/>
      <c r="K459" s="270"/>
      <c r="L459" s="270"/>
      <c r="M459" s="270"/>
    </row>
    <row r="460">
      <c r="A460" s="272"/>
      <c r="B460" s="270"/>
      <c r="C460" s="270"/>
      <c r="D460" s="270"/>
      <c r="E460" s="270"/>
      <c r="F460" s="270"/>
      <c r="G460" s="270"/>
      <c r="H460" s="270"/>
      <c r="I460" s="270"/>
      <c r="J460" s="270"/>
      <c r="K460" s="270"/>
      <c r="L460" s="270"/>
      <c r="M460" s="270"/>
    </row>
    <row r="461">
      <c r="A461" s="272"/>
      <c r="B461" s="270"/>
      <c r="C461" s="270"/>
      <c r="D461" s="270"/>
      <c r="E461" s="270"/>
      <c r="F461" s="270"/>
      <c r="G461" s="270"/>
      <c r="H461" s="270"/>
      <c r="I461" s="270"/>
      <c r="J461" s="270"/>
      <c r="K461" s="270"/>
      <c r="L461" s="270"/>
      <c r="M461" s="270"/>
    </row>
    <row r="462">
      <c r="A462" s="272"/>
      <c r="B462" s="270"/>
      <c r="C462" s="270"/>
      <c r="D462" s="270"/>
      <c r="E462" s="270"/>
      <c r="F462" s="270"/>
      <c r="G462" s="270"/>
      <c r="H462" s="270"/>
      <c r="I462" s="270"/>
      <c r="J462" s="270"/>
      <c r="K462" s="270"/>
      <c r="L462" s="270"/>
      <c r="M462" s="270"/>
    </row>
    <row r="463">
      <c r="A463" s="272"/>
      <c r="B463" s="270"/>
      <c r="C463" s="270"/>
      <c r="D463" s="270"/>
      <c r="E463" s="270"/>
      <c r="F463" s="270"/>
      <c r="G463" s="270"/>
      <c r="H463" s="270"/>
      <c r="I463" s="270"/>
      <c r="J463" s="270"/>
      <c r="K463" s="270"/>
      <c r="L463" s="270"/>
      <c r="M463" s="270"/>
    </row>
    <row r="464">
      <c r="A464" s="272"/>
      <c r="B464" s="270"/>
      <c r="C464" s="270"/>
      <c r="D464" s="270"/>
      <c r="E464" s="270"/>
      <c r="F464" s="270"/>
      <c r="G464" s="270"/>
      <c r="H464" s="270"/>
      <c r="I464" s="270"/>
      <c r="J464" s="270"/>
      <c r="K464" s="270"/>
      <c r="L464" s="270"/>
      <c r="M464" s="270"/>
    </row>
    <row r="465">
      <c r="A465" s="272"/>
      <c r="B465" s="270"/>
      <c r="C465" s="270"/>
      <c r="D465" s="270"/>
      <c r="E465" s="270"/>
      <c r="F465" s="270"/>
      <c r="G465" s="270"/>
      <c r="H465" s="270"/>
      <c r="I465" s="270"/>
      <c r="J465" s="270"/>
      <c r="K465" s="270"/>
      <c r="L465" s="270"/>
      <c r="M465" s="270"/>
    </row>
    <row r="466">
      <c r="A466" s="272"/>
      <c r="B466" s="270"/>
      <c r="C466" s="270"/>
      <c r="D466" s="270"/>
      <c r="E466" s="270"/>
      <c r="F466" s="270"/>
      <c r="G466" s="270"/>
      <c r="H466" s="270"/>
      <c r="I466" s="270"/>
      <c r="J466" s="270"/>
      <c r="K466" s="270"/>
      <c r="L466" s="270"/>
      <c r="M466" s="270"/>
    </row>
    <row r="467">
      <c r="A467" s="272"/>
      <c r="B467" s="270"/>
      <c r="C467" s="270"/>
      <c r="D467" s="270"/>
      <c r="E467" s="270"/>
      <c r="F467" s="270"/>
      <c r="G467" s="270"/>
      <c r="H467" s="270"/>
      <c r="I467" s="270"/>
      <c r="J467" s="270"/>
      <c r="K467" s="270"/>
      <c r="L467" s="270"/>
      <c r="M467" s="270"/>
    </row>
    <row r="468">
      <c r="A468" s="272"/>
      <c r="B468" s="270"/>
      <c r="C468" s="270"/>
      <c r="D468" s="270"/>
      <c r="E468" s="270"/>
      <c r="F468" s="270"/>
      <c r="G468" s="270"/>
      <c r="H468" s="270"/>
      <c r="I468" s="270"/>
      <c r="J468" s="270"/>
      <c r="K468" s="270"/>
      <c r="L468" s="270"/>
      <c r="M468" s="270"/>
    </row>
    <row r="469">
      <c r="A469" s="272"/>
      <c r="B469" s="270"/>
      <c r="C469" s="270"/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</row>
    <row r="470">
      <c r="A470" s="272"/>
      <c r="B470" s="270"/>
      <c r="C470" s="270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</row>
    <row r="471">
      <c r="A471" s="272"/>
      <c r="B471" s="270"/>
      <c r="C471" s="270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</row>
    <row r="472">
      <c r="A472" s="272"/>
      <c r="B472" s="270"/>
      <c r="C472" s="270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</row>
    <row r="473">
      <c r="A473" s="272"/>
      <c r="B473" s="270"/>
      <c r="C473" s="270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</row>
    <row r="474">
      <c r="A474" s="272"/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</row>
    <row r="475">
      <c r="A475" s="272"/>
      <c r="B475" s="270"/>
      <c r="C475" s="270"/>
      <c r="D475" s="270"/>
      <c r="E475" s="270"/>
      <c r="F475" s="270"/>
      <c r="G475" s="270"/>
      <c r="H475" s="270"/>
      <c r="I475" s="270"/>
      <c r="J475" s="270"/>
      <c r="K475" s="270"/>
      <c r="L475" s="270"/>
      <c r="M475" s="270"/>
    </row>
    <row r="476">
      <c r="A476" s="272"/>
      <c r="B476" s="270"/>
      <c r="C476" s="270"/>
      <c r="D476" s="270"/>
      <c r="E476" s="270"/>
      <c r="F476" s="270"/>
      <c r="G476" s="270"/>
      <c r="H476" s="270"/>
      <c r="I476" s="270"/>
      <c r="J476" s="270"/>
      <c r="K476" s="270"/>
      <c r="L476" s="270"/>
      <c r="M476" s="270"/>
    </row>
    <row r="477">
      <c r="A477" s="272"/>
      <c r="B477" s="270"/>
      <c r="C477" s="270"/>
      <c r="D477" s="270"/>
      <c r="E477" s="270"/>
      <c r="F477" s="270"/>
      <c r="G477" s="270"/>
      <c r="H477" s="270"/>
      <c r="I477" s="270"/>
      <c r="J477" s="270"/>
      <c r="K477" s="270"/>
      <c r="L477" s="270"/>
      <c r="M477" s="270"/>
    </row>
    <row r="478">
      <c r="A478" s="272"/>
      <c r="B478" s="270"/>
      <c r="C478" s="270"/>
      <c r="D478" s="270"/>
      <c r="E478" s="270"/>
      <c r="F478" s="270"/>
      <c r="G478" s="270"/>
      <c r="H478" s="270"/>
      <c r="I478" s="270"/>
      <c r="J478" s="270"/>
      <c r="K478" s="270"/>
      <c r="L478" s="270"/>
      <c r="M478" s="270"/>
    </row>
    <row r="479">
      <c r="A479" s="272"/>
      <c r="B479" s="270"/>
      <c r="C479" s="270"/>
      <c r="D479" s="270"/>
      <c r="E479" s="270"/>
      <c r="F479" s="270"/>
      <c r="G479" s="270"/>
      <c r="H479" s="270"/>
      <c r="I479" s="270"/>
      <c r="J479" s="270"/>
      <c r="K479" s="270"/>
      <c r="L479" s="270"/>
      <c r="M479" s="270"/>
    </row>
    <row r="480">
      <c r="A480" s="272"/>
      <c r="B480" s="270"/>
      <c r="C480" s="270"/>
      <c r="D480" s="270"/>
      <c r="E480" s="270"/>
      <c r="F480" s="270"/>
      <c r="G480" s="270"/>
      <c r="H480" s="270"/>
      <c r="I480" s="270"/>
      <c r="J480" s="270"/>
      <c r="K480" s="270"/>
      <c r="L480" s="270"/>
      <c r="M480" s="270"/>
    </row>
    <row r="481">
      <c r="A481" s="272"/>
      <c r="B481" s="270"/>
      <c r="C481" s="270"/>
      <c r="D481" s="270"/>
      <c r="E481" s="270"/>
      <c r="F481" s="270"/>
      <c r="G481" s="270"/>
      <c r="H481" s="270"/>
      <c r="I481" s="270"/>
      <c r="J481" s="270"/>
      <c r="K481" s="270"/>
      <c r="L481" s="270"/>
      <c r="M481" s="270"/>
    </row>
    <row r="482">
      <c r="A482" s="272"/>
      <c r="B482" s="270"/>
      <c r="C482" s="270"/>
      <c r="D482" s="270"/>
      <c r="E482" s="270"/>
      <c r="F482" s="270"/>
      <c r="G482" s="270"/>
      <c r="H482" s="270"/>
      <c r="I482" s="270"/>
      <c r="J482" s="270"/>
      <c r="K482" s="270"/>
      <c r="L482" s="270"/>
      <c r="M482" s="270"/>
    </row>
    <row r="483">
      <c r="A483" s="272"/>
      <c r="B483" s="270"/>
      <c r="C483" s="270"/>
      <c r="D483" s="270"/>
      <c r="E483" s="270"/>
      <c r="F483" s="270"/>
      <c r="G483" s="270"/>
      <c r="H483" s="270"/>
      <c r="I483" s="270"/>
      <c r="J483" s="270"/>
      <c r="K483" s="270"/>
      <c r="L483" s="270"/>
      <c r="M483" s="270"/>
    </row>
    <row r="484">
      <c r="A484" s="272"/>
      <c r="B484" s="270"/>
      <c r="C484" s="270"/>
      <c r="D484" s="270"/>
      <c r="E484" s="270"/>
      <c r="F484" s="270"/>
      <c r="G484" s="270"/>
      <c r="H484" s="270"/>
      <c r="I484" s="270"/>
      <c r="J484" s="270"/>
      <c r="K484" s="270"/>
      <c r="L484" s="270"/>
      <c r="M484" s="270"/>
    </row>
    <row r="485">
      <c r="A485" s="272"/>
      <c r="B485" s="270"/>
      <c r="C485" s="270"/>
      <c r="D485" s="270"/>
      <c r="E485" s="270"/>
      <c r="F485" s="270"/>
      <c r="G485" s="270"/>
      <c r="H485" s="270"/>
      <c r="I485" s="270"/>
      <c r="J485" s="270"/>
      <c r="K485" s="270"/>
      <c r="L485" s="270"/>
      <c r="M485" s="270"/>
    </row>
    <row r="486">
      <c r="A486" s="272"/>
      <c r="B486" s="270"/>
      <c r="C486" s="270"/>
      <c r="D486" s="270"/>
      <c r="E486" s="270"/>
      <c r="F486" s="270"/>
      <c r="G486" s="270"/>
      <c r="H486" s="270"/>
      <c r="I486" s="270"/>
      <c r="J486" s="270"/>
      <c r="K486" s="270"/>
      <c r="L486" s="270"/>
      <c r="M486" s="270"/>
    </row>
    <row r="487">
      <c r="A487" s="272"/>
      <c r="B487" s="270"/>
      <c r="C487" s="270"/>
      <c r="D487" s="270"/>
      <c r="E487" s="270"/>
      <c r="F487" s="270"/>
      <c r="G487" s="270"/>
      <c r="H487" s="270"/>
      <c r="I487" s="270"/>
      <c r="J487" s="270"/>
      <c r="K487" s="270"/>
      <c r="L487" s="270"/>
      <c r="M487" s="270"/>
    </row>
    <row r="488">
      <c r="A488" s="272"/>
      <c r="B488" s="270"/>
      <c r="C488" s="270"/>
      <c r="D488" s="270"/>
      <c r="E488" s="270"/>
      <c r="F488" s="270"/>
      <c r="G488" s="270"/>
      <c r="H488" s="270"/>
      <c r="I488" s="270"/>
      <c r="J488" s="270"/>
      <c r="K488" s="270"/>
      <c r="L488" s="270"/>
      <c r="M488" s="270"/>
    </row>
    <row r="489">
      <c r="A489" s="272"/>
      <c r="B489" s="270"/>
      <c r="C489" s="270"/>
      <c r="D489" s="270"/>
      <c r="E489" s="270"/>
      <c r="F489" s="270"/>
      <c r="G489" s="270"/>
      <c r="H489" s="270"/>
      <c r="I489" s="270"/>
      <c r="J489" s="270"/>
      <c r="K489" s="270"/>
      <c r="L489" s="270"/>
      <c r="M489" s="270"/>
    </row>
    <row r="490">
      <c r="A490" s="272"/>
      <c r="B490" s="270"/>
      <c r="C490" s="270"/>
      <c r="D490" s="270"/>
      <c r="E490" s="270"/>
      <c r="F490" s="270"/>
      <c r="G490" s="270"/>
      <c r="H490" s="270"/>
      <c r="I490" s="270"/>
      <c r="J490" s="270"/>
      <c r="K490" s="270"/>
      <c r="L490" s="270"/>
      <c r="M490" s="270"/>
    </row>
    <row r="491">
      <c r="A491" s="272"/>
      <c r="B491" s="270"/>
      <c r="C491" s="270"/>
      <c r="D491" s="270"/>
      <c r="E491" s="270"/>
      <c r="F491" s="270"/>
      <c r="G491" s="270"/>
      <c r="H491" s="270"/>
      <c r="I491" s="270"/>
      <c r="J491" s="270"/>
      <c r="K491" s="270"/>
      <c r="L491" s="270"/>
      <c r="M491" s="270"/>
    </row>
    <row r="492">
      <c r="A492" s="272"/>
      <c r="B492" s="270"/>
      <c r="C492" s="270"/>
      <c r="D492" s="270"/>
      <c r="E492" s="270"/>
      <c r="F492" s="270"/>
      <c r="G492" s="270"/>
      <c r="H492" s="270"/>
      <c r="I492" s="270"/>
      <c r="J492" s="270"/>
      <c r="K492" s="270"/>
      <c r="L492" s="270"/>
      <c r="M492" s="270"/>
    </row>
    <row r="493">
      <c r="A493" s="272"/>
      <c r="B493" s="270"/>
      <c r="C493" s="270"/>
      <c r="D493" s="270"/>
      <c r="E493" s="270"/>
      <c r="F493" s="270"/>
      <c r="G493" s="270"/>
      <c r="H493" s="270"/>
      <c r="I493" s="270"/>
      <c r="J493" s="270"/>
      <c r="K493" s="270"/>
      <c r="L493" s="270"/>
      <c r="M493" s="270"/>
    </row>
    <row r="494">
      <c r="A494" s="272"/>
      <c r="B494" s="270"/>
      <c r="C494" s="270"/>
      <c r="D494" s="270"/>
      <c r="E494" s="270"/>
      <c r="F494" s="270"/>
      <c r="G494" s="270"/>
      <c r="H494" s="270"/>
      <c r="I494" s="270"/>
      <c r="J494" s="270"/>
      <c r="K494" s="270"/>
      <c r="L494" s="270"/>
      <c r="M494" s="270"/>
    </row>
    <row r="495">
      <c r="A495" s="272"/>
      <c r="B495" s="270"/>
      <c r="C495" s="270"/>
      <c r="D495" s="270"/>
      <c r="E495" s="270"/>
      <c r="F495" s="270"/>
      <c r="G495" s="270"/>
      <c r="H495" s="270"/>
      <c r="I495" s="270"/>
      <c r="J495" s="270"/>
      <c r="K495" s="270"/>
      <c r="L495" s="270"/>
      <c r="M495" s="270"/>
    </row>
    <row r="496">
      <c r="A496" s="272"/>
      <c r="B496" s="270"/>
      <c r="C496" s="270"/>
      <c r="D496" s="270"/>
      <c r="E496" s="270"/>
      <c r="F496" s="270"/>
      <c r="G496" s="270"/>
      <c r="H496" s="270"/>
      <c r="I496" s="270"/>
      <c r="J496" s="270"/>
      <c r="K496" s="270"/>
      <c r="L496" s="270"/>
      <c r="M496" s="270"/>
    </row>
    <row r="497">
      <c r="A497" s="272"/>
      <c r="B497" s="270"/>
      <c r="C497" s="270"/>
      <c r="D497" s="270"/>
      <c r="E497" s="270"/>
      <c r="F497" s="270"/>
      <c r="G497" s="270"/>
      <c r="H497" s="270"/>
      <c r="I497" s="270"/>
      <c r="J497" s="270"/>
      <c r="K497" s="270"/>
      <c r="L497" s="270"/>
      <c r="M497" s="270"/>
    </row>
    <row r="498">
      <c r="A498" s="272"/>
      <c r="B498" s="270"/>
      <c r="C498" s="270"/>
      <c r="D498" s="270"/>
      <c r="E498" s="270"/>
      <c r="F498" s="270"/>
      <c r="G498" s="270"/>
      <c r="H498" s="270"/>
      <c r="I498" s="270"/>
      <c r="J498" s="270"/>
      <c r="K498" s="270"/>
      <c r="L498" s="270"/>
      <c r="M498" s="270"/>
    </row>
    <row r="499">
      <c r="A499" s="272"/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</row>
    <row r="500">
      <c r="A500" s="272"/>
      <c r="B500" s="270"/>
      <c r="C500" s="270"/>
      <c r="D500" s="270"/>
      <c r="E500" s="270"/>
      <c r="F500" s="270"/>
      <c r="G500" s="270"/>
      <c r="H500" s="270"/>
      <c r="I500" s="270"/>
      <c r="J500" s="270"/>
      <c r="K500" s="270"/>
      <c r="L500" s="270"/>
      <c r="M500" s="270"/>
    </row>
    <row r="501">
      <c r="A501" s="272"/>
      <c r="B501" s="270"/>
      <c r="C501" s="270"/>
      <c r="D501" s="270"/>
      <c r="E501" s="270"/>
      <c r="F501" s="270"/>
      <c r="G501" s="270"/>
      <c r="H501" s="270"/>
      <c r="I501" s="270"/>
      <c r="J501" s="270"/>
      <c r="K501" s="270"/>
      <c r="L501" s="270"/>
      <c r="M501" s="270"/>
    </row>
    <row r="502">
      <c r="A502" s="272"/>
      <c r="B502" s="270"/>
      <c r="C502" s="270"/>
      <c r="D502" s="270"/>
      <c r="E502" s="270"/>
      <c r="F502" s="270"/>
      <c r="G502" s="270"/>
      <c r="H502" s="270"/>
      <c r="I502" s="270"/>
      <c r="J502" s="270"/>
      <c r="K502" s="270"/>
      <c r="L502" s="270"/>
      <c r="M502" s="270"/>
    </row>
    <row r="503">
      <c r="A503" s="272"/>
      <c r="B503" s="270"/>
      <c r="C503" s="270"/>
      <c r="D503" s="270"/>
      <c r="E503" s="270"/>
      <c r="F503" s="270"/>
      <c r="G503" s="270"/>
      <c r="H503" s="270"/>
      <c r="I503" s="270"/>
      <c r="J503" s="270"/>
      <c r="K503" s="270"/>
      <c r="L503" s="270"/>
      <c r="M503" s="270"/>
    </row>
    <row r="504">
      <c r="A504" s="272"/>
      <c r="B504" s="270"/>
      <c r="C504" s="270"/>
      <c r="D504" s="270"/>
      <c r="E504" s="270"/>
      <c r="F504" s="270"/>
      <c r="G504" s="270"/>
      <c r="H504" s="270"/>
      <c r="I504" s="270"/>
      <c r="J504" s="270"/>
      <c r="K504" s="270"/>
      <c r="L504" s="270"/>
      <c r="M504" s="270"/>
    </row>
    <row r="505">
      <c r="A505" s="272"/>
      <c r="B505" s="270"/>
      <c r="C505" s="270"/>
      <c r="D505" s="270"/>
      <c r="E505" s="270"/>
      <c r="F505" s="270"/>
      <c r="G505" s="270"/>
      <c r="H505" s="270"/>
      <c r="I505" s="270"/>
      <c r="J505" s="270"/>
      <c r="K505" s="270"/>
      <c r="L505" s="270"/>
      <c r="M505" s="270"/>
    </row>
    <row r="506">
      <c r="A506" s="272"/>
      <c r="B506" s="270"/>
      <c r="C506" s="270"/>
      <c r="D506" s="270"/>
      <c r="E506" s="270"/>
      <c r="F506" s="270"/>
      <c r="G506" s="270"/>
      <c r="H506" s="270"/>
      <c r="I506" s="270"/>
      <c r="J506" s="270"/>
      <c r="K506" s="270"/>
      <c r="L506" s="270"/>
      <c r="M506" s="270"/>
    </row>
    <row r="507">
      <c r="A507" s="272"/>
      <c r="B507" s="270"/>
      <c r="C507" s="270"/>
      <c r="D507" s="270"/>
      <c r="E507" s="270"/>
      <c r="F507" s="270"/>
      <c r="G507" s="270"/>
      <c r="H507" s="270"/>
      <c r="I507" s="270"/>
      <c r="J507" s="270"/>
      <c r="K507" s="270"/>
      <c r="L507" s="270"/>
      <c r="M507" s="270"/>
    </row>
    <row r="508">
      <c r="A508" s="272"/>
      <c r="B508" s="270"/>
      <c r="C508" s="270"/>
      <c r="D508" s="270"/>
      <c r="E508" s="270"/>
      <c r="F508" s="270"/>
      <c r="G508" s="270"/>
      <c r="H508" s="270"/>
      <c r="I508" s="270"/>
      <c r="J508" s="270"/>
      <c r="K508" s="270"/>
      <c r="L508" s="270"/>
      <c r="M508" s="270"/>
    </row>
    <row r="509">
      <c r="A509" s="272"/>
      <c r="B509" s="270"/>
      <c r="C509" s="270"/>
      <c r="D509" s="270"/>
      <c r="E509" s="270"/>
      <c r="F509" s="270"/>
      <c r="G509" s="270"/>
      <c r="H509" s="270"/>
      <c r="I509" s="270"/>
      <c r="J509" s="270"/>
      <c r="K509" s="270"/>
      <c r="L509" s="270"/>
      <c r="M509" s="270"/>
    </row>
    <row r="510">
      <c r="A510" s="272"/>
      <c r="B510" s="270"/>
      <c r="C510" s="270"/>
      <c r="D510" s="270"/>
      <c r="E510" s="270"/>
      <c r="F510" s="270"/>
      <c r="G510" s="270"/>
      <c r="H510" s="270"/>
      <c r="I510" s="270"/>
      <c r="J510" s="270"/>
      <c r="K510" s="270"/>
      <c r="L510" s="270"/>
      <c r="M510" s="270"/>
    </row>
    <row r="511">
      <c r="A511" s="272"/>
      <c r="B511" s="270"/>
      <c r="C511" s="270"/>
      <c r="D511" s="270"/>
      <c r="E511" s="270"/>
      <c r="F511" s="270"/>
      <c r="G511" s="270"/>
      <c r="H511" s="270"/>
      <c r="I511" s="270"/>
      <c r="J511" s="270"/>
      <c r="K511" s="270"/>
      <c r="L511" s="270"/>
      <c r="M511" s="270"/>
    </row>
    <row r="512">
      <c r="A512" s="272"/>
      <c r="B512" s="270"/>
      <c r="C512" s="270"/>
      <c r="D512" s="270"/>
      <c r="E512" s="270"/>
      <c r="F512" s="270"/>
      <c r="G512" s="270"/>
      <c r="H512" s="270"/>
      <c r="I512" s="270"/>
      <c r="J512" s="270"/>
      <c r="K512" s="270"/>
      <c r="L512" s="270"/>
      <c r="M512" s="270"/>
    </row>
    <row r="513">
      <c r="A513" s="272"/>
      <c r="B513" s="270"/>
      <c r="C513" s="270"/>
      <c r="D513" s="270"/>
      <c r="E513" s="270"/>
      <c r="F513" s="270"/>
      <c r="G513" s="270"/>
      <c r="H513" s="270"/>
      <c r="I513" s="270"/>
      <c r="J513" s="270"/>
      <c r="K513" s="270"/>
      <c r="L513" s="270"/>
      <c r="M513" s="270"/>
    </row>
    <row r="514">
      <c r="A514" s="272"/>
      <c r="B514" s="270"/>
      <c r="C514" s="270"/>
      <c r="D514" s="270"/>
      <c r="E514" s="270"/>
      <c r="F514" s="270"/>
      <c r="G514" s="270"/>
      <c r="H514" s="270"/>
      <c r="I514" s="270"/>
      <c r="J514" s="270"/>
      <c r="K514" s="270"/>
      <c r="L514" s="270"/>
      <c r="M514" s="270"/>
    </row>
    <row r="515">
      <c r="A515" s="272"/>
      <c r="B515" s="270"/>
      <c r="C515" s="270"/>
      <c r="D515" s="270"/>
      <c r="E515" s="270"/>
      <c r="F515" s="270"/>
      <c r="G515" s="270"/>
      <c r="H515" s="270"/>
      <c r="I515" s="270"/>
      <c r="J515" s="270"/>
      <c r="K515" s="270"/>
      <c r="L515" s="270"/>
      <c r="M515" s="270"/>
    </row>
    <row r="516">
      <c r="A516" s="272"/>
      <c r="B516" s="270"/>
      <c r="C516" s="270"/>
      <c r="D516" s="270"/>
      <c r="E516" s="270"/>
      <c r="F516" s="270"/>
      <c r="G516" s="270"/>
      <c r="H516" s="270"/>
      <c r="I516" s="270"/>
      <c r="J516" s="270"/>
      <c r="K516" s="270"/>
      <c r="L516" s="270"/>
      <c r="M516" s="270"/>
    </row>
    <row r="517">
      <c r="A517" s="272"/>
      <c r="B517" s="270"/>
      <c r="C517" s="270"/>
      <c r="D517" s="270"/>
      <c r="E517" s="270"/>
      <c r="F517" s="270"/>
      <c r="G517" s="270"/>
      <c r="H517" s="270"/>
      <c r="I517" s="270"/>
      <c r="J517" s="270"/>
      <c r="K517" s="270"/>
      <c r="L517" s="270"/>
      <c r="M517" s="270"/>
    </row>
    <row r="518">
      <c r="A518" s="272"/>
      <c r="B518" s="270"/>
      <c r="C518" s="270"/>
      <c r="D518" s="270"/>
      <c r="E518" s="270"/>
      <c r="F518" s="270"/>
      <c r="G518" s="270"/>
      <c r="H518" s="270"/>
      <c r="I518" s="270"/>
      <c r="J518" s="270"/>
      <c r="K518" s="270"/>
      <c r="L518" s="270"/>
      <c r="M518" s="270"/>
    </row>
    <row r="519">
      <c r="A519" s="272"/>
      <c r="B519" s="270"/>
      <c r="C519" s="270"/>
      <c r="D519" s="270"/>
      <c r="E519" s="270"/>
      <c r="F519" s="270"/>
      <c r="G519" s="270"/>
      <c r="H519" s="270"/>
      <c r="I519" s="270"/>
      <c r="J519" s="270"/>
      <c r="K519" s="270"/>
      <c r="L519" s="270"/>
      <c r="M519" s="270"/>
    </row>
    <row r="520">
      <c r="A520" s="272"/>
      <c r="B520" s="270"/>
      <c r="C520" s="270"/>
      <c r="D520" s="270"/>
      <c r="E520" s="270"/>
      <c r="F520" s="270"/>
      <c r="G520" s="270"/>
      <c r="H520" s="270"/>
      <c r="I520" s="270"/>
      <c r="J520" s="270"/>
      <c r="K520" s="270"/>
      <c r="L520" s="270"/>
      <c r="M520" s="270"/>
    </row>
    <row r="521">
      <c r="A521" s="272"/>
      <c r="B521" s="270"/>
      <c r="C521" s="270"/>
      <c r="D521" s="270"/>
      <c r="E521" s="270"/>
      <c r="F521" s="270"/>
      <c r="G521" s="270"/>
      <c r="H521" s="270"/>
      <c r="I521" s="270"/>
      <c r="J521" s="270"/>
      <c r="K521" s="270"/>
      <c r="L521" s="270"/>
      <c r="M521" s="270"/>
    </row>
    <row r="522">
      <c r="A522" s="272"/>
      <c r="B522" s="270"/>
      <c r="C522" s="270"/>
      <c r="D522" s="270"/>
      <c r="E522" s="270"/>
      <c r="F522" s="270"/>
      <c r="G522" s="270"/>
      <c r="H522" s="270"/>
      <c r="I522" s="270"/>
      <c r="J522" s="270"/>
      <c r="K522" s="270"/>
      <c r="L522" s="270"/>
      <c r="M522" s="270"/>
    </row>
    <row r="523">
      <c r="A523" s="272"/>
      <c r="B523" s="270"/>
      <c r="C523" s="270"/>
      <c r="D523" s="270"/>
      <c r="E523" s="270"/>
      <c r="F523" s="270"/>
      <c r="G523" s="270"/>
      <c r="H523" s="270"/>
      <c r="I523" s="270"/>
      <c r="J523" s="270"/>
      <c r="K523" s="270"/>
      <c r="L523" s="270"/>
      <c r="M523" s="270"/>
    </row>
    <row r="524">
      <c r="A524" s="272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</row>
    <row r="525">
      <c r="A525" s="272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</row>
    <row r="526">
      <c r="A526" s="272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</row>
    <row r="527">
      <c r="A527" s="272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</row>
    <row r="528">
      <c r="A528" s="272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</row>
    <row r="529">
      <c r="A529" s="272"/>
      <c r="B529" s="270"/>
      <c r="C529" s="270"/>
      <c r="D529" s="270"/>
      <c r="E529" s="270"/>
      <c r="F529" s="270"/>
      <c r="G529" s="270"/>
      <c r="H529" s="270"/>
      <c r="I529" s="270"/>
      <c r="J529" s="270"/>
      <c r="K529" s="270"/>
      <c r="L529" s="270"/>
      <c r="M529" s="270"/>
    </row>
    <row r="530">
      <c r="A530" s="272"/>
      <c r="B530" s="270"/>
      <c r="C530" s="270"/>
      <c r="D530" s="270"/>
      <c r="E530" s="270"/>
      <c r="F530" s="270"/>
      <c r="G530" s="270"/>
      <c r="H530" s="270"/>
      <c r="I530" s="270"/>
      <c r="J530" s="270"/>
      <c r="K530" s="270"/>
      <c r="L530" s="270"/>
      <c r="M530" s="270"/>
    </row>
    <row r="531">
      <c r="A531" s="272"/>
      <c r="B531" s="270"/>
      <c r="C531" s="270"/>
      <c r="D531" s="270"/>
      <c r="E531" s="270"/>
      <c r="F531" s="270"/>
      <c r="G531" s="270"/>
      <c r="H531" s="270"/>
      <c r="I531" s="270"/>
      <c r="J531" s="270"/>
      <c r="K531" s="270"/>
      <c r="L531" s="270"/>
      <c r="M531" s="270"/>
    </row>
    <row r="532">
      <c r="A532" s="272"/>
      <c r="B532" s="270"/>
      <c r="C532" s="270"/>
      <c r="D532" s="270"/>
      <c r="E532" s="270"/>
      <c r="F532" s="270"/>
      <c r="G532" s="270"/>
      <c r="H532" s="270"/>
      <c r="I532" s="270"/>
      <c r="J532" s="270"/>
      <c r="K532" s="270"/>
      <c r="L532" s="270"/>
      <c r="M532" s="270"/>
    </row>
    <row r="533">
      <c r="A533" s="272"/>
      <c r="B533" s="270"/>
      <c r="C533" s="270"/>
      <c r="D533" s="270"/>
      <c r="E533" s="270"/>
      <c r="F533" s="270"/>
      <c r="G533" s="270"/>
      <c r="H533" s="270"/>
      <c r="I533" s="270"/>
      <c r="J533" s="270"/>
      <c r="K533" s="270"/>
      <c r="L533" s="270"/>
      <c r="M533" s="270"/>
    </row>
    <row r="534">
      <c r="A534" s="272"/>
      <c r="B534" s="270"/>
      <c r="C534" s="270"/>
      <c r="D534" s="270"/>
      <c r="E534" s="270"/>
      <c r="F534" s="270"/>
      <c r="G534" s="270"/>
      <c r="H534" s="270"/>
      <c r="I534" s="270"/>
      <c r="J534" s="270"/>
      <c r="K534" s="270"/>
      <c r="L534" s="270"/>
      <c r="M534" s="270"/>
    </row>
    <row r="535">
      <c r="A535" s="272"/>
      <c r="B535" s="270"/>
      <c r="C535" s="270"/>
      <c r="D535" s="270"/>
      <c r="E535" s="270"/>
      <c r="F535" s="270"/>
      <c r="G535" s="270"/>
      <c r="H535" s="270"/>
      <c r="I535" s="270"/>
      <c r="J535" s="270"/>
      <c r="K535" s="270"/>
      <c r="L535" s="270"/>
      <c r="M535" s="270"/>
    </row>
    <row r="536">
      <c r="A536" s="272"/>
      <c r="B536" s="270"/>
      <c r="C536" s="270"/>
      <c r="D536" s="270"/>
      <c r="E536" s="270"/>
      <c r="F536" s="270"/>
      <c r="G536" s="270"/>
      <c r="H536" s="270"/>
      <c r="I536" s="270"/>
      <c r="J536" s="270"/>
      <c r="K536" s="270"/>
      <c r="L536" s="270"/>
      <c r="M536" s="270"/>
    </row>
    <row r="537">
      <c r="A537" s="272"/>
      <c r="B537" s="270"/>
      <c r="C537" s="270"/>
      <c r="D537" s="270"/>
      <c r="E537" s="270"/>
      <c r="F537" s="270"/>
      <c r="G537" s="270"/>
      <c r="H537" s="270"/>
      <c r="I537" s="270"/>
      <c r="J537" s="270"/>
      <c r="K537" s="270"/>
      <c r="L537" s="270"/>
      <c r="M537" s="270"/>
    </row>
    <row r="538">
      <c r="A538" s="272"/>
      <c r="B538" s="270"/>
      <c r="C538" s="270"/>
      <c r="D538" s="270"/>
      <c r="E538" s="270"/>
      <c r="F538" s="270"/>
      <c r="G538" s="270"/>
      <c r="H538" s="270"/>
      <c r="I538" s="270"/>
      <c r="J538" s="270"/>
      <c r="K538" s="270"/>
      <c r="L538" s="270"/>
      <c r="M538" s="270"/>
    </row>
    <row r="539">
      <c r="A539" s="272"/>
      <c r="B539" s="270"/>
      <c r="C539" s="270"/>
      <c r="D539" s="270"/>
      <c r="E539" s="270"/>
      <c r="F539" s="270"/>
      <c r="G539" s="270"/>
      <c r="H539" s="270"/>
      <c r="I539" s="270"/>
      <c r="J539" s="270"/>
      <c r="K539" s="270"/>
      <c r="L539" s="270"/>
      <c r="M539" s="270"/>
    </row>
    <row r="540">
      <c r="A540" s="272"/>
      <c r="B540" s="270"/>
      <c r="C540" s="270"/>
      <c r="D540" s="270"/>
      <c r="E540" s="270"/>
      <c r="F540" s="270"/>
      <c r="G540" s="270"/>
      <c r="H540" s="270"/>
      <c r="I540" s="270"/>
      <c r="J540" s="270"/>
      <c r="K540" s="270"/>
      <c r="L540" s="270"/>
      <c r="M540" s="270"/>
    </row>
    <row r="541">
      <c r="A541" s="272"/>
      <c r="B541" s="270"/>
      <c r="C541" s="270"/>
      <c r="D541" s="270"/>
      <c r="E541" s="270"/>
      <c r="F541" s="270"/>
      <c r="G541" s="270"/>
      <c r="H541" s="270"/>
      <c r="I541" s="270"/>
      <c r="J541" s="270"/>
      <c r="K541" s="270"/>
      <c r="L541" s="270"/>
      <c r="M541" s="270"/>
    </row>
    <row r="542">
      <c r="A542" s="272"/>
      <c r="B542" s="270"/>
      <c r="C542" s="270"/>
      <c r="D542" s="270"/>
      <c r="E542" s="270"/>
      <c r="F542" s="270"/>
      <c r="G542" s="270"/>
      <c r="H542" s="270"/>
      <c r="I542" s="270"/>
      <c r="J542" s="270"/>
      <c r="K542" s="270"/>
      <c r="L542" s="270"/>
      <c r="M542" s="270"/>
    </row>
    <row r="543">
      <c r="A543" s="272"/>
      <c r="B543" s="270"/>
      <c r="C543" s="270"/>
      <c r="D543" s="270"/>
      <c r="E543" s="270"/>
      <c r="F543" s="270"/>
      <c r="G543" s="270"/>
      <c r="H543" s="270"/>
      <c r="I543" s="270"/>
      <c r="J543" s="270"/>
      <c r="K543" s="270"/>
      <c r="L543" s="270"/>
      <c r="M543" s="270"/>
    </row>
    <row r="544">
      <c r="A544" s="272"/>
      <c r="B544" s="270"/>
      <c r="C544" s="270"/>
      <c r="D544" s="270"/>
      <c r="E544" s="270"/>
      <c r="F544" s="270"/>
      <c r="G544" s="270"/>
      <c r="H544" s="270"/>
      <c r="I544" s="270"/>
      <c r="J544" s="270"/>
      <c r="K544" s="270"/>
      <c r="L544" s="270"/>
      <c r="M544" s="270"/>
    </row>
    <row r="545">
      <c r="A545" s="272"/>
      <c r="B545" s="270"/>
      <c r="C545" s="270"/>
      <c r="D545" s="270"/>
      <c r="E545" s="270"/>
      <c r="F545" s="270"/>
      <c r="G545" s="270"/>
      <c r="H545" s="270"/>
      <c r="I545" s="270"/>
      <c r="J545" s="270"/>
      <c r="K545" s="270"/>
      <c r="L545" s="270"/>
      <c r="M545" s="270"/>
    </row>
    <row r="546">
      <c r="A546" s="272"/>
      <c r="B546" s="270"/>
      <c r="C546" s="270"/>
      <c r="D546" s="270"/>
      <c r="E546" s="270"/>
      <c r="F546" s="270"/>
      <c r="G546" s="270"/>
      <c r="H546" s="270"/>
      <c r="I546" s="270"/>
      <c r="J546" s="270"/>
      <c r="K546" s="270"/>
      <c r="L546" s="270"/>
      <c r="M546" s="270"/>
    </row>
    <row r="547">
      <c r="A547" s="272"/>
      <c r="B547" s="270"/>
      <c r="C547" s="270"/>
      <c r="D547" s="270"/>
      <c r="E547" s="270"/>
      <c r="F547" s="270"/>
      <c r="G547" s="270"/>
      <c r="H547" s="270"/>
      <c r="I547" s="270"/>
      <c r="J547" s="270"/>
      <c r="K547" s="270"/>
      <c r="L547" s="270"/>
      <c r="M547" s="270"/>
    </row>
    <row r="548">
      <c r="A548" s="272"/>
      <c r="B548" s="270"/>
      <c r="C548" s="270"/>
      <c r="D548" s="270"/>
      <c r="E548" s="270"/>
      <c r="F548" s="270"/>
      <c r="G548" s="270"/>
      <c r="H548" s="270"/>
      <c r="I548" s="270"/>
      <c r="J548" s="270"/>
      <c r="K548" s="270"/>
      <c r="L548" s="270"/>
      <c r="M548" s="270"/>
    </row>
    <row r="549">
      <c r="A549" s="272"/>
      <c r="B549" s="270"/>
      <c r="C549" s="270"/>
      <c r="D549" s="270"/>
      <c r="E549" s="270"/>
      <c r="F549" s="270"/>
      <c r="G549" s="270"/>
      <c r="H549" s="270"/>
      <c r="I549" s="270"/>
      <c r="J549" s="270"/>
      <c r="K549" s="270"/>
      <c r="L549" s="270"/>
      <c r="M549" s="270"/>
    </row>
    <row r="550">
      <c r="A550" s="272"/>
      <c r="B550" s="270"/>
      <c r="C550" s="270"/>
      <c r="D550" s="270"/>
      <c r="E550" s="270"/>
      <c r="F550" s="270"/>
      <c r="G550" s="270"/>
      <c r="H550" s="270"/>
      <c r="I550" s="270"/>
      <c r="J550" s="270"/>
      <c r="K550" s="270"/>
      <c r="L550" s="270"/>
      <c r="M550" s="270"/>
    </row>
    <row r="551">
      <c r="A551" s="272"/>
      <c r="B551" s="270"/>
      <c r="C551" s="270"/>
      <c r="D551" s="270"/>
      <c r="E551" s="270"/>
      <c r="F551" s="270"/>
      <c r="G551" s="270"/>
      <c r="H551" s="270"/>
      <c r="I551" s="270"/>
      <c r="J551" s="270"/>
      <c r="K551" s="270"/>
      <c r="L551" s="270"/>
      <c r="M551" s="270"/>
    </row>
    <row r="552">
      <c r="A552" s="272"/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</row>
    <row r="553">
      <c r="A553" s="272"/>
      <c r="B553" s="270"/>
      <c r="C553" s="270"/>
      <c r="D553" s="270"/>
      <c r="E553" s="270"/>
      <c r="F553" s="270"/>
      <c r="G553" s="270"/>
      <c r="H553" s="270"/>
      <c r="I553" s="270"/>
      <c r="J553" s="270"/>
      <c r="K553" s="270"/>
      <c r="L553" s="270"/>
      <c r="M553" s="270"/>
    </row>
    <row r="554">
      <c r="A554" s="272"/>
      <c r="B554" s="270"/>
      <c r="C554" s="270"/>
      <c r="D554" s="270"/>
      <c r="E554" s="270"/>
      <c r="F554" s="270"/>
      <c r="G554" s="270"/>
      <c r="H554" s="270"/>
      <c r="I554" s="270"/>
      <c r="J554" s="270"/>
      <c r="K554" s="270"/>
      <c r="L554" s="270"/>
      <c r="M554" s="270"/>
    </row>
    <row r="555">
      <c r="A555" s="272"/>
      <c r="B555" s="270"/>
      <c r="C555" s="270"/>
      <c r="D555" s="270"/>
      <c r="E555" s="270"/>
      <c r="F555" s="270"/>
      <c r="G555" s="270"/>
      <c r="H555" s="270"/>
      <c r="I555" s="270"/>
      <c r="J555" s="270"/>
      <c r="K555" s="270"/>
      <c r="L555" s="270"/>
      <c r="M555" s="270"/>
    </row>
    <row r="556">
      <c r="A556" s="272"/>
      <c r="B556" s="270"/>
      <c r="C556" s="270"/>
      <c r="D556" s="270"/>
      <c r="E556" s="270"/>
      <c r="F556" s="270"/>
      <c r="G556" s="270"/>
      <c r="H556" s="270"/>
      <c r="I556" s="270"/>
      <c r="J556" s="270"/>
      <c r="K556" s="270"/>
      <c r="L556" s="270"/>
      <c r="M556" s="270"/>
    </row>
    <row r="557">
      <c r="A557" s="272"/>
      <c r="B557" s="270"/>
      <c r="C557" s="270"/>
      <c r="D557" s="270"/>
      <c r="E557" s="270"/>
      <c r="F557" s="270"/>
      <c r="G557" s="270"/>
      <c r="H557" s="270"/>
      <c r="I557" s="270"/>
      <c r="J557" s="270"/>
      <c r="K557" s="270"/>
      <c r="L557" s="270"/>
      <c r="M557" s="270"/>
    </row>
    <row r="558">
      <c r="A558" s="272"/>
      <c r="B558" s="270"/>
      <c r="C558" s="270"/>
      <c r="D558" s="270"/>
      <c r="E558" s="270"/>
      <c r="F558" s="270"/>
      <c r="G558" s="270"/>
      <c r="H558" s="270"/>
      <c r="I558" s="270"/>
      <c r="J558" s="270"/>
      <c r="K558" s="270"/>
      <c r="L558" s="270"/>
      <c r="M558" s="270"/>
    </row>
    <row r="559">
      <c r="A559" s="272"/>
      <c r="B559" s="270"/>
      <c r="C559" s="270"/>
      <c r="D559" s="270"/>
      <c r="E559" s="270"/>
      <c r="F559" s="270"/>
      <c r="G559" s="270"/>
      <c r="H559" s="270"/>
      <c r="I559" s="270"/>
      <c r="J559" s="270"/>
      <c r="K559" s="270"/>
      <c r="L559" s="270"/>
      <c r="M559" s="270"/>
    </row>
    <row r="560">
      <c r="A560" s="272"/>
      <c r="B560" s="270"/>
      <c r="C560" s="270"/>
      <c r="D560" s="270"/>
      <c r="E560" s="270"/>
      <c r="F560" s="270"/>
      <c r="G560" s="270"/>
      <c r="H560" s="270"/>
      <c r="I560" s="270"/>
      <c r="J560" s="270"/>
      <c r="K560" s="270"/>
      <c r="L560" s="270"/>
      <c r="M560" s="270"/>
    </row>
    <row r="561">
      <c r="A561" s="272"/>
      <c r="B561" s="270"/>
      <c r="C561" s="270"/>
      <c r="D561" s="270"/>
      <c r="E561" s="270"/>
      <c r="F561" s="270"/>
      <c r="G561" s="270"/>
      <c r="H561" s="270"/>
      <c r="I561" s="270"/>
      <c r="J561" s="270"/>
      <c r="K561" s="270"/>
      <c r="L561" s="270"/>
      <c r="M561" s="270"/>
    </row>
    <row r="562">
      <c r="A562" s="272"/>
      <c r="B562" s="270"/>
      <c r="C562" s="270"/>
      <c r="D562" s="270"/>
      <c r="E562" s="270"/>
      <c r="F562" s="270"/>
      <c r="G562" s="270"/>
      <c r="H562" s="270"/>
      <c r="I562" s="270"/>
      <c r="J562" s="270"/>
      <c r="K562" s="270"/>
      <c r="L562" s="270"/>
      <c r="M562" s="270"/>
    </row>
    <row r="563">
      <c r="A563" s="272"/>
      <c r="B563" s="270"/>
      <c r="C563" s="270"/>
      <c r="D563" s="270"/>
      <c r="E563" s="270"/>
      <c r="F563" s="270"/>
      <c r="G563" s="270"/>
      <c r="H563" s="270"/>
      <c r="I563" s="270"/>
      <c r="J563" s="270"/>
      <c r="K563" s="270"/>
      <c r="L563" s="270"/>
      <c r="M563" s="270"/>
    </row>
    <row r="564">
      <c r="A564" s="272"/>
      <c r="B564" s="270"/>
      <c r="C564" s="270"/>
      <c r="D564" s="270"/>
      <c r="E564" s="270"/>
      <c r="F564" s="270"/>
      <c r="G564" s="270"/>
      <c r="H564" s="270"/>
      <c r="I564" s="270"/>
      <c r="J564" s="270"/>
      <c r="K564" s="270"/>
      <c r="L564" s="270"/>
      <c r="M564" s="270"/>
    </row>
    <row r="565">
      <c r="A565" s="272"/>
      <c r="B565" s="270"/>
      <c r="C565" s="270"/>
      <c r="D565" s="270"/>
      <c r="E565" s="270"/>
      <c r="F565" s="270"/>
      <c r="G565" s="270"/>
      <c r="H565" s="270"/>
      <c r="I565" s="270"/>
      <c r="J565" s="270"/>
      <c r="K565" s="270"/>
      <c r="L565" s="270"/>
      <c r="M565" s="270"/>
    </row>
    <row r="566">
      <c r="A566" s="272"/>
      <c r="B566" s="270"/>
      <c r="C566" s="270"/>
      <c r="D566" s="270"/>
      <c r="E566" s="270"/>
      <c r="F566" s="270"/>
      <c r="G566" s="270"/>
      <c r="H566" s="270"/>
      <c r="I566" s="270"/>
      <c r="J566" s="270"/>
      <c r="K566" s="270"/>
      <c r="L566" s="270"/>
      <c r="M566" s="270"/>
    </row>
    <row r="567">
      <c r="A567" s="272"/>
      <c r="B567" s="270"/>
      <c r="C567" s="270"/>
      <c r="D567" s="270"/>
      <c r="E567" s="270"/>
      <c r="F567" s="270"/>
      <c r="G567" s="270"/>
      <c r="H567" s="270"/>
      <c r="I567" s="270"/>
      <c r="J567" s="270"/>
      <c r="K567" s="270"/>
      <c r="L567" s="270"/>
      <c r="M567" s="270"/>
    </row>
    <row r="568">
      <c r="A568" s="272"/>
      <c r="B568" s="270"/>
      <c r="C568" s="270"/>
      <c r="D568" s="270"/>
      <c r="E568" s="270"/>
      <c r="F568" s="270"/>
      <c r="G568" s="270"/>
      <c r="H568" s="270"/>
      <c r="I568" s="270"/>
      <c r="J568" s="270"/>
      <c r="K568" s="270"/>
      <c r="L568" s="270"/>
      <c r="M568" s="270"/>
    </row>
    <row r="569">
      <c r="A569" s="272"/>
      <c r="B569" s="270"/>
      <c r="C569" s="270"/>
      <c r="D569" s="270"/>
      <c r="E569" s="270"/>
      <c r="F569" s="270"/>
      <c r="G569" s="270"/>
      <c r="H569" s="270"/>
      <c r="I569" s="270"/>
      <c r="J569" s="270"/>
      <c r="K569" s="270"/>
      <c r="L569" s="270"/>
      <c r="M569" s="270"/>
    </row>
    <row r="570">
      <c r="A570" s="272"/>
      <c r="B570" s="270"/>
      <c r="C570" s="270"/>
      <c r="D570" s="270"/>
      <c r="E570" s="270"/>
      <c r="F570" s="270"/>
      <c r="G570" s="270"/>
      <c r="H570" s="270"/>
      <c r="I570" s="270"/>
      <c r="J570" s="270"/>
      <c r="K570" s="270"/>
      <c r="L570" s="270"/>
      <c r="M570" s="270"/>
    </row>
    <row r="571">
      <c r="A571" s="272"/>
      <c r="B571" s="270"/>
      <c r="C571" s="270"/>
      <c r="D571" s="270"/>
      <c r="E571" s="270"/>
      <c r="F571" s="270"/>
      <c r="G571" s="270"/>
      <c r="H571" s="270"/>
      <c r="I571" s="270"/>
      <c r="J571" s="270"/>
      <c r="K571" s="270"/>
      <c r="L571" s="270"/>
      <c r="M571" s="270"/>
    </row>
    <row r="572">
      <c r="A572" s="272"/>
      <c r="B572" s="270"/>
      <c r="C572" s="270"/>
      <c r="D572" s="270"/>
      <c r="E572" s="270"/>
      <c r="F572" s="270"/>
      <c r="G572" s="270"/>
      <c r="H572" s="270"/>
      <c r="I572" s="270"/>
      <c r="J572" s="270"/>
      <c r="K572" s="270"/>
      <c r="L572" s="270"/>
      <c r="M572" s="270"/>
    </row>
    <row r="573">
      <c r="A573" s="272"/>
      <c r="B573" s="270"/>
      <c r="C573" s="270"/>
      <c r="D573" s="270"/>
      <c r="E573" s="270"/>
      <c r="F573" s="270"/>
      <c r="G573" s="270"/>
      <c r="H573" s="270"/>
      <c r="I573" s="270"/>
      <c r="J573" s="270"/>
      <c r="K573" s="270"/>
      <c r="L573" s="270"/>
      <c r="M573" s="270"/>
    </row>
    <row r="574">
      <c r="A574" s="272"/>
      <c r="B574" s="270"/>
      <c r="C574" s="270"/>
      <c r="D574" s="270"/>
      <c r="E574" s="270"/>
      <c r="F574" s="270"/>
      <c r="G574" s="270"/>
      <c r="H574" s="270"/>
      <c r="I574" s="270"/>
      <c r="J574" s="270"/>
      <c r="K574" s="270"/>
      <c r="L574" s="270"/>
      <c r="M574" s="270"/>
    </row>
    <row r="575">
      <c r="A575" s="272"/>
      <c r="B575" s="270"/>
      <c r="C575" s="270"/>
      <c r="D575" s="270"/>
      <c r="E575" s="270"/>
      <c r="F575" s="270"/>
      <c r="G575" s="270"/>
      <c r="H575" s="270"/>
      <c r="I575" s="270"/>
      <c r="J575" s="270"/>
      <c r="K575" s="270"/>
      <c r="L575" s="270"/>
      <c r="M575" s="270"/>
    </row>
    <row r="576">
      <c r="A576" s="272"/>
      <c r="B576" s="270"/>
      <c r="C576" s="270"/>
      <c r="D576" s="270"/>
      <c r="E576" s="270"/>
      <c r="F576" s="270"/>
      <c r="G576" s="270"/>
      <c r="H576" s="270"/>
      <c r="I576" s="270"/>
      <c r="J576" s="270"/>
      <c r="K576" s="270"/>
      <c r="L576" s="270"/>
      <c r="M576" s="270"/>
    </row>
    <row r="577">
      <c r="A577" s="272"/>
      <c r="B577" s="270"/>
      <c r="C577" s="270"/>
      <c r="D577" s="270"/>
      <c r="E577" s="270"/>
      <c r="F577" s="270"/>
      <c r="G577" s="270"/>
      <c r="H577" s="270"/>
      <c r="I577" s="270"/>
      <c r="J577" s="270"/>
      <c r="K577" s="270"/>
      <c r="L577" s="270"/>
      <c r="M577" s="270"/>
    </row>
    <row r="578">
      <c r="A578" s="272"/>
      <c r="B578" s="270"/>
      <c r="C578" s="270"/>
      <c r="D578" s="270"/>
      <c r="E578" s="270"/>
      <c r="F578" s="270"/>
      <c r="G578" s="270"/>
      <c r="H578" s="270"/>
      <c r="I578" s="270"/>
      <c r="J578" s="270"/>
      <c r="K578" s="270"/>
      <c r="L578" s="270"/>
      <c r="M578" s="270"/>
    </row>
    <row r="579">
      <c r="A579" s="272"/>
      <c r="B579" s="270"/>
      <c r="C579" s="270"/>
      <c r="D579" s="270"/>
      <c r="E579" s="270"/>
      <c r="F579" s="270"/>
      <c r="G579" s="270"/>
      <c r="H579" s="270"/>
      <c r="I579" s="270"/>
      <c r="J579" s="270"/>
      <c r="K579" s="270"/>
      <c r="L579" s="270"/>
      <c r="M579" s="270"/>
    </row>
    <row r="580">
      <c r="A580" s="272"/>
      <c r="B580" s="270"/>
      <c r="C580" s="270"/>
      <c r="D580" s="270"/>
      <c r="E580" s="270"/>
      <c r="F580" s="270"/>
      <c r="G580" s="270"/>
      <c r="H580" s="270"/>
      <c r="I580" s="270"/>
      <c r="J580" s="270"/>
      <c r="K580" s="270"/>
      <c r="L580" s="270"/>
      <c r="M580" s="270"/>
    </row>
    <row r="581">
      <c r="A581" s="272"/>
      <c r="B581" s="270"/>
      <c r="C581" s="270"/>
      <c r="D581" s="270"/>
      <c r="E581" s="270"/>
      <c r="F581" s="270"/>
      <c r="G581" s="270"/>
      <c r="H581" s="270"/>
      <c r="I581" s="270"/>
      <c r="J581" s="270"/>
      <c r="K581" s="270"/>
      <c r="L581" s="270"/>
      <c r="M581" s="270"/>
    </row>
    <row r="582">
      <c r="A582" s="272"/>
      <c r="B582" s="270"/>
      <c r="C582" s="270"/>
      <c r="D582" s="270"/>
      <c r="E582" s="270"/>
      <c r="F582" s="270"/>
      <c r="G582" s="270"/>
      <c r="H582" s="270"/>
      <c r="I582" s="270"/>
      <c r="J582" s="270"/>
      <c r="K582" s="270"/>
      <c r="L582" s="270"/>
      <c r="M582" s="270"/>
    </row>
    <row r="583">
      <c r="A583" s="272"/>
      <c r="B583" s="270"/>
      <c r="C583" s="270"/>
      <c r="D583" s="270"/>
      <c r="E583" s="270"/>
      <c r="F583" s="270"/>
      <c r="G583" s="270"/>
      <c r="H583" s="270"/>
      <c r="I583" s="270"/>
      <c r="J583" s="270"/>
      <c r="K583" s="270"/>
      <c r="L583" s="270"/>
      <c r="M583" s="270"/>
    </row>
    <row r="584">
      <c r="A584" s="272"/>
      <c r="B584" s="270"/>
      <c r="C584" s="270"/>
      <c r="D584" s="270"/>
      <c r="E584" s="270"/>
      <c r="F584" s="270"/>
      <c r="G584" s="270"/>
      <c r="H584" s="270"/>
      <c r="I584" s="270"/>
      <c r="J584" s="270"/>
      <c r="K584" s="270"/>
      <c r="L584" s="270"/>
      <c r="M584" s="270"/>
    </row>
    <row r="585">
      <c r="A585" s="272"/>
      <c r="B585" s="270"/>
      <c r="C585" s="270"/>
      <c r="D585" s="270"/>
      <c r="E585" s="270"/>
      <c r="F585" s="270"/>
      <c r="G585" s="270"/>
      <c r="H585" s="270"/>
      <c r="I585" s="270"/>
      <c r="J585" s="270"/>
      <c r="K585" s="270"/>
      <c r="L585" s="270"/>
      <c r="M585" s="270"/>
    </row>
    <row r="586">
      <c r="A586" s="272"/>
      <c r="B586" s="270"/>
      <c r="C586" s="270"/>
      <c r="D586" s="270"/>
      <c r="E586" s="270"/>
      <c r="F586" s="270"/>
      <c r="G586" s="270"/>
      <c r="H586" s="270"/>
      <c r="I586" s="270"/>
      <c r="J586" s="270"/>
      <c r="K586" s="270"/>
      <c r="L586" s="270"/>
      <c r="M586" s="270"/>
    </row>
    <row r="587">
      <c r="A587" s="272"/>
      <c r="B587" s="270"/>
      <c r="C587" s="270"/>
      <c r="D587" s="270"/>
      <c r="E587" s="270"/>
      <c r="F587" s="270"/>
      <c r="G587" s="270"/>
      <c r="H587" s="270"/>
      <c r="I587" s="270"/>
      <c r="J587" s="270"/>
      <c r="K587" s="270"/>
      <c r="L587" s="270"/>
      <c r="M587" s="270"/>
    </row>
    <row r="588">
      <c r="A588" s="272"/>
      <c r="B588" s="270"/>
      <c r="C588" s="270"/>
      <c r="D588" s="270"/>
      <c r="E588" s="270"/>
      <c r="F588" s="270"/>
      <c r="G588" s="270"/>
      <c r="H588" s="270"/>
      <c r="I588" s="270"/>
      <c r="J588" s="270"/>
      <c r="K588" s="270"/>
      <c r="L588" s="270"/>
      <c r="M588" s="270"/>
    </row>
    <row r="589">
      <c r="A589" s="272"/>
      <c r="B589" s="270"/>
      <c r="C589" s="270"/>
      <c r="D589" s="270"/>
      <c r="E589" s="270"/>
      <c r="F589" s="270"/>
      <c r="G589" s="270"/>
      <c r="H589" s="270"/>
      <c r="I589" s="270"/>
      <c r="J589" s="270"/>
      <c r="K589" s="270"/>
      <c r="L589" s="270"/>
      <c r="M589" s="270"/>
    </row>
    <row r="590">
      <c r="A590" s="272"/>
      <c r="B590" s="270"/>
      <c r="C590" s="270"/>
      <c r="D590" s="270"/>
      <c r="E590" s="270"/>
      <c r="F590" s="270"/>
      <c r="G590" s="270"/>
      <c r="H590" s="270"/>
      <c r="I590" s="270"/>
      <c r="J590" s="270"/>
      <c r="K590" s="270"/>
      <c r="L590" s="270"/>
      <c r="M590" s="270"/>
    </row>
    <row r="591">
      <c r="A591" s="272"/>
      <c r="B591" s="270"/>
      <c r="C591" s="270"/>
      <c r="D591" s="270"/>
      <c r="E591" s="270"/>
      <c r="F591" s="270"/>
      <c r="G591" s="270"/>
      <c r="H591" s="270"/>
      <c r="I591" s="270"/>
      <c r="J591" s="270"/>
      <c r="K591" s="270"/>
      <c r="L591" s="270"/>
      <c r="M591" s="270"/>
    </row>
    <row r="592">
      <c r="A592" s="272"/>
      <c r="B592" s="270"/>
      <c r="C592" s="270"/>
      <c r="D592" s="270"/>
      <c r="E592" s="270"/>
      <c r="F592" s="270"/>
      <c r="G592" s="270"/>
      <c r="H592" s="270"/>
      <c r="I592" s="270"/>
      <c r="J592" s="270"/>
      <c r="K592" s="270"/>
      <c r="L592" s="270"/>
      <c r="M592" s="270"/>
    </row>
    <row r="593">
      <c r="A593" s="272"/>
      <c r="B593" s="270"/>
      <c r="C593" s="270"/>
      <c r="D593" s="270"/>
      <c r="E593" s="270"/>
      <c r="F593" s="270"/>
      <c r="G593" s="270"/>
      <c r="H593" s="270"/>
      <c r="I593" s="270"/>
      <c r="J593" s="270"/>
      <c r="K593" s="270"/>
      <c r="L593" s="270"/>
      <c r="M593" s="270"/>
    </row>
    <row r="594">
      <c r="A594" s="272"/>
      <c r="B594" s="270"/>
      <c r="C594" s="270"/>
      <c r="D594" s="270"/>
      <c r="E594" s="270"/>
      <c r="F594" s="270"/>
      <c r="G594" s="270"/>
      <c r="H594" s="270"/>
      <c r="I594" s="270"/>
      <c r="J594" s="270"/>
      <c r="K594" s="270"/>
      <c r="L594" s="270"/>
      <c r="M594" s="270"/>
    </row>
    <row r="595">
      <c r="A595" s="272"/>
      <c r="B595" s="270"/>
      <c r="C595" s="270"/>
      <c r="D595" s="270"/>
      <c r="E595" s="270"/>
      <c r="F595" s="270"/>
      <c r="G595" s="270"/>
      <c r="H595" s="270"/>
      <c r="I595" s="270"/>
      <c r="J595" s="270"/>
      <c r="K595" s="270"/>
      <c r="L595" s="270"/>
      <c r="M595" s="270"/>
    </row>
    <row r="596">
      <c r="A596" s="272"/>
      <c r="B596" s="270"/>
      <c r="C596" s="270"/>
      <c r="D596" s="270"/>
      <c r="E596" s="270"/>
      <c r="F596" s="270"/>
      <c r="G596" s="270"/>
      <c r="H596" s="270"/>
      <c r="I596" s="270"/>
      <c r="J596" s="270"/>
      <c r="K596" s="270"/>
      <c r="L596" s="270"/>
      <c r="M596" s="270"/>
    </row>
    <row r="597">
      <c r="A597" s="272"/>
      <c r="B597" s="270"/>
      <c r="C597" s="270"/>
      <c r="D597" s="270"/>
      <c r="E597" s="270"/>
      <c r="F597" s="270"/>
      <c r="G597" s="270"/>
      <c r="H597" s="270"/>
      <c r="I597" s="270"/>
      <c r="J597" s="270"/>
      <c r="K597" s="270"/>
      <c r="L597" s="270"/>
      <c r="M597" s="270"/>
    </row>
    <row r="598">
      <c r="A598" s="272"/>
      <c r="B598" s="270"/>
      <c r="C598" s="270"/>
      <c r="D598" s="270"/>
      <c r="E598" s="270"/>
      <c r="F598" s="270"/>
      <c r="G598" s="270"/>
      <c r="H598" s="270"/>
      <c r="I598" s="270"/>
      <c r="J598" s="270"/>
      <c r="K598" s="270"/>
      <c r="L598" s="270"/>
      <c r="M598" s="270"/>
    </row>
    <row r="599">
      <c r="A599" s="272"/>
      <c r="B599" s="270"/>
      <c r="C599" s="270"/>
      <c r="D599" s="270"/>
      <c r="E599" s="270"/>
      <c r="F599" s="270"/>
      <c r="G599" s="270"/>
      <c r="H599" s="270"/>
      <c r="I599" s="270"/>
      <c r="J599" s="270"/>
      <c r="K599" s="270"/>
      <c r="L599" s="270"/>
      <c r="M599" s="270"/>
    </row>
    <row r="600">
      <c r="A600" s="272"/>
      <c r="B600" s="270"/>
      <c r="C600" s="270"/>
      <c r="D600" s="270"/>
      <c r="E600" s="270"/>
      <c r="F600" s="270"/>
      <c r="G600" s="270"/>
      <c r="H600" s="270"/>
      <c r="I600" s="270"/>
      <c r="J600" s="270"/>
      <c r="K600" s="270"/>
      <c r="L600" s="270"/>
      <c r="M600" s="270"/>
    </row>
    <row r="601">
      <c r="A601" s="272"/>
      <c r="B601" s="270"/>
      <c r="C601" s="270"/>
      <c r="D601" s="270"/>
      <c r="E601" s="270"/>
      <c r="F601" s="270"/>
      <c r="G601" s="270"/>
      <c r="H601" s="270"/>
      <c r="I601" s="270"/>
      <c r="J601" s="270"/>
      <c r="K601" s="270"/>
      <c r="L601" s="270"/>
      <c r="M601" s="270"/>
    </row>
    <row r="602">
      <c r="A602" s="272"/>
      <c r="B602" s="270"/>
      <c r="C602" s="270"/>
      <c r="D602" s="270"/>
      <c r="E602" s="270"/>
      <c r="F602" s="270"/>
      <c r="G602" s="270"/>
      <c r="H602" s="270"/>
      <c r="I602" s="270"/>
      <c r="J602" s="270"/>
      <c r="K602" s="270"/>
      <c r="L602" s="270"/>
      <c r="M602" s="270"/>
    </row>
    <row r="603">
      <c r="A603" s="272"/>
      <c r="B603" s="270"/>
      <c r="C603" s="270"/>
      <c r="D603" s="270"/>
      <c r="E603" s="270"/>
      <c r="F603" s="270"/>
      <c r="G603" s="270"/>
      <c r="H603" s="270"/>
      <c r="I603" s="270"/>
      <c r="J603" s="270"/>
      <c r="K603" s="270"/>
      <c r="L603" s="270"/>
      <c r="M603" s="270"/>
    </row>
    <row r="604">
      <c r="A604" s="272"/>
      <c r="B604" s="270"/>
      <c r="C604" s="270"/>
      <c r="D604" s="270"/>
      <c r="E604" s="270"/>
      <c r="F604" s="270"/>
      <c r="G604" s="270"/>
      <c r="H604" s="270"/>
      <c r="I604" s="270"/>
      <c r="J604" s="270"/>
      <c r="K604" s="270"/>
      <c r="L604" s="270"/>
      <c r="M604" s="270"/>
    </row>
    <row r="605">
      <c r="A605" s="272"/>
      <c r="B605" s="270"/>
      <c r="C605" s="270"/>
      <c r="D605" s="270"/>
      <c r="E605" s="270"/>
      <c r="F605" s="270"/>
      <c r="G605" s="270"/>
      <c r="H605" s="270"/>
      <c r="I605" s="270"/>
      <c r="J605" s="270"/>
      <c r="K605" s="270"/>
      <c r="L605" s="270"/>
      <c r="M605" s="270"/>
    </row>
    <row r="606">
      <c r="A606" s="272"/>
      <c r="B606" s="270"/>
      <c r="C606" s="270"/>
      <c r="D606" s="270"/>
      <c r="E606" s="270"/>
      <c r="F606" s="270"/>
      <c r="G606" s="270"/>
      <c r="H606" s="270"/>
      <c r="I606" s="270"/>
      <c r="J606" s="270"/>
      <c r="K606" s="270"/>
      <c r="L606" s="270"/>
      <c r="M606" s="270"/>
    </row>
    <row r="607">
      <c r="A607" s="272"/>
      <c r="B607" s="270"/>
      <c r="C607" s="270"/>
      <c r="D607" s="270"/>
      <c r="E607" s="270"/>
      <c r="F607" s="270"/>
      <c r="G607" s="270"/>
      <c r="H607" s="270"/>
      <c r="I607" s="270"/>
      <c r="J607" s="270"/>
      <c r="K607" s="270"/>
      <c r="L607" s="270"/>
      <c r="M607" s="270"/>
    </row>
    <row r="608">
      <c r="A608" s="272"/>
      <c r="B608" s="270"/>
      <c r="C608" s="270"/>
      <c r="D608" s="270"/>
      <c r="E608" s="270"/>
      <c r="F608" s="270"/>
      <c r="G608" s="270"/>
      <c r="H608" s="270"/>
      <c r="I608" s="270"/>
      <c r="J608" s="270"/>
      <c r="K608" s="270"/>
      <c r="L608" s="270"/>
      <c r="M608" s="270"/>
    </row>
    <row r="609">
      <c r="A609" s="272"/>
      <c r="B609" s="270"/>
      <c r="C609" s="270"/>
      <c r="D609" s="270"/>
      <c r="E609" s="270"/>
      <c r="F609" s="270"/>
      <c r="G609" s="270"/>
      <c r="H609" s="270"/>
      <c r="I609" s="270"/>
      <c r="J609" s="270"/>
      <c r="K609" s="270"/>
      <c r="L609" s="270"/>
      <c r="M609" s="270"/>
    </row>
    <row r="610">
      <c r="A610" s="272"/>
      <c r="B610" s="270"/>
      <c r="C610" s="270"/>
      <c r="D610" s="270"/>
      <c r="E610" s="270"/>
      <c r="F610" s="270"/>
      <c r="G610" s="270"/>
      <c r="H610" s="270"/>
      <c r="I610" s="270"/>
      <c r="J610" s="270"/>
      <c r="K610" s="270"/>
      <c r="L610" s="270"/>
      <c r="M610" s="270"/>
    </row>
    <row r="611">
      <c r="A611" s="272"/>
      <c r="B611" s="270"/>
      <c r="C611" s="270"/>
      <c r="D611" s="270"/>
      <c r="E611" s="270"/>
      <c r="F611" s="270"/>
      <c r="G611" s="270"/>
      <c r="H611" s="270"/>
      <c r="I611" s="270"/>
      <c r="J611" s="270"/>
      <c r="K611" s="270"/>
      <c r="L611" s="270"/>
      <c r="M611" s="270"/>
    </row>
    <row r="612">
      <c r="A612" s="272"/>
      <c r="B612" s="270"/>
      <c r="C612" s="270"/>
      <c r="D612" s="270"/>
      <c r="E612" s="270"/>
      <c r="F612" s="270"/>
      <c r="G612" s="270"/>
      <c r="H612" s="270"/>
      <c r="I612" s="270"/>
      <c r="J612" s="270"/>
      <c r="K612" s="270"/>
      <c r="L612" s="270"/>
      <c r="M612" s="270"/>
    </row>
    <row r="613">
      <c r="A613" s="272"/>
      <c r="B613" s="270"/>
      <c r="C613" s="270"/>
      <c r="D613" s="270"/>
      <c r="E613" s="270"/>
      <c r="F613" s="270"/>
      <c r="G613" s="270"/>
      <c r="H613" s="270"/>
      <c r="I613" s="270"/>
      <c r="J613" s="270"/>
      <c r="K613" s="270"/>
      <c r="L613" s="270"/>
      <c r="M613" s="270"/>
    </row>
    <row r="614">
      <c r="A614" s="272"/>
      <c r="B614" s="270"/>
      <c r="C614" s="270"/>
      <c r="D614" s="270"/>
      <c r="E614" s="270"/>
      <c r="F614" s="270"/>
      <c r="G614" s="270"/>
      <c r="H614" s="270"/>
      <c r="I614" s="270"/>
      <c r="J614" s="270"/>
      <c r="K614" s="270"/>
      <c r="L614" s="270"/>
      <c r="M614" s="270"/>
    </row>
    <row r="615">
      <c r="A615" s="272"/>
      <c r="B615" s="270"/>
      <c r="C615" s="270"/>
      <c r="D615" s="270"/>
      <c r="E615" s="270"/>
      <c r="F615" s="270"/>
      <c r="G615" s="270"/>
      <c r="H615" s="270"/>
      <c r="I615" s="270"/>
      <c r="J615" s="270"/>
      <c r="K615" s="270"/>
      <c r="L615" s="270"/>
      <c r="M615" s="270"/>
    </row>
    <row r="616">
      <c r="A616" s="272"/>
      <c r="B616" s="270"/>
      <c r="C616" s="270"/>
      <c r="D616" s="270"/>
      <c r="E616" s="270"/>
      <c r="F616" s="270"/>
      <c r="G616" s="270"/>
      <c r="H616" s="270"/>
      <c r="I616" s="270"/>
      <c r="J616" s="270"/>
      <c r="K616" s="270"/>
      <c r="L616" s="270"/>
      <c r="M616" s="270"/>
    </row>
    <row r="617">
      <c r="A617" s="272"/>
      <c r="B617" s="270"/>
      <c r="C617" s="270"/>
      <c r="D617" s="270"/>
      <c r="E617" s="270"/>
      <c r="F617" s="270"/>
      <c r="G617" s="270"/>
      <c r="H617" s="270"/>
      <c r="I617" s="270"/>
      <c r="J617" s="270"/>
      <c r="K617" s="270"/>
      <c r="L617" s="270"/>
      <c r="M617" s="270"/>
    </row>
    <row r="618">
      <c r="A618" s="272"/>
      <c r="B618" s="270"/>
      <c r="C618" s="270"/>
      <c r="D618" s="270"/>
      <c r="E618" s="270"/>
      <c r="F618" s="270"/>
      <c r="G618" s="270"/>
      <c r="H618" s="270"/>
      <c r="I618" s="270"/>
      <c r="J618" s="270"/>
      <c r="K618" s="270"/>
      <c r="L618" s="270"/>
      <c r="M618" s="270"/>
    </row>
    <row r="619">
      <c r="A619" s="272"/>
      <c r="B619" s="270"/>
      <c r="C619" s="270"/>
      <c r="D619" s="270"/>
      <c r="E619" s="270"/>
      <c r="F619" s="270"/>
      <c r="G619" s="270"/>
      <c r="H619" s="270"/>
      <c r="I619" s="270"/>
      <c r="J619" s="270"/>
      <c r="K619" s="270"/>
      <c r="L619" s="270"/>
      <c r="M619" s="270"/>
    </row>
    <row r="620">
      <c r="A620" s="272"/>
      <c r="B620" s="270"/>
      <c r="C620" s="270"/>
      <c r="D620" s="270"/>
      <c r="E620" s="270"/>
      <c r="F620" s="270"/>
      <c r="G620" s="270"/>
      <c r="H620" s="270"/>
      <c r="I620" s="270"/>
      <c r="J620" s="270"/>
      <c r="K620" s="270"/>
      <c r="L620" s="270"/>
      <c r="M620" s="270"/>
    </row>
    <row r="621">
      <c r="A621" s="272"/>
      <c r="B621" s="270"/>
      <c r="C621" s="270"/>
      <c r="D621" s="270"/>
      <c r="E621" s="270"/>
      <c r="F621" s="270"/>
      <c r="G621" s="270"/>
      <c r="H621" s="270"/>
      <c r="I621" s="270"/>
      <c r="J621" s="270"/>
      <c r="K621" s="270"/>
      <c r="L621" s="270"/>
      <c r="M621" s="270"/>
    </row>
    <row r="622">
      <c r="A622" s="272"/>
      <c r="B622" s="270"/>
      <c r="C622" s="270"/>
      <c r="D622" s="270"/>
      <c r="E622" s="270"/>
      <c r="F622" s="270"/>
      <c r="G622" s="270"/>
      <c r="H622" s="270"/>
      <c r="I622" s="270"/>
      <c r="J622" s="270"/>
      <c r="K622" s="270"/>
      <c r="L622" s="270"/>
      <c r="M622" s="270"/>
    </row>
    <row r="623">
      <c r="A623" s="272"/>
      <c r="B623" s="270"/>
      <c r="C623" s="270"/>
      <c r="D623" s="270"/>
      <c r="E623" s="270"/>
      <c r="F623" s="270"/>
      <c r="G623" s="270"/>
      <c r="H623" s="270"/>
      <c r="I623" s="270"/>
      <c r="J623" s="270"/>
      <c r="K623" s="270"/>
      <c r="L623" s="270"/>
      <c r="M623" s="270"/>
    </row>
    <row r="624">
      <c r="A624" s="272"/>
      <c r="B624" s="270"/>
      <c r="C624" s="270"/>
      <c r="D624" s="270"/>
      <c r="E624" s="270"/>
      <c r="F624" s="270"/>
      <c r="G624" s="270"/>
      <c r="H624" s="270"/>
      <c r="I624" s="270"/>
      <c r="J624" s="270"/>
      <c r="K624" s="270"/>
      <c r="L624" s="270"/>
      <c r="M624" s="270"/>
    </row>
    <row r="625">
      <c r="A625" s="272"/>
      <c r="B625" s="270"/>
      <c r="C625" s="270"/>
      <c r="D625" s="270"/>
      <c r="E625" s="270"/>
      <c r="F625" s="270"/>
      <c r="G625" s="270"/>
      <c r="H625" s="270"/>
      <c r="I625" s="270"/>
      <c r="J625" s="270"/>
      <c r="K625" s="270"/>
      <c r="L625" s="270"/>
      <c r="M625" s="270"/>
    </row>
    <row r="626">
      <c r="A626" s="272"/>
      <c r="B626" s="270"/>
      <c r="C626" s="270"/>
      <c r="D626" s="270"/>
      <c r="E626" s="270"/>
      <c r="F626" s="270"/>
      <c r="G626" s="270"/>
      <c r="H626" s="270"/>
      <c r="I626" s="270"/>
      <c r="J626" s="270"/>
      <c r="K626" s="270"/>
      <c r="L626" s="270"/>
      <c r="M626" s="270"/>
    </row>
    <row r="627">
      <c r="A627" s="272"/>
      <c r="B627" s="270"/>
      <c r="C627" s="270"/>
      <c r="D627" s="270"/>
      <c r="E627" s="270"/>
      <c r="F627" s="270"/>
      <c r="G627" s="270"/>
      <c r="H627" s="270"/>
      <c r="I627" s="270"/>
      <c r="J627" s="270"/>
      <c r="K627" s="270"/>
      <c r="L627" s="270"/>
      <c r="M627" s="270"/>
    </row>
    <row r="628">
      <c r="A628" s="272"/>
      <c r="B628" s="270"/>
      <c r="C628" s="270"/>
      <c r="D628" s="270"/>
      <c r="E628" s="270"/>
      <c r="F628" s="270"/>
      <c r="G628" s="270"/>
      <c r="H628" s="270"/>
      <c r="I628" s="270"/>
      <c r="J628" s="270"/>
      <c r="K628" s="270"/>
      <c r="L628" s="270"/>
      <c r="M628" s="270"/>
    </row>
    <row r="629">
      <c r="A629" s="272"/>
      <c r="B629" s="270"/>
      <c r="C629" s="270"/>
      <c r="D629" s="270"/>
      <c r="E629" s="270"/>
      <c r="F629" s="270"/>
      <c r="G629" s="270"/>
      <c r="H629" s="270"/>
      <c r="I629" s="270"/>
      <c r="J629" s="270"/>
      <c r="K629" s="270"/>
      <c r="L629" s="270"/>
      <c r="M629" s="270"/>
    </row>
    <row r="630">
      <c r="A630" s="272"/>
      <c r="B630" s="270"/>
      <c r="C630" s="270"/>
      <c r="D630" s="270"/>
      <c r="E630" s="270"/>
      <c r="F630" s="270"/>
      <c r="G630" s="270"/>
      <c r="H630" s="270"/>
      <c r="I630" s="270"/>
      <c r="J630" s="270"/>
      <c r="K630" s="270"/>
      <c r="L630" s="270"/>
      <c r="M630" s="270"/>
    </row>
    <row r="631">
      <c r="A631" s="272"/>
      <c r="B631" s="270"/>
      <c r="C631" s="270"/>
      <c r="D631" s="270"/>
      <c r="E631" s="270"/>
      <c r="F631" s="270"/>
      <c r="G631" s="270"/>
      <c r="H631" s="270"/>
      <c r="I631" s="270"/>
      <c r="J631" s="270"/>
      <c r="K631" s="270"/>
      <c r="L631" s="270"/>
      <c r="M631" s="270"/>
    </row>
    <row r="632">
      <c r="A632" s="272"/>
      <c r="B632" s="270"/>
      <c r="C632" s="270"/>
      <c r="D632" s="270"/>
      <c r="E632" s="270"/>
      <c r="F632" s="270"/>
      <c r="G632" s="270"/>
      <c r="H632" s="270"/>
      <c r="I632" s="270"/>
      <c r="J632" s="270"/>
      <c r="K632" s="270"/>
      <c r="L632" s="270"/>
      <c r="M632" s="270"/>
    </row>
    <row r="633">
      <c r="A633" s="272"/>
      <c r="B633" s="270"/>
      <c r="C633" s="270"/>
      <c r="D633" s="270"/>
      <c r="E633" s="270"/>
      <c r="F633" s="270"/>
      <c r="G633" s="270"/>
      <c r="H633" s="270"/>
      <c r="I633" s="270"/>
      <c r="J633" s="270"/>
      <c r="K633" s="270"/>
      <c r="L633" s="270"/>
      <c r="M633" s="270"/>
    </row>
    <row r="634">
      <c r="A634" s="272"/>
      <c r="B634" s="270"/>
      <c r="C634" s="270"/>
      <c r="D634" s="270"/>
      <c r="E634" s="270"/>
      <c r="F634" s="270"/>
      <c r="G634" s="270"/>
      <c r="H634" s="270"/>
      <c r="I634" s="270"/>
      <c r="J634" s="270"/>
      <c r="K634" s="270"/>
      <c r="L634" s="270"/>
      <c r="M634" s="270"/>
    </row>
    <row r="635">
      <c r="A635" s="272"/>
      <c r="B635" s="270"/>
      <c r="C635" s="270"/>
      <c r="D635" s="270"/>
      <c r="E635" s="270"/>
      <c r="F635" s="270"/>
      <c r="G635" s="270"/>
      <c r="H635" s="270"/>
      <c r="I635" s="270"/>
      <c r="J635" s="270"/>
      <c r="K635" s="270"/>
      <c r="L635" s="270"/>
      <c r="M635" s="270"/>
    </row>
    <row r="636">
      <c r="A636" s="272"/>
      <c r="B636" s="270"/>
      <c r="C636" s="270"/>
      <c r="D636" s="270"/>
      <c r="E636" s="270"/>
      <c r="F636" s="270"/>
      <c r="G636" s="270"/>
      <c r="H636" s="270"/>
      <c r="I636" s="270"/>
      <c r="J636" s="270"/>
      <c r="K636" s="270"/>
      <c r="L636" s="270"/>
      <c r="M636" s="270"/>
    </row>
    <row r="637">
      <c r="A637" s="272"/>
      <c r="B637" s="270"/>
      <c r="C637" s="270"/>
      <c r="D637" s="270"/>
      <c r="E637" s="270"/>
      <c r="F637" s="270"/>
      <c r="G637" s="270"/>
      <c r="H637" s="270"/>
      <c r="I637" s="270"/>
      <c r="J637" s="270"/>
      <c r="K637" s="270"/>
      <c r="L637" s="270"/>
      <c r="M637" s="270"/>
    </row>
    <row r="638">
      <c r="A638" s="272"/>
      <c r="B638" s="270"/>
      <c r="C638" s="270"/>
      <c r="D638" s="270"/>
      <c r="E638" s="270"/>
      <c r="F638" s="270"/>
      <c r="G638" s="270"/>
      <c r="H638" s="270"/>
      <c r="I638" s="270"/>
      <c r="J638" s="270"/>
      <c r="K638" s="270"/>
      <c r="L638" s="270"/>
      <c r="M638" s="270"/>
    </row>
    <row r="639">
      <c r="A639" s="272"/>
      <c r="B639" s="270"/>
      <c r="C639" s="270"/>
      <c r="D639" s="270"/>
      <c r="E639" s="270"/>
      <c r="F639" s="270"/>
      <c r="G639" s="270"/>
      <c r="H639" s="270"/>
      <c r="I639" s="270"/>
      <c r="J639" s="270"/>
      <c r="K639" s="270"/>
      <c r="L639" s="270"/>
      <c r="M639" s="270"/>
    </row>
    <row r="640">
      <c r="A640" s="272"/>
      <c r="B640" s="270"/>
      <c r="C640" s="270"/>
      <c r="D640" s="270"/>
      <c r="E640" s="270"/>
      <c r="F640" s="270"/>
      <c r="G640" s="270"/>
      <c r="H640" s="270"/>
      <c r="I640" s="270"/>
      <c r="J640" s="270"/>
      <c r="K640" s="270"/>
      <c r="L640" s="270"/>
      <c r="M640" s="270"/>
    </row>
    <row r="641">
      <c r="A641" s="272"/>
      <c r="B641" s="270"/>
      <c r="C641" s="270"/>
      <c r="D641" s="270"/>
      <c r="E641" s="270"/>
      <c r="F641" s="270"/>
      <c r="G641" s="270"/>
      <c r="H641" s="270"/>
      <c r="I641" s="270"/>
      <c r="J641" s="270"/>
      <c r="K641" s="270"/>
      <c r="L641" s="270"/>
      <c r="M641" s="270"/>
    </row>
    <row r="642">
      <c r="A642" s="272"/>
      <c r="B642" s="270"/>
      <c r="C642" s="270"/>
      <c r="D642" s="270"/>
      <c r="E642" s="270"/>
      <c r="F642" s="270"/>
      <c r="G642" s="270"/>
      <c r="H642" s="270"/>
      <c r="I642" s="270"/>
      <c r="J642" s="270"/>
      <c r="K642" s="270"/>
      <c r="L642" s="270"/>
      <c r="M642" s="270"/>
    </row>
    <row r="643">
      <c r="A643" s="272"/>
      <c r="B643" s="270"/>
      <c r="C643" s="270"/>
      <c r="D643" s="270"/>
      <c r="E643" s="270"/>
      <c r="F643" s="270"/>
      <c r="G643" s="270"/>
      <c r="H643" s="270"/>
      <c r="I643" s="270"/>
      <c r="J643" s="270"/>
      <c r="K643" s="270"/>
      <c r="L643" s="270"/>
      <c r="M643" s="270"/>
    </row>
    <row r="644">
      <c r="A644" s="272"/>
      <c r="B644" s="270"/>
      <c r="C644" s="270"/>
      <c r="D644" s="270"/>
      <c r="E644" s="270"/>
      <c r="F644" s="270"/>
      <c r="G644" s="270"/>
      <c r="H644" s="270"/>
      <c r="I644" s="270"/>
      <c r="J644" s="270"/>
      <c r="K644" s="270"/>
      <c r="L644" s="270"/>
      <c r="M644" s="270"/>
    </row>
    <row r="645">
      <c r="A645" s="272"/>
      <c r="B645" s="270"/>
      <c r="C645" s="270"/>
      <c r="D645" s="270"/>
      <c r="E645" s="270"/>
      <c r="F645" s="270"/>
      <c r="G645" s="270"/>
      <c r="H645" s="270"/>
      <c r="I645" s="270"/>
      <c r="J645" s="270"/>
      <c r="K645" s="270"/>
      <c r="L645" s="270"/>
      <c r="M645" s="270"/>
    </row>
    <row r="646">
      <c r="A646" s="272"/>
      <c r="B646" s="270"/>
      <c r="C646" s="270"/>
      <c r="D646" s="270"/>
      <c r="E646" s="270"/>
      <c r="F646" s="270"/>
      <c r="G646" s="270"/>
      <c r="H646" s="270"/>
      <c r="I646" s="270"/>
      <c r="J646" s="270"/>
      <c r="K646" s="270"/>
      <c r="L646" s="270"/>
      <c r="M646" s="270"/>
    </row>
    <row r="647">
      <c r="A647" s="272"/>
      <c r="B647" s="270"/>
      <c r="C647" s="270"/>
      <c r="D647" s="270"/>
      <c r="E647" s="270"/>
      <c r="F647" s="270"/>
      <c r="G647" s="270"/>
      <c r="H647" s="270"/>
      <c r="I647" s="270"/>
      <c r="J647" s="270"/>
      <c r="K647" s="270"/>
      <c r="L647" s="270"/>
      <c r="M647" s="270"/>
    </row>
    <row r="648">
      <c r="A648" s="272"/>
      <c r="B648" s="270"/>
      <c r="C648" s="270"/>
      <c r="D648" s="270"/>
      <c r="E648" s="270"/>
      <c r="F648" s="270"/>
      <c r="G648" s="270"/>
      <c r="H648" s="270"/>
      <c r="I648" s="270"/>
      <c r="J648" s="270"/>
      <c r="K648" s="270"/>
      <c r="L648" s="270"/>
      <c r="M648" s="270"/>
    </row>
    <row r="649">
      <c r="A649" s="272"/>
      <c r="B649" s="270"/>
      <c r="C649" s="270"/>
      <c r="D649" s="270"/>
      <c r="E649" s="270"/>
      <c r="F649" s="270"/>
      <c r="G649" s="270"/>
      <c r="H649" s="270"/>
      <c r="I649" s="270"/>
      <c r="J649" s="270"/>
      <c r="K649" s="270"/>
      <c r="L649" s="270"/>
      <c r="M649" s="270"/>
    </row>
    <row r="650">
      <c r="A650" s="272"/>
      <c r="B650" s="270"/>
      <c r="C650" s="270"/>
      <c r="D650" s="270"/>
      <c r="E650" s="270"/>
      <c r="F650" s="270"/>
      <c r="G650" s="270"/>
      <c r="H650" s="270"/>
      <c r="I650" s="270"/>
      <c r="J650" s="270"/>
      <c r="K650" s="270"/>
      <c r="L650" s="270"/>
      <c r="M650" s="270"/>
    </row>
    <row r="651">
      <c r="A651" s="272"/>
      <c r="B651" s="270"/>
      <c r="C651" s="270"/>
      <c r="D651" s="270"/>
      <c r="E651" s="270"/>
      <c r="F651" s="270"/>
      <c r="G651" s="270"/>
      <c r="H651" s="270"/>
      <c r="I651" s="270"/>
      <c r="J651" s="270"/>
      <c r="K651" s="270"/>
      <c r="L651" s="270"/>
      <c r="M651" s="270"/>
    </row>
    <row r="652">
      <c r="A652" s="272"/>
      <c r="B652" s="270"/>
      <c r="C652" s="270"/>
      <c r="D652" s="270"/>
      <c r="E652" s="270"/>
      <c r="F652" s="270"/>
      <c r="G652" s="270"/>
      <c r="H652" s="270"/>
      <c r="I652" s="270"/>
      <c r="J652" s="270"/>
      <c r="K652" s="270"/>
      <c r="L652" s="270"/>
      <c r="M652" s="270"/>
    </row>
    <row r="653">
      <c r="A653" s="272"/>
      <c r="B653" s="270"/>
      <c r="C653" s="270"/>
      <c r="D653" s="270"/>
      <c r="E653" s="270"/>
      <c r="F653" s="270"/>
      <c r="G653" s="270"/>
      <c r="H653" s="270"/>
      <c r="I653" s="270"/>
      <c r="J653" s="270"/>
      <c r="K653" s="270"/>
      <c r="L653" s="270"/>
      <c r="M653" s="270"/>
    </row>
    <row r="654">
      <c r="A654" s="272"/>
      <c r="B654" s="270"/>
      <c r="C654" s="270"/>
      <c r="D654" s="270"/>
      <c r="E654" s="270"/>
      <c r="F654" s="270"/>
      <c r="G654" s="270"/>
      <c r="H654" s="270"/>
      <c r="I654" s="270"/>
      <c r="J654" s="270"/>
      <c r="K654" s="270"/>
      <c r="L654" s="270"/>
      <c r="M654" s="270"/>
    </row>
    <row r="655">
      <c r="A655" s="272"/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</row>
    <row r="656">
      <c r="A656" s="272"/>
      <c r="B656" s="270"/>
      <c r="C656" s="270"/>
      <c r="D656" s="270"/>
      <c r="E656" s="270"/>
      <c r="F656" s="270"/>
      <c r="G656" s="270"/>
      <c r="H656" s="270"/>
      <c r="I656" s="270"/>
      <c r="J656" s="270"/>
      <c r="K656" s="270"/>
      <c r="L656" s="270"/>
      <c r="M656" s="270"/>
    </row>
    <row r="657">
      <c r="A657" s="272"/>
      <c r="B657" s="270"/>
      <c r="C657" s="270"/>
      <c r="D657" s="270"/>
      <c r="E657" s="270"/>
      <c r="F657" s="270"/>
      <c r="G657" s="270"/>
      <c r="H657" s="270"/>
      <c r="I657" s="270"/>
      <c r="J657" s="270"/>
      <c r="K657" s="270"/>
      <c r="L657" s="270"/>
      <c r="M657" s="270"/>
    </row>
    <row r="658">
      <c r="A658" s="272"/>
      <c r="B658" s="270"/>
      <c r="C658" s="270"/>
      <c r="D658" s="270"/>
      <c r="E658" s="270"/>
      <c r="F658" s="270"/>
      <c r="G658" s="270"/>
      <c r="H658" s="270"/>
      <c r="I658" s="270"/>
      <c r="J658" s="270"/>
      <c r="K658" s="270"/>
      <c r="L658" s="270"/>
      <c r="M658" s="270"/>
    </row>
    <row r="659">
      <c r="A659" s="272"/>
      <c r="B659" s="270"/>
      <c r="C659" s="270"/>
      <c r="D659" s="270"/>
      <c r="E659" s="270"/>
      <c r="F659" s="270"/>
      <c r="G659" s="270"/>
      <c r="H659" s="270"/>
      <c r="I659" s="270"/>
      <c r="J659" s="270"/>
      <c r="K659" s="270"/>
      <c r="L659" s="270"/>
      <c r="M659" s="270"/>
    </row>
    <row r="660">
      <c r="A660" s="272"/>
      <c r="B660" s="270"/>
      <c r="C660" s="270"/>
      <c r="D660" s="270"/>
      <c r="E660" s="270"/>
      <c r="F660" s="270"/>
      <c r="G660" s="270"/>
      <c r="H660" s="270"/>
      <c r="I660" s="270"/>
      <c r="J660" s="270"/>
      <c r="K660" s="270"/>
      <c r="L660" s="270"/>
      <c r="M660" s="270"/>
    </row>
    <row r="661">
      <c r="A661" s="272"/>
      <c r="B661" s="270"/>
      <c r="C661" s="270"/>
      <c r="D661" s="270"/>
      <c r="E661" s="270"/>
      <c r="F661" s="270"/>
      <c r="G661" s="270"/>
      <c r="H661" s="270"/>
      <c r="I661" s="270"/>
      <c r="J661" s="270"/>
      <c r="K661" s="270"/>
      <c r="L661" s="270"/>
      <c r="M661" s="270"/>
    </row>
    <row r="662">
      <c r="A662" s="272"/>
      <c r="B662" s="270"/>
      <c r="C662" s="270"/>
      <c r="D662" s="270"/>
      <c r="E662" s="270"/>
      <c r="F662" s="270"/>
      <c r="G662" s="270"/>
      <c r="H662" s="270"/>
      <c r="I662" s="270"/>
      <c r="J662" s="270"/>
      <c r="K662" s="270"/>
      <c r="L662" s="270"/>
      <c r="M662" s="270"/>
    </row>
    <row r="663">
      <c r="A663" s="272"/>
      <c r="B663" s="270"/>
      <c r="C663" s="270"/>
      <c r="D663" s="270"/>
      <c r="E663" s="270"/>
      <c r="F663" s="270"/>
      <c r="G663" s="270"/>
      <c r="H663" s="270"/>
      <c r="I663" s="270"/>
      <c r="J663" s="270"/>
      <c r="K663" s="270"/>
      <c r="L663" s="270"/>
      <c r="M663" s="270"/>
    </row>
    <row r="664">
      <c r="A664" s="272"/>
      <c r="B664" s="270"/>
      <c r="C664" s="270"/>
      <c r="D664" s="270"/>
      <c r="E664" s="270"/>
      <c r="F664" s="270"/>
      <c r="G664" s="270"/>
      <c r="H664" s="270"/>
      <c r="I664" s="270"/>
      <c r="J664" s="270"/>
      <c r="K664" s="270"/>
      <c r="L664" s="270"/>
      <c r="M664" s="270"/>
    </row>
    <row r="665">
      <c r="A665" s="272"/>
      <c r="B665" s="270"/>
      <c r="C665" s="270"/>
      <c r="D665" s="270"/>
      <c r="E665" s="270"/>
      <c r="F665" s="270"/>
      <c r="G665" s="270"/>
      <c r="H665" s="270"/>
      <c r="I665" s="270"/>
      <c r="J665" s="270"/>
      <c r="K665" s="270"/>
      <c r="L665" s="270"/>
      <c r="M665" s="270"/>
    </row>
    <row r="666">
      <c r="A666" s="272"/>
      <c r="B666" s="270"/>
      <c r="C666" s="270"/>
      <c r="D666" s="270"/>
      <c r="E666" s="270"/>
      <c r="F666" s="270"/>
      <c r="G666" s="270"/>
      <c r="H666" s="270"/>
      <c r="I666" s="270"/>
      <c r="J666" s="270"/>
      <c r="K666" s="270"/>
      <c r="L666" s="270"/>
      <c r="M666" s="270"/>
    </row>
    <row r="667">
      <c r="A667" s="272"/>
      <c r="B667" s="270"/>
      <c r="C667" s="270"/>
      <c r="D667" s="270"/>
      <c r="E667" s="270"/>
      <c r="F667" s="270"/>
      <c r="G667" s="270"/>
      <c r="H667" s="270"/>
      <c r="I667" s="270"/>
      <c r="J667" s="270"/>
      <c r="K667" s="270"/>
      <c r="L667" s="270"/>
      <c r="M667" s="270"/>
    </row>
    <row r="668">
      <c r="A668" s="272"/>
      <c r="B668" s="270"/>
      <c r="C668" s="270"/>
      <c r="D668" s="270"/>
      <c r="E668" s="270"/>
      <c r="F668" s="270"/>
      <c r="G668" s="270"/>
      <c r="H668" s="270"/>
      <c r="I668" s="270"/>
      <c r="J668" s="270"/>
      <c r="K668" s="270"/>
      <c r="L668" s="270"/>
      <c r="M668" s="270"/>
    </row>
    <row r="669">
      <c r="A669" s="272"/>
      <c r="B669" s="270"/>
      <c r="C669" s="270"/>
      <c r="D669" s="270"/>
      <c r="E669" s="270"/>
      <c r="F669" s="270"/>
      <c r="G669" s="270"/>
      <c r="H669" s="270"/>
      <c r="I669" s="270"/>
      <c r="J669" s="270"/>
      <c r="K669" s="270"/>
      <c r="L669" s="270"/>
      <c r="M669" s="270"/>
    </row>
    <row r="670">
      <c r="A670" s="272"/>
      <c r="B670" s="270"/>
      <c r="C670" s="270"/>
      <c r="D670" s="270"/>
      <c r="E670" s="270"/>
      <c r="F670" s="270"/>
      <c r="G670" s="270"/>
      <c r="H670" s="270"/>
      <c r="I670" s="270"/>
      <c r="J670" s="270"/>
      <c r="K670" s="270"/>
      <c r="L670" s="270"/>
      <c r="M670" s="270"/>
    </row>
    <row r="671">
      <c r="A671" s="272"/>
      <c r="B671" s="270"/>
      <c r="C671" s="270"/>
      <c r="D671" s="270"/>
      <c r="E671" s="270"/>
      <c r="F671" s="270"/>
      <c r="G671" s="270"/>
      <c r="H671" s="270"/>
      <c r="I671" s="270"/>
      <c r="J671" s="270"/>
      <c r="K671" s="270"/>
      <c r="L671" s="270"/>
      <c r="M671" s="270"/>
    </row>
    <row r="672">
      <c r="A672" s="272"/>
      <c r="B672" s="270"/>
      <c r="C672" s="270"/>
      <c r="D672" s="270"/>
      <c r="E672" s="270"/>
      <c r="F672" s="270"/>
      <c r="G672" s="270"/>
      <c r="H672" s="270"/>
      <c r="I672" s="270"/>
      <c r="J672" s="270"/>
      <c r="K672" s="270"/>
      <c r="L672" s="270"/>
      <c r="M672" s="270"/>
    </row>
    <row r="673">
      <c r="A673" s="272"/>
      <c r="B673" s="270"/>
      <c r="C673" s="270"/>
      <c r="D673" s="270"/>
      <c r="E673" s="270"/>
      <c r="F673" s="270"/>
      <c r="G673" s="270"/>
      <c r="H673" s="270"/>
      <c r="I673" s="270"/>
      <c r="J673" s="270"/>
      <c r="K673" s="270"/>
      <c r="L673" s="270"/>
      <c r="M673" s="270"/>
    </row>
    <row r="674">
      <c r="A674" s="272"/>
      <c r="B674" s="270"/>
      <c r="C674" s="270"/>
      <c r="D674" s="270"/>
      <c r="E674" s="270"/>
      <c r="F674" s="270"/>
      <c r="G674" s="270"/>
      <c r="H674" s="270"/>
      <c r="I674" s="270"/>
      <c r="J674" s="270"/>
      <c r="K674" s="270"/>
      <c r="L674" s="270"/>
      <c r="M674" s="270"/>
    </row>
    <row r="675">
      <c r="A675" s="272"/>
      <c r="B675" s="270"/>
      <c r="C675" s="270"/>
      <c r="D675" s="270"/>
      <c r="E675" s="270"/>
      <c r="F675" s="270"/>
      <c r="G675" s="270"/>
      <c r="H675" s="270"/>
      <c r="I675" s="270"/>
      <c r="J675" s="270"/>
      <c r="K675" s="270"/>
      <c r="L675" s="270"/>
      <c r="M675" s="270"/>
    </row>
    <row r="676">
      <c r="A676" s="272"/>
      <c r="B676" s="270"/>
      <c r="C676" s="270"/>
      <c r="D676" s="270"/>
      <c r="E676" s="270"/>
      <c r="F676" s="270"/>
      <c r="G676" s="270"/>
      <c r="H676" s="270"/>
      <c r="I676" s="270"/>
      <c r="J676" s="270"/>
      <c r="K676" s="270"/>
      <c r="L676" s="270"/>
      <c r="M676" s="270"/>
    </row>
    <row r="677">
      <c r="A677" s="272"/>
      <c r="B677" s="270"/>
      <c r="C677" s="270"/>
      <c r="D677" s="270"/>
      <c r="E677" s="270"/>
      <c r="F677" s="270"/>
      <c r="G677" s="270"/>
      <c r="H677" s="270"/>
      <c r="I677" s="270"/>
      <c r="J677" s="270"/>
      <c r="K677" s="270"/>
      <c r="L677" s="270"/>
      <c r="M677" s="270"/>
    </row>
    <row r="678">
      <c r="A678" s="272"/>
      <c r="B678" s="270"/>
      <c r="C678" s="270"/>
      <c r="D678" s="270"/>
      <c r="E678" s="270"/>
      <c r="F678" s="270"/>
      <c r="G678" s="270"/>
      <c r="H678" s="270"/>
      <c r="I678" s="270"/>
      <c r="J678" s="270"/>
      <c r="K678" s="270"/>
      <c r="L678" s="270"/>
      <c r="M678" s="270"/>
    </row>
    <row r="679">
      <c r="A679" s="272"/>
      <c r="B679" s="270"/>
      <c r="C679" s="270"/>
      <c r="D679" s="270"/>
      <c r="E679" s="270"/>
      <c r="F679" s="270"/>
      <c r="G679" s="270"/>
      <c r="H679" s="270"/>
      <c r="I679" s="270"/>
      <c r="J679" s="270"/>
      <c r="K679" s="270"/>
      <c r="L679" s="270"/>
      <c r="M679" s="270"/>
    </row>
    <row r="680">
      <c r="A680" s="272"/>
      <c r="B680" s="270"/>
      <c r="C680" s="270"/>
      <c r="D680" s="270"/>
      <c r="E680" s="270"/>
      <c r="F680" s="270"/>
      <c r="G680" s="270"/>
      <c r="H680" s="270"/>
      <c r="I680" s="270"/>
      <c r="J680" s="270"/>
      <c r="K680" s="270"/>
      <c r="L680" s="270"/>
      <c r="M680" s="270"/>
    </row>
    <row r="681">
      <c r="A681" s="272"/>
      <c r="B681" s="270"/>
      <c r="C681" s="270"/>
      <c r="D681" s="270"/>
      <c r="E681" s="270"/>
      <c r="F681" s="270"/>
      <c r="G681" s="270"/>
      <c r="H681" s="270"/>
      <c r="I681" s="270"/>
      <c r="J681" s="270"/>
      <c r="K681" s="270"/>
      <c r="L681" s="270"/>
      <c r="M681" s="270"/>
    </row>
    <row r="682">
      <c r="A682" s="272"/>
      <c r="B682" s="270"/>
      <c r="C682" s="270"/>
      <c r="D682" s="270"/>
      <c r="E682" s="270"/>
      <c r="F682" s="270"/>
      <c r="G682" s="270"/>
      <c r="H682" s="270"/>
      <c r="I682" s="270"/>
      <c r="J682" s="270"/>
      <c r="K682" s="270"/>
      <c r="L682" s="270"/>
      <c r="M682" s="270"/>
    </row>
    <row r="683">
      <c r="A683" s="272"/>
      <c r="B683" s="270"/>
      <c r="C683" s="270"/>
      <c r="D683" s="270"/>
      <c r="E683" s="270"/>
      <c r="F683" s="270"/>
      <c r="G683" s="270"/>
      <c r="H683" s="270"/>
      <c r="I683" s="270"/>
      <c r="J683" s="270"/>
      <c r="K683" s="270"/>
      <c r="L683" s="270"/>
      <c r="M683" s="270"/>
    </row>
    <row r="684">
      <c r="A684" s="272"/>
      <c r="B684" s="270"/>
      <c r="C684" s="270"/>
      <c r="D684" s="270"/>
      <c r="E684" s="270"/>
      <c r="F684" s="270"/>
      <c r="G684" s="270"/>
      <c r="H684" s="270"/>
      <c r="I684" s="270"/>
      <c r="J684" s="270"/>
      <c r="K684" s="270"/>
      <c r="L684" s="270"/>
      <c r="M684" s="270"/>
    </row>
    <row r="685">
      <c r="A685" s="272"/>
      <c r="B685" s="270"/>
      <c r="C685" s="270"/>
      <c r="D685" s="270"/>
      <c r="E685" s="270"/>
      <c r="F685" s="270"/>
      <c r="G685" s="270"/>
      <c r="H685" s="270"/>
      <c r="I685" s="270"/>
      <c r="J685" s="270"/>
      <c r="K685" s="270"/>
      <c r="L685" s="270"/>
      <c r="M685" s="270"/>
    </row>
    <row r="686">
      <c r="A686" s="272"/>
      <c r="B686" s="270"/>
      <c r="C686" s="270"/>
      <c r="D686" s="270"/>
      <c r="E686" s="270"/>
      <c r="F686" s="270"/>
      <c r="G686" s="270"/>
      <c r="H686" s="270"/>
      <c r="I686" s="270"/>
      <c r="J686" s="270"/>
      <c r="K686" s="270"/>
      <c r="L686" s="270"/>
      <c r="M686" s="270"/>
    </row>
    <row r="687">
      <c r="A687" s="272"/>
      <c r="B687" s="270"/>
      <c r="C687" s="270"/>
      <c r="D687" s="270"/>
      <c r="E687" s="270"/>
      <c r="F687" s="270"/>
      <c r="G687" s="270"/>
      <c r="H687" s="270"/>
      <c r="I687" s="270"/>
      <c r="J687" s="270"/>
      <c r="K687" s="270"/>
      <c r="L687" s="270"/>
      <c r="M687" s="270"/>
    </row>
    <row r="688">
      <c r="A688" s="272"/>
      <c r="B688" s="270"/>
      <c r="C688" s="270"/>
      <c r="D688" s="270"/>
      <c r="E688" s="270"/>
      <c r="F688" s="270"/>
      <c r="G688" s="270"/>
      <c r="H688" s="270"/>
      <c r="I688" s="270"/>
      <c r="J688" s="270"/>
      <c r="K688" s="270"/>
      <c r="L688" s="270"/>
      <c r="M688" s="270"/>
    </row>
    <row r="689">
      <c r="A689" s="272"/>
      <c r="B689" s="270"/>
      <c r="C689" s="270"/>
      <c r="D689" s="270"/>
      <c r="E689" s="270"/>
      <c r="F689" s="270"/>
      <c r="G689" s="270"/>
      <c r="H689" s="270"/>
      <c r="I689" s="270"/>
      <c r="J689" s="270"/>
      <c r="K689" s="270"/>
      <c r="L689" s="270"/>
      <c r="M689" s="270"/>
    </row>
    <row r="690">
      <c r="A690" s="272"/>
      <c r="B690" s="270"/>
      <c r="C690" s="270"/>
      <c r="D690" s="270"/>
      <c r="E690" s="270"/>
      <c r="F690" s="270"/>
      <c r="G690" s="270"/>
      <c r="H690" s="270"/>
      <c r="I690" s="270"/>
      <c r="J690" s="270"/>
      <c r="K690" s="270"/>
      <c r="L690" s="270"/>
      <c r="M690" s="270"/>
    </row>
    <row r="691">
      <c r="A691" s="272"/>
      <c r="B691" s="270"/>
      <c r="C691" s="270"/>
      <c r="D691" s="270"/>
      <c r="E691" s="270"/>
      <c r="F691" s="270"/>
      <c r="G691" s="270"/>
      <c r="H691" s="270"/>
      <c r="I691" s="270"/>
      <c r="J691" s="270"/>
      <c r="K691" s="270"/>
      <c r="L691" s="270"/>
      <c r="M691" s="270"/>
    </row>
    <row r="692">
      <c r="A692" s="272"/>
      <c r="B692" s="270"/>
      <c r="C692" s="270"/>
      <c r="D692" s="270"/>
      <c r="E692" s="270"/>
      <c r="F692" s="270"/>
      <c r="G692" s="270"/>
      <c r="H692" s="270"/>
      <c r="I692" s="270"/>
      <c r="J692" s="270"/>
      <c r="K692" s="270"/>
      <c r="L692" s="270"/>
      <c r="M692" s="270"/>
    </row>
    <row r="693">
      <c r="A693" s="272"/>
      <c r="B693" s="270"/>
      <c r="C693" s="270"/>
      <c r="D693" s="270"/>
      <c r="E693" s="270"/>
      <c r="F693" s="270"/>
      <c r="G693" s="270"/>
      <c r="H693" s="270"/>
      <c r="I693" s="270"/>
      <c r="J693" s="270"/>
      <c r="K693" s="270"/>
      <c r="L693" s="270"/>
      <c r="M693" s="270"/>
    </row>
    <row r="694">
      <c r="A694" s="272"/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</row>
    <row r="695">
      <c r="A695" s="272"/>
      <c r="B695" s="270"/>
      <c r="C695" s="270"/>
      <c r="D695" s="270"/>
      <c r="E695" s="270"/>
      <c r="F695" s="270"/>
      <c r="G695" s="270"/>
      <c r="H695" s="270"/>
      <c r="I695" s="270"/>
      <c r="J695" s="270"/>
      <c r="K695" s="270"/>
      <c r="L695" s="270"/>
      <c r="M695" s="270"/>
    </row>
    <row r="696">
      <c r="A696" s="272"/>
      <c r="B696" s="270"/>
      <c r="C696" s="270"/>
      <c r="D696" s="270"/>
      <c r="E696" s="270"/>
      <c r="F696" s="270"/>
      <c r="G696" s="270"/>
      <c r="H696" s="270"/>
      <c r="I696" s="270"/>
      <c r="J696" s="270"/>
      <c r="K696" s="270"/>
      <c r="L696" s="270"/>
      <c r="M696" s="270"/>
    </row>
    <row r="697">
      <c r="A697" s="272"/>
      <c r="B697" s="270"/>
      <c r="C697" s="270"/>
      <c r="D697" s="270"/>
      <c r="E697" s="270"/>
      <c r="F697" s="270"/>
      <c r="G697" s="270"/>
      <c r="H697" s="270"/>
      <c r="I697" s="270"/>
      <c r="J697" s="270"/>
      <c r="K697" s="270"/>
      <c r="L697" s="270"/>
      <c r="M697" s="270"/>
    </row>
    <row r="698">
      <c r="A698" s="272"/>
      <c r="B698" s="270"/>
      <c r="C698" s="270"/>
      <c r="D698" s="270"/>
      <c r="E698" s="270"/>
      <c r="F698" s="270"/>
      <c r="G698" s="270"/>
      <c r="H698" s="270"/>
      <c r="I698" s="270"/>
      <c r="J698" s="270"/>
      <c r="K698" s="270"/>
      <c r="L698" s="270"/>
      <c r="M698" s="270"/>
    </row>
    <row r="699">
      <c r="A699" s="272"/>
      <c r="B699" s="270"/>
      <c r="C699" s="270"/>
      <c r="D699" s="270"/>
      <c r="E699" s="270"/>
      <c r="F699" s="270"/>
      <c r="G699" s="270"/>
      <c r="H699" s="270"/>
      <c r="I699" s="270"/>
      <c r="J699" s="270"/>
      <c r="K699" s="270"/>
      <c r="L699" s="270"/>
      <c r="M699" s="270"/>
    </row>
    <row r="700">
      <c r="A700" s="272"/>
      <c r="B700" s="270"/>
      <c r="C700" s="270"/>
      <c r="D700" s="270"/>
      <c r="E700" s="270"/>
      <c r="F700" s="270"/>
      <c r="G700" s="270"/>
      <c r="H700" s="270"/>
      <c r="I700" s="270"/>
      <c r="J700" s="270"/>
      <c r="K700" s="270"/>
      <c r="L700" s="270"/>
      <c r="M700" s="270"/>
    </row>
    <row r="701">
      <c r="A701" s="272"/>
      <c r="B701" s="270"/>
      <c r="C701" s="270"/>
      <c r="D701" s="270"/>
      <c r="E701" s="270"/>
      <c r="F701" s="270"/>
      <c r="G701" s="270"/>
      <c r="H701" s="270"/>
      <c r="I701" s="270"/>
      <c r="J701" s="270"/>
      <c r="K701" s="270"/>
      <c r="L701" s="270"/>
      <c r="M701" s="270"/>
    </row>
    <row r="702">
      <c r="A702" s="272"/>
      <c r="B702" s="270"/>
      <c r="C702" s="270"/>
      <c r="D702" s="270"/>
      <c r="E702" s="270"/>
      <c r="F702" s="270"/>
      <c r="G702" s="270"/>
      <c r="H702" s="270"/>
      <c r="I702" s="270"/>
      <c r="J702" s="270"/>
      <c r="K702" s="270"/>
      <c r="L702" s="270"/>
      <c r="M702" s="270"/>
    </row>
    <row r="703">
      <c r="A703" s="272"/>
      <c r="B703" s="270"/>
      <c r="C703" s="270"/>
      <c r="D703" s="270"/>
      <c r="E703" s="270"/>
      <c r="F703" s="270"/>
      <c r="G703" s="270"/>
      <c r="H703" s="270"/>
      <c r="I703" s="270"/>
      <c r="J703" s="270"/>
      <c r="K703" s="270"/>
      <c r="L703" s="270"/>
      <c r="M703" s="270"/>
    </row>
    <row r="704">
      <c r="A704" s="272"/>
      <c r="B704" s="270"/>
      <c r="C704" s="270"/>
      <c r="D704" s="270"/>
      <c r="E704" s="270"/>
      <c r="F704" s="270"/>
      <c r="G704" s="270"/>
      <c r="H704" s="270"/>
      <c r="I704" s="270"/>
      <c r="J704" s="270"/>
      <c r="K704" s="270"/>
      <c r="L704" s="270"/>
      <c r="M704" s="270"/>
    </row>
    <row r="705">
      <c r="A705" s="272"/>
      <c r="B705" s="270"/>
      <c r="C705" s="270"/>
      <c r="D705" s="270"/>
      <c r="E705" s="270"/>
      <c r="F705" s="270"/>
      <c r="G705" s="270"/>
      <c r="H705" s="270"/>
      <c r="I705" s="270"/>
      <c r="J705" s="270"/>
      <c r="K705" s="270"/>
      <c r="L705" s="270"/>
      <c r="M705" s="270"/>
    </row>
    <row r="706">
      <c r="A706" s="272"/>
      <c r="B706" s="270"/>
      <c r="C706" s="270"/>
      <c r="D706" s="270"/>
      <c r="E706" s="270"/>
      <c r="F706" s="270"/>
      <c r="G706" s="270"/>
      <c r="H706" s="270"/>
      <c r="I706" s="270"/>
      <c r="J706" s="270"/>
      <c r="K706" s="270"/>
      <c r="L706" s="270"/>
      <c r="M706" s="270"/>
    </row>
    <row r="707">
      <c r="A707" s="272"/>
      <c r="B707" s="270"/>
      <c r="C707" s="270"/>
      <c r="D707" s="270"/>
      <c r="E707" s="270"/>
      <c r="F707" s="270"/>
      <c r="G707" s="270"/>
      <c r="H707" s="270"/>
      <c r="I707" s="270"/>
      <c r="J707" s="270"/>
      <c r="K707" s="270"/>
      <c r="L707" s="270"/>
      <c r="M707" s="270"/>
    </row>
    <row r="708">
      <c r="A708" s="272"/>
      <c r="B708" s="270"/>
      <c r="C708" s="270"/>
      <c r="D708" s="270"/>
      <c r="E708" s="270"/>
      <c r="F708" s="270"/>
      <c r="G708" s="270"/>
      <c r="H708" s="270"/>
      <c r="I708" s="270"/>
      <c r="J708" s="270"/>
      <c r="K708" s="270"/>
      <c r="L708" s="270"/>
      <c r="M708" s="270"/>
    </row>
    <row r="709">
      <c r="A709" s="272"/>
      <c r="B709" s="270"/>
      <c r="C709" s="270"/>
      <c r="D709" s="270"/>
      <c r="E709" s="270"/>
      <c r="F709" s="270"/>
      <c r="G709" s="270"/>
      <c r="H709" s="270"/>
      <c r="I709" s="270"/>
      <c r="J709" s="270"/>
      <c r="K709" s="270"/>
      <c r="L709" s="270"/>
      <c r="M709" s="270"/>
    </row>
    <row r="710">
      <c r="A710" s="272"/>
      <c r="B710" s="270"/>
      <c r="C710" s="270"/>
      <c r="D710" s="270"/>
      <c r="E710" s="270"/>
      <c r="F710" s="270"/>
      <c r="G710" s="270"/>
      <c r="H710" s="270"/>
      <c r="I710" s="270"/>
      <c r="J710" s="270"/>
      <c r="K710" s="270"/>
      <c r="L710" s="270"/>
      <c r="M710" s="270"/>
    </row>
    <row r="711">
      <c r="A711" s="272"/>
      <c r="B711" s="270"/>
      <c r="C711" s="270"/>
      <c r="D711" s="270"/>
      <c r="E711" s="270"/>
      <c r="F711" s="270"/>
      <c r="G711" s="270"/>
      <c r="H711" s="270"/>
      <c r="I711" s="270"/>
      <c r="J711" s="270"/>
      <c r="K711" s="270"/>
      <c r="L711" s="270"/>
      <c r="M711" s="270"/>
    </row>
    <row r="712">
      <c r="A712" s="272"/>
      <c r="B712" s="270"/>
      <c r="C712" s="270"/>
      <c r="D712" s="270"/>
      <c r="E712" s="270"/>
      <c r="F712" s="270"/>
      <c r="G712" s="270"/>
      <c r="H712" s="270"/>
      <c r="I712" s="270"/>
      <c r="J712" s="270"/>
      <c r="K712" s="270"/>
      <c r="L712" s="270"/>
      <c r="M712" s="270"/>
    </row>
    <row r="713">
      <c r="A713" s="272"/>
      <c r="B713" s="270"/>
      <c r="C713" s="270"/>
      <c r="D713" s="270"/>
      <c r="E713" s="270"/>
      <c r="F713" s="270"/>
      <c r="G713" s="270"/>
      <c r="H713" s="270"/>
      <c r="I713" s="270"/>
      <c r="J713" s="270"/>
      <c r="K713" s="270"/>
      <c r="L713" s="270"/>
      <c r="M713" s="270"/>
    </row>
    <row r="714">
      <c r="A714" s="272"/>
      <c r="B714" s="270"/>
      <c r="C714" s="270"/>
      <c r="D714" s="270"/>
      <c r="E714" s="270"/>
      <c r="F714" s="270"/>
      <c r="G714" s="270"/>
      <c r="H714" s="270"/>
      <c r="I714" s="270"/>
      <c r="J714" s="270"/>
      <c r="K714" s="270"/>
      <c r="L714" s="270"/>
      <c r="M714" s="270"/>
    </row>
    <row r="715">
      <c r="A715" s="272"/>
      <c r="B715" s="270"/>
      <c r="C715" s="270"/>
      <c r="D715" s="270"/>
      <c r="E715" s="270"/>
      <c r="F715" s="270"/>
      <c r="G715" s="270"/>
      <c r="H715" s="270"/>
      <c r="I715" s="270"/>
      <c r="J715" s="270"/>
      <c r="K715" s="270"/>
      <c r="L715" s="270"/>
      <c r="M715" s="270"/>
    </row>
    <row r="716">
      <c r="A716" s="272"/>
      <c r="B716" s="270"/>
      <c r="C716" s="270"/>
      <c r="D716" s="270"/>
      <c r="E716" s="270"/>
      <c r="F716" s="270"/>
      <c r="G716" s="270"/>
      <c r="H716" s="270"/>
      <c r="I716" s="270"/>
      <c r="J716" s="270"/>
      <c r="K716" s="270"/>
      <c r="L716" s="270"/>
      <c r="M716" s="270"/>
    </row>
    <row r="717">
      <c r="A717" s="272"/>
      <c r="B717" s="270"/>
      <c r="C717" s="270"/>
      <c r="D717" s="270"/>
      <c r="E717" s="270"/>
      <c r="F717" s="270"/>
      <c r="G717" s="270"/>
      <c r="H717" s="270"/>
      <c r="I717" s="270"/>
      <c r="J717" s="270"/>
      <c r="K717" s="270"/>
      <c r="L717" s="270"/>
      <c r="M717" s="270"/>
    </row>
    <row r="718">
      <c r="A718" s="272"/>
      <c r="B718" s="270"/>
      <c r="C718" s="270"/>
      <c r="D718" s="270"/>
      <c r="E718" s="270"/>
      <c r="F718" s="270"/>
      <c r="G718" s="270"/>
      <c r="H718" s="270"/>
      <c r="I718" s="270"/>
      <c r="J718" s="270"/>
      <c r="K718" s="270"/>
      <c r="L718" s="270"/>
      <c r="M718" s="270"/>
    </row>
    <row r="719">
      <c r="A719" s="272"/>
      <c r="B719" s="270"/>
      <c r="C719" s="270"/>
      <c r="D719" s="270"/>
      <c r="E719" s="270"/>
      <c r="F719" s="270"/>
      <c r="G719" s="270"/>
      <c r="H719" s="270"/>
      <c r="I719" s="270"/>
      <c r="J719" s="270"/>
      <c r="K719" s="270"/>
      <c r="L719" s="270"/>
      <c r="M719" s="270"/>
    </row>
    <row r="720">
      <c r="A720" s="272"/>
      <c r="B720" s="270"/>
      <c r="C720" s="270"/>
      <c r="D720" s="270"/>
      <c r="E720" s="270"/>
      <c r="F720" s="270"/>
      <c r="G720" s="270"/>
      <c r="H720" s="270"/>
      <c r="I720" s="270"/>
      <c r="J720" s="270"/>
      <c r="K720" s="270"/>
      <c r="L720" s="270"/>
      <c r="M720" s="270"/>
    </row>
    <row r="721">
      <c r="A721" s="272"/>
      <c r="B721" s="270"/>
      <c r="C721" s="270"/>
      <c r="D721" s="270"/>
      <c r="E721" s="270"/>
      <c r="F721" s="270"/>
      <c r="G721" s="270"/>
      <c r="H721" s="270"/>
      <c r="I721" s="270"/>
      <c r="J721" s="270"/>
      <c r="K721" s="270"/>
      <c r="L721" s="270"/>
      <c r="M721" s="270"/>
    </row>
    <row r="722">
      <c r="A722" s="272"/>
      <c r="B722" s="270"/>
      <c r="C722" s="270"/>
      <c r="D722" s="270"/>
      <c r="E722" s="270"/>
      <c r="F722" s="270"/>
      <c r="G722" s="270"/>
      <c r="H722" s="270"/>
      <c r="I722" s="270"/>
      <c r="J722" s="270"/>
      <c r="K722" s="270"/>
      <c r="L722" s="270"/>
      <c r="M722" s="270"/>
    </row>
    <row r="723">
      <c r="A723" s="272"/>
      <c r="B723" s="270"/>
      <c r="C723" s="270"/>
      <c r="D723" s="270"/>
      <c r="E723" s="270"/>
      <c r="F723" s="270"/>
      <c r="G723" s="270"/>
      <c r="H723" s="270"/>
      <c r="I723" s="270"/>
      <c r="J723" s="270"/>
      <c r="K723" s="270"/>
      <c r="L723" s="270"/>
      <c r="M723" s="270"/>
    </row>
    <row r="724">
      <c r="A724" s="272"/>
      <c r="B724" s="270"/>
      <c r="C724" s="270"/>
      <c r="D724" s="270"/>
      <c r="E724" s="270"/>
      <c r="F724" s="270"/>
      <c r="G724" s="270"/>
      <c r="H724" s="270"/>
      <c r="I724" s="270"/>
      <c r="J724" s="270"/>
      <c r="K724" s="270"/>
      <c r="L724" s="270"/>
      <c r="M724" s="270"/>
    </row>
    <row r="725">
      <c r="A725" s="272"/>
      <c r="B725" s="270"/>
      <c r="C725" s="270"/>
      <c r="D725" s="270"/>
      <c r="E725" s="270"/>
      <c r="F725" s="270"/>
      <c r="G725" s="270"/>
      <c r="H725" s="270"/>
      <c r="I725" s="270"/>
      <c r="J725" s="270"/>
      <c r="K725" s="270"/>
      <c r="L725" s="270"/>
      <c r="M725" s="270"/>
    </row>
    <row r="726">
      <c r="A726" s="272"/>
      <c r="B726" s="270"/>
      <c r="C726" s="270"/>
      <c r="D726" s="270"/>
      <c r="E726" s="270"/>
      <c r="F726" s="270"/>
      <c r="G726" s="270"/>
      <c r="H726" s="270"/>
      <c r="I726" s="270"/>
      <c r="J726" s="270"/>
      <c r="K726" s="270"/>
      <c r="L726" s="270"/>
      <c r="M726" s="270"/>
    </row>
    <row r="727">
      <c r="A727" s="272"/>
      <c r="B727" s="270"/>
      <c r="C727" s="270"/>
      <c r="D727" s="270"/>
      <c r="E727" s="270"/>
      <c r="F727" s="270"/>
      <c r="G727" s="270"/>
      <c r="H727" s="270"/>
      <c r="I727" s="270"/>
      <c r="J727" s="270"/>
      <c r="K727" s="270"/>
      <c r="L727" s="270"/>
      <c r="M727" s="270"/>
    </row>
    <row r="728">
      <c r="A728" s="272"/>
      <c r="B728" s="270"/>
      <c r="C728" s="270"/>
      <c r="D728" s="270"/>
      <c r="E728" s="270"/>
      <c r="F728" s="270"/>
      <c r="G728" s="270"/>
      <c r="H728" s="270"/>
      <c r="I728" s="270"/>
      <c r="J728" s="270"/>
      <c r="K728" s="270"/>
      <c r="L728" s="270"/>
      <c r="M728" s="270"/>
    </row>
    <row r="729">
      <c r="A729" s="272"/>
      <c r="B729" s="270"/>
      <c r="C729" s="270"/>
      <c r="D729" s="270"/>
      <c r="E729" s="270"/>
      <c r="F729" s="270"/>
      <c r="G729" s="270"/>
      <c r="H729" s="270"/>
      <c r="I729" s="270"/>
      <c r="J729" s="270"/>
      <c r="K729" s="270"/>
      <c r="L729" s="270"/>
      <c r="M729" s="270"/>
    </row>
    <row r="730">
      <c r="A730" s="272"/>
      <c r="B730" s="270"/>
      <c r="C730" s="270"/>
      <c r="D730" s="270"/>
      <c r="E730" s="270"/>
      <c r="F730" s="270"/>
      <c r="G730" s="270"/>
      <c r="H730" s="270"/>
      <c r="I730" s="270"/>
      <c r="J730" s="270"/>
      <c r="K730" s="270"/>
      <c r="L730" s="270"/>
      <c r="M730" s="270"/>
    </row>
    <row r="731">
      <c r="A731" s="272"/>
      <c r="B731" s="270"/>
      <c r="C731" s="270"/>
      <c r="D731" s="270"/>
      <c r="E731" s="270"/>
      <c r="F731" s="270"/>
      <c r="G731" s="270"/>
      <c r="H731" s="270"/>
      <c r="I731" s="270"/>
      <c r="J731" s="270"/>
      <c r="K731" s="270"/>
      <c r="L731" s="270"/>
      <c r="M731" s="270"/>
    </row>
    <row r="732">
      <c r="A732" s="272"/>
      <c r="B732" s="270"/>
      <c r="C732" s="270"/>
      <c r="D732" s="270"/>
      <c r="E732" s="270"/>
      <c r="F732" s="270"/>
      <c r="G732" s="270"/>
      <c r="H732" s="270"/>
      <c r="I732" s="270"/>
      <c r="J732" s="270"/>
      <c r="K732" s="270"/>
      <c r="L732" s="270"/>
      <c r="M732" s="270"/>
    </row>
    <row r="733">
      <c r="A733" s="272"/>
      <c r="B733" s="270"/>
      <c r="C733" s="270"/>
      <c r="D733" s="270"/>
      <c r="E733" s="270"/>
      <c r="F733" s="270"/>
      <c r="G733" s="270"/>
      <c r="H733" s="270"/>
      <c r="I733" s="270"/>
      <c r="J733" s="270"/>
      <c r="K733" s="270"/>
      <c r="L733" s="270"/>
      <c r="M733" s="270"/>
    </row>
    <row r="734">
      <c r="A734" s="272"/>
      <c r="B734" s="270"/>
      <c r="C734" s="270"/>
      <c r="D734" s="270"/>
      <c r="E734" s="270"/>
      <c r="F734" s="270"/>
      <c r="G734" s="270"/>
      <c r="H734" s="270"/>
      <c r="I734" s="270"/>
      <c r="J734" s="270"/>
      <c r="K734" s="270"/>
      <c r="L734" s="270"/>
      <c r="M734" s="270"/>
    </row>
    <row r="735">
      <c r="A735" s="272"/>
      <c r="B735" s="270"/>
      <c r="C735" s="270"/>
      <c r="D735" s="270"/>
      <c r="E735" s="270"/>
      <c r="F735" s="270"/>
      <c r="G735" s="270"/>
      <c r="H735" s="270"/>
      <c r="I735" s="270"/>
      <c r="J735" s="270"/>
      <c r="K735" s="270"/>
      <c r="L735" s="270"/>
      <c r="M735" s="270"/>
    </row>
    <row r="736">
      <c r="A736" s="272"/>
      <c r="B736" s="270"/>
      <c r="C736" s="270"/>
      <c r="D736" s="270"/>
      <c r="E736" s="270"/>
      <c r="F736" s="270"/>
      <c r="G736" s="270"/>
      <c r="H736" s="270"/>
      <c r="I736" s="270"/>
      <c r="J736" s="270"/>
      <c r="K736" s="270"/>
      <c r="L736" s="270"/>
      <c r="M736" s="270"/>
    </row>
    <row r="737">
      <c r="A737" s="272"/>
      <c r="B737" s="270"/>
      <c r="C737" s="270"/>
      <c r="D737" s="270"/>
      <c r="E737" s="270"/>
      <c r="F737" s="270"/>
      <c r="G737" s="270"/>
      <c r="H737" s="270"/>
      <c r="I737" s="270"/>
      <c r="J737" s="270"/>
      <c r="K737" s="270"/>
      <c r="L737" s="270"/>
      <c r="M737" s="270"/>
    </row>
    <row r="738">
      <c r="A738" s="272"/>
      <c r="B738" s="270"/>
      <c r="C738" s="270"/>
      <c r="D738" s="270"/>
      <c r="E738" s="270"/>
      <c r="F738" s="270"/>
      <c r="G738" s="270"/>
      <c r="H738" s="270"/>
      <c r="I738" s="270"/>
      <c r="J738" s="270"/>
      <c r="K738" s="270"/>
      <c r="L738" s="270"/>
      <c r="M738" s="270"/>
    </row>
    <row r="739">
      <c r="A739" s="272"/>
      <c r="B739" s="270"/>
      <c r="C739" s="270"/>
      <c r="D739" s="270"/>
      <c r="E739" s="270"/>
      <c r="F739" s="270"/>
      <c r="G739" s="270"/>
      <c r="H739" s="270"/>
      <c r="I739" s="270"/>
      <c r="J739" s="270"/>
      <c r="K739" s="270"/>
      <c r="L739" s="270"/>
      <c r="M739" s="270"/>
    </row>
    <row r="740">
      <c r="A740" s="272"/>
      <c r="B740" s="270"/>
      <c r="C740" s="270"/>
      <c r="D740" s="270"/>
      <c r="E740" s="270"/>
      <c r="F740" s="270"/>
      <c r="G740" s="270"/>
      <c r="H740" s="270"/>
      <c r="I740" s="270"/>
      <c r="J740" s="270"/>
      <c r="K740" s="270"/>
      <c r="L740" s="270"/>
      <c r="M740" s="270"/>
    </row>
    <row r="741">
      <c r="A741" s="272"/>
      <c r="B741" s="270"/>
      <c r="C741" s="270"/>
      <c r="D741" s="270"/>
      <c r="E741" s="270"/>
      <c r="F741" s="270"/>
      <c r="G741" s="270"/>
      <c r="H741" s="270"/>
      <c r="I741" s="270"/>
      <c r="J741" s="270"/>
      <c r="K741" s="270"/>
      <c r="L741" s="270"/>
      <c r="M741" s="270"/>
    </row>
    <row r="742">
      <c r="A742" s="272"/>
      <c r="B742" s="270"/>
      <c r="C742" s="270"/>
      <c r="D742" s="270"/>
      <c r="E742" s="270"/>
      <c r="F742" s="270"/>
      <c r="G742" s="270"/>
      <c r="H742" s="270"/>
      <c r="I742" s="270"/>
      <c r="J742" s="270"/>
      <c r="K742" s="270"/>
      <c r="L742" s="270"/>
      <c r="M742" s="270"/>
    </row>
    <row r="743">
      <c r="A743" s="272"/>
      <c r="B743" s="270"/>
      <c r="C743" s="270"/>
      <c r="D743" s="270"/>
      <c r="E743" s="270"/>
      <c r="F743" s="270"/>
      <c r="G743" s="270"/>
      <c r="H743" s="270"/>
      <c r="I743" s="270"/>
      <c r="J743" s="270"/>
      <c r="K743" s="270"/>
      <c r="L743" s="270"/>
      <c r="M743" s="270"/>
    </row>
    <row r="744">
      <c r="A744" s="272"/>
      <c r="B744" s="270"/>
      <c r="C744" s="270"/>
      <c r="D744" s="270"/>
      <c r="E744" s="270"/>
      <c r="F744" s="270"/>
      <c r="G744" s="270"/>
      <c r="H744" s="270"/>
      <c r="I744" s="270"/>
      <c r="J744" s="270"/>
      <c r="K744" s="270"/>
      <c r="L744" s="270"/>
      <c r="M744" s="270"/>
    </row>
    <row r="745">
      <c r="A745" s="272"/>
      <c r="B745" s="270"/>
      <c r="C745" s="270"/>
      <c r="D745" s="270"/>
      <c r="E745" s="270"/>
      <c r="F745" s="270"/>
      <c r="G745" s="270"/>
      <c r="H745" s="270"/>
      <c r="I745" s="270"/>
      <c r="J745" s="270"/>
      <c r="K745" s="270"/>
      <c r="L745" s="270"/>
      <c r="M745" s="270"/>
    </row>
    <row r="746">
      <c r="A746" s="272"/>
      <c r="B746" s="270"/>
      <c r="C746" s="270"/>
      <c r="D746" s="270"/>
      <c r="E746" s="270"/>
      <c r="F746" s="270"/>
      <c r="G746" s="270"/>
      <c r="H746" s="270"/>
      <c r="I746" s="270"/>
      <c r="J746" s="270"/>
      <c r="K746" s="270"/>
      <c r="L746" s="270"/>
      <c r="M746" s="270"/>
    </row>
    <row r="747">
      <c r="A747" s="272"/>
      <c r="B747" s="270"/>
      <c r="C747" s="270"/>
      <c r="D747" s="270"/>
      <c r="E747" s="270"/>
      <c r="F747" s="270"/>
      <c r="G747" s="270"/>
      <c r="H747" s="270"/>
      <c r="I747" s="270"/>
      <c r="J747" s="270"/>
      <c r="K747" s="270"/>
      <c r="L747" s="270"/>
      <c r="M747" s="270"/>
    </row>
    <row r="748">
      <c r="A748" s="272"/>
      <c r="B748" s="270"/>
      <c r="C748" s="270"/>
      <c r="D748" s="270"/>
      <c r="E748" s="270"/>
      <c r="F748" s="270"/>
      <c r="G748" s="270"/>
      <c r="H748" s="270"/>
      <c r="I748" s="270"/>
      <c r="J748" s="270"/>
      <c r="K748" s="270"/>
      <c r="L748" s="270"/>
      <c r="M748" s="270"/>
    </row>
    <row r="749">
      <c r="A749" s="272"/>
      <c r="B749" s="270"/>
      <c r="C749" s="270"/>
      <c r="D749" s="270"/>
      <c r="E749" s="270"/>
      <c r="F749" s="270"/>
      <c r="G749" s="270"/>
      <c r="H749" s="270"/>
      <c r="I749" s="270"/>
      <c r="J749" s="270"/>
      <c r="K749" s="270"/>
      <c r="L749" s="270"/>
      <c r="M749" s="270"/>
    </row>
    <row r="750">
      <c r="A750" s="272"/>
      <c r="B750" s="270"/>
      <c r="C750" s="270"/>
      <c r="D750" s="270"/>
      <c r="E750" s="270"/>
      <c r="F750" s="270"/>
      <c r="G750" s="270"/>
      <c r="H750" s="270"/>
      <c r="I750" s="270"/>
      <c r="J750" s="270"/>
      <c r="K750" s="270"/>
      <c r="L750" s="270"/>
      <c r="M750" s="270"/>
    </row>
    <row r="751">
      <c r="A751" s="272"/>
      <c r="B751" s="270"/>
      <c r="C751" s="270"/>
      <c r="D751" s="270"/>
      <c r="E751" s="270"/>
      <c r="F751" s="270"/>
      <c r="G751" s="270"/>
      <c r="H751" s="270"/>
      <c r="I751" s="270"/>
      <c r="J751" s="270"/>
      <c r="K751" s="270"/>
      <c r="L751" s="270"/>
      <c r="M751" s="270"/>
    </row>
    <row r="752">
      <c r="A752" s="272"/>
      <c r="B752" s="270"/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</row>
    <row r="753">
      <c r="A753" s="272"/>
      <c r="B753" s="270"/>
      <c r="C753" s="270"/>
      <c r="D753" s="270"/>
      <c r="E753" s="270"/>
      <c r="F753" s="270"/>
      <c r="G753" s="270"/>
      <c r="H753" s="270"/>
      <c r="I753" s="270"/>
      <c r="J753" s="270"/>
      <c r="K753" s="270"/>
      <c r="L753" s="270"/>
      <c r="M753" s="270"/>
    </row>
    <row r="754">
      <c r="A754" s="272"/>
      <c r="B754" s="270"/>
      <c r="C754" s="270"/>
      <c r="D754" s="270"/>
      <c r="E754" s="270"/>
      <c r="F754" s="270"/>
      <c r="G754" s="270"/>
      <c r="H754" s="270"/>
      <c r="I754" s="270"/>
      <c r="J754" s="270"/>
      <c r="K754" s="270"/>
      <c r="L754" s="270"/>
      <c r="M754" s="270"/>
    </row>
    <row r="755">
      <c r="A755" s="272"/>
      <c r="B755" s="270"/>
      <c r="C755" s="270"/>
      <c r="D755" s="270"/>
      <c r="E755" s="270"/>
      <c r="F755" s="270"/>
      <c r="G755" s="270"/>
      <c r="H755" s="270"/>
      <c r="I755" s="270"/>
      <c r="J755" s="270"/>
      <c r="K755" s="270"/>
      <c r="L755" s="270"/>
      <c r="M755" s="270"/>
    </row>
    <row r="756">
      <c r="A756" s="272"/>
      <c r="B756" s="270"/>
      <c r="C756" s="270"/>
      <c r="D756" s="270"/>
      <c r="E756" s="270"/>
      <c r="F756" s="270"/>
      <c r="G756" s="270"/>
      <c r="H756" s="270"/>
      <c r="I756" s="270"/>
      <c r="J756" s="270"/>
      <c r="K756" s="270"/>
      <c r="L756" s="270"/>
      <c r="M756" s="270"/>
    </row>
    <row r="757">
      <c r="A757" s="272"/>
      <c r="B757" s="270"/>
      <c r="C757" s="270"/>
      <c r="D757" s="270"/>
      <c r="E757" s="270"/>
      <c r="F757" s="270"/>
      <c r="G757" s="270"/>
      <c r="H757" s="270"/>
      <c r="I757" s="270"/>
      <c r="J757" s="270"/>
      <c r="K757" s="270"/>
      <c r="L757" s="270"/>
      <c r="M757" s="270"/>
    </row>
    <row r="758">
      <c r="A758" s="272"/>
      <c r="B758" s="270"/>
      <c r="C758" s="270"/>
      <c r="D758" s="270"/>
      <c r="E758" s="270"/>
      <c r="F758" s="270"/>
      <c r="G758" s="270"/>
      <c r="H758" s="270"/>
      <c r="I758" s="270"/>
      <c r="J758" s="270"/>
      <c r="K758" s="270"/>
      <c r="L758" s="270"/>
      <c r="M758" s="270"/>
    </row>
    <row r="759">
      <c r="A759" s="272"/>
      <c r="B759" s="270"/>
      <c r="C759" s="270"/>
      <c r="D759" s="270"/>
      <c r="E759" s="270"/>
      <c r="F759" s="270"/>
      <c r="G759" s="270"/>
      <c r="H759" s="270"/>
      <c r="I759" s="270"/>
      <c r="J759" s="270"/>
      <c r="K759" s="270"/>
      <c r="L759" s="270"/>
      <c r="M759" s="270"/>
    </row>
    <row r="760">
      <c r="A760" s="272"/>
      <c r="B760" s="270"/>
      <c r="C760" s="270"/>
      <c r="D760" s="270"/>
      <c r="E760" s="270"/>
      <c r="F760" s="270"/>
      <c r="G760" s="270"/>
      <c r="H760" s="270"/>
      <c r="I760" s="270"/>
      <c r="J760" s="270"/>
      <c r="K760" s="270"/>
      <c r="L760" s="270"/>
      <c r="M760" s="270"/>
    </row>
    <row r="761">
      <c r="A761" s="272"/>
      <c r="B761" s="270"/>
      <c r="C761" s="270"/>
      <c r="D761" s="270"/>
      <c r="E761" s="270"/>
      <c r="F761" s="270"/>
      <c r="G761" s="270"/>
      <c r="H761" s="270"/>
      <c r="I761" s="270"/>
      <c r="J761" s="270"/>
      <c r="K761" s="270"/>
      <c r="L761" s="270"/>
      <c r="M761" s="270"/>
    </row>
    <row r="762">
      <c r="A762" s="272"/>
      <c r="B762" s="270"/>
      <c r="C762" s="270"/>
      <c r="D762" s="270"/>
      <c r="E762" s="270"/>
      <c r="F762" s="270"/>
      <c r="G762" s="270"/>
      <c r="H762" s="270"/>
      <c r="I762" s="270"/>
      <c r="J762" s="270"/>
      <c r="K762" s="270"/>
      <c r="L762" s="270"/>
      <c r="M762" s="270"/>
    </row>
    <row r="763">
      <c r="A763" s="272"/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</row>
    <row r="764">
      <c r="A764" s="272"/>
      <c r="B764" s="270"/>
      <c r="C764" s="270"/>
      <c r="D764" s="270"/>
      <c r="E764" s="270"/>
      <c r="F764" s="270"/>
      <c r="G764" s="270"/>
      <c r="H764" s="270"/>
      <c r="I764" s="270"/>
      <c r="J764" s="270"/>
      <c r="K764" s="270"/>
      <c r="L764" s="270"/>
      <c r="M764" s="270"/>
    </row>
    <row r="765">
      <c r="A765" s="272"/>
      <c r="B765" s="270"/>
      <c r="C765" s="270"/>
      <c r="D765" s="270"/>
      <c r="E765" s="270"/>
      <c r="F765" s="270"/>
      <c r="G765" s="270"/>
      <c r="H765" s="270"/>
      <c r="I765" s="270"/>
      <c r="J765" s="270"/>
      <c r="K765" s="270"/>
      <c r="L765" s="270"/>
      <c r="M765" s="270"/>
    </row>
    <row r="766">
      <c r="A766" s="272"/>
      <c r="B766" s="270"/>
      <c r="C766" s="270"/>
      <c r="D766" s="270"/>
      <c r="E766" s="270"/>
      <c r="F766" s="270"/>
      <c r="G766" s="270"/>
      <c r="H766" s="270"/>
      <c r="I766" s="270"/>
      <c r="J766" s="270"/>
      <c r="K766" s="270"/>
      <c r="L766" s="270"/>
      <c r="M766" s="270"/>
    </row>
    <row r="767">
      <c r="A767" s="272"/>
      <c r="B767" s="270"/>
      <c r="C767" s="270"/>
      <c r="D767" s="270"/>
      <c r="E767" s="270"/>
      <c r="F767" s="270"/>
      <c r="G767" s="270"/>
      <c r="H767" s="270"/>
      <c r="I767" s="270"/>
      <c r="J767" s="270"/>
      <c r="K767" s="270"/>
      <c r="L767" s="270"/>
      <c r="M767" s="270"/>
    </row>
    <row r="768">
      <c r="A768" s="272"/>
      <c r="B768" s="270"/>
      <c r="C768" s="270"/>
      <c r="D768" s="270"/>
      <c r="E768" s="270"/>
      <c r="F768" s="270"/>
      <c r="G768" s="270"/>
      <c r="H768" s="270"/>
      <c r="I768" s="270"/>
      <c r="J768" s="270"/>
      <c r="K768" s="270"/>
      <c r="L768" s="270"/>
      <c r="M768" s="270"/>
    </row>
    <row r="769">
      <c r="A769" s="272"/>
      <c r="B769" s="270"/>
      <c r="C769" s="270"/>
      <c r="D769" s="270"/>
      <c r="E769" s="270"/>
      <c r="F769" s="270"/>
      <c r="G769" s="270"/>
      <c r="H769" s="270"/>
      <c r="I769" s="270"/>
      <c r="J769" s="270"/>
      <c r="K769" s="270"/>
      <c r="L769" s="270"/>
      <c r="M769" s="270"/>
    </row>
    <row r="770">
      <c r="A770" s="272"/>
      <c r="B770" s="270"/>
      <c r="C770" s="270"/>
      <c r="D770" s="270"/>
      <c r="E770" s="270"/>
      <c r="F770" s="270"/>
      <c r="G770" s="270"/>
      <c r="H770" s="270"/>
      <c r="I770" s="270"/>
      <c r="J770" s="270"/>
      <c r="K770" s="270"/>
      <c r="L770" s="270"/>
      <c r="M770" s="270"/>
    </row>
    <row r="771">
      <c r="A771" s="272"/>
      <c r="B771" s="270"/>
      <c r="C771" s="270"/>
      <c r="D771" s="270"/>
      <c r="E771" s="270"/>
      <c r="F771" s="270"/>
      <c r="G771" s="270"/>
      <c r="H771" s="270"/>
      <c r="I771" s="270"/>
      <c r="J771" s="270"/>
      <c r="K771" s="270"/>
      <c r="L771" s="270"/>
      <c r="M771" s="270"/>
    </row>
    <row r="772">
      <c r="A772" s="272"/>
      <c r="B772" s="270"/>
      <c r="C772" s="270"/>
      <c r="D772" s="270"/>
      <c r="E772" s="270"/>
      <c r="F772" s="270"/>
      <c r="G772" s="270"/>
      <c r="H772" s="270"/>
      <c r="I772" s="270"/>
      <c r="J772" s="270"/>
      <c r="K772" s="270"/>
      <c r="L772" s="270"/>
      <c r="M772" s="270"/>
    </row>
    <row r="773">
      <c r="A773" s="272"/>
      <c r="B773" s="270"/>
      <c r="C773" s="270"/>
      <c r="D773" s="270"/>
      <c r="E773" s="270"/>
      <c r="F773" s="270"/>
      <c r="G773" s="270"/>
      <c r="H773" s="270"/>
      <c r="I773" s="270"/>
      <c r="J773" s="270"/>
      <c r="K773" s="270"/>
      <c r="L773" s="270"/>
      <c r="M773" s="270"/>
    </row>
    <row r="774">
      <c r="A774" s="272"/>
      <c r="B774" s="270"/>
      <c r="C774" s="270"/>
      <c r="D774" s="270"/>
      <c r="E774" s="270"/>
      <c r="F774" s="270"/>
      <c r="G774" s="270"/>
      <c r="H774" s="270"/>
      <c r="I774" s="270"/>
      <c r="J774" s="270"/>
      <c r="K774" s="270"/>
      <c r="L774" s="270"/>
      <c r="M774" s="270"/>
    </row>
    <row r="775">
      <c r="A775" s="272"/>
      <c r="B775" s="270"/>
      <c r="C775" s="270"/>
      <c r="D775" s="270"/>
      <c r="E775" s="270"/>
      <c r="F775" s="270"/>
      <c r="G775" s="270"/>
      <c r="H775" s="270"/>
      <c r="I775" s="270"/>
      <c r="J775" s="270"/>
      <c r="K775" s="270"/>
      <c r="L775" s="270"/>
      <c r="M775" s="270"/>
    </row>
    <row r="776">
      <c r="A776" s="272"/>
      <c r="B776" s="270"/>
      <c r="C776" s="270"/>
      <c r="D776" s="270"/>
      <c r="E776" s="270"/>
      <c r="F776" s="270"/>
      <c r="G776" s="270"/>
      <c r="H776" s="270"/>
      <c r="I776" s="270"/>
      <c r="J776" s="270"/>
      <c r="K776" s="270"/>
      <c r="L776" s="270"/>
      <c r="M776" s="270"/>
    </row>
    <row r="777">
      <c r="A777" s="272"/>
      <c r="B777" s="270"/>
      <c r="C777" s="270"/>
      <c r="D777" s="270"/>
      <c r="E777" s="270"/>
      <c r="F777" s="270"/>
      <c r="G777" s="270"/>
      <c r="H777" s="270"/>
      <c r="I777" s="270"/>
      <c r="J777" s="270"/>
      <c r="K777" s="270"/>
      <c r="L777" s="270"/>
      <c r="M777" s="270"/>
    </row>
    <row r="778">
      <c r="A778" s="272"/>
      <c r="B778" s="270"/>
      <c r="C778" s="270"/>
      <c r="D778" s="270"/>
      <c r="E778" s="270"/>
      <c r="F778" s="270"/>
      <c r="G778" s="270"/>
      <c r="H778" s="270"/>
      <c r="I778" s="270"/>
      <c r="J778" s="270"/>
      <c r="K778" s="270"/>
      <c r="L778" s="270"/>
      <c r="M778" s="270"/>
    </row>
    <row r="779">
      <c r="A779" s="272"/>
      <c r="B779" s="270"/>
      <c r="C779" s="270"/>
      <c r="D779" s="270"/>
      <c r="E779" s="270"/>
      <c r="F779" s="270"/>
      <c r="G779" s="270"/>
      <c r="H779" s="270"/>
      <c r="I779" s="270"/>
      <c r="J779" s="270"/>
      <c r="K779" s="270"/>
      <c r="L779" s="270"/>
      <c r="M779" s="270"/>
    </row>
    <row r="780">
      <c r="A780" s="272"/>
      <c r="B780" s="270"/>
      <c r="C780" s="270"/>
      <c r="D780" s="270"/>
      <c r="E780" s="270"/>
      <c r="F780" s="270"/>
      <c r="G780" s="270"/>
      <c r="H780" s="270"/>
      <c r="I780" s="270"/>
      <c r="J780" s="270"/>
      <c r="K780" s="270"/>
      <c r="L780" s="270"/>
      <c r="M780" s="270"/>
    </row>
    <row r="781">
      <c r="A781" s="272"/>
      <c r="B781" s="270"/>
      <c r="C781" s="270"/>
      <c r="D781" s="270"/>
      <c r="E781" s="270"/>
      <c r="F781" s="270"/>
      <c r="G781" s="270"/>
      <c r="H781" s="270"/>
      <c r="I781" s="270"/>
      <c r="J781" s="270"/>
      <c r="K781" s="270"/>
      <c r="L781" s="270"/>
      <c r="M781" s="270"/>
    </row>
    <row r="782">
      <c r="A782" s="272"/>
      <c r="B782" s="270"/>
      <c r="C782" s="270"/>
      <c r="D782" s="270"/>
      <c r="E782" s="270"/>
      <c r="F782" s="270"/>
      <c r="G782" s="270"/>
      <c r="H782" s="270"/>
      <c r="I782" s="270"/>
      <c r="J782" s="270"/>
      <c r="K782" s="270"/>
      <c r="L782" s="270"/>
      <c r="M782" s="270"/>
    </row>
    <row r="783">
      <c r="A783" s="272"/>
      <c r="B783" s="270"/>
      <c r="C783" s="270"/>
      <c r="D783" s="270"/>
      <c r="E783" s="270"/>
      <c r="F783" s="270"/>
      <c r="G783" s="270"/>
      <c r="H783" s="270"/>
      <c r="I783" s="270"/>
      <c r="J783" s="270"/>
      <c r="K783" s="270"/>
      <c r="L783" s="270"/>
      <c r="M783" s="270"/>
    </row>
    <row r="784">
      <c r="A784" s="272"/>
      <c r="B784" s="270"/>
      <c r="C784" s="270"/>
      <c r="D784" s="270"/>
      <c r="E784" s="270"/>
      <c r="F784" s="270"/>
      <c r="G784" s="270"/>
      <c r="H784" s="270"/>
      <c r="I784" s="270"/>
      <c r="J784" s="270"/>
      <c r="K784" s="270"/>
      <c r="L784" s="270"/>
      <c r="M784" s="270"/>
    </row>
    <row r="785">
      <c r="A785" s="272"/>
      <c r="B785" s="270"/>
      <c r="C785" s="270"/>
      <c r="D785" s="270"/>
      <c r="E785" s="270"/>
      <c r="F785" s="270"/>
      <c r="G785" s="270"/>
      <c r="H785" s="270"/>
      <c r="I785" s="270"/>
      <c r="J785" s="270"/>
      <c r="K785" s="270"/>
      <c r="L785" s="270"/>
      <c r="M785" s="270"/>
    </row>
    <row r="786">
      <c r="A786" s="272"/>
      <c r="B786" s="270"/>
      <c r="C786" s="270"/>
      <c r="D786" s="270"/>
      <c r="E786" s="270"/>
      <c r="F786" s="270"/>
      <c r="G786" s="270"/>
      <c r="H786" s="270"/>
      <c r="I786" s="270"/>
      <c r="J786" s="270"/>
      <c r="K786" s="270"/>
      <c r="L786" s="270"/>
      <c r="M786" s="270"/>
    </row>
    <row r="787">
      <c r="A787" s="272"/>
      <c r="B787" s="270"/>
      <c r="C787" s="270"/>
      <c r="D787" s="270"/>
      <c r="E787" s="270"/>
      <c r="F787" s="270"/>
      <c r="G787" s="270"/>
      <c r="H787" s="270"/>
      <c r="I787" s="270"/>
      <c r="J787" s="270"/>
      <c r="K787" s="270"/>
      <c r="L787" s="270"/>
      <c r="M787" s="270"/>
    </row>
    <row r="788">
      <c r="A788" s="272"/>
      <c r="B788" s="270"/>
      <c r="C788" s="270"/>
      <c r="D788" s="270"/>
      <c r="E788" s="270"/>
      <c r="F788" s="270"/>
      <c r="G788" s="270"/>
      <c r="H788" s="270"/>
      <c r="I788" s="270"/>
      <c r="J788" s="270"/>
      <c r="K788" s="270"/>
      <c r="L788" s="270"/>
      <c r="M788" s="270"/>
    </row>
    <row r="789">
      <c r="A789" s="272"/>
      <c r="B789" s="270"/>
      <c r="C789" s="270"/>
      <c r="D789" s="270"/>
      <c r="E789" s="270"/>
      <c r="F789" s="270"/>
      <c r="G789" s="270"/>
      <c r="H789" s="270"/>
      <c r="I789" s="270"/>
      <c r="J789" s="270"/>
      <c r="K789" s="270"/>
      <c r="L789" s="270"/>
      <c r="M789" s="270"/>
    </row>
    <row r="790">
      <c r="A790" s="272"/>
      <c r="B790" s="270"/>
      <c r="C790" s="270"/>
      <c r="D790" s="270"/>
      <c r="E790" s="270"/>
      <c r="F790" s="270"/>
      <c r="G790" s="270"/>
      <c r="H790" s="270"/>
      <c r="I790" s="270"/>
      <c r="J790" s="270"/>
      <c r="K790" s="270"/>
      <c r="L790" s="270"/>
      <c r="M790" s="270"/>
    </row>
    <row r="791">
      <c r="A791" s="272"/>
      <c r="B791" s="270"/>
      <c r="C791" s="270"/>
      <c r="D791" s="270"/>
      <c r="E791" s="270"/>
      <c r="F791" s="270"/>
      <c r="G791" s="270"/>
      <c r="H791" s="270"/>
      <c r="I791" s="270"/>
      <c r="J791" s="270"/>
      <c r="K791" s="270"/>
      <c r="L791" s="270"/>
      <c r="M791" s="270"/>
    </row>
    <row r="792">
      <c r="A792" s="272"/>
      <c r="B792" s="270"/>
      <c r="C792" s="270"/>
      <c r="D792" s="270"/>
      <c r="E792" s="270"/>
      <c r="F792" s="270"/>
      <c r="G792" s="270"/>
      <c r="H792" s="270"/>
      <c r="I792" s="270"/>
      <c r="J792" s="270"/>
      <c r="K792" s="270"/>
      <c r="L792" s="270"/>
      <c r="M792" s="270"/>
    </row>
    <row r="793">
      <c r="A793" s="272"/>
      <c r="B793" s="270"/>
      <c r="C793" s="270"/>
      <c r="D793" s="270"/>
      <c r="E793" s="270"/>
      <c r="F793" s="270"/>
      <c r="G793" s="270"/>
      <c r="H793" s="270"/>
      <c r="I793" s="270"/>
      <c r="J793" s="270"/>
      <c r="K793" s="270"/>
      <c r="L793" s="270"/>
      <c r="M793" s="270"/>
    </row>
    <row r="794">
      <c r="A794" s="272"/>
      <c r="B794" s="270"/>
      <c r="C794" s="270"/>
      <c r="D794" s="270"/>
      <c r="E794" s="270"/>
      <c r="F794" s="270"/>
      <c r="G794" s="270"/>
      <c r="H794" s="270"/>
      <c r="I794" s="270"/>
      <c r="J794" s="270"/>
      <c r="K794" s="270"/>
      <c r="L794" s="270"/>
      <c r="M794" s="270"/>
    </row>
    <row r="795">
      <c r="A795" s="272"/>
      <c r="B795" s="270"/>
      <c r="C795" s="270"/>
      <c r="D795" s="270"/>
      <c r="E795" s="270"/>
      <c r="F795" s="270"/>
      <c r="G795" s="270"/>
      <c r="H795" s="270"/>
      <c r="I795" s="270"/>
      <c r="J795" s="270"/>
      <c r="K795" s="270"/>
      <c r="L795" s="270"/>
      <c r="M795" s="270"/>
    </row>
    <row r="796">
      <c r="A796" s="272"/>
      <c r="B796" s="270"/>
      <c r="C796" s="270"/>
      <c r="D796" s="270"/>
      <c r="E796" s="270"/>
      <c r="F796" s="270"/>
      <c r="G796" s="270"/>
      <c r="H796" s="270"/>
      <c r="I796" s="270"/>
      <c r="J796" s="270"/>
      <c r="K796" s="270"/>
      <c r="L796" s="270"/>
      <c r="M796" s="270"/>
    </row>
    <row r="797">
      <c r="A797" s="272"/>
      <c r="B797" s="270"/>
      <c r="C797" s="270"/>
      <c r="D797" s="270"/>
      <c r="E797" s="270"/>
      <c r="F797" s="270"/>
      <c r="G797" s="270"/>
      <c r="H797" s="270"/>
      <c r="I797" s="270"/>
      <c r="J797" s="270"/>
      <c r="K797" s="270"/>
      <c r="L797" s="270"/>
      <c r="M797" s="270"/>
    </row>
    <row r="798">
      <c r="A798" s="272"/>
      <c r="B798" s="270"/>
      <c r="C798" s="270"/>
      <c r="D798" s="270"/>
      <c r="E798" s="270"/>
      <c r="F798" s="270"/>
      <c r="G798" s="270"/>
      <c r="H798" s="270"/>
      <c r="I798" s="270"/>
      <c r="J798" s="270"/>
      <c r="K798" s="270"/>
      <c r="L798" s="270"/>
      <c r="M798" s="270"/>
    </row>
    <row r="799">
      <c r="A799" s="272"/>
      <c r="B799" s="270"/>
      <c r="C799" s="270"/>
      <c r="D799" s="270"/>
      <c r="E799" s="270"/>
      <c r="F799" s="270"/>
      <c r="G799" s="270"/>
      <c r="H799" s="270"/>
      <c r="I799" s="270"/>
      <c r="J799" s="270"/>
      <c r="K799" s="270"/>
      <c r="L799" s="270"/>
      <c r="M799" s="270"/>
    </row>
    <row r="800">
      <c r="A800" s="272"/>
      <c r="B800" s="270"/>
      <c r="C800" s="270"/>
      <c r="D800" s="270"/>
      <c r="E800" s="270"/>
      <c r="F800" s="270"/>
      <c r="G800" s="270"/>
      <c r="H800" s="270"/>
      <c r="I800" s="270"/>
      <c r="J800" s="270"/>
      <c r="K800" s="270"/>
      <c r="L800" s="270"/>
      <c r="M800" s="270"/>
    </row>
    <row r="801">
      <c r="A801" s="272"/>
      <c r="B801" s="270"/>
      <c r="C801" s="270"/>
      <c r="D801" s="270"/>
      <c r="E801" s="270"/>
      <c r="F801" s="270"/>
      <c r="G801" s="270"/>
      <c r="H801" s="270"/>
      <c r="I801" s="270"/>
      <c r="J801" s="270"/>
      <c r="K801" s="270"/>
      <c r="L801" s="270"/>
      <c r="M801" s="270"/>
    </row>
    <row r="802">
      <c r="A802" s="272"/>
      <c r="B802" s="270"/>
      <c r="C802" s="270"/>
      <c r="D802" s="270"/>
      <c r="E802" s="270"/>
      <c r="F802" s="270"/>
      <c r="G802" s="270"/>
      <c r="H802" s="270"/>
      <c r="I802" s="270"/>
      <c r="J802" s="270"/>
      <c r="K802" s="270"/>
      <c r="L802" s="270"/>
      <c r="M802" s="270"/>
    </row>
    <row r="803">
      <c r="A803" s="272"/>
      <c r="B803" s="270"/>
      <c r="C803" s="270"/>
      <c r="D803" s="270"/>
      <c r="E803" s="270"/>
      <c r="F803" s="270"/>
      <c r="G803" s="270"/>
      <c r="H803" s="270"/>
      <c r="I803" s="270"/>
      <c r="J803" s="270"/>
      <c r="K803" s="270"/>
      <c r="L803" s="270"/>
      <c r="M803" s="270"/>
    </row>
    <row r="804">
      <c r="A804" s="272"/>
      <c r="B804" s="270"/>
      <c r="C804" s="270"/>
      <c r="D804" s="270"/>
      <c r="E804" s="270"/>
      <c r="F804" s="270"/>
      <c r="G804" s="270"/>
      <c r="H804" s="270"/>
      <c r="I804" s="270"/>
      <c r="J804" s="270"/>
      <c r="K804" s="270"/>
      <c r="L804" s="270"/>
      <c r="M804" s="270"/>
    </row>
    <row r="805">
      <c r="A805" s="272"/>
      <c r="B805" s="270"/>
      <c r="C805" s="270"/>
      <c r="D805" s="270"/>
      <c r="E805" s="270"/>
      <c r="F805" s="270"/>
      <c r="G805" s="270"/>
      <c r="H805" s="270"/>
      <c r="I805" s="270"/>
      <c r="J805" s="270"/>
      <c r="K805" s="270"/>
      <c r="L805" s="270"/>
      <c r="M805" s="270"/>
    </row>
    <row r="806">
      <c r="A806" s="272"/>
      <c r="B806" s="270"/>
      <c r="C806" s="270"/>
      <c r="D806" s="270"/>
      <c r="E806" s="270"/>
      <c r="F806" s="270"/>
      <c r="G806" s="270"/>
      <c r="H806" s="270"/>
      <c r="I806" s="270"/>
      <c r="J806" s="270"/>
      <c r="K806" s="270"/>
      <c r="L806" s="270"/>
      <c r="M806" s="270"/>
    </row>
    <row r="807">
      <c r="A807" s="272"/>
      <c r="B807" s="270"/>
      <c r="C807" s="270"/>
      <c r="D807" s="270"/>
      <c r="E807" s="270"/>
      <c r="F807" s="270"/>
      <c r="G807" s="270"/>
      <c r="H807" s="270"/>
      <c r="I807" s="270"/>
      <c r="J807" s="270"/>
      <c r="K807" s="270"/>
      <c r="L807" s="270"/>
      <c r="M807" s="270"/>
    </row>
    <row r="808">
      <c r="A808" s="272"/>
      <c r="B808" s="270"/>
      <c r="C808" s="270"/>
      <c r="D808" s="270"/>
      <c r="E808" s="270"/>
      <c r="F808" s="270"/>
      <c r="G808" s="270"/>
      <c r="H808" s="270"/>
      <c r="I808" s="270"/>
      <c r="J808" s="270"/>
      <c r="K808" s="270"/>
      <c r="L808" s="270"/>
      <c r="M808" s="270"/>
    </row>
    <row r="809">
      <c r="A809" s="272"/>
      <c r="B809" s="270"/>
      <c r="C809" s="270"/>
      <c r="D809" s="270"/>
      <c r="E809" s="270"/>
      <c r="F809" s="270"/>
      <c r="G809" s="270"/>
      <c r="H809" s="270"/>
      <c r="I809" s="270"/>
      <c r="J809" s="270"/>
      <c r="K809" s="270"/>
      <c r="L809" s="270"/>
      <c r="M809" s="270"/>
    </row>
    <row r="810">
      <c r="A810" s="272"/>
      <c r="B810" s="270"/>
      <c r="C810" s="270"/>
      <c r="D810" s="270"/>
      <c r="E810" s="270"/>
      <c r="F810" s="270"/>
      <c r="G810" s="270"/>
      <c r="H810" s="270"/>
      <c r="I810" s="270"/>
      <c r="J810" s="270"/>
      <c r="K810" s="270"/>
      <c r="L810" s="270"/>
      <c r="M810" s="270"/>
    </row>
    <row r="811">
      <c r="A811" s="272"/>
      <c r="B811" s="270"/>
      <c r="C811" s="270"/>
      <c r="D811" s="270"/>
      <c r="E811" s="270"/>
      <c r="F811" s="270"/>
      <c r="G811" s="270"/>
      <c r="H811" s="270"/>
      <c r="I811" s="270"/>
      <c r="J811" s="270"/>
      <c r="K811" s="270"/>
      <c r="L811" s="270"/>
      <c r="M811" s="270"/>
    </row>
    <row r="812">
      <c r="A812" s="272"/>
      <c r="B812" s="270"/>
      <c r="C812" s="270"/>
      <c r="D812" s="270"/>
      <c r="E812" s="270"/>
      <c r="F812" s="270"/>
      <c r="G812" s="270"/>
      <c r="H812" s="270"/>
      <c r="I812" s="270"/>
      <c r="J812" s="270"/>
      <c r="K812" s="270"/>
      <c r="L812" s="270"/>
      <c r="M812" s="270"/>
    </row>
    <row r="813">
      <c r="A813" s="272"/>
      <c r="B813" s="270"/>
      <c r="C813" s="270"/>
      <c r="D813" s="270"/>
      <c r="E813" s="270"/>
      <c r="F813" s="270"/>
      <c r="G813" s="270"/>
      <c r="H813" s="270"/>
      <c r="I813" s="270"/>
      <c r="J813" s="270"/>
      <c r="K813" s="270"/>
      <c r="L813" s="270"/>
      <c r="M813" s="270"/>
    </row>
    <row r="814">
      <c r="A814" s="272"/>
      <c r="B814" s="270"/>
      <c r="C814" s="270"/>
      <c r="D814" s="270"/>
      <c r="E814" s="270"/>
      <c r="F814" s="270"/>
      <c r="G814" s="270"/>
      <c r="H814" s="270"/>
      <c r="I814" s="270"/>
      <c r="J814" s="270"/>
      <c r="K814" s="270"/>
      <c r="L814" s="270"/>
      <c r="M814" s="270"/>
    </row>
    <row r="815">
      <c r="A815" s="272"/>
      <c r="B815" s="270"/>
      <c r="C815" s="270"/>
      <c r="D815" s="270"/>
      <c r="E815" s="270"/>
      <c r="F815" s="270"/>
      <c r="G815" s="270"/>
      <c r="H815" s="270"/>
      <c r="I815" s="270"/>
      <c r="J815" s="270"/>
      <c r="K815" s="270"/>
      <c r="L815" s="270"/>
      <c r="M815" s="270"/>
    </row>
    <row r="816">
      <c r="A816" s="272"/>
      <c r="B816" s="270"/>
      <c r="C816" s="270"/>
      <c r="D816" s="270"/>
      <c r="E816" s="270"/>
      <c r="F816" s="270"/>
      <c r="G816" s="270"/>
      <c r="H816" s="270"/>
      <c r="I816" s="270"/>
      <c r="J816" s="270"/>
      <c r="K816" s="270"/>
      <c r="L816" s="270"/>
      <c r="M816" s="270"/>
    </row>
    <row r="817">
      <c r="A817" s="272"/>
      <c r="B817" s="270"/>
      <c r="C817" s="270"/>
      <c r="D817" s="270"/>
      <c r="E817" s="270"/>
      <c r="F817" s="270"/>
      <c r="G817" s="270"/>
      <c r="H817" s="270"/>
      <c r="I817" s="270"/>
      <c r="J817" s="270"/>
      <c r="K817" s="270"/>
      <c r="L817" s="270"/>
      <c r="M817" s="270"/>
    </row>
    <row r="818">
      <c r="A818" s="272"/>
      <c r="B818" s="270"/>
      <c r="C818" s="270"/>
      <c r="D818" s="270"/>
      <c r="E818" s="270"/>
      <c r="F818" s="270"/>
      <c r="G818" s="270"/>
      <c r="H818" s="270"/>
      <c r="I818" s="270"/>
      <c r="J818" s="270"/>
      <c r="K818" s="270"/>
      <c r="L818" s="270"/>
      <c r="M818" s="270"/>
    </row>
    <row r="819">
      <c r="A819" s="272"/>
      <c r="B819" s="270"/>
      <c r="C819" s="270"/>
      <c r="D819" s="270"/>
      <c r="E819" s="270"/>
      <c r="F819" s="270"/>
      <c r="G819" s="270"/>
      <c r="H819" s="270"/>
      <c r="I819" s="270"/>
      <c r="J819" s="270"/>
      <c r="K819" s="270"/>
      <c r="L819" s="270"/>
      <c r="M819" s="270"/>
    </row>
    <row r="820">
      <c r="A820" s="272"/>
      <c r="B820" s="270"/>
      <c r="C820" s="270"/>
      <c r="D820" s="270"/>
      <c r="E820" s="270"/>
      <c r="F820" s="270"/>
      <c r="G820" s="270"/>
      <c r="H820" s="270"/>
      <c r="I820" s="270"/>
      <c r="J820" s="270"/>
      <c r="K820" s="270"/>
      <c r="L820" s="270"/>
      <c r="M820" s="270"/>
    </row>
    <row r="821">
      <c r="A821" s="272"/>
      <c r="B821" s="270"/>
      <c r="C821" s="270"/>
      <c r="D821" s="270"/>
      <c r="E821" s="270"/>
      <c r="F821" s="270"/>
      <c r="G821" s="270"/>
      <c r="H821" s="270"/>
      <c r="I821" s="270"/>
      <c r="J821" s="270"/>
      <c r="K821" s="270"/>
      <c r="L821" s="270"/>
      <c r="M821" s="270"/>
    </row>
    <row r="822">
      <c r="A822" s="272"/>
      <c r="B822" s="270"/>
      <c r="C822" s="270"/>
      <c r="D822" s="270"/>
      <c r="E822" s="270"/>
      <c r="F822" s="270"/>
      <c r="G822" s="270"/>
      <c r="H822" s="270"/>
      <c r="I822" s="270"/>
      <c r="J822" s="270"/>
      <c r="K822" s="270"/>
      <c r="L822" s="270"/>
      <c r="M822" s="270"/>
    </row>
    <row r="823">
      <c r="A823" s="272"/>
      <c r="B823" s="270"/>
      <c r="C823" s="270"/>
      <c r="D823" s="270"/>
      <c r="E823" s="270"/>
      <c r="F823" s="270"/>
      <c r="G823" s="270"/>
      <c r="H823" s="270"/>
      <c r="I823" s="270"/>
      <c r="J823" s="270"/>
      <c r="K823" s="270"/>
      <c r="L823" s="270"/>
      <c r="M823" s="270"/>
    </row>
    <row r="824">
      <c r="A824" s="272"/>
      <c r="B824" s="270"/>
      <c r="C824" s="270"/>
      <c r="D824" s="270"/>
      <c r="E824" s="270"/>
      <c r="F824" s="270"/>
      <c r="G824" s="270"/>
      <c r="H824" s="270"/>
      <c r="I824" s="270"/>
      <c r="J824" s="270"/>
      <c r="K824" s="270"/>
      <c r="L824" s="270"/>
      <c r="M824" s="270"/>
    </row>
    <row r="825">
      <c r="A825" s="272"/>
      <c r="B825" s="270"/>
      <c r="C825" s="270"/>
      <c r="D825" s="270"/>
      <c r="E825" s="270"/>
      <c r="F825" s="270"/>
      <c r="G825" s="270"/>
      <c r="H825" s="270"/>
      <c r="I825" s="270"/>
      <c r="J825" s="270"/>
      <c r="K825" s="270"/>
      <c r="L825" s="270"/>
      <c r="M825" s="270"/>
    </row>
    <row r="826">
      <c r="A826" s="272"/>
      <c r="B826" s="270"/>
      <c r="C826" s="270"/>
      <c r="D826" s="270"/>
      <c r="E826" s="270"/>
      <c r="F826" s="270"/>
      <c r="G826" s="270"/>
      <c r="H826" s="270"/>
      <c r="I826" s="270"/>
      <c r="J826" s="270"/>
      <c r="K826" s="270"/>
      <c r="L826" s="270"/>
      <c r="M826" s="270"/>
    </row>
    <row r="827">
      <c r="A827" s="272"/>
      <c r="B827" s="270"/>
      <c r="C827" s="270"/>
      <c r="D827" s="270"/>
      <c r="E827" s="270"/>
      <c r="F827" s="270"/>
      <c r="G827" s="270"/>
      <c r="H827" s="270"/>
      <c r="I827" s="270"/>
      <c r="J827" s="270"/>
      <c r="K827" s="270"/>
      <c r="L827" s="270"/>
      <c r="M827" s="270"/>
    </row>
    <row r="828">
      <c r="A828" s="272"/>
      <c r="B828" s="270"/>
      <c r="C828" s="270"/>
      <c r="D828" s="270"/>
      <c r="E828" s="270"/>
      <c r="F828" s="270"/>
      <c r="G828" s="270"/>
      <c r="H828" s="270"/>
      <c r="I828" s="270"/>
      <c r="J828" s="270"/>
      <c r="K828" s="270"/>
      <c r="L828" s="270"/>
      <c r="M828" s="270"/>
    </row>
    <row r="829">
      <c r="A829" s="272"/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</row>
    <row r="830">
      <c r="A830" s="272"/>
      <c r="B830" s="270"/>
      <c r="C830" s="270"/>
      <c r="D830" s="270"/>
      <c r="E830" s="270"/>
      <c r="F830" s="270"/>
      <c r="G830" s="270"/>
      <c r="H830" s="270"/>
      <c r="I830" s="270"/>
      <c r="J830" s="270"/>
      <c r="K830" s="270"/>
      <c r="L830" s="270"/>
      <c r="M830" s="270"/>
    </row>
    <row r="831">
      <c r="A831" s="272"/>
      <c r="B831" s="270"/>
      <c r="C831" s="270"/>
      <c r="D831" s="270"/>
      <c r="E831" s="270"/>
      <c r="F831" s="270"/>
      <c r="G831" s="270"/>
      <c r="H831" s="270"/>
      <c r="I831" s="270"/>
      <c r="J831" s="270"/>
      <c r="K831" s="270"/>
      <c r="L831" s="270"/>
      <c r="M831" s="270"/>
    </row>
    <row r="832">
      <c r="A832" s="272"/>
      <c r="B832" s="270"/>
      <c r="C832" s="270"/>
      <c r="D832" s="270"/>
      <c r="E832" s="270"/>
      <c r="F832" s="270"/>
      <c r="G832" s="270"/>
      <c r="H832" s="270"/>
      <c r="I832" s="270"/>
      <c r="J832" s="270"/>
      <c r="K832" s="270"/>
      <c r="L832" s="270"/>
      <c r="M832" s="270"/>
    </row>
    <row r="833">
      <c r="A833" s="272"/>
      <c r="B833" s="270"/>
      <c r="C833" s="270"/>
      <c r="D833" s="270"/>
      <c r="E833" s="270"/>
      <c r="F833" s="270"/>
      <c r="G833" s="270"/>
      <c r="H833" s="270"/>
      <c r="I833" s="270"/>
      <c r="J833" s="270"/>
      <c r="K833" s="270"/>
      <c r="L833" s="270"/>
      <c r="M833" s="270"/>
    </row>
    <row r="834">
      <c r="A834" s="272"/>
      <c r="B834" s="270"/>
      <c r="C834" s="270"/>
      <c r="D834" s="270"/>
      <c r="E834" s="270"/>
      <c r="F834" s="270"/>
      <c r="G834" s="270"/>
      <c r="H834" s="270"/>
      <c r="I834" s="270"/>
      <c r="J834" s="270"/>
      <c r="K834" s="270"/>
      <c r="L834" s="270"/>
      <c r="M834" s="270"/>
    </row>
    <row r="835">
      <c r="A835" s="272"/>
      <c r="B835" s="270"/>
      <c r="C835" s="270"/>
      <c r="D835" s="270"/>
      <c r="E835" s="270"/>
      <c r="F835" s="270"/>
      <c r="G835" s="270"/>
      <c r="H835" s="270"/>
      <c r="I835" s="270"/>
      <c r="J835" s="270"/>
      <c r="K835" s="270"/>
      <c r="L835" s="270"/>
      <c r="M835" s="270"/>
    </row>
    <row r="836">
      <c r="A836" s="272"/>
      <c r="B836" s="270"/>
      <c r="C836" s="270"/>
      <c r="D836" s="270"/>
      <c r="E836" s="270"/>
      <c r="F836" s="270"/>
      <c r="G836" s="270"/>
      <c r="H836" s="270"/>
      <c r="I836" s="270"/>
      <c r="J836" s="270"/>
      <c r="K836" s="270"/>
      <c r="L836" s="270"/>
      <c r="M836" s="270"/>
    </row>
    <row r="837">
      <c r="A837" s="272"/>
      <c r="B837" s="270"/>
      <c r="C837" s="270"/>
      <c r="D837" s="270"/>
      <c r="E837" s="270"/>
      <c r="F837" s="270"/>
      <c r="G837" s="270"/>
      <c r="H837" s="270"/>
      <c r="I837" s="270"/>
      <c r="J837" s="270"/>
      <c r="K837" s="270"/>
      <c r="L837" s="270"/>
      <c r="M837" s="270"/>
    </row>
    <row r="838">
      <c r="A838" s="272"/>
      <c r="B838" s="270"/>
      <c r="C838" s="270"/>
      <c r="D838" s="270"/>
      <c r="E838" s="270"/>
      <c r="F838" s="270"/>
      <c r="G838" s="270"/>
      <c r="H838" s="270"/>
      <c r="I838" s="270"/>
      <c r="J838" s="270"/>
      <c r="K838" s="270"/>
      <c r="L838" s="270"/>
      <c r="M838" s="270"/>
    </row>
    <row r="839">
      <c r="A839" s="272"/>
      <c r="B839" s="270"/>
      <c r="C839" s="270"/>
      <c r="D839" s="270"/>
      <c r="E839" s="270"/>
      <c r="F839" s="270"/>
      <c r="G839" s="270"/>
      <c r="H839" s="270"/>
      <c r="I839" s="270"/>
      <c r="J839" s="270"/>
      <c r="K839" s="270"/>
      <c r="L839" s="270"/>
      <c r="M839" s="270"/>
    </row>
    <row r="840">
      <c r="A840" s="272"/>
      <c r="B840" s="270"/>
      <c r="C840" s="270"/>
      <c r="D840" s="270"/>
      <c r="E840" s="270"/>
      <c r="F840" s="270"/>
      <c r="G840" s="270"/>
      <c r="H840" s="270"/>
      <c r="I840" s="270"/>
      <c r="J840" s="270"/>
      <c r="K840" s="270"/>
      <c r="L840" s="270"/>
      <c r="M840" s="270"/>
    </row>
    <row r="841">
      <c r="A841" s="272"/>
      <c r="B841" s="270"/>
      <c r="C841" s="270"/>
      <c r="D841" s="270"/>
      <c r="E841" s="270"/>
      <c r="F841" s="270"/>
      <c r="G841" s="270"/>
      <c r="H841" s="270"/>
      <c r="I841" s="270"/>
      <c r="J841" s="270"/>
      <c r="K841" s="270"/>
      <c r="L841" s="270"/>
      <c r="M841" s="270"/>
    </row>
    <row r="842">
      <c r="A842" s="272"/>
      <c r="B842" s="270"/>
      <c r="C842" s="270"/>
      <c r="D842" s="270"/>
      <c r="E842" s="270"/>
      <c r="F842" s="270"/>
      <c r="G842" s="270"/>
      <c r="H842" s="270"/>
      <c r="I842" s="270"/>
      <c r="J842" s="270"/>
      <c r="K842" s="270"/>
      <c r="L842" s="270"/>
      <c r="M842" s="270"/>
    </row>
    <row r="843">
      <c r="A843" s="272"/>
      <c r="B843" s="270"/>
      <c r="C843" s="270"/>
      <c r="D843" s="270"/>
      <c r="E843" s="270"/>
      <c r="F843" s="270"/>
      <c r="G843" s="270"/>
      <c r="H843" s="270"/>
      <c r="I843" s="270"/>
      <c r="J843" s="270"/>
      <c r="K843" s="270"/>
      <c r="L843" s="270"/>
      <c r="M843" s="270"/>
    </row>
    <row r="844">
      <c r="A844" s="272"/>
      <c r="B844" s="270"/>
      <c r="C844" s="270"/>
      <c r="D844" s="270"/>
      <c r="E844" s="270"/>
      <c r="F844" s="270"/>
      <c r="G844" s="270"/>
      <c r="H844" s="270"/>
      <c r="I844" s="270"/>
      <c r="J844" s="270"/>
      <c r="K844" s="270"/>
      <c r="L844" s="270"/>
      <c r="M844" s="270"/>
    </row>
    <row r="845">
      <c r="A845" s="272"/>
      <c r="B845" s="270"/>
      <c r="C845" s="270"/>
      <c r="D845" s="270"/>
      <c r="E845" s="270"/>
      <c r="F845" s="270"/>
      <c r="G845" s="270"/>
      <c r="H845" s="270"/>
      <c r="I845" s="270"/>
      <c r="J845" s="270"/>
      <c r="K845" s="270"/>
      <c r="L845" s="270"/>
      <c r="M845" s="270"/>
    </row>
    <row r="846">
      <c r="A846" s="272"/>
      <c r="B846" s="270"/>
      <c r="C846" s="270"/>
      <c r="D846" s="270"/>
      <c r="E846" s="270"/>
      <c r="F846" s="270"/>
      <c r="G846" s="270"/>
      <c r="H846" s="270"/>
      <c r="I846" s="270"/>
      <c r="J846" s="270"/>
      <c r="K846" s="270"/>
      <c r="L846" s="270"/>
      <c r="M846" s="270"/>
    </row>
    <row r="847">
      <c r="A847" s="272"/>
      <c r="B847" s="270"/>
      <c r="C847" s="270"/>
      <c r="D847" s="270"/>
      <c r="E847" s="270"/>
      <c r="F847" s="270"/>
      <c r="G847" s="270"/>
      <c r="H847" s="270"/>
      <c r="I847" s="270"/>
      <c r="J847" s="270"/>
      <c r="K847" s="270"/>
      <c r="L847" s="270"/>
      <c r="M847" s="270"/>
    </row>
    <row r="848">
      <c r="A848" s="272"/>
      <c r="B848" s="270"/>
      <c r="C848" s="270"/>
      <c r="D848" s="270"/>
      <c r="E848" s="270"/>
      <c r="F848" s="270"/>
      <c r="G848" s="270"/>
      <c r="H848" s="270"/>
      <c r="I848" s="270"/>
      <c r="J848" s="270"/>
      <c r="K848" s="270"/>
      <c r="L848" s="270"/>
      <c r="M848" s="270"/>
    </row>
    <row r="849">
      <c r="A849" s="272"/>
      <c r="B849" s="270"/>
      <c r="C849" s="270"/>
      <c r="D849" s="270"/>
      <c r="E849" s="270"/>
      <c r="F849" s="270"/>
      <c r="G849" s="270"/>
      <c r="H849" s="270"/>
      <c r="I849" s="270"/>
      <c r="J849" s="270"/>
      <c r="K849" s="270"/>
      <c r="L849" s="270"/>
      <c r="M849" s="270"/>
    </row>
    <row r="850">
      <c r="A850" s="272"/>
      <c r="B850" s="270"/>
      <c r="C850" s="270"/>
      <c r="D850" s="270"/>
      <c r="E850" s="270"/>
      <c r="F850" s="270"/>
      <c r="G850" s="270"/>
      <c r="H850" s="270"/>
      <c r="I850" s="270"/>
      <c r="J850" s="270"/>
      <c r="K850" s="270"/>
      <c r="L850" s="270"/>
      <c r="M850" s="270"/>
    </row>
    <row r="851">
      <c r="A851" s="272"/>
      <c r="B851" s="270"/>
      <c r="C851" s="270"/>
      <c r="D851" s="270"/>
      <c r="E851" s="270"/>
      <c r="F851" s="270"/>
      <c r="G851" s="270"/>
      <c r="H851" s="270"/>
      <c r="I851" s="270"/>
      <c r="J851" s="270"/>
      <c r="K851" s="270"/>
      <c r="L851" s="270"/>
      <c r="M851" s="270"/>
    </row>
    <row r="852">
      <c r="A852" s="272"/>
      <c r="B852" s="270"/>
      <c r="C852" s="270"/>
      <c r="D852" s="270"/>
      <c r="E852" s="270"/>
      <c r="F852" s="270"/>
      <c r="G852" s="270"/>
      <c r="H852" s="270"/>
      <c r="I852" s="270"/>
      <c r="J852" s="270"/>
      <c r="K852" s="270"/>
      <c r="L852" s="270"/>
      <c r="M852" s="270"/>
    </row>
    <row r="853">
      <c r="A853" s="272"/>
      <c r="B853" s="270"/>
      <c r="C853" s="270"/>
      <c r="D853" s="270"/>
      <c r="E853" s="270"/>
      <c r="F853" s="270"/>
      <c r="G853" s="270"/>
      <c r="H853" s="270"/>
      <c r="I853" s="270"/>
      <c r="J853" s="270"/>
      <c r="K853" s="270"/>
      <c r="L853" s="270"/>
      <c r="M853" s="270"/>
    </row>
    <row r="854">
      <c r="A854" s="272"/>
      <c r="B854" s="270"/>
      <c r="C854" s="270"/>
      <c r="D854" s="270"/>
      <c r="E854" s="270"/>
      <c r="F854" s="270"/>
      <c r="G854" s="270"/>
      <c r="H854" s="270"/>
      <c r="I854" s="270"/>
      <c r="J854" s="270"/>
      <c r="K854" s="270"/>
      <c r="L854" s="270"/>
      <c r="M854" s="270"/>
    </row>
    <row r="855">
      <c r="A855" s="272"/>
      <c r="B855" s="270"/>
      <c r="C855" s="270"/>
      <c r="D855" s="270"/>
      <c r="E855" s="270"/>
      <c r="F855" s="270"/>
      <c r="G855" s="270"/>
      <c r="H855" s="270"/>
      <c r="I855" s="270"/>
      <c r="J855" s="270"/>
      <c r="K855" s="270"/>
      <c r="L855" s="270"/>
      <c r="M855" s="270"/>
    </row>
    <row r="856">
      <c r="A856" s="272"/>
      <c r="B856" s="270"/>
      <c r="C856" s="270"/>
      <c r="D856" s="270"/>
      <c r="E856" s="270"/>
      <c r="F856" s="270"/>
      <c r="G856" s="270"/>
      <c r="H856" s="270"/>
      <c r="I856" s="270"/>
      <c r="J856" s="270"/>
      <c r="K856" s="270"/>
      <c r="L856" s="270"/>
      <c r="M856" s="270"/>
    </row>
    <row r="857">
      <c r="A857" s="272"/>
      <c r="B857" s="270"/>
      <c r="C857" s="270"/>
      <c r="D857" s="270"/>
      <c r="E857" s="270"/>
      <c r="F857" s="270"/>
      <c r="G857" s="270"/>
      <c r="H857" s="270"/>
      <c r="I857" s="270"/>
      <c r="J857" s="270"/>
      <c r="K857" s="270"/>
      <c r="L857" s="270"/>
      <c r="M857" s="270"/>
    </row>
    <row r="858">
      <c r="A858" s="272"/>
      <c r="B858" s="270"/>
      <c r="C858" s="270"/>
      <c r="D858" s="270"/>
      <c r="E858" s="270"/>
      <c r="F858" s="270"/>
      <c r="G858" s="270"/>
      <c r="H858" s="270"/>
      <c r="I858" s="270"/>
      <c r="J858" s="270"/>
      <c r="K858" s="270"/>
      <c r="L858" s="270"/>
      <c r="M858" s="270"/>
    </row>
    <row r="859">
      <c r="A859" s="272"/>
      <c r="B859" s="270"/>
      <c r="C859" s="270"/>
      <c r="D859" s="270"/>
      <c r="E859" s="270"/>
      <c r="F859" s="270"/>
      <c r="G859" s="270"/>
      <c r="H859" s="270"/>
      <c r="I859" s="270"/>
      <c r="J859" s="270"/>
      <c r="K859" s="270"/>
      <c r="L859" s="270"/>
      <c r="M859" s="270"/>
    </row>
    <row r="860">
      <c r="A860" s="272"/>
      <c r="B860" s="270"/>
      <c r="C860" s="270"/>
      <c r="D860" s="270"/>
      <c r="E860" s="270"/>
      <c r="F860" s="270"/>
      <c r="G860" s="270"/>
      <c r="H860" s="270"/>
      <c r="I860" s="270"/>
      <c r="J860" s="270"/>
      <c r="K860" s="270"/>
      <c r="L860" s="270"/>
      <c r="M860" s="270"/>
    </row>
    <row r="861">
      <c r="A861" s="272"/>
      <c r="B861" s="270"/>
      <c r="C861" s="270"/>
      <c r="D861" s="270"/>
      <c r="E861" s="270"/>
      <c r="F861" s="270"/>
      <c r="G861" s="270"/>
      <c r="H861" s="270"/>
      <c r="I861" s="270"/>
      <c r="J861" s="270"/>
      <c r="K861" s="270"/>
      <c r="L861" s="270"/>
      <c r="M861" s="270"/>
    </row>
    <row r="862">
      <c r="A862" s="272"/>
      <c r="B862" s="270"/>
      <c r="C862" s="270"/>
      <c r="D862" s="270"/>
      <c r="E862" s="270"/>
      <c r="F862" s="270"/>
      <c r="G862" s="270"/>
      <c r="H862" s="270"/>
      <c r="I862" s="270"/>
      <c r="J862" s="270"/>
      <c r="K862" s="270"/>
      <c r="L862" s="270"/>
      <c r="M862" s="270"/>
    </row>
    <row r="863">
      <c r="A863" s="272"/>
      <c r="B863" s="270"/>
      <c r="C863" s="270"/>
      <c r="D863" s="270"/>
      <c r="E863" s="270"/>
      <c r="F863" s="270"/>
      <c r="G863" s="270"/>
      <c r="H863" s="270"/>
      <c r="I863" s="270"/>
      <c r="J863" s="270"/>
      <c r="K863" s="270"/>
      <c r="L863" s="270"/>
      <c r="M863" s="270"/>
    </row>
    <row r="864">
      <c r="A864" s="272"/>
      <c r="B864" s="270"/>
      <c r="C864" s="270"/>
      <c r="D864" s="270"/>
      <c r="E864" s="270"/>
      <c r="F864" s="270"/>
      <c r="G864" s="270"/>
      <c r="H864" s="270"/>
      <c r="I864" s="270"/>
      <c r="J864" s="270"/>
      <c r="K864" s="270"/>
      <c r="L864" s="270"/>
      <c r="M864" s="270"/>
    </row>
    <row r="865">
      <c r="A865" s="272"/>
      <c r="B865" s="270"/>
      <c r="C865" s="270"/>
      <c r="D865" s="270"/>
      <c r="E865" s="270"/>
      <c r="F865" s="270"/>
      <c r="G865" s="270"/>
      <c r="H865" s="270"/>
      <c r="I865" s="270"/>
      <c r="J865" s="270"/>
      <c r="K865" s="270"/>
      <c r="L865" s="270"/>
      <c r="M865" s="270"/>
    </row>
    <row r="866">
      <c r="A866" s="272"/>
      <c r="B866" s="270"/>
      <c r="C866" s="270"/>
      <c r="D866" s="270"/>
      <c r="E866" s="270"/>
      <c r="F866" s="270"/>
      <c r="G866" s="270"/>
      <c r="H866" s="270"/>
      <c r="I866" s="270"/>
      <c r="J866" s="270"/>
      <c r="K866" s="270"/>
      <c r="L866" s="270"/>
      <c r="M866" s="270"/>
    </row>
    <row r="867">
      <c r="A867" s="272"/>
      <c r="B867" s="270"/>
      <c r="C867" s="270"/>
      <c r="D867" s="270"/>
      <c r="E867" s="270"/>
      <c r="F867" s="270"/>
      <c r="G867" s="270"/>
      <c r="H867" s="270"/>
      <c r="I867" s="270"/>
      <c r="J867" s="270"/>
      <c r="K867" s="270"/>
      <c r="L867" s="270"/>
      <c r="M867" s="270"/>
    </row>
    <row r="868">
      <c r="A868" s="272"/>
      <c r="B868" s="270"/>
      <c r="C868" s="270"/>
      <c r="D868" s="270"/>
      <c r="E868" s="270"/>
      <c r="F868" s="270"/>
      <c r="G868" s="270"/>
      <c r="H868" s="270"/>
      <c r="I868" s="270"/>
      <c r="J868" s="270"/>
      <c r="K868" s="270"/>
      <c r="L868" s="270"/>
      <c r="M868" s="270"/>
    </row>
    <row r="869">
      <c r="A869" s="272"/>
      <c r="B869" s="270"/>
      <c r="C869" s="270"/>
      <c r="D869" s="270"/>
      <c r="E869" s="270"/>
      <c r="F869" s="270"/>
      <c r="G869" s="270"/>
      <c r="H869" s="270"/>
      <c r="I869" s="270"/>
      <c r="J869" s="270"/>
      <c r="K869" s="270"/>
      <c r="L869" s="270"/>
      <c r="M869" s="270"/>
    </row>
    <row r="870">
      <c r="A870" s="272"/>
      <c r="B870" s="270"/>
      <c r="C870" s="270"/>
      <c r="D870" s="270"/>
      <c r="E870" s="270"/>
      <c r="F870" s="270"/>
      <c r="G870" s="270"/>
      <c r="H870" s="270"/>
      <c r="I870" s="270"/>
      <c r="J870" s="270"/>
      <c r="K870" s="270"/>
      <c r="L870" s="270"/>
      <c r="M870" s="270"/>
    </row>
    <row r="871">
      <c r="A871" s="272"/>
      <c r="B871" s="270"/>
      <c r="C871" s="270"/>
      <c r="D871" s="270"/>
      <c r="E871" s="270"/>
      <c r="F871" s="270"/>
      <c r="G871" s="270"/>
      <c r="H871" s="270"/>
      <c r="I871" s="270"/>
      <c r="J871" s="270"/>
      <c r="K871" s="270"/>
      <c r="L871" s="270"/>
      <c r="M871" s="270"/>
    </row>
    <row r="872">
      <c r="A872" s="272"/>
      <c r="B872" s="270"/>
      <c r="C872" s="270"/>
      <c r="D872" s="270"/>
      <c r="E872" s="270"/>
      <c r="F872" s="270"/>
      <c r="G872" s="270"/>
      <c r="H872" s="270"/>
      <c r="I872" s="270"/>
      <c r="J872" s="270"/>
      <c r="K872" s="270"/>
      <c r="L872" s="270"/>
      <c r="M872" s="270"/>
    </row>
    <row r="873">
      <c r="A873" s="272"/>
      <c r="B873" s="270"/>
      <c r="C873" s="270"/>
      <c r="D873" s="270"/>
      <c r="E873" s="270"/>
      <c r="F873" s="270"/>
      <c r="G873" s="270"/>
      <c r="H873" s="270"/>
      <c r="I873" s="270"/>
      <c r="J873" s="270"/>
      <c r="K873" s="270"/>
      <c r="L873" s="270"/>
      <c r="M873" s="270"/>
    </row>
    <row r="874">
      <c r="A874" s="272"/>
      <c r="B874" s="270"/>
      <c r="C874" s="270"/>
      <c r="D874" s="270"/>
      <c r="E874" s="270"/>
      <c r="F874" s="270"/>
      <c r="G874" s="270"/>
      <c r="H874" s="270"/>
      <c r="I874" s="270"/>
      <c r="J874" s="270"/>
      <c r="K874" s="270"/>
      <c r="L874" s="270"/>
      <c r="M874" s="270"/>
    </row>
    <row r="875">
      <c r="A875" s="272"/>
      <c r="B875" s="270"/>
      <c r="C875" s="270"/>
      <c r="D875" s="270"/>
      <c r="E875" s="270"/>
      <c r="F875" s="270"/>
      <c r="G875" s="270"/>
      <c r="H875" s="270"/>
      <c r="I875" s="270"/>
      <c r="J875" s="270"/>
      <c r="K875" s="270"/>
      <c r="L875" s="270"/>
      <c r="M875" s="270"/>
    </row>
    <row r="876">
      <c r="A876" s="272"/>
      <c r="B876" s="270"/>
      <c r="C876" s="270"/>
      <c r="D876" s="270"/>
      <c r="E876" s="270"/>
      <c r="F876" s="270"/>
      <c r="G876" s="270"/>
      <c r="H876" s="270"/>
      <c r="I876" s="270"/>
      <c r="J876" s="270"/>
      <c r="K876" s="270"/>
      <c r="L876" s="270"/>
      <c r="M876" s="270"/>
    </row>
    <row r="877">
      <c r="A877" s="272"/>
      <c r="B877" s="270"/>
      <c r="C877" s="270"/>
      <c r="D877" s="270"/>
      <c r="E877" s="270"/>
      <c r="F877" s="270"/>
      <c r="G877" s="270"/>
      <c r="H877" s="270"/>
      <c r="I877" s="270"/>
      <c r="J877" s="270"/>
      <c r="K877" s="270"/>
      <c r="L877" s="270"/>
      <c r="M877" s="270"/>
    </row>
    <row r="878">
      <c r="A878" s="272"/>
      <c r="B878" s="270"/>
      <c r="C878" s="270"/>
      <c r="D878" s="270"/>
      <c r="E878" s="270"/>
      <c r="F878" s="270"/>
      <c r="G878" s="270"/>
      <c r="H878" s="270"/>
      <c r="I878" s="270"/>
      <c r="J878" s="270"/>
      <c r="K878" s="270"/>
      <c r="L878" s="270"/>
      <c r="M878" s="270"/>
    </row>
    <row r="879">
      <c r="A879" s="272"/>
      <c r="B879" s="270"/>
      <c r="C879" s="270"/>
      <c r="D879" s="270"/>
      <c r="E879" s="270"/>
      <c r="F879" s="270"/>
      <c r="G879" s="270"/>
      <c r="H879" s="270"/>
      <c r="I879" s="270"/>
      <c r="J879" s="270"/>
      <c r="K879" s="270"/>
      <c r="L879" s="270"/>
      <c r="M879" s="270"/>
    </row>
    <row r="880">
      <c r="A880" s="272"/>
      <c r="B880" s="270"/>
      <c r="C880" s="270"/>
      <c r="D880" s="270"/>
      <c r="E880" s="270"/>
      <c r="F880" s="270"/>
      <c r="G880" s="270"/>
      <c r="H880" s="270"/>
      <c r="I880" s="270"/>
      <c r="J880" s="270"/>
      <c r="K880" s="270"/>
      <c r="L880" s="270"/>
      <c r="M880" s="270"/>
    </row>
    <row r="881">
      <c r="A881" s="272"/>
      <c r="B881" s="270"/>
      <c r="C881" s="270"/>
      <c r="D881" s="270"/>
      <c r="E881" s="270"/>
      <c r="F881" s="270"/>
      <c r="G881" s="270"/>
      <c r="H881" s="270"/>
      <c r="I881" s="270"/>
      <c r="J881" s="270"/>
      <c r="K881" s="270"/>
      <c r="L881" s="270"/>
      <c r="M881" s="270"/>
    </row>
    <row r="882">
      <c r="A882" s="272"/>
      <c r="B882" s="270"/>
      <c r="C882" s="270"/>
      <c r="D882" s="270"/>
      <c r="E882" s="270"/>
      <c r="F882" s="270"/>
      <c r="G882" s="270"/>
      <c r="H882" s="270"/>
      <c r="I882" s="270"/>
      <c r="J882" s="270"/>
      <c r="K882" s="270"/>
      <c r="L882" s="270"/>
      <c r="M882" s="270"/>
    </row>
    <row r="883">
      <c r="A883" s="272"/>
      <c r="B883" s="270"/>
      <c r="C883" s="270"/>
      <c r="D883" s="270"/>
      <c r="E883" s="270"/>
      <c r="F883" s="270"/>
      <c r="G883" s="270"/>
      <c r="H883" s="270"/>
      <c r="I883" s="270"/>
      <c r="J883" s="270"/>
      <c r="K883" s="270"/>
      <c r="L883" s="270"/>
      <c r="M883" s="270"/>
    </row>
    <row r="884">
      <c r="A884" s="272"/>
      <c r="B884" s="270"/>
      <c r="C884" s="270"/>
      <c r="D884" s="270"/>
      <c r="E884" s="270"/>
      <c r="F884" s="270"/>
      <c r="G884" s="270"/>
      <c r="H884" s="270"/>
      <c r="I884" s="270"/>
      <c r="J884" s="270"/>
      <c r="K884" s="270"/>
      <c r="L884" s="270"/>
      <c r="M884" s="270"/>
    </row>
    <row r="885">
      <c r="A885" s="272"/>
      <c r="B885" s="270"/>
      <c r="C885" s="270"/>
      <c r="D885" s="270"/>
      <c r="E885" s="270"/>
      <c r="F885" s="270"/>
      <c r="G885" s="270"/>
      <c r="H885" s="270"/>
      <c r="I885" s="270"/>
      <c r="J885" s="270"/>
      <c r="K885" s="270"/>
      <c r="L885" s="270"/>
      <c r="M885" s="270"/>
    </row>
    <row r="886">
      <c r="A886" s="272"/>
      <c r="B886" s="270"/>
      <c r="C886" s="270"/>
      <c r="D886" s="270"/>
      <c r="E886" s="270"/>
      <c r="F886" s="270"/>
      <c r="G886" s="270"/>
      <c r="H886" s="270"/>
      <c r="I886" s="270"/>
      <c r="J886" s="270"/>
      <c r="K886" s="270"/>
      <c r="L886" s="270"/>
      <c r="M886" s="270"/>
    </row>
    <row r="887">
      <c r="A887" s="272"/>
      <c r="B887" s="270"/>
      <c r="C887" s="270"/>
      <c r="D887" s="270"/>
      <c r="E887" s="270"/>
      <c r="F887" s="270"/>
      <c r="G887" s="270"/>
      <c r="H887" s="270"/>
      <c r="I887" s="270"/>
      <c r="J887" s="270"/>
      <c r="K887" s="270"/>
      <c r="L887" s="270"/>
      <c r="M887" s="270"/>
    </row>
    <row r="888">
      <c r="A888" s="272"/>
      <c r="B888" s="270"/>
      <c r="C888" s="270"/>
      <c r="D888" s="270"/>
      <c r="E888" s="270"/>
      <c r="F888" s="270"/>
      <c r="G888" s="270"/>
      <c r="H888" s="270"/>
      <c r="I888" s="270"/>
      <c r="J888" s="270"/>
      <c r="K888" s="270"/>
      <c r="L888" s="270"/>
      <c r="M888" s="270"/>
    </row>
    <row r="889">
      <c r="A889" s="272"/>
      <c r="B889" s="270"/>
      <c r="C889" s="270"/>
      <c r="D889" s="270"/>
      <c r="E889" s="270"/>
      <c r="F889" s="270"/>
      <c r="G889" s="270"/>
      <c r="H889" s="270"/>
      <c r="I889" s="270"/>
      <c r="J889" s="270"/>
      <c r="K889" s="270"/>
      <c r="L889" s="270"/>
      <c r="M889" s="270"/>
    </row>
    <row r="890">
      <c r="A890" s="272"/>
      <c r="B890" s="270"/>
      <c r="C890" s="270"/>
      <c r="D890" s="270"/>
      <c r="E890" s="270"/>
      <c r="F890" s="270"/>
      <c r="G890" s="270"/>
      <c r="H890" s="270"/>
      <c r="I890" s="270"/>
      <c r="J890" s="270"/>
      <c r="K890" s="270"/>
      <c r="L890" s="270"/>
      <c r="M890" s="270"/>
    </row>
    <row r="891">
      <c r="A891" s="272"/>
      <c r="B891" s="270"/>
      <c r="C891" s="270"/>
      <c r="D891" s="270"/>
      <c r="E891" s="270"/>
      <c r="F891" s="270"/>
      <c r="G891" s="270"/>
      <c r="H891" s="270"/>
      <c r="I891" s="270"/>
      <c r="J891" s="270"/>
      <c r="K891" s="270"/>
      <c r="L891" s="270"/>
      <c r="M891" s="270"/>
    </row>
    <row r="892">
      <c r="A892" s="272"/>
      <c r="B892" s="270"/>
      <c r="C892" s="270"/>
      <c r="D892" s="270"/>
      <c r="E892" s="270"/>
      <c r="F892" s="270"/>
      <c r="G892" s="270"/>
      <c r="H892" s="270"/>
      <c r="I892" s="270"/>
      <c r="J892" s="270"/>
      <c r="K892" s="270"/>
      <c r="L892" s="270"/>
      <c r="M892" s="270"/>
    </row>
    <row r="893">
      <c r="A893" s="272"/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</row>
    <row r="894">
      <c r="A894" s="272"/>
      <c r="B894" s="270"/>
      <c r="C894" s="270"/>
      <c r="D894" s="270"/>
      <c r="E894" s="270"/>
      <c r="F894" s="270"/>
      <c r="G894" s="270"/>
      <c r="H894" s="270"/>
      <c r="I894" s="270"/>
      <c r="J894" s="270"/>
      <c r="K894" s="270"/>
      <c r="L894" s="270"/>
      <c r="M894" s="270"/>
    </row>
    <row r="895">
      <c r="A895" s="272"/>
      <c r="B895" s="270"/>
      <c r="C895" s="270"/>
      <c r="D895" s="270"/>
      <c r="E895" s="270"/>
      <c r="F895" s="270"/>
      <c r="G895" s="270"/>
      <c r="H895" s="270"/>
      <c r="I895" s="270"/>
      <c r="J895" s="270"/>
      <c r="K895" s="270"/>
      <c r="L895" s="270"/>
      <c r="M895" s="270"/>
    </row>
    <row r="896">
      <c r="A896" s="272"/>
      <c r="B896" s="270"/>
      <c r="C896" s="270"/>
      <c r="D896" s="270"/>
      <c r="E896" s="270"/>
      <c r="F896" s="270"/>
      <c r="G896" s="270"/>
      <c r="H896" s="270"/>
      <c r="I896" s="270"/>
      <c r="J896" s="270"/>
      <c r="K896" s="270"/>
      <c r="L896" s="270"/>
      <c r="M896" s="270"/>
    </row>
    <row r="897">
      <c r="A897" s="272"/>
      <c r="B897" s="270"/>
      <c r="C897" s="270"/>
      <c r="D897" s="270"/>
      <c r="E897" s="270"/>
      <c r="F897" s="270"/>
      <c r="G897" s="270"/>
      <c r="H897" s="270"/>
      <c r="I897" s="270"/>
      <c r="J897" s="270"/>
      <c r="K897" s="270"/>
      <c r="L897" s="270"/>
      <c r="M897" s="270"/>
    </row>
    <row r="898">
      <c r="A898" s="272"/>
      <c r="B898" s="270"/>
      <c r="C898" s="270"/>
      <c r="D898" s="270"/>
      <c r="E898" s="270"/>
      <c r="F898" s="270"/>
      <c r="G898" s="270"/>
      <c r="H898" s="270"/>
      <c r="I898" s="270"/>
      <c r="J898" s="270"/>
      <c r="K898" s="270"/>
      <c r="L898" s="270"/>
      <c r="M898" s="270"/>
    </row>
    <row r="899">
      <c r="A899" s="272"/>
      <c r="B899" s="270"/>
      <c r="C899" s="270"/>
      <c r="D899" s="270"/>
      <c r="E899" s="270"/>
      <c r="F899" s="270"/>
      <c r="G899" s="270"/>
      <c r="H899" s="270"/>
      <c r="I899" s="270"/>
      <c r="J899" s="270"/>
      <c r="K899" s="270"/>
      <c r="L899" s="270"/>
      <c r="M899" s="270"/>
    </row>
    <row r="900">
      <c r="A900" s="272"/>
      <c r="B900" s="270"/>
      <c r="C900" s="270"/>
      <c r="D900" s="270"/>
      <c r="E900" s="270"/>
      <c r="F900" s="270"/>
      <c r="G900" s="270"/>
      <c r="H900" s="270"/>
      <c r="I900" s="270"/>
      <c r="J900" s="270"/>
      <c r="K900" s="270"/>
      <c r="L900" s="270"/>
      <c r="M900" s="270"/>
    </row>
    <row r="901">
      <c r="A901" s="272"/>
      <c r="B901" s="270"/>
      <c r="C901" s="270"/>
      <c r="D901" s="270"/>
      <c r="E901" s="270"/>
      <c r="F901" s="270"/>
      <c r="G901" s="270"/>
      <c r="H901" s="270"/>
      <c r="I901" s="270"/>
      <c r="J901" s="270"/>
      <c r="K901" s="270"/>
      <c r="L901" s="270"/>
      <c r="M901" s="270"/>
    </row>
    <row r="902">
      <c r="A902" s="272"/>
      <c r="B902" s="270"/>
      <c r="C902" s="270"/>
      <c r="D902" s="270"/>
      <c r="E902" s="270"/>
      <c r="F902" s="270"/>
      <c r="G902" s="270"/>
      <c r="H902" s="270"/>
      <c r="I902" s="270"/>
      <c r="J902" s="270"/>
      <c r="K902" s="270"/>
      <c r="L902" s="270"/>
      <c r="M902" s="270"/>
    </row>
    <row r="903">
      <c r="A903" s="272"/>
      <c r="B903" s="270"/>
      <c r="C903" s="270"/>
      <c r="D903" s="270"/>
      <c r="E903" s="270"/>
      <c r="F903" s="270"/>
      <c r="G903" s="270"/>
      <c r="H903" s="270"/>
      <c r="I903" s="270"/>
      <c r="J903" s="270"/>
      <c r="K903" s="270"/>
      <c r="L903" s="270"/>
      <c r="M903" s="270"/>
    </row>
    <row r="904">
      <c r="A904" s="272"/>
      <c r="B904" s="270"/>
      <c r="C904" s="270"/>
      <c r="D904" s="270"/>
      <c r="E904" s="270"/>
      <c r="F904" s="270"/>
      <c r="G904" s="270"/>
      <c r="H904" s="270"/>
      <c r="I904" s="270"/>
      <c r="J904" s="270"/>
      <c r="K904" s="270"/>
      <c r="L904" s="270"/>
      <c r="M904" s="270"/>
    </row>
    <row r="905">
      <c r="A905" s="272"/>
      <c r="B905" s="270"/>
      <c r="C905" s="270"/>
      <c r="D905" s="270"/>
      <c r="E905" s="270"/>
      <c r="F905" s="270"/>
      <c r="G905" s="270"/>
      <c r="H905" s="270"/>
      <c r="I905" s="270"/>
      <c r="J905" s="270"/>
      <c r="K905" s="270"/>
      <c r="L905" s="270"/>
      <c r="M905" s="270"/>
    </row>
    <row r="906">
      <c r="A906" s="272"/>
      <c r="B906" s="270"/>
      <c r="C906" s="270"/>
      <c r="D906" s="270"/>
      <c r="E906" s="270"/>
      <c r="F906" s="270"/>
      <c r="G906" s="270"/>
      <c r="H906" s="270"/>
      <c r="I906" s="270"/>
      <c r="J906" s="270"/>
      <c r="K906" s="270"/>
      <c r="L906" s="270"/>
      <c r="M906" s="270"/>
    </row>
    <row r="907">
      <c r="A907" s="272"/>
      <c r="B907" s="270"/>
      <c r="C907" s="270"/>
      <c r="D907" s="270"/>
      <c r="E907" s="270"/>
      <c r="F907" s="270"/>
      <c r="G907" s="270"/>
      <c r="H907" s="270"/>
      <c r="I907" s="270"/>
      <c r="J907" s="270"/>
      <c r="K907" s="270"/>
      <c r="L907" s="270"/>
      <c r="M907" s="270"/>
    </row>
    <row r="908">
      <c r="A908" s="272"/>
      <c r="B908" s="270"/>
      <c r="C908" s="270"/>
      <c r="D908" s="270"/>
      <c r="E908" s="270"/>
      <c r="F908" s="270"/>
      <c r="G908" s="270"/>
      <c r="H908" s="270"/>
      <c r="I908" s="270"/>
      <c r="J908" s="270"/>
      <c r="K908" s="270"/>
      <c r="L908" s="270"/>
      <c r="M908" s="270"/>
    </row>
    <row r="909">
      <c r="A909" s="272"/>
      <c r="B909" s="270"/>
      <c r="C909" s="270"/>
      <c r="D909" s="270"/>
      <c r="E909" s="270"/>
      <c r="F909" s="270"/>
      <c r="G909" s="270"/>
      <c r="H909" s="270"/>
      <c r="I909" s="270"/>
      <c r="J909" s="270"/>
      <c r="K909" s="270"/>
      <c r="L909" s="270"/>
      <c r="M909" s="270"/>
    </row>
    <row r="910">
      <c r="A910" s="272"/>
      <c r="B910" s="270"/>
      <c r="C910" s="270"/>
      <c r="D910" s="270"/>
      <c r="E910" s="270"/>
      <c r="F910" s="270"/>
      <c r="G910" s="270"/>
      <c r="H910" s="270"/>
      <c r="I910" s="270"/>
      <c r="J910" s="270"/>
      <c r="K910" s="270"/>
      <c r="L910" s="270"/>
      <c r="M910" s="270"/>
    </row>
    <row r="911">
      <c r="A911" s="272"/>
      <c r="B911" s="270"/>
      <c r="C911" s="270"/>
      <c r="D911" s="270"/>
      <c r="E911" s="270"/>
      <c r="F911" s="270"/>
      <c r="G911" s="270"/>
      <c r="H911" s="270"/>
      <c r="I911" s="270"/>
      <c r="J911" s="270"/>
      <c r="K911" s="270"/>
      <c r="L911" s="270"/>
      <c r="M911" s="270"/>
    </row>
    <row r="912">
      <c r="A912" s="272"/>
      <c r="B912" s="270"/>
      <c r="C912" s="270"/>
      <c r="D912" s="270"/>
      <c r="E912" s="270"/>
      <c r="F912" s="270"/>
      <c r="G912" s="270"/>
      <c r="H912" s="270"/>
      <c r="I912" s="270"/>
      <c r="J912" s="270"/>
      <c r="K912" s="270"/>
      <c r="L912" s="270"/>
      <c r="M912" s="270"/>
    </row>
    <row r="913">
      <c r="A913" s="272"/>
      <c r="B913" s="270"/>
      <c r="C913" s="270"/>
      <c r="D913" s="270"/>
      <c r="E913" s="270"/>
      <c r="F913" s="270"/>
      <c r="G913" s="270"/>
      <c r="H913" s="270"/>
      <c r="I913" s="270"/>
      <c r="J913" s="270"/>
      <c r="K913" s="270"/>
      <c r="L913" s="270"/>
      <c r="M913" s="270"/>
    </row>
    <row r="914">
      <c r="A914" s="272"/>
      <c r="B914" s="270"/>
      <c r="C914" s="270"/>
      <c r="D914" s="270"/>
      <c r="E914" s="270"/>
      <c r="F914" s="270"/>
      <c r="G914" s="270"/>
      <c r="H914" s="270"/>
      <c r="I914" s="270"/>
      <c r="J914" s="270"/>
      <c r="K914" s="270"/>
      <c r="L914" s="270"/>
      <c r="M914" s="270"/>
    </row>
    <row r="915">
      <c r="A915" s="272"/>
      <c r="B915" s="270"/>
      <c r="C915" s="270"/>
      <c r="D915" s="270"/>
      <c r="E915" s="270"/>
      <c r="F915" s="270"/>
      <c r="G915" s="270"/>
      <c r="H915" s="270"/>
      <c r="I915" s="270"/>
      <c r="J915" s="270"/>
      <c r="K915" s="270"/>
      <c r="L915" s="270"/>
      <c r="M915" s="270"/>
    </row>
    <row r="916">
      <c r="A916" s="272"/>
      <c r="B916" s="270"/>
      <c r="C916" s="270"/>
      <c r="D916" s="270"/>
      <c r="E916" s="270"/>
      <c r="F916" s="270"/>
      <c r="G916" s="270"/>
      <c r="H916" s="270"/>
      <c r="I916" s="270"/>
      <c r="J916" s="270"/>
      <c r="K916" s="270"/>
      <c r="L916" s="270"/>
      <c r="M916" s="270"/>
    </row>
    <row r="917">
      <c r="A917" s="272"/>
      <c r="B917" s="270"/>
      <c r="C917" s="270"/>
      <c r="D917" s="270"/>
      <c r="E917" s="270"/>
      <c r="F917" s="270"/>
      <c r="G917" s="270"/>
      <c r="H917" s="270"/>
      <c r="I917" s="270"/>
      <c r="J917" s="270"/>
      <c r="K917" s="270"/>
      <c r="L917" s="270"/>
      <c r="M917" s="270"/>
    </row>
    <row r="918">
      <c r="A918" s="272"/>
      <c r="B918" s="270"/>
      <c r="C918" s="270"/>
      <c r="D918" s="270"/>
      <c r="E918" s="270"/>
      <c r="F918" s="270"/>
      <c r="G918" s="270"/>
      <c r="H918" s="270"/>
      <c r="I918" s="270"/>
      <c r="J918" s="270"/>
      <c r="K918" s="270"/>
      <c r="L918" s="270"/>
      <c r="M918" s="270"/>
    </row>
    <row r="919">
      <c r="A919" s="272"/>
      <c r="B919" s="270"/>
      <c r="C919" s="270"/>
      <c r="D919" s="270"/>
      <c r="E919" s="270"/>
      <c r="F919" s="270"/>
      <c r="G919" s="270"/>
      <c r="H919" s="270"/>
      <c r="I919" s="270"/>
      <c r="J919" s="270"/>
      <c r="K919" s="270"/>
      <c r="L919" s="270"/>
      <c r="M919" s="270"/>
    </row>
    <row r="920">
      <c r="A920" s="272"/>
      <c r="B920" s="270"/>
      <c r="C920" s="270"/>
      <c r="D920" s="270"/>
      <c r="E920" s="270"/>
      <c r="F920" s="270"/>
      <c r="G920" s="270"/>
      <c r="H920" s="270"/>
      <c r="I920" s="270"/>
      <c r="J920" s="270"/>
      <c r="K920" s="270"/>
      <c r="L920" s="270"/>
      <c r="M920" s="270"/>
    </row>
    <row r="921">
      <c r="A921" s="272"/>
      <c r="B921" s="270"/>
      <c r="C921" s="270"/>
      <c r="D921" s="270"/>
      <c r="E921" s="270"/>
      <c r="F921" s="270"/>
      <c r="G921" s="270"/>
      <c r="H921" s="270"/>
      <c r="I921" s="270"/>
      <c r="J921" s="270"/>
      <c r="K921" s="270"/>
      <c r="L921" s="270"/>
      <c r="M921" s="270"/>
    </row>
    <row r="922">
      <c r="A922" s="272"/>
      <c r="B922" s="270"/>
      <c r="C922" s="270"/>
      <c r="D922" s="270"/>
      <c r="E922" s="270"/>
      <c r="F922" s="270"/>
      <c r="G922" s="270"/>
      <c r="H922" s="270"/>
      <c r="I922" s="270"/>
      <c r="J922" s="270"/>
      <c r="K922" s="270"/>
      <c r="L922" s="270"/>
      <c r="M922" s="270"/>
    </row>
    <row r="923">
      <c r="A923" s="272"/>
      <c r="B923" s="270"/>
      <c r="C923" s="270"/>
      <c r="D923" s="270"/>
      <c r="E923" s="270"/>
      <c r="F923" s="270"/>
      <c r="G923" s="270"/>
      <c r="H923" s="270"/>
      <c r="I923" s="270"/>
      <c r="J923" s="270"/>
      <c r="K923" s="270"/>
      <c r="L923" s="270"/>
      <c r="M923" s="270"/>
    </row>
    <row r="924">
      <c r="A924" s="272"/>
      <c r="B924" s="270"/>
      <c r="C924" s="270"/>
      <c r="D924" s="270"/>
      <c r="E924" s="270"/>
      <c r="F924" s="270"/>
      <c r="G924" s="270"/>
      <c r="H924" s="270"/>
      <c r="I924" s="270"/>
      <c r="J924" s="270"/>
      <c r="K924" s="270"/>
      <c r="L924" s="270"/>
      <c r="M924" s="270"/>
    </row>
    <row r="925">
      <c r="A925" s="272"/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</row>
    <row r="926">
      <c r="A926" s="272"/>
      <c r="B926" s="270"/>
      <c r="C926" s="270"/>
      <c r="D926" s="270"/>
      <c r="E926" s="270"/>
      <c r="F926" s="270"/>
      <c r="G926" s="270"/>
      <c r="H926" s="270"/>
      <c r="I926" s="270"/>
      <c r="J926" s="270"/>
      <c r="K926" s="270"/>
      <c r="L926" s="270"/>
      <c r="M926" s="270"/>
    </row>
    <row r="927">
      <c r="A927" s="272"/>
      <c r="B927" s="270"/>
      <c r="C927" s="270"/>
      <c r="D927" s="270"/>
      <c r="E927" s="270"/>
      <c r="F927" s="270"/>
      <c r="G927" s="270"/>
      <c r="H927" s="270"/>
      <c r="I927" s="270"/>
      <c r="J927" s="270"/>
      <c r="K927" s="270"/>
      <c r="L927" s="270"/>
      <c r="M927" s="270"/>
    </row>
    <row r="928">
      <c r="A928" s="272"/>
      <c r="B928" s="270"/>
      <c r="C928" s="270"/>
      <c r="D928" s="270"/>
      <c r="E928" s="270"/>
      <c r="F928" s="270"/>
      <c r="G928" s="270"/>
      <c r="H928" s="270"/>
      <c r="I928" s="270"/>
      <c r="J928" s="270"/>
      <c r="K928" s="270"/>
      <c r="L928" s="270"/>
      <c r="M928" s="270"/>
    </row>
    <row r="929">
      <c r="A929" s="272"/>
      <c r="B929" s="270"/>
      <c r="C929" s="270"/>
      <c r="D929" s="270"/>
      <c r="E929" s="270"/>
      <c r="F929" s="270"/>
      <c r="G929" s="270"/>
      <c r="H929" s="270"/>
      <c r="I929" s="270"/>
      <c r="J929" s="270"/>
      <c r="K929" s="270"/>
      <c r="L929" s="270"/>
      <c r="M929" s="270"/>
    </row>
    <row r="930">
      <c r="A930" s="272"/>
      <c r="B930" s="270"/>
      <c r="C930" s="270"/>
      <c r="D930" s="270"/>
      <c r="E930" s="270"/>
      <c r="F930" s="270"/>
      <c r="G930" s="270"/>
      <c r="H930" s="270"/>
      <c r="I930" s="270"/>
      <c r="J930" s="270"/>
      <c r="K930" s="270"/>
      <c r="L930" s="270"/>
      <c r="M930" s="270"/>
    </row>
    <row r="931">
      <c r="A931" s="272"/>
      <c r="B931" s="270"/>
      <c r="C931" s="270"/>
      <c r="D931" s="270"/>
      <c r="E931" s="270"/>
      <c r="F931" s="270"/>
      <c r="G931" s="270"/>
      <c r="H931" s="270"/>
      <c r="I931" s="270"/>
      <c r="J931" s="270"/>
      <c r="K931" s="270"/>
      <c r="L931" s="270"/>
      <c r="M931" s="270"/>
    </row>
    <row r="932">
      <c r="A932" s="272"/>
      <c r="B932" s="270"/>
      <c r="C932" s="270"/>
      <c r="D932" s="270"/>
      <c r="E932" s="270"/>
      <c r="F932" s="270"/>
      <c r="G932" s="270"/>
      <c r="H932" s="270"/>
      <c r="I932" s="270"/>
      <c r="J932" s="270"/>
      <c r="K932" s="270"/>
      <c r="L932" s="270"/>
      <c r="M932" s="270"/>
    </row>
    <row r="933">
      <c r="A933" s="272"/>
      <c r="B933" s="270"/>
      <c r="C933" s="270"/>
      <c r="D933" s="270"/>
      <c r="E933" s="270"/>
      <c r="F933" s="270"/>
      <c r="G933" s="270"/>
      <c r="H933" s="270"/>
      <c r="I933" s="270"/>
      <c r="J933" s="270"/>
      <c r="K933" s="270"/>
      <c r="L933" s="270"/>
      <c r="M933" s="270"/>
    </row>
    <row r="934">
      <c r="A934" s="272"/>
      <c r="B934" s="270"/>
      <c r="C934" s="270"/>
      <c r="D934" s="270"/>
      <c r="E934" s="270"/>
      <c r="F934" s="270"/>
      <c r="G934" s="270"/>
      <c r="H934" s="270"/>
      <c r="I934" s="270"/>
      <c r="J934" s="270"/>
      <c r="K934" s="270"/>
      <c r="L934" s="270"/>
      <c r="M934" s="270"/>
    </row>
    <row r="935">
      <c r="A935" s="272"/>
      <c r="B935" s="270"/>
      <c r="C935" s="270"/>
      <c r="D935" s="270"/>
      <c r="E935" s="270"/>
      <c r="F935" s="270"/>
      <c r="G935" s="270"/>
      <c r="H935" s="270"/>
      <c r="I935" s="270"/>
      <c r="J935" s="270"/>
      <c r="K935" s="270"/>
      <c r="L935" s="270"/>
      <c r="M935" s="270"/>
    </row>
    <row r="936">
      <c r="A936" s="272"/>
      <c r="B936" s="270"/>
      <c r="C936" s="270"/>
      <c r="D936" s="270"/>
      <c r="E936" s="270"/>
      <c r="F936" s="270"/>
      <c r="G936" s="270"/>
      <c r="H936" s="270"/>
      <c r="I936" s="270"/>
      <c r="J936" s="270"/>
      <c r="K936" s="270"/>
      <c r="L936" s="270"/>
      <c r="M936" s="270"/>
    </row>
    <row r="937">
      <c r="A937" s="272"/>
      <c r="B937" s="270"/>
      <c r="C937" s="270"/>
      <c r="D937" s="270"/>
      <c r="E937" s="270"/>
      <c r="F937" s="270"/>
      <c r="G937" s="270"/>
      <c r="H937" s="270"/>
      <c r="I937" s="270"/>
      <c r="J937" s="270"/>
      <c r="K937" s="270"/>
      <c r="L937" s="270"/>
      <c r="M937" s="270"/>
    </row>
    <row r="938">
      <c r="A938" s="272"/>
      <c r="B938" s="270"/>
      <c r="C938" s="270"/>
      <c r="D938" s="270"/>
      <c r="E938" s="270"/>
      <c r="F938" s="270"/>
      <c r="G938" s="270"/>
      <c r="H938" s="270"/>
      <c r="I938" s="270"/>
      <c r="J938" s="270"/>
      <c r="K938" s="270"/>
      <c r="L938" s="270"/>
      <c r="M938" s="270"/>
    </row>
    <row r="939">
      <c r="A939" s="272"/>
      <c r="B939" s="270"/>
      <c r="C939" s="270"/>
      <c r="D939" s="270"/>
      <c r="E939" s="270"/>
      <c r="F939" s="270"/>
      <c r="G939" s="270"/>
      <c r="H939" s="270"/>
      <c r="I939" s="270"/>
      <c r="J939" s="270"/>
      <c r="K939" s="270"/>
      <c r="L939" s="270"/>
      <c r="M939" s="270"/>
    </row>
    <row r="940">
      <c r="A940" s="272"/>
      <c r="B940" s="270"/>
      <c r="C940" s="270"/>
      <c r="D940" s="270"/>
      <c r="E940" s="270"/>
      <c r="F940" s="270"/>
      <c r="G940" s="270"/>
      <c r="H940" s="270"/>
      <c r="I940" s="270"/>
      <c r="J940" s="270"/>
      <c r="K940" s="270"/>
      <c r="L940" s="270"/>
      <c r="M940" s="270"/>
    </row>
    <row r="941">
      <c r="A941" s="272"/>
      <c r="B941" s="270"/>
      <c r="C941" s="270"/>
      <c r="D941" s="270"/>
      <c r="E941" s="270"/>
      <c r="F941" s="270"/>
      <c r="G941" s="270"/>
      <c r="H941" s="270"/>
      <c r="I941" s="270"/>
      <c r="J941" s="270"/>
      <c r="K941" s="270"/>
      <c r="L941" s="270"/>
      <c r="M941" s="270"/>
    </row>
    <row r="942">
      <c r="A942" s="272"/>
      <c r="B942" s="270"/>
      <c r="C942" s="270"/>
      <c r="D942" s="270"/>
      <c r="E942" s="270"/>
      <c r="F942" s="270"/>
      <c r="G942" s="270"/>
      <c r="H942" s="270"/>
      <c r="I942" s="270"/>
      <c r="J942" s="270"/>
      <c r="K942" s="270"/>
      <c r="L942" s="270"/>
      <c r="M942" s="270"/>
    </row>
    <row r="943">
      <c r="A943" s="272"/>
      <c r="B943" s="270"/>
      <c r="C943" s="270"/>
      <c r="D943" s="270"/>
      <c r="E943" s="270"/>
      <c r="F943" s="270"/>
      <c r="G943" s="270"/>
      <c r="H943" s="270"/>
      <c r="I943" s="270"/>
      <c r="J943" s="270"/>
      <c r="K943" s="270"/>
      <c r="L943" s="270"/>
      <c r="M943" s="270"/>
    </row>
    <row r="944">
      <c r="A944" s="272"/>
      <c r="B944" s="270"/>
      <c r="C944" s="270"/>
      <c r="D944" s="270"/>
      <c r="E944" s="270"/>
      <c r="F944" s="270"/>
      <c r="G944" s="270"/>
      <c r="H944" s="270"/>
      <c r="I944" s="270"/>
      <c r="J944" s="270"/>
      <c r="K944" s="270"/>
      <c r="L944" s="270"/>
      <c r="M944" s="270"/>
    </row>
    <row r="945">
      <c r="A945" s="272"/>
      <c r="B945" s="270"/>
      <c r="C945" s="270"/>
      <c r="D945" s="270"/>
      <c r="E945" s="270"/>
      <c r="F945" s="270"/>
      <c r="G945" s="270"/>
      <c r="H945" s="270"/>
      <c r="I945" s="270"/>
      <c r="J945" s="270"/>
      <c r="K945" s="270"/>
      <c r="L945" s="270"/>
      <c r="M945" s="270"/>
    </row>
    <row r="946">
      <c r="A946" s="272"/>
      <c r="B946" s="270"/>
      <c r="C946" s="270"/>
      <c r="D946" s="270"/>
      <c r="E946" s="270"/>
      <c r="F946" s="270"/>
      <c r="G946" s="270"/>
      <c r="H946" s="270"/>
      <c r="I946" s="270"/>
      <c r="J946" s="270"/>
      <c r="K946" s="270"/>
      <c r="L946" s="270"/>
      <c r="M946" s="270"/>
    </row>
    <row r="947">
      <c r="A947" s="272"/>
      <c r="B947" s="270"/>
      <c r="C947" s="270"/>
      <c r="D947" s="270"/>
      <c r="E947" s="270"/>
      <c r="F947" s="270"/>
      <c r="G947" s="270"/>
      <c r="H947" s="270"/>
      <c r="I947" s="270"/>
      <c r="J947" s="270"/>
      <c r="K947" s="270"/>
      <c r="L947" s="270"/>
      <c r="M947" s="270"/>
    </row>
    <row r="948">
      <c r="A948" s="272"/>
      <c r="B948" s="270"/>
      <c r="C948" s="270"/>
      <c r="D948" s="270"/>
      <c r="E948" s="270"/>
      <c r="F948" s="270"/>
      <c r="G948" s="270"/>
      <c r="H948" s="270"/>
      <c r="I948" s="270"/>
      <c r="J948" s="270"/>
      <c r="K948" s="270"/>
      <c r="L948" s="270"/>
      <c r="M948" s="270"/>
    </row>
    <row r="949">
      <c r="A949" s="272"/>
      <c r="B949" s="270"/>
      <c r="C949" s="270"/>
      <c r="D949" s="270"/>
      <c r="E949" s="270"/>
      <c r="F949" s="270"/>
      <c r="G949" s="270"/>
      <c r="H949" s="270"/>
      <c r="I949" s="270"/>
      <c r="J949" s="270"/>
      <c r="K949" s="270"/>
      <c r="L949" s="270"/>
      <c r="M949" s="270"/>
    </row>
    <row r="950">
      <c r="A950" s="272"/>
      <c r="B950" s="270"/>
      <c r="C950" s="270"/>
      <c r="D950" s="270"/>
      <c r="E950" s="270"/>
      <c r="F950" s="270"/>
      <c r="G950" s="270"/>
      <c r="H950" s="270"/>
      <c r="I950" s="270"/>
      <c r="J950" s="270"/>
      <c r="K950" s="270"/>
      <c r="L950" s="270"/>
      <c r="M950" s="270"/>
    </row>
    <row r="951">
      <c r="A951" s="272"/>
      <c r="B951" s="270"/>
      <c r="C951" s="270"/>
      <c r="D951" s="270"/>
      <c r="E951" s="270"/>
      <c r="F951" s="270"/>
      <c r="G951" s="270"/>
      <c r="H951" s="270"/>
      <c r="I951" s="270"/>
      <c r="J951" s="270"/>
      <c r="K951" s="270"/>
      <c r="L951" s="270"/>
      <c r="M951" s="270"/>
    </row>
    <row r="952">
      <c r="A952" s="272"/>
      <c r="B952" s="270"/>
      <c r="C952" s="270"/>
      <c r="D952" s="270"/>
      <c r="E952" s="270"/>
      <c r="F952" s="270"/>
      <c r="G952" s="270"/>
      <c r="H952" s="270"/>
      <c r="I952" s="270"/>
      <c r="J952" s="270"/>
      <c r="K952" s="270"/>
      <c r="L952" s="270"/>
      <c r="M952" s="270"/>
    </row>
    <row r="953">
      <c r="A953" s="272"/>
      <c r="B953" s="270"/>
      <c r="C953" s="270"/>
      <c r="D953" s="270"/>
      <c r="E953" s="270"/>
      <c r="F953" s="270"/>
      <c r="G953" s="270"/>
      <c r="H953" s="270"/>
      <c r="I953" s="270"/>
      <c r="J953" s="270"/>
      <c r="K953" s="270"/>
      <c r="L953" s="270"/>
      <c r="M953" s="270"/>
    </row>
    <row r="954">
      <c r="A954" s="272"/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</row>
    <row r="955">
      <c r="A955" s="272"/>
      <c r="B955" s="270"/>
      <c r="C955" s="270"/>
      <c r="D955" s="270"/>
      <c r="E955" s="270"/>
      <c r="F955" s="270"/>
      <c r="G955" s="270"/>
      <c r="H955" s="270"/>
      <c r="I955" s="270"/>
      <c r="J955" s="270"/>
      <c r="K955" s="270"/>
      <c r="L955" s="270"/>
      <c r="M955" s="270"/>
    </row>
    <row r="956">
      <c r="A956" s="272"/>
      <c r="B956" s="270"/>
      <c r="C956" s="270"/>
      <c r="D956" s="270"/>
      <c r="E956" s="270"/>
      <c r="F956" s="270"/>
      <c r="G956" s="270"/>
      <c r="H956" s="270"/>
      <c r="I956" s="270"/>
      <c r="J956" s="270"/>
      <c r="K956" s="270"/>
      <c r="L956" s="270"/>
      <c r="M956" s="270"/>
    </row>
    <row r="957">
      <c r="A957" s="272"/>
      <c r="B957" s="270"/>
      <c r="C957" s="270"/>
      <c r="D957" s="270"/>
      <c r="E957" s="270"/>
      <c r="F957" s="270"/>
      <c r="G957" s="270"/>
      <c r="H957" s="270"/>
      <c r="I957" s="270"/>
      <c r="J957" s="270"/>
      <c r="K957" s="270"/>
      <c r="L957" s="270"/>
      <c r="M957" s="270"/>
    </row>
    <row r="958">
      <c r="A958" s="272"/>
      <c r="B958" s="270"/>
      <c r="C958" s="270"/>
      <c r="D958" s="270"/>
      <c r="E958" s="270"/>
      <c r="F958" s="270"/>
      <c r="G958" s="270"/>
      <c r="H958" s="270"/>
      <c r="I958" s="270"/>
      <c r="J958" s="270"/>
      <c r="K958" s="270"/>
      <c r="L958" s="270"/>
      <c r="M958" s="270"/>
    </row>
    <row r="959">
      <c r="A959" s="272"/>
      <c r="B959" s="270"/>
      <c r="C959" s="270"/>
      <c r="D959" s="270"/>
      <c r="E959" s="270"/>
      <c r="F959" s="270"/>
      <c r="G959" s="270"/>
      <c r="H959" s="270"/>
      <c r="I959" s="270"/>
      <c r="J959" s="270"/>
      <c r="K959" s="270"/>
      <c r="L959" s="270"/>
      <c r="M959" s="270"/>
    </row>
    <row r="960">
      <c r="A960" s="272"/>
      <c r="B960" s="270"/>
      <c r="C960" s="270"/>
      <c r="D960" s="270"/>
      <c r="E960" s="270"/>
      <c r="F960" s="270"/>
      <c r="G960" s="270"/>
      <c r="H960" s="270"/>
      <c r="I960" s="270"/>
      <c r="J960" s="270"/>
      <c r="K960" s="270"/>
      <c r="L960" s="270"/>
      <c r="M960" s="270"/>
    </row>
    <row r="961">
      <c r="A961" s="272"/>
      <c r="B961" s="270"/>
      <c r="C961" s="270"/>
      <c r="D961" s="270"/>
      <c r="E961" s="270"/>
      <c r="F961" s="270"/>
      <c r="G961" s="270"/>
      <c r="H961" s="270"/>
      <c r="I961" s="270"/>
      <c r="J961" s="270"/>
      <c r="K961" s="270"/>
      <c r="L961" s="270"/>
      <c r="M961" s="270"/>
    </row>
    <row r="962">
      <c r="A962" s="272"/>
      <c r="B962" s="270"/>
      <c r="C962" s="270"/>
      <c r="D962" s="270"/>
      <c r="E962" s="270"/>
      <c r="F962" s="270"/>
      <c r="G962" s="270"/>
      <c r="H962" s="270"/>
      <c r="I962" s="270"/>
      <c r="J962" s="270"/>
      <c r="K962" s="270"/>
      <c r="L962" s="270"/>
      <c r="M962" s="270"/>
    </row>
    <row r="963">
      <c r="A963" s="272"/>
      <c r="B963" s="270"/>
      <c r="C963" s="270"/>
      <c r="D963" s="270"/>
      <c r="E963" s="270"/>
      <c r="F963" s="270"/>
      <c r="G963" s="270"/>
      <c r="H963" s="270"/>
      <c r="I963" s="270"/>
      <c r="J963" s="270"/>
      <c r="K963" s="270"/>
      <c r="L963" s="270"/>
      <c r="M963" s="270"/>
    </row>
    <row r="964">
      <c r="A964" s="272"/>
      <c r="B964" s="270"/>
      <c r="C964" s="270"/>
      <c r="D964" s="270"/>
      <c r="E964" s="270"/>
      <c r="F964" s="270"/>
      <c r="G964" s="270"/>
      <c r="H964" s="270"/>
      <c r="I964" s="270"/>
      <c r="J964" s="270"/>
      <c r="K964" s="270"/>
      <c r="L964" s="270"/>
      <c r="M964" s="270"/>
    </row>
    <row r="965">
      <c r="A965" s="272"/>
      <c r="B965" s="270"/>
      <c r="C965" s="270"/>
      <c r="D965" s="270"/>
      <c r="E965" s="270"/>
      <c r="F965" s="270"/>
      <c r="G965" s="270"/>
      <c r="H965" s="270"/>
      <c r="I965" s="270"/>
      <c r="J965" s="270"/>
      <c r="K965" s="270"/>
      <c r="L965" s="270"/>
      <c r="M965" s="270"/>
    </row>
    <row r="966">
      <c r="A966" s="272"/>
      <c r="B966" s="270"/>
      <c r="C966" s="270"/>
      <c r="D966" s="270"/>
      <c r="E966" s="270"/>
      <c r="F966" s="270"/>
      <c r="G966" s="270"/>
      <c r="H966" s="270"/>
      <c r="I966" s="270"/>
      <c r="J966" s="270"/>
      <c r="K966" s="270"/>
      <c r="L966" s="270"/>
      <c r="M966" s="270"/>
    </row>
    <row r="967">
      <c r="A967" s="272"/>
      <c r="B967" s="270"/>
      <c r="C967" s="270"/>
      <c r="D967" s="270"/>
      <c r="E967" s="270"/>
      <c r="F967" s="270"/>
      <c r="G967" s="270"/>
      <c r="H967" s="270"/>
      <c r="I967" s="270"/>
      <c r="J967" s="270"/>
      <c r="K967" s="270"/>
      <c r="L967" s="270"/>
      <c r="M967" s="270"/>
    </row>
    <row r="968">
      <c r="A968" s="272"/>
      <c r="B968" s="270"/>
      <c r="C968" s="270"/>
      <c r="D968" s="270"/>
      <c r="E968" s="270"/>
      <c r="F968" s="270"/>
      <c r="G968" s="270"/>
      <c r="H968" s="270"/>
      <c r="I968" s="270"/>
      <c r="J968" s="270"/>
      <c r="K968" s="270"/>
      <c r="L968" s="270"/>
      <c r="M968" s="270"/>
    </row>
    <row r="969">
      <c r="A969" s="272"/>
      <c r="B969" s="270"/>
      <c r="C969" s="270"/>
      <c r="D969" s="270"/>
      <c r="E969" s="270"/>
      <c r="F969" s="270"/>
      <c r="G969" s="270"/>
      <c r="H969" s="270"/>
      <c r="I969" s="270"/>
      <c r="J969" s="270"/>
      <c r="K969" s="270"/>
      <c r="L969" s="270"/>
      <c r="M969" s="270"/>
    </row>
    <row r="970">
      <c r="A970" s="272"/>
      <c r="B970" s="270"/>
      <c r="C970" s="270"/>
      <c r="D970" s="270"/>
      <c r="E970" s="270"/>
      <c r="F970" s="270"/>
      <c r="G970" s="270"/>
      <c r="H970" s="270"/>
      <c r="I970" s="270"/>
      <c r="J970" s="270"/>
      <c r="K970" s="270"/>
      <c r="L970" s="270"/>
      <c r="M970" s="270"/>
    </row>
    <row r="971">
      <c r="A971" s="272"/>
      <c r="B971" s="270"/>
      <c r="C971" s="270"/>
      <c r="D971" s="270"/>
      <c r="E971" s="270"/>
      <c r="F971" s="270"/>
      <c r="G971" s="270"/>
      <c r="H971" s="270"/>
      <c r="I971" s="270"/>
      <c r="J971" s="270"/>
      <c r="K971" s="270"/>
      <c r="L971" s="270"/>
      <c r="M971" s="270"/>
    </row>
    <row r="972">
      <c r="A972" s="272"/>
      <c r="B972" s="270"/>
      <c r="C972" s="270"/>
      <c r="D972" s="270"/>
      <c r="E972" s="270"/>
      <c r="F972" s="270"/>
      <c r="G972" s="270"/>
      <c r="H972" s="270"/>
      <c r="I972" s="270"/>
      <c r="J972" s="270"/>
      <c r="K972" s="270"/>
      <c r="L972" s="270"/>
      <c r="M972" s="270"/>
    </row>
    <row r="973">
      <c r="A973" s="272"/>
      <c r="B973" s="270"/>
      <c r="C973" s="270"/>
      <c r="D973" s="270"/>
      <c r="E973" s="270"/>
      <c r="F973" s="270"/>
      <c r="G973" s="270"/>
      <c r="H973" s="270"/>
      <c r="I973" s="270"/>
      <c r="J973" s="270"/>
      <c r="K973" s="270"/>
      <c r="L973" s="270"/>
      <c r="M973" s="270"/>
    </row>
    <row r="974">
      <c r="A974" s="272"/>
      <c r="B974" s="270"/>
      <c r="C974" s="270"/>
      <c r="D974" s="270"/>
      <c r="E974" s="270"/>
      <c r="F974" s="270"/>
      <c r="G974" s="270"/>
      <c r="H974" s="270"/>
      <c r="I974" s="270"/>
      <c r="J974" s="270"/>
      <c r="K974" s="270"/>
      <c r="L974" s="270"/>
      <c r="M974" s="270"/>
    </row>
    <row r="975">
      <c r="A975" s="272"/>
      <c r="B975" s="270"/>
      <c r="C975" s="270"/>
      <c r="D975" s="270"/>
      <c r="E975" s="270"/>
      <c r="F975" s="270"/>
      <c r="G975" s="270"/>
      <c r="H975" s="270"/>
      <c r="I975" s="270"/>
      <c r="J975" s="270"/>
      <c r="K975" s="270"/>
      <c r="L975" s="270"/>
      <c r="M975" s="270"/>
    </row>
    <row r="976">
      <c r="A976" s="272"/>
      <c r="B976" s="270"/>
      <c r="C976" s="270"/>
      <c r="D976" s="270"/>
      <c r="E976" s="270"/>
      <c r="F976" s="270"/>
      <c r="G976" s="270"/>
      <c r="H976" s="270"/>
      <c r="I976" s="270"/>
      <c r="J976" s="270"/>
      <c r="K976" s="270"/>
      <c r="L976" s="270"/>
      <c r="M976" s="270"/>
    </row>
    <row r="977">
      <c r="A977" s="272"/>
      <c r="B977" s="270"/>
      <c r="C977" s="270"/>
      <c r="D977" s="270"/>
      <c r="E977" s="270"/>
      <c r="F977" s="270"/>
      <c r="G977" s="270"/>
      <c r="H977" s="270"/>
      <c r="I977" s="270"/>
      <c r="J977" s="270"/>
      <c r="K977" s="270"/>
      <c r="L977" s="270"/>
      <c r="M977" s="270"/>
    </row>
    <row r="978">
      <c r="A978" s="272"/>
      <c r="B978" s="270"/>
      <c r="C978" s="270"/>
      <c r="D978" s="270"/>
      <c r="E978" s="270"/>
      <c r="F978" s="270"/>
      <c r="G978" s="270"/>
      <c r="H978" s="270"/>
      <c r="I978" s="270"/>
      <c r="J978" s="270"/>
      <c r="K978" s="270"/>
      <c r="L978" s="270"/>
      <c r="M978" s="270"/>
    </row>
    <row r="979">
      <c r="A979" s="272"/>
      <c r="B979" s="270"/>
      <c r="C979" s="270"/>
      <c r="D979" s="270"/>
      <c r="E979" s="270"/>
      <c r="F979" s="270"/>
      <c r="G979" s="270"/>
      <c r="H979" s="270"/>
      <c r="I979" s="270"/>
      <c r="J979" s="270"/>
      <c r="K979" s="270"/>
      <c r="L979" s="270"/>
      <c r="M979" s="270"/>
    </row>
    <row r="980">
      <c r="A980" s="272"/>
      <c r="B980" s="270"/>
      <c r="C980" s="270"/>
      <c r="D980" s="270"/>
      <c r="E980" s="270"/>
      <c r="F980" s="270"/>
      <c r="G980" s="270"/>
      <c r="H980" s="270"/>
      <c r="I980" s="270"/>
      <c r="J980" s="270"/>
      <c r="K980" s="270"/>
      <c r="L980" s="270"/>
      <c r="M980" s="270"/>
    </row>
    <row r="981">
      <c r="A981" s="272"/>
      <c r="B981" s="270"/>
      <c r="C981" s="270"/>
      <c r="D981" s="270"/>
      <c r="E981" s="270"/>
      <c r="F981" s="270"/>
      <c r="G981" s="270"/>
      <c r="H981" s="270"/>
      <c r="I981" s="270"/>
      <c r="J981" s="270"/>
      <c r="K981" s="270"/>
      <c r="L981" s="270"/>
      <c r="M981" s="270"/>
    </row>
    <row r="982">
      <c r="A982" s="272"/>
      <c r="B982" s="270"/>
      <c r="C982" s="270"/>
      <c r="D982" s="270"/>
      <c r="E982" s="270"/>
      <c r="F982" s="270"/>
      <c r="G982" s="270"/>
      <c r="H982" s="270"/>
      <c r="I982" s="270"/>
      <c r="J982" s="270"/>
      <c r="K982" s="270"/>
      <c r="L982" s="270"/>
      <c r="M982" s="270"/>
    </row>
    <row r="983">
      <c r="A983" s="272"/>
      <c r="B983" s="270"/>
      <c r="C983" s="270"/>
      <c r="D983" s="270"/>
      <c r="E983" s="270"/>
      <c r="F983" s="270"/>
      <c r="G983" s="270"/>
      <c r="H983" s="270"/>
      <c r="I983" s="270"/>
      <c r="J983" s="270"/>
      <c r="K983" s="270"/>
      <c r="L983" s="270"/>
      <c r="M983" s="27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9.86"/>
    <col customWidth="1" min="2" max="2" width="27.43"/>
    <col customWidth="1" min="3" max="3" width="12.14"/>
    <col customWidth="1" min="6" max="6" width="3.57"/>
    <col customWidth="1" min="7" max="7" width="41.86"/>
  </cols>
  <sheetData>
    <row r="1">
      <c r="A1" s="273" t="s">
        <v>8</v>
      </c>
      <c r="B1" s="274" t="s">
        <v>1024</v>
      </c>
      <c r="C1" s="275" t="s">
        <v>519</v>
      </c>
      <c r="D1" s="276" t="s">
        <v>9</v>
      </c>
      <c r="E1" s="276" t="s">
        <v>601</v>
      </c>
      <c r="F1" s="273"/>
      <c r="G1" s="273" t="s">
        <v>1025</v>
      </c>
      <c r="H1" s="276"/>
      <c r="I1" s="276"/>
      <c r="J1" s="276"/>
      <c r="K1" s="276"/>
      <c r="L1" s="276"/>
      <c r="M1" s="276"/>
      <c r="N1" s="276"/>
      <c r="O1" s="276"/>
    </row>
    <row r="2">
      <c r="A2" s="94" t="s">
        <v>288</v>
      </c>
      <c r="B2" s="96" t="s">
        <v>553</v>
      </c>
      <c r="C2" s="178" t="s">
        <v>15</v>
      </c>
      <c r="D2" s="179" t="s">
        <v>4</v>
      </c>
      <c r="E2" s="179">
        <v>4.0</v>
      </c>
      <c r="F2" s="94"/>
      <c r="G2" s="94" t="s">
        <v>1026</v>
      </c>
      <c r="H2" s="179"/>
      <c r="I2" s="179"/>
      <c r="J2" s="179"/>
      <c r="K2" s="179"/>
      <c r="L2" s="179"/>
      <c r="M2" s="179"/>
      <c r="N2" s="179"/>
      <c r="O2" s="179"/>
    </row>
    <row r="3">
      <c r="A3" s="94" t="s">
        <v>288</v>
      </c>
      <c r="B3" s="96" t="s">
        <v>553</v>
      </c>
      <c r="C3" s="178" t="s">
        <v>16</v>
      </c>
      <c r="D3" s="179" t="s">
        <v>4</v>
      </c>
      <c r="E3" s="179">
        <v>59.0</v>
      </c>
      <c r="F3" s="94"/>
      <c r="G3" s="94" t="s">
        <v>1026</v>
      </c>
      <c r="H3" s="179"/>
      <c r="I3" s="179"/>
      <c r="J3" s="179"/>
      <c r="K3" s="179"/>
      <c r="L3" s="179"/>
      <c r="M3" s="179"/>
      <c r="N3" s="179"/>
      <c r="O3" s="179"/>
    </row>
    <row r="4">
      <c r="A4" s="94" t="s">
        <v>288</v>
      </c>
      <c r="B4" s="96" t="s">
        <v>553</v>
      </c>
      <c r="C4" s="178" t="s">
        <v>17</v>
      </c>
      <c r="D4" s="179" t="s">
        <v>4</v>
      </c>
      <c r="E4" s="179">
        <v>18.0</v>
      </c>
      <c r="F4" s="94"/>
      <c r="G4" s="94" t="s">
        <v>1026</v>
      </c>
      <c r="H4" s="179"/>
      <c r="I4" s="179"/>
      <c r="J4" s="179"/>
      <c r="K4" s="179"/>
      <c r="L4" s="179"/>
      <c r="M4" s="179"/>
      <c r="N4" s="179"/>
      <c r="O4" s="179"/>
    </row>
    <row r="5">
      <c r="A5" s="94" t="s">
        <v>288</v>
      </c>
      <c r="B5" s="96" t="s">
        <v>554</v>
      </c>
      <c r="C5" s="178" t="s">
        <v>14</v>
      </c>
      <c r="D5" s="179" t="s">
        <v>4</v>
      </c>
      <c r="E5" s="179">
        <v>12.0</v>
      </c>
      <c r="F5" s="94"/>
      <c r="G5" s="94" t="s">
        <v>1027</v>
      </c>
      <c r="H5" s="179"/>
      <c r="I5" s="179"/>
      <c r="J5" s="179"/>
      <c r="K5" s="179"/>
      <c r="L5" s="179"/>
      <c r="M5" s="179"/>
      <c r="N5" s="179"/>
      <c r="O5" s="179"/>
    </row>
    <row r="6">
      <c r="A6" s="94" t="s">
        <v>288</v>
      </c>
      <c r="B6" s="96" t="s">
        <v>554</v>
      </c>
      <c r="C6" s="178" t="s">
        <v>15</v>
      </c>
      <c r="D6" s="179" t="s">
        <v>4</v>
      </c>
      <c r="E6" s="179">
        <v>172.0</v>
      </c>
      <c r="F6" s="277"/>
      <c r="G6" s="277" t="s">
        <v>1027</v>
      </c>
      <c r="H6" s="179"/>
      <c r="I6" s="179"/>
      <c r="J6" s="179"/>
      <c r="K6" s="179"/>
      <c r="L6" s="179"/>
      <c r="M6" s="179"/>
      <c r="N6" s="179"/>
      <c r="O6" s="179"/>
    </row>
    <row r="7">
      <c r="A7" s="94" t="s">
        <v>288</v>
      </c>
      <c r="B7" s="96" t="s">
        <v>554</v>
      </c>
      <c r="C7" s="178" t="s">
        <v>16</v>
      </c>
      <c r="D7" s="179" t="s">
        <v>4</v>
      </c>
      <c r="E7" s="179">
        <v>311.0</v>
      </c>
      <c r="F7" s="277"/>
      <c r="G7" s="277" t="s">
        <v>1027</v>
      </c>
      <c r="H7" s="179"/>
      <c r="I7" s="179"/>
      <c r="J7" s="179"/>
      <c r="K7" s="179"/>
      <c r="L7" s="179"/>
      <c r="M7" s="179"/>
      <c r="N7" s="179"/>
      <c r="O7" s="179"/>
    </row>
    <row r="8">
      <c r="A8" s="94" t="s">
        <v>288</v>
      </c>
      <c r="B8" s="96" t="s">
        <v>554</v>
      </c>
      <c r="C8" s="178" t="s">
        <v>17</v>
      </c>
      <c r="D8" s="179" t="s">
        <v>4</v>
      </c>
      <c r="E8" s="179">
        <v>162.0</v>
      </c>
      <c r="F8" s="277"/>
      <c r="G8" s="277" t="s">
        <v>1027</v>
      </c>
      <c r="H8" s="179"/>
      <c r="I8" s="179"/>
      <c r="J8" s="179"/>
      <c r="K8" s="179"/>
      <c r="L8" s="179"/>
      <c r="M8" s="179"/>
      <c r="N8" s="179"/>
      <c r="O8" s="179"/>
    </row>
    <row r="9">
      <c r="A9" s="94" t="s">
        <v>288</v>
      </c>
      <c r="B9" s="96" t="s">
        <v>554</v>
      </c>
      <c r="C9" s="178" t="s">
        <v>18</v>
      </c>
      <c r="D9" s="179" t="s">
        <v>4</v>
      </c>
      <c r="E9" s="179">
        <v>100.0</v>
      </c>
      <c r="F9" s="277"/>
      <c r="G9" s="277" t="s">
        <v>1027</v>
      </c>
      <c r="H9" s="179"/>
      <c r="I9" s="179"/>
      <c r="J9" s="179"/>
      <c r="K9" s="179"/>
      <c r="L9" s="179"/>
      <c r="M9" s="179"/>
      <c r="N9" s="179"/>
      <c r="O9" s="179"/>
    </row>
    <row r="10">
      <c r="A10" s="94" t="s">
        <v>288</v>
      </c>
      <c r="B10" s="96" t="s">
        <v>555</v>
      </c>
      <c r="C10" s="178" t="s">
        <v>15</v>
      </c>
      <c r="D10" s="179" t="s">
        <v>4</v>
      </c>
      <c r="E10" s="179">
        <v>24.0</v>
      </c>
      <c r="F10" s="277"/>
      <c r="G10" s="277" t="s">
        <v>1028</v>
      </c>
      <c r="H10" s="179"/>
      <c r="I10" s="179"/>
      <c r="J10" s="179"/>
      <c r="K10" s="179"/>
      <c r="L10" s="179"/>
      <c r="M10" s="179"/>
      <c r="N10" s="179"/>
      <c r="O10" s="179"/>
    </row>
    <row r="11">
      <c r="A11" s="94" t="s">
        <v>288</v>
      </c>
      <c r="B11" s="180" t="s">
        <v>555</v>
      </c>
      <c r="C11" s="178" t="s">
        <v>16</v>
      </c>
      <c r="D11" s="179" t="s">
        <v>4</v>
      </c>
      <c r="E11" s="179">
        <v>128.0</v>
      </c>
      <c r="F11" s="94"/>
      <c r="G11" s="94" t="s">
        <v>1028</v>
      </c>
      <c r="H11" s="179"/>
      <c r="I11" s="179"/>
      <c r="J11" s="179"/>
      <c r="K11" s="179"/>
      <c r="L11" s="179"/>
      <c r="M11" s="179"/>
      <c r="N11" s="179"/>
      <c r="O11" s="179"/>
    </row>
    <row r="12">
      <c r="A12" s="94" t="s">
        <v>288</v>
      </c>
      <c r="B12" s="180" t="s">
        <v>555</v>
      </c>
      <c r="C12" s="178" t="s">
        <v>17</v>
      </c>
      <c r="D12" s="179" t="s">
        <v>4</v>
      </c>
      <c r="E12" s="179">
        <v>25.0</v>
      </c>
      <c r="F12" s="94"/>
      <c r="G12" s="94" t="s">
        <v>1028</v>
      </c>
      <c r="H12" s="179"/>
      <c r="I12" s="179"/>
      <c r="J12" s="179"/>
      <c r="K12" s="179"/>
      <c r="L12" s="179"/>
      <c r="M12" s="179"/>
      <c r="N12" s="179"/>
      <c r="O12" s="179"/>
    </row>
    <row r="13">
      <c r="A13" s="94" t="s">
        <v>288</v>
      </c>
      <c r="B13" s="180" t="s">
        <v>555</v>
      </c>
      <c r="C13" s="178" t="s">
        <v>18</v>
      </c>
      <c r="D13" s="179" t="s">
        <v>4</v>
      </c>
      <c r="E13" s="179">
        <v>22.0</v>
      </c>
      <c r="F13" s="94"/>
      <c r="G13" s="94" t="s">
        <v>1028</v>
      </c>
      <c r="H13" s="179"/>
      <c r="I13" s="179"/>
      <c r="J13" s="179"/>
      <c r="K13" s="179"/>
      <c r="L13" s="179"/>
      <c r="M13" s="179"/>
      <c r="N13" s="179"/>
      <c r="O13" s="179"/>
    </row>
    <row r="14">
      <c r="A14" s="94" t="s">
        <v>288</v>
      </c>
      <c r="B14" s="180" t="s">
        <v>556</v>
      </c>
      <c r="C14" s="178" t="s">
        <v>15</v>
      </c>
      <c r="D14" s="179" t="s">
        <v>4</v>
      </c>
      <c r="E14" s="179">
        <v>120.0</v>
      </c>
      <c r="F14" s="94"/>
      <c r="G14" s="94" t="s">
        <v>1029</v>
      </c>
      <c r="H14" s="179"/>
      <c r="I14" s="179"/>
      <c r="J14" s="179"/>
      <c r="K14" s="179"/>
      <c r="L14" s="179"/>
      <c r="M14" s="179"/>
      <c r="N14" s="179"/>
      <c r="O14" s="179"/>
    </row>
    <row r="15">
      <c r="A15" s="94" t="s">
        <v>288</v>
      </c>
      <c r="B15" s="96" t="s">
        <v>556</v>
      </c>
      <c r="C15" s="178" t="s">
        <v>16</v>
      </c>
      <c r="D15" s="179" t="s">
        <v>4</v>
      </c>
      <c r="E15" s="179">
        <v>755.0</v>
      </c>
      <c r="F15" s="94"/>
      <c r="G15" s="94" t="s">
        <v>1029</v>
      </c>
      <c r="H15" s="179"/>
      <c r="I15" s="179"/>
      <c r="J15" s="179"/>
      <c r="K15" s="179"/>
      <c r="L15" s="179"/>
      <c r="M15" s="179"/>
      <c r="N15" s="179"/>
      <c r="O15" s="179"/>
    </row>
    <row r="16">
      <c r="A16" s="94" t="s">
        <v>288</v>
      </c>
      <c r="B16" s="96" t="s">
        <v>556</v>
      </c>
      <c r="C16" s="178" t="s">
        <v>17</v>
      </c>
      <c r="D16" s="179" t="s">
        <v>4</v>
      </c>
      <c r="E16" s="179">
        <v>130.0</v>
      </c>
      <c r="F16" s="94"/>
      <c r="G16" s="94" t="s">
        <v>1029</v>
      </c>
      <c r="H16" s="179"/>
      <c r="I16" s="179"/>
      <c r="J16" s="179"/>
      <c r="K16" s="179"/>
      <c r="L16" s="179"/>
      <c r="M16" s="179"/>
      <c r="N16" s="179"/>
      <c r="O16" s="179"/>
    </row>
    <row r="17">
      <c r="A17" s="94" t="s">
        <v>288</v>
      </c>
      <c r="B17" s="96" t="s">
        <v>556</v>
      </c>
      <c r="C17" s="178" t="s">
        <v>18</v>
      </c>
      <c r="D17" s="179" t="s">
        <v>4</v>
      </c>
      <c r="E17" s="179">
        <v>57.0</v>
      </c>
      <c r="F17" s="94"/>
      <c r="G17" s="94" t="s">
        <v>1029</v>
      </c>
      <c r="H17" s="179"/>
      <c r="I17" s="179"/>
      <c r="J17" s="179"/>
      <c r="K17" s="179"/>
      <c r="L17" s="179"/>
      <c r="M17" s="179"/>
      <c r="N17" s="179"/>
      <c r="O17" s="179"/>
    </row>
    <row r="18">
      <c r="A18" s="94" t="s">
        <v>288</v>
      </c>
      <c r="B18" s="96" t="s">
        <v>556</v>
      </c>
      <c r="C18" s="178" t="s">
        <v>15</v>
      </c>
      <c r="D18" s="179" t="s">
        <v>4</v>
      </c>
      <c r="E18" s="179">
        <v>52.0</v>
      </c>
      <c r="F18" s="94"/>
      <c r="G18" s="94" t="s">
        <v>1030</v>
      </c>
      <c r="H18" s="179"/>
      <c r="I18" s="179"/>
      <c r="J18" s="179"/>
      <c r="K18" s="179"/>
      <c r="L18" s="179"/>
      <c r="M18" s="179"/>
      <c r="N18" s="179"/>
      <c r="O18" s="179"/>
    </row>
    <row r="19">
      <c r="A19" s="94" t="s">
        <v>288</v>
      </c>
      <c r="B19" s="96" t="s">
        <v>556</v>
      </c>
      <c r="C19" s="178" t="s">
        <v>16</v>
      </c>
      <c r="D19" s="179" t="s">
        <v>4</v>
      </c>
      <c r="E19" s="179">
        <v>24.0</v>
      </c>
      <c r="F19" s="94"/>
      <c r="G19" s="94" t="s">
        <v>1030</v>
      </c>
      <c r="H19" s="179"/>
      <c r="I19" s="179"/>
      <c r="J19" s="179"/>
      <c r="K19" s="179"/>
      <c r="L19" s="179"/>
      <c r="M19" s="179"/>
      <c r="N19" s="179"/>
      <c r="O19" s="179"/>
    </row>
    <row r="20">
      <c r="A20" s="94" t="s">
        <v>288</v>
      </c>
      <c r="B20" s="96" t="s">
        <v>556</v>
      </c>
      <c r="C20" s="178" t="s">
        <v>15</v>
      </c>
      <c r="D20" s="179" t="s">
        <v>4</v>
      </c>
      <c r="E20" s="179">
        <v>56.0</v>
      </c>
      <c r="F20" s="94"/>
      <c r="G20" s="94" t="s">
        <v>1031</v>
      </c>
      <c r="H20" s="179"/>
      <c r="I20" s="179"/>
      <c r="J20" s="179"/>
      <c r="K20" s="179"/>
      <c r="L20" s="179"/>
      <c r="M20" s="179"/>
      <c r="N20" s="179"/>
      <c r="O20" s="179"/>
    </row>
    <row r="21">
      <c r="A21" s="94" t="s">
        <v>288</v>
      </c>
      <c r="B21" s="180" t="s">
        <v>556</v>
      </c>
      <c r="C21" s="178" t="s">
        <v>16</v>
      </c>
      <c r="D21" s="179" t="s">
        <v>4</v>
      </c>
      <c r="E21" s="179">
        <v>150.0</v>
      </c>
      <c r="F21" s="94"/>
      <c r="G21" s="94" t="s">
        <v>1031</v>
      </c>
      <c r="H21" s="179"/>
      <c r="I21" s="179"/>
      <c r="J21" s="179"/>
      <c r="K21" s="179"/>
      <c r="L21" s="179"/>
      <c r="M21" s="179"/>
      <c r="N21" s="179"/>
      <c r="O21" s="179"/>
    </row>
    <row r="22">
      <c r="A22" s="94" t="s">
        <v>288</v>
      </c>
      <c r="B22" s="180" t="s">
        <v>556</v>
      </c>
      <c r="C22" s="178" t="s">
        <v>17</v>
      </c>
      <c r="D22" s="179" t="s">
        <v>4</v>
      </c>
      <c r="E22" s="179">
        <v>122.0</v>
      </c>
      <c r="F22" s="94"/>
      <c r="G22" s="94" t="s">
        <v>1031</v>
      </c>
      <c r="H22" s="179"/>
      <c r="I22" s="179"/>
      <c r="J22" s="179"/>
      <c r="K22" s="179"/>
      <c r="L22" s="179"/>
      <c r="M22" s="179"/>
      <c r="N22" s="179"/>
      <c r="O22" s="179"/>
    </row>
    <row r="23">
      <c r="A23" s="94" t="s">
        <v>288</v>
      </c>
      <c r="B23" s="180" t="s">
        <v>557</v>
      </c>
      <c r="C23" s="178" t="s">
        <v>542</v>
      </c>
      <c r="D23" s="179" t="s">
        <v>4</v>
      </c>
      <c r="E23" s="179">
        <v>10.0</v>
      </c>
      <c r="F23" s="94"/>
      <c r="G23" s="94" t="s">
        <v>1032</v>
      </c>
      <c r="H23" s="179"/>
      <c r="I23" s="179"/>
      <c r="J23" s="179"/>
      <c r="K23" s="179"/>
      <c r="L23" s="179"/>
      <c r="M23" s="179"/>
      <c r="N23" s="179"/>
      <c r="O23" s="179"/>
    </row>
    <row r="24">
      <c r="A24" s="94" t="s">
        <v>288</v>
      </c>
      <c r="B24" s="180" t="s">
        <v>557</v>
      </c>
      <c r="C24" s="178" t="s">
        <v>544</v>
      </c>
      <c r="D24" s="179" t="s">
        <v>4</v>
      </c>
      <c r="E24" s="179">
        <v>44.0</v>
      </c>
      <c r="F24" s="94"/>
      <c r="G24" s="94" t="s">
        <v>1032</v>
      </c>
      <c r="H24" s="179"/>
      <c r="I24" s="179"/>
      <c r="J24" s="179"/>
      <c r="K24" s="179"/>
      <c r="L24" s="179"/>
      <c r="M24" s="179"/>
      <c r="N24" s="179"/>
      <c r="O24" s="179"/>
    </row>
    <row r="25">
      <c r="A25" s="94" t="s">
        <v>288</v>
      </c>
      <c r="B25" s="180" t="s">
        <v>557</v>
      </c>
      <c r="C25" s="181" t="s">
        <v>545</v>
      </c>
      <c r="D25" s="179" t="s">
        <v>4</v>
      </c>
      <c r="E25" s="179">
        <v>59.0</v>
      </c>
      <c r="F25" s="94"/>
      <c r="G25" s="94" t="s">
        <v>1032</v>
      </c>
      <c r="H25" s="179"/>
      <c r="I25" s="179"/>
      <c r="J25" s="179"/>
      <c r="K25" s="179"/>
      <c r="L25" s="179"/>
      <c r="M25" s="179"/>
      <c r="N25" s="179"/>
      <c r="O25" s="179"/>
    </row>
    <row r="26">
      <c r="A26" s="94" t="s">
        <v>288</v>
      </c>
      <c r="B26" s="180" t="s">
        <v>557</v>
      </c>
      <c r="C26" s="178" t="s">
        <v>546</v>
      </c>
      <c r="D26" s="179" t="s">
        <v>4</v>
      </c>
      <c r="E26" s="179">
        <v>64.0</v>
      </c>
      <c r="F26" s="94"/>
      <c r="G26" s="94" t="s">
        <v>1032</v>
      </c>
      <c r="H26" s="179"/>
      <c r="I26" s="179"/>
      <c r="J26" s="179"/>
      <c r="K26" s="179"/>
      <c r="L26" s="179"/>
      <c r="M26" s="179"/>
      <c r="N26" s="179"/>
      <c r="O26" s="179"/>
    </row>
    <row r="27">
      <c r="A27" s="94" t="s">
        <v>288</v>
      </c>
      <c r="B27" s="180" t="s">
        <v>557</v>
      </c>
      <c r="C27" s="181" t="s">
        <v>547</v>
      </c>
      <c r="D27" s="179" t="s">
        <v>4</v>
      </c>
      <c r="E27" s="179">
        <v>20.0</v>
      </c>
      <c r="F27" s="94"/>
      <c r="G27" s="94" t="s">
        <v>1032</v>
      </c>
      <c r="H27" s="179"/>
      <c r="I27" s="179"/>
      <c r="J27" s="179"/>
      <c r="K27" s="179"/>
      <c r="L27" s="179"/>
      <c r="M27" s="179"/>
      <c r="N27" s="179"/>
      <c r="O27" s="179"/>
    </row>
    <row r="28">
      <c r="A28" s="94" t="s">
        <v>288</v>
      </c>
      <c r="B28" s="96" t="s">
        <v>557</v>
      </c>
      <c r="C28" s="178" t="s">
        <v>548</v>
      </c>
      <c r="D28" s="179" t="s">
        <v>4</v>
      </c>
      <c r="E28" s="179">
        <v>38.0</v>
      </c>
      <c r="F28" s="94"/>
      <c r="G28" s="94" t="s">
        <v>1032</v>
      </c>
      <c r="H28" s="179"/>
      <c r="I28" s="179"/>
      <c r="J28" s="179"/>
      <c r="K28" s="179"/>
      <c r="L28" s="179"/>
      <c r="M28" s="179"/>
      <c r="N28" s="179"/>
      <c r="O28" s="179"/>
    </row>
    <row r="29">
      <c r="A29" s="94" t="s">
        <v>288</v>
      </c>
      <c r="B29" s="96" t="s">
        <v>558</v>
      </c>
      <c r="C29" s="178" t="s">
        <v>15</v>
      </c>
      <c r="D29" s="179" t="s">
        <v>4</v>
      </c>
      <c r="E29" s="179">
        <v>27.0</v>
      </c>
      <c r="F29" s="94"/>
      <c r="G29" s="94" t="s">
        <v>1033</v>
      </c>
      <c r="H29" s="179"/>
      <c r="I29" s="179"/>
      <c r="J29" s="179"/>
      <c r="K29" s="179"/>
      <c r="L29" s="179"/>
      <c r="M29" s="179"/>
      <c r="N29" s="179"/>
      <c r="O29" s="179"/>
    </row>
    <row r="30">
      <c r="A30" s="94" t="s">
        <v>288</v>
      </c>
      <c r="B30" s="96" t="s">
        <v>558</v>
      </c>
      <c r="C30" s="178" t="s">
        <v>16</v>
      </c>
      <c r="D30" s="179" t="s">
        <v>4</v>
      </c>
      <c r="E30" s="179">
        <v>76.0</v>
      </c>
      <c r="F30" s="94"/>
      <c r="G30" s="94" t="s">
        <v>1033</v>
      </c>
      <c r="H30" s="179"/>
      <c r="I30" s="179"/>
      <c r="J30" s="179"/>
      <c r="K30" s="179"/>
      <c r="L30" s="179"/>
      <c r="M30" s="179"/>
      <c r="N30" s="179"/>
      <c r="O30" s="179"/>
    </row>
    <row r="31">
      <c r="A31" s="94" t="s">
        <v>288</v>
      </c>
      <c r="B31" s="96" t="s">
        <v>558</v>
      </c>
      <c r="C31" s="178" t="s">
        <v>17</v>
      </c>
      <c r="D31" s="179" t="s">
        <v>4</v>
      </c>
      <c r="E31" s="179">
        <v>34.0</v>
      </c>
      <c r="F31" s="94"/>
      <c r="G31" s="94" t="s">
        <v>1033</v>
      </c>
      <c r="H31" s="179"/>
      <c r="I31" s="179"/>
      <c r="J31" s="179"/>
      <c r="K31" s="179"/>
      <c r="L31" s="179"/>
      <c r="M31" s="179"/>
      <c r="N31" s="179"/>
      <c r="O31" s="179"/>
    </row>
    <row r="32">
      <c r="A32" s="94" t="s">
        <v>288</v>
      </c>
      <c r="B32" s="96" t="s">
        <v>558</v>
      </c>
      <c r="C32" s="178" t="s">
        <v>18</v>
      </c>
      <c r="D32" s="179" t="s">
        <v>4</v>
      </c>
      <c r="E32" s="179">
        <v>34.0</v>
      </c>
      <c r="F32" s="94"/>
      <c r="G32" s="94" t="s">
        <v>1033</v>
      </c>
      <c r="H32" s="179"/>
      <c r="I32" s="179"/>
      <c r="J32" s="179"/>
      <c r="K32" s="179"/>
      <c r="L32" s="179"/>
      <c r="M32" s="179"/>
      <c r="N32" s="179"/>
      <c r="O32" s="179"/>
    </row>
    <row r="33">
      <c r="A33" s="94" t="s">
        <v>288</v>
      </c>
      <c r="B33" s="96" t="s">
        <v>556</v>
      </c>
      <c r="C33" s="178" t="s">
        <v>16</v>
      </c>
      <c r="D33" s="179" t="s">
        <v>4</v>
      </c>
      <c r="E33" s="179">
        <v>107.0</v>
      </c>
      <c r="F33" s="94"/>
      <c r="G33" s="94" t="s">
        <v>1034</v>
      </c>
      <c r="H33" s="179"/>
      <c r="I33" s="179"/>
      <c r="J33" s="179"/>
      <c r="K33" s="179"/>
      <c r="L33" s="179"/>
      <c r="M33" s="179"/>
      <c r="N33" s="179"/>
      <c r="O33" s="179"/>
    </row>
    <row r="34">
      <c r="A34" s="94" t="s">
        <v>288</v>
      </c>
      <c r="B34" s="96" t="s">
        <v>556</v>
      </c>
      <c r="C34" s="178" t="s">
        <v>18</v>
      </c>
      <c r="D34" s="179" t="s">
        <v>4</v>
      </c>
      <c r="E34" s="179">
        <v>19.0</v>
      </c>
      <c r="F34" s="94"/>
      <c r="G34" s="94" t="s">
        <v>1034</v>
      </c>
      <c r="H34" s="179"/>
      <c r="I34" s="179"/>
      <c r="J34" s="179"/>
      <c r="K34" s="179"/>
      <c r="L34" s="179"/>
      <c r="M34" s="179"/>
      <c r="N34" s="179"/>
      <c r="O34" s="179"/>
    </row>
    <row r="35">
      <c r="A35" s="94" t="s">
        <v>125</v>
      </c>
      <c r="B35" s="96" t="s">
        <v>559</v>
      </c>
      <c r="C35" s="178" t="s">
        <v>17</v>
      </c>
      <c r="D35" s="179" t="s">
        <v>4</v>
      </c>
      <c r="E35" s="179">
        <v>19.0</v>
      </c>
      <c r="F35" s="94"/>
      <c r="G35" s="94" t="s">
        <v>1035</v>
      </c>
      <c r="H35" s="179"/>
      <c r="I35" s="179"/>
      <c r="J35" s="179"/>
      <c r="K35" s="179"/>
      <c r="L35" s="179"/>
      <c r="M35" s="179"/>
      <c r="N35" s="179"/>
      <c r="O35" s="179"/>
    </row>
    <row r="36">
      <c r="A36" s="94" t="s">
        <v>125</v>
      </c>
      <c r="B36" s="96" t="s">
        <v>559</v>
      </c>
      <c r="C36" s="178" t="s">
        <v>18</v>
      </c>
      <c r="D36" s="179" t="s">
        <v>4</v>
      </c>
      <c r="E36" s="179">
        <v>83.0</v>
      </c>
      <c r="F36" s="94"/>
      <c r="G36" s="94" t="s">
        <v>1035</v>
      </c>
      <c r="H36" s="179"/>
      <c r="I36" s="179"/>
      <c r="J36" s="179"/>
      <c r="K36" s="179"/>
      <c r="L36" s="179"/>
      <c r="M36" s="179"/>
      <c r="N36" s="179"/>
      <c r="O36" s="179"/>
    </row>
    <row r="37">
      <c r="A37" s="94" t="s">
        <v>125</v>
      </c>
      <c r="B37" s="96" t="s">
        <v>560</v>
      </c>
      <c r="C37" s="181" t="s">
        <v>543</v>
      </c>
      <c r="D37" s="179" t="s">
        <v>4</v>
      </c>
      <c r="E37" s="179">
        <v>31.0</v>
      </c>
      <c r="F37" s="94"/>
      <c r="G37" s="94" t="s">
        <v>1036</v>
      </c>
      <c r="H37" s="179"/>
      <c r="I37" s="179"/>
      <c r="J37" s="179"/>
      <c r="K37" s="179"/>
      <c r="L37" s="179"/>
      <c r="M37" s="179"/>
      <c r="N37" s="179"/>
      <c r="O37" s="179"/>
    </row>
    <row r="38">
      <c r="A38" s="94" t="s">
        <v>125</v>
      </c>
      <c r="B38" s="96" t="s">
        <v>560</v>
      </c>
      <c r="C38" s="178" t="s">
        <v>544</v>
      </c>
      <c r="D38" s="179" t="s">
        <v>4</v>
      </c>
      <c r="E38" s="179">
        <v>62.0</v>
      </c>
      <c r="F38" s="94"/>
      <c r="G38" s="94" t="s">
        <v>1036</v>
      </c>
      <c r="H38" s="179"/>
      <c r="I38" s="179"/>
      <c r="J38" s="179"/>
      <c r="K38" s="179"/>
      <c r="L38" s="179"/>
      <c r="M38" s="179"/>
      <c r="N38" s="179"/>
      <c r="O38" s="179"/>
    </row>
    <row r="39">
      <c r="A39" s="94" t="s">
        <v>125</v>
      </c>
      <c r="B39" s="96" t="s">
        <v>560</v>
      </c>
      <c r="C39" s="181" t="s">
        <v>545</v>
      </c>
      <c r="D39" s="179" t="s">
        <v>4</v>
      </c>
      <c r="E39" s="179">
        <v>110.0</v>
      </c>
      <c r="F39" s="94"/>
      <c r="G39" s="94" t="s">
        <v>1036</v>
      </c>
      <c r="H39" s="179"/>
      <c r="I39" s="179"/>
      <c r="J39" s="179"/>
      <c r="K39" s="179"/>
      <c r="L39" s="179"/>
      <c r="M39" s="179"/>
      <c r="N39" s="179"/>
      <c r="O39" s="179"/>
    </row>
    <row r="40">
      <c r="A40" s="94" t="s">
        <v>125</v>
      </c>
      <c r="B40" s="96" t="s">
        <v>560</v>
      </c>
      <c r="C40" s="178" t="s">
        <v>546</v>
      </c>
      <c r="D40" s="179" t="s">
        <v>4</v>
      </c>
      <c r="E40" s="179">
        <v>32.0</v>
      </c>
      <c r="F40" s="94"/>
      <c r="G40" s="94" t="s">
        <v>1036</v>
      </c>
      <c r="H40" s="179"/>
      <c r="I40" s="179"/>
      <c r="J40" s="179"/>
      <c r="K40" s="179"/>
      <c r="L40" s="179"/>
      <c r="M40" s="179"/>
      <c r="N40" s="179"/>
      <c r="O40" s="179"/>
    </row>
    <row r="41">
      <c r="A41" s="94" t="s">
        <v>125</v>
      </c>
      <c r="B41" s="96" t="s">
        <v>560</v>
      </c>
      <c r="C41" s="178" t="s">
        <v>549</v>
      </c>
      <c r="D41" s="179" t="s">
        <v>4</v>
      </c>
      <c r="E41" s="179">
        <v>1.0</v>
      </c>
      <c r="F41" s="94"/>
      <c r="G41" s="94" t="s">
        <v>1036</v>
      </c>
      <c r="H41" s="179"/>
      <c r="I41" s="179"/>
      <c r="J41" s="179"/>
      <c r="K41" s="179"/>
      <c r="L41" s="179"/>
      <c r="M41" s="179"/>
      <c r="N41" s="179"/>
      <c r="O41" s="179"/>
    </row>
    <row r="42">
      <c r="A42" s="94" t="s">
        <v>454</v>
      </c>
      <c r="B42" s="180" t="s">
        <v>561</v>
      </c>
      <c r="C42" s="178" t="s">
        <v>15</v>
      </c>
      <c r="D42" s="179" t="s">
        <v>4</v>
      </c>
      <c r="E42" s="179">
        <v>110.0</v>
      </c>
      <c r="F42" s="94"/>
      <c r="G42" s="94" t="s">
        <v>1037</v>
      </c>
      <c r="H42" s="179"/>
      <c r="I42" s="179"/>
      <c r="J42" s="179"/>
      <c r="K42" s="179"/>
      <c r="L42" s="179"/>
      <c r="M42" s="179"/>
      <c r="N42" s="179"/>
      <c r="O42" s="179"/>
    </row>
    <row r="43">
      <c r="A43" s="94" t="s">
        <v>454</v>
      </c>
      <c r="B43" s="180" t="s">
        <v>561</v>
      </c>
      <c r="C43" s="178" t="s">
        <v>16</v>
      </c>
      <c r="D43" s="179" t="s">
        <v>4</v>
      </c>
      <c r="E43" s="179">
        <v>430.0</v>
      </c>
      <c r="F43" s="94"/>
      <c r="G43" s="94" t="s">
        <v>1037</v>
      </c>
      <c r="H43" s="179"/>
      <c r="I43" s="179"/>
      <c r="J43" s="179"/>
      <c r="K43" s="179"/>
      <c r="L43" s="179"/>
      <c r="M43" s="179"/>
      <c r="N43" s="179"/>
      <c r="O43" s="179"/>
    </row>
    <row r="44">
      <c r="A44" s="94" t="s">
        <v>454</v>
      </c>
      <c r="B44" s="180" t="s">
        <v>561</v>
      </c>
      <c r="C44" s="178" t="s">
        <v>17</v>
      </c>
      <c r="D44" s="179" t="s">
        <v>4</v>
      </c>
      <c r="E44" s="179">
        <v>340.0</v>
      </c>
      <c r="F44" s="94"/>
      <c r="G44" s="94" t="s">
        <v>1037</v>
      </c>
      <c r="H44" s="179"/>
      <c r="I44" s="179"/>
      <c r="J44" s="179"/>
      <c r="K44" s="179"/>
      <c r="L44" s="179"/>
      <c r="M44" s="179"/>
      <c r="N44" s="179"/>
      <c r="O44" s="179"/>
    </row>
    <row r="45">
      <c r="A45" s="94" t="s">
        <v>454</v>
      </c>
      <c r="B45" s="180" t="s">
        <v>561</v>
      </c>
      <c r="C45" s="178" t="s">
        <v>18</v>
      </c>
      <c r="D45" s="179" t="s">
        <v>4</v>
      </c>
      <c r="E45" s="179">
        <v>150.0</v>
      </c>
      <c r="F45" s="94"/>
      <c r="G45" s="94" t="s">
        <v>1037</v>
      </c>
      <c r="H45" s="179"/>
      <c r="I45" s="179"/>
      <c r="J45" s="179"/>
      <c r="K45" s="179"/>
      <c r="L45" s="179"/>
      <c r="M45" s="179"/>
      <c r="N45" s="179"/>
      <c r="O45" s="179"/>
    </row>
    <row r="46">
      <c r="A46" s="94" t="s">
        <v>454</v>
      </c>
      <c r="B46" s="180" t="s">
        <v>561</v>
      </c>
      <c r="C46" s="178" t="s">
        <v>19</v>
      </c>
      <c r="D46" s="179" t="s">
        <v>4</v>
      </c>
      <c r="E46" s="179">
        <v>70.0</v>
      </c>
      <c r="F46" s="94"/>
      <c r="G46" s="94" t="s">
        <v>1037</v>
      </c>
      <c r="H46" s="179"/>
      <c r="I46" s="179"/>
      <c r="J46" s="179"/>
      <c r="K46" s="179"/>
      <c r="L46" s="179"/>
      <c r="M46" s="179"/>
      <c r="N46" s="179"/>
      <c r="O46" s="179"/>
    </row>
    <row r="47">
      <c r="A47" s="94" t="s">
        <v>119</v>
      </c>
      <c r="B47" s="96" t="s">
        <v>562</v>
      </c>
      <c r="C47" s="178" t="s">
        <v>542</v>
      </c>
      <c r="D47" s="179" t="s">
        <v>4</v>
      </c>
      <c r="E47" s="179">
        <v>98.0</v>
      </c>
      <c r="F47" s="94"/>
      <c r="G47" s="94" t="s">
        <v>1038</v>
      </c>
      <c r="H47" s="179"/>
      <c r="I47" s="179"/>
      <c r="J47" s="179"/>
      <c r="K47" s="179"/>
      <c r="L47" s="179"/>
      <c r="M47" s="179"/>
      <c r="N47" s="179"/>
      <c r="O47" s="179"/>
    </row>
    <row r="48">
      <c r="A48" s="94" t="s">
        <v>119</v>
      </c>
      <c r="B48" s="96" t="s">
        <v>562</v>
      </c>
      <c r="C48" s="181" t="s">
        <v>543</v>
      </c>
      <c r="D48" s="179" t="s">
        <v>4</v>
      </c>
      <c r="E48" s="179">
        <v>154.0</v>
      </c>
      <c r="F48" s="94"/>
      <c r="G48" s="94" t="s">
        <v>1038</v>
      </c>
      <c r="H48" s="179"/>
      <c r="I48" s="179"/>
      <c r="J48" s="179"/>
      <c r="K48" s="179"/>
      <c r="L48" s="179"/>
      <c r="M48" s="179"/>
      <c r="N48" s="179"/>
      <c r="O48" s="179"/>
    </row>
    <row r="49">
      <c r="A49" s="94" t="s">
        <v>119</v>
      </c>
      <c r="B49" s="96" t="s">
        <v>562</v>
      </c>
      <c r="C49" s="178" t="s">
        <v>544</v>
      </c>
      <c r="D49" s="179" t="s">
        <v>4</v>
      </c>
      <c r="E49" s="179">
        <v>165.0</v>
      </c>
      <c r="F49" s="94"/>
      <c r="G49" s="94" t="s">
        <v>1038</v>
      </c>
      <c r="H49" s="179"/>
      <c r="I49" s="179"/>
      <c r="J49" s="179"/>
      <c r="K49" s="179"/>
      <c r="L49" s="179"/>
      <c r="M49" s="179"/>
      <c r="N49" s="179"/>
      <c r="O49" s="179"/>
    </row>
    <row r="50">
      <c r="A50" s="94" t="s">
        <v>119</v>
      </c>
      <c r="B50" s="96" t="s">
        <v>562</v>
      </c>
      <c r="C50" s="181" t="s">
        <v>545</v>
      </c>
      <c r="D50" s="179" t="s">
        <v>4</v>
      </c>
      <c r="E50" s="179">
        <v>253.0</v>
      </c>
      <c r="F50" s="94"/>
      <c r="G50" s="94" t="s">
        <v>1038</v>
      </c>
      <c r="H50" s="179"/>
      <c r="I50" s="179"/>
      <c r="J50" s="179"/>
      <c r="K50" s="179"/>
      <c r="L50" s="179"/>
      <c r="M50" s="179"/>
      <c r="N50" s="179"/>
      <c r="O50" s="179"/>
    </row>
    <row r="51">
      <c r="A51" s="94" t="s">
        <v>119</v>
      </c>
      <c r="B51" s="96" t="s">
        <v>562</v>
      </c>
      <c r="C51" s="178" t="s">
        <v>546</v>
      </c>
      <c r="D51" s="179" t="s">
        <v>4</v>
      </c>
      <c r="E51" s="179">
        <v>209.0</v>
      </c>
      <c r="F51" s="94"/>
      <c r="G51" s="94" t="s">
        <v>1038</v>
      </c>
      <c r="H51" s="179"/>
      <c r="I51" s="179"/>
      <c r="J51" s="179"/>
      <c r="K51" s="179"/>
      <c r="L51" s="179"/>
      <c r="M51" s="179"/>
      <c r="N51" s="179"/>
      <c r="O51" s="179"/>
    </row>
    <row r="52">
      <c r="A52" s="94" t="s">
        <v>119</v>
      </c>
      <c r="B52" s="96" t="s">
        <v>562</v>
      </c>
      <c r="C52" s="181" t="s">
        <v>547</v>
      </c>
      <c r="D52" s="179" t="s">
        <v>4</v>
      </c>
      <c r="E52" s="179">
        <v>121.0</v>
      </c>
      <c r="F52" s="277"/>
      <c r="G52" s="277" t="s">
        <v>1038</v>
      </c>
      <c r="H52" s="179"/>
      <c r="I52" s="179"/>
      <c r="J52" s="179"/>
      <c r="K52" s="179"/>
      <c r="L52" s="179"/>
      <c r="M52" s="179"/>
      <c r="N52" s="179"/>
      <c r="O52" s="179"/>
    </row>
    <row r="53">
      <c r="A53" s="94" t="s">
        <v>119</v>
      </c>
      <c r="B53" s="96" t="s">
        <v>562</v>
      </c>
      <c r="C53" s="178" t="s">
        <v>548</v>
      </c>
      <c r="D53" s="179" t="s">
        <v>4</v>
      </c>
      <c r="E53" s="179">
        <v>98.0</v>
      </c>
      <c r="F53" s="277"/>
      <c r="G53" s="277" t="s">
        <v>1038</v>
      </c>
      <c r="H53" s="179"/>
      <c r="I53" s="179"/>
      <c r="J53" s="179"/>
      <c r="K53" s="179"/>
      <c r="L53" s="179"/>
      <c r="M53" s="179"/>
      <c r="N53" s="179"/>
      <c r="O53" s="179"/>
    </row>
    <row r="54">
      <c r="A54" s="94" t="s">
        <v>564</v>
      </c>
      <c r="B54" s="96" t="s">
        <v>563</v>
      </c>
      <c r="C54" s="178" t="s">
        <v>15</v>
      </c>
      <c r="D54" s="179" t="s">
        <v>4</v>
      </c>
      <c r="E54" s="179">
        <v>52.0</v>
      </c>
      <c r="F54" s="277"/>
      <c r="G54" s="277" t="s">
        <v>1039</v>
      </c>
      <c r="H54" s="179"/>
      <c r="I54" s="179"/>
      <c r="J54" s="179"/>
      <c r="K54" s="179"/>
      <c r="L54" s="179"/>
      <c r="M54" s="179"/>
      <c r="N54" s="179"/>
      <c r="O54" s="179"/>
    </row>
    <row r="55">
      <c r="A55" s="94" t="s">
        <v>564</v>
      </c>
      <c r="B55" s="96" t="s">
        <v>563</v>
      </c>
      <c r="C55" s="178" t="s">
        <v>16</v>
      </c>
      <c r="D55" s="179" t="s">
        <v>4</v>
      </c>
      <c r="E55" s="179">
        <v>544.0</v>
      </c>
      <c r="F55" s="277"/>
      <c r="G55" s="277" t="s">
        <v>1039</v>
      </c>
      <c r="H55" s="179"/>
      <c r="I55" s="179"/>
      <c r="J55" s="179"/>
      <c r="K55" s="179"/>
      <c r="L55" s="179"/>
      <c r="M55" s="179"/>
      <c r="N55" s="179"/>
      <c r="O55" s="179"/>
    </row>
    <row r="56">
      <c r="A56" s="94" t="s">
        <v>564</v>
      </c>
      <c r="B56" s="96" t="s">
        <v>563</v>
      </c>
      <c r="C56" s="178" t="s">
        <v>17</v>
      </c>
      <c r="D56" s="179" t="s">
        <v>4</v>
      </c>
      <c r="E56" s="179">
        <v>282.0</v>
      </c>
      <c r="F56" s="277"/>
      <c r="G56" s="277" t="s">
        <v>1039</v>
      </c>
      <c r="H56" s="179"/>
      <c r="I56" s="179"/>
      <c r="J56" s="179"/>
      <c r="K56" s="179"/>
      <c r="L56" s="179"/>
      <c r="M56" s="179"/>
      <c r="N56" s="179"/>
      <c r="O56" s="179"/>
    </row>
    <row r="57">
      <c r="A57" s="94" t="s">
        <v>318</v>
      </c>
      <c r="B57" s="96" t="s">
        <v>565</v>
      </c>
      <c r="C57" s="178" t="s">
        <v>16</v>
      </c>
      <c r="D57" s="179" t="s">
        <v>4</v>
      </c>
      <c r="E57" s="179">
        <v>130.0</v>
      </c>
      <c r="F57" s="277"/>
      <c r="G57" s="277" t="s">
        <v>1040</v>
      </c>
      <c r="H57" s="179"/>
      <c r="I57" s="179"/>
      <c r="J57" s="179"/>
      <c r="K57" s="179"/>
      <c r="L57" s="179"/>
      <c r="M57" s="179"/>
      <c r="N57" s="179"/>
      <c r="O57" s="179"/>
    </row>
    <row r="58">
      <c r="A58" s="94" t="s">
        <v>318</v>
      </c>
      <c r="B58" s="96" t="s">
        <v>565</v>
      </c>
      <c r="C58" s="178" t="s">
        <v>17</v>
      </c>
      <c r="D58" s="179" t="s">
        <v>4</v>
      </c>
      <c r="E58" s="179">
        <v>80.0</v>
      </c>
      <c r="F58" s="278"/>
      <c r="G58" s="278"/>
      <c r="H58" s="179"/>
      <c r="I58" s="179"/>
      <c r="J58" s="179"/>
      <c r="K58" s="179"/>
      <c r="L58" s="179"/>
      <c r="M58" s="179"/>
      <c r="N58" s="179"/>
      <c r="O58" s="179"/>
    </row>
    <row r="59">
      <c r="A59" s="94" t="s">
        <v>187</v>
      </c>
      <c r="B59" s="96" t="s">
        <v>566</v>
      </c>
      <c r="C59" s="178" t="s">
        <v>546</v>
      </c>
      <c r="D59" s="179" t="s">
        <v>4</v>
      </c>
      <c r="E59" s="179">
        <v>8.0</v>
      </c>
      <c r="F59" s="94"/>
      <c r="G59" s="94" t="s">
        <v>1041</v>
      </c>
      <c r="H59" s="179"/>
      <c r="I59" s="179"/>
      <c r="J59" s="179"/>
      <c r="K59" s="179"/>
      <c r="L59" s="179"/>
      <c r="M59" s="179"/>
      <c r="N59" s="179"/>
      <c r="O59" s="179"/>
    </row>
    <row r="60">
      <c r="A60" s="94" t="s">
        <v>187</v>
      </c>
      <c r="B60" s="96" t="s">
        <v>566</v>
      </c>
      <c r="C60" s="178" t="s">
        <v>548</v>
      </c>
      <c r="D60" s="179" t="s">
        <v>4</v>
      </c>
      <c r="E60" s="179">
        <v>223.0</v>
      </c>
      <c r="F60" s="94"/>
      <c r="G60" s="94" t="s">
        <v>1041</v>
      </c>
      <c r="H60" s="179"/>
      <c r="I60" s="179"/>
      <c r="J60" s="179"/>
      <c r="K60" s="179"/>
      <c r="L60" s="179"/>
      <c r="M60" s="179"/>
      <c r="N60" s="179"/>
      <c r="O60" s="179"/>
    </row>
    <row r="61">
      <c r="A61" s="94" t="s">
        <v>187</v>
      </c>
      <c r="B61" s="96" t="s">
        <v>566</v>
      </c>
      <c r="C61" s="178" t="s">
        <v>549</v>
      </c>
      <c r="D61" s="179" t="s">
        <v>4</v>
      </c>
      <c r="E61" s="179">
        <v>18.0</v>
      </c>
      <c r="F61" s="94"/>
      <c r="G61" s="94" t="s">
        <v>1041</v>
      </c>
      <c r="H61" s="179"/>
      <c r="I61" s="179"/>
      <c r="J61" s="179"/>
      <c r="K61" s="179"/>
      <c r="L61" s="179"/>
      <c r="M61" s="179"/>
      <c r="N61" s="179"/>
      <c r="O61" s="179"/>
    </row>
    <row r="62">
      <c r="A62" s="94" t="s">
        <v>187</v>
      </c>
      <c r="B62" s="96" t="s">
        <v>567</v>
      </c>
      <c r="C62" s="178" t="s">
        <v>17</v>
      </c>
      <c r="D62" s="179" t="s">
        <v>4</v>
      </c>
      <c r="E62" s="179">
        <v>20.0</v>
      </c>
      <c r="F62" s="94"/>
      <c r="G62" s="94" t="s">
        <v>1042</v>
      </c>
      <c r="H62" s="179"/>
      <c r="I62" s="179"/>
      <c r="J62" s="179"/>
      <c r="K62" s="179"/>
      <c r="L62" s="179"/>
      <c r="M62" s="179"/>
      <c r="N62" s="179"/>
      <c r="O62" s="179"/>
    </row>
    <row r="63">
      <c r="A63" s="94" t="s">
        <v>194</v>
      </c>
      <c r="B63" s="180" t="s">
        <v>568</v>
      </c>
      <c r="C63" s="181" t="s">
        <v>543</v>
      </c>
      <c r="D63" s="179" t="s">
        <v>4</v>
      </c>
      <c r="E63" s="179">
        <v>5.0</v>
      </c>
      <c r="F63" s="94"/>
      <c r="G63" s="94" t="s">
        <v>1043</v>
      </c>
      <c r="H63" s="179"/>
      <c r="I63" s="179"/>
      <c r="J63" s="179"/>
      <c r="K63" s="179"/>
      <c r="L63" s="179"/>
      <c r="M63" s="179"/>
      <c r="N63" s="179"/>
      <c r="O63" s="179"/>
    </row>
    <row r="64">
      <c r="A64" s="94" t="s">
        <v>194</v>
      </c>
      <c r="B64" s="180" t="s">
        <v>568</v>
      </c>
      <c r="C64" s="178" t="s">
        <v>544</v>
      </c>
      <c r="D64" s="179" t="s">
        <v>4</v>
      </c>
      <c r="E64" s="179">
        <v>7.0</v>
      </c>
      <c r="F64" s="94"/>
      <c r="G64" s="94" t="s">
        <v>1043</v>
      </c>
      <c r="H64" s="179"/>
      <c r="I64" s="179"/>
      <c r="J64" s="179"/>
      <c r="K64" s="179"/>
      <c r="L64" s="179"/>
      <c r="M64" s="179"/>
      <c r="N64" s="179"/>
      <c r="O64" s="179"/>
    </row>
    <row r="65">
      <c r="A65" s="94" t="s">
        <v>194</v>
      </c>
      <c r="B65" s="180" t="s">
        <v>568</v>
      </c>
      <c r="C65" s="181" t="s">
        <v>545</v>
      </c>
      <c r="D65" s="179" t="s">
        <v>4</v>
      </c>
      <c r="E65" s="179">
        <v>8.0</v>
      </c>
      <c r="F65" s="94"/>
      <c r="G65" s="94" t="s">
        <v>1043</v>
      </c>
      <c r="H65" s="179"/>
      <c r="I65" s="179"/>
      <c r="J65" s="179"/>
      <c r="K65" s="179"/>
      <c r="L65" s="179"/>
      <c r="M65" s="179"/>
      <c r="N65" s="179"/>
      <c r="O65" s="179"/>
    </row>
    <row r="66">
      <c r="A66" s="94" t="s">
        <v>194</v>
      </c>
      <c r="B66" s="180" t="s">
        <v>568</v>
      </c>
      <c r="C66" s="178" t="s">
        <v>546</v>
      </c>
      <c r="D66" s="179" t="s">
        <v>4</v>
      </c>
      <c r="E66" s="179">
        <v>4.0</v>
      </c>
      <c r="F66" s="94"/>
      <c r="G66" s="94" t="s">
        <v>1043</v>
      </c>
      <c r="H66" s="179"/>
      <c r="I66" s="179"/>
      <c r="J66" s="179"/>
      <c r="K66" s="179"/>
      <c r="L66" s="179"/>
      <c r="M66" s="179"/>
      <c r="N66" s="179"/>
      <c r="O66" s="179"/>
    </row>
    <row r="67">
      <c r="A67" s="94" t="s">
        <v>390</v>
      </c>
      <c r="B67" s="180" t="s">
        <v>569</v>
      </c>
      <c r="C67" s="178" t="s">
        <v>15</v>
      </c>
      <c r="D67" s="179" t="s">
        <v>4</v>
      </c>
      <c r="E67" s="179">
        <v>13.0</v>
      </c>
      <c r="F67" s="94"/>
      <c r="G67" s="94" t="s">
        <v>1046</v>
      </c>
      <c r="H67" s="179"/>
      <c r="I67" s="179"/>
      <c r="J67" s="179"/>
      <c r="K67" s="179"/>
      <c r="L67" s="179"/>
      <c r="M67" s="179"/>
      <c r="N67" s="179"/>
      <c r="O67" s="179"/>
    </row>
    <row r="68">
      <c r="A68" s="94" t="s">
        <v>390</v>
      </c>
      <c r="B68" s="180" t="s">
        <v>569</v>
      </c>
      <c r="C68" s="178" t="s">
        <v>16</v>
      </c>
      <c r="D68" s="179" t="s">
        <v>4</v>
      </c>
      <c r="E68" s="179">
        <v>33.0</v>
      </c>
      <c r="F68" s="94"/>
      <c r="G68" s="94" t="s">
        <v>1046</v>
      </c>
      <c r="H68" s="179"/>
      <c r="I68" s="179"/>
      <c r="J68" s="179"/>
      <c r="K68" s="179"/>
      <c r="L68" s="179"/>
      <c r="M68" s="179"/>
      <c r="N68" s="179"/>
      <c r="O68" s="179"/>
    </row>
    <row r="69">
      <c r="A69" s="94" t="s">
        <v>390</v>
      </c>
      <c r="B69" s="180" t="s">
        <v>569</v>
      </c>
      <c r="C69" s="178" t="s">
        <v>17</v>
      </c>
      <c r="D69" s="179" t="s">
        <v>4</v>
      </c>
      <c r="E69" s="179">
        <v>15.0</v>
      </c>
      <c r="F69" s="94"/>
      <c r="G69" s="94" t="s">
        <v>1046</v>
      </c>
      <c r="H69" s="179"/>
      <c r="I69" s="179"/>
      <c r="J69" s="179"/>
      <c r="K69" s="179"/>
      <c r="L69" s="179"/>
      <c r="M69" s="179"/>
      <c r="N69" s="179"/>
      <c r="O69" s="179"/>
    </row>
    <row r="70">
      <c r="A70" s="94" t="s">
        <v>390</v>
      </c>
      <c r="B70" s="180" t="s">
        <v>569</v>
      </c>
      <c r="C70" s="178" t="s">
        <v>18</v>
      </c>
      <c r="D70" s="179" t="s">
        <v>4</v>
      </c>
      <c r="E70" s="179">
        <v>50.0</v>
      </c>
      <c r="F70" s="94"/>
      <c r="G70" s="94" t="s">
        <v>1046</v>
      </c>
      <c r="H70" s="179"/>
      <c r="I70" s="179"/>
      <c r="J70" s="179"/>
      <c r="K70" s="179"/>
      <c r="L70" s="179"/>
      <c r="M70" s="179"/>
      <c r="N70" s="179"/>
      <c r="O70" s="179"/>
    </row>
    <row r="71">
      <c r="A71" s="94" t="s">
        <v>390</v>
      </c>
      <c r="B71" s="180" t="s">
        <v>570</v>
      </c>
      <c r="C71" s="178" t="s">
        <v>16</v>
      </c>
      <c r="D71" s="179" t="s">
        <v>4</v>
      </c>
      <c r="E71" s="179">
        <v>80.0</v>
      </c>
      <c r="F71" s="94"/>
      <c r="G71" s="94" t="s">
        <v>1048</v>
      </c>
      <c r="H71" s="179"/>
      <c r="I71" s="179"/>
      <c r="J71" s="179"/>
      <c r="K71" s="179"/>
      <c r="L71" s="179"/>
      <c r="M71" s="179"/>
      <c r="N71" s="179"/>
      <c r="O71" s="179"/>
    </row>
    <row r="72">
      <c r="A72" s="94" t="s">
        <v>177</v>
      </c>
      <c r="B72" s="180" t="s">
        <v>571</v>
      </c>
      <c r="C72" s="178" t="s">
        <v>16</v>
      </c>
      <c r="D72" s="179" t="s">
        <v>4</v>
      </c>
      <c r="E72" s="179">
        <v>86.0</v>
      </c>
      <c r="F72" s="94"/>
      <c r="G72" s="94" t="s">
        <v>1050</v>
      </c>
      <c r="H72" s="179"/>
      <c r="I72" s="179"/>
      <c r="J72" s="179"/>
      <c r="K72" s="179"/>
      <c r="L72" s="179"/>
      <c r="M72" s="179"/>
      <c r="N72" s="179"/>
      <c r="O72" s="179"/>
    </row>
    <row r="73">
      <c r="A73" s="94" t="s">
        <v>429</v>
      </c>
      <c r="B73" s="96" t="s">
        <v>572</v>
      </c>
      <c r="C73" s="178" t="s">
        <v>16</v>
      </c>
      <c r="D73" s="179" t="s">
        <v>4</v>
      </c>
      <c r="E73" s="179">
        <v>78.0</v>
      </c>
      <c r="F73" s="94"/>
      <c r="G73" s="94" t="s">
        <v>1051</v>
      </c>
      <c r="H73" s="179"/>
      <c r="I73" s="179"/>
      <c r="J73" s="179"/>
      <c r="K73" s="179"/>
      <c r="L73" s="179"/>
      <c r="M73" s="179"/>
      <c r="N73" s="179"/>
      <c r="O73" s="179"/>
    </row>
    <row r="74">
      <c r="A74" s="94" t="s">
        <v>129</v>
      </c>
      <c r="B74" s="96" t="s">
        <v>571</v>
      </c>
      <c r="C74" s="178" t="s">
        <v>15</v>
      </c>
      <c r="D74" s="179" t="s">
        <v>4</v>
      </c>
      <c r="E74" s="179">
        <v>672.0</v>
      </c>
      <c r="F74" s="94"/>
      <c r="G74" s="94" t="s">
        <v>1052</v>
      </c>
      <c r="H74" s="179"/>
      <c r="I74" s="179"/>
      <c r="J74" s="179"/>
      <c r="K74" s="179"/>
      <c r="L74" s="179"/>
      <c r="M74" s="179"/>
      <c r="N74" s="179"/>
      <c r="O74" s="179"/>
    </row>
    <row r="75">
      <c r="A75" s="94" t="s">
        <v>129</v>
      </c>
      <c r="B75" s="96" t="s">
        <v>571</v>
      </c>
      <c r="C75" s="178" t="s">
        <v>16</v>
      </c>
      <c r="D75" s="179" t="s">
        <v>4</v>
      </c>
      <c r="E75" s="179">
        <v>117.0</v>
      </c>
      <c r="F75" s="94"/>
      <c r="G75" s="94" t="s">
        <v>1052</v>
      </c>
      <c r="H75" s="179"/>
      <c r="I75" s="179"/>
      <c r="J75" s="179"/>
      <c r="K75" s="179"/>
      <c r="L75" s="179"/>
      <c r="M75" s="179"/>
      <c r="N75" s="179"/>
      <c r="O75" s="179"/>
    </row>
    <row r="76">
      <c r="A76" s="94" t="s">
        <v>129</v>
      </c>
      <c r="B76" s="96" t="s">
        <v>571</v>
      </c>
      <c r="C76" s="178" t="s">
        <v>17</v>
      </c>
      <c r="D76" s="179" t="s">
        <v>4</v>
      </c>
      <c r="E76" s="179">
        <v>12.0</v>
      </c>
      <c r="F76" s="94"/>
      <c r="G76" s="94" t="s">
        <v>1052</v>
      </c>
      <c r="H76" s="179"/>
      <c r="I76" s="179"/>
      <c r="J76" s="179"/>
      <c r="K76" s="179"/>
      <c r="L76" s="179"/>
      <c r="M76" s="179"/>
      <c r="N76" s="179"/>
      <c r="O76" s="179"/>
    </row>
    <row r="77">
      <c r="A77" s="94" t="s">
        <v>194</v>
      </c>
      <c r="B77" s="96" t="s">
        <v>573</v>
      </c>
      <c r="C77" s="178" t="s">
        <v>15</v>
      </c>
      <c r="D77" s="179" t="s">
        <v>4</v>
      </c>
      <c r="E77" s="179">
        <v>27.0</v>
      </c>
      <c r="F77" s="94"/>
      <c r="G77" s="94" t="s">
        <v>1056</v>
      </c>
      <c r="H77" s="179"/>
      <c r="I77" s="179"/>
      <c r="J77" s="179"/>
      <c r="K77" s="179"/>
      <c r="L77" s="179"/>
      <c r="M77" s="179"/>
      <c r="N77" s="179"/>
      <c r="O77" s="179"/>
    </row>
    <row r="78">
      <c r="A78" s="94" t="s">
        <v>194</v>
      </c>
      <c r="B78" s="96" t="s">
        <v>573</v>
      </c>
      <c r="C78" s="178" t="s">
        <v>16</v>
      </c>
      <c r="D78" s="179" t="s">
        <v>4</v>
      </c>
      <c r="E78" s="179">
        <v>66.0</v>
      </c>
      <c r="F78" s="94"/>
      <c r="G78" s="94" t="s">
        <v>1056</v>
      </c>
      <c r="H78" s="179"/>
      <c r="I78" s="179"/>
      <c r="J78" s="179"/>
      <c r="K78" s="179"/>
      <c r="L78" s="179"/>
      <c r="M78" s="179"/>
      <c r="N78" s="179"/>
      <c r="O78" s="179"/>
    </row>
    <row r="79">
      <c r="A79" s="94" t="s">
        <v>194</v>
      </c>
      <c r="B79" s="96" t="s">
        <v>573</v>
      </c>
      <c r="C79" s="178" t="s">
        <v>17</v>
      </c>
      <c r="D79" s="179" t="s">
        <v>4</v>
      </c>
      <c r="E79" s="179">
        <v>39.0</v>
      </c>
      <c r="F79" s="94"/>
      <c r="G79" s="94" t="s">
        <v>1056</v>
      </c>
      <c r="H79" s="179"/>
      <c r="I79" s="179"/>
      <c r="J79" s="179"/>
      <c r="K79" s="179"/>
      <c r="L79" s="179"/>
      <c r="M79" s="179"/>
      <c r="N79" s="179"/>
      <c r="O79" s="179"/>
    </row>
    <row r="80">
      <c r="A80" s="94" t="s">
        <v>194</v>
      </c>
      <c r="B80" s="96" t="s">
        <v>574</v>
      </c>
      <c r="C80" s="178" t="s">
        <v>546</v>
      </c>
      <c r="D80" s="179" t="s">
        <v>4</v>
      </c>
      <c r="E80" s="179">
        <v>24.0</v>
      </c>
      <c r="F80" s="94"/>
      <c r="G80" s="94" t="s">
        <v>1058</v>
      </c>
      <c r="H80" s="179"/>
      <c r="I80" s="179"/>
      <c r="J80" s="179"/>
      <c r="K80" s="179"/>
      <c r="L80" s="179"/>
      <c r="M80" s="179"/>
      <c r="N80" s="179"/>
      <c r="O80" s="179"/>
    </row>
    <row r="81">
      <c r="A81" s="94" t="s">
        <v>564</v>
      </c>
      <c r="B81" s="96" t="s">
        <v>575</v>
      </c>
      <c r="C81" s="178" t="s">
        <v>17</v>
      </c>
      <c r="D81" s="179" t="s">
        <v>4</v>
      </c>
      <c r="E81" s="179">
        <v>234.0</v>
      </c>
      <c r="F81" s="94"/>
      <c r="G81" s="94" t="s">
        <v>1059</v>
      </c>
      <c r="H81" s="179"/>
      <c r="I81" s="179"/>
      <c r="J81" s="179"/>
      <c r="K81" s="179"/>
      <c r="L81" s="179"/>
      <c r="M81" s="179"/>
      <c r="N81" s="179"/>
      <c r="O81" s="179"/>
    </row>
    <row r="82">
      <c r="A82" s="94" t="s">
        <v>577</v>
      </c>
      <c r="B82" s="96" t="s">
        <v>576</v>
      </c>
      <c r="C82" s="178" t="s">
        <v>15</v>
      </c>
      <c r="D82" s="179" t="s">
        <v>4</v>
      </c>
      <c r="E82" s="179">
        <v>84.0</v>
      </c>
      <c r="F82" s="94"/>
      <c r="G82" s="94" t="s">
        <v>1061</v>
      </c>
      <c r="H82" s="179"/>
      <c r="I82" s="179"/>
      <c r="J82" s="179"/>
      <c r="K82" s="179"/>
      <c r="L82" s="179"/>
      <c r="M82" s="179"/>
      <c r="N82" s="179"/>
      <c r="O82" s="179"/>
    </row>
    <row r="83">
      <c r="A83" s="94" t="s">
        <v>577</v>
      </c>
      <c r="B83" s="96" t="s">
        <v>576</v>
      </c>
      <c r="C83" s="178" t="s">
        <v>16</v>
      </c>
      <c r="D83" s="179" t="s">
        <v>4</v>
      </c>
      <c r="E83" s="179">
        <v>79.0</v>
      </c>
      <c r="F83" s="94"/>
      <c r="G83" s="94" t="s">
        <v>1061</v>
      </c>
      <c r="H83" s="179"/>
      <c r="I83" s="179"/>
      <c r="J83" s="179"/>
      <c r="K83" s="179"/>
      <c r="L83" s="179"/>
      <c r="M83" s="179"/>
      <c r="N83" s="179"/>
      <c r="O83" s="179"/>
    </row>
    <row r="84">
      <c r="A84" s="94" t="s">
        <v>577</v>
      </c>
      <c r="B84" s="96" t="s">
        <v>576</v>
      </c>
      <c r="C84" s="178" t="s">
        <v>17</v>
      </c>
      <c r="D84" s="179" t="s">
        <v>4</v>
      </c>
      <c r="E84" s="179">
        <v>137.0</v>
      </c>
      <c r="F84" s="94"/>
      <c r="G84" s="94" t="s">
        <v>1061</v>
      </c>
      <c r="H84" s="179"/>
      <c r="I84" s="179"/>
      <c r="J84" s="179"/>
      <c r="K84" s="179"/>
      <c r="L84" s="179"/>
      <c r="M84" s="179"/>
      <c r="N84" s="179"/>
      <c r="O84" s="179"/>
    </row>
    <row r="85">
      <c r="A85" s="94" t="s">
        <v>577</v>
      </c>
      <c r="B85" s="96" t="s">
        <v>576</v>
      </c>
      <c r="C85" s="178" t="s">
        <v>18</v>
      </c>
      <c r="D85" s="179" t="s">
        <v>4</v>
      </c>
      <c r="E85" s="179">
        <v>122.0</v>
      </c>
      <c r="F85" s="94"/>
      <c r="G85" s="94" t="s">
        <v>1061</v>
      </c>
      <c r="H85" s="179"/>
      <c r="I85" s="179"/>
      <c r="J85" s="179"/>
      <c r="K85" s="179"/>
      <c r="L85" s="179"/>
      <c r="M85" s="179"/>
      <c r="N85" s="179"/>
      <c r="O85" s="179"/>
    </row>
    <row r="86">
      <c r="A86" s="94" t="s">
        <v>579</v>
      </c>
      <c r="B86" s="96" t="s">
        <v>578</v>
      </c>
      <c r="C86" s="178" t="s">
        <v>18</v>
      </c>
      <c r="D86" s="179" t="s">
        <v>4</v>
      </c>
      <c r="E86" s="179">
        <v>30.0</v>
      </c>
      <c r="F86" s="94"/>
      <c r="G86" s="94" t="s">
        <v>1062</v>
      </c>
      <c r="H86" s="179"/>
      <c r="I86" s="179"/>
      <c r="J86" s="179"/>
      <c r="K86" s="179"/>
      <c r="L86" s="179"/>
      <c r="M86" s="179"/>
      <c r="N86" s="179"/>
      <c r="O86" s="179"/>
    </row>
    <row r="87">
      <c r="A87" s="94" t="s">
        <v>579</v>
      </c>
      <c r="B87" s="96" t="s">
        <v>578</v>
      </c>
      <c r="C87" s="178" t="s">
        <v>18</v>
      </c>
      <c r="D87" s="179" t="s">
        <v>4</v>
      </c>
      <c r="E87" s="179">
        <v>4.0</v>
      </c>
      <c r="F87" s="94"/>
      <c r="G87" s="94" t="s">
        <v>1063</v>
      </c>
      <c r="H87" s="179"/>
      <c r="I87" s="179"/>
      <c r="J87" s="179"/>
      <c r="K87" s="179"/>
      <c r="L87" s="179"/>
      <c r="M87" s="179"/>
      <c r="N87" s="179"/>
      <c r="O87" s="179"/>
    </row>
    <row r="88">
      <c r="A88" s="94" t="s">
        <v>580</v>
      </c>
      <c r="B88" s="96" t="s">
        <v>571</v>
      </c>
      <c r="C88" s="178" t="s">
        <v>15</v>
      </c>
      <c r="D88" s="179" t="s">
        <v>4</v>
      </c>
      <c r="E88" s="179">
        <v>23.0</v>
      </c>
      <c r="F88" s="94"/>
      <c r="G88" s="94" t="s">
        <v>1064</v>
      </c>
      <c r="H88" s="179"/>
      <c r="I88" s="179"/>
      <c r="J88" s="179"/>
      <c r="K88" s="179"/>
      <c r="L88" s="179"/>
      <c r="M88" s="179"/>
      <c r="N88" s="179"/>
      <c r="O88" s="179"/>
    </row>
    <row r="89">
      <c r="A89" s="94" t="s">
        <v>580</v>
      </c>
      <c r="B89" s="96" t="s">
        <v>571</v>
      </c>
      <c r="C89" s="178" t="s">
        <v>16</v>
      </c>
      <c r="D89" s="179" t="s">
        <v>4</v>
      </c>
      <c r="E89" s="179">
        <v>45.0</v>
      </c>
      <c r="F89" s="94"/>
      <c r="G89" s="94" t="s">
        <v>1064</v>
      </c>
      <c r="H89" s="179"/>
      <c r="I89" s="179"/>
      <c r="J89" s="179"/>
      <c r="K89" s="179"/>
      <c r="L89" s="179"/>
      <c r="M89" s="179"/>
      <c r="N89" s="179"/>
      <c r="O89" s="179"/>
    </row>
    <row r="90">
      <c r="A90" s="94" t="s">
        <v>580</v>
      </c>
      <c r="B90" s="96" t="s">
        <v>571</v>
      </c>
      <c r="C90" s="178" t="s">
        <v>16</v>
      </c>
      <c r="D90" s="179" t="s">
        <v>4</v>
      </c>
      <c r="E90" s="179">
        <v>55.0</v>
      </c>
      <c r="F90" s="94"/>
      <c r="G90" s="94" t="s">
        <v>1064</v>
      </c>
      <c r="H90" s="179"/>
      <c r="I90" s="179"/>
      <c r="J90" s="179"/>
      <c r="K90" s="179"/>
      <c r="L90" s="179"/>
      <c r="M90" s="179"/>
      <c r="N90" s="179"/>
      <c r="O90" s="179"/>
    </row>
    <row r="91">
      <c r="A91" s="94" t="s">
        <v>579</v>
      </c>
      <c r="B91" s="96" t="s">
        <v>571</v>
      </c>
      <c r="C91" s="178" t="s">
        <v>16</v>
      </c>
      <c r="D91" s="179" t="s">
        <v>4</v>
      </c>
      <c r="E91" s="179">
        <v>27.0</v>
      </c>
      <c r="F91" s="94"/>
      <c r="G91" s="94" t="s">
        <v>1065</v>
      </c>
      <c r="H91" s="179"/>
      <c r="I91" s="179"/>
      <c r="J91" s="179"/>
      <c r="K91" s="179"/>
      <c r="L91" s="179"/>
      <c r="M91" s="179"/>
      <c r="N91" s="179"/>
      <c r="O91" s="179"/>
    </row>
    <row r="92">
      <c r="A92" s="94" t="s">
        <v>579</v>
      </c>
      <c r="B92" s="96" t="s">
        <v>578</v>
      </c>
      <c r="C92" s="178" t="s">
        <v>15</v>
      </c>
      <c r="D92" s="179" t="s">
        <v>4</v>
      </c>
      <c r="E92" s="179">
        <v>19.0</v>
      </c>
      <c r="F92" s="94"/>
      <c r="G92" s="94" t="s">
        <v>1066</v>
      </c>
      <c r="H92" s="179"/>
      <c r="I92" s="179"/>
      <c r="J92" s="179"/>
      <c r="K92" s="179"/>
      <c r="L92" s="179"/>
      <c r="M92" s="179"/>
      <c r="N92" s="179"/>
      <c r="O92" s="179"/>
    </row>
    <row r="93">
      <c r="A93" s="94" t="s">
        <v>579</v>
      </c>
      <c r="B93" s="96" t="s">
        <v>578</v>
      </c>
      <c r="C93" s="178" t="s">
        <v>16</v>
      </c>
      <c r="D93" s="179" t="s">
        <v>4</v>
      </c>
      <c r="E93" s="179">
        <v>71.0</v>
      </c>
      <c r="F93" s="94"/>
      <c r="G93" s="94" t="s">
        <v>1066</v>
      </c>
      <c r="H93" s="179"/>
      <c r="I93" s="179"/>
      <c r="J93" s="179"/>
      <c r="K93" s="179"/>
      <c r="L93" s="179"/>
      <c r="M93" s="179"/>
      <c r="N93" s="179"/>
      <c r="O93" s="179"/>
    </row>
    <row r="94">
      <c r="A94" s="94" t="s">
        <v>119</v>
      </c>
      <c r="B94" s="96" t="s">
        <v>581</v>
      </c>
      <c r="C94" s="178" t="s">
        <v>542</v>
      </c>
      <c r="D94" s="179" t="s">
        <v>4</v>
      </c>
      <c r="E94" s="179">
        <v>11.0</v>
      </c>
      <c r="F94" s="94"/>
      <c r="G94" s="94" t="s">
        <v>1067</v>
      </c>
      <c r="H94" s="179"/>
      <c r="I94" s="179"/>
      <c r="J94" s="179"/>
      <c r="K94" s="179"/>
      <c r="L94" s="179"/>
      <c r="M94" s="179"/>
      <c r="N94" s="179"/>
      <c r="O94" s="179"/>
    </row>
    <row r="95">
      <c r="A95" s="94" t="s">
        <v>119</v>
      </c>
      <c r="B95" s="96" t="s">
        <v>581</v>
      </c>
      <c r="C95" s="181" t="s">
        <v>543</v>
      </c>
      <c r="D95" s="179" t="s">
        <v>4</v>
      </c>
      <c r="E95" s="179">
        <v>14.0</v>
      </c>
      <c r="F95" s="94"/>
      <c r="G95" s="94" t="s">
        <v>1038</v>
      </c>
      <c r="H95" s="179"/>
      <c r="I95" s="179"/>
      <c r="J95" s="179"/>
      <c r="K95" s="179"/>
      <c r="L95" s="179"/>
      <c r="M95" s="179"/>
      <c r="N95" s="179"/>
      <c r="O95" s="179"/>
    </row>
    <row r="96">
      <c r="A96" s="94" t="s">
        <v>583</v>
      </c>
      <c r="B96" s="96" t="s">
        <v>582</v>
      </c>
      <c r="C96" s="181" t="s">
        <v>545</v>
      </c>
      <c r="D96" s="179" t="s">
        <v>4</v>
      </c>
      <c r="E96" s="179">
        <v>21.0</v>
      </c>
      <c r="F96" s="94"/>
      <c r="G96" s="94" t="s">
        <v>1068</v>
      </c>
      <c r="H96" s="179"/>
      <c r="I96" s="179"/>
      <c r="J96" s="179"/>
      <c r="K96" s="179"/>
      <c r="L96" s="179"/>
      <c r="M96" s="179"/>
      <c r="N96" s="179"/>
      <c r="O96" s="179"/>
    </row>
    <row r="97">
      <c r="A97" s="94" t="s">
        <v>583</v>
      </c>
      <c r="B97" s="96" t="s">
        <v>582</v>
      </c>
      <c r="C97" s="178" t="s">
        <v>546</v>
      </c>
      <c r="D97" s="179" t="s">
        <v>4</v>
      </c>
      <c r="E97" s="179">
        <v>5.0</v>
      </c>
      <c r="F97" s="94"/>
      <c r="G97" s="94" t="s">
        <v>1068</v>
      </c>
      <c r="H97" s="179"/>
      <c r="I97" s="179"/>
      <c r="J97" s="179"/>
      <c r="K97" s="179"/>
      <c r="L97" s="179"/>
      <c r="M97" s="179"/>
      <c r="N97" s="179"/>
      <c r="O97" s="179"/>
    </row>
    <row r="98">
      <c r="A98" s="94" t="s">
        <v>125</v>
      </c>
      <c r="B98" s="96" t="s">
        <v>581</v>
      </c>
      <c r="C98" s="181" t="s">
        <v>545</v>
      </c>
      <c r="D98" s="179" t="s">
        <v>4</v>
      </c>
      <c r="E98" s="179">
        <v>35.0</v>
      </c>
      <c r="F98" s="94"/>
      <c r="G98" s="94" t="s">
        <v>1069</v>
      </c>
      <c r="H98" s="179"/>
      <c r="I98" s="179"/>
      <c r="J98" s="179"/>
      <c r="K98" s="179"/>
      <c r="L98" s="179"/>
      <c r="M98" s="179"/>
      <c r="N98" s="179"/>
      <c r="O98" s="179"/>
    </row>
    <row r="99">
      <c r="A99" s="94" t="s">
        <v>125</v>
      </c>
      <c r="B99" s="96" t="s">
        <v>581</v>
      </c>
      <c r="C99" s="181" t="s">
        <v>545</v>
      </c>
      <c r="D99" s="179" t="s">
        <v>4</v>
      </c>
      <c r="E99" s="179">
        <v>35.0</v>
      </c>
      <c r="F99" s="94"/>
      <c r="G99" s="94" t="s">
        <v>1070</v>
      </c>
      <c r="H99" s="179"/>
      <c r="I99" s="179"/>
      <c r="J99" s="179"/>
      <c r="K99" s="179"/>
      <c r="L99" s="179"/>
      <c r="M99" s="179"/>
      <c r="N99" s="179"/>
      <c r="O99" s="179"/>
    </row>
    <row r="100">
      <c r="A100" s="94" t="s">
        <v>583</v>
      </c>
      <c r="B100" s="96" t="s">
        <v>584</v>
      </c>
      <c r="C100" s="178" t="s">
        <v>546</v>
      </c>
      <c r="D100" s="179" t="s">
        <v>4</v>
      </c>
      <c r="E100" s="179">
        <v>5.0</v>
      </c>
      <c r="F100" s="94"/>
      <c r="G100" s="94" t="s">
        <v>1071</v>
      </c>
      <c r="H100" s="179"/>
      <c r="I100" s="179"/>
      <c r="J100" s="179"/>
      <c r="K100" s="179"/>
      <c r="L100" s="179"/>
      <c r="M100" s="179"/>
      <c r="N100" s="179"/>
      <c r="O100" s="179"/>
    </row>
    <row r="101">
      <c r="A101" s="94" t="s">
        <v>583</v>
      </c>
      <c r="B101" s="96" t="s">
        <v>585</v>
      </c>
      <c r="C101" s="181" t="s">
        <v>547</v>
      </c>
      <c r="D101" s="179" t="s">
        <v>4</v>
      </c>
      <c r="E101" s="179">
        <v>9.0</v>
      </c>
      <c r="F101" s="94"/>
      <c r="G101" s="94" t="s">
        <v>1071</v>
      </c>
      <c r="H101" s="179"/>
      <c r="I101" s="179"/>
      <c r="J101" s="179"/>
      <c r="K101" s="179"/>
      <c r="L101" s="179"/>
      <c r="M101" s="179"/>
      <c r="N101" s="179"/>
      <c r="O101" s="179"/>
    </row>
    <row r="102">
      <c r="A102" s="94" t="s">
        <v>583</v>
      </c>
      <c r="B102" s="96" t="s">
        <v>585</v>
      </c>
      <c r="C102" s="178" t="s">
        <v>548</v>
      </c>
      <c r="D102" s="179" t="s">
        <v>4</v>
      </c>
      <c r="E102" s="179">
        <v>7.0</v>
      </c>
      <c r="F102" s="94"/>
      <c r="G102" s="94" t="s">
        <v>1071</v>
      </c>
      <c r="H102" s="179"/>
      <c r="I102" s="179"/>
      <c r="J102" s="179"/>
      <c r="K102" s="179"/>
      <c r="L102" s="179"/>
      <c r="M102" s="179"/>
      <c r="N102" s="179"/>
      <c r="O102" s="179"/>
    </row>
    <row r="103">
      <c r="A103" s="94" t="s">
        <v>119</v>
      </c>
      <c r="B103" s="96" t="s">
        <v>565</v>
      </c>
      <c r="C103" s="178" t="s">
        <v>15</v>
      </c>
      <c r="D103" s="179" t="s">
        <v>4</v>
      </c>
      <c r="E103" s="179">
        <v>5.0</v>
      </c>
      <c r="F103" s="94"/>
      <c r="G103" s="94" t="s">
        <v>1072</v>
      </c>
      <c r="H103" s="179"/>
      <c r="I103" s="179"/>
      <c r="J103" s="179"/>
      <c r="K103" s="179"/>
      <c r="L103" s="179"/>
      <c r="M103" s="179"/>
      <c r="N103" s="179"/>
      <c r="O103" s="179"/>
    </row>
    <row r="104">
      <c r="A104" s="94" t="s">
        <v>119</v>
      </c>
      <c r="B104" s="96" t="s">
        <v>565</v>
      </c>
      <c r="C104" s="178" t="s">
        <v>16</v>
      </c>
      <c r="D104" s="179" t="s">
        <v>4</v>
      </c>
      <c r="E104" s="179">
        <v>2.0</v>
      </c>
      <c r="F104" s="94"/>
      <c r="G104" s="94" t="s">
        <v>1072</v>
      </c>
      <c r="H104" s="179"/>
      <c r="I104" s="179"/>
      <c r="J104" s="179"/>
      <c r="K104" s="179"/>
      <c r="L104" s="179"/>
      <c r="M104" s="179"/>
      <c r="N104" s="179"/>
      <c r="O104" s="179"/>
    </row>
    <row r="105">
      <c r="A105" s="94" t="s">
        <v>119</v>
      </c>
      <c r="B105" s="96" t="s">
        <v>565</v>
      </c>
      <c r="C105" s="178" t="s">
        <v>17</v>
      </c>
      <c r="D105" s="179" t="s">
        <v>4</v>
      </c>
      <c r="E105" s="179">
        <v>11.0</v>
      </c>
      <c r="F105" s="94"/>
      <c r="G105" s="94" t="s">
        <v>1072</v>
      </c>
      <c r="H105" s="179"/>
      <c r="I105" s="179"/>
      <c r="J105" s="179"/>
      <c r="K105" s="179"/>
      <c r="L105" s="179"/>
      <c r="M105" s="179"/>
      <c r="N105" s="179"/>
      <c r="O105" s="179"/>
    </row>
    <row r="106">
      <c r="A106" s="94" t="s">
        <v>236</v>
      </c>
      <c r="B106" s="96" t="s">
        <v>578</v>
      </c>
      <c r="C106" s="178" t="s">
        <v>15</v>
      </c>
      <c r="D106" s="179" t="s">
        <v>4</v>
      </c>
      <c r="E106" s="179">
        <v>45.0</v>
      </c>
      <c r="F106" s="94"/>
      <c r="G106" s="94" t="s">
        <v>1066</v>
      </c>
      <c r="H106" s="179"/>
      <c r="I106" s="179"/>
      <c r="J106" s="179"/>
      <c r="K106" s="179"/>
      <c r="L106" s="179"/>
      <c r="M106" s="179"/>
      <c r="N106" s="179"/>
      <c r="O106" s="179"/>
    </row>
    <row r="107">
      <c r="A107" s="94" t="s">
        <v>236</v>
      </c>
      <c r="B107" s="96" t="s">
        <v>578</v>
      </c>
      <c r="C107" s="178" t="s">
        <v>15</v>
      </c>
      <c r="D107" s="179" t="s">
        <v>4</v>
      </c>
      <c r="E107" s="179">
        <v>45.0</v>
      </c>
      <c r="F107" s="94"/>
      <c r="G107" s="94" t="s">
        <v>1066</v>
      </c>
      <c r="H107" s="179"/>
      <c r="I107" s="179"/>
      <c r="J107" s="179"/>
      <c r="K107" s="179"/>
      <c r="L107" s="179"/>
      <c r="M107" s="179"/>
      <c r="N107" s="179"/>
      <c r="O107" s="179"/>
    </row>
    <row r="108">
      <c r="A108" s="94" t="s">
        <v>288</v>
      </c>
      <c r="B108" s="96" t="s">
        <v>553</v>
      </c>
      <c r="C108" s="178" t="s">
        <v>16</v>
      </c>
      <c r="D108" s="179" t="s">
        <v>4</v>
      </c>
      <c r="E108" s="179">
        <v>19.0</v>
      </c>
      <c r="F108" s="94"/>
      <c r="G108" s="94" t="s">
        <v>1073</v>
      </c>
      <c r="H108" s="179"/>
      <c r="I108" s="179"/>
      <c r="J108" s="179"/>
      <c r="K108" s="179"/>
      <c r="L108" s="179"/>
      <c r="M108" s="179"/>
      <c r="N108" s="179"/>
      <c r="O108" s="179"/>
    </row>
    <row r="109">
      <c r="A109" s="94" t="s">
        <v>288</v>
      </c>
      <c r="B109" s="96" t="s">
        <v>553</v>
      </c>
      <c r="C109" s="178" t="s">
        <v>17</v>
      </c>
      <c r="D109" s="179" t="s">
        <v>4</v>
      </c>
      <c r="E109" s="179">
        <v>21.0</v>
      </c>
      <c r="F109" s="94"/>
      <c r="G109" s="94" t="s">
        <v>1073</v>
      </c>
      <c r="H109" s="179"/>
      <c r="I109" s="179"/>
      <c r="J109" s="179"/>
      <c r="K109" s="179"/>
      <c r="L109" s="179"/>
      <c r="M109" s="179"/>
      <c r="N109" s="179"/>
      <c r="O109" s="179"/>
    </row>
    <row r="110">
      <c r="A110" s="94" t="s">
        <v>129</v>
      </c>
      <c r="B110" s="96" t="s">
        <v>586</v>
      </c>
      <c r="C110" s="178" t="s">
        <v>15</v>
      </c>
      <c r="D110" s="179" t="s">
        <v>4</v>
      </c>
      <c r="E110" s="179">
        <v>59.0</v>
      </c>
      <c r="F110" s="277"/>
      <c r="G110" s="277" t="s">
        <v>1074</v>
      </c>
      <c r="H110" s="179"/>
      <c r="I110" s="179"/>
      <c r="J110" s="179"/>
      <c r="K110" s="179"/>
      <c r="L110" s="179"/>
      <c r="M110" s="179"/>
      <c r="N110" s="179"/>
      <c r="O110" s="179"/>
    </row>
    <row r="111">
      <c r="A111" s="94" t="s">
        <v>129</v>
      </c>
      <c r="B111" s="96" t="s">
        <v>586</v>
      </c>
      <c r="C111" s="178" t="s">
        <v>16</v>
      </c>
      <c r="D111" s="179" t="s">
        <v>4</v>
      </c>
      <c r="E111" s="179">
        <v>22.0</v>
      </c>
      <c r="F111" s="277"/>
      <c r="G111" s="277" t="s">
        <v>1074</v>
      </c>
      <c r="H111" s="179"/>
      <c r="I111" s="179"/>
      <c r="J111" s="179"/>
      <c r="K111" s="179"/>
      <c r="L111" s="179"/>
      <c r="M111" s="179"/>
      <c r="N111" s="179"/>
      <c r="O111" s="179"/>
    </row>
    <row r="112">
      <c r="A112" s="94" t="s">
        <v>390</v>
      </c>
      <c r="B112" s="96" t="s">
        <v>587</v>
      </c>
      <c r="C112" s="178" t="s">
        <v>15</v>
      </c>
      <c r="D112" s="179" t="s">
        <v>4</v>
      </c>
      <c r="E112" s="179">
        <v>9.0</v>
      </c>
      <c r="F112" s="277"/>
      <c r="G112" s="277" t="s">
        <v>1075</v>
      </c>
      <c r="H112" s="179"/>
      <c r="I112" s="179"/>
      <c r="J112" s="179"/>
      <c r="K112" s="179"/>
      <c r="L112" s="179"/>
      <c r="M112" s="179"/>
      <c r="N112" s="179"/>
      <c r="O112" s="179"/>
    </row>
    <row r="113">
      <c r="A113" s="94" t="s">
        <v>390</v>
      </c>
      <c r="B113" s="96" t="s">
        <v>587</v>
      </c>
      <c r="C113" s="178" t="s">
        <v>17</v>
      </c>
      <c r="D113" s="179" t="s">
        <v>4</v>
      </c>
      <c r="E113" s="179">
        <v>35.0</v>
      </c>
      <c r="F113" s="277"/>
      <c r="G113" s="277" t="s">
        <v>1075</v>
      </c>
      <c r="H113" s="179"/>
      <c r="I113" s="179"/>
      <c r="J113" s="179"/>
      <c r="K113" s="179"/>
      <c r="L113" s="179"/>
      <c r="M113" s="179"/>
      <c r="N113" s="179"/>
      <c r="O113" s="179"/>
    </row>
    <row r="114">
      <c r="A114" s="94" t="s">
        <v>390</v>
      </c>
      <c r="B114" s="96" t="s">
        <v>588</v>
      </c>
      <c r="C114" s="178" t="s">
        <v>20</v>
      </c>
      <c r="D114" s="179" t="s">
        <v>4</v>
      </c>
      <c r="E114" s="179">
        <v>40.0</v>
      </c>
      <c r="F114" s="277"/>
      <c r="G114" s="277" t="s">
        <v>1076</v>
      </c>
      <c r="H114" s="179"/>
      <c r="I114" s="179"/>
      <c r="J114" s="179"/>
      <c r="K114" s="179"/>
      <c r="L114" s="179"/>
      <c r="M114" s="179"/>
      <c r="N114" s="179"/>
      <c r="O114" s="179"/>
    </row>
    <row r="115">
      <c r="A115" s="94" t="s">
        <v>390</v>
      </c>
      <c r="B115" s="96" t="s">
        <v>589</v>
      </c>
      <c r="C115" s="178" t="s">
        <v>19</v>
      </c>
      <c r="D115" s="179" t="s">
        <v>4</v>
      </c>
      <c r="E115" s="179">
        <v>7.0</v>
      </c>
      <c r="F115" s="94"/>
      <c r="G115" s="94" t="s">
        <v>1077</v>
      </c>
      <c r="H115" s="179"/>
      <c r="I115" s="179"/>
      <c r="J115" s="179"/>
      <c r="K115" s="179"/>
      <c r="L115" s="179"/>
      <c r="M115" s="179"/>
      <c r="N115" s="179"/>
      <c r="O115" s="179"/>
    </row>
    <row r="116">
      <c r="A116" s="94" t="s">
        <v>580</v>
      </c>
      <c r="B116" s="96" t="s">
        <v>571</v>
      </c>
      <c r="C116" s="178" t="s">
        <v>16</v>
      </c>
      <c r="D116" s="179" t="s">
        <v>4</v>
      </c>
      <c r="E116" s="179">
        <v>45.0</v>
      </c>
      <c r="F116" s="94"/>
      <c r="G116" s="94" t="s">
        <v>1078</v>
      </c>
      <c r="H116" s="179"/>
      <c r="I116" s="179"/>
      <c r="J116" s="179"/>
      <c r="K116" s="179"/>
      <c r="L116" s="179"/>
      <c r="M116" s="179"/>
      <c r="N116" s="179"/>
      <c r="O116" s="179"/>
    </row>
    <row r="117">
      <c r="A117" s="94" t="s">
        <v>580</v>
      </c>
      <c r="B117" s="96" t="s">
        <v>571</v>
      </c>
      <c r="C117" s="178" t="s">
        <v>16</v>
      </c>
      <c r="D117" s="179" t="s">
        <v>4</v>
      </c>
      <c r="E117" s="179">
        <v>83.0</v>
      </c>
      <c r="F117" s="94"/>
      <c r="G117" s="94" t="s">
        <v>1078</v>
      </c>
      <c r="H117" s="179"/>
      <c r="I117" s="179"/>
      <c r="J117" s="179"/>
      <c r="K117" s="179"/>
      <c r="L117" s="179"/>
      <c r="M117" s="179"/>
      <c r="N117" s="179"/>
      <c r="O117" s="179"/>
    </row>
    <row r="118">
      <c r="A118" s="94" t="s">
        <v>580</v>
      </c>
      <c r="B118" s="96" t="s">
        <v>571</v>
      </c>
      <c r="C118" s="178" t="s">
        <v>16</v>
      </c>
      <c r="D118" s="179" t="s">
        <v>4</v>
      </c>
      <c r="E118" s="179">
        <v>45.0</v>
      </c>
      <c r="F118" s="94"/>
      <c r="G118" s="94" t="s">
        <v>1078</v>
      </c>
      <c r="H118" s="179"/>
      <c r="I118" s="179"/>
      <c r="J118" s="179"/>
      <c r="K118" s="179"/>
      <c r="L118" s="179"/>
      <c r="M118" s="179"/>
      <c r="N118" s="179"/>
      <c r="O118" s="179"/>
    </row>
    <row r="119">
      <c r="A119" s="94" t="s">
        <v>236</v>
      </c>
      <c r="B119" s="96" t="s">
        <v>590</v>
      </c>
      <c r="C119" s="178" t="s">
        <v>17</v>
      </c>
      <c r="D119" s="179" t="s">
        <v>4</v>
      </c>
      <c r="E119" s="179">
        <v>30.0</v>
      </c>
      <c r="F119" s="277"/>
      <c r="G119" s="277" t="s">
        <v>1079</v>
      </c>
      <c r="H119" s="179"/>
      <c r="I119" s="179"/>
      <c r="J119" s="179"/>
      <c r="K119" s="179"/>
      <c r="L119" s="179"/>
      <c r="M119" s="179"/>
      <c r="N119" s="179"/>
      <c r="O119" s="179"/>
    </row>
    <row r="120">
      <c r="A120" s="94" t="s">
        <v>125</v>
      </c>
      <c r="B120" s="96" t="s">
        <v>560</v>
      </c>
      <c r="C120" s="181" t="s">
        <v>545</v>
      </c>
      <c r="D120" s="179" t="s">
        <v>4</v>
      </c>
      <c r="E120" s="179">
        <v>11.0</v>
      </c>
      <c r="F120" s="277"/>
      <c r="G120" s="277" t="s">
        <v>1080</v>
      </c>
      <c r="H120" s="179"/>
      <c r="I120" s="179"/>
      <c r="J120" s="179"/>
      <c r="K120" s="179"/>
      <c r="L120" s="179"/>
      <c r="M120" s="179"/>
      <c r="N120" s="179"/>
      <c r="O120" s="179"/>
    </row>
    <row r="121">
      <c r="A121" s="94" t="s">
        <v>236</v>
      </c>
      <c r="B121" s="96" t="s">
        <v>578</v>
      </c>
      <c r="C121" s="178" t="s">
        <v>15</v>
      </c>
      <c r="D121" s="179" t="s">
        <v>4</v>
      </c>
      <c r="E121" s="179">
        <v>41.0</v>
      </c>
      <c r="F121" s="277"/>
      <c r="G121" s="277" t="s">
        <v>1066</v>
      </c>
      <c r="H121" s="179"/>
      <c r="I121" s="179"/>
      <c r="J121" s="179"/>
      <c r="K121" s="179"/>
      <c r="L121" s="179"/>
      <c r="M121" s="179"/>
      <c r="N121" s="179"/>
      <c r="O121" s="179"/>
    </row>
    <row r="122">
      <c r="A122" s="94" t="s">
        <v>236</v>
      </c>
      <c r="B122" s="96" t="s">
        <v>578</v>
      </c>
      <c r="C122" s="178" t="s">
        <v>18</v>
      </c>
      <c r="D122" s="179" t="s">
        <v>4</v>
      </c>
      <c r="E122" s="179">
        <v>4.0</v>
      </c>
      <c r="F122" s="277"/>
      <c r="G122" s="277" t="s">
        <v>1066</v>
      </c>
      <c r="H122" s="179"/>
      <c r="I122" s="179"/>
      <c r="J122" s="179"/>
      <c r="K122" s="179"/>
      <c r="L122" s="179"/>
      <c r="M122" s="179"/>
      <c r="N122" s="179"/>
      <c r="O122" s="179"/>
    </row>
    <row r="123">
      <c r="A123" s="94" t="s">
        <v>236</v>
      </c>
      <c r="B123" s="96" t="s">
        <v>578</v>
      </c>
      <c r="C123" s="178" t="s">
        <v>16</v>
      </c>
      <c r="D123" s="179" t="s">
        <v>4</v>
      </c>
      <c r="E123" s="179">
        <v>19.0</v>
      </c>
      <c r="F123" s="94"/>
      <c r="G123" s="94" t="s">
        <v>1066</v>
      </c>
      <c r="H123" s="179"/>
      <c r="I123" s="179"/>
      <c r="J123" s="179"/>
      <c r="K123" s="179"/>
      <c r="L123" s="179"/>
      <c r="M123" s="179"/>
      <c r="N123" s="179"/>
      <c r="O123" s="179"/>
    </row>
    <row r="124">
      <c r="A124" s="94" t="s">
        <v>236</v>
      </c>
      <c r="B124" s="96" t="s">
        <v>578</v>
      </c>
      <c r="C124" s="178" t="s">
        <v>19</v>
      </c>
      <c r="D124" s="179" t="s">
        <v>4</v>
      </c>
      <c r="E124" s="179">
        <v>31.0</v>
      </c>
      <c r="F124" s="94"/>
      <c r="G124" s="94" t="s">
        <v>1066</v>
      </c>
      <c r="H124" s="179"/>
      <c r="I124" s="179"/>
      <c r="J124" s="179"/>
      <c r="K124" s="179"/>
      <c r="L124" s="179"/>
      <c r="M124" s="179"/>
      <c r="N124" s="179"/>
      <c r="O124" s="179"/>
    </row>
    <row r="125">
      <c r="A125" s="94" t="s">
        <v>236</v>
      </c>
      <c r="B125" s="96" t="s">
        <v>578</v>
      </c>
      <c r="C125" s="178" t="s">
        <v>16</v>
      </c>
      <c r="D125" s="179" t="s">
        <v>4</v>
      </c>
      <c r="E125" s="179">
        <v>19.0</v>
      </c>
      <c r="F125" s="94"/>
      <c r="G125" s="94" t="s">
        <v>1081</v>
      </c>
      <c r="H125" s="179"/>
      <c r="I125" s="179"/>
      <c r="J125" s="179"/>
      <c r="K125" s="179"/>
      <c r="L125" s="179"/>
      <c r="M125" s="179"/>
      <c r="N125" s="179"/>
      <c r="O125" s="179"/>
    </row>
    <row r="126">
      <c r="A126" s="94" t="s">
        <v>236</v>
      </c>
      <c r="B126" s="96" t="s">
        <v>571</v>
      </c>
      <c r="C126" s="178" t="s">
        <v>16</v>
      </c>
      <c r="D126" s="179" t="s">
        <v>4</v>
      </c>
      <c r="E126" s="179">
        <v>15.0</v>
      </c>
      <c r="F126" s="94"/>
      <c r="G126" s="94" t="s">
        <v>1082</v>
      </c>
      <c r="H126" s="179"/>
      <c r="I126" s="179"/>
      <c r="J126" s="179"/>
      <c r="K126" s="179"/>
      <c r="L126" s="179"/>
      <c r="M126" s="179"/>
      <c r="N126" s="179"/>
      <c r="O126" s="179"/>
    </row>
    <row r="127">
      <c r="A127" s="94" t="s">
        <v>125</v>
      </c>
      <c r="B127" s="96" t="s">
        <v>578</v>
      </c>
      <c r="C127" s="178" t="s">
        <v>18</v>
      </c>
      <c r="D127" s="179" t="s">
        <v>4</v>
      </c>
      <c r="E127" s="179">
        <v>18.0</v>
      </c>
      <c r="F127" s="94"/>
      <c r="G127" s="94" t="s">
        <v>1083</v>
      </c>
      <c r="H127" s="179"/>
      <c r="I127" s="179"/>
      <c r="J127" s="179"/>
      <c r="K127" s="179"/>
      <c r="L127" s="179"/>
      <c r="M127" s="179"/>
      <c r="N127" s="179"/>
      <c r="O127" s="179"/>
    </row>
    <row r="128">
      <c r="A128" s="94" t="s">
        <v>97</v>
      </c>
      <c r="B128" s="96" t="s">
        <v>578</v>
      </c>
      <c r="C128" s="178" t="s">
        <v>15</v>
      </c>
      <c r="D128" s="179" t="s">
        <v>4</v>
      </c>
      <c r="E128" s="179">
        <v>18.0</v>
      </c>
      <c r="F128" s="94"/>
      <c r="G128" s="94" t="s">
        <v>1084</v>
      </c>
      <c r="H128" s="179"/>
      <c r="I128" s="179"/>
      <c r="J128" s="179"/>
      <c r="K128" s="179"/>
      <c r="L128" s="179"/>
      <c r="M128" s="179"/>
      <c r="N128" s="179"/>
      <c r="O128" s="179"/>
    </row>
    <row r="129">
      <c r="A129" s="94" t="s">
        <v>97</v>
      </c>
      <c r="B129" s="96" t="s">
        <v>578</v>
      </c>
      <c r="C129" s="178" t="s">
        <v>17</v>
      </c>
      <c r="D129" s="179" t="s">
        <v>4</v>
      </c>
      <c r="E129" s="179">
        <v>5.0</v>
      </c>
      <c r="F129" s="94"/>
      <c r="G129" s="94" t="s">
        <v>1084</v>
      </c>
      <c r="H129" s="179"/>
      <c r="I129" s="179"/>
      <c r="J129" s="179"/>
      <c r="K129" s="179"/>
      <c r="L129" s="179"/>
      <c r="M129" s="179"/>
      <c r="N129" s="179"/>
      <c r="O129" s="179"/>
    </row>
    <row r="130">
      <c r="A130" s="94" t="s">
        <v>580</v>
      </c>
      <c r="B130" s="96" t="s">
        <v>571</v>
      </c>
      <c r="C130" s="178" t="s">
        <v>15</v>
      </c>
      <c r="D130" s="179" t="s">
        <v>4</v>
      </c>
      <c r="E130" s="179">
        <v>27.0</v>
      </c>
      <c r="F130" s="94"/>
      <c r="G130" s="94" t="s">
        <v>1078</v>
      </c>
      <c r="H130" s="179"/>
      <c r="I130" s="179"/>
      <c r="J130" s="179"/>
      <c r="K130" s="179"/>
      <c r="L130" s="179"/>
      <c r="M130" s="179"/>
      <c r="N130" s="179"/>
      <c r="O130" s="179"/>
    </row>
    <row r="131">
      <c r="A131" s="94" t="s">
        <v>580</v>
      </c>
      <c r="B131" s="96" t="s">
        <v>571</v>
      </c>
      <c r="C131" s="178" t="s">
        <v>16</v>
      </c>
      <c r="D131" s="179" t="s">
        <v>4</v>
      </c>
      <c r="E131" s="179">
        <v>18.0</v>
      </c>
      <c r="F131" s="94"/>
      <c r="G131" s="94" t="s">
        <v>1078</v>
      </c>
      <c r="H131" s="179"/>
      <c r="I131" s="179"/>
      <c r="J131" s="179"/>
      <c r="K131" s="179"/>
      <c r="L131" s="179"/>
      <c r="M131" s="179"/>
      <c r="N131" s="179"/>
      <c r="O131" s="179"/>
    </row>
    <row r="132">
      <c r="A132" s="94" t="s">
        <v>580</v>
      </c>
      <c r="B132" s="96" t="s">
        <v>571</v>
      </c>
      <c r="C132" s="178" t="s">
        <v>16</v>
      </c>
      <c r="D132" s="179" t="s">
        <v>4</v>
      </c>
      <c r="E132" s="179">
        <v>12.0</v>
      </c>
      <c r="F132" s="94"/>
      <c r="G132" s="94" t="s">
        <v>1078</v>
      </c>
      <c r="H132" s="179"/>
      <c r="I132" s="179"/>
      <c r="J132" s="179"/>
      <c r="K132" s="179"/>
      <c r="L132" s="179"/>
      <c r="M132" s="179"/>
      <c r="N132" s="179"/>
      <c r="O132" s="179"/>
    </row>
    <row r="133">
      <c r="A133" s="94" t="s">
        <v>580</v>
      </c>
      <c r="B133" s="96" t="s">
        <v>571</v>
      </c>
      <c r="C133" s="178" t="s">
        <v>17</v>
      </c>
      <c r="D133" s="179" t="s">
        <v>4</v>
      </c>
      <c r="E133" s="179">
        <v>37.0</v>
      </c>
      <c r="F133" s="94"/>
      <c r="G133" s="94" t="s">
        <v>1078</v>
      </c>
      <c r="H133" s="179"/>
      <c r="I133" s="179"/>
      <c r="J133" s="179"/>
      <c r="K133" s="179"/>
      <c r="L133" s="179"/>
      <c r="M133" s="179"/>
      <c r="N133" s="179"/>
      <c r="O133" s="179"/>
    </row>
    <row r="134">
      <c r="A134" s="94" t="s">
        <v>236</v>
      </c>
      <c r="B134" s="96" t="s">
        <v>578</v>
      </c>
      <c r="C134" s="178" t="s">
        <v>17</v>
      </c>
      <c r="D134" s="179" t="s">
        <v>4</v>
      </c>
      <c r="E134" s="179">
        <v>45.0</v>
      </c>
      <c r="F134" s="94"/>
      <c r="G134" s="94" t="s">
        <v>1085</v>
      </c>
      <c r="H134" s="179"/>
      <c r="I134" s="179"/>
      <c r="J134" s="179"/>
      <c r="K134" s="179"/>
      <c r="L134" s="179"/>
      <c r="M134" s="179"/>
      <c r="N134" s="179"/>
      <c r="O134" s="179"/>
    </row>
    <row r="135">
      <c r="A135" s="94" t="s">
        <v>236</v>
      </c>
      <c r="B135" s="96" t="s">
        <v>578</v>
      </c>
      <c r="C135" s="178" t="s">
        <v>16</v>
      </c>
      <c r="D135" s="179" t="s">
        <v>4</v>
      </c>
      <c r="E135" s="179">
        <v>45.0</v>
      </c>
      <c r="F135" s="94"/>
      <c r="G135" s="94" t="s">
        <v>1086</v>
      </c>
      <c r="H135" s="179"/>
      <c r="I135" s="179"/>
      <c r="J135" s="179"/>
      <c r="K135" s="179"/>
      <c r="L135" s="179"/>
      <c r="M135" s="179"/>
      <c r="N135" s="179"/>
      <c r="O135" s="179"/>
    </row>
    <row r="136">
      <c r="A136" s="94" t="s">
        <v>236</v>
      </c>
      <c r="B136" s="96" t="s">
        <v>578</v>
      </c>
      <c r="C136" s="178" t="s">
        <v>16</v>
      </c>
      <c r="D136" s="179" t="s">
        <v>4</v>
      </c>
      <c r="E136" s="179">
        <v>36.0</v>
      </c>
      <c r="F136" s="94"/>
      <c r="G136" s="94" t="s">
        <v>1087</v>
      </c>
      <c r="H136" s="179"/>
      <c r="I136" s="179"/>
      <c r="J136" s="179"/>
      <c r="K136" s="179"/>
      <c r="L136" s="179"/>
      <c r="M136" s="179"/>
      <c r="N136" s="179"/>
      <c r="O136" s="179"/>
    </row>
    <row r="137">
      <c r="A137" s="94" t="s">
        <v>236</v>
      </c>
      <c r="B137" s="96" t="s">
        <v>578</v>
      </c>
      <c r="C137" s="178" t="s">
        <v>17</v>
      </c>
      <c r="D137" s="179" t="s">
        <v>4</v>
      </c>
      <c r="E137" s="179">
        <v>14.0</v>
      </c>
      <c r="F137" s="94"/>
      <c r="G137" s="94" t="s">
        <v>1087</v>
      </c>
      <c r="H137" s="179"/>
      <c r="I137" s="179"/>
      <c r="J137" s="179"/>
      <c r="K137" s="179"/>
      <c r="L137" s="179"/>
      <c r="M137" s="179"/>
      <c r="N137" s="179"/>
      <c r="O137" s="179"/>
    </row>
    <row r="138">
      <c r="A138" s="94" t="s">
        <v>97</v>
      </c>
      <c r="B138" s="96" t="s">
        <v>591</v>
      </c>
      <c r="C138" s="178" t="s">
        <v>14</v>
      </c>
      <c r="D138" s="179" t="s">
        <v>4</v>
      </c>
      <c r="E138" s="179">
        <v>30.0</v>
      </c>
      <c r="F138" s="94"/>
      <c r="G138" s="94" t="s">
        <v>1088</v>
      </c>
      <c r="H138" s="179"/>
      <c r="I138" s="179"/>
      <c r="J138" s="179"/>
      <c r="K138" s="179"/>
      <c r="L138" s="179"/>
      <c r="M138" s="179"/>
      <c r="N138" s="179"/>
      <c r="O138" s="179"/>
    </row>
    <row r="139">
      <c r="A139" s="94" t="s">
        <v>97</v>
      </c>
      <c r="B139" s="96" t="s">
        <v>591</v>
      </c>
      <c r="C139" s="178" t="s">
        <v>16</v>
      </c>
      <c r="D139" s="179" t="s">
        <v>4</v>
      </c>
      <c r="E139" s="179">
        <v>55.0</v>
      </c>
      <c r="F139" s="94"/>
      <c r="G139" s="94" t="s">
        <v>1088</v>
      </c>
      <c r="H139" s="179"/>
      <c r="I139" s="179"/>
      <c r="J139" s="179"/>
      <c r="K139" s="179"/>
      <c r="L139" s="179"/>
      <c r="M139" s="179"/>
      <c r="N139" s="179"/>
      <c r="O139" s="179"/>
    </row>
    <row r="140">
      <c r="A140" s="94" t="s">
        <v>236</v>
      </c>
      <c r="B140" s="96" t="s">
        <v>571</v>
      </c>
      <c r="C140" s="178" t="s">
        <v>15</v>
      </c>
      <c r="D140" s="179" t="s">
        <v>4</v>
      </c>
      <c r="E140" s="179">
        <v>36.0</v>
      </c>
      <c r="F140" s="94"/>
      <c r="G140" s="94" t="s">
        <v>1089</v>
      </c>
      <c r="H140" s="179"/>
      <c r="I140" s="179"/>
      <c r="J140" s="179"/>
      <c r="K140" s="179"/>
      <c r="L140" s="179"/>
      <c r="M140" s="179"/>
      <c r="N140" s="179"/>
      <c r="O140" s="179"/>
    </row>
    <row r="141">
      <c r="A141" s="94" t="s">
        <v>236</v>
      </c>
      <c r="B141" s="96" t="s">
        <v>578</v>
      </c>
      <c r="C141" s="178" t="s">
        <v>15</v>
      </c>
      <c r="D141" s="179" t="s">
        <v>4</v>
      </c>
      <c r="E141" s="179">
        <v>58.0</v>
      </c>
      <c r="F141" s="94"/>
      <c r="G141" s="94" t="s">
        <v>1090</v>
      </c>
      <c r="H141" s="179"/>
      <c r="I141" s="179"/>
      <c r="J141" s="179"/>
      <c r="K141" s="179"/>
      <c r="L141" s="179"/>
      <c r="M141" s="179"/>
      <c r="N141" s="179"/>
      <c r="O141" s="179"/>
    </row>
    <row r="142">
      <c r="A142" s="94" t="s">
        <v>236</v>
      </c>
      <c r="B142" s="96" t="s">
        <v>578</v>
      </c>
      <c r="C142" s="178" t="s">
        <v>15</v>
      </c>
      <c r="D142" s="179" t="s">
        <v>4</v>
      </c>
      <c r="E142" s="179">
        <v>24.0</v>
      </c>
      <c r="F142" s="94"/>
      <c r="G142" s="94" t="s">
        <v>1066</v>
      </c>
      <c r="H142" s="179"/>
      <c r="I142" s="179"/>
      <c r="J142" s="179"/>
      <c r="K142" s="179"/>
      <c r="L142" s="179"/>
      <c r="M142" s="179"/>
      <c r="N142" s="179"/>
      <c r="O142" s="179"/>
    </row>
    <row r="143">
      <c r="A143" s="94" t="s">
        <v>236</v>
      </c>
      <c r="B143" s="96" t="s">
        <v>578</v>
      </c>
      <c r="C143" s="178" t="s">
        <v>18</v>
      </c>
      <c r="D143" s="182" t="s">
        <v>4</v>
      </c>
      <c r="E143" s="182">
        <v>45.0</v>
      </c>
      <c r="F143" s="94"/>
      <c r="G143" s="94" t="s">
        <v>1066</v>
      </c>
      <c r="H143" s="182"/>
      <c r="I143" s="182"/>
      <c r="J143" s="182"/>
      <c r="K143" s="182"/>
      <c r="L143" s="182"/>
      <c r="M143" s="182"/>
      <c r="N143" s="182"/>
      <c r="O143" s="182"/>
    </row>
    <row r="144">
      <c r="A144" s="94" t="s">
        <v>288</v>
      </c>
      <c r="B144" s="96" t="s">
        <v>591</v>
      </c>
      <c r="C144" s="178" t="s">
        <v>15</v>
      </c>
      <c r="D144" s="182" t="s">
        <v>4</v>
      </c>
      <c r="E144" s="182">
        <v>9.0</v>
      </c>
      <c r="F144" s="94"/>
      <c r="G144" s="94" t="s">
        <v>1091</v>
      </c>
      <c r="H144" s="182"/>
      <c r="I144" s="182"/>
      <c r="J144" s="182"/>
      <c r="K144" s="182"/>
      <c r="L144" s="182"/>
      <c r="M144" s="182"/>
      <c r="N144" s="182"/>
      <c r="O144" s="182"/>
    </row>
    <row r="145">
      <c r="A145" s="94" t="s">
        <v>288</v>
      </c>
      <c r="B145" s="96" t="s">
        <v>591</v>
      </c>
      <c r="C145" s="178" t="s">
        <v>17</v>
      </c>
      <c r="D145" s="182" t="s">
        <v>4</v>
      </c>
      <c r="E145" s="182">
        <v>6.0</v>
      </c>
      <c r="F145" s="94"/>
      <c r="G145" s="94" t="s">
        <v>1091</v>
      </c>
      <c r="H145" s="182"/>
      <c r="I145" s="182"/>
      <c r="J145" s="182"/>
      <c r="K145" s="182"/>
      <c r="L145" s="182"/>
      <c r="M145" s="182"/>
      <c r="N145" s="182"/>
      <c r="O145" s="182"/>
    </row>
    <row r="146">
      <c r="A146" s="94" t="s">
        <v>288</v>
      </c>
      <c r="B146" s="96" t="s">
        <v>591</v>
      </c>
      <c r="C146" s="178" t="s">
        <v>18</v>
      </c>
      <c r="D146" s="182" t="s">
        <v>4</v>
      </c>
      <c r="E146" s="182">
        <v>8.0</v>
      </c>
      <c r="F146" s="94"/>
      <c r="G146" s="94" t="s">
        <v>1091</v>
      </c>
      <c r="H146" s="182"/>
      <c r="I146" s="182"/>
      <c r="J146" s="182"/>
      <c r="K146" s="182"/>
      <c r="L146" s="182"/>
      <c r="M146" s="182"/>
      <c r="N146" s="182"/>
      <c r="O146" s="182"/>
    </row>
    <row r="147">
      <c r="A147" s="94" t="s">
        <v>583</v>
      </c>
      <c r="B147" s="96" t="s">
        <v>582</v>
      </c>
      <c r="C147" s="178" t="s">
        <v>15</v>
      </c>
      <c r="D147" s="182" t="s">
        <v>4</v>
      </c>
      <c r="E147" s="182">
        <v>11.0</v>
      </c>
      <c r="F147" s="94"/>
      <c r="G147" s="94" t="s">
        <v>1092</v>
      </c>
      <c r="H147" s="182"/>
      <c r="I147" s="182"/>
      <c r="J147" s="182"/>
      <c r="K147" s="182"/>
      <c r="L147" s="182"/>
      <c r="M147" s="182"/>
      <c r="N147" s="182"/>
      <c r="O147" s="182"/>
    </row>
    <row r="148">
      <c r="A148" s="94" t="s">
        <v>583</v>
      </c>
      <c r="B148" s="96" t="s">
        <v>582</v>
      </c>
      <c r="C148" s="178" t="s">
        <v>17</v>
      </c>
      <c r="D148" s="182" t="s">
        <v>4</v>
      </c>
      <c r="E148" s="182">
        <v>18.0</v>
      </c>
      <c r="F148" s="94"/>
      <c r="G148" s="94" t="s">
        <v>1092</v>
      </c>
      <c r="H148" s="182"/>
      <c r="I148" s="182"/>
      <c r="J148" s="182"/>
      <c r="K148" s="182"/>
      <c r="L148" s="182"/>
      <c r="M148" s="182"/>
      <c r="N148" s="182"/>
      <c r="O148" s="182"/>
    </row>
    <row r="149">
      <c r="A149" s="94" t="s">
        <v>236</v>
      </c>
      <c r="B149" s="96" t="s">
        <v>578</v>
      </c>
      <c r="C149" s="178" t="s">
        <v>18</v>
      </c>
      <c r="D149" s="182" t="s">
        <v>4</v>
      </c>
      <c r="E149" s="182">
        <v>31.0</v>
      </c>
      <c r="F149" s="94"/>
      <c r="G149" s="94" t="s">
        <v>1066</v>
      </c>
      <c r="H149" s="182"/>
      <c r="I149" s="182"/>
      <c r="J149" s="182"/>
      <c r="K149" s="182"/>
      <c r="L149" s="182"/>
      <c r="M149" s="182"/>
      <c r="N149" s="182"/>
      <c r="O149" s="182"/>
    </row>
    <row r="150">
      <c r="A150" s="94" t="s">
        <v>236</v>
      </c>
      <c r="B150" s="96" t="s">
        <v>578</v>
      </c>
      <c r="C150" s="178" t="s">
        <v>18</v>
      </c>
      <c r="D150" s="182" t="s">
        <v>4</v>
      </c>
      <c r="E150" s="182">
        <v>18.0</v>
      </c>
      <c r="F150" s="94"/>
      <c r="G150" s="94" t="s">
        <v>1093</v>
      </c>
      <c r="H150" s="182"/>
      <c r="I150" s="182"/>
      <c r="J150" s="182"/>
      <c r="K150" s="182"/>
      <c r="L150" s="182"/>
      <c r="M150" s="182"/>
      <c r="N150" s="182"/>
      <c r="O150" s="182"/>
    </row>
    <row r="151">
      <c r="A151" s="94" t="s">
        <v>236</v>
      </c>
      <c r="B151" s="96" t="s">
        <v>565</v>
      </c>
      <c r="C151" s="178" t="s">
        <v>15</v>
      </c>
      <c r="D151" s="182" t="s">
        <v>4</v>
      </c>
      <c r="E151" s="182">
        <v>25.0</v>
      </c>
      <c r="F151" s="94"/>
      <c r="G151" s="94" t="s">
        <v>1094</v>
      </c>
      <c r="H151" s="182"/>
      <c r="I151" s="182"/>
      <c r="J151" s="182"/>
      <c r="K151" s="182"/>
      <c r="L151" s="182"/>
      <c r="M151" s="182"/>
      <c r="N151" s="182"/>
      <c r="O151" s="182"/>
    </row>
    <row r="152">
      <c r="A152" s="94" t="s">
        <v>236</v>
      </c>
      <c r="B152" s="96" t="s">
        <v>565</v>
      </c>
      <c r="C152" s="178" t="s">
        <v>16</v>
      </c>
      <c r="D152" s="182" t="s">
        <v>4</v>
      </c>
      <c r="E152" s="182">
        <v>17.0</v>
      </c>
      <c r="F152" s="94"/>
      <c r="G152" s="94" t="s">
        <v>1094</v>
      </c>
      <c r="H152" s="182"/>
      <c r="I152" s="182"/>
      <c r="J152" s="182"/>
      <c r="K152" s="182"/>
      <c r="L152" s="182"/>
      <c r="M152" s="182"/>
      <c r="N152" s="182"/>
      <c r="O152" s="182"/>
    </row>
    <row r="153">
      <c r="A153" s="94" t="s">
        <v>236</v>
      </c>
      <c r="B153" s="96" t="s">
        <v>578</v>
      </c>
      <c r="C153" s="178" t="s">
        <v>15</v>
      </c>
      <c r="D153" s="182" t="s">
        <v>4</v>
      </c>
      <c r="E153" s="182">
        <v>16.0</v>
      </c>
      <c r="F153" s="94"/>
      <c r="G153" s="94" t="s">
        <v>1066</v>
      </c>
      <c r="H153" s="182"/>
      <c r="I153" s="182"/>
      <c r="J153" s="182"/>
      <c r="K153" s="182"/>
      <c r="L153" s="182"/>
      <c r="M153" s="182"/>
      <c r="N153" s="182"/>
      <c r="O153" s="182"/>
    </row>
    <row r="154">
      <c r="A154" s="94" t="s">
        <v>236</v>
      </c>
      <c r="B154" s="96" t="s">
        <v>578</v>
      </c>
      <c r="C154" s="178" t="s">
        <v>18</v>
      </c>
      <c r="D154" s="182" t="s">
        <v>4</v>
      </c>
      <c r="E154" s="182">
        <v>19.0</v>
      </c>
      <c r="F154" s="94"/>
      <c r="G154" s="94" t="s">
        <v>1066</v>
      </c>
      <c r="H154" s="182"/>
      <c r="I154" s="182"/>
      <c r="J154" s="182"/>
      <c r="K154" s="182"/>
      <c r="L154" s="182"/>
      <c r="M154" s="182"/>
      <c r="N154" s="182"/>
      <c r="O154" s="182"/>
    </row>
    <row r="155">
      <c r="A155" s="94" t="s">
        <v>236</v>
      </c>
      <c r="B155" s="96" t="s">
        <v>578</v>
      </c>
      <c r="C155" s="181" t="s">
        <v>592</v>
      </c>
      <c r="D155" s="182" t="s">
        <v>4</v>
      </c>
      <c r="E155" s="182">
        <v>30.0</v>
      </c>
      <c r="F155" s="94"/>
      <c r="G155" s="94" t="s">
        <v>1095</v>
      </c>
      <c r="H155" s="182"/>
      <c r="I155" s="182"/>
      <c r="J155" s="182"/>
      <c r="K155" s="182"/>
      <c r="L155" s="182"/>
      <c r="M155" s="182"/>
      <c r="N155" s="182"/>
      <c r="O155" s="182"/>
    </row>
    <row r="156">
      <c r="A156" s="94" t="s">
        <v>236</v>
      </c>
      <c r="B156" s="96" t="s">
        <v>578</v>
      </c>
      <c r="C156" s="178" t="s">
        <v>15</v>
      </c>
      <c r="D156" s="182" t="s">
        <v>4</v>
      </c>
      <c r="E156" s="182">
        <v>45.0</v>
      </c>
      <c r="F156" s="94"/>
      <c r="G156" s="94" t="s">
        <v>1066</v>
      </c>
      <c r="H156" s="182"/>
      <c r="I156" s="182"/>
      <c r="J156" s="182"/>
      <c r="K156" s="182"/>
      <c r="L156" s="182"/>
      <c r="M156" s="182"/>
      <c r="N156" s="182"/>
      <c r="O156" s="182"/>
    </row>
    <row r="157">
      <c r="A157" s="94" t="s">
        <v>236</v>
      </c>
      <c r="B157" s="96" t="s">
        <v>578</v>
      </c>
      <c r="C157" s="178" t="s">
        <v>16</v>
      </c>
      <c r="D157" s="182" t="s">
        <v>4</v>
      </c>
      <c r="E157" s="182">
        <v>45.0</v>
      </c>
      <c r="F157" s="94"/>
      <c r="G157" s="94" t="s">
        <v>1096</v>
      </c>
      <c r="H157" s="182"/>
      <c r="I157" s="182"/>
      <c r="J157" s="182"/>
      <c r="K157" s="182"/>
      <c r="L157" s="182"/>
      <c r="M157" s="182"/>
      <c r="N157" s="182"/>
      <c r="O157" s="182"/>
    </row>
    <row r="158">
      <c r="A158" s="94" t="s">
        <v>236</v>
      </c>
      <c r="B158" s="96" t="s">
        <v>578</v>
      </c>
      <c r="C158" s="178" t="s">
        <v>18</v>
      </c>
      <c r="D158" s="182" t="s">
        <v>4</v>
      </c>
      <c r="E158" s="182">
        <v>45.0</v>
      </c>
      <c r="F158" s="94"/>
      <c r="G158" s="94" t="s">
        <v>1066</v>
      </c>
      <c r="H158" s="182"/>
      <c r="I158" s="182"/>
      <c r="J158" s="182"/>
      <c r="K158" s="182"/>
      <c r="L158" s="182"/>
      <c r="M158" s="182"/>
      <c r="N158" s="182"/>
      <c r="O158" s="182"/>
    </row>
    <row r="159">
      <c r="A159" s="94" t="s">
        <v>580</v>
      </c>
      <c r="B159" s="96" t="s">
        <v>571</v>
      </c>
      <c r="C159" s="178" t="s">
        <v>16</v>
      </c>
      <c r="D159" s="182" t="s">
        <v>4</v>
      </c>
      <c r="E159" s="182">
        <v>17.0</v>
      </c>
      <c r="F159" s="94"/>
      <c r="G159" s="94" t="s">
        <v>1078</v>
      </c>
      <c r="H159" s="182"/>
      <c r="I159" s="182"/>
      <c r="J159" s="182"/>
      <c r="K159" s="182"/>
      <c r="L159" s="182"/>
      <c r="M159" s="182"/>
      <c r="N159" s="182"/>
      <c r="O159" s="182"/>
    </row>
    <row r="160">
      <c r="A160" s="94" t="s">
        <v>236</v>
      </c>
      <c r="B160" s="96" t="s">
        <v>578</v>
      </c>
      <c r="C160" s="178" t="s">
        <v>16</v>
      </c>
      <c r="D160" s="182" t="s">
        <v>4</v>
      </c>
      <c r="E160" s="182">
        <v>18.0</v>
      </c>
      <c r="F160" s="94"/>
      <c r="G160" s="94" t="s">
        <v>1096</v>
      </c>
      <c r="H160" s="182"/>
      <c r="I160" s="182"/>
      <c r="J160" s="182"/>
      <c r="K160" s="182"/>
      <c r="L160" s="182"/>
      <c r="M160" s="182"/>
      <c r="N160" s="182"/>
      <c r="O160" s="182"/>
    </row>
    <row r="161">
      <c r="A161" s="94" t="s">
        <v>125</v>
      </c>
      <c r="B161" s="96" t="s">
        <v>578</v>
      </c>
      <c r="C161" s="178" t="s">
        <v>16</v>
      </c>
      <c r="D161" s="182" t="s">
        <v>4</v>
      </c>
      <c r="E161" s="182">
        <v>51.0</v>
      </c>
      <c r="F161" s="94"/>
      <c r="G161" s="94" t="s">
        <v>1035</v>
      </c>
      <c r="H161" s="182"/>
      <c r="I161" s="182"/>
      <c r="J161" s="182"/>
      <c r="K161" s="182"/>
      <c r="L161" s="182"/>
      <c r="M161" s="182"/>
      <c r="N161" s="182"/>
      <c r="O161" s="182"/>
    </row>
    <row r="162">
      <c r="A162" s="94" t="s">
        <v>236</v>
      </c>
      <c r="B162" s="96" t="s">
        <v>578</v>
      </c>
      <c r="C162" s="178" t="s">
        <v>16</v>
      </c>
      <c r="D162" s="182" t="s">
        <v>4</v>
      </c>
      <c r="E162" s="182">
        <v>39.0</v>
      </c>
      <c r="F162" s="94"/>
      <c r="G162" s="94" t="s">
        <v>1097</v>
      </c>
      <c r="H162" s="182"/>
      <c r="I162" s="182"/>
      <c r="J162" s="182"/>
      <c r="K162" s="182"/>
      <c r="L162" s="182"/>
      <c r="M162" s="182"/>
      <c r="N162" s="182"/>
      <c r="O162" s="182"/>
    </row>
    <row r="163">
      <c r="A163" s="94" t="s">
        <v>125</v>
      </c>
      <c r="B163" s="96" t="s">
        <v>593</v>
      </c>
      <c r="C163" s="178" t="s">
        <v>544</v>
      </c>
      <c r="D163" s="182" t="s">
        <v>4</v>
      </c>
      <c r="E163" s="182">
        <v>8.0</v>
      </c>
      <c r="F163" s="94"/>
      <c r="G163" s="94" t="s">
        <v>1098</v>
      </c>
      <c r="H163" s="182"/>
      <c r="I163" s="182"/>
      <c r="J163" s="182"/>
      <c r="K163" s="182"/>
      <c r="L163" s="182"/>
      <c r="M163" s="182"/>
      <c r="N163" s="182"/>
      <c r="O163" s="182"/>
    </row>
    <row r="164">
      <c r="A164" s="94" t="s">
        <v>236</v>
      </c>
      <c r="B164" s="96" t="s">
        <v>578</v>
      </c>
      <c r="C164" s="178" t="s">
        <v>15</v>
      </c>
      <c r="D164" s="182" t="s">
        <v>4</v>
      </c>
      <c r="E164" s="182">
        <v>62.0</v>
      </c>
      <c r="F164" s="94"/>
      <c r="G164" s="94" t="s">
        <v>1090</v>
      </c>
      <c r="H164" s="182"/>
      <c r="I164" s="182"/>
      <c r="J164" s="182"/>
      <c r="K164" s="182"/>
      <c r="L164" s="182"/>
      <c r="M164" s="182"/>
      <c r="N164" s="182"/>
      <c r="O164" s="182"/>
    </row>
    <row r="165">
      <c r="A165" s="94" t="s">
        <v>236</v>
      </c>
      <c r="B165" s="96" t="s">
        <v>594</v>
      </c>
      <c r="C165" s="178" t="s">
        <v>16</v>
      </c>
      <c r="D165" s="182" t="s">
        <v>4</v>
      </c>
      <c r="E165" s="182">
        <v>28.0</v>
      </c>
      <c r="F165" s="94"/>
      <c r="G165" s="94" t="s">
        <v>1099</v>
      </c>
      <c r="H165" s="182"/>
      <c r="I165" s="182"/>
      <c r="J165" s="182"/>
      <c r="K165" s="182"/>
      <c r="L165" s="182"/>
      <c r="M165" s="182"/>
      <c r="N165" s="182"/>
      <c r="O165" s="182"/>
    </row>
    <row r="166">
      <c r="A166" s="94" t="s">
        <v>125</v>
      </c>
      <c r="B166" s="96" t="s">
        <v>578</v>
      </c>
      <c r="C166" s="178" t="s">
        <v>16</v>
      </c>
      <c r="D166" s="182" t="s">
        <v>4</v>
      </c>
      <c r="E166" s="182">
        <v>13.0</v>
      </c>
      <c r="F166" s="94"/>
      <c r="G166" s="94" t="s">
        <v>1083</v>
      </c>
      <c r="H166" s="182"/>
      <c r="I166" s="182"/>
      <c r="J166" s="182"/>
      <c r="K166" s="182"/>
      <c r="L166" s="182"/>
      <c r="M166" s="182"/>
      <c r="N166" s="182"/>
      <c r="O166" s="182"/>
    </row>
    <row r="167">
      <c r="A167" s="94" t="s">
        <v>125</v>
      </c>
      <c r="B167" s="96" t="s">
        <v>578</v>
      </c>
      <c r="C167" s="178" t="s">
        <v>18</v>
      </c>
      <c r="D167" s="182" t="s">
        <v>4</v>
      </c>
      <c r="E167" s="182">
        <v>26.0</v>
      </c>
      <c r="F167" s="94"/>
      <c r="G167" s="94" t="s">
        <v>1083</v>
      </c>
      <c r="H167" s="182"/>
      <c r="I167" s="182"/>
      <c r="J167" s="182"/>
      <c r="K167" s="182"/>
      <c r="L167" s="182"/>
      <c r="M167" s="182"/>
      <c r="N167" s="182"/>
      <c r="O167" s="182"/>
    </row>
    <row r="168">
      <c r="A168" s="94" t="s">
        <v>583</v>
      </c>
      <c r="B168" s="96" t="s">
        <v>595</v>
      </c>
      <c r="C168" s="178" t="s">
        <v>16</v>
      </c>
      <c r="D168" s="182" t="s">
        <v>4</v>
      </c>
      <c r="E168" s="182">
        <v>33.0</v>
      </c>
      <c r="F168" s="94"/>
      <c r="G168" s="94" t="s">
        <v>1100</v>
      </c>
      <c r="H168" s="182"/>
      <c r="I168" s="182"/>
      <c r="J168" s="182"/>
      <c r="K168" s="182"/>
      <c r="L168" s="182"/>
      <c r="M168" s="182"/>
      <c r="N168" s="182"/>
      <c r="O168" s="182"/>
    </row>
    <row r="169">
      <c r="A169" s="94" t="s">
        <v>583</v>
      </c>
      <c r="B169" s="96" t="s">
        <v>595</v>
      </c>
      <c r="C169" s="181" t="s">
        <v>592</v>
      </c>
      <c r="D169" s="182" t="s">
        <v>4</v>
      </c>
      <c r="E169" s="182">
        <v>2.0</v>
      </c>
      <c r="F169" s="94"/>
      <c r="G169" s="94" t="s">
        <v>1100</v>
      </c>
      <c r="H169" s="182"/>
      <c r="I169" s="182"/>
      <c r="J169" s="182"/>
      <c r="K169" s="182"/>
      <c r="L169" s="182"/>
      <c r="M169" s="182"/>
      <c r="N169" s="182"/>
      <c r="O169" s="182"/>
    </row>
    <row r="170">
      <c r="A170" s="94" t="s">
        <v>125</v>
      </c>
      <c r="B170" s="96" t="s">
        <v>596</v>
      </c>
      <c r="C170" s="178" t="s">
        <v>16</v>
      </c>
      <c r="D170" s="182" t="s">
        <v>4</v>
      </c>
      <c r="E170" s="182">
        <v>26.0</v>
      </c>
      <c r="F170" s="94"/>
      <c r="G170" s="94" t="s">
        <v>1101</v>
      </c>
      <c r="H170" s="182"/>
      <c r="I170" s="182"/>
      <c r="J170" s="182"/>
      <c r="K170" s="182"/>
      <c r="L170" s="182"/>
      <c r="M170" s="182"/>
      <c r="N170" s="182"/>
      <c r="O170" s="182"/>
    </row>
    <row r="171">
      <c r="A171" s="94" t="s">
        <v>125</v>
      </c>
      <c r="B171" s="96" t="s">
        <v>596</v>
      </c>
      <c r="C171" s="178" t="s">
        <v>19</v>
      </c>
      <c r="D171" s="182" t="s">
        <v>4</v>
      </c>
      <c r="E171" s="182">
        <v>6.0</v>
      </c>
      <c r="F171" s="94"/>
      <c r="G171" s="94" t="s">
        <v>1101</v>
      </c>
      <c r="H171" s="182"/>
      <c r="I171" s="182"/>
      <c r="J171" s="182"/>
      <c r="K171" s="182"/>
      <c r="L171" s="182"/>
      <c r="M171" s="182"/>
      <c r="N171" s="182"/>
      <c r="O171" s="182"/>
    </row>
    <row r="172">
      <c r="A172" s="94" t="s">
        <v>125</v>
      </c>
      <c r="B172" s="96" t="s">
        <v>578</v>
      </c>
      <c r="C172" s="178" t="s">
        <v>15</v>
      </c>
      <c r="D172" s="182" t="s">
        <v>4</v>
      </c>
      <c r="E172" s="182">
        <v>17.0</v>
      </c>
      <c r="F172" s="94"/>
      <c r="G172" s="94" t="s">
        <v>1083</v>
      </c>
      <c r="H172" s="182"/>
      <c r="I172" s="182"/>
      <c r="J172" s="182"/>
      <c r="K172" s="182"/>
      <c r="L172" s="182"/>
      <c r="M172" s="182"/>
      <c r="N172" s="182"/>
      <c r="O172" s="182"/>
    </row>
    <row r="173">
      <c r="A173" s="94" t="s">
        <v>125</v>
      </c>
      <c r="B173" s="96" t="s">
        <v>578</v>
      </c>
      <c r="C173" s="178" t="s">
        <v>17</v>
      </c>
      <c r="D173" s="182" t="s">
        <v>4</v>
      </c>
      <c r="E173" s="182">
        <v>29.0</v>
      </c>
      <c r="F173" s="94"/>
      <c r="G173" s="94" t="s">
        <v>1083</v>
      </c>
      <c r="H173" s="182"/>
      <c r="I173" s="182"/>
      <c r="J173" s="182"/>
      <c r="K173" s="182"/>
      <c r="L173" s="182"/>
      <c r="M173" s="182"/>
      <c r="N173" s="182"/>
      <c r="O173" s="182"/>
    </row>
    <row r="174">
      <c r="A174" s="94" t="s">
        <v>194</v>
      </c>
      <c r="B174" s="96" t="s">
        <v>591</v>
      </c>
      <c r="C174" s="178" t="s">
        <v>16</v>
      </c>
      <c r="D174" s="182" t="s">
        <v>4</v>
      </c>
      <c r="E174" s="182">
        <v>44.0</v>
      </c>
      <c r="F174" s="94"/>
      <c r="G174" s="94" t="s">
        <v>1102</v>
      </c>
      <c r="H174" s="182"/>
      <c r="I174" s="182"/>
      <c r="J174" s="182"/>
      <c r="K174" s="182"/>
      <c r="L174" s="182"/>
      <c r="M174" s="182"/>
      <c r="N174" s="182"/>
      <c r="O174" s="182"/>
    </row>
    <row r="175">
      <c r="A175" s="94" t="s">
        <v>194</v>
      </c>
      <c r="B175" s="96" t="s">
        <v>591</v>
      </c>
      <c r="C175" s="178" t="s">
        <v>15</v>
      </c>
      <c r="D175" s="182" t="s">
        <v>4</v>
      </c>
      <c r="E175" s="182">
        <v>36.0</v>
      </c>
      <c r="F175" s="94"/>
      <c r="G175" s="94" t="s">
        <v>1102</v>
      </c>
      <c r="H175" s="182"/>
      <c r="I175" s="182"/>
      <c r="J175" s="182"/>
      <c r="K175" s="182"/>
      <c r="L175" s="182"/>
      <c r="M175" s="182"/>
      <c r="N175" s="182"/>
      <c r="O175" s="182"/>
    </row>
    <row r="176">
      <c r="A176" s="94" t="s">
        <v>129</v>
      </c>
      <c r="B176" s="96" t="s">
        <v>578</v>
      </c>
      <c r="C176" s="178" t="s">
        <v>16</v>
      </c>
      <c r="D176" s="182" t="s">
        <v>4</v>
      </c>
      <c r="E176" s="182">
        <v>22.0</v>
      </c>
      <c r="F176" s="94"/>
      <c r="G176" s="94" t="s">
        <v>1103</v>
      </c>
      <c r="H176" s="182"/>
      <c r="I176" s="182"/>
      <c r="J176" s="182"/>
      <c r="K176" s="182"/>
      <c r="L176" s="182"/>
      <c r="M176" s="182"/>
      <c r="N176" s="182"/>
      <c r="O176" s="182"/>
    </row>
    <row r="177">
      <c r="A177" s="94" t="s">
        <v>129</v>
      </c>
      <c r="B177" s="96" t="s">
        <v>578</v>
      </c>
      <c r="C177" s="178" t="s">
        <v>15</v>
      </c>
      <c r="D177" s="182" t="s">
        <v>4</v>
      </c>
      <c r="E177" s="182">
        <v>11.0</v>
      </c>
      <c r="F177" s="94"/>
      <c r="G177" s="94" t="s">
        <v>1103</v>
      </c>
      <c r="H177" s="182"/>
      <c r="I177" s="182"/>
      <c r="J177" s="182"/>
      <c r="K177" s="182"/>
      <c r="L177" s="182"/>
      <c r="M177" s="182"/>
      <c r="N177" s="182"/>
      <c r="O177" s="182"/>
    </row>
    <row r="178">
      <c r="A178" s="94" t="s">
        <v>129</v>
      </c>
      <c r="B178" s="96" t="s">
        <v>571</v>
      </c>
      <c r="C178" s="178" t="s">
        <v>16</v>
      </c>
      <c r="D178" s="182" t="s">
        <v>4</v>
      </c>
      <c r="E178" s="182">
        <v>9.0</v>
      </c>
      <c r="F178" s="94"/>
      <c r="G178" s="94" t="s">
        <v>1104</v>
      </c>
      <c r="H178" s="182"/>
      <c r="I178" s="182"/>
      <c r="J178" s="182"/>
      <c r="K178" s="182"/>
      <c r="L178" s="182"/>
      <c r="M178" s="182"/>
      <c r="N178" s="182"/>
      <c r="O178" s="182"/>
    </row>
    <row r="179">
      <c r="A179" s="94" t="s">
        <v>236</v>
      </c>
      <c r="B179" s="96" t="s">
        <v>578</v>
      </c>
      <c r="C179" s="178" t="s">
        <v>17</v>
      </c>
      <c r="D179" s="182" t="s">
        <v>4</v>
      </c>
      <c r="E179" s="182">
        <v>45.0</v>
      </c>
      <c r="F179" s="94"/>
      <c r="G179" s="94" t="s">
        <v>1087</v>
      </c>
      <c r="H179" s="182"/>
      <c r="I179" s="182"/>
      <c r="J179" s="182"/>
      <c r="K179" s="182"/>
      <c r="L179" s="182"/>
      <c r="M179" s="182"/>
      <c r="N179" s="182"/>
      <c r="O179" s="182"/>
    </row>
    <row r="180">
      <c r="A180" s="94" t="s">
        <v>236</v>
      </c>
      <c r="B180" s="96" t="s">
        <v>578</v>
      </c>
      <c r="C180" s="178" t="s">
        <v>17</v>
      </c>
      <c r="D180" s="182" t="s">
        <v>4</v>
      </c>
      <c r="E180" s="182">
        <v>28.0</v>
      </c>
      <c r="F180" s="94"/>
      <c r="G180" s="94" t="s">
        <v>1087</v>
      </c>
      <c r="H180" s="182"/>
      <c r="I180" s="182"/>
      <c r="J180" s="182"/>
      <c r="K180" s="182"/>
      <c r="L180" s="182"/>
      <c r="M180" s="182"/>
      <c r="N180" s="182"/>
      <c r="O180" s="182"/>
    </row>
    <row r="181">
      <c r="A181" s="94" t="s">
        <v>236</v>
      </c>
      <c r="B181" s="96" t="s">
        <v>578</v>
      </c>
      <c r="C181" s="178" t="s">
        <v>16</v>
      </c>
      <c r="D181" s="182" t="s">
        <v>4</v>
      </c>
      <c r="E181" s="182">
        <v>17.0</v>
      </c>
      <c r="F181" s="94"/>
      <c r="G181" s="94" t="s">
        <v>1105</v>
      </c>
      <c r="H181" s="182"/>
      <c r="I181" s="182"/>
      <c r="J181" s="182"/>
      <c r="K181" s="182"/>
      <c r="L181" s="182"/>
      <c r="M181" s="182"/>
      <c r="N181" s="182"/>
      <c r="O181" s="182"/>
    </row>
    <row r="182">
      <c r="A182" s="94" t="s">
        <v>580</v>
      </c>
      <c r="B182" s="96" t="s">
        <v>571</v>
      </c>
      <c r="C182" s="178" t="s">
        <v>17</v>
      </c>
      <c r="D182" s="182" t="s">
        <v>4</v>
      </c>
      <c r="E182" s="182">
        <v>20.0</v>
      </c>
      <c r="F182" s="94"/>
      <c r="G182" s="94" t="s">
        <v>1050</v>
      </c>
      <c r="H182" s="182"/>
      <c r="I182" s="182"/>
      <c r="J182" s="182"/>
      <c r="K182" s="182"/>
      <c r="L182" s="182"/>
      <c r="M182" s="182"/>
      <c r="N182" s="182"/>
      <c r="O182" s="182"/>
    </row>
    <row r="183">
      <c r="A183" s="94" t="s">
        <v>129</v>
      </c>
      <c r="B183" s="96" t="s">
        <v>578</v>
      </c>
      <c r="C183" s="178" t="s">
        <v>16</v>
      </c>
      <c r="D183" s="182" t="s">
        <v>4</v>
      </c>
      <c r="E183" s="182">
        <v>14.0</v>
      </c>
      <c r="F183" s="94"/>
      <c r="G183" s="94" t="s">
        <v>1103</v>
      </c>
      <c r="H183" s="182"/>
      <c r="I183" s="182"/>
      <c r="J183" s="182"/>
      <c r="K183" s="182"/>
      <c r="L183" s="182"/>
      <c r="M183" s="182"/>
      <c r="N183" s="182"/>
      <c r="O183" s="182"/>
    </row>
    <row r="184">
      <c r="A184" s="94" t="s">
        <v>129</v>
      </c>
      <c r="B184" s="96" t="s">
        <v>571</v>
      </c>
      <c r="C184" s="178" t="s">
        <v>15</v>
      </c>
      <c r="D184" s="182" t="s">
        <v>4</v>
      </c>
      <c r="E184" s="182">
        <v>8.0</v>
      </c>
      <c r="F184" s="94"/>
      <c r="G184" s="94" t="s">
        <v>1103</v>
      </c>
      <c r="H184" s="182"/>
      <c r="I184" s="182"/>
      <c r="J184" s="182"/>
      <c r="K184" s="182"/>
      <c r="L184" s="182"/>
      <c r="M184" s="182"/>
      <c r="N184" s="182"/>
      <c r="O184" s="182"/>
    </row>
    <row r="185">
      <c r="A185" s="94" t="s">
        <v>236</v>
      </c>
      <c r="B185" s="96" t="s">
        <v>578</v>
      </c>
      <c r="C185" s="178" t="s">
        <v>16</v>
      </c>
      <c r="D185" s="182" t="s">
        <v>4</v>
      </c>
      <c r="E185" s="182">
        <v>45.0</v>
      </c>
      <c r="F185" s="94"/>
      <c r="G185" s="94" t="s">
        <v>1096</v>
      </c>
      <c r="H185" s="182"/>
      <c r="I185" s="182"/>
      <c r="J185" s="182"/>
      <c r="K185" s="182"/>
      <c r="L185" s="182"/>
      <c r="M185" s="182"/>
      <c r="N185" s="182"/>
      <c r="O185" s="182"/>
    </row>
    <row r="186">
      <c r="A186" s="94" t="s">
        <v>236</v>
      </c>
      <c r="B186" s="96" t="s">
        <v>594</v>
      </c>
      <c r="C186" s="178" t="s">
        <v>16</v>
      </c>
      <c r="D186" s="182" t="s">
        <v>4</v>
      </c>
      <c r="E186" s="182">
        <v>26.0</v>
      </c>
      <c r="F186" s="94"/>
      <c r="G186" s="94" t="s">
        <v>1106</v>
      </c>
      <c r="H186" s="182"/>
      <c r="I186" s="182"/>
      <c r="J186" s="182"/>
      <c r="K186" s="182"/>
      <c r="L186" s="182"/>
      <c r="M186" s="182"/>
      <c r="N186" s="182"/>
      <c r="O186" s="182"/>
    </row>
    <row r="187">
      <c r="A187" s="94" t="s">
        <v>194</v>
      </c>
      <c r="B187" s="96" t="s">
        <v>597</v>
      </c>
      <c r="C187" s="178" t="s">
        <v>16</v>
      </c>
      <c r="D187" s="182" t="s">
        <v>4</v>
      </c>
      <c r="E187" s="182">
        <v>26.0</v>
      </c>
      <c r="F187" s="94"/>
      <c r="G187" s="94" t="s">
        <v>1107</v>
      </c>
      <c r="H187" s="182"/>
      <c r="I187" s="182"/>
      <c r="J187" s="182"/>
      <c r="K187" s="182"/>
      <c r="L187" s="182"/>
      <c r="M187" s="182"/>
      <c r="N187" s="182"/>
      <c r="O187" s="182"/>
    </row>
    <row r="188">
      <c r="A188" s="94" t="s">
        <v>187</v>
      </c>
      <c r="B188" s="96" t="s">
        <v>578</v>
      </c>
      <c r="C188" s="178" t="s">
        <v>19</v>
      </c>
      <c r="D188" s="182" t="s">
        <v>4</v>
      </c>
      <c r="E188" s="182">
        <v>35.0</v>
      </c>
      <c r="F188" s="94"/>
      <c r="G188" s="94" t="s">
        <v>1041</v>
      </c>
      <c r="H188" s="182"/>
      <c r="I188" s="182"/>
      <c r="J188" s="182"/>
      <c r="K188" s="182"/>
      <c r="L188" s="182"/>
      <c r="M188" s="182"/>
      <c r="N188" s="182"/>
      <c r="O188" s="182"/>
    </row>
    <row r="189">
      <c r="A189" s="94" t="s">
        <v>187</v>
      </c>
      <c r="B189" s="96" t="s">
        <v>578</v>
      </c>
      <c r="C189" s="178" t="s">
        <v>19</v>
      </c>
      <c r="D189" s="182" t="s">
        <v>4</v>
      </c>
      <c r="E189" s="182">
        <v>35.0</v>
      </c>
      <c r="F189" s="94"/>
      <c r="G189" s="94" t="s">
        <v>1041</v>
      </c>
      <c r="H189" s="182"/>
      <c r="I189" s="182"/>
      <c r="J189" s="182"/>
      <c r="K189" s="182"/>
      <c r="L189" s="182"/>
      <c r="M189" s="182"/>
      <c r="N189" s="182"/>
      <c r="O189" s="182"/>
    </row>
    <row r="190">
      <c r="A190" s="94" t="s">
        <v>288</v>
      </c>
      <c r="B190" s="96" t="s">
        <v>591</v>
      </c>
      <c r="C190" s="178" t="s">
        <v>15</v>
      </c>
      <c r="D190" s="182" t="s">
        <v>4</v>
      </c>
      <c r="E190" s="182">
        <v>23.0</v>
      </c>
      <c r="F190" s="94"/>
      <c r="G190" s="94" t="s">
        <v>1091</v>
      </c>
      <c r="H190" s="182"/>
      <c r="I190" s="182"/>
      <c r="J190" s="182"/>
      <c r="K190" s="182"/>
      <c r="L190" s="182"/>
      <c r="M190" s="182"/>
      <c r="N190" s="182"/>
      <c r="O190" s="182"/>
    </row>
    <row r="191">
      <c r="A191" s="94" t="s">
        <v>236</v>
      </c>
      <c r="B191" s="96" t="s">
        <v>578</v>
      </c>
      <c r="C191" s="178" t="s">
        <v>16</v>
      </c>
      <c r="D191" s="182" t="s">
        <v>4</v>
      </c>
      <c r="E191" s="182">
        <v>53.0</v>
      </c>
      <c r="F191" s="94"/>
      <c r="G191" s="94" t="s">
        <v>1108</v>
      </c>
      <c r="H191" s="182"/>
      <c r="I191" s="182"/>
      <c r="J191" s="182"/>
      <c r="K191" s="182"/>
      <c r="L191" s="182"/>
      <c r="M191" s="182"/>
      <c r="N191" s="182"/>
      <c r="O191" s="182"/>
    </row>
    <row r="192">
      <c r="A192" s="94" t="s">
        <v>236</v>
      </c>
      <c r="B192" s="96" t="s">
        <v>578</v>
      </c>
      <c r="C192" s="178" t="s">
        <v>15</v>
      </c>
      <c r="D192" s="182" t="s">
        <v>4</v>
      </c>
      <c r="E192" s="182">
        <v>90.0</v>
      </c>
      <c r="F192" s="94"/>
      <c r="G192" s="94" t="s">
        <v>1108</v>
      </c>
      <c r="H192" s="182"/>
      <c r="I192" s="182"/>
      <c r="J192" s="182"/>
      <c r="K192" s="182"/>
      <c r="L192" s="182"/>
      <c r="M192" s="182"/>
      <c r="N192" s="182"/>
      <c r="O192" s="182"/>
    </row>
    <row r="193">
      <c r="A193" s="94" t="s">
        <v>236</v>
      </c>
      <c r="B193" s="96" t="s">
        <v>578</v>
      </c>
      <c r="C193" s="178" t="s">
        <v>17</v>
      </c>
      <c r="D193" s="182" t="s">
        <v>4</v>
      </c>
      <c r="E193" s="182">
        <v>14.0</v>
      </c>
      <c r="F193" s="94"/>
      <c r="G193" s="94" t="s">
        <v>1096</v>
      </c>
      <c r="H193" s="182"/>
      <c r="I193" s="182"/>
      <c r="J193" s="182"/>
      <c r="K193" s="182"/>
      <c r="L193" s="182"/>
      <c r="M193" s="182"/>
      <c r="N193" s="182"/>
      <c r="O193" s="182"/>
    </row>
    <row r="194">
      <c r="A194" s="94" t="s">
        <v>236</v>
      </c>
      <c r="B194" s="96" t="s">
        <v>578</v>
      </c>
      <c r="C194" s="178" t="s">
        <v>18</v>
      </c>
      <c r="D194" s="182" t="s">
        <v>4</v>
      </c>
      <c r="E194" s="182">
        <v>27.0</v>
      </c>
      <c r="F194" s="94"/>
      <c r="G194" s="94" t="s">
        <v>1110</v>
      </c>
      <c r="H194" s="182"/>
      <c r="I194" s="182"/>
      <c r="J194" s="182"/>
      <c r="K194" s="182"/>
      <c r="L194" s="182"/>
      <c r="M194" s="182"/>
      <c r="N194" s="182"/>
      <c r="O194" s="182"/>
    </row>
    <row r="195">
      <c r="A195" s="94" t="s">
        <v>236</v>
      </c>
      <c r="B195" s="96" t="s">
        <v>578</v>
      </c>
      <c r="C195" s="178" t="s">
        <v>16</v>
      </c>
      <c r="D195" s="182" t="s">
        <v>4</v>
      </c>
      <c r="E195" s="182">
        <v>45.0</v>
      </c>
      <c r="F195" s="94"/>
      <c r="G195" s="94" t="s">
        <v>1096</v>
      </c>
      <c r="H195" s="182"/>
      <c r="I195" s="182"/>
      <c r="J195" s="182"/>
      <c r="K195" s="182"/>
      <c r="L195" s="182"/>
      <c r="M195" s="182"/>
      <c r="N195" s="182"/>
      <c r="O195" s="182"/>
    </row>
    <row r="196">
      <c r="A196" s="94" t="s">
        <v>129</v>
      </c>
      <c r="B196" s="96" t="s">
        <v>571</v>
      </c>
      <c r="C196" s="178" t="s">
        <v>16</v>
      </c>
      <c r="D196" s="182" t="s">
        <v>4</v>
      </c>
      <c r="E196" s="182">
        <v>8.0</v>
      </c>
      <c r="F196" s="94"/>
      <c r="G196" s="94" t="s">
        <v>1111</v>
      </c>
      <c r="H196" s="182"/>
      <c r="I196" s="182"/>
      <c r="J196" s="182"/>
      <c r="K196" s="182"/>
      <c r="L196" s="182"/>
      <c r="M196" s="182"/>
      <c r="N196" s="182"/>
      <c r="O196" s="182"/>
    </row>
    <row r="197">
      <c r="A197" s="94" t="s">
        <v>129</v>
      </c>
      <c r="B197" s="96" t="s">
        <v>578</v>
      </c>
      <c r="C197" s="178" t="s">
        <v>16</v>
      </c>
      <c r="D197" s="182" t="s">
        <v>4</v>
      </c>
      <c r="E197" s="182">
        <v>5.0</v>
      </c>
      <c r="F197" s="94"/>
      <c r="G197" s="94" t="s">
        <v>1103</v>
      </c>
      <c r="H197" s="182"/>
      <c r="I197" s="182"/>
      <c r="J197" s="182"/>
      <c r="K197" s="182"/>
      <c r="L197" s="182"/>
      <c r="M197" s="182"/>
      <c r="N197" s="182"/>
      <c r="O197" s="182"/>
    </row>
    <row r="198">
      <c r="A198" s="94" t="s">
        <v>236</v>
      </c>
      <c r="B198" s="96" t="s">
        <v>578</v>
      </c>
      <c r="C198" s="181" t="s">
        <v>592</v>
      </c>
      <c r="D198" s="182" t="s">
        <v>4</v>
      </c>
      <c r="E198" s="182">
        <v>11.0</v>
      </c>
      <c r="F198" s="94"/>
      <c r="G198" s="94" t="s">
        <v>1108</v>
      </c>
      <c r="H198" s="182"/>
      <c r="I198" s="182"/>
      <c r="J198" s="182"/>
      <c r="K198" s="182"/>
      <c r="L198" s="182"/>
      <c r="M198" s="182"/>
      <c r="N198" s="182"/>
      <c r="O198" s="182"/>
    </row>
    <row r="199">
      <c r="A199" s="94" t="s">
        <v>187</v>
      </c>
      <c r="B199" s="96" t="s">
        <v>578</v>
      </c>
      <c r="C199" s="178" t="s">
        <v>19</v>
      </c>
      <c r="D199" s="182" t="s">
        <v>4</v>
      </c>
      <c r="E199" s="182">
        <v>32.0</v>
      </c>
      <c r="F199" s="278"/>
      <c r="G199" s="278"/>
      <c r="H199" s="182"/>
      <c r="I199" s="182"/>
      <c r="J199" s="182"/>
      <c r="K199" s="182"/>
      <c r="L199" s="182"/>
      <c r="M199" s="182"/>
      <c r="N199" s="182"/>
      <c r="O199" s="182"/>
    </row>
    <row r="200">
      <c r="A200" s="299"/>
      <c r="B200" s="299"/>
      <c r="C200" s="184"/>
      <c r="D200" s="301"/>
      <c r="E200" s="301"/>
      <c r="F200" s="299"/>
      <c r="G200" s="299"/>
      <c r="H200" s="301"/>
      <c r="I200" s="301"/>
      <c r="J200" s="301"/>
      <c r="K200" s="301"/>
      <c r="L200" s="301"/>
      <c r="M200" s="301"/>
      <c r="N200" s="301"/>
      <c r="O200" s="301"/>
    </row>
    <row r="201">
      <c r="A201" s="299"/>
      <c r="B201" s="299"/>
      <c r="C201" s="184"/>
      <c r="D201" s="301"/>
      <c r="E201" s="301"/>
      <c r="F201" s="299"/>
      <c r="G201" s="299"/>
      <c r="H201" s="301"/>
      <c r="I201" s="301"/>
      <c r="J201" s="301"/>
      <c r="K201" s="301"/>
      <c r="L201" s="301"/>
      <c r="M201" s="301"/>
      <c r="N201" s="301"/>
      <c r="O201" s="301"/>
    </row>
    <row r="202">
      <c r="A202" s="299"/>
      <c r="B202" s="299"/>
      <c r="C202" s="184"/>
      <c r="D202" s="301"/>
      <c r="E202" s="301"/>
      <c r="F202" s="299"/>
      <c r="G202" s="299"/>
      <c r="H202" s="301"/>
      <c r="I202" s="301"/>
      <c r="J202" s="301"/>
      <c r="K202" s="301"/>
      <c r="L202" s="301"/>
      <c r="M202" s="301"/>
      <c r="N202" s="301"/>
      <c r="O202" s="301"/>
    </row>
    <row r="203">
      <c r="A203" s="299"/>
      <c r="B203" s="299"/>
      <c r="C203" s="184"/>
      <c r="D203" s="301"/>
      <c r="E203" s="301"/>
      <c r="F203" s="299"/>
      <c r="G203" s="299"/>
      <c r="H203" s="301"/>
      <c r="I203" s="301"/>
      <c r="J203" s="301"/>
      <c r="K203" s="301"/>
      <c r="L203" s="301"/>
      <c r="M203" s="301"/>
      <c r="N203" s="301"/>
      <c r="O203" s="301"/>
    </row>
    <row r="204">
      <c r="A204" s="299"/>
      <c r="B204" s="299"/>
      <c r="C204" s="184"/>
      <c r="D204" s="301"/>
      <c r="E204" s="301"/>
      <c r="F204" s="299"/>
      <c r="G204" s="299"/>
      <c r="H204" s="301"/>
      <c r="I204" s="301"/>
      <c r="J204" s="301"/>
      <c r="K204" s="301"/>
      <c r="L204" s="301"/>
      <c r="M204" s="301"/>
      <c r="N204" s="301"/>
      <c r="O204" s="301"/>
    </row>
    <row r="205">
      <c r="A205" s="299"/>
      <c r="B205" s="299"/>
      <c r="C205" s="184"/>
      <c r="D205" s="301"/>
      <c r="E205" s="301"/>
      <c r="F205" s="299"/>
      <c r="G205" s="299"/>
      <c r="H205" s="301"/>
      <c r="I205" s="301"/>
      <c r="J205" s="301"/>
      <c r="K205" s="301"/>
      <c r="L205" s="301"/>
      <c r="M205" s="301"/>
      <c r="N205" s="301"/>
      <c r="O205" s="301"/>
    </row>
    <row r="206">
      <c r="A206" s="299"/>
      <c r="B206" s="299"/>
      <c r="C206" s="184"/>
      <c r="D206" s="301"/>
      <c r="E206" s="301"/>
      <c r="F206" s="299"/>
      <c r="G206" s="299"/>
      <c r="H206" s="301"/>
      <c r="I206" s="301"/>
      <c r="J206" s="301"/>
      <c r="K206" s="301"/>
      <c r="L206" s="301"/>
      <c r="M206" s="301"/>
      <c r="N206" s="301"/>
      <c r="O206" s="301"/>
    </row>
    <row r="207">
      <c r="A207" s="299"/>
      <c r="B207" s="299"/>
      <c r="C207" s="184"/>
      <c r="D207" s="301"/>
      <c r="E207" s="301"/>
      <c r="F207" s="299"/>
      <c r="G207" s="299"/>
      <c r="H207" s="301"/>
      <c r="I207" s="301"/>
      <c r="J207" s="301"/>
      <c r="K207" s="301"/>
      <c r="L207" s="301"/>
      <c r="M207" s="301"/>
      <c r="N207" s="301"/>
      <c r="O207" s="301"/>
    </row>
    <row r="208">
      <c r="A208" s="299"/>
      <c r="B208" s="299"/>
      <c r="C208" s="184"/>
      <c r="D208" s="301"/>
      <c r="E208" s="301"/>
      <c r="F208" s="299"/>
      <c r="G208" s="299"/>
      <c r="H208" s="301"/>
      <c r="I208" s="301"/>
      <c r="J208" s="301"/>
      <c r="K208" s="301"/>
      <c r="L208" s="301"/>
      <c r="M208" s="301"/>
      <c r="N208" s="301"/>
      <c r="O208" s="301"/>
    </row>
    <row r="209">
      <c r="A209" s="299"/>
      <c r="B209" s="299"/>
      <c r="C209" s="184"/>
      <c r="D209" s="301"/>
      <c r="E209" s="301"/>
      <c r="F209" s="299"/>
      <c r="G209" s="299"/>
      <c r="H209" s="301"/>
      <c r="I209" s="301"/>
      <c r="J209" s="301"/>
      <c r="K209" s="301"/>
      <c r="L209" s="301"/>
      <c r="M209" s="301"/>
      <c r="N209" s="301"/>
      <c r="O209" s="301"/>
    </row>
    <row r="210">
      <c r="A210" s="299"/>
      <c r="B210" s="299"/>
      <c r="C210" s="184"/>
      <c r="D210" s="301"/>
      <c r="E210" s="301"/>
      <c r="F210" s="299"/>
      <c r="G210" s="299"/>
      <c r="H210" s="301"/>
      <c r="I210" s="301"/>
      <c r="J210" s="301"/>
      <c r="K210" s="301"/>
      <c r="L210" s="301"/>
      <c r="M210" s="301"/>
      <c r="N210" s="301"/>
      <c r="O210" s="301"/>
    </row>
    <row r="211">
      <c r="A211" s="299"/>
      <c r="B211" s="299"/>
      <c r="C211" s="184"/>
      <c r="D211" s="301"/>
      <c r="E211" s="301"/>
      <c r="F211" s="299"/>
      <c r="G211" s="299"/>
      <c r="H211" s="301"/>
      <c r="I211" s="301"/>
      <c r="J211" s="301"/>
      <c r="K211" s="301"/>
      <c r="L211" s="301"/>
      <c r="M211" s="301"/>
      <c r="N211" s="301"/>
      <c r="O211" s="301"/>
    </row>
    <row r="212">
      <c r="A212" s="299"/>
      <c r="B212" s="299"/>
      <c r="C212" s="184"/>
      <c r="D212" s="301"/>
      <c r="E212" s="301"/>
      <c r="F212" s="299"/>
      <c r="G212" s="299"/>
      <c r="H212" s="301"/>
      <c r="I212" s="301"/>
      <c r="J212" s="301"/>
      <c r="K212" s="301"/>
      <c r="L212" s="301"/>
      <c r="M212" s="301"/>
      <c r="N212" s="301"/>
      <c r="O212" s="301"/>
    </row>
    <row r="213">
      <c r="A213" s="299"/>
      <c r="B213" s="299"/>
      <c r="C213" s="184"/>
      <c r="D213" s="301"/>
      <c r="E213" s="301"/>
      <c r="F213" s="299"/>
      <c r="G213" s="299"/>
      <c r="H213" s="301"/>
      <c r="I213" s="301"/>
      <c r="J213" s="301"/>
      <c r="K213" s="301"/>
      <c r="L213" s="301"/>
      <c r="M213" s="301"/>
      <c r="N213" s="301"/>
      <c r="O213" s="301"/>
    </row>
    <row r="214">
      <c r="A214" s="299"/>
      <c r="B214" s="299"/>
      <c r="C214" s="184"/>
      <c r="D214" s="301"/>
      <c r="E214" s="301"/>
      <c r="F214" s="299"/>
      <c r="G214" s="299"/>
      <c r="H214" s="301"/>
      <c r="I214" s="301"/>
      <c r="J214" s="301"/>
      <c r="K214" s="301"/>
      <c r="L214" s="301"/>
      <c r="M214" s="301"/>
      <c r="N214" s="301"/>
      <c r="O214" s="301"/>
    </row>
    <row r="215">
      <c r="A215" s="299"/>
      <c r="B215" s="299"/>
      <c r="C215" s="184"/>
      <c r="D215" s="301"/>
      <c r="E215" s="301"/>
      <c r="F215" s="299"/>
      <c r="G215" s="299"/>
      <c r="H215" s="301"/>
      <c r="I215" s="301"/>
      <c r="J215" s="301"/>
      <c r="K215" s="301"/>
      <c r="L215" s="301"/>
      <c r="M215" s="301"/>
      <c r="N215" s="301"/>
      <c r="O215" s="301"/>
    </row>
    <row r="216">
      <c r="A216" s="299"/>
      <c r="B216" s="299"/>
      <c r="C216" s="184"/>
      <c r="D216" s="301"/>
      <c r="E216" s="301"/>
      <c r="F216" s="299"/>
      <c r="G216" s="299"/>
      <c r="H216" s="301"/>
      <c r="I216" s="301"/>
      <c r="J216" s="301"/>
      <c r="K216" s="301"/>
      <c r="L216" s="301"/>
      <c r="M216" s="301"/>
      <c r="N216" s="301"/>
      <c r="O216" s="301"/>
    </row>
    <row r="217">
      <c r="A217" s="299"/>
      <c r="B217" s="299"/>
      <c r="C217" s="184"/>
      <c r="D217" s="301"/>
      <c r="E217" s="301"/>
      <c r="F217" s="299"/>
      <c r="G217" s="299"/>
      <c r="H217" s="301"/>
      <c r="I217" s="301"/>
      <c r="J217" s="301"/>
      <c r="K217" s="301"/>
      <c r="L217" s="301"/>
      <c r="M217" s="301"/>
      <c r="N217" s="301"/>
      <c r="O217" s="301"/>
    </row>
    <row r="218">
      <c r="A218" s="299"/>
      <c r="B218" s="299"/>
      <c r="C218" s="184"/>
      <c r="D218" s="301"/>
      <c r="E218" s="301"/>
      <c r="F218" s="299"/>
      <c r="G218" s="299"/>
      <c r="H218" s="301"/>
      <c r="I218" s="301"/>
      <c r="J218" s="301"/>
      <c r="K218" s="301"/>
      <c r="L218" s="301"/>
      <c r="M218" s="301"/>
      <c r="N218" s="301"/>
      <c r="O218" s="301"/>
    </row>
    <row r="219">
      <c r="A219" s="299"/>
      <c r="B219" s="299"/>
      <c r="C219" s="184"/>
      <c r="D219" s="301"/>
      <c r="E219" s="301"/>
      <c r="F219" s="299"/>
      <c r="G219" s="299"/>
      <c r="H219" s="301"/>
      <c r="I219" s="301"/>
      <c r="J219" s="301"/>
      <c r="K219" s="301"/>
      <c r="L219" s="301"/>
      <c r="M219" s="301"/>
      <c r="N219" s="301"/>
      <c r="O219" s="301"/>
    </row>
    <row r="220">
      <c r="A220" s="299"/>
      <c r="B220" s="299"/>
      <c r="C220" s="299"/>
      <c r="D220" s="301"/>
      <c r="E220" s="301"/>
      <c r="F220" s="299"/>
      <c r="G220" s="299"/>
      <c r="H220" s="301"/>
      <c r="I220" s="301"/>
      <c r="J220" s="301"/>
      <c r="K220" s="301"/>
      <c r="L220" s="301"/>
      <c r="M220" s="301"/>
      <c r="N220" s="301"/>
      <c r="O220" s="301"/>
    </row>
    <row r="221">
      <c r="A221" s="299"/>
      <c r="B221" s="299"/>
      <c r="C221" s="299"/>
      <c r="D221" s="301"/>
      <c r="E221" s="301"/>
      <c r="F221" s="299"/>
      <c r="G221" s="299"/>
      <c r="H221" s="301"/>
      <c r="I221" s="301"/>
      <c r="J221" s="301"/>
      <c r="K221" s="301"/>
      <c r="L221" s="301"/>
      <c r="M221" s="301"/>
      <c r="N221" s="301"/>
      <c r="O221" s="301"/>
    </row>
    <row r="222">
      <c r="A222" s="299"/>
      <c r="B222" s="299"/>
      <c r="C222" s="299"/>
      <c r="D222" s="301"/>
      <c r="E222" s="301"/>
      <c r="F222" s="299"/>
      <c r="G222" s="299"/>
      <c r="H222" s="301"/>
      <c r="I222" s="301"/>
      <c r="J222" s="301"/>
      <c r="K222" s="301"/>
      <c r="L222" s="301"/>
      <c r="M222" s="301"/>
      <c r="N222" s="301"/>
      <c r="O222" s="301"/>
    </row>
    <row r="223">
      <c r="A223" s="299"/>
      <c r="B223" s="299"/>
      <c r="C223" s="299"/>
      <c r="D223" s="301"/>
      <c r="E223" s="301"/>
      <c r="F223" s="299"/>
      <c r="G223" s="299"/>
      <c r="H223" s="301"/>
      <c r="I223" s="301"/>
      <c r="J223" s="301"/>
      <c r="K223" s="301"/>
      <c r="L223" s="301"/>
      <c r="M223" s="301"/>
      <c r="N223" s="301"/>
      <c r="O223" s="301"/>
    </row>
    <row r="224">
      <c r="A224" s="299"/>
      <c r="B224" s="299"/>
      <c r="C224" s="299"/>
      <c r="D224" s="301"/>
      <c r="E224" s="301"/>
      <c r="F224" s="299"/>
      <c r="G224" s="299"/>
      <c r="H224" s="301"/>
      <c r="I224" s="301"/>
      <c r="J224" s="301"/>
      <c r="K224" s="301"/>
      <c r="L224" s="301"/>
      <c r="M224" s="301"/>
      <c r="N224" s="301"/>
      <c r="O224" s="301"/>
    </row>
    <row r="225">
      <c r="A225" s="299"/>
      <c r="B225" s="299"/>
      <c r="C225" s="299"/>
      <c r="D225" s="301"/>
      <c r="E225" s="301"/>
      <c r="F225" s="299"/>
      <c r="G225" s="299"/>
      <c r="H225" s="301"/>
      <c r="I225" s="301"/>
      <c r="J225" s="301"/>
      <c r="K225" s="301"/>
      <c r="L225" s="301"/>
      <c r="M225" s="301"/>
      <c r="N225" s="301"/>
      <c r="O225" s="301"/>
    </row>
    <row r="226">
      <c r="A226" s="299"/>
      <c r="B226" s="299"/>
      <c r="C226" s="299"/>
      <c r="D226" s="301"/>
      <c r="E226" s="301"/>
      <c r="F226" s="299"/>
      <c r="G226" s="299"/>
      <c r="H226" s="301"/>
      <c r="I226" s="301"/>
      <c r="J226" s="301"/>
      <c r="K226" s="301"/>
      <c r="L226" s="301"/>
      <c r="M226" s="301"/>
      <c r="N226" s="301"/>
      <c r="O226" s="301"/>
    </row>
    <row r="227">
      <c r="A227" s="299"/>
      <c r="B227" s="299"/>
      <c r="C227" s="299"/>
      <c r="D227" s="301"/>
      <c r="E227" s="301"/>
      <c r="F227" s="299"/>
      <c r="G227" s="299"/>
      <c r="H227" s="301"/>
      <c r="I227" s="301"/>
      <c r="J227" s="301"/>
      <c r="K227" s="301"/>
      <c r="L227" s="301"/>
      <c r="M227" s="301"/>
      <c r="N227" s="301"/>
      <c r="O227" s="301"/>
    </row>
    <row r="228">
      <c r="A228" s="299"/>
      <c r="B228" s="299"/>
      <c r="C228" s="299"/>
      <c r="D228" s="301"/>
      <c r="E228" s="301"/>
      <c r="F228" s="299"/>
      <c r="G228" s="299"/>
      <c r="H228" s="301"/>
      <c r="I228" s="301"/>
      <c r="J228" s="301"/>
      <c r="K228" s="301"/>
      <c r="L228" s="301"/>
      <c r="M228" s="301"/>
      <c r="N228" s="301"/>
      <c r="O228" s="301"/>
    </row>
    <row r="229">
      <c r="A229" s="299"/>
      <c r="B229" s="299"/>
      <c r="C229" s="299"/>
      <c r="D229" s="301"/>
      <c r="E229" s="301"/>
      <c r="F229" s="299"/>
      <c r="G229" s="299"/>
      <c r="H229" s="301"/>
      <c r="I229" s="301"/>
      <c r="J229" s="301"/>
      <c r="K229" s="301"/>
      <c r="L229" s="301"/>
      <c r="M229" s="301"/>
      <c r="N229" s="301"/>
      <c r="O229" s="301"/>
    </row>
    <row r="230">
      <c r="A230" s="299"/>
      <c r="B230" s="299"/>
      <c r="C230" s="299"/>
      <c r="D230" s="301"/>
      <c r="E230" s="301"/>
      <c r="F230" s="299"/>
      <c r="G230" s="299"/>
      <c r="H230" s="301"/>
      <c r="I230" s="301"/>
      <c r="J230" s="301"/>
      <c r="K230" s="301"/>
      <c r="L230" s="301"/>
      <c r="M230" s="301"/>
      <c r="N230" s="301"/>
      <c r="O230" s="301"/>
    </row>
    <row r="231">
      <c r="A231" s="299"/>
      <c r="B231" s="299"/>
      <c r="C231" s="299"/>
      <c r="D231" s="301"/>
      <c r="E231" s="301"/>
      <c r="F231" s="299"/>
      <c r="G231" s="299"/>
      <c r="H231" s="301"/>
      <c r="I231" s="301"/>
      <c r="J231" s="301"/>
      <c r="K231" s="301"/>
      <c r="L231" s="301"/>
      <c r="M231" s="301"/>
      <c r="N231" s="301"/>
      <c r="O231" s="301"/>
    </row>
    <row r="232">
      <c r="A232" s="299"/>
      <c r="B232" s="299"/>
      <c r="C232" s="299"/>
      <c r="D232" s="301"/>
      <c r="E232" s="301"/>
      <c r="F232" s="299"/>
      <c r="G232" s="299"/>
      <c r="H232" s="301"/>
      <c r="I232" s="301"/>
      <c r="J232" s="301"/>
      <c r="K232" s="301"/>
      <c r="L232" s="301"/>
      <c r="M232" s="301"/>
      <c r="N232" s="301"/>
      <c r="O232" s="301"/>
    </row>
    <row r="233">
      <c r="A233" s="299"/>
      <c r="B233" s="299"/>
      <c r="C233" s="299"/>
      <c r="D233" s="301"/>
      <c r="E233" s="301"/>
      <c r="F233" s="299"/>
      <c r="G233" s="299"/>
      <c r="H233" s="301"/>
      <c r="I233" s="301"/>
      <c r="J233" s="301"/>
      <c r="K233" s="301"/>
      <c r="L233" s="301"/>
      <c r="M233" s="301"/>
      <c r="N233" s="301"/>
      <c r="O233" s="301"/>
    </row>
    <row r="234">
      <c r="A234" s="299"/>
      <c r="B234" s="299"/>
      <c r="C234" s="299"/>
      <c r="D234" s="301"/>
      <c r="E234" s="301"/>
      <c r="F234" s="299"/>
      <c r="G234" s="299"/>
      <c r="H234" s="301"/>
      <c r="I234" s="301"/>
      <c r="J234" s="301"/>
      <c r="K234" s="301"/>
      <c r="L234" s="301"/>
      <c r="M234" s="301"/>
      <c r="N234" s="301"/>
      <c r="O234" s="301"/>
    </row>
    <row r="235">
      <c r="A235" s="299"/>
      <c r="B235" s="299"/>
      <c r="C235" s="299"/>
      <c r="D235" s="301"/>
      <c r="E235" s="301"/>
      <c r="F235" s="299"/>
      <c r="G235" s="299"/>
      <c r="H235" s="301"/>
      <c r="I235" s="301"/>
      <c r="J235" s="301"/>
      <c r="K235" s="301"/>
      <c r="L235" s="301"/>
      <c r="M235" s="301"/>
      <c r="N235" s="301"/>
      <c r="O235" s="301"/>
    </row>
    <row r="236">
      <c r="A236" s="299"/>
      <c r="B236" s="299"/>
      <c r="C236" s="299"/>
      <c r="D236" s="301"/>
      <c r="E236" s="301"/>
      <c r="F236" s="299"/>
      <c r="G236" s="299"/>
      <c r="H236" s="301"/>
      <c r="I236" s="301"/>
      <c r="J236" s="301"/>
      <c r="K236" s="301"/>
      <c r="L236" s="301"/>
      <c r="M236" s="301"/>
      <c r="N236" s="301"/>
      <c r="O236" s="301"/>
    </row>
    <row r="237">
      <c r="A237" s="299"/>
      <c r="B237" s="299"/>
      <c r="C237" s="299"/>
      <c r="D237" s="301"/>
      <c r="E237" s="301"/>
      <c r="F237" s="299"/>
      <c r="G237" s="299"/>
      <c r="H237" s="301"/>
      <c r="I237" s="301"/>
      <c r="J237" s="301"/>
      <c r="K237" s="301"/>
      <c r="L237" s="301"/>
      <c r="M237" s="301"/>
      <c r="N237" s="301"/>
      <c r="O237" s="301"/>
    </row>
    <row r="238">
      <c r="A238" s="299"/>
      <c r="B238" s="299"/>
      <c r="C238" s="299"/>
      <c r="D238" s="301"/>
      <c r="E238" s="301"/>
      <c r="F238" s="299"/>
      <c r="G238" s="299"/>
      <c r="H238" s="301"/>
      <c r="I238" s="301"/>
      <c r="J238" s="301"/>
      <c r="K238" s="301"/>
      <c r="L238" s="301"/>
      <c r="M238" s="301"/>
      <c r="N238" s="301"/>
      <c r="O238" s="301"/>
    </row>
    <row r="239">
      <c r="A239" s="299"/>
      <c r="B239" s="299"/>
      <c r="C239" s="299"/>
      <c r="D239" s="301"/>
      <c r="E239" s="301"/>
      <c r="F239" s="299"/>
      <c r="G239" s="299"/>
      <c r="H239" s="301"/>
      <c r="I239" s="301"/>
      <c r="J239" s="301"/>
      <c r="K239" s="301"/>
      <c r="L239" s="301"/>
      <c r="M239" s="301"/>
      <c r="N239" s="301"/>
      <c r="O239" s="301"/>
    </row>
    <row r="240">
      <c r="A240" s="299"/>
      <c r="B240" s="299"/>
      <c r="C240" s="299"/>
      <c r="D240" s="301"/>
      <c r="E240" s="301"/>
      <c r="F240" s="299"/>
      <c r="G240" s="299"/>
      <c r="H240" s="301"/>
      <c r="I240" s="301"/>
      <c r="J240" s="301"/>
      <c r="K240" s="301"/>
      <c r="L240" s="301"/>
      <c r="M240" s="301"/>
      <c r="N240" s="301"/>
      <c r="O240" s="301"/>
    </row>
    <row r="241">
      <c r="A241" s="299"/>
      <c r="B241" s="299"/>
      <c r="C241" s="299"/>
      <c r="D241" s="301"/>
      <c r="E241" s="301"/>
      <c r="F241" s="299"/>
      <c r="G241" s="299"/>
      <c r="H241" s="301"/>
      <c r="I241" s="301"/>
      <c r="J241" s="301"/>
      <c r="K241" s="301"/>
      <c r="L241" s="301"/>
      <c r="M241" s="301"/>
      <c r="N241" s="301"/>
      <c r="O241" s="301"/>
    </row>
    <row r="242">
      <c r="A242" s="299"/>
      <c r="B242" s="299"/>
      <c r="C242" s="299"/>
      <c r="D242" s="301"/>
      <c r="E242" s="301"/>
      <c r="F242" s="299"/>
      <c r="G242" s="299"/>
      <c r="H242" s="301"/>
      <c r="I242" s="301"/>
      <c r="J242" s="301"/>
      <c r="K242" s="301"/>
      <c r="L242" s="301"/>
      <c r="M242" s="301"/>
      <c r="N242" s="301"/>
      <c r="O242" s="301"/>
    </row>
    <row r="243">
      <c r="A243" s="299"/>
      <c r="B243" s="299"/>
      <c r="C243" s="299"/>
      <c r="D243" s="301"/>
      <c r="E243" s="301"/>
      <c r="F243" s="299"/>
      <c r="G243" s="299"/>
      <c r="H243" s="301"/>
      <c r="I243" s="301"/>
      <c r="J243" s="301"/>
      <c r="K243" s="301"/>
      <c r="L243" s="301"/>
      <c r="M243" s="301"/>
      <c r="N243" s="301"/>
      <c r="O243" s="301"/>
    </row>
    <row r="244">
      <c r="A244" s="299"/>
      <c r="B244" s="299"/>
      <c r="C244" s="299"/>
      <c r="D244" s="301"/>
      <c r="E244" s="301"/>
      <c r="F244" s="299"/>
      <c r="G244" s="299"/>
      <c r="H244" s="301"/>
      <c r="I244" s="301"/>
      <c r="J244" s="301"/>
      <c r="K244" s="301"/>
      <c r="L244" s="301"/>
      <c r="M244" s="301"/>
      <c r="N244" s="301"/>
      <c r="O244" s="301"/>
    </row>
    <row r="245">
      <c r="A245" s="299"/>
      <c r="B245" s="299"/>
      <c r="C245" s="299"/>
      <c r="D245" s="301"/>
      <c r="E245" s="301"/>
      <c r="F245" s="299"/>
      <c r="G245" s="299"/>
      <c r="H245" s="301"/>
      <c r="I245" s="301"/>
      <c r="J245" s="301"/>
      <c r="K245" s="301"/>
      <c r="L245" s="301"/>
      <c r="M245" s="301"/>
      <c r="N245" s="301"/>
      <c r="O245" s="301"/>
    </row>
    <row r="246">
      <c r="A246" s="299"/>
      <c r="B246" s="299"/>
      <c r="C246" s="299"/>
      <c r="D246" s="301"/>
      <c r="E246" s="301"/>
      <c r="F246" s="299"/>
      <c r="G246" s="299"/>
      <c r="H246" s="301"/>
      <c r="I246" s="301"/>
      <c r="J246" s="301"/>
      <c r="K246" s="301"/>
      <c r="L246" s="301"/>
      <c r="M246" s="301"/>
      <c r="N246" s="301"/>
      <c r="O246" s="301"/>
    </row>
    <row r="247">
      <c r="A247" s="299"/>
      <c r="B247" s="299"/>
      <c r="C247" s="299"/>
      <c r="D247" s="301"/>
      <c r="E247" s="301"/>
      <c r="F247" s="299"/>
      <c r="G247" s="299"/>
      <c r="H247" s="301"/>
      <c r="I247" s="301"/>
      <c r="J247" s="301"/>
      <c r="K247" s="301"/>
      <c r="L247" s="301"/>
      <c r="M247" s="301"/>
      <c r="N247" s="301"/>
      <c r="O247" s="301"/>
    </row>
    <row r="248">
      <c r="A248" s="299"/>
      <c r="B248" s="299"/>
      <c r="C248" s="299"/>
      <c r="D248" s="301"/>
      <c r="E248" s="301"/>
      <c r="F248" s="299"/>
      <c r="G248" s="299"/>
      <c r="H248" s="301"/>
      <c r="I248" s="301"/>
      <c r="J248" s="301"/>
      <c r="K248" s="301"/>
      <c r="L248" s="301"/>
      <c r="M248" s="301"/>
      <c r="N248" s="301"/>
      <c r="O248" s="301"/>
    </row>
    <row r="249">
      <c r="A249" s="299"/>
      <c r="B249" s="299"/>
      <c r="C249" s="299"/>
      <c r="D249" s="301"/>
      <c r="E249" s="301"/>
      <c r="F249" s="299"/>
      <c r="G249" s="299"/>
      <c r="H249" s="301"/>
      <c r="I249" s="301"/>
      <c r="J249" s="301"/>
      <c r="K249" s="301"/>
      <c r="L249" s="301"/>
      <c r="M249" s="301"/>
      <c r="N249" s="301"/>
      <c r="O249" s="301"/>
    </row>
    <row r="250">
      <c r="A250" s="299"/>
      <c r="B250" s="299"/>
      <c r="C250" s="299"/>
      <c r="D250" s="301"/>
      <c r="E250" s="301"/>
      <c r="F250" s="299"/>
      <c r="G250" s="299"/>
      <c r="H250" s="301"/>
      <c r="I250" s="301"/>
      <c r="J250" s="301"/>
      <c r="K250" s="301"/>
      <c r="L250" s="301"/>
      <c r="M250" s="301"/>
      <c r="N250" s="301"/>
      <c r="O250" s="301"/>
    </row>
    <row r="251">
      <c r="A251" s="299"/>
      <c r="B251" s="299"/>
      <c r="C251" s="299"/>
      <c r="D251" s="301"/>
      <c r="E251" s="301"/>
      <c r="F251" s="299"/>
      <c r="G251" s="299"/>
      <c r="H251" s="301"/>
      <c r="I251" s="301"/>
      <c r="J251" s="301"/>
      <c r="K251" s="301"/>
      <c r="L251" s="301"/>
      <c r="M251" s="301"/>
      <c r="N251" s="301"/>
      <c r="O251" s="301"/>
    </row>
    <row r="252">
      <c r="A252" s="299"/>
      <c r="B252" s="299"/>
      <c r="C252" s="299"/>
      <c r="D252" s="301"/>
      <c r="E252" s="301"/>
      <c r="F252" s="299"/>
      <c r="G252" s="299"/>
      <c r="H252" s="301"/>
      <c r="I252" s="301"/>
      <c r="J252" s="301"/>
      <c r="K252" s="301"/>
      <c r="L252" s="301"/>
      <c r="M252" s="301"/>
      <c r="N252" s="301"/>
      <c r="O252" s="301"/>
    </row>
    <row r="253">
      <c r="A253" s="299"/>
      <c r="B253" s="299"/>
      <c r="C253" s="299"/>
      <c r="D253" s="301"/>
      <c r="E253" s="301"/>
      <c r="F253" s="299"/>
      <c r="G253" s="299"/>
      <c r="H253" s="301"/>
      <c r="I253" s="301"/>
      <c r="J253" s="301"/>
      <c r="K253" s="301"/>
      <c r="L253" s="301"/>
      <c r="M253" s="301"/>
      <c r="N253" s="301"/>
      <c r="O253" s="301"/>
    </row>
    <row r="254">
      <c r="A254" s="299"/>
      <c r="B254" s="299"/>
      <c r="C254" s="299"/>
      <c r="D254" s="301"/>
      <c r="E254" s="301"/>
      <c r="F254" s="299"/>
      <c r="G254" s="299"/>
      <c r="H254" s="301"/>
      <c r="I254" s="301"/>
      <c r="J254" s="301"/>
      <c r="K254" s="301"/>
      <c r="L254" s="301"/>
      <c r="M254" s="301"/>
      <c r="N254" s="301"/>
      <c r="O254" s="301"/>
    </row>
    <row r="255">
      <c r="A255" s="299"/>
      <c r="B255" s="299"/>
      <c r="C255" s="299"/>
      <c r="D255" s="301"/>
      <c r="E255" s="301"/>
      <c r="F255" s="299"/>
      <c r="G255" s="299"/>
      <c r="H255" s="301"/>
      <c r="I255" s="301"/>
      <c r="J255" s="301"/>
      <c r="K255" s="301"/>
      <c r="L255" s="301"/>
      <c r="M255" s="301"/>
      <c r="N255" s="301"/>
      <c r="O255" s="301"/>
    </row>
    <row r="256">
      <c r="A256" s="299"/>
      <c r="B256" s="299"/>
      <c r="C256" s="299"/>
      <c r="D256" s="301"/>
      <c r="E256" s="301"/>
      <c r="F256" s="299"/>
      <c r="G256" s="299"/>
      <c r="H256" s="301"/>
      <c r="I256" s="301"/>
      <c r="J256" s="301"/>
      <c r="K256" s="301"/>
      <c r="L256" s="301"/>
      <c r="M256" s="301"/>
      <c r="N256" s="301"/>
      <c r="O256" s="301"/>
    </row>
    <row r="257">
      <c r="A257" s="299"/>
      <c r="B257" s="299"/>
      <c r="C257" s="299"/>
      <c r="D257" s="301"/>
      <c r="E257" s="301"/>
      <c r="F257" s="299"/>
      <c r="G257" s="299"/>
      <c r="H257" s="301"/>
      <c r="I257" s="301"/>
      <c r="J257" s="301"/>
      <c r="K257" s="301"/>
      <c r="L257" s="301"/>
      <c r="M257" s="301"/>
      <c r="N257" s="301"/>
      <c r="O257" s="301"/>
    </row>
    <row r="258">
      <c r="A258" s="299"/>
      <c r="B258" s="299"/>
      <c r="C258" s="299"/>
      <c r="D258" s="301"/>
      <c r="E258" s="301"/>
      <c r="F258" s="299"/>
      <c r="G258" s="299"/>
      <c r="H258" s="301"/>
      <c r="I258" s="301"/>
      <c r="J258" s="301"/>
      <c r="K258" s="301"/>
      <c r="L258" s="301"/>
      <c r="M258" s="301"/>
      <c r="N258" s="301"/>
      <c r="O258" s="301"/>
    </row>
    <row r="259">
      <c r="A259" s="299"/>
      <c r="B259" s="299"/>
      <c r="C259" s="299"/>
      <c r="D259" s="301"/>
      <c r="E259" s="301"/>
      <c r="F259" s="299"/>
      <c r="G259" s="299"/>
      <c r="H259" s="301"/>
      <c r="I259" s="301"/>
      <c r="J259" s="301"/>
      <c r="K259" s="301"/>
      <c r="L259" s="301"/>
      <c r="M259" s="301"/>
      <c r="N259" s="301"/>
      <c r="O259" s="301"/>
    </row>
    <row r="260">
      <c r="A260" s="299"/>
      <c r="B260" s="299"/>
      <c r="C260" s="299"/>
      <c r="D260" s="301"/>
      <c r="E260" s="301"/>
      <c r="F260" s="299"/>
      <c r="G260" s="299"/>
      <c r="H260" s="301"/>
      <c r="I260" s="301"/>
      <c r="J260" s="301"/>
      <c r="K260" s="301"/>
      <c r="L260" s="301"/>
      <c r="M260" s="301"/>
      <c r="N260" s="301"/>
      <c r="O260" s="301"/>
    </row>
    <row r="261">
      <c r="A261" s="299"/>
      <c r="B261" s="299"/>
      <c r="C261" s="299"/>
      <c r="D261" s="301"/>
      <c r="E261" s="301"/>
      <c r="F261" s="299"/>
      <c r="G261" s="299"/>
      <c r="H261" s="301"/>
      <c r="I261" s="301"/>
      <c r="J261" s="301"/>
      <c r="K261" s="301"/>
      <c r="L261" s="301"/>
      <c r="M261" s="301"/>
      <c r="N261" s="301"/>
      <c r="O261" s="301"/>
    </row>
    <row r="262">
      <c r="A262" s="299"/>
      <c r="B262" s="299"/>
      <c r="C262" s="299"/>
      <c r="D262" s="301"/>
      <c r="E262" s="301"/>
      <c r="F262" s="299"/>
      <c r="G262" s="299"/>
      <c r="H262" s="301"/>
      <c r="I262" s="301"/>
      <c r="J262" s="301"/>
      <c r="K262" s="301"/>
      <c r="L262" s="301"/>
      <c r="M262" s="301"/>
      <c r="N262" s="301"/>
      <c r="O262" s="301"/>
    </row>
    <row r="263">
      <c r="A263" s="299"/>
      <c r="B263" s="299"/>
      <c r="C263" s="299"/>
      <c r="D263" s="301"/>
      <c r="E263" s="301"/>
      <c r="F263" s="299"/>
      <c r="G263" s="299"/>
      <c r="H263" s="301"/>
      <c r="I263" s="301"/>
      <c r="J263" s="301"/>
      <c r="K263" s="301"/>
      <c r="L263" s="301"/>
      <c r="M263" s="301"/>
      <c r="N263" s="301"/>
      <c r="O263" s="301"/>
    </row>
    <row r="264">
      <c r="A264" s="299"/>
      <c r="B264" s="299"/>
      <c r="C264" s="299"/>
      <c r="D264" s="301"/>
      <c r="E264" s="301"/>
      <c r="F264" s="299"/>
      <c r="G264" s="299"/>
      <c r="H264" s="301"/>
      <c r="I264" s="301"/>
      <c r="J264" s="301"/>
      <c r="K264" s="301"/>
      <c r="L264" s="301"/>
      <c r="M264" s="301"/>
      <c r="N264" s="301"/>
      <c r="O264" s="301"/>
    </row>
    <row r="265">
      <c r="A265" s="299"/>
      <c r="B265" s="299"/>
      <c r="C265" s="299"/>
      <c r="D265" s="301"/>
      <c r="E265" s="301"/>
      <c r="F265" s="299"/>
      <c r="G265" s="299"/>
      <c r="H265" s="301"/>
      <c r="I265" s="301"/>
      <c r="J265" s="301"/>
      <c r="K265" s="301"/>
      <c r="L265" s="301"/>
      <c r="M265" s="301"/>
      <c r="N265" s="301"/>
      <c r="O265" s="301"/>
    </row>
    <row r="266">
      <c r="A266" s="299"/>
      <c r="B266" s="299"/>
      <c r="C266" s="299"/>
      <c r="D266" s="301"/>
      <c r="E266" s="301"/>
      <c r="F266" s="299"/>
      <c r="G266" s="299"/>
      <c r="H266" s="301"/>
      <c r="I266" s="301"/>
      <c r="J266" s="301"/>
      <c r="K266" s="301"/>
      <c r="L266" s="301"/>
      <c r="M266" s="301"/>
      <c r="N266" s="301"/>
      <c r="O266" s="301"/>
    </row>
    <row r="267">
      <c r="A267" s="299"/>
      <c r="B267" s="299"/>
      <c r="C267" s="299"/>
      <c r="D267" s="301"/>
      <c r="E267" s="301"/>
      <c r="F267" s="299"/>
      <c r="G267" s="299"/>
      <c r="H267" s="301"/>
      <c r="I267" s="301"/>
      <c r="J267" s="301"/>
      <c r="K267" s="301"/>
      <c r="L267" s="301"/>
      <c r="M267" s="301"/>
      <c r="N267" s="301"/>
      <c r="O267" s="301"/>
    </row>
    <row r="268">
      <c r="A268" s="299"/>
      <c r="B268" s="299"/>
      <c r="C268" s="299"/>
      <c r="D268" s="301"/>
      <c r="E268" s="301"/>
      <c r="F268" s="299"/>
      <c r="G268" s="299"/>
      <c r="H268" s="301"/>
      <c r="I268" s="301"/>
      <c r="J268" s="301"/>
      <c r="K268" s="301"/>
      <c r="L268" s="301"/>
      <c r="M268" s="301"/>
      <c r="N268" s="301"/>
      <c r="O268" s="301"/>
    </row>
    <row r="269">
      <c r="A269" s="299"/>
      <c r="B269" s="299"/>
      <c r="C269" s="299"/>
      <c r="D269" s="301"/>
      <c r="E269" s="301"/>
      <c r="F269" s="299"/>
      <c r="G269" s="299"/>
      <c r="H269" s="301"/>
      <c r="I269" s="301"/>
      <c r="J269" s="301"/>
      <c r="K269" s="301"/>
      <c r="L269" s="301"/>
      <c r="M269" s="301"/>
      <c r="N269" s="301"/>
      <c r="O269" s="301"/>
    </row>
    <row r="270">
      <c r="A270" s="299"/>
      <c r="B270" s="299"/>
      <c r="C270" s="299"/>
      <c r="D270" s="301"/>
      <c r="E270" s="301"/>
      <c r="F270" s="299"/>
      <c r="G270" s="299"/>
      <c r="H270" s="301"/>
      <c r="I270" s="301"/>
      <c r="J270" s="301"/>
      <c r="K270" s="301"/>
      <c r="L270" s="301"/>
      <c r="M270" s="301"/>
      <c r="N270" s="301"/>
      <c r="O270" s="301"/>
    </row>
    <row r="271">
      <c r="A271" s="299"/>
      <c r="B271" s="299"/>
      <c r="C271" s="299"/>
      <c r="D271" s="301"/>
      <c r="E271" s="301"/>
      <c r="F271" s="299"/>
      <c r="G271" s="299"/>
      <c r="H271" s="301"/>
      <c r="I271" s="301"/>
      <c r="J271" s="301"/>
      <c r="K271" s="301"/>
      <c r="L271" s="301"/>
      <c r="M271" s="301"/>
      <c r="N271" s="301"/>
      <c r="O271" s="301"/>
    </row>
    <row r="272">
      <c r="A272" s="299"/>
      <c r="B272" s="299"/>
      <c r="C272" s="299"/>
      <c r="D272" s="301"/>
      <c r="E272" s="301"/>
      <c r="F272" s="299"/>
      <c r="G272" s="299"/>
      <c r="H272" s="301"/>
      <c r="I272" s="301"/>
      <c r="J272" s="301"/>
      <c r="K272" s="301"/>
      <c r="L272" s="301"/>
      <c r="M272" s="301"/>
      <c r="N272" s="301"/>
      <c r="O272" s="301"/>
    </row>
    <row r="273">
      <c r="A273" s="299"/>
      <c r="B273" s="299"/>
      <c r="C273" s="299"/>
      <c r="D273" s="301"/>
      <c r="E273" s="301"/>
      <c r="F273" s="299"/>
      <c r="G273" s="299"/>
      <c r="H273" s="301"/>
      <c r="I273" s="301"/>
      <c r="J273" s="301"/>
      <c r="K273" s="301"/>
      <c r="L273" s="301"/>
      <c r="M273" s="301"/>
      <c r="N273" s="301"/>
      <c r="O273" s="301"/>
    </row>
    <row r="274">
      <c r="A274" s="299"/>
      <c r="B274" s="299"/>
      <c r="C274" s="299"/>
      <c r="D274" s="301"/>
      <c r="E274" s="301"/>
      <c r="F274" s="299"/>
      <c r="G274" s="299"/>
      <c r="H274" s="301"/>
      <c r="I274" s="301"/>
      <c r="J274" s="301"/>
      <c r="K274" s="301"/>
      <c r="L274" s="301"/>
      <c r="M274" s="301"/>
      <c r="N274" s="301"/>
      <c r="O274" s="301"/>
    </row>
    <row r="275">
      <c r="A275" s="299"/>
      <c r="B275" s="299"/>
      <c r="C275" s="299"/>
      <c r="D275" s="301"/>
      <c r="E275" s="301"/>
      <c r="F275" s="299"/>
      <c r="G275" s="299"/>
      <c r="H275" s="301"/>
      <c r="I275" s="301"/>
      <c r="J275" s="301"/>
      <c r="K275" s="301"/>
      <c r="L275" s="301"/>
      <c r="M275" s="301"/>
      <c r="N275" s="301"/>
      <c r="O275" s="301"/>
    </row>
    <row r="276">
      <c r="A276" s="299"/>
      <c r="B276" s="299"/>
      <c r="C276" s="299"/>
      <c r="D276" s="301"/>
      <c r="E276" s="301"/>
      <c r="F276" s="299"/>
      <c r="G276" s="299"/>
      <c r="H276" s="301"/>
      <c r="I276" s="301"/>
      <c r="J276" s="301"/>
      <c r="K276" s="301"/>
      <c r="L276" s="301"/>
      <c r="M276" s="301"/>
      <c r="N276" s="301"/>
      <c r="O276" s="301"/>
    </row>
    <row r="277">
      <c r="A277" s="299"/>
      <c r="B277" s="299"/>
      <c r="C277" s="299"/>
      <c r="D277" s="301"/>
      <c r="E277" s="301"/>
      <c r="F277" s="299"/>
      <c r="G277" s="299"/>
      <c r="H277" s="301"/>
      <c r="I277" s="301"/>
      <c r="J277" s="301"/>
      <c r="K277" s="301"/>
      <c r="L277" s="301"/>
      <c r="M277" s="301"/>
      <c r="N277" s="301"/>
      <c r="O277" s="301"/>
    </row>
    <row r="278">
      <c r="A278" s="299"/>
      <c r="B278" s="299"/>
      <c r="C278" s="299"/>
      <c r="D278" s="301"/>
      <c r="E278" s="301"/>
      <c r="F278" s="299"/>
      <c r="G278" s="299"/>
      <c r="H278" s="301"/>
      <c r="I278" s="301"/>
      <c r="J278" s="301"/>
      <c r="K278" s="301"/>
      <c r="L278" s="301"/>
      <c r="M278" s="301"/>
      <c r="N278" s="301"/>
      <c r="O278" s="301"/>
    </row>
    <row r="279">
      <c r="A279" s="299"/>
      <c r="B279" s="299"/>
      <c r="C279" s="299"/>
      <c r="D279" s="301"/>
      <c r="E279" s="301"/>
      <c r="F279" s="299"/>
      <c r="G279" s="299"/>
      <c r="H279" s="301"/>
      <c r="I279" s="301"/>
      <c r="J279" s="301"/>
      <c r="K279" s="301"/>
      <c r="L279" s="301"/>
      <c r="M279" s="301"/>
      <c r="N279" s="301"/>
      <c r="O279" s="301"/>
    </row>
    <row r="280">
      <c r="A280" s="299"/>
      <c r="B280" s="299"/>
      <c r="C280" s="299"/>
      <c r="D280" s="301"/>
      <c r="E280" s="301"/>
      <c r="F280" s="299"/>
      <c r="G280" s="299"/>
      <c r="H280" s="301"/>
      <c r="I280" s="301"/>
      <c r="J280" s="301"/>
      <c r="K280" s="301"/>
      <c r="L280" s="301"/>
      <c r="M280" s="301"/>
      <c r="N280" s="301"/>
      <c r="O280" s="301"/>
    </row>
    <row r="281">
      <c r="A281" s="299"/>
      <c r="B281" s="299"/>
      <c r="C281" s="299"/>
      <c r="D281" s="301"/>
      <c r="E281" s="301"/>
      <c r="F281" s="299"/>
      <c r="G281" s="299"/>
      <c r="H281" s="301"/>
      <c r="I281" s="301"/>
      <c r="J281" s="301"/>
      <c r="K281" s="301"/>
      <c r="L281" s="301"/>
      <c r="M281" s="301"/>
      <c r="N281" s="301"/>
      <c r="O281" s="301"/>
    </row>
    <row r="282">
      <c r="A282" s="299"/>
      <c r="B282" s="299"/>
      <c r="C282" s="299"/>
      <c r="D282" s="301"/>
      <c r="E282" s="301"/>
      <c r="F282" s="299"/>
      <c r="G282" s="299"/>
      <c r="H282" s="301"/>
      <c r="I282" s="301"/>
      <c r="J282" s="301"/>
      <c r="K282" s="301"/>
      <c r="L282" s="301"/>
      <c r="M282" s="301"/>
      <c r="N282" s="301"/>
      <c r="O282" s="301"/>
    </row>
    <row r="283">
      <c r="A283" s="299"/>
      <c r="B283" s="299"/>
      <c r="C283" s="299"/>
      <c r="D283" s="301"/>
      <c r="E283" s="301"/>
      <c r="F283" s="299"/>
      <c r="G283" s="299"/>
      <c r="H283" s="301"/>
      <c r="I283" s="301"/>
      <c r="J283" s="301"/>
      <c r="K283" s="301"/>
      <c r="L283" s="301"/>
      <c r="M283" s="301"/>
      <c r="N283" s="301"/>
      <c r="O283" s="301"/>
    </row>
    <row r="284">
      <c r="A284" s="299"/>
      <c r="B284" s="299"/>
      <c r="C284" s="299"/>
      <c r="D284" s="301"/>
      <c r="E284" s="301"/>
      <c r="F284" s="299"/>
      <c r="G284" s="299"/>
      <c r="H284" s="301"/>
      <c r="I284" s="301"/>
      <c r="J284" s="301"/>
      <c r="K284" s="301"/>
      <c r="L284" s="301"/>
      <c r="M284" s="301"/>
      <c r="N284" s="301"/>
      <c r="O284" s="301"/>
    </row>
    <row r="285">
      <c r="A285" s="299"/>
      <c r="B285" s="299"/>
      <c r="C285" s="299"/>
      <c r="D285" s="301"/>
      <c r="E285" s="301"/>
      <c r="F285" s="299"/>
      <c r="G285" s="299"/>
      <c r="H285" s="301"/>
      <c r="I285" s="301"/>
      <c r="J285" s="301"/>
      <c r="K285" s="301"/>
      <c r="L285" s="301"/>
      <c r="M285" s="301"/>
      <c r="N285" s="301"/>
      <c r="O285" s="301"/>
    </row>
    <row r="286">
      <c r="A286" s="299"/>
      <c r="B286" s="299"/>
      <c r="C286" s="299"/>
      <c r="D286" s="301"/>
      <c r="E286" s="301"/>
      <c r="F286" s="299"/>
      <c r="G286" s="299"/>
      <c r="H286" s="301"/>
      <c r="I286" s="301"/>
      <c r="J286" s="301"/>
      <c r="K286" s="301"/>
      <c r="L286" s="301"/>
      <c r="M286" s="301"/>
      <c r="N286" s="301"/>
      <c r="O286" s="301"/>
    </row>
    <row r="287">
      <c r="A287" s="299"/>
      <c r="B287" s="299"/>
      <c r="C287" s="299"/>
      <c r="D287" s="301"/>
      <c r="E287" s="301"/>
      <c r="F287" s="299"/>
      <c r="G287" s="299"/>
      <c r="H287" s="301"/>
      <c r="I287" s="301"/>
      <c r="J287" s="301"/>
      <c r="K287" s="301"/>
      <c r="L287" s="301"/>
      <c r="M287" s="301"/>
      <c r="N287" s="301"/>
      <c r="O287" s="301"/>
    </row>
    <row r="288">
      <c r="A288" s="299"/>
      <c r="B288" s="299"/>
      <c r="C288" s="299"/>
      <c r="D288" s="301"/>
      <c r="E288" s="301"/>
      <c r="F288" s="299"/>
      <c r="G288" s="299"/>
      <c r="H288" s="301"/>
      <c r="I288" s="301"/>
      <c r="J288" s="301"/>
      <c r="K288" s="301"/>
      <c r="L288" s="301"/>
      <c r="M288" s="301"/>
      <c r="N288" s="301"/>
      <c r="O288" s="301"/>
    </row>
    <row r="289">
      <c r="A289" s="299"/>
      <c r="B289" s="299"/>
      <c r="C289" s="299"/>
      <c r="D289" s="301"/>
      <c r="E289" s="301"/>
      <c r="F289" s="299"/>
      <c r="G289" s="299"/>
      <c r="H289" s="301"/>
      <c r="I289" s="301"/>
      <c r="J289" s="301"/>
      <c r="K289" s="301"/>
      <c r="L289" s="301"/>
      <c r="M289" s="301"/>
      <c r="N289" s="301"/>
      <c r="O289" s="301"/>
    </row>
    <row r="290">
      <c r="A290" s="299"/>
      <c r="B290" s="299"/>
      <c r="C290" s="299"/>
      <c r="D290" s="301"/>
      <c r="E290" s="301"/>
      <c r="F290" s="299"/>
      <c r="G290" s="299"/>
      <c r="H290" s="301"/>
      <c r="I290" s="301"/>
      <c r="J290" s="301"/>
      <c r="K290" s="301"/>
      <c r="L290" s="301"/>
      <c r="M290" s="301"/>
      <c r="N290" s="301"/>
      <c r="O290" s="301"/>
    </row>
    <row r="291">
      <c r="A291" s="299"/>
      <c r="B291" s="299"/>
      <c r="C291" s="299"/>
      <c r="D291" s="301"/>
      <c r="E291" s="301"/>
      <c r="F291" s="299"/>
      <c r="G291" s="299"/>
      <c r="H291" s="301"/>
      <c r="I291" s="301"/>
      <c r="J291" s="301"/>
      <c r="K291" s="301"/>
      <c r="L291" s="301"/>
      <c r="M291" s="301"/>
      <c r="N291" s="301"/>
      <c r="O291" s="301"/>
    </row>
    <row r="292">
      <c r="A292" s="299"/>
      <c r="B292" s="299"/>
      <c r="C292" s="299"/>
      <c r="D292" s="301"/>
      <c r="E292" s="301"/>
      <c r="F292" s="299"/>
      <c r="G292" s="299"/>
      <c r="H292" s="301"/>
      <c r="I292" s="301"/>
      <c r="J292" s="301"/>
      <c r="K292" s="301"/>
      <c r="L292" s="301"/>
      <c r="M292" s="301"/>
      <c r="N292" s="301"/>
      <c r="O292" s="301"/>
    </row>
    <row r="293">
      <c r="A293" s="299"/>
      <c r="B293" s="299"/>
      <c r="C293" s="299"/>
      <c r="D293" s="301"/>
      <c r="E293" s="301"/>
      <c r="F293" s="299"/>
      <c r="G293" s="299"/>
      <c r="H293" s="301"/>
      <c r="I293" s="301"/>
      <c r="J293" s="301"/>
      <c r="K293" s="301"/>
      <c r="L293" s="301"/>
      <c r="M293" s="301"/>
      <c r="N293" s="301"/>
      <c r="O293" s="301"/>
    </row>
    <row r="294">
      <c r="A294" s="299"/>
      <c r="B294" s="299"/>
      <c r="C294" s="299"/>
      <c r="D294" s="301"/>
      <c r="E294" s="301"/>
      <c r="F294" s="299"/>
      <c r="G294" s="299"/>
      <c r="H294" s="301"/>
      <c r="I294" s="301"/>
      <c r="J294" s="301"/>
      <c r="K294" s="301"/>
      <c r="L294" s="301"/>
      <c r="M294" s="301"/>
      <c r="N294" s="301"/>
      <c r="O294" s="301"/>
    </row>
    <row r="295">
      <c r="A295" s="299"/>
      <c r="B295" s="299"/>
      <c r="C295" s="299"/>
      <c r="D295" s="301"/>
      <c r="E295" s="301"/>
      <c r="F295" s="299"/>
      <c r="G295" s="299"/>
      <c r="H295" s="301"/>
      <c r="I295" s="301"/>
      <c r="J295" s="301"/>
      <c r="K295" s="301"/>
      <c r="L295" s="301"/>
      <c r="M295" s="301"/>
      <c r="N295" s="301"/>
      <c r="O295" s="301"/>
    </row>
    <row r="296">
      <c r="A296" s="299"/>
      <c r="B296" s="299"/>
      <c r="C296" s="299"/>
      <c r="D296" s="301"/>
      <c r="E296" s="301"/>
      <c r="F296" s="299"/>
      <c r="G296" s="299"/>
      <c r="H296" s="301"/>
      <c r="I296" s="301"/>
      <c r="J296" s="301"/>
      <c r="K296" s="301"/>
      <c r="L296" s="301"/>
      <c r="M296" s="301"/>
      <c r="N296" s="301"/>
      <c r="O296" s="301"/>
    </row>
    <row r="297">
      <c r="A297" s="299"/>
      <c r="B297" s="299"/>
      <c r="C297" s="299"/>
      <c r="D297" s="301"/>
      <c r="E297" s="301"/>
      <c r="F297" s="299"/>
      <c r="G297" s="299"/>
      <c r="H297" s="301"/>
      <c r="I297" s="301"/>
      <c r="J297" s="301"/>
      <c r="K297" s="301"/>
      <c r="L297" s="301"/>
      <c r="M297" s="301"/>
      <c r="N297" s="301"/>
      <c r="O297" s="301"/>
    </row>
    <row r="298">
      <c r="A298" s="299"/>
      <c r="B298" s="299"/>
      <c r="C298" s="299"/>
      <c r="D298" s="301"/>
      <c r="E298" s="301"/>
      <c r="F298" s="299"/>
      <c r="G298" s="299"/>
      <c r="H298" s="301"/>
      <c r="I298" s="301"/>
      <c r="J298" s="301"/>
      <c r="K298" s="301"/>
      <c r="L298" s="301"/>
      <c r="M298" s="301"/>
      <c r="N298" s="301"/>
      <c r="O298" s="301"/>
    </row>
    <row r="299">
      <c r="A299" s="299"/>
      <c r="B299" s="299"/>
      <c r="C299" s="299"/>
      <c r="D299" s="301"/>
      <c r="E299" s="301"/>
      <c r="F299" s="299"/>
      <c r="G299" s="299"/>
      <c r="H299" s="301"/>
      <c r="I299" s="301"/>
      <c r="J299" s="301"/>
      <c r="K299" s="301"/>
      <c r="L299" s="301"/>
      <c r="M299" s="301"/>
      <c r="N299" s="301"/>
      <c r="O299" s="301"/>
    </row>
    <row r="300">
      <c r="A300" s="299"/>
      <c r="B300" s="299"/>
      <c r="C300" s="299"/>
      <c r="D300" s="301"/>
      <c r="E300" s="301"/>
      <c r="F300" s="299"/>
      <c r="G300" s="299"/>
      <c r="H300" s="301"/>
      <c r="I300" s="301"/>
      <c r="J300" s="301"/>
      <c r="K300" s="301"/>
      <c r="L300" s="301"/>
      <c r="M300" s="301"/>
      <c r="N300" s="301"/>
      <c r="O300" s="301"/>
    </row>
    <row r="301">
      <c r="A301" s="299"/>
      <c r="B301" s="299"/>
      <c r="C301" s="299"/>
      <c r="D301" s="301"/>
      <c r="E301" s="301"/>
      <c r="F301" s="299"/>
      <c r="G301" s="299"/>
      <c r="H301" s="301"/>
      <c r="I301" s="301"/>
      <c r="J301" s="301"/>
      <c r="K301" s="301"/>
      <c r="L301" s="301"/>
      <c r="M301" s="301"/>
      <c r="N301" s="301"/>
      <c r="O301" s="301"/>
    </row>
    <row r="302">
      <c r="A302" s="299"/>
      <c r="B302" s="299"/>
      <c r="C302" s="299"/>
      <c r="D302" s="301"/>
      <c r="E302" s="301"/>
      <c r="F302" s="299"/>
      <c r="G302" s="299"/>
      <c r="H302" s="301"/>
      <c r="I302" s="301"/>
      <c r="J302" s="301"/>
      <c r="K302" s="301"/>
      <c r="L302" s="301"/>
      <c r="M302" s="301"/>
      <c r="N302" s="301"/>
      <c r="O302" s="301"/>
    </row>
    <row r="303">
      <c r="A303" s="299"/>
      <c r="B303" s="299"/>
      <c r="C303" s="299"/>
      <c r="D303" s="301"/>
      <c r="E303" s="301"/>
      <c r="F303" s="299"/>
      <c r="G303" s="299"/>
      <c r="H303" s="301"/>
      <c r="I303" s="301"/>
      <c r="J303" s="301"/>
      <c r="K303" s="301"/>
      <c r="L303" s="301"/>
      <c r="M303" s="301"/>
      <c r="N303" s="301"/>
      <c r="O303" s="301"/>
    </row>
    <row r="304">
      <c r="A304" s="299"/>
      <c r="B304" s="299"/>
      <c r="C304" s="299"/>
      <c r="D304" s="301"/>
      <c r="E304" s="301"/>
      <c r="F304" s="299"/>
      <c r="G304" s="299"/>
      <c r="H304" s="301"/>
      <c r="I304" s="301"/>
      <c r="J304" s="301"/>
      <c r="K304" s="301"/>
      <c r="L304" s="301"/>
      <c r="M304" s="301"/>
      <c r="N304" s="301"/>
      <c r="O304" s="301"/>
    </row>
    <row r="305">
      <c r="A305" s="299"/>
      <c r="B305" s="299"/>
      <c r="C305" s="299"/>
      <c r="D305" s="301"/>
      <c r="E305" s="301"/>
      <c r="F305" s="299"/>
      <c r="G305" s="299"/>
      <c r="H305" s="301"/>
      <c r="I305" s="301"/>
      <c r="J305" s="301"/>
      <c r="K305" s="301"/>
      <c r="L305" s="301"/>
      <c r="M305" s="301"/>
      <c r="N305" s="301"/>
      <c r="O305" s="301"/>
    </row>
    <row r="306">
      <c r="A306" s="299"/>
      <c r="B306" s="299"/>
      <c r="C306" s="299"/>
      <c r="D306" s="301"/>
      <c r="E306" s="301"/>
      <c r="F306" s="299"/>
      <c r="G306" s="299"/>
      <c r="H306" s="301"/>
      <c r="I306" s="301"/>
      <c r="J306" s="301"/>
      <c r="K306" s="301"/>
      <c r="L306" s="301"/>
      <c r="M306" s="301"/>
      <c r="N306" s="301"/>
      <c r="O306" s="301"/>
    </row>
    <row r="307">
      <c r="A307" s="299"/>
      <c r="B307" s="299"/>
      <c r="C307" s="299"/>
      <c r="D307" s="301"/>
      <c r="E307" s="301"/>
      <c r="F307" s="299"/>
      <c r="G307" s="299"/>
      <c r="H307" s="301"/>
      <c r="I307" s="301"/>
      <c r="J307" s="301"/>
      <c r="K307" s="301"/>
      <c r="L307" s="301"/>
      <c r="M307" s="301"/>
      <c r="N307" s="301"/>
      <c r="O307" s="301"/>
    </row>
    <row r="308">
      <c r="A308" s="299"/>
      <c r="B308" s="299"/>
      <c r="C308" s="299"/>
      <c r="D308" s="301"/>
      <c r="E308" s="301"/>
      <c r="F308" s="299"/>
      <c r="G308" s="299"/>
      <c r="H308" s="301"/>
      <c r="I308" s="301"/>
      <c r="J308" s="301"/>
      <c r="K308" s="301"/>
      <c r="L308" s="301"/>
      <c r="M308" s="301"/>
      <c r="N308" s="301"/>
      <c r="O308" s="301"/>
    </row>
    <row r="309">
      <c r="A309" s="299"/>
      <c r="B309" s="299"/>
      <c r="C309" s="299"/>
      <c r="D309" s="301"/>
      <c r="E309" s="301"/>
      <c r="F309" s="299"/>
      <c r="G309" s="299"/>
      <c r="H309" s="301"/>
      <c r="I309" s="301"/>
      <c r="J309" s="301"/>
      <c r="K309" s="301"/>
      <c r="L309" s="301"/>
      <c r="M309" s="301"/>
      <c r="N309" s="301"/>
      <c r="O309" s="301"/>
    </row>
    <row r="310">
      <c r="A310" s="299"/>
      <c r="B310" s="299"/>
      <c r="C310" s="299"/>
      <c r="D310" s="301"/>
      <c r="E310" s="301"/>
      <c r="F310" s="299"/>
      <c r="G310" s="299"/>
      <c r="H310" s="301"/>
      <c r="I310" s="301"/>
      <c r="J310" s="301"/>
      <c r="K310" s="301"/>
      <c r="L310" s="301"/>
      <c r="M310" s="301"/>
      <c r="N310" s="301"/>
      <c r="O310" s="301"/>
    </row>
    <row r="311">
      <c r="A311" s="299"/>
      <c r="B311" s="299"/>
      <c r="C311" s="299"/>
      <c r="D311" s="301"/>
      <c r="E311" s="301"/>
      <c r="F311" s="299"/>
      <c r="G311" s="299"/>
      <c r="H311" s="301"/>
      <c r="I311" s="301"/>
      <c r="J311" s="301"/>
      <c r="K311" s="301"/>
      <c r="L311" s="301"/>
      <c r="M311" s="301"/>
      <c r="N311" s="301"/>
      <c r="O311" s="301"/>
    </row>
    <row r="312">
      <c r="A312" s="299"/>
      <c r="B312" s="299"/>
      <c r="C312" s="299"/>
      <c r="D312" s="301"/>
      <c r="E312" s="301"/>
      <c r="F312" s="299"/>
      <c r="G312" s="299"/>
      <c r="H312" s="301"/>
      <c r="I312" s="301"/>
      <c r="J312" s="301"/>
      <c r="K312" s="301"/>
      <c r="L312" s="301"/>
      <c r="M312" s="301"/>
      <c r="N312" s="301"/>
      <c r="O312" s="301"/>
    </row>
    <row r="313">
      <c r="A313" s="299"/>
      <c r="B313" s="299"/>
      <c r="C313" s="299"/>
      <c r="D313" s="301"/>
      <c r="E313" s="301"/>
      <c r="F313" s="299"/>
      <c r="G313" s="299"/>
      <c r="H313" s="301"/>
      <c r="I313" s="301"/>
      <c r="J313" s="301"/>
      <c r="K313" s="301"/>
      <c r="L313" s="301"/>
      <c r="M313" s="301"/>
      <c r="N313" s="301"/>
      <c r="O313" s="301"/>
    </row>
    <row r="314">
      <c r="A314" s="299"/>
      <c r="B314" s="299"/>
      <c r="C314" s="299"/>
      <c r="D314" s="301"/>
      <c r="E314" s="301"/>
      <c r="F314" s="299"/>
      <c r="G314" s="299"/>
      <c r="H314" s="301"/>
      <c r="I314" s="301"/>
      <c r="J314" s="301"/>
      <c r="K314" s="301"/>
      <c r="L314" s="301"/>
      <c r="M314" s="301"/>
      <c r="N314" s="301"/>
      <c r="O314" s="301"/>
    </row>
    <row r="315">
      <c r="A315" s="299"/>
      <c r="B315" s="299"/>
      <c r="C315" s="299"/>
      <c r="D315" s="301"/>
      <c r="E315" s="301"/>
      <c r="F315" s="299"/>
      <c r="G315" s="299"/>
      <c r="H315" s="301"/>
      <c r="I315" s="301"/>
      <c r="J315" s="301"/>
      <c r="K315" s="301"/>
      <c r="L315" s="301"/>
      <c r="M315" s="301"/>
      <c r="N315" s="301"/>
      <c r="O315" s="301"/>
    </row>
    <row r="316">
      <c r="A316" s="299"/>
      <c r="B316" s="299"/>
      <c r="C316" s="299"/>
      <c r="D316" s="301"/>
      <c r="E316" s="301"/>
      <c r="F316" s="299"/>
      <c r="G316" s="299"/>
      <c r="H316" s="301"/>
      <c r="I316" s="301"/>
      <c r="J316" s="301"/>
      <c r="K316" s="301"/>
      <c r="L316" s="301"/>
      <c r="M316" s="301"/>
      <c r="N316" s="301"/>
      <c r="O316" s="301"/>
    </row>
    <row r="317">
      <c r="A317" s="299"/>
      <c r="B317" s="299"/>
      <c r="C317" s="299"/>
      <c r="D317" s="301"/>
      <c r="E317" s="301"/>
      <c r="F317" s="299"/>
      <c r="G317" s="299"/>
      <c r="H317" s="301"/>
      <c r="I317" s="301"/>
      <c r="J317" s="301"/>
      <c r="K317" s="301"/>
      <c r="L317" s="301"/>
      <c r="M317" s="301"/>
      <c r="N317" s="301"/>
      <c r="O317" s="301"/>
    </row>
    <row r="318">
      <c r="A318" s="299"/>
      <c r="B318" s="299"/>
      <c r="C318" s="299"/>
      <c r="D318" s="301"/>
      <c r="E318" s="301"/>
      <c r="F318" s="299"/>
      <c r="G318" s="299"/>
      <c r="H318" s="301"/>
      <c r="I318" s="301"/>
      <c r="J318" s="301"/>
      <c r="K318" s="301"/>
      <c r="L318" s="301"/>
      <c r="M318" s="301"/>
      <c r="N318" s="301"/>
      <c r="O318" s="301"/>
    </row>
    <row r="319">
      <c r="A319" s="299"/>
      <c r="B319" s="299"/>
      <c r="C319" s="299"/>
      <c r="D319" s="301"/>
      <c r="E319" s="301"/>
      <c r="F319" s="299"/>
      <c r="G319" s="299"/>
      <c r="H319" s="301"/>
      <c r="I319" s="301"/>
      <c r="J319" s="301"/>
      <c r="K319" s="301"/>
      <c r="L319" s="301"/>
      <c r="M319" s="301"/>
      <c r="N319" s="301"/>
      <c r="O319" s="301"/>
    </row>
    <row r="320">
      <c r="A320" s="299"/>
      <c r="B320" s="299"/>
      <c r="C320" s="299"/>
      <c r="D320" s="301"/>
      <c r="E320" s="301"/>
      <c r="F320" s="299"/>
      <c r="G320" s="299"/>
      <c r="H320" s="301"/>
      <c r="I320" s="301"/>
      <c r="J320" s="301"/>
      <c r="K320" s="301"/>
      <c r="L320" s="301"/>
      <c r="M320" s="301"/>
      <c r="N320" s="301"/>
      <c r="O320" s="301"/>
    </row>
    <row r="321">
      <c r="A321" s="299"/>
      <c r="B321" s="299"/>
      <c r="C321" s="299"/>
      <c r="D321" s="301"/>
      <c r="E321" s="301"/>
      <c r="F321" s="299"/>
      <c r="G321" s="299"/>
      <c r="H321" s="301"/>
      <c r="I321" s="301"/>
      <c r="J321" s="301"/>
      <c r="K321" s="301"/>
      <c r="L321" s="301"/>
      <c r="M321" s="301"/>
      <c r="N321" s="301"/>
      <c r="O321" s="301"/>
    </row>
    <row r="322">
      <c r="A322" s="299"/>
      <c r="B322" s="299"/>
      <c r="C322" s="299"/>
      <c r="D322" s="301"/>
      <c r="E322" s="301"/>
      <c r="F322" s="299"/>
      <c r="G322" s="299"/>
      <c r="H322" s="301"/>
      <c r="I322" s="301"/>
      <c r="J322" s="301"/>
      <c r="K322" s="301"/>
      <c r="L322" s="301"/>
      <c r="M322" s="301"/>
      <c r="N322" s="301"/>
      <c r="O322" s="301"/>
    </row>
    <row r="323">
      <c r="A323" s="299"/>
      <c r="B323" s="299"/>
      <c r="C323" s="299"/>
      <c r="D323" s="301"/>
      <c r="E323" s="301"/>
      <c r="F323" s="299"/>
      <c r="G323" s="299"/>
      <c r="H323" s="301"/>
      <c r="I323" s="301"/>
      <c r="J323" s="301"/>
      <c r="K323" s="301"/>
      <c r="L323" s="301"/>
      <c r="M323" s="301"/>
      <c r="N323" s="301"/>
      <c r="O323" s="301"/>
    </row>
    <row r="324">
      <c r="A324" s="299"/>
      <c r="B324" s="299"/>
      <c r="C324" s="299"/>
      <c r="D324" s="301"/>
      <c r="E324" s="301"/>
      <c r="F324" s="299"/>
      <c r="G324" s="299"/>
      <c r="H324" s="301"/>
      <c r="I324" s="301"/>
      <c r="J324" s="301"/>
      <c r="K324" s="301"/>
      <c r="L324" s="301"/>
      <c r="M324" s="301"/>
      <c r="N324" s="301"/>
      <c r="O324" s="301"/>
    </row>
    <row r="325">
      <c r="A325" s="299"/>
      <c r="B325" s="299"/>
      <c r="C325" s="299"/>
      <c r="D325" s="301"/>
      <c r="E325" s="301"/>
      <c r="F325" s="299"/>
      <c r="G325" s="299"/>
      <c r="H325" s="301"/>
      <c r="I325" s="301"/>
      <c r="J325" s="301"/>
      <c r="K325" s="301"/>
      <c r="L325" s="301"/>
      <c r="M325" s="301"/>
      <c r="N325" s="301"/>
      <c r="O325" s="301"/>
    </row>
    <row r="326">
      <c r="A326" s="299"/>
      <c r="B326" s="299"/>
      <c r="C326" s="299"/>
      <c r="D326" s="301"/>
      <c r="E326" s="301"/>
      <c r="F326" s="299"/>
      <c r="G326" s="299"/>
      <c r="H326" s="301"/>
      <c r="I326" s="301"/>
      <c r="J326" s="301"/>
      <c r="K326" s="301"/>
      <c r="L326" s="301"/>
      <c r="M326" s="301"/>
      <c r="N326" s="301"/>
      <c r="O326" s="301"/>
    </row>
    <row r="327">
      <c r="A327" s="299"/>
      <c r="B327" s="299"/>
      <c r="C327" s="299"/>
      <c r="D327" s="301"/>
      <c r="E327" s="301"/>
      <c r="F327" s="299"/>
      <c r="G327" s="299"/>
      <c r="H327" s="301"/>
      <c r="I327" s="301"/>
      <c r="J327" s="301"/>
      <c r="K327" s="301"/>
      <c r="L327" s="301"/>
      <c r="M327" s="301"/>
      <c r="N327" s="301"/>
      <c r="O327" s="301"/>
    </row>
    <row r="328">
      <c r="A328" s="299"/>
      <c r="B328" s="299"/>
      <c r="C328" s="299"/>
      <c r="D328" s="301"/>
      <c r="E328" s="301"/>
      <c r="F328" s="299"/>
      <c r="G328" s="299"/>
      <c r="H328" s="301"/>
      <c r="I328" s="301"/>
      <c r="J328" s="301"/>
      <c r="K328" s="301"/>
      <c r="L328" s="301"/>
      <c r="M328" s="301"/>
      <c r="N328" s="301"/>
      <c r="O328" s="301"/>
    </row>
    <row r="329">
      <c r="A329" s="299"/>
      <c r="B329" s="299"/>
      <c r="C329" s="299"/>
      <c r="D329" s="301"/>
      <c r="E329" s="301"/>
      <c r="F329" s="299"/>
      <c r="G329" s="299"/>
      <c r="H329" s="301"/>
      <c r="I329" s="301"/>
      <c r="J329" s="301"/>
      <c r="K329" s="301"/>
      <c r="L329" s="301"/>
      <c r="M329" s="301"/>
      <c r="N329" s="301"/>
      <c r="O329" s="301"/>
    </row>
    <row r="330">
      <c r="A330" s="299"/>
      <c r="B330" s="299"/>
      <c r="C330" s="299"/>
      <c r="D330" s="301"/>
      <c r="E330" s="301"/>
      <c r="F330" s="299"/>
      <c r="G330" s="299"/>
      <c r="H330" s="301"/>
      <c r="I330" s="301"/>
      <c r="J330" s="301"/>
      <c r="K330" s="301"/>
      <c r="L330" s="301"/>
      <c r="M330" s="301"/>
      <c r="N330" s="301"/>
      <c r="O330" s="301"/>
    </row>
    <row r="331">
      <c r="A331" s="299"/>
      <c r="B331" s="299"/>
      <c r="C331" s="299"/>
      <c r="D331" s="301"/>
      <c r="E331" s="301"/>
      <c r="F331" s="299"/>
      <c r="G331" s="299"/>
      <c r="H331" s="301"/>
      <c r="I331" s="301"/>
      <c r="J331" s="301"/>
      <c r="K331" s="301"/>
      <c r="L331" s="301"/>
      <c r="M331" s="301"/>
      <c r="N331" s="301"/>
      <c r="O331" s="301"/>
    </row>
    <row r="332">
      <c r="A332" s="299"/>
      <c r="B332" s="299"/>
      <c r="C332" s="299"/>
      <c r="D332" s="301"/>
      <c r="E332" s="301"/>
      <c r="F332" s="299"/>
      <c r="G332" s="299"/>
      <c r="H332" s="301"/>
      <c r="I332" s="301"/>
      <c r="J332" s="301"/>
      <c r="K332" s="301"/>
      <c r="L332" s="301"/>
      <c r="M332" s="301"/>
      <c r="N332" s="301"/>
      <c r="O332" s="301"/>
    </row>
    <row r="333">
      <c r="A333" s="299"/>
      <c r="B333" s="299"/>
      <c r="C333" s="299"/>
      <c r="D333" s="301"/>
      <c r="E333" s="301"/>
      <c r="F333" s="299"/>
      <c r="G333" s="299"/>
      <c r="H333" s="301"/>
      <c r="I333" s="301"/>
      <c r="J333" s="301"/>
      <c r="K333" s="301"/>
      <c r="L333" s="301"/>
      <c r="M333" s="301"/>
      <c r="N333" s="301"/>
      <c r="O333" s="301"/>
    </row>
    <row r="334">
      <c r="A334" s="299"/>
      <c r="B334" s="299"/>
      <c r="C334" s="299"/>
      <c r="D334" s="301"/>
      <c r="E334" s="301"/>
      <c r="F334" s="299"/>
      <c r="G334" s="299"/>
      <c r="H334" s="301"/>
      <c r="I334" s="301"/>
      <c r="J334" s="301"/>
      <c r="K334" s="301"/>
      <c r="L334" s="301"/>
      <c r="M334" s="301"/>
      <c r="N334" s="301"/>
      <c r="O334" s="301"/>
    </row>
    <row r="335">
      <c r="A335" s="299"/>
      <c r="B335" s="299"/>
      <c r="C335" s="299"/>
      <c r="D335" s="301"/>
      <c r="E335" s="301"/>
      <c r="F335" s="299"/>
      <c r="G335" s="299"/>
      <c r="H335" s="301"/>
      <c r="I335" s="301"/>
      <c r="J335" s="301"/>
      <c r="K335" s="301"/>
      <c r="L335" s="301"/>
      <c r="M335" s="301"/>
      <c r="N335" s="301"/>
      <c r="O335" s="301"/>
    </row>
    <row r="336">
      <c r="A336" s="299"/>
      <c r="B336" s="299"/>
      <c r="C336" s="299"/>
      <c r="D336" s="301"/>
      <c r="E336" s="301"/>
      <c r="F336" s="299"/>
      <c r="G336" s="299"/>
      <c r="H336" s="301"/>
      <c r="I336" s="301"/>
      <c r="J336" s="301"/>
      <c r="K336" s="301"/>
      <c r="L336" s="301"/>
      <c r="M336" s="301"/>
      <c r="N336" s="301"/>
      <c r="O336" s="301"/>
    </row>
    <row r="337">
      <c r="A337" s="299"/>
      <c r="B337" s="299"/>
      <c r="C337" s="299"/>
      <c r="D337" s="301"/>
      <c r="E337" s="301"/>
      <c r="F337" s="299"/>
      <c r="G337" s="299"/>
      <c r="H337" s="301"/>
      <c r="I337" s="301"/>
      <c r="J337" s="301"/>
      <c r="K337" s="301"/>
      <c r="L337" s="301"/>
      <c r="M337" s="301"/>
      <c r="N337" s="301"/>
      <c r="O337" s="301"/>
    </row>
    <row r="338">
      <c r="A338" s="299"/>
      <c r="B338" s="299"/>
      <c r="C338" s="299"/>
      <c r="D338" s="301"/>
      <c r="E338" s="301"/>
      <c r="F338" s="299"/>
      <c r="G338" s="299"/>
      <c r="H338" s="301"/>
      <c r="I338" s="301"/>
      <c r="J338" s="301"/>
      <c r="K338" s="301"/>
      <c r="L338" s="301"/>
      <c r="M338" s="301"/>
      <c r="N338" s="301"/>
      <c r="O338" s="301"/>
    </row>
    <row r="339">
      <c r="A339" s="299"/>
      <c r="B339" s="299"/>
      <c r="C339" s="299"/>
      <c r="D339" s="301"/>
      <c r="E339" s="301"/>
      <c r="F339" s="299"/>
      <c r="G339" s="299"/>
      <c r="H339" s="301"/>
      <c r="I339" s="301"/>
      <c r="J339" s="301"/>
      <c r="K339" s="301"/>
      <c r="L339" s="301"/>
      <c r="M339" s="301"/>
      <c r="N339" s="301"/>
      <c r="O339" s="301"/>
    </row>
    <row r="340">
      <c r="A340" s="299"/>
      <c r="B340" s="299"/>
      <c r="C340" s="299"/>
      <c r="D340" s="301"/>
      <c r="E340" s="301"/>
      <c r="F340" s="299"/>
      <c r="G340" s="299"/>
      <c r="H340" s="301"/>
      <c r="I340" s="301"/>
      <c r="J340" s="301"/>
      <c r="K340" s="301"/>
      <c r="L340" s="301"/>
      <c r="M340" s="301"/>
      <c r="N340" s="301"/>
      <c r="O340" s="301"/>
    </row>
    <row r="341">
      <c r="A341" s="299"/>
      <c r="B341" s="299"/>
      <c r="C341" s="299"/>
      <c r="D341" s="301"/>
      <c r="E341" s="301"/>
      <c r="F341" s="299"/>
      <c r="G341" s="299"/>
      <c r="H341" s="301"/>
      <c r="I341" s="301"/>
      <c r="J341" s="301"/>
      <c r="K341" s="301"/>
      <c r="L341" s="301"/>
      <c r="M341" s="301"/>
      <c r="N341" s="301"/>
      <c r="O341" s="301"/>
    </row>
    <row r="342">
      <c r="A342" s="299"/>
      <c r="B342" s="299"/>
      <c r="C342" s="299"/>
      <c r="D342" s="301"/>
      <c r="E342" s="301"/>
      <c r="F342" s="299"/>
      <c r="G342" s="299"/>
      <c r="H342" s="301"/>
      <c r="I342" s="301"/>
      <c r="J342" s="301"/>
      <c r="K342" s="301"/>
      <c r="L342" s="301"/>
      <c r="M342" s="301"/>
      <c r="N342" s="301"/>
      <c r="O342" s="301"/>
    </row>
    <row r="343">
      <c r="A343" s="299"/>
      <c r="B343" s="299"/>
      <c r="C343" s="299"/>
      <c r="D343" s="301"/>
      <c r="E343" s="301"/>
      <c r="F343" s="299"/>
      <c r="G343" s="299"/>
      <c r="H343" s="301"/>
      <c r="I343" s="301"/>
      <c r="J343" s="301"/>
      <c r="K343" s="301"/>
      <c r="L343" s="301"/>
      <c r="M343" s="301"/>
      <c r="N343" s="301"/>
      <c r="O343" s="301"/>
    </row>
    <row r="344">
      <c r="A344" s="299"/>
      <c r="B344" s="299"/>
      <c r="C344" s="299"/>
      <c r="D344" s="301"/>
      <c r="E344" s="301"/>
      <c r="F344" s="299"/>
      <c r="G344" s="299"/>
      <c r="H344" s="301"/>
      <c r="I344" s="301"/>
      <c r="J344" s="301"/>
      <c r="K344" s="301"/>
      <c r="L344" s="301"/>
      <c r="M344" s="301"/>
      <c r="N344" s="301"/>
      <c r="O344" s="301"/>
    </row>
    <row r="345">
      <c r="A345" s="299"/>
      <c r="B345" s="299"/>
      <c r="C345" s="299"/>
      <c r="D345" s="301"/>
      <c r="E345" s="301"/>
      <c r="F345" s="299"/>
      <c r="G345" s="299"/>
      <c r="H345" s="301"/>
      <c r="I345" s="301"/>
      <c r="J345" s="301"/>
      <c r="K345" s="301"/>
      <c r="L345" s="301"/>
      <c r="M345" s="301"/>
      <c r="N345" s="301"/>
      <c r="O345" s="301"/>
    </row>
    <row r="346">
      <c r="A346" s="299"/>
      <c r="B346" s="299"/>
      <c r="C346" s="299"/>
      <c r="D346" s="301"/>
      <c r="E346" s="301"/>
      <c r="F346" s="299"/>
      <c r="G346" s="299"/>
      <c r="H346" s="301"/>
      <c r="I346" s="301"/>
      <c r="J346" s="301"/>
      <c r="K346" s="301"/>
      <c r="L346" s="301"/>
      <c r="M346" s="301"/>
      <c r="N346" s="301"/>
      <c r="O346" s="301"/>
    </row>
    <row r="347">
      <c r="A347" s="299"/>
      <c r="B347" s="299"/>
      <c r="C347" s="299"/>
      <c r="D347" s="301"/>
      <c r="E347" s="301"/>
      <c r="F347" s="299"/>
      <c r="G347" s="299"/>
      <c r="H347" s="301"/>
      <c r="I347" s="301"/>
      <c r="J347" s="301"/>
      <c r="K347" s="301"/>
      <c r="L347" s="301"/>
      <c r="M347" s="301"/>
      <c r="N347" s="301"/>
      <c r="O347" s="301"/>
    </row>
    <row r="348">
      <c r="A348" s="299"/>
      <c r="B348" s="299"/>
      <c r="C348" s="299"/>
      <c r="D348" s="301"/>
      <c r="E348" s="301"/>
      <c r="F348" s="299"/>
      <c r="G348" s="299"/>
      <c r="H348" s="301"/>
      <c r="I348" s="301"/>
      <c r="J348" s="301"/>
      <c r="K348" s="301"/>
      <c r="L348" s="301"/>
      <c r="M348" s="301"/>
      <c r="N348" s="301"/>
      <c r="O348" s="301"/>
    </row>
    <row r="349">
      <c r="A349" s="299"/>
      <c r="B349" s="299"/>
      <c r="C349" s="299"/>
      <c r="D349" s="301"/>
      <c r="E349" s="301"/>
      <c r="F349" s="299"/>
      <c r="G349" s="299"/>
      <c r="H349" s="301"/>
      <c r="I349" s="301"/>
      <c r="J349" s="301"/>
      <c r="K349" s="301"/>
      <c r="L349" s="301"/>
      <c r="M349" s="301"/>
      <c r="N349" s="301"/>
      <c r="O349" s="301"/>
    </row>
    <row r="350">
      <c r="A350" s="299"/>
      <c r="B350" s="299"/>
      <c r="C350" s="299"/>
      <c r="D350" s="301"/>
      <c r="E350" s="301"/>
      <c r="F350" s="299"/>
      <c r="G350" s="299"/>
      <c r="H350" s="301"/>
      <c r="I350" s="301"/>
      <c r="J350" s="301"/>
      <c r="K350" s="301"/>
      <c r="L350" s="301"/>
      <c r="M350" s="301"/>
      <c r="N350" s="301"/>
      <c r="O350" s="301"/>
    </row>
    <row r="351">
      <c r="A351" s="299"/>
      <c r="B351" s="299"/>
      <c r="C351" s="299"/>
      <c r="D351" s="301"/>
      <c r="E351" s="301"/>
      <c r="F351" s="299"/>
      <c r="G351" s="299"/>
      <c r="H351" s="301"/>
      <c r="I351" s="301"/>
      <c r="J351" s="301"/>
      <c r="K351" s="301"/>
      <c r="L351" s="301"/>
      <c r="M351" s="301"/>
      <c r="N351" s="301"/>
      <c r="O351" s="301"/>
    </row>
    <row r="352">
      <c r="A352" s="299"/>
      <c r="B352" s="299"/>
      <c r="C352" s="299"/>
      <c r="D352" s="301"/>
      <c r="E352" s="301"/>
      <c r="F352" s="299"/>
      <c r="G352" s="299"/>
      <c r="H352" s="301"/>
      <c r="I352" s="301"/>
      <c r="J352" s="301"/>
      <c r="K352" s="301"/>
      <c r="L352" s="301"/>
      <c r="M352" s="301"/>
      <c r="N352" s="301"/>
      <c r="O352" s="301"/>
    </row>
    <row r="353">
      <c r="A353" s="299"/>
      <c r="B353" s="299"/>
      <c r="C353" s="299"/>
      <c r="D353" s="301"/>
      <c r="E353" s="301"/>
      <c r="F353" s="299"/>
      <c r="G353" s="299"/>
      <c r="H353" s="301"/>
      <c r="I353" s="301"/>
      <c r="J353" s="301"/>
      <c r="K353" s="301"/>
      <c r="L353" s="301"/>
      <c r="M353" s="301"/>
      <c r="N353" s="301"/>
      <c r="O353" s="301"/>
    </row>
    <row r="354">
      <c r="A354" s="299"/>
      <c r="B354" s="299"/>
      <c r="C354" s="299"/>
      <c r="D354" s="301"/>
      <c r="E354" s="301"/>
      <c r="F354" s="299"/>
      <c r="G354" s="299"/>
      <c r="H354" s="301"/>
      <c r="I354" s="301"/>
      <c r="J354" s="301"/>
      <c r="K354" s="301"/>
      <c r="L354" s="301"/>
      <c r="M354" s="301"/>
      <c r="N354" s="301"/>
      <c r="O354" s="301"/>
    </row>
    <row r="355">
      <c r="A355" s="299"/>
      <c r="B355" s="299"/>
      <c r="C355" s="299"/>
      <c r="D355" s="301"/>
      <c r="E355" s="301"/>
      <c r="F355" s="299"/>
      <c r="G355" s="299"/>
      <c r="H355" s="301"/>
      <c r="I355" s="301"/>
      <c r="J355" s="301"/>
      <c r="K355" s="301"/>
      <c r="L355" s="301"/>
      <c r="M355" s="301"/>
      <c r="N355" s="301"/>
      <c r="O355" s="301"/>
    </row>
    <row r="356">
      <c r="A356" s="299"/>
      <c r="B356" s="299"/>
      <c r="C356" s="299"/>
      <c r="D356" s="301"/>
      <c r="E356" s="301"/>
      <c r="F356" s="299"/>
      <c r="G356" s="299"/>
      <c r="H356" s="301"/>
      <c r="I356" s="301"/>
      <c r="J356" s="301"/>
      <c r="K356" s="301"/>
      <c r="L356" s="301"/>
      <c r="M356" s="301"/>
      <c r="N356" s="301"/>
      <c r="O356" s="301"/>
    </row>
    <row r="357">
      <c r="A357" s="299"/>
      <c r="B357" s="299"/>
      <c r="C357" s="299"/>
      <c r="D357" s="301"/>
      <c r="E357" s="301"/>
      <c r="F357" s="299"/>
      <c r="G357" s="299"/>
      <c r="H357" s="301"/>
      <c r="I357" s="301"/>
      <c r="J357" s="301"/>
      <c r="K357" s="301"/>
      <c r="L357" s="301"/>
      <c r="M357" s="301"/>
      <c r="N357" s="301"/>
      <c r="O357" s="301"/>
    </row>
    <row r="358">
      <c r="A358" s="299"/>
      <c r="B358" s="299"/>
      <c r="C358" s="299"/>
      <c r="D358" s="301"/>
      <c r="E358" s="301"/>
      <c r="F358" s="299"/>
      <c r="G358" s="299"/>
      <c r="H358" s="301"/>
      <c r="I358" s="301"/>
      <c r="J358" s="301"/>
      <c r="K358" s="301"/>
      <c r="L358" s="301"/>
      <c r="M358" s="301"/>
      <c r="N358" s="301"/>
      <c r="O358" s="301"/>
    </row>
    <row r="359">
      <c r="A359" s="299"/>
      <c r="B359" s="299"/>
      <c r="C359" s="299"/>
      <c r="D359" s="301"/>
      <c r="E359" s="301"/>
      <c r="F359" s="299"/>
      <c r="G359" s="299"/>
      <c r="H359" s="301"/>
      <c r="I359" s="301"/>
      <c r="J359" s="301"/>
      <c r="K359" s="301"/>
      <c r="L359" s="301"/>
      <c r="M359" s="301"/>
      <c r="N359" s="301"/>
      <c r="O359" s="301"/>
    </row>
    <row r="360">
      <c r="A360" s="299"/>
      <c r="B360" s="299"/>
      <c r="C360" s="299"/>
      <c r="D360" s="301"/>
      <c r="E360" s="301"/>
      <c r="F360" s="299"/>
      <c r="G360" s="299"/>
      <c r="H360" s="301"/>
      <c r="I360" s="301"/>
      <c r="J360" s="301"/>
      <c r="K360" s="301"/>
      <c r="L360" s="301"/>
      <c r="M360" s="301"/>
      <c r="N360" s="301"/>
      <c r="O360" s="301"/>
    </row>
    <row r="361">
      <c r="A361" s="299"/>
      <c r="B361" s="299"/>
      <c r="C361" s="299"/>
      <c r="D361" s="301"/>
      <c r="E361" s="301"/>
      <c r="F361" s="299"/>
      <c r="G361" s="299"/>
      <c r="H361" s="301"/>
      <c r="I361" s="301"/>
      <c r="J361" s="301"/>
      <c r="K361" s="301"/>
      <c r="L361" s="301"/>
      <c r="M361" s="301"/>
      <c r="N361" s="301"/>
      <c r="O361" s="301"/>
    </row>
    <row r="362">
      <c r="A362" s="299"/>
      <c r="B362" s="299"/>
      <c r="C362" s="299"/>
      <c r="D362" s="301"/>
      <c r="E362" s="301"/>
      <c r="F362" s="299"/>
      <c r="G362" s="299"/>
      <c r="H362" s="301"/>
      <c r="I362" s="301"/>
      <c r="J362" s="301"/>
      <c r="K362" s="301"/>
      <c r="L362" s="301"/>
      <c r="M362" s="301"/>
      <c r="N362" s="301"/>
      <c r="O362" s="301"/>
    </row>
    <row r="363">
      <c r="A363" s="299"/>
      <c r="B363" s="299"/>
      <c r="C363" s="299"/>
      <c r="D363" s="301"/>
      <c r="E363" s="301"/>
      <c r="F363" s="299"/>
      <c r="G363" s="299"/>
      <c r="H363" s="301"/>
      <c r="I363" s="301"/>
      <c r="J363" s="301"/>
      <c r="K363" s="301"/>
      <c r="L363" s="301"/>
      <c r="M363" s="301"/>
      <c r="N363" s="301"/>
      <c r="O363" s="301"/>
    </row>
    <row r="364">
      <c r="A364" s="299"/>
      <c r="B364" s="299"/>
      <c r="C364" s="299"/>
      <c r="D364" s="301"/>
      <c r="E364" s="301"/>
      <c r="F364" s="299"/>
      <c r="G364" s="299"/>
      <c r="H364" s="301"/>
      <c r="I364" s="301"/>
      <c r="J364" s="301"/>
      <c r="K364" s="301"/>
      <c r="L364" s="301"/>
      <c r="M364" s="301"/>
      <c r="N364" s="301"/>
      <c r="O364" s="301"/>
    </row>
    <row r="365">
      <c r="A365" s="299"/>
      <c r="B365" s="299"/>
      <c r="C365" s="299"/>
      <c r="D365" s="301"/>
      <c r="E365" s="301"/>
      <c r="F365" s="299"/>
      <c r="G365" s="299"/>
      <c r="H365" s="301"/>
      <c r="I365" s="301"/>
      <c r="J365" s="301"/>
      <c r="K365" s="301"/>
      <c r="L365" s="301"/>
      <c r="M365" s="301"/>
      <c r="N365" s="301"/>
      <c r="O365" s="301"/>
    </row>
    <row r="366">
      <c r="A366" s="299"/>
      <c r="B366" s="299"/>
      <c r="C366" s="299"/>
      <c r="D366" s="301"/>
      <c r="E366" s="301"/>
      <c r="F366" s="299"/>
      <c r="G366" s="299"/>
      <c r="H366" s="301"/>
      <c r="I366" s="301"/>
      <c r="J366" s="301"/>
      <c r="K366" s="301"/>
      <c r="L366" s="301"/>
      <c r="M366" s="301"/>
      <c r="N366" s="301"/>
      <c r="O366" s="301"/>
    </row>
    <row r="367">
      <c r="A367" s="299"/>
      <c r="B367" s="299"/>
      <c r="C367" s="299"/>
      <c r="D367" s="301"/>
      <c r="E367" s="301"/>
      <c r="F367" s="299"/>
      <c r="G367" s="299"/>
      <c r="H367" s="301"/>
      <c r="I367" s="301"/>
      <c r="J367" s="301"/>
      <c r="K367" s="301"/>
      <c r="L367" s="301"/>
      <c r="M367" s="301"/>
      <c r="N367" s="301"/>
      <c r="O367" s="301"/>
    </row>
    <row r="368">
      <c r="A368" s="299"/>
      <c r="B368" s="299"/>
      <c r="C368" s="299"/>
      <c r="D368" s="301"/>
      <c r="E368" s="301"/>
      <c r="F368" s="299"/>
      <c r="G368" s="299"/>
      <c r="H368" s="301"/>
      <c r="I368" s="301"/>
      <c r="J368" s="301"/>
      <c r="K368" s="301"/>
      <c r="L368" s="301"/>
      <c r="M368" s="301"/>
      <c r="N368" s="301"/>
      <c r="O368" s="301"/>
    </row>
    <row r="369">
      <c r="A369" s="299"/>
      <c r="B369" s="299"/>
      <c r="C369" s="299"/>
      <c r="D369" s="301"/>
      <c r="E369" s="301"/>
      <c r="F369" s="299"/>
      <c r="G369" s="299"/>
      <c r="H369" s="301"/>
      <c r="I369" s="301"/>
      <c r="J369" s="301"/>
      <c r="K369" s="301"/>
      <c r="L369" s="301"/>
      <c r="M369" s="301"/>
      <c r="N369" s="301"/>
      <c r="O369" s="301"/>
    </row>
    <row r="370">
      <c r="A370" s="299"/>
      <c r="B370" s="299"/>
      <c r="C370" s="299"/>
      <c r="D370" s="301"/>
      <c r="E370" s="301"/>
      <c r="F370" s="299"/>
      <c r="G370" s="299"/>
      <c r="H370" s="301"/>
      <c r="I370" s="301"/>
      <c r="J370" s="301"/>
      <c r="K370" s="301"/>
      <c r="L370" s="301"/>
      <c r="M370" s="301"/>
      <c r="N370" s="301"/>
      <c r="O370" s="301"/>
    </row>
    <row r="371">
      <c r="A371" s="299"/>
      <c r="B371" s="299"/>
      <c r="C371" s="299"/>
      <c r="D371" s="301"/>
      <c r="E371" s="301"/>
      <c r="F371" s="299"/>
      <c r="G371" s="299"/>
      <c r="H371" s="301"/>
      <c r="I371" s="301"/>
      <c r="J371" s="301"/>
      <c r="K371" s="301"/>
      <c r="L371" s="301"/>
      <c r="M371" s="301"/>
      <c r="N371" s="301"/>
      <c r="O371" s="301"/>
    </row>
    <row r="372">
      <c r="A372" s="299"/>
      <c r="B372" s="299"/>
      <c r="C372" s="299"/>
      <c r="D372" s="301"/>
      <c r="E372" s="301"/>
      <c r="F372" s="299"/>
      <c r="G372" s="299"/>
      <c r="H372" s="301"/>
      <c r="I372" s="301"/>
      <c r="J372" s="301"/>
      <c r="K372" s="301"/>
      <c r="L372" s="301"/>
      <c r="M372" s="301"/>
      <c r="N372" s="301"/>
      <c r="O372" s="301"/>
    </row>
    <row r="373">
      <c r="A373" s="299"/>
      <c r="B373" s="299"/>
      <c r="C373" s="299"/>
      <c r="D373" s="301"/>
      <c r="E373" s="301"/>
      <c r="F373" s="299"/>
      <c r="G373" s="299"/>
      <c r="H373" s="301"/>
      <c r="I373" s="301"/>
      <c r="J373" s="301"/>
      <c r="K373" s="301"/>
      <c r="L373" s="301"/>
      <c r="M373" s="301"/>
      <c r="N373" s="301"/>
      <c r="O373" s="301"/>
    </row>
    <row r="374">
      <c r="A374" s="299"/>
      <c r="B374" s="299"/>
      <c r="C374" s="299"/>
      <c r="D374" s="301"/>
      <c r="E374" s="301"/>
      <c r="F374" s="299"/>
      <c r="G374" s="299"/>
      <c r="H374" s="301"/>
      <c r="I374" s="301"/>
      <c r="J374" s="301"/>
      <c r="K374" s="301"/>
      <c r="L374" s="301"/>
      <c r="M374" s="301"/>
      <c r="N374" s="301"/>
      <c r="O374" s="301"/>
    </row>
    <row r="375">
      <c r="A375" s="299"/>
      <c r="B375" s="299"/>
      <c r="C375" s="299"/>
      <c r="D375" s="301"/>
      <c r="E375" s="301"/>
      <c r="F375" s="299"/>
      <c r="G375" s="299"/>
      <c r="H375" s="301"/>
      <c r="I375" s="301"/>
      <c r="J375" s="301"/>
      <c r="K375" s="301"/>
      <c r="L375" s="301"/>
      <c r="M375" s="301"/>
      <c r="N375" s="301"/>
      <c r="O375" s="301"/>
    </row>
    <row r="376">
      <c r="A376" s="299"/>
      <c r="B376" s="299"/>
      <c r="C376" s="299"/>
      <c r="D376" s="301"/>
      <c r="E376" s="301"/>
      <c r="F376" s="299"/>
      <c r="G376" s="299"/>
      <c r="H376" s="301"/>
      <c r="I376" s="301"/>
      <c r="J376" s="301"/>
      <c r="K376" s="301"/>
      <c r="L376" s="301"/>
      <c r="M376" s="301"/>
      <c r="N376" s="301"/>
      <c r="O376" s="301"/>
    </row>
    <row r="377">
      <c r="A377" s="299"/>
      <c r="B377" s="299"/>
      <c r="C377" s="299"/>
      <c r="D377" s="301"/>
      <c r="E377" s="301"/>
      <c r="F377" s="299"/>
      <c r="G377" s="299"/>
      <c r="H377" s="301"/>
      <c r="I377" s="301"/>
      <c r="J377" s="301"/>
      <c r="K377" s="301"/>
      <c r="L377" s="301"/>
      <c r="M377" s="301"/>
      <c r="N377" s="301"/>
      <c r="O377" s="301"/>
    </row>
    <row r="378">
      <c r="A378" s="299"/>
      <c r="B378" s="299"/>
      <c r="C378" s="299"/>
      <c r="D378" s="301"/>
      <c r="E378" s="301"/>
      <c r="F378" s="299"/>
      <c r="G378" s="299"/>
      <c r="H378" s="301"/>
      <c r="I378" s="301"/>
      <c r="J378" s="301"/>
      <c r="K378" s="301"/>
      <c r="L378" s="301"/>
      <c r="M378" s="301"/>
      <c r="N378" s="301"/>
      <c r="O378" s="301"/>
    </row>
    <row r="379">
      <c r="A379" s="299"/>
      <c r="B379" s="299"/>
      <c r="C379" s="299"/>
      <c r="D379" s="301"/>
      <c r="E379" s="301"/>
      <c r="F379" s="299"/>
      <c r="G379" s="299"/>
      <c r="H379" s="301"/>
      <c r="I379" s="301"/>
      <c r="J379" s="301"/>
      <c r="K379" s="301"/>
      <c r="L379" s="301"/>
      <c r="M379" s="301"/>
      <c r="N379" s="301"/>
      <c r="O379" s="301"/>
    </row>
    <row r="380">
      <c r="A380" s="299"/>
      <c r="B380" s="299"/>
      <c r="C380" s="299"/>
      <c r="D380" s="301"/>
      <c r="E380" s="301"/>
      <c r="F380" s="299"/>
      <c r="G380" s="299"/>
      <c r="H380" s="301"/>
      <c r="I380" s="301"/>
      <c r="J380" s="301"/>
      <c r="K380" s="301"/>
      <c r="L380" s="301"/>
      <c r="M380" s="301"/>
      <c r="N380" s="301"/>
      <c r="O380" s="301"/>
    </row>
    <row r="381">
      <c r="A381" s="299"/>
      <c r="B381" s="299"/>
      <c r="C381" s="299"/>
      <c r="D381" s="301"/>
      <c r="E381" s="301"/>
      <c r="F381" s="299"/>
      <c r="G381" s="299"/>
      <c r="H381" s="301"/>
      <c r="I381" s="301"/>
      <c r="J381" s="301"/>
      <c r="K381" s="301"/>
      <c r="L381" s="301"/>
      <c r="M381" s="301"/>
      <c r="N381" s="301"/>
      <c r="O381" s="301"/>
    </row>
    <row r="382">
      <c r="A382" s="299"/>
      <c r="B382" s="299"/>
      <c r="C382" s="299"/>
      <c r="D382" s="301"/>
      <c r="E382" s="301"/>
      <c r="F382" s="299"/>
      <c r="G382" s="299"/>
      <c r="H382" s="301"/>
      <c r="I382" s="301"/>
      <c r="J382" s="301"/>
      <c r="K382" s="301"/>
      <c r="L382" s="301"/>
      <c r="M382" s="301"/>
      <c r="N382" s="301"/>
      <c r="O382" s="301"/>
    </row>
    <row r="383">
      <c r="A383" s="299"/>
      <c r="B383" s="299"/>
      <c r="C383" s="299"/>
      <c r="D383" s="301"/>
      <c r="E383" s="301"/>
      <c r="F383" s="299"/>
      <c r="G383" s="299"/>
      <c r="H383" s="301"/>
      <c r="I383" s="301"/>
      <c r="J383" s="301"/>
      <c r="K383" s="301"/>
      <c r="L383" s="301"/>
      <c r="M383" s="301"/>
      <c r="N383" s="301"/>
      <c r="O383" s="301"/>
    </row>
    <row r="384">
      <c r="A384" s="299"/>
      <c r="B384" s="299"/>
      <c r="C384" s="299"/>
      <c r="D384" s="301"/>
      <c r="E384" s="301"/>
      <c r="F384" s="299"/>
      <c r="G384" s="299"/>
      <c r="H384" s="301"/>
      <c r="I384" s="301"/>
      <c r="J384" s="301"/>
      <c r="K384" s="301"/>
      <c r="L384" s="301"/>
      <c r="M384" s="301"/>
      <c r="N384" s="301"/>
      <c r="O384" s="301"/>
    </row>
    <row r="385">
      <c r="A385" s="299"/>
      <c r="B385" s="299"/>
      <c r="C385" s="299"/>
      <c r="D385" s="301"/>
      <c r="E385" s="301"/>
      <c r="F385" s="299"/>
      <c r="G385" s="299"/>
      <c r="H385" s="301"/>
      <c r="I385" s="301"/>
      <c r="J385" s="301"/>
      <c r="K385" s="301"/>
      <c r="L385" s="301"/>
      <c r="M385" s="301"/>
      <c r="N385" s="301"/>
      <c r="O385" s="301"/>
    </row>
    <row r="386">
      <c r="A386" s="299"/>
      <c r="B386" s="299"/>
      <c r="C386" s="299"/>
      <c r="D386" s="301"/>
      <c r="E386" s="301"/>
      <c r="F386" s="299"/>
      <c r="G386" s="299"/>
      <c r="H386" s="301"/>
      <c r="I386" s="301"/>
      <c r="J386" s="301"/>
      <c r="K386" s="301"/>
      <c r="L386" s="301"/>
      <c r="M386" s="301"/>
      <c r="N386" s="301"/>
      <c r="O386" s="301"/>
    </row>
    <row r="387">
      <c r="A387" s="299"/>
      <c r="B387" s="299"/>
      <c r="C387" s="299"/>
      <c r="D387" s="301"/>
      <c r="E387" s="301"/>
      <c r="F387" s="299"/>
      <c r="G387" s="299"/>
      <c r="H387" s="301"/>
      <c r="I387" s="301"/>
      <c r="J387" s="301"/>
      <c r="K387" s="301"/>
      <c r="L387" s="301"/>
      <c r="M387" s="301"/>
      <c r="N387" s="301"/>
      <c r="O387" s="301"/>
    </row>
    <row r="388">
      <c r="A388" s="299"/>
      <c r="B388" s="299"/>
      <c r="C388" s="299"/>
      <c r="D388" s="301"/>
      <c r="E388" s="301"/>
      <c r="F388" s="299"/>
      <c r="G388" s="299"/>
      <c r="H388" s="301"/>
      <c r="I388" s="301"/>
      <c r="J388" s="301"/>
      <c r="K388" s="301"/>
      <c r="L388" s="301"/>
      <c r="M388" s="301"/>
      <c r="N388" s="301"/>
      <c r="O388" s="301"/>
    </row>
    <row r="389">
      <c r="A389" s="299"/>
      <c r="B389" s="299"/>
      <c r="C389" s="299"/>
      <c r="D389" s="301"/>
      <c r="E389" s="301"/>
      <c r="F389" s="299"/>
      <c r="G389" s="299"/>
      <c r="H389" s="301"/>
      <c r="I389" s="301"/>
      <c r="J389" s="301"/>
      <c r="K389" s="301"/>
      <c r="L389" s="301"/>
      <c r="M389" s="301"/>
      <c r="N389" s="301"/>
      <c r="O389" s="301"/>
    </row>
    <row r="390">
      <c r="A390" s="299"/>
      <c r="B390" s="299"/>
      <c r="C390" s="299"/>
      <c r="D390" s="301"/>
      <c r="E390" s="301"/>
      <c r="F390" s="299"/>
      <c r="G390" s="299"/>
      <c r="H390" s="301"/>
      <c r="I390" s="301"/>
      <c r="J390" s="301"/>
      <c r="K390" s="301"/>
      <c r="L390" s="301"/>
      <c r="M390" s="301"/>
      <c r="N390" s="301"/>
      <c r="O390" s="301"/>
    </row>
    <row r="391">
      <c r="A391" s="299"/>
      <c r="B391" s="299"/>
      <c r="C391" s="299"/>
      <c r="D391" s="301"/>
      <c r="E391" s="301"/>
      <c r="F391" s="299"/>
      <c r="G391" s="299"/>
      <c r="H391" s="301"/>
      <c r="I391" s="301"/>
      <c r="J391" s="301"/>
      <c r="K391" s="301"/>
      <c r="L391" s="301"/>
      <c r="M391" s="301"/>
      <c r="N391" s="301"/>
      <c r="O391" s="301"/>
    </row>
    <row r="392">
      <c r="A392" s="299"/>
      <c r="B392" s="299"/>
      <c r="C392" s="299"/>
      <c r="D392" s="301"/>
      <c r="E392" s="301"/>
      <c r="F392" s="299"/>
      <c r="G392" s="299"/>
      <c r="H392" s="301"/>
      <c r="I392" s="301"/>
      <c r="J392" s="301"/>
      <c r="K392" s="301"/>
      <c r="L392" s="301"/>
      <c r="M392" s="301"/>
      <c r="N392" s="301"/>
      <c r="O392" s="301"/>
    </row>
    <row r="393">
      <c r="A393" s="299"/>
      <c r="B393" s="299"/>
      <c r="C393" s="299"/>
      <c r="D393" s="301"/>
      <c r="E393" s="301"/>
      <c r="F393" s="299"/>
      <c r="G393" s="299"/>
      <c r="H393" s="301"/>
      <c r="I393" s="301"/>
      <c r="J393" s="301"/>
      <c r="K393" s="301"/>
      <c r="L393" s="301"/>
      <c r="M393" s="301"/>
      <c r="N393" s="301"/>
      <c r="O393" s="301"/>
    </row>
    <row r="394">
      <c r="A394" s="299"/>
      <c r="B394" s="299"/>
      <c r="C394" s="299"/>
      <c r="D394" s="301"/>
      <c r="E394" s="301"/>
      <c r="F394" s="299"/>
      <c r="G394" s="299"/>
      <c r="H394" s="301"/>
      <c r="I394" s="301"/>
      <c r="J394" s="301"/>
      <c r="K394" s="301"/>
      <c r="L394" s="301"/>
      <c r="M394" s="301"/>
      <c r="N394" s="301"/>
      <c r="O394" s="301"/>
    </row>
    <row r="395">
      <c r="A395" s="299"/>
      <c r="B395" s="299"/>
      <c r="C395" s="299"/>
      <c r="D395" s="301"/>
      <c r="E395" s="301"/>
      <c r="F395" s="299"/>
      <c r="G395" s="299"/>
      <c r="H395" s="301"/>
      <c r="I395" s="301"/>
      <c r="J395" s="301"/>
      <c r="K395" s="301"/>
      <c r="L395" s="301"/>
      <c r="M395" s="301"/>
      <c r="N395" s="301"/>
      <c r="O395" s="301"/>
    </row>
    <row r="396">
      <c r="A396" s="299"/>
      <c r="B396" s="299"/>
      <c r="C396" s="299"/>
      <c r="D396" s="301"/>
      <c r="E396" s="301"/>
      <c r="F396" s="299"/>
      <c r="G396" s="299"/>
      <c r="H396" s="301"/>
      <c r="I396" s="301"/>
      <c r="J396" s="301"/>
      <c r="K396" s="301"/>
      <c r="L396" s="301"/>
      <c r="M396" s="301"/>
      <c r="N396" s="301"/>
      <c r="O396" s="301"/>
    </row>
    <row r="397">
      <c r="A397" s="299"/>
      <c r="B397" s="299"/>
      <c r="C397" s="299"/>
      <c r="D397" s="301"/>
      <c r="E397" s="301"/>
      <c r="F397" s="299"/>
      <c r="G397" s="299"/>
      <c r="H397" s="301"/>
      <c r="I397" s="301"/>
      <c r="J397" s="301"/>
      <c r="K397" s="301"/>
      <c r="L397" s="301"/>
      <c r="M397" s="301"/>
      <c r="N397" s="301"/>
      <c r="O397" s="301"/>
    </row>
    <row r="398">
      <c r="A398" s="299"/>
      <c r="B398" s="299"/>
      <c r="C398" s="299"/>
      <c r="D398" s="301"/>
      <c r="E398" s="301"/>
      <c r="F398" s="299"/>
      <c r="G398" s="299"/>
      <c r="H398" s="301"/>
      <c r="I398" s="301"/>
      <c r="J398" s="301"/>
      <c r="K398" s="301"/>
      <c r="L398" s="301"/>
      <c r="M398" s="301"/>
      <c r="N398" s="301"/>
      <c r="O398" s="301"/>
    </row>
    <row r="399">
      <c r="A399" s="299"/>
      <c r="B399" s="299"/>
      <c r="C399" s="299"/>
      <c r="D399" s="301"/>
      <c r="E399" s="301"/>
      <c r="F399" s="299"/>
      <c r="G399" s="299"/>
      <c r="H399" s="301"/>
      <c r="I399" s="301"/>
      <c r="J399" s="301"/>
      <c r="K399" s="301"/>
      <c r="L399" s="301"/>
      <c r="M399" s="301"/>
      <c r="N399" s="301"/>
      <c r="O399" s="301"/>
    </row>
    <row r="400">
      <c r="A400" s="299"/>
      <c r="B400" s="299"/>
      <c r="C400" s="299"/>
      <c r="D400" s="301"/>
      <c r="E400" s="301"/>
      <c r="F400" s="299"/>
      <c r="G400" s="299"/>
      <c r="H400" s="301"/>
      <c r="I400" s="301"/>
      <c r="J400" s="301"/>
      <c r="K400" s="301"/>
      <c r="L400" s="301"/>
      <c r="M400" s="301"/>
      <c r="N400" s="301"/>
      <c r="O400" s="301"/>
    </row>
    <row r="401">
      <c r="A401" s="299"/>
      <c r="B401" s="299"/>
      <c r="C401" s="299"/>
      <c r="D401" s="301"/>
      <c r="E401" s="301"/>
      <c r="F401" s="299"/>
      <c r="G401" s="299"/>
      <c r="H401" s="301"/>
      <c r="I401" s="301"/>
      <c r="J401" s="301"/>
      <c r="K401" s="301"/>
      <c r="L401" s="301"/>
      <c r="M401" s="301"/>
      <c r="N401" s="301"/>
      <c r="O401" s="301"/>
    </row>
    <row r="402">
      <c r="A402" s="299"/>
      <c r="B402" s="299"/>
      <c r="C402" s="299"/>
      <c r="D402" s="301"/>
      <c r="E402" s="301"/>
      <c r="F402" s="299"/>
      <c r="G402" s="299"/>
      <c r="H402" s="301"/>
      <c r="I402" s="301"/>
      <c r="J402" s="301"/>
      <c r="K402" s="301"/>
      <c r="L402" s="301"/>
      <c r="M402" s="301"/>
      <c r="N402" s="301"/>
      <c r="O402" s="301"/>
    </row>
    <row r="403">
      <c r="A403" s="299"/>
      <c r="B403" s="299"/>
      <c r="C403" s="299"/>
      <c r="D403" s="301"/>
      <c r="E403" s="301"/>
      <c r="F403" s="299"/>
      <c r="G403" s="299"/>
      <c r="H403" s="301"/>
      <c r="I403" s="301"/>
      <c r="J403" s="301"/>
      <c r="K403" s="301"/>
      <c r="L403" s="301"/>
      <c r="M403" s="301"/>
      <c r="N403" s="301"/>
      <c r="O403" s="301"/>
    </row>
    <row r="404">
      <c r="A404" s="299"/>
      <c r="B404" s="299"/>
      <c r="C404" s="299"/>
      <c r="D404" s="301"/>
      <c r="E404" s="301"/>
      <c r="F404" s="299"/>
      <c r="G404" s="299"/>
      <c r="H404" s="301"/>
      <c r="I404" s="301"/>
      <c r="J404" s="301"/>
      <c r="K404" s="301"/>
      <c r="L404" s="301"/>
      <c r="M404" s="301"/>
      <c r="N404" s="301"/>
      <c r="O404" s="301"/>
    </row>
    <row r="405">
      <c r="A405" s="299"/>
      <c r="B405" s="299"/>
      <c r="C405" s="299"/>
      <c r="D405" s="301"/>
      <c r="E405" s="301"/>
      <c r="F405" s="299"/>
      <c r="G405" s="299"/>
      <c r="H405" s="301"/>
      <c r="I405" s="301"/>
      <c r="J405" s="301"/>
      <c r="K405" s="301"/>
      <c r="L405" s="301"/>
      <c r="M405" s="301"/>
      <c r="N405" s="301"/>
      <c r="O405" s="301"/>
    </row>
    <row r="406">
      <c r="A406" s="299"/>
      <c r="B406" s="299"/>
      <c r="C406" s="299"/>
      <c r="D406" s="301"/>
      <c r="E406" s="301"/>
      <c r="F406" s="299"/>
      <c r="G406" s="299"/>
      <c r="H406" s="301"/>
      <c r="I406" s="301"/>
      <c r="J406" s="301"/>
      <c r="K406" s="301"/>
      <c r="L406" s="301"/>
      <c r="M406" s="301"/>
      <c r="N406" s="301"/>
      <c r="O406" s="301"/>
    </row>
    <row r="407">
      <c r="A407" s="299"/>
      <c r="B407" s="299"/>
      <c r="C407" s="299"/>
      <c r="D407" s="301"/>
      <c r="E407" s="301"/>
      <c r="F407" s="299"/>
      <c r="G407" s="299"/>
      <c r="H407" s="301"/>
      <c r="I407" s="301"/>
      <c r="J407" s="301"/>
      <c r="K407" s="301"/>
      <c r="L407" s="301"/>
      <c r="M407" s="301"/>
      <c r="N407" s="301"/>
      <c r="O407" s="301"/>
    </row>
    <row r="408">
      <c r="A408" s="299"/>
      <c r="B408" s="299"/>
      <c r="C408" s="299"/>
      <c r="D408" s="301"/>
      <c r="E408" s="301"/>
      <c r="F408" s="299"/>
      <c r="G408" s="299"/>
      <c r="H408" s="301"/>
      <c r="I408" s="301"/>
      <c r="J408" s="301"/>
      <c r="K408" s="301"/>
      <c r="L408" s="301"/>
      <c r="M408" s="301"/>
      <c r="N408" s="301"/>
      <c r="O408" s="301"/>
    </row>
    <row r="409">
      <c r="A409" s="299"/>
      <c r="B409" s="299"/>
      <c r="C409" s="299"/>
      <c r="D409" s="301"/>
      <c r="E409" s="301"/>
      <c r="F409" s="299"/>
      <c r="G409" s="299"/>
      <c r="H409" s="301"/>
      <c r="I409" s="301"/>
      <c r="J409" s="301"/>
      <c r="K409" s="301"/>
      <c r="L409" s="301"/>
      <c r="M409" s="301"/>
      <c r="N409" s="301"/>
      <c r="O409" s="301"/>
    </row>
    <row r="410">
      <c r="A410" s="299"/>
      <c r="B410" s="299"/>
      <c r="C410" s="299"/>
      <c r="D410" s="301"/>
      <c r="E410" s="301"/>
      <c r="F410" s="299"/>
      <c r="G410" s="299"/>
      <c r="H410" s="301"/>
      <c r="I410" s="301"/>
      <c r="J410" s="301"/>
      <c r="K410" s="301"/>
      <c r="L410" s="301"/>
      <c r="M410" s="301"/>
      <c r="N410" s="301"/>
      <c r="O410" s="301"/>
    </row>
    <row r="411">
      <c r="A411" s="299"/>
      <c r="B411" s="299"/>
      <c r="C411" s="299"/>
      <c r="D411" s="301"/>
      <c r="E411" s="301"/>
      <c r="F411" s="299"/>
      <c r="G411" s="299"/>
      <c r="H411" s="301"/>
      <c r="I411" s="301"/>
      <c r="J411" s="301"/>
      <c r="K411" s="301"/>
      <c r="L411" s="301"/>
      <c r="M411" s="301"/>
      <c r="N411" s="301"/>
      <c r="O411" s="301"/>
    </row>
    <row r="412">
      <c r="A412" s="299"/>
      <c r="B412" s="299"/>
      <c r="C412" s="299"/>
      <c r="D412" s="301"/>
      <c r="E412" s="301"/>
      <c r="F412" s="299"/>
      <c r="G412" s="299"/>
      <c r="H412" s="301"/>
      <c r="I412" s="301"/>
      <c r="J412" s="301"/>
      <c r="K412" s="301"/>
      <c r="L412" s="301"/>
      <c r="M412" s="301"/>
      <c r="N412" s="301"/>
      <c r="O412" s="301"/>
    </row>
    <row r="413">
      <c r="A413" s="299"/>
      <c r="B413" s="299"/>
      <c r="C413" s="299"/>
      <c r="D413" s="301"/>
      <c r="E413" s="301"/>
      <c r="F413" s="299"/>
      <c r="G413" s="299"/>
      <c r="H413" s="301"/>
      <c r="I413" s="301"/>
      <c r="J413" s="301"/>
      <c r="K413" s="301"/>
      <c r="L413" s="301"/>
      <c r="M413" s="301"/>
      <c r="N413" s="301"/>
      <c r="O413" s="301"/>
    </row>
    <row r="414">
      <c r="A414" s="299"/>
      <c r="B414" s="299"/>
      <c r="C414" s="299"/>
      <c r="D414" s="301"/>
      <c r="E414" s="301"/>
      <c r="F414" s="299"/>
      <c r="G414" s="299"/>
      <c r="H414" s="301"/>
      <c r="I414" s="301"/>
      <c r="J414" s="301"/>
      <c r="K414" s="301"/>
      <c r="L414" s="301"/>
      <c r="M414" s="301"/>
      <c r="N414" s="301"/>
      <c r="O414" s="301"/>
    </row>
    <row r="415">
      <c r="A415" s="299"/>
      <c r="B415" s="299"/>
      <c r="C415" s="299"/>
      <c r="D415" s="301"/>
      <c r="E415" s="301"/>
      <c r="F415" s="299"/>
      <c r="G415" s="299"/>
      <c r="H415" s="301"/>
      <c r="I415" s="301"/>
      <c r="J415" s="301"/>
      <c r="K415" s="301"/>
      <c r="L415" s="301"/>
      <c r="M415" s="301"/>
      <c r="N415" s="301"/>
      <c r="O415" s="301"/>
    </row>
    <row r="416">
      <c r="A416" s="299"/>
      <c r="B416" s="299"/>
      <c r="C416" s="299"/>
      <c r="D416" s="301"/>
      <c r="E416" s="301"/>
      <c r="F416" s="299"/>
      <c r="G416" s="299"/>
      <c r="H416" s="301"/>
      <c r="I416" s="301"/>
      <c r="J416" s="301"/>
      <c r="K416" s="301"/>
      <c r="L416" s="301"/>
      <c r="M416" s="301"/>
      <c r="N416" s="301"/>
      <c r="O416" s="301"/>
    </row>
    <row r="417">
      <c r="A417" s="299"/>
      <c r="B417" s="299"/>
      <c r="C417" s="299"/>
      <c r="D417" s="301"/>
      <c r="E417" s="301"/>
      <c r="F417" s="299"/>
      <c r="G417" s="299"/>
      <c r="H417" s="301"/>
      <c r="I417" s="301"/>
      <c r="J417" s="301"/>
      <c r="K417" s="301"/>
      <c r="L417" s="301"/>
      <c r="M417" s="301"/>
      <c r="N417" s="301"/>
      <c r="O417" s="301"/>
    </row>
    <row r="418">
      <c r="A418" s="299"/>
      <c r="B418" s="299"/>
      <c r="C418" s="299"/>
      <c r="D418" s="301"/>
      <c r="E418" s="301"/>
      <c r="F418" s="299"/>
      <c r="G418" s="299"/>
      <c r="H418" s="301"/>
      <c r="I418" s="301"/>
      <c r="J418" s="301"/>
      <c r="K418" s="301"/>
      <c r="L418" s="301"/>
      <c r="M418" s="301"/>
      <c r="N418" s="301"/>
      <c r="O418" s="301"/>
    </row>
    <row r="419">
      <c r="A419" s="299"/>
      <c r="B419" s="299"/>
      <c r="C419" s="299"/>
      <c r="D419" s="301"/>
      <c r="E419" s="301"/>
      <c r="F419" s="299"/>
      <c r="G419" s="299"/>
      <c r="H419" s="301"/>
      <c r="I419" s="301"/>
      <c r="J419" s="301"/>
      <c r="K419" s="301"/>
      <c r="L419" s="301"/>
      <c r="M419" s="301"/>
      <c r="N419" s="301"/>
      <c r="O419" s="301"/>
    </row>
    <row r="420">
      <c r="A420" s="299"/>
      <c r="B420" s="299"/>
      <c r="C420" s="299"/>
      <c r="D420" s="301"/>
      <c r="E420" s="301"/>
      <c r="F420" s="299"/>
      <c r="G420" s="299"/>
      <c r="H420" s="301"/>
      <c r="I420" s="301"/>
      <c r="J420" s="301"/>
      <c r="K420" s="301"/>
      <c r="L420" s="301"/>
      <c r="M420" s="301"/>
      <c r="N420" s="301"/>
      <c r="O420" s="301"/>
    </row>
    <row r="421">
      <c r="A421" s="299"/>
      <c r="B421" s="299"/>
      <c r="C421" s="299"/>
      <c r="D421" s="301"/>
      <c r="E421" s="301"/>
      <c r="F421" s="299"/>
      <c r="G421" s="299"/>
      <c r="H421" s="301"/>
      <c r="I421" s="301"/>
      <c r="J421" s="301"/>
      <c r="K421" s="301"/>
      <c r="L421" s="301"/>
      <c r="M421" s="301"/>
      <c r="N421" s="301"/>
      <c r="O421" s="301"/>
    </row>
    <row r="422">
      <c r="A422" s="299"/>
      <c r="B422" s="299"/>
      <c r="C422" s="299"/>
      <c r="D422" s="301"/>
      <c r="E422" s="301"/>
      <c r="F422" s="299"/>
      <c r="G422" s="299"/>
      <c r="H422" s="301"/>
      <c r="I422" s="301"/>
      <c r="J422" s="301"/>
      <c r="K422" s="301"/>
      <c r="L422" s="301"/>
      <c r="M422" s="301"/>
      <c r="N422" s="301"/>
      <c r="O422" s="301"/>
    </row>
    <row r="423">
      <c r="A423" s="299"/>
      <c r="B423" s="299"/>
      <c r="C423" s="299"/>
      <c r="D423" s="301"/>
      <c r="E423" s="301"/>
      <c r="F423" s="299"/>
      <c r="G423" s="299"/>
      <c r="H423" s="301"/>
      <c r="I423" s="301"/>
      <c r="J423" s="301"/>
      <c r="K423" s="301"/>
      <c r="L423" s="301"/>
      <c r="M423" s="301"/>
      <c r="N423" s="301"/>
      <c r="O423" s="301"/>
    </row>
    <row r="424">
      <c r="A424" s="299"/>
      <c r="B424" s="299"/>
      <c r="C424" s="299"/>
      <c r="D424" s="301"/>
      <c r="E424" s="301"/>
      <c r="F424" s="299"/>
      <c r="G424" s="299"/>
      <c r="H424" s="301"/>
      <c r="I424" s="301"/>
      <c r="J424" s="301"/>
      <c r="K424" s="301"/>
      <c r="L424" s="301"/>
      <c r="M424" s="301"/>
      <c r="N424" s="301"/>
      <c r="O424" s="301"/>
    </row>
    <row r="425">
      <c r="A425" s="299"/>
      <c r="B425" s="299"/>
      <c r="C425" s="299"/>
      <c r="D425" s="301"/>
      <c r="E425" s="301"/>
      <c r="F425" s="299"/>
      <c r="G425" s="299"/>
      <c r="H425" s="301"/>
      <c r="I425" s="301"/>
      <c r="J425" s="301"/>
      <c r="K425" s="301"/>
      <c r="L425" s="301"/>
      <c r="M425" s="301"/>
      <c r="N425" s="301"/>
      <c r="O425" s="301"/>
    </row>
    <row r="426">
      <c r="A426" s="299"/>
      <c r="B426" s="299"/>
      <c r="C426" s="299"/>
      <c r="D426" s="301"/>
      <c r="E426" s="301"/>
      <c r="F426" s="299"/>
      <c r="G426" s="299"/>
      <c r="H426" s="301"/>
      <c r="I426" s="301"/>
      <c r="J426" s="301"/>
      <c r="K426" s="301"/>
      <c r="L426" s="301"/>
      <c r="M426" s="301"/>
      <c r="N426" s="301"/>
      <c r="O426" s="301"/>
    </row>
    <row r="427">
      <c r="A427" s="299"/>
      <c r="B427" s="299"/>
      <c r="C427" s="299"/>
      <c r="D427" s="301"/>
      <c r="E427" s="301"/>
      <c r="F427" s="299"/>
      <c r="G427" s="299"/>
      <c r="H427" s="301"/>
      <c r="I427" s="301"/>
      <c r="J427" s="301"/>
      <c r="K427" s="301"/>
      <c r="L427" s="301"/>
      <c r="M427" s="301"/>
      <c r="N427" s="301"/>
      <c r="O427" s="301"/>
    </row>
    <row r="428">
      <c r="A428" s="299"/>
      <c r="B428" s="299"/>
      <c r="C428" s="299"/>
      <c r="D428" s="301"/>
      <c r="E428" s="301"/>
      <c r="F428" s="299"/>
      <c r="G428" s="299"/>
      <c r="H428" s="301"/>
      <c r="I428" s="301"/>
      <c r="J428" s="301"/>
      <c r="K428" s="301"/>
      <c r="L428" s="301"/>
      <c r="M428" s="301"/>
      <c r="N428" s="301"/>
      <c r="O428" s="301"/>
    </row>
    <row r="429">
      <c r="A429" s="299"/>
      <c r="B429" s="299"/>
      <c r="C429" s="299"/>
      <c r="D429" s="301"/>
      <c r="E429" s="301"/>
      <c r="F429" s="299"/>
      <c r="G429" s="299"/>
      <c r="H429" s="301"/>
      <c r="I429" s="301"/>
      <c r="J429" s="301"/>
      <c r="K429" s="301"/>
      <c r="L429" s="301"/>
      <c r="M429" s="301"/>
      <c r="N429" s="301"/>
      <c r="O429" s="301"/>
    </row>
    <row r="430">
      <c r="A430" s="299"/>
      <c r="B430" s="299"/>
      <c r="C430" s="299"/>
      <c r="D430" s="301"/>
      <c r="E430" s="301"/>
      <c r="F430" s="299"/>
      <c r="G430" s="299"/>
      <c r="H430" s="301"/>
      <c r="I430" s="301"/>
      <c r="J430" s="301"/>
      <c r="K430" s="301"/>
      <c r="L430" s="301"/>
      <c r="M430" s="301"/>
      <c r="N430" s="301"/>
      <c r="O430" s="301"/>
    </row>
    <row r="431">
      <c r="A431" s="299"/>
      <c r="B431" s="299"/>
      <c r="C431" s="299"/>
      <c r="D431" s="301"/>
      <c r="E431" s="301"/>
      <c r="F431" s="299"/>
      <c r="G431" s="299"/>
      <c r="H431" s="301"/>
      <c r="I431" s="301"/>
      <c r="J431" s="301"/>
      <c r="K431" s="301"/>
      <c r="L431" s="301"/>
      <c r="M431" s="301"/>
      <c r="N431" s="301"/>
      <c r="O431" s="301"/>
    </row>
    <row r="432">
      <c r="A432" s="299"/>
      <c r="B432" s="299"/>
      <c r="C432" s="299"/>
      <c r="D432" s="301"/>
      <c r="E432" s="301"/>
      <c r="F432" s="299"/>
      <c r="G432" s="299"/>
      <c r="H432" s="301"/>
      <c r="I432" s="301"/>
      <c r="J432" s="301"/>
      <c r="K432" s="301"/>
      <c r="L432" s="301"/>
      <c r="M432" s="301"/>
      <c r="N432" s="301"/>
      <c r="O432" s="301"/>
    </row>
    <row r="433">
      <c r="A433" s="299"/>
      <c r="B433" s="299"/>
      <c r="C433" s="299"/>
      <c r="D433" s="301"/>
      <c r="E433" s="301"/>
      <c r="F433" s="299"/>
      <c r="G433" s="299"/>
      <c r="H433" s="301"/>
      <c r="I433" s="301"/>
      <c r="J433" s="301"/>
      <c r="K433" s="301"/>
      <c r="L433" s="301"/>
      <c r="M433" s="301"/>
      <c r="N433" s="301"/>
      <c r="O433" s="301"/>
    </row>
    <row r="434">
      <c r="A434" s="299"/>
      <c r="B434" s="299"/>
      <c r="C434" s="299"/>
      <c r="D434" s="301"/>
      <c r="E434" s="301"/>
      <c r="F434" s="299"/>
      <c r="G434" s="299"/>
      <c r="H434" s="301"/>
      <c r="I434" s="301"/>
      <c r="J434" s="301"/>
      <c r="K434" s="301"/>
      <c r="L434" s="301"/>
      <c r="M434" s="301"/>
      <c r="N434" s="301"/>
      <c r="O434" s="301"/>
    </row>
    <row r="435">
      <c r="A435" s="299"/>
      <c r="B435" s="299"/>
      <c r="C435" s="299"/>
      <c r="D435" s="301"/>
      <c r="E435" s="301"/>
      <c r="F435" s="299"/>
      <c r="G435" s="299"/>
      <c r="H435" s="301"/>
      <c r="I435" s="301"/>
      <c r="J435" s="301"/>
      <c r="K435" s="301"/>
      <c r="L435" s="301"/>
      <c r="M435" s="301"/>
      <c r="N435" s="301"/>
      <c r="O435" s="301"/>
    </row>
    <row r="436">
      <c r="A436" s="299"/>
      <c r="B436" s="299"/>
      <c r="C436" s="299"/>
      <c r="D436" s="301"/>
      <c r="E436" s="301"/>
      <c r="F436" s="299"/>
      <c r="G436" s="299"/>
      <c r="H436" s="301"/>
      <c r="I436" s="301"/>
      <c r="J436" s="301"/>
      <c r="K436" s="301"/>
      <c r="L436" s="301"/>
      <c r="M436" s="301"/>
      <c r="N436" s="301"/>
      <c r="O436" s="301"/>
    </row>
    <row r="437">
      <c r="A437" s="299"/>
      <c r="B437" s="299"/>
      <c r="C437" s="299"/>
      <c r="D437" s="301"/>
      <c r="E437" s="301"/>
      <c r="F437" s="299"/>
      <c r="G437" s="299"/>
      <c r="H437" s="301"/>
      <c r="I437" s="301"/>
      <c r="J437" s="301"/>
      <c r="K437" s="301"/>
      <c r="L437" s="301"/>
      <c r="M437" s="301"/>
      <c r="N437" s="301"/>
      <c r="O437" s="301"/>
    </row>
    <row r="438">
      <c r="A438" s="299"/>
      <c r="B438" s="299"/>
      <c r="C438" s="299"/>
      <c r="D438" s="301"/>
      <c r="E438" s="301"/>
      <c r="F438" s="299"/>
      <c r="G438" s="299"/>
      <c r="H438" s="301"/>
      <c r="I438" s="301"/>
      <c r="J438" s="301"/>
      <c r="K438" s="301"/>
      <c r="L438" s="301"/>
      <c r="M438" s="301"/>
      <c r="N438" s="301"/>
      <c r="O438" s="301"/>
    </row>
    <row r="439">
      <c r="A439" s="299"/>
      <c r="B439" s="299"/>
      <c r="C439" s="299"/>
      <c r="D439" s="301"/>
      <c r="E439" s="301"/>
      <c r="F439" s="299"/>
      <c r="G439" s="299"/>
      <c r="H439" s="301"/>
      <c r="I439" s="301"/>
      <c r="J439" s="301"/>
      <c r="K439" s="301"/>
      <c r="L439" s="301"/>
      <c r="M439" s="301"/>
      <c r="N439" s="301"/>
      <c r="O439" s="301"/>
    </row>
    <row r="440">
      <c r="A440" s="299"/>
      <c r="B440" s="299"/>
      <c r="C440" s="299"/>
      <c r="D440" s="301"/>
      <c r="E440" s="301"/>
      <c r="F440" s="299"/>
      <c r="G440" s="299"/>
      <c r="H440" s="301"/>
      <c r="I440" s="301"/>
      <c r="J440" s="301"/>
      <c r="K440" s="301"/>
      <c r="L440" s="301"/>
      <c r="M440" s="301"/>
      <c r="N440" s="301"/>
      <c r="O440" s="301"/>
    </row>
    <row r="441">
      <c r="A441" s="299"/>
      <c r="B441" s="299"/>
      <c r="C441" s="299"/>
      <c r="D441" s="301"/>
      <c r="E441" s="301"/>
      <c r="F441" s="299"/>
      <c r="G441" s="299"/>
      <c r="H441" s="301"/>
      <c r="I441" s="301"/>
      <c r="J441" s="301"/>
      <c r="K441" s="301"/>
      <c r="L441" s="301"/>
      <c r="M441" s="301"/>
      <c r="N441" s="301"/>
      <c r="O441" s="301"/>
    </row>
    <row r="442">
      <c r="A442" s="299"/>
      <c r="B442" s="299"/>
      <c r="C442" s="299"/>
      <c r="D442" s="301"/>
      <c r="E442" s="301"/>
      <c r="F442" s="299"/>
      <c r="G442" s="299"/>
      <c r="H442" s="301"/>
      <c r="I442" s="301"/>
      <c r="J442" s="301"/>
      <c r="K442" s="301"/>
      <c r="L442" s="301"/>
      <c r="M442" s="301"/>
      <c r="N442" s="301"/>
      <c r="O442" s="301"/>
    </row>
    <row r="443">
      <c r="A443" s="299"/>
      <c r="B443" s="299"/>
      <c r="C443" s="299"/>
      <c r="D443" s="301"/>
      <c r="E443" s="301"/>
      <c r="F443" s="299"/>
      <c r="G443" s="299"/>
      <c r="H443" s="301"/>
      <c r="I443" s="301"/>
      <c r="J443" s="301"/>
      <c r="K443" s="301"/>
      <c r="L443" s="301"/>
      <c r="M443" s="301"/>
      <c r="N443" s="301"/>
      <c r="O443" s="301"/>
    </row>
    <row r="444">
      <c r="A444" s="299"/>
      <c r="B444" s="299"/>
      <c r="C444" s="299"/>
      <c r="D444" s="301"/>
      <c r="E444" s="301"/>
      <c r="F444" s="299"/>
      <c r="G444" s="299"/>
      <c r="H444" s="301"/>
      <c r="I444" s="301"/>
      <c r="J444" s="301"/>
      <c r="K444" s="301"/>
      <c r="L444" s="301"/>
      <c r="M444" s="301"/>
      <c r="N444" s="301"/>
      <c r="O444" s="301"/>
    </row>
    <row r="445">
      <c r="A445" s="299"/>
      <c r="B445" s="299"/>
      <c r="C445" s="299"/>
      <c r="D445" s="301"/>
      <c r="E445" s="301"/>
      <c r="F445" s="299"/>
      <c r="G445" s="299"/>
      <c r="H445" s="301"/>
      <c r="I445" s="301"/>
      <c r="J445" s="301"/>
      <c r="K445" s="301"/>
      <c r="L445" s="301"/>
      <c r="M445" s="301"/>
      <c r="N445" s="301"/>
      <c r="O445" s="301"/>
    </row>
    <row r="446">
      <c r="A446" s="299"/>
      <c r="B446" s="299"/>
      <c r="C446" s="299"/>
      <c r="D446" s="301"/>
      <c r="E446" s="301"/>
      <c r="F446" s="299"/>
      <c r="G446" s="299"/>
      <c r="H446" s="301"/>
      <c r="I446" s="301"/>
      <c r="J446" s="301"/>
      <c r="K446" s="301"/>
      <c r="L446" s="301"/>
      <c r="M446" s="301"/>
      <c r="N446" s="301"/>
      <c r="O446" s="301"/>
    </row>
    <row r="447">
      <c r="A447" s="299"/>
      <c r="B447" s="299"/>
      <c r="C447" s="299"/>
      <c r="D447" s="301"/>
      <c r="E447" s="301"/>
      <c r="F447" s="299"/>
      <c r="G447" s="299"/>
      <c r="H447" s="301"/>
      <c r="I447" s="301"/>
      <c r="J447" s="301"/>
      <c r="K447" s="301"/>
      <c r="L447" s="301"/>
      <c r="M447" s="301"/>
      <c r="N447" s="301"/>
      <c r="O447" s="301"/>
    </row>
    <row r="448">
      <c r="A448" s="299"/>
      <c r="B448" s="299"/>
      <c r="C448" s="299"/>
      <c r="D448" s="301"/>
      <c r="E448" s="301"/>
      <c r="F448" s="299"/>
      <c r="G448" s="299"/>
      <c r="H448" s="301"/>
      <c r="I448" s="301"/>
      <c r="J448" s="301"/>
      <c r="K448" s="301"/>
      <c r="L448" s="301"/>
      <c r="M448" s="301"/>
      <c r="N448" s="301"/>
      <c r="O448" s="301"/>
    </row>
    <row r="449">
      <c r="A449" s="299"/>
      <c r="B449" s="299"/>
      <c r="C449" s="299"/>
      <c r="D449" s="301"/>
      <c r="E449" s="301"/>
      <c r="F449" s="299"/>
      <c r="G449" s="299"/>
      <c r="H449" s="301"/>
      <c r="I449" s="301"/>
      <c r="J449" s="301"/>
      <c r="K449" s="301"/>
      <c r="L449" s="301"/>
      <c r="M449" s="301"/>
      <c r="N449" s="301"/>
      <c r="O449" s="301"/>
    </row>
    <row r="450">
      <c r="A450" s="299"/>
      <c r="B450" s="299"/>
      <c r="C450" s="299"/>
      <c r="D450" s="301"/>
      <c r="E450" s="301"/>
      <c r="F450" s="299"/>
      <c r="G450" s="299"/>
      <c r="H450" s="301"/>
      <c r="I450" s="301"/>
      <c r="J450" s="301"/>
      <c r="K450" s="301"/>
      <c r="L450" s="301"/>
      <c r="M450" s="301"/>
      <c r="N450" s="301"/>
      <c r="O450" s="301"/>
    </row>
    <row r="451">
      <c r="A451" s="299"/>
      <c r="B451" s="299"/>
      <c r="C451" s="299"/>
      <c r="D451" s="301"/>
      <c r="E451" s="301"/>
      <c r="F451" s="299"/>
      <c r="G451" s="299"/>
      <c r="H451" s="301"/>
      <c r="I451" s="301"/>
      <c r="J451" s="301"/>
      <c r="K451" s="301"/>
      <c r="L451" s="301"/>
      <c r="M451" s="301"/>
      <c r="N451" s="301"/>
      <c r="O451" s="301"/>
    </row>
    <row r="452">
      <c r="A452" s="299"/>
      <c r="B452" s="299"/>
      <c r="C452" s="299"/>
      <c r="D452" s="301"/>
      <c r="E452" s="301"/>
      <c r="F452" s="299"/>
      <c r="G452" s="299"/>
      <c r="H452" s="301"/>
      <c r="I452" s="301"/>
      <c r="J452" s="301"/>
      <c r="K452" s="301"/>
      <c r="L452" s="301"/>
      <c r="M452" s="301"/>
      <c r="N452" s="301"/>
      <c r="O452" s="301"/>
    </row>
    <row r="453">
      <c r="A453" s="299"/>
      <c r="B453" s="299"/>
      <c r="C453" s="299"/>
      <c r="D453" s="301"/>
      <c r="E453" s="301"/>
      <c r="F453" s="299"/>
      <c r="G453" s="299"/>
      <c r="H453" s="301"/>
      <c r="I453" s="301"/>
      <c r="J453" s="301"/>
      <c r="K453" s="301"/>
      <c r="L453" s="301"/>
      <c r="M453" s="301"/>
      <c r="N453" s="301"/>
      <c r="O453" s="301"/>
    </row>
    <row r="454">
      <c r="A454" s="299"/>
      <c r="B454" s="299"/>
      <c r="C454" s="299"/>
      <c r="D454" s="301"/>
      <c r="E454" s="301"/>
      <c r="F454" s="299"/>
      <c r="G454" s="299"/>
      <c r="H454" s="301"/>
      <c r="I454" s="301"/>
      <c r="J454" s="301"/>
      <c r="K454" s="301"/>
      <c r="L454" s="301"/>
      <c r="M454" s="301"/>
      <c r="N454" s="301"/>
      <c r="O454" s="301"/>
    </row>
    <row r="455">
      <c r="A455" s="299"/>
      <c r="B455" s="299"/>
      <c r="C455" s="299"/>
      <c r="D455" s="301"/>
      <c r="E455" s="301"/>
      <c r="F455" s="299"/>
      <c r="G455" s="299"/>
      <c r="H455" s="301"/>
      <c r="I455" s="301"/>
      <c r="J455" s="301"/>
      <c r="K455" s="301"/>
      <c r="L455" s="301"/>
      <c r="M455" s="301"/>
      <c r="N455" s="301"/>
      <c r="O455" s="301"/>
    </row>
    <row r="456">
      <c r="A456" s="299"/>
      <c r="B456" s="299"/>
      <c r="C456" s="299"/>
      <c r="D456" s="301"/>
      <c r="E456" s="301"/>
      <c r="F456" s="299"/>
      <c r="G456" s="299"/>
      <c r="H456" s="301"/>
      <c r="I456" s="301"/>
      <c r="J456" s="301"/>
      <c r="K456" s="301"/>
      <c r="L456" s="301"/>
      <c r="M456" s="301"/>
      <c r="N456" s="301"/>
      <c r="O456" s="301"/>
    </row>
    <row r="457">
      <c r="A457" s="299"/>
      <c r="B457" s="299"/>
      <c r="C457" s="299"/>
      <c r="D457" s="301"/>
      <c r="E457" s="301"/>
      <c r="F457" s="299"/>
      <c r="G457" s="299"/>
      <c r="H457" s="301"/>
      <c r="I457" s="301"/>
      <c r="J457" s="301"/>
      <c r="K457" s="301"/>
      <c r="L457" s="301"/>
      <c r="M457" s="301"/>
      <c r="N457" s="301"/>
      <c r="O457" s="301"/>
    </row>
    <row r="458">
      <c r="A458" s="299"/>
      <c r="B458" s="299"/>
      <c r="C458" s="299"/>
      <c r="D458" s="301"/>
      <c r="E458" s="301"/>
      <c r="F458" s="299"/>
      <c r="G458" s="299"/>
      <c r="H458" s="301"/>
      <c r="I458" s="301"/>
      <c r="J458" s="301"/>
      <c r="K458" s="301"/>
      <c r="L458" s="301"/>
      <c r="M458" s="301"/>
      <c r="N458" s="301"/>
      <c r="O458" s="301"/>
    </row>
    <row r="459">
      <c r="A459" s="299"/>
      <c r="B459" s="299"/>
      <c r="C459" s="299"/>
      <c r="D459" s="301"/>
      <c r="E459" s="301"/>
      <c r="F459" s="299"/>
      <c r="G459" s="299"/>
      <c r="H459" s="301"/>
      <c r="I459" s="301"/>
      <c r="J459" s="301"/>
      <c r="K459" s="301"/>
      <c r="L459" s="301"/>
      <c r="M459" s="301"/>
      <c r="N459" s="301"/>
      <c r="O459" s="301"/>
    </row>
    <row r="460">
      <c r="A460" s="299"/>
      <c r="B460" s="299"/>
      <c r="C460" s="299"/>
      <c r="D460" s="301"/>
      <c r="E460" s="301"/>
      <c r="F460" s="299"/>
      <c r="G460" s="299"/>
      <c r="H460" s="301"/>
      <c r="I460" s="301"/>
      <c r="J460" s="301"/>
      <c r="K460" s="301"/>
      <c r="L460" s="301"/>
      <c r="M460" s="301"/>
      <c r="N460" s="301"/>
      <c r="O460" s="301"/>
    </row>
    <row r="461">
      <c r="A461" s="299"/>
      <c r="B461" s="299"/>
      <c r="C461" s="299"/>
      <c r="D461" s="301"/>
      <c r="E461" s="301"/>
      <c r="F461" s="299"/>
      <c r="G461" s="299"/>
      <c r="H461" s="301"/>
      <c r="I461" s="301"/>
      <c r="J461" s="301"/>
      <c r="K461" s="301"/>
      <c r="L461" s="301"/>
      <c r="M461" s="301"/>
      <c r="N461" s="301"/>
      <c r="O461" s="301"/>
    </row>
    <row r="462">
      <c r="A462" s="299"/>
      <c r="B462" s="299"/>
      <c r="C462" s="299"/>
      <c r="D462" s="301"/>
      <c r="E462" s="301"/>
      <c r="F462" s="299"/>
      <c r="G462" s="299"/>
      <c r="H462" s="301"/>
      <c r="I462" s="301"/>
      <c r="J462" s="301"/>
      <c r="K462" s="301"/>
      <c r="L462" s="301"/>
      <c r="M462" s="301"/>
      <c r="N462" s="301"/>
      <c r="O462" s="301"/>
    </row>
    <row r="463">
      <c r="A463" s="299"/>
      <c r="B463" s="299"/>
      <c r="C463" s="299"/>
      <c r="D463" s="301"/>
      <c r="E463" s="301"/>
      <c r="F463" s="299"/>
      <c r="G463" s="299"/>
      <c r="H463" s="301"/>
      <c r="I463" s="301"/>
      <c r="J463" s="301"/>
      <c r="K463" s="301"/>
      <c r="L463" s="301"/>
      <c r="M463" s="301"/>
      <c r="N463" s="301"/>
      <c r="O463" s="301"/>
    </row>
    <row r="464">
      <c r="A464" s="299"/>
      <c r="B464" s="299"/>
      <c r="C464" s="299"/>
      <c r="D464" s="301"/>
      <c r="E464" s="301"/>
      <c r="F464" s="299"/>
      <c r="G464" s="299"/>
      <c r="H464" s="301"/>
      <c r="I464" s="301"/>
      <c r="J464" s="301"/>
      <c r="K464" s="301"/>
      <c r="L464" s="301"/>
      <c r="M464" s="301"/>
      <c r="N464" s="301"/>
      <c r="O464" s="301"/>
    </row>
    <row r="465">
      <c r="A465" s="299"/>
      <c r="B465" s="299"/>
      <c r="C465" s="299"/>
      <c r="D465" s="301"/>
      <c r="E465" s="301"/>
      <c r="F465" s="299"/>
      <c r="G465" s="299"/>
      <c r="H465" s="301"/>
      <c r="I465" s="301"/>
      <c r="J465" s="301"/>
      <c r="K465" s="301"/>
      <c r="L465" s="301"/>
      <c r="M465" s="301"/>
      <c r="N465" s="301"/>
      <c r="O465" s="301"/>
    </row>
    <row r="466">
      <c r="A466" s="299"/>
      <c r="B466" s="299"/>
      <c r="C466" s="299"/>
      <c r="D466" s="301"/>
      <c r="E466" s="301"/>
      <c r="F466" s="299"/>
      <c r="G466" s="299"/>
      <c r="H466" s="301"/>
      <c r="I466" s="301"/>
      <c r="J466" s="301"/>
      <c r="K466" s="301"/>
      <c r="L466" s="301"/>
      <c r="M466" s="301"/>
      <c r="N466" s="301"/>
      <c r="O466" s="301"/>
    </row>
    <row r="467">
      <c r="A467" s="299"/>
      <c r="B467" s="299"/>
      <c r="C467" s="299"/>
      <c r="D467" s="301"/>
      <c r="E467" s="301"/>
      <c r="F467" s="299"/>
      <c r="G467" s="299"/>
      <c r="H467" s="301"/>
      <c r="I467" s="301"/>
      <c r="J467" s="301"/>
      <c r="K467" s="301"/>
      <c r="L467" s="301"/>
      <c r="M467" s="301"/>
      <c r="N467" s="301"/>
      <c r="O467" s="301"/>
    </row>
    <row r="468">
      <c r="A468" s="299"/>
      <c r="B468" s="299"/>
      <c r="C468" s="299"/>
      <c r="D468" s="301"/>
      <c r="E468" s="301"/>
      <c r="F468" s="299"/>
      <c r="G468" s="299"/>
      <c r="H468" s="301"/>
      <c r="I468" s="301"/>
      <c r="J468" s="301"/>
      <c r="K468" s="301"/>
      <c r="L468" s="301"/>
      <c r="M468" s="301"/>
      <c r="N468" s="301"/>
      <c r="O468" s="301"/>
    </row>
    <row r="469">
      <c r="A469" s="299"/>
      <c r="B469" s="299"/>
      <c r="C469" s="299"/>
      <c r="D469" s="301"/>
      <c r="E469" s="301"/>
      <c r="F469" s="299"/>
      <c r="G469" s="299"/>
      <c r="H469" s="301"/>
      <c r="I469" s="301"/>
      <c r="J469" s="301"/>
      <c r="K469" s="301"/>
      <c r="L469" s="301"/>
      <c r="M469" s="301"/>
      <c r="N469" s="301"/>
      <c r="O469" s="301"/>
    </row>
    <row r="470">
      <c r="A470" s="299"/>
      <c r="B470" s="299"/>
      <c r="C470" s="299"/>
      <c r="D470" s="301"/>
      <c r="E470" s="301"/>
      <c r="F470" s="299"/>
      <c r="G470" s="299"/>
      <c r="H470" s="301"/>
      <c r="I470" s="301"/>
      <c r="J470" s="301"/>
      <c r="K470" s="301"/>
      <c r="L470" s="301"/>
      <c r="M470" s="301"/>
      <c r="N470" s="301"/>
      <c r="O470" s="301"/>
    </row>
    <row r="471">
      <c r="A471" s="299"/>
      <c r="B471" s="299"/>
      <c r="C471" s="299"/>
      <c r="D471" s="301"/>
      <c r="E471" s="301"/>
      <c r="F471" s="299"/>
      <c r="G471" s="299"/>
      <c r="H471" s="301"/>
      <c r="I471" s="301"/>
      <c r="J471" s="301"/>
      <c r="K471" s="301"/>
      <c r="L471" s="301"/>
      <c r="M471" s="301"/>
      <c r="N471" s="301"/>
      <c r="O471" s="301"/>
    </row>
    <row r="472">
      <c r="A472" s="299"/>
      <c r="B472" s="299"/>
      <c r="C472" s="299"/>
      <c r="D472" s="301"/>
      <c r="E472" s="301"/>
      <c r="F472" s="299"/>
      <c r="G472" s="299"/>
      <c r="H472" s="301"/>
      <c r="I472" s="301"/>
      <c r="J472" s="301"/>
      <c r="K472" s="301"/>
      <c r="L472" s="301"/>
      <c r="M472" s="301"/>
      <c r="N472" s="301"/>
      <c r="O472" s="301"/>
    </row>
    <row r="473">
      <c r="A473" s="299"/>
      <c r="B473" s="299"/>
      <c r="C473" s="299"/>
      <c r="D473" s="301"/>
      <c r="E473" s="301"/>
      <c r="F473" s="299"/>
      <c r="G473" s="299"/>
      <c r="H473" s="301"/>
      <c r="I473" s="301"/>
      <c r="J473" s="301"/>
      <c r="K473" s="301"/>
      <c r="L473" s="301"/>
      <c r="M473" s="301"/>
      <c r="N473" s="301"/>
      <c r="O473" s="301"/>
    </row>
    <row r="474">
      <c r="A474" s="299"/>
      <c r="B474" s="299"/>
      <c r="C474" s="299"/>
      <c r="D474" s="301"/>
      <c r="E474" s="301"/>
      <c r="F474" s="299"/>
      <c r="G474" s="299"/>
      <c r="H474" s="301"/>
      <c r="I474" s="301"/>
      <c r="J474" s="301"/>
      <c r="K474" s="301"/>
      <c r="L474" s="301"/>
      <c r="M474" s="301"/>
      <c r="N474" s="301"/>
      <c r="O474" s="301"/>
    </row>
    <row r="475">
      <c r="A475" s="299"/>
      <c r="B475" s="299"/>
      <c r="C475" s="299"/>
      <c r="D475" s="301"/>
      <c r="E475" s="301"/>
      <c r="F475" s="299"/>
      <c r="G475" s="299"/>
      <c r="H475" s="301"/>
      <c r="I475" s="301"/>
      <c r="J475" s="301"/>
      <c r="K475" s="301"/>
      <c r="L475" s="301"/>
      <c r="M475" s="301"/>
      <c r="N475" s="301"/>
      <c r="O475" s="301"/>
    </row>
    <row r="476">
      <c r="A476" s="299"/>
      <c r="B476" s="299"/>
      <c r="C476" s="299"/>
      <c r="D476" s="301"/>
      <c r="E476" s="301"/>
      <c r="F476" s="299"/>
      <c r="G476" s="299"/>
      <c r="H476" s="301"/>
      <c r="I476" s="301"/>
      <c r="J476" s="301"/>
      <c r="K476" s="301"/>
      <c r="L476" s="301"/>
      <c r="M476" s="301"/>
      <c r="N476" s="301"/>
      <c r="O476" s="301"/>
    </row>
    <row r="477">
      <c r="A477" s="299"/>
      <c r="B477" s="299"/>
      <c r="C477" s="299"/>
      <c r="D477" s="301"/>
      <c r="E477" s="301"/>
      <c r="F477" s="299"/>
      <c r="G477" s="299"/>
      <c r="H477" s="301"/>
      <c r="I477" s="301"/>
      <c r="J477" s="301"/>
      <c r="K477" s="301"/>
      <c r="L477" s="301"/>
      <c r="M477" s="301"/>
      <c r="N477" s="301"/>
      <c r="O477" s="301"/>
    </row>
    <row r="478">
      <c r="A478" s="299"/>
      <c r="B478" s="299"/>
      <c r="C478" s="299"/>
      <c r="D478" s="301"/>
      <c r="E478" s="301"/>
      <c r="F478" s="299"/>
      <c r="G478" s="299"/>
      <c r="H478" s="301"/>
      <c r="I478" s="301"/>
      <c r="J478" s="301"/>
      <c r="K478" s="301"/>
      <c r="L478" s="301"/>
      <c r="M478" s="301"/>
      <c r="N478" s="301"/>
      <c r="O478" s="301"/>
    </row>
    <row r="479">
      <c r="A479" s="299"/>
      <c r="B479" s="299"/>
      <c r="C479" s="299"/>
      <c r="D479" s="301"/>
      <c r="E479" s="301"/>
      <c r="F479" s="299"/>
      <c r="G479" s="299"/>
      <c r="H479" s="301"/>
      <c r="I479" s="301"/>
      <c r="J479" s="301"/>
      <c r="K479" s="301"/>
      <c r="L479" s="301"/>
      <c r="M479" s="301"/>
      <c r="N479" s="301"/>
      <c r="O479" s="301"/>
    </row>
    <row r="480">
      <c r="A480" s="299"/>
      <c r="B480" s="299"/>
      <c r="C480" s="299"/>
      <c r="D480" s="301"/>
      <c r="E480" s="301"/>
      <c r="F480" s="299"/>
      <c r="G480" s="299"/>
      <c r="H480" s="301"/>
      <c r="I480" s="301"/>
      <c r="J480" s="301"/>
      <c r="K480" s="301"/>
      <c r="L480" s="301"/>
      <c r="M480" s="301"/>
      <c r="N480" s="301"/>
      <c r="O480" s="301"/>
    </row>
    <row r="481">
      <c r="A481" s="299"/>
      <c r="B481" s="299"/>
      <c r="C481" s="299"/>
      <c r="D481" s="301"/>
      <c r="E481" s="301"/>
      <c r="F481" s="299"/>
      <c r="G481" s="299"/>
      <c r="H481" s="301"/>
      <c r="I481" s="301"/>
      <c r="J481" s="301"/>
      <c r="K481" s="301"/>
      <c r="L481" s="301"/>
      <c r="M481" s="301"/>
      <c r="N481" s="301"/>
      <c r="O481" s="301"/>
    </row>
    <row r="482">
      <c r="A482" s="299"/>
      <c r="B482" s="299"/>
      <c r="C482" s="299"/>
      <c r="D482" s="301"/>
      <c r="E482" s="301"/>
      <c r="F482" s="299"/>
      <c r="G482" s="299"/>
      <c r="H482" s="301"/>
      <c r="I482" s="301"/>
      <c r="J482" s="301"/>
      <c r="K482" s="301"/>
      <c r="L482" s="301"/>
      <c r="M482" s="301"/>
      <c r="N482" s="301"/>
      <c r="O482" s="301"/>
    </row>
    <row r="483">
      <c r="A483" s="299"/>
      <c r="B483" s="299"/>
      <c r="C483" s="299"/>
      <c r="D483" s="301"/>
      <c r="E483" s="301"/>
      <c r="F483" s="299"/>
      <c r="G483" s="299"/>
      <c r="H483" s="301"/>
      <c r="I483" s="301"/>
      <c r="J483" s="301"/>
      <c r="K483" s="301"/>
      <c r="L483" s="301"/>
      <c r="M483" s="301"/>
      <c r="N483" s="301"/>
      <c r="O483" s="301"/>
    </row>
    <row r="484">
      <c r="A484" s="299"/>
      <c r="B484" s="299"/>
      <c r="C484" s="299"/>
      <c r="D484" s="301"/>
      <c r="E484" s="301"/>
      <c r="F484" s="299"/>
      <c r="G484" s="299"/>
      <c r="H484" s="301"/>
      <c r="I484" s="301"/>
      <c r="J484" s="301"/>
      <c r="K484" s="301"/>
      <c r="L484" s="301"/>
      <c r="M484" s="301"/>
      <c r="N484" s="301"/>
      <c r="O484" s="301"/>
    </row>
    <row r="485">
      <c r="A485" s="299"/>
      <c r="B485" s="299"/>
      <c r="C485" s="299"/>
      <c r="D485" s="301"/>
      <c r="E485" s="301"/>
      <c r="F485" s="299"/>
      <c r="G485" s="299"/>
      <c r="H485" s="301"/>
      <c r="I485" s="301"/>
      <c r="J485" s="301"/>
      <c r="K485" s="301"/>
      <c r="L485" s="301"/>
      <c r="M485" s="301"/>
      <c r="N485" s="301"/>
      <c r="O485" s="301"/>
    </row>
    <row r="486">
      <c r="A486" s="299"/>
      <c r="B486" s="299"/>
      <c r="C486" s="299"/>
      <c r="D486" s="301"/>
      <c r="E486" s="301"/>
      <c r="F486" s="299"/>
      <c r="G486" s="299"/>
      <c r="H486" s="301"/>
      <c r="I486" s="301"/>
      <c r="J486" s="301"/>
      <c r="K486" s="301"/>
      <c r="L486" s="301"/>
      <c r="M486" s="301"/>
      <c r="N486" s="301"/>
      <c r="O486" s="301"/>
    </row>
    <row r="487">
      <c r="A487" s="299"/>
      <c r="B487" s="299"/>
      <c r="C487" s="299"/>
      <c r="D487" s="301"/>
      <c r="E487" s="301"/>
      <c r="F487" s="299"/>
      <c r="G487" s="299"/>
      <c r="H487" s="301"/>
      <c r="I487" s="301"/>
      <c r="J487" s="301"/>
      <c r="K487" s="301"/>
      <c r="L487" s="301"/>
      <c r="M487" s="301"/>
      <c r="N487" s="301"/>
      <c r="O487" s="301"/>
    </row>
    <row r="488">
      <c r="A488" s="299"/>
      <c r="B488" s="299"/>
      <c r="C488" s="299"/>
      <c r="D488" s="301"/>
      <c r="E488" s="301"/>
      <c r="F488" s="299"/>
      <c r="G488" s="299"/>
      <c r="H488" s="301"/>
      <c r="I488" s="301"/>
      <c r="J488" s="301"/>
      <c r="K488" s="301"/>
      <c r="L488" s="301"/>
      <c r="M488" s="301"/>
      <c r="N488" s="301"/>
      <c r="O488" s="301"/>
    </row>
    <row r="489">
      <c r="A489" s="299"/>
      <c r="B489" s="299"/>
      <c r="C489" s="299"/>
      <c r="D489" s="301"/>
      <c r="E489" s="301"/>
      <c r="F489" s="299"/>
      <c r="G489" s="299"/>
      <c r="H489" s="301"/>
      <c r="I489" s="301"/>
      <c r="J489" s="301"/>
      <c r="K489" s="301"/>
      <c r="L489" s="301"/>
      <c r="M489" s="301"/>
      <c r="N489" s="301"/>
      <c r="O489" s="301"/>
    </row>
    <row r="490">
      <c r="A490" s="299"/>
      <c r="B490" s="299"/>
      <c r="C490" s="299"/>
      <c r="D490" s="301"/>
      <c r="E490" s="301"/>
      <c r="F490" s="299"/>
      <c r="G490" s="299"/>
      <c r="H490" s="301"/>
      <c r="I490" s="301"/>
      <c r="J490" s="301"/>
      <c r="K490" s="301"/>
      <c r="L490" s="301"/>
      <c r="M490" s="301"/>
      <c r="N490" s="301"/>
      <c r="O490" s="301"/>
    </row>
    <row r="491">
      <c r="A491" s="299"/>
      <c r="B491" s="299"/>
      <c r="C491" s="299"/>
      <c r="D491" s="301"/>
      <c r="E491" s="301"/>
      <c r="F491" s="299"/>
      <c r="G491" s="299"/>
      <c r="H491" s="301"/>
      <c r="I491" s="301"/>
      <c r="J491" s="301"/>
      <c r="K491" s="301"/>
      <c r="L491" s="301"/>
      <c r="M491" s="301"/>
      <c r="N491" s="301"/>
      <c r="O491" s="301"/>
    </row>
    <row r="492">
      <c r="A492" s="299"/>
      <c r="B492" s="299"/>
      <c r="C492" s="299"/>
      <c r="D492" s="301"/>
      <c r="E492" s="301"/>
      <c r="F492" s="299"/>
      <c r="G492" s="299"/>
      <c r="H492" s="301"/>
      <c r="I492" s="301"/>
      <c r="J492" s="301"/>
      <c r="K492" s="301"/>
      <c r="L492" s="301"/>
      <c r="M492" s="301"/>
      <c r="N492" s="301"/>
      <c r="O492" s="301"/>
    </row>
    <row r="493">
      <c r="A493" s="299"/>
      <c r="B493" s="299"/>
      <c r="C493" s="299"/>
      <c r="D493" s="301"/>
      <c r="E493" s="301"/>
      <c r="F493" s="299"/>
      <c r="G493" s="299"/>
      <c r="H493" s="301"/>
      <c r="I493" s="301"/>
      <c r="J493" s="301"/>
      <c r="K493" s="301"/>
      <c r="L493" s="301"/>
      <c r="M493" s="301"/>
      <c r="N493" s="301"/>
      <c r="O493" s="301"/>
    </row>
    <row r="494">
      <c r="A494" s="299"/>
      <c r="B494" s="299"/>
      <c r="C494" s="299"/>
      <c r="D494" s="301"/>
      <c r="E494" s="301"/>
      <c r="F494" s="299"/>
      <c r="G494" s="299"/>
      <c r="H494" s="301"/>
      <c r="I494" s="301"/>
      <c r="J494" s="301"/>
      <c r="K494" s="301"/>
      <c r="L494" s="301"/>
      <c r="M494" s="301"/>
      <c r="N494" s="301"/>
      <c r="O494" s="301"/>
    </row>
    <row r="495">
      <c r="A495" s="299"/>
      <c r="B495" s="299"/>
      <c r="C495" s="299"/>
      <c r="D495" s="301"/>
      <c r="E495" s="301"/>
      <c r="F495" s="299"/>
      <c r="G495" s="299"/>
      <c r="H495" s="301"/>
      <c r="I495" s="301"/>
      <c r="J495" s="301"/>
      <c r="K495" s="301"/>
      <c r="L495" s="301"/>
      <c r="M495" s="301"/>
      <c r="N495" s="301"/>
      <c r="O495" s="301"/>
    </row>
    <row r="496">
      <c r="A496" s="299"/>
      <c r="B496" s="299"/>
      <c r="C496" s="299"/>
      <c r="D496" s="301"/>
      <c r="E496" s="301"/>
      <c r="F496" s="299"/>
      <c r="G496" s="299"/>
      <c r="H496" s="301"/>
      <c r="I496" s="301"/>
      <c r="J496" s="301"/>
      <c r="K496" s="301"/>
      <c r="L496" s="301"/>
      <c r="M496" s="301"/>
      <c r="N496" s="301"/>
      <c r="O496" s="301"/>
    </row>
    <row r="497">
      <c r="A497" s="299"/>
      <c r="B497" s="299"/>
      <c r="C497" s="299"/>
      <c r="D497" s="301"/>
      <c r="E497" s="301"/>
      <c r="F497" s="299"/>
      <c r="G497" s="299"/>
      <c r="H497" s="301"/>
      <c r="I497" s="301"/>
      <c r="J497" s="301"/>
      <c r="K497" s="301"/>
      <c r="L497" s="301"/>
      <c r="M497" s="301"/>
      <c r="N497" s="301"/>
      <c r="O497" s="301"/>
    </row>
    <row r="498">
      <c r="A498" s="299"/>
      <c r="B498" s="299"/>
      <c r="C498" s="299"/>
      <c r="D498" s="301"/>
      <c r="E498" s="301"/>
      <c r="F498" s="299"/>
      <c r="G498" s="299"/>
      <c r="H498" s="301"/>
      <c r="I498" s="301"/>
      <c r="J498" s="301"/>
      <c r="K498" s="301"/>
      <c r="L498" s="301"/>
      <c r="M498" s="301"/>
      <c r="N498" s="301"/>
      <c r="O498" s="301"/>
    </row>
    <row r="499">
      <c r="A499" s="299"/>
      <c r="B499" s="299"/>
      <c r="C499" s="299"/>
      <c r="D499" s="301"/>
      <c r="E499" s="301"/>
      <c r="F499" s="299"/>
      <c r="G499" s="299"/>
      <c r="H499" s="301"/>
      <c r="I499" s="301"/>
      <c r="J499" s="301"/>
      <c r="K499" s="301"/>
      <c r="L499" s="301"/>
      <c r="M499" s="301"/>
      <c r="N499" s="301"/>
      <c r="O499" s="301"/>
    </row>
    <row r="500">
      <c r="A500" s="299"/>
      <c r="B500" s="299"/>
      <c r="C500" s="299"/>
      <c r="D500" s="301"/>
      <c r="E500" s="301"/>
      <c r="F500" s="299"/>
      <c r="G500" s="299"/>
      <c r="H500" s="301"/>
      <c r="I500" s="301"/>
      <c r="J500" s="301"/>
      <c r="K500" s="301"/>
      <c r="L500" s="301"/>
      <c r="M500" s="301"/>
      <c r="N500" s="301"/>
      <c r="O500" s="301"/>
    </row>
    <row r="501">
      <c r="A501" s="299"/>
      <c r="B501" s="299"/>
      <c r="C501" s="299"/>
      <c r="D501" s="301"/>
      <c r="E501" s="301"/>
      <c r="F501" s="299"/>
      <c r="G501" s="299"/>
      <c r="H501" s="301"/>
      <c r="I501" s="301"/>
      <c r="J501" s="301"/>
      <c r="K501" s="301"/>
      <c r="L501" s="301"/>
      <c r="M501" s="301"/>
      <c r="N501" s="301"/>
      <c r="O501" s="301"/>
    </row>
    <row r="502">
      <c r="A502" s="299"/>
      <c r="B502" s="299"/>
      <c r="C502" s="299"/>
      <c r="D502" s="301"/>
      <c r="E502" s="301"/>
      <c r="F502" s="299"/>
      <c r="G502" s="299"/>
      <c r="H502" s="301"/>
      <c r="I502" s="301"/>
      <c r="J502" s="301"/>
      <c r="K502" s="301"/>
      <c r="L502" s="301"/>
      <c r="M502" s="301"/>
      <c r="N502" s="301"/>
      <c r="O502" s="301"/>
    </row>
    <row r="503">
      <c r="A503" s="299"/>
      <c r="B503" s="299"/>
      <c r="C503" s="299"/>
      <c r="D503" s="301"/>
      <c r="E503" s="301"/>
      <c r="F503" s="299"/>
      <c r="G503" s="299"/>
      <c r="H503" s="301"/>
      <c r="I503" s="301"/>
      <c r="J503" s="301"/>
      <c r="K503" s="301"/>
      <c r="L503" s="301"/>
      <c r="M503" s="301"/>
      <c r="N503" s="301"/>
      <c r="O503" s="301"/>
    </row>
    <row r="504">
      <c r="A504" s="299"/>
      <c r="B504" s="299"/>
      <c r="C504" s="299"/>
      <c r="D504" s="301"/>
      <c r="E504" s="301"/>
      <c r="F504" s="299"/>
      <c r="G504" s="299"/>
      <c r="H504" s="301"/>
      <c r="I504" s="301"/>
      <c r="J504" s="301"/>
      <c r="K504" s="301"/>
      <c r="L504" s="301"/>
      <c r="M504" s="301"/>
      <c r="N504" s="301"/>
      <c r="O504" s="301"/>
    </row>
    <row r="505">
      <c r="A505" s="299"/>
      <c r="B505" s="299"/>
      <c r="C505" s="299"/>
      <c r="D505" s="301"/>
      <c r="E505" s="301"/>
      <c r="F505" s="299"/>
      <c r="G505" s="299"/>
      <c r="H505" s="301"/>
      <c r="I505" s="301"/>
      <c r="J505" s="301"/>
      <c r="K505" s="301"/>
      <c r="L505" s="301"/>
      <c r="M505" s="301"/>
      <c r="N505" s="301"/>
      <c r="O505" s="301"/>
    </row>
    <row r="506">
      <c r="A506" s="299"/>
      <c r="B506" s="299"/>
      <c r="C506" s="299"/>
      <c r="D506" s="301"/>
      <c r="E506" s="301"/>
      <c r="F506" s="299"/>
      <c r="G506" s="299"/>
      <c r="H506" s="301"/>
      <c r="I506" s="301"/>
      <c r="J506" s="301"/>
      <c r="K506" s="301"/>
      <c r="L506" s="301"/>
      <c r="M506" s="301"/>
      <c r="N506" s="301"/>
      <c r="O506" s="301"/>
    </row>
    <row r="507">
      <c r="A507" s="299"/>
      <c r="B507" s="299"/>
      <c r="C507" s="299"/>
      <c r="D507" s="301"/>
      <c r="E507" s="301"/>
      <c r="F507" s="299"/>
      <c r="G507" s="299"/>
      <c r="H507" s="301"/>
      <c r="I507" s="301"/>
      <c r="J507" s="301"/>
      <c r="K507" s="301"/>
      <c r="L507" s="301"/>
      <c r="M507" s="301"/>
      <c r="N507" s="301"/>
      <c r="O507" s="301"/>
    </row>
    <row r="508">
      <c r="A508" s="299"/>
      <c r="B508" s="299"/>
      <c r="C508" s="299"/>
      <c r="D508" s="301"/>
      <c r="E508" s="301"/>
      <c r="F508" s="299"/>
      <c r="G508" s="299"/>
      <c r="H508" s="301"/>
      <c r="I508" s="301"/>
      <c r="J508" s="301"/>
      <c r="K508" s="301"/>
      <c r="L508" s="301"/>
      <c r="M508" s="301"/>
      <c r="N508" s="301"/>
      <c r="O508" s="301"/>
    </row>
    <row r="509">
      <c r="A509" s="299"/>
      <c r="B509" s="299"/>
      <c r="C509" s="299"/>
      <c r="D509" s="301"/>
      <c r="E509" s="301"/>
      <c r="F509" s="299"/>
      <c r="G509" s="299"/>
      <c r="H509" s="301"/>
      <c r="I509" s="301"/>
      <c r="J509" s="301"/>
      <c r="K509" s="301"/>
      <c r="L509" s="301"/>
      <c r="M509" s="301"/>
      <c r="N509" s="301"/>
      <c r="O509" s="301"/>
    </row>
    <row r="510">
      <c r="A510" s="299"/>
      <c r="B510" s="299"/>
      <c r="C510" s="299"/>
      <c r="D510" s="301"/>
      <c r="E510" s="301"/>
      <c r="F510" s="299"/>
      <c r="G510" s="299"/>
      <c r="H510" s="301"/>
      <c r="I510" s="301"/>
      <c r="J510" s="301"/>
      <c r="K510" s="301"/>
      <c r="L510" s="301"/>
      <c r="M510" s="301"/>
      <c r="N510" s="301"/>
      <c r="O510" s="301"/>
    </row>
    <row r="511">
      <c r="A511" s="299"/>
      <c r="B511" s="299"/>
      <c r="C511" s="299"/>
      <c r="D511" s="301"/>
      <c r="E511" s="301"/>
      <c r="F511" s="299"/>
      <c r="G511" s="299"/>
      <c r="H511" s="301"/>
      <c r="I511" s="301"/>
      <c r="J511" s="301"/>
      <c r="K511" s="301"/>
      <c r="L511" s="301"/>
      <c r="M511" s="301"/>
      <c r="N511" s="301"/>
      <c r="O511" s="301"/>
    </row>
    <row r="512">
      <c r="A512" s="299"/>
      <c r="B512" s="299"/>
      <c r="C512" s="299"/>
      <c r="D512" s="301"/>
      <c r="E512" s="301"/>
      <c r="F512" s="299"/>
      <c r="G512" s="299"/>
      <c r="H512" s="301"/>
      <c r="I512" s="301"/>
      <c r="J512" s="301"/>
      <c r="K512" s="301"/>
      <c r="L512" s="301"/>
      <c r="M512" s="301"/>
      <c r="N512" s="301"/>
      <c r="O512" s="301"/>
    </row>
    <row r="513">
      <c r="A513" s="299"/>
      <c r="B513" s="299"/>
      <c r="C513" s="299"/>
      <c r="D513" s="301"/>
      <c r="E513" s="301"/>
      <c r="F513" s="299"/>
      <c r="G513" s="299"/>
      <c r="H513" s="301"/>
      <c r="I513" s="301"/>
      <c r="J513" s="301"/>
      <c r="K513" s="301"/>
      <c r="L513" s="301"/>
      <c r="M513" s="301"/>
      <c r="N513" s="301"/>
      <c r="O513" s="301"/>
    </row>
    <row r="514">
      <c r="A514" s="299"/>
      <c r="B514" s="299"/>
      <c r="C514" s="299"/>
      <c r="D514" s="301"/>
      <c r="E514" s="301"/>
      <c r="F514" s="299"/>
      <c r="G514" s="299"/>
      <c r="H514" s="301"/>
      <c r="I514" s="301"/>
      <c r="J514" s="301"/>
      <c r="K514" s="301"/>
      <c r="L514" s="301"/>
      <c r="M514" s="301"/>
      <c r="N514" s="301"/>
      <c r="O514" s="301"/>
    </row>
    <row r="515">
      <c r="A515" s="299"/>
      <c r="B515" s="299"/>
      <c r="C515" s="299"/>
      <c r="D515" s="301"/>
      <c r="E515" s="301"/>
      <c r="F515" s="299"/>
      <c r="G515" s="299"/>
      <c r="H515" s="301"/>
      <c r="I515" s="301"/>
      <c r="J515" s="301"/>
      <c r="K515" s="301"/>
      <c r="L515" s="301"/>
      <c r="M515" s="301"/>
      <c r="N515" s="301"/>
      <c r="O515" s="301"/>
    </row>
    <row r="516">
      <c r="A516" s="299"/>
      <c r="B516" s="299"/>
      <c r="C516" s="299"/>
      <c r="D516" s="301"/>
      <c r="E516" s="301"/>
      <c r="F516" s="299"/>
      <c r="G516" s="299"/>
      <c r="H516" s="301"/>
      <c r="I516" s="301"/>
      <c r="J516" s="301"/>
      <c r="K516" s="301"/>
      <c r="L516" s="301"/>
      <c r="M516" s="301"/>
      <c r="N516" s="301"/>
      <c r="O516" s="301"/>
    </row>
    <row r="517">
      <c r="A517" s="299"/>
      <c r="B517" s="299"/>
      <c r="C517" s="299"/>
      <c r="D517" s="301"/>
      <c r="E517" s="301"/>
      <c r="F517" s="299"/>
      <c r="G517" s="299"/>
      <c r="H517" s="301"/>
      <c r="I517" s="301"/>
      <c r="J517" s="301"/>
      <c r="K517" s="301"/>
      <c r="L517" s="301"/>
      <c r="M517" s="301"/>
      <c r="N517" s="301"/>
      <c r="O517" s="301"/>
    </row>
    <row r="518">
      <c r="A518" s="299"/>
      <c r="B518" s="299"/>
      <c r="C518" s="299"/>
      <c r="D518" s="301"/>
      <c r="E518" s="301"/>
      <c r="F518" s="299"/>
      <c r="G518" s="299"/>
      <c r="H518" s="301"/>
      <c r="I518" s="301"/>
      <c r="J518" s="301"/>
      <c r="K518" s="301"/>
      <c r="L518" s="301"/>
      <c r="M518" s="301"/>
      <c r="N518" s="301"/>
      <c r="O518" s="301"/>
    </row>
    <row r="519">
      <c r="A519" s="299"/>
      <c r="B519" s="299"/>
      <c r="C519" s="299"/>
      <c r="D519" s="301"/>
      <c r="E519" s="301"/>
      <c r="F519" s="299"/>
      <c r="G519" s="299"/>
      <c r="H519" s="301"/>
      <c r="I519" s="301"/>
      <c r="J519" s="301"/>
      <c r="K519" s="301"/>
      <c r="L519" s="301"/>
      <c r="M519" s="301"/>
      <c r="N519" s="301"/>
      <c r="O519" s="301"/>
    </row>
    <row r="520">
      <c r="A520" s="299"/>
      <c r="B520" s="299"/>
      <c r="C520" s="299"/>
      <c r="D520" s="301"/>
      <c r="E520" s="301"/>
      <c r="F520" s="299"/>
      <c r="G520" s="299"/>
      <c r="H520" s="301"/>
      <c r="I520" s="301"/>
      <c r="J520" s="301"/>
      <c r="K520" s="301"/>
      <c r="L520" s="301"/>
      <c r="M520" s="301"/>
      <c r="N520" s="301"/>
      <c r="O520" s="301"/>
    </row>
    <row r="521">
      <c r="A521" s="299"/>
      <c r="B521" s="299"/>
      <c r="C521" s="299"/>
      <c r="D521" s="301"/>
      <c r="E521" s="301"/>
      <c r="F521" s="299"/>
      <c r="G521" s="299"/>
      <c r="H521" s="301"/>
      <c r="I521" s="301"/>
      <c r="J521" s="301"/>
      <c r="K521" s="301"/>
      <c r="L521" s="301"/>
      <c r="M521" s="301"/>
      <c r="N521" s="301"/>
      <c r="O521" s="301"/>
    </row>
    <row r="522">
      <c r="A522" s="299"/>
      <c r="B522" s="299"/>
      <c r="C522" s="299"/>
      <c r="D522" s="301"/>
      <c r="E522" s="301"/>
      <c r="F522" s="299"/>
      <c r="G522" s="299"/>
      <c r="H522" s="301"/>
      <c r="I522" s="301"/>
      <c r="J522" s="301"/>
      <c r="K522" s="301"/>
      <c r="L522" s="301"/>
      <c r="M522" s="301"/>
      <c r="N522" s="301"/>
      <c r="O522" s="301"/>
    </row>
    <row r="523">
      <c r="A523" s="299"/>
      <c r="B523" s="299"/>
      <c r="C523" s="299"/>
      <c r="D523" s="301"/>
      <c r="E523" s="301"/>
      <c r="F523" s="299"/>
      <c r="G523" s="299"/>
      <c r="H523" s="301"/>
      <c r="I523" s="301"/>
      <c r="J523" s="301"/>
      <c r="K523" s="301"/>
      <c r="L523" s="301"/>
      <c r="M523" s="301"/>
      <c r="N523" s="301"/>
      <c r="O523" s="301"/>
    </row>
    <row r="524">
      <c r="A524" s="299"/>
      <c r="B524" s="299"/>
      <c r="C524" s="299"/>
      <c r="D524" s="301"/>
      <c r="E524" s="301"/>
      <c r="F524" s="299"/>
      <c r="G524" s="299"/>
      <c r="H524" s="301"/>
      <c r="I524" s="301"/>
      <c r="J524" s="301"/>
      <c r="K524" s="301"/>
      <c r="L524" s="301"/>
      <c r="M524" s="301"/>
      <c r="N524" s="301"/>
      <c r="O524" s="301"/>
    </row>
    <row r="525">
      <c r="A525" s="299"/>
      <c r="B525" s="299"/>
      <c r="C525" s="299"/>
      <c r="D525" s="301"/>
      <c r="E525" s="301"/>
      <c r="F525" s="299"/>
      <c r="G525" s="299"/>
      <c r="H525" s="301"/>
      <c r="I525" s="301"/>
      <c r="J525" s="301"/>
      <c r="K525" s="301"/>
      <c r="L525" s="301"/>
      <c r="M525" s="301"/>
      <c r="N525" s="301"/>
      <c r="O525" s="301"/>
    </row>
    <row r="526">
      <c r="A526" s="299"/>
      <c r="B526" s="299"/>
      <c r="C526" s="299"/>
      <c r="D526" s="301"/>
      <c r="E526" s="301"/>
      <c r="F526" s="299"/>
      <c r="G526" s="299"/>
      <c r="H526" s="301"/>
      <c r="I526" s="301"/>
      <c r="J526" s="301"/>
      <c r="K526" s="301"/>
      <c r="L526" s="301"/>
      <c r="M526" s="301"/>
      <c r="N526" s="301"/>
      <c r="O526" s="301"/>
    </row>
    <row r="527">
      <c r="A527" s="299"/>
      <c r="B527" s="299"/>
      <c r="C527" s="299"/>
      <c r="D527" s="301"/>
      <c r="E527" s="301"/>
      <c r="F527" s="299"/>
      <c r="G527" s="299"/>
      <c r="H527" s="301"/>
      <c r="I527" s="301"/>
      <c r="J527" s="301"/>
      <c r="K527" s="301"/>
      <c r="L527" s="301"/>
      <c r="M527" s="301"/>
      <c r="N527" s="301"/>
      <c r="O527" s="301"/>
    </row>
    <row r="528">
      <c r="A528" s="299"/>
      <c r="B528" s="299"/>
      <c r="C528" s="299"/>
      <c r="D528" s="301"/>
      <c r="E528" s="301"/>
      <c r="F528" s="299"/>
      <c r="G528" s="299"/>
      <c r="H528" s="301"/>
      <c r="I528" s="301"/>
      <c r="J528" s="301"/>
      <c r="K528" s="301"/>
      <c r="L528" s="301"/>
      <c r="M528" s="301"/>
      <c r="N528" s="301"/>
      <c r="O528" s="301"/>
    </row>
    <row r="529">
      <c r="A529" s="299"/>
      <c r="B529" s="299"/>
      <c r="C529" s="299"/>
      <c r="D529" s="301"/>
      <c r="E529" s="301"/>
      <c r="F529" s="299"/>
      <c r="G529" s="299"/>
      <c r="H529" s="301"/>
      <c r="I529" s="301"/>
      <c r="J529" s="301"/>
      <c r="K529" s="301"/>
      <c r="L529" s="301"/>
      <c r="M529" s="301"/>
      <c r="N529" s="301"/>
      <c r="O529" s="301"/>
    </row>
    <row r="530">
      <c r="A530" s="299"/>
      <c r="B530" s="299"/>
      <c r="C530" s="299"/>
      <c r="D530" s="301"/>
      <c r="E530" s="301"/>
      <c r="F530" s="299"/>
      <c r="G530" s="299"/>
      <c r="H530" s="301"/>
      <c r="I530" s="301"/>
      <c r="J530" s="301"/>
      <c r="K530" s="301"/>
      <c r="L530" s="301"/>
      <c r="M530" s="301"/>
      <c r="N530" s="301"/>
      <c r="O530" s="301"/>
    </row>
    <row r="531">
      <c r="A531" s="299"/>
      <c r="B531" s="299"/>
      <c r="C531" s="299"/>
      <c r="D531" s="301"/>
      <c r="E531" s="301"/>
      <c r="F531" s="299"/>
      <c r="G531" s="299"/>
      <c r="H531" s="301"/>
      <c r="I531" s="301"/>
      <c r="J531" s="301"/>
      <c r="K531" s="301"/>
      <c r="L531" s="301"/>
      <c r="M531" s="301"/>
      <c r="N531" s="301"/>
      <c r="O531" s="301"/>
    </row>
    <row r="532">
      <c r="A532" s="299"/>
      <c r="B532" s="299"/>
      <c r="C532" s="299"/>
      <c r="D532" s="301"/>
      <c r="E532" s="301"/>
      <c r="F532" s="299"/>
      <c r="G532" s="299"/>
      <c r="H532" s="301"/>
      <c r="I532" s="301"/>
      <c r="J532" s="301"/>
      <c r="K532" s="301"/>
      <c r="L532" s="301"/>
      <c r="M532" s="301"/>
      <c r="N532" s="301"/>
      <c r="O532" s="301"/>
    </row>
    <row r="533">
      <c r="A533" s="299"/>
      <c r="B533" s="299"/>
      <c r="C533" s="299"/>
      <c r="D533" s="301"/>
      <c r="E533" s="301"/>
      <c r="F533" s="299"/>
      <c r="G533" s="299"/>
      <c r="H533" s="301"/>
      <c r="I533" s="301"/>
      <c r="J533" s="301"/>
      <c r="K533" s="301"/>
      <c r="L533" s="301"/>
      <c r="M533" s="301"/>
      <c r="N533" s="301"/>
      <c r="O533" s="301"/>
    </row>
    <row r="534">
      <c r="A534" s="299"/>
      <c r="B534" s="299"/>
      <c r="C534" s="299"/>
      <c r="D534" s="301"/>
      <c r="E534" s="301"/>
      <c r="F534" s="299"/>
      <c r="G534" s="299"/>
      <c r="H534" s="301"/>
      <c r="I534" s="301"/>
      <c r="J534" s="301"/>
      <c r="K534" s="301"/>
      <c r="L534" s="301"/>
      <c r="M534" s="301"/>
      <c r="N534" s="301"/>
      <c r="O534" s="301"/>
    </row>
    <row r="535">
      <c r="A535" s="299"/>
      <c r="B535" s="299"/>
      <c r="C535" s="299"/>
      <c r="D535" s="301"/>
      <c r="E535" s="301"/>
      <c r="F535" s="299"/>
      <c r="G535" s="299"/>
      <c r="H535" s="301"/>
      <c r="I535" s="301"/>
      <c r="J535" s="301"/>
      <c r="K535" s="301"/>
      <c r="L535" s="301"/>
      <c r="M535" s="301"/>
      <c r="N535" s="301"/>
      <c r="O535" s="301"/>
    </row>
    <row r="536">
      <c r="A536" s="299"/>
      <c r="B536" s="299"/>
      <c r="C536" s="299"/>
      <c r="D536" s="301"/>
      <c r="E536" s="301"/>
      <c r="F536" s="299"/>
      <c r="G536" s="299"/>
      <c r="H536" s="301"/>
      <c r="I536" s="301"/>
      <c r="J536" s="301"/>
      <c r="K536" s="301"/>
      <c r="L536" s="301"/>
      <c r="M536" s="301"/>
      <c r="N536" s="301"/>
      <c r="O536" s="301"/>
    </row>
    <row r="537">
      <c r="A537" s="299"/>
      <c r="B537" s="299"/>
      <c r="C537" s="299"/>
      <c r="D537" s="301"/>
      <c r="E537" s="301"/>
      <c r="F537" s="299"/>
      <c r="G537" s="299"/>
      <c r="H537" s="301"/>
      <c r="I537" s="301"/>
      <c r="J537" s="301"/>
      <c r="K537" s="301"/>
      <c r="L537" s="301"/>
      <c r="M537" s="301"/>
      <c r="N537" s="301"/>
      <c r="O537" s="301"/>
    </row>
    <row r="538">
      <c r="A538" s="299"/>
      <c r="B538" s="299"/>
      <c r="C538" s="299"/>
      <c r="D538" s="301"/>
      <c r="E538" s="301"/>
      <c r="F538" s="299"/>
      <c r="G538" s="299"/>
      <c r="H538" s="301"/>
      <c r="I538" s="301"/>
      <c r="J538" s="301"/>
      <c r="K538" s="301"/>
      <c r="L538" s="301"/>
      <c r="M538" s="301"/>
      <c r="N538" s="301"/>
      <c r="O538" s="301"/>
    </row>
    <row r="539">
      <c r="A539" s="299"/>
      <c r="B539" s="299"/>
      <c r="C539" s="299"/>
      <c r="D539" s="301"/>
      <c r="E539" s="301"/>
      <c r="F539" s="299"/>
      <c r="G539" s="299"/>
      <c r="H539" s="301"/>
      <c r="I539" s="301"/>
      <c r="J539" s="301"/>
      <c r="K539" s="301"/>
      <c r="L539" s="301"/>
      <c r="M539" s="301"/>
      <c r="N539" s="301"/>
      <c r="O539" s="301"/>
    </row>
    <row r="540">
      <c r="A540" s="299"/>
      <c r="B540" s="299"/>
      <c r="C540" s="299"/>
      <c r="D540" s="301"/>
      <c r="E540" s="301"/>
      <c r="F540" s="299"/>
      <c r="G540" s="299"/>
      <c r="H540" s="301"/>
      <c r="I540" s="301"/>
      <c r="J540" s="301"/>
      <c r="K540" s="301"/>
      <c r="L540" s="301"/>
      <c r="M540" s="301"/>
      <c r="N540" s="301"/>
      <c r="O540" s="301"/>
    </row>
    <row r="541">
      <c r="A541" s="299"/>
      <c r="B541" s="299"/>
      <c r="C541" s="299"/>
      <c r="D541" s="301"/>
      <c r="E541" s="301"/>
      <c r="F541" s="299"/>
      <c r="G541" s="299"/>
      <c r="H541" s="301"/>
      <c r="I541" s="301"/>
      <c r="J541" s="301"/>
      <c r="K541" s="301"/>
      <c r="L541" s="301"/>
      <c r="M541" s="301"/>
      <c r="N541" s="301"/>
      <c r="O541" s="301"/>
    </row>
    <row r="542">
      <c r="A542" s="299"/>
      <c r="B542" s="299"/>
      <c r="C542" s="299"/>
      <c r="D542" s="301"/>
      <c r="E542" s="301"/>
      <c r="F542" s="299"/>
      <c r="G542" s="299"/>
      <c r="H542" s="301"/>
      <c r="I542" s="301"/>
      <c r="J542" s="301"/>
      <c r="K542" s="301"/>
      <c r="L542" s="301"/>
      <c r="M542" s="301"/>
      <c r="N542" s="301"/>
      <c r="O542" s="301"/>
    </row>
    <row r="543">
      <c r="A543" s="299"/>
      <c r="B543" s="299"/>
      <c r="C543" s="299"/>
      <c r="D543" s="301"/>
      <c r="E543" s="301"/>
      <c r="F543" s="299"/>
      <c r="G543" s="299"/>
      <c r="H543" s="301"/>
      <c r="I543" s="301"/>
      <c r="J543" s="301"/>
      <c r="K543" s="301"/>
      <c r="L543" s="301"/>
      <c r="M543" s="301"/>
      <c r="N543" s="301"/>
      <c r="O543" s="301"/>
    </row>
    <row r="544">
      <c r="A544" s="299"/>
      <c r="B544" s="299"/>
      <c r="C544" s="299"/>
      <c r="D544" s="301"/>
      <c r="E544" s="301"/>
      <c r="F544" s="299"/>
      <c r="G544" s="299"/>
      <c r="H544" s="301"/>
      <c r="I544" s="301"/>
      <c r="J544" s="301"/>
      <c r="K544" s="301"/>
      <c r="L544" s="301"/>
      <c r="M544" s="301"/>
      <c r="N544" s="301"/>
      <c r="O544" s="301"/>
    </row>
    <row r="545">
      <c r="A545" s="299"/>
      <c r="B545" s="299"/>
      <c r="C545" s="299"/>
      <c r="D545" s="301"/>
      <c r="E545" s="301"/>
      <c r="F545" s="299"/>
      <c r="G545" s="299"/>
      <c r="H545" s="301"/>
      <c r="I545" s="301"/>
      <c r="J545" s="301"/>
      <c r="K545" s="301"/>
      <c r="L545" s="301"/>
      <c r="M545" s="301"/>
      <c r="N545" s="301"/>
      <c r="O545" s="301"/>
    </row>
    <row r="546">
      <c r="A546" s="299"/>
      <c r="B546" s="299"/>
      <c r="C546" s="299"/>
      <c r="D546" s="301"/>
      <c r="E546" s="301"/>
      <c r="F546" s="299"/>
      <c r="G546" s="299"/>
      <c r="H546" s="301"/>
      <c r="I546" s="301"/>
      <c r="J546" s="301"/>
      <c r="K546" s="301"/>
      <c r="L546" s="301"/>
      <c r="M546" s="301"/>
      <c r="N546" s="301"/>
      <c r="O546" s="301"/>
    </row>
    <row r="547">
      <c r="A547" s="299"/>
      <c r="B547" s="299"/>
      <c r="C547" s="299"/>
      <c r="D547" s="301"/>
      <c r="E547" s="301"/>
      <c r="F547" s="299"/>
      <c r="G547" s="299"/>
      <c r="H547" s="301"/>
      <c r="I547" s="301"/>
      <c r="J547" s="301"/>
      <c r="K547" s="301"/>
      <c r="L547" s="301"/>
      <c r="M547" s="301"/>
      <c r="N547" s="301"/>
      <c r="O547" s="301"/>
    </row>
    <row r="548">
      <c r="A548" s="299"/>
      <c r="B548" s="299"/>
      <c r="C548" s="299"/>
      <c r="D548" s="301"/>
      <c r="E548" s="301"/>
      <c r="F548" s="299"/>
      <c r="G548" s="299"/>
      <c r="H548" s="301"/>
      <c r="I548" s="301"/>
      <c r="J548" s="301"/>
      <c r="K548" s="301"/>
      <c r="L548" s="301"/>
      <c r="M548" s="301"/>
      <c r="N548" s="301"/>
      <c r="O548" s="301"/>
    </row>
    <row r="549">
      <c r="A549" s="299"/>
      <c r="B549" s="299"/>
      <c r="C549" s="299"/>
      <c r="D549" s="301"/>
      <c r="E549" s="301"/>
      <c r="F549" s="299"/>
      <c r="G549" s="299"/>
      <c r="H549" s="301"/>
      <c r="I549" s="301"/>
      <c r="J549" s="301"/>
      <c r="K549" s="301"/>
      <c r="L549" s="301"/>
      <c r="M549" s="301"/>
      <c r="N549" s="301"/>
      <c r="O549" s="301"/>
    </row>
    <row r="550">
      <c r="A550" s="299"/>
      <c r="B550" s="299"/>
      <c r="C550" s="299"/>
      <c r="D550" s="301"/>
      <c r="E550" s="301"/>
      <c r="F550" s="299"/>
      <c r="G550" s="299"/>
      <c r="H550" s="301"/>
      <c r="I550" s="301"/>
      <c r="J550" s="301"/>
      <c r="K550" s="301"/>
      <c r="L550" s="301"/>
      <c r="M550" s="301"/>
      <c r="N550" s="301"/>
      <c r="O550" s="301"/>
    </row>
    <row r="551">
      <c r="A551" s="299"/>
      <c r="B551" s="299"/>
      <c r="C551" s="299"/>
      <c r="D551" s="301"/>
      <c r="E551" s="301"/>
      <c r="F551" s="299"/>
      <c r="G551" s="299"/>
      <c r="H551" s="301"/>
      <c r="I551" s="301"/>
      <c r="J551" s="301"/>
      <c r="K551" s="301"/>
      <c r="L551" s="301"/>
      <c r="M551" s="301"/>
      <c r="N551" s="301"/>
      <c r="O551" s="301"/>
    </row>
    <row r="552">
      <c r="A552" s="299"/>
      <c r="B552" s="299"/>
      <c r="C552" s="299"/>
      <c r="D552" s="301"/>
      <c r="E552" s="301"/>
      <c r="F552" s="299"/>
      <c r="G552" s="299"/>
      <c r="H552" s="301"/>
      <c r="I552" s="301"/>
      <c r="J552" s="301"/>
      <c r="K552" s="301"/>
      <c r="L552" s="301"/>
      <c r="M552" s="301"/>
      <c r="N552" s="301"/>
      <c r="O552" s="301"/>
    </row>
    <row r="553">
      <c r="A553" s="299"/>
      <c r="B553" s="299"/>
      <c r="C553" s="299"/>
      <c r="D553" s="301"/>
      <c r="E553" s="301"/>
      <c r="F553" s="299"/>
      <c r="G553" s="299"/>
      <c r="H553" s="301"/>
      <c r="I553" s="301"/>
      <c r="J553" s="301"/>
      <c r="K553" s="301"/>
      <c r="L553" s="301"/>
      <c r="M553" s="301"/>
      <c r="N553" s="301"/>
      <c r="O553" s="301"/>
    </row>
    <row r="554">
      <c r="A554" s="299"/>
      <c r="B554" s="299"/>
      <c r="C554" s="299"/>
      <c r="D554" s="301"/>
      <c r="E554" s="301"/>
      <c r="F554" s="299"/>
      <c r="G554" s="299"/>
      <c r="H554" s="301"/>
      <c r="I554" s="301"/>
      <c r="J554" s="301"/>
      <c r="K554" s="301"/>
      <c r="L554" s="301"/>
      <c r="M554" s="301"/>
      <c r="N554" s="301"/>
      <c r="O554" s="301"/>
    </row>
    <row r="555">
      <c r="A555" s="299"/>
      <c r="B555" s="299"/>
      <c r="C555" s="299"/>
      <c r="D555" s="301"/>
      <c r="E555" s="301"/>
      <c r="F555" s="299"/>
      <c r="G555" s="299"/>
      <c r="H555" s="301"/>
      <c r="I555" s="301"/>
      <c r="J555" s="301"/>
      <c r="K555" s="301"/>
      <c r="L555" s="301"/>
      <c r="M555" s="301"/>
      <c r="N555" s="301"/>
      <c r="O555" s="301"/>
    </row>
    <row r="556">
      <c r="A556" s="299"/>
      <c r="B556" s="299"/>
      <c r="C556" s="299"/>
      <c r="D556" s="301"/>
      <c r="E556" s="301"/>
      <c r="F556" s="299"/>
      <c r="G556" s="299"/>
      <c r="H556" s="301"/>
      <c r="I556" s="301"/>
      <c r="J556" s="301"/>
      <c r="K556" s="301"/>
      <c r="L556" s="301"/>
      <c r="M556" s="301"/>
      <c r="N556" s="301"/>
      <c r="O556" s="301"/>
    </row>
    <row r="557">
      <c r="A557" s="299"/>
      <c r="B557" s="299"/>
      <c r="C557" s="299"/>
      <c r="D557" s="301"/>
      <c r="E557" s="301"/>
      <c r="F557" s="299"/>
      <c r="G557" s="299"/>
      <c r="H557" s="301"/>
      <c r="I557" s="301"/>
      <c r="J557" s="301"/>
      <c r="K557" s="301"/>
      <c r="L557" s="301"/>
      <c r="M557" s="301"/>
      <c r="N557" s="301"/>
      <c r="O557" s="301"/>
    </row>
    <row r="558">
      <c r="A558" s="299"/>
      <c r="B558" s="299"/>
      <c r="C558" s="299"/>
      <c r="D558" s="301"/>
      <c r="E558" s="301"/>
      <c r="F558" s="299"/>
      <c r="G558" s="299"/>
      <c r="H558" s="301"/>
      <c r="I558" s="301"/>
      <c r="J558" s="301"/>
      <c r="K558" s="301"/>
      <c r="L558" s="301"/>
      <c r="M558" s="301"/>
      <c r="N558" s="301"/>
      <c r="O558" s="301"/>
    </row>
    <row r="559">
      <c r="A559" s="299"/>
      <c r="B559" s="299"/>
      <c r="C559" s="299"/>
      <c r="D559" s="301"/>
      <c r="E559" s="301"/>
      <c r="F559" s="299"/>
      <c r="G559" s="299"/>
      <c r="H559" s="301"/>
      <c r="I559" s="301"/>
      <c r="J559" s="301"/>
      <c r="K559" s="301"/>
      <c r="L559" s="301"/>
      <c r="M559" s="301"/>
      <c r="N559" s="301"/>
      <c r="O559" s="301"/>
    </row>
    <row r="560">
      <c r="A560" s="299"/>
      <c r="B560" s="299"/>
      <c r="C560" s="299"/>
      <c r="D560" s="301"/>
      <c r="E560" s="301"/>
      <c r="F560" s="299"/>
      <c r="G560" s="299"/>
      <c r="H560" s="301"/>
      <c r="I560" s="301"/>
      <c r="J560" s="301"/>
      <c r="K560" s="301"/>
      <c r="L560" s="301"/>
      <c r="M560" s="301"/>
      <c r="N560" s="301"/>
      <c r="O560" s="301"/>
    </row>
    <row r="561">
      <c r="A561" s="299"/>
      <c r="B561" s="299"/>
      <c r="C561" s="299"/>
      <c r="D561" s="301"/>
      <c r="E561" s="301"/>
      <c r="F561" s="299"/>
      <c r="G561" s="299"/>
      <c r="H561" s="301"/>
      <c r="I561" s="301"/>
      <c r="J561" s="301"/>
      <c r="K561" s="301"/>
      <c r="L561" s="301"/>
      <c r="M561" s="301"/>
      <c r="N561" s="301"/>
      <c r="O561" s="301"/>
    </row>
    <row r="562">
      <c r="A562" s="299"/>
      <c r="B562" s="299"/>
      <c r="C562" s="299"/>
      <c r="D562" s="301"/>
      <c r="E562" s="301"/>
      <c r="F562" s="299"/>
      <c r="G562" s="299"/>
      <c r="H562" s="301"/>
      <c r="I562" s="301"/>
      <c r="J562" s="301"/>
      <c r="K562" s="301"/>
      <c r="L562" s="301"/>
      <c r="M562" s="301"/>
      <c r="N562" s="301"/>
      <c r="O562" s="301"/>
    </row>
    <row r="563">
      <c r="A563" s="299"/>
      <c r="B563" s="299"/>
      <c r="C563" s="299"/>
      <c r="D563" s="301"/>
      <c r="E563" s="301"/>
      <c r="F563" s="299"/>
      <c r="G563" s="299"/>
      <c r="H563" s="301"/>
      <c r="I563" s="301"/>
      <c r="J563" s="301"/>
      <c r="K563" s="301"/>
      <c r="L563" s="301"/>
      <c r="M563" s="301"/>
      <c r="N563" s="301"/>
      <c r="O563" s="301"/>
    </row>
    <row r="564">
      <c r="A564" s="299"/>
      <c r="B564" s="299"/>
      <c r="C564" s="299"/>
      <c r="D564" s="301"/>
      <c r="E564" s="301"/>
      <c r="F564" s="299"/>
      <c r="G564" s="299"/>
      <c r="H564" s="301"/>
      <c r="I564" s="301"/>
      <c r="J564" s="301"/>
      <c r="K564" s="301"/>
      <c r="L564" s="301"/>
      <c r="M564" s="301"/>
      <c r="N564" s="301"/>
      <c r="O564" s="301"/>
    </row>
    <row r="565">
      <c r="A565" s="299"/>
      <c r="B565" s="299"/>
      <c r="C565" s="299"/>
      <c r="D565" s="301"/>
      <c r="E565" s="301"/>
      <c r="F565" s="299"/>
      <c r="G565" s="299"/>
      <c r="H565" s="301"/>
      <c r="I565" s="301"/>
      <c r="J565" s="301"/>
      <c r="K565" s="301"/>
      <c r="L565" s="301"/>
      <c r="M565" s="301"/>
      <c r="N565" s="301"/>
      <c r="O565" s="301"/>
    </row>
    <row r="566">
      <c r="A566" s="299"/>
      <c r="B566" s="299"/>
      <c r="C566" s="299"/>
      <c r="D566" s="301"/>
      <c r="E566" s="301"/>
      <c r="F566" s="299"/>
      <c r="G566" s="299"/>
      <c r="H566" s="301"/>
      <c r="I566" s="301"/>
      <c r="J566" s="301"/>
      <c r="K566" s="301"/>
      <c r="L566" s="301"/>
      <c r="M566" s="301"/>
      <c r="N566" s="301"/>
      <c r="O566" s="301"/>
    </row>
    <row r="567">
      <c r="A567" s="299"/>
      <c r="B567" s="299"/>
      <c r="C567" s="299"/>
      <c r="D567" s="301"/>
      <c r="E567" s="301"/>
      <c r="F567" s="299"/>
      <c r="G567" s="299"/>
      <c r="H567" s="301"/>
      <c r="I567" s="301"/>
      <c r="J567" s="301"/>
      <c r="K567" s="301"/>
      <c r="L567" s="301"/>
      <c r="M567" s="301"/>
      <c r="N567" s="301"/>
      <c r="O567" s="301"/>
    </row>
    <row r="568">
      <c r="A568" s="299"/>
      <c r="B568" s="299"/>
      <c r="C568" s="299"/>
      <c r="D568" s="301"/>
      <c r="E568" s="301"/>
      <c r="F568" s="299"/>
      <c r="G568" s="299"/>
      <c r="H568" s="301"/>
      <c r="I568" s="301"/>
      <c r="J568" s="301"/>
      <c r="K568" s="301"/>
      <c r="L568" s="301"/>
      <c r="M568" s="301"/>
      <c r="N568" s="301"/>
      <c r="O568" s="301"/>
    </row>
    <row r="569">
      <c r="A569" s="299"/>
      <c r="B569" s="299"/>
      <c r="C569" s="299"/>
      <c r="D569" s="301"/>
      <c r="E569" s="301"/>
      <c r="F569" s="299"/>
      <c r="G569" s="299"/>
      <c r="H569" s="301"/>
      <c r="I569" s="301"/>
      <c r="J569" s="301"/>
      <c r="K569" s="301"/>
      <c r="L569" s="301"/>
      <c r="M569" s="301"/>
      <c r="N569" s="301"/>
      <c r="O569" s="301"/>
    </row>
    <row r="570">
      <c r="A570" s="299"/>
      <c r="B570" s="299"/>
      <c r="C570" s="299"/>
      <c r="D570" s="301"/>
      <c r="E570" s="301"/>
      <c r="F570" s="299"/>
      <c r="G570" s="299"/>
      <c r="H570" s="301"/>
      <c r="I570" s="301"/>
      <c r="J570" s="301"/>
      <c r="K570" s="301"/>
      <c r="L570" s="301"/>
      <c r="M570" s="301"/>
      <c r="N570" s="301"/>
      <c r="O570" s="301"/>
    </row>
    <row r="571">
      <c r="A571" s="299"/>
      <c r="B571" s="299"/>
      <c r="C571" s="299"/>
      <c r="D571" s="301"/>
      <c r="E571" s="301"/>
      <c r="F571" s="299"/>
      <c r="G571" s="299"/>
      <c r="H571" s="301"/>
      <c r="I571" s="301"/>
      <c r="J571" s="301"/>
      <c r="K571" s="301"/>
      <c r="L571" s="301"/>
      <c r="M571" s="301"/>
      <c r="N571" s="301"/>
      <c r="O571" s="301"/>
    </row>
    <row r="572">
      <c r="A572" s="299"/>
      <c r="B572" s="299"/>
      <c r="C572" s="299"/>
      <c r="D572" s="301"/>
      <c r="E572" s="301"/>
      <c r="F572" s="299"/>
      <c r="G572" s="299"/>
      <c r="H572" s="301"/>
      <c r="I572" s="301"/>
      <c r="J572" s="301"/>
      <c r="K572" s="301"/>
      <c r="L572" s="301"/>
      <c r="M572" s="301"/>
      <c r="N572" s="301"/>
      <c r="O572" s="301"/>
    </row>
    <row r="573">
      <c r="A573" s="299"/>
      <c r="B573" s="299"/>
      <c r="C573" s="299"/>
      <c r="D573" s="301"/>
      <c r="E573" s="301"/>
      <c r="F573" s="299"/>
      <c r="G573" s="299"/>
      <c r="H573" s="301"/>
      <c r="I573" s="301"/>
      <c r="J573" s="301"/>
      <c r="K573" s="301"/>
      <c r="L573" s="301"/>
      <c r="M573" s="301"/>
      <c r="N573" s="301"/>
      <c r="O573" s="301"/>
    </row>
    <row r="574">
      <c r="A574" s="299"/>
      <c r="B574" s="299"/>
      <c r="C574" s="299"/>
      <c r="D574" s="301"/>
      <c r="E574" s="301"/>
      <c r="F574" s="299"/>
      <c r="G574" s="299"/>
      <c r="H574" s="301"/>
      <c r="I574" s="301"/>
      <c r="J574" s="301"/>
      <c r="K574" s="301"/>
      <c r="L574" s="301"/>
      <c r="M574" s="301"/>
      <c r="N574" s="301"/>
      <c r="O574" s="301"/>
    </row>
    <row r="575">
      <c r="A575" s="299"/>
      <c r="B575" s="299"/>
      <c r="C575" s="299"/>
      <c r="D575" s="301"/>
      <c r="E575" s="301"/>
      <c r="F575" s="299"/>
      <c r="G575" s="299"/>
      <c r="H575" s="301"/>
      <c r="I575" s="301"/>
      <c r="J575" s="301"/>
      <c r="K575" s="301"/>
      <c r="L575" s="301"/>
      <c r="M575" s="301"/>
      <c r="N575" s="301"/>
      <c r="O575" s="301"/>
    </row>
    <row r="576">
      <c r="A576" s="299"/>
      <c r="B576" s="299"/>
      <c r="C576" s="299"/>
      <c r="D576" s="301"/>
      <c r="E576" s="301"/>
      <c r="F576" s="299"/>
      <c r="G576" s="299"/>
      <c r="H576" s="301"/>
      <c r="I576" s="301"/>
      <c r="J576" s="301"/>
      <c r="K576" s="301"/>
      <c r="L576" s="301"/>
      <c r="M576" s="301"/>
      <c r="N576" s="301"/>
      <c r="O576" s="301"/>
    </row>
    <row r="577">
      <c r="A577" s="299"/>
      <c r="B577" s="299"/>
      <c r="C577" s="299"/>
      <c r="D577" s="301"/>
      <c r="E577" s="301"/>
      <c r="F577" s="299"/>
      <c r="G577" s="299"/>
      <c r="H577" s="301"/>
      <c r="I577" s="301"/>
      <c r="J577" s="301"/>
      <c r="K577" s="301"/>
      <c r="L577" s="301"/>
      <c r="M577" s="301"/>
      <c r="N577" s="301"/>
      <c r="O577" s="301"/>
    </row>
    <row r="578">
      <c r="A578" s="299"/>
      <c r="B578" s="299"/>
      <c r="C578" s="299"/>
      <c r="D578" s="301"/>
      <c r="E578" s="301"/>
      <c r="F578" s="299"/>
      <c r="G578" s="299"/>
      <c r="H578" s="301"/>
      <c r="I578" s="301"/>
      <c r="J578" s="301"/>
      <c r="K578" s="301"/>
      <c r="L578" s="301"/>
      <c r="M578" s="301"/>
      <c r="N578" s="301"/>
      <c r="O578" s="301"/>
    </row>
    <row r="579">
      <c r="A579" s="299"/>
      <c r="B579" s="299"/>
      <c r="C579" s="299"/>
      <c r="D579" s="301"/>
      <c r="E579" s="301"/>
      <c r="F579" s="299"/>
      <c r="G579" s="299"/>
      <c r="H579" s="301"/>
      <c r="I579" s="301"/>
      <c r="J579" s="301"/>
      <c r="K579" s="301"/>
      <c r="L579" s="301"/>
      <c r="M579" s="301"/>
      <c r="N579" s="301"/>
      <c r="O579" s="301"/>
    </row>
    <row r="580">
      <c r="A580" s="299"/>
      <c r="B580" s="299"/>
      <c r="C580" s="299"/>
      <c r="D580" s="301"/>
      <c r="E580" s="301"/>
      <c r="F580" s="299"/>
      <c r="G580" s="299"/>
      <c r="H580" s="301"/>
      <c r="I580" s="301"/>
      <c r="J580" s="301"/>
      <c r="K580" s="301"/>
      <c r="L580" s="301"/>
      <c r="M580" s="301"/>
      <c r="N580" s="301"/>
      <c r="O580" s="301"/>
    </row>
    <row r="581">
      <c r="A581" s="299"/>
      <c r="B581" s="299"/>
      <c r="C581" s="299"/>
      <c r="D581" s="301"/>
      <c r="E581" s="301"/>
      <c r="F581" s="299"/>
      <c r="G581" s="299"/>
      <c r="H581" s="301"/>
      <c r="I581" s="301"/>
      <c r="J581" s="301"/>
      <c r="K581" s="301"/>
      <c r="L581" s="301"/>
      <c r="M581" s="301"/>
      <c r="N581" s="301"/>
      <c r="O581" s="301"/>
    </row>
    <row r="582">
      <c r="A582" s="299"/>
      <c r="B582" s="299"/>
      <c r="C582" s="299"/>
      <c r="D582" s="301"/>
      <c r="E582" s="301"/>
      <c r="F582" s="299"/>
      <c r="G582" s="299"/>
      <c r="H582" s="301"/>
      <c r="I582" s="301"/>
      <c r="J582" s="301"/>
      <c r="K582" s="301"/>
      <c r="L582" s="301"/>
      <c r="M582" s="301"/>
      <c r="N582" s="301"/>
      <c r="O582" s="301"/>
    </row>
    <row r="583">
      <c r="A583" s="299"/>
      <c r="B583" s="299"/>
      <c r="C583" s="299"/>
      <c r="D583" s="301"/>
      <c r="E583" s="301"/>
      <c r="F583" s="299"/>
      <c r="G583" s="299"/>
      <c r="H583" s="301"/>
      <c r="I583" s="301"/>
      <c r="J583" s="301"/>
      <c r="K583" s="301"/>
      <c r="L583" s="301"/>
      <c r="M583" s="301"/>
      <c r="N583" s="301"/>
      <c r="O583" s="301"/>
    </row>
    <row r="584">
      <c r="A584" s="299"/>
      <c r="B584" s="299"/>
      <c r="C584" s="299"/>
      <c r="D584" s="301"/>
      <c r="E584" s="301"/>
      <c r="F584" s="299"/>
      <c r="G584" s="299"/>
      <c r="H584" s="301"/>
      <c r="I584" s="301"/>
      <c r="J584" s="301"/>
      <c r="K584" s="301"/>
      <c r="L584" s="301"/>
      <c r="M584" s="301"/>
      <c r="N584" s="301"/>
      <c r="O584" s="301"/>
    </row>
    <row r="585">
      <c r="A585" s="299"/>
      <c r="B585" s="299"/>
      <c r="C585" s="299"/>
      <c r="D585" s="301"/>
      <c r="E585" s="301"/>
      <c r="F585" s="299"/>
      <c r="G585" s="299"/>
      <c r="H585" s="301"/>
      <c r="I585" s="301"/>
      <c r="J585" s="301"/>
      <c r="K585" s="301"/>
      <c r="L585" s="301"/>
      <c r="M585" s="301"/>
      <c r="N585" s="301"/>
      <c r="O585" s="301"/>
    </row>
    <row r="586">
      <c r="A586" s="299"/>
      <c r="B586" s="299"/>
      <c r="C586" s="299"/>
      <c r="D586" s="301"/>
      <c r="E586" s="301"/>
      <c r="F586" s="299"/>
      <c r="G586" s="299"/>
      <c r="H586" s="301"/>
      <c r="I586" s="301"/>
      <c r="J586" s="301"/>
      <c r="K586" s="301"/>
      <c r="L586" s="301"/>
      <c r="M586" s="301"/>
      <c r="N586" s="301"/>
      <c r="O586" s="301"/>
    </row>
    <row r="587">
      <c r="A587" s="299"/>
      <c r="B587" s="299"/>
      <c r="C587" s="299"/>
      <c r="D587" s="301"/>
      <c r="E587" s="301"/>
      <c r="F587" s="299"/>
      <c r="G587" s="299"/>
      <c r="H587" s="301"/>
      <c r="I587" s="301"/>
      <c r="J587" s="301"/>
      <c r="K587" s="301"/>
      <c r="L587" s="301"/>
      <c r="M587" s="301"/>
      <c r="N587" s="301"/>
      <c r="O587" s="301"/>
    </row>
    <row r="588">
      <c r="A588" s="299"/>
      <c r="B588" s="299"/>
      <c r="C588" s="299"/>
      <c r="D588" s="301"/>
      <c r="E588" s="301"/>
      <c r="F588" s="299"/>
      <c r="G588" s="299"/>
      <c r="H588" s="301"/>
      <c r="I588" s="301"/>
      <c r="J588" s="301"/>
      <c r="K588" s="301"/>
      <c r="L588" s="301"/>
      <c r="M588" s="301"/>
      <c r="N588" s="301"/>
      <c r="O588" s="301"/>
    </row>
    <row r="589">
      <c r="A589" s="299"/>
      <c r="B589" s="299"/>
      <c r="C589" s="299"/>
      <c r="D589" s="301"/>
      <c r="E589" s="301"/>
      <c r="F589" s="299"/>
      <c r="G589" s="299"/>
      <c r="H589" s="301"/>
      <c r="I589" s="301"/>
      <c r="J589" s="301"/>
      <c r="K589" s="301"/>
      <c r="L589" s="301"/>
      <c r="M589" s="301"/>
      <c r="N589" s="301"/>
      <c r="O589" s="301"/>
    </row>
    <row r="590">
      <c r="A590" s="299"/>
      <c r="B590" s="299"/>
      <c r="C590" s="299"/>
      <c r="D590" s="301"/>
      <c r="E590" s="301"/>
      <c r="F590" s="299"/>
      <c r="G590" s="299"/>
      <c r="H590" s="301"/>
      <c r="I590" s="301"/>
      <c r="J590" s="301"/>
      <c r="K590" s="301"/>
      <c r="L590" s="301"/>
      <c r="M590" s="301"/>
      <c r="N590" s="301"/>
      <c r="O590" s="301"/>
    </row>
    <row r="591">
      <c r="A591" s="299"/>
      <c r="B591" s="299"/>
      <c r="C591" s="299"/>
      <c r="D591" s="301"/>
      <c r="E591" s="301"/>
      <c r="F591" s="299"/>
      <c r="G591" s="299"/>
      <c r="H591" s="301"/>
      <c r="I591" s="301"/>
      <c r="J591" s="301"/>
      <c r="K591" s="301"/>
      <c r="L591" s="301"/>
      <c r="M591" s="301"/>
      <c r="N591" s="301"/>
      <c r="O591" s="301"/>
    </row>
    <row r="592">
      <c r="A592" s="299"/>
      <c r="B592" s="299"/>
      <c r="C592" s="299"/>
      <c r="D592" s="301"/>
      <c r="E592" s="301"/>
      <c r="F592" s="299"/>
      <c r="G592" s="299"/>
      <c r="H592" s="301"/>
      <c r="I592" s="301"/>
      <c r="J592" s="301"/>
      <c r="K592" s="301"/>
      <c r="L592" s="301"/>
      <c r="M592" s="301"/>
      <c r="N592" s="301"/>
      <c r="O592" s="301"/>
    </row>
    <row r="593">
      <c r="A593" s="299"/>
      <c r="B593" s="299"/>
      <c r="C593" s="299"/>
      <c r="D593" s="301"/>
      <c r="E593" s="301"/>
      <c r="F593" s="299"/>
      <c r="G593" s="299"/>
      <c r="H593" s="301"/>
      <c r="I593" s="301"/>
      <c r="J593" s="301"/>
      <c r="K593" s="301"/>
      <c r="L593" s="301"/>
      <c r="M593" s="301"/>
      <c r="N593" s="301"/>
      <c r="O593" s="301"/>
    </row>
    <row r="594">
      <c r="A594" s="299"/>
      <c r="B594" s="299"/>
      <c r="C594" s="299"/>
      <c r="D594" s="301"/>
      <c r="E594" s="301"/>
      <c r="F594" s="299"/>
      <c r="G594" s="299"/>
      <c r="H594" s="301"/>
      <c r="I594" s="301"/>
      <c r="J594" s="301"/>
      <c r="K594" s="301"/>
      <c r="L594" s="301"/>
      <c r="M594" s="301"/>
      <c r="N594" s="301"/>
      <c r="O594" s="301"/>
    </row>
    <row r="595">
      <c r="A595" s="299"/>
      <c r="B595" s="299"/>
      <c r="C595" s="299"/>
      <c r="D595" s="301"/>
      <c r="E595" s="301"/>
      <c r="F595" s="299"/>
      <c r="G595" s="299"/>
      <c r="H595" s="301"/>
      <c r="I595" s="301"/>
      <c r="J595" s="301"/>
      <c r="K595" s="301"/>
      <c r="L595" s="301"/>
      <c r="M595" s="301"/>
      <c r="N595" s="301"/>
      <c r="O595" s="301"/>
    </row>
    <row r="596">
      <c r="A596" s="299"/>
      <c r="B596" s="299"/>
      <c r="C596" s="299"/>
      <c r="D596" s="301"/>
      <c r="E596" s="301"/>
      <c r="F596" s="299"/>
      <c r="G596" s="299"/>
      <c r="H596" s="301"/>
      <c r="I596" s="301"/>
      <c r="J596" s="301"/>
      <c r="K596" s="301"/>
      <c r="L596" s="301"/>
      <c r="M596" s="301"/>
      <c r="N596" s="301"/>
      <c r="O596" s="301"/>
    </row>
    <row r="597">
      <c r="A597" s="299"/>
      <c r="B597" s="299"/>
      <c r="C597" s="299"/>
      <c r="D597" s="301"/>
      <c r="E597" s="301"/>
      <c r="F597" s="299"/>
      <c r="G597" s="299"/>
      <c r="H597" s="301"/>
      <c r="I597" s="301"/>
      <c r="J597" s="301"/>
      <c r="K597" s="301"/>
      <c r="L597" s="301"/>
      <c r="M597" s="301"/>
      <c r="N597" s="301"/>
      <c r="O597" s="301"/>
    </row>
    <row r="598">
      <c r="A598" s="299"/>
      <c r="B598" s="299"/>
      <c r="C598" s="299"/>
      <c r="D598" s="301"/>
      <c r="E598" s="301"/>
      <c r="F598" s="299"/>
      <c r="G598" s="299"/>
      <c r="H598" s="301"/>
      <c r="I598" s="301"/>
      <c r="J598" s="301"/>
      <c r="K598" s="301"/>
      <c r="L598" s="301"/>
      <c r="M598" s="301"/>
      <c r="N598" s="301"/>
      <c r="O598" s="301"/>
    </row>
    <row r="599">
      <c r="A599" s="299"/>
      <c r="B599" s="299"/>
      <c r="C599" s="299"/>
      <c r="D599" s="301"/>
      <c r="E599" s="301"/>
      <c r="F599" s="299"/>
      <c r="G599" s="299"/>
      <c r="H599" s="301"/>
      <c r="I599" s="301"/>
      <c r="J599" s="301"/>
      <c r="K599" s="301"/>
      <c r="L599" s="301"/>
      <c r="M599" s="301"/>
      <c r="N599" s="301"/>
      <c r="O599" s="301"/>
    </row>
    <row r="600">
      <c r="A600" s="299"/>
      <c r="B600" s="299"/>
      <c r="C600" s="299"/>
      <c r="D600" s="301"/>
      <c r="E600" s="301"/>
      <c r="F600" s="299"/>
      <c r="G600" s="299"/>
      <c r="H600" s="301"/>
      <c r="I600" s="301"/>
      <c r="J600" s="301"/>
      <c r="K600" s="301"/>
      <c r="L600" s="301"/>
      <c r="M600" s="301"/>
      <c r="N600" s="301"/>
      <c r="O600" s="301"/>
    </row>
    <row r="601">
      <c r="A601" s="299"/>
      <c r="B601" s="299"/>
      <c r="C601" s="299"/>
      <c r="D601" s="301"/>
      <c r="E601" s="301"/>
      <c r="F601" s="299"/>
      <c r="G601" s="299"/>
      <c r="H601" s="301"/>
      <c r="I601" s="301"/>
      <c r="J601" s="301"/>
      <c r="K601" s="301"/>
      <c r="L601" s="301"/>
      <c r="M601" s="301"/>
      <c r="N601" s="301"/>
      <c r="O601" s="301"/>
    </row>
    <row r="602">
      <c r="A602" s="299"/>
      <c r="B602" s="299"/>
      <c r="C602" s="299"/>
      <c r="D602" s="301"/>
      <c r="E602" s="301"/>
      <c r="F602" s="299"/>
      <c r="G602" s="299"/>
      <c r="H602" s="301"/>
      <c r="I602" s="301"/>
      <c r="J602" s="301"/>
      <c r="K602" s="301"/>
      <c r="L602" s="301"/>
      <c r="M602" s="301"/>
      <c r="N602" s="301"/>
      <c r="O602" s="301"/>
    </row>
    <row r="603">
      <c r="A603" s="299"/>
      <c r="B603" s="299"/>
      <c r="C603" s="299"/>
      <c r="D603" s="301"/>
      <c r="E603" s="301"/>
      <c r="F603" s="299"/>
      <c r="G603" s="299"/>
      <c r="H603" s="301"/>
      <c r="I603" s="301"/>
      <c r="J603" s="301"/>
      <c r="K603" s="301"/>
      <c r="L603" s="301"/>
      <c r="M603" s="301"/>
      <c r="N603" s="301"/>
      <c r="O603" s="301"/>
    </row>
    <row r="604">
      <c r="A604" s="299"/>
      <c r="B604" s="299"/>
      <c r="C604" s="299"/>
      <c r="D604" s="301"/>
      <c r="E604" s="301"/>
      <c r="F604" s="299"/>
      <c r="G604" s="299"/>
      <c r="H604" s="301"/>
      <c r="I604" s="301"/>
      <c r="J604" s="301"/>
      <c r="K604" s="301"/>
      <c r="L604" s="301"/>
      <c r="M604" s="301"/>
      <c r="N604" s="301"/>
      <c r="O604" s="301"/>
    </row>
    <row r="605">
      <c r="A605" s="299"/>
      <c r="B605" s="299"/>
      <c r="C605" s="299"/>
      <c r="D605" s="301"/>
      <c r="E605" s="301"/>
      <c r="F605" s="299"/>
      <c r="G605" s="299"/>
      <c r="H605" s="301"/>
      <c r="I605" s="301"/>
      <c r="J605" s="301"/>
      <c r="K605" s="301"/>
      <c r="L605" s="301"/>
      <c r="M605" s="301"/>
      <c r="N605" s="301"/>
      <c r="O605" s="301"/>
    </row>
    <row r="606">
      <c r="A606" s="299"/>
      <c r="B606" s="299"/>
      <c r="C606" s="299"/>
      <c r="D606" s="301"/>
      <c r="E606" s="301"/>
      <c r="F606" s="299"/>
      <c r="G606" s="299"/>
      <c r="H606" s="301"/>
      <c r="I606" s="301"/>
      <c r="J606" s="301"/>
      <c r="K606" s="301"/>
      <c r="L606" s="301"/>
      <c r="M606" s="301"/>
      <c r="N606" s="301"/>
      <c r="O606" s="301"/>
    </row>
    <row r="607">
      <c r="A607" s="299"/>
      <c r="B607" s="299"/>
      <c r="C607" s="299"/>
      <c r="D607" s="301"/>
      <c r="E607" s="301"/>
      <c r="F607" s="299"/>
      <c r="G607" s="299"/>
      <c r="H607" s="301"/>
      <c r="I607" s="301"/>
      <c r="J607" s="301"/>
      <c r="K607" s="301"/>
      <c r="L607" s="301"/>
      <c r="M607" s="301"/>
      <c r="N607" s="301"/>
      <c r="O607" s="301"/>
    </row>
    <row r="608">
      <c r="A608" s="299"/>
      <c r="B608" s="299"/>
      <c r="C608" s="299"/>
      <c r="D608" s="301"/>
      <c r="E608" s="301"/>
      <c r="F608" s="299"/>
      <c r="G608" s="299"/>
      <c r="H608" s="301"/>
      <c r="I608" s="301"/>
      <c r="J608" s="301"/>
      <c r="K608" s="301"/>
      <c r="L608" s="301"/>
      <c r="M608" s="301"/>
      <c r="N608" s="301"/>
      <c r="O608" s="301"/>
    </row>
    <row r="609">
      <c r="A609" s="299"/>
      <c r="B609" s="299"/>
      <c r="C609" s="299"/>
      <c r="D609" s="301"/>
      <c r="E609" s="301"/>
      <c r="F609" s="299"/>
      <c r="G609" s="299"/>
      <c r="H609" s="301"/>
      <c r="I609" s="301"/>
      <c r="J609" s="301"/>
      <c r="K609" s="301"/>
      <c r="L609" s="301"/>
      <c r="M609" s="301"/>
      <c r="N609" s="301"/>
      <c r="O609" s="301"/>
    </row>
    <row r="610">
      <c r="A610" s="299"/>
      <c r="B610" s="299"/>
      <c r="C610" s="299"/>
      <c r="D610" s="301"/>
      <c r="E610" s="301"/>
      <c r="F610" s="299"/>
      <c r="G610" s="299"/>
      <c r="H610" s="301"/>
      <c r="I610" s="301"/>
      <c r="J610" s="301"/>
      <c r="K610" s="301"/>
      <c r="L610" s="301"/>
      <c r="M610" s="301"/>
      <c r="N610" s="301"/>
      <c r="O610" s="301"/>
    </row>
    <row r="611">
      <c r="A611" s="299"/>
      <c r="B611" s="299"/>
      <c r="C611" s="299"/>
      <c r="D611" s="301"/>
      <c r="E611" s="301"/>
      <c r="F611" s="299"/>
      <c r="G611" s="299"/>
      <c r="H611" s="301"/>
      <c r="I611" s="301"/>
      <c r="J611" s="301"/>
      <c r="K611" s="301"/>
      <c r="L611" s="301"/>
      <c r="M611" s="301"/>
      <c r="N611" s="301"/>
      <c r="O611" s="301"/>
    </row>
    <row r="612">
      <c r="A612" s="299"/>
      <c r="B612" s="299"/>
      <c r="C612" s="299"/>
      <c r="D612" s="301"/>
      <c r="E612" s="301"/>
      <c r="F612" s="299"/>
      <c r="G612" s="299"/>
      <c r="H612" s="301"/>
      <c r="I612" s="301"/>
      <c r="J612" s="301"/>
      <c r="K612" s="301"/>
      <c r="L612" s="301"/>
      <c r="M612" s="301"/>
      <c r="N612" s="301"/>
      <c r="O612" s="301"/>
    </row>
    <row r="613">
      <c r="A613" s="299"/>
      <c r="B613" s="299"/>
      <c r="C613" s="299"/>
      <c r="D613" s="301"/>
      <c r="E613" s="301"/>
      <c r="F613" s="299"/>
      <c r="G613" s="299"/>
      <c r="H613" s="301"/>
      <c r="I613" s="301"/>
      <c r="J613" s="301"/>
      <c r="K613" s="301"/>
      <c r="L613" s="301"/>
      <c r="M613" s="301"/>
      <c r="N613" s="301"/>
      <c r="O613" s="301"/>
    </row>
    <row r="614">
      <c r="A614" s="299"/>
      <c r="B614" s="299"/>
      <c r="C614" s="299"/>
      <c r="D614" s="301"/>
      <c r="E614" s="301"/>
      <c r="F614" s="299"/>
      <c r="G614" s="299"/>
      <c r="H614" s="301"/>
      <c r="I614" s="301"/>
      <c r="J614" s="301"/>
      <c r="K614" s="301"/>
      <c r="L614" s="301"/>
      <c r="M614" s="301"/>
      <c r="N614" s="301"/>
      <c r="O614" s="301"/>
    </row>
    <row r="615">
      <c r="A615" s="299"/>
      <c r="B615" s="299"/>
      <c r="C615" s="299"/>
      <c r="D615" s="301"/>
      <c r="E615" s="301"/>
      <c r="F615" s="299"/>
      <c r="G615" s="299"/>
      <c r="H615" s="301"/>
      <c r="I615" s="301"/>
      <c r="J615" s="301"/>
      <c r="K615" s="301"/>
      <c r="L615" s="301"/>
      <c r="M615" s="301"/>
      <c r="N615" s="301"/>
      <c r="O615" s="301"/>
    </row>
    <row r="616">
      <c r="A616" s="299"/>
      <c r="B616" s="299"/>
      <c r="C616" s="299"/>
      <c r="D616" s="301"/>
      <c r="E616" s="301"/>
      <c r="F616" s="299"/>
      <c r="G616" s="299"/>
      <c r="H616" s="301"/>
      <c r="I616" s="301"/>
      <c r="J616" s="301"/>
      <c r="K616" s="301"/>
      <c r="L616" s="301"/>
      <c r="M616" s="301"/>
      <c r="N616" s="301"/>
      <c r="O616" s="301"/>
    </row>
    <row r="617">
      <c r="A617" s="299"/>
      <c r="B617" s="299"/>
      <c r="C617" s="299"/>
      <c r="D617" s="301"/>
      <c r="E617" s="301"/>
      <c r="F617" s="299"/>
      <c r="G617" s="299"/>
      <c r="H617" s="301"/>
      <c r="I617" s="301"/>
      <c r="J617" s="301"/>
      <c r="K617" s="301"/>
      <c r="L617" s="301"/>
      <c r="M617" s="301"/>
      <c r="N617" s="301"/>
      <c r="O617" s="301"/>
    </row>
    <row r="618">
      <c r="A618" s="299"/>
      <c r="B618" s="299"/>
      <c r="C618" s="299"/>
      <c r="D618" s="301"/>
      <c r="E618" s="301"/>
      <c r="F618" s="299"/>
      <c r="G618" s="299"/>
      <c r="H618" s="301"/>
      <c r="I618" s="301"/>
      <c r="J618" s="301"/>
      <c r="K618" s="301"/>
      <c r="L618" s="301"/>
      <c r="M618" s="301"/>
      <c r="N618" s="301"/>
      <c r="O618" s="301"/>
    </row>
    <row r="619">
      <c r="A619" s="299"/>
      <c r="B619" s="299"/>
      <c r="C619" s="299"/>
      <c r="D619" s="301"/>
      <c r="E619" s="301"/>
      <c r="F619" s="299"/>
      <c r="G619" s="299"/>
      <c r="H619" s="301"/>
      <c r="I619" s="301"/>
      <c r="J619" s="301"/>
      <c r="K619" s="301"/>
      <c r="L619" s="301"/>
      <c r="M619" s="301"/>
      <c r="N619" s="301"/>
      <c r="O619" s="301"/>
    </row>
    <row r="620">
      <c r="A620" s="299"/>
      <c r="B620" s="299"/>
      <c r="C620" s="299"/>
      <c r="D620" s="301"/>
      <c r="E620" s="301"/>
      <c r="F620" s="299"/>
      <c r="G620" s="299"/>
      <c r="H620" s="301"/>
      <c r="I620" s="301"/>
      <c r="J620" s="301"/>
      <c r="K620" s="301"/>
      <c r="L620" s="301"/>
      <c r="M620" s="301"/>
      <c r="N620" s="301"/>
      <c r="O620" s="301"/>
    </row>
    <row r="621">
      <c r="A621" s="299"/>
      <c r="B621" s="299"/>
      <c r="C621" s="299"/>
      <c r="D621" s="301"/>
      <c r="E621" s="301"/>
      <c r="F621" s="299"/>
      <c r="G621" s="299"/>
      <c r="H621" s="301"/>
      <c r="I621" s="301"/>
      <c r="J621" s="301"/>
      <c r="K621" s="301"/>
      <c r="L621" s="301"/>
      <c r="M621" s="301"/>
      <c r="N621" s="301"/>
      <c r="O621" s="301"/>
    </row>
    <row r="622">
      <c r="A622" s="299"/>
      <c r="B622" s="299"/>
      <c r="C622" s="299"/>
      <c r="D622" s="301"/>
      <c r="E622" s="301"/>
      <c r="F622" s="299"/>
      <c r="G622" s="299"/>
      <c r="H622" s="301"/>
      <c r="I622" s="301"/>
      <c r="J622" s="301"/>
      <c r="K622" s="301"/>
      <c r="L622" s="301"/>
      <c r="M622" s="301"/>
      <c r="N622" s="301"/>
      <c r="O622" s="301"/>
    </row>
    <row r="623">
      <c r="A623" s="299"/>
      <c r="B623" s="299"/>
      <c r="C623" s="299"/>
      <c r="D623" s="301"/>
      <c r="E623" s="301"/>
      <c r="F623" s="299"/>
      <c r="G623" s="299"/>
      <c r="H623" s="301"/>
      <c r="I623" s="301"/>
      <c r="J623" s="301"/>
      <c r="K623" s="301"/>
      <c r="L623" s="301"/>
      <c r="M623" s="301"/>
      <c r="N623" s="301"/>
      <c r="O623" s="301"/>
    </row>
    <row r="624">
      <c r="A624" s="299"/>
      <c r="B624" s="299"/>
      <c r="C624" s="299"/>
      <c r="D624" s="301"/>
      <c r="E624" s="301"/>
      <c r="F624" s="299"/>
      <c r="G624" s="299"/>
      <c r="H624" s="301"/>
      <c r="I624" s="301"/>
      <c r="J624" s="301"/>
      <c r="K624" s="301"/>
      <c r="L624" s="301"/>
      <c r="M624" s="301"/>
      <c r="N624" s="301"/>
      <c r="O624" s="301"/>
    </row>
    <row r="625">
      <c r="A625" s="299"/>
      <c r="B625" s="299"/>
      <c r="C625" s="299"/>
      <c r="D625" s="301"/>
      <c r="E625" s="301"/>
      <c r="F625" s="299"/>
      <c r="G625" s="299"/>
      <c r="H625" s="301"/>
      <c r="I625" s="301"/>
      <c r="J625" s="301"/>
      <c r="K625" s="301"/>
      <c r="L625" s="301"/>
      <c r="M625" s="301"/>
      <c r="N625" s="301"/>
      <c r="O625" s="301"/>
    </row>
    <row r="626">
      <c r="A626" s="299"/>
      <c r="B626" s="299"/>
      <c r="C626" s="299"/>
      <c r="D626" s="301"/>
      <c r="E626" s="301"/>
      <c r="F626" s="299"/>
      <c r="G626" s="299"/>
      <c r="H626" s="301"/>
      <c r="I626" s="301"/>
      <c r="J626" s="301"/>
      <c r="K626" s="301"/>
      <c r="L626" s="301"/>
      <c r="M626" s="301"/>
      <c r="N626" s="301"/>
      <c r="O626" s="301"/>
    </row>
    <row r="627">
      <c r="A627" s="299"/>
      <c r="B627" s="299"/>
      <c r="C627" s="299"/>
      <c r="D627" s="301"/>
      <c r="E627" s="301"/>
      <c r="F627" s="299"/>
      <c r="G627" s="299"/>
      <c r="H627" s="301"/>
      <c r="I627" s="301"/>
      <c r="J627" s="301"/>
      <c r="K627" s="301"/>
      <c r="L627" s="301"/>
      <c r="M627" s="301"/>
      <c r="N627" s="301"/>
      <c r="O627" s="301"/>
    </row>
    <row r="628">
      <c r="A628" s="299"/>
      <c r="B628" s="299"/>
      <c r="C628" s="299"/>
      <c r="D628" s="301"/>
      <c r="E628" s="301"/>
      <c r="F628" s="299"/>
      <c r="G628" s="299"/>
      <c r="H628" s="301"/>
      <c r="I628" s="301"/>
      <c r="J628" s="301"/>
      <c r="K628" s="301"/>
      <c r="L628" s="301"/>
      <c r="M628" s="301"/>
      <c r="N628" s="301"/>
      <c r="O628" s="301"/>
    </row>
    <row r="629">
      <c r="A629" s="299"/>
      <c r="B629" s="299"/>
      <c r="C629" s="299"/>
      <c r="D629" s="301"/>
      <c r="E629" s="301"/>
      <c r="F629" s="299"/>
      <c r="G629" s="299"/>
      <c r="H629" s="301"/>
      <c r="I629" s="301"/>
      <c r="J629" s="301"/>
      <c r="K629" s="301"/>
      <c r="L629" s="301"/>
      <c r="M629" s="301"/>
      <c r="N629" s="301"/>
      <c r="O629" s="301"/>
    </row>
    <row r="630">
      <c r="A630" s="299"/>
      <c r="B630" s="299"/>
      <c r="C630" s="299"/>
      <c r="D630" s="301"/>
      <c r="E630" s="301"/>
      <c r="F630" s="299"/>
      <c r="G630" s="299"/>
      <c r="H630" s="301"/>
      <c r="I630" s="301"/>
      <c r="J630" s="301"/>
      <c r="K630" s="301"/>
      <c r="L630" s="301"/>
      <c r="M630" s="301"/>
      <c r="N630" s="301"/>
      <c r="O630" s="301"/>
    </row>
    <row r="631">
      <c r="A631" s="299"/>
      <c r="B631" s="299"/>
      <c r="C631" s="299"/>
      <c r="D631" s="301"/>
      <c r="E631" s="301"/>
      <c r="F631" s="299"/>
      <c r="G631" s="299"/>
      <c r="H631" s="301"/>
      <c r="I631" s="301"/>
      <c r="J631" s="301"/>
      <c r="K631" s="301"/>
      <c r="L631" s="301"/>
      <c r="M631" s="301"/>
      <c r="N631" s="301"/>
      <c r="O631" s="301"/>
    </row>
    <row r="632">
      <c r="A632" s="299"/>
      <c r="B632" s="299"/>
      <c r="C632" s="299"/>
      <c r="D632" s="301"/>
      <c r="E632" s="301"/>
      <c r="F632" s="299"/>
      <c r="G632" s="299"/>
      <c r="H632" s="301"/>
      <c r="I632" s="301"/>
      <c r="J632" s="301"/>
      <c r="K632" s="301"/>
      <c r="L632" s="301"/>
      <c r="M632" s="301"/>
      <c r="N632" s="301"/>
      <c r="O632" s="301"/>
    </row>
    <row r="633">
      <c r="A633" s="299"/>
      <c r="B633" s="299"/>
      <c r="C633" s="299"/>
      <c r="D633" s="301"/>
      <c r="E633" s="301"/>
      <c r="F633" s="299"/>
      <c r="G633" s="299"/>
      <c r="H633" s="301"/>
      <c r="I633" s="301"/>
      <c r="J633" s="301"/>
      <c r="K633" s="301"/>
      <c r="L633" s="301"/>
      <c r="M633" s="301"/>
      <c r="N633" s="301"/>
      <c r="O633" s="301"/>
    </row>
    <row r="634">
      <c r="A634" s="299"/>
      <c r="B634" s="299"/>
      <c r="C634" s="299"/>
      <c r="D634" s="301"/>
      <c r="E634" s="301"/>
      <c r="F634" s="299"/>
      <c r="G634" s="299"/>
      <c r="H634" s="301"/>
      <c r="I634" s="301"/>
      <c r="J634" s="301"/>
      <c r="K634" s="301"/>
      <c r="L634" s="301"/>
      <c r="M634" s="301"/>
      <c r="N634" s="301"/>
      <c r="O634" s="301"/>
    </row>
    <row r="635">
      <c r="A635" s="299"/>
      <c r="B635" s="299"/>
      <c r="C635" s="299"/>
      <c r="D635" s="301"/>
      <c r="E635" s="301"/>
      <c r="F635" s="299"/>
      <c r="G635" s="299"/>
      <c r="H635" s="301"/>
      <c r="I635" s="301"/>
      <c r="J635" s="301"/>
      <c r="K635" s="301"/>
      <c r="L635" s="301"/>
      <c r="M635" s="301"/>
      <c r="N635" s="301"/>
      <c r="O635" s="301"/>
    </row>
    <row r="636">
      <c r="A636" s="299"/>
      <c r="B636" s="299"/>
      <c r="C636" s="299"/>
      <c r="D636" s="301"/>
      <c r="E636" s="301"/>
      <c r="F636" s="299"/>
      <c r="G636" s="299"/>
      <c r="H636" s="301"/>
      <c r="I636" s="301"/>
      <c r="J636" s="301"/>
      <c r="K636" s="301"/>
      <c r="L636" s="301"/>
      <c r="M636" s="301"/>
      <c r="N636" s="301"/>
      <c r="O636" s="301"/>
    </row>
    <row r="637">
      <c r="A637" s="299"/>
      <c r="B637" s="299"/>
      <c r="C637" s="299"/>
      <c r="D637" s="301"/>
      <c r="E637" s="301"/>
      <c r="F637" s="299"/>
      <c r="G637" s="299"/>
      <c r="H637" s="301"/>
      <c r="I637" s="301"/>
      <c r="J637" s="301"/>
      <c r="K637" s="301"/>
      <c r="L637" s="301"/>
      <c r="M637" s="301"/>
      <c r="N637" s="301"/>
      <c r="O637" s="301"/>
    </row>
    <row r="638">
      <c r="A638" s="299"/>
      <c r="B638" s="299"/>
      <c r="C638" s="299"/>
      <c r="D638" s="301"/>
      <c r="E638" s="301"/>
      <c r="F638" s="299"/>
      <c r="G638" s="299"/>
      <c r="H638" s="301"/>
      <c r="I638" s="301"/>
      <c r="J638" s="301"/>
      <c r="K638" s="301"/>
      <c r="L638" s="301"/>
      <c r="M638" s="301"/>
      <c r="N638" s="301"/>
      <c r="O638" s="301"/>
    </row>
    <row r="639">
      <c r="A639" s="299"/>
      <c r="B639" s="299"/>
      <c r="C639" s="299"/>
      <c r="D639" s="301"/>
      <c r="E639" s="301"/>
      <c r="F639" s="299"/>
      <c r="G639" s="299"/>
      <c r="H639" s="301"/>
      <c r="I639" s="301"/>
      <c r="J639" s="301"/>
      <c r="K639" s="301"/>
      <c r="L639" s="301"/>
      <c r="M639" s="301"/>
      <c r="N639" s="301"/>
      <c r="O639" s="301"/>
    </row>
    <row r="640">
      <c r="A640" s="299"/>
      <c r="B640" s="299"/>
      <c r="C640" s="299"/>
      <c r="D640" s="301"/>
      <c r="E640" s="301"/>
      <c r="F640" s="299"/>
      <c r="G640" s="299"/>
      <c r="H640" s="301"/>
      <c r="I640" s="301"/>
      <c r="J640" s="301"/>
      <c r="K640" s="301"/>
      <c r="L640" s="301"/>
      <c r="M640" s="301"/>
      <c r="N640" s="301"/>
      <c r="O640" s="301"/>
    </row>
    <row r="641">
      <c r="A641" s="299"/>
      <c r="B641" s="299"/>
      <c r="C641" s="299"/>
      <c r="D641" s="301"/>
      <c r="E641" s="301"/>
      <c r="F641" s="299"/>
      <c r="G641" s="299"/>
      <c r="H641" s="301"/>
      <c r="I641" s="301"/>
      <c r="J641" s="301"/>
      <c r="K641" s="301"/>
      <c r="L641" s="301"/>
      <c r="M641" s="301"/>
      <c r="N641" s="301"/>
      <c r="O641" s="301"/>
    </row>
    <row r="642">
      <c r="A642" s="299"/>
      <c r="B642" s="299"/>
      <c r="C642" s="299"/>
      <c r="D642" s="301"/>
      <c r="E642" s="301"/>
      <c r="F642" s="299"/>
      <c r="G642" s="299"/>
      <c r="H642" s="301"/>
      <c r="I642" s="301"/>
      <c r="J642" s="301"/>
      <c r="K642" s="301"/>
      <c r="L642" s="301"/>
      <c r="M642" s="301"/>
      <c r="N642" s="301"/>
      <c r="O642" s="301"/>
    </row>
    <row r="643">
      <c r="A643" s="299"/>
      <c r="B643" s="299"/>
      <c r="C643" s="299"/>
      <c r="D643" s="301"/>
      <c r="E643" s="301"/>
      <c r="F643" s="299"/>
      <c r="G643" s="299"/>
      <c r="H643" s="301"/>
      <c r="I643" s="301"/>
      <c r="J643" s="301"/>
      <c r="K643" s="301"/>
      <c r="L643" s="301"/>
      <c r="M643" s="301"/>
      <c r="N643" s="301"/>
      <c r="O643" s="301"/>
    </row>
    <row r="644">
      <c r="A644" s="299"/>
      <c r="B644" s="299"/>
      <c r="C644" s="299"/>
      <c r="D644" s="301"/>
      <c r="E644" s="301"/>
      <c r="F644" s="299"/>
      <c r="G644" s="299"/>
      <c r="H644" s="301"/>
      <c r="I644" s="301"/>
      <c r="J644" s="301"/>
      <c r="K644" s="301"/>
      <c r="L644" s="301"/>
      <c r="M644" s="301"/>
      <c r="N644" s="301"/>
      <c r="O644" s="301"/>
    </row>
    <row r="645">
      <c r="A645" s="299"/>
      <c r="B645" s="299"/>
      <c r="C645" s="299"/>
      <c r="D645" s="301"/>
      <c r="E645" s="301"/>
      <c r="F645" s="299"/>
      <c r="G645" s="299"/>
      <c r="H645" s="301"/>
      <c r="I645" s="301"/>
      <c r="J645" s="301"/>
      <c r="K645" s="301"/>
      <c r="L645" s="301"/>
      <c r="M645" s="301"/>
      <c r="N645" s="301"/>
      <c r="O645" s="301"/>
    </row>
    <row r="646">
      <c r="A646" s="299"/>
      <c r="B646" s="299"/>
      <c r="C646" s="299"/>
      <c r="D646" s="301"/>
      <c r="E646" s="301"/>
      <c r="F646" s="299"/>
      <c r="G646" s="299"/>
      <c r="H646" s="301"/>
      <c r="I646" s="301"/>
      <c r="J646" s="301"/>
      <c r="K646" s="301"/>
      <c r="L646" s="301"/>
      <c r="M646" s="301"/>
      <c r="N646" s="301"/>
      <c r="O646" s="301"/>
    </row>
    <row r="647">
      <c r="A647" s="299"/>
      <c r="B647" s="299"/>
      <c r="C647" s="299"/>
      <c r="D647" s="301"/>
      <c r="E647" s="301"/>
      <c r="F647" s="299"/>
      <c r="G647" s="299"/>
      <c r="H647" s="301"/>
      <c r="I647" s="301"/>
      <c r="J647" s="301"/>
      <c r="K647" s="301"/>
      <c r="L647" s="301"/>
      <c r="M647" s="301"/>
      <c r="N647" s="301"/>
      <c r="O647" s="301"/>
    </row>
    <row r="648">
      <c r="A648" s="299"/>
      <c r="B648" s="299"/>
      <c r="C648" s="299"/>
      <c r="D648" s="301"/>
      <c r="E648" s="301"/>
      <c r="F648" s="299"/>
      <c r="G648" s="299"/>
      <c r="H648" s="301"/>
      <c r="I648" s="301"/>
      <c r="J648" s="301"/>
      <c r="K648" s="301"/>
      <c r="L648" s="301"/>
      <c r="M648" s="301"/>
      <c r="N648" s="301"/>
      <c r="O648" s="301"/>
    </row>
    <row r="649">
      <c r="A649" s="299"/>
      <c r="B649" s="299"/>
      <c r="C649" s="299"/>
      <c r="D649" s="301"/>
      <c r="E649" s="301"/>
      <c r="F649" s="299"/>
      <c r="G649" s="299"/>
      <c r="H649" s="301"/>
      <c r="I649" s="301"/>
      <c r="J649" s="301"/>
      <c r="K649" s="301"/>
      <c r="L649" s="301"/>
      <c r="M649" s="301"/>
      <c r="N649" s="301"/>
      <c r="O649" s="301"/>
    </row>
    <row r="650">
      <c r="A650" s="299"/>
      <c r="B650" s="299"/>
      <c r="C650" s="299"/>
      <c r="D650" s="301"/>
      <c r="E650" s="301"/>
      <c r="F650" s="299"/>
      <c r="G650" s="299"/>
      <c r="H650" s="301"/>
      <c r="I650" s="301"/>
      <c r="J650" s="301"/>
      <c r="K650" s="301"/>
      <c r="L650" s="301"/>
      <c r="M650" s="301"/>
      <c r="N650" s="301"/>
      <c r="O650" s="301"/>
    </row>
    <row r="651">
      <c r="A651" s="299"/>
      <c r="B651" s="299"/>
      <c r="C651" s="299"/>
      <c r="D651" s="301"/>
      <c r="E651" s="301"/>
      <c r="F651" s="299"/>
      <c r="G651" s="299"/>
      <c r="H651" s="301"/>
      <c r="I651" s="301"/>
      <c r="J651" s="301"/>
      <c r="K651" s="301"/>
      <c r="L651" s="301"/>
      <c r="M651" s="301"/>
      <c r="N651" s="301"/>
      <c r="O651" s="301"/>
    </row>
    <row r="652">
      <c r="A652" s="299"/>
      <c r="B652" s="299"/>
      <c r="C652" s="299"/>
      <c r="D652" s="301"/>
      <c r="E652" s="301"/>
      <c r="F652" s="299"/>
      <c r="G652" s="299"/>
      <c r="H652" s="301"/>
      <c r="I652" s="301"/>
      <c r="J652" s="301"/>
      <c r="K652" s="301"/>
      <c r="L652" s="301"/>
      <c r="M652" s="301"/>
      <c r="N652" s="301"/>
      <c r="O652" s="301"/>
    </row>
    <row r="653">
      <c r="A653" s="299"/>
      <c r="B653" s="299"/>
      <c r="C653" s="299"/>
      <c r="D653" s="301"/>
      <c r="E653" s="301"/>
      <c r="F653" s="299"/>
      <c r="G653" s="299"/>
      <c r="H653" s="301"/>
      <c r="I653" s="301"/>
      <c r="J653" s="301"/>
      <c r="K653" s="301"/>
      <c r="L653" s="301"/>
      <c r="M653" s="301"/>
      <c r="N653" s="301"/>
      <c r="O653" s="301"/>
    </row>
    <row r="654">
      <c r="A654" s="299"/>
      <c r="B654" s="299"/>
      <c r="C654" s="299"/>
      <c r="D654" s="301"/>
      <c r="E654" s="301"/>
      <c r="F654" s="299"/>
      <c r="G654" s="299"/>
      <c r="H654" s="301"/>
      <c r="I654" s="301"/>
      <c r="J654" s="301"/>
      <c r="K654" s="301"/>
      <c r="L654" s="301"/>
      <c r="M654" s="301"/>
      <c r="N654" s="301"/>
      <c r="O654" s="301"/>
    </row>
    <row r="655">
      <c r="A655" s="299"/>
      <c r="B655" s="299"/>
      <c r="C655" s="299"/>
      <c r="D655" s="301"/>
      <c r="E655" s="301"/>
      <c r="F655" s="299"/>
      <c r="G655" s="299"/>
      <c r="H655" s="301"/>
      <c r="I655" s="301"/>
      <c r="J655" s="301"/>
      <c r="K655" s="301"/>
      <c r="L655" s="301"/>
      <c r="M655" s="301"/>
      <c r="N655" s="301"/>
      <c r="O655" s="301"/>
    </row>
    <row r="656">
      <c r="A656" s="299"/>
      <c r="B656" s="299"/>
      <c r="C656" s="299"/>
      <c r="D656" s="301"/>
      <c r="E656" s="301"/>
      <c r="F656" s="299"/>
      <c r="G656" s="299"/>
      <c r="H656" s="301"/>
      <c r="I656" s="301"/>
      <c r="J656" s="301"/>
      <c r="K656" s="301"/>
      <c r="L656" s="301"/>
      <c r="M656" s="301"/>
      <c r="N656" s="301"/>
      <c r="O656" s="301"/>
    </row>
    <row r="657">
      <c r="A657" s="299"/>
      <c r="B657" s="299"/>
      <c r="C657" s="299"/>
      <c r="D657" s="301"/>
      <c r="E657" s="301"/>
      <c r="F657" s="299"/>
      <c r="G657" s="299"/>
      <c r="H657" s="301"/>
      <c r="I657" s="301"/>
      <c r="J657" s="301"/>
      <c r="K657" s="301"/>
      <c r="L657" s="301"/>
      <c r="M657" s="301"/>
      <c r="N657" s="301"/>
      <c r="O657" s="301"/>
    </row>
    <row r="658">
      <c r="A658" s="299"/>
      <c r="B658" s="299"/>
      <c r="C658" s="299"/>
      <c r="D658" s="301"/>
      <c r="E658" s="301"/>
      <c r="F658" s="299"/>
      <c r="G658" s="299"/>
      <c r="H658" s="301"/>
      <c r="I658" s="301"/>
      <c r="J658" s="301"/>
      <c r="K658" s="301"/>
      <c r="L658" s="301"/>
      <c r="M658" s="301"/>
      <c r="N658" s="301"/>
      <c r="O658" s="301"/>
    </row>
    <row r="659">
      <c r="A659" s="299"/>
      <c r="B659" s="299"/>
      <c r="C659" s="299"/>
      <c r="D659" s="301"/>
      <c r="E659" s="301"/>
      <c r="F659" s="299"/>
      <c r="G659" s="299"/>
      <c r="H659" s="301"/>
      <c r="I659" s="301"/>
      <c r="J659" s="301"/>
      <c r="K659" s="301"/>
      <c r="L659" s="301"/>
      <c r="M659" s="301"/>
      <c r="N659" s="301"/>
      <c r="O659" s="301"/>
    </row>
    <row r="660">
      <c r="A660" s="299"/>
      <c r="B660" s="299"/>
      <c r="C660" s="299"/>
      <c r="D660" s="301"/>
      <c r="E660" s="301"/>
      <c r="F660" s="299"/>
      <c r="G660" s="299"/>
      <c r="H660" s="301"/>
      <c r="I660" s="301"/>
      <c r="J660" s="301"/>
      <c r="K660" s="301"/>
      <c r="L660" s="301"/>
      <c r="M660" s="301"/>
      <c r="N660" s="301"/>
      <c r="O660" s="301"/>
    </row>
    <row r="661">
      <c r="A661" s="299"/>
      <c r="B661" s="299"/>
      <c r="C661" s="299"/>
      <c r="D661" s="301"/>
      <c r="E661" s="301"/>
      <c r="F661" s="299"/>
      <c r="G661" s="299"/>
      <c r="H661" s="301"/>
      <c r="I661" s="301"/>
      <c r="J661" s="301"/>
      <c r="K661" s="301"/>
      <c r="L661" s="301"/>
      <c r="M661" s="301"/>
      <c r="N661" s="301"/>
      <c r="O661" s="301"/>
    </row>
    <row r="662">
      <c r="A662" s="299"/>
      <c r="B662" s="299"/>
      <c r="C662" s="299"/>
      <c r="D662" s="301"/>
      <c r="E662" s="301"/>
      <c r="F662" s="299"/>
      <c r="G662" s="299"/>
      <c r="H662" s="301"/>
      <c r="I662" s="301"/>
      <c r="J662" s="301"/>
      <c r="K662" s="301"/>
      <c r="L662" s="301"/>
      <c r="M662" s="301"/>
      <c r="N662" s="301"/>
      <c r="O662" s="301"/>
    </row>
    <row r="663">
      <c r="A663" s="299"/>
      <c r="B663" s="299"/>
      <c r="C663" s="299"/>
      <c r="D663" s="301"/>
      <c r="E663" s="301"/>
      <c r="F663" s="299"/>
      <c r="G663" s="299"/>
      <c r="H663" s="301"/>
      <c r="I663" s="301"/>
      <c r="J663" s="301"/>
      <c r="K663" s="301"/>
      <c r="L663" s="301"/>
      <c r="M663" s="301"/>
      <c r="N663" s="301"/>
      <c r="O663" s="301"/>
    </row>
    <row r="664">
      <c r="A664" s="299"/>
      <c r="B664" s="299"/>
      <c r="C664" s="299"/>
      <c r="D664" s="301"/>
      <c r="E664" s="301"/>
      <c r="F664" s="299"/>
      <c r="G664" s="299"/>
      <c r="H664" s="301"/>
      <c r="I664" s="301"/>
      <c r="J664" s="301"/>
      <c r="K664" s="301"/>
      <c r="L664" s="301"/>
      <c r="M664" s="301"/>
      <c r="N664" s="301"/>
      <c r="O664" s="301"/>
    </row>
    <row r="665">
      <c r="A665" s="299"/>
      <c r="B665" s="299"/>
      <c r="C665" s="299"/>
      <c r="D665" s="301"/>
      <c r="E665" s="301"/>
      <c r="F665" s="299"/>
      <c r="G665" s="299"/>
      <c r="H665" s="301"/>
      <c r="I665" s="301"/>
      <c r="J665" s="301"/>
      <c r="K665" s="301"/>
      <c r="L665" s="301"/>
      <c r="M665" s="301"/>
      <c r="N665" s="301"/>
      <c r="O665" s="301"/>
    </row>
    <row r="666">
      <c r="A666" s="299"/>
      <c r="B666" s="299"/>
      <c r="C666" s="299"/>
      <c r="D666" s="301"/>
      <c r="E666" s="301"/>
      <c r="F666" s="299"/>
      <c r="G666" s="299"/>
      <c r="H666" s="301"/>
      <c r="I666" s="301"/>
      <c r="J666" s="301"/>
      <c r="K666" s="301"/>
      <c r="L666" s="301"/>
      <c r="M666" s="301"/>
      <c r="N666" s="301"/>
      <c r="O666" s="301"/>
    </row>
    <row r="667">
      <c r="A667" s="299"/>
      <c r="B667" s="299"/>
      <c r="C667" s="299"/>
      <c r="D667" s="301"/>
      <c r="E667" s="301"/>
      <c r="F667" s="299"/>
      <c r="G667" s="299"/>
      <c r="H667" s="301"/>
      <c r="I667" s="301"/>
      <c r="J667" s="301"/>
      <c r="K667" s="301"/>
      <c r="L667" s="301"/>
      <c r="M667" s="301"/>
      <c r="N667" s="301"/>
      <c r="O667" s="301"/>
    </row>
    <row r="668">
      <c r="A668" s="299"/>
      <c r="B668" s="299"/>
      <c r="C668" s="299"/>
      <c r="D668" s="301"/>
      <c r="E668" s="301"/>
      <c r="F668" s="299"/>
      <c r="G668" s="299"/>
      <c r="H668" s="301"/>
      <c r="I668" s="301"/>
      <c r="J668" s="301"/>
      <c r="K668" s="301"/>
      <c r="L668" s="301"/>
      <c r="M668" s="301"/>
      <c r="N668" s="301"/>
      <c r="O668" s="301"/>
    </row>
    <row r="669">
      <c r="A669" s="299"/>
      <c r="B669" s="299"/>
      <c r="C669" s="299"/>
      <c r="D669" s="301"/>
      <c r="E669" s="301"/>
      <c r="F669" s="299"/>
      <c r="G669" s="299"/>
      <c r="H669" s="301"/>
      <c r="I669" s="301"/>
      <c r="J669" s="301"/>
      <c r="K669" s="301"/>
      <c r="L669" s="301"/>
      <c r="M669" s="301"/>
      <c r="N669" s="301"/>
      <c r="O669" s="301"/>
    </row>
    <row r="670">
      <c r="A670" s="299"/>
      <c r="B670" s="299"/>
      <c r="C670" s="299"/>
      <c r="D670" s="301"/>
      <c r="E670" s="301"/>
      <c r="F670" s="299"/>
      <c r="G670" s="299"/>
      <c r="H670" s="301"/>
      <c r="I670" s="301"/>
      <c r="J670" s="301"/>
      <c r="K670" s="301"/>
      <c r="L670" s="301"/>
      <c r="M670" s="301"/>
      <c r="N670" s="301"/>
      <c r="O670" s="301"/>
    </row>
    <row r="671">
      <c r="A671" s="299"/>
      <c r="B671" s="299"/>
      <c r="C671" s="299"/>
      <c r="D671" s="301"/>
      <c r="E671" s="301"/>
      <c r="F671" s="299"/>
      <c r="G671" s="299"/>
      <c r="H671" s="301"/>
      <c r="I671" s="301"/>
      <c r="J671" s="301"/>
      <c r="K671" s="301"/>
      <c r="L671" s="301"/>
      <c r="M671" s="301"/>
      <c r="N671" s="301"/>
      <c r="O671" s="301"/>
    </row>
    <row r="672">
      <c r="A672" s="299"/>
      <c r="B672" s="299"/>
      <c r="C672" s="299"/>
      <c r="D672" s="301"/>
      <c r="E672" s="301"/>
      <c r="F672" s="299"/>
      <c r="G672" s="299"/>
      <c r="H672" s="301"/>
      <c r="I672" s="301"/>
      <c r="J672" s="301"/>
      <c r="K672" s="301"/>
      <c r="L672" s="301"/>
      <c r="M672" s="301"/>
      <c r="N672" s="301"/>
      <c r="O672" s="301"/>
    </row>
    <row r="673">
      <c r="A673" s="299"/>
      <c r="B673" s="299"/>
      <c r="C673" s="299"/>
      <c r="D673" s="301"/>
      <c r="E673" s="301"/>
      <c r="F673" s="299"/>
      <c r="G673" s="299"/>
      <c r="H673" s="301"/>
      <c r="I673" s="301"/>
      <c r="J673" s="301"/>
      <c r="K673" s="301"/>
      <c r="L673" s="301"/>
      <c r="M673" s="301"/>
      <c r="N673" s="301"/>
      <c r="O673" s="301"/>
    </row>
    <row r="674">
      <c r="A674" s="299"/>
      <c r="B674" s="299"/>
      <c r="C674" s="299"/>
      <c r="D674" s="301"/>
      <c r="E674" s="301"/>
      <c r="F674" s="299"/>
      <c r="G674" s="299"/>
      <c r="H674" s="301"/>
      <c r="I674" s="301"/>
      <c r="J674" s="301"/>
      <c r="K674" s="301"/>
      <c r="L674" s="301"/>
      <c r="M674" s="301"/>
      <c r="N674" s="301"/>
      <c r="O674" s="301"/>
    </row>
    <row r="675">
      <c r="A675" s="299"/>
      <c r="B675" s="299"/>
      <c r="C675" s="299"/>
      <c r="D675" s="301"/>
      <c r="E675" s="301"/>
      <c r="F675" s="299"/>
      <c r="G675" s="299"/>
      <c r="H675" s="301"/>
      <c r="I675" s="301"/>
      <c r="J675" s="301"/>
      <c r="K675" s="301"/>
      <c r="L675" s="301"/>
      <c r="M675" s="301"/>
      <c r="N675" s="301"/>
      <c r="O675" s="301"/>
    </row>
    <row r="676">
      <c r="A676" s="299"/>
      <c r="B676" s="299"/>
      <c r="C676" s="299"/>
      <c r="D676" s="301"/>
      <c r="E676" s="301"/>
      <c r="F676" s="299"/>
      <c r="G676" s="299"/>
      <c r="H676" s="301"/>
      <c r="I676" s="301"/>
      <c r="J676" s="301"/>
      <c r="K676" s="301"/>
      <c r="L676" s="301"/>
      <c r="M676" s="301"/>
      <c r="N676" s="301"/>
      <c r="O676" s="301"/>
    </row>
    <row r="677">
      <c r="A677" s="299"/>
      <c r="B677" s="299"/>
      <c r="C677" s="299"/>
      <c r="D677" s="301"/>
      <c r="E677" s="301"/>
      <c r="F677" s="299"/>
      <c r="G677" s="299"/>
      <c r="H677" s="301"/>
      <c r="I677" s="301"/>
      <c r="J677" s="301"/>
      <c r="K677" s="301"/>
      <c r="L677" s="301"/>
      <c r="M677" s="301"/>
      <c r="N677" s="301"/>
      <c r="O677" s="301"/>
    </row>
    <row r="678">
      <c r="A678" s="299"/>
      <c r="B678" s="299"/>
      <c r="C678" s="299"/>
      <c r="D678" s="301"/>
      <c r="E678" s="301"/>
      <c r="F678" s="299"/>
      <c r="G678" s="299"/>
      <c r="H678" s="301"/>
      <c r="I678" s="301"/>
      <c r="J678" s="301"/>
      <c r="K678" s="301"/>
      <c r="L678" s="301"/>
      <c r="M678" s="301"/>
      <c r="N678" s="301"/>
      <c r="O678" s="301"/>
    </row>
    <row r="679">
      <c r="A679" s="299"/>
      <c r="B679" s="299"/>
      <c r="C679" s="299"/>
      <c r="D679" s="301"/>
      <c r="E679" s="301"/>
      <c r="F679" s="299"/>
      <c r="G679" s="299"/>
      <c r="H679" s="301"/>
      <c r="I679" s="301"/>
      <c r="J679" s="301"/>
      <c r="K679" s="301"/>
      <c r="L679" s="301"/>
      <c r="M679" s="301"/>
      <c r="N679" s="301"/>
      <c r="O679" s="301"/>
    </row>
    <row r="680">
      <c r="A680" s="299"/>
      <c r="B680" s="299"/>
      <c r="C680" s="299"/>
      <c r="D680" s="301"/>
      <c r="E680" s="301"/>
      <c r="F680" s="299"/>
      <c r="G680" s="299"/>
      <c r="H680" s="301"/>
      <c r="I680" s="301"/>
      <c r="J680" s="301"/>
      <c r="K680" s="301"/>
      <c r="L680" s="301"/>
      <c r="M680" s="301"/>
      <c r="N680" s="301"/>
      <c r="O680" s="301"/>
    </row>
    <row r="681">
      <c r="A681" s="299"/>
      <c r="B681" s="299"/>
      <c r="C681" s="299"/>
      <c r="D681" s="301"/>
      <c r="E681" s="301"/>
      <c r="F681" s="299"/>
      <c r="G681" s="299"/>
      <c r="H681" s="301"/>
      <c r="I681" s="301"/>
      <c r="J681" s="301"/>
      <c r="K681" s="301"/>
      <c r="L681" s="301"/>
      <c r="M681" s="301"/>
      <c r="N681" s="301"/>
      <c r="O681" s="301"/>
    </row>
    <row r="682">
      <c r="A682" s="299"/>
      <c r="B682" s="299"/>
      <c r="C682" s="299"/>
      <c r="D682" s="301"/>
      <c r="E682" s="301"/>
      <c r="F682" s="299"/>
      <c r="G682" s="299"/>
      <c r="H682" s="301"/>
      <c r="I682" s="301"/>
      <c r="J682" s="301"/>
      <c r="K682" s="301"/>
      <c r="L682" s="301"/>
      <c r="M682" s="301"/>
      <c r="N682" s="301"/>
      <c r="O682" s="301"/>
    </row>
    <row r="683">
      <c r="A683" s="299"/>
      <c r="B683" s="299"/>
      <c r="C683" s="299"/>
      <c r="D683" s="301"/>
      <c r="E683" s="301"/>
      <c r="F683" s="299"/>
      <c r="G683" s="299"/>
      <c r="H683" s="301"/>
      <c r="I683" s="301"/>
      <c r="J683" s="301"/>
      <c r="K683" s="301"/>
      <c r="L683" s="301"/>
      <c r="M683" s="301"/>
      <c r="N683" s="301"/>
      <c r="O683" s="301"/>
    </row>
    <row r="684">
      <c r="A684" s="299"/>
      <c r="B684" s="299"/>
      <c r="C684" s="299"/>
      <c r="D684" s="301"/>
      <c r="E684" s="301"/>
      <c r="F684" s="299"/>
      <c r="G684" s="299"/>
      <c r="H684" s="301"/>
      <c r="I684" s="301"/>
      <c r="J684" s="301"/>
      <c r="K684" s="301"/>
      <c r="L684" s="301"/>
      <c r="M684" s="301"/>
      <c r="N684" s="301"/>
      <c r="O684" s="301"/>
    </row>
    <row r="685">
      <c r="A685" s="299"/>
      <c r="B685" s="299"/>
      <c r="C685" s="299"/>
      <c r="D685" s="301"/>
      <c r="E685" s="301"/>
      <c r="F685" s="299"/>
      <c r="G685" s="299"/>
      <c r="H685" s="301"/>
      <c r="I685" s="301"/>
      <c r="J685" s="301"/>
      <c r="K685" s="301"/>
      <c r="L685" s="301"/>
      <c r="M685" s="301"/>
      <c r="N685" s="301"/>
      <c r="O685" s="301"/>
    </row>
    <row r="686">
      <c r="A686" s="299"/>
      <c r="B686" s="299"/>
      <c r="C686" s="299"/>
      <c r="D686" s="301"/>
      <c r="E686" s="301"/>
      <c r="F686" s="299"/>
      <c r="G686" s="299"/>
      <c r="H686" s="301"/>
      <c r="I686" s="301"/>
      <c r="J686" s="301"/>
      <c r="K686" s="301"/>
      <c r="L686" s="301"/>
      <c r="M686" s="301"/>
      <c r="N686" s="301"/>
      <c r="O686" s="301"/>
    </row>
    <row r="687">
      <c r="A687" s="299"/>
      <c r="B687" s="299"/>
      <c r="C687" s="299"/>
      <c r="D687" s="301"/>
      <c r="E687" s="301"/>
      <c r="F687" s="299"/>
      <c r="G687" s="299"/>
      <c r="H687" s="301"/>
      <c r="I687" s="301"/>
      <c r="J687" s="301"/>
      <c r="K687" s="301"/>
      <c r="L687" s="301"/>
      <c r="M687" s="301"/>
      <c r="N687" s="301"/>
      <c r="O687" s="301"/>
    </row>
    <row r="688">
      <c r="A688" s="299"/>
      <c r="B688" s="299"/>
      <c r="C688" s="299"/>
      <c r="D688" s="301"/>
      <c r="E688" s="301"/>
      <c r="F688" s="299"/>
      <c r="G688" s="299"/>
      <c r="H688" s="301"/>
      <c r="I688" s="301"/>
      <c r="J688" s="301"/>
      <c r="K688" s="301"/>
      <c r="L688" s="301"/>
      <c r="M688" s="301"/>
      <c r="N688" s="301"/>
      <c r="O688" s="301"/>
    </row>
    <row r="689">
      <c r="A689" s="299"/>
      <c r="B689" s="299"/>
      <c r="C689" s="299"/>
      <c r="D689" s="301"/>
      <c r="E689" s="301"/>
      <c r="F689" s="299"/>
      <c r="G689" s="299"/>
      <c r="H689" s="301"/>
      <c r="I689" s="301"/>
      <c r="J689" s="301"/>
      <c r="K689" s="301"/>
      <c r="L689" s="301"/>
      <c r="M689" s="301"/>
      <c r="N689" s="301"/>
      <c r="O689" s="301"/>
    </row>
    <row r="690">
      <c r="A690" s="299"/>
      <c r="B690" s="299"/>
      <c r="C690" s="299"/>
      <c r="D690" s="301"/>
      <c r="E690" s="301"/>
      <c r="F690" s="299"/>
      <c r="G690" s="299"/>
      <c r="H690" s="301"/>
      <c r="I690" s="301"/>
      <c r="J690" s="301"/>
      <c r="K690" s="301"/>
      <c r="L690" s="301"/>
      <c r="M690" s="301"/>
      <c r="N690" s="301"/>
      <c r="O690" s="301"/>
    </row>
    <row r="691">
      <c r="A691" s="299"/>
      <c r="B691" s="299"/>
      <c r="C691" s="299"/>
      <c r="D691" s="301"/>
      <c r="E691" s="301"/>
      <c r="F691" s="299"/>
      <c r="G691" s="299"/>
      <c r="H691" s="301"/>
      <c r="I691" s="301"/>
      <c r="J691" s="301"/>
      <c r="K691" s="301"/>
      <c r="L691" s="301"/>
      <c r="M691" s="301"/>
      <c r="N691" s="301"/>
      <c r="O691" s="301"/>
    </row>
    <row r="692">
      <c r="A692" s="299"/>
      <c r="B692" s="299"/>
      <c r="C692" s="299"/>
      <c r="D692" s="301"/>
      <c r="E692" s="301"/>
      <c r="F692" s="299"/>
      <c r="G692" s="299"/>
      <c r="H692" s="301"/>
      <c r="I692" s="301"/>
      <c r="J692" s="301"/>
      <c r="K692" s="301"/>
      <c r="L692" s="301"/>
      <c r="M692" s="301"/>
      <c r="N692" s="301"/>
      <c r="O692" s="301"/>
    </row>
    <row r="693">
      <c r="A693" s="299"/>
      <c r="B693" s="299"/>
      <c r="C693" s="299"/>
      <c r="D693" s="301"/>
      <c r="E693" s="301"/>
      <c r="F693" s="299"/>
      <c r="G693" s="299"/>
      <c r="H693" s="301"/>
      <c r="I693" s="301"/>
      <c r="J693" s="301"/>
      <c r="K693" s="301"/>
      <c r="L693" s="301"/>
      <c r="M693" s="301"/>
      <c r="N693" s="301"/>
      <c r="O693" s="301"/>
    </row>
    <row r="694">
      <c r="A694" s="299"/>
      <c r="B694" s="299"/>
      <c r="C694" s="299"/>
      <c r="D694" s="301"/>
      <c r="E694" s="301"/>
      <c r="F694" s="299"/>
      <c r="G694" s="299"/>
      <c r="H694" s="301"/>
      <c r="I694" s="301"/>
      <c r="J694" s="301"/>
      <c r="K694" s="301"/>
      <c r="L694" s="301"/>
      <c r="M694" s="301"/>
      <c r="N694" s="301"/>
      <c r="O694" s="301"/>
    </row>
    <row r="695">
      <c r="A695" s="299"/>
      <c r="B695" s="299"/>
      <c r="C695" s="299"/>
      <c r="D695" s="301"/>
      <c r="E695" s="301"/>
      <c r="F695" s="299"/>
      <c r="G695" s="299"/>
      <c r="H695" s="301"/>
      <c r="I695" s="301"/>
      <c r="J695" s="301"/>
      <c r="K695" s="301"/>
      <c r="L695" s="301"/>
      <c r="M695" s="301"/>
      <c r="N695" s="301"/>
      <c r="O695" s="301"/>
    </row>
    <row r="696">
      <c r="A696" s="299"/>
      <c r="B696" s="299"/>
      <c r="C696" s="299"/>
      <c r="D696" s="301"/>
      <c r="E696" s="301"/>
      <c r="F696" s="299"/>
      <c r="G696" s="299"/>
      <c r="H696" s="301"/>
      <c r="I696" s="301"/>
      <c r="J696" s="301"/>
      <c r="K696" s="301"/>
      <c r="L696" s="301"/>
      <c r="M696" s="301"/>
      <c r="N696" s="301"/>
      <c r="O696" s="301"/>
    </row>
    <row r="697">
      <c r="A697" s="299"/>
      <c r="B697" s="299"/>
      <c r="C697" s="299"/>
      <c r="D697" s="301"/>
      <c r="E697" s="301"/>
      <c r="F697" s="299"/>
      <c r="G697" s="299"/>
      <c r="H697" s="301"/>
      <c r="I697" s="301"/>
      <c r="J697" s="301"/>
      <c r="K697" s="301"/>
      <c r="L697" s="301"/>
      <c r="M697" s="301"/>
      <c r="N697" s="301"/>
      <c r="O697" s="301"/>
    </row>
    <row r="698">
      <c r="A698" s="299"/>
      <c r="B698" s="299"/>
      <c r="C698" s="299"/>
      <c r="D698" s="301"/>
      <c r="E698" s="301"/>
      <c r="F698" s="299"/>
      <c r="G698" s="299"/>
      <c r="H698" s="301"/>
      <c r="I698" s="301"/>
      <c r="J698" s="301"/>
      <c r="K698" s="301"/>
      <c r="L698" s="301"/>
      <c r="M698" s="301"/>
      <c r="N698" s="301"/>
      <c r="O698" s="301"/>
    </row>
    <row r="699">
      <c r="A699" s="299"/>
      <c r="B699" s="299"/>
      <c r="C699" s="299"/>
      <c r="D699" s="301"/>
      <c r="E699" s="301"/>
      <c r="F699" s="299"/>
      <c r="G699" s="299"/>
      <c r="H699" s="301"/>
      <c r="I699" s="301"/>
      <c r="J699" s="301"/>
      <c r="K699" s="301"/>
      <c r="L699" s="301"/>
      <c r="M699" s="301"/>
      <c r="N699" s="301"/>
      <c r="O699" s="301"/>
    </row>
    <row r="700">
      <c r="A700" s="299"/>
      <c r="B700" s="299"/>
      <c r="C700" s="299"/>
      <c r="D700" s="301"/>
      <c r="E700" s="301"/>
      <c r="F700" s="299"/>
      <c r="G700" s="299"/>
      <c r="H700" s="301"/>
      <c r="I700" s="301"/>
      <c r="J700" s="301"/>
      <c r="K700" s="301"/>
      <c r="L700" s="301"/>
      <c r="M700" s="301"/>
      <c r="N700" s="301"/>
      <c r="O700" s="301"/>
    </row>
    <row r="701">
      <c r="A701" s="299"/>
      <c r="B701" s="299"/>
      <c r="C701" s="299"/>
      <c r="D701" s="301"/>
      <c r="E701" s="301"/>
      <c r="F701" s="299"/>
      <c r="G701" s="299"/>
      <c r="H701" s="301"/>
      <c r="I701" s="301"/>
      <c r="J701" s="301"/>
      <c r="K701" s="301"/>
      <c r="L701" s="301"/>
      <c r="M701" s="301"/>
      <c r="N701" s="301"/>
      <c r="O701" s="301"/>
    </row>
    <row r="702">
      <c r="A702" s="299"/>
      <c r="B702" s="299"/>
      <c r="C702" s="299"/>
      <c r="D702" s="301"/>
      <c r="E702" s="301"/>
      <c r="F702" s="299"/>
      <c r="G702" s="299"/>
      <c r="H702" s="301"/>
      <c r="I702" s="301"/>
      <c r="J702" s="301"/>
      <c r="K702" s="301"/>
      <c r="L702" s="301"/>
      <c r="M702" s="301"/>
      <c r="N702" s="301"/>
      <c r="O702" s="301"/>
    </row>
    <row r="703">
      <c r="A703" s="299"/>
      <c r="B703" s="299"/>
      <c r="C703" s="299"/>
      <c r="D703" s="301"/>
      <c r="E703" s="301"/>
      <c r="F703" s="299"/>
      <c r="G703" s="299"/>
      <c r="H703" s="301"/>
      <c r="I703" s="301"/>
      <c r="J703" s="301"/>
      <c r="K703" s="301"/>
      <c r="L703" s="301"/>
      <c r="M703" s="301"/>
      <c r="N703" s="301"/>
      <c r="O703" s="301"/>
    </row>
    <row r="704">
      <c r="A704" s="299"/>
      <c r="B704" s="299"/>
      <c r="C704" s="299"/>
      <c r="D704" s="301"/>
      <c r="E704" s="301"/>
      <c r="F704" s="299"/>
      <c r="G704" s="299"/>
      <c r="H704" s="301"/>
      <c r="I704" s="301"/>
      <c r="J704" s="301"/>
      <c r="K704" s="301"/>
      <c r="L704" s="301"/>
      <c r="M704" s="301"/>
      <c r="N704" s="301"/>
      <c r="O704" s="301"/>
    </row>
    <row r="705">
      <c r="A705" s="299"/>
      <c r="B705" s="299"/>
      <c r="C705" s="299"/>
      <c r="D705" s="301"/>
      <c r="E705" s="301"/>
      <c r="F705" s="299"/>
      <c r="G705" s="299"/>
      <c r="H705" s="301"/>
      <c r="I705" s="301"/>
      <c r="J705" s="301"/>
      <c r="K705" s="301"/>
      <c r="L705" s="301"/>
      <c r="M705" s="301"/>
      <c r="N705" s="301"/>
      <c r="O705" s="301"/>
    </row>
    <row r="706">
      <c r="A706" s="299"/>
      <c r="B706" s="299"/>
      <c r="C706" s="299"/>
      <c r="D706" s="301"/>
      <c r="E706" s="301"/>
      <c r="F706" s="299"/>
      <c r="G706" s="299"/>
      <c r="H706" s="301"/>
      <c r="I706" s="301"/>
      <c r="J706" s="301"/>
      <c r="K706" s="301"/>
      <c r="L706" s="301"/>
      <c r="M706" s="301"/>
      <c r="N706" s="301"/>
      <c r="O706" s="301"/>
    </row>
    <row r="707">
      <c r="A707" s="299"/>
      <c r="B707" s="299"/>
      <c r="C707" s="299"/>
      <c r="D707" s="301"/>
      <c r="E707" s="301"/>
      <c r="F707" s="299"/>
      <c r="G707" s="299"/>
      <c r="H707" s="301"/>
      <c r="I707" s="301"/>
      <c r="J707" s="301"/>
      <c r="K707" s="301"/>
      <c r="L707" s="301"/>
      <c r="M707" s="301"/>
      <c r="N707" s="301"/>
      <c r="O707" s="301"/>
    </row>
    <row r="708">
      <c r="A708" s="299"/>
      <c r="B708" s="299"/>
      <c r="C708" s="299"/>
      <c r="D708" s="301"/>
      <c r="E708" s="301"/>
      <c r="F708" s="299"/>
      <c r="G708" s="299"/>
      <c r="H708" s="301"/>
      <c r="I708" s="301"/>
      <c r="J708" s="301"/>
      <c r="K708" s="301"/>
      <c r="L708" s="301"/>
      <c r="M708" s="301"/>
      <c r="N708" s="301"/>
      <c r="O708" s="301"/>
    </row>
    <row r="709">
      <c r="A709" s="299"/>
      <c r="B709" s="299"/>
      <c r="C709" s="299"/>
      <c r="D709" s="301"/>
      <c r="E709" s="301"/>
      <c r="F709" s="299"/>
      <c r="G709" s="299"/>
      <c r="H709" s="301"/>
      <c r="I709" s="301"/>
      <c r="J709" s="301"/>
      <c r="K709" s="301"/>
      <c r="L709" s="301"/>
      <c r="M709" s="301"/>
      <c r="N709" s="301"/>
      <c r="O709" s="301"/>
    </row>
    <row r="710">
      <c r="A710" s="299"/>
      <c r="B710" s="299"/>
      <c r="C710" s="299"/>
      <c r="D710" s="301"/>
      <c r="E710" s="301"/>
      <c r="F710" s="299"/>
      <c r="G710" s="299"/>
      <c r="H710" s="301"/>
      <c r="I710" s="301"/>
      <c r="J710" s="301"/>
      <c r="K710" s="301"/>
      <c r="L710" s="301"/>
      <c r="M710" s="301"/>
      <c r="N710" s="301"/>
      <c r="O710" s="301"/>
    </row>
    <row r="711">
      <c r="A711" s="299"/>
      <c r="B711" s="299"/>
      <c r="C711" s="299"/>
      <c r="D711" s="301"/>
      <c r="E711" s="301"/>
      <c r="F711" s="299"/>
      <c r="G711" s="299"/>
      <c r="H711" s="301"/>
      <c r="I711" s="301"/>
      <c r="J711" s="301"/>
      <c r="K711" s="301"/>
      <c r="L711" s="301"/>
      <c r="M711" s="301"/>
      <c r="N711" s="301"/>
      <c r="O711" s="301"/>
    </row>
    <row r="712">
      <c r="A712" s="299"/>
      <c r="B712" s="299"/>
      <c r="C712" s="299"/>
      <c r="D712" s="301"/>
      <c r="E712" s="301"/>
      <c r="F712" s="299"/>
      <c r="G712" s="299"/>
      <c r="H712" s="301"/>
      <c r="I712" s="301"/>
      <c r="J712" s="301"/>
      <c r="K712" s="301"/>
      <c r="L712" s="301"/>
      <c r="M712" s="301"/>
      <c r="N712" s="301"/>
      <c r="O712" s="301"/>
    </row>
    <row r="713">
      <c r="A713" s="299"/>
      <c r="B713" s="299"/>
      <c r="C713" s="299"/>
      <c r="D713" s="301"/>
      <c r="E713" s="301"/>
      <c r="F713" s="299"/>
      <c r="G713" s="299"/>
      <c r="H713" s="301"/>
      <c r="I713" s="301"/>
      <c r="J713" s="301"/>
      <c r="K713" s="301"/>
      <c r="L713" s="301"/>
      <c r="M713" s="301"/>
      <c r="N713" s="301"/>
      <c r="O713" s="301"/>
    </row>
    <row r="714">
      <c r="A714" s="299"/>
      <c r="B714" s="299"/>
      <c r="C714" s="299"/>
      <c r="D714" s="301"/>
      <c r="E714" s="301"/>
      <c r="F714" s="299"/>
      <c r="G714" s="299"/>
      <c r="H714" s="301"/>
      <c r="I714" s="301"/>
      <c r="J714" s="301"/>
      <c r="K714" s="301"/>
      <c r="L714" s="301"/>
      <c r="M714" s="301"/>
      <c r="N714" s="301"/>
      <c r="O714" s="301"/>
    </row>
    <row r="715">
      <c r="A715" s="299"/>
      <c r="B715" s="299"/>
      <c r="C715" s="299"/>
      <c r="D715" s="301"/>
      <c r="E715" s="301"/>
      <c r="F715" s="299"/>
      <c r="G715" s="299"/>
      <c r="H715" s="301"/>
      <c r="I715" s="301"/>
      <c r="J715" s="301"/>
      <c r="K715" s="301"/>
      <c r="L715" s="301"/>
      <c r="M715" s="301"/>
      <c r="N715" s="301"/>
      <c r="O715" s="301"/>
    </row>
    <row r="716">
      <c r="A716" s="299"/>
      <c r="B716" s="299"/>
      <c r="C716" s="299"/>
      <c r="D716" s="301"/>
      <c r="E716" s="301"/>
      <c r="F716" s="299"/>
      <c r="G716" s="299"/>
      <c r="H716" s="301"/>
      <c r="I716" s="301"/>
      <c r="J716" s="301"/>
      <c r="K716" s="301"/>
      <c r="L716" s="301"/>
      <c r="M716" s="301"/>
      <c r="N716" s="301"/>
      <c r="O716" s="301"/>
    </row>
    <row r="717">
      <c r="A717" s="299"/>
      <c r="B717" s="299"/>
      <c r="C717" s="299"/>
      <c r="D717" s="301"/>
      <c r="E717" s="301"/>
      <c r="F717" s="299"/>
      <c r="G717" s="299"/>
      <c r="H717" s="301"/>
      <c r="I717" s="301"/>
      <c r="J717" s="301"/>
      <c r="K717" s="301"/>
      <c r="L717" s="301"/>
      <c r="M717" s="301"/>
      <c r="N717" s="301"/>
      <c r="O717" s="301"/>
    </row>
    <row r="718">
      <c r="A718" s="299"/>
      <c r="B718" s="299"/>
      <c r="C718" s="299"/>
      <c r="D718" s="301"/>
      <c r="E718" s="301"/>
      <c r="F718" s="299"/>
      <c r="G718" s="299"/>
      <c r="H718" s="301"/>
      <c r="I718" s="301"/>
      <c r="J718" s="301"/>
      <c r="K718" s="301"/>
      <c r="L718" s="301"/>
      <c r="M718" s="301"/>
      <c r="N718" s="301"/>
      <c r="O718" s="301"/>
    </row>
    <row r="719">
      <c r="A719" s="299"/>
      <c r="B719" s="299"/>
      <c r="C719" s="299"/>
      <c r="D719" s="301"/>
      <c r="E719" s="301"/>
      <c r="F719" s="299"/>
      <c r="G719" s="299"/>
      <c r="H719" s="301"/>
      <c r="I719" s="301"/>
      <c r="J719" s="301"/>
      <c r="K719" s="301"/>
      <c r="L719" s="301"/>
      <c r="M719" s="301"/>
      <c r="N719" s="301"/>
      <c r="O719" s="301"/>
    </row>
    <row r="720">
      <c r="A720" s="299"/>
      <c r="B720" s="299"/>
      <c r="C720" s="299"/>
      <c r="D720" s="301"/>
      <c r="E720" s="301"/>
      <c r="F720" s="299"/>
      <c r="G720" s="299"/>
      <c r="H720" s="301"/>
      <c r="I720" s="301"/>
      <c r="J720" s="301"/>
      <c r="K720" s="301"/>
      <c r="L720" s="301"/>
      <c r="M720" s="301"/>
      <c r="N720" s="301"/>
      <c r="O720" s="301"/>
    </row>
    <row r="721">
      <c r="A721" s="299"/>
      <c r="B721" s="299"/>
      <c r="C721" s="299"/>
      <c r="D721" s="301"/>
      <c r="E721" s="301"/>
      <c r="F721" s="299"/>
      <c r="G721" s="299"/>
      <c r="H721" s="301"/>
      <c r="I721" s="301"/>
      <c r="J721" s="301"/>
      <c r="K721" s="301"/>
      <c r="L721" s="301"/>
      <c r="M721" s="301"/>
      <c r="N721" s="301"/>
      <c r="O721" s="301"/>
    </row>
    <row r="722">
      <c r="A722" s="299"/>
      <c r="B722" s="299"/>
      <c r="C722" s="299"/>
      <c r="D722" s="301"/>
      <c r="E722" s="301"/>
      <c r="F722" s="299"/>
      <c r="G722" s="299"/>
      <c r="H722" s="301"/>
      <c r="I722" s="301"/>
      <c r="J722" s="301"/>
      <c r="K722" s="301"/>
      <c r="L722" s="301"/>
      <c r="M722" s="301"/>
      <c r="N722" s="301"/>
      <c r="O722" s="301"/>
    </row>
    <row r="723">
      <c r="A723" s="299"/>
      <c r="B723" s="299"/>
      <c r="C723" s="299"/>
      <c r="D723" s="301"/>
      <c r="E723" s="301"/>
      <c r="F723" s="299"/>
      <c r="G723" s="299"/>
      <c r="H723" s="301"/>
      <c r="I723" s="301"/>
      <c r="J723" s="301"/>
      <c r="K723" s="301"/>
      <c r="L723" s="301"/>
      <c r="M723" s="301"/>
      <c r="N723" s="301"/>
      <c r="O723" s="301"/>
    </row>
    <row r="724">
      <c r="A724" s="299"/>
      <c r="B724" s="299"/>
      <c r="C724" s="299"/>
      <c r="D724" s="301"/>
      <c r="E724" s="301"/>
      <c r="F724" s="299"/>
      <c r="G724" s="299"/>
      <c r="H724" s="301"/>
      <c r="I724" s="301"/>
      <c r="J724" s="301"/>
      <c r="K724" s="301"/>
      <c r="L724" s="301"/>
      <c r="M724" s="301"/>
      <c r="N724" s="301"/>
      <c r="O724" s="301"/>
    </row>
    <row r="725">
      <c r="A725" s="299"/>
      <c r="B725" s="299"/>
      <c r="C725" s="299"/>
      <c r="D725" s="301"/>
      <c r="E725" s="301"/>
      <c r="F725" s="299"/>
      <c r="G725" s="299"/>
      <c r="H725" s="301"/>
      <c r="I725" s="301"/>
      <c r="J725" s="301"/>
      <c r="K725" s="301"/>
      <c r="L725" s="301"/>
      <c r="M725" s="301"/>
      <c r="N725" s="301"/>
      <c r="O725" s="301"/>
    </row>
    <row r="726">
      <c r="A726" s="299"/>
      <c r="B726" s="299"/>
      <c r="C726" s="299"/>
      <c r="D726" s="301"/>
      <c r="E726" s="301"/>
      <c r="F726" s="299"/>
      <c r="G726" s="299"/>
      <c r="H726" s="301"/>
      <c r="I726" s="301"/>
      <c r="J726" s="301"/>
      <c r="K726" s="301"/>
      <c r="L726" s="301"/>
      <c r="M726" s="301"/>
      <c r="N726" s="301"/>
      <c r="O726" s="301"/>
    </row>
    <row r="727">
      <c r="A727" s="299"/>
      <c r="B727" s="299"/>
      <c r="C727" s="299"/>
      <c r="D727" s="301"/>
      <c r="E727" s="301"/>
      <c r="F727" s="299"/>
      <c r="G727" s="299"/>
      <c r="H727" s="301"/>
      <c r="I727" s="301"/>
      <c r="J727" s="301"/>
      <c r="K727" s="301"/>
      <c r="L727" s="301"/>
      <c r="M727" s="301"/>
      <c r="N727" s="301"/>
      <c r="O727" s="301"/>
    </row>
    <row r="728">
      <c r="A728" s="299"/>
      <c r="B728" s="299"/>
      <c r="C728" s="299"/>
      <c r="D728" s="301"/>
      <c r="E728" s="301"/>
      <c r="F728" s="299"/>
      <c r="G728" s="299"/>
      <c r="H728" s="301"/>
      <c r="I728" s="301"/>
      <c r="J728" s="301"/>
      <c r="K728" s="301"/>
      <c r="L728" s="301"/>
      <c r="M728" s="301"/>
      <c r="N728" s="301"/>
      <c r="O728" s="301"/>
    </row>
    <row r="729">
      <c r="A729" s="299"/>
      <c r="B729" s="299"/>
      <c r="C729" s="299"/>
      <c r="D729" s="301"/>
      <c r="E729" s="301"/>
      <c r="F729" s="299"/>
      <c r="G729" s="299"/>
      <c r="H729" s="301"/>
      <c r="I729" s="301"/>
      <c r="J729" s="301"/>
      <c r="K729" s="301"/>
      <c r="L729" s="301"/>
      <c r="M729" s="301"/>
      <c r="N729" s="301"/>
      <c r="O729" s="301"/>
    </row>
    <row r="730">
      <c r="A730" s="299"/>
      <c r="B730" s="299"/>
      <c r="C730" s="299"/>
      <c r="D730" s="301"/>
      <c r="E730" s="301"/>
      <c r="F730" s="299"/>
      <c r="G730" s="299"/>
      <c r="H730" s="301"/>
      <c r="I730" s="301"/>
      <c r="J730" s="301"/>
      <c r="K730" s="301"/>
      <c r="L730" s="301"/>
      <c r="M730" s="301"/>
      <c r="N730" s="301"/>
      <c r="O730" s="301"/>
    </row>
    <row r="731">
      <c r="A731" s="299"/>
      <c r="B731" s="299"/>
      <c r="C731" s="299"/>
      <c r="D731" s="301"/>
      <c r="E731" s="301"/>
      <c r="F731" s="299"/>
      <c r="G731" s="299"/>
      <c r="H731" s="301"/>
      <c r="I731" s="301"/>
      <c r="J731" s="301"/>
      <c r="K731" s="301"/>
      <c r="L731" s="301"/>
      <c r="M731" s="301"/>
      <c r="N731" s="301"/>
      <c r="O731" s="301"/>
    </row>
    <row r="732">
      <c r="A732" s="299"/>
      <c r="B732" s="299"/>
      <c r="C732" s="299"/>
      <c r="D732" s="301"/>
      <c r="E732" s="301"/>
      <c r="F732" s="299"/>
      <c r="G732" s="299"/>
      <c r="H732" s="301"/>
      <c r="I732" s="301"/>
      <c r="J732" s="301"/>
      <c r="K732" s="301"/>
      <c r="L732" s="301"/>
      <c r="M732" s="301"/>
      <c r="N732" s="301"/>
      <c r="O732" s="301"/>
    </row>
    <row r="733">
      <c r="A733" s="299"/>
      <c r="B733" s="299"/>
      <c r="C733" s="299"/>
      <c r="D733" s="301"/>
      <c r="E733" s="301"/>
      <c r="F733" s="299"/>
      <c r="G733" s="299"/>
      <c r="H733" s="301"/>
      <c r="I733" s="301"/>
      <c r="J733" s="301"/>
      <c r="K733" s="301"/>
      <c r="L733" s="301"/>
      <c r="M733" s="301"/>
      <c r="N733" s="301"/>
      <c r="O733" s="301"/>
    </row>
    <row r="734">
      <c r="A734" s="299"/>
      <c r="B734" s="299"/>
      <c r="C734" s="299"/>
      <c r="D734" s="301"/>
      <c r="E734" s="301"/>
      <c r="F734" s="299"/>
      <c r="G734" s="299"/>
      <c r="H734" s="301"/>
      <c r="I734" s="301"/>
      <c r="J734" s="301"/>
      <c r="K734" s="301"/>
      <c r="L734" s="301"/>
      <c r="M734" s="301"/>
      <c r="N734" s="301"/>
      <c r="O734" s="301"/>
    </row>
    <row r="735">
      <c r="A735" s="299"/>
      <c r="B735" s="299"/>
      <c r="C735" s="299"/>
      <c r="D735" s="301"/>
      <c r="E735" s="301"/>
      <c r="F735" s="299"/>
      <c r="G735" s="299"/>
      <c r="H735" s="301"/>
      <c r="I735" s="301"/>
      <c r="J735" s="301"/>
      <c r="K735" s="301"/>
      <c r="L735" s="301"/>
      <c r="M735" s="301"/>
      <c r="N735" s="301"/>
      <c r="O735" s="301"/>
    </row>
    <row r="736">
      <c r="A736" s="299"/>
      <c r="B736" s="299"/>
      <c r="C736" s="299"/>
      <c r="D736" s="301"/>
      <c r="E736" s="301"/>
      <c r="F736" s="299"/>
      <c r="G736" s="299"/>
      <c r="H736" s="301"/>
      <c r="I736" s="301"/>
      <c r="J736" s="301"/>
      <c r="K736" s="301"/>
      <c r="L736" s="301"/>
      <c r="M736" s="301"/>
      <c r="N736" s="301"/>
      <c r="O736" s="301"/>
    </row>
    <row r="737">
      <c r="A737" s="299"/>
      <c r="B737" s="299"/>
      <c r="C737" s="299"/>
      <c r="D737" s="301"/>
      <c r="E737" s="301"/>
      <c r="F737" s="299"/>
      <c r="G737" s="299"/>
      <c r="H737" s="301"/>
      <c r="I737" s="301"/>
      <c r="J737" s="301"/>
      <c r="K737" s="301"/>
      <c r="L737" s="301"/>
      <c r="M737" s="301"/>
      <c r="N737" s="301"/>
      <c r="O737" s="301"/>
    </row>
    <row r="738">
      <c r="A738" s="299"/>
      <c r="B738" s="299"/>
      <c r="C738" s="299"/>
      <c r="D738" s="301"/>
      <c r="E738" s="301"/>
      <c r="F738" s="299"/>
      <c r="G738" s="299"/>
      <c r="H738" s="301"/>
      <c r="I738" s="301"/>
      <c r="J738" s="301"/>
      <c r="K738" s="301"/>
      <c r="L738" s="301"/>
      <c r="M738" s="301"/>
      <c r="N738" s="301"/>
      <c r="O738" s="301"/>
    </row>
    <row r="739">
      <c r="A739" s="299"/>
      <c r="B739" s="299"/>
      <c r="C739" s="299"/>
      <c r="D739" s="301"/>
      <c r="E739" s="301"/>
      <c r="F739" s="299"/>
      <c r="G739" s="299"/>
      <c r="H739" s="301"/>
      <c r="I739" s="301"/>
      <c r="J739" s="301"/>
      <c r="K739" s="301"/>
      <c r="L739" s="301"/>
      <c r="M739" s="301"/>
      <c r="N739" s="301"/>
      <c r="O739" s="301"/>
    </row>
    <row r="740">
      <c r="A740" s="299"/>
      <c r="B740" s="299"/>
      <c r="C740" s="299"/>
      <c r="D740" s="301"/>
      <c r="E740" s="301"/>
      <c r="F740" s="299"/>
      <c r="G740" s="299"/>
      <c r="H740" s="301"/>
      <c r="I740" s="301"/>
      <c r="J740" s="301"/>
      <c r="K740" s="301"/>
      <c r="L740" s="301"/>
      <c r="M740" s="301"/>
      <c r="N740" s="301"/>
      <c r="O740" s="301"/>
    </row>
    <row r="741">
      <c r="A741" s="299"/>
      <c r="B741" s="299"/>
      <c r="C741" s="299"/>
      <c r="D741" s="301"/>
      <c r="E741" s="301"/>
      <c r="F741" s="299"/>
      <c r="G741" s="299"/>
      <c r="H741" s="301"/>
      <c r="I741" s="301"/>
      <c r="J741" s="301"/>
      <c r="K741" s="301"/>
      <c r="L741" s="301"/>
      <c r="M741" s="301"/>
      <c r="N741" s="301"/>
      <c r="O741" s="301"/>
    </row>
    <row r="742">
      <c r="A742" s="299"/>
      <c r="B742" s="299"/>
      <c r="C742" s="299"/>
      <c r="D742" s="301"/>
      <c r="E742" s="301"/>
      <c r="F742" s="299"/>
      <c r="G742" s="299"/>
      <c r="H742" s="301"/>
      <c r="I742" s="301"/>
      <c r="J742" s="301"/>
      <c r="K742" s="301"/>
      <c r="L742" s="301"/>
      <c r="M742" s="301"/>
      <c r="N742" s="301"/>
      <c r="O742" s="301"/>
    </row>
    <row r="743">
      <c r="A743" s="299"/>
      <c r="B743" s="299"/>
      <c r="C743" s="299"/>
      <c r="D743" s="301"/>
      <c r="E743" s="301"/>
      <c r="F743" s="299"/>
      <c r="G743" s="299"/>
      <c r="H743" s="301"/>
      <c r="I743" s="301"/>
      <c r="J743" s="301"/>
      <c r="K743" s="301"/>
      <c r="L743" s="301"/>
      <c r="M743" s="301"/>
      <c r="N743" s="301"/>
      <c r="O743" s="301"/>
    </row>
    <row r="744">
      <c r="A744" s="299"/>
      <c r="B744" s="299"/>
      <c r="C744" s="299"/>
      <c r="D744" s="301"/>
      <c r="E744" s="301"/>
      <c r="F744" s="299"/>
      <c r="G744" s="299"/>
      <c r="H744" s="301"/>
      <c r="I744" s="301"/>
      <c r="J744" s="301"/>
      <c r="K744" s="301"/>
      <c r="L744" s="301"/>
      <c r="M744" s="301"/>
      <c r="N744" s="301"/>
      <c r="O744" s="301"/>
    </row>
    <row r="745">
      <c r="A745" s="299"/>
      <c r="B745" s="299"/>
      <c r="C745" s="299"/>
      <c r="D745" s="301"/>
      <c r="E745" s="301"/>
      <c r="F745" s="299"/>
      <c r="G745" s="299"/>
      <c r="H745" s="301"/>
      <c r="I745" s="301"/>
      <c r="J745" s="301"/>
      <c r="K745" s="301"/>
      <c r="L745" s="301"/>
      <c r="M745" s="301"/>
      <c r="N745" s="301"/>
      <c r="O745" s="301"/>
    </row>
    <row r="746">
      <c r="A746" s="299"/>
      <c r="B746" s="299"/>
      <c r="C746" s="299"/>
      <c r="D746" s="301"/>
      <c r="E746" s="301"/>
      <c r="F746" s="299"/>
      <c r="G746" s="299"/>
      <c r="H746" s="301"/>
      <c r="I746" s="301"/>
      <c r="J746" s="301"/>
      <c r="K746" s="301"/>
      <c r="L746" s="301"/>
      <c r="M746" s="301"/>
      <c r="N746" s="301"/>
      <c r="O746" s="301"/>
    </row>
    <row r="747">
      <c r="A747" s="299"/>
      <c r="B747" s="299"/>
      <c r="C747" s="299"/>
      <c r="D747" s="301"/>
      <c r="E747" s="301"/>
      <c r="F747" s="299"/>
      <c r="G747" s="299"/>
      <c r="H747" s="301"/>
      <c r="I747" s="301"/>
      <c r="J747" s="301"/>
      <c r="K747" s="301"/>
      <c r="L747" s="301"/>
      <c r="M747" s="301"/>
      <c r="N747" s="301"/>
      <c r="O747" s="301"/>
    </row>
    <row r="748">
      <c r="A748" s="299"/>
      <c r="B748" s="299"/>
      <c r="C748" s="299"/>
      <c r="D748" s="301"/>
      <c r="E748" s="301"/>
      <c r="F748" s="299"/>
      <c r="G748" s="299"/>
      <c r="H748" s="301"/>
      <c r="I748" s="301"/>
      <c r="J748" s="301"/>
      <c r="K748" s="301"/>
      <c r="L748" s="301"/>
      <c r="M748" s="301"/>
      <c r="N748" s="301"/>
      <c r="O748" s="301"/>
    </row>
    <row r="749">
      <c r="A749" s="299"/>
      <c r="B749" s="299"/>
      <c r="C749" s="299"/>
      <c r="D749" s="301"/>
      <c r="E749" s="301"/>
      <c r="F749" s="299"/>
      <c r="G749" s="299"/>
      <c r="H749" s="301"/>
      <c r="I749" s="301"/>
      <c r="J749" s="301"/>
      <c r="K749" s="301"/>
      <c r="L749" s="301"/>
      <c r="M749" s="301"/>
      <c r="N749" s="301"/>
      <c r="O749" s="301"/>
    </row>
    <row r="750">
      <c r="A750" s="299"/>
      <c r="B750" s="299"/>
      <c r="C750" s="299"/>
      <c r="D750" s="301"/>
      <c r="E750" s="301"/>
      <c r="F750" s="299"/>
      <c r="G750" s="299"/>
      <c r="H750" s="301"/>
      <c r="I750" s="301"/>
      <c r="J750" s="301"/>
      <c r="K750" s="301"/>
      <c r="L750" s="301"/>
      <c r="M750" s="301"/>
      <c r="N750" s="301"/>
      <c r="O750" s="301"/>
    </row>
    <row r="751">
      <c r="A751" s="299"/>
      <c r="B751" s="299"/>
      <c r="C751" s="299"/>
      <c r="D751" s="301"/>
      <c r="E751" s="301"/>
      <c r="F751" s="299"/>
      <c r="G751" s="299"/>
      <c r="H751" s="301"/>
      <c r="I751" s="301"/>
      <c r="J751" s="301"/>
      <c r="K751" s="301"/>
      <c r="L751" s="301"/>
      <c r="M751" s="301"/>
      <c r="N751" s="301"/>
      <c r="O751" s="301"/>
    </row>
    <row r="752">
      <c r="A752" s="299"/>
      <c r="B752" s="299"/>
      <c r="C752" s="299"/>
      <c r="D752" s="301"/>
      <c r="E752" s="301"/>
      <c r="F752" s="299"/>
      <c r="G752" s="299"/>
      <c r="H752" s="301"/>
      <c r="I752" s="301"/>
      <c r="J752" s="301"/>
      <c r="K752" s="301"/>
      <c r="L752" s="301"/>
      <c r="M752" s="301"/>
      <c r="N752" s="301"/>
      <c r="O752" s="301"/>
    </row>
    <row r="753">
      <c r="A753" s="299"/>
      <c r="B753" s="299"/>
      <c r="C753" s="299"/>
      <c r="D753" s="301"/>
      <c r="E753" s="301"/>
      <c r="F753" s="299"/>
      <c r="G753" s="299"/>
      <c r="H753" s="301"/>
      <c r="I753" s="301"/>
      <c r="J753" s="301"/>
      <c r="K753" s="301"/>
      <c r="L753" s="301"/>
      <c r="M753" s="301"/>
      <c r="N753" s="301"/>
      <c r="O753" s="301"/>
    </row>
    <row r="754">
      <c r="A754" s="299"/>
      <c r="B754" s="299"/>
      <c r="C754" s="299"/>
      <c r="D754" s="301"/>
      <c r="E754" s="301"/>
      <c r="F754" s="299"/>
      <c r="G754" s="299"/>
      <c r="H754" s="301"/>
      <c r="I754" s="301"/>
      <c r="J754" s="301"/>
      <c r="K754" s="301"/>
      <c r="L754" s="301"/>
      <c r="M754" s="301"/>
      <c r="N754" s="301"/>
      <c r="O754" s="301"/>
    </row>
    <row r="755">
      <c r="A755" s="299"/>
      <c r="B755" s="299"/>
      <c r="C755" s="299"/>
      <c r="D755" s="301"/>
      <c r="E755" s="301"/>
      <c r="F755" s="299"/>
      <c r="G755" s="299"/>
      <c r="H755" s="301"/>
      <c r="I755" s="301"/>
      <c r="J755" s="301"/>
      <c r="K755" s="301"/>
      <c r="L755" s="301"/>
      <c r="M755" s="301"/>
      <c r="N755" s="301"/>
      <c r="O755" s="301"/>
    </row>
    <row r="756">
      <c r="A756" s="299"/>
      <c r="B756" s="299"/>
      <c r="C756" s="299"/>
      <c r="D756" s="301"/>
      <c r="E756" s="301"/>
      <c r="F756" s="299"/>
      <c r="G756" s="299"/>
      <c r="H756" s="301"/>
      <c r="I756" s="301"/>
      <c r="J756" s="301"/>
      <c r="K756" s="301"/>
      <c r="L756" s="301"/>
      <c r="M756" s="301"/>
      <c r="N756" s="301"/>
      <c r="O756" s="301"/>
    </row>
    <row r="757">
      <c r="A757" s="299"/>
      <c r="B757" s="299"/>
      <c r="C757" s="299"/>
      <c r="D757" s="301"/>
      <c r="E757" s="301"/>
      <c r="F757" s="299"/>
      <c r="G757" s="299"/>
      <c r="H757" s="301"/>
      <c r="I757" s="301"/>
      <c r="J757" s="301"/>
      <c r="K757" s="301"/>
      <c r="L757" s="301"/>
      <c r="M757" s="301"/>
      <c r="N757" s="301"/>
      <c r="O757" s="301"/>
    </row>
    <row r="758">
      <c r="A758" s="299"/>
      <c r="B758" s="299"/>
      <c r="C758" s="299"/>
      <c r="D758" s="301"/>
      <c r="E758" s="301"/>
      <c r="F758" s="299"/>
      <c r="G758" s="299"/>
      <c r="H758" s="301"/>
      <c r="I758" s="301"/>
      <c r="J758" s="301"/>
      <c r="K758" s="301"/>
      <c r="L758" s="301"/>
      <c r="M758" s="301"/>
      <c r="N758" s="301"/>
      <c r="O758" s="301"/>
    </row>
    <row r="759">
      <c r="A759" s="299"/>
      <c r="B759" s="299"/>
      <c r="C759" s="299"/>
      <c r="D759" s="301"/>
      <c r="E759" s="301"/>
      <c r="F759" s="299"/>
      <c r="G759" s="299"/>
      <c r="H759" s="301"/>
      <c r="I759" s="301"/>
      <c r="J759" s="301"/>
      <c r="K759" s="301"/>
      <c r="L759" s="301"/>
      <c r="M759" s="301"/>
      <c r="N759" s="301"/>
      <c r="O759" s="301"/>
    </row>
    <row r="760">
      <c r="A760" s="299"/>
      <c r="B760" s="299"/>
      <c r="C760" s="299"/>
      <c r="D760" s="301"/>
      <c r="E760" s="301"/>
      <c r="F760" s="299"/>
      <c r="G760" s="299"/>
      <c r="H760" s="301"/>
      <c r="I760" s="301"/>
      <c r="J760" s="301"/>
      <c r="K760" s="301"/>
      <c r="L760" s="301"/>
      <c r="M760" s="301"/>
      <c r="N760" s="301"/>
      <c r="O760" s="301"/>
    </row>
    <row r="761">
      <c r="A761" s="299"/>
      <c r="B761" s="299"/>
      <c r="C761" s="299"/>
      <c r="D761" s="301"/>
      <c r="E761" s="301"/>
      <c r="F761" s="299"/>
      <c r="G761" s="299"/>
      <c r="H761" s="301"/>
      <c r="I761" s="301"/>
      <c r="J761" s="301"/>
      <c r="K761" s="301"/>
      <c r="L761" s="301"/>
      <c r="M761" s="301"/>
      <c r="N761" s="301"/>
      <c r="O761" s="301"/>
    </row>
    <row r="762">
      <c r="A762" s="299"/>
      <c r="B762" s="299"/>
      <c r="C762" s="299"/>
      <c r="D762" s="301"/>
      <c r="E762" s="301"/>
      <c r="F762" s="299"/>
      <c r="G762" s="299"/>
      <c r="H762" s="301"/>
      <c r="I762" s="301"/>
      <c r="J762" s="301"/>
      <c r="K762" s="301"/>
      <c r="L762" s="301"/>
      <c r="M762" s="301"/>
      <c r="N762" s="301"/>
      <c r="O762" s="301"/>
    </row>
    <row r="763">
      <c r="A763" s="299"/>
      <c r="B763" s="299"/>
      <c r="C763" s="299"/>
      <c r="D763" s="301"/>
      <c r="E763" s="301"/>
      <c r="F763" s="299"/>
      <c r="G763" s="299"/>
      <c r="H763" s="301"/>
      <c r="I763" s="301"/>
      <c r="J763" s="301"/>
      <c r="K763" s="301"/>
      <c r="L763" s="301"/>
      <c r="M763" s="301"/>
      <c r="N763" s="301"/>
      <c r="O763" s="301"/>
    </row>
    <row r="764">
      <c r="A764" s="299"/>
      <c r="B764" s="299"/>
      <c r="C764" s="299"/>
      <c r="D764" s="301"/>
      <c r="E764" s="301"/>
      <c r="F764" s="299"/>
      <c r="G764" s="299"/>
      <c r="H764" s="301"/>
      <c r="I764" s="301"/>
      <c r="J764" s="301"/>
      <c r="K764" s="301"/>
      <c r="L764" s="301"/>
      <c r="M764" s="301"/>
      <c r="N764" s="301"/>
      <c r="O764" s="301"/>
    </row>
    <row r="765">
      <c r="A765" s="299"/>
      <c r="B765" s="299"/>
      <c r="C765" s="299"/>
      <c r="D765" s="301"/>
      <c r="E765" s="301"/>
      <c r="F765" s="299"/>
      <c r="G765" s="299"/>
      <c r="H765" s="301"/>
      <c r="I765" s="301"/>
      <c r="J765" s="301"/>
      <c r="K765" s="301"/>
      <c r="L765" s="301"/>
      <c r="M765" s="301"/>
      <c r="N765" s="301"/>
      <c r="O765" s="301"/>
    </row>
    <row r="766">
      <c r="A766" s="299"/>
      <c r="B766" s="299"/>
      <c r="C766" s="299"/>
      <c r="D766" s="301"/>
      <c r="E766" s="301"/>
      <c r="F766" s="299"/>
      <c r="G766" s="299"/>
      <c r="H766" s="301"/>
      <c r="I766" s="301"/>
      <c r="J766" s="301"/>
      <c r="K766" s="301"/>
      <c r="L766" s="301"/>
      <c r="M766" s="301"/>
      <c r="N766" s="301"/>
      <c r="O766" s="301"/>
    </row>
    <row r="767">
      <c r="A767" s="299"/>
      <c r="B767" s="299"/>
      <c r="C767" s="299"/>
      <c r="D767" s="301"/>
      <c r="E767" s="301"/>
      <c r="F767" s="299"/>
      <c r="G767" s="299"/>
      <c r="H767" s="301"/>
      <c r="I767" s="301"/>
      <c r="J767" s="301"/>
      <c r="K767" s="301"/>
      <c r="L767" s="301"/>
      <c r="M767" s="301"/>
      <c r="N767" s="301"/>
      <c r="O767" s="301"/>
    </row>
    <row r="768">
      <c r="A768" s="299"/>
      <c r="B768" s="299"/>
      <c r="C768" s="299"/>
      <c r="D768" s="301"/>
      <c r="E768" s="301"/>
      <c r="F768" s="299"/>
      <c r="G768" s="299"/>
      <c r="H768" s="301"/>
      <c r="I768" s="301"/>
      <c r="J768" s="301"/>
      <c r="K768" s="301"/>
      <c r="L768" s="301"/>
      <c r="M768" s="301"/>
      <c r="N768" s="301"/>
      <c r="O768" s="301"/>
    </row>
    <row r="769">
      <c r="A769" s="299"/>
      <c r="B769" s="299"/>
      <c r="C769" s="299"/>
      <c r="D769" s="301"/>
      <c r="E769" s="301"/>
      <c r="F769" s="299"/>
      <c r="G769" s="299"/>
      <c r="H769" s="301"/>
      <c r="I769" s="301"/>
      <c r="J769" s="301"/>
      <c r="K769" s="301"/>
      <c r="L769" s="301"/>
      <c r="M769" s="301"/>
      <c r="N769" s="301"/>
      <c r="O769" s="301"/>
    </row>
    <row r="770">
      <c r="A770" s="299"/>
      <c r="B770" s="299"/>
      <c r="C770" s="299"/>
      <c r="D770" s="301"/>
      <c r="E770" s="301"/>
      <c r="F770" s="299"/>
      <c r="G770" s="299"/>
      <c r="H770" s="301"/>
      <c r="I770" s="301"/>
      <c r="J770" s="301"/>
      <c r="K770" s="301"/>
      <c r="L770" s="301"/>
      <c r="M770" s="301"/>
      <c r="N770" s="301"/>
      <c r="O770" s="301"/>
    </row>
    <row r="771">
      <c r="A771" s="299"/>
      <c r="B771" s="299"/>
      <c r="C771" s="299"/>
      <c r="D771" s="301"/>
      <c r="E771" s="301"/>
      <c r="F771" s="299"/>
      <c r="G771" s="299"/>
      <c r="H771" s="301"/>
      <c r="I771" s="301"/>
      <c r="J771" s="301"/>
      <c r="K771" s="301"/>
      <c r="L771" s="301"/>
      <c r="M771" s="301"/>
      <c r="N771" s="301"/>
      <c r="O771" s="301"/>
    </row>
    <row r="772">
      <c r="A772" s="299"/>
      <c r="B772" s="299"/>
      <c r="C772" s="299"/>
      <c r="D772" s="301"/>
      <c r="E772" s="301"/>
      <c r="F772" s="299"/>
      <c r="G772" s="299"/>
      <c r="H772" s="301"/>
      <c r="I772" s="301"/>
      <c r="J772" s="301"/>
      <c r="K772" s="301"/>
      <c r="L772" s="301"/>
      <c r="M772" s="301"/>
      <c r="N772" s="301"/>
      <c r="O772" s="301"/>
    </row>
    <row r="773">
      <c r="A773" s="299"/>
      <c r="B773" s="299"/>
      <c r="C773" s="299"/>
      <c r="D773" s="301"/>
      <c r="E773" s="301"/>
      <c r="F773" s="299"/>
      <c r="G773" s="299"/>
      <c r="H773" s="301"/>
      <c r="I773" s="301"/>
      <c r="J773" s="301"/>
      <c r="K773" s="301"/>
      <c r="L773" s="301"/>
      <c r="M773" s="301"/>
      <c r="N773" s="301"/>
      <c r="O773" s="301"/>
    </row>
    <row r="774">
      <c r="A774" s="299"/>
      <c r="B774" s="299"/>
      <c r="C774" s="299"/>
      <c r="D774" s="301"/>
      <c r="E774" s="301"/>
      <c r="F774" s="299"/>
      <c r="G774" s="299"/>
      <c r="H774" s="301"/>
      <c r="I774" s="301"/>
      <c r="J774" s="301"/>
      <c r="K774" s="301"/>
      <c r="L774" s="301"/>
      <c r="M774" s="301"/>
      <c r="N774" s="301"/>
      <c r="O774" s="301"/>
    </row>
    <row r="775">
      <c r="A775" s="299"/>
      <c r="B775" s="299"/>
      <c r="C775" s="299"/>
      <c r="D775" s="301"/>
      <c r="E775" s="301"/>
      <c r="F775" s="299"/>
      <c r="G775" s="299"/>
      <c r="H775" s="301"/>
      <c r="I775" s="301"/>
      <c r="J775" s="301"/>
      <c r="K775" s="301"/>
      <c r="L775" s="301"/>
      <c r="M775" s="301"/>
      <c r="N775" s="301"/>
      <c r="O775" s="301"/>
    </row>
    <row r="776">
      <c r="A776" s="299"/>
      <c r="B776" s="299"/>
      <c r="C776" s="299"/>
      <c r="D776" s="301"/>
      <c r="E776" s="301"/>
      <c r="F776" s="299"/>
      <c r="G776" s="299"/>
      <c r="H776" s="301"/>
      <c r="I776" s="301"/>
      <c r="J776" s="301"/>
      <c r="K776" s="301"/>
      <c r="L776" s="301"/>
      <c r="M776" s="301"/>
      <c r="N776" s="301"/>
      <c r="O776" s="301"/>
    </row>
    <row r="777">
      <c r="A777" s="299"/>
      <c r="B777" s="299"/>
      <c r="C777" s="299"/>
      <c r="D777" s="301"/>
      <c r="E777" s="301"/>
      <c r="F777" s="299"/>
      <c r="G777" s="299"/>
      <c r="H777" s="301"/>
      <c r="I777" s="301"/>
      <c r="J777" s="301"/>
      <c r="K777" s="301"/>
      <c r="L777" s="301"/>
      <c r="M777" s="301"/>
      <c r="N777" s="301"/>
      <c r="O777" s="301"/>
    </row>
    <row r="778">
      <c r="A778" s="299"/>
      <c r="B778" s="299"/>
      <c r="C778" s="299"/>
      <c r="D778" s="301"/>
      <c r="E778" s="301"/>
      <c r="F778" s="299"/>
      <c r="G778" s="299"/>
      <c r="H778" s="301"/>
      <c r="I778" s="301"/>
      <c r="J778" s="301"/>
      <c r="K778" s="301"/>
      <c r="L778" s="301"/>
      <c r="M778" s="301"/>
      <c r="N778" s="301"/>
      <c r="O778" s="301"/>
    </row>
    <row r="779">
      <c r="A779" s="299"/>
      <c r="B779" s="299"/>
      <c r="C779" s="299"/>
      <c r="D779" s="301"/>
      <c r="E779" s="301"/>
      <c r="F779" s="299"/>
      <c r="G779" s="299"/>
      <c r="H779" s="301"/>
      <c r="I779" s="301"/>
      <c r="J779" s="301"/>
      <c r="K779" s="301"/>
      <c r="L779" s="301"/>
      <c r="M779" s="301"/>
      <c r="N779" s="301"/>
      <c r="O779" s="301"/>
    </row>
    <row r="780">
      <c r="A780" s="299"/>
      <c r="B780" s="299"/>
      <c r="C780" s="299"/>
      <c r="D780" s="301"/>
      <c r="E780" s="301"/>
      <c r="F780" s="299"/>
      <c r="G780" s="299"/>
      <c r="H780" s="301"/>
      <c r="I780" s="301"/>
      <c r="J780" s="301"/>
      <c r="K780" s="301"/>
      <c r="L780" s="301"/>
      <c r="M780" s="301"/>
      <c r="N780" s="301"/>
      <c r="O780" s="301"/>
    </row>
    <row r="781">
      <c r="A781" s="299"/>
      <c r="B781" s="299"/>
      <c r="C781" s="299"/>
      <c r="D781" s="301"/>
      <c r="E781" s="301"/>
      <c r="F781" s="299"/>
      <c r="G781" s="299"/>
      <c r="H781" s="301"/>
      <c r="I781" s="301"/>
      <c r="J781" s="301"/>
      <c r="K781" s="301"/>
      <c r="L781" s="301"/>
      <c r="M781" s="301"/>
      <c r="N781" s="301"/>
      <c r="O781" s="301"/>
    </row>
    <row r="782">
      <c r="A782" s="299"/>
      <c r="B782" s="299"/>
      <c r="C782" s="299"/>
      <c r="D782" s="301"/>
      <c r="E782" s="301"/>
      <c r="F782" s="299"/>
      <c r="G782" s="299"/>
      <c r="H782" s="301"/>
      <c r="I782" s="301"/>
      <c r="J782" s="301"/>
      <c r="K782" s="301"/>
      <c r="L782" s="301"/>
      <c r="M782" s="301"/>
      <c r="N782" s="301"/>
      <c r="O782" s="301"/>
    </row>
    <row r="783">
      <c r="A783" s="299"/>
      <c r="B783" s="299"/>
      <c r="C783" s="299"/>
      <c r="D783" s="301"/>
      <c r="E783" s="301"/>
      <c r="F783" s="299"/>
      <c r="G783" s="299"/>
      <c r="H783" s="301"/>
      <c r="I783" s="301"/>
      <c r="J783" s="301"/>
      <c r="K783" s="301"/>
      <c r="L783" s="301"/>
      <c r="M783" s="301"/>
      <c r="N783" s="301"/>
      <c r="O783" s="301"/>
    </row>
    <row r="784">
      <c r="A784" s="299"/>
      <c r="B784" s="299"/>
      <c r="C784" s="299"/>
      <c r="D784" s="301"/>
      <c r="E784" s="301"/>
      <c r="F784" s="299"/>
      <c r="G784" s="299"/>
      <c r="H784" s="301"/>
      <c r="I784" s="301"/>
      <c r="J784" s="301"/>
      <c r="K784" s="301"/>
      <c r="L784" s="301"/>
      <c r="M784" s="301"/>
      <c r="N784" s="301"/>
      <c r="O784" s="301"/>
    </row>
    <row r="785">
      <c r="A785" s="299"/>
      <c r="B785" s="299"/>
      <c r="C785" s="299"/>
      <c r="D785" s="301"/>
      <c r="E785" s="301"/>
      <c r="F785" s="299"/>
      <c r="G785" s="299"/>
      <c r="H785" s="301"/>
      <c r="I785" s="301"/>
      <c r="J785" s="301"/>
      <c r="K785" s="301"/>
      <c r="L785" s="301"/>
      <c r="M785" s="301"/>
      <c r="N785" s="301"/>
      <c r="O785" s="301"/>
    </row>
    <row r="786">
      <c r="A786" s="299"/>
      <c r="B786" s="299"/>
      <c r="C786" s="299"/>
      <c r="D786" s="301"/>
      <c r="E786" s="301"/>
      <c r="F786" s="299"/>
      <c r="G786" s="299"/>
      <c r="H786" s="301"/>
      <c r="I786" s="301"/>
      <c r="J786" s="301"/>
      <c r="K786" s="301"/>
      <c r="L786" s="301"/>
      <c r="M786" s="301"/>
      <c r="N786" s="301"/>
      <c r="O786" s="301"/>
    </row>
    <row r="787">
      <c r="A787" s="299"/>
      <c r="B787" s="299"/>
      <c r="C787" s="299"/>
      <c r="D787" s="301"/>
      <c r="E787" s="301"/>
      <c r="F787" s="299"/>
      <c r="G787" s="299"/>
      <c r="H787" s="301"/>
      <c r="I787" s="301"/>
      <c r="J787" s="301"/>
      <c r="K787" s="301"/>
      <c r="L787" s="301"/>
      <c r="M787" s="301"/>
      <c r="N787" s="301"/>
      <c r="O787" s="301"/>
    </row>
    <row r="788">
      <c r="A788" s="299"/>
      <c r="B788" s="299"/>
      <c r="C788" s="299"/>
      <c r="D788" s="301"/>
      <c r="E788" s="301"/>
      <c r="F788" s="299"/>
      <c r="G788" s="299"/>
      <c r="H788" s="301"/>
      <c r="I788" s="301"/>
      <c r="J788" s="301"/>
      <c r="K788" s="301"/>
      <c r="L788" s="301"/>
      <c r="M788" s="301"/>
      <c r="N788" s="301"/>
      <c r="O788" s="301"/>
    </row>
    <row r="789">
      <c r="A789" s="299"/>
      <c r="B789" s="299"/>
      <c r="C789" s="299"/>
      <c r="D789" s="301"/>
      <c r="E789" s="301"/>
      <c r="F789" s="299"/>
      <c r="G789" s="299"/>
      <c r="H789" s="301"/>
      <c r="I789" s="301"/>
      <c r="J789" s="301"/>
      <c r="K789" s="301"/>
      <c r="L789" s="301"/>
      <c r="M789" s="301"/>
      <c r="N789" s="301"/>
      <c r="O789" s="301"/>
    </row>
    <row r="790">
      <c r="A790" s="299"/>
      <c r="B790" s="299"/>
      <c r="C790" s="299"/>
      <c r="D790" s="301"/>
      <c r="E790" s="301"/>
      <c r="F790" s="299"/>
      <c r="G790" s="299"/>
      <c r="H790" s="301"/>
      <c r="I790" s="301"/>
      <c r="J790" s="301"/>
      <c r="K790" s="301"/>
      <c r="L790" s="301"/>
      <c r="M790" s="301"/>
      <c r="N790" s="301"/>
      <c r="O790" s="301"/>
    </row>
    <row r="791">
      <c r="A791" s="299"/>
      <c r="B791" s="299"/>
      <c r="C791" s="299"/>
      <c r="D791" s="301"/>
      <c r="E791" s="301"/>
      <c r="F791" s="299"/>
      <c r="G791" s="299"/>
      <c r="H791" s="301"/>
      <c r="I791" s="301"/>
      <c r="J791" s="301"/>
      <c r="K791" s="301"/>
      <c r="L791" s="301"/>
      <c r="M791" s="301"/>
      <c r="N791" s="301"/>
      <c r="O791" s="301"/>
    </row>
    <row r="792">
      <c r="A792" s="299"/>
      <c r="B792" s="299"/>
      <c r="C792" s="299"/>
      <c r="D792" s="301"/>
      <c r="E792" s="301"/>
      <c r="F792" s="299"/>
      <c r="G792" s="299"/>
      <c r="H792" s="301"/>
      <c r="I792" s="301"/>
      <c r="J792" s="301"/>
      <c r="K792" s="301"/>
      <c r="L792" s="301"/>
      <c r="M792" s="301"/>
      <c r="N792" s="301"/>
      <c r="O792" s="301"/>
    </row>
    <row r="793">
      <c r="A793" s="299"/>
      <c r="B793" s="299"/>
      <c r="C793" s="299"/>
      <c r="D793" s="301"/>
      <c r="E793" s="301"/>
      <c r="F793" s="299"/>
      <c r="G793" s="299"/>
      <c r="H793" s="301"/>
      <c r="I793" s="301"/>
      <c r="J793" s="301"/>
      <c r="K793" s="301"/>
      <c r="L793" s="301"/>
      <c r="M793" s="301"/>
      <c r="N793" s="301"/>
      <c r="O793" s="301"/>
    </row>
    <row r="794">
      <c r="A794" s="299"/>
      <c r="B794" s="299"/>
      <c r="C794" s="299"/>
      <c r="D794" s="301"/>
      <c r="E794" s="301"/>
      <c r="F794" s="299"/>
      <c r="G794" s="299"/>
      <c r="H794" s="301"/>
      <c r="I794" s="301"/>
      <c r="J794" s="301"/>
      <c r="K794" s="301"/>
      <c r="L794" s="301"/>
      <c r="M794" s="301"/>
      <c r="N794" s="301"/>
      <c r="O794" s="301"/>
    </row>
    <row r="795">
      <c r="A795" s="299"/>
      <c r="B795" s="299"/>
      <c r="C795" s="299"/>
      <c r="D795" s="301"/>
      <c r="E795" s="301"/>
      <c r="F795" s="299"/>
      <c r="G795" s="299"/>
      <c r="H795" s="301"/>
      <c r="I795" s="301"/>
      <c r="J795" s="301"/>
      <c r="K795" s="301"/>
      <c r="L795" s="301"/>
      <c r="M795" s="301"/>
      <c r="N795" s="301"/>
      <c r="O795" s="301"/>
    </row>
    <row r="796">
      <c r="A796" s="299"/>
      <c r="B796" s="299"/>
      <c r="C796" s="299"/>
      <c r="D796" s="301"/>
      <c r="E796" s="301"/>
      <c r="F796" s="299"/>
      <c r="G796" s="299"/>
      <c r="H796" s="301"/>
      <c r="I796" s="301"/>
      <c r="J796" s="301"/>
      <c r="K796" s="301"/>
      <c r="L796" s="301"/>
      <c r="M796" s="301"/>
      <c r="N796" s="301"/>
      <c r="O796" s="301"/>
    </row>
    <row r="797">
      <c r="A797" s="299"/>
      <c r="B797" s="299"/>
      <c r="C797" s="299"/>
      <c r="D797" s="301"/>
      <c r="E797" s="301"/>
      <c r="F797" s="299"/>
      <c r="G797" s="299"/>
      <c r="H797" s="301"/>
      <c r="I797" s="301"/>
      <c r="J797" s="301"/>
      <c r="K797" s="301"/>
      <c r="L797" s="301"/>
      <c r="M797" s="301"/>
      <c r="N797" s="301"/>
      <c r="O797" s="301"/>
    </row>
    <row r="798">
      <c r="A798" s="299"/>
      <c r="B798" s="299"/>
      <c r="C798" s="299"/>
      <c r="D798" s="301"/>
      <c r="E798" s="301"/>
      <c r="F798" s="299"/>
      <c r="G798" s="299"/>
      <c r="H798" s="301"/>
      <c r="I798" s="301"/>
      <c r="J798" s="301"/>
      <c r="K798" s="301"/>
      <c r="L798" s="301"/>
      <c r="M798" s="301"/>
      <c r="N798" s="301"/>
      <c r="O798" s="301"/>
    </row>
    <row r="799">
      <c r="A799" s="299"/>
      <c r="B799" s="299"/>
      <c r="C799" s="299"/>
      <c r="D799" s="301"/>
      <c r="E799" s="301"/>
      <c r="F799" s="299"/>
      <c r="G799" s="299"/>
      <c r="H799" s="301"/>
      <c r="I799" s="301"/>
      <c r="J799" s="301"/>
      <c r="K799" s="301"/>
      <c r="L799" s="301"/>
      <c r="M799" s="301"/>
      <c r="N799" s="301"/>
      <c r="O799" s="301"/>
    </row>
    <row r="800">
      <c r="A800" s="299"/>
      <c r="B800" s="299"/>
      <c r="C800" s="299"/>
      <c r="D800" s="301"/>
      <c r="E800" s="301"/>
      <c r="F800" s="299"/>
      <c r="G800" s="299"/>
      <c r="H800" s="301"/>
      <c r="I800" s="301"/>
      <c r="J800" s="301"/>
      <c r="K800" s="301"/>
      <c r="L800" s="301"/>
      <c r="M800" s="301"/>
      <c r="N800" s="301"/>
      <c r="O800" s="301"/>
    </row>
    <row r="801">
      <c r="A801" s="299"/>
      <c r="B801" s="299"/>
      <c r="C801" s="299"/>
      <c r="D801" s="301"/>
      <c r="E801" s="301"/>
      <c r="F801" s="299"/>
      <c r="G801" s="299"/>
      <c r="H801" s="301"/>
      <c r="I801" s="301"/>
      <c r="J801" s="301"/>
      <c r="K801" s="301"/>
      <c r="L801" s="301"/>
      <c r="M801" s="301"/>
      <c r="N801" s="301"/>
      <c r="O801" s="301"/>
    </row>
    <row r="802">
      <c r="A802" s="299"/>
      <c r="B802" s="299"/>
      <c r="C802" s="299"/>
      <c r="D802" s="301"/>
      <c r="E802" s="301"/>
      <c r="F802" s="299"/>
      <c r="G802" s="299"/>
      <c r="H802" s="301"/>
      <c r="I802" s="301"/>
      <c r="J802" s="301"/>
      <c r="K802" s="301"/>
      <c r="L802" s="301"/>
      <c r="M802" s="301"/>
      <c r="N802" s="301"/>
      <c r="O802" s="301"/>
    </row>
    <row r="803">
      <c r="A803" s="299"/>
      <c r="B803" s="299"/>
      <c r="C803" s="299"/>
      <c r="D803" s="301"/>
      <c r="E803" s="301"/>
      <c r="F803" s="299"/>
      <c r="G803" s="299"/>
      <c r="H803" s="301"/>
      <c r="I803" s="301"/>
      <c r="J803" s="301"/>
      <c r="K803" s="301"/>
      <c r="L803" s="301"/>
      <c r="M803" s="301"/>
      <c r="N803" s="301"/>
      <c r="O803" s="301"/>
    </row>
    <row r="804">
      <c r="A804" s="299"/>
      <c r="B804" s="299"/>
      <c r="C804" s="299"/>
      <c r="D804" s="301"/>
      <c r="E804" s="301"/>
      <c r="F804" s="299"/>
      <c r="G804" s="299"/>
      <c r="H804" s="301"/>
      <c r="I804" s="301"/>
      <c r="J804" s="301"/>
      <c r="K804" s="301"/>
      <c r="L804" s="301"/>
      <c r="M804" s="301"/>
      <c r="N804" s="301"/>
      <c r="O804" s="301"/>
    </row>
    <row r="805">
      <c r="A805" s="299"/>
      <c r="B805" s="299"/>
      <c r="C805" s="299"/>
      <c r="D805" s="301"/>
      <c r="E805" s="301"/>
      <c r="F805" s="299"/>
      <c r="G805" s="299"/>
      <c r="H805" s="301"/>
      <c r="I805" s="301"/>
      <c r="J805" s="301"/>
      <c r="K805" s="301"/>
      <c r="L805" s="301"/>
      <c r="M805" s="301"/>
      <c r="N805" s="301"/>
      <c r="O805" s="301"/>
    </row>
    <row r="806">
      <c r="A806" s="299"/>
      <c r="B806" s="299"/>
      <c r="C806" s="299"/>
      <c r="D806" s="301"/>
      <c r="E806" s="301"/>
      <c r="F806" s="299"/>
      <c r="G806" s="299"/>
      <c r="H806" s="301"/>
      <c r="I806" s="301"/>
      <c r="J806" s="301"/>
      <c r="K806" s="301"/>
      <c r="L806" s="301"/>
      <c r="M806" s="301"/>
      <c r="N806" s="301"/>
      <c r="O806" s="301"/>
    </row>
    <row r="807">
      <c r="A807" s="299"/>
      <c r="B807" s="299"/>
      <c r="C807" s="299"/>
      <c r="D807" s="301"/>
      <c r="E807" s="301"/>
      <c r="F807" s="299"/>
      <c r="G807" s="299"/>
      <c r="H807" s="301"/>
      <c r="I807" s="301"/>
      <c r="J807" s="301"/>
      <c r="K807" s="301"/>
      <c r="L807" s="301"/>
      <c r="M807" s="301"/>
      <c r="N807" s="301"/>
      <c r="O807" s="301"/>
    </row>
    <row r="808">
      <c r="A808" s="299"/>
      <c r="B808" s="299"/>
      <c r="C808" s="299"/>
      <c r="D808" s="301"/>
      <c r="E808" s="301"/>
      <c r="F808" s="299"/>
      <c r="G808" s="299"/>
      <c r="H808" s="301"/>
      <c r="I808" s="301"/>
      <c r="J808" s="301"/>
      <c r="K808" s="301"/>
      <c r="L808" s="301"/>
      <c r="M808" s="301"/>
      <c r="N808" s="301"/>
      <c r="O808" s="301"/>
    </row>
    <row r="809">
      <c r="A809" s="299"/>
      <c r="B809" s="299"/>
      <c r="C809" s="299"/>
      <c r="D809" s="301"/>
      <c r="E809" s="301"/>
      <c r="F809" s="299"/>
      <c r="G809" s="299"/>
      <c r="H809" s="301"/>
      <c r="I809" s="301"/>
      <c r="J809" s="301"/>
      <c r="K809" s="301"/>
      <c r="L809" s="301"/>
      <c r="M809" s="301"/>
      <c r="N809" s="301"/>
      <c r="O809" s="301"/>
    </row>
    <row r="810">
      <c r="A810" s="299"/>
      <c r="B810" s="299"/>
      <c r="C810" s="299"/>
      <c r="D810" s="301"/>
      <c r="E810" s="301"/>
      <c r="F810" s="299"/>
      <c r="G810" s="299"/>
      <c r="H810" s="301"/>
      <c r="I810" s="301"/>
      <c r="J810" s="301"/>
      <c r="K810" s="301"/>
      <c r="L810" s="301"/>
      <c r="M810" s="301"/>
      <c r="N810" s="301"/>
      <c r="O810" s="301"/>
    </row>
    <row r="811">
      <c r="A811" s="299"/>
      <c r="B811" s="299"/>
      <c r="C811" s="299"/>
      <c r="D811" s="301"/>
      <c r="E811" s="301"/>
      <c r="F811" s="299"/>
      <c r="G811" s="299"/>
      <c r="H811" s="301"/>
      <c r="I811" s="301"/>
      <c r="J811" s="301"/>
      <c r="K811" s="301"/>
      <c r="L811" s="301"/>
      <c r="M811" s="301"/>
      <c r="N811" s="301"/>
      <c r="O811" s="301"/>
    </row>
    <row r="812">
      <c r="A812" s="299"/>
      <c r="B812" s="299"/>
      <c r="C812" s="299"/>
      <c r="D812" s="301"/>
      <c r="E812" s="301"/>
      <c r="F812" s="299"/>
      <c r="G812" s="299"/>
      <c r="H812" s="301"/>
      <c r="I812" s="301"/>
      <c r="J812" s="301"/>
      <c r="K812" s="301"/>
      <c r="L812" s="301"/>
      <c r="M812" s="301"/>
      <c r="N812" s="301"/>
      <c r="O812" s="301"/>
    </row>
    <row r="813">
      <c r="A813" s="299"/>
      <c r="B813" s="299"/>
      <c r="C813" s="299"/>
      <c r="D813" s="301"/>
      <c r="E813" s="301"/>
      <c r="F813" s="299"/>
      <c r="G813" s="299"/>
      <c r="H813" s="301"/>
      <c r="I813" s="301"/>
      <c r="J813" s="301"/>
      <c r="K813" s="301"/>
      <c r="L813" s="301"/>
      <c r="M813" s="301"/>
      <c r="N813" s="301"/>
      <c r="O813" s="301"/>
    </row>
    <row r="814">
      <c r="A814" s="299"/>
      <c r="B814" s="299"/>
      <c r="C814" s="299"/>
      <c r="D814" s="301"/>
      <c r="E814" s="301"/>
      <c r="F814" s="299"/>
      <c r="G814" s="299"/>
      <c r="H814" s="301"/>
      <c r="I814" s="301"/>
      <c r="J814" s="301"/>
      <c r="K814" s="301"/>
      <c r="L814" s="301"/>
      <c r="M814" s="301"/>
      <c r="N814" s="301"/>
      <c r="O814" s="301"/>
    </row>
    <row r="815">
      <c r="A815" s="299"/>
      <c r="B815" s="299"/>
      <c r="C815" s="299"/>
      <c r="D815" s="301"/>
      <c r="E815" s="301"/>
      <c r="F815" s="299"/>
      <c r="G815" s="299"/>
      <c r="H815" s="301"/>
      <c r="I815" s="301"/>
      <c r="J815" s="301"/>
      <c r="K815" s="301"/>
      <c r="L815" s="301"/>
      <c r="M815" s="301"/>
      <c r="N815" s="301"/>
      <c r="O815" s="301"/>
    </row>
    <row r="816">
      <c r="A816" s="299"/>
      <c r="B816" s="299"/>
      <c r="C816" s="299"/>
      <c r="D816" s="301"/>
      <c r="E816" s="301"/>
      <c r="F816" s="299"/>
      <c r="G816" s="299"/>
      <c r="H816" s="301"/>
      <c r="I816" s="301"/>
      <c r="J816" s="301"/>
      <c r="K816" s="301"/>
      <c r="L816" s="301"/>
      <c r="M816" s="301"/>
      <c r="N816" s="301"/>
      <c r="O816" s="301"/>
    </row>
    <row r="817">
      <c r="A817" s="299"/>
      <c r="B817" s="299"/>
      <c r="C817" s="299"/>
      <c r="D817" s="301"/>
      <c r="E817" s="301"/>
      <c r="F817" s="299"/>
      <c r="G817" s="299"/>
      <c r="H817" s="301"/>
      <c r="I817" s="301"/>
      <c r="J817" s="301"/>
      <c r="K817" s="301"/>
      <c r="L817" s="301"/>
      <c r="M817" s="301"/>
      <c r="N817" s="301"/>
      <c r="O817" s="301"/>
    </row>
    <row r="818">
      <c r="A818" s="299"/>
      <c r="B818" s="299"/>
      <c r="C818" s="299"/>
      <c r="D818" s="301"/>
      <c r="E818" s="301"/>
      <c r="F818" s="299"/>
      <c r="G818" s="299"/>
      <c r="H818" s="301"/>
      <c r="I818" s="301"/>
      <c r="J818" s="301"/>
      <c r="K818" s="301"/>
      <c r="L818" s="301"/>
      <c r="M818" s="301"/>
      <c r="N818" s="301"/>
      <c r="O818" s="301"/>
    </row>
    <row r="819">
      <c r="A819" s="299"/>
      <c r="B819" s="299"/>
      <c r="C819" s="299"/>
      <c r="D819" s="301"/>
      <c r="E819" s="301"/>
      <c r="F819" s="299"/>
      <c r="G819" s="299"/>
      <c r="H819" s="301"/>
      <c r="I819" s="301"/>
      <c r="J819" s="301"/>
      <c r="K819" s="301"/>
      <c r="L819" s="301"/>
      <c r="M819" s="301"/>
      <c r="N819" s="301"/>
      <c r="O819" s="301"/>
    </row>
    <row r="820">
      <c r="A820" s="299"/>
      <c r="B820" s="299"/>
      <c r="C820" s="299"/>
      <c r="D820" s="301"/>
      <c r="E820" s="301"/>
      <c r="F820" s="299"/>
      <c r="G820" s="299"/>
      <c r="H820" s="301"/>
      <c r="I820" s="301"/>
      <c r="J820" s="301"/>
      <c r="K820" s="301"/>
      <c r="L820" s="301"/>
      <c r="M820" s="301"/>
      <c r="N820" s="301"/>
      <c r="O820" s="301"/>
    </row>
    <row r="821">
      <c r="A821" s="299"/>
      <c r="B821" s="299"/>
      <c r="C821" s="299"/>
      <c r="D821" s="301"/>
      <c r="E821" s="301"/>
      <c r="F821" s="299"/>
      <c r="G821" s="299"/>
      <c r="H821" s="301"/>
      <c r="I821" s="301"/>
      <c r="J821" s="301"/>
      <c r="K821" s="301"/>
      <c r="L821" s="301"/>
      <c r="M821" s="301"/>
      <c r="N821" s="301"/>
      <c r="O821" s="301"/>
    </row>
    <row r="822">
      <c r="A822" s="299"/>
      <c r="B822" s="299"/>
      <c r="C822" s="299"/>
      <c r="D822" s="301"/>
      <c r="E822" s="301"/>
      <c r="F822" s="299"/>
      <c r="G822" s="299"/>
      <c r="H822" s="301"/>
      <c r="I822" s="301"/>
      <c r="J822" s="301"/>
      <c r="K822" s="301"/>
      <c r="L822" s="301"/>
      <c r="M822" s="301"/>
      <c r="N822" s="301"/>
      <c r="O822" s="301"/>
    </row>
    <row r="823">
      <c r="A823" s="299"/>
      <c r="B823" s="299"/>
      <c r="C823" s="299"/>
      <c r="D823" s="301"/>
      <c r="E823" s="301"/>
      <c r="F823" s="299"/>
      <c r="G823" s="299"/>
      <c r="H823" s="301"/>
      <c r="I823" s="301"/>
      <c r="J823" s="301"/>
      <c r="K823" s="301"/>
      <c r="L823" s="301"/>
      <c r="M823" s="301"/>
      <c r="N823" s="301"/>
      <c r="O823" s="301"/>
    </row>
    <row r="824">
      <c r="A824" s="299"/>
      <c r="B824" s="299"/>
      <c r="C824" s="299"/>
      <c r="D824" s="301"/>
      <c r="E824" s="301"/>
      <c r="F824" s="299"/>
      <c r="G824" s="299"/>
      <c r="H824" s="301"/>
      <c r="I824" s="301"/>
      <c r="J824" s="301"/>
      <c r="K824" s="301"/>
      <c r="L824" s="301"/>
      <c r="M824" s="301"/>
      <c r="N824" s="301"/>
      <c r="O824" s="301"/>
    </row>
    <row r="825">
      <c r="A825" s="299"/>
      <c r="B825" s="299"/>
      <c r="C825" s="299"/>
      <c r="D825" s="301"/>
      <c r="E825" s="301"/>
      <c r="F825" s="299"/>
      <c r="G825" s="299"/>
      <c r="H825" s="301"/>
      <c r="I825" s="301"/>
      <c r="J825" s="301"/>
      <c r="K825" s="301"/>
      <c r="L825" s="301"/>
      <c r="M825" s="301"/>
      <c r="N825" s="301"/>
      <c r="O825" s="301"/>
    </row>
    <row r="826">
      <c r="A826" s="299"/>
      <c r="B826" s="299"/>
      <c r="C826" s="299"/>
      <c r="D826" s="301"/>
      <c r="E826" s="301"/>
      <c r="F826" s="299"/>
      <c r="G826" s="299"/>
      <c r="H826" s="301"/>
      <c r="I826" s="301"/>
      <c r="J826" s="301"/>
      <c r="K826" s="301"/>
      <c r="L826" s="301"/>
      <c r="M826" s="301"/>
      <c r="N826" s="301"/>
      <c r="O826" s="301"/>
    </row>
    <row r="827">
      <c r="A827" s="299"/>
      <c r="B827" s="299"/>
      <c r="C827" s="299"/>
      <c r="D827" s="301"/>
      <c r="E827" s="301"/>
      <c r="F827" s="299"/>
      <c r="G827" s="299"/>
      <c r="H827" s="301"/>
      <c r="I827" s="301"/>
      <c r="J827" s="301"/>
      <c r="K827" s="301"/>
      <c r="L827" s="301"/>
      <c r="M827" s="301"/>
      <c r="N827" s="301"/>
      <c r="O827" s="301"/>
    </row>
    <row r="828">
      <c r="A828" s="299"/>
      <c r="B828" s="299"/>
      <c r="C828" s="299"/>
      <c r="D828" s="301"/>
      <c r="E828" s="301"/>
      <c r="F828" s="299"/>
      <c r="G828" s="299"/>
      <c r="H828" s="301"/>
      <c r="I828" s="301"/>
      <c r="J828" s="301"/>
      <c r="K828" s="301"/>
      <c r="L828" s="301"/>
      <c r="M828" s="301"/>
      <c r="N828" s="301"/>
      <c r="O828" s="301"/>
    </row>
    <row r="829">
      <c r="A829" s="299"/>
      <c r="B829" s="299"/>
      <c r="C829" s="299"/>
      <c r="D829" s="301"/>
      <c r="E829" s="301"/>
      <c r="F829" s="299"/>
      <c r="G829" s="299"/>
      <c r="H829" s="301"/>
      <c r="I829" s="301"/>
      <c r="J829" s="301"/>
      <c r="K829" s="301"/>
      <c r="L829" s="301"/>
      <c r="M829" s="301"/>
      <c r="N829" s="301"/>
      <c r="O829" s="301"/>
    </row>
    <row r="830">
      <c r="A830" s="299"/>
      <c r="B830" s="299"/>
      <c r="C830" s="299"/>
      <c r="D830" s="301"/>
      <c r="E830" s="301"/>
      <c r="F830" s="299"/>
      <c r="G830" s="299"/>
      <c r="H830" s="301"/>
      <c r="I830" s="301"/>
      <c r="J830" s="301"/>
      <c r="K830" s="301"/>
      <c r="L830" s="301"/>
      <c r="M830" s="301"/>
      <c r="N830" s="301"/>
      <c r="O830" s="301"/>
    </row>
    <row r="831">
      <c r="A831" s="299"/>
      <c r="B831" s="299"/>
      <c r="C831" s="299"/>
      <c r="D831" s="301"/>
      <c r="E831" s="301"/>
      <c r="F831" s="299"/>
      <c r="G831" s="299"/>
      <c r="H831" s="301"/>
      <c r="I831" s="301"/>
      <c r="J831" s="301"/>
      <c r="K831" s="301"/>
      <c r="L831" s="301"/>
      <c r="M831" s="301"/>
      <c r="N831" s="301"/>
      <c r="O831" s="301"/>
    </row>
    <row r="832">
      <c r="A832" s="299"/>
      <c r="B832" s="299"/>
      <c r="C832" s="299"/>
      <c r="D832" s="301"/>
      <c r="E832" s="301"/>
      <c r="F832" s="299"/>
      <c r="G832" s="299"/>
      <c r="H832" s="301"/>
      <c r="I832" s="301"/>
      <c r="J832" s="301"/>
      <c r="K832" s="301"/>
      <c r="L832" s="301"/>
      <c r="M832" s="301"/>
      <c r="N832" s="301"/>
      <c r="O832" s="301"/>
    </row>
    <row r="833">
      <c r="A833" s="299"/>
      <c r="B833" s="299"/>
      <c r="C833" s="299"/>
      <c r="D833" s="301"/>
      <c r="E833" s="301"/>
      <c r="F833" s="299"/>
      <c r="G833" s="299"/>
      <c r="H833" s="301"/>
      <c r="I833" s="301"/>
      <c r="J833" s="301"/>
      <c r="K833" s="301"/>
      <c r="L833" s="301"/>
      <c r="M833" s="301"/>
      <c r="N833" s="301"/>
      <c r="O833" s="301"/>
    </row>
    <row r="834">
      <c r="A834" s="299"/>
      <c r="B834" s="299"/>
      <c r="C834" s="299"/>
      <c r="D834" s="301"/>
      <c r="E834" s="301"/>
      <c r="F834" s="299"/>
      <c r="G834" s="299"/>
      <c r="H834" s="301"/>
      <c r="I834" s="301"/>
      <c r="J834" s="301"/>
      <c r="K834" s="301"/>
      <c r="L834" s="301"/>
      <c r="M834" s="301"/>
      <c r="N834" s="301"/>
      <c r="O834" s="301"/>
    </row>
    <row r="835">
      <c r="A835" s="299"/>
      <c r="B835" s="299"/>
      <c r="C835" s="299"/>
      <c r="D835" s="301"/>
      <c r="E835" s="301"/>
      <c r="F835" s="299"/>
      <c r="G835" s="299"/>
      <c r="H835" s="301"/>
      <c r="I835" s="301"/>
      <c r="J835" s="301"/>
      <c r="K835" s="301"/>
      <c r="L835" s="301"/>
      <c r="M835" s="301"/>
      <c r="N835" s="301"/>
      <c r="O835" s="301"/>
    </row>
    <row r="836">
      <c r="A836" s="299"/>
      <c r="B836" s="299"/>
      <c r="C836" s="299"/>
      <c r="D836" s="301"/>
      <c r="E836" s="301"/>
      <c r="F836" s="299"/>
      <c r="G836" s="299"/>
      <c r="H836" s="301"/>
      <c r="I836" s="301"/>
      <c r="J836" s="301"/>
      <c r="K836" s="301"/>
      <c r="L836" s="301"/>
      <c r="M836" s="301"/>
      <c r="N836" s="301"/>
      <c r="O836" s="301"/>
    </row>
    <row r="837">
      <c r="A837" s="299"/>
      <c r="B837" s="299"/>
      <c r="C837" s="299"/>
      <c r="D837" s="301"/>
      <c r="E837" s="301"/>
      <c r="F837" s="299"/>
      <c r="G837" s="299"/>
      <c r="H837" s="301"/>
      <c r="I837" s="301"/>
      <c r="J837" s="301"/>
      <c r="K837" s="301"/>
      <c r="L837" s="301"/>
      <c r="M837" s="301"/>
      <c r="N837" s="301"/>
      <c r="O837" s="301"/>
    </row>
    <row r="838">
      <c r="A838" s="299"/>
      <c r="B838" s="299"/>
      <c r="C838" s="299"/>
      <c r="D838" s="301"/>
      <c r="E838" s="301"/>
      <c r="F838" s="299"/>
      <c r="G838" s="299"/>
      <c r="H838" s="301"/>
      <c r="I838" s="301"/>
      <c r="J838" s="301"/>
      <c r="K838" s="301"/>
      <c r="L838" s="301"/>
      <c r="M838" s="301"/>
      <c r="N838" s="301"/>
      <c r="O838" s="301"/>
    </row>
    <row r="839">
      <c r="A839" s="299"/>
      <c r="B839" s="299"/>
      <c r="C839" s="299"/>
      <c r="D839" s="301"/>
      <c r="E839" s="301"/>
      <c r="F839" s="299"/>
      <c r="G839" s="299"/>
      <c r="H839" s="301"/>
      <c r="I839" s="301"/>
      <c r="J839" s="301"/>
      <c r="K839" s="301"/>
      <c r="L839" s="301"/>
      <c r="M839" s="301"/>
      <c r="N839" s="301"/>
      <c r="O839" s="301"/>
    </row>
    <row r="840">
      <c r="A840" s="299"/>
      <c r="B840" s="299"/>
      <c r="C840" s="299"/>
      <c r="D840" s="301"/>
      <c r="E840" s="301"/>
      <c r="F840" s="299"/>
      <c r="G840" s="299"/>
      <c r="H840" s="301"/>
      <c r="I840" s="301"/>
      <c r="J840" s="301"/>
      <c r="K840" s="301"/>
      <c r="L840" s="301"/>
      <c r="M840" s="301"/>
      <c r="N840" s="301"/>
      <c r="O840" s="301"/>
    </row>
    <row r="841">
      <c r="A841" s="299"/>
      <c r="B841" s="299"/>
      <c r="C841" s="299"/>
      <c r="D841" s="301"/>
      <c r="E841" s="301"/>
      <c r="F841" s="299"/>
      <c r="G841" s="299"/>
      <c r="H841" s="301"/>
      <c r="I841" s="301"/>
      <c r="J841" s="301"/>
      <c r="K841" s="301"/>
      <c r="L841" s="301"/>
      <c r="M841" s="301"/>
      <c r="N841" s="301"/>
      <c r="O841" s="301"/>
    </row>
    <row r="842">
      <c r="A842" s="299"/>
      <c r="B842" s="299"/>
      <c r="C842" s="299"/>
      <c r="D842" s="301"/>
      <c r="E842" s="301"/>
      <c r="F842" s="299"/>
      <c r="G842" s="299"/>
      <c r="H842" s="301"/>
      <c r="I842" s="301"/>
      <c r="J842" s="301"/>
      <c r="K842" s="301"/>
      <c r="L842" s="301"/>
      <c r="M842" s="301"/>
      <c r="N842" s="301"/>
      <c r="O842" s="301"/>
    </row>
    <row r="843">
      <c r="A843" s="299"/>
      <c r="B843" s="299"/>
      <c r="C843" s="299"/>
      <c r="D843" s="301"/>
      <c r="E843" s="301"/>
      <c r="F843" s="299"/>
      <c r="G843" s="299"/>
      <c r="H843" s="301"/>
      <c r="I843" s="301"/>
      <c r="J843" s="301"/>
      <c r="K843" s="301"/>
      <c r="L843" s="301"/>
      <c r="M843" s="301"/>
      <c r="N843" s="301"/>
      <c r="O843" s="301"/>
    </row>
    <row r="844">
      <c r="A844" s="299"/>
      <c r="B844" s="299"/>
      <c r="C844" s="299"/>
      <c r="D844" s="301"/>
      <c r="E844" s="301"/>
      <c r="F844" s="299"/>
      <c r="G844" s="299"/>
      <c r="H844" s="301"/>
      <c r="I844" s="301"/>
      <c r="J844" s="301"/>
      <c r="K844" s="301"/>
      <c r="L844" s="301"/>
      <c r="M844" s="301"/>
      <c r="N844" s="301"/>
      <c r="O844" s="301"/>
    </row>
    <row r="845">
      <c r="A845" s="299"/>
      <c r="B845" s="299"/>
      <c r="C845" s="299"/>
      <c r="D845" s="301"/>
      <c r="E845" s="301"/>
      <c r="F845" s="299"/>
      <c r="G845" s="299"/>
      <c r="H845" s="301"/>
      <c r="I845" s="301"/>
      <c r="J845" s="301"/>
      <c r="K845" s="301"/>
      <c r="L845" s="301"/>
      <c r="M845" s="301"/>
      <c r="N845" s="301"/>
      <c r="O845" s="301"/>
    </row>
    <row r="846">
      <c r="A846" s="299"/>
      <c r="B846" s="299"/>
      <c r="C846" s="299"/>
      <c r="D846" s="301"/>
      <c r="E846" s="301"/>
      <c r="F846" s="299"/>
      <c r="G846" s="299"/>
      <c r="H846" s="301"/>
      <c r="I846" s="301"/>
      <c r="J846" s="301"/>
      <c r="K846" s="301"/>
      <c r="L846" s="301"/>
      <c r="M846" s="301"/>
      <c r="N846" s="301"/>
      <c r="O846" s="301"/>
    </row>
    <row r="847">
      <c r="A847" s="299"/>
      <c r="B847" s="299"/>
      <c r="C847" s="299"/>
      <c r="D847" s="301"/>
      <c r="E847" s="301"/>
      <c r="F847" s="299"/>
      <c r="G847" s="299"/>
      <c r="H847" s="301"/>
      <c r="I847" s="301"/>
      <c r="J847" s="301"/>
      <c r="K847" s="301"/>
      <c r="L847" s="301"/>
      <c r="M847" s="301"/>
      <c r="N847" s="301"/>
      <c r="O847" s="301"/>
    </row>
    <row r="848">
      <c r="A848" s="299"/>
      <c r="B848" s="299"/>
      <c r="C848" s="299"/>
      <c r="D848" s="301"/>
      <c r="E848" s="301"/>
      <c r="F848" s="299"/>
      <c r="G848" s="299"/>
      <c r="H848" s="301"/>
      <c r="I848" s="301"/>
      <c r="J848" s="301"/>
      <c r="K848" s="301"/>
      <c r="L848" s="301"/>
      <c r="M848" s="301"/>
      <c r="N848" s="301"/>
      <c r="O848" s="301"/>
    </row>
    <row r="849">
      <c r="A849" s="299"/>
      <c r="B849" s="299"/>
      <c r="C849" s="299"/>
      <c r="D849" s="301"/>
      <c r="E849" s="301"/>
      <c r="F849" s="299"/>
      <c r="G849" s="299"/>
      <c r="H849" s="301"/>
      <c r="I849" s="301"/>
      <c r="J849" s="301"/>
      <c r="K849" s="301"/>
      <c r="L849" s="301"/>
      <c r="M849" s="301"/>
      <c r="N849" s="301"/>
      <c r="O849" s="301"/>
    </row>
    <row r="850">
      <c r="A850" s="299"/>
      <c r="B850" s="299"/>
      <c r="C850" s="299"/>
      <c r="D850" s="301"/>
      <c r="E850" s="301"/>
      <c r="F850" s="299"/>
      <c r="G850" s="299"/>
      <c r="H850" s="301"/>
      <c r="I850" s="301"/>
      <c r="J850" s="301"/>
      <c r="K850" s="301"/>
      <c r="L850" s="301"/>
      <c r="M850" s="301"/>
      <c r="N850" s="301"/>
      <c r="O850" s="301"/>
    </row>
    <row r="851">
      <c r="A851" s="299"/>
      <c r="B851" s="299"/>
      <c r="C851" s="299"/>
      <c r="D851" s="301"/>
      <c r="E851" s="301"/>
      <c r="F851" s="299"/>
      <c r="G851" s="299"/>
      <c r="H851" s="301"/>
      <c r="I851" s="301"/>
      <c r="J851" s="301"/>
      <c r="K851" s="301"/>
      <c r="L851" s="301"/>
      <c r="M851" s="301"/>
      <c r="N851" s="301"/>
      <c r="O851" s="301"/>
    </row>
    <row r="852">
      <c r="A852" s="299"/>
      <c r="B852" s="299"/>
      <c r="C852" s="299"/>
      <c r="D852" s="301"/>
      <c r="E852" s="301"/>
      <c r="F852" s="299"/>
      <c r="G852" s="299"/>
      <c r="H852" s="301"/>
      <c r="I852" s="301"/>
      <c r="J852" s="301"/>
      <c r="K852" s="301"/>
      <c r="L852" s="301"/>
      <c r="M852" s="301"/>
      <c r="N852" s="301"/>
      <c r="O852" s="301"/>
    </row>
    <row r="853">
      <c r="A853" s="299"/>
      <c r="B853" s="299"/>
      <c r="C853" s="299"/>
      <c r="D853" s="301"/>
      <c r="E853" s="301"/>
      <c r="F853" s="299"/>
      <c r="G853" s="299"/>
      <c r="H853" s="301"/>
      <c r="I853" s="301"/>
      <c r="J853" s="301"/>
      <c r="K853" s="301"/>
      <c r="L853" s="301"/>
      <c r="M853" s="301"/>
      <c r="N853" s="301"/>
      <c r="O853" s="301"/>
    </row>
    <row r="854">
      <c r="A854" s="299"/>
      <c r="B854" s="299"/>
      <c r="C854" s="299"/>
      <c r="D854" s="301"/>
      <c r="E854" s="301"/>
      <c r="F854" s="299"/>
      <c r="G854" s="299"/>
      <c r="H854" s="301"/>
      <c r="I854" s="301"/>
      <c r="J854" s="301"/>
      <c r="K854" s="301"/>
      <c r="L854" s="301"/>
      <c r="M854" s="301"/>
      <c r="N854" s="301"/>
      <c r="O854" s="301"/>
    </row>
    <row r="855">
      <c r="A855" s="299"/>
      <c r="B855" s="299"/>
      <c r="C855" s="299"/>
      <c r="D855" s="301"/>
      <c r="E855" s="301"/>
      <c r="F855" s="299"/>
      <c r="G855" s="299"/>
      <c r="H855" s="301"/>
      <c r="I855" s="301"/>
      <c r="J855" s="301"/>
      <c r="K855" s="301"/>
      <c r="L855" s="301"/>
      <c r="M855" s="301"/>
      <c r="N855" s="301"/>
      <c r="O855" s="301"/>
    </row>
    <row r="856">
      <c r="A856" s="299"/>
      <c r="B856" s="299"/>
      <c r="C856" s="299"/>
      <c r="D856" s="301"/>
      <c r="E856" s="301"/>
      <c r="F856" s="299"/>
      <c r="G856" s="299"/>
      <c r="H856" s="301"/>
      <c r="I856" s="301"/>
      <c r="J856" s="301"/>
      <c r="K856" s="301"/>
      <c r="L856" s="301"/>
      <c r="M856" s="301"/>
      <c r="N856" s="301"/>
      <c r="O856" s="301"/>
    </row>
    <row r="857">
      <c r="A857" s="299"/>
      <c r="B857" s="299"/>
      <c r="C857" s="299"/>
      <c r="D857" s="301"/>
      <c r="E857" s="301"/>
      <c r="F857" s="299"/>
      <c r="G857" s="299"/>
      <c r="H857" s="301"/>
      <c r="I857" s="301"/>
      <c r="J857" s="301"/>
      <c r="K857" s="301"/>
      <c r="L857" s="301"/>
      <c r="M857" s="301"/>
      <c r="N857" s="301"/>
      <c r="O857" s="301"/>
    </row>
    <row r="858">
      <c r="A858" s="299"/>
      <c r="B858" s="299"/>
      <c r="C858" s="299"/>
      <c r="D858" s="301"/>
      <c r="E858" s="301"/>
      <c r="F858" s="299"/>
      <c r="G858" s="299"/>
      <c r="H858" s="301"/>
      <c r="I858" s="301"/>
      <c r="J858" s="301"/>
      <c r="K858" s="301"/>
      <c r="L858" s="301"/>
      <c r="M858" s="301"/>
      <c r="N858" s="301"/>
      <c r="O858" s="301"/>
    </row>
    <row r="859">
      <c r="A859" s="299"/>
      <c r="B859" s="299"/>
      <c r="C859" s="299"/>
      <c r="D859" s="301"/>
      <c r="E859" s="301"/>
      <c r="F859" s="299"/>
      <c r="G859" s="299"/>
      <c r="H859" s="301"/>
      <c r="I859" s="301"/>
      <c r="J859" s="301"/>
      <c r="K859" s="301"/>
      <c r="L859" s="301"/>
      <c r="M859" s="301"/>
      <c r="N859" s="301"/>
      <c r="O859" s="301"/>
    </row>
    <row r="860">
      <c r="A860" s="299"/>
      <c r="B860" s="299"/>
      <c r="C860" s="299"/>
      <c r="D860" s="301"/>
      <c r="E860" s="301"/>
      <c r="F860" s="299"/>
      <c r="G860" s="299"/>
      <c r="H860" s="301"/>
      <c r="I860" s="301"/>
      <c r="J860" s="301"/>
      <c r="K860" s="301"/>
      <c r="L860" s="301"/>
      <c r="M860" s="301"/>
      <c r="N860" s="301"/>
      <c r="O860" s="301"/>
    </row>
    <row r="861">
      <c r="A861" s="299"/>
      <c r="B861" s="299"/>
      <c r="C861" s="299"/>
      <c r="D861" s="301"/>
      <c r="E861" s="301"/>
      <c r="F861" s="299"/>
      <c r="G861" s="299"/>
      <c r="H861" s="301"/>
      <c r="I861" s="301"/>
      <c r="J861" s="301"/>
      <c r="K861" s="301"/>
      <c r="L861" s="301"/>
      <c r="M861" s="301"/>
      <c r="N861" s="301"/>
      <c r="O861" s="301"/>
    </row>
    <row r="862">
      <c r="A862" s="299"/>
      <c r="B862" s="299"/>
      <c r="C862" s="299"/>
      <c r="D862" s="301"/>
      <c r="E862" s="301"/>
      <c r="F862" s="299"/>
      <c r="G862" s="299"/>
      <c r="H862" s="301"/>
      <c r="I862" s="301"/>
      <c r="J862" s="301"/>
      <c r="K862" s="301"/>
      <c r="L862" s="301"/>
      <c r="M862" s="301"/>
      <c r="N862" s="301"/>
      <c r="O862" s="301"/>
    </row>
    <row r="863">
      <c r="A863" s="299"/>
      <c r="B863" s="299"/>
      <c r="C863" s="299"/>
      <c r="D863" s="301"/>
      <c r="E863" s="301"/>
      <c r="F863" s="299"/>
      <c r="G863" s="299"/>
      <c r="H863" s="301"/>
      <c r="I863" s="301"/>
      <c r="J863" s="301"/>
      <c r="K863" s="301"/>
      <c r="L863" s="301"/>
      <c r="M863" s="301"/>
      <c r="N863" s="301"/>
      <c r="O863" s="301"/>
    </row>
    <row r="864">
      <c r="A864" s="299"/>
      <c r="B864" s="299"/>
      <c r="C864" s="299"/>
      <c r="D864" s="301"/>
      <c r="E864" s="301"/>
      <c r="F864" s="299"/>
      <c r="G864" s="299"/>
      <c r="H864" s="301"/>
      <c r="I864" s="301"/>
      <c r="J864" s="301"/>
      <c r="K864" s="301"/>
      <c r="L864" s="301"/>
      <c r="M864" s="301"/>
      <c r="N864" s="301"/>
      <c r="O864" s="301"/>
    </row>
    <row r="865">
      <c r="A865" s="299"/>
      <c r="B865" s="299"/>
      <c r="C865" s="299"/>
      <c r="D865" s="301"/>
      <c r="E865" s="301"/>
      <c r="F865" s="299"/>
      <c r="G865" s="299"/>
      <c r="H865" s="301"/>
      <c r="I865" s="301"/>
      <c r="J865" s="301"/>
      <c r="K865" s="301"/>
      <c r="L865" s="301"/>
      <c r="M865" s="301"/>
      <c r="N865" s="301"/>
      <c r="O865" s="301"/>
    </row>
    <row r="866">
      <c r="A866" s="299"/>
      <c r="B866" s="299"/>
      <c r="C866" s="299"/>
      <c r="D866" s="301"/>
      <c r="E866" s="301"/>
      <c r="F866" s="299"/>
      <c r="G866" s="299"/>
      <c r="H866" s="301"/>
      <c r="I866" s="301"/>
      <c r="J866" s="301"/>
      <c r="K866" s="301"/>
      <c r="L866" s="301"/>
      <c r="M866" s="301"/>
      <c r="N866" s="301"/>
      <c r="O866" s="301"/>
    </row>
    <row r="867">
      <c r="A867" s="299"/>
      <c r="B867" s="299"/>
      <c r="C867" s="299"/>
      <c r="D867" s="301"/>
      <c r="E867" s="301"/>
      <c r="F867" s="299"/>
      <c r="G867" s="299"/>
      <c r="H867" s="301"/>
      <c r="I867" s="301"/>
      <c r="J867" s="301"/>
      <c r="K867" s="301"/>
      <c r="L867" s="301"/>
      <c r="M867" s="301"/>
      <c r="N867" s="301"/>
      <c r="O867" s="301"/>
    </row>
    <row r="868">
      <c r="A868" s="299"/>
      <c r="B868" s="299"/>
      <c r="C868" s="299"/>
      <c r="D868" s="301"/>
      <c r="E868" s="301"/>
      <c r="F868" s="299"/>
      <c r="G868" s="299"/>
      <c r="H868" s="301"/>
      <c r="I868" s="301"/>
      <c r="J868" s="301"/>
      <c r="K868" s="301"/>
      <c r="L868" s="301"/>
      <c r="M868" s="301"/>
      <c r="N868" s="301"/>
      <c r="O868" s="301"/>
    </row>
    <row r="869">
      <c r="A869" s="299"/>
      <c r="B869" s="299"/>
      <c r="C869" s="299"/>
      <c r="D869" s="301"/>
      <c r="E869" s="301"/>
      <c r="F869" s="299"/>
      <c r="G869" s="299"/>
      <c r="H869" s="301"/>
      <c r="I869" s="301"/>
      <c r="J869" s="301"/>
      <c r="K869" s="301"/>
      <c r="L869" s="301"/>
      <c r="M869" s="301"/>
      <c r="N869" s="301"/>
      <c r="O869" s="301"/>
    </row>
    <row r="870">
      <c r="A870" s="299"/>
      <c r="B870" s="299"/>
      <c r="C870" s="299"/>
      <c r="D870" s="301"/>
      <c r="E870" s="301"/>
      <c r="F870" s="299"/>
      <c r="G870" s="299"/>
      <c r="H870" s="301"/>
      <c r="I870" s="301"/>
      <c r="J870" s="301"/>
      <c r="K870" s="301"/>
      <c r="L870" s="301"/>
      <c r="M870" s="301"/>
      <c r="N870" s="301"/>
      <c r="O870" s="301"/>
    </row>
    <row r="871">
      <c r="A871" s="299"/>
      <c r="B871" s="299"/>
      <c r="C871" s="299"/>
      <c r="D871" s="301"/>
      <c r="E871" s="301"/>
      <c r="F871" s="299"/>
      <c r="G871" s="299"/>
      <c r="H871" s="301"/>
      <c r="I871" s="301"/>
      <c r="J871" s="301"/>
      <c r="K871" s="301"/>
      <c r="L871" s="301"/>
      <c r="M871" s="301"/>
      <c r="N871" s="301"/>
      <c r="O871" s="301"/>
    </row>
    <row r="872">
      <c r="A872" s="299"/>
      <c r="B872" s="299"/>
      <c r="C872" s="299"/>
      <c r="D872" s="301"/>
      <c r="E872" s="301"/>
      <c r="F872" s="299"/>
      <c r="G872" s="299"/>
      <c r="H872" s="301"/>
      <c r="I872" s="301"/>
      <c r="J872" s="301"/>
      <c r="K872" s="301"/>
      <c r="L872" s="301"/>
      <c r="M872" s="301"/>
      <c r="N872" s="301"/>
      <c r="O872" s="301"/>
    </row>
    <row r="873">
      <c r="A873" s="299"/>
      <c r="B873" s="299"/>
      <c r="C873" s="299"/>
      <c r="D873" s="301"/>
      <c r="E873" s="301"/>
      <c r="F873" s="299"/>
      <c r="G873" s="299"/>
      <c r="H873" s="301"/>
      <c r="I873" s="301"/>
      <c r="J873" s="301"/>
      <c r="K873" s="301"/>
      <c r="L873" s="301"/>
      <c r="M873" s="301"/>
      <c r="N873" s="301"/>
      <c r="O873" s="301"/>
    </row>
    <row r="874">
      <c r="A874" s="299"/>
      <c r="B874" s="299"/>
      <c r="C874" s="299"/>
      <c r="D874" s="301"/>
      <c r="E874" s="301"/>
      <c r="F874" s="299"/>
      <c r="G874" s="299"/>
      <c r="H874" s="301"/>
      <c r="I874" s="301"/>
      <c r="J874" s="301"/>
      <c r="K874" s="301"/>
      <c r="L874" s="301"/>
      <c r="M874" s="301"/>
      <c r="N874" s="301"/>
      <c r="O874" s="301"/>
    </row>
    <row r="875">
      <c r="A875" s="299"/>
      <c r="B875" s="299"/>
      <c r="C875" s="299"/>
      <c r="D875" s="301"/>
      <c r="E875" s="301"/>
      <c r="F875" s="299"/>
      <c r="G875" s="299"/>
      <c r="H875" s="301"/>
      <c r="I875" s="301"/>
      <c r="J875" s="301"/>
      <c r="K875" s="301"/>
      <c r="L875" s="301"/>
      <c r="M875" s="301"/>
      <c r="N875" s="301"/>
      <c r="O875" s="301"/>
    </row>
    <row r="876">
      <c r="A876" s="299"/>
      <c r="B876" s="299"/>
      <c r="C876" s="299"/>
      <c r="D876" s="301"/>
      <c r="E876" s="301"/>
      <c r="F876" s="299"/>
      <c r="G876" s="299"/>
      <c r="H876" s="301"/>
      <c r="I876" s="301"/>
      <c r="J876" s="301"/>
      <c r="K876" s="301"/>
      <c r="L876" s="301"/>
      <c r="M876" s="301"/>
      <c r="N876" s="301"/>
      <c r="O876" s="301"/>
    </row>
    <row r="877">
      <c r="A877" s="299"/>
      <c r="B877" s="299"/>
      <c r="C877" s="299"/>
      <c r="D877" s="301"/>
      <c r="E877" s="301"/>
      <c r="F877" s="299"/>
      <c r="G877" s="299"/>
      <c r="H877" s="301"/>
      <c r="I877" s="301"/>
      <c r="J877" s="301"/>
      <c r="K877" s="301"/>
      <c r="L877" s="301"/>
      <c r="M877" s="301"/>
      <c r="N877" s="301"/>
      <c r="O877" s="301"/>
    </row>
    <row r="878">
      <c r="A878" s="299"/>
      <c r="B878" s="299"/>
      <c r="C878" s="299"/>
      <c r="D878" s="301"/>
      <c r="E878" s="301"/>
      <c r="F878" s="299"/>
      <c r="G878" s="299"/>
      <c r="H878" s="301"/>
      <c r="I878" s="301"/>
      <c r="J878" s="301"/>
      <c r="K878" s="301"/>
      <c r="L878" s="301"/>
      <c r="M878" s="301"/>
      <c r="N878" s="301"/>
      <c r="O878" s="301"/>
    </row>
    <row r="879">
      <c r="A879" s="299"/>
      <c r="B879" s="299"/>
      <c r="C879" s="299"/>
      <c r="D879" s="301"/>
      <c r="E879" s="301"/>
      <c r="F879" s="299"/>
      <c r="G879" s="299"/>
      <c r="H879" s="301"/>
      <c r="I879" s="301"/>
      <c r="J879" s="301"/>
      <c r="K879" s="301"/>
      <c r="L879" s="301"/>
      <c r="M879" s="301"/>
      <c r="N879" s="301"/>
      <c r="O879" s="301"/>
    </row>
    <row r="880">
      <c r="A880" s="299"/>
      <c r="B880" s="299"/>
      <c r="C880" s="299"/>
      <c r="D880" s="301"/>
      <c r="E880" s="301"/>
      <c r="F880" s="299"/>
      <c r="G880" s="299"/>
      <c r="H880" s="301"/>
      <c r="I880" s="301"/>
      <c r="J880" s="301"/>
      <c r="K880" s="301"/>
      <c r="L880" s="301"/>
      <c r="M880" s="301"/>
      <c r="N880" s="301"/>
      <c r="O880" s="301"/>
    </row>
    <row r="881">
      <c r="A881" s="299"/>
      <c r="B881" s="299"/>
      <c r="C881" s="299"/>
      <c r="D881" s="301"/>
      <c r="E881" s="301"/>
      <c r="F881" s="299"/>
      <c r="G881" s="299"/>
      <c r="H881" s="301"/>
      <c r="I881" s="301"/>
      <c r="J881" s="301"/>
      <c r="K881" s="301"/>
      <c r="L881" s="301"/>
      <c r="M881" s="301"/>
      <c r="N881" s="301"/>
      <c r="O881" s="301"/>
    </row>
    <row r="882">
      <c r="A882" s="299"/>
      <c r="B882" s="299"/>
      <c r="C882" s="299"/>
      <c r="D882" s="301"/>
      <c r="E882" s="301"/>
      <c r="F882" s="299"/>
      <c r="G882" s="299"/>
      <c r="H882" s="301"/>
      <c r="I882" s="301"/>
      <c r="J882" s="301"/>
      <c r="K882" s="301"/>
      <c r="L882" s="301"/>
      <c r="M882" s="301"/>
      <c r="N882" s="301"/>
      <c r="O882" s="301"/>
    </row>
    <row r="883">
      <c r="A883" s="299"/>
      <c r="B883" s="299"/>
      <c r="C883" s="299"/>
      <c r="D883" s="301"/>
      <c r="E883" s="301"/>
      <c r="F883" s="299"/>
      <c r="G883" s="299"/>
      <c r="H883" s="301"/>
      <c r="I883" s="301"/>
      <c r="J883" s="301"/>
      <c r="K883" s="301"/>
      <c r="L883" s="301"/>
      <c r="M883" s="301"/>
      <c r="N883" s="301"/>
      <c r="O883" s="301"/>
    </row>
    <row r="884">
      <c r="A884" s="299"/>
      <c r="B884" s="299"/>
      <c r="C884" s="299"/>
      <c r="D884" s="301"/>
      <c r="E884" s="301"/>
      <c r="F884" s="299"/>
      <c r="G884" s="299"/>
      <c r="H884" s="301"/>
      <c r="I884" s="301"/>
      <c r="J884" s="301"/>
      <c r="K884" s="301"/>
      <c r="L884" s="301"/>
      <c r="M884" s="301"/>
      <c r="N884" s="301"/>
      <c r="O884" s="301"/>
    </row>
    <row r="885">
      <c r="A885" s="299"/>
      <c r="B885" s="299"/>
      <c r="C885" s="299"/>
      <c r="D885" s="301"/>
      <c r="E885" s="301"/>
      <c r="F885" s="299"/>
      <c r="G885" s="299"/>
      <c r="H885" s="301"/>
      <c r="I885" s="301"/>
      <c r="J885" s="301"/>
      <c r="K885" s="301"/>
      <c r="L885" s="301"/>
      <c r="M885" s="301"/>
      <c r="N885" s="301"/>
      <c r="O885" s="301"/>
    </row>
    <row r="886">
      <c r="A886" s="299"/>
      <c r="B886" s="299"/>
      <c r="C886" s="299"/>
      <c r="D886" s="301"/>
      <c r="E886" s="301"/>
      <c r="F886" s="299"/>
      <c r="G886" s="299"/>
      <c r="H886" s="301"/>
      <c r="I886" s="301"/>
      <c r="J886" s="301"/>
      <c r="K886" s="301"/>
      <c r="L886" s="301"/>
      <c r="M886" s="301"/>
      <c r="N886" s="301"/>
      <c r="O886" s="301"/>
    </row>
    <row r="887">
      <c r="A887" s="299"/>
      <c r="B887" s="299"/>
      <c r="C887" s="299"/>
      <c r="D887" s="301"/>
      <c r="E887" s="301"/>
      <c r="F887" s="299"/>
      <c r="G887" s="299"/>
      <c r="H887" s="301"/>
      <c r="I887" s="301"/>
      <c r="J887" s="301"/>
      <c r="K887" s="301"/>
      <c r="L887" s="301"/>
      <c r="M887" s="301"/>
      <c r="N887" s="301"/>
      <c r="O887" s="301"/>
    </row>
    <row r="888">
      <c r="A888" s="299"/>
      <c r="B888" s="299"/>
      <c r="C888" s="299"/>
      <c r="D888" s="301"/>
      <c r="E888" s="301"/>
      <c r="F888" s="299"/>
      <c r="G888" s="299"/>
      <c r="H888" s="301"/>
      <c r="I888" s="301"/>
      <c r="J888" s="301"/>
      <c r="K888" s="301"/>
      <c r="L888" s="301"/>
      <c r="M888" s="301"/>
      <c r="N888" s="301"/>
      <c r="O888" s="301"/>
    </row>
    <row r="889">
      <c r="A889" s="299"/>
      <c r="B889" s="299"/>
      <c r="C889" s="299"/>
      <c r="D889" s="301"/>
      <c r="E889" s="301"/>
      <c r="F889" s="299"/>
      <c r="G889" s="299"/>
      <c r="H889" s="301"/>
      <c r="I889" s="301"/>
      <c r="J889" s="301"/>
      <c r="K889" s="301"/>
      <c r="L889" s="301"/>
      <c r="M889" s="301"/>
      <c r="N889" s="301"/>
      <c r="O889" s="301"/>
    </row>
    <row r="890">
      <c r="A890" s="299"/>
      <c r="B890" s="299"/>
      <c r="C890" s="299"/>
      <c r="D890" s="301"/>
      <c r="E890" s="301"/>
      <c r="F890" s="299"/>
      <c r="G890" s="299"/>
      <c r="H890" s="301"/>
      <c r="I890" s="301"/>
      <c r="J890" s="301"/>
      <c r="K890" s="301"/>
      <c r="L890" s="301"/>
      <c r="M890" s="301"/>
      <c r="N890" s="301"/>
      <c r="O890" s="301"/>
    </row>
    <row r="891">
      <c r="A891" s="299"/>
      <c r="B891" s="299"/>
      <c r="C891" s="299"/>
      <c r="D891" s="301"/>
      <c r="E891" s="301"/>
      <c r="F891" s="299"/>
      <c r="G891" s="299"/>
      <c r="H891" s="301"/>
      <c r="I891" s="301"/>
      <c r="J891" s="301"/>
      <c r="K891" s="301"/>
      <c r="L891" s="301"/>
      <c r="M891" s="301"/>
      <c r="N891" s="301"/>
      <c r="O891" s="301"/>
    </row>
    <row r="892">
      <c r="A892" s="299"/>
      <c r="B892" s="299"/>
      <c r="C892" s="299"/>
      <c r="D892" s="301"/>
      <c r="E892" s="301"/>
      <c r="F892" s="299"/>
      <c r="G892" s="299"/>
      <c r="H892" s="301"/>
      <c r="I892" s="301"/>
      <c r="J892" s="301"/>
      <c r="K892" s="301"/>
      <c r="L892" s="301"/>
      <c r="M892" s="301"/>
      <c r="N892" s="301"/>
      <c r="O892" s="301"/>
    </row>
    <row r="893">
      <c r="A893" s="299"/>
      <c r="B893" s="299"/>
      <c r="C893" s="299"/>
      <c r="D893" s="301"/>
      <c r="E893" s="301"/>
      <c r="F893" s="299"/>
      <c r="G893" s="299"/>
      <c r="H893" s="301"/>
      <c r="I893" s="301"/>
      <c r="J893" s="301"/>
      <c r="K893" s="301"/>
      <c r="L893" s="301"/>
      <c r="M893" s="301"/>
      <c r="N893" s="301"/>
      <c r="O893" s="301"/>
    </row>
    <row r="894">
      <c r="A894" s="299"/>
      <c r="B894" s="299"/>
      <c r="C894" s="299"/>
      <c r="D894" s="301"/>
      <c r="E894" s="301"/>
      <c r="F894" s="299"/>
      <c r="G894" s="299"/>
      <c r="H894" s="301"/>
      <c r="I894" s="301"/>
      <c r="J894" s="301"/>
      <c r="K894" s="301"/>
      <c r="L894" s="301"/>
      <c r="M894" s="301"/>
      <c r="N894" s="301"/>
      <c r="O894" s="301"/>
    </row>
    <row r="895">
      <c r="A895" s="299"/>
      <c r="B895" s="299"/>
      <c r="C895" s="299"/>
      <c r="D895" s="301"/>
      <c r="E895" s="301"/>
      <c r="F895" s="299"/>
      <c r="G895" s="299"/>
      <c r="H895" s="301"/>
      <c r="I895" s="301"/>
      <c r="J895" s="301"/>
      <c r="K895" s="301"/>
      <c r="L895" s="301"/>
      <c r="M895" s="301"/>
      <c r="N895" s="301"/>
      <c r="O895" s="301"/>
    </row>
    <row r="896">
      <c r="A896" s="299"/>
      <c r="B896" s="299"/>
      <c r="C896" s="299"/>
      <c r="D896" s="301"/>
      <c r="E896" s="301"/>
      <c r="F896" s="299"/>
      <c r="G896" s="299"/>
      <c r="H896" s="301"/>
      <c r="I896" s="301"/>
      <c r="J896" s="301"/>
      <c r="K896" s="301"/>
      <c r="L896" s="301"/>
      <c r="M896" s="301"/>
      <c r="N896" s="301"/>
      <c r="O896" s="301"/>
    </row>
    <row r="897">
      <c r="A897" s="299"/>
      <c r="B897" s="299"/>
      <c r="C897" s="299"/>
      <c r="D897" s="301"/>
      <c r="E897" s="301"/>
      <c r="F897" s="299"/>
      <c r="G897" s="299"/>
      <c r="H897" s="301"/>
      <c r="I897" s="301"/>
      <c r="J897" s="301"/>
      <c r="K897" s="301"/>
      <c r="L897" s="301"/>
      <c r="M897" s="301"/>
      <c r="N897" s="301"/>
      <c r="O897" s="301"/>
    </row>
    <row r="898">
      <c r="A898" s="299"/>
      <c r="B898" s="299"/>
      <c r="C898" s="299"/>
      <c r="D898" s="301"/>
      <c r="E898" s="301"/>
      <c r="F898" s="299"/>
      <c r="G898" s="299"/>
      <c r="H898" s="301"/>
      <c r="I898" s="301"/>
      <c r="J898" s="301"/>
      <c r="K898" s="301"/>
      <c r="L898" s="301"/>
      <c r="M898" s="301"/>
      <c r="N898" s="301"/>
      <c r="O898" s="301"/>
    </row>
    <row r="899">
      <c r="A899" s="299"/>
      <c r="B899" s="299"/>
      <c r="C899" s="299"/>
      <c r="D899" s="301"/>
      <c r="E899" s="301"/>
      <c r="F899" s="299"/>
      <c r="G899" s="299"/>
      <c r="H899" s="301"/>
      <c r="I899" s="301"/>
      <c r="J899" s="301"/>
      <c r="K899" s="301"/>
      <c r="L899" s="301"/>
      <c r="M899" s="301"/>
      <c r="N899" s="301"/>
      <c r="O899" s="301"/>
    </row>
    <row r="900">
      <c r="A900" s="299"/>
      <c r="B900" s="299"/>
      <c r="C900" s="299"/>
      <c r="D900" s="301"/>
      <c r="E900" s="301"/>
      <c r="F900" s="299"/>
      <c r="G900" s="299"/>
      <c r="H900" s="301"/>
      <c r="I900" s="301"/>
      <c r="J900" s="301"/>
      <c r="K900" s="301"/>
      <c r="L900" s="301"/>
      <c r="M900" s="301"/>
      <c r="N900" s="301"/>
      <c r="O900" s="301"/>
    </row>
    <row r="901">
      <c r="A901" s="299"/>
      <c r="B901" s="299"/>
      <c r="C901" s="299"/>
      <c r="D901" s="301"/>
      <c r="E901" s="301"/>
      <c r="F901" s="299"/>
      <c r="G901" s="299"/>
      <c r="H901" s="301"/>
      <c r="I901" s="301"/>
      <c r="J901" s="301"/>
      <c r="K901" s="301"/>
      <c r="L901" s="301"/>
      <c r="M901" s="301"/>
      <c r="N901" s="301"/>
      <c r="O901" s="301"/>
    </row>
    <row r="902">
      <c r="A902" s="299"/>
      <c r="B902" s="299"/>
      <c r="C902" s="299"/>
      <c r="D902" s="301"/>
      <c r="E902" s="301"/>
      <c r="F902" s="299"/>
      <c r="G902" s="299"/>
      <c r="H902" s="301"/>
      <c r="I902" s="301"/>
      <c r="J902" s="301"/>
      <c r="K902" s="301"/>
      <c r="L902" s="301"/>
      <c r="M902" s="301"/>
      <c r="N902" s="301"/>
      <c r="O902" s="301"/>
    </row>
    <row r="903">
      <c r="A903" s="299"/>
      <c r="B903" s="299"/>
      <c r="C903" s="299"/>
      <c r="D903" s="301"/>
      <c r="E903" s="301"/>
      <c r="F903" s="299"/>
      <c r="G903" s="299"/>
      <c r="H903" s="301"/>
      <c r="I903" s="301"/>
      <c r="J903" s="301"/>
      <c r="K903" s="301"/>
      <c r="L903" s="301"/>
      <c r="M903" s="301"/>
      <c r="N903" s="301"/>
      <c r="O903" s="301"/>
    </row>
    <row r="904">
      <c r="A904" s="299"/>
      <c r="B904" s="299"/>
      <c r="C904" s="299"/>
      <c r="D904" s="301"/>
      <c r="E904" s="301"/>
      <c r="F904" s="299"/>
      <c r="G904" s="299"/>
      <c r="H904" s="301"/>
      <c r="I904" s="301"/>
      <c r="J904" s="301"/>
      <c r="K904" s="301"/>
      <c r="L904" s="301"/>
      <c r="M904" s="301"/>
      <c r="N904" s="301"/>
      <c r="O904" s="301"/>
    </row>
    <row r="905">
      <c r="A905" s="299"/>
      <c r="B905" s="299"/>
      <c r="C905" s="299"/>
      <c r="D905" s="301"/>
      <c r="E905" s="301"/>
      <c r="F905" s="299"/>
      <c r="G905" s="299"/>
      <c r="H905" s="301"/>
      <c r="I905" s="301"/>
      <c r="J905" s="301"/>
      <c r="K905" s="301"/>
      <c r="L905" s="301"/>
      <c r="M905" s="301"/>
      <c r="N905" s="301"/>
      <c r="O905" s="301"/>
    </row>
    <row r="906">
      <c r="A906" s="299"/>
      <c r="B906" s="299"/>
      <c r="C906" s="299"/>
      <c r="D906" s="301"/>
      <c r="E906" s="301"/>
      <c r="F906" s="299"/>
      <c r="G906" s="299"/>
      <c r="H906" s="301"/>
      <c r="I906" s="301"/>
      <c r="J906" s="301"/>
      <c r="K906" s="301"/>
      <c r="L906" s="301"/>
      <c r="M906" s="301"/>
      <c r="N906" s="301"/>
      <c r="O906" s="301"/>
    </row>
    <row r="907">
      <c r="A907" s="299"/>
      <c r="B907" s="299"/>
      <c r="C907" s="299"/>
      <c r="D907" s="301"/>
      <c r="E907" s="301"/>
      <c r="F907" s="299"/>
      <c r="G907" s="299"/>
      <c r="H907" s="301"/>
      <c r="I907" s="301"/>
      <c r="J907" s="301"/>
      <c r="K907" s="301"/>
      <c r="L907" s="301"/>
      <c r="M907" s="301"/>
      <c r="N907" s="301"/>
      <c r="O907" s="301"/>
    </row>
    <row r="908">
      <c r="A908" s="299"/>
      <c r="B908" s="299"/>
      <c r="C908" s="299"/>
      <c r="D908" s="301"/>
      <c r="E908" s="301"/>
      <c r="F908" s="299"/>
      <c r="G908" s="299"/>
      <c r="H908" s="301"/>
      <c r="I908" s="301"/>
      <c r="J908" s="301"/>
      <c r="K908" s="301"/>
      <c r="L908" s="301"/>
      <c r="M908" s="301"/>
      <c r="N908" s="301"/>
      <c r="O908" s="301"/>
    </row>
    <row r="909">
      <c r="A909" s="299"/>
      <c r="B909" s="299"/>
      <c r="C909" s="299"/>
      <c r="D909" s="301"/>
      <c r="E909" s="301"/>
      <c r="F909" s="299"/>
      <c r="G909" s="299"/>
      <c r="H909" s="301"/>
      <c r="I909" s="301"/>
      <c r="J909" s="301"/>
      <c r="K909" s="301"/>
      <c r="L909" s="301"/>
      <c r="M909" s="301"/>
      <c r="N909" s="301"/>
      <c r="O909" s="301"/>
    </row>
    <row r="910">
      <c r="A910" s="299"/>
      <c r="B910" s="299"/>
      <c r="C910" s="299"/>
      <c r="D910" s="301"/>
      <c r="E910" s="301"/>
      <c r="F910" s="299"/>
      <c r="G910" s="299"/>
      <c r="H910" s="301"/>
      <c r="I910" s="301"/>
      <c r="J910" s="301"/>
      <c r="K910" s="301"/>
      <c r="L910" s="301"/>
      <c r="M910" s="301"/>
      <c r="N910" s="301"/>
      <c r="O910" s="301"/>
    </row>
    <row r="911">
      <c r="A911" s="299"/>
      <c r="B911" s="299"/>
      <c r="C911" s="299"/>
      <c r="D911" s="301"/>
      <c r="E911" s="301"/>
      <c r="F911" s="299"/>
      <c r="G911" s="299"/>
      <c r="H911" s="301"/>
      <c r="I911" s="301"/>
      <c r="J911" s="301"/>
      <c r="K911" s="301"/>
      <c r="L911" s="301"/>
      <c r="M911" s="301"/>
      <c r="N911" s="301"/>
      <c r="O911" s="301"/>
    </row>
    <row r="912">
      <c r="A912" s="299"/>
      <c r="B912" s="299"/>
      <c r="C912" s="299"/>
      <c r="D912" s="301"/>
      <c r="E912" s="301"/>
      <c r="F912" s="299"/>
      <c r="G912" s="299"/>
      <c r="H912" s="301"/>
      <c r="I912" s="301"/>
      <c r="J912" s="301"/>
      <c r="K912" s="301"/>
      <c r="L912" s="301"/>
      <c r="M912" s="301"/>
      <c r="N912" s="301"/>
      <c r="O912" s="301"/>
    </row>
    <row r="913">
      <c r="A913" s="299"/>
      <c r="B913" s="299"/>
      <c r="C913" s="299"/>
      <c r="D913" s="301"/>
      <c r="E913" s="301"/>
      <c r="F913" s="299"/>
      <c r="G913" s="299"/>
      <c r="H913" s="301"/>
      <c r="I913" s="301"/>
      <c r="J913" s="301"/>
      <c r="K913" s="301"/>
      <c r="L913" s="301"/>
      <c r="M913" s="301"/>
      <c r="N913" s="301"/>
      <c r="O913" s="301"/>
    </row>
    <row r="914">
      <c r="A914" s="299"/>
      <c r="B914" s="299"/>
      <c r="C914" s="299"/>
      <c r="D914" s="301"/>
      <c r="E914" s="301"/>
      <c r="F914" s="299"/>
      <c r="G914" s="299"/>
      <c r="H914" s="301"/>
      <c r="I914" s="301"/>
      <c r="J914" s="301"/>
      <c r="K914" s="301"/>
      <c r="L914" s="301"/>
      <c r="M914" s="301"/>
      <c r="N914" s="301"/>
      <c r="O914" s="301"/>
    </row>
    <row r="915">
      <c r="A915" s="299"/>
      <c r="B915" s="299"/>
      <c r="C915" s="299"/>
      <c r="D915" s="301"/>
      <c r="E915" s="301"/>
      <c r="F915" s="299"/>
      <c r="G915" s="299"/>
      <c r="H915" s="301"/>
      <c r="I915" s="301"/>
      <c r="J915" s="301"/>
      <c r="K915" s="301"/>
      <c r="L915" s="301"/>
      <c r="M915" s="301"/>
      <c r="N915" s="301"/>
      <c r="O915" s="301"/>
    </row>
    <row r="916">
      <c r="A916" s="299"/>
      <c r="B916" s="299"/>
      <c r="C916" s="299"/>
      <c r="D916" s="301"/>
      <c r="E916" s="301"/>
      <c r="F916" s="299"/>
      <c r="G916" s="299"/>
      <c r="H916" s="301"/>
      <c r="I916" s="301"/>
      <c r="J916" s="301"/>
      <c r="K916" s="301"/>
      <c r="L916" s="301"/>
      <c r="M916" s="301"/>
      <c r="N916" s="301"/>
      <c r="O916" s="301"/>
    </row>
    <row r="917">
      <c r="A917" s="299"/>
      <c r="B917" s="299"/>
      <c r="C917" s="299"/>
      <c r="D917" s="301"/>
      <c r="E917" s="301"/>
      <c r="F917" s="299"/>
      <c r="G917" s="299"/>
      <c r="H917" s="301"/>
      <c r="I917" s="301"/>
      <c r="J917" s="301"/>
      <c r="K917" s="301"/>
      <c r="L917" s="301"/>
      <c r="M917" s="301"/>
      <c r="N917" s="301"/>
      <c r="O917" s="301"/>
    </row>
    <row r="918">
      <c r="A918" s="299"/>
      <c r="B918" s="299"/>
      <c r="C918" s="299"/>
      <c r="D918" s="301"/>
      <c r="E918" s="301"/>
      <c r="F918" s="299"/>
      <c r="G918" s="299"/>
      <c r="H918" s="301"/>
      <c r="I918" s="301"/>
      <c r="J918" s="301"/>
      <c r="K918" s="301"/>
      <c r="L918" s="301"/>
      <c r="M918" s="301"/>
      <c r="N918" s="301"/>
      <c r="O918" s="301"/>
    </row>
    <row r="919">
      <c r="A919" s="299"/>
      <c r="B919" s="299"/>
      <c r="C919" s="299"/>
      <c r="D919" s="301"/>
      <c r="E919" s="301"/>
      <c r="F919" s="299"/>
      <c r="G919" s="299"/>
      <c r="H919" s="301"/>
      <c r="I919" s="301"/>
      <c r="J919" s="301"/>
      <c r="K919" s="301"/>
      <c r="L919" s="301"/>
      <c r="M919" s="301"/>
      <c r="N919" s="301"/>
      <c r="O919" s="301"/>
    </row>
    <row r="920">
      <c r="A920" s="299"/>
      <c r="B920" s="299"/>
      <c r="C920" s="299"/>
      <c r="D920" s="301"/>
      <c r="E920" s="301"/>
      <c r="F920" s="299"/>
      <c r="G920" s="299"/>
      <c r="H920" s="301"/>
      <c r="I920" s="301"/>
      <c r="J920" s="301"/>
      <c r="K920" s="301"/>
      <c r="L920" s="301"/>
      <c r="M920" s="301"/>
      <c r="N920" s="301"/>
      <c r="O920" s="301"/>
    </row>
    <row r="921">
      <c r="A921" s="299"/>
      <c r="B921" s="299"/>
      <c r="C921" s="299"/>
      <c r="D921" s="301"/>
      <c r="E921" s="301"/>
      <c r="F921" s="299"/>
      <c r="G921" s="299"/>
      <c r="H921" s="301"/>
      <c r="I921" s="301"/>
      <c r="J921" s="301"/>
      <c r="K921" s="301"/>
      <c r="L921" s="301"/>
      <c r="M921" s="301"/>
      <c r="N921" s="301"/>
      <c r="O921" s="301"/>
    </row>
    <row r="922">
      <c r="A922" s="299"/>
      <c r="B922" s="299"/>
      <c r="C922" s="299"/>
      <c r="D922" s="301"/>
      <c r="E922" s="301"/>
      <c r="F922" s="299"/>
      <c r="G922" s="299"/>
      <c r="H922" s="301"/>
      <c r="I922" s="301"/>
      <c r="J922" s="301"/>
      <c r="K922" s="301"/>
      <c r="L922" s="301"/>
      <c r="M922" s="301"/>
      <c r="N922" s="301"/>
      <c r="O922" s="301"/>
    </row>
    <row r="923">
      <c r="A923" s="299"/>
      <c r="B923" s="299"/>
      <c r="C923" s="299"/>
      <c r="D923" s="301"/>
      <c r="E923" s="301"/>
      <c r="F923" s="299"/>
      <c r="G923" s="299"/>
      <c r="H923" s="301"/>
      <c r="I923" s="301"/>
      <c r="J923" s="301"/>
      <c r="K923" s="301"/>
      <c r="L923" s="301"/>
      <c r="M923" s="301"/>
      <c r="N923" s="301"/>
      <c r="O923" s="301"/>
    </row>
    <row r="924">
      <c r="A924" s="299"/>
      <c r="B924" s="299"/>
      <c r="C924" s="299"/>
      <c r="D924" s="301"/>
      <c r="E924" s="301"/>
      <c r="F924" s="299"/>
      <c r="G924" s="299"/>
      <c r="H924" s="301"/>
      <c r="I924" s="301"/>
      <c r="J924" s="301"/>
      <c r="K924" s="301"/>
      <c r="L924" s="301"/>
      <c r="M924" s="301"/>
      <c r="N924" s="301"/>
      <c r="O924" s="301"/>
    </row>
    <row r="925">
      <c r="A925" s="299"/>
      <c r="B925" s="299"/>
      <c r="C925" s="299"/>
      <c r="D925" s="301"/>
      <c r="E925" s="301"/>
      <c r="F925" s="299"/>
      <c r="G925" s="299"/>
      <c r="H925" s="301"/>
      <c r="I925" s="301"/>
      <c r="J925" s="301"/>
      <c r="K925" s="301"/>
      <c r="L925" s="301"/>
      <c r="M925" s="301"/>
      <c r="N925" s="301"/>
      <c r="O925" s="301"/>
    </row>
    <row r="926">
      <c r="A926" s="299"/>
      <c r="B926" s="299"/>
      <c r="C926" s="299"/>
      <c r="D926" s="301"/>
      <c r="E926" s="301"/>
      <c r="F926" s="299"/>
      <c r="G926" s="299"/>
      <c r="H926" s="301"/>
      <c r="I926" s="301"/>
      <c r="J926" s="301"/>
      <c r="K926" s="301"/>
      <c r="L926" s="301"/>
      <c r="M926" s="301"/>
      <c r="N926" s="301"/>
      <c r="O926" s="301"/>
    </row>
    <row r="927">
      <c r="A927" s="299"/>
      <c r="B927" s="299"/>
      <c r="C927" s="299"/>
      <c r="D927" s="301"/>
      <c r="E927" s="301"/>
      <c r="F927" s="299"/>
      <c r="G927" s="299"/>
      <c r="H927" s="301"/>
      <c r="I927" s="301"/>
      <c r="J927" s="301"/>
      <c r="K927" s="301"/>
      <c r="L927" s="301"/>
      <c r="M927" s="301"/>
      <c r="N927" s="301"/>
      <c r="O927" s="301"/>
    </row>
    <row r="928">
      <c r="A928" s="299"/>
      <c r="B928" s="299"/>
      <c r="C928" s="299"/>
      <c r="D928" s="301"/>
      <c r="E928" s="301"/>
      <c r="F928" s="299"/>
      <c r="G928" s="299"/>
      <c r="H928" s="301"/>
      <c r="I928" s="301"/>
      <c r="J928" s="301"/>
      <c r="K928" s="301"/>
      <c r="L928" s="301"/>
      <c r="M928" s="301"/>
      <c r="N928" s="301"/>
      <c r="O928" s="301"/>
    </row>
    <row r="929">
      <c r="A929" s="299"/>
      <c r="B929" s="299"/>
      <c r="C929" s="299"/>
      <c r="D929" s="301"/>
      <c r="E929" s="301"/>
      <c r="F929" s="299"/>
      <c r="G929" s="299"/>
      <c r="H929" s="301"/>
      <c r="I929" s="301"/>
      <c r="J929" s="301"/>
      <c r="K929" s="301"/>
      <c r="L929" s="301"/>
      <c r="M929" s="301"/>
      <c r="N929" s="301"/>
      <c r="O929" s="301"/>
    </row>
    <row r="930">
      <c r="A930" s="299"/>
      <c r="B930" s="299"/>
      <c r="C930" s="299"/>
      <c r="D930" s="301"/>
      <c r="E930" s="301"/>
      <c r="F930" s="299"/>
      <c r="G930" s="299"/>
      <c r="H930" s="301"/>
      <c r="I930" s="301"/>
      <c r="J930" s="301"/>
      <c r="K930" s="301"/>
      <c r="L930" s="301"/>
      <c r="M930" s="301"/>
      <c r="N930" s="301"/>
      <c r="O930" s="301"/>
    </row>
    <row r="931">
      <c r="A931" s="299"/>
      <c r="B931" s="299"/>
      <c r="C931" s="299"/>
      <c r="D931" s="301"/>
      <c r="E931" s="301"/>
      <c r="F931" s="299"/>
      <c r="G931" s="299"/>
      <c r="H931" s="301"/>
      <c r="I931" s="301"/>
      <c r="J931" s="301"/>
      <c r="K931" s="301"/>
      <c r="L931" s="301"/>
      <c r="M931" s="301"/>
      <c r="N931" s="301"/>
      <c r="O931" s="301"/>
    </row>
    <row r="932">
      <c r="A932" s="299"/>
      <c r="B932" s="299"/>
      <c r="C932" s="299"/>
      <c r="D932" s="301"/>
      <c r="E932" s="301"/>
      <c r="F932" s="299"/>
      <c r="G932" s="299"/>
      <c r="H932" s="301"/>
      <c r="I932" s="301"/>
      <c r="J932" s="301"/>
      <c r="K932" s="301"/>
      <c r="L932" s="301"/>
      <c r="M932" s="301"/>
      <c r="N932" s="301"/>
      <c r="O932" s="301"/>
    </row>
    <row r="933">
      <c r="A933" s="299"/>
      <c r="B933" s="299"/>
      <c r="C933" s="299"/>
      <c r="D933" s="301"/>
      <c r="E933" s="301"/>
      <c r="F933" s="299"/>
      <c r="G933" s="299"/>
      <c r="H933" s="301"/>
      <c r="I933" s="301"/>
      <c r="J933" s="301"/>
      <c r="K933" s="301"/>
      <c r="L933" s="301"/>
      <c r="M933" s="301"/>
      <c r="N933" s="301"/>
      <c r="O933" s="301"/>
    </row>
    <row r="934">
      <c r="A934" s="299"/>
      <c r="B934" s="299"/>
      <c r="C934" s="299"/>
      <c r="D934" s="301"/>
      <c r="E934" s="301"/>
      <c r="F934" s="299"/>
      <c r="G934" s="299"/>
      <c r="H934" s="301"/>
      <c r="I934" s="301"/>
      <c r="J934" s="301"/>
      <c r="K934" s="301"/>
      <c r="L934" s="301"/>
      <c r="M934" s="301"/>
      <c r="N934" s="301"/>
      <c r="O934" s="301"/>
    </row>
    <row r="935">
      <c r="A935" s="299"/>
      <c r="B935" s="299"/>
      <c r="C935" s="299"/>
      <c r="D935" s="301"/>
      <c r="E935" s="301"/>
      <c r="F935" s="299"/>
      <c r="G935" s="299"/>
      <c r="H935" s="301"/>
      <c r="I935" s="301"/>
      <c r="J935" s="301"/>
      <c r="K935" s="301"/>
      <c r="L935" s="301"/>
      <c r="M935" s="301"/>
      <c r="N935" s="301"/>
      <c r="O935" s="301"/>
    </row>
    <row r="936">
      <c r="A936" s="299"/>
      <c r="B936" s="299"/>
      <c r="C936" s="299"/>
      <c r="D936" s="301"/>
      <c r="E936" s="301"/>
      <c r="F936" s="299"/>
      <c r="G936" s="299"/>
      <c r="H936" s="301"/>
      <c r="I936" s="301"/>
      <c r="J936" s="301"/>
      <c r="K936" s="301"/>
      <c r="L936" s="301"/>
      <c r="M936" s="301"/>
      <c r="N936" s="301"/>
      <c r="O936" s="301"/>
    </row>
    <row r="937">
      <c r="A937" s="299"/>
      <c r="B937" s="299"/>
      <c r="C937" s="299"/>
      <c r="D937" s="301"/>
      <c r="E937" s="301"/>
      <c r="F937" s="299"/>
      <c r="G937" s="299"/>
      <c r="H937" s="301"/>
      <c r="I937" s="301"/>
      <c r="J937" s="301"/>
      <c r="K937" s="301"/>
      <c r="L937" s="301"/>
      <c r="M937" s="301"/>
      <c r="N937" s="301"/>
      <c r="O937" s="301"/>
    </row>
    <row r="938">
      <c r="A938" s="299"/>
      <c r="B938" s="299"/>
      <c r="C938" s="299"/>
      <c r="D938" s="301"/>
      <c r="E938" s="301"/>
      <c r="F938" s="299"/>
      <c r="G938" s="299"/>
      <c r="H938" s="301"/>
      <c r="I938" s="301"/>
      <c r="J938" s="301"/>
      <c r="K938" s="301"/>
      <c r="L938" s="301"/>
      <c r="M938" s="301"/>
      <c r="N938" s="301"/>
      <c r="O938" s="301"/>
    </row>
    <row r="939">
      <c r="A939" s="299"/>
      <c r="B939" s="299"/>
      <c r="C939" s="299"/>
      <c r="D939" s="301"/>
      <c r="E939" s="301"/>
      <c r="F939" s="299"/>
      <c r="G939" s="299"/>
      <c r="H939" s="301"/>
      <c r="I939" s="301"/>
      <c r="J939" s="301"/>
      <c r="K939" s="301"/>
      <c r="L939" s="301"/>
      <c r="M939" s="301"/>
      <c r="N939" s="301"/>
      <c r="O939" s="301"/>
    </row>
    <row r="940">
      <c r="A940" s="299"/>
      <c r="B940" s="299"/>
      <c r="C940" s="299"/>
      <c r="D940" s="301"/>
      <c r="E940" s="301"/>
      <c r="F940" s="299"/>
      <c r="G940" s="299"/>
      <c r="H940" s="301"/>
      <c r="I940" s="301"/>
      <c r="J940" s="301"/>
      <c r="K940" s="301"/>
      <c r="L940" s="301"/>
      <c r="M940" s="301"/>
      <c r="N940" s="301"/>
      <c r="O940" s="301"/>
    </row>
    <row r="941">
      <c r="A941" s="299"/>
      <c r="B941" s="299"/>
      <c r="C941" s="299"/>
      <c r="D941" s="301"/>
      <c r="E941" s="301"/>
      <c r="F941" s="299"/>
      <c r="G941" s="299"/>
      <c r="H941" s="301"/>
      <c r="I941" s="301"/>
      <c r="J941" s="301"/>
      <c r="K941" s="301"/>
      <c r="L941" s="301"/>
      <c r="M941" s="301"/>
      <c r="N941" s="301"/>
      <c r="O941" s="301"/>
    </row>
    <row r="942">
      <c r="A942" s="299"/>
      <c r="B942" s="299"/>
      <c r="C942" s="299"/>
      <c r="D942" s="301"/>
      <c r="E942" s="301"/>
      <c r="F942" s="299"/>
      <c r="G942" s="299"/>
      <c r="H942" s="301"/>
      <c r="I942" s="301"/>
      <c r="J942" s="301"/>
      <c r="K942" s="301"/>
      <c r="L942" s="301"/>
      <c r="M942" s="301"/>
      <c r="N942" s="301"/>
      <c r="O942" s="301"/>
    </row>
    <row r="943">
      <c r="A943" s="299"/>
      <c r="B943" s="299"/>
      <c r="C943" s="299"/>
      <c r="D943" s="301"/>
      <c r="E943" s="301"/>
      <c r="F943" s="299"/>
      <c r="G943" s="299"/>
      <c r="H943" s="301"/>
      <c r="I943" s="301"/>
      <c r="J943" s="301"/>
      <c r="K943" s="301"/>
      <c r="L943" s="301"/>
      <c r="M943" s="301"/>
      <c r="N943" s="301"/>
      <c r="O943" s="301"/>
    </row>
    <row r="944">
      <c r="A944" s="299"/>
      <c r="B944" s="299"/>
      <c r="C944" s="299"/>
      <c r="D944" s="301"/>
      <c r="E944" s="301"/>
      <c r="F944" s="299"/>
      <c r="G944" s="299"/>
      <c r="H944" s="301"/>
      <c r="I944" s="301"/>
      <c r="J944" s="301"/>
      <c r="K944" s="301"/>
      <c r="L944" s="301"/>
      <c r="M944" s="301"/>
      <c r="N944" s="301"/>
      <c r="O944" s="301"/>
    </row>
    <row r="945">
      <c r="A945" s="299"/>
      <c r="B945" s="299"/>
      <c r="C945" s="299"/>
      <c r="D945" s="301"/>
      <c r="E945" s="301"/>
      <c r="F945" s="299"/>
      <c r="G945" s="299"/>
      <c r="H945" s="301"/>
      <c r="I945" s="301"/>
      <c r="J945" s="301"/>
      <c r="K945" s="301"/>
      <c r="L945" s="301"/>
      <c r="M945" s="301"/>
      <c r="N945" s="301"/>
      <c r="O945" s="301"/>
    </row>
    <row r="946">
      <c r="A946" s="299"/>
      <c r="B946" s="299"/>
      <c r="C946" s="299"/>
      <c r="D946" s="301"/>
      <c r="E946" s="301"/>
      <c r="F946" s="299"/>
      <c r="G946" s="299"/>
      <c r="H946" s="301"/>
      <c r="I946" s="301"/>
      <c r="J946" s="301"/>
      <c r="K946" s="301"/>
      <c r="L946" s="301"/>
      <c r="M946" s="301"/>
      <c r="N946" s="301"/>
      <c r="O946" s="301"/>
    </row>
    <row r="947">
      <c r="A947" s="299"/>
      <c r="B947" s="299"/>
      <c r="C947" s="299"/>
      <c r="D947" s="301"/>
      <c r="E947" s="301"/>
      <c r="F947" s="299"/>
      <c r="G947" s="299"/>
      <c r="H947" s="301"/>
      <c r="I947" s="301"/>
      <c r="J947" s="301"/>
      <c r="K947" s="301"/>
      <c r="L947" s="301"/>
      <c r="M947" s="301"/>
      <c r="N947" s="301"/>
      <c r="O947" s="301"/>
    </row>
    <row r="948">
      <c r="A948" s="299"/>
      <c r="B948" s="299"/>
      <c r="C948" s="299"/>
      <c r="D948" s="301"/>
      <c r="E948" s="301"/>
      <c r="F948" s="299"/>
      <c r="G948" s="299"/>
      <c r="H948" s="301"/>
      <c r="I948" s="301"/>
      <c r="J948" s="301"/>
      <c r="K948" s="301"/>
      <c r="L948" s="301"/>
      <c r="M948" s="301"/>
      <c r="N948" s="301"/>
      <c r="O948" s="301"/>
    </row>
    <row r="949">
      <c r="A949" s="299"/>
      <c r="B949" s="299"/>
      <c r="C949" s="299"/>
      <c r="D949" s="301"/>
      <c r="E949" s="301"/>
      <c r="F949" s="299"/>
      <c r="G949" s="299"/>
      <c r="H949" s="301"/>
      <c r="I949" s="301"/>
      <c r="J949" s="301"/>
      <c r="K949" s="301"/>
      <c r="L949" s="301"/>
      <c r="M949" s="301"/>
      <c r="N949" s="301"/>
      <c r="O949" s="301"/>
    </row>
    <row r="950">
      <c r="A950" s="299"/>
      <c r="B950" s="299"/>
      <c r="C950" s="299"/>
      <c r="D950" s="301"/>
      <c r="E950" s="301"/>
      <c r="F950" s="299"/>
      <c r="G950" s="299"/>
      <c r="H950" s="301"/>
      <c r="I950" s="301"/>
      <c r="J950" s="301"/>
      <c r="K950" s="301"/>
      <c r="L950" s="301"/>
      <c r="M950" s="301"/>
      <c r="N950" s="301"/>
      <c r="O950" s="301"/>
    </row>
    <row r="951">
      <c r="A951" s="299"/>
      <c r="B951" s="299"/>
      <c r="C951" s="299"/>
      <c r="D951" s="301"/>
      <c r="E951" s="301"/>
      <c r="F951" s="299"/>
      <c r="G951" s="299"/>
      <c r="H951" s="301"/>
      <c r="I951" s="301"/>
      <c r="J951" s="301"/>
      <c r="K951" s="301"/>
      <c r="L951" s="301"/>
      <c r="M951" s="301"/>
      <c r="N951" s="301"/>
      <c r="O951" s="301"/>
    </row>
    <row r="952">
      <c r="A952" s="299"/>
      <c r="B952" s="299"/>
      <c r="C952" s="299"/>
      <c r="D952" s="301"/>
      <c r="E952" s="301"/>
      <c r="F952" s="299"/>
      <c r="G952" s="299"/>
      <c r="H952" s="301"/>
      <c r="I952" s="301"/>
      <c r="J952" s="301"/>
      <c r="K952" s="301"/>
      <c r="L952" s="301"/>
      <c r="M952" s="301"/>
      <c r="N952" s="301"/>
      <c r="O952" s="301"/>
    </row>
    <row r="953">
      <c r="A953" s="299"/>
      <c r="B953" s="299"/>
      <c r="C953" s="299"/>
      <c r="D953" s="301"/>
      <c r="E953" s="301"/>
      <c r="F953" s="299"/>
      <c r="G953" s="299"/>
      <c r="H953" s="301"/>
      <c r="I953" s="301"/>
      <c r="J953" s="301"/>
      <c r="K953" s="301"/>
      <c r="L953" s="301"/>
      <c r="M953" s="301"/>
      <c r="N953" s="301"/>
      <c r="O953" s="301"/>
    </row>
    <row r="954">
      <c r="A954" s="299"/>
      <c r="B954" s="299"/>
      <c r="C954" s="299"/>
      <c r="D954" s="301"/>
      <c r="E954" s="301"/>
      <c r="F954" s="299"/>
      <c r="G954" s="299"/>
      <c r="H954" s="301"/>
      <c r="I954" s="301"/>
      <c r="J954" s="301"/>
      <c r="K954" s="301"/>
      <c r="L954" s="301"/>
      <c r="M954" s="301"/>
      <c r="N954" s="301"/>
      <c r="O954" s="301"/>
    </row>
    <row r="955">
      <c r="A955" s="299"/>
      <c r="B955" s="299"/>
      <c r="C955" s="299"/>
      <c r="D955" s="301"/>
      <c r="E955" s="301"/>
      <c r="F955" s="299"/>
      <c r="G955" s="299"/>
      <c r="H955" s="301"/>
      <c r="I955" s="301"/>
      <c r="J955" s="301"/>
      <c r="K955" s="301"/>
      <c r="L955" s="301"/>
      <c r="M955" s="301"/>
      <c r="N955" s="301"/>
      <c r="O955" s="301"/>
    </row>
    <row r="956">
      <c r="A956" s="299"/>
      <c r="B956" s="299"/>
      <c r="C956" s="299"/>
      <c r="D956" s="301"/>
      <c r="E956" s="301"/>
      <c r="F956" s="299"/>
      <c r="G956" s="299"/>
      <c r="H956" s="301"/>
      <c r="I956" s="301"/>
      <c r="J956" s="301"/>
      <c r="K956" s="301"/>
      <c r="L956" s="301"/>
      <c r="M956" s="301"/>
      <c r="N956" s="301"/>
      <c r="O956" s="301"/>
    </row>
    <row r="957">
      <c r="A957" s="299"/>
      <c r="B957" s="299"/>
      <c r="C957" s="299"/>
      <c r="D957" s="301"/>
      <c r="E957" s="301"/>
      <c r="F957" s="299"/>
      <c r="G957" s="299"/>
      <c r="H957" s="301"/>
      <c r="I957" s="301"/>
      <c r="J957" s="301"/>
      <c r="K957" s="301"/>
      <c r="L957" s="301"/>
      <c r="M957" s="301"/>
      <c r="N957" s="301"/>
      <c r="O957" s="301"/>
    </row>
    <row r="958">
      <c r="A958" s="299"/>
      <c r="B958" s="299"/>
      <c r="C958" s="299"/>
      <c r="D958" s="301"/>
      <c r="E958" s="301"/>
      <c r="F958" s="299"/>
      <c r="G958" s="299"/>
      <c r="H958" s="301"/>
      <c r="I958" s="301"/>
      <c r="J958" s="301"/>
      <c r="K958" s="301"/>
      <c r="L958" s="301"/>
      <c r="M958" s="301"/>
      <c r="N958" s="301"/>
      <c r="O958" s="301"/>
    </row>
    <row r="959">
      <c r="A959" s="299"/>
      <c r="B959" s="299"/>
      <c r="C959" s="299"/>
      <c r="D959" s="301"/>
      <c r="E959" s="301"/>
      <c r="F959" s="299"/>
      <c r="G959" s="299"/>
      <c r="H959" s="301"/>
      <c r="I959" s="301"/>
      <c r="J959" s="301"/>
      <c r="K959" s="301"/>
      <c r="L959" s="301"/>
      <c r="M959" s="301"/>
      <c r="N959" s="301"/>
      <c r="O959" s="301"/>
    </row>
    <row r="960">
      <c r="A960" s="299"/>
      <c r="B960" s="299"/>
      <c r="C960" s="299"/>
      <c r="D960" s="301"/>
      <c r="E960" s="301"/>
      <c r="F960" s="299"/>
      <c r="G960" s="299"/>
      <c r="H960" s="301"/>
      <c r="I960" s="301"/>
      <c r="J960" s="301"/>
      <c r="K960" s="301"/>
      <c r="L960" s="301"/>
      <c r="M960" s="301"/>
      <c r="N960" s="301"/>
      <c r="O960" s="301"/>
    </row>
    <row r="961">
      <c r="A961" s="299"/>
      <c r="B961" s="299"/>
      <c r="C961" s="299"/>
      <c r="D961" s="301"/>
      <c r="E961" s="301"/>
      <c r="F961" s="299"/>
      <c r="G961" s="299"/>
      <c r="H961" s="301"/>
      <c r="I961" s="301"/>
      <c r="J961" s="301"/>
      <c r="K961" s="301"/>
      <c r="L961" s="301"/>
      <c r="M961" s="301"/>
      <c r="N961" s="301"/>
      <c r="O961" s="301"/>
    </row>
    <row r="962">
      <c r="A962" s="299"/>
      <c r="B962" s="299"/>
      <c r="C962" s="299"/>
      <c r="D962" s="301"/>
      <c r="E962" s="301"/>
      <c r="F962" s="299"/>
      <c r="G962" s="299"/>
      <c r="H962" s="301"/>
      <c r="I962" s="301"/>
      <c r="J962" s="301"/>
      <c r="K962" s="301"/>
      <c r="L962" s="301"/>
      <c r="M962" s="301"/>
      <c r="N962" s="301"/>
      <c r="O962" s="301"/>
    </row>
    <row r="963">
      <c r="A963" s="299"/>
      <c r="B963" s="299"/>
      <c r="C963" s="299"/>
      <c r="D963" s="301"/>
      <c r="E963" s="301"/>
      <c r="F963" s="299"/>
      <c r="G963" s="299"/>
      <c r="H963" s="301"/>
      <c r="I963" s="301"/>
      <c r="J963" s="301"/>
      <c r="K963" s="301"/>
      <c r="L963" s="301"/>
      <c r="M963" s="301"/>
      <c r="N963" s="301"/>
      <c r="O963" s="301"/>
    </row>
    <row r="964">
      <c r="A964" s="299"/>
      <c r="B964" s="299"/>
      <c r="C964" s="299"/>
      <c r="D964" s="301"/>
      <c r="E964" s="301"/>
      <c r="F964" s="299"/>
      <c r="G964" s="299"/>
      <c r="H964" s="301"/>
      <c r="I964" s="301"/>
      <c r="J964" s="301"/>
      <c r="K964" s="301"/>
      <c r="L964" s="301"/>
      <c r="M964" s="301"/>
      <c r="N964" s="301"/>
      <c r="O964" s="301"/>
    </row>
    <row r="965">
      <c r="A965" s="299"/>
      <c r="B965" s="299"/>
      <c r="C965" s="299"/>
      <c r="D965" s="301"/>
      <c r="E965" s="301"/>
      <c r="F965" s="299"/>
      <c r="G965" s="299"/>
      <c r="H965" s="301"/>
      <c r="I965" s="301"/>
      <c r="J965" s="301"/>
      <c r="K965" s="301"/>
      <c r="L965" s="301"/>
      <c r="M965" s="301"/>
      <c r="N965" s="301"/>
      <c r="O965" s="301"/>
    </row>
    <row r="966">
      <c r="A966" s="299"/>
      <c r="B966" s="299"/>
      <c r="C966" s="299"/>
      <c r="D966" s="301"/>
      <c r="E966" s="301"/>
      <c r="F966" s="299"/>
      <c r="G966" s="299"/>
      <c r="H966" s="301"/>
      <c r="I966" s="301"/>
      <c r="J966" s="301"/>
      <c r="K966" s="301"/>
      <c r="L966" s="301"/>
      <c r="M966" s="301"/>
      <c r="N966" s="301"/>
      <c r="O966" s="30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4.43" defaultRowHeight="15.75"/>
  <cols>
    <col customWidth="1" min="1" max="1" width="32.71"/>
    <col customWidth="1" min="2" max="2" width="12.71"/>
    <col customWidth="1" min="3" max="3" width="15.71"/>
    <col customWidth="1" min="5" max="5" width="23.71"/>
    <col customWidth="1" min="6" max="6" width="17.43"/>
  </cols>
  <sheetData>
    <row r="1">
      <c r="A1" s="279" t="s">
        <v>1024</v>
      </c>
      <c r="B1" s="280" t="s">
        <v>519</v>
      </c>
      <c r="C1" s="247" t="s">
        <v>9</v>
      </c>
      <c r="D1" s="248" t="s">
        <v>601</v>
      </c>
      <c r="E1" s="281" t="s">
        <v>1044</v>
      </c>
      <c r="F1" s="281" t="s">
        <v>1045</v>
      </c>
      <c r="G1" s="282"/>
      <c r="H1" s="283"/>
      <c r="I1" s="284"/>
      <c r="J1" s="283"/>
    </row>
    <row r="2">
      <c r="A2" s="183" t="s">
        <v>578</v>
      </c>
      <c r="B2" s="184" t="s">
        <v>14</v>
      </c>
      <c r="C2" s="185" t="s">
        <v>4</v>
      </c>
      <c r="D2" s="186">
        <v>204.0</v>
      </c>
      <c r="E2" s="285" t="s">
        <v>1047</v>
      </c>
      <c r="F2" s="285" t="s">
        <v>1049</v>
      </c>
      <c r="G2" s="282"/>
      <c r="H2" s="283"/>
      <c r="I2" s="284"/>
      <c r="J2" s="283"/>
    </row>
    <row r="3">
      <c r="A3" s="183" t="s">
        <v>578</v>
      </c>
      <c r="B3" s="184" t="s">
        <v>15</v>
      </c>
      <c r="C3" s="185" t="s">
        <v>4</v>
      </c>
      <c r="D3" s="186">
        <v>176.0</v>
      </c>
      <c r="G3" s="286"/>
      <c r="H3" s="283"/>
      <c r="I3" s="284"/>
      <c r="J3" s="283"/>
    </row>
    <row r="4">
      <c r="A4" s="183" t="s">
        <v>578</v>
      </c>
      <c r="B4" s="184" t="s">
        <v>16</v>
      </c>
      <c r="C4" s="185" t="s">
        <v>4</v>
      </c>
      <c r="D4" s="186">
        <v>276.0</v>
      </c>
      <c r="G4" s="286"/>
      <c r="H4" s="283"/>
      <c r="I4" s="284"/>
      <c r="J4" s="283"/>
    </row>
    <row r="5">
      <c r="A5" s="183" t="s">
        <v>578</v>
      </c>
      <c r="B5" s="184" t="s">
        <v>17</v>
      </c>
      <c r="C5" s="185" t="s">
        <v>4</v>
      </c>
      <c r="D5" s="186">
        <v>20.0</v>
      </c>
      <c r="G5" s="286"/>
      <c r="H5" s="283"/>
      <c r="I5" s="284"/>
      <c r="J5" s="283"/>
    </row>
    <row r="6">
      <c r="A6" s="183" t="s">
        <v>578</v>
      </c>
      <c r="B6" s="184" t="s">
        <v>18</v>
      </c>
      <c r="C6" s="185" t="s">
        <v>4</v>
      </c>
      <c r="D6" s="186">
        <v>10.0</v>
      </c>
      <c r="G6" s="286"/>
      <c r="H6" s="283"/>
      <c r="I6" s="284"/>
      <c r="J6" s="283"/>
    </row>
    <row r="7">
      <c r="A7" s="183" t="s">
        <v>578</v>
      </c>
      <c r="B7" s="184" t="s">
        <v>14</v>
      </c>
      <c r="C7" s="185" t="s">
        <v>4</v>
      </c>
      <c r="D7" s="186">
        <v>72.0</v>
      </c>
      <c r="E7" s="285" t="s">
        <v>1053</v>
      </c>
      <c r="F7" s="285" t="s">
        <v>1054</v>
      </c>
      <c r="G7" s="286"/>
      <c r="H7" s="283"/>
      <c r="I7" s="284"/>
      <c r="J7" s="283"/>
    </row>
    <row r="8">
      <c r="A8" s="183" t="s">
        <v>599</v>
      </c>
      <c r="B8" s="184" t="s">
        <v>14</v>
      </c>
      <c r="C8" s="185" t="s">
        <v>4</v>
      </c>
      <c r="D8" s="186">
        <v>23.0</v>
      </c>
      <c r="E8" s="285" t="s">
        <v>1055</v>
      </c>
      <c r="F8" s="285" t="s">
        <v>1049</v>
      </c>
      <c r="G8" s="286"/>
      <c r="H8" s="283"/>
      <c r="I8" s="284"/>
      <c r="J8" s="283"/>
    </row>
    <row r="9">
      <c r="A9" s="183" t="s">
        <v>599</v>
      </c>
      <c r="B9" s="184" t="s">
        <v>15</v>
      </c>
      <c r="C9" s="185" t="s">
        <v>4</v>
      </c>
      <c r="D9" s="186">
        <v>176.0</v>
      </c>
      <c r="G9" s="286"/>
      <c r="H9" s="283"/>
      <c r="I9" s="284"/>
      <c r="J9" s="283"/>
    </row>
    <row r="10">
      <c r="A10" s="183" t="s">
        <v>599</v>
      </c>
      <c r="B10" s="184" t="s">
        <v>16</v>
      </c>
      <c r="C10" s="185" t="s">
        <v>4</v>
      </c>
      <c r="D10" s="186">
        <v>178.0</v>
      </c>
      <c r="G10" s="286"/>
      <c r="H10" s="283"/>
      <c r="I10" s="284"/>
      <c r="J10" s="283"/>
    </row>
    <row r="11">
      <c r="A11" s="183" t="s">
        <v>599</v>
      </c>
      <c r="B11" s="184" t="s">
        <v>17</v>
      </c>
      <c r="C11" s="185" t="s">
        <v>4</v>
      </c>
      <c r="D11" s="186">
        <v>225.0</v>
      </c>
      <c r="G11" s="286"/>
      <c r="H11" s="283"/>
      <c r="I11" s="284"/>
      <c r="J11" s="283"/>
    </row>
    <row r="12">
      <c r="A12" s="183" t="s">
        <v>599</v>
      </c>
      <c r="B12" s="184" t="s">
        <v>18</v>
      </c>
      <c r="C12" s="185" t="s">
        <v>4</v>
      </c>
      <c r="D12" s="186">
        <v>174.0</v>
      </c>
      <c r="G12" s="286"/>
      <c r="H12" s="283"/>
      <c r="I12" s="284"/>
      <c r="J12" s="283"/>
    </row>
    <row r="13">
      <c r="A13" s="183" t="s">
        <v>571</v>
      </c>
      <c r="B13" s="184" t="s">
        <v>14</v>
      </c>
      <c r="C13" s="185" t="s">
        <v>4</v>
      </c>
      <c r="D13" s="186">
        <v>1950.0</v>
      </c>
      <c r="E13" s="285" t="s">
        <v>1057</v>
      </c>
      <c r="F13" s="285" t="s">
        <v>1049</v>
      </c>
      <c r="G13" s="287"/>
      <c r="H13" s="283"/>
      <c r="I13" s="284"/>
      <c r="J13" s="283"/>
    </row>
    <row r="14">
      <c r="A14" s="183" t="s">
        <v>571</v>
      </c>
      <c r="B14" s="184" t="s">
        <v>15</v>
      </c>
      <c r="C14" s="185" t="s">
        <v>4</v>
      </c>
      <c r="D14" s="186">
        <v>238.0</v>
      </c>
      <c r="G14" s="286"/>
      <c r="H14" s="283"/>
      <c r="I14" s="284"/>
      <c r="J14" s="283"/>
    </row>
    <row r="15">
      <c r="A15" s="183" t="s">
        <v>571</v>
      </c>
      <c r="B15" s="184" t="s">
        <v>16</v>
      </c>
      <c r="C15" s="185" t="s">
        <v>4</v>
      </c>
      <c r="D15" s="186">
        <v>153.0</v>
      </c>
      <c r="G15" s="286"/>
      <c r="H15" s="283"/>
      <c r="I15" s="284"/>
      <c r="J15" s="283"/>
    </row>
    <row r="16">
      <c r="A16" s="183" t="s">
        <v>571</v>
      </c>
      <c r="B16" s="184" t="s">
        <v>17</v>
      </c>
      <c r="C16" s="185" t="s">
        <v>4</v>
      </c>
      <c r="D16" s="186">
        <v>42.0</v>
      </c>
      <c r="G16" s="286"/>
      <c r="H16" s="283"/>
      <c r="I16" s="284"/>
      <c r="J16" s="283"/>
    </row>
    <row r="17">
      <c r="A17" s="183" t="s">
        <v>571</v>
      </c>
      <c r="B17" s="184" t="s">
        <v>18</v>
      </c>
      <c r="C17" s="185" t="s">
        <v>4</v>
      </c>
      <c r="D17" s="186">
        <v>102.0</v>
      </c>
      <c r="G17" s="286"/>
      <c r="H17" s="283"/>
      <c r="I17" s="284"/>
      <c r="J17" s="283"/>
    </row>
    <row r="18">
      <c r="A18" s="183" t="s">
        <v>571</v>
      </c>
      <c r="B18" s="184" t="s">
        <v>14</v>
      </c>
      <c r="C18" s="185" t="s">
        <v>4</v>
      </c>
      <c r="D18" s="186">
        <v>36.0</v>
      </c>
      <c r="E18" s="285" t="s">
        <v>1060</v>
      </c>
      <c r="F18" s="285" t="s">
        <v>1049</v>
      </c>
      <c r="G18" s="286"/>
      <c r="H18" s="283"/>
      <c r="I18" s="284"/>
      <c r="J18" s="283"/>
    </row>
    <row r="19">
      <c r="A19" s="183" t="s">
        <v>571</v>
      </c>
      <c r="B19" s="184" t="s">
        <v>15</v>
      </c>
      <c r="C19" s="185" t="s">
        <v>4</v>
      </c>
      <c r="D19" s="186">
        <v>122.0</v>
      </c>
      <c r="G19" s="286"/>
      <c r="H19" s="283"/>
      <c r="I19" s="284"/>
      <c r="J19" s="283"/>
    </row>
    <row r="20">
      <c r="A20" s="183" t="s">
        <v>571</v>
      </c>
      <c r="B20" s="184" t="s">
        <v>16</v>
      </c>
      <c r="C20" s="185" t="s">
        <v>4</v>
      </c>
      <c r="D20" s="186">
        <v>233.0</v>
      </c>
      <c r="G20" s="286"/>
      <c r="H20" s="283"/>
      <c r="I20" s="284"/>
      <c r="J20" s="283"/>
    </row>
    <row r="21">
      <c r="A21" s="183" t="s">
        <v>571</v>
      </c>
      <c r="B21" s="184" t="s">
        <v>17</v>
      </c>
      <c r="C21" s="185" t="s">
        <v>4</v>
      </c>
      <c r="D21" s="186">
        <v>148.0</v>
      </c>
      <c r="G21" s="286"/>
      <c r="H21" s="283"/>
      <c r="I21" s="284"/>
      <c r="J21" s="283"/>
    </row>
    <row r="22">
      <c r="A22" s="288"/>
      <c r="B22" s="289"/>
      <c r="C22" s="288"/>
      <c r="D22" s="283"/>
      <c r="E22" s="290"/>
      <c r="F22" s="291"/>
      <c r="G22" s="286"/>
      <c r="H22" s="283"/>
      <c r="I22" s="284"/>
      <c r="J22" s="283"/>
    </row>
    <row r="23">
      <c r="A23" s="288"/>
      <c r="B23" s="289"/>
      <c r="C23" s="288"/>
      <c r="D23" s="283"/>
      <c r="E23" s="290"/>
      <c r="F23" s="291"/>
      <c r="G23" s="286"/>
      <c r="H23" s="283"/>
      <c r="I23" s="284"/>
      <c r="J23" s="283"/>
    </row>
    <row r="24">
      <c r="A24" s="288"/>
      <c r="B24" s="289"/>
      <c r="C24" s="288"/>
      <c r="D24" s="283"/>
      <c r="E24" s="290"/>
      <c r="F24" s="291"/>
      <c r="G24" s="286"/>
      <c r="H24" s="283"/>
      <c r="I24" s="284"/>
      <c r="J24" s="283"/>
    </row>
    <row r="25">
      <c r="A25" s="288"/>
      <c r="B25" s="289"/>
      <c r="C25" s="288"/>
      <c r="D25" s="283"/>
      <c r="E25" s="290"/>
      <c r="F25" s="291"/>
      <c r="G25" s="286"/>
      <c r="H25" s="283"/>
      <c r="I25" s="284"/>
      <c r="J25" s="283"/>
    </row>
    <row r="26">
      <c r="A26" s="288"/>
      <c r="B26" s="289"/>
      <c r="C26" s="288"/>
      <c r="D26" s="283"/>
      <c r="E26" s="290"/>
      <c r="F26" s="291"/>
      <c r="G26" s="286"/>
      <c r="H26" s="283"/>
      <c r="I26" s="284"/>
      <c r="J26" s="283"/>
    </row>
    <row r="27">
      <c r="A27" s="288"/>
      <c r="B27" s="289"/>
      <c r="C27" s="288"/>
      <c r="D27" s="283"/>
      <c r="E27" s="290"/>
      <c r="F27" s="291"/>
      <c r="G27" s="286"/>
      <c r="H27" s="283"/>
      <c r="I27" s="284"/>
      <c r="J27" s="283"/>
    </row>
    <row r="28">
      <c r="A28" s="288"/>
      <c r="B28" s="289"/>
      <c r="C28" s="288"/>
      <c r="D28" s="283"/>
      <c r="E28" s="290"/>
      <c r="F28" s="291"/>
      <c r="G28" s="286"/>
      <c r="H28" s="283"/>
      <c r="I28" s="284"/>
      <c r="J28" s="283"/>
    </row>
    <row r="29">
      <c r="A29" s="288"/>
      <c r="B29" s="289"/>
      <c r="C29" s="288"/>
      <c r="D29" s="283"/>
      <c r="E29" s="290"/>
      <c r="F29" s="291"/>
      <c r="G29" s="282"/>
      <c r="H29" s="283"/>
      <c r="I29" s="284"/>
      <c r="J29" s="283"/>
    </row>
    <row r="30">
      <c r="A30" s="288"/>
      <c r="B30" s="289"/>
      <c r="C30" s="288"/>
      <c r="D30" s="283"/>
      <c r="E30" s="290"/>
      <c r="F30" s="291"/>
      <c r="G30" s="282"/>
      <c r="H30" s="283"/>
      <c r="I30" s="284"/>
      <c r="J30" s="283"/>
    </row>
    <row r="31">
      <c r="A31" s="288"/>
      <c r="B31" s="289"/>
      <c r="C31" s="288"/>
      <c r="D31" s="283"/>
      <c r="E31" s="290"/>
      <c r="F31" s="291"/>
      <c r="G31" s="282"/>
      <c r="H31" s="283"/>
      <c r="I31" s="284"/>
      <c r="J31" s="283"/>
    </row>
    <row r="32">
      <c r="A32" s="288"/>
      <c r="B32" s="289"/>
      <c r="C32" s="288"/>
      <c r="D32" s="283"/>
      <c r="E32" s="290"/>
      <c r="F32" s="291"/>
      <c r="G32" s="282"/>
      <c r="H32" s="283"/>
      <c r="I32" s="284"/>
      <c r="J32" s="283"/>
    </row>
    <row r="33">
      <c r="A33" s="288"/>
      <c r="B33" s="289"/>
      <c r="C33" s="288"/>
      <c r="D33" s="283"/>
      <c r="E33" s="290"/>
      <c r="F33" s="291"/>
      <c r="G33" s="282"/>
      <c r="H33" s="283"/>
      <c r="I33" s="284"/>
      <c r="J33" s="283"/>
    </row>
    <row r="34">
      <c r="A34" s="288"/>
      <c r="B34" s="289"/>
      <c r="C34" s="288"/>
      <c r="D34" s="283"/>
      <c r="E34" s="290"/>
      <c r="F34" s="291"/>
      <c r="G34" s="282"/>
      <c r="H34" s="283"/>
      <c r="I34" s="284"/>
      <c r="J34" s="283"/>
    </row>
    <row r="35">
      <c r="A35" s="288"/>
      <c r="B35" s="289"/>
      <c r="C35" s="288"/>
      <c r="D35" s="283"/>
      <c r="E35" s="290"/>
      <c r="F35" s="291"/>
      <c r="G35" s="282"/>
      <c r="H35" s="283"/>
      <c r="I35" s="284"/>
      <c r="J35" s="283"/>
    </row>
    <row r="36">
      <c r="A36" s="288"/>
      <c r="B36" s="289"/>
      <c r="C36" s="288"/>
      <c r="D36" s="283"/>
      <c r="E36" s="290"/>
      <c r="F36" s="291"/>
      <c r="G36" s="282"/>
      <c r="H36" s="283"/>
      <c r="I36" s="284"/>
      <c r="J36" s="283"/>
    </row>
    <row r="37">
      <c r="A37" s="288"/>
      <c r="B37" s="289"/>
      <c r="C37" s="288"/>
      <c r="D37" s="283"/>
      <c r="E37" s="290"/>
      <c r="F37" s="291"/>
      <c r="G37" s="282"/>
      <c r="H37" s="283"/>
      <c r="I37" s="284"/>
      <c r="J37" s="283"/>
    </row>
    <row r="38">
      <c r="A38" s="288"/>
      <c r="B38" s="289"/>
      <c r="C38" s="288"/>
      <c r="D38" s="283"/>
      <c r="E38" s="290"/>
      <c r="F38" s="291"/>
      <c r="G38" s="282"/>
      <c r="H38" s="283"/>
      <c r="I38" s="284"/>
      <c r="J38" s="283"/>
    </row>
    <row r="39">
      <c r="A39" s="288"/>
      <c r="B39" s="289"/>
      <c r="C39" s="288"/>
      <c r="D39" s="283"/>
      <c r="E39" s="290"/>
      <c r="F39" s="291"/>
      <c r="G39" s="282"/>
      <c r="H39" s="283"/>
      <c r="I39" s="284"/>
      <c r="J39" s="283"/>
    </row>
    <row r="40">
      <c r="A40" s="288"/>
      <c r="B40" s="289"/>
      <c r="C40" s="288"/>
      <c r="D40" s="283"/>
      <c r="E40" s="290"/>
      <c r="F40" s="291"/>
      <c r="G40" s="282"/>
      <c r="H40" s="283"/>
      <c r="I40" s="284"/>
      <c r="J40" s="283"/>
    </row>
    <row r="41">
      <c r="A41" s="288"/>
      <c r="B41" s="289"/>
      <c r="C41" s="288"/>
      <c r="D41" s="283"/>
      <c r="E41" s="290"/>
      <c r="F41" s="291"/>
      <c r="G41" s="282"/>
      <c r="H41" s="283"/>
      <c r="I41" s="284"/>
      <c r="J41" s="283"/>
    </row>
    <row r="42">
      <c r="A42" s="288"/>
      <c r="B42" s="289"/>
      <c r="C42" s="288"/>
      <c r="D42" s="283"/>
      <c r="E42" s="290"/>
      <c r="F42" s="291"/>
      <c r="G42" s="282"/>
      <c r="H42" s="283"/>
      <c r="I42" s="284"/>
      <c r="J42" s="283"/>
    </row>
    <row r="43">
      <c r="A43" s="288"/>
      <c r="B43" s="289"/>
      <c r="C43" s="288"/>
      <c r="D43" s="283"/>
      <c r="E43" s="290"/>
      <c r="F43" s="291"/>
      <c r="G43" s="282"/>
      <c r="H43" s="283"/>
      <c r="I43" s="284"/>
      <c r="J43" s="283"/>
    </row>
    <row r="44">
      <c r="A44" s="288"/>
      <c r="B44" s="289"/>
      <c r="C44" s="288"/>
      <c r="D44" s="283"/>
      <c r="E44" s="290"/>
      <c r="F44" s="291"/>
      <c r="G44" s="282"/>
      <c r="H44" s="283"/>
      <c r="I44" s="284"/>
      <c r="J44" s="283"/>
    </row>
    <row r="45">
      <c r="A45" s="288"/>
      <c r="B45" s="289"/>
      <c r="C45" s="288"/>
      <c r="D45" s="283"/>
      <c r="E45" s="290"/>
      <c r="F45" s="291"/>
      <c r="G45" s="282"/>
      <c r="H45" s="283"/>
      <c r="I45" s="284"/>
      <c r="J45" s="283"/>
    </row>
    <row r="46">
      <c r="A46" s="288"/>
      <c r="B46" s="289"/>
      <c r="C46" s="288"/>
      <c r="D46" s="283"/>
      <c r="E46" s="290"/>
      <c r="F46" s="291"/>
      <c r="G46" s="282"/>
      <c r="H46" s="283"/>
      <c r="I46" s="284"/>
      <c r="J46" s="283"/>
    </row>
    <row r="47">
      <c r="A47" s="288"/>
      <c r="B47" s="289"/>
      <c r="C47" s="288"/>
      <c r="D47" s="283"/>
      <c r="E47" s="290"/>
      <c r="F47" s="291"/>
      <c r="G47" s="282"/>
      <c r="H47" s="283"/>
      <c r="I47" s="284"/>
      <c r="J47" s="283"/>
    </row>
    <row r="48">
      <c r="A48" s="288"/>
      <c r="B48" s="289"/>
      <c r="C48" s="288"/>
      <c r="D48" s="283"/>
      <c r="E48" s="290"/>
      <c r="F48" s="291"/>
      <c r="G48" s="282"/>
      <c r="H48" s="283"/>
      <c r="I48" s="284"/>
      <c r="J48" s="283"/>
    </row>
    <row r="49">
      <c r="A49" s="288"/>
      <c r="B49" s="289"/>
      <c r="C49" s="288"/>
      <c r="D49" s="283"/>
      <c r="E49" s="291"/>
      <c r="F49" s="291"/>
      <c r="G49" s="282"/>
      <c r="H49" s="283"/>
      <c r="I49" s="284"/>
      <c r="J49" s="283"/>
    </row>
    <row r="50">
      <c r="A50" s="288"/>
      <c r="B50" s="289"/>
      <c r="C50" s="288"/>
      <c r="D50" s="283"/>
      <c r="E50" s="291"/>
      <c r="F50" s="291"/>
      <c r="G50" s="282"/>
      <c r="H50" s="283"/>
      <c r="I50" s="284"/>
      <c r="J50" s="283"/>
    </row>
    <row r="51">
      <c r="A51" s="288"/>
      <c r="B51" s="289"/>
      <c r="C51" s="288"/>
      <c r="D51" s="283"/>
      <c r="E51" s="291"/>
      <c r="F51" s="291"/>
      <c r="G51" s="282"/>
      <c r="H51" s="283"/>
      <c r="I51" s="284"/>
      <c r="J51" s="283"/>
    </row>
    <row r="52">
      <c r="A52" s="288"/>
      <c r="B52" s="289"/>
      <c r="C52" s="288"/>
      <c r="D52" s="283"/>
      <c r="E52" s="291"/>
      <c r="F52" s="291"/>
      <c r="G52" s="282"/>
      <c r="H52" s="283"/>
      <c r="I52" s="284"/>
      <c r="J52" s="283"/>
    </row>
    <row r="53">
      <c r="A53" s="288"/>
      <c r="B53" s="289"/>
      <c r="C53" s="288"/>
      <c r="D53" s="283"/>
      <c r="E53" s="291"/>
      <c r="F53" s="291"/>
      <c r="G53" s="282"/>
      <c r="H53" s="283"/>
      <c r="I53" s="284"/>
      <c r="J53" s="283"/>
    </row>
    <row r="54">
      <c r="A54" s="288"/>
      <c r="B54" s="289"/>
      <c r="C54" s="288"/>
      <c r="D54" s="283"/>
      <c r="E54" s="291"/>
      <c r="F54" s="291"/>
      <c r="G54" s="282"/>
      <c r="H54" s="283"/>
      <c r="I54" s="284"/>
      <c r="J54" s="283"/>
    </row>
    <row r="55">
      <c r="A55" s="288"/>
      <c r="B55" s="289"/>
      <c r="C55" s="288"/>
      <c r="D55" s="283"/>
      <c r="E55" s="291"/>
      <c r="F55" s="291"/>
      <c r="G55" s="282"/>
      <c r="H55" s="283"/>
      <c r="I55" s="284"/>
      <c r="J55" s="283"/>
    </row>
    <row r="56">
      <c r="A56" s="288"/>
      <c r="B56" s="289"/>
      <c r="C56" s="288"/>
      <c r="D56" s="283"/>
      <c r="E56" s="291"/>
      <c r="F56" s="291"/>
      <c r="G56" s="282"/>
      <c r="H56" s="283"/>
      <c r="I56" s="284"/>
      <c r="J56" s="283"/>
    </row>
    <row r="57">
      <c r="A57" s="288"/>
      <c r="B57" s="289"/>
      <c r="C57" s="288"/>
      <c r="D57" s="283"/>
      <c r="E57" s="291"/>
      <c r="F57" s="291"/>
      <c r="G57" s="282"/>
      <c r="H57" s="283"/>
      <c r="I57" s="284"/>
      <c r="J57" s="283"/>
    </row>
    <row r="58">
      <c r="A58" s="288"/>
      <c r="B58" s="289"/>
      <c r="C58" s="288"/>
      <c r="D58" s="283"/>
      <c r="E58" s="291"/>
      <c r="F58" s="291"/>
      <c r="G58" s="282"/>
      <c r="H58" s="283"/>
      <c r="I58" s="284"/>
      <c r="J58" s="283"/>
    </row>
    <row r="59">
      <c r="A59" s="288"/>
      <c r="B59" s="289"/>
      <c r="C59" s="288"/>
      <c r="D59" s="283"/>
      <c r="E59" s="291"/>
      <c r="F59" s="291"/>
      <c r="G59" s="282"/>
      <c r="H59" s="283"/>
      <c r="I59" s="284"/>
      <c r="J59" s="283"/>
    </row>
    <row r="60">
      <c r="A60" s="288"/>
      <c r="B60" s="289"/>
      <c r="C60" s="288"/>
      <c r="D60" s="283"/>
      <c r="E60" s="291"/>
      <c r="F60" s="291"/>
      <c r="G60" s="282"/>
      <c r="H60" s="283"/>
      <c r="I60" s="284"/>
      <c r="J60" s="283"/>
    </row>
    <row r="61">
      <c r="A61" s="288"/>
      <c r="B61" s="289"/>
      <c r="C61" s="288"/>
      <c r="D61" s="283"/>
      <c r="E61" s="291"/>
      <c r="F61" s="291"/>
      <c r="G61" s="282"/>
      <c r="H61" s="283"/>
      <c r="I61" s="284"/>
      <c r="J61" s="283"/>
    </row>
    <row r="62">
      <c r="A62" s="288"/>
      <c r="B62" s="289"/>
      <c r="C62" s="288"/>
      <c r="D62" s="283"/>
      <c r="E62" s="291"/>
      <c r="F62" s="291"/>
      <c r="G62" s="282"/>
      <c r="H62" s="283"/>
      <c r="I62" s="284"/>
      <c r="J62" s="283"/>
    </row>
    <row r="63">
      <c r="A63" s="288"/>
      <c r="B63" s="289"/>
      <c r="C63" s="288"/>
      <c r="D63" s="283"/>
      <c r="E63" s="291"/>
      <c r="F63" s="291"/>
      <c r="G63" s="282"/>
      <c r="H63" s="283"/>
      <c r="I63" s="284"/>
      <c r="J63" s="283"/>
    </row>
    <row r="64">
      <c r="A64" s="288"/>
      <c r="B64" s="289"/>
      <c r="C64" s="288"/>
      <c r="D64" s="283"/>
      <c r="E64" s="291"/>
      <c r="F64" s="291"/>
      <c r="G64" s="282"/>
      <c r="H64" s="283"/>
      <c r="I64" s="284"/>
      <c r="J64" s="283"/>
    </row>
    <row r="65">
      <c r="A65" s="288"/>
      <c r="B65" s="289"/>
      <c r="C65" s="288"/>
      <c r="D65" s="283"/>
      <c r="E65" s="291"/>
      <c r="F65" s="291"/>
      <c r="G65" s="282"/>
      <c r="H65" s="283"/>
      <c r="I65" s="284"/>
      <c r="J65" s="283"/>
    </row>
    <row r="66">
      <c r="A66" s="288"/>
      <c r="B66" s="289"/>
      <c r="C66" s="288"/>
      <c r="D66" s="283"/>
      <c r="E66" s="291"/>
      <c r="F66" s="291"/>
      <c r="G66" s="282"/>
      <c r="H66" s="283"/>
      <c r="I66" s="284"/>
      <c r="J66" s="283"/>
    </row>
    <row r="67">
      <c r="A67" s="288"/>
      <c r="B67" s="289"/>
      <c r="C67" s="288"/>
      <c r="D67" s="283"/>
      <c r="E67" s="291"/>
      <c r="F67" s="291"/>
      <c r="G67" s="282"/>
      <c r="H67" s="283"/>
      <c r="I67" s="284"/>
      <c r="J67" s="283"/>
    </row>
    <row r="68">
      <c r="A68" s="288"/>
      <c r="B68" s="289"/>
      <c r="C68" s="288"/>
      <c r="D68" s="283"/>
      <c r="E68" s="291"/>
      <c r="F68" s="291"/>
      <c r="G68" s="282"/>
      <c r="H68" s="283"/>
      <c r="I68" s="284"/>
      <c r="J68" s="283"/>
    </row>
    <row r="69">
      <c r="A69" s="288"/>
      <c r="B69" s="289"/>
      <c r="C69" s="288"/>
      <c r="D69" s="283"/>
      <c r="E69" s="291"/>
      <c r="F69" s="291"/>
      <c r="G69" s="282"/>
      <c r="H69" s="283"/>
      <c r="I69" s="284"/>
      <c r="J69" s="283"/>
    </row>
    <row r="70">
      <c r="A70" s="288"/>
      <c r="B70" s="289"/>
      <c r="C70" s="288"/>
      <c r="D70" s="283"/>
      <c r="E70" s="291"/>
      <c r="F70" s="291"/>
      <c r="G70" s="282"/>
      <c r="H70" s="283"/>
      <c r="I70" s="284"/>
      <c r="J70" s="283"/>
    </row>
    <row r="71">
      <c r="A71" s="288"/>
      <c r="B71" s="289"/>
      <c r="C71" s="288"/>
      <c r="D71" s="283"/>
      <c r="E71" s="291"/>
      <c r="F71" s="291"/>
      <c r="G71" s="282"/>
      <c r="H71" s="283"/>
      <c r="I71" s="284"/>
      <c r="J71" s="283"/>
    </row>
    <row r="72">
      <c r="A72" s="288"/>
      <c r="B72" s="289"/>
      <c r="C72" s="288"/>
      <c r="D72" s="283"/>
      <c r="E72" s="291"/>
      <c r="F72" s="291"/>
      <c r="G72" s="282"/>
      <c r="H72" s="283"/>
      <c r="I72" s="284"/>
      <c r="J72" s="283"/>
    </row>
    <row r="73">
      <c r="A73" s="288"/>
      <c r="B73" s="289"/>
      <c r="C73" s="288"/>
      <c r="D73" s="283"/>
      <c r="E73" s="291"/>
      <c r="F73" s="291"/>
      <c r="G73" s="282"/>
      <c r="H73" s="283"/>
      <c r="I73" s="284"/>
      <c r="J73" s="283"/>
    </row>
    <row r="74">
      <c r="A74" s="288"/>
      <c r="B74" s="289"/>
      <c r="C74" s="288"/>
      <c r="D74" s="283"/>
      <c r="E74" s="291"/>
      <c r="F74" s="291"/>
      <c r="G74" s="282"/>
      <c r="H74" s="283"/>
      <c r="I74" s="284"/>
      <c r="J74" s="283"/>
    </row>
    <row r="75">
      <c r="A75" s="288"/>
      <c r="B75" s="289"/>
      <c r="C75" s="288"/>
      <c r="D75" s="283"/>
      <c r="E75" s="291"/>
      <c r="F75" s="291"/>
      <c r="G75" s="282"/>
      <c r="H75" s="283"/>
      <c r="I75" s="284"/>
      <c r="J75" s="283"/>
    </row>
    <row r="76">
      <c r="A76" s="288"/>
      <c r="B76" s="289"/>
      <c r="C76" s="288"/>
      <c r="D76" s="283"/>
      <c r="E76" s="291"/>
      <c r="F76" s="291"/>
      <c r="G76" s="282"/>
      <c r="H76" s="283"/>
      <c r="I76" s="284"/>
      <c r="J76" s="283"/>
    </row>
    <row r="77">
      <c r="A77" s="288"/>
      <c r="B77" s="289"/>
      <c r="C77" s="288"/>
      <c r="D77" s="283"/>
      <c r="E77" s="291"/>
      <c r="F77" s="291"/>
      <c r="G77" s="282"/>
      <c r="H77" s="283"/>
      <c r="I77" s="284"/>
      <c r="J77" s="283"/>
    </row>
    <row r="78">
      <c r="A78" s="288"/>
      <c r="B78" s="289"/>
      <c r="C78" s="288"/>
      <c r="D78" s="283"/>
      <c r="E78" s="291"/>
      <c r="F78" s="291"/>
      <c r="G78" s="282"/>
      <c r="H78" s="283"/>
      <c r="I78" s="284"/>
      <c r="J78" s="283"/>
    </row>
    <row r="79">
      <c r="A79" s="288"/>
      <c r="B79" s="289"/>
      <c r="C79" s="288"/>
      <c r="D79" s="283"/>
      <c r="E79" s="291"/>
      <c r="F79" s="291"/>
      <c r="G79" s="282"/>
      <c r="H79" s="283"/>
      <c r="I79" s="284"/>
      <c r="J79" s="283"/>
    </row>
    <row r="80">
      <c r="A80" s="288"/>
      <c r="B80" s="289"/>
      <c r="C80" s="288"/>
      <c r="D80" s="283"/>
      <c r="E80" s="291"/>
      <c r="F80" s="291"/>
      <c r="G80" s="282"/>
      <c r="H80" s="283"/>
      <c r="I80" s="284"/>
      <c r="J80" s="283"/>
    </row>
    <row r="81">
      <c r="A81" s="288"/>
      <c r="B81" s="289"/>
      <c r="C81" s="288"/>
      <c r="D81" s="283"/>
      <c r="E81" s="291"/>
      <c r="F81" s="291"/>
      <c r="G81" s="282"/>
      <c r="H81" s="283"/>
      <c r="I81" s="284"/>
      <c r="J81" s="283"/>
    </row>
    <row r="82">
      <c r="A82" s="288"/>
      <c r="B82" s="289"/>
      <c r="C82" s="288"/>
      <c r="D82" s="283"/>
      <c r="E82" s="291"/>
      <c r="F82" s="291"/>
      <c r="G82" s="282"/>
      <c r="H82" s="283"/>
      <c r="I82" s="284"/>
      <c r="J82" s="283"/>
    </row>
    <row r="83">
      <c r="A83" s="288"/>
      <c r="B83" s="289"/>
      <c r="C83" s="288"/>
      <c r="D83" s="283"/>
      <c r="E83" s="291"/>
      <c r="F83" s="291"/>
      <c r="G83" s="282"/>
      <c r="H83" s="283"/>
      <c r="I83" s="284"/>
      <c r="J83" s="283"/>
    </row>
    <row r="84">
      <c r="A84" s="288"/>
      <c r="B84" s="289"/>
      <c r="C84" s="288"/>
      <c r="D84" s="283"/>
      <c r="E84" s="291"/>
      <c r="F84" s="291"/>
      <c r="G84" s="282"/>
      <c r="H84" s="283"/>
      <c r="I84" s="284"/>
      <c r="J84" s="283"/>
    </row>
    <row r="85">
      <c r="A85" s="288"/>
      <c r="B85" s="289"/>
      <c r="C85" s="288"/>
      <c r="D85" s="283"/>
      <c r="E85" s="291"/>
      <c r="F85" s="291"/>
      <c r="G85" s="282"/>
      <c r="H85" s="283"/>
      <c r="I85" s="284"/>
      <c r="J85" s="283"/>
    </row>
    <row r="86">
      <c r="A86" s="288"/>
      <c r="B86" s="289"/>
      <c r="C86" s="288"/>
      <c r="D86" s="283"/>
      <c r="E86" s="291"/>
      <c r="F86" s="291"/>
      <c r="G86" s="282"/>
      <c r="H86" s="283"/>
      <c r="I86" s="284"/>
      <c r="J86" s="283"/>
    </row>
    <row r="87">
      <c r="A87" s="288"/>
      <c r="B87" s="289"/>
      <c r="C87" s="288"/>
      <c r="D87" s="283"/>
      <c r="E87" s="291"/>
      <c r="F87" s="291"/>
      <c r="G87" s="282"/>
      <c r="H87" s="283"/>
      <c r="I87" s="284"/>
      <c r="J87" s="283"/>
    </row>
    <row r="88">
      <c r="A88" s="288"/>
      <c r="B88" s="289"/>
      <c r="C88" s="288"/>
      <c r="D88" s="283"/>
      <c r="E88" s="291"/>
      <c r="F88" s="291"/>
      <c r="G88" s="282"/>
      <c r="H88" s="283"/>
      <c r="I88" s="284"/>
      <c r="J88" s="283"/>
    </row>
    <row r="89">
      <c r="A89" s="288"/>
      <c r="B89" s="289"/>
      <c r="C89" s="288"/>
      <c r="D89" s="283"/>
      <c r="E89" s="291"/>
      <c r="F89" s="291"/>
      <c r="G89" s="282"/>
      <c r="H89" s="283"/>
      <c r="I89" s="284"/>
      <c r="J89" s="283"/>
    </row>
    <row r="90">
      <c r="A90" s="288"/>
      <c r="B90" s="289"/>
      <c r="C90" s="288"/>
      <c r="D90" s="283"/>
      <c r="E90" s="291"/>
      <c r="F90" s="291"/>
      <c r="G90" s="282"/>
      <c r="H90" s="283"/>
      <c r="I90" s="284"/>
      <c r="J90" s="283"/>
    </row>
    <row r="91">
      <c r="A91" s="288"/>
      <c r="B91" s="289"/>
      <c r="C91" s="288"/>
      <c r="D91" s="283"/>
      <c r="E91" s="291"/>
      <c r="F91" s="291"/>
      <c r="G91" s="282"/>
      <c r="H91" s="283"/>
      <c r="I91" s="284"/>
      <c r="J91" s="283"/>
    </row>
    <row r="92">
      <c r="A92" s="288"/>
      <c r="B92" s="289"/>
      <c r="C92" s="288"/>
      <c r="D92" s="283"/>
      <c r="E92" s="291"/>
      <c r="F92" s="291"/>
      <c r="G92" s="282"/>
      <c r="H92" s="283"/>
      <c r="I92" s="284"/>
      <c r="J92" s="283"/>
    </row>
    <row r="93">
      <c r="A93" s="288"/>
      <c r="B93" s="289"/>
      <c r="C93" s="288"/>
      <c r="D93" s="283"/>
      <c r="E93" s="291"/>
      <c r="F93" s="291"/>
      <c r="G93" s="282"/>
      <c r="H93" s="283"/>
      <c r="I93" s="284"/>
      <c r="J93" s="283"/>
    </row>
    <row r="94">
      <c r="A94" s="288"/>
      <c r="B94" s="289"/>
      <c r="C94" s="288"/>
      <c r="D94" s="283"/>
      <c r="E94" s="291"/>
      <c r="F94" s="291"/>
      <c r="G94" s="282"/>
      <c r="H94" s="283"/>
      <c r="I94" s="284"/>
      <c r="J94" s="283"/>
    </row>
    <row r="95">
      <c r="A95" s="288"/>
      <c r="B95" s="289"/>
      <c r="C95" s="288"/>
      <c r="D95" s="283"/>
      <c r="E95" s="291"/>
      <c r="F95" s="291"/>
      <c r="G95" s="282"/>
      <c r="H95" s="283"/>
      <c r="I95" s="284"/>
      <c r="J95" s="283"/>
    </row>
    <row r="96">
      <c r="A96" s="288"/>
      <c r="B96" s="289"/>
      <c r="C96" s="288"/>
      <c r="D96" s="283"/>
      <c r="E96" s="291"/>
      <c r="F96" s="291"/>
      <c r="G96" s="282"/>
      <c r="H96" s="283"/>
      <c r="I96" s="284"/>
      <c r="J96" s="292"/>
    </row>
    <row r="97">
      <c r="A97" s="288"/>
      <c r="B97" s="289"/>
      <c r="C97" s="288"/>
      <c r="D97" s="283"/>
      <c r="E97" s="291"/>
      <c r="F97" s="291"/>
      <c r="G97" s="282"/>
      <c r="H97" s="283"/>
      <c r="I97" s="284"/>
      <c r="J97" s="283"/>
    </row>
    <row r="98">
      <c r="A98" s="288"/>
      <c r="B98" s="289"/>
      <c r="C98" s="288"/>
      <c r="D98" s="283"/>
      <c r="E98" s="291"/>
      <c r="F98" s="291"/>
      <c r="G98" s="282"/>
      <c r="H98" s="283"/>
      <c r="I98" s="284"/>
      <c r="J98" s="283"/>
    </row>
    <row r="99">
      <c r="A99" s="288"/>
      <c r="B99" s="289"/>
      <c r="C99" s="288"/>
      <c r="D99" s="283"/>
      <c r="E99" s="291"/>
      <c r="F99" s="291"/>
      <c r="G99" s="282"/>
      <c r="H99" s="283"/>
      <c r="I99" s="284"/>
      <c r="J99" s="283"/>
    </row>
    <row r="100">
      <c r="A100" s="288"/>
      <c r="B100" s="289"/>
      <c r="C100" s="288"/>
      <c r="D100" s="283"/>
      <c r="E100" s="291"/>
      <c r="F100" s="291"/>
      <c r="G100" s="282"/>
      <c r="H100" s="283"/>
      <c r="I100" s="284"/>
      <c r="J100" s="283"/>
    </row>
    <row r="101">
      <c r="A101" s="288"/>
      <c r="B101" s="289"/>
      <c r="C101" s="288"/>
      <c r="D101" s="283"/>
      <c r="E101" s="291"/>
      <c r="F101" s="291"/>
      <c r="G101" s="282"/>
      <c r="H101" s="283"/>
      <c r="I101" s="284"/>
      <c r="J101" s="283"/>
    </row>
    <row r="102">
      <c r="A102" s="288"/>
      <c r="B102" s="289"/>
      <c r="C102" s="288"/>
      <c r="D102" s="283"/>
      <c r="E102" s="291"/>
      <c r="F102" s="291"/>
      <c r="G102" s="282"/>
      <c r="H102" s="283"/>
      <c r="I102" s="284"/>
      <c r="J102" s="283"/>
    </row>
    <row r="103">
      <c r="A103" s="288"/>
      <c r="B103" s="289"/>
      <c r="C103" s="288"/>
      <c r="D103" s="283"/>
      <c r="E103" s="291"/>
      <c r="F103" s="291"/>
      <c r="G103" s="282"/>
      <c r="H103" s="283"/>
      <c r="I103" s="284"/>
      <c r="J103" s="283"/>
    </row>
    <row r="104">
      <c r="A104" s="288"/>
      <c r="B104" s="289"/>
      <c r="C104" s="288"/>
      <c r="D104" s="283"/>
      <c r="E104" s="291"/>
      <c r="F104" s="291"/>
      <c r="G104" s="282"/>
      <c r="H104" s="283"/>
      <c r="I104" s="284"/>
      <c r="J104" s="283"/>
    </row>
    <row r="105">
      <c r="A105" s="288"/>
      <c r="B105" s="289"/>
      <c r="C105" s="288"/>
      <c r="D105" s="283"/>
      <c r="E105" s="291"/>
      <c r="F105" s="291"/>
      <c r="G105" s="282"/>
      <c r="H105" s="283"/>
      <c r="I105" s="284"/>
      <c r="J105" s="283"/>
    </row>
    <row r="106">
      <c r="A106" s="288"/>
      <c r="B106" s="289"/>
      <c r="C106" s="288"/>
      <c r="D106" s="283"/>
      <c r="E106" s="291"/>
      <c r="F106" s="291"/>
      <c r="G106" s="282"/>
      <c r="H106" s="283"/>
      <c r="I106" s="284"/>
      <c r="J106" s="283"/>
    </row>
    <row r="107">
      <c r="A107" s="288"/>
      <c r="B107" s="289"/>
      <c r="C107" s="288"/>
      <c r="D107" s="283"/>
      <c r="E107" s="291"/>
      <c r="F107" s="291"/>
      <c r="G107" s="282"/>
      <c r="H107" s="283"/>
      <c r="I107" s="284"/>
      <c r="J107" s="283"/>
    </row>
    <row r="108">
      <c r="A108" s="288"/>
      <c r="B108" s="289"/>
      <c r="C108" s="288"/>
      <c r="D108" s="283"/>
      <c r="E108" s="291"/>
      <c r="F108" s="291"/>
      <c r="G108" s="282"/>
      <c r="H108" s="283"/>
      <c r="I108" s="284"/>
      <c r="J108" s="283"/>
    </row>
    <row r="109">
      <c r="A109" s="288"/>
      <c r="B109" s="289"/>
      <c r="C109" s="288"/>
      <c r="D109" s="283"/>
      <c r="E109" s="291"/>
      <c r="F109" s="291"/>
      <c r="G109" s="282"/>
      <c r="H109" s="283"/>
      <c r="I109" s="284"/>
      <c r="J109" s="283"/>
    </row>
    <row r="110">
      <c r="A110" s="288"/>
      <c r="B110" s="289"/>
      <c r="C110" s="288"/>
      <c r="D110" s="283"/>
      <c r="E110" s="291"/>
      <c r="F110" s="291"/>
      <c r="G110" s="282"/>
      <c r="H110" s="283"/>
      <c r="I110" s="284"/>
      <c r="J110" s="283"/>
    </row>
    <row r="111">
      <c r="A111" s="288"/>
      <c r="B111" s="289"/>
      <c r="C111" s="288"/>
      <c r="D111" s="283"/>
      <c r="E111" s="291"/>
      <c r="F111" s="291"/>
      <c r="G111" s="282"/>
      <c r="H111" s="283"/>
      <c r="I111" s="284"/>
      <c r="J111" s="283"/>
    </row>
    <row r="112">
      <c r="A112" s="288"/>
      <c r="B112" s="289"/>
      <c r="C112" s="288"/>
      <c r="D112" s="283"/>
      <c r="E112" s="291"/>
      <c r="F112" s="291"/>
      <c r="G112" s="282"/>
      <c r="H112" s="283"/>
      <c r="I112" s="284"/>
      <c r="J112" s="283"/>
    </row>
    <row r="113">
      <c r="A113" s="288"/>
      <c r="B113" s="289"/>
      <c r="C113" s="288"/>
      <c r="D113" s="283"/>
      <c r="E113" s="291"/>
      <c r="F113" s="291"/>
      <c r="G113" s="282"/>
      <c r="H113" s="283"/>
      <c r="I113" s="284"/>
      <c r="J113" s="283"/>
    </row>
    <row r="114">
      <c r="A114" s="288"/>
      <c r="B114" s="289"/>
      <c r="C114" s="288"/>
      <c r="D114" s="283"/>
      <c r="E114" s="291"/>
      <c r="F114" s="291"/>
      <c r="G114" s="282"/>
      <c r="H114" s="283"/>
      <c r="I114" s="284"/>
      <c r="J114" s="283"/>
    </row>
    <row r="115">
      <c r="A115" s="288"/>
      <c r="B115" s="289"/>
      <c r="C115" s="288"/>
      <c r="D115" s="283"/>
      <c r="E115" s="291"/>
      <c r="F115" s="291"/>
      <c r="G115" s="282"/>
      <c r="H115" s="283"/>
      <c r="I115" s="284"/>
      <c r="J115" s="283"/>
    </row>
    <row r="116">
      <c r="A116" s="288"/>
      <c r="B116" s="289"/>
      <c r="C116" s="288"/>
      <c r="D116" s="283"/>
      <c r="E116" s="291"/>
      <c r="F116" s="291"/>
      <c r="G116" s="282"/>
      <c r="H116" s="283"/>
      <c r="I116" s="284"/>
      <c r="J116" s="283"/>
    </row>
    <row r="117">
      <c r="A117" s="288"/>
      <c r="B117" s="289"/>
      <c r="C117" s="288"/>
      <c r="D117" s="283"/>
      <c r="E117" s="291"/>
      <c r="F117" s="291"/>
      <c r="G117" s="282"/>
      <c r="H117" s="283"/>
      <c r="I117" s="284"/>
      <c r="J117" s="283"/>
    </row>
    <row r="118">
      <c r="A118" s="288"/>
      <c r="B118" s="289"/>
      <c r="C118" s="288"/>
      <c r="D118" s="283"/>
      <c r="E118" s="291"/>
      <c r="F118" s="291"/>
      <c r="G118" s="282"/>
      <c r="H118" s="283"/>
      <c r="I118" s="284"/>
      <c r="J118" s="283"/>
    </row>
    <row r="119">
      <c r="A119" s="293"/>
      <c r="B119" s="289"/>
      <c r="C119" s="293"/>
      <c r="D119" s="283"/>
      <c r="E119" s="291"/>
      <c r="F119" s="291"/>
      <c r="G119" s="282"/>
      <c r="H119" s="283"/>
      <c r="I119" s="284"/>
      <c r="J119" s="283"/>
    </row>
    <row r="120">
      <c r="A120" s="293"/>
      <c r="B120" s="289"/>
      <c r="C120" s="293"/>
      <c r="D120" s="283"/>
      <c r="E120" s="291"/>
      <c r="F120" s="291"/>
      <c r="G120" s="282"/>
      <c r="H120" s="283"/>
      <c r="I120" s="284"/>
      <c r="J120" s="283"/>
    </row>
    <row r="121">
      <c r="A121" s="293"/>
      <c r="B121" s="289"/>
      <c r="C121" s="293"/>
      <c r="D121" s="283"/>
      <c r="E121" s="291"/>
      <c r="F121" s="291"/>
      <c r="G121" s="282"/>
      <c r="H121" s="283"/>
      <c r="I121" s="284"/>
      <c r="J121" s="283"/>
    </row>
    <row r="122">
      <c r="A122" s="293"/>
      <c r="B122" s="289"/>
      <c r="C122" s="293"/>
      <c r="D122" s="283"/>
      <c r="E122" s="291"/>
      <c r="F122" s="291"/>
      <c r="G122" s="282"/>
      <c r="H122" s="283"/>
      <c r="I122" s="284"/>
      <c r="J122" s="283"/>
    </row>
    <row r="123">
      <c r="A123" s="293"/>
      <c r="B123" s="289"/>
      <c r="C123" s="293"/>
      <c r="D123" s="283"/>
      <c r="E123" s="291"/>
      <c r="F123" s="291"/>
      <c r="G123" s="282"/>
      <c r="H123" s="283"/>
      <c r="I123" s="284"/>
      <c r="J123" s="283"/>
    </row>
    <row r="124">
      <c r="A124" s="293"/>
      <c r="B124" s="289"/>
      <c r="C124" s="293"/>
      <c r="D124" s="283"/>
      <c r="E124" s="291"/>
      <c r="F124" s="291"/>
      <c r="G124" s="282"/>
      <c r="H124" s="283"/>
      <c r="I124" s="284"/>
      <c r="J124" s="283"/>
    </row>
    <row r="125">
      <c r="A125" s="293"/>
      <c r="B125" s="289"/>
      <c r="C125" s="293"/>
      <c r="D125" s="283"/>
      <c r="E125" s="291"/>
      <c r="F125" s="291"/>
      <c r="G125" s="282"/>
      <c r="H125" s="283"/>
      <c r="I125" s="284"/>
      <c r="J125" s="283"/>
    </row>
    <row r="126">
      <c r="A126" s="293"/>
      <c r="B126" s="289"/>
      <c r="C126" s="293"/>
      <c r="D126" s="283"/>
      <c r="E126" s="291"/>
      <c r="F126" s="291"/>
      <c r="G126" s="291"/>
      <c r="H126" s="283"/>
      <c r="I126" s="284"/>
      <c r="J126" s="283"/>
    </row>
    <row r="127">
      <c r="A127" s="293"/>
      <c r="B127" s="289"/>
      <c r="C127" s="293"/>
      <c r="D127" s="283"/>
      <c r="E127" s="291"/>
      <c r="F127" s="291"/>
      <c r="G127" s="282"/>
      <c r="H127" s="283"/>
      <c r="I127" s="284"/>
      <c r="J127" s="283"/>
    </row>
    <row r="128">
      <c r="A128" s="293"/>
      <c r="B128" s="289"/>
      <c r="C128" s="293"/>
      <c r="D128" s="283"/>
      <c r="E128" s="291"/>
      <c r="F128" s="291"/>
      <c r="G128" s="291"/>
      <c r="H128" s="283"/>
      <c r="I128" s="284"/>
      <c r="J128" s="283"/>
    </row>
    <row r="129">
      <c r="A129" s="293"/>
      <c r="B129" s="289"/>
      <c r="C129" s="293"/>
      <c r="D129" s="283"/>
      <c r="E129" s="291"/>
      <c r="F129" s="291"/>
      <c r="G129" s="291"/>
      <c r="H129" s="283"/>
      <c r="I129" s="284"/>
      <c r="J129" s="283"/>
    </row>
    <row r="130">
      <c r="A130" s="293"/>
      <c r="B130" s="289"/>
      <c r="C130" s="293"/>
      <c r="D130" s="283"/>
      <c r="E130" s="291"/>
      <c r="F130" s="291"/>
      <c r="G130" s="291"/>
      <c r="H130" s="283"/>
      <c r="I130" s="284"/>
      <c r="J130" s="283"/>
    </row>
    <row r="131">
      <c r="A131" s="293"/>
      <c r="B131" s="289"/>
      <c r="C131" s="293"/>
      <c r="D131" s="283"/>
      <c r="E131" s="291"/>
      <c r="F131" s="291"/>
      <c r="G131" s="291"/>
      <c r="H131" s="283"/>
      <c r="I131" s="284"/>
      <c r="J131" s="283"/>
    </row>
    <row r="132">
      <c r="A132" s="293"/>
      <c r="B132" s="289"/>
      <c r="C132" s="293"/>
      <c r="D132" s="283"/>
      <c r="E132" s="291"/>
      <c r="F132" s="291"/>
      <c r="G132" s="291"/>
      <c r="H132" s="283"/>
      <c r="I132" s="284"/>
      <c r="J132" s="283"/>
    </row>
    <row r="133">
      <c r="A133" s="293"/>
      <c r="B133" s="289"/>
      <c r="C133" s="293"/>
      <c r="D133" s="283"/>
      <c r="E133" s="291"/>
      <c r="F133" s="291"/>
      <c r="G133" s="291"/>
      <c r="H133" s="283"/>
      <c r="I133" s="284"/>
      <c r="J133" s="283"/>
    </row>
    <row r="134">
      <c r="A134" s="293"/>
      <c r="B134" s="289"/>
      <c r="C134" s="293"/>
      <c r="D134" s="283"/>
      <c r="E134" s="291"/>
      <c r="F134" s="291"/>
      <c r="G134" s="291"/>
      <c r="H134" s="283"/>
      <c r="I134" s="284"/>
      <c r="J134" s="283"/>
    </row>
    <row r="135">
      <c r="A135" s="293"/>
      <c r="B135" s="289"/>
      <c r="C135" s="293"/>
      <c r="D135" s="283"/>
      <c r="E135" s="291"/>
      <c r="F135" s="291"/>
      <c r="G135" s="291"/>
      <c r="H135" s="283"/>
      <c r="I135" s="284"/>
      <c r="J135" s="283"/>
    </row>
    <row r="136">
      <c r="A136" s="294"/>
      <c r="B136" s="295"/>
      <c r="C136" s="294"/>
      <c r="D136" s="296"/>
      <c r="E136" s="294"/>
      <c r="F136" s="294"/>
      <c r="G136" s="294"/>
      <c r="H136" s="296"/>
      <c r="I136" s="296"/>
      <c r="J136" s="296"/>
    </row>
    <row r="137">
      <c r="A137" s="294"/>
      <c r="B137" s="295"/>
      <c r="C137" s="294"/>
      <c r="D137" s="296"/>
      <c r="E137" s="294"/>
      <c r="F137" s="294"/>
      <c r="G137" s="294"/>
      <c r="H137" s="296"/>
      <c r="I137" s="296"/>
      <c r="J137" s="296"/>
    </row>
    <row r="138">
      <c r="A138" s="294"/>
      <c r="B138" s="295"/>
      <c r="C138" s="294"/>
      <c r="D138" s="296"/>
      <c r="E138" s="294"/>
      <c r="F138" s="294"/>
      <c r="G138" s="294"/>
      <c r="H138" s="296"/>
      <c r="I138" s="296"/>
      <c r="J138" s="296"/>
    </row>
    <row r="139">
      <c r="A139" s="294"/>
      <c r="B139" s="295"/>
      <c r="C139" s="294"/>
      <c r="D139" s="296"/>
      <c r="E139" s="294"/>
      <c r="F139" s="294"/>
      <c r="G139" s="294"/>
      <c r="H139" s="296"/>
      <c r="I139" s="296"/>
      <c r="J139" s="296"/>
    </row>
    <row r="140">
      <c r="A140" s="294"/>
      <c r="B140" s="295"/>
      <c r="C140" s="294"/>
      <c r="D140" s="296"/>
      <c r="E140" s="294"/>
      <c r="F140" s="294"/>
      <c r="G140" s="294"/>
      <c r="H140" s="296"/>
      <c r="I140" s="296"/>
      <c r="J140" s="296"/>
    </row>
    <row r="141">
      <c r="A141" s="294"/>
      <c r="B141" s="295"/>
      <c r="C141" s="294"/>
      <c r="D141" s="296"/>
      <c r="E141" s="294"/>
      <c r="F141" s="294"/>
      <c r="G141" s="294"/>
      <c r="H141" s="296"/>
      <c r="I141" s="296"/>
      <c r="J141" s="296"/>
    </row>
    <row r="142">
      <c r="A142" s="294"/>
      <c r="B142" s="295"/>
      <c r="C142" s="294"/>
      <c r="D142" s="296"/>
      <c r="E142" s="294"/>
      <c r="F142" s="294"/>
      <c r="G142" s="294"/>
      <c r="H142" s="296"/>
      <c r="I142" s="296"/>
      <c r="J142" s="296"/>
    </row>
    <row r="143">
      <c r="A143" s="294"/>
      <c r="B143" s="295"/>
      <c r="C143" s="294"/>
      <c r="D143" s="296"/>
      <c r="E143" s="294"/>
      <c r="F143" s="294"/>
      <c r="G143" s="294"/>
      <c r="H143" s="296"/>
      <c r="I143" s="296"/>
      <c r="J143" s="296"/>
    </row>
    <row r="144">
      <c r="A144" s="294"/>
      <c r="B144" s="295"/>
      <c r="C144" s="294"/>
      <c r="D144" s="296"/>
      <c r="E144" s="294"/>
      <c r="F144" s="294"/>
      <c r="G144" s="294"/>
      <c r="H144" s="296"/>
      <c r="I144" s="296"/>
      <c r="J144" s="296"/>
    </row>
    <row r="145">
      <c r="A145" s="294"/>
      <c r="B145" s="295"/>
      <c r="C145" s="294"/>
      <c r="D145" s="296"/>
      <c r="E145" s="294"/>
      <c r="F145" s="294"/>
      <c r="G145" s="294"/>
      <c r="H145" s="296"/>
      <c r="I145" s="296"/>
      <c r="J145" s="296"/>
    </row>
    <row r="146">
      <c r="A146" s="294"/>
      <c r="B146" s="295"/>
      <c r="C146" s="294"/>
      <c r="D146" s="296"/>
      <c r="E146" s="294"/>
      <c r="F146" s="294"/>
      <c r="G146" s="294"/>
      <c r="H146" s="296"/>
      <c r="I146" s="296"/>
      <c r="J146" s="296"/>
    </row>
    <row r="147">
      <c r="A147" s="294"/>
      <c r="B147" s="295"/>
      <c r="C147" s="294"/>
      <c r="D147" s="296"/>
      <c r="E147" s="294"/>
      <c r="F147" s="294"/>
      <c r="G147" s="294"/>
      <c r="H147" s="296"/>
      <c r="I147" s="296"/>
      <c r="J147" s="296"/>
    </row>
    <row r="148">
      <c r="A148" s="294"/>
      <c r="B148" s="295"/>
      <c r="C148" s="294"/>
      <c r="D148" s="296"/>
      <c r="E148" s="294"/>
      <c r="F148" s="294"/>
      <c r="G148" s="294"/>
      <c r="H148" s="296"/>
      <c r="I148" s="296"/>
      <c r="J148" s="296"/>
    </row>
    <row r="149">
      <c r="A149" s="294"/>
      <c r="B149" s="295"/>
      <c r="C149" s="294"/>
      <c r="D149" s="296"/>
      <c r="E149" s="294"/>
      <c r="F149" s="294"/>
      <c r="G149" s="294"/>
      <c r="H149" s="296"/>
      <c r="I149" s="296"/>
      <c r="J149" s="296"/>
    </row>
    <row r="150">
      <c r="A150" s="294"/>
      <c r="B150" s="295"/>
      <c r="C150" s="294"/>
      <c r="D150" s="296"/>
      <c r="E150" s="294"/>
      <c r="F150" s="294"/>
      <c r="G150" s="294"/>
      <c r="H150" s="296"/>
      <c r="I150" s="296"/>
      <c r="J150" s="296"/>
    </row>
    <row r="151">
      <c r="A151" s="294"/>
      <c r="B151" s="295"/>
      <c r="C151" s="294"/>
      <c r="D151" s="296"/>
      <c r="E151" s="294"/>
      <c r="F151" s="294"/>
      <c r="G151" s="294"/>
      <c r="H151" s="296"/>
      <c r="I151" s="296"/>
      <c r="J151" s="296"/>
    </row>
    <row r="152">
      <c r="A152" s="294"/>
      <c r="B152" s="295"/>
      <c r="C152" s="294"/>
      <c r="D152" s="296"/>
      <c r="E152" s="294"/>
      <c r="F152" s="294"/>
      <c r="G152" s="294"/>
      <c r="H152" s="296"/>
      <c r="I152" s="296"/>
      <c r="J152" s="296"/>
    </row>
    <row r="153">
      <c r="A153" s="294"/>
      <c r="B153" s="295"/>
      <c r="C153" s="294"/>
      <c r="D153" s="296"/>
      <c r="E153" s="294"/>
      <c r="F153" s="294"/>
      <c r="G153" s="294"/>
      <c r="H153" s="296"/>
      <c r="I153" s="296"/>
      <c r="J153" s="296"/>
    </row>
    <row r="154">
      <c r="A154" s="294"/>
      <c r="B154" s="295"/>
      <c r="C154" s="294"/>
      <c r="D154" s="296"/>
      <c r="E154" s="294"/>
      <c r="F154" s="294"/>
      <c r="G154" s="294"/>
      <c r="H154" s="296"/>
      <c r="I154" s="296"/>
      <c r="J154" s="296"/>
    </row>
    <row r="155">
      <c r="A155" s="294"/>
      <c r="B155" s="295"/>
      <c r="C155" s="294"/>
      <c r="D155" s="296"/>
      <c r="E155" s="294"/>
      <c r="F155" s="294"/>
      <c r="G155" s="294"/>
      <c r="H155" s="296"/>
      <c r="I155" s="296"/>
      <c r="J155" s="296"/>
    </row>
    <row r="156">
      <c r="A156" s="294"/>
      <c r="B156" s="295"/>
      <c r="C156" s="294"/>
      <c r="D156" s="296"/>
      <c r="E156" s="294"/>
      <c r="F156" s="294"/>
      <c r="G156" s="294"/>
      <c r="H156" s="296"/>
      <c r="I156" s="296"/>
      <c r="J156" s="296"/>
    </row>
    <row r="157">
      <c r="A157" s="294"/>
      <c r="B157" s="295"/>
      <c r="C157" s="294"/>
      <c r="D157" s="296"/>
      <c r="E157" s="294"/>
      <c r="F157" s="294"/>
      <c r="G157" s="294"/>
      <c r="H157" s="296"/>
      <c r="I157" s="296"/>
      <c r="J157" s="296"/>
    </row>
    <row r="158">
      <c r="A158" s="294"/>
      <c r="B158" s="295"/>
      <c r="C158" s="294"/>
      <c r="D158" s="296"/>
      <c r="E158" s="294"/>
      <c r="F158" s="294"/>
      <c r="G158" s="294"/>
      <c r="H158" s="296"/>
      <c r="I158" s="296"/>
      <c r="J158" s="296"/>
    </row>
    <row r="159">
      <c r="A159" s="294"/>
      <c r="B159" s="295"/>
      <c r="C159" s="294"/>
      <c r="D159" s="296"/>
      <c r="E159" s="294"/>
      <c r="F159" s="294"/>
      <c r="G159" s="294"/>
      <c r="H159" s="296"/>
      <c r="I159" s="296"/>
      <c r="J159" s="296"/>
    </row>
    <row r="160">
      <c r="A160" s="294"/>
      <c r="B160" s="295"/>
      <c r="C160" s="294"/>
      <c r="D160" s="296"/>
      <c r="E160" s="294"/>
      <c r="F160" s="294"/>
      <c r="G160" s="294"/>
      <c r="H160" s="296"/>
      <c r="I160" s="296"/>
      <c r="J160" s="296"/>
    </row>
    <row r="161">
      <c r="A161" s="294"/>
      <c r="B161" s="295"/>
      <c r="C161" s="294"/>
      <c r="D161" s="296"/>
      <c r="E161" s="294"/>
      <c r="F161" s="294"/>
      <c r="G161" s="294"/>
      <c r="H161" s="296"/>
      <c r="I161" s="296"/>
      <c r="J161" s="296"/>
    </row>
    <row r="162">
      <c r="A162" s="294"/>
      <c r="B162" s="295"/>
      <c r="C162" s="294"/>
      <c r="D162" s="296"/>
      <c r="E162" s="294"/>
      <c r="F162" s="294"/>
      <c r="G162" s="294"/>
      <c r="H162" s="296"/>
      <c r="I162" s="296"/>
      <c r="J162" s="296"/>
    </row>
    <row r="163">
      <c r="A163" s="294"/>
      <c r="B163" s="295"/>
      <c r="C163" s="294"/>
      <c r="D163" s="296"/>
      <c r="E163" s="294"/>
      <c r="F163" s="294"/>
      <c r="G163" s="294"/>
      <c r="H163" s="296"/>
      <c r="I163" s="296"/>
      <c r="J163" s="296"/>
    </row>
    <row r="164">
      <c r="A164" s="294"/>
      <c r="B164" s="295"/>
      <c r="C164" s="294"/>
      <c r="D164" s="296"/>
      <c r="E164" s="294"/>
      <c r="F164" s="294"/>
      <c r="G164" s="294"/>
      <c r="H164" s="296"/>
      <c r="I164" s="296"/>
      <c r="J164" s="296"/>
    </row>
    <row r="165">
      <c r="A165" s="294"/>
      <c r="B165" s="295"/>
      <c r="C165" s="294"/>
      <c r="D165" s="296"/>
      <c r="E165" s="294"/>
      <c r="F165" s="294"/>
      <c r="G165" s="294"/>
      <c r="H165" s="296"/>
      <c r="I165" s="296"/>
      <c r="J165" s="296"/>
    </row>
    <row r="166">
      <c r="A166" s="294"/>
      <c r="B166" s="295"/>
      <c r="C166" s="294"/>
      <c r="D166" s="296"/>
      <c r="E166" s="294"/>
      <c r="F166" s="294"/>
      <c r="G166" s="294"/>
      <c r="H166" s="296"/>
      <c r="I166" s="296"/>
      <c r="J166" s="296"/>
    </row>
    <row r="167">
      <c r="A167" s="294"/>
      <c r="B167" s="295"/>
      <c r="C167" s="294"/>
      <c r="D167" s="296"/>
      <c r="E167" s="294"/>
      <c r="F167" s="294"/>
      <c r="G167" s="294"/>
      <c r="H167" s="296"/>
      <c r="I167" s="296"/>
      <c r="J167" s="296"/>
    </row>
    <row r="168">
      <c r="A168" s="294"/>
      <c r="B168" s="295"/>
      <c r="C168" s="294"/>
      <c r="D168" s="296"/>
      <c r="E168" s="294"/>
      <c r="F168" s="294"/>
      <c r="G168" s="294"/>
      <c r="H168" s="296"/>
      <c r="I168" s="296"/>
      <c r="J168" s="296"/>
    </row>
    <row r="169">
      <c r="A169" s="294"/>
      <c r="B169" s="295"/>
      <c r="C169" s="294"/>
      <c r="D169" s="296"/>
      <c r="E169" s="294"/>
      <c r="F169" s="294"/>
      <c r="G169" s="294"/>
      <c r="H169" s="296"/>
      <c r="I169" s="296"/>
      <c r="J169" s="296"/>
    </row>
    <row r="170">
      <c r="A170" s="294"/>
      <c r="B170" s="295"/>
      <c r="C170" s="294"/>
      <c r="D170" s="296"/>
      <c r="E170" s="294"/>
      <c r="F170" s="294"/>
      <c r="G170" s="294"/>
      <c r="H170" s="296"/>
      <c r="I170" s="296"/>
      <c r="J170" s="296"/>
    </row>
    <row r="171">
      <c r="A171" s="294"/>
      <c r="B171" s="295"/>
      <c r="C171" s="294"/>
      <c r="D171" s="296"/>
      <c r="E171" s="294"/>
      <c r="F171" s="294"/>
      <c r="G171" s="294"/>
      <c r="H171" s="296"/>
      <c r="I171" s="296"/>
      <c r="J171" s="296"/>
    </row>
    <row r="172">
      <c r="A172" s="294"/>
      <c r="B172" s="295"/>
      <c r="C172" s="294"/>
      <c r="D172" s="296"/>
      <c r="E172" s="294"/>
      <c r="F172" s="294"/>
      <c r="G172" s="294"/>
      <c r="H172" s="296"/>
      <c r="I172" s="296"/>
      <c r="J172" s="296"/>
    </row>
    <row r="173">
      <c r="A173" s="294"/>
      <c r="B173" s="295"/>
      <c r="C173" s="294"/>
      <c r="D173" s="296"/>
      <c r="E173" s="294"/>
      <c r="F173" s="294"/>
      <c r="G173" s="294"/>
      <c r="H173" s="296"/>
      <c r="I173" s="296"/>
      <c r="J173" s="296"/>
    </row>
    <row r="174">
      <c r="A174" s="294"/>
      <c r="B174" s="295"/>
      <c r="C174" s="294"/>
      <c r="D174" s="296"/>
      <c r="E174" s="294"/>
      <c r="F174" s="294"/>
      <c r="G174" s="294"/>
      <c r="H174" s="296"/>
      <c r="I174" s="296"/>
      <c r="J174" s="296"/>
    </row>
    <row r="175">
      <c r="A175" s="294"/>
      <c r="B175" s="295"/>
      <c r="C175" s="294"/>
      <c r="D175" s="296"/>
      <c r="E175" s="294"/>
      <c r="F175" s="294"/>
      <c r="G175" s="294"/>
      <c r="H175" s="296"/>
      <c r="I175" s="296"/>
      <c r="J175" s="296"/>
    </row>
    <row r="176">
      <c r="A176" s="294"/>
      <c r="B176" s="295"/>
      <c r="C176" s="294"/>
      <c r="D176" s="296"/>
      <c r="E176" s="294"/>
      <c r="F176" s="294"/>
      <c r="G176" s="294"/>
      <c r="H176" s="296"/>
      <c r="I176" s="296"/>
      <c r="J176" s="296"/>
    </row>
    <row r="177">
      <c r="A177" s="294"/>
      <c r="B177" s="295"/>
      <c r="C177" s="294"/>
      <c r="D177" s="296"/>
      <c r="E177" s="294"/>
      <c r="F177" s="294"/>
      <c r="G177" s="294"/>
      <c r="H177" s="296"/>
      <c r="I177" s="296"/>
      <c r="J177" s="296"/>
    </row>
    <row r="178">
      <c r="A178" s="294"/>
      <c r="B178" s="295"/>
      <c r="C178" s="294"/>
      <c r="D178" s="296"/>
      <c r="E178" s="294"/>
      <c r="F178" s="294"/>
      <c r="G178" s="294"/>
      <c r="H178" s="296"/>
      <c r="I178" s="296"/>
      <c r="J178" s="296"/>
    </row>
    <row r="179">
      <c r="A179" s="294"/>
      <c r="B179" s="295"/>
      <c r="C179" s="294"/>
      <c r="D179" s="296"/>
      <c r="E179" s="294"/>
      <c r="F179" s="294"/>
      <c r="G179" s="294"/>
      <c r="H179" s="296"/>
      <c r="I179" s="296"/>
      <c r="J179" s="296"/>
    </row>
    <row r="180">
      <c r="A180" s="294"/>
      <c r="B180" s="295"/>
      <c r="C180" s="294"/>
      <c r="D180" s="296"/>
      <c r="E180" s="294"/>
      <c r="F180" s="294"/>
      <c r="G180" s="294"/>
      <c r="H180" s="296"/>
      <c r="I180" s="296"/>
      <c r="J180" s="296"/>
    </row>
    <row r="181">
      <c r="A181" s="294"/>
      <c r="B181" s="295"/>
      <c r="C181" s="294"/>
      <c r="D181" s="296"/>
      <c r="E181" s="294"/>
      <c r="F181" s="294"/>
      <c r="G181" s="294"/>
      <c r="H181" s="296"/>
      <c r="I181" s="296"/>
      <c r="J181" s="296"/>
    </row>
    <row r="182">
      <c r="A182" s="294"/>
      <c r="B182" s="295"/>
      <c r="C182" s="294"/>
      <c r="D182" s="296"/>
      <c r="E182" s="294"/>
      <c r="F182" s="294"/>
      <c r="G182" s="294"/>
      <c r="H182" s="296"/>
      <c r="I182" s="296"/>
      <c r="J182" s="296"/>
    </row>
    <row r="183">
      <c r="A183" s="294"/>
      <c r="B183" s="295"/>
      <c r="C183" s="294"/>
      <c r="D183" s="296"/>
      <c r="E183" s="294"/>
      <c r="F183" s="294"/>
      <c r="G183" s="294"/>
      <c r="H183" s="296"/>
      <c r="I183" s="296"/>
      <c r="J183" s="296"/>
    </row>
    <row r="184">
      <c r="A184" s="294"/>
      <c r="B184" s="295"/>
      <c r="C184" s="294"/>
      <c r="D184" s="296"/>
      <c r="E184" s="294"/>
      <c r="F184" s="294"/>
      <c r="G184" s="294"/>
      <c r="H184" s="296"/>
      <c r="I184" s="296"/>
      <c r="J184" s="296"/>
    </row>
    <row r="185">
      <c r="A185" s="294"/>
      <c r="B185" s="295"/>
      <c r="C185" s="294"/>
      <c r="D185" s="296"/>
      <c r="E185" s="294"/>
      <c r="F185" s="294"/>
      <c r="G185" s="294"/>
      <c r="H185" s="296"/>
      <c r="I185" s="296"/>
      <c r="J185" s="296"/>
    </row>
    <row r="186">
      <c r="A186" s="294"/>
      <c r="B186" s="295"/>
      <c r="C186" s="294"/>
      <c r="D186" s="296"/>
      <c r="E186" s="294"/>
      <c r="F186" s="294"/>
      <c r="G186" s="294"/>
      <c r="H186" s="296"/>
      <c r="I186" s="296"/>
      <c r="J186" s="296"/>
    </row>
    <row r="187">
      <c r="A187" s="294"/>
      <c r="B187" s="295"/>
      <c r="C187" s="294"/>
      <c r="D187" s="296"/>
      <c r="E187" s="294"/>
      <c r="F187" s="294"/>
      <c r="G187" s="294"/>
      <c r="H187" s="296"/>
      <c r="I187" s="296"/>
      <c r="J187" s="296"/>
    </row>
    <row r="188">
      <c r="A188" s="294"/>
      <c r="B188" s="295"/>
      <c r="C188" s="294"/>
      <c r="D188" s="296"/>
      <c r="E188" s="294"/>
      <c r="F188" s="294"/>
      <c r="G188" s="294"/>
      <c r="H188" s="296"/>
      <c r="I188" s="296"/>
      <c r="J188" s="296"/>
    </row>
    <row r="189">
      <c r="A189" s="294"/>
      <c r="B189" s="295"/>
      <c r="C189" s="294"/>
      <c r="D189" s="296"/>
      <c r="E189" s="294"/>
      <c r="F189" s="294"/>
      <c r="G189" s="294"/>
      <c r="H189" s="296"/>
      <c r="I189" s="296"/>
      <c r="J189" s="296"/>
    </row>
    <row r="190">
      <c r="A190" s="294"/>
      <c r="B190" s="295"/>
      <c r="C190" s="294"/>
      <c r="D190" s="296"/>
      <c r="E190" s="294"/>
      <c r="F190" s="294"/>
      <c r="G190" s="294"/>
      <c r="H190" s="296"/>
      <c r="I190" s="296"/>
      <c r="J190" s="296"/>
    </row>
    <row r="191">
      <c r="A191" s="294"/>
      <c r="B191" s="295"/>
      <c r="C191" s="294"/>
      <c r="D191" s="296"/>
      <c r="E191" s="294"/>
      <c r="F191" s="294"/>
      <c r="G191" s="294"/>
      <c r="H191" s="296"/>
      <c r="I191" s="296"/>
      <c r="J191" s="296"/>
    </row>
    <row r="192">
      <c r="A192" s="294"/>
      <c r="B192" s="295"/>
      <c r="C192" s="294"/>
      <c r="D192" s="296"/>
      <c r="E192" s="294"/>
      <c r="F192" s="294"/>
      <c r="G192" s="294"/>
      <c r="H192" s="296"/>
      <c r="I192" s="296"/>
      <c r="J192" s="296"/>
    </row>
    <row r="193">
      <c r="A193" s="294"/>
      <c r="B193" s="295"/>
      <c r="C193" s="294"/>
      <c r="D193" s="296"/>
      <c r="E193" s="294"/>
      <c r="F193" s="294"/>
      <c r="G193" s="294"/>
      <c r="H193" s="296"/>
      <c r="I193" s="296"/>
      <c r="J193" s="296"/>
    </row>
    <row r="194">
      <c r="A194" s="294"/>
      <c r="B194" s="295"/>
      <c r="C194" s="294"/>
      <c r="D194" s="296"/>
      <c r="E194" s="294"/>
      <c r="F194" s="294"/>
      <c r="G194" s="294"/>
      <c r="H194" s="296"/>
      <c r="I194" s="296"/>
      <c r="J194" s="296"/>
    </row>
    <row r="195">
      <c r="A195" s="294"/>
      <c r="B195" s="295"/>
      <c r="C195" s="294"/>
      <c r="D195" s="296"/>
      <c r="E195" s="294"/>
      <c r="F195" s="294"/>
      <c r="G195" s="294"/>
      <c r="H195" s="296"/>
      <c r="I195" s="296"/>
      <c r="J195" s="296"/>
    </row>
    <row r="196">
      <c r="A196" s="294"/>
      <c r="B196" s="295"/>
      <c r="C196" s="294"/>
      <c r="D196" s="296"/>
      <c r="E196" s="294"/>
      <c r="F196" s="294"/>
      <c r="G196" s="294"/>
      <c r="H196" s="296"/>
      <c r="I196" s="296"/>
      <c r="J196" s="296"/>
    </row>
    <row r="197">
      <c r="A197" s="294"/>
      <c r="B197" s="295"/>
      <c r="C197" s="294"/>
      <c r="D197" s="296"/>
      <c r="E197" s="294"/>
      <c r="F197" s="294"/>
      <c r="G197" s="294"/>
      <c r="H197" s="296"/>
      <c r="I197" s="296"/>
      <c r="J197" s="296"/>
    </row>
    <row r="198">
      <c r="A198" s="294"/>
      <c r="B198" s="295"/>
      <c r="C198" s="294"/>
      <c r="D198" s="296"/>
      <c r="E198" s="294"/>
      <c r="F198" s="294"/>
      <c r="G198" s="294"/>
      <c r="H198" s="296"/>
      <c r="I198" s="296"/>
      <c r="J198" s="296"/>
    </row>
    <row r="199">
      <c r="A199" s="294"/>
      <c r="B199" s="295"/>
      <c r="C199" s="294"/>
      <c r="D199" s="296"/>
      <c r="E199" s="294"/>
      <c r="F199" s="294"/>
      <c r="G199" s="294"/>
      <c r="H199" s="296"/>
      <c r="I199" s="296"/>
      <c r="J199" s="296"/>
    </row>
    <row r="200">
      <c r="A200" s="294"/>
      <c r="B200" s="295"/>
      <c r="C200" s="294"/>
      <c r="D200" s="296"/>
      <c r="E200" s="294"/>
      <c r="F200" s="294"/>
      <c r="G200" s="294"/>
      <c r="H200" s="296"/>
      <c r="I200" s="296"/>
      <c r="J200" s="296"/>
    </row>
    <row r="201">
      <c r="A201" s="294"/>
      <c r="B201" s="295"/>
      <c r="C201" s="294"/>
      <c r="D201" s="296"/>
      <c r="E201" s="294"/>
      <c r="F201" s="294"/>
      <c r="G201" s="294"/>
      <c r="H201" s="296"/>
      <c r="I201" s="296"/>
      <c r="J201" s="296"/>
    </row>
    <row r="202">
      <c r="A202" s="294"/>
      <c r="B202" s="295"/>
      <c r="C202" s="294"/>
      <c r="D202" s="296"/>
      <c r="E202" s="294"/>
      <c r="F202" s="294"/>
      <c r="G202" s="294"/>
      <c r="H202" s="296"/>
      <c r="I202" s="296"/>
      <c r="J202" s="296"/>
    </row>
    <row r="203">
      <c r="A203" s="294"/>
      <c r="B203" s="295"/>
      <c r="C203" s="294"/>
      <c r="D203" s="296"/>
      <c r="E203" s="294"/>
      <c r="F203" s="294"/>
      <c r="G203" s="294"/>
      <c r="H203" s="296"/>
      <c r="I203" s="296"/>
      <c r="J203" s="296"/>
    </row>
    <row r="204">
      <c r="A204" s="294"/>
      <c r="B204" s="295"/>
      <c r="C204" s="294"/>
      <c r="D204" s="296"/>
      <c r="E204" s="294"/>
      <c r="F204" s="294"/>
      <c r="G204" s="294"/>
      <c r="H204" s="296"/>
      <c r="I204" s="296"/>
      <c r="J204" s="296"/>
    </row>
    <row r="205">
      <c r="A205" s="294"/>
      <c r="B205" s="295"/>
      <c r="C205" s="294"/>
      <c r="D205" s="296"/>
      <c r="E205" s="294"/>
      <c r="F205" s="294"/>
      <c r="G205" s="294"/>
      <c r="H205" s="296"/>
      <c r="I205" s="296"/>
      <c r="J205" s="296"/>
    </row>
    <row r="206">
      <c r="A206" s="294"/>
      <c r="B206" s="295"/>
      <c r="C206" s="294"/>
      <c r="D206" s="296"/>
      <c r="E206" s="294"/>
      <c r="F206" s="294"/>
      <c r="G206" s="294"/>
      <c r="H206" s="296"/>
      <c r="I206" s="296"/>
      <c r="J206" s="296"/>
    </row>
    <row r="207">
      <c r="A207" s="294"/>
      <c r="B207" s="295"/>
      <c r="C207" s="294"/>
      <c r="D207" s="296"/>
      <c r="E207" s="294"/>
      <c r="F207" s="294"/>
      <c r="G207" s="294"/>
      <c r="H207" s="296"/>
      <c r="I207" s="296"/>
      <c r="J207" s="296"/>
    </row>
    <row r="208">
      <c r="A208" s="294"/>
      <c r="B208" s="295"/>
      <c r="C208" s="294"/>
      <c r="D208" s="296"/>
      <c r="E208" s="294"/>
      <c r="F208" s="294"/>
      <c r="G208" s="294"/>
      <c r="H208" s="296"/>
      <c r="I208" s="296"/>
      <c r="J208" s="296"/>
    </row>
    <row r="209">
      <c r="A209" s="294"/>
      <c r="B209" s="295"/>
      <c r="C209" s="294"/>
      <c r="D209" s="296"/>
      <c r="E209" s="294"/>
      <c r="F209" s="294"/>
      <c r="G209" s="294"/>
      <c r="H209" s="296"/>
      <c r="I209" s="296"/>
      <c r="J209" s="296"/>
    </row>
    <row r="210">
      <c r="A210" s="294"/>
      <c r="B210" s="295"/>
      <c r="C210" s="294"/>
      <c r="D210" s="296"/>
      <c r="E210" s="294"/>
      <c r="F210" s="294"/>
      <c r="G210" s="294"/>
      <c r="H210" s="296"/>
      <c r="I210" s="296"/>
      <c r="J210" s="296"/>
    </row>
    <row r="211">
      <c r="A211" s="294"/>
      <c r="B211" s="295"/>
      <c r="C211" s="294"/>
      <c r="D211" s="296"/>
      <c r="E211" s="294"/>
      <c r="F211" s="294"/>
      <c r="G211" s="294"/>
      <c r="H211" s="296"/>
      <c r="I211" s="296"/>
      <c r="J211" s="296"/>
    </row>
    <row r="212">
      <c r="A212" s="294"/>
      <c r="B212" s="295"/>
      <c r="C212" s="294"/>
      <c r="D212" s="296"/>
      <c r="E212" s="294"/>
      <c r="F212" s="294"/>
      <c r="G212" s="294"/>
      <c r="H212" s="296"/>
      <c r="I212" s="296"/>
      <c r="J212" s="296"/>
    </row>
    <row r="213">
      <c r="A213" s="294"/>
      <c r="B213" s="295"/>
      <c r="C213" s="294"/>
      <c r="D213" s="296"/>
      <c r="E213" s="294"/>
      <c r="F213" s="294"/>
      <c r="G213" s="294"/>
      <c r="H213" s="296"/>
      <c r="I213" s="296"/>
      <c r="J213" s="296"/>
    </row>
    <row r="214">
      <c r="A214" s="294"/>
      <c r="B214" s="295"/>
      <c r="C214" s="294"/>
      <c r="D214" s="296"/>
      <c r="E214" s="294"/>
      <c r="F214" s="294"/>
      <c r="G214" s="294"/>
      <c r="H214" s="296"/>
      <c r="I214" s="296"/>
      <c r="J214" s="296"/>
    </row>
    <row r="215">
      <c r="A215" s="294"/>
      <c r="B215" s="295"/>
      <c r="C215" s="294"/>
      <c r="D215" s="296"/>
      <c r="E215" s="294"/>
      <c r="F215" s="294"/>
      <c r="G215" s="294"/>
      <c r="H215" s="296"/>
      <c r="I215" s="296"/>
      <c r="J215" s="296"/>
    </row>
    <row r="216">
      <c r="A216" s="294"/>
      <c r="B216" s="295"/>
      <c r="C216" s="294"/>
      <c r="D216" s="296"/>
      <c r="E216" s="294"/>
      <c r="F216" s="294"/>
      <c r="G216" s="294"/>
      <c r="H216" s="296"/>
      <c r="I216" s="296"/>
      <c r="J216" s="296"/>
    </row>
    <row r="217">
      <c r="A217" s="294"/>
      <c r="B217" s="295"/>
      <c r="C217" s="294"/>
      <c r="D217" s="296"/>
      <c r="E217" s="294"/>
      <c r="F217" s="294"/>
      <c r="G217" s="294"/>
      <c r="H217" s="296"/>
      <c r="I217" s="296"/>
      <c r="J217" s="296"/>
    </row>
    <row r="218">
      <c r="A218" s="294"/>
      <c r="B218" s="295"/>
      <c r="C218" s="294"/>
      <c r="D218" s="296"/>
      <c r="E218" s="294"/>
      <c r="F218" s="294"/>
      <c r="G218" s="294"/>
      <c r="H218" s="296"/>
      <c r="I218" s="296"/>
      <c r="J218" s="296"/>
    </row>
    <row r="219">
      <c r="A219" s="294"/>
      <c r="B219" s="295"/>
      <c r="C219" s="294"/>
      <c r="D219" s="296"/>
      <c r="E219" s="294"/>
      <c r="F219" s="294"/>
      <c r="G219" s="294"/>
      <c r="H219" s="296"/>
      <c r="I219" s="296"/>
      <c r="J219" s="296"/>
    </row>
    <row r="220">
      <c r="A220" s="294"/>
      <c r="B220" s="295"/>
      <c r="C220" s="294"/>
      <c r="D220" s="296"/>
      <c r="E220" s="294"/>
      <c r="F220" s="294"/>
      <c r="G220" s="294"/>
      <c r="H220" s="296"/>
      <c r="I220" s="296"/>
      <c r="J220" s="296"/>
    </row>
    <row r="221">
      <c r="A221" s="294"/>
      <c r="B221" s="295"/>
      <c r="C221" s="294"/>
      <c r="D221" s="296"/>
      <c r="E221" s="294"/>
      <c r="F221" s="294"/>
      <c r="G221" s="294"/>
      <c r="H221" s="296"/>
      <c r="I221" s="296"/>
      <c r="J221" s="296"/>
    </row>
    <row r="222">
      <c r="A222" s="294"/>
      <c r="B222" s="295"/>
      <c r="C222" s="294"/>
      <c r="D222" s="296"/>
      <c r="E222" s="294"/>
      <c r="F222" s="294"/>
      <c r="G222" s="294"/>
      <c r="H222" s="296"/>
      <c r="I222" s="296"/>
      <c r="J222" s="296"/>
    </row>
    <row r="223">
      <c r="A223" s="294"/>
      <c r="B223" s="295"/>
      <c r="C223" s="294"/>
      <c r="D223" s="296"/>
      <c r="E223" s="294"/>
      <c r="F223" s="294"/>
      <c r="G223" s="294"/>
      <c r="H223" s="296"/>
      <c r="I223" s="296"/>
      <c r="J223" s="296"/>
    </row>
    <row r="224">
      <c r="A224" s="294"/>
      <c r="B224" s="295"/>
      <c r="C224" s="294"/>
      <c r="D224" s="296"/>
      <c r="E224" s="294"/>
      <c r="F224" s="294"/>
      <c r="G224" s="294"/>
      <c r="H224" s="296"/>
      <c r="I224" s="296"/>
      <c r="J224" s="296"/>
    </row>
    <row r="225">
      <c r="A225" s="294"/>
      <c r="B225" s="295"/>
      <c r="C225" s="294"/>
      <c r="D225" s="296"/>
      <c r="E225" s="294"/>
      <c r="F225" s="294"/>
      <c r="G225" s="294"/>
      <c r="H225" s="296"/>
      <c r="I225" s="296"/>
      <c r="J225" s="296"/>
    </row>
    <row r="226">
      <c r="A226" s="294"/>
      <c r="B226" s="295"/>
      <c r="C226" s="294"/>
      <c r="D226" s="296"/>
      <c r="E226" s="294"/>
      <c r="F226" s="294"/>
      <c r="G226" s="294"/>
      <c r="H226" s="296"/>
      <c r="I226" s="296"/>
      <c r="J226" s="296"/>
    </row>
    <row r="227">
      <c r="A227" s="294"/>
      <c r="B227" s="295"/>
      <c r="C227" s="294"/>
      <c r="D227" s="296"/>
      <c r="E227" s="294"/>
      <c r="F227" s="294"/>
      <c r="G227" s="294"/>
      <c r="H227" s="296"/>
      <c r="I227" s="296"/>
      <c r="J227" s="296"/>
    </row>
    <row r="228">
      <c r="A228" s="294"/>
      <c r="B228" s="295"/>
      <c r="C228" s="294"/>
      <c r="D228" s="296"/>
      <c r="E228" s="294"/>
      <c r="F228" s="294"/>
      <c r="G228" s="294"/>
      <c r="H228" s="296"/>
      <c r="I228" s="296"/>
      <c r="J228" s="296"/>
    </row>
    <row r="229">
      <c r="A229" s="294"/>
      <c r="B229" s="295"/>
      <c r="C229" s="294"/>
      <c r="D229" s="296"/>
      <c r="E229" s="294"/>
      <c r="F229" s="294"/>
      <c r="G229" s="294"/>
      <c r="H229" s="296"/>
      <c r="I229" s="296"/>
      <c r="J229" s="296"/>
    </row>
    <row r="230">
      <c r="A230" s="294"/>
      <c r="B230" s="295"/>
      <c r="C230" s="294"/>
      <c r="D230" s="296"/>
      <c r="E230" s="294"/>
      <c r="F230" s="294"/>
      <c r="G230" s="294"/>
      <c r="H230" s="296"/>
      <c r="I230" s="296"/>
      <c r="J230" s="296"/>
    </row>
    <row r="231">
      <c r="A231" s="294"/>
      <c r="B231" s="295"/>
      <c r="C231" s="294"/>
      <c r="D231" s="296"/>
      <c r="E231" s="294"/>
      <c r="F231" s="294"/>
      <c r="G231" s="294"/>
      <c r="H231" s="296"/>
      <c r="I231" s="296"/>
      <c r="J231" s="296"/>
    </row>
    <row r="232">
      <c r="A232" s="294"/>
      <c r="B232" s="295"/>
      <c r="C232" s="294"/>
      <c r="D232" s="296"/>
      <c r="E232" s="294"/>
      <c r="F232" s="294"/>
      <c r="G232" s="294"/>
      <c r="H232" s="296"/>
      <c r="I232" s="296"/>
      <c r="J232" s="296"/>
    </row>
    <row r="233">
      <c r="A233" s="294"/>
      <c r="B233" s="295"/>
      <c r="C233" s="294"/>
      <c r="D233" s="296"/>
      <c r="E233" s="294"/>
      <c r="F233" s="294"/>
      <c r="G233" s="294"/>
      <c r="H233" s="296"/>
      <c r="I233" s="296"/>
      <c r="J233" s="296"/>
    </row>
    <row r="234">
      <c r="A234" s="294"/>
      <c r="B234" s="295"/>
      <c r="C234" s="294"/>
      <c r="D234" s="296"/>
      <c r="E234" s="294"/>
      <c r="F234" s="294"/>
      <c r="G234" s="294"/>
      <c r="H234" s="296"/>
      <c r="I234" s="296"/>
      <c r="J234" s="296"/>
    </row>
    <row r="235">
      <c r="A235" s="294"/>
      <c r="B235" s="295"/>
      <c r="C235" s="294"/>
      <c r="D235" s="296"/>
      <c r="E235" s="294"/>
      <c r="F235" s="294"/>
      <c r="G235" s="294"/>
      <c r="H235" s="296"/>
      <c r="I235" s="296"/>
      <c r="J235" s="296"/>
    </row>
    <row r="236">
      <c r="A236" s="294"/>
      <c r="B236" s="295"/>
      <c r="C236" s="294"/>
      <c r="D236" s="296"/>
      <c r="E236" s="294"/>
      <c r="F236" s="294"/>
      <c r="G236" s="294"/>
      <c r="H236" s="296"/>
      <c r="I236" s="296"/>
      <c r="J236" s="296"/>
    </row>
    <row r="237">
      <c r="A237" s="294"/>
      <c r="B237" s="295"/>
      <c r="C237" s="294"/>
      <c r="D237" s="296"/>
      <c r="E237" s="294"/>
      <c r="F237" s="294"/>
      <c r="G237" s="294"/>
      <c r="H237" s="296"/>
      <c r="I237" s="296"/>
      <c r="J237" s="296"/>
    </row>
    <row r="238">
      <c r="A238" s="294"/>
      <c r="B238" s="295"/>
      <c r="C238" s="294"/>
      <c r="D238" s="296"/>
      <c r="E238" s="294"/>
      <c r="F238" s="294"/>
      <c r="G238" s="294"/>
      <c r="H238" s="296"/>
      <c r="I238" s="296"/>
      <c r="J238" s="296"/>
    </row>
    <row r="239">
      <c r="A239" s="294"/>
      <c r="B239" s="295"/>
      <c r="C239" s="294"/>
      <c r="D239" s="296"/>
      <c r="E239" s="294"/>
      <c r="F239" s="294"/>
      <c r="G239" s="294"/>
      <c r="H239" s="296"/>
      <c r="I239" s="296"/>
      <c r="J239" s="296"/>
    </row>
    <row r="240">
      <c r="A240" s="294"/>
      <c r="B240" s="295"/>
      <c r="C240" s="294"/>
      <c r="D240" s="296"/>
      <c r="E240" s="294"/>
      <c r="F240" s="294"/>
      <c r="G240" s="294"/>
      <c r="H240" s="296"/>
      <c r="I240" s="296"/>
      <c r="J240" s="296"/>
    </row>
    <row r="241">
      <c r="A241" s="294"/>
      <c r="B241" s="295"/>
      <c r="C241" s="294"/>
      <c r="D241" s="296"/>
      <c r="E241" s="294"/>
      <c r="F241" s="294"/>
      <c r="G241" s="294"/>
      <c r="H241" s="296"/>
      <c r="I241" s="296"/>
      <c r="J241" s="296"/>
    </row>
    <row r="242">
      <c r="A242" s="294"/>
      <c r="B242" s="295"/>
      <c r="C242" s="294"/>
      <c r="D242" s="296"/>
      <c r="E242" s="294"/>
      <c r="F242" s="294"/>
      <c r="G242" s="294"/>
      <c r="H242" s="296"/>
      <c r="I242" s="296"/>
      <c r="J242" s="296"/>
    </row>
    <row r="243">
      <c r="A243" s="294"/>
      <c r="B243" s="295"/>
      <c r="C243" s="294"/>
      <c r="D243" s="296"/>
      <c r="E243" s="294"/>
      <c r="F243" s="294"/>
      <c r="G243" s="294"/>
      <c r="H243" s="296"/>
      <c r="I243" s="296"/>
      <c r="J243" s="296"/>
    </row>
    <row r="244">
      <c r="A244" s="294"/>
      <c r="B244" s="295"/>
      <c r="C244" s="294"/>
      <c r="D244" s="296"/>
      <c r="E244" s="294"/>
      <c r="F244" s="294"/>
      <c r="G244" s="294"/>
      <c r="H244" s="296"/>
      <c r="I244" s="296"/>
      <c r="J244" s="296"/>
    </row>
    <row r="245">
      <c r="A245" s="294"/>
      <c r="B245" s="295"/>
      <c r="C245" s="294"/>
      <c r="D245" s="296"/>
      <c r="E245" s="294"/>
      <c r="F245" s="294"/>
      <c r="G245" s="294"/>
      <c r="H245" s="296"/>
      <c r="I245" s="296"/>
      <c r="J245" s="296"/>
    </row>
    <row r="246">
      <c r="A246" s="294"/>
      <c r="B246" s="295"/>
      <c r="C246" s="294"/>
      <c r="D246" s="296"/>
      <c r="E246" s="294"/>
      <c r="F246" s="294"/>
      <c r="G246" s="294"/>
      <c r="H246" s="296"/>
      <c r="I246" s="296"/>
      <c r="J246" s="296"/>
    </row>
    <row r="247">
      <c r="A247" s="294"/>
      <c r="B247" s="295"/>
      <c r="C247" s="294"/>
      <c r="D247" s="296"/>
      <c r="E247" s="294"/>
      <c r="F247" s="294"/>
      <c r="G247" s="294"/>
      <c r="H247" s="296"/>
      <c r="I247" s="296"/>
      <c r="J247" s="296"/>
    </row>
    <row r="248">
      <c r="A248" s="294"/>
      <c r="B248" s="295"/>
      <c r="C248" s="294"/>
      <c r="D248" s="296"/>
      <c r="E248" s="294"/>
      <c r="F248" s="294"/>
      <c r="G248" s="294"/>
      <c r="H248" s="296"/>
      <c r="I248" s="296"/>
      <c r="J248" s="296"/>
    </row>
    <row r="249">
      <c r="A249" s="294"/>
      <c r="B249" s="295"/>
      <c r="C249" s="294"/>
      <c r="D249" s="296"/>
      <c r="E249" s="294"/>
      <c r="F249" s="294"/>
      <c r="G249" s="294"/>
      <c r="H249" s="296"/>
      <c r="I249" s="296"/>
      <c r="J249" s="296"/>
    </row>
    <row r="250">
      <c r="A250" s="294"/>
      <c r="B250" s="295"/>
      <c r="C250" s="294"/>
      <c r="D250" s="296"/>
      <c r="E250" s="294"/>
      <c r="F250" s="294"/>
      <c r="G250" s="294"/>
      <c r="H250" s="296"/>
      <c r="I250" s="296"/>
      <c r="J250" s="296"/>
    </row>
    <row r="251">
      <c r="A251" s="294"/>
      <c r="B251" s="295"/>
      <c r="C251" s="294"/>
      <c r="D251" s="296"/>
      <c r="E251" s="294"/>
      <c r="F251" s="294"/>
      <c r="G251" s="294"/>
      <c r="H251" s="296"/>
      <c r="I251" s="296"/>
      <c r="J251" s="296"/>
    </row>
    <row r="252">
      <c r="A252" s="294"/>
      <c r="B252" s="295"/>
      <c r="C252" s="294"/>
      <c r="D252" s="296"/>
      <c r="E252" s="294"/>
      <c r="F252" s="294"/>
      <c r="G252" s="294"/>
      <c r="H252" s="296"/>
      <c r="I252" s="296"/>
      <c r="J252" s="296"/>
    </row>
    <row r="253">
      <c r="A253" s="294"/>
      <c r="B253" s="295"/>
      <c r="C253" s="294"/>
      <c r="D253" s="296"/>
      <c r="E253" s="294"/>
      <c r="F253" s="294"/>
      <c r="G253" s="294"/>
      <c r="H253" s="296"/>
      <c r="I253" s="296"/>
      <c r="J253" s="296"/>
    </row>
    <row r="254">
      <c r="A254" s="294"/>
      <c r="B254" s="295"/>
      <c r="C254" s="294"/>
      <c r="D254" s="296"/>
      <c r="E254" s="294"/>
      <c r="F254" s="294"/>
      <c r="G254" s="294"/>
      <c r="H254" s="296"/>
      <c r="I254" s="296"/>
      <c r="J254" s="296"/>
    </row>
    <row r="255">
      <c r="A255" s="294"/>
      <c r="B255" s="295"/>
      <c r="C255" s="294"/>
      <c r="D255" s="296"/>
      <c r="E255" s="294"/>
      <c r="F255" s="294"/>
      <c r="G255" s="294"/>
      <c r="H255" s="296"/>
      <c r="I255" s="296"/>
      <c r="J255" s="296"/>
    </row>
    <row r="256">
      <c r="A256" s="294"/>
      <c r="B256" s="295"/>
      <c r="C256" s="294"/>
      <c r="D256" s="296"/>
      <c r="E256" s="294"/>
      <c r="F256" s="294"/>
      <c r="G256" s="294"/>
      <c r="H256" s="296"/>
      <c r="I256" s="296"/>
      <c r="J256" s="296"/>
    </row>
    <row r="257">
      <c r="A257" s="294"/>
      <c r="B257" s="295"/>
      <c r="C257" s="294"/>
      <c r="D257" s="296"/>
      <c r="E257" s="294"/>
      <c r="F257" s="294"/>
      <c r="G257" s="294"/>
      <c r="H257" s="296"/>
      <c r="I257" s="296"/>
      <c r="J257" s="296"/>
    </row>
    <row r="258">
      <c r="A258" s="294"/>
      <c r="B258" s="295"/>
      <c r="C258" s="294"/>
      <c r="D258" s="296"/>
      <c r="E258" s="294"/>
      <c r="F258" s="294"/>
      <c r="G258" s="294"/>
      <c r="H258" s="296"/>
      <c r="I258" s="296"/>
      <c r="J258" s="296"/>
    </row>
    <row r="259">
      <c r="A259" s="294"/>
      <c r="B259" s="295"/>
      <c r="C259" s="294"/>
      <c r="D259" s="296"/>
      <c r="E259" s="294"/>
      <c r="F259" s="294"/>
      <c r="G259" s="294"/>
      <c r="H259" s="296"/>
      <c r="I259" s="296"/>
      <c r="J259" s="296"/>
    </row>
    <row r="260">
      <c r="A260" s="294"/>
      <c r="B260" s="295"/>
      <c r="C260" s="294"/>
      <c r="D260" s="296"/>
      <c r="E260" s="294"/>
      <c r="F260" s="294"/>
      <c r="G260" s="294"/>
      <c r="H260" s="296"/>
      <c r="I260" s="296"/>
      <c r="J260" s="296"/>
    </row>
    <row r="261">
      <c r="A261" s="294"/>
      <c r="B261" s="295"/>
      <c r="C261" s="294"/>
      <c r="D261" s="296"/>
      <c r="E261" s="294"/>
      <c r="F261" s="294"/>
      <c r="G261" s="294"/>
      <c r="H261" s="296"/>
      <c r="I261" s="296"/>
      <c r="J261" s="296"/>
    </row>
    <row r="262">
      <c r="A262" s="294"/>
      <c r="B262" s="295"/>
      <c r="C262" s="294"/>
      <c r="D262" s="296"/>
      <c r="E262" s="294"/>
      <c r="F262" s="294"/>
      <c r="G262" s="294"/>
      <c r="H262" s="296"/>
      <c r="I262" s="296"/>
      <c r="J262" s="296"/>
    </row>
    <row r="263">
      <c r="A263" s="294"/>
      <c r="B263" s="295"/>
      <c r="C263" s="294"/>
      <c r="D263" s="296"/>
      <c r="E263" s="294"/>
      <c r="F263" s="294"/>
      <c r="G263" s="294"/>
      <c r="H263" s="296"/>
      <c r="I263" s="296"/>
      <c r="J263" s="296"/>
    </row>
    <row r="264">
      <c r="A264" s="294"/>
      <c r="B264" s="295"/>
      <c r="C264" s="294"/>
      <c r="D264" s="296"/>
      <c r="E264" s="294"/>
      <c r="F264" s="294"/>
      <c r="G264" s="294"/>
      <c r="H264" s="296"/>
      <c r="I264" s="296"/>
      <c r="J264" s="296"/>
    </row>
    <row r="265">
      <c r="A265" s="294"/>
      <c r="B265" s="295"/>
      <c r="C265" s="294"/>
      <c r="D265" s="296"/>
      <c r="E265" s="294"/>
      <c r="F265" s="294"/>
      <c r="G265" s="294"/>
      <c r="H265" s="296"/>
      <c r="I265" s="296"/>
      <c r="J265" s="296"/>
    </row>
    <row r="266">
      <c r="A266" s="294"/>
      <c r="B266" s="295"/>
      <c r="C266" s="294"/>
      <c r="D266" s="296"/>
      <c r="E266" s="294"/>
      <c r="F266" s="294"/>
      <c r="G266" s="294"/>
      <c r="H266" s="296"/>
      <c r="I266" s="296"/>
      <c r="J266" s="296"/>
    </row>
    <row r="267">
      <c r="A267" s="294"/>
      <c r="B267" s="295"/>
      <c r="C267" s="294"/>
      <c r="D267" s="296"/>
      <c r="E267" s="294"/>
      <c r="F267" s="294"/>
      <c r="G267" s="294"/>
      <c r="H267" s="296"/>
      <c r="I267" s="296"/>
      <c r="J267" s="296"/>
    </row>
    <row r="268">
      <c r="A268" s="294"/>
      <c r="B268" s="295"/>
      <c r="C268" s="294"/>
      <c r="D268" s="296"/>
      <c r="E268" s="294"/>
      <c r="F268" s="294"/>
      <c r="G268" s="294"/>
      <c r="H268" s="296"/>
      <c r="I268" s="296"/>
      <c r="J268" s="296"/>
    </row>
    <row r="269">
      <c r="A269" s="294"/>
      <c r="B269" s="295"/>
      <c r="C269" s="294"/>
      <c r="D269" s="296"/>
      <c r="E269" s="294"/>
      <c r="F269" s="294"/>
      <c r="G269" s="294"/>
      <c r="H269" s="296"/>
      <c r="I269" s="296"/>
      <c r="J269" s="296"/>
    </row>
    <row r="270">
      <c r="A270" s="294"/>
      <c r="B270" s="295"/>
      <c r="C270" s="294"/>
      <c r="D270" s="296"/>
      <c r="E270" s="294"/>
      <c r="F270" s="294"/>
      <c r="G270" s="294"/>
      <c r="H270" s="296"/>
      <c r="I270" s="296"/>
      <c r="J270" s="296"/>
    </row>
    <row r="271">
      <c r="A271" s="294"/>
      <c r="B271" s="295"/>
      <c r="C271" s="294"/>
      <c r="D271" s="296"/>
      <c r="E271" s="294"/>
      <c r="F271" s="294"/>
      <c r="G271" s="294"/>
      <c r="H271" s="296"/>
      <c r="I271" s="296"/>
      <c r="J271" s="296"/>
    </row>
    <row r="272">
      <c r="A272" s="294"/>
      <c r="B272" s="295"/>
      <c r="C272" s="294"/>
      <c r="D272" s="296"/>
      <c r="E272" s="294"/>
      <c r="F272" s="294"/>
      <c r="G272" s="294"/>
      <c r="H272" s="296"/>
      <c r="I272" s="296"/>
      <c r="J272" s="296"/>
    </row>
    <row r="273">
      <c r="A273" s="294"/>
      <c r="B273" s="295"/>
      <c r="C273" s="294"/>
      <c r="D273" s="296"/>
      <c r="E273" s="294"/>
      <c r="F273" s="294"/>
      <c r="G273" s="294"/>
      <c r="H273" s="296"/>
      <c r="I273" s="296"/>
      <c r="J273" s="296"/>
    </row>
    <row r="274">
      <c r="A274" s="294"/>
      <c r="B274" s="295"/>
      <c r="C274" s="294"/>
      <c r="D274" s="296"/>
      <c r="E274" s="294"/>
      <c r="F274" s="294"/>
      <c r="G274" s="294"/>
      <c r="H274" s="296"/>
      <c r="I274" s="296"/>
      <c r="J274" s="296"/>
    </row>
    <row r="275">
      <c r="A275" s="294"/>
      <c r="B275" s="295"/>
      <c r="C275" s="294"/>
      <c r="D275" s="296"/>
      <c r="E275" s="294"/>
      <c r="F275" s="294"/>
      <c r="G275" s="294"/>
      <c r="H275" s="296"/>
      <c r="I275" s="296"/>
      <c r="J275" s="296"/>
    </row>
    <row r="276">
      <c r="A276" s="294"/>
      <c r="B276" s="295"/>
      <c r="C276" s="294"/>
      <c r="D276" s="296"/>
      <c r="E276" s="294"/>
      <c r="F276" s="294"/>
      <c r="G276" s="294"/>
      <c r="H276" s="296"/>
      <c r="I276" s="296"/>
      <c r="J276" s="296"/>
    </row>
    <row r="277">
      <c r="A277" s="294"/>
      <c r="B277" s="295"/>
      <c r="C277" s="294"/>
      <c r="D277" s="296"/>
      <c r="E277" s="294"/>
      <c r="F277" s="294"/>
      <c r="G277" s="294"/>
      <c r="H277" s="296"/>
      <c r="I277" s="296"/>
      <c r="J277" s="296"/>
    </row>
    <row r="278">
      <c r="A278" s="294"/>
      <c r="B278" s="295"/>
      <c r="C278" s="294"/>
      <c r="D278" s="296"/>
      <c r="E278" s="294"/>
      <c r="F278" s="294"/>
      <c r="G278" s="294"/>
      <c r="H278" s="296"/>
      <c r="I278" s="296"/>
      <c r="J278" s="296"/>
    </row>
    <row r="279">
      <c r="A279" s="294"/>
      <c r="B279" s="295"/>
      <c r="C279" s="294"/>
      <c r="D279" s="296"/>
      <c r="E279" s="294"/>
      <c r="F279" s="294"/>
      <c r="G279" s="294"/>
      <c r="H279" s="296"/>
      <c r="I279" s="296"/>
      <c r="J279" s="296"/>
    </row>
    <row r="280">
      <c r="A280" s="294"/>
      <c r="B280" s="295"/>
      <c r="C280" s="294"/>
      <c r="D280" s="296"/>
      <c r="E280" s="294"/>
      <c r="F280" s="294"/>
      <c r="G280" s="294"/>
      <c r="H280" s="296"/>
      <c r="I280" s="296"/>
      <c r="J280" s="296"/>
    </row>
    <row r="281">
      <c r="A281" s="294"/>
      <c r="B281" s="295"/>
      <c r="C281" s="294"/>
      <c r="D281" s="296"/>
      <c r="E281" s="294"/>
      <c r="F281" s="294"/>
      <c r="G281" s="294"/>
      <c r="H281" s="296"/>
      <c r="I281" s="296"/>
      <c r="J281" s="296"/>
    </row>
    <row r="282">
      <c r="A282" s="294"/>
      <c r="B282" s="295"/>
      <c r="C282" s="294"/>
      <c r="D282" s="296"/>
      <c r="E282" s="294"/>
      <c r="F282" s="294"/>
      <c r="G282" s="294"/>
      <c r="H282" s="296"/>
      <c r="I282" s="296"/>
      <c r="J282" s="296"/>
    </row>
    <row r="283">
      <c r="A283" s="294"/>
      <c r="B283" s="295"/>
      <c r="C283" s="294"/>
      <c r="D283" s="296"/>
      <c r="E283" s="294"/>
      <c r="F283" s="294"/>
      <c r="G283" s="294"/>
      <c r="H283" s="296"/>
      <c r="I283" s="296"/>
      <c r="J283" s="296"/>
    </row>
    <row r="284">
      <c r="A284" s="294"/>
      <c r="B284" s="295"/>
      <c r="C284" s="294"/>
      <c r="D284" s="296"/>
      <c r="E284" s="294"/>
      <c r="F284" s="294"/>
      <c r="G284" s="294"/>
      <c r="H284" s="296"/>
      <c r="I284" s="296"/>
      <c r="J284" s="296"/>
    </row>
    <row r="285">
      <c r="A285" s="294"/>
      <c r="B285" s="295"/>
      <c r="C285" s="294"/>
      <c r="D285" s="296"/>
      <c r="E285" s="294"/>
      <c r="F285" s="294"/>
      <c r="G285" s="294"/>
      <c r="H285" s="296"/>
      <c r="I285" s="296"/>
      <c r="J285" s="296"/>
    </row>
    <row r="286">
      <c r="A286" s="294"/>
      <c r="B286" s="295"/>
      <c r="C286" s="294"/>
      <c r="D286" s="296"/>
      <c r="E286" s="294"/>
      <c r="F286" s="294"/>
      <c r="G286" s="294"/>
      <c r="H286" s="296"/>
      <c r="I286" s="296"/>
      <c r="J286" s="296"/>
    </row>
    <row r="287">
      <c r="A287" s="294"/>
      <c r="B287" s="295"/>
      <c r="C287" s="294"/>
      <c r="D287" s="296"/>
      <c r="E287" s="294"/>
      <c r="F287" s="294"/>
      <c r="G287" s="294"/>
      <c r="H287" s="296"/>
      <c r="I287" s="296"/>
      <c r="J287" s="296"/>
    </row>
    <row r="288">
      <c r="A288" s="294"/>
      <c r="B288" s="295"/>
      <c r="C288" s="294"/>
      <c r="D288" s="296"/>
      <c r="E288" s="294"/>
      <c r="F288" s="294"/>
      <c r="G288" s="294"/>
      <c r="H288" s="296"/>
      <c r="I288" s="296"/>
      <c r="J288" s="296"/>
    </row>
    <row r="289">
      <c r="A289" s="294"/>
      <c r="B289" s="295"/>
      <c r="C289" s="294"/>
      <c r="D289" s="296"/>
      <c r="E289" s="294"/>
      <c r="F289" s="294"/>
      <c r="G289" s="294"/>
      <c r="H289" s="296"/>
      <c r="I289" s="296"/>
      <c r="J289" s="296"/>
    </row>
    <row r="290">
      <c r="A290" s="294"/>
      <c r="B290" s="295"/>
      <c r="C290" s="294"/>
      <c r="D290" s="296"/>
      <c r="E290" s="294"/>
      <c r="F290" s="294"/>
      <c r="G290" s="294"/>
      <c r="H290" s="296"/>
      <c r="I290" s="296"/>
      <c r="J290" s="296"/>
    </row>
    <row r="291">
      <c r="A291" s="294"/>
      <c r="B291" s="295"/>
      <c r="C291" s="294"/>
      <c r="D291" s="296"/>
      <c r="E291" s="294"/>
      <c r="F291" s="294"/>
      <c r="G291" s="294"/>
      <c r="H291" s="296"/>
      <c r="I291" s="296"/>
      <c r="J291" s="296"/>
    </row>
    <row r="292">
      <c r="A292" s="294"/>
      <c r="B292" s="295"/>
      <c r="C292" s="294"/>
      <c r="D292" s="296"/>
      <c r="E292" s="294"/>
      <c r="F292" s="294"/>
      <c r="G292" s="294"/>
      <c r="H292" s="296"/>
      <c r="I292" s="296"/>
      <c r="J292" s="296"/>
    </row>
    <row r="293">
      <c r="A293" s="294"/>
      <c r="B293" s="295"/>
      <c r="C293" s="294"/>
      <c r="D293" s="296"/>
      <c r="E293" s="294"/>
      <c r="F293" s="294"/>
      <c r="G293" s="294"/>
      <c r="H293" s="296"/>
      <c r="I293" s="296"/>
      <c r="J293" s="296"/>
    </row>
    <row r="294">
      <c r="A294" s="294"/>
      <c r="B294" s="295"/>
      <c r="C294" s="294"/>
      <c r="D294" s="296"/>
      <c r="E294" s="294"/>
      <c r="F294" s="294"/>
      <c r="G294" s="294"/>
      <c r="H294" s="296"/>
      <c r="I294" s="296"/>
      <c r="J294" s="296"/>
    </row>
    <row r="295">
      <c r="A295" s="294"/>
      <c r="B295" s="295"/>
      <c r="C295" s="294"/>
      <c r="D295" s="296"/>
      <c r="E295" s="294"/>
      <c r="F295" s="294"/>
      <c r="G295" s="294"/>
      <c r="H295" s="296"/>
      <c r="I295" s="296"/>
      <c r="J295" s="296"/>
    </row>
    <row r="296">
      <c r="A296" s="294"/>
      <c r="B296" s="295"/>
      <c r="C296" s="294"/>
      <c r="D296" s="296"/>
      <c r="E296" s="294"/>
      <c r="F296" s="294"/>
      <c r="G296" s="294"/>
      <c r="H296" s="296"/>
      <c r="I296" s="296"/>
      <c r="J296" s="296"/>
    </row>
    <row r="297">
      <c r="A297" s="294"/>
      <c r="B297" s="295"/>
      <c r="C297" s="294"/>
      <c r="D297" s="296"/>
      <c r="E297" s="294"/>
      <c r="F297" s="294"/>
      <c r="G297" s="294"/>
      <c r="H297" s="296"/>
      <c r="I297" s="296"/>
      <c r="J297" s="296"/>
    </row>
    <row r="298">
      <c r="A298" s="294"/>
      <c r="B298" s="295"/>
      <c r="C298" s="294"/>
      <c r="D298" s="296"/>
      <c r="E298" s="294"/>
      <c r="F298" s="294"/>
      <c r="G298" s="294"/>
      <c r="H298" s="296"/>
      <c r="I298" s="296"/>
      <c r="J298" s="296"/>
    </row>
    <row r="299">
      <c r="A299" s="294"/>
      <c r="B299" s="295"/>
      <c r="C299" s="294"/>
      <c r="D299" s="296"/>
      <c r="E299" s="294"/>
      <c r="F299" s="294"/>
      <c r="G299" s="294"/>
      <c r="H299" s="296"/>
      <c r="I299" s="296"/>
      <c r="J299" s="296"/>
    </row>
    <row r="300">
      <c r="A300" s="294"/>
      <c r="B300" s="295"/>
      <c r="C300" s="294"/>
      <c r="D300" s="296"/>
      <c r="E300" s="294"/>
      <c r="F300" s="294"/>
      <c r="G300" s="294"/>
      <c r="H300" s="296"/>
      <c r="I300" s="296"/>
      <c r="J300" s="296"/>
    </row>
    <row r="301">
      <c r="A301" s="294"/>
      <c r="B301" s="295"/>
      <c r="C301" s="294"/>
      <c r="D301" s="296"/>
      <c r="E301" s="294"/>
      <c r="F301" s="294"/>
      <c r="G301" s="294"/>
      <c r="H301" s="296"/>
      <c r="I301" s="296"/>
      <c r="J301" s="296"/>
    </row>
    <row r="302">
      <c r="A302" s="294"/>
      <c r="B302" s="295"/>
      <c r="C302" s="294"/>
      <c r="D302" s="296"/>
      <c r="E302" s="294"/>
      <c r="F302" s="294"/>
      <c r="G302" s="294"/>
      <c r="H302" s="296"/>
      <c r="I302" s="296"/>
      <c r="J302" s="296"/>
    </row>
    <row r="303">
      <c r="A303" s="294"/>
      <c r="B303" s="295"/>
      <c r="C303" s="294"/>
      <c r="D303" s="296"/>
      <c r="E303" s="294"/>
      <c r="F303" s="294"/>
      <c r="G303" s="294"/>
      <c r="H303" s="296"/>
      <c r="I303" s="296"/>
      <c r="J303" s="296"/>
    </row>
    <row r="304">
      <c r="A304" s="294"/>
      <c r="B304" s="295"/>
      <c r="C304" s="294"/>
      <c r="D304" s="296"/>
      <c r="E304" s="294"/>
      <c r="F304" s="294"/>
      <c r="G304" s="294"/>
      <c r="H304" s="296"/>
      <c r="I304" s="296"/>
      <c r="J304" s="296"/>
    </row>
    <row r="305">
      <c r="A305" s="294"/>
      <c r="B305" s="295"/>
      <c r="C305" s="294"/>
      <c r="D305" s="296"/>
      <c r="E305" s="294"/>
      <c r="F305" s="294"/>
      <c r="G305" s="294"/>
      <c r="H305" s="296"/>
      <c r="I305" s="296"/>
      <c r="J305" s="296"/>
    </row>
    <row r="306">
      <c r="A306" s="294"/>
      <c r="B306" s="295"/>
      <c r="C306" s="294"/>
      <c r="D306" s="296"/>
      <c r="E306" s="294"/>
      <c r="F306" s="294"/>
      <c r="G306" s="294"/>
      <c r="H306" s="296"/>
      <c r="I306" s="296"/>
      <c r="J306" s="296"/>
    </row>
    <row r="307">
      <c r="A307" s="294"/>
      <c r="B307" s="295"/>
      <c r="C307" s="294"/>
      <c r="D307" s="296"/>
      <c r="E307" s="294"/>
      <c r="F307" s="294"/>
      <c r="G307" s="294"/>
      <c r="H307" s="296"/>
      <c r="I307" s="296"/>
      <c r="J307" s="296"/>
    </row>
    <row r="308">
      <c r="A308" s="294"/>
      <c r="B308" s="295"/>
      <c r="C308" s="294"/>
      <c r="D308" s="296"/>
      <c r="E308" s="294"/>
      <c r="F308" s="294"/>
      <c r="G308" s="294"/>
      <c r="H308" s="296"/>
      <c r="I308" s="296"/>
      <c r="J308" s="296"/>
    </row>
    <row r="309">
      <c r="A309" s="294"/>
      <c r="B309" s="295"/>
      <c r="C309" s="294"/>
      <c r="D309" s="296"/>
      <c r="E309" s="294"/>
      <c r="F309" s="294"/>
      <c r="G309" s="294"/>
      <c r="H309" s="296"/>
      <c r="I309" s="296"/>
      <c r="J309" s="296"/>
    </row>
    <row r="310">
      <c r="A310" s="294"/>
      <c r="B310" s="295"/>
      <c r="C310" s="294"/>
      <c r="D310" s="296"/>
      <c r="E310" s="294"/>
      <c r="F310" s="294"/>
      <c r="G310" s="294"/>
      <c r="H310" s="296"/>
      <c r="I310" s="296"/>
      <c r="J310" s="296"/>
    </row>
    <row r="311">
      <c r="A311" s="294"/>
      <c r="B311" s="295"/>
      <c r="C311" s="294"/>
      <c r="D311" s="296"/>
      <c r="E311" s="294"/>
      <c r="F311" s="294"/>
      <c r="G311" s="294"/>
      <c r="H311" s="296"/>
      <c r="I311" s="296"/>
      <c r="J311" s="296"/>
    </row>
    <row r="312">
      <c r="A312" s="294"/>
      <c r="B312" s="295"/>
      <c r="C312" s="294"/>
      <c r="D312" s="296"/>
      <c r="E312" s="294"/>
      <c r="F312" s="294"/>
      <c r="G312" s="294"/>
      <c r="H312" s="296"/>
      <c r="I312" s="296"/>
      <c r="J312" s="296"/>
    </row>
    <row r="313">
      <c r="A313" s="294"/>
      <c r="B313" s="295"/>
      <c r="C313" s="294"/>
      <c r="D313" s="296"/>
      <c r="E313" s="294"/>
      <c r="F313" s="294"/>
      <c r="G313" s="294"/>
      <c r="H313" s="296"/>
      <c r="I313" s="296"/>
      <c r="J313" s="296"/>
    </row>
    <row r="314">
      <c r="A314" s="294"/>
      <c r="B314" s="295"/>
      <c r="C314" s="294"/>
      <c r="D314" s="296"/>
      <c r="E314" s="294"/>
      <c r="F314" s="294"/>
      <c r="G314" s="294"/>
      <c r="H314" s="296"/>
      <c r="I314" s="296"/>
      <c r="J314" s="296"/>
    </row>
    <row r="315">
      <c r="A315" s="294"/>
      <c r="B315" s="295"/>
      <c r="C315" s="294"/>
      <c r="D315" s="296"/>
      <c r="E315" s="294"/>
      <c r="F315" s="294"/>
      <c r="G315" s="294"/>
      <c r="H315" s="296"/>
      <c r="I315" s="296"/>
      <c r="J315" s="296"/>
    </row>
    <row r="316">
      <c r="A316" s="294"/>
      <c r="B316" s="295"/>
      <c r="C316" s="294"/>
      <c r="D316" s="296"/>
      <c r="E316" s="294"/>
      <c r="F316" s="294"/>
      <c r="G316" s="294"/>
      <c r="H316" s="296"/>
      <c r="I316" s="296"/>
      <c r="J316" s="296"/>
    </row>
    <row r="317">
      <c r="A317" s="294"/>
      <c r="B317" s="295"/>
      <c r="C317" s="294"/>
      <c r="D317" s="296"/>
      <c r="E317" s="294"/>
      <c r="F317" s="294"/>
      <c r="G317" s="294"/>
      <c r="H317" s="296"/>
      <c r="I317" s="296"/>
      <c r="J317" s="296"/>
    </row>
    <row r="318">
      <c r="A318" s="294"/>
      <c r="B318" s="295"/>
      <c r="C318" s="294"/>
      <c r="D318" s="296"/>
      <c r="E318" s="294"/>
      <c r="F318" s="294"/>
      <c r="G318" s="294"/>
      <c r="H318" s="296"/>
      <c r="I318" s="296"/>
      <c r="J318" s="296"/>
    </row>
    <row r="319">
      <c r="A319" s="294"/>
      <c r="B319" s="295"/>
      <c r="C319" s="294"/>
      <c r="D319" s="296"/>
      <c r="E319" s="294"/>
      <c r="F319" s="294"/>
      <c r="G319" s="294"/>
      <c r="H319" s="296"/>
      <c r="I319" s="296"/>
      <c r="J319" s="296"/>
    </row>
    <row r="320">
      <c r="A320" s="294"/>
      <c r="B320" s="295"/>
      <c r="C320" s="294"/>
      <c r="D320" s="296"/>
      <c r="E320" s="294"/>
      <c r="F320" s="294"/>
      <c r="G320" s="294"/>
      <c r="H320" s="296"/>
      <c r="I320" s="296"/>
      <c r="J320" s="296"/>
    </row>
    <row r="321">
      <c r="A321" s="294"/>
      <c r="B321" s="295"/>
      <c r="C321" s="294"/>
      <c r="D321" s="296"/>
      <c r="E321" s="294"/>
      <c r="F321" s="294"/>
      <c r="G321" s="294"/>
      <c r="H321" s="296"/>
      <c r="I321" s="296"/>
      <c r="J321" s="296"/>
    </row>
    <row r="322">
      <c r="A322" s="294"/>
      <c r="B322" s="295"/>
      <c r="C322" s="294"/>
      <c r="D322" s="296"/>
      <c r="E322" s="294"/>
      <c r="F322" s="294"/>
      <c r="G322" s="294"/>
      <c r="H322" s="296"/>
      <c r="I322" s="296"/>
      <c r="J322" s="296"/>
    </row>
    <row r="323">
      <c r="A323" s="294"/>
      <c r="B323" s="295"/>
      <c r="C323" s="294"/>
      <c r="D323" s="296"/>
      <c r="E323" s="294"/>
      <c r="F323" s="294"/>
      <c r="G323" s="294"/>
      <c r="H323" s="296"/>
      <c r="I323" s="296"/>
      <c r="J323" s="296"/>
    </row>
    <row r="324">
      <c r="A324" s="294"/>
      <c r="B324" s="295"/>
      <c r="C324" s="294"/>
      <c r="D324" s="296"/>
      <c r="E324" s="294"/>
      <c r="F324" s="294"/>
      <c r="G324" s="294"/>
      <c r="H324" s="296"/>
      <c r="I324" s="296"/>
      <c r="J324" s="296"/>
    </row>
    <row r="325">
      <c r="A325" s="294"/>
      <c r="B325" s="295"/>
      <c r="C325" s="294"/>
      <c r="D325" s="296"/>
      <c r="E325" s="294"/>
      <c r="F325" s="294"/>
      <c r="G325" s="294"/>
      <c r="H325" s="296"/>
      <c r="I325" s="296"/>
      <c r="J325" s="296"/>
    </row>
    <row r="326">
      <c r="A326" s="294"/>
      <c r="B326" s="295"/>
      <c r="C326" s="294"/>
      <c r="D326" s="296"/>
      <c r="E326" s="294"/>
      <c r="F326" s="294"/>
      <c r="G326" s="294"/>
      <c r="H326" s="296"/>
      <c r="I326" s="296"/>
      <c r="J326" s="296"/>
    </row>
    <row r="327">
      <c r="A327" s="294"/>
      <c r="B327" s="295"/>
      <c r="C327" s="294"/>
      <c r="D327" s="296"/>
      <c r="E327" s="294"/>
      <c r="F327" s="294"/>
      <c r="G327" s="294"/>
      <c r="H327" s="296"/>
      <c r="I327" s="296"/>
      <c r="J327" s="296"/>
    </row>
    <row r="328">
      <c r="A328" s="294"/>
      <c r="B328" s="295"/>
      <c r="C328" s="294"/>
      <c r="D328" s="296"/>
      <c r="E328" s="294"/>
      <c r="F328" s="294"/>
      <c r="G328" s="294"/>
      <c r="H328" s="296"/>
      <c r="I328" s="296"/>
      <c r="J328" s="296"/>
    </row>
    <row r="329">
      <c r="A329" s="294"/>
      <c r="B329" s="295"/>
      <c r="C329" s="294"/>
      <c r="D329" s="296"/>
      <c r="E329" s="294"/>
      <c r="F329" s="294"/>
      <c r="G329" s="294"/>
      <c r="H329" s="296"/>
      <c r="I329" s="296"/>
      <c r="J329" s="296"/>
    </row>
    <row r="330">
      <c r="A330" s="294"/>
      <c r="B330" s="295"/>
      <c r="C330" s="294"/>
      <c r="D330" s="296"/>
      <c r="E330" s="294"/>
      <c r="F330" s="294"/>
      <c r="G330" s="294"/>
      <c r="H330" s="296"/>
      <c r="I330" s="296"/>
      <c r="J330" s="296"/>
    </row>
    <row r="331">
      <c r="A331" s="294"/>
      <c r="B331" s="295"/>
      <c r="C331" s="294"/>
      <c r="D331" s="296"/>
      <c r="E331" s="294"/>
      <c r="F331" s="294"/>
      <c r="G331" s="294"/>
      <c r="H331" s="296"/>
      <c r="I331" s="296"/>
      <c r="J331" s="296"/>
    </row>
    <row r="332">
      <c r="A332" s="294"/>
      <c r="B332" s="295"/>
      <c r="C332" s="294"/>
      <c r="D332" s="296"/>
      <c r="E332" s="294"/>
      <c r="F332" s="294"/>
      <c r="G332" s="294"/>
      <c r="H332" s="296"/>
      <c r="I332" s="296"/>
      <c r="J332" s="296"/>
    </row>
    <row r="333">
      <c r="A333" s="294"/>
      <c r="B333" s="295"/>
      <c r="C333" s="294"/>
      <c r="D333" s="296"/>
      <c r="E333" s="294"/>
      <c r="F333" s="294"/>
      <c r="G333" s="294"/>
      <c r="H333" s="296"/>
      <c r="I333" s="296"/>
      <c r="J333" s="296"/>
    </row>
    <row r="334">
      <c r="A334" s="294"/>
      <c r="B334" s="295"/>
      <c r="C334" s="294"/>
      <c r="D334" s="296"/>
      <c r="E334" s="294"/>
      <c r="F334" s="294"/>
      <c r="G334" s="294"/>
      <c r="H334" s="296"/>
      <c r="I334" s="296"/>
      <c r="J334" s="296"/>
    </row>
    <row r="335">
      <c r="A335" s="294"/>
      <c r="B335" s="295"/>
      <c r="C335" s="294"/>
      <c r="D335" s="296"/>
      <c r="E335" s="294"/>
      <c r="F335" s="294"/>
      <c r="G335" s="294"/>
      <c r="H335" s="296"/>
      <c r="I335" s="296"/>
      <c r="J335" s="296"/>
    </row>
    <row r="336">
      <c r="A336" s="294"/>
      <c r="B336" s="295"/>
      <c r="C336" s="294"/>
      <c r="D336" s="296"/>
      <c r="E336" s="294"/>
      <c r="F336" s="294"/>
      <c r="G336" s="294"/>
      <c r="H336" s="296"/>
      <c r="I336" s="296"/>
      <c r="J336" s="296"/>
    </row>
    <row r="337">
      <c r="A337" s="294"/>
      <c r="B337" s="295"/>
      <c r="C337" s="294"/>
      <c r="D337" s="296"/>
      <c r="E337" s="294"/>
      <c r="F337" s="294"/>
      <c r="G337" s="294"/>
      <c r="H337" s="296"/>
      <c r="I337" s="296"/>
      <c r="J337" s="296"/>
    </row>
    <row r="338">
      <c r="A338" s="294"/>
      <c r="B338" s="295"/>
      <c r="C338" s="294"/>
      <c r="D338" s="296"/>
      <c r="E338" s="294"/>
      <c r="F338" s="294"/>
      <c r="G338" s="294"/>
      <c r="H338" s="296"/>
      <c r="I338" s="296"/>
      <c r="J338" s="296"/>
    </row>
    <row r="339">
      <c r="A339" s="294"/>
      <c r="B339" s="295"/>
      <c r="C339" s="294"/>
      <c r="D339" s="296"/>
      <c r="E339" s="294"/>
      <c r="F339" s="294"/>
      <c r="G339" s="294"/>
      <c r="H339" s="296"/>
      <c r="I339" s="296"/>
      <c r="J339" s="296"/>
    </row>
    <row r="340">
      <c r="A340" s="294"/>
      <c r="B340" s="295"/>
      <c r="C340" s="294"/>
      <c r="D340" s="296"/>
      <c r="E340" s="294"/>
      <c r="F340" s="294"/>
      <c r="G340" s="294"/>
      <c r="H340" s="296"/>
      <c r="I340" s="296"/>
      <c r="J340" s="296"/>
    </row>
    <row r="341">
      <c r="A341" s="294"/>
      <c r="B341" s="295"/>
      <c r="C341" s="294"/>
      <c r="D341" s="296"/>
      <c r="E341" s="294"/>
      <c r="F341" s="294"/>
      <c r="G341" s="294"/>
      <c r="H341" s="296"/>
      <c r="I341" s="296"/>
      <c r="J341" s="296"/>
    </row>
    <row r="342">
      <c r="A342" s="294"/>
      <c r="B342" s="295"/>
      <c r="C342" s="294"/>
      <c r="D342" s="296"/>
      <c r="E342" s="294"/>
      <c r="F342" s="294"/>
      <c r="G342" s="294"/>
      <c r="H342" s="296"/>
      <c r="I342" s="296"/>
      <c r="J342" s="296"/>
    </row>
    <row r="343">
      <c r="A343" s="294"/>
      <c r="B343" s="295"/>
      <c r="C343" s="294"/>
      <c r="D343" s="296"/>
      <c r="E343" s="294"/>
      <c r="F343" s="294"/>
      <c r="G343" s="294"/>
      <c r="H343" s="296"/>
      <c r="I343" s="296"/>
      <c r="J343" s="296"/>
    </row>
    <row r="344">
      <c r="A344" s="294"/>
      <c r="B344" s="295"/>
      <c r="C344" s="294"/>
      <c r="D344" s="296"/>
      <c r="E344" s="294"/>
      <c r="F344" s="294"/>
      <c r="G344" s="294"/>
      <c r="H344" s="296"/>
      <c r="I344" s="296"/>
      <c r="J344" s="296"/>
    </row>
    <row r="345">
      <c r="A345" s="294"/>
      <c r="B345" s="295"/>
      <c r="C345" s="294"/>
      <c r="D345" s="296"/>
      <c r="E345" s="294"/>
      <c r="F345" s="294"/>
      <c r="G345" s="294"/>
      <c r="H345" s="296"/>
      <c r="I345" s="296"/>
      <c r="J345" s="296"/>
    </row>
    <row r="346">
      <c r="A346" s="294"/>
      <c r="B346" s="295"/>
      <c r="C346" s="294"/>
      <c r="D346" s="296"/>
      <c r="E346" s="294"/>
      <c r="F346" s="294"/>
      <c r="G346" s="294"/>
      <c r="H346" s="296"/>
      <c r="I346" s="296"/>
      <c r="J346" s="296"/>
    </row>
    <row r="347">
      <c r="A347" s="294"/>
      <c r="B347" s="295"/>
      <c r="C347" s="294"/>
      <c r="D347" s="296"/>
      <c r="E347" s="294"/>
      <c r="F347" s="294"/>
      <c r="G347" s="294"/>
      <c r="H347" s="296"/>
      <c r="I347" s="296"/>
      <c r="J347" s="296"/>
    </row>
    <row r="348">
      <c r="A348" s="294"/>
      <c r="B348" s="295"/>
      <c r="C348" s="294"/>
      <c r="D348" s="296"/>
      <c r="E348" s="294"/>
      <c r="F348" s="294"/>
      <c r="G348" s="294"/>
      <c r="H348" s="296"/>
      <c r="I348" s="296"/>
      <c r="J348" s="296"/>
    </row>
    <row r="349">
      <c r="A349" s="294"/>
      <c r="B349" s="295"/>
      <c r="C349" s="294"/>
      <c r="D349" s="296"/>
      <c r="E349" s="294"/>
      <c r="F349" s="294"/>
      <c r="G349" s="294"/>
      <c r="H349" s="296"/>
      <c r="I349" s="296"/>
      <c r="J349" s="296"/>
    </row>
    <row r="350">
      <c r="A350" s="294"/>
      <c r="B350" s="295"/>
      <c r="C350" s="294"/>
      <c r="D350" s="296"/>
      <c r="E350" s="294"/>
      <c r="F350" s="294"/>
      <c r="G350" s="294"/>
      <c r="H350" s="296"/>
      <c r="I350" s="296"/>
      <c r="J350" s="296"/>
    </row>
    <row r="351">
      <c r="A351" s="294"/>
      <c r="B351" s="295"/>
      <c r="C351" s="294"/>
      <c r="D351" s="296"/>
      <c r="E351" s="294"/>
      <c r="F351" s="294"/>
      <c r="G351" s="294"/>
      <c r="H351" s="296"/>
      <c r="I351" s="296"/>
      <c r="J351" s="296"/>
    </row>
    <row r="352">
      <c r="A352" s="294"/>
      <c r="B352" s="295"/>
      <c r="C352" s="294"/>
      <c r="D352" s="296"/>
      <c r="E352" s="294"/>
      <c r="F352" s="294"/>
      <c r="G352" s="294"/>
      <c r="H352" s="296"/>
      <c r="I352" s="296"/>
      <c r="J352" s="296"/>
    </row>
    <row r="353">
      <c r="A353" s="294"/>
      <c r="B353" s="295"/>
      <c r="C353" s="294"/>
      <c r="D353" s="296"/>
      <c r="E353" s="294"/>
      <c r="F353" s="294"/>
      <c r="G353" s="294"/>
      <c r="H353" s="296"/>
      <c r="I353" s="296"/>
      <c r="J353" s="296"/>
    </row>
    <row r="354">
      <c r="A354" s="294"/>
      <c r="B354" s="295"/>
      <c r="C354" s="294"/>
      <c r="D354" s="296"/>
      <c r="E354" s="294"/>
      <c r="F354" s="294"/>
      <c r="G354" s="294"/>
      <c r="H354" s="296"/>
      <c r="I354" s="296"/>
      <c r="J354" s="296"/>
    </row>
    <row r="355">
      <c r="A355" s="294"/>
      <c r="B355" s="295"/>
      <c r="C355" s="294"/>
      <c r="D355" s="296"/>
      <c r="E355" s="294"/>
      <c r="F355" s="294"/>
      <c r="G355" s="294"/>
      <c r="H355" s="296"/>
      <c r="I355" s="296"/>
      <c r="J355" s="296"/>
    </row>
    <row r="356">
      <c r="A356" s="294"/>
      <c r="B356" s="295"/>
      <c r="C356" s="294"/>
      <c r="D356" s="296"/>
      <c r="E356" s="294"/>
      <c r="F356" s="294"/>
      <c r="G356" s="294"/>
      <c r="H356" s="296"/>
      <c r="I356" s="296"/>
      <c r="J356" s="296"/>
    </row>
    <row r="357">
      <c r="A357" s="294"/>
      <c r="B357" s="295"/>
      <c r="C357" s="294"/>
      <c r="D357" s="296"/>
      <c r="E357" s="294"/>
      <c r="F357" s="294"/>
      <c r="G357" s="294"/>
      <c r="H357" s="296"/>
      <c r="I357" s="296"/>
      <c r="J357" s="296"/>
    </row>
    <row r="358">
      <c r="A358" s="294"/>
      <c r="B358" s="295"/>
      <c r="C358" s="294"/>
      <c r="D358" s="296"/>
      <c r="E358" s="294"/>
      <c r="F358" s="294"/>
      <c r="G358" s="294"/>
      <c r="H358" s="296"/>
      <c r="I358" s="296"/>
      <c r="J358" s="296"/>
    </row>
    <row r="359">
      <c r="A359" s="294"/>
      <c r="B359" s="295"/>
      <c r="C359" s="294"/>
      <c r="D359" s="296"/>
      <c r="E359" s="294"/>
      <c r="F359" s="294"/>
      <c r="G359" s="294"/>
      <c r="H359" s="296"/>
      <c r="I359" s="296"/>
      <c r="J359" s="296"/>
    </row>
    <row r="360">
      <c r="A360" s="294"/>
      <c r="B360" s="295"/>
      <c r="C360" s="294"/>
      <c r="D360" s="296"/>
      <c r="E360" s="294"/>
      <c r="F360" s="294"/>
      <c r="G360" s="294"/>
      <c r="H360" s="296"/>
      <c r="I360" s="296"/>
      <c r="J360" s="296"/>
    </row>
    <row r="361">
      <c r="A361" s="294"/>
      <c r="B361" s="295"/>
      <c r="C361" s="294"/>
      <c r="D361" s="296"/>
      <c r="E361" s="294"/>
      <c r="F361" s="294"/>
      <c r="G361" s="294"/>
      <c r="H361" s="296"/>
      <c r="I361" s="296"/>
      <c r="J361" s="296"/>
    </row>
    <row r="362">
      <c r="A362" s="294"/>
      <c r="B362" s="295"/>
      <c r="C362" s="294"/>
      <c r="D362" s="296"/>
      <c r="E362" s="294"/>
      <c r="F362" s="294"/>
      <c r="G362" s="294"/>
      <c r="H362" s="296"/>
      <c r="I362" s="296"/>
      <c r="J362" s="296"/>
    </row>
    <row r="363">
      <c r="A363" s="294"/>
      <c r="B363" s="295"/>
      <c r="C363" s="294"/>
      <c r="D363" s="296"/>
      <c r="E363" s="294"/>
      <c r="F363" s="294"/>
      <c r="G363" s="294"/>
      <c r="H363" s="296"/>
      <c r="I363" s="296"/>
      <c r="J363" s="296"/>
    </row>
    <row r="364">
      <c r="A364" s="294"/>
      <c r="B364" s="295"/>
      <c r="C364" s="294"/>
      <c r="D364" s="296"/>
      <c r="E364" s="294"/>
      <c r="F364" s="294"/>
      <c r="G364" s="294"/>
      <c r="H364" s="296"/>
      <c r="I364" s="296"/>
      <c r="J364" s="296"/>
    </row>
    <row r="365">
      <c r="A365" s="294"/>
      <c r="B365" s="295"/>
      <c r="C365" s="294"/>
      <c r="D365" s="296"/>
      <c r="E365" s="294"/>
      <c r="F365" s="294"/>
      <c r="G365" s="294"/>
      <c r="H365" s="296"/>
      <c r="I365" s="296"/>
      <c r="J365" s="296"/>
    </row>
    <row r="366">
      <c r="A366" s="294"/>
      <c r="B366" s="295"/>
      <c r="C366" s="294"/>
      <c r="D366" s="296"/>
      <c r="E366" s="294"/>
      <c r="F366" s="294"/>
      <c r="G366" s="294"/>
      <c r="H366" s="296"/>
      <c r="I366" s="296"/>
      <c r="J366" s="296"/>
    </row>
    <row r="367">
      <c r="A367" s="294"/>
      <c r="B367" s="295"/>
      <c r="C367" s="294"/>
      <c r="D367" s="296"/>
      <c r="E367" s="294"/>
      <c r="F367" s="294"/>
      <c r="G367" s="294"/>
      <c r="H367" s="296"/>
      <c r="I367" s="296"/>
      <c r="J367" s="296"/>
    </row>
    <row r="368">
      <c r="A368" s="294"/>
      <c r="B368" s="295"/>
      <c r="C368" s="294"/>
      <c r="D368" s="296"/>
      <c r="E368" s="294"/>
      <c r="F368" s="294"/>
      <c r="G368" s="294"/>
      <c r="H368" s="296"/>
      <c r="I368" s="296"/>
      <c r="J368" s="296"/>
    </row>
    <row r="369">
      <c r="A369" s="294"/>
      <c r="B369" s="295"/>
      <c r="C369" s="294"/>
      <c r="D369" s="296"/>
      <c r="E369" s="294"/>
      <c r="F369" s="294"/>
      <c r="G369" s="294"/>
      <c r="H369" s="296"/>
      <c r="I369" s="296"/>
      <c r="J369" s="296"/>
    </row>
    <row r="370">
      <c r="A370" s="294"/>
      <c r="B370" s="295"/>
      <c r="C370" s="294"/>
      <c r="D370" s="296"/>
      <c r="E370" s="294"/>
      <c r="F370" s="294"/>
      <c r="G370" s="294"/>
      <c r="H370" s="296"/>
      <c r="I370" s="296"/>
      <c r="J370" s="296"/>
    </row>
    <row r="371">
      <c r="A371" s="294"/>
      <c r="B371" s="295"/>
      <c r="C371" s="294"/>
      <c r="D371" s="296"/>
      <c r="E371" s="294"/>
      <c r="F371" s="294"/>
      <c r="G371" s="294"/>
      <c r="H371" s="296"/>
      <c r="I371" s="296"/>
      <c r="J371" s="296"/>
    </row>
    <row r="372">
      <c r="A372" s="294"/>
      <c r="B372" s="295"/>
      <c r="C372" s="294"/>
      <c r="D372" s="296"/>
      <c r="E372" s="294"/>
      <c r="F372" s="294"/>
      <c r="G372" s="294"/>
      <c r="H372" s="296"/>
      <c r="I372" s="296"/>
      <c r="J372" s="296"/>
    </row>
    <row r="373">
      <c r="A373" s="294"/>
      <c r="B373" s="295"/>
      <c r="C373" s="294"/>
      <c r="D373" s="296"/>
      <c r="E373" s="294"/>
      <c r="F373" s="294"/>
      <c r="G373" s="294"/>
      <c r="H373" s="296"/>
      <c r="I373" s="296"/>
      <c r="J373" s="296"/>
    </row>
    <row r="374">
      <c r="A374" s="294"/>
      <c r="B374" s="295"/>
      <c r="C374" s="294"/>
      <c r="D374" s="296"/>
      <c r="E374" s="294"/>
      <c r="F374" s="294"/>
      <c r="G374" s="294"/>
      <c r="H374" s="296"/>
      <c r="I374" s="296"/>
      <c r="J374" s="296"/>
    </row>
    <row r="375">
      <c r="A375" s="294"/>
      <c r="B375" s="295"/>
      <c r="C375" s="294"/>
      <c r="D375" s="296"/>
      <c r="E375" s="294"/>
      <c r="F375" s="294"/>
      <c r="G375" s="294"/>
      <c r="H375" s="296"/>
      <c r="I375" s="296"/>
      <c r="J375" s="296"/>
    </row>
    <row r="376">
      <c r="A376" s="294"/>
      <c r="B376" s="295"/>
      <c r="C376" s="294"/>
      <c r="D376" s="296"/>
      <c r="E376" s="294"/>
      <c r="F376" s="294"/>
      <c r="G376" s="294"/>
      <c r="H376" s="296"/>
      <c r="I376" s="296"/>
      <c r="J376" s="296"/>
    </row>
    <row r="377">
      <c r="A377" s="294"/>
      <c r="B377" s="295"/>
      <c r="C377" s="294"/>
      <c r="D377" s="296"/>
      <c r="E377" s="294"/>
      <c r="F377" s="294"/>
      <c r="G377" s="294"/>
      <c r="H377" s="296"/>
      <c r="I377" s="296"/>
      <c r="J377" s="296"/>
    </row>
    <row r="378">
      <c r="A378" s="294"/>
      <c r="B378" s="295"/>
      <c r="C378" s="294"/>
      <c r="D378" s="296"/>
      <c r="E378" s="294"/>
      <c r="F378" s="294"/>
      <c r="G378" s="294"/>
      <c r="H378" s="296"/>
      <c r="I378" s="296"/>
      <c r="J378" s="296"/>
    </row>
    <row r="379">
      <c r="A379" s="294"/>
      <c r="B379" s="295"/>
      <c r="C379" s="294"/>
      <c r="D379" s="296"/>
      <c r="E379" s="294"/>
      <c r="F379" s="294"/>
      <c r="G379" s="294"/>
      <c r="H379" s="296"/>
      <c r="I379" s="296"/>
      <c r="J379" s="296"/>
    </row>
    <row r="380">
      <c r="A380" s="294"/>
      <c r="B380" s="295"/>
      <c r="C380" s="294"/>
      <c r="D380" s="296"/>
      <c r="E380" s="294"/>
      <c r="F380" s="294"/>
      <c r="G380" s="294"/>
      <c r="H380" s="296"/>
      <c r="I380" s="296"/>
      <c r="J380" s="296"/>
    </row>
    <row r="381">
      <c r="A381" s="294"/>
      <c r="B381" s="295"/>
      <c r="C381" s="294"/>
      <c r="D381" s="296"/>
      <c r="E381" s="294"/>
      <c r="F381" s="294"/>
      <c r="G381" s="294"/>
      <c r="H381" s="296"/>
      <c r="I381" s="296"/>
      <c r="J381" s="296"/>
    </row>
    <row r="382">
      <c r="A382" s="294"/>
      <c r="B382" s="295"/>
      <c r="C382" s="294"/>
      <c r="D382" s="296"/>
      <c r="E382" s="294"/>
      <c r="F382" s="294"/>
      <c r="G382" s="294"/>
      <c r="H382" s="296"/>
      <c r="I382" s="296"/>
      <c r="J382" s="296"/>
    </row>
    <row r="383">
      <c r="A383" s="294"/>
      <c r="B383" s="295"/>
      <c r="C383" s="294"/>
      <c r="D383" s="296"/>
      <c r="E383" s="294"/>
      <c r="F383" s="294"/>
      <c r="G383" s="294"/>
      <c r="H383" s="296"/>
      <c r="I383" s="296"/>
      <c r="J383" s="296"/>
    </row>
    <row r="384">
      <c r="A384" s="294"/>
      <c r="B384" s="295"/>
      <c r="C384" s="294"/>
      <c r="D384" s="296"/>
      <c r="E384" s="294"/>
      <c r="F384" s="294"/>
      <c r="G384" s="294"/>
      <c r="H384" s="296"/>
      <c r="I384" s="296"/>
      <c r="J384" s="296"/>
    </row>
    <row r="385">
      <c r="A385" s="294"/>
      <c r="B385" s="295"/>
      <c r="C385" s="294"/>
      <c r="D385" s="296"/>
      <c r="E385" s="294"/>
      <c r="F385" s="294"/>
      <c r="G385" s="294"/>
      <c r="H385" s="296"/>
      <c r="I385" s="296"/>
      <c r="J385" s="296"/>
    </row>
    <row r="386">
      <c r="A386" s="294"/>
      <c r="B386" s="295"/>
      <c r="C386" s="294"/>
      <c r="D386" s="296"/>
      <c r="E386" s="294"/>
      <c r="F386" s="294"/>
      <c r="G386" s="294"/>
      <c r="H386" s="296"/>
      <c r="I386" s="296"/>
      <c r="J386" s="296"/>
    </row>
    <row r="387">
      <c r="A387" s="294"/>
      <c r="B387" s="295"/>
      <c r="C387" s="294"/>
      <c r="D387" s="296"/>
      <c r="E387" s="294"/>
      <c r="F387" s="294"/>
      <c r="G387" s="294"/>
      <c r="H387" s="296"/>
      <c r="I387" s="296"/>
      <c r="J387" s="296"/>
    </row>
    <row r="388">
      <c r="A388" s="294"/>
      <c r="B388" s="295"/>
      <c r="C388" s="294"/>
      <c r="D388" s="296"/>
      <c r="E388" s="294"/>
      <c r="F388" s="294"/>
      <c r="G388" s="294"/>
      <c r="H388" s="296"/>
      <c r="I388" s="296"/>
      <c r="J388" s="296"/>
    </row>
    <row r="389">
      <c r="A389" s="294"/>
      <c r="B389" s="295"/>
      <c r="C389" s="294"/>
      <c r="D389" s="296"/>
      <c r="E389" s="294"/>
      <c r="F389" s="294"/>
      <c r="G389" s="294"/>
      <c r="H389" s="296"/>
      <c r="I389" s="296"/>
      <c r="J389" s="296"/>
    </row>
    <row r="390">
      <c r="A390" s="294"/>
      <c r="B390" s="295"/>
      <c r="C390" s="294"/>
      <c r="D390" s="296"/>
      <c r="E390" s="294"/>
      <c r="F390" s="294"/>
      <c r="G390" s="294"/>
      <c r="H390" s="296"/>
      <c r="I390" s="296"/>
      <c r="J390" s="296"/>
    </row>
    <row r="391">
      <c r="A391" s="294"/>
      <c r="B391" s="295"/>
      <c r="C391" s="294"/>
      <c r="D391" s="296"/>
      <c r="E391" s="294"/>
      <c r="F391" s="294"/>
      <c r="G391" s="294"/>
      <c r="H391" s="296"/>
      <c r="I391" s="296"/>
      <c r="J391" s="296"/>
    </row>
    <row r="392">
      <c r="A392" s="294"/>
      <c r="B392" s="295"/>
      <c r="C392" s="294"/>
      <c r="D392" s="296"/>
      <c r="E392" s="294"/>
      <c r="F392" s="294"/>
      <c r="G392" s="294"/>
      <c r="H392" s="296"/>
      <c r="I392" s="296"/>
      <c r="J392" s="296"/>
    </row>
    <row r="393">
      <c r="A393" s="294"/>
      <c r="B393" s="295"/>
      <c r="C393" s="294"/>
      <c r="D393" s="296"/>
      <c r="E393" s="294"/>
      <c r="F393" s="294"/>
      <c r="G393" s="294"/>
      <c r="H393" s="296"/>
      <c r="I393" s="296"/>
      <c r="J393" s="296"/>
    </row>
    <row r="394">
      <c r="A394" s="294"/>
      <c r="B394" s="295"/>
      <c r="C394" s="294"/>
      <c r="D394" s="296"/>
      <c r="E394" s="294"/>
      <c r="F394" s="294"/>
      <c r="G394" s="294"/>
      <c r="H394" s="296"/>
      <c r="I394" s="296"/>
      <c r="J394" s="296"/>
    </row>
    <row r="395">
      <c r="A395" s="294"/>
      <c r="B395" s="295"/>
      <c r="C395" s="294"/>
      <c r="D395" s="296"/>
      <c r="E395" s="294"/>
      <c r="F395" s="294"/>
      <c r="G395" s="294"/>
      <c r="H395" s="296"/>
      <c r="I395" s="296"/>
      <c r="J395" s="296"/>
    </row>
    <row r="396">
      <c r="A396" s="294"/>
      <c r="B396" s="295"/>
      <c r="C396" s="294"/>
      <c r="D396" s="296"/>
      <c r="E396" s="294"/>
      <c r="F396" s="294"/>
      <c r="G396" s="294"/>
      <c r="H396" s="296"/>
      <c r="I396" s="296"/>
      <c r="J396" s="296"/>
    </row>
    <row r="397">
      <c r="A397" s="294"/>
      <c r="B397" s="295"/>
      <c r="C397" s="294"/>
      <c r="D397" s="296"/>
      <c r="E397" s="294"/>
      <c r="F397" s="294"/>
      <c r="G397" s="294"/>
      <c r="H397" s="296"/>
      <c r="I397" s="296"/>
      <c r="J397" s="296"/>
    </row>
    <row r="398">
      <c r="A398" s="294"/>
      <c r="B398" s="295"/>
      <c r="C398" s="294"/>
      <c r="D398" s="296"/>
      <c r="E398" s="294"/>
      <c r="F398" s="294"/>
      <c r="G398" s="294"/>
      <c r="H398" s="296"/>
      <c r="I398" s="296"/>
      <c r="J398" s="296"/>
    </row>
    <row r="399">
      <c r="A399" s="294"/>
      <c r="B399" s="295"/>
      <c r="C399" s="294"/>
      <c r="D399" s="296"/>
      <c r="E399" s="294"/>
      <c r="F399" s="294"/>
      <c r="G399" s="294"/>
      <c r="H399" s="296"/>
      <c r="I399" s="296"/>
      <c r="J399" s="296"/>
    </row>
    <row r="400">
      <c r="A400" s="294"/>
      <c r="B400" s="295"/>
      <c r="C400" s="294"/>
      <c r="D400" s="296"/>
      <c r="E400" s="294"/>
      <c r="F400" s="294"/>
      <c r="G400" s="294"/>
      <c r="H400" s="296"/>
      <c r="I400" s="296"/>
      <c r="J400" s="296"/>
    </row>
    <row r="401">
      <c r="A401" s="294"/>
      <c r="B401" s="295"/>
      <c r="C401" s="294"/>
      <c r="D401" s="296"/>
      <c r="E401" s="294"/>
      <c r="F401" s="294"/>
      <c r="G401" s="294"/>
      <c r="H401" s="296"/>
      <c r="I401" s="296"/>
      <c r="J401" s="296"/>
    </row>
    <row r="402">
      <c r="A402" s="294"/>
      <c r="B402" s="295"/>
      <c r="C402" s="294"/>
      <c r="D402" s="296"/>
      <c r="E402" s="294"/>
      <c r="F402" s="294"/>
      <c r="G402" s="294"/>
      <c r="H402" s="296"/>
      <c r="I402" s="296"/>
      <c r="J402" s="296"/>
    </row>
    <row r="403">
      <c r="A403" s="294"/>
      <c r="B403" s="295"/>
      <c r="C403" s="294"/>
      <c r="D403" s="296"/>
      <c r="E403" s="294"/>
      <c r="F403" s="294"/>
      <c r="G403" s="294"/>
      <c r="H403" s="296"/>
      <c r="I403" s="296"/>
      <c r="J403" s="296"/>
    </row>
    <row r="404">
      <c r="A404" s="294"/>
      <c r="B404" s="295"/>
      <c r="C404" s="294"/>
      <c r="D404" s="296"/>
      <c r="E404" s="294"/>
      <c r="F404" s="294"/>
      <c r="G404" s="294"/>
      <c r="H404" s="296"/>
      <c r="I404" s="296"/>
      <c r="J404" s="296"/>
    </row>
    <row r="405">
      <c r="A405" s="294"/>
      <c r="B405" s="295"/>
      <c r="C405" s="294"/>
      <c r="D405" s="296"/>
      <c r="E405" s="294"/>
      <c r="F405" s="294"/>
      <c r="G405" s="294"/>
      <c r="H405" s="296"/>
      <c r="I405" s="296"/>
      <c r="J405" s="296"/>
    </row>
    <row r="406">
      <c r="A406" s="294"/>
      <c r="B406" s="295"/>
      <c r="C406" s="294"/>
      <c r="D406" s="296"/>
      <c r="E406" s="294"/>
      <c r="F406" s="294"/>
      <c r="G406" s="294"/>
      <c r="H406" s="296"/>
      <c r="I406" s="296"/>
      <c r="J406" s="296"/>
    </row>
    <row r="407">
      <c r="A407" s="294"/>
      <c r="B407" s="295"/>
      <c r="C407" s="294"/>
      <c r="D407" s="296"/>
      <c r="E407" s="294"/>
      <c r="F407" s="294"/>
      <c r="G407" s="294"/>
      <c r="H407" s="296"/>
      <c r="I407" s="296"/>
      <c r="J407" s="296"/>
    </row>
    <row r="408">
      <c r="A408" s="294"/>
      <c r="B408" s="295"/>
      <c r="C408" s="294"/>
      <c r="D408" s="296"/>
      <c r="E408" s="294"/>
      <c r="F408" s="294"/>
      <c r="G408" s="294"/>
      <c r="H408" s="296"/>
      <c r="I408" s="296"/>
      <c r="J408" s="296"/>
    </row>
    <row r="409">
      <c r="A409" s="294"/>
      <c r="B409" s="295"/>
      <c r="C409" s="294"/>
      <c r="D409" s="296"/>
      <c r="E409" s="294"/>
      <c r="F409" s="294"/>
      <c r="G409" s="294"/>
      <c r="H409" s="296"/>
      <c r="I409" s="296"/>
      <c r="J409" s="296"/>
    </row>
    <row r="410">
      <c r="A410" s="294"/>
      <c r="B410" s="295"/>
      <c r="C410" s="294"/>
      <c r="D410" s="296"/>
      <c r="E410" s="294"/>
      <c r="F410" s="294"/>
      <c r="G410" s="294"/>
      <c r="H410" s="296"/>
      <c r="I410" s="296"/>
      <c r="J410" s="296"/>
    </row>
    <row r="411">
      <c r="A411" s="294"/>
      <c r="B411" s="295"/>
      <c r="C411" s="294"/>
      <c r="D411" s="296"/>
      <c r="E411" s="294"/>
      <c r="F411" s="294"/>
      <c r="G411" s="294"/>
      <c r="H411" s="296"/>
      <c r="I411" s="296"/>
      <c r="J411" s="296"/>
    </row>
    <row r="412">
      <c r="A412" s="294"/>
      <c r="B412" s="295"/>
      <c r="C412" s="294"/>
      <c r="D412" s="296"/>
      <c r="E412" s="294"/>
      <c r="F412" s="294"/>
      <c r="G412" s="294"/>
      <c r="H412" s="296"/>
      <c r="I412" s="296"/>
      <c r="J412" s="296"/>
    </row>
    <row r="413">
      <c r="A413" s="294"/>
      <c r="B413" s="295"/>
      <c r="C413" s="294"/>
      <c r="D413" s="296"/>
      <c r="E413" s="294"/>
      <c r="F413" s="294"/>
      <c r="G413" s="294"/>
      <c r="H413" s="296"/>
      <c r="I413" s="296"/>
      <c r="J413" s="296"/>
    </row>
    <row r="414">
      <c r="A414" s="294"/>
      <c r="B414" s="295"/>
      <c r="C414" s="294"/>
      <c r="D414" s="296"/>
      <c r="E414" s="294"/>
      <c r="F414" s="294"/>
      <c r="G414" s="294"/>
      <c r="H414" s="296"/>
      <c r="I414" s="296"/>
      <c r="J414" s="296"/>
    </row>
    <row r="415">
      <c r="A415" s="294"/>
      <c r="B415" s="295"/>
      <c r="C415" s="294"/>
      <c r="D415" s="296"/>
      <c r="E415" s="294"/>
      <c r="F415" s="294"/>
      <c r="G415" s="294"/>
      <c r="H415" s="296"/>
      <c r="I415" s="296"/>
      <c r="J415" s="296"/>
    </row>
    <row r="416">
      <c r="A416" s="294"/>
      <c r="B416" s="295"/>
      <c r="C416" s="294"/>
      <c r="D416" s="296"/>
      <c r="E416" s="294"/>
      <c r="F416" s="294"/>
      <c r="G416" s="294"/>
      <c r="H416" s="296"/>
      <c r="I416" s="296"/>
      <c r="J416" s="296"/>
    </row>
    <row r="417">
      <c r="A417" s="294"/>
      <c r="B417" s="295"/>
      <c r="C417" s="294"/>
      <c r="D417" s="296"/>
      <c r="E417" s="294"/>
      <c r="F417" s="294"/>
      <c r="G417" s="294"/>
      <c r="H417" s="296"/>
      <c r="I417" s="296"/>
      <c r="J417" s="296"/>
    </row>
    <row r="418">
      <c r="A418" s="294"/>
      <c r="B418" s="295"/>
      <c r="C418" s="294"/>
      <c r="D418" s="296"/>
      <c r="E418" s="294"/>
      <c r="F418" s="294"/>
      <c r="G418" s="294"/>
      <c r="H418" s="296"/>
      <c r="I418" s="296"/>
      <c r="J418" s="296"/>
    </row>
    <row r="419">
      <c r="A419" s="294"/>
      <c r="B419" s="295"/>
      <c r="C419" s="294"/>
      <c r="D419" s="296"/>
      <c r="E419" s="294"/>
      <c r="F419" s="294"/>
      <c r="G419" s="294"/>
      <c r="H419" s="296"/>
      <c r="I419" s="296"/>
      <c r="J419" s="296"/>
    </row>
    <row r="420">
      <c r="A420" s="294"/>
      <c r="B420" s="295"/>
      <c r="C420" s="294"/>
      <c r="D420" s="296"/>
      <c r="E420" s="294"/>
      <c r="F420" s="294"/>
      <c r="G420" s="294"/>
      <c r="H420" s="296"/>
      <c r="I420" s="296"/>
      <c r="J420" s="296"/>
    </row>
    <row r="421">
      <c r="A421" s="294"/>
      <c r="B421" s="295"/>
      <c r="C421" s="294"/>
      <c r="D421" s="296"/>
      <c r="E421" s="294"/>
      <c r="F421" s="294"/>
      <c r="G421" s="294"/>
      <c r="H421" s="296"/>
      <c r="I421" s="296"/>
      <c r="J421" s="296"/>
    </row>
    <row r="422">
      <c r="A422" s="294"/>
      <c r="B422" s="295"/>
      <c r="C422" s="294"/>
      <c r="D422" s="296"/>
      <c r="E422" s="294"/>
      <c r="F422" s="294"/>
      <c r="G422" s="294"/>
      <c r="H422" s="296"/>
      <c r="I422" s="296"/>
      <c r="J422" s="296"/>
    </row>
    <row r="423">
      <c r="A423" s="294"/>
      <c r="B423" s="295"/>
      <c r="C423" s="294"/>
      <c r="D423" s="296"/>
      <c r="E423" s="294"/>
      <c r="F423" s="294"/>
      <c r="G423" s="294"/>
      <c r="H423" s="296"/>
      <c r="I423" s="296"/>
      <c r="J423" s="296"/>
    </row>
    <row r="424">
      <c r="A424" s="294"/>
      <c r="B424" s="295"/>
      <c r="C424" s="294"/>
      <c r="D424" s="296"/>
      <c r="E424" s="294"/>
      <c r="F424" s="294"/>
      <c r="G424" s="294"/>
      <c r="H424" s="296"/>
      <c r="I424" s="296"/>
      <c r="J424" s="296"/>
    </row>
    <row r="425">
      <c r="A425" s="294"/>
      <c r="B425" s="295"/>
      <c r="C425" s="294"/>
      <c r="D425" s="296"/>
      <c r="E425" s="294"/>
      <c r="F425" s="294"/>
      <c r="G425" s="294"/>
      <c r="H425" s="296"/>
      <c r="I425" s="296"/>
      <c r="J425" s="296"/>
    </row>
    <row r="426">
      <c r="A426" s="294"/>
      <c r="B426" s="295"/>
      <c r="C426" s="294"/>
      <c r="D426" s="296"/>
      <c r="E426" s="294"/>
      <c r="F426" s="294"/>
      <c r="G426" s="294"/>
      <c r="H426" s="296"/>
      <c r="I426" s="296"/>
      <c r="J426" s="296"/>
    </row>
    <row r="427">
      <c r="A427" s="294"/>
      <c r="B427" s="295"/>
      <c r="C427" s="294"/>
      <c r="D427" s="296"/>
      <c r="E427" s="294"/>
      <c r="F427" s="294"/>
      <c r="G427" s="294"/>
      <c r="H427" s="296"/>
      <c r="I427" s="296"/>
      <c r="J427" s="296"/>
    </row>
    <row r="428">
      <c r="A428" s="294"/>
      <c r="B428" s="295"/>
      <c r="C428" s="294"/>
      <c r="D428" s="296"/>
      <c r="E428" s="294"/>
      <c r="F428" s="294"/>
      <c r="G428" s="294"/>
      <c r="H428" s="296"/>
      <c r="I428" s="296"/>
      <c r="J428" s="296"/>
    </row>
    <row r="429">
      <c r="A429" s="294"/>
      <c r="B429" s="295"/>
      <c r="C429" s="294"/>
      <c r="D429" s="296"/>
      <c r="E429" s="294"/>
      <c r="F429" s="294"/>
      <c r="G429" s="294"/>
      <c r="H429" s="296"/>
      <c r="I429" s="296"/>
      <c r="J429" s="296"/>
    </row>
    <row r="430">
      <c r="A430" s="294"/>
      <c r="B430" s="295"/>
      <c r="C430" s="294"/>
      <c r="D430" s="296"/>
      <c r="E430" s="294"/>
      <c r="F430" s="294"/>
      <c r="G430" s="294"/>
      <c r="H430" s="296"/>
      <c r="I430" s="296"/>
      <c r="J430" s="296"/>
    </row>
    <row r="431">
      <c r="A431" s="294"/>
      <c r="B431" s="295"/>
      <c r="C431" s="294"/>
      <c r="D431" s="296"/>
      <c r="E431" s="294"/>
      <c r="F431" s="294"/>
      <c r="G431" s="294"/>
      <c r="H431" s="296"/>
      <c r="I431" s="296"/>
      <c r="J431" s="296"/>
    </row>
    <row r="432">
      <c r="A432" s="294"/>
      <c r="B432" s="295"/>
      <c r="C432" s="294"/>
      <c r="D432" s="296"/>
      <c r="E432" s="294"/>
      <c r="F432" s="294"/>
      <c r="G432" s="294"/>
      <c r="H432" s="296"/>
      <c r="I432" s="296"/>
      <c r="J432" s="296"/>
    </row>
    <row r="433">
      <c r="A433" s="294"/>
      <c r="B433" s="295"/>
      <c r="C433" s="294"/>
      <c r="D433" s="296"/>
      <c r="E433" s="294"/>
      <c r="F433" s="294"/>
      <c r="G433" s="294"/>
      <c r="H433" s="296"/>
      <c r="I433" s="296"/>
      <c r="J433" s="296"/>
    </row>
    <row r="434">
      <c r="A434" s="294"/>
      <c r="B434" s="295"/>
      <c r="C434" s="294"/>
      <c r="D434" s="296"/>
      <c r="E434" s="294"/>
      <c r="F434" s="294"/>
      <c r="G434" s="294"/>
      <c r="H434" s="296"/>
      <c r="I434" s="296"/>
      <c r="J434" s="296"/>
    </row>
    <row r="435">
      <c r="A435" s="294"/>
      <c r="B435" s="295"/>
      <c r="C435" s="294"/>
      <c r="D435" s="296"/>
      <c r="E435" s="294"/>
      <c r="F435" s="294"/>
      <c r="G435" s="294"/>
      <c r="H435" s="296"/>
      <c r="I435" s="296"/>
      <c r="J435" s="296"/>
    </row>
    <row r="436">
      <c r="A436" s="294"/>
      <c r="B436" s="295"/>
      <c r="C436" s="294"/>
      <c r="D436" s="296"/>
      <c r="E436" s="294"/>
      <c r="F436" s="294"/>
      <c r="G436" s="294"/>
      <c r="H436" s="296"/>
      <c r="I436" s="296"/>
      <c r="J436" s="296"/>
    </row>
    <row r="437">
      <c r="A437" s="294"/>
      <c r="B437" s="295"/>
      <c r="C437" s="294"/>
      <c r="D437" s="296"/>
      <c r="E437" s="294"/>
      <c r="F437" s="294"/>
      <c r="G437" s="294"/>
      <c r="H437" s="296"/>
      <c r="I437" s="296"/>
      <c r="J437" s="296"/>
    </row>
    <row r="438">
      <c r="A438" s="294"/>
      <c r="B438" s="295"/>
      <c r="C438" s="294"/>
      <c r="D438" s="296"/>
      <c r="E438" s="294"/>
      <c r="F438" s="294"/>
      <c r="G438" s="294"/>
      <c r="H438" s="296"/>
      <c r="I438" s="296"/>
      <c r="J438" s="296"/>
    </row>
    <row r="439">
      <c r="A439" s="294"/>
      <c r="B439" s="295"/>
      <c r="C439" s="294"/>
      <c r="D439" s="296"/>
      <c r="E439" s="294"/>
      <c r="F439" s="294"/>
      <c r="G439" s="294"/>
      <c r="H439" s="296"/>
      <c r="I439" s="296"/>
      <c r="J439" s="296"/>
    </row>
    <row r="440">
      <c r="A440" s="294"/>
      <c r="B440" s="295"/>
      <c r="C440" s="294"/>
      <c r="D440" s="296"/>
      <c r="E440" s="294"/>
      <c r="F440" s="294"/>
      <c r="G440" s="294"/>
      <c r="H440" s="296"/>
      <c r="I440" s="296"/>
      <c r="J440" s="296"/>
    </row>
    <row r="441">
      <c r="A441" s="294"/>
      <c r="B441" s="295"/>
      <c r="C441" s="294"/>
      <c r="D441" s="296"/>
      <c r="E441" s="294"/>
      <c r="F441" s="294"/>
      <c r="G441" s="294"/>
      <c r="H441" s="296"/>
      <c r="I441" s="296"/>
      <c r="J441" s="296"/>
    </row>
    <row r="442">
      <c r="A442" s="294"/>
      <c r="B442" s="295"/>
      <c r="C442" s="294"/>
      <c r="D442" s="296"/>
      <c r="E442" s="294"/>
      <c r="F442" s="294"/>
      <c r="G442" s="294"/>
      <c r="H442" s="296"/>
      <c r="I442" s="296"/>
      <c r="J442" s="296"/>
    </row>
    <row r="443">
      <c r="A443" s="294"/>
      <c r="B443" s="295"/>
      <c r="C443" s="294"/>
      <c r="D443" s="296"/>
      <c r="E443" s="294"/>
      <c r="F443" s="294"/>
      <c r="G443" s="294"/>
      <c r="H443" s="296"/>
      <c r="I443" s="296"/>
      <c r="J443" s="296"/>
    </row>
    <row r="444">
      <c r="A444" s="294"/>
      <c r="B444" s="295"/>
      <c r="C444" s="294"/>
      <c r="D444" s="296"/>
      <c r="E444" s="294"/>
      <c r="F444" s="294"/>
      <c r="G444" s="294"/>
      <c r="H444" s="296"/>
      <c r="I444" s="296"/>
      <c r="J444" s="296"/>
    </row>
    <row r="445">
      <c r="A445" s="294"/>
      <c r="B445" s="295"/>
      <c r="C445" s="294"/>
      <c r="D445" s="296"/>
      <c r="E445" s="294"/>
      <c r="F445" s="294"/>
      <c r="G445" s="294"/>
      <c r="H445" s="296"/>
      <c r="I445" s="296"/>
      <c r="J445" s="296"/>
    </row>
    <row r="446">
      <c r="A446" s="294"/>
      <c r="B446" s="295"/>
      <c r="C446" s="294"/>
      <c r="D446" s="296"/>
      <c r="E446" s="294"/>
      <c r="F446" s="294"/>
      <c r="G446" s="294"/>
      <c r="H446" s="296"/>
      <c r="I446" s="296"/>
      <c r="J446" s="296"/>
    </row>
    <row r="447">
      <c r="A447" s="294"/>
      <c r="B447" s="295"/>
      <c r="C447" s="294"/>
      <c r="D447" s="296"/>
      <c r="E447" s="294"/>
      <c r="F447" s="294"/>
      <c r="G447" s="294"/>
      <c r="H447" s="296"/>
      <c r="I447" s="296"/>
      <c r="J447" s="296"/>
    </row>
    <row r="448">
      <c r="A448" s="294"/>
      <c r="B448" s="295"/>
      <c r="C448" s="294"/>
      <c r="D448" s="296"/>
      <c r="E448" s="294"/>
      <c r="F448" s="294"/>
      <c r="G448" s="294"/>
      <c r="H448" s="296"/>
      <c r="I448" s="296"/>
      <c r="J448" s="296"/>
    </row>
    <row r="449">
      <c r="A449" s="294"/>
      <c r="B449" s="295"/>
      <c r="C449" s="294"/>
      <c r="D449" s="296"/>
      <c r="E449" s="294"/>
      <c r="F449" s="294"/>
      <c r="G449" s="294"/>
      <c r="H449" s="296"/>
      <c r="I449" s="296"/>
      <c r="J449" s="296"/>
    </row>
    <row r="450">
      <c r="A450" s="294"/>
      <c r="B450" s="295"/>
      <c r="C450" s="294"/>
      <c r="D450" s="296"/>
      <c r="E450" s="294"/>
      <c r="F450" s="294"/>
      <c r="G450" s="294"/>
      <c r="H450" s="296"/>
      <c r="I450" s="296"/>
      <c r="J450" s="296"/>
    </row>
    <row r="451">
      <c r="A451" s="294"/>
      <c r="B451" s="295"/>
      <c r="C451" s="294"/>
      <c r="D451" s="296"/>
      <c r="E451" s="294"/>
      <c r="F451" s="294"/>
      <c r="G451" s="294"/>
      <c r="H451" s="296"/>
      <c r="I451" s="296"/>
      <c r="J451" s="296"/>
    </row>
    <row r="452">
      <c r="A452" s="294"/>
      <c r="B452" s="295"/>
      <c r="C452" s="294"/>
      <c r="D452" s="296"/>
      <c r="E452" s="294"/>
      <c r="F452" s="294"/>
      <c r="G452" s="294"/>
      <c r="H452" s="296"/>
      <c r="I452" s="296"/>
      <c r="J452" s="296"/>
    </row>
    <row r="453">
      <c r="A453" s="294"/>
      <c r="B453" s="295"/>
      <c r="C453" s="294"/>
      <c r="D453" s="296"/>
      <c r="E453" s="294"/>
      <c r="F453" s="294"/>
      <c r="G453" s="294"/>
      <c r="H453" s="296"/>
      <c r="I453" s="296"/>
      <c r="J453" s="296"/>
    </row>
    <row r="454">
      <c r="A454" s="294"/>
      <c r="B454" s="295"/>
      <c r="C454" s="294"/>
      <c r="D454" s="296"/>
      <c r="E454" s="294"/>
      <c r="F454" s="294"/>
      <c r="G454" s="294"/>
      <c r="H454" s="296"/>
      <c r="I454" s="296"/>
      <c r="J454" s="296"/>
    </row>
    <row r="455">
      <c r="A455" s="294"/>
      <c r="B455" s="295"/>
      <c r="C455" s="294"/>
      <c r="D455" s="296"/>
      <c r="E455" s="294"/>
      <c r="F455" s="294"/>
      <c r="G455" s="294"/>
      <c r="H455" s="296"/>
      <c r="I455" s="296"/>
      <c r="J455" s="296"/>
    </row>
    <row r="456">
      <c r="A456" s="294"/>
      <c r="B456" s="295"/>
      <c r="C456" s="294"/>
      <c r="D456" s="296"/>
      <c r="E456" s="294"/>
      <c r="F456" s="294"/>
      <c r="G456" s="294"/>
      <c r="H456" s="296"/>
      <c r="I456" s="296"/>
      <c r="J456" s="296"/>
    </row>
    <row r="457">
      <c r="A457" s="294"/>
      <c r="B457" s="295"/>
      <c r="C457" s="294"/>
      <c r="D457" s="296"/>
      <c r="E457" s="294"/>
      <c r="F457" s="294"/>
      <c r="G457" s="294"/>
      <c r="H457" s="296"/>
      <c r="I457" s="296"/>
      <c r="J457" s="296"/>
    </row>
    <row r="458">
      <c r="A458" s="294"/>
      <c r="B458" s="295"/>
      <c r="C458" s="294"/>
      <c r="D458" s="296"/>
      <c r="E458" s="294"/>
      <c r="F458" s="294"/>
      <c r="G458" s="294"/>
      <c r="H458" s="296"/>
      <c r="I458" s="296"/>
      <c r="J458" s="296"/>
    </row>
    <row r="459">
      <c r="A459" s="294"/>
      <c r="B459" s="295"/>
      <c r="C459" s="294"/>
      <c r="D459" s="296"/>
      <c r="E459" s="294"/>
      <c r="F459" s="294"/>
      <c r="G459" s="294"/>
      <c r="H459" s="296"/>
      <c r="I459" s="296"/>
      <c r="J459" s="296"/>
    </row>
    <row r="460">
      <c r="A460" s="294"/>
      <c r="B460" s="295"/>
      <c r="C460" s="294"/>
      <c r="D460" s="296"/>
      <c r="E460" s="294"/>
      <c r="F460" s="294"/>
      <c r="G460" s="294"/>
      <c r="H460" s="296"/>
      <c r="I460" s="296"/>
      <c r="J460" s="296"/>
    </row>
    <row r="461">
      <c r="A461" s="294"/>
      <c r="B461" s="295"/>
      <c r="C461" s="294"/>
      <c r="D461" s="296"/>
      <c r="E461" s="294"/>
      <c r="F461" s="294"/>
      <c r="G461" s="294"/>
      <c r="H461" s="296"/>
      <c r="I461" s="296"/>
      <c r="J461" s="296"/>
    </row>
    <row r="462">
      <c r="A462" s="294"/>
      <c r="B462" s="295"/>
      <c r="C462" s="294"/>
      <c r="D462" s="296"/>
      <c r="E462" s="294"/>
      <c r="F462" s="294"/>
      <c r="G462" s="294"/>
      <c r="H462" s="296"/>
      <c r="I462" s="296"/>
      <c r="J462" s="296"/>
    </row>
    <row r="463">
      <c r="A463" s="294"/>
      <c r="B463" s="295"/>
      <c r="C463" s="294"/>
      <c r="D463" s="296"/>
      <c r="E463" s="294"/>
      <c r="F463" s="294"/>
      <c r="G463" s="294"/>
      <c r="H463" s="296"/>
      <c r="I463" s="296"/>
      <c r="J463" s="296"/>
    </row>
    <row r="464">
      <c r="A464" s="294"/>
      <c r="B464" s="295"/>
      <c r="C464" s="294"/>
      <c r="D464" s="296"/>
      <c r="E464" s="294"/>
      <c r="F464" s="294"/>
      <c r="G464" s="294"/>
      <c r="H464" s="296"/>
      <c r="I464" s="296"/>
      <c r="J464" s="296"/>
    </row>
    <row r="465">
      <c r="A465" s="294"/>
      <c r="B465" s="295"/>
      <c r="C465" s="294"/>
      <c r="D465" s="296"/>
      <c r="E465" s="294"/>
      <c r="F465" s="294"/>
      <c r="G465" s="294"/>
      <c r="H465" s="296"/>
      <c r="I465" s="296"/>
      <c r="J465" s="296"/>
    </row>
    <row r="466">
      <c r="A466" s="294"/>
      <c r="B466" s="295"/>
      <c r="C466" s="294"/>
      <c r="D466" s="296"/>
      <c r="E466" s="294"/>
      <c r="F466" s="294"/>
      <c r="G466" s="294"/>
      <c r="H466" s="296"/>
      <c r="I466" s="296"/>
      <c r="J466" s="296"/>
    </row>
    <row r="467">
      <c r="A467" s="294"/>
      <c r="B467" s="295"/>
      <c r="C467" s="294"/>
      <c r="D467" s="296"/>
      <c r="E467" s="294"/>
      <c r="F467" s="294"/>
      <c r="G467" s="294"/>
      <c r="H467" s="296"/>
      <c r="I467" s="296"/>
      <c r="J467" s="296"/>
    </row>
    <row r="468">
      <c r="A468" s="294"/>
      <c r="B468" s="295"/>
      <c r="C468" s="294"/>
      <c r="D468" s="296"/>
      <c r="E468" s="294"/>
      <c r="F468" s="294"/>
      <c r="G468" s="294"/>
      <c r="H468" s="296"/>
      <c r="I468" s="296"/>
      <c r="J468" s="296"/>
    </row>
    <row r="469">
      <c r="A469" s="294"/>
      <c r="B469" s="295"/>
      <c r="C469" s="294"/>
      <c r="D469" s="296"/>
      <c r="E469" s="294"/>
      <c r="F469" s="294"/>
      <c r="G469" s="294"/>
      <c r="H469" s="296"/>
      <c r="I469" s="296"/>
      <c r="J469" s="296"/>
    </row>
    <row r="470">
      <c r="A470" s="294"/>
      <c r="B470" s="295"/>
      <c r="C470" s="294"/>
      <c r="D470" s="296"/>
      <c r="E470" s="294"/>
      <c r="F470" s="294"/>
      <c r="G470" s="294"/>
      <c r="H470" s="296"/>
      <c r="I470" s="296"/>
      <c r="J470" s="296"/>
    </row>
    <row r="471">
      <c r="A471" s="294"/>
      <c r="B471" s="295"/>
      <c r="C471" s="294"/>
      <c r="D471" s="296"/>
      <c r="E471" s="294"/>
      <c r="F471" s="294"/>
      <c r="G471" s="294"/>
      <c r="H471" s="296"/>
      <c r="I471" s="296"/>
      <c r="J471" s="296"/>
    </row>
    <row r="472">
      <c r="A472" s="294"/>
      <c r="B472" s="295"/>
      <c r="C472" s="294"/>
      <c r="D472" s="296"/>
      <c r="E472" s="294"/>
      <c r="F472" s="294"/>
      <c r="G472" s="294"/>
      <c r="H472" s="296"/>
      <c r="I472" s="296"/>
      <c r="J472" s="296"/>
    </row>
    <row r="473">
      <c r="A473" s="294"/>
      <c r="B473" s="295"/>
      <c r="C473" s="294"/>
      <c r="D473" s="296"/>
      <c r="E473" s="294"/>
      <c r="F473" s="294"/>
      <c r="G473" s="294"/>
      <c r="H473" s="296"/>
      <c r="I473" s="296"/>
      <c r="J473" s="296"/>
    </row>
    <row r="474">
      <c r="A474" s="294"/>
      <c r="B474" s="295"/>
      <c r="C474" s="294"/>
      <c r="D474" s="296"/>
      <c r="E474" s="294"/>
      <c r="F474" s="294"/>
      <c r="G474" s="294"/>
      <c r="H474" s="296"/>
      <c r="I474" s="296"/>
      <c r="J474" s="296"/>
    </row>
    <row r="475">
      <c r="A475" s="294"/>
      <c r="B475" s="295"/>
      <c r="C475" s="294"/>
      <c r="D475" s="296"/>
      <c r="E475" s="294"/>
      <c r="F475" s="294"/>
      <c r="G475" s="294"/>
      <c r="H475" s="296"/>
      <c r="I475" s="296"/>
      <c r="J475" s="296"/>
    </row>
    <row r="476">
      <c r="A476" s="294"/>
      <c r="B476" s="295"/>
      <c r="C476" s="294"/>
      <c r="D476" s="296"/>
      <c r="E476" s="294"/>
      <c r="F476" s="294"/>
      <c r="G476" s="294"/>
      <c r="H476" s="296"/>
      <c r="I476" s="296"/>
      <c r="J476" s="296"/>
    </row>
    <row r="477">
      <c r="A477" s="294"/>
      <c r="B477" s="295"/>
      <c r="C477" s="294"/>
      <c r="D477" s="296"/>
      <c r="E477" s="294"/>
      <c r="F477" s="294"/>
      <c r="G477" s="294"/>
      <c r="H477" s="296"/>
      <c r="I477" s="296"/>
      <c r="J477" s="296"/>
    </row>
    <row r="478">
      <c r="A478" s="294"/>
      <c r="B478" s="295"/>
      <c r="C478" s="294"/>
      <c r="D478" s="296"/>
      <c r="E478" s="294"/>
      <c r="F478" s="294"/>
      <c r="G478" s="294"/>
      <c r="H478" s="296"/>
      <c r="I478" s="296"/>
      <c r="J478" s="296"/>
    </row>
    <row r="479">
      <c r="A479" s="294"/>
      <c r="B479" s="295"/>
      <c r="C479" s="294"/>
      <c r="D479" s="296"/>
      <c r="E479" s="294"/>
      <c r="F479" s="294"/>
      <c r="G479" s="294"/>
      <c r="H479" s="296"/>
      <c r="I479" s="296"/>
      <c r="J479" s="296"/>
    </row>
    <row r="480">
      <c r="A480" s="294"/>
      <c r="B480" s="295"/>
      <c r="C480" s="294"/>
      <c r="D480" s="296"/>
      <c r="E480" s="294"/>
      <c r="F480" s="294"/>
      <c r="G480" s="294"/>
      <c r="H480" s="296"/>
      <c r="I480" s="296"/>
      <c r="J480" s="296"/>
    </row>
    <row r="481">
      <c r="A481" s="294"/>
      <c r="B481" s="295"/>
      <c r="C481" s="294"/>
      <c r="D481" s="296"/>
      <c r="E481" s="294"/>
      <c r="F481" s="294"/>
      <c r="G481" s="294"/>
      <c r="H481" s="296"/>
      <c r="I481" s="296"/>
      <c r="J481" s="296"/>
    </row>
    <row r="482">
      <c r="A482" s="294"/>
      <c r="B482" s="295"/>
      <c r="C482" s="294"/>
      <c r="D482" s="296"/>
      <c r="E482" s="294"/>
      <c r="F482" s="294"/>
      <c r="G482" s="294"/>
      <c r="H482" s="296"/>
      <c r="I482" s="296"/>
      <c r="J482" s="296"/>
    </row>
    <row r="483">
      <c r="A483" s="294"/>
      <c r="B483" s="295"/>
      <c r="C483" s="294"/>
      <c r="D483" s="296"/>
      <c r="E483" s="294"/>
      <c r="F483" s="294"/>
      <c r="G483" s="294"/>
      <c r="H483" s="296"/>
      <c r="I483" s="296"/>
      <c r="J483" s="296"/>
    </row>
    <row r="484">
      <c r="A484" s="294"/>
      <c r="B484" s="295"/>
      <c r="C484" s="294"/>
      <c r="D484" s="296"/>
      <c r="E484" s="294"/>
      <c r="F484" s="294"/>
      <c r="G484" s="294"/>
      <c r="H484" s="296"/>
      <c r="I484" s="296"/>
      <c r="J484" s="296"/>
    </row>
    <row r="485">
      <c r="A485" s="294"/>
      <c r="B485" s="295"/>
      <c r="C485" s="294"/>
      <c r="D485" s="296"/>
      <c r="E485" s="294"/>
      <c r="F485" s="294"/>
      <c r="G485" s="294"/>
      <c r="H485" s="296"/>
      <c r="I485" s="296"/>
      <c r="J485" s="296"/>
    </row>
    <row r="486">
      <c r="A486" s="294"/>
      <c r="B486" s="295"/>
      <c r="C486" s="294"/>
      <c r="D486" s="296"/>
      <c r="E486" s="294"/>
      <c r="F486" s="294"/>
      <c r="G486" s="294"/>
      <c r="H486" s="296"/>
      <c r="I486" s="296"/>
      <c r="J486" s="296"/>
    </row>
    <row r="487">
      <c r="A487" s="294"/>
      <c r="B487" s="295"/>
      <c r="C487" s="294"/>
      <c r="D487" s="296"/>
      <c r="E487" s="294"/>
      <c r="F487" s="294"/>
      <c r="G487" s="294"/>
      <c r="H487" s="296"/>
      <c r="I487" s="296"/>
      <c r="J487" s="296"/>
    </row>
    <row r="488">
      <c r="A488" s="294"/>
      <c r="B488" s="295"/>
      <c r="C488" s="294"/>
      <c r="D488" s="296"/>
      <c r="E488" s="294"/>
      <c r="F488" s="294"/>
      <c r="G488" s="294"/>
      <c r="H488" s="296"/>
      <c r="I488" s="296"/>
      <c r="J488" s="296"/>
    </row>
    <row r="489">
      <c r="A489" s="294"/>
      <c r="B489" s="295"/>
      <c r="C489" s="294"/>
      <c r="D489" s="296"/>
      <c r="E489" s="294"/>
      <c r="F489" s="294"/>
      <c r="G489" s="294"/>
      <c r="H489" s="296"/>
      <c r="I489" s="296"/>
      <c r="J489" s="296"/>
    </row>
    <row r="490">
      <c r="A490" s="294"/>
      <c r="B490" s="295"/>
      <c r="C490" s="294"/>
      <c r="D490" s="296"/>
      <c r="E490" s="294"/>
      <c r="F490" s="294"/>
      <c r="G490" s="294"/>
      <c r="H490" s="296"/>
      <c r="I490" s="296"/>
      <c r="J490" s="296"/>
    </row>
    <row r="491">
      <c r="A491" s="294"/>
      <c r="B491" s="295"/>
      <c r="C491" s="294"/>
      <c r="D491" s="296"/>
      <c r="E491" s="294"/>
      <c r="F491" s="294"/>
      <c r="G491" s="294"/>
      <c r="H491" s="296"/>
      <c r="I491" s="296"/>
      <c r="J491" s="296"/>
    </row>
    <row r="492">
      <c r="A492" s="294"/>
      <c r="B492" s="295"/>
      <c r="C492" s="294"/>
      <c r="D492" s="296"/>
      <c r="E492" s="294"/>
      <c r="F492" s="294"/>
      <c r="G492" s="294"/>
      <c r="H492" s="296"/>
      <c r="I492" s="296"/>
      <c r="J492" s="296"/>
    </row>
    <row r="493">
      <c r="A493" s="294"/>
      <c r="B493" s="295"/>
      <c r="C493" s="294"/>
      <c r="D493" s="296"/>
      <c r="E493" s="294"/>
      <c r="F493" s="294"/>
      <c r="G493" s="294"/>
      <c r="H493" s="296"/>
      <c r="I493" s="296"/>
      <c r="J493" s="296"/>
    </row>
    <row r="494">
      <c r="A494" s="294"/>
      <c r="B494" s="295"/>
      <c r="C494" s="294"/>
      <c r="D494" s="296"/>
      <c r="E494" s="294"/>
      <c r="F494" s="294"/>
      <c r="G494" s="294"/>
      <c r="H494" s="296"/>
      <c r="I494" s="296"/>
      <c r="J494" s="296"/>
    </row>
    <row r="495">
      <c r="A495" s="294"/>
      <c r="B495" s="295"/>
      <c r="C495" s="294"/>
      <c r="D495" s="296"/>
      <c r="E495" s="294"/>
      <c r="F495" s="294"/>
      <c r="G495" s="294"/>
      <c r="H495" s="296"/>
      <c r="I495" s="296"/>
      <c r="J495" s="296"/>
    </row>
    <row r="496">
      <c r="A496" s="294"/>
      <c r="B496" s="295"/>
      <c r="C496" s="294"/>
      <c r="D496" s="296"/>
      <c r="E496" s="294"/>
      <c r="F496" s="294"/>
      <c r="G496" s="294"/>
      <c r="H496" s="296"/>
      <c r="I496" s="296"/>
      <c r="J496" s="296"/>
    </row>
    <row r="497">
      <c r="A497" s="294"/>
      <c r="B497" s="295"/>
      <c r="C497" s="294"/>
      <c r="D497" s="296"/>
      <c r="E497" s="294"/>
      <c r="F497" s="294"/>
      <c r="G497" s="294"/>
      <c r="H497" s="296"/>
      <c r="I497" s="296"/>
      <c r="J497" s="296"/>
    </row>
    <row r="498">
      <c r="A498" s="294"/>
      <c r="B498" s="295"/>
      <c r="C498" s="294"/>
      <c r="D498" s="296"/>
      <c r="E498" s="294"/>
      <c r="F498" s="294"/>
      <c r="G498" s="294"/>
      <c r="H498" s="296"/>
      <c r="I498" s="296"/>
      <c r="J498" s="296"/>
    </row>
    <row r="499">
      <c r="A499" s="294"/>
      <c r="B499" s="295"/>
      <c r="C499" s="294"/>
      <c r="D499" s="296"/>
      <c r="E499" s="294"/>
      <c r="F499" s="294"/>
      <c r="G499" s="294"/>
      <c r="H499" s="296"/>
      <c r="I499" s="296"/>
      <c r="J499" s="296"/>
    </row>
    <row r="500">
      <c r="A500" s="294"/>
      <c r="B500" s="295"/>
      <c r="C500" s="294"/>
      <c r="D500" s="296"/>
      <c r="E500" s="294"/>
      <c r="F500" s="294"/>
      <c r="G500" s="294"/>
      <c r="H500" s="296"/>
      <c r="I500" s="296"/>
      <c r="J500" s="296"/>
    </row>
    <row r="501">
      <c r="A501" s="294"/>
      <c r="B501" s="295"/>
      <c r="C501" s="294"/>
      <c r="D501" s="296"/>
      <c r="E501" s="294"/>
      <c r="F501" s="294"/>
      <c r="G501" s="294"/>
      <c r="H501" s="296"/>
      <c r="I501" s="296"/>
      <c r="J501" s="296"/>
    </row>
    <row r="502">
      <c r="A502" s="294"/>
      <c r="B502" s="295"/>
      <c r="C502" s="294"/>
      <c r="D502" s="296"/>
      <c r="E502" s="294"/>
      <c r="F502" s="294"/>
      <c r="G502" s="294"/>
      <c r="H502" s="296"/>
      <c r="I502" s="296"/>
      <c r="J502" s="296"/>
    </row>
    <row r="503">
      <c r="A503" s="294"/>
      <c r="B503" s="295"/>
      <c r="C503" s="294"/>
      <c r="D503" s="296"/>
      <c r="E503" s="294"/>
      <c r="F503" s="294"/>
      <c r="G503" s="294"/>
      <c r="H503" s="296"/>
      <c r="I503" s="296"/>
      <c r="J503" s="296"/>
    </row>
    <row r="504">
      <c r="A504" s="294"/>
      <c r="B504" s="295"/>
      <c r="C504" s="294"/>
      <c r="D504" s="296"/>
      <c r="E504" s="294"/>
      <c r="F504" s="294"/>
      <c r="G504" s="294"/>
      <c r="H504" s="296"/>
      <c r="I504" s="296"/>
      <c r="J504" s="296"/>
    </row>
    <row r="505">
      <c r="A505" s="294"/>
      <c r="B505" s="295"/>
      <c r="C505" s="294"/>
      <c r="D505" s="296"/>
      <c r="E505" s="294"/>
      <c r="F505" s="294"/>
      <c r="G505" s="294"/>
      <c r="H505" s="296"/>
      <c r="I505" s="296"/>
      <c r="J505" s="296"/>
    </row>
    <row r="506">
      <c r="A506" s="294"/>
      <c r="B506" s="295"/>
      <c r="C506" s="294"/>
      <c r="D506" s="296"/>
      <c r="E506" s="294"/>
      <c r="F506" s="294"/>
      <c r="G506" s="294"/>
      <c r="H506" s="296"/>
      <c r="I506" s="296"/>
      <c r="J506" s="296"/>
    </row>
    <row r="507">
      <c r="A507" s="294"/>
      <c r="B507" s="295"/>
      <c r="C507" s="294"/>
      <c r="D507" s="296"/>
      <c r="E507" s="294"/>
      <c r="F507" s="294"/>
      <c r="G507" s="294"/>
      <c r="H507" s="296"/>
      <c r="I507" s="296"/>
      <c r="J507" s="296"/>
    </row>
    <row r="508">
      <c r="A508" s="294"/>
      <c r="B508" s="295"/>
      <c r="C508" s="294"/>
      <c r="D508" s="296"/>
      <c r="E508" s="294"/>
      <c r="F508" s="294"/>
      <c r="G508" s="294"/>
      <c r="H508" s="296"/>
      <c r="I508" s="296"/>
      <c r="J508" s="296"/>
    </row>
    <row r="509">
      <c r="A509" s="294"/>
      <c r="B509" s="295"/>
      <c r="C509" s="294"/>
      <c r="D509" s="296"/>
      <c r="E509" s="294"/>
      <c r="F509" s="294"/>
      <c r="G509" s="294"/>
      <c r="H509" s="296"/>
      <c r="I509" s="296"/>
      <c r="J509" s="296"/>
    </row>
    <row r="510">
      <c r="A510" s="294"/>
      <c r="B510" s="295"/>
      <c r="C510" s="294"/>
      <c r="D510" s="296"/>
      <c r="E510" s="294"/>
      <c r="F510" s="294"/>
      <c r="G510" s="294"/>
      <c r="H510" s="296"/>
      <c r="I510" s="296"/>
      <c r="J510" s="296"/>
    </row>
    <row r="511">
      <c r="A511" s="294"/>
      <c r="B511" s="295"/>
      <c r="C511" s="294"/>
      <c r="D511" s="296"/>
      <c r="E511" s="294"/>
      <c r="F511" s="294"/>
      <c r="G511" s="294"/>
      <c r="H511" s="296"/>
      <c r="I511" s="296"/>
      <c r="J511" s="296"/>
    </row>
    <row r="512">
      <c r="A512" s="294"/>
      <c r="B512" s="295"/>
      <c r="C512" s="294"/>
      <c r="D512" s="296"/>
      <c r="E512" s="294"/>
      <c r="F512" s="294"/>
      <c r="G512" s="294"/>
      <c r="H512" s="296"/>
      <c r="I512" s="296"/>
      <c r="J512" s="296"/>
    </row>
    <row r="513">
      <c r="A513" s="294"/>
      <c r="B513" s="295"/>
      <c r="C513" s="294"/>
      <c r="D513" s="296"/>
      <c r="E513" s="294"/>
      <c r="F513" s="294"/>
      <c r="G513" s="294"/>
      <c r="H513" s="296"/>
      <c r="I513" s="296"/>
      <c r="J513" s="296"/>
    </row>
    <row r="514">
      <c r="A514" s="294"/>
      <c r="B514" s="295"/>
      <c r="C514" s="294"/>
      <c r="D514" s="296"/>
      <c r="E514" s="294"/>
      <c r="F514" s="294"/>
      <c r="G514" s="294"/>
      <c r="H514" s="296"/>
      <c r="I514" s="296"/>
      <c r="J514" s="296"/>
    </row>
    <row r="515">
      <c r="A515" s="294"/>
      <c r="B515" s="295"/>
      <c r="C515" s="294"/>
      <c r="D515" s="296"/>
      <c r="E515" s="294"/>
      <c r="F515" s="294"/>
      <c r="G515" s="294"/>
      <c r="H515" s="296"/>
      <c r="I515" s="296"/>
      <c r="J515" s="296"/>
    </row>
    <row r="516">
      <c r="A516" s="294"/>
      <c r="B516" s="295"/>
      <c r="C516" s="294"/>
      <c r="D516" s="296"/>
      <c r="E516" s="294"/>
      <c r="F516" s="294"/>
      <c r="G516" s="294"/>
      <c r="H516" s="296"/>
      <c r="I516" s="296"/>
      <c r="J516" s="296"/>
    </row>
    <row r="517">
      <c r="A517" s="294"/>
      <c r="B517" s="295"/>
      <c r="C517" s="294"/>
      <c r="D517" s="296"/>
      <c r="E517" s="294"/>
      <c r="F517" s="294"/>
      <c r="G517" s="294"/>
      <c r="H517" s="296"/>
      <c r="I517" s="296"/>
      <c r="J517" s="296"/>
    </row>
    <row r="518">
      <c r="A518" s="294"/>
      <c r="B518" s="295"/>
      <c r="C518" s="294"/>
      <c r="D518" s="296"/>
      <c r="E518" s="294"/>
      <c r="F518" s="294"/>
      <c r="G518" s="294"/>
      <c r="H518" s="296"/>
      <c r="I518" s="296"/>
      <c r="J518" s="296"/>
    </row>
    <row r="519">
      <c r="A519" s="294"/>
      <c r="B519" s="295"/>
      <c r="C519" s="294"/>
      <c r="D519" s="296"/>
      <c r="E519" s="294"/>
      <c r="F519" s="294"/>
      <c r="G519" s="294"/>
      <c r="H519" s="296"/>
      <c r="I519" s="296"/>
      <c r="J519" s="296"/>
    </row>
    <row r="520">
      <c r="A520" s="294"/>
      <c r="B520" s="295"/>
      <c r="C520" s="294"/>
      <c r="D520" s="296"/>
      <c r="E520" s="294"/>
      <c r="F520" s="294"/>
      <c r="G520" s="294"/>
      <c r="H520" s="296"/>
      <c r="I520" s="296"/>
      <c r="J520" s="296"/>
    </row>
    <row r="521">
      <c r="A521" s="294"/>
      <c r="B521" s="295"/>
      <c r="C521" s="294"/>
      <c r="D521" s="296"/>
      <c r="E521" s="294"/>
      <c r="F521" s="294"/>
      <c r="G521" s="294"/>
      <c r="H521" s="296"/>
      <c r="I521" s="296"/>
      <c r="J521" s="296"/>
    </row>
    <row r="522">
      <c r="A522" s="294"/>
      <c r="B522" s="295"/>
      <c r="C522" s="294"/>
      <c r="D522" s="296"/>
      <c r="E522" s="294"/>
      <c r="F522" s="294"/>
      <c r="G522" s="294"/>
      <c r="H522" s="296"/>
      <c r="I522" s="296"/>
      <c r="J522" s="296"/>
    </row>
    <row r="523">
      <c r="A523" s="294"/>
      <c r="B523" s="295"/>
      <c r="C523" s="294"/>
      <c r="D523" s="296"/>
      <c r="E523" s="294"/>
      <c r="F523" s="294"/>
      <c r="G523" s="294"/>
      <c r="H523" s="296"/>
      <c r="I523" s="296"/>
      <c r="J523" s="296"/>
    </row>
    <row r="524">
      <c r="A524" s="294"/>
      <c r="B524" s="295"/>
      <c r="C524" s="294"/>
      <c r="D524" s="296"/>
      <c r="E524" s="294"/>
      <c r="F524" s="294"/>
      <c r="G524" s="294"/>
      <c r="H524" s="296"/>
      <c r="I524" s="296"/>
      <c r="J524" s="296"/>
    </row>
    <row r="525">
      <c r="A525" s="294"/>
      <c r="B525" s="295"/>
      <c r="C525" s="294"/>
      <c r="D525" s="296"/>
      <c r="E525" s="294"/>
      <c r="F525" s="294"/>
      <c r="G525" s="294"/>
      <c r="H525" s="296"/>
      <c r="I525" s="296"/>
      <c r="J525" s="296"/>
    </row>
    <row r="526">
      <c r="A526" s="294"/>
      <c r="B526" s="295"/>
      <c r="C526" s="294"/>
      <c r="D526" s="296"/>
      <c r="E526" s="294"/>
      <c r="F526" s="294"/>
      <c r="G526" s="294"/>
      <c r="H526" s="296"/>
      <c r="I526" s="296"/>
      <c r="J526" s="296"/>
    </row>
    <row r="527">
      <c r="A527" s="294"/>
      <c r="B527" s="295"/>
      <c r="C527" s="294"/>
      <c r="D527" s="296"/>
      <c r="E527" s="294"/>
      <c r="F527" s="294"/>
      <c r="G527" s="294"/>
      <c r="H527" s="296"/>
      <c r="I527" s="296"/>
      <c r="J527" s="296"/>
    </row>
    <row r="528">
      <c r="A528" s="294"/>
      <c r="B528" s="295"/>
      <c r="C528" s="294"/>
      <c r="D528" s="296"/>
      <c r="E528" s="294"/>
      <c r="F528" s="294"/>
      <c r="G528" s="294"/>
      <c r="H528" s="296"/>
      <c r="I528" s="296"/>
      <c r="J528" s="296"/>
    </row>
    <row r="529">
      <c r="A529" s="294"/>
      <c r="B529" s="295"/>
      <c r="C529" s="294"/>
      <c r="D529" s="296"/>
      <c r="E529" s="294"/>
      <c r="F529" s="294"/>
      <c r="G529" s="294"/>
      <c r="H529" s="296"/>
      <c r="I529" s="296"/>
      <c r="J529" s="296"/>
    </row>
    <row r="530">
      <c r="A530" s="294"/>
      <c r="B530" s="295"/>
      <c r="C530" s="294"/>
      <c r="D530" s="296"/>
      <c r="E530" s="294"/>
      <c r="F530" s="294"/>
      <c r="G530" s="294"/>
      <c r="H530" s="296"/>
      <c r="I530" s="296"/>
      <c r="J530" s="296"/>
    </row>
    <row r="531">
      <c r="A531" s="294"/>
      <c r="B531" s="295"/>
      <c r="C531" s="294"/>
      <c r="D531" s="296"/>
      <c r="E531" s="294"/>
      <c r="F531" s="294"/>
      <c r="G531" s="294"/>
      <c r="H531" s="296"/>
      <c r="I531" s="296"/>
      <c r="J531" s="296"/>
    </row>
    <row r="532">
      <c r="A532" s="294"/>
      <c r="B532" s="295"/>
      <c r="C532" s="294"/>
      <c r="D532" s="296"/>
      <c r="E532" s="294"/>
      <c r="F532" s="294"/>
      <c r="G532" s="294"/>
      <c r="H532" s="296"/>
      <c r="I532" s="296"/>
      <c r="J532" s="296"/>
    </row>
    <row r="533">
      <c r="A533" s="294"/>
      <c r="B533" s="295"/>
      <c r="C533" s="294"/>
      <c r="D533" s="296"/>
      <c r="E533" s="294"/>
      <c r="F533" s="294"/>
      <c r="G533" s="294"/>
      <c r="H533" s="296"/>
      <c r="I533" s="296"/>
      <c r="J533" s="296"/>
    </row>
    <row r="534">
      <c r="A534" s="294"/>
      <c r="B534" s="295"/>
      <c r="C534" s="294"/>
      <c r="D534" s="296"/>
      <c r="E534" s="294"/>
      <c r="F534" s="294"/>
      <c r="G534" s="294"/>
      <c r="H534" s="296"/>
      <c r="I534" s="296"/>
      <c r="J534" s="296"/>
    </row>
    <row r="535">
      <c r="A535" s="294"/>
      <c r="B535" s="295"/>
      <c r="C535" s="294"/>
      <c r="D535" s="296"/>
      <c r="E535" s="294"/>
      <c r="F535" s="294"/>
      <c r="G535" s="294"/>
      <c r="H535" s="296"/>
      <c r="I535" s="296"/>
      <c r="J535" s="296"/>
    </row>
    <row r="536">
      <c r="A536" s="294"/>
      <c r="B536" s="295"/>
      <c r="C536" s="294"/>
      <c r="D536" s="296"/>
      <c r="E536" s="294"/>
      <c r="F536" s="294"/>
      <c r="G536" s="294"/>
      <c r="H536" s="296"/>
      <c r="I536" s="296"/>
      <c r="J536" s="296"/>
    </row>
    <row r="537">
      <c r="A537" s="294"/>
      <c r="B537" s="295"/>
      <c r="C537" s="294"/>
      <c r="D537" s="296"/>
      <c r="E537" s="294"/>
      <c r="F537" s="294"/>
      <c r="G537" s="294"/>
      <c r="H537" s="296"/>
      <c r="I537" s="296"/>
      <c r="J537" s="296"/>
    </row>
    <row r="538">
      <c r="A538" s="294"/>
      <c r="B538" s="295"/>
      <c r="C538" s="294"/>
      <c r="D538" s="296"/>
      <c r="E538" s="294"/>
      <c r="F538" s="294"/>
      <c r="G538" s="294"/>
      <c r="H538" s="296"/>
      <c r="I538" s="296"/>
      <c r="J538" s="296"/>
    </row>
    <row r="539">
      <c r="A539" s="294"/>
      <c r="B539" s="295"/>
      <c r="C539" s="294"/>
      <c r="D539" s="296"/>
      <c r="E539" s="294"/>
      <c r="F539" s="294"/>
      <c r="G539" s="294"/>
      <c r="H539" s="296"/>
      <c r="I539" s="296"/>
      <c r="J539" s="296"/>
    </row>
    <row r="540">
      <c r="A540" s="294"/>
      <c r="B540" s="295"/>
      <c r="C540" s="294"/>
      <c r="D540" s="296"/>
      <c r="E540" s="294"/>
      <c r="F540" s="294"/>
      <c r="G540" s="294"/>
      <c r="H540" s="296"/>
      <c r="I540" s="296"/>
      <c r="J540" s="296"/>
    </row>
    <row r="541">
      <c r="A541" s="294"/>
      <c r="B541" s="295"/>
      <c r="C541" s="294"/>
      <c r="D541" s="296"/>
      <c r="E541" s="294"/>
      <c r="F541" s="294"/>
      <c r="G541" s="294"/>
      <c r="H541" s="296"/>
      <c r="I541" s="296"/>
      <c r="J541" s="296"/>
    </row>
    <row r="542">
      <c r="A542" s="294"/>
      <c r="B542" s="295"/>
      <c r="C542" s="294"/>
      <c r="D542" s="296"/>
      <c r="E542" s="294"/>
      <c r="F542" s="294"/>
      <c r="G542" s="294"/>
      <c r="H542" s="296"/>
      <c r="I542" s="296"/>
      <c r="J542" s="296"/>
    </row>
    <row r="543">
      <c r="A543" s="294"/>
      <c r="B543" s="295"/>
      <c r="C543" s="294"/>
      <c r="D543" s="296"/>
      <c r="E543" s="294"/>
      <c r="F543" s="294"/>
      <c r="G543" s="294"/>
      <c r="H543" s="296"/>
      <c r="I543" s="296"/>
      <c r="J543" s="296"/>
    </row>
    <row r="544">
      <c r="A544" s="294"/>
      <c r="B544" s="295"/>
      <c r="C544" s="294"/>
      <c r="D544" s="296"/>
      <c r="E544" s="294"/>
      <c r="F544" s="294"/>
      <c r="G544" s="294"/>
      <c r="H544" s="296"/>
      <c r="I544" s="296"/>
      <c r="J544" s="296"/>
    </row>
    <row r="545">
      <c r="A545" s="294"/>
      <c r="B545" s="295"/>
      <c r="C545" s="294"/>
      <c r="D545" s="296"/>
      <c r="E545" s="294"/>
      <c r="F545" s="294"/>
      <c r="G545" s="294"/>
      <c r="H545" s="296"/>
      <c r="I545" s="296"/>
      <c r="J545" s="296"/>
    </row>
    <row r="546">
      <c r="A546" s="294"/>
      <c r="B546" s="295"/>
      <c r="C546" s="294"/>
      <c r="D546" s="296"/>
      <c r="E546" s="294"/>
      <c r="F546" s="294"/>
      <c r="G546" s="294"/>
      <c r="H546" s="296"/>
      <c r="I546" s="296"/>
      <c r="J546" s="296"/>
    </row>
    <row r="547">
      <c r="A547" s="294"/>
      <c r="B547" s="295"/>
      <c r="C547" s="294"/>
      <c r="D547" s="296"/>
      <c r="E547" s="294"/>
      <c r="F547" s="294"/>
      <c r="G547" s="294"/>
      <c r="H547" s="296"/>
      <c r="I547" s="296"/>
      <c r="J547" s="296"/>
    </row>
    <row r="548">
      <c r="A548" s="294"/>
      <c r="B548" s="295"/>
      <c r="C548" s="294"/>
      <c r="D548" s="296"/>
      <c r="E548" s="294"/>
      <c r="F548" s="294"/>
      <c r="G548" s="294"/>
      <c r="H548" s="296"/>
      <c r="I548" s="296"/>
      <c r="J548" s="296"/>
    </row>
    <row r="549">
      <c r="A549" s="294"/>
      <c r="B549" s="295"/>
      <c r="C549" s="294"/>
      <c r="D549" s="296"/>
      <c r="E549" s="294"/>
      <c r="F549" s="294"/>
      <c r="G549" s="294"/>
      <c r="H549" s="296"/>
      <c r="I549" s="296"/>
      <c r="J549" s="296"/>
    </row>
    <row r="550">
      <c r="A550" s="294"/>
      <c r="B550" s="295"/>
      <c r="C550" s="294"/>
      <c r="D550" s="296"/>
      <c r="E550" s="294"/>
      <c r="F550" s="294"/>
      <c r="G550" s="294"/>
      <c r="H550" s="296"/>
      <c r="I550" s="296"/>
      <c r="J550" s="296"/>
    </row>
    <row r="551">
      <c r="A551" s="294"/>
      <c r="B551" s="295"/>
      <c r="C551" s="294"/>
      <c r="D551" s="296"/>
      <c r="E551" s="294"/>
      <c r="F551" s="294"/>
      <c r="G551" s="294"/>
      <c r="H551" s="296"/>
      <c r="I551" s="296"/>
      <c r="J551" s="296"/>
    </row>
    <row r="552">
      <c r="A552" s="294"/>
      <c r="B552" s="295"/>
      <c r="C552" s="294"/>
      <c r="D552" s="296"/>
      <c r="E552" s="294"/>
      <c r="F552" s="294"/>
      <c r="G552" s="294"/>
      <c r="H552" s="296"/>
      <c r="I552" s="296"/>
      <c r="J552" s="296"/>
    </row>
    <row r="553">
      <c r="A553" s="294"/>
      <c r="B553" s="295"/>
      <c r="C553" s="294"/>
      <c r="D553" s="296"/>
      <c r="E553" s="294"/>
      <c r="F553" s="294"/>
      <c r="G553" s="294"/>
      <c r="H553" s="296"/>
      <c r="I553" s="296"/>
      <c r="J553" s="296"/>
    </row>
    <row r="554">
      <c r="A554" s="294"/>
      <c r="B554" s="295"/>
      <c r="C554" s="294"/>
      <c r="D554" s="296"/>
      <c r="E554" s="294"/>
      <c r="F554" s="294"/>
      <c r="G554" s="294"/>
      <c r="H554" s="296"/>
      <c r="I554" s="296"/>
      <c r="J554" s="296"/>
    </row>
    <row r="555">
      <c r="A555" s="294"/>
      <c r="B555" s="295"/>
      <c r="C555" s="294"/>
      <c r="D555" s="296"/>
      <c r="E555" s="294"/>
      <c r="F555" s="294"/>
      <c r="G555" s="294"/>
      <c r="H555" s="296"/>
      <c r="I555" s="296"/>
      <c r="J555" s="296"/>
    </row>
    <row r="556">
      <c r="A556" s="294"/>
      <c r="B556" s="295"/>
      <c r="C556" s="294"/>
      <c r="D556" s="296"/>
      <c r="E556" s="294"/>
      <c r="F556" s="294"/>
      <c r="G556" s="294"/>
      <c r="H556" s="296"/>
      <c r="I556" s="296"/>
      <c r="J556" s="296"/>
    </row>
    <row r="557">
      <c r="A557" s="294"/>
      <c r="B557" s="295"/>
      <c r="C557" s="294"/>
      <c r="D557" s="296"/>
      <c r="E557" s="294"/>
      <c r="F557" s="294"/>
      <c r="G557" s="294"/>
      <c r="H557" s="296"/>
      <c r="I557" s="296"/>
      <c r="J557" s="296"/>
    </row>
    <row r="558">
      <c r="A558" s="294"/>
      <c r="B558" s="295"/>
      <c r="C558" s="294"/>
      <c r="D558" s="296"/>
      <c r="E558" s="294"/>
      <c r="F558" s="294"/>
      <c r="G558" s="294"/>
      <c r="H558" s="296"/>
      <c r="I558" s="296"/>
      <c r="J558" s="296"/>
    </row>
    <row r="559">
      <c r="A559" s="294"/>
      <c r="B559" s="295"/>
      <c r="C559" s="294"/>
      <c r="D559" s="296"/>
      <c r="E559" s="294"/>
      <c r="F559" s="294"/>
      <c r="G559" s="294"/>
      <c r="H559" s="296"/>
      <c r="I559" s="296"/>
      <c r="J559" s="296"/>
    </row>
    <row r="560">
      <c r="A560" s="294"/>
      <c r="B560" s="295"/>
      <c r="C560" s="294"/>
      <c r="D560" s="296"/>
      <c r="E560" s="294"/>
      <c r="F560" s="294"/>
      <c r="G560" s="294"/>
      <c r="H560" s="296"/>
      <c r="I560" s="296"/>
      <c r="J560" s="296"/>
    </row>
    <row r="561">
      <c r="A561" s="294"/>
      <c r="B561" s="295"/>
      <c r="C561" s="294"/>
      <c r="D561" s="296"/>
      <c r="E561" s="294"/>
      <c r="F561" s="294"/>
      <c r="G561" s="294"/>
      <c r="H561" s="296"/>
      <c r="I561" s="296"/>
      <c r="J561" s="296"/>
    </row>
    <row r="562">
      <c r="A562" s="294"/>
      <c r="B562" s="295"/>
      <c r="C562" s="294"/>
      <c r="D562" s="296"/>
      <c r="E562" s="294"/>
      <c r="F562" s="294"/>
      <c r="G562" s="294"/>
      <c r="H562" s="296"/>
      <c r="I562" s="296"/>
      <c r="J562" s="296"/>
    </row>
    <row r="563">
      <c r="A563" s="294"/>
      <c r="B563" s="295"/>
      <c r="C563" s="294"/>
      <c r="D563" s="296"/>
      <c r="E563" s="294"/>
      <c r="F563" s="294"/>
      <c r="G563" s="294"/>
      <c r="H563" s="296"/>
      <c r="I563" s="296"/>
      <c r="J563" s="296"/>
    </row>
    <row r="564">
      <c r="A564" s="294"/>
      <c r="B564" s="295"/>
      <c r="C564" s="294"/>
      <c r="D564" s="296"/>
      <c r="E564" s="294"/>
      <c r="F564" s="294"/>
      <c r="G564" s="294"/>
      <c r="H564" s="296"/>
      <c r="I564" s="296"/>
      <c r="J564" s="296"/>
    </row>
    <row r="565">
      <c r="A565" s="294"/>
      <c r="B565" s="295"/>
      <c r="C565" s="294"/>
      <c r="D565" s="296"/>
      <c r="E565" s="294"/>
      <c r="F565" s="294"/>
      <c r="G565" s="294"/>
      <c r="H565" s="296"/>
      <c r="I565" s="296"/>
      <c r="J565" s="296"/>
    </row>
    <row r="566">
      <c r="A566" s="294"/>
      <c r="B566" s="295"/>
      <c r="C566" s="294"/>
      <c r="D566" s="296"/>
      <c r="E566" s="294"/>
      <c r="F566" s="294"/>
      <c r="G566" s="294"/>
      <c r="H566" s="296"/>
      <c r="I566" s="296"/>
      <c r="J566" s="296"/>
    </row>
    <row r="567">
      <c r="A567" s="294"/>
      <c r="B567" s="295"/>
      <c r="C567" s="294"/>
      <c r="D567" s="296"/>
      <c r="E567" s="294"/>
      <c r="F567" s="294"/>
      <c r="G567" s="294"/>
      <c r="H567" s="296"/>
      <c r="I567" s="296"/>
      <c r="J567" s="296"/>
    </row>
    <row r="568">
      <c r="A568" s="294"/>
      <c r="B568" s="295"/>
      <c r="C568" s="294"/>
      <c r="D568" s="296"/>
      <c r="E568" s="294"/>
      <c r="F568" s="294"/>
      <c r="G568" s="294"/>
      <c r="H568" s="296"/>
      <c r="I568" s="296"/>
      <c r="J568" s="296"/>
    </row>
    <row r="569">
      <c r="A569" s="294"/>
      <c r="B569" s="295"/>
      <c r="C569" s="294"/>
      <c r="D569" s="296"/>
      <c r="E569" s="294"/>
      <c r="F569" s="294"/>
      <c r="G569" s="294"/>
      <c r="H569" s="296"/>
      <c r="I569" s="296"/>
      <c r="J569" s="296"/>
    </row>
    <row r="570">
      <c r="A570" s="294"/>
      <c r="B570" s="295"/>
      <c r="C570" s="294"/>
      <c r="D570" s="296"/>
      <c r="E570" s="294"/>
      <c r="F570" s="294"/>
      <c r="G570" s="294"/>
      <c r="H570" s="296"/>
      <c r="I570" s="296"/>
      <c r="J570" s="296"/>
    </row>
    <row r="571">
      <c r="A571" s="294"/>
      <c r="B571" s="295"/>
      <c r="C571" s="294"/>
      <c r="D571" s="296"/>
      <c r="E571" s="294"/>
      <c r="F571" s="294"/>
      <c r="G571" s="294"/>
      <c r="H571" s="296"/>
      <c r="I571" s="296"/>
      <c r="J571" s="296"/>
    </row>
    <row r="572">
      <c r="A572" s="294"/>
      <c r="B572" s="295"/>
      <c r="C572" s="294"/>
      <c r="D572" s="296"/>
      <c r="E572" s="294"/>
      <c r="F572" s="294"/>
      <c r="G572" s="294"/>
      <c r="H572" s="296"/>
      <c r="I572" s="296"/>
      <c r="J572" s="296"/>
    </row>
    <row r="573">
      <c r="A573" s="294"/>
      <c r="B573" s="295"/>
      <c r="C573" s="294"/>
      <c r="D573" s="296"/>
      <c r="E573" s="294"/>
      <c r="F573" s="294"/>
      <c r="G573" s="294"/>
      <c r="H573" s="296"/>
      <c r="I573" s="296"/>
      <c r="J573" s="296"/>
    </row>
    <row r="574">
      <c r="A574" s="294"/>
      <c r="B574" s="295"/>
      <c r="C574" s="294"/>
      <c r="D574" s="296"/>
      <c r="E574" s="294"/>
      <c r="F574" s="294"/>
      <c r="G574" s="294"/>
      <c r="H574" s="296"/>
      <c r="I574" s="296"/>
      <c r="J574" s="296"/>
    </row>
    <row r="575">
      <c r="A575" s="294"/>
      <c r="B575" s="295"/>
      <c r="C575" s="294"/>
      <c r="D575" s="296"/>
      <c r="E575" s="294"/>
      <c r="F575" s="294"/>
      <c r="G575" s="294"/>
      <c r="H575" s="296"/>
      <c r="I575" s="296"/>
      <c r="J575" s="296"/>
    </row>
    <row r="576">
      <c r="A576" s="294"/>
      <c r="B576" s="295"/>
      <c r="C576" s="294"/>
      <c r="D576" s="296"/>
      <c r="E576" s="294"/>
      <c r="F576" s="294"/>
      <c r="G576" s="294"/>
      <c r="H576" s="296"/>
      <c r="I576" s="296"/>
      <c r="J576" s="296"/>
    </row>
    <row r="577">
      <c r="A577" s="294"/>
      <c r="B577" s="295"/>
      <c r="C577" s="294"/>
      <c r="D577" s="296"/>
      <c r="E577" s="294"/>
      <c r="F577" s="294"/>
      <c r="G577" s="294"/>
      <c r="H577" s="296"/>
      <c r="I577" s="296"/>
      <c r="J577" s="296"/>
    </row>
    <row r="578">
      <c r="A578" s="294"/>
      <c r="B578" s="295"/>
      <c r="C578" s="294"/>
      <c r="D578" s="296"/>
      <c r="E578" s="294"/>
      <c r="F578" s="294"/>
      <c r="G578" s="294"/>
      <c r="H578" s="296"/>
      <c r="I578" s="296"/>
      <c r="J578" s="296"/>
    </row>
    <row r="579">
      <c r="A579" s="294"/>
      <c r="B579" s="295"/>
      <c r="C579" s="294"/>
      <c r="D579" s="296"/>
      <c r="E579" s="294"/>
      <c r="F579" s="294"/>
      <c r="G579" s="294"/>
      <c r="H579" s="296"/>
      <c r="I579" s="296"/>
      <c r="J579" s="296"/>
    </row>
    <row r="580">
      <c r="A580" s="294"/>
      <c r="B580" s="295"/>
      <c r="C580" s="294"/>
      <c r="D580" s="296"/>
      <c r="E580" s="294"/>
      <c r="F580" s="294"/>
      <c r="G580" s="294"/>
      <c r="H580" s="296"/>
      <c r="I580" s="296"/>
      <c r="J580" s="296"/>
    </row>
    <row r="581">
      <c r="A581" s="294"/>
      <c r="B581" s="295"/>
      <c r="C581" s="294"/>
      <c r="D581" s="296"/>
      <c r="E581" s="294"/>
      <c r="F581" s="294"/>
      <c r="G581" s="294"/>
      <c r="H581" s="296"/>
      <c r="I581" s="296"/>
      <c r="J581" s="296"/>
    </row>
    <row r="582">
      <c r="A582" s="294"/>
      <c r="B582" s="295"/>
      <c r="C582" s="294"/>
      <c r="D582" s="296"/>
      <c r="E582" s="294"/>
      <c r="F582" s="294"/>
      <c r="G582" s="294"/>
      <c r="H582" s="296"/>
      <c r="I582" s="296"/>
      <c r="J582" s="296"/>
    </row>
    <row r="583">
      <c r="A583" s="294"/>
      <c r="B583" s="295"/>
      <c r="C583" s="294"/>
      <c r="D583" s="296"/>
      <c r="E583" s="294"/>
      <c r="F583" s="294"/>
      <c r="G583" s="294"/>
      <c r="H583" s="296"/>
      <c r="I583" s="296"/>
      <c r="J583" s="296"/>
    </row>
    <row r="584">
      <c r="A584" s="294"/>
      <c r="B584" s="295"/>
      <c r="C584" s="294"/>
      <c r="D584" s="296"/>
      <c r="E584" s="294"/>
      <c r="F584" s="294"/>
      <c r="G584" s="294"/>
      <c r="H584" s="296"/>
      <c r="I584" s="296"/>
      <c r="J584" s="296"/>
    </row>
    <row r="585">
      <c r="A585" s="294"/>
      <c r="B585" s="295"/>
      <c r="C585" s="294"/>
      <c r="D585" s="296"/>
      <c r="E585" s="294"/>
      <c r="F585" s="294"/>
      <c r="G585" s="294"/>
      <c r="H585" s="296"/>
      <c r="I585" s="296"/>
      <c r="J585" s="296"/>
    </row>
    <row r="586">
      <c r="A586" s="294"/>
      <c r="B586" s="295"/>
      <c r="C586" s="294"/>
      <c r="D586" s="296"/>
      <c r="E586" s="294"/>
      <c r="F586" s="294"/>
      <c r="G586" s="294"/>
      <c r="H586" s="296"/>
      <c r="I586" s="296"/>
      <c r="J586" s="296"/>
    </row>
    <row r="587">
      <c r="A587" s="294"/>
      <c r="B587" s="295"/>
      <c r="C587" s="294"/>
      <c r="D587" s="296"/>
      <c r="E587" s="294"/>
      <c r="F587" s="294"/>
      <c r="G587" s="294"/>
      <c r="H587" s="296"/>
      <c r="I587" s="296"/>
      <c r="J587" s="296"/>
    </row>
    <row r="588">
      <c r="A588" s="294"/>
      <c r="B588" s="295"/>
      <c r="C588" s="294"/>
      <c r="D588" s="296"/>
      <c r="E588" s="294"/>
      <c r="F588" s="294"/>
      <c r="G588" s="294"/>
      <c r="H588" s="296"/>
      <c r="I588" s="296"/>
      <c r="J588" s="296"/>
    </row>
    <row r="589">
      <c r="A589" s="294"/>
      <c r="B589" s="295"/>
      <c r="C589" s="294"/>
      <c r="D589" s="296"/>
      <c r="E589" s="294"/>
      <c r="F589" s="294"/>
      <c r="G589" s="294"/>
      <c r="H589" s="296"/>
      <c r="I589" s="296"/>
      <c r="J589" s="296"/>
    </row>
    <row r="590">
      <c r="A590" s="294"/>
      <c r="B590" s="295"/>
      <c r="C590" s="294"/>
      <c r="D590" s="296"/>
      <c r="E590" s="294"/>
      <c r="F590" s="294"/>
      <c r="G590" s="294"/>
      <c r="H590" s="296"/>
      <c r="I590" s="296"/>
      <c r="J590" s="296"/>
    </row>
    <row r="591">
      <c r="A591" s="294"/>
      <c r="B591" s="295"/>
      <c r="C591" s="294"/>
      <c r="D591" s="296"/>
      <c r="E591" s="294"/>
      <c r="F591" s="294"/>
      <c r="G591" s="294"/>
      <c r="H591" s="296"/>
      <c r="I591" s="296"/>
      <c r="J591" s="296"/>
    </row>
    <row r="592">
      <c r="A592" s="294"/>
      <c r="B592" s="295"/>
      <c r="C592" s="294"/>
      <c r="D592" s="296"/>
      <c r="E592" s="294"/>
      <c r="F592" s="294"/>
      <c r="G592" s="294"/>
      <c r="H592" s="296"/>
      <c r="I592" s="296"/>
      <c r="J592" s="296"/>
    </row>
    <row r="593">
      <c r="A593" s="294"/>
      <c r="B593" s="295"/>
      <c r="C593" s="294"/>
      <c r="D593" s="296"/>
      <c r="E593" s="294"/>
      <c r="F593" s="294"/>
      <c r="G593" s="294"/>
      <c r="H593" s="296"/>
      <c r="I593" s="296"/>
      <c r="J593" s="296"/>
    </row>
    <row r="594">
      <c r="A594" s="294"/>
      <c r="B594" s="295"/>
      <c r="C594" s="294"/>
      <c r="D594" s="296"/>
      <c r="E594" s="294"/>
      <c r="F594" s="294"/>
      <c r="G594" s="294"/>
      <c r="H594" s="296"/>
      <c r="I594" s="296"/>
      <c r="J594" s="296"/>
    </row>
    <row r="595">
      <c r="A595" s="294"/>
      <c r="B595" s="295"/>
      <c r="C595" s="294"/>
      <c r="D595" s="296"/>
      <c r="E595" s="294"/>
      <c r="F595" s="294"/>
      <c r="G595" s="294"/>
      <c r="H595" s="296"/>
      <c r="I595" s="296"/>
      <c r="J595" s="296"/>
    </row>
    <row r="596">
      <c r="A596" s="294"/>
      <c r="B596" s="295"/>
      <c r="C596" s="294"/>
      <c r="D596" s="296"/>
      <c r="E596" s="294"/>
      <c r="F596" s="294"/>
      <c r="G596" s="294"/>
      <c r="H596" s="296"/>
      <c r="I596" s="296"/>
      <c r="J596" s="296"/>
    </row>
    <row r="597">
      <c r="A597" s="294"/>
      <c r="B597" s="295"/>
      <c r="C597" s="294"/>
      <c r="D597" s="296"/>
      <c r="E597" s="294"/>
      <c r="F597" s="294"/>
      <c r="G597" s="294"/>
      <c r="H597" s="296"/>
      <c r="I597" s="296"/>
      <c r="J597" s="296"/>
    </row>
    <row r="598">
      <c r="A598" s="294"/>
      <c r="B598" s="295"/>
      <c r="C598" s="294"/>
      <c r="D598" s="296"/>
      <c r="E598" s="294"/>
      <c r="F598" s="294"/>
      <c r="G598" s="294"/>
      <c r="H598" s="296"/>
      <c r="I598" s="296"/>
      <c r="J598" s="296"/>
    </row>
    <row r="599">
      <c r="A599" s="294"/>
      <c r="B599" s="295"/>
      <c r="C599" s="294"/>
      <c r="D599" s="296"/>
      <c r="E599" s="294"/>
      <c r="F599" s="294"/>
      <c r="G599" s="294"/>
      <c r="H599" s="296"/>
      <c r="I599" s="296"/>
      <c r="J599" s="296"/>
    </row>
    <row r="600">
      <c r="A600" s="294"/>
      <c r="B600" s="295"/>
      <c r="C600" s="294"/>
      <c r="D600" s="296"/>
      <c r="E600" s="294"/>
      <c r="F600" s="294"/>
      <c r="G600" s="294"/>
      <c r="H600" s="296"/>
      <c r="I600" s="296"/>
      <c r="J600" s="296"/>
    </row>
    <row r="601">
      <c r="A601" s="294"/>
      <c r="B601" s="295"/>
      <c r="C601" s="294"/>
      <c r="D601" s="296"/>
      <c r="E601" s="294"/>
      <c r="F601" s="294"/>
      <c r="G601" s="294"/>
      <c r="H601" s="296"/>
      <c r="I601" s="296"/>
      <c r="J601" s="296"/>
    </row>
    <row r="602">
      <c r="A602" s="294"/>
      <c r="B602" s="295"/>
      <c r="C602" s="294"/>
      <c r="D602" s="296"/>
      <c r="E602" s="294"/>
      <c r="F602" s="294"/>
      <c r="G602" s="294"/>
      <c r="H602" s="296"/>
      <c r="I602" s="296"/>
      <c r="J602" s="296"/>
    </row>
    <row r="603">
      <c r="A603" s="294"/>
      <c r="B603" s="295"/>
      <c r="C603" s="294"/>
      <c r="D603" s="296"/>
      <c r="E603" s="294"/>
      <c r="F603" s="294"/>
      <c r="G603" s="294"/>
      <c r="H603" s="296"/>
      <c r="I603" s="296"/>
      <c r="J603" s="296"/>
    </row>
    <row r="604">
      <c r="A604" s="294"/>
      <c r="B604" s="295"/>
      <c r="C604" s="294"/>
      <c r="D604" s="296"/>
      <c r="E604" s="294"/>
      <c r="F604" s="294"/>
      <c r="G604" s="294"/>
      <c r="H604" s="296"/>
      <c r="I604" s="296"/>
      <c r="J604" s="296"/>
    </row>
    <row r="605">
      <c r="A605" s="294"/>
      <c r="B605" s="295"/>
      <c r="C605" s="294"/>
      <c r="D605" s="296"/>
      <c r="E605" s="294"/>
      <c r="F605" s="294"/>
      <c r="G605" s="294"/>
      <c r="H605" s="296"/>
      <c r="I605" s="296"/>
      <c r="J605" s="296"/>
    </row>
    <row r="606">
      <c r="A606" s="294"/>
      <c r="B606" s="295"/>
      <c r="C606" s="294"/>
      <c r="D606" s="296"/>
      <c r="E606" s="294"/>
      <c r="F606" s="294"/>
      <c r="G606" s="294"/>
      <c r="H606" s="296"/>
      <c r="I606" s="296"/>
      <c r="J606" s="296"/>
    </row>
    <row r="607">
      <c r="A607" s="294"/>
      <c r="B607" s="295"/>
      <c r="C607" s="294"/>
      <c r="D607" s="296"/>
      <c r="E607" s="294"/>
      <c r="F607" s="294"/>
      <c r="G607" s="294"/>
      <c r="H607" s="296"/>
      <c r="I607" s="296"/>
      <c r="J607" s="296"/>
    </row>
    <row r="608">
      <c r="A608" s="294"/>
      <c r="B608" s="295"/>
      <c r="C608" s="294"/>
      <c r="D608" s="296"/>
      <c r="E608" s="294"/>
      <c r="F608" s="294"/>
      <c r="G608" s="294"/>
      <c r="H608" s="296"/>
      <c r="I608" s="296"/>
      <c r="J608" s="296"/>
    </row>
    <row r="609">
      <c r="A609" s="294"/>
      <c r="B609" s="295"/>
      <c r="C609" s="294"/>
      <c r="D609" s="296"/>
      <c r="E609" s="294"/>
      <c r="F609" s="294"/>
      <c r="G609" s="294"/>
      <c r="H609" s="296"/>
      <c r="I609" s="296"/>
      <c r="J609" s="296"/>
    </row>
    <row r="610">
      <c r="A610" s="294"/>
      <c r="B610" s="295"/>
      <c r="C610" s="294"/>
      <c r="D610" s="296"/>
      <c r="E610" s="294"/>
      <c r="F610" s="294"/>
      <c r="G610" s="294"/>
      <c r="H610" s="296"/>
      <c r="I610" s="296"/>
      <c r="J610" s="296"/>
    </row>
    <row r="611">
      <c r="A611" s="294"/>
      <c r="B611" s="295"/>
      <c r="C611" s="294"/>
      <c r="D611" s="296"/>
      <c r="E611" s="294"/>
      <c r="F611" s="294"/>
      <c r="G611" s="294"/>
      <c r="H611" s="296"/>
      <c r="I611" s="296"/>
      <c r="J611" s="296"/>
    </row>
    <row r="612">
      <c r="A612" s="294"/>
      <c r="B612" s="295"/>
      <c r="C612" s="294"/>
      <c r="D612" s="296"/>
      <c r="E612" s="294"/>
      <c r="F612" s="294"/>
      <c r="G612" s="294"/>
      <c r="H612" s="296"/>
      <c r="I612" s="296"/>
      <c r="J612" s="296"/>
    </row>
    <row r="613">
      <c r="A613" s="294"/>
      <c r="B613" s="295"/>
      <c r="C613" s="294"/>
      <c r="D613" s="296"/>
      <c r="E613" s="294"/>
      <c r="F613" s="294"/>
      <c r="G613" s="294"/>
      <c r="H613" s="296"/>
      <c r="I613" s="296"/>
      <c r="J613" s="296"/>
    </row>
    <row r="614">
      <c r="A614" s="294"/>
      <c r="B614" s="295"/>
      <c r="C614" s="294"/>
      <c r="D614" s="296"/>
      <c r="E614" s="294"/>
      <c r="F614" s="294"/>
      <c r="G614" s="294"/>
      <c r="H614" s="296"/>
      <c r="I614" s="296"/>
      <c r="J614" s="296"/>
    </row>
    <row r="615">
      <c r="A615" s="294"/>
      <c r="B615" s="295"/>
      <c r="C615" s="294"/>
      <c r="D615" s="296"/>
      <c r="E615" s="294"/>
      <c r="F615" s="294"/>
      <c r="G615" s="294"/>
      <c r="H615" s="296"/>
      <c r="I615" s="296"/>
      <c r="J615" s="296"/>
    </row>
    <row r="616">
      <c r="A616" s="294"/>
      <c r="B616" s="295"/>
      <c r="C616" s="294"/>
      <c r="D616" s="296"/>
      <c r="E616" s="294"/>
      <c r="F616" s="294"/>
      <c r="G616" s="294"/>
      <c r="H616" s="296"/>
      <c r="I616" s="296"/>
      <c r="J616" s="296"/>
    </row>
    <row r="617">
      <c r="A617" s="294"/>
      <c r="B617" s="295"/>
      <c r="C617" s="294"/>
      <c r="D617" s="296"/>
      <c r="E617" s="294"/>
      <c r="F617" s="294"/>
      <c r="G617" s="294"/>
      <c r="H617" s="296"/>
      <c r="I617" s="296"/>
      <c r="J617" s="296"/>
    </row>
    <row r="618">
      <c r="A618" s="294"/>
      <c r="B618" s="295"/>
      <c r="C618" s="294"/>
      <c r="D618" s="296"/>
      <c r="E618" s="294"/>
      <c r="F618" s="294"/>
      <c r="G618" s="294"/>
      <c r="H618" s="296"/>
      <c r="I618" s="296"/>
      <c r="J618" s="296"/>
    </row>
    <row r="619">
      <c r="A619" s="294"/>
      <c r="B619" s="295"/>
      <c r="C619" s="294"/>
      <c r="D619" s="296"/>
      <c r="E619" s="294"/>
      <c r="F619" s="294"/>
      <c r="G619" s="294"/>
      <c r="H619" s="296"/>
      <c r="I619" s="296"/>
      <c r="J619" s="296"/>
    </row>
    <row r="620">
      <c r="A620" s="294"/>
      <c r="B620" s="295"/>
      <c r="C620" s="294"/>
      <c r="D620" s="296"/>
      <c r="E620" s="294"/>
      <c r="F620" s="294"/>
      <c r="G620" s="294"/>
      <c r="H620" s="296"/>
      <c r="I620" s="296"/>
      <c r="J620" s="296"/>
    </row>
    <row r="621">
      <c r="A621" s="294"/>
      <c r="B621" s="295"/>
      <c r="C621" s="294"/>
      <c r="D621" s="296"/>
      <c r="E621" s="294"/>
      <c r="F621" s="294"/>
      <c r="G621" s="294"/>
      <c r="H621" s="296"/>
      <c r="I621" s="296"/>
      <c r="J621" s="296"/>
    </row>
    <row r="622">
      <c r="A622" s="294"/>
      <c r="B622" s="295"/>
      <c r="C622" s="294"/>
      <c r="D622" s="296"/>
      <c r="E622" s="294"/>
      <c r="F622" s="294"/>
      <c r="G622" s="294"/>
      <c r="H622" s="296"/>
      <c r="I622" s="296"/>
      <c r="J622" s="296"/>
    </row>
    <row r="623">
      <c r="A623" s="294"/>
      <c r="B623" s="295"/>
      <c r="C623" s="294"/>
      <c r="D623" s="296"/>
      <c r="E623" s="294"/>
      <c r="F623" s="294"/>
      <c r="G623" s="294"/>
      <c r="H623" s="296"/>
      <c r="I623" s="296"/>
      <c r="J623" s="296"/>
    </row>
    <row r="624">
      <c r="A624" s="294"/>
      <c r="B624" s="295"/>
      <c r="C624" s="294"/>
      <c r="D624" s="296"/>
      <c r="E624" s="294"/>
      <c r="F624" s="294"/>
      <c r="G624" s="294"/>
      <c r="H624" s="296"/>
      <c r="I624" s="296"/>
      <c r="J624" s="296"/>
    </row>
    <row r="625">
      <c r="A625" s="294"/>
      <c r="B625" s="295"/>
      <c r="C625" s="294"/>
      <c r="D625" s="296"/>
      <c r="E625" s="294"/>
      <c r="F625" s="294"/>
      <c r="G625" s="294"/>
      <c r="H625" s="296"/>
      <c r="I625" s="296"/>
      <c r="J625" s="296"/>
    </row>
    <row r="626">
      <c r="A626" s="294"/>
      <c r="B626" s="295"/>
      <c r="C626" s="294"/>
      <c r="D626" s="296"/>
      <c r="E626" s="294"/>
      <c r="F626" s="294"/>
      <c r="G626" s="294"/>
      <c r="H626" s="296"/>
      <c r="I626" s="296"/>
      <c r="J626" s="296"/>
    </row>
    <row r="627">
      <c r="A627" s="294"/>
      <c r="B627" s="295"/>
      <c r="C627" s="294"/>
      <c r="D627" s="296"/>
      <c r="E627" s="294"/>
      <c r="F627" s="294"/>
      <c r="G627" s="294"/>
      <c r="H627" s="296"/>
      <c r="I627" s="296"/>
      <c r="J627" s="296"/>
    </row>
    <row r="628">
      <c r="A628" s="294"/>
      <c r="B628" s="295"/>
      <c r="C628" s="294"/>
      <c r="D628" s="296"/>
      <c r="E628" s="294"/>
      <c r="F628" s="294"/>
      <c r="G628" s="294"/>
      <c r="H628" s="296"/>
      <c r="I628" s="296"/>
      <c r="J628" s="296"/>
    </row>
    <row r="629">
      <c r="A629" s="294"/>
      <c r="B629" s="295"/>
      <c r="C629" s="294"/>
      <c r="D629" s="296"/>
      <c r="E629" s="294"/>
      <c r="F629" s="294"/>
      <c r="G629" s="294"/>
      <c r="H629" s="296"/>
      <c r="I629" s="296"/>
      <c r="J629" s="296"/>
    </row>
    <row r="630">
      <c r="A630" s="294"/>
      <c r="B630" s="295"/>
      <c r="C630" s="294"/>
      <c r="D630" s="296"/>
      <c r="E630" s="294"/>
      <c r="F630" s="294"/>
      <c r="G630" s="294"/>
      <c r="H630" s="296"/>
      <c r="I630" s="296"/>
      <c r="J630" s="296"/>
    </row>
    <row r="631">
      <c r="A631" s="294"/>
      <c r="B631" s="295"/>
      <c r="C631" s="294"/>
      <c r="D631" s="296"/>
      <c r="E631" s="294"/>
      <c r="F631" s="294"/>
      <c r="G631" s="294"/>
      <c r="H631" s="296"/>
      <c r="I631" s="296"/>
      <c r="J631" s="296"/>
    </row>
    <row r="632">
      <c r="A632" s="294"/>
      <c r="B632" s="295"/>
      <c r="C632" s="294"/>
      <c r="D632" s="296"/>
      <c r="E632" s="294"/>
      <c r="F632" s="294"/>
      <c r="G632" s="294"/>
      <c r="H632" s="296"/>
      <c r="I632" s="296"/>
      <c r="J632" s="296"/>
    </row>
    <row r="633">
      <c r="A633" s="294"/>
      <c r="B633" s="295"/>
      <c r="C633" s="294"/>
      <c r="D633" s="296"/>
      <c r="E633" s="294"/>
      <c r="F633" s="294"/>
      <c r="G633" s="294"/>
      <c r="H633" s="296"/>
      <c r="I633" s="296"/>
      <c r="J633" s="296"/>
    </row>
    <row r="634">
      <c r="A634" s="294"/>
      <c r="B634" s="295"/>
      <c r="C634" s="294"/>
      <c r="D634" s="296"/>
      <c r="E634" s="294"/>
      <c r="F634" s="294"/>
      <c r="G634" s="294"/>
      <c r="H634" s="296"/>
      <c r="I634" s="296"/>
      <c r="J634" s="296"/>
    </row>
    <row r="635">
      <c r="A635" s="294"/>
      <c r="B635" s="295"/>
      <c r="C635" s="294"/>
      <c r="D635" s="296"/>
      <c r="E635" s="294"/>
      <c r="F635" s="294"/>
      <c r="G635" s="294"/>
      <c r="H635" s="296"/>
      <c r="I635" s="296"/>
      <c r="J635" s="296"/>
    </row>
    <row r="636">
      <c r="A636" s="294"/>
      <c r="B636" s="295"/>
      <c r="C636" s="294"/>
      <c r="D636" s="296"/>
      <c r="E636" s="294"/>
      <c r="F636" s="294"/>
      <c r="G636" s="294"/>
      <c r="H636" s="296"/>
      <c r="I636" s="296"/>
      <c r="J636" s="296"/>
    </row>
    <row r="637">
      <c r="A637" s="294"/>
      <c r="B637" s="295"/>
      <c r="C637" s="294"/>
      <c r="D637" s="296"/>
      <c r="E637" s="294"/>
      <c r="F637" s="294"/>
      <c r="G637" s="294"/>
      <c r="H637" s="296"/>
      <c r="I637" s="296"/>
      <c r="J637" s="296"/>
    </row>
    <row r="638">
      <c r="A638" s="294"/>
      <c r="B638" s="295"/>
      <c r="C638" s="294"/>
      <c r="D638" s="296"/>
      <c r="E638" s="294"/>
      <c r="F638" s="294"/>
      <c r="G638" s="294"/>
      <c r="H638" s="296"/>
      <c r="I638" s="296"/>
      <c r="J638" s="296"/>
    </row>
    <row r="639">
      <c r="A639" s="294"/>
      <c r="B639" s="295"/>
      <c r="C639" s="294"/>
      <c r="D639" s="296"/>
      <c r="E639" s="294"/>
      <c r="F639" s="294"/>
      <c r="G639" s="294"/>
      <c r="H639" s="296"/>
      <c r="I639" s="296"/>
      <c r="J639" s="296"/>
    </row>
    <row r="640">
      <c r="A640" s="294"/>
      <c r="B640" s="295"/>
      <c r="C640" s="294"/>
      <c r="D640" s="296"/>
      <c r="E640" s="294"/>
      <c r="F640" s="294"/>
      <c r="G640" s="294"/>
      <c r="H640" s="296"/>
      <c r="I640" s="296"/>
      <c r="J640" s="296"/>
    </row>
    <row r="641">
      <c r="A641" s="294"/>
      <c r="B641" s="295"/>
      <c r="C641" s="294"/>
      <c r="D641" s="296"/>
      <c r="E641" s="294"/>
      <c r="F641" s="294"/>
      <c r="G641" s="294"/>
      <c r="H641" s="296"/>
      <c r="I641" s="296"/>
      <c r="J641" s="296"/>
    </row>
    <row r="642">
      <c r="A642" s="294"/>
      <c r="B642" s="295"/>
      <c r="C642" s="294"/>
      <c r="D642" s="296"/>
      <c r="E642" s="294"/>
      <c r="F642" s="294"/>
      <c r="G642" s="294"/>
      <c r="H642" s="296"/>
      <c r="I642" s="296"/>
      <c r="J642" s="296"/>
    </row>
    <row r="643">
      <c r="A643" s="294"/>
      <c r="B643" s="295"/>
      <c r="C643" s="294"/>
      <c r="D643" s="296"/>
      <c r="E643" s="294"/>
      <c r="F643" s="294"/>
      <c r="G643" s="294"/>
      <c r="H643" s="296"/>
      <c r="I643" s="296"/>
      <c r="J643" s="296"/>
    </row>
    <row r="644">
      <c r="A644" s="294"/>
      <c r="B644" s="295"/>
      <c r="C644" s="294"/>
      <c r="D644" s="296"/>
      <c r="E644" s="294"/>
      <c r="F644" s="294"/>
      <c r="G644" s="294"/>
      <c r="H644" s="296"/>
      <c r="I644" s="296"/>
      <c r="J644" s="296"/>
    </row>
    <row r="645">
      <c r="A645" s="294"/>
      <c r="B645" s="295"/>
      <c r="C645" s="294"/>
      <c r="D645" s="296"/>
      <c r="E645" s="294"/>
      <c r="F645" s="294"/>
      <c r="G645" s="294"/>
      <c r="H645" s="296"/>
      <c r="I645" s="296"/>
      <c r="J645" s="296"/>
    </row>
    <row r="646">
      <c r="A646" s="294"/>
      <c r="B646" s="295"/>
      <c r="C646" s="294"/>
      <c r="D646" s="296"/>
      <c r="E646" s="294"/>
      <c r="F646" s="294"/>
      <c r="G646" s="294"/>
      <c r="H646" s="296"/>
      <c r="I646" s="296"/>
      <c r="J646" s="296"/>
    </row>
    <row r="647">
      <c r="A647" s="294"/>
      <c r="B647" s="295"/>
      <c r="C647" s="294"/>
      <c r="D647" s="296"/>
      <c r="E647" s="294"/>
      <c r="F647" s="294"/>
      <c r="G647" s="294"/>
      <c r="H647" s="296"/>
      <c r="I647" s="296"/>
      <c r="J647" s="296"/>
    </row>
    <row r="648">
      <c r="A648" s="294"/>
      <c r="B648" s="295"/>
      <c r="C648" s="294"/>
      <c r="D648" s="296"/>
      <c r="E648" s="294"/>
      <c r="F648" s="294"/>
      <c r="G648" s="294"/>
      <c r="H648" s="296"/>
      <c r="I648" s="296"/>
      <c r="J648" s="296"/>
    </row>
    <row r="649">
      <c r="A649" s="294"/>
      <c r="B649" s="295"/>
      <c r="C649" s="294"/>
      <c r="D649" s="296"/>
      <c r="E649" s="294"/>
      <c r="F649" s="294"/>
      <c r="G649" s="294"/>
      <c r="H649" s="296"/>
      <c r="I649" s="296"/>
      <c r="J649" s="296"/>
    </row>
    <row r="650">
      <c r="A650" s="294"/>
      <c r="B650" s="295"/>
      <c r="C650" s="294"/>
      <c r="D650" s="296"/>
      <c r="E650" s="294"/>
      <c r="F650" s="294"/>
      <c r="G650" s="294"/>
      <c r="H650" s="296"/>
      <c r="I650" s="296"/>
      <c r="J650" s="296"/>
    </row>
    <row r="651">
      <c r="A651" s="294"/>
      <c r="B651" s="295"/>
      <c r="C651" s="294"/>
      <c r="D651" s="296"/>
      <c r="E651" s="294"/>
      <c r="F651" s="294"/>
      <c r="G651" s="294"/>
      <c r="H651" s="296"/>
      <c r="I651" s="296"/>
      <c r="J651" s="296"/>
    </row>
    <row r="652">
      <c r="A652" s="294"/>
      <c r="B652" s="295"/>
      <c r="C652" s="294"/>
      <c r="D652" s="296"/>
      <c r="E652" s="294"/>
      <c r="F652" s="294"/>
      <c r="G652" s="294"/>
      <c r="H652" s="296"/>
      <c r="I652" s="296"/>
      <c r="J652" s="296"/>
    </row>
    <row r="653">
      <c r="A653" s="294"/>
      <c r="B653" s="295"/>
      <c r="C653" s="294"/>
      <c r="D653" s="296"/>
      <c r="E653" s="294"/>
      <c r="F653" s="294"/>
      <c r="G653" s="294"/>
      <c r="H653" s="296"/>
      <c r="I653" s="296"/>
      <c r="J653" s="296"/>
    </row>
    <row r="654">
      <c r="A654" s="294"/>
      <c r="B654" s="295"/>
      <c r="C654" s="294"/>
      <c r="D654" s="296"/>
      <c r="E654" s="294"/>
      <c r="F654" s="294"/>
      <c r="G654" s="294"/>
      <c r="H654" s="296"/>
      <c r="I654" s="296"/>
      <c r="J654" s="296"/>
    </row>
    <row r="655">
      <c r="A655" s="294"/>
      <c r="B655" s="295"/>
      <c r="C655" s="294"/>
      <c r="D655" s="296"/>
      <c r="E655" s="294"/>
      <c r="F655" s="294"/>
      <c r="G655" s="294"/>
      <c r="H655" s="296"/>
      <c r="I655" s="296"/>
      <c r="J655" s="296"/>
    </row>
    <row r="656">
      <c r="A656" s="294"/>
      <c r="B656" s="295"/>
      <c r="C656" s="294"/>
      <c r="D656" s="296"/>
      <c r="E656" s="294"/>
      <c r="F656" s="294"/>
      <c r="G656" s="294"/>
      <c r="H656" s="296"/>
      <c r="I656" s="296"/>
      <c r="J656" s="296"/>
    </row>
    <row r="657">
      <c r="A657" s="294"/>
      <c r="B657" s="295"/>
      <c r="C657" s="294"/>
      <c r="D657" s="296"/>
      <c r="E657" s="294"/>
      <c r="F657" s="294"/>
      <c r="G657" s="294"/>
      <c r="H657" s="296"/>
      <c r="I657" s="296"/>
      <c r="J657" s="296"/>
    </row>
    <row r="658">
      <c r="A658" s="294"/>
      <c r="B658" s="295"/>
      <c r="C658" s="294"/>
      <c r="D658" s="296"/>
      <c r="E658" s="294"/>
      <c r="F658" s="294"/>
      <c r="G658" s="294"/>
      <c r="H658" s="296"/>
      <c r="I658" s="296"/>
      <c r="J658" s="296"/>
    </row>
    <row r="659">
      <c r="A659" s="294"/>
      <c r="B659" s="295"/>
      <c r="C659" s="294"/>
      <c r="D659" s="296"/>
      <c r="E659" s="294"/>
      <c r="F659" s="294"/>
      <c r="G659" s="294"/>
      <c r="H659" s="296"/>
      <c r="I659" s="296"/>
      <c r="J659" s="296"/>
    </row>
    <row r="660">
      <c r="A660" s="294"/>
      <c r="B660" s="295"/>
      <c r="C660" s="294"/>
      <c r="D660" s="296"/>
      <c r="E660" s="294"/>
      <c r="F660" s="294"/>
      <c r="G660" s="294"/>
      <c r="H660" s="296"/>
      <c r="I660" s="296"/>
      <c r="J660" s="296"/>
    </row>
    <row r="661">
      <c r="A661" s="294"/>
      <c r="B661" s="295"/>
      <c r="C661" s="294"/>
      <c r="D661" s="296"/>
      <c r="E661" s="294"/>
      <c r="F661" s="294"/>
      <c r="G661" s="294"/>
      <c r="H661" s="296"/>
      <c r="I661" s="296"/>
      <c r="J661" s="296"/>
    </row>
    <row r="662">
      <c r="A662" s="294"/>
      <c r="B662" s="295"/>
      <c r="C662" s="294"/>
      <c r="D662" s="296"/>
      <c r="E662" s="294"/>
      <c r="F662" s="294"/>
      <c r="G662" s="294"/>
      <c r="H662" s="296"/>
      <c r="I662" s="296"/>
      <c r="J662" s="296"/>
    </row>
    <row r="663">
      <c r="A663" s="294"/>
      <c r="B663" s="295"/>
      <c r="C663" s="294"/>
      <c r="D663" s="296"/>
      <c r="E663" s="294"/>
      <c r="F663" s="294"/>
      <c r="G663" s="294"/>
      <c r="H663" s="296"/>
      <c r="I663" s="296"/>
      <c r="J663" s="296"/>
    </row>
    <row r="664">
      <c r="A664" s="294"/>
      <c r="B664" s="295"/>
      <c r="C664" s="294"/>
      <c r="D664" s="296"/>
      <c r="E664" s="294"/>
      <c r="F664" s="294"/>
      <c r="G664" s="294"/>
      <c r="H664" s="296"/>
      <c r="I664" s="296"/>
      <c r="J664" s="296"/>
    </row>
    <row r="665">
      <c r="A665" s="294"/>
      <c r="B665" s="295"/>
      <c r="C665" s="294"/>
      <c r="D665" s="296"/>
      <c r="E665" s="294"/>
      <c r="F665" s="294"/>
      <c r="G665" s="294"/>
      <c r="H665" s="296"/>
      <c r="I665" s="296"/>
      <c r="J665" s="296"/>
    </row>
    <row r="666">
      <c r="A666" s="294"/>
      <c r="B666" s="295"/>
      <c r="C666" s="294"/>
      <c r="D666" s="296"/>
      <c r="E666" s="294"/>
      <c r="F666" s="294"/>
      <c r="G666" s="294"/>
      <c r="H666" s="296"/>
      <c r="I666" s="296"/>
      <c r="J666" s="296"/>
    </row>
    <row r="667">
      <c r="A667" s="294"/>
      <c r="B667" s="295"/>
      <c r="C667" s="294"/>
      <c r="D667" s="296"/>
      <c r="E667" s="294"/>
      <c r="F667" s="294"/>
      <c r="G667" s="294"/>
      <c r="H667" s="296"/>
      <c r="I667" s="296"/>
      <c r="J667" s="296"/>
    </row>
    <row r="668">
      <c r="A668" s="294"/>
      <c r="B668" s="295"/>
      <c r="C668" s="294"/>
      <c r="D668" s="296"/>
      <c r="E668" s="294"/>
      <c r="F668" s="294"/>
      <c r="G668" s="294"/>
      <c r="H668" s="296"/>
      <c r="I668" s="296"/>
      <c r="J668" s="296"/>
    </row>
    <row r="669">
      <c r="A669" s="294"/>
      <c r="B669" s="295"/>
      <c r="C669" s="294"/>
      <c r="D669" s="296"/>
      <c r="E669" s="294"/>
      <c r="F669" s="294"/>
      <c r="G669" s="294"/>
      <c r="H669" s="296"/>
      <c r="I669" s="296"/>
      <c r="J669" s="296"/>
    </row>
    <row r="670">
      <c r="A670" s="294"/>
      <c r="B670" s="295"/>
      <c r="C670" s="294"/>
      <c r="D670" s="296"/>
      <c r="E670" s="294"/>
      <c r="F670" s="294"/>
      <c r="G670" s="294"/>
      <c r="H670" s="296"/>
      <c r="I670" s="296"/>
      <c r="J670" s="296"/>
    </row>
    <row r="671">
      <c r="A671" s="294"/>
      <c r="B671" s="295"/>
      <c r="C671" s="294"/>
      <c r="D671" s="296"/>
      <c r="E671" s="294"/>
      <c r="F671" s="294"/>
      <c r="G671" s="294"/>
      <c r="H671" s="296"/>
      <c r="I671" s="296"/>
      <c r="J671" s="296"/>
    </row>
    <row r="672">
      <c r="A672" s="294"/>
      <c r="B672" s="295"/>
      <c r="C672" s="294"/>
      <c r="D672" s="296"/>
      <c r="E672" s="294"/>
      <c r="F672" s="294"/>
      <c r="G672" s="294"/>
      <c r="H672" s="296"/>
      <c r="I672" s="296"/>
      <c r="J672" s="296"/>
    </row>
    <row r="673">
      <c r="A673" s="294"/>
      <c r="B673" s="295"/>
      <c r="C673" s="294"/>
      <c r="D673" s="296"/>
      <c r="E673" s="294"/>
      <c r="F673" s="294"/>
      <c r="G673" s="294"/>
      <c r="H673" s="296"/>
      <c r="I673" s="296"/>
      <c r="J673" s="296"/>
    </row>
    <row r="674">
      <c r="A674" s="294"/>
      <c r="B674" s="295"/>
      <c r="C674" s="294"/>
      <c r="D674" s="296"/>
      <c r="E674" s="294"/>
      <c r="F674" s="294"/>
      <c r="G674" s="294"/>
      <c r="H674" s="296"/>
      <c r="I674" s="296"/>
      <c r="J674" s="296"/>
    </row>
    <row r="675">
      <c r="A675" s="294"/>
      <c r="B675" s="295"/>
      <c r="C675" s="294"/>
      <c r="D675" s="296"/>
      <c r="E675" s="294"/>
      <c r="F675" s="294"/>
      <c r="G675" s="294"/>
      <c r="H675" s="296"/>
      <c r="I675" s="296"/>
      <c r="J675" s="296"/>
    </row>
    <row r="676">
      <c r="A676" s="294"/>
      <c r="B676" s="295"/>
      <c r="C676" s="294"/>
      <c r="D676" s="296"/>
      <c r="E676" s="294"/>
      <c r="F676" s="294"/>
      <c r="G676" s="294"/>
      <c r="H676" s="296"/>
      <c r="I676" s="296"/>
      <c r="J676" s="296"/>
    </row>
    <row r="677">
      <c r="A677" s="294"/>
      <c r="B677" s="295"/>
      <c r="C677" s="294"/>
      <c r="D677" s="296"/>
      <c r="E677" s="294"/>
      <c r="F677" s="294"/>
      <c r="G677" s="294"/>
      <c r="H677" s="296"/>
      <c r="I677" s="296"/>
      <c r="J677" s="296"/>
    </row>
    <row r="678">
      <c r="A678" s="294"/>
      <c r="B678" s="295"/>
      <c r="C678" s="294"/>
      <c r="D678" s="296"/>
      <c r="E678" s="294"/>
      <c r="F678" s="294"/>
      <c r="G678" s="294"/>
      <c r="H678" s="296"/>
      <c r="I678" s="296"/>
      <c r="J678" s="296"/>
    </row>
    <row r="679">
      <c r="A679" s="294"/>
      <c r="B679" s="295"/>
      <c r="C679" s="294"/>
      <c r="D679" s="296"/>
      <c r="E679" s="294"/>
      <c r="F679" s="294"/>
      <c r="G679" s="294"/>
      <c r="H679" s="296"/>
      <c r="I679" s="296"/>
      <c r="J679" s="296"/>
    </row>
    <row r="680">
      <c r="A680" s="294"/>
      <c r="B680" s="295"/>
      <c r="C680" s="294"/>
      <c r="D680" s="296"/>
      <c r="E680" s="294"/>
      <c r="F680" s="294"/>
      <c r="G680" s="294"/>
      <c r="H680" s="296"/>
      <c r="I680" s="296"/>
      <c r="J680" s="296"/>
    </row>
    <row r="681">
      <c r="A681" s="294"/>
      <c r="B681" s="295"/>
      <c r="C681" s="294"/>
      <c r="D681" s="296"/>
      <c r="E681" s="294"/>
      <c r="F681" s="294"/>
      <c r="G681" s="294"/>
      <c r="H681" s="296"/>
      <c r="I681" s="296"/>
      <c r="J681" s="296"/>
    </row>
    <row r="682">
      <c r="A682" s="294"/>
      <c r="B682" s="295"/>
      <c r="C682" s="294"/>
      <c r="D682" s="296"/>
      <c r="E682" s="294"/>
      <c r="F682" s="294"/>
      <c r="G682" s="294"/>
      <c r="H682" s="296"/>
      <c r="I682" s="296"/>
      <c r="J682" s="296"/>
    </row>
    <row r="683">
      <c r="A683" s="294"/>
      <c r="B683" s="295"/>
      <c r="C683" s="294"/>
      <c r="D683" s="296"/>
      <c r="E683" s="294"/>
      <c r="F683" s="294"/>
      <c r="G683" s="294"/>
      <c r="H683" s="296"/>
      <c r="I683" s="296"/>
      <c r="J683" s="296"/>
    </row>
    <row r="684">
      <c r="A684" s="294"/>
      <c r="B684" s="295"/>
      <c r="C684" s="294"/>
      <c r="D684" s="296"/>
      <c r="E684" s="294"/>
      <c r="F684" s="294"/>
      <c r="G684" s="294"/>
      <c r="H684" s="296"/>
      <c r="I684" s="296"/>
      <c r="J684" s="296"/>
    </row>
    <row r="685">
      <c r="A685" s="294"/>
      <c r="B685" s="295"/>
      <c r="C685" s="294"/>
      <c r="D685" s="296"/>
      <c r="E685" s="294"/>
      <c r="F685" s="294"/>
      <c r="G685" s="294"/>
      <c r="H685" s="296"/>
      <c r="I685" s="296"/>
      <c r="J685" s="296"/>
    </row>
    <row r="686">
      <c r="A686" s="294"/>
      <c r="B686" s="295"/>
      <c r="C686" s="294"/>
      <c r="D686" s="296"/>
      <c r="E686" s="294"/>
      <c r="F686" s="294"/>
      <c r="G686" s="294"/>
      <c r="H686" s="296"/>
      <c r="I686" s="296"/>
      <c r="J686" s="296"/>
    </row>
    <row r="687">
      <c r="A687" s="294"/>
      <c r="B687" s="295"/>
      <c r="C687" s="294"/>
      <c r="D687" s="296"/>
      <c r="E687" s="294"/>
      <c r="F687" s="294"/>
      <c r="G687" s="294"/>
      <c r="H687" s="296"/>
      <c r="I687" s="296"/>
      <c r="J687" s="296"/>
    </row>
    <row r="688">
      <c r="A688" s="294"/>
      <c r="B688" s="295"/>
      <c r="C688" s="294"/>
      <c r="D688" s="296"/>
      <c r="E688" s="294"/>
      <c r="F688" s="294"/>
      <c r="G688" s="294"/>
      <c r="H688" s="296"/>
      <c r="I688" s="296"/>
      <c r="J688" s="296"/>
    </row>
    <row r="689">
      <c r="A689" s="294"/>
      <c r="B689" s="295"/>
      <c r="C689" s="294"/>
      <c r="D689" s="296"/>
      <c r="E689" s="294"/>
      <c r="F689" s="294"/>
      <c r="G689" s="294"/>
      <c r="H689" s="296"/>
      <c r="I689" s="296"/>
      <c r="J689" s="296"/>
    </row>
    <row r="690">
      <c r="A690" s="294"/>
      <c r="B690" s="295"/>
      <c r="C690" s="294"/>
      <c r="D690" s="296"/>
      <c r="E690" s="294"/>
      <c r="F690" s="294"/>
      <c r="G690" s="294"/>
      <c r="H690" s="296"/>
      <c r="I690" s="296"/>
      <c r="J690" s="296"/>
    </row>
    <row r="691">
      <c r="A691" s="294"/>
      <c r="B691" s="295"/>
      <c r="C691" s="294"/>
      <c r="D691" s="296"/>
      <c r="E691" s="294"/>
      <c r="F691" s="294"/>
      <c r="G691" s="294"/>
      <c r="H691" s="296"/>
      <c r="I691" s="296"/>
      <c r="J691" s="296"/>
    </row>
    <row r="692">
      <c r="A692" s="294"/>
      <c r="B692" s="295"/>
      <c r="C692" s="294"/>
      <c r="D692" s="296"/>
      <c r="E692" s="294"/>
      <c r="F692" s="294"/>
      <c r="G692" s="294"/>
      <c r="H692" s="296"/>
      <c r="I692" s="296"/>
      <c r="J692" s="296"/>
    </row>
    <row r="693">
      <c r="A693" s="294"/>
      <c r="B693" s="295"/>
      <c r="C693" s="294"/>
      <c r="D693" s="296"/>
      <c r="E693" s="294"/>
      <c r="F693" s="294"/>
      <c r="G693" s="294"/>
      <c r="H693" s="296"/>
      <c r="I693" s="296"/>
      <c r="J693" s="296"/>
    </row>
    <row r="694">
      <c r="A694" s="294"/>
      <c r="B694" s="295"/>
      <c r="C694" s="294"/>
      <c r="D694" s="296"/>
      <c r="E694" s="294"/>
      <c r="F694" s="294"/>
      <c r="G694" s="294"/>
      <c r="H694" s="296"/>
      <c r="I694" s="296"/>
      <c r="J694" s="296"/>
    </row>
    <row r="695">
      <c r="A695" s="294"/>
      <c r="B695" s="295"/>
      <c r="C695" s="294"/>
      <c r="D695" s="296"/>
      <c r="E695" s="294"/>
      <c r="F695" s="294"/>
      <c r="G695" s="294"/>
      <c r="H695" s="296"/>
      <c r="I695" s="296"/>
      <c r="J695" s="296"/>
    </row>
    <row r="696">
      <c r="A696" s="294"/>
      <c r="B696" s="295"/>
      <c r="C696" s="294"/>
      <c r="D696" s="296"/>
      <c r="E696" s="294"/>
      <c r="F696" s="294"/>
      <c r="G696" s="294"/>
      <c r="H696" s="296"/>
      <c r="I696" s="296"/>
      <c r="J696" s="296"/>
    </row>
    <row r="697">
      <c r="A697" s="294"/>
      <c r="B697" s="295"/>
      <c r="C697" s="294"/>
      <c r="D697" s="296"/>
      <c r="E697" s="294"/>
      <c r="F697" s="294"/>
      <c r="G697" s="294"/>
      <c r="H697" s="296"/>
      <c r="I697" s="296"/>
      <c r="J697" s="296"/>
    </row>
    <row r="698">
      <c r="A698" s="294"/>
      <c r="B698" s="295"/>
      <c r="C698" s="294"/>
      <c r="D698" s="296"/>
      <c r="E698" s="294"/>
      <c r="F698" s="294"/>
      <c r="G698" s="294"/>
      <c r="H698" s="296"/>
      <c r="I698" s="296"/>
      <c r="J698" s="296"/>
    </row>
    <row r="699">
      <c r="A699" s="294"/>
      <c r="B699" s="295"/>
      <c r="C699" s="294"/>
      <c r="D699" s="296"/>
      <c r="E699" s="294"/>
      <c r="F699" s="294"/>
      <c r="G699" s="294"/>
      <c r="H699" s="296"/>
      <c r="I699" s="296"/>
      <c r="J699" s="296"/>
    </row>
    <row r="700">
      <c r="A700" s="294"/>
      <c r="B700" s="295"/>
      <c r="C700" s="294"/>
      <c r="D700" s="296"/>
      <c r="E700" s="294"/>
      <c r="F700" s="294"/>
      <c r="G700" s="294"/>
      <c r="H700" s="296"/>
      <c r="I700" s="296"/>
      <c r="J700" s="296"/>
    </row>
    <row r="701">
      <c r="A701" s="294"/>
      <c r="B701" s="295"/>
      <c r="C701" s="294"/>
      <c r="D701" s="296"/>
      <c r="E701" s="294"/>
      <c r="F701" s="294"/>
      <c r="G701" s="294"/>
      <c r="H701" s="296"/>
      <c r="I701" s="296"/>
      <c r="J701" s="296"/>
    </row>
    <row r="702">
      <c r="A702" s="294"/>
      <c r="B702" s="295"/>
      <c r="C702" s="294"/>
      <c r="D702" s="296"/>
      <c r="E702" s="294"/>
      <c r="F702" s="294"/>
      <c r="G702" s="294"/>
      <c r="H702" s="296"/>
      <c r="I702" s="296"/>
      <c r="J702" s="296"/>
    </row>
    <row r="703">
      <c r="A703" s="294"/>
      <c r="B703" s="295"/>
      <c r="C703" s="294"/>
      <c r="D703" s="296"/>
      <c r="E703" s="294"/>
      <c r="F703" s="294"/>
      <c r="G703" s="294"/>
      <c r="H703" s="296"/>
      <c r="I703" s="296"/>
      <c r="J703" s="296"/>
    </row>
    <row r="704">
      <c r="A704" s="294"/>
      <c r="B704" s="295"/>
      <c r="C704" s="294"/>
      <c r="D704" s="296"/>
      <c r="E704" s="294"/>
      <c r="F704" s="294"/>
      <c r="G704" s="294"/>
      <c r="H704" s="296"/>
      <c r="I704" s="296"/>
      <c r="J704" s="296"/>
    </row>
    <row r="705">
      <c r="A705" s="294"/>
      <c r="B705" s="295"/>
      <c r="C705" s="294"/>
      <c r="D705" s="296"/>
      <c r="E705" s="294"/>
      <c r="F705" s="294"/>
      <c r="G705" s="294"/>
      <c r="H705" s="296"/>
      <c r="I705" s="296"/>
      <c r="J705" s="296"/>
    </row>
    <row r="706">
      <c r="A706" s="294"/>
      <c r="B706" s="295"/>
      <c r="C706" s="294"/>
      <c r="D706" s="296"/>
      <c r="E706" s="294"/>
      <c r="F706" s="294"/>
      <c r="G706" s="294"/>
      <c r="H706" s="296"/>
      <c r="I706" s="296"/>
      <c r="J706" s="296"/>
    </row>
    <row r="707">
      <c r="A707" s="294"/>
      <c r="B707" s="295"/>
      <c r="C707" s="294"/>
      <c r="D707" s="296"/>
      <c r="E707" s="294"/>
      <c r="F707" s="294"/>
      <c r="G707" s="294"/>
      <c r="H707" s="296"/>
      <c r="I707" s="296"/>
      <c r="J707" s="296"/>
    </row>
    <row r="708">
      <c r="A708" s="294"/>
      <c r="B708" s="295"/>
      <c r="C708" s="294"/>
      <c r="D708" s="296"/>
      <c r="E708" s="294"/>
      <c r="F708" s="294"/>
      <c r="G708" s="294"/>
      <c r="H708" s="296"/>
      <c r="I708" s="296"/>
      <c r="J708" s="296"/>
    </row>
    <row r="709">
      <c r="A709" s="294"/>
      <c r="B709" s="295"/>
      <c r="C709" s="294"/>
      <c r="D709" s="296"/>
      <c r="E709" s="294"/>
      <c r="F709" s="294"/>
      <c r="G709" s="294"/>
      <c r="H709" s="296"/>
      <c r="I709" s="296"/>
      <c r="J709" s="296"/>
    </row>
    <row r="710">
      <c r="A710" s="294"/>
      <c r="B710" s="295"/>
      <c r="C710" s="294"/>
      <c r="D710" s="296"/>
      <c r="E710" s="294"/>
      <c r="F710" s="294"/>
      <c r="G710" s="294"/>
      <c r="H710" s="296"/>
      <c r="I710" s="296"/>
      <c r="J710" s="296"/>
    </row>
    <row r="711">
      <c r="A711" s="294"/>
      <c r="B711" s="295"/>
      <c r="C711" s="294"/>
      <c r="D711" s="296"/>
      <c r="E711" s="294"/>
      <c r="F711" s="294"/>
      <c r="G711" s="294"/>
      <c r="H711" s="296"/>
      <c r="I711" s="296"/>
      <c r="J711" s="296"/>
    </row>
    <row r="712">
      <c r="A712" s="294"/>
      <c r="B712" s="295"/>
      <c r="C712" s="294"/>
      <c r="D712" s="296"/>
      <c r="E712" s="294"/>
      <c r="F712" s="294"/>
      <c r="G712" s="294"/>
      <c r="H712" s="296"/>
      <c r="I712" s="296"/>
      <c r="J712" s="296"/>
    </row>
    <row r="713">
      <c r="A713" s="294"/>
      <c r="B713" s="295"/>
      <c r="C713" s="294"/>
      <c r="D713" s="296"/>
      <c r="E713" s="294"/>
      <c r="F713" s="294"/>
      <c r="G713" s="294"/>
      <c r="H713" s="296"/>
      <c r="I713" s="296"/>
      <c r="J713" s="296"/>
    </row>
    <row r="714">
      <c r="A714" s="294"/>
      <c r="B714" s="295"/>
      <c r="C714" s="294"/>
      <c r="D714" s="296"/>
      <c r="E714" s="294"/>
      <c r="F714" s="294"/>
      <c r="G714" s="294"/>
      <c r="H714" s="296"/>
      <c r="I714" s="296"/>
      <c r="J714" s="296"/>
    </row>
    <row r="715">
      <c r="A715" s="294"/>
      <c r="B715" s="295"/>
      <c r="C715" s="294"/>
      <c r="D715" s="296"/>
      <c r="E715" s="294"/>
      <c r="F715" s="294"/>
      <c r="G715" s="294"/>
      <c r="H715" s="296"/>
      <c r="I715" s="296"/>
      <c r="J715" s="296"/>
    </row>
    <row r="716">
      <c r="A716" s="294"/>
      <c r="B716" s="295"/>
      <c r="C716" s="294"/>
      <c r="D716" s="296"/>
      <c r="E716" s="294"/>
      <c r="F716" s="294"/>
      <c r="G716" s="294"/>
      <c r="H716" s="296"/>
      <c r="I716" s="296"/>
      <c r="J716" s="296"/>
    </row>
    <row r="717">
      <c r="A717" s="294"/>
      <c r="B717" s="295"/>
      <c r="C717" s="294"/>
      <c r="D717" s="296"/>
      <c r="E717" s="294"/>
      <c r="F717" s="294"/>
      <c r="G717" s="294"/>
      <c r="H717" s="296"/>
      <c r="I717" s="296"/>
      <c r="J717" s="296"/>
    </row>
    <row r="718">
      <c r="A718" s="294"/>
      <c r="B718" s="295"/>
      <c r="C718" s="294"/>
      <c r="D718" s="296"/>
      <c r="E718" s="294"/>
      <c r="F718" s="294"/>
      <c r="G718" s="294"/>
      <c r="H718" s="296"/>
      <c r="I718" s="296"/>
      <c r="J718" s="296"/>
    </row>
    <row r="719">
      <c r="A719" s="294"/>
      <c r="B719" s="295"/>
      <c r="C719" s="294"/>
      <c r="D719" s="296"/>
      <c r="E719" s="294"/>
      <c r="F719" s="294"/>
      <c r="G719" s="294"/>
      <c r="H719" s="296"/>
      <c r="I719" s="296"/>
      <c r="J719" s="296"/>
    </row>
    <row r="720">
      <c r="A720" s="294"/>
      <c r="B720" s="295"/>
      <c r="C720" s="294"/>
      <c r="D720" s="296"/>
      <c r="E720" s="294"/>
      <c r="F720" s="294"/>
      <c r="G720" s="294"/>
      <c r="H720" s="296"/>
      <c r="I720" s="296"/>
      <c r="J720" s="296"/>
    </row>
    <row r="721">
      <c r="A721" s="294"/>
      <c r="B721" s="295"/>
      <c r="C721" s="294"/>
      <c r="D721" s="296"/>
      <c r="E721" s="294"/>
      <c r="F721" s="294"/>
      <c r="G721" s="294"/>
      <c r="H721" s="296"/>
      <c r="I721" s="296"/>
      <c r="J721" s="296"/>
    </row>
    <row r="722">
      <c r="A722" s="294"/>
      <c r="B722" s="295"/>
      <c r="C722" s="294"/>
      <c r="D722" s="296"/>
      <c r="E722" s="294"/>
      <c r="F722" s="294"/>
      <c r="G722" s="294"/>
      <c r="H722" s="296"/>
      <c r="I722" s="296"/>
      <c r="J722" s="296"/>
    </row>
    <row r="723">
      <c r="A723" s="294"/>
      <c r="B723" s="295"/>
      <c r="C723" s="294"/>
      <c r="D723" s="296"/>
      <c r="E723" s="294"/>
      <c r="F723" s="294"/>
      <c r="G723" s="294"/>
      <c r="H723" s="296"/>
      <c r="I723" s="296"/>
      <c r="J723" s="296"/>
    </row>
    <row r="724">
      <c r="A724" s="294"/>
      <c r="B724" s="295"/>
      <c r="C724" s="294"/>
      <c r="D724" s="296"/>
      <c r="E724" s="294"/>
      <c r="F724" s="294"/>
      <c r="G724" s="294"/>
      <c r="H724" s="296"/>
      <c r="I724" s="296"/>
      <c r="J724" s="296"/>
    </row>
    <row r="725">
      <c r="A725" s="294"/>
      <c r="B725" s="295"/>
      <c r="C725" s="294"/>
      <c r="D725" s="296"/>
      <c r="E725" s="294"/>
      <c r="F725" s="294"/>
      <c r="G725" s="294"/>
      <c r="H725" s="296"/>
      <c r="I725" s="296"/>
      <c r="J725" s="296"/>
    </row>
    <row r="726">
      <c r="A726" s="294"/>
      <c r="B726" s="295"/>
      <c r="C726" s="294"/>
      <c r="D726" s="296"/>
      <c r="E726" s="294"/>
      <c r="F726" s="294"/>
      <c r="G726" s="294"/>
      <c r="H726" s="296"/>
      <c r="I726" s="296"/>
      <c r="J726" s="296"/>
    </row>
    <row r="727">
      <c r="A727" s="294"/>
      <c r="B727" s="295"/>
      <c r="C727" s="294"/>
      <c r="D727" s="296"/>
      <c r="E727" s="294"/>
      <c r="F727" s="294"/>
      <c r="G727" s="294"/>
      <c r="H727" s="296"/>
      <c r="I727" s="296"/>
      <c r="J727" s="296"/>
    </row>
    <row r="728">
      <c r="A728" s="294"/>
      <c r="B728" s="295"/>
      <c r="C728" s="294"/>
      <c r="D728" s="296"/>
      <c r="E728" s="294"/>
      <c r="F728" s="294"/>
      <c r="G728" s="294"/>
      <c r="H728" s="296"/>
      <c r="I728" s="296"/>
      <c r="J728" s="296"/>
    </row>
    <row r="729">
      <c r="A729" s="294"/>
      <c r="B729" s="295"/>
      <c r="C729" s="294"/>
      <c r="D729" s="296"/>
      <c r="E729" s="294"/>
      <c r="F729" s="294"/>
      <c r="G729" s="294"/>
      <c r="H729" s="296"/>
      <c r="I729" s="296"/>
      <c r="J729" s="296"/>
    </row>
    <row r="730">
      <c r="A730" s="294"/>
      <c r="B730" s="295"/>
      <c r="C730" s="294"/>
      <c r="D730" s="296"/>
      <c r="E730" s="294"/>
      <c r="F730" s="294"/>
      <c r="G730" s="294"/>
      <c r="H730" s="296"/>
      <c r="I730" s="296"/>
      <c r="J730" s="296"/>
    </row>
    <row r="731">
      <c r="A731" s="294"/>
      <c r="B731" s="295"/>
      <c r="C731" s="294"/>
      <c r="D731" s="296"/>
      <c r="E731" s="294"/>
      <c r="F731" s="294"/>
      <c r="G731" s="294"/>
      <c r="H731" s="296"/>
      <c r="I731" s="296"/>
      <c r="J731" s="296"/>
    </row>
    <row r="732">
      <c r="A732" s="294"/>
      <c r="B732" s="295"/>
      <c r="C732" s="294"/>
      <c r="D732" s="296"/>
      <c r="E732" s="294"/>
      <c r="F732" s="294"/>
      <c r="G732" s="294"/>
      <c r="H732" s="296"/>
      <c r="I732" s="296"/>
      <c r="J732" s="296"/>
    </row>
    <row r="733">
      <c r="A733" s="294"/>
      <c r="B733" s="295"/>
      <c r="C733" s="294"/>
      <c r="D733" s="296"/>
      <c r="E733" s="294"/>
      <c r="F733" s="294"/>
      <c r="G733" s="294"/>
      <c r="H733" s="296"/>
      <c r="I733" s="296"/>
      <c r="J733" s="296"/>
    </row>
    <row r="734">
      <c r="A734" s="294"/>
      <c r="B734" s="295"/>
      <c r="C734" s="294"/>
      <c r="D734" s="296"/>
      <c r="E734" s="294"/>
      <c r="F734" s="294"/>
      <c r="G734" s="294"/>
      <c r="H734" s="296"/>
      <c r="I734" s="296"/>
      <c r="J734" s="296"/>
    </row>
    <row r="735">
      <c r="A735" s="294"/>
      <c r="B735" s="295"/>
      <c r="C735" s="294"/>
      <c r="D735" s="296"/>
      <c r="E735" s="294"/>
      <c r="F735" s="294"/>
      <c r="G735" s="294"/>
      <c r="H735" s="296"/>
      <c r="I735" s="296"/>
      <c r="J735" s="296"/>
    </row>
    <row r="736">
      <c r="A736" s="294"/>
      <c r="B736" s="295"/>
      <c r="C736" s="294"/>
      <c r="D736" s="296"/>
      <c r="E736" s="294"/>
      <c r="F736" s="294"/>
      <c r="G736" s="294"/>
      <c r="H736" s="296"/>
      <c r="I736" s="296"/>
      <c r="J736" s="296"/>
    </row>
    <row r="737">
      <c r="A737" s="294"/>
      <c r="B737" s="295"/>
      <c r="C737" s="294"/>
      <c r="D737" s="296"/>
      <c r="E737" s="294"/>
      <c r="F737" s="294"/>
      <c r="G737" s="294"/>
      <c r="H737" s="296"/>
      <c r="I737" s="296"/>
      <c r="J737" s="296"/>
    </row>
    <row r="738">
      <c r="A738" s="294"/>
      <c r="B738" s="295"/>
      <c r="C738" s="294"/>
      <c r="D738" s="296"/>
      <c r="E738" s="294"/>
      <c r="F738" s="294"/>
      <c r="G738" s="294"/>
      <c r="H738" s="296"/>
      <c r="I738" s="296"/>
      <c r="J738" s="296"/>
    </row>
    <row r="739">
      <c r="A739" s="294"/>
      <c r="B739" s="295"/>
      <c r="C739" s="294"/>
      <c r="D739" s="296"/>
      <c r="E739" s="294"/>
      <c r="F739" s="294"/>
      <c r="G739" s="294"/>
      <c r="H739" s="296"/>
      <c r="I739" s="296"/>
      <c r="J739" s="296"/>
    </row>
    <row r="740">
      <c r="A740" s="294"/>
      <c r="B740" s="295"/>
      <c r="C740" s="294"/>
      <c r="D740" s="296"/>
      <c r="E740" s="294"/>
      <c r="F740" s="294"/>
      <c r="G740" s="294"/>
      <c r="H740" s="296"/>
      <c r="I740" s="296"/>
      <c r="J740" s="296"/>
    </row>
    <row r="741">
      <c r="A741" s="294"/>
      <c r="B741" s="295"/>
      <c r="C741" s="294"/>
      <c r="D741" s="296"/>
      <c r="E741" s="294"/>
      <c r="F741" s="294"/>
      <c r="G741" s="294"/>
      <c r="H741" s="296"/>
      <c r="I741" s="296"/>
      <c r="J741" s="296"/>
    </row>
    <row r="742">
      <c r="A742" s="294"/>
      <c r="B742" s="295"/>
      <c r="C742" s="294"/>
      <c r="D742" s="296"/>
      <c r="E742" s="294"/>
      <c r="F742" s="294"/>
      <c r="G742" s="294"/>
      <c r="H742" s="296"/>
      <c r="I742" s="296"/>
      <c r="J742" s="296"/>
    </row>
    <row r="743">
      <c r="A743" s="294"/>
      <c r="B743" s="295"/>
      <c r="C743" s="294"/>
      <c r="D743" s="296"/>
      <c r="E743" s="294"/>
      <c r="F743" s="294"/>
      <c r="G743" s="294"/>
      <c r="H743" s="296"/>
      <c r="I743" s="296"/>
      <c r="J743" s="296"/>
    </row>
    <row r="744">
      <c r="A744" s="294"/>
      <c r="B744" s="295"/>
      <c r="C744" s="294"/>
      <c r="D744" s="296"/>
      <c r="E744" s="294"/>
      <c r="F744" s="294"/>
      <c r="G744" s="294"/>
      <c r="H744" s="296"/>
      <c r="I744" s="296"/>
      <c r="J744" s="296"/>
    </row>
    <row r="745">
      <c r="A745" s="294"/>
      <c r="B745" s="295"/>
      <c r="C745" s="294"/>
      <c r="D745" s="296"/>
      <c r="E745" s="294"/>
      <c r="F745" s="294"/>
      <c r="G745" s="294"/>
      <c r="H745" s="296"/>
      <c r="I745" s="296"/>
      <c r="J745" s="296"/>
    </row>
    <row r="746">
      <c r="A746" s="294"/>
      <c r="B746" s="295"/>
      <c r="C746" s="294"/>
      <c r="D746" s="296"/>
      <c r="E746" s="294"/>
      <c r="F746" s="294"/>
      <c r="G746" s="294"/>
      <c r="H746" s="296"/>
      <c r="I746" s="296"/>
      <c r="J746" s="296"/>
    </row>
    <row r="747">
      <c r="A747" s="294"/>
      <c r="B747" s="295"/>
      <c r="C747" s="294"/>
      <c r="D747" s="296"/>
      <c r="E747" s="294"/>
      <c r="F747" s="294"/>
      <c r="G747" s="294"/>
      <c r="H747" s="296"/>
      <c r="I747" s="296"/>
      <c r="J747" s="296"/>
    </row>
    <row r="748">
      <c r="A748" s="294"/>
      <c r="B748" s="295"/>
      <c r="C748" s="294"/>
      <c r="D748" s="296"/>
      <c r="E748" s="294"/>
      <c r="F748" s="294"/>
      <c r="G748" s="294"/>
      <c r="H748" s="296"/>
      <c r="I748" s="296"/>
      <c r="J748" s="296"/>
    </row>
    <row r="749">
      <c r="A749" s="294"/>
      <c r="B749" s="295"/>
      <c r="C749" s="294"/>
      <c r="D749" s="296"/>
      <c r="E749" s="294"/>
      <c r="F749" s="294"/>
      <c r="G749" s="294"/>
      <c r="H749" s="296"/>
      <c r="I749" s="296"/>
      <c r="J749" s="296"/>
    </row>
    <row r="750">
      <c r="A750" s="294"/>
      <c r="B750" s="295"/>
      <c r="C750" s="294"/>
      <c r="D750" s="296"/>
      <c r="E750" s="294"/>
      <c r="F750" s="294"/>
      <c r="G750" s="294"/>
      <c r="H750" s="296"/>
      <c r="I750" s="296"/>
      <c r="J750" s="296"/>
    </row>
    <row r="751">
      <c r="A751" s="294"/>
      <c r="B751" s="295"/>
      <c r="C751" s="294"/>
      <c r="D751" s="296"/>
      <c r="E751" s="294"/>
      <c r="F751" s="294"/>
      <c r="G751" s="294"/>
      <c r="H751" s="296"/>
      <c r="I751" s="296"/>
      <c r="J751" s="296"/>
    </row>
    <row r="752">
      <c r="A752" s="294"/>
      <c r="B752" s="295"/>
      <c r="C752" s="294"/>
      <c r="D752" s="296"/>
      <c r="E752" s="294"/>
      <c r="F752" s="294"/>
      <c r="G752" s="294"/>
      <c r="H752" s="296"/>
      <c r="I752" s="296"/>
      <c r="J752" s="296"/>
    </row>
    <row r="753">
      <c r="A753" s="294"/>
      <c r="B753" s="295"/>
      <c r="C753" s="294"/>
      <c r="D753" s="296"/>
      <c r="E753" s="294"/>
      <c r="F753" s="294"/>
      <c r="G753" s="294"/>
      <c r="H753" s="296"/>
      <c r="I753" s="296"/>
      <c r="J753" s="296"/>
    </row>
    <row r="754">
      <c r="A754" s="294"/>
      <c r="B754" s="295"/>
      <c r="C754" s="294"/>
      <c r="D754" s="296"/>
      <c r="E754" s="294"/>
      <c r="F754" s="294"/>
      <c r="G754" s="294"/>
      <c r="H754" s="296"/>
      <c r="I754" s="296"/>
      <c r="J754" s="296"/>
    </row>
    <row r="755">
      <c r="A755" s="294"/>
      <c r="B755" s="295"/>
      <c r="C755" s="294"/>
      <c r="D755" s="296"/>
      <c r="E755" s="294"/>
      <c r="F755" s="294"/>
      <c r="G755" s="294"/>
      <c r="H755" s="296"/>
      <c r="I755" s="296"/>
      <c r="J755" s="296"/>
    </row>
    <row r="756">
      <c r="A756" s="294"/>
      <c r="B756" s="295"/>
      <c r="C756" s="294"/>
      <c r="D756" s="296"/>
      <c r="E756" s="294"/>
      <c r="F756" s="294"/>
      <c r="G756" s="294"/>
      <c r="H756" s="296"/>
      <c r="I756" s="296"/>
      <c r="J756" s="296"/>
    </row>
    <row r="757">
      <c r="A757" s="294"/>
      <c r="B757" s="295"/>
      <c r="C757" s="294"/>
      <c r="D757" s="296"/>
      <c r="E757" s="294"/>
      <c r="F757" s="294"/>
      <c r="G757" s="294"/>
      <c r="H757" s="296"/>
      <c r="I757" s="296"/>
      <c r="J757" s="296"/>
    </row>
    <row r="758">
      <c r="A758" s="294"/>
      <c r="B758" s="295"/>
      <c r="C758" s="294"/>
      <c r="D758" s="296"/>
      <c r="E758" s="294"/>
      <c r="F758" s="294"/>
      <c r="G758" s="294"/>
      <c r="H758" s="296"/>
      <c r="I758" s="296"/>
      <c r="J758" s="296"/>
    </row>
    <row r="759">
      <c r="A759" s="294"/>
      <c r="B759" s="295"/>
      <c r="C759" s="294"/>
      <c r="D759" s="296"/>
      <c r="E759" s="294"/>
      <c r="F759" s="294"/>
      <c r="G759" s="294"/>
      <c r="H759" s="296"/>
      <c r="I759" s="296"/>
      <c r="J759" s="296"/>
    </row>
    <row r="760">
      <c r="A760" s="294"/>
      <c r="B760" s="295"/>
      <c r="C760" s="294"/>
      <c r="D760" s="296"/>
      <c r="E760" s="294"/>
      <c r="F760" s="294"/>
      <c r="G760" s="294"/>
      <c r="H760" s="296"/>
      <c r="I760" s="296"/>
      <c r="J760" s="296"/>
    </row>
    <row r="761">
      <c r="A761" s="294"/>
      <c r="B761" s="295"/>
      <c r="C761" s="294"/>
      <c r="D761" s="296"/>
      <c r="E761" s="294"/>
      <c r="F761" s="294"/>
      <c r="G761" s="294"/>
      <c r="H761" s="296"/>
      <c r="I761" s="296"/>
      <c r="J761" s="296"/>
    </row>
    <row r="762">
      <c r="A762" s="294"/>
      <c r="B762" s="295"/>
      <c r="C762" s="294"/>
      <c r="D762" s="296"/>
      <c r="E762" s="294"/>
      <c r="F762" s="294"/>
      <c r="G762" s="294"/>
      <c r="H762" s="296"/>
      <c r="I762" s="296"/>
      <c r="J762" s="296"/>
    </row>
    <row r="763">
      <c r="A763" s="294"/>
      <c r="B763" s="295"/>
      <c r="C763" s="294"/>
      <c r="D763" s="296"/>
      <c r="E763" s="294"/>
      <c r="F763" s="294"/>
      <c r="G763" s="294"/>
      <c r="H763" s="296"/>
      <c r="I763" s="296"/>
      <c r="J763" s="296"/>
    </row>
    <row r="764">
      <c r="A764" s="294"/>
      <c r="B764" s="295"/>
      <c r="C764" s="294"/>
      <c r="D764" s="296"/>
      <c r="E764" s="294"/>
      <c r="F764" s="294"/>
      <c r="G764" s="294"/>
      <c r="H764" s="296"/>
      <c r="I764" s="296"/>
      <c r="J764" s="296"/>
    </row>
    <row r="765">
      <c r="A765" s="294"/>
      <c r="B765" s="295"/>
      <c r="C765" s="294"/>
      <c r="D765" s="296"/>
      <c r="E765" s="294"/>
      <c r="F765" s="294"/>
      <c r="G765" s="294"/>
      <c r="H765" s="296"/>
      <c r="I765" s="296"/>
      <c r="J765" s="296"/>
    </row>
    <row r="766">
      <c r="A766" s="294"/>
      <c r="B766" s="295"/>
      <c r="C766" s="294"/>
      <c r="D766" s="296"/>
      <c r="E766" s="294"/>
      <c r="F766" s="294"/>
      <c r="G766" s="294"/>
      <c r="H766" s="296"/>
      <c r="I766" s="296"/>
      <c r="J766" s="296"/>
    </row>
    <row r="767">
      <c r="A767" s="294"/>
      <c r="B767" s="295"/>
      <c r="C767" s="294"/>
      <c r="D767" s="296"/>
      <c r="E767" s="294"/>
      <c r="F767" s="294"/>
      <c r="G767" s="294"/>
      <c r="H767" s="296"/>
      <c r="I767" s="296"/>
      <c r="J767" s="296"/>
    </row>
    <row r="768">
      <c r="A768" s="294"/>
      <c r="B768" s="295"/>
      <c r="C768" s="294"/>
      <c r="D768" s="296"/>
      <c r="E768" s="294"/>
      <c r="F768" s="294"/>
      <c r="G768" s="294"/>
      <c r="H768" s="296"/>
      <c r="I768" s="296"/>
      <c r="J768" s="296"/>
    </row>
    <row r="769">
      <c r="A769" s="294"/>
      <c r="B769" s="295"/>
      <c r="C769" s="294"/>
      <c r="D769" s="296"/>
      <c r="E769" s="294"/>
      <c r="F769" s="294"/>
      <c r="G769" s="294"/>
      <c r="H769" s="296"/>
      <c r="I769" s="296"/>
      <c r="J769" s="296"/>
    </row>
    <row r="770">
      <c r="A770" s="294"/>
      <c r="B770" s="295"/>
      <c r="C770" s="294"/>
      <c r="D770" s="296"/>
      <c r="E770" s="294"/>
      <c r="F770" s="294"/>
      <c r="G770" s="294"/>
      <c r="H770" s="296"/>
      <c r="I770" s="296"/>
      <c r="J770" s="296"/>
    </row>
    <row r="771">
      <c r="A771" s="294"/>
      <c r="B771" s="295"/>
      <c r="C771" s="294"/>
      <c r="D771" s="296"/>
      <c r="E771" s="294"/>
      <c r="F771" s="294"/>
      <c r="G771" s="294"/>
      <c r="H771" s="296"/>
      <c r="I771" s="296"/>
      <c r="J771" s="296"/>
    </row>
    <row r="772">
      <c r="A772" s="294"/>
      <c r="B772" s="295"/>
      <c r="C772" s="294"/>
      <c r="D772" s="296"/>
      <c r="E772" s="294"/>
      <c r="F772" s="294"/>
      <c r="G772" s="294"/>
      <c r="H772" s="296"/>
      <c r="I772" s="296"/>
      <c r="J772" s="296"/>
    </row>
    <row r="773">
      <c r="A773" s="294"/>
      <c r="B773" s="295"/>
      <c r="C773" s="294"/>
      <c r="D773" s="296"/>
      <c r="E773" s="294"/>
      <c r="F773" s="294"/>
      <c r="G773" s="294"/>
      <c r="H773" s="296"/>
      <c r="I773" s="296"/>
      <c r="J773" s="296"/>
    </row>
    <row r="774">
      <c r="A774" s="294"/>
      <c r="B774" s="295"/>
      <c r="C774" s="294"/>
      <c r="D774" s="296"/>
      <c r="E774" s="294"/>
      <c r="F774" s="294"/>
      <c r="G774" s="294"/>
      <c r="H774" s="296"/>
      <c r="I774" s="296"/>
      <c r="J774" s="296"/>
    </row>
    <row r="775">
      <c r="A775" s="294"/>
      <c r="B775" s="295"/>
      <c r="C775" s="294"/>
      <c r="D775" s="296"/>
      <c r="E775" s="294"/>
      <c r="F775" s="294"/>
      <c r="G775" s="294"/>
      <c r="H775" s="296"/>
      <c r="I775" s="296"/>
      <c r="J775" s="296"/>
    </row>
    <row r="776">
      <c r="A776" s="294"/>
      <c r="B776" s="295"/>
      <c r="C776" s="294"/>
      <c r="D776" s="296"/>
      <c r="E776" s="294"/>
      <c r="F776" s="294"/>
      <c r="G776" s="294"/>
      <c r="H776" s="296"/>
      <c r="I776" s="296"/>
      <c r="J776" s="296"/>
    </row>
    <row r="777">
      <c r="A777" s="294"/>
      <c r="B777" s="295"/>
      <c r="C777" s="294"/>
      <c r="D777" s="296"/>
      <c r="E777" s="294"/>
      <c r="F777" s="294"/>
      <c r="G777" s="294"/>
      <c r="H777" s="296"/>
      <c r="I777" s="296"/>
      <c r="J777" s="296"/>
    </row>
    <row r="778">
      <c r="A778" s="294"/>
      <c r="B778" s="295"/>
      <c r="C778" s="294"/>
      <c r="D778" s="296"/>
      <c r="E778" s="294"/>
      <c r="F778" s="294"/>
      <c r="G778" s="294"/>
      <c r="H778" s="296"/>
      <c r="I778" s="296"/>
      <c r="J778" s="296"/>
    </row>
    <row r="779">
      <c r="A779" s="294"/>
      <c r="B779" s="295"/>
      <c r="C779" s="294"/>
      <c r="D779" s="296"/>
      <c r="E779" s="294"/>
      <c r="F779" s="294"/>
      <c r="G779" s="294"/>
      <c r="H779" s="296"/>
      <c r="I779" s="296"/>
      <c r="J779" s="296"/>
    </row>
    <row r="780">
      <c r="A780" s="294"/>
      <c r="B780" s="295"/>
      <c r="C780" s="294"/>
      <c r="D780" s="296"/>
      <c r="E780" s="294"/>
      <c r="F780" s="294"/>
      <c r="G780" s="294"/>
      <c r="H780" s="296"/>
      <c r="I780" s="296"/>
      <c r="J780" s="296"/>
    </row>
    <row r="781">
      <c r="A781" s="294"/>
      <c r="B781" s="295"/>
      <c r="C781" s="294"/>
      <c r="D781" s="296"/>
      <c r="E781" s="294"/>
      <c r="F781" s="294"/>
      <c r="G781" s="294"/>
      <c r="H781" s="296"/>
      <c r="I781" s="296"/>
      <c r="J781" s="296"/>
    </row>
    <row r="782">
      <c r="A782" s="294"/>
      <c r="B782" s="295"/>
      <c r="C782" s="294"/>
      <c r="D782" s="296"/>
      <c r="E782" s="294"/>
      <c r="F782" s="294"/>
      <c r="G782" s="294"/>
      <c r="H782" s="296"/>
      <c r="I782" s="296"/>
      <c r="J782" s="296"/>
    </row>
    <row r="783">
      <c r="A783" s="294"/>
      <c r="B783" s="295"/>
      <c r="C783" s="294"/>
      <c r="D783" s="296"/>
      <c r="E783" s="294"/>
      <c r="F783" s="294"/>
      <c r="G783" s="294"/>
      <c r="H783" s="296"/>
      <c r="I783" s="296"/>
      <c r="J783" s="296"/>
    </row>
    <row r="784">
      <c r="A784" s="294"/>
      <c r="B784" s="295"/>
      <c r="C784" s="294"/>
      <c r="D784" s="296"/>
      <c r="E784" s="294"/>
      <c r="F784" s="294"/>
      <c r="G784" s="294"/>
      <c r="H784" s="296"/>
      <c r="I784" s="296"/>
      <c r="J784" s="296"/>
    </row>
    <row r="785">
      <c r="A785" s="294"/>
      <c r="B785" s="295"/>
      <c r="C785" s="294"/>
      <c r="D785" s="296"/>
      <c r="E785" s="294"/>
      <c r="F785" s="294"/>
      <c r="G785" s="294"/>
      <c r="H785" s="296"/>
      <c r="I785" s="296"/>
      <c r="J785" s="296"/>
    </row>
    <row r="786">
      <c r="A786" s="294"/>
      <c r="B786" s="295"/>
      <c r="C786" s="294"/>
      <c r="D786" s="296"/>
      <c r="E786" s="294"/>
      <c r="F786" s="294"/>
      <c r="G786" s="294"/>
      <c r="H786" s="296"/>
      <c r="I786" s="296"/>
      <c r="J786" s="296"/>
    </row>
    <row r="787">
      <c r="A787" s="294"/>
      <c r="B787" s="295"/>
      <c r="C787" s="294"/>
      <c r="D787" s="296"/>
      <c r="E787" s="294"/>
      <c r="F787" s="294"/>
      <c r="G787" s="294"/>
      <c r="H787" s="296"/>
      <c r="I787" s="296"/>
      <c r="J787" s="296"/>
    </row>
    <row r="788">
      <c r="A788" s="294"/>
      <c r="B788" s="295"/>
      <c r="C788" s="294"/>
      <c r="D788" s="296"/>
      <c r="E788" s="294"/>
      <c r="F788" s="294"/>
      <c r="G788" s="294"/>
      <c r="H788" s="296"/>
      <c r="I788" s="296"/>
      <c r="J788" s="296"/>
    </row>
    <row r="789">
      <c r="A789" s="294"/>
      <c r="B789" s="295"/>
      <c r="C789" s="294"/>
      <c r="D789" s="296"/>
      <c r="E789" s="294"/>
      <c r="F789" s="294"/>
      <c r="G789" s="294"/>
      <c r="H789" s="296"/>
      <c r="I789" s="296"/>
      <c r="J789" s="296"/>
    </row>
    <row r="790">
      <c r="A790" s="294"/>
      <c r="B790" s="295"/>
      <c r="C790" s="294"/>
      <c r="D790" s="296"/>
      <c r="E790" s="294"/>
      <c r="F790" s="294"/>
      <c r="G790" s="294"/>
      <c r="H790" s="296"/>
      <c r="I790" s="296"/>
      <c r="J790" s="296"/>
    </row>
    <row r="791">
      <c r="A791" s="294"/>
      <c r="B791" s="295"/>
      <c r="C791" s="294"/>
      <c r="D791" s="296"/>
      <c r="E791" s="294"/>
      <c r="F791" s="294"/>
      <c r="G791" s="294"/>
      <c r="H791" s="296"/>
      <c r="I791" s="296"/>
      <c r="J791" s="296"/>
    </row>
    <row r="792">
      <c r="A792" s="294"/>
      <c r="B792" s="295"/>
      <c r="C792" s="294"/>
      <c r="D792" s="296"/>
      <c r="E792" s="294"/>
      <c r="F792" s="294"/>
      <c r="G792" s="294"/>
      <c r="H792" s="296"/>
      <c r="I792" s="296"/>
      <c r="J792" s="296"/>
    </row>
    <row r="793">
      <c r="A793" s="294"/>
      <c r="B793" s="295"/>
      <c r="C793" s="294"/>
      <c r="D793" s="296"/>
      <c r="E793" s="294"/>
      <c r="F793" s="294"/>
      <c r="G793" s="294"/>
      <c r="H793" s="296"/>
      <c r="I793" s="296"/>
      <c r="J793" s="296"/>
    </row>
    <row r="794">
      <c r="A794" s="294"/>
      <c r="B794" s="295"/>
      <c r="C794" s="294"/>
      <c r="D794" s="296"/>
      <c r="E794" s="294"/>
      <c r="F794" s="294"/>
      <c r="G794" s="294"/>
      <c r="H794" s="296"/>
      <c r="I794" s="296"/>
      <c r="J794" s="296"/>
    </row>
    <row r="795">
      <c r="A795" s="294"/>
      <c r="B795" s="295"/>
      <c r="C795" s="294"/>
      <c r="D795" s="296"/>
      <c r="E795" s="294"/>
      <c r="F795" s="294"/>
      <c r="G795" s="294"/>
      <c r="H795" s="296"/>
      <c r="I795" s="296"/>
      <c r="J795" s="296"/>
    </row>
    <row r="796">
      <c r="A796" s="294"/>
      <c r="B796" s="295"/>
      <c r="C796" s="294"/>
      <c r="D796" s="296"/>
      <c r="E796" s="294"/>
      <c r="F796" s="294"/>
      <c r="G796" s="294"/>
      <c r="H796" s="296"/>
      <c r="I796" s="296"/>
      <c r="J796" s="296"/>
    </row>
    <row r="797">
      <c r="A797" s="294"/>
      <c r="B797" s="295"/>
      <c r="C797" s="294"/>
      <c r="D797" s="296"/>
      <c r="E797" s="294"/>
      <c r="F797" s="294"/>
      <c r="G797" s="294"/>
      <c r="H797" s="296"/>
      <c r="I797" s="296"/>
      <c r="J797" s="296"/>
    </row>
    <row r="798">
      <c r="A798" s="294"/>
      <c r="B798" s="295"/>
      <c r="C798" s="294"/>
      <c r="D798" s="296"/>
      <c r="E798" s="294"/>
      <c r="F798" s="294"/>
      <c r="G798" s="294"/>
      <c r="H798" s="296"/>
      <c r="I798" s="296"/>
      <c r="J798" s="296"/>
    </row>
    <row r="799">
      <c r="A799" s="294"/>
      <c r="B799" s="295"/>
      <c r="C799" s="294"/>
      <c r="D799" s="296"/>
      <c r="E799" s="294"/>
      <c r="F799" s="294"/>
      <c r="G799" s="294"/>
      <c r="H799" s="296"/>
      <c r="I799" s="296"/>
      <c r="J799" s="296"/>
    </row>
    <row r="800">
      <c r="A800" s="294"/>
      <c r="B800" s="295"/>
      <c r="C800" s="294"/>
      <c r="D800" s="296"/>
      <c r="E800" s="294"/>
      <c r="F800" s="294"/>
      <c r="G800" s="294"/>
      <c r="H800" s="296"/>
      <c r="I800" s="296"/>
      <c r="J800" s="296"/>
    </row>
    <row r="801">
      <c r="A801" s="294"/>
      <c r="B801" s="295"/>
      <c r="C801" s="294"/>
      <c r="D801" s="296"/>
      <c r="E801" s="294"/>
      <c r="F801" s="294"/>
      <c r="G801" s="294"/>
      <c r="H801" s="296"/>
      <c r="I801" s="296"/>
      <c r="J801" s="296"/>
    </row>
    <row r="802">
      <c r="A802" s="294"/>
      <c r="B802" s="295"/>
      <c r="C802" s="294"/>
      <c r="D802" s="296"/>
      <c r="E802" s="294"/>
      <c r="F802" s="294"/>
      <c r="G802" s="294"/>
      <c r="H802" s="296"/>
      <c r="I802" s="296"/>
      <c r="J802" s="296"/>
    </row>
    <row r="803">
      <c r="A803" s="294"/>
      <c r="B803" s="295"/>
      <c r="C803" s="294"/>
      <c r="D803" s="296"/>
      <c r="E803" s="294"/>
      <c r="F803" s="294"/>
      <c r="G803" s="294"/>
      <c r="H803" s="296"/>
      <c r="I803" s="296"/>
      <c r="J803" s="296"/>
    </row>
    <row r="804">
      <c r="A804" s="294"/>
      <c r="B804" s="295"/>
      <c r="C804" s="294"/>
      <c r="D804" s="296"/>
      <c r="E804" s="294"/>
      <c r="F804" s="294"/>
      <c r="G804" s="294"/>
      <c r="H804" s="296"/>
      <c r="I804" s="296"/>
      <c r="J804" s="296"/>
    </row>
    <row r="805">
      <c r="A805" s="294"/>
      <c r="B805" s="295"/>
      <c r="C805" s="294"/>
      <c r="D805" s="296"/>
      <c r="E805" s="294"/>
      <c r="F805" s="294"/>
      <c r="G805" s="294"/>
      <c r="H805" s="296"/>
      <c r="I805" s="296"/>
      <c r="J805" s="296"/>
    </row>
    <row r="806">
      <c r="A806" s="294"/>
      <c r="B806" s="295"/>
      <c r="C806" s="294"/>
      <c r="D806" s="296"/>
      <c r="E806" s="294"/>
      <c r="F806" s="294"/>
      <c r="G806" s="294"/>
      <c r="H806" s="296"/>
      <c r="I806" s="296"/>
      <c r="J806" s="296"/>
    </row>
    <row r="807">
      <c r="A807" s="294"/>
      <c r="B807" s="295"/>
      <c r="C807" s="294"/>
      <c r="D807" s="296"/>
      <c r="E807" s="294"/>
      <c r="F807" s="294"/>
      <c r="G807" s="294"/>
      <c r="H807" s="296"/>
      <c r="I807" s="296"/>
      <c r="J807" s="296"/>
    </row>
    <row r="808">
      <c r="A808" s="294"/>
      <c r="B808" s="295"/>
      <c r="C808" s="294"/>
      <c r="D808" s="296"/>
      <c r="E808" s="294"/>
      <c r="F808" s="294"/>
      <c r="G808" s="294"/>
      <c r="H808" s="296"/>
      <c r="I808" s="296"/>
      <c r="J808" s="296"/>
    </row>
    <row r="809">
      <c r="A809" s="294"/>
      <c r="B809" s="295"/>
      <c r="C809" s="294"/>
      <c r="D809" s="296"/>
      <c r="E809" s="294"/>
      <c r="F809" s="294"/>
      <c r="G809" s="294"/>
      <c r="H809" s="296"/>
      <c r="I809" s="296"/>
      <c r="J809" s="296"/>
    </row>
    <row r="810">
      <c r="A810" s="294"/>
      <c r="B810" s="295"/>
      <c r="C810" s="294"/>
      <c r="D810" s="296"/>
      <c r="E810" s="294"/>
      <c r="F810" s="294"/>
      <c r="G810" s="294"/>
      <c r="H810" s="296"/>
      <c r="I810" s="296"/>
      <c r="J810" s="296"/>
    </row>
    <row r="811">
      <c r="A811" s="294"/>
      <c r="B811" s="295"/>
      <c r="C811" s="294"/>
      <c r="D811" s="296"/>
      <c r="E811" s="294"/>
      <c r="F811" s="294"/>
      <c r="G811" s="294"/>
      <c r="H811" s="296"/>
      <c r="I811" s="296"/>
      <c r="J811" s="296"/>
    </row>
    <row r="812">
      <c r="A812" s="294"/>
      <c r="B812" s="295"/>
      <c r="C812" s="294"/>
      <c r="D812" s="296"/>
      <c r="E812" s="294"/>
      <c r="F812" s="294"/>
      <c r="G812" s="294"/>
      <c r="H812" s="296"/>
      <c r="I812" s="296"/>
      <c r="J812" s="296"/>
    </row>
    <row r="813">
      <c r="A813" s="294"/>
      <c r="B813" s="295"/>
      <c r="C813" s="294"/>
      <c r="D813" s="296"/>
      <c r="E813" s="294"/>
      <c r="F813" s="294"/>
      <c r="G813" s="294"/>
      <c r="H813" s="296"/>
      <c r="I813" s="296"/>
      <c r="J813" s="296"/>
    </row>
    <row r="814">
      <c r="A814" s="294"/>
      <c r="B814" s="295"/>
      <c r="C814" s="294"/>
      <c r="D814" s="296"/>
      <c r="E814" s="294"/>
      <c r="F814" s="294"/>
      <c r="G814" s="294"/>
      <c r="H814" s="296"/>
      <c r="I814" s="296"/>
      <c r="J814" s="296"/>
    </row>
    <row r="815">
      <c r="A815" s="294"/>
      <c r="B815" s="295"/>
      <c r="C815" s="294"/>
      <c r="D815" s="296"/>
      <c r="E815" s="294"/>
      <c r="F815" s="294"/>
      <c r="G815" s="294"/>
      <c r="H815" s="296"/>
      <c r="I815" s="296"/>
      <c r="J815" s="296"/>
    </row>
    <row r="816">
      <c r="A816" s="294"/>
      <c r="B816" s="295"/>
      <c r="C816" s="294"/>
      <c r="D816" s="296"/>
      <c r="E816" s="294"/>
      <c r="F816" s="294"/>
      <c r="G816" s="294"/>
      <c r="H816" s="296"/>
      <c r="I816" s="296"/>
      <c r="J816" s="296"/>
    </row>
    <row r="817">
      <c r="A817" s="294"/>
      <c r="B817" s="295"/>
      <c r="C817" s="294"/>
      <c r="D817" s="296"/>
      <c r="E817" s="294"/>
      <c r="F817" s="294"/>
      <c r="G817" s="294"/>
      <c r="H817" s="296"/>
      <c r="I817" s="296"/>
      <c r="J817" s="296"/>
    </row>
    <row r="818">
      <c r="A818" s="294"/>
      <c r="B818" s="295"/>
      <c r="C818" s="294"/>
      <c r="D818" s="296"/>
      <c r="E818" s="294"/>
      <c r="F818" s="294"/>
      <c r="G818" s="294"/>
      <c r="H818" s="296"/>
      <c r="I818" s="296"/>
      <c r="J818" s="296"/>
    </row>
    <row r="819">
      <c r="A819" s="294"/>
      <c r="B819" s="295"/>
      <c r="C819" s="294"/>
      <c r="D819" s="296"/>
      <c r="E819" s="294"/>
      <c r="F819" s="294"/>
      <c r="G819" s="294"/>
      <c r="H819" s="296"/>
      <c r="I819" s="296"/>
      <c r="J819" s="296"/>
    </row>
    <row r="820">
      <c r="A820" s="294"/>
      <c r="B820" s="295"/>
      <c r="C820" s="294"/>
      <c r="D820" s="296"/>
      <c r="E820" s="294"/>
      <c r="F820" s="294"/>
      <c r="G820" s="294"/>
      <c r="H820" s="296"/>
      <c r="I820" s="296"/>
      <c r="J820" s="296"/>
    </row>
    <row r="821">
      <c r="A821" s="294"/>
      <c r="B821" s="295"/>
      <c r="C821" s="294"/>
      <c r="D821" s="296"/>
      <c r="E821" s="294"/>
      <c r="F821" s="294"/>
      <c r="G821" s="294"/>
      <c r="H821" s="296"/>
      <c r="I821" s="296"/>
      <c r="J821" s="296"/>
    </row>
    <row r="822">
      <c r="A822" s="294"/>
      <c r="B822" s="295"/>
      <c r="C822" s="294"/>
      <c r="D822" s="296"/>
      <c r="E822" s="294"/>
      <c r="F822" s="294"/>
      <c r="G822" s="294"/>
      <c r="H822" s="296"/>
      <c r="I822" s="296"/>
      <c r="J822" s="296"/>
    </row>
    <row r="823">
      <c r="A823" s="294"/>
      <c r="B823" s="295"/>
      <c r="C823" s="294"/>
      <c r="D823" s="296"/>
      <c r="E823" s="294"/>
      <c r="F823" s="294"/>
      <c r="G823" s="294"/>
      <c r="H823" s="296"/>
      <c r="I823" s="296"/>
      <c r="J823" s="296"/>
    </row>
    <row r="824">
      <c r="A824" s="294"/>
      <c r="B824" s="295"/>
      <c r="C824" s="294"/>
      <c r="D824" s="296"/>
      <c r="E824" s="294"/>
      <c r="F824" s="294"/>
      <c r="G824" s="294"/>
      <c r="H824" s="296"/>
      <c r="I824" s="296"/>
      <c r="J824" s="296"/>
    </row>
    <row r="825">
      <c r="A825" s="294"/>
      <c r="B825" s="295"/>
      <c r="C825" s="294"/>
      <c r="D825" s="296"/>
      <c r="E825" s="294"/>
      <c r="F825" s="294"/>
      <c r="G825" s="294"/>
      <c r="H825" s="296"/>
      <c r="I825" s="296"/>
      <c r="J825" s="296"/>
    </row>
    <row r="826">
      <c r="A826" s="294"/>
      <c r="B826" s="295"/>
      <c r="C826" s="294"/>
      <c r="D826" s="296"/>
      <c r="E826" s="294"/>
      <c r="F826" s="294"/>
      <c r="G826" s="294"/>
      <c r="H826" s="296"/>
      <c r="I826" s="296"/>
      <c r="J826" s="296"/>
    </row>
    <row r="827">
      <c r="A827" s="294"/>
      <c r="B827" s="295"/>
      <c r="C827" s="294"/>
      <c r="D827" s="296"/>
      <c r="E827" s="294"/>
      <c r="F827" s="294"/>
      <c r="G827" s="294"/>
      <c r="H827" s="296"/>
      <c r="I827" s="296"/>
      <c r="J827" s="296"/>
    </row>
    <row r="828">
      <c r="A828" s="294"/>
      <c r="B828" s="295"/>
      <c r="C828" s="294"/>
      <c r="D828" s="296"/>
      <c r="E828" s="294"/>
      <c r="F828" s="294"/>
      <c r="G828" s="294"/>
      <c r="H828" s="296"/>
      <c r="I828" s="296"/>
      <c r="J828" s="296"/>
    </row>
    <row r="829">
      <c r="A829" s="294"/>
      <c r="B829" s="295"/>
      <c r="C829" s="294"/>
      <c r="D829" s="296"/>
      <c r="E829" s="294"/>
      <c r="F829" s="294"/>
      <c r="G829" s="294"/>
      <c r="H829" s="296"/>
      <c r="I829" s="296"/>
      <c r="J829" s="296"/>
    </row>
    <row r="830">
      <c r="A830" s="294"/>
      <c r="B830" s="295"/>
      <c r="C830" s="294"/>
      <c r="D830" s="296"/>
      <c r="E830" s="294"/>
      <c r="F830" s="294"/>
      <c r="G830" s="294"/>
      <c r="H830" s="296"/>
      <c r="I830" s="296"/>
      <c r="J830" s="296"/>
    </row>
    <row r="831">
      <c r="A831" s="294"/>
      <c r="B831" s="295"/>
      <c r="C831" s="294"/>
      <c r="D831" s="296"/>
      <c r="E831" s="294"/>
      <c r="F831" s="294"/>
      <c r="G831" s="294"/>
      <c r="H831" s="296"/>
      <c r="I831" s="296"/>
      <c r="J831" s="296"/>
    </row>
    <row r="832">
      <c r="A832" s="294"/>
      <c r="B832" s="295"/>
      <c r="C832" s="294"/>
      <c r="D832" s="296"/>
      <c r="E832" s="294"/>
      <c r="F832" s="294"/>
      <c r="G832" s="294"/>
      <c r="H832" s="296"/>
      <c r="I832" s="296"/>
      <c r="J832" s="296"/>
    </row>
    <row r="833">
      <c r="A833" s="294"/>
      <c r="B833" s="295"/>
      <c r="C833" s="294"/>
      <c r="D833" s="296"/>
      <c r="E833" s="294"/>
      <c r="F833" s="294"/>
      <c r="G833" s="294"/>
      <c r="H833" s="296"/>
      <c r="I833" s="296"/>
      <c r="J833" s="296"/>
    </row>
    <row r="834">
      <c r="A834" s="294"/>
      <c r="B834" s="295"/>
      <c r="C834" s="294"/>
      <c r="D834" s="296"/>
      <c r="E834" s="294"/>
      <c r="F834" s="294"/>
      <c r="G834" s="294"/>
      <c r="H834" s="296"/>
      <c r="I834" s="296"/>
      <c r="J834" s="296"/>
    </row>
    <row r="835">
      <c r="A835" s="294"/>
      <c r="B835" s="295"/>
      <c r="C835" s="294"/>
      <c r="D835" s="296"/>
      <c r="E835" s="294"/>
      <c r="F835" s="294"/>
      <c r="G835" s="294"/>
      <c r="H835" s="296"/>
      <c r="I835" s="296"/>
      <c r="J835" s="296"/>
    </row>
    <row r="836">
      <c r="A836" s="294"/>
      <c r="B836" s="295"/>
      <c r="C836" s="294"/>
      <c r="D836" s="296"/>
      <c r="E836" s="294"/>
      <c r="F836" s="294"/>
      <c r="G836" s="294"/>
      <c r="H836" s="296"/>
      <c r="I836" s="296"/>
      <c r="J836" s="296"/>
    </row>
    <row r="837">
      <c r="A837" s="294"/>
      <c r="B837" s="295"/>
      <c r="C837" s="294"/>
      <c r="D837" s="296"/>
      <c r="E837" s="294"/>
      <c r="F837" s="294"/>
      <c r="G837" s="294"/>
      <c r="H837" s="296"/>
      <c r="I837" s="296"/>
      <c r="J837" s="296"/>
    </row>
    <row r="838">
      <c r="A838" s="294"/>
      <c r="B838" s="295"/>
      <c r="C838" s="294"/>
      <c r="D838" s="296"/>
      <c r="E838" s="294"/>
      <c r="F838" s="294"/>
      <c r="G838" s="294"/>
      <c r="H838" s="296"/>
      <c r="I838" s="296"/>
      <c r="J838" s="296"/>
    </row>
    <row r="839">
      <c r="A839" s="294"/>
      <c r="B839" s="295"/>
      <c r="C839" s="294"/>
      <c r="D839" s="296"/>
      <c r="E839" s="294"/>
      <c r="F839" s="294"/>
      <c r="G839" s="294"/>
      <c r="H839" s="296"/>
      <c r="I839" s="296"/>
      <c r="J839" s="296"/>
    </row>
    <row r="840">
      <c r="A840" s="294"/>
      <c r="B840" s="295"/>
      <c r="C840" s="294"/>
      <c r="D840" s="296"/>
      <c r="E840" s="294"/>
      <c r="F840" s="294"/>
      <c r="G840" s="294"/>
      <c r="H840" s="296"/>
      <c r="I840" s="296"/>
      <c r="J840" s="296"/>
    </row>
    <row r="841">
      <c r="A841" s="294"/>
      <c r="B841" s="295"/>
      <c r="C841" s="294"/>
      <c r="D841" s="296"/>
      <c r="E841" s="294"/>
      <c r="F841" s="294"/>
      <c r="G841" s="294"/>
      <c r="H841" s="296"/>
      <c r="I841" s="296"/>
      <c r="J841" s="296"/>
    </row>
    <row r="842">
      <c r="A842" s="294"/>
      <c r="B842" s="295"/>
      <c r="C842" s="294"/>
      <c r="D842" s="296"/>
      <c r="E842" s="294"/>
      <c r="F842" s="294"/>
      <c r="G842" s="294"/>
      <c r="H842" s="296"/>
      <c r="I842" s="296"/>
      <c r="J842" s="296"/>
    </row>
    <row r="843">
      <c r="A843" s="294"/>
      <c r="B843" s="295"/>
      <c r="C843" s="294"/>
      <c r="D843" s="296"/>
      <c r="E843" s="294"/>
      <c r="F843" s="294"/>
      <c r="G843" s="294"/>
      <c r="H843" s="296"/>
      <c r="I843" s="296"/>
      <c r="J843" s="296"/>
    </row>
    <row r="844">
      <c r="A844" s="294"/>
      <c r="B844" s="295"/>
      <c r="C844" s="294"/>
      <c r="D844" s="296"/>
      <c r="E844" s="294"/>
      <c r="F844" s="294"/>
      <c r="G844" s="294"/>
      <c r="H844" s="296"/>
      <c r="I844" s="296"/>
      <c r="J844" s="296"/>
    </row>
    <row r="845">
      <c r="A845" s="294"/>
      <c r="B845" s="295"/>
      <c r="C845" s="294"/>
      <c r="D845" s="296"/>
      <c r="E845" s="294"/>
      <c r="F845" s="294"/>
      <c r="G845" s="294"/>
      <c r="H845" s="296"/>
      <c r="I845" s="296"/>
      <c r="J845" s="296"/>
    </row>
    <row r="846">
      <c r="A846" s="294"/>
      <c r="B846" s="295"/>
      <c r="C846" s="294"/>
      <c r="D846" s="296"/>
      <c r="E846" s="294"/>
      <c r="F846" s="294"/>
      <c r="G846" s="294"/>
      <c r="H846" s="296"/>
      <c r="I846" s="296"/>
      <c r="J846" s="296"/>
    </row>
    <row r="847">
      <c r="A847" s="294"/>
      <c r="B847" s="295"/>
      <c r="C847" s="294"/>
      <c r="D847" s="296"/>
      <c r="E847" s="294"/>
      <c r="F847" s="294"/>
      <c r="G847" s="294"/>
      <c r="H847" s="296"/>
      <c r="I847" s="296"/>
      <c r="J847" s="296"/>
    </row>
    <row r="848">
      <c r="A848" s="294"/>
      <c r="B848" s="295"/>
      <c r="C848" s="294"/>
      <c r="D848" s="296"/>
      <c r="E848" s="294"/>
      <c r="F848" s="294"/>
      <c r="G848" s="294"/>
      <c r="H848" s="296"/>
      <c r="I848" s="296"/>
      <c r="J848" s="296"/>
    </row>
    <row r="849">
      <c r="A849" s="294"/>
      <c r="B849" s="295"/>
      <c r="C849" s="294"/>
      <c r="D849" s="296"/>
      <c r="E849" s="294"/>
      <c r="F849" s="294"/>
      <c r="G849" s="294"/>
      <c r="H849" s="296"/>
      <c r="I849" s="296"/>
      <c r="J849" s="296"/>
    </row>
    <row r="850">
      <c r="A850" s="294"/>
      <c r="B850" s="295"/>
      <c r="C850" s="294"/>
      <c r="D850" s="296"/>
      <c r="E850" s="294"/>
      <c r="F850" s="294"/>
      <c r="G850" s="294"/>
      <c r="H850" s="296"/>
      <c r="I850" s="296"/>
      <c r="J850" s="296"/>
    </row>
    <row r="851">
      <c r="A851" s="294"/>
      <c r="B851" s="295"/>
      <c r="C851" s="294"/>
      <c r="D851" s="296"/>
      <c r="E851" s="294"/>
      <c r="F851" s="294"/>
      <c r="G851" s="294"/>
      <c r="H851" s="296"/>
      <c r="I851" s="296"/>
      <c r="J851" s="296"/>
    </row>
    <row r="852">
      <c r="A852" s="294"/>
      <c r="B852" s="295"/>
      <c r="C852" s="294"/>
      <c r="D852" s="296"/>
      <c r="E852" s="294"/>
      <c r="F852" s="294"/>
      <c r="G852" s="294"/>
      <c r="H852" s="296"/>
      <c r="I852" s="296"/>
      <c r="J852" s="296"/>
    </row>
    <row r="853">
      <c r="A853" s="294"/>
      <c r="B853" s="295"/>
      <c r="C853" s="294"/>
      <c r="D853" s="296"/>
      <c r="E853" s="294"/>
      <c r="F853" s="294"/>
      <c r="G853" s="294"/>
      <c r="H853" s="296"/>
      <c r="I853" s="296"/>
      <c r="J853" s="296"/>
    </row>
    <row r="854">
      <c r="A854" s="294"/>
      <c r="B854" s="295"/>
      <c r="C854" s="294"/>
      <c r="D854" s="296"/>
      <c r="E854" s="294"/>
      <c r="F854" s="294"/>
      <c r="G854" s="294"/>
      <c r="H854" s="296"/>
      <c r="I854" s="296"/>
      <c r="J854" s="296"/>
    </row>
    <row r="855">
      <c r="A855" s="294"/>
      <c r="B855" s="295"/>
      <c r="C855" s="294"/>
      <c r="D855" s="296"/>
      <c r="E855" s="294"/>
      <c r="F855" s="294"/>
      <c r="G855" s="294"/>
      <c r="H855" s="296"/>
      <c r="I855" s="296"/>
      <c r="J855" s="296"/>
    </row>
    <row r="856">
      <c r="A856" s="294"/>
      <c r="B856" s="295"/>
      <c r="C856" s="294"/>
      <c r="D856" s="296"/>
      <c r="E856" s="294"/>
      <c r="F856" s="294"/>
      <c r="G856" s="294"/>
      <c r="H856" s="296"/>
      <c r="I856" s="296"/>
      <c r="J856" s="296"/>
    </row>
    <row r="857">
      <c r="A857" s="294"/>
      <c r="B857" s="295"/>
      <c r="C857" s="294"/>
      <c r="D857" s="296"/>
      <c r="E857" s="294"/>
      <c r="F857" s="294"/>
      <c r="G857" s="294"/>
      <c r="H857" s="296"/>
      <c r="I857" s="296"/>
      <c r="J857" s="296"/>
    </row>
    <row r="858">
      <c r="A858" s="294"/>
      <c r="B858" s="295"/>
      <c r="C858" s="294"/>
      <c r="D858" s="296"/>
      <c r="E858" s="294"/>
      <c r="F858" s="294"/>
      <c r="G858" s="294"/>
      <c r="H858" s="296"/>
      <c r="I858" s="296"/>
      <c r="J858" s="296"/>
    </row>
    <row r="859">
      <c r="A859" s="294"/>
      <c r="B859" s="295"/>
      <c r="C859" s="294"/>
      <c r="D859" s="296"/>
      <c r="E859" s="294"/>
      <c r="F859" s="294"/>
      <c r="G859" s="294"/>
      <c r="H859" s="296"/>
      <c r="I859" s="296"/>
      <c r="J859" s="296"/>
    </row>
    <row r="860">
      <c r="A860" s="294"/>
      <c r="B860" s="295"/>
      <c r="C860" s="294"/>
      <c r="D860" s="296"/>
      <c r="E860" s="294"/>
      <c r="F860" s="294"/>
      <c r="G860" s="294"/>
      <c r="H860" s="296"/>
      <c r="I860" s="296"/>
      <c r="J860" s="296"/>
    </row>
    <row r="861">
      <c r="A861" s="294"/>
      <c r="B861" s="295"/>
      <c r="C861" s="294"/>
      <c r="D861" s="296"/>
      <c r="E861" s="294"/>
      <c r="F861" s="294"/>
      <c r="G861" s="294"/>
      <c r="H861" s="296"/>
      <c r="I861" s="296"/>
      <c r="J861" s="296"/>
    </row>
    <row r="862">
      <c r="A862" s="294"/>
      <c r="B862" s="295"/>
      <c r="C862" s="294"/>
      <c r="D862" s="296"/>
      <c r="E862" s="294"/>
      <c r="F862" s="294"/>
      <c r="G862" s="294"/>
      <c r="H862" s="296"/>
      <c r="I862" s="296"/>
      <c r="J862" s="296"/>
    </row>
    <row r="863">
      <c r="A863" s="294"/>
      <c r="B863" s="295"/>
      <c r="C863" s="294"/>
      <c r="D863" s="296"/>
      <c r="E863" s="294"/>
      <c r="F863" s="294"/>
      <c r="G863" s="294"/>
      <c r="H863" s="296"/>
      <c r="I863" s="296"/>
      <c r="J863" s="296"/>
    </row>
    <row r="864">
      <c r="A864" s="294"/>
      <c r="B864" s="295"/>
      <c r="C864" s="294"/>
      <c r="D864" s="296"/>
      <c r="E864" s="294"/>
      <c r="F864" s="294"/>
      <c r="G864" s="294"/>
      <c r="H864" s="296"/>
      <c r="I864" s="296"/>
      <c r="J864" s="296"/>
    </row>
    <row r="865">
      <c r="A865" s="294"/>
      <c r="B865" s="295"/>
      <c r="C865" s="294"/>
      <c r="D865" s="296"/>
      <c r="E865" s="294"/>
      <c r="F865" s="294"/>
      <c r="G865" s="294"/>
      <c r="H865" s="296"/>
      <c r="I865" s="296"/>
      <c r="J865" s="296"/>
    </row>
    <row r="866">
      <c r="A866" s="294"/>
      <c r="B866" s="295"/>
      <c r="C866" s="294"/>
      <c r="D866" s="296"/>
      <c r="E866" s="294"/>
      <c r="F866" s="294"/>
      <c r="G866" s="294"/>
      <c r="H866" s="296"/>
      <c r="I866" s="296"/>
      <c r="J866" s="296"/>
    </row>
    <row r="867">
      <c r="A867" s="294"/>
      <c r="B867" s="295"/>
      <c r="C867" s="294"/>
      <c r="D867" s="296"/>
      <c r="E867" s="294"/>
      <c r="F867" s="294"/>
      <c r="G867" s="294"/>
      <c r="H867" s="296"/>
      <c r="I867" s="296"/>
      <c r="J867" s="296"/>
    </row>
    <row r="868">
      <c r="A868" s="294"/>
      <c r="B868" s="295"/>
      <c r="C868" s="294"/>
      <c r="D868" s="296"/>
      <c r="E868" s="294"/>
      <c r="F868" s="294"/>
      <c r="G868" s="294"/>
      <c r="H868" s="296"/>
      <c r="I868" s="296"/>
      <c r="J868" s="296"/>
    </row>
    <row r="869">
      <c r="A869" s="294"/>
      <c r="B869" s="295"/>
      <c r="C869" s="294"/>
      <c r="D869" s="296"/>
      <c r="E869" s="294"/>
      <c r="F869" s="294"/>
      <c r="G869" s="294"/>
      <c r="H869" s="296"/>
      <c r="I869" s="296"/>
      <c r="J869" s="296"/>
    </row>
    <row r="870">
      <c r="A870" s="294"/>
      <c r="B870" s="295"/>
      <c r="C870" s="294"/>
      <c r="D870" s="296"/>
      <c r="E870" s="294"/>
      <c r="F870" s="294"/>
      <c r="G870" s="294"/>
      <c r="H870" s="296"/>
      <c r="I870" s="296"/>
      <c r="J870" s="296"/>
    </row>
    <row r="871">
      <c r="A871" s="294"/>
      <c r="B871" s="295"/>
      <c r="C871" s="294"/>
      <c r="D871" s="296"/>
      <c r="E871" s="294"/>
      <c r="F871" s="294"/>
      <c r="G871" s="294"/>
      <c r="H871" s="296"/>
      <c r="I871" s="296"/>
      <c r="J871" s="296"/>
    </row>
    <row r="872">
      <c r="A872" s="294"/>
      <c r="B872" s="295"/>
      <c r="C872" s="294"/>
      <c r="D872" s="296"/>
      <c r="E872" s="294"/>
      <c r="F872" s="294"/>
      <c r="G872" s="294"/>
      <c r="H872" s="296"/>
      <c r="I872" s="296"/>
      <c r="J872" s="296"/>
    </row>
    <row r="873">
      <c r="A873" s="294"/>
      <c r="B873" s="295"/>
      <c r="C873" s="294"/>
      <c r="D873" s="296"/>
      <c r="E873" s="294"/>
      <c r="F873" s="294"/>
      <c r="G873" s="294"/>
      <c r="H873" s="296"/>
      <c r="I873" s="296"/>
      <c r="J873" s="296"/>
    </row>
    <row r="874">
      <c r="A874" s="294"/>
      <c r="B874" s="295"/>
      <c r="C874" s="294"/>
      <c r="D874" s="296"/>
      <c r="E874" s="294"/>
      <c r="F874" s="294"/>
      <c r="G874" s="294"/>
      <c r="H874" s="296"/>
      <c r="I874" s="296"/>
      <c r="J874" s="296"/>
    </row>
    <row r="875">
      <c r="A875" s="294"/>
      <c r="B875" s="295"/>
      <c r="C875" s="294"/>
      <c r="D875" s="296"/>
      <c r="E875" s="294"/>
      <c r="F875" s="294"/>
      <c r="G875" s="294"/>
      <c r="H875" s="296"/>
      <c r="I875" s="296"/>
      <c r="J875" s="296"/>
    </row>
    <row r="876">
      <c r="A876" s="294"/>
      <c r="B876" s="295"/>
      <c r="C876" s="294"/>
      <c r="D876" s="296"/>
      <c r="E876" s="294"/>
      <c r="F876" s="294"/>
      <c r="G876" s="294"/>
      <c r="H876" s="296"/>
      <c r="I876" s="296"/>
      <c r="J876" s="296"/>
    </row>
    <row r="877">
      <c r="A877" s="294"/>
      <c r="B877" s="295"/>
      <c r="C877" s="294"/>
      <c r="D877" s="296"/>
      <c r="E877" s="294"/>
      <c r="F877" s="294"/>
      <c r="G877" s="294"/>
      <c r="H877" s="296"/>
      <c r="I877" s="296"/>
      <c r="J877" s="296"/>
    </row>
    <row r="878">
      <c r="A878" s="294"/>
      <c r="B878" s="295"/>
      <c r="C878" s="294"/>
      <c r="D878" s="296"/>
      <c r="E878" s="294"/>
      <c r="F878" s="294"/>
      <c r="G878" s="294"/>
      <c r="H878" s="296"/>
      <c r="I878" s="296"/>
      <c r="J878" s="296"/>
    </row>
    <row r="879">
      <c r="A879" s="294"/>
      <c r="B879" s="295"/>
      <c r="C879" s="294"/>
      <c r="D879" s="296"/>
      <c r="E879" s="294"/>
      <c r="F879" s="294"/>
      <c r="G879" s="294"/>
      <c r="H879" s="296"/>
      <c r="I879" s="296"/>
      <c r="J879" s="296"/>
    </row>
    <row r="880">
      <c r="A880" s="294"/>
      <c r="B880" s="295"/>
      <c r="C880" s="294"/>
      <c r="D880" s="296"/>
      <c r="E880" s="294"/>
      <c r="F880" s="294"/>
      <c r="G880" s="294"/>
      <c r="H880" s="296"/>
      <c r="I880" s="296"/>
      <c r="J880" s="296"/>
    </row>
    <row r="881">
      <c r="A881" s="294"/>
      <c r="B881" s="295"/>
      <c r="C881" s="294"/>
      <c r="D881" s="296"/>
      <c r="E881" s="294"/>
      <c r="F881" s="294"/>
      <c r="G881" s="294"/>
      <c r="H881" s="296"/>
      <c r="I881" s="296"/>
      <c r="J881" s="296"/>
    </row>
    <row r="882">
      <c r="A882" s="294"/>
      <c r="B882" s="295"/>
      <c r="C882" s="294"/>
      <c r="D882" s="296"/>
      <c r="E882" s="294"/>
      <c r="F882" s="294"/>
      <c r="G882" s="294"/>
      <c r="H882" s="296"/>
      <c r="I882" s="296"/>
      <c r="J882" s="296"/>
    </row>
    <row r="883">
      <c r="A883" s="294"/>
      <c r="B883" s="295"/>
      <c r="C883" s="294"/>
      <c r="D883" s="296"/>
      <c r="E883" s="294"/>
      <c r="F883" s="294"/>
      <c r="G883" s="294"/>
      <c r="H883" s="296"/>
      <c r="I883" s="296"/>
      <c r="J883" s="296"/>
    </row>
    <row r="884">
      <c r="A884" s="294"/>
      <c r="B884" s="295"/>
      <c r="C884" s="294"/>
      <c r="D884" s="296"/>
      <c r="E884" s="294"/>
      <c r="F884" s="294"/>
      <c r="G884" s="294"/>
      <c r="H884" s="296"/>
      <c r="I884" s="296"/>
      <c r="J884" s="296"/>
    </row>
    <row r="885">
      <c r="A885" s="294"/>
      <c r="B885" s="295"/>
      <c r="C885" s="294"/>
      <c r="D885" s="296"/>
      <c r="E885" s="294"/>
      <c r="F885" s="294"/>
      <c r="G885" s="294"/>
      <c r="H885" s="296"/>
      <c r="I885" s="296"/>
      <c r="J885" s="296"/>
    </row>
    <row r="886">
      <c r="A886" s="294"/>
      <c r="B886" s="295"/>
      <c r="C886" s="294"/>
      <c r="D886" s="296"/>
      <c r="E886" s="294"/>
      <c r="F886" s="294"/>
      <c r="G886" s="294"/>
      <c r="H886" s="296"/>
      <c r="I886" s="296"/>
      <c r="J886" s="296"/>
    </row>
    <row r="887">
      <c r="A887" s="294"/>
      <c r="B887" s="295"/>
      <c r="C887" s="294"/>
      <c r="D887" s="296"/>
      <c r="E887" s="294"/>
      <c r="F887" s="294"/>
      <c r="G887" s="294"/>
      <c r="H887" s="296"/>
      <c r="I887" s="296"/>
      <c r="J887" s="296"/>
    </row>
    <row r="888">
      <c r="A888" s="294"/>
      <c r="B888" s="295"/>
      <c r="C888" s="294"/>
      <c r="D888" s="296"/>
      <c r="E888" s="294"/>
      <c r="F888" s="294"/>
      <c r="G888" s="294"/>
      <c r="H888" s="296"/>
      <c r="I888" s="296"/>
      <c r="J888" s="296"/>
    </row>
    <row r="889">
      <c r="A889" s="294"/>
      <c r="B889" s="295"/>
      <c r="C889" s="294"/>
      <c r="D889" s="296"/>
      <c r="E889" s="294"/>
      <c r="F889" s="294"/>
      <c r="G889" s="294"/>
      <c r="H889" s="296"/>
      <c r="I889" s="296"/>
      <c r="J889" s="296"/>
    </row>
    <row r="890">
      <c r="A890" s="294"/>
      <c r="B890" s="295"/>
      <c r="C890" s="294"/>
      <c r="D890" s="296"/>
      <c r="E890" s="294"/>
      <c r="F890" s="294"/>
      <c r="G890" s="294"/>
      <c r="H890" s="296"/>
      <c r="I890" s="296"/>
      <c r="J890" s="296"/>
    </row>
    <row r="891">
      <c r="A891" s="294"/>
      <c r="B891" s="295"/>
      <c r="C891" s="294"/>
      <c r="D891" s="296"/>
      <c r="E891" s="294"/>
      <c r="F891" s="294"/>
      <c r="G891" s="294"/>
      <c r="H891" s="296"/>
      <c r="I891" s="296"/>
      <c r="J891" s="296"/>
    </row>
    <row r="892">
      <c r="A892" s="294"/>
      <c r="B892" s="295"/>
      <c r="C892" s="294"/>
      <c r="D892" s="296"/>
      <c r="E892" s="294"/>
      <c r="F892" s="294"/>
      <c r="G892" s="294"/>
      <c r="H892" s="296"/>
      <c r="I892" s="296"/>
      <c r="J892" s="296"/>
    </row>
    <row r="893">
      <c r="A893" s="294"/>
      <c r="B893" s="295"/>
      <c r="C893" s="294"/>
      <c r="D893" s="296"/>
      <c r="E893" s="294"/>
      <c r="F893" s="294"/>
      <c r="G893" s="294"/>
      <c r="H893" s="296"/>
      <c r="I893" s="296"/>
      <c r="J893" s="296"/>
    </row>
    <row r="894">
      <c r="A894" s="294"/>
      <c r="B894" s="295"/>
      <c r="C894" s="294"/>
      <c r="D894" s="296"/>
      <c r="E894" s="294"/>
      <c r="F894" s="294"/>
      <c r="G894" s="294"/>
      <c r="H894" s="296"/>
      <c r="I894" s="296"/>
      <c r="J894" s="296"/>
    </row>
    <row r="895">
      <c r="A895" s="294"/>
      <c r="B895" s="295"/>
      <c r="C895" s="294"/>
      <c r="D895" s="296"/>
      <c r="E895" s="294"/>
      <c r="F895" s="294"/>
      <c r="G895" s="294"/>
      <c r="H895" s="296"/>
      <c r="I895" s="296"/>
      <c r="J895" s="296"/>
    </row>
    <row r="896">
      <c r="A896" s="294"/>
      <c r="B896" s="295"/>
      <c r="C896" s="294"/>
      <c r="D896" s="296"/>
      <c r="E896" s="294"/>
      <c r="F896" s="294"/>
      <c r="G896" s="294"/>
      <c r="H896" s="296"/>
      <c r="I896" s="296"/>
      <c r="J896" s="296"/>
    </row>
    <row r="897">
      <c r="A897" s="294"/>
      <c r="B897" s="295"/>
      <c r="C897" s="294"/>
      <c r="D897" s="296"/>
      <c r="E897" s="294"/>
      <c r="F897" s="294"/>
      <c r="G897" s="294"/>
      <c r="H897" s="296"/>
      <c r="I897" s="296"/>
      <c r="J897" s="296"/>
    </row>
    <row r="898">
      <c r="A898" s="294"/>
      <c r="B898" s="295"/>
      <c r="C898" s="294"/>
      <c r="D898" s="296"/>
      <c r="E898" s="294"/>
      <c r="F898" s="294"/>
      <c r="G898" s="294"/>
      <c r="H898" s="296"/>
      <c r="I898" s="296"/>
      <c r="J898" s="296"/>
    </row>
    <row r="899">
      <c r="A899" s="294"/>
      <c r="B899" s="295"/>
      <c r="C899" s="294"/>
      <c r="D899" s="296"/>
      <c r="E899" s="294"/>
      <c r="F899" s="294"/>
      <c r="G899" s="294"/>
      <c r="H899" s="296"/>
      <c r="I899" s="296"/>
      <c r="J899" s="296"/>
    </row>
    <row r="900">
      <c r="A900" s="294"/>
      <c r="B900" s="295"/>
      <c r="C900" s="294"/>
      <c r="D900" s="296"/>
      <c r="E900" s="294"/>
      <c r="F900" s="294"/>
      <c r="G900" s="294"/>
      <c r="H900" s="296"/>
      <c r="I900" s="296"/>
      <c r="J900" s="296"/>
    </row>
    <row r="901">
      <c r="A901" s="294"/>
      <c r="B901" s="295"/>
      <c r="C901" s="294"/>
      <c r="D901" s="296"/>
      <c r="E901" s="294"/>
      <c r="F901" s="294"/>
      <c r="G901" s="294"/>
      <c r="H901" s="296"/>
      <c r="I901" s="296"/>
      <c r="J901" s="296"/>
    </row>
    <row r="902">
      <c r="A902" s="294"/>
      <c r="B902" s="295"/>
      <c r="C902" s="294"/>
      <c r="D902" s="296"/>
      <c r="E902" s="294"/>
      <c r="F902" s="294"/>
      <c r="G902" s="294"/>
      <c r="H902" s="296"/>
      <c r="I902" s="296"/>
      <c r="J902" s="296"/>
    </row>
    <row r="903">
      <c r="A903" s="294"/>
      <c r="B903" s="295"/>
      <c r="C903" s="294"/>
      <c r="D903" s="296"/>
      <c r="E903" s="294"/>
      <c r="F903" s="294"/>
      <c r="G903" s="294"/>
      <c r="H903" s="296"/>
      <c r="I903" s="296"/>
      <c r="J903" s="296"/>
    </row>
    <row r="904">
      <c r="A904" s="294"/>
      <c r="B904" s="295"/>
      <c r="C904" s="294"/>
      <c r="D904" s="296"/>
      <c r="E904" s="294"/>
      <c r="F904" s="294"/>
      <c r="G904" s="294"/>
      <c r="H904" s="296"/>
      <c r="I904" s="296"/>
      <c r="J904" s="296"/>
    </row>
    <row r="905">
      <c r="A905" s="294"/>
      <c r="B905" s="295"/>
      <c r="C905" s="294"/>
      <c r="D905" s="296"/>
      <c r="E905" s="294"/>
      <c r="F905" s="294"/>
      <c r="G905" s="294"/>
      <c r="H905" s="296"/>
      <c r="I905" s="296"/>
      <c r="J905" s="296"/>
    </row>
    <row r="906">
      <c r="A906" s="294"/>
      <c r="B906" s="295"/>
      <c r="C906" s="294"/>
      <c r="D906" s="296"/>
      <c r="E906" s="294"/>
      <c r="F906" s="294"/>
      <c r="G906" s="294"/>
      <c r="H906" s="296"/>
      <c r="I906" s="296"/>
      <c r="J906" s="296"/>
    </row>
    <row r="907">
      <c r="A907" s="294"/>
      <c r="B907" s="295"/>
      <c r="C907" s="294"/>
      <c r="D907" s="296"/>
      <c r="E907" s="294"/>
      <c r="F907" s="294"/>
      <c r="G907" s="294"/>
      <c r="H907" s="296"/>
      <c r="I907" s="296"/>
      <c r="J907" s="296"/>
    </row>
    <row r="908">
      <c r="A908" s="294"/>
      <c r="B908" s="295"/>
      <c r="C908" s="294"/>
      <c r="D908" s="296"/>
      <c r="E908" s="294"/>
      <c r="F908" s="294"/>
      <c r="G908" s="294"/>
      <c r="H908" s="296"/>
      <c r="I908" s="296"/>
      <c r="J908" s="296"/>
    </row>
    <row r="909">
      <c r="A909" s="294"/>
      <c r="B909" s="295"/>
      <c r="C909" s="294"/>
      <c r="D909" s="296"/>
      <c r="E909" s="294"/>
      <c r="F909" s="294"/>
      <c r="G909" s="294"/>
      <c r="H909" s="296"/>
      <c r="I909" s="296"/>
      <c r="J909" s="296"/>
    </row>
    <row r="910">
      <c r="A910" s="294"/>
      <c r="B910" s="295"/>
      <c r="C910" s="294"/>
      <c r="D910" s="296"/>
      <c r="E910" s="294"/>
      <c r="F910" s="294"/>
      <c r="G910" s="294"/>
      <c r="H910" s="296"/>
      <c r="I910" s="296"/>
      <c r="J910" s="296"/>
    </row>
    <row r="911">
      <c r="A911" s="294"/>
      <c r="B911" s="295"/>
      <c r="C911" s="294"/>
      <c r="D911" s="296"/>
      <c r="E911" s="294"/>
      <c r="F911" s="294"/>
      <c r="G911" s="294"/>
      <c r="H911" s="296"/>
      <c r="I911" s="296"/>
      <c r="J911" s="296"/>
    </row>
    <row r="912">
      <c r="A912" s="294"/>
      <c r="B912" s="295"/>
      <c r="C912" s="294"/>
      <c r="D912" s="296"/>
      <c r="E912" s="294"/>
      <c r="F912" s="294"/>
      <c r="G912" s="294"/>
      <c r="H912" s="296"/>
      <c r="I912" s="296"/>
      <c r="J912" s="296"/>
    </row>
    <row r="913">
      <c r="A913" s="294"/>
      <c r="B913" s="295"/>
      <c r="C913" s="294"/>
      <c r="D913" s="296"/>
      <c r="E913" s="294"/>
      <c r="F913" s="294"/>
      <c r="G913" s="294"/>
      <c r="H913" s="296"/>
      <c r="I913" s="296"/>
      <c r="J913" s="296"/>
    </row>
    <row r="914">
      <c r="A914" s="294"/>
      <c r="B914" s="295"/>
      <c r="C914" s="294"/>
      <c r="D914" s="296"/>
      <c r="E914" s="294"/>
      <c r="F914" s="294"/>
      <c r="G914" s="294"/>
      <c r="H914" s="296"/>
      <c r="I914" s="296"/>
      <c r="J914" s="296"/>
    </row>
    <row r="915">
      <c r="A915" s="294"/>
      <c r="B915" s="295"/>
      <c r="C915" s="294"/>
      <c r="D915" s="296"/>
      <c r="E915" s="294"/>
      <c r="F915" s="294"/>
      <c r="G915" s="294"/>
      <c r="H915" s="296"/>
      <c r="I915" s="296"/>
      <c r="J915" s="296"/>
    </row>
    <row r="916">
      <c r="A916" s="294"/>
      <c r="B916" s="295"/>
      <c r="C916" s="294"/>
      <c r="D916" s="296"/>
      <c r="E916" s="294"/>
      <c r="F916" s="294"/>
      <c r="G916" s="294"/>
      <c r="H916" s="296"/>
      <c r="I916" s="296"/>
      <c r="J916" s="296"/>
    </row>
    <row r="917">
      <c r="A917" s="294"/>
      <c r="B917" s="295"/>
      <c r="C917" s="294"/>
      <c r="D917" s="296"/>
      <c r="E917" s="294"/>
      <c r="F917" s="294"/>
      <c r="G917" s="294"/>
      <c r="H917" s="296"/>
      <c r="I917" s="296"/>
      <c r="J917" s="296"/>
    </row>
    <row r="918">
      <c r="A918" s="294"/>
      <c r="B918" s="295"/>
      <c r="C918" s="294"/>
      <c r="D918" s="296"/>
      <c r="E918" s="294"/>
      <c r="F918" s="294"/>
      <c r="G918" s="294"/>
      <c r="H918" s="296"/>
      <c r="I918" s="296"/>
      <c r="J918" s="296"/>
    </row>
    <row r="919">
      <c r="A919" s="294"/>
      <c r="B919" s="295"/>
      <c r="C919" s="294"/>
      <c r="D919" s="296"/>
      <c r="E919" s="294"/>
      <c r="F919" s="294"/>
      <c r="G919" s="294"/>
      <c r="H919" s="296"/>
      <c r="I919" s="296"/>
      <c r="J919" s="296"/>
    </row>
    <row r="920">
      <c r="A920" s="294"/>
      <c r="B920" s="295"/>
      <c r="C920" s="294"/>
      <c r="D920" s="296"/>
      <c r="E920" s="294"/>
      <c r="F920" s="294"/>
      <c r="G920" s="294"/>
      <c r="H920" s="296"/>
      <c r="I920" s="296"/>
      <c r="J920" s="296"/>
    </row>
    <row r="921">
      <c r="A921" s="294"/>
      <c r="B921" s="295"/>
      <c r="C921" s="294"/>
      <c r="D921" s="296"/>
      <c r="E921" s="294"/>
      <c r="F921" s="294"/>
      <c r="G921" s="294"/>
      <c r="H921" s="296"/>
      <c r="I921" s="296"/>
      <c r="J921" s="296"/>
    </row>
    <row r="922">
      <c r="A922" s="294"/>
      <c r="B922" s="295"/>
      <c r="C922" s="294"/>
      <c r="D922" s="296"/>
      <c r="E922" s="294"/>
      <c r="F922" s="294"/>
      <c r="G922" s="294"/>
      <c r="H922" s="296"/>
      <c r="I922" s="296"/>
      <c r="J922" s="296"/>
    </row>
    <row r="923">
      <c r="A923" s="294"/>
      <c r="B923" s="295"/>
      <c r="C923" s="294"/>
      <c r="D923" s="296"/>
      <c r="E923" s="294"/>
      <c r="F923" s="294"/>
      <c r="G923" s="294"/>
      <c r="H923" s="296"/>
      <c r="I923" s="296"/>
      <c r="J923" s="296"/>
    </row>
    <row r="924">
      <c r="A924" s="294"/>
      <c r="B924" s="295"/>
      <c r="C924" s="294"/>
      <c r="D924" s="296"/>
      <c r="E924" s="294"/>
      <c r="F924" s="294"/>
      <c r="G924" s="294"/>
      <c r="H924" s="296"/>
      <c r="I924" s="296"/>
      <c r="J924" s="296"/>
    </row>
    <row r="925">
      <c r="A925" s="294"/>
      <c r="B925" s="295"/>
      <c r="C925" s="294"/>
      <c r="D925" s="296"/>
      <c r="E925" s="294"/>
      <c r="F925" s="294"/>
      <c r="G925" s="294"/>
      <c r="H925" s="296"/>
      <c r="I925" s="296"/>
      <c r="J925" s="296"/>
    </row>
    <row r="926">
      <c r="A926" s="294"/>
      <c r="B926" s="295"/>
      <c r="C926" s="294"/>
      <c r="D926" s="296"/>
      <c r="E926" s="294"/>
      <c r="F926" s="294"/>
      <c r="G926" s="294"/>
      <c r="H926" s="296"/>
      <c r="I926" s="296"/>
      <c r="J926" s="296"/>
    </row>
    <row r="927">
      <c r="A927" s="294"/>
      <c r="B927" s="295"/>
      <c r="C927" s="294"/>
      <c r="D927" s="296"/>
      <c r="E927" s="294"/>
      <c r="F927" s="294"/>
      <c r="G927" s="294"/>
      <c r="H927" s="296"/>
      <c r="I927" s="296"/>
      <c r="J927" s="296"/>
    </row>
    <row r="928">
      <c r="A928" s="294"/>
      <c r="B928" s="295"/>
      <c r="C928" s="294"/>
      <c r="D928" s="296"/>
      <c r="E928" s="294"/>
      <c r="F928" s="294"/>
      <c r="G928" s="294"/>
      <c r="H928" s="296"/>
      <c r="I928" s="296"/>
      <c r="J928" s="296"/>
    </row>
    <row r="929">
      <c r="A929" s="294"/>
      <c r="B929" s="295"/>
      <c r="C929" s="294"/>
      <c r="D929" s="296"/>
      <c r="E929" s="294"/>
      <c r="F929" s="294"/>
      <c r="G929" s="294"/>
      <c r="H929" s="296"/>
      <c r="I929" s="296"/>
      <c r="J929" s="296"/>
    </row>
    <row r="930">
      <c r="A930" s="294"/>
      <c r="B930" s="295"/>
      <c r="C930" s="294"/>
      <c r="D930" s="296"/>
      <c r="E930" s="294"/>
      <c r="F930" s="294"/>
      <c r="G930" s="294"/>
      <c r="H930" s="296"/>
      <c r="I930" s="296"/>
      <c r="J930" s="296"/>
    </row>
    <row r="931">
      <c r="A931" s="294"/>
      <c r="B931" s="295"/>
      <c r="C931" s="294"/>
      <c r="D931" s="296"/>
      <c r="E931" s="294"/>
      <c r="F931" s="294"/>
      <c r="G931" s="294"/>
      <c r="H931" s="296"/>
      <c r="I931" s="296"/>
      <c r="J931" s="296"/>
    </row>
    <row r="932">
      <c r="A932" s="294"/>
      <c r="B932" s="295"/>
      <c r="C932" s="294"/>
      <c r="D932" s="296"/>
      <c r="E932" s="294"/>
      <c r="F932" s="294"/>
      <c r="G932" s="294"/>
      <c r="H932" s="296"/>
      <c r="I932" s="296"/>
      <c r="J932" s="296"/>
    </row>
    <row r="933">
      <c r="A933" s="294"/>
      <c r="B933" s="295"/>
      <c r="C933" s="294"/>
      <c r="D933" s="296"/>
      <c r="E933" s="294"/>
      <c r="F933" s="294"/>
      <c r="G933" s="294"/>
      <c r="H933" s="296"/>
      <c r="I933" s="296"/>
      <c r="J933" s="296"/>
    </row>
    <row r="934">
      <c r="A934" s="294"/>
      <c r="B934" s="295"/>
      <c r="C934" s="294"/>
      <c r="D934" s="296"/>
      <c r="E934" s="294"/>
      <c r="F934" s="294"/>
      <c r="G934" s="294"/>
      <c r="H934" s="296"/>
      <c r="I934" s="296"/>
      <c r="J934" s="296"/>
    </row>
    <row r="935">
      <c r="A935" s="294"/>
      <c r="B935" s="295"/>
      <c r="C935" s="294"/>
      <c r="D935" s="296"/>
      <c r="E935" s="294"/>
      <c r="F935" s="294"/>
      <c r="G935" s="294"/>
      <c r="H935" s="296"/>
      <c r="I935" s="296"/>
      <c r="J935" s="296"/>
    </row>
    <row r="936">
      <c r="A936" s="294"/>
      <c r="B936" s="295"/>
      <c r="C936" s="294"/>
      <c r="D936" s="296"/>
      <c r="E936" s="294"/>
      <c r="F936" s="294"/>
      <c r="G936" s="294"/>
      <c r="H936" s="296"/>
      <c r="I936" s="296"/>
      <c r="J936" s="296"/>
    </row>
    <row r="937">
      <c r="A937" s="294"/>
      <c r="B937" s="295"/>
      <c r="C937" s="294"/>
      <c r="D937" s="296"/>
      <c r="E937" s="294"/>
      <c r="F937" s="294"/>
      <c r="G937" s="294"/>
      <c r="H937" s="296"/>
      <c r="I937" s="296"/>
      <c r="J937" s="296"/>
    </row>
    <row r="938">
      <c r="A938" s="294"/>
      <c r="B938" s="295"/>
      <c r="C938" s="294"/>
      <c r="D938" s="296"/>
      <c r="E938" s="294"/>
      <c r="F938" s="294"/>
      <c r="G938" s="294"/>
      <c r="H938" s="296"/>
      <c r="I938" s="296"/>
      <c r="J938" s="296"/>
    </row>
    <row r="939">
      <c r="A939" s="294"/>
      <c r="B939" s="295"/>
      <c r="C939" s="294"/>
      <c r="D939" s="296"/>
      <c r="E939" s="294"/>
      <c r="F939" s="294"/>
      <c r="G939" s="294"/>
      <c r="H939" s="296"/>
      <c r="I939" s="296"/>
      <c r="J939" s="296"/>
    </row>
    <row r="940">
      <c r="A940" s="294"/>
      <c r="B940" s="295"/>
      <c r="C940" s="294"/>
      <c r="D940" s="296"/>
      <c r="E940" s="294"/>
      <c r="F940" s="294"/>
      <c r="G940" s="294"/>
      <c r="H940" s="296"/>
      <c r="I940" s="296"/>
      <c r="J940" s="296"/>
    </row>
    <row r="941">
      <c r="A941" s="294"/>
      <c r="B941" s="295"/>
      <c r="C941" s="294"/>
      <c r="D941" s="296"/>
      <c r="E941" s="294"/>
      <c r="F941" s="294"/>
      <c r="G941" s="294"/>
      <c r="H941" s="296"/>
      <c r="I941" s="296"/>
      <c r="J941" s="296"/>
    </row>
    <row r="942">
      <c r="A942" s="294"/>
      <c r="B942" s="295"/>
      <c r="C942" s="294"/>
      <c r="D942" s="296"/>
      <c r="E942" s="294"/>
      <c r="F942" s="294"/>
      <c r="G942" s="294"/>
      <c r="H942" s="296"/>
      <c r="I942" s="296"/>
      <c r="J942" s="296"/>
    </row>
    <row r="943">
      <c r="A943" s="294"/>
      <c r="B943" s="295"/>
      <c r="C943" s="294"/>
      <c r="D943" s="296"/>
      <c r="E943" s="294"/>
      <c r="F943" s="294"/>
      <c r="G943" s="294"/>
      <c r="H943" s="296"/>
      <c r="I943" s="296"/>
      <c r="J943" s="296"/>
    </row>
    <row r="944">
      <c r="A944" s="294"/>
      <c r="B944" s="295"/>
      <c r="C944" s="294"/>
      <c r="D944" s="296"/>
      <c r="E944" s="294"/>
      <c r="F944" s="294"/>
      <c r="G944" s="294"/>
      <c r="H944" s="296"/>
      <c r="I944" s="296"/>
      <c r="J944" s="296"/>
    </row>
    <row r="945">
      <c r="A945" s="294"/>
      <c r="B945" s="295"/>
      <c r="C945" s="294"/>
      <c r="D945" s="296"/>
      <c r="E945" s="294"/>
      <c r="F945" s="294"/>
      <c r="G945" s="294"/>
      <c r="H945" s="296"/>
      <c r="I945" s="296"/>
      <c r="J945" s="296"/>
    </row>
    <row r="946">
      <c r="A946" s="294"/>
      <c r="B946" s="295"/>
      <c r="C946" s="294"/>
      <c r="D946" s="296"/>
      <c r="E946" s="294"/>
      <c r="F946" s="294"/>
      <c r="G946" s="294"/>
      <c r="H946" s="296"/>
      <c r="I946" s="296"/>
      <c r="J946" s="296"/>
    </row>
    <row r="947">
      <c r="A947" s="294"/>
      <c r="B947" s="295"/>
      <c r="C947" s="294"/>
      <c r="D947" s="296"/>
      <c r="E947" s="294"/>
      <c r="F947" s="294"/>
      <c r="G947" s="294"/>
      <c r="H947" s="296"/>
      <c r="I947" s="296"/>
      <c r="J947" s="296"/>
    </row>
    <row r="948">
      <c r="A948" s="294"/>
      <c r="B948" s="295"/>
      <c r="C948" s="294"/>
      <c r="D948" s="296"/>
      <c r="E948" s="294"/>
      <c r="F948" s="294"/>
      <c r="G948" s="294"/>
      <c r="H948" s="296"/>
      <c r="I948" s="296"/>
      <c r="J948" s="296"/>
    </row>
    <row r="949">
      <c r="A949" s="294"/>
      <c r="B949" s="295"/>
      <c r="C949" s="294"/>
      <c r="D949" s="296"/>
      <c r="E949" s="294"/>
      <c r="F949" s="294"/>
      <c r="G949" s="294"/>
      <c r="H949" s="296"/>
      <c r="I949" s="296"/>
      <c r="J949" s="296"/>
    </row>
    <row r="950">
      <c r="A950" s="294"/>
      <c r="B950" s="295"/>
      <c r="C950" s="294"/>
      <c r="D950" s="296"/>
      <c r="E950" s="294"/>
      <c r="F950" s="294"/>
      <c r="G950" s="294"/>
      <c r="H950" s="296"/>
      <c r="I950" s="296"/>
      <c r="J950" s="296"/>
    </row>
    <row r="951">
      <c r="A951" s="294"/>
      <c r="B951" s="295"/>
      <c r="C951" s="294"/>
      <c r="D951" s="296"/>
      <c r="E951" s="294"/>
      <c r="F951" s="294"/>
      <c r="G951" s="294"/>
      <c r="H951" s="296"/>
      <c r="I951" s="296"/>
      <c r="J951" s="296"/>
    </row>
    <row r="952">
      <c r="A952" s="294"/>
      <c r="B952" s="295"/>
      <c r="C952" s="294"/>
      <c r="D952" s="296"/>
      <c r="E952" s="294"/>
      <c r="F952" s="294"/>
      <c r="G952" s="294"/>
      <c r="H952" s="296"/>
      <c r="I952" s="296"/>
      <c r="J952" s="296"/>
    </row>
    <row r="953">
      <c r="A953" s="294"/>
      <c r="B953" s="295"/>
      <c r="C953" s="294"/>
      <c r="D953" s="296"/>
      <c r="E953" s="294"/>
      <c r="F953" s="294"/>
      <c r="G953" s="294"/>
      <c r="H953" s="296"/>
      <c r="I953" s="296"/>
      <c r="J953" s="296"/>
    </row>
    <row r="954">
      <c r="A954" s="294"/>
      <c r="B954" s="295"/>
      <c r="C954" s="294"/>
      <c r="D954" s="296"/>
      <c r="E954" s="294"/>
      <c r="F954" s="294"/>
      <c r="G954" s="294"/>
      <c r="H954" s="296"/>
      <c r="I954" s="296"/>
      <c r="J954" s="296"/>
    </row>
    <row r="955">
      <c r="A955" s="294"/>
      <c r="B955" s="295"/>
      <c r="C955" s="294"/>
      <c r="D955" s="296"/>
      <c r="E955" s="294"/>
      <c r="F955" s="294"/>
      <c r="G955" s="294"/>
      <c r="H955" s="296"/>
      <c r="I955" s="296"/>
      <c r="J955" s="296"/>
    </row>
    <row r="956">
      <c r="A956" s="294"/>
      <c r="B956" s="295"/>
      <c r="C956" s="294"/>
      <c r="D956" s="296"/>
      <c r="E956" s="294"/>
      <c r="F956" s="294"/>
      <c r="G956" s="294"/>
      <c r="H956" s="296"/>
      <c r="I956" s="296"/>
      <c r="J956" s="296"/>
    </row>
    <row r="957">
      <c r="A957" s="294"/>
      <c r="B957" s="295"/>
      <c r="C957" s="294"/>
      <c r="D957" s="296"/>
      <c r="E957" s="294"/>
      <c r="F957" s="294"/>
      <c r="G957" s="294"/>
      <c r="H957" s="296"/>
      <c r="I957" s="296"/>
      <c r="J957" s="296"/>
    </row>
    <row r="958">
      <c r="A958" s="294"/>
      <c r="B958" s="295"/>
      <c r="C958" s="294"/>
      <c r="D958" s="296"/>
      <c r="E958" s="294"/>
      <c r="F958" s="294"/>
      <c r="G958" s="294"/>
      <c r="H958" s="296"/>
      <c r="I958" s="296"/>
      <c r="J958" s="296"/>
    </row>
    <row r="959">
      <c r="A959" s="294"/>
      <c r="B959" s="295"/>
      <c r="C959" s="294"/>
      <c r="D959" s="296"/>
      <c r="E959" s="294"/>
      <c r="F959" s="294"/>
      <c r="G959" s="294"/>
      <c r="H959" s="296"/>
      <c r="I959" s="296"/>
      <c r="J959" s="296"/>
    </row>
  </sheetData>
  <mergeCells count="8">
    <mergeCell ref="E13:E17"/>
    <mergeCell ref="F13:F17"/>
    <mergeCell ref="E18:E21"/>
    <mergeCell ref="F18:F21"/>
    <mergeCell ref="E2:E6"/>
    <mergeCell ref="F2:F6"/>
    <mergeCell ref="E8:E12"/>
    <mergeCell ref="F8:F1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71"/>
    <col customWidth="1" min="2" max="2" width="19.43"/>
    <col customWidth="1" min="3" max="3" width="52.0"/>
    <col customWidth="1" min="4" max="4" width="18.86"/>
    <col customWidth="1" min="5" max="6" width="16.71"/>
    <col customWidth="1" min="7" max="9" width="23.29"/>
  </cols>
  <sheetData>
    <row r="1">
      <c r="A1" s="297" t="s">
        <v>1109</v>
      </c>
      <c r="B1" s="298" t="s">
        <v>1112</v>
      </c>
      <c r="C1" s="300" t="s">
        <v>1113</v>
      </c>
      <c r="D1" s="302" t="s">
        <v>1114</v>
      </c>
      <c r="E1" s="302" t="s">
        <v>1115</v>
      </c>
      <c r="F1" s="302" t="s">
        <v>1116</v>
      </c>
      <c r="G1" s="302" t="s">
        <v>1117</v>
      </c>
      <c r="H1" s="303" t="s">
        <v>1118</v>
      </c>
      <c r="I1" s="266" t="s">
        <v>1119</v>
      </c>
    </row>
    <row r="2">
      <c r="A2" s="304" t="s">
        <v>1120</v>
      </c>
      <c r="B2" s="183"/>
      <c r="C2" s="305" t="s">
        <v>1121</v>
      </c>
      <c r="D2" s="305"/>
      <c r="E2" s="186" t="s">
        <v>1122</v>
      </c>
      <c r="F2" s="305"/>
      <c r="G2" s="305"/>
      <c r="H2" s="266" t="s">
        <v>482</v>
      </c>
      <c r="I2" s="266" t="s">
        <v>1123</v>
      </c>
    </row>
    <row r="3">
      <c r="A3" s="304" t="s">
        <v>1124</v>
      </c>
      <c r="B3" s="183"/>
      <c r="C3" s="305" t="s">
        <v>1125</v>
      </c>
      <c r="D3" s="305"/>
      <c r="E3" s="186" t="s">
        <v>1126</v>
      </c>
      <c r="F3" s="305"/>
      <c r="G3" s="305"/>
      <c r="H3" s="266" t="s">
        <v>482</v>
      </c>
      <c r="I3" s="266" t="s">
        <v>1123</v>
      </c>
    </row>
    <row r="4">
      <c r="A4" s="304" t="s">
        <v>1127</v>
      </c>
      <c r="B4" s="183"/>
      <c r="C4" s="306" t="s">
        <v>1128</v>
      </c>
      <c r="D4" s="305"/>
      <c r="E4" s="186" t="s">
        <v>1129</v>
      </c>
      <c r="F4" s="186" t="s">
        <v>1130</v>
      </c>
      <c r="G4" s="305"/>
      <c r="H4" s="266" t="s">
        <v>1131</v>
      </c>
      <c r="I4" s="266" t="s">
        <v>1123</v>
      </c>
    </row>
    <row r="5">
      <c r="A5" s="304" t="s">
        <v>1132</v>
      </c>
      <c r="B5" s="183"/>
      <c r="C5" s="306"/>
      <c r="D5" s="305"/>
      <c r="E5" s="305"/>
      <c r="F5" s="305"/>
      <c r="G5" s="305"/>
      <c r="H5" s="266" t="s">
        <v>1131</v>
      </c>
      <c r="I5" s="266"/>
    </row>
    <row r="6">
      <c r="A6" s="304" t="s">
        <v>1133</v>
      </c>
      <c r="B6" s="183"/>
      <c r="C6" s="305"/>
      <c r="D6" s="305"/>
      <c r="E6" s="305"/>
      <c r="F6" s="305"/>
      <c r="G6" s="305"/>
      <c r="H6" s="266" t="s">
        <v>1134</v>
      </c>
      <c r="I6" s="266"/>
    </row>
    <row r="7">
      <c r="A7" s="304" t="s">
        <v>1135</v>
      </c>
      <c r="B7" s="183"/>
      <c r="C7" s="305" t="s">
        <v>1136</v>
      </c>
      <c r="D7" s="305"/>
      <c r="E7" s="186" t="s">
        <v>1137</v>
      </c>
      <c r="F7" s="305"/>
      <c r="G7" s="305"/>
      <c r="H7" s="266" t="s">
        <v>1138</v>
      </c>
      <c r="I7" s="266" t="s">
        <v>1123</v>
      </c>
    </row>
    <row r="8">
      <c r="A8" s="304" t="s">
        <v>1139</v>
      </c>
      <c r="B8" s="183"/>
      <c r="C8" s="305" t="s">
        <v>1140</v>
      </c>
      <c r="D8" s="305"/>
      <c r="E8" s="307" t="s">
        <v>1141</v>
      </c>
      <c r="F8" s="305"/>
      <c r="G8" s="305"/>
      <c r="H8" s="266" t="s">
        <v>488</v>
      </c>
      <c r="I8" s="266" t="s">
        <v>1123</v>
      </c>
    </row>
    <row r="9">
      <c r="A9" s="304" t="s">
        <v>1142</v>
      </c>
      <c r="B9" s="183"/>
      <c r="C9" s="305" t="s">
        <v>1143</v>
      </c>
      <c r="D9" s="305"/>
      <c r="E9" s="305"/>
      <c r="F9" s="305"/>
      <c r="G9" s="305"/>
      <c r="H9" s="266" t="s">
        <v>1144</v>
      </c>
      <c r="I9" s="266" t="s">
        <v>1145</v>
      </c>
    </row>
    <row r="10">
      <c r="A10" s="304" t="s">
        <v>1146</v>
      </c>
      <c r="B10" s="183"/>
      <c r="C10" s="305" t="s">
        <v>1147</v>
      </c>
      <c r="D10" s="305"/>
      <c r="E10" s="305"/>
      <c r="F10" s="305"/>
      <c r="G10" s="305"/>
      <c r="H10" s="266" t="s">
        <v>1148</v>
      </c>
      <c r="I10" s="266" t="s">
        <v>1123</v>
      </c>
    </row>
    <row r="11">
      <c r="A11" s="304" t="s">
        <v>1149</v>
      </c>
      <c r="B11" s="183"/>
      <c r="C11" s="305" t="s">
        <v>1150</v>
      </c>
      <c r="D11" s="305"/>
      <c r="E11" s="186" t="s">
        <v>1151</v>
      </c>
      <c r="F11" s="305"/>
      <c r="G11" s="305"/>
      <c r="H11" s="266" t="s">
        <v>1152</v>
      </c>
      <c r="I11" s="266" t="s">
        <v>1123</v>
      </c>
    </row>
    <row r="12">
      <c r="A12" s="304" t="s">
        <v>1153</v>
      </c>
      <c r="B12" s="183"/>
      <c r="C12" s="305" t="s">
        <v>1154</v>
      </c>
      <c r="D12" s="305"/>
      <c r="E12" s="307" t="s">
        <v>1155</v>
      </c>
      <c r="F12" s="305"/>
      <c r="G12" s="305"/>
      <c r="H12" s="266" t="s">
        <v>1156</v>
      </c>
      <c r="I12" s="266" t="s">
        <v>1123</v>
      </c>
    </row>
    <row r="13">
      <c r="A13" s="304" t="s">
        <v>1157</v>
      </c>
      <c r="B13" s="183"/>
      <c r="C13" s="305" t="s">
        <v>1158</v>
      </c>
      <c r="D13" s="305"/>
      <c r="E13" s="186" t="s">
        <v>1159</v>
      </c>
      <c r="F13" s="305"/>
      <c r="G13" s="305"/>
      <c r="H13" s="266" t="s">
        <v>1160</v>
      </c>
      <c r="I13" s="266" t="s">
        <v>1145</v>
      </c>
    </row>
    <row r="14">
      <c r="A14" s="304" t="s">
        <v>1161</v>
      </c>
      <c r="B14" s="183"/>
      <c r="C14" s="305" t="s">
        <v>1162</v>
      </c>
      <c r="D14" s="305"/>
      <c r="E14" s="186" t="s">
        <v>1163</v>
      </c>
      <c r="F14" s="305"/>
      <c r="G14" s="305"/>
      <c r="H14" s="266"/>
      <c r="I14" s="266"/>
    </row>
    <row r="15">
      <c r="A15" s="304"/>
      <c r="B15" s="183"/>
      <c r="C15" s="305"/>
      <c r="D15" s="305"/>
      <c r="E15" s="305"/>
      <c r="F15" s="305"/>
      <c r="G15" s="305"/>
      <c r="H15" s="266" t="s">
        <v>1164</v>
      </c>
      <c r="I15" s="266" t="s">
        <v>1145</v>
      </c>
    </row>
    <row r="16">
      <c r="A16" s="304"/>
      <c r="B16" s="183"/>
      <c r="C16" s="305"/>
      <c r="D16" s="305"/>
      <c r="E16" s="305"/>
      <c r="F16" s="305"/>
      <c r="G16" s="305"/>
      <c r="H16" s="266"/>
      <c r="I16" s="266"/>
    </row>
    <row r="17">
      <c r="A17" s="304"/>
      <c r="B17" s="183"/>
      <c r="C17" s="305" t="s">
        <v>1165</v>
      </c>
      <c r="D17" s="305"/>
      <c r="E17" s="305"/>
      <c r="F17" s="305"/>
      <c r="G17" s="305"/>
      <c r="H17" s="266"/>
      <c r="I17" s="266"/>
    </row>
    <row r="18">
      <c r="A18" s="304"/>
      <c r="B18" s="183"/>
      <c r="C18" s="305"/>
      <c r="D18" s="305"/>
      <c r="E18" s="305"/>
      <c r="F18" s="305"/>
      <c r="G18" s="305"/>
      <c r="H18" s="266"/>
      <c r="I18" s="266"/>
    </row>
    <row r="19">
      <c r="A19" s="304"/>
      <c r="B19" s="183"/>
      <c r="C19" s="305"/>
      <c r="D19" s="305"/>
      <c r="E19" s="305"/>
      <c r="F19" s="305"/>
      <c r="G19" s="305"/>
      <c r="H19" s="266"/>
      <c r="I19" s="266"/>
    </row>
    <row r="20">
      <c r="A20" s="304"/>
      <c r="B20" s="183"/>
      <c r="C20" s="305"/>
      <c r="D20" s="305"/>
      <c r="E20" s="305"/>
      <c r="F20" s="305"/>
      <c r="G20" s="305"/>
      <c r="H20" s="266"/>
      <c r="I20" s="266"/>
    </row>
    <row r="21">
      <c r="A21" s="304"/>
      <c r="B21" s="183"/>
      <c r="C21" s="305"/>
      <c r="D21" s="305"/>
      <c r="E21" s="305"/>
      <c r="F21" s="305"/>
      <c r="G21" s="305"/>
      <c r="H21" s="266"/>
      <c r="I21" s="266"/>
    </row>
    <row r="22">
      <c r="A22" s="289"/>
      <c r="B22" s="288"/>
      <c r="C22" s="283"/>
      <c r="D22" s="283"/>
      <c r="E22" s="284"/>
      <c r="F22" s="284"/>
      <c r="G22" s="283"/>
      <c r="H22" s="283"/>
      <c r="I22" s="283"/>
    </row>
    <row r="23">
      <c r="A23" s="289"/>
      <c r="B23" s="288"/>
      <c r="C23" s="283"/>
      <c r="D23" s="283"/>
      <c r="E23" s="284"/>
      <c r="F23" s="284"/>
      <c r="G23" s="283"/>
      <c r="H23" s="283"/>
      <c r="I23" s="283"/>
    </row>
    <row r="24">
      <c r="A24" s="289"/>
      <c r="B24" s="288"/>
      <c r="C24" s="283"/>
      <c r="D24" s="283"/>
      <c r="E24" s="284"/>
      <c r="F24" s="284"/>
      <c r="G24" s="283"/>
      <c r="H24" s="283"/>
      <c r="I24" s="283"/>
    </row>
    <row r="25">
      <c r="A25" s="289"/>
      <c r="B25" s="288"/>
      <c r="C25" s="283"/>
      <c r="D25" s="283"/>
      <c r="E25" s="284"/>
      <c r="F25" s="284"/>
      <c r="G25" s="283"/>
      <c r="H25" s="283"/>
      <c r="I25" s="283"/>
    </row>
    <row r="26">
      <c r="A26" s="289"/>
      <c r="B26" s="288"/>
      <c r="C26" s="283"/>
      <c r="D26" s="283"/>
      <c r="E26" s="284"/>
      <c r="F26" s="284"/>
      <c r="G26" s="283"/>
      <c r="H26" s="283"/>
      <c r="I26" s="283"/>
    </row>
    <row r="27">
      <c r="A27" s="289"/>
      <c r="B27" s="288"/>
      <c r="C27" s="283"/>
      <c r="D27" s="283"/>
      <c r="E27" s="284"/>
      <c r="F27" s="284"/>
      <c r="G27" s="283"/>
      <c r="H27" s="283"/>
      <c r="I27" s="283"/>
    </row>
    <row r="28">
      <c r="A28" s="289"/>
      <c r="B28" s="288"/>
      <c r="C28" s="283"/>
      <c r="D28" s="283"/>
      <c r="E28" s="284"/>
      <c r="F28" s="284"/>
      <c r="G28" s="283"/>
      <c r="H28" s="283"/>
      <c r="I28" s="283"/>
    </row>
    <row r="29">
      <c r="A29" s="289"/>
      <c r="B29" s="288"/>
      <c r="C29" s="283"/>
      <c r="D29" s="283"/>
      <c r="E29" s="284"/>
      <c r="F29" s="284"/>
      <c r="G29" s="283"/>
      <c r="H29" s="283"/>
      <c r="I29" s="283"/>
    </row>
    <row r="30">
      <c r="A30" s="289"/>
      <c r="B30" s="288"/>
      <c r="C30" s="283"/>
      <c r="D30" s="283"/>
      <c r="E30" s="284"/>
      <c r="F30" s="284"/>
      <c r="G30" s="283"/>
      <c r="H30" s="283"/>
      <c r="I30" s="283"/>
    </row>
    <row r="31">
      <c r="A31" s="289"/>
      <c r="B31" s="288"/>
      <c r="C31" s="283"/>
      <c r="D31" s="283"/>
      <c r="E31" s="284"/>
      <c r="F31" s="284"/>
      <c r="G31" s="283"/>
      <c r="H31" s="283"/>
      <c r="I31" s="283"/>
    </row>
    <row r="32">
      <c r="A32" s="289"/>
      <c r="B32" s="288"/>
      <c r="C32" s="283"/>
      <c r="D32" s="283"/>
      <c r="E32" s="284"/>
      <c r="F32" s="284"/>
      <c r="G32" s="283"/>
      <c r="H32" s="283"/>
      <c r="I32" s="283"/>
    </row>
    <row r="33">
      <c r="A33" s="289"/>
      <c r="B33" s="288"/>
      <c r="C33" s="283"/>
      <c r="D33" s="283"/>
      <c r="E33" s="284"/>
      <c r="F33" s="284"/>
      <c r="G33" s="283"/>
      <c r="H33" s="283"/>
      <c r="I33" s="283"/>
    </row>
    <row r="34">
      <c r="A34" s="289"/>
      <c r="B34" s="288"/>
      <c r="C34" s="283"/>
      <c r="D34" s="283"/>
      <c r="E34" s="284"/>
      <c r="F34" s="284"/>
      <c r="G34" s="283"/>
      <c r="H34" s="283"/>
      <c r="I34" s="283"/>
    </row>
    <row r="35">
      <c r="A35" s="289"/>
      <c r="B35" s="288"/>
      <c r="C35" s="283"/>
      <c r="D35" s="283"/>
      <c r="E35" s="284"/>
      <c r="F35" s="284"/>
      <c r="G35" s="283"/>
      <c r="H35" s="283"/>
      <c r="I35" s="283"/>
    </row>
    <row r="36">
      <c r="A36" s="289"/>
      <c r="B36" s="288"/>
      <c r="C36" s="283"/>
      <c r="D36" s="283"/>
      <c r="E36" s="284"/>
      <c r="F36" s="284"/>
      <c r="G36" s="283"/>
      <c r="H36" s="283"/>
      <c r="I36" s="283"/>
    </row>
    <row r="37">
      <c r="A37" s="289"/>
      <c r="B37" s="288"/>
      <c r="C37" s="283"/>
      <c r="D37" s="283"/>
      <c r="E37" s="284"/>
      <c r="F37" s="284"/>
      <c r="G37" s="283"/>
      <c r="H37" s="283"/>
      <c r="I37" s="283"/>
    </row>
    <row r="38">
      <c r="A38" s="289"/>
      <c r="B38" s="288"/>
      <c r="C38" s="283"/>
      <c r="D38" s="283"/>
      <c r="E38" s="284"/>
      <c r="F38" s="284"/>
      <c r="G38" s="283"/>
      <c r="H38" s="283"/>
      <c r="I38" s="283"/>
    </row>
    <row r="39">
      <c r="A39" s="289"/>
      <c r="B39" s="288"/>
      <c r="C39" s="283"/>
      <c r="D39" s="283"/>
      <c r="E39" s="284"/>
      <c r="F39" s="284"/>
      <c r="G39" s="283"/>
      <c r="H39" s="283"/>
      <c r="I39" s="283"/>
    </row>
    <row r="40">
      <c r="A40" s="289"/>
      <c r="B40" s="288"/>
      <c r="C40" s="283"/>
      <c r="D40" s="283"/>
      <c r="E40" s="284"/>
      <c r="F40" s="284"/>
      <c r="G40" s="283"/>
      <c r="H40" s="283"/>
      <c r="I40" s="283"/>
    </row>
    <row r="41">
      <c r="A41" s="289"/>
      <c r="B41" s="288"/>
      <c r="C41" s="283"/>
      <c r="D41" s="283"/>
      <c r="E41" s="284"/>
      <c r="F41" s="284"/>
      <c r="G41" s="283"/>
      <c r="H41" s="283"/>
      <c r="I41" s="283"/>
    </row>
    <row r="42">
      <c r="A42" s="289"/>
      <c r="B42" s="288"/>
      <c r="C42" s="283"/>
      <c r="D42" s="283"/>
      <c r="E42" s="284"/>
      <c r="F42" s="284"/>
      <c r="G42" s="283"/>
      <c r="H42" s="283"/>
      <c r="I42" s="283"/>
    </row>
    <row r="43">
      <c r="A43" s="289"/>
      <c r="B43" s="288"/>
      <c r="C43" s="283"/>
      <c r="D43" s="283"/>
      <c r="E43" s="284"/>
      <c r="F43" s="284"/>
      <c r="G43" s="283"/>
      <c r="H43" s="283"/>
      <c r="I43" s="283"/>
    </row>
    <row r="44">
      <c r="A44" s="289"/>
      <c r="B44" s="288"/>
      <c r="C44" s="283"/>
      <c r="D44" s="283"/>
      <c r="E44" s="284"/>
      <c r="F44" s="284"/>
      <c r="G44" s="283"/>
      <c r="H44" s="283"/>
      <c r="I44" s="283"/>
    </row>
    <row r="45">
      <c r="A45" s="289"/>
      <c r="B45" s="288"/>
      <c r="C45" s="283"/>
      <c r="D45" s="283"/>
      <c r="E45" s="284"/>
      <c r="F45" s="284"/>
      <c r="G45" s="283"/>
      <c r="H45" s="283"/>
      <c r="I45" s="283"/>
    </row>
    <row r="46">
      <c r="A46" s="289"/>
      <c r="B46" s="288"/>
      <c r="C46" s="283"/>
      <c r="D46" s="283"/>
      <c r="E46" s="284"/>
      <c r="F46" s="284"/>
      <c r="G46" s="283"/>
      <c r="H46" s="283"/>
      <c r="I46" s="283"/>
    </row>
    <row r="47">
      <c r="A47" s="289"/>
      <c r="B47" s="288"/>
      <c r="C47" s="283"/>
      <c r="D47" s="283"/>
      <c r="E47" s="284"/>
      <c r="F47" s="284"/>
      <c r="G47" s="283"/>
      <c r="H47" s="283"/>
      <c r="I47" s="283"/>
    </row>
    <row r="48">
      <c r="A48" s="289"/>
      <c r="B48" s="288"/>
      <c r="C48" s="283"/>
      <c r="D48" s="283"/>
      <c r="E48" s="284"/>
      <c r="F48" s="284"/>
      <c r="G48" s="283"/>
      <c r="H48" s="283"/>
      <c r="I48" s="283"/>
    </row>
    <row r="49">
      <c r="A49" s="289"/>
      <c r="B49" s="288"/>
      <c r="C49" s="283"/>
      <c r="D49" s="283"/>
      <c r="E49" s="284"/>
      <c r="F49" s="284"/>
      <c r="G49" s="283"/>
      <c r="H49" s="283"/>
      <c r="I49" s="283"/>
    </row>
    <row r="50">
      <c r="A50" s="289"/>
      <c r="B50" s="288"/>
      <c r="C50" s="283"/>
      <c r="D50" s="283"/>
      <c r="E50" s="284"/>
      <c r="F50" s="284"/>
      <c r="G50" s="283"/>
      <c r="H50" s="283"/>
      <c r="I50" s="283"/>
    </row>
    <row r="51">
      <c r="A51" s="289"/>
      <c r="B51" s="288"/>
      <c r="C51" s="283"/>
      <c r="D51" s="283"/>
      <c r="E51" s="284"/>
      <c r="F51" s="284"/>
      <c r="G51" s="283"/>
      <c r="H51" s="283"/>
      <c r="I51" s="283"/>
    </row>
    <row r="52">
      <c r="A52" s="289"/>
      <c r="B52" s="288"/>
      <c r="C52" s="283"/>
      <c r="D52" s="283"/>
      <c r="E52" s="284"/>
      <c r="F52" s="284"/>
      <c r="G52" s="283"/>
      <c r="H52" s="283"/>
      <c r="I52" s="283"/>
    </row>
    <row r="53">
      <c r="A53" s="289"/>
      <c r="B53" s="288"/>
      <c r="C53" s="283"/>
      <c r="D53" s="283"/>
      <c r="E53" s="284"/>
      <c r="F53" s="284"/>
      <c r="G53" s="283"/>
      <c r="H53" s="283"/>
      <c r="I53" s="283"/>
    </row>
    <row r="54">
      <c r="A54" s="289"/>
      <c r="B54" s="288"/>
      <c r="C54" s="283"/>
      <c r="D54" s="283"/>
      <c r="E54" s="284"/>
      <c r="F54" s="284"/>
      <c r="G54" s="283"/>
      <c r="H54" s="283"/>
      <c r="I54" s="283"/>
    </row>
    <row r="55">
      <c r="A55" s="289"/>
      <c r="B55" s="288"/>
      <c r="C55" s="283"/>
      <c r="D55" s="283"/>
      <c r="E55" s="284"/>
      <c r="F55" s="284"/>
      <c r="G55" s="283"/>
      <c r="H55" s="283"/>
      <c r="I55" s="283"/>
    </row>
    <row r="56">
      <c r="A56" s="289"/>
      <c r="B56" s="288"/>
      <c r="C56" s="283"/>
      <c r="D56" s="283"/>
      <c r="E56" s="284"/>
      <c r="F56" s="284"/>
      <c r="G56" s="283"/>
      <c r="H56" s="283"/>
      <c r="I56" s="283"/>
    </row>
    <row r="57">
      <c r="A57" s="289"/>
      <c r="B57" s="288"/>
      <c r="C57" s="283"/>
      <c r="D57" s="283"/>
      <c r="E57" s="284"/>
      <c r="F57" s="284"/>
      <c r="G57" s="283"/>
      <c r="H57" s="283"/>
      <c r="I57" s="283"/>
    </row>
    <row r="58">
      <c r="A58" s="289"/>
      <c r="B58" s="288"/>
      <c r="C58" s="283"/>
      <c r="D58" s="283"/>
      <c r="E58" s="284"/>
      <c r="F58" s="284"/>
      <c r="G58" s="283"/>
      <c r="H58" s="283"/>
      <c r="I58" s="283"/>
    </row>
    <row r="59">
      <c r="A59" s="289"/>
      <c r="B59" s="288"/>
      <c r="C59" s="283"/>
      <c r="D59" s="283"/>
      <c r="E59" s="284"/>
      <c r="F59" s="284"/>
      <c r="G59" s="283"/>
      <c r="H59" s="283"/>
      <c r="I59" s="283"/>
    </row>
    <row r="60">
      <c r="A60" s="289"/>
      <c r="B60" s="288"/>
      <c r="C60" s="283"/>
      <c r="D60" s="283"/>
      <c r="E60" s="284"/>
      <c r="F60" s="284"/>
      <c r="G60" s="283"/>
      <c r="H60" s="283"/>
      <c r="I60" s="283"/>
    </row>
    <row r="61">
      <c r="A61" s="289"/>
      <c r="B61" s="288"/>
      <c r="C61" s="283"/>
      <c r="D61" s="283"/>
      <c r="E61" s="284"/>
      <c r="F61" s="284"/>
      <c r="G61" s="283"/>
      <c r="H61" s="283"/>
      <c r="I61" s="283"/>
    </row>
    <row r="62">
      <c r="A62" s="289"/>
      <c r="B62" s="288"/>
      <c r="C62" s="283"/>
      <c r="D62" s="283"/>
      <c r="E62" s="284"/>
      <c r="F62" s="284"/>
      <c r="G62" s="283"/>
      <c r="H62" s="283"/>
      <c r="I62" s="283"/>
    </row>
    <row r="63">
      <c r="A63" s="289"/>
      <c r="B63" s="288"/>
      <c r="C63" s="283"/>
      <c r="D63" s="283"/>
      <c r="E63" s="284"/>
      <c r="F63" s="284"/>
      <c r="G63" s="283"/>
      <c r="H63" s="283"/>
      <c r="I63" s="283"/>
    </row>
    <row r="64">
      <c r="A64" s="289"/>
      <c r="B64" s="288"/>
      <c r="C64" s="283"/>
      <c r="D64" s="283"/>
      <c r="E64" s="284"/>
      <c r="F64" s="284"/>
      <c r="G64" s="283"/>
      <c r="H64" s="283"/>
      <c r="I64" s="283"/>
    </row>
    <row r="65">
      <c r="A65" s="289"/>
      <c r="B65" s="288"/>
      <c r="C65" s="283"/>
      <c r="D65" s="283"/>
      <c r="E65" s="284"/>
      <c r="F65" s="284"/>
      <c r="G65" s="283"/>
      <c r="H65" s="283"/>
      <c r="I65" s="283"/>
    </row>
    <row r="66">
      <c r="A66" s="289"/>
      <c r="B66" s="288"/>
      <c r="C66" s="283"/>
      <c r="D66" s="283"/>
      <c r="E66" s="284"/>
      <c r="F66" s="284"/>
      <c r="G66" s="283"/>
      <c r="H66" s="283"/>
      <c r="I66" s="283"/>
    </row>
    <row r="67">
      <c r="A67" s="289"/>
      <c r="B67" s="288"/>
      <c r="C67" s="283"/>
      <c r="D67" s="283"/>
      <c r="E67" s="284"/>
      <c r="F67" s="284"/>
      <c r="G67" s="283"/>
      <c r="H67" s="283"/>
      <c r="I67" s="283"/>
    </row>
    <row r="68">
      <c r="A68" s="289"/>
      <c r="B68" s="288"/>
      <c r="C68" s="283"/>
      <c r="D68" s="283"/>
      <c r="E68" s="284"/>
      <c r="F68" s="284"/>
      <c r="G68" s="283"/>
      <c r="H68" s="283"/>
      <c r="I68" s="283"/>
    </row>
    <row r="69">
      <c r="A69" s="289"/>
      <c r="B69" s="288"/>
      <c r="C69" s="283"/>
      <c r="D69" s="283"/>
      <c r="E69" s="284"/>
      <c r="F69" s="284"/>
      <c r="G69" s="283"/>
      <c r="H69" s="283"/>
      <c r="I69" s="283"/>
    </row>
    <row r="70">
      <c r="A70" s="289"/>
      <c r="B70" s="288"/>
      <c r="C70" s="283"/>
      <c r="D70" s="283"/>
      <c r="E70" s="284"/>
      <c r="F70" s="284"/>
      <c r="G70" s="283"/>
      <c r="H70" s="283"/>
      <c r="I70" s="283"/>
    </row>
    <row r="71">
      <c r="A71" s="289"/>
      <c r="B71" s="288"/>
      <c r="C71" s="283"/>
      <c r="D71" s="283"/>
      <c r="E71" s="284"/>
      <c r="F71" s="284"/>
      <c r="G71" s="283"/>
      <c r="H71" s="283"/>
      <c r="I71" s="283"/>
    </row>
    <row r="72">
      <c r="A72" s="289"/>
      <c r="B72" s="288"/>
      <c r="C72" s="283"/>
      <c r="D72" s="283"/>
      <c r="E72" s="284"/>
      <c r="F72" s="284"/>
      <c r="G72" s="283"/>
      <c r="H72" s="283"/>
      <c r="I72" s="283"/>
    </row>
    <row r="73">
      <c r="A73" s="289"/>
      <c r="B73" s="288"/>
      <c r="C73" s="283"/>
      <c r="D73" s="283"/>
      <c r="E73" s="284"/>
      <c r="F73" s="284"/>
      <c r="G73" s="283"/>
      <c r="H73" s="283"/>
      <c r="I73" s="283"/>
    </row>
    <row r="74">
      <c r="A74" s="289"/>
      <c r="B74" s="288"/>
      <c r="C74" s="283"/>
      <c r="D74" s="283"/>
      <c r="E74" s="284"/>
      <c r="F74" s="284"/>
      <c r="G74" s="283"/>
      <c r="H74" s="283"/>
      <c r="I74" s="283"/>
    </row>
    <row r="75">
      <c r="A75" s="289"/>
      <c r="B75" s="288"/>
      <c r="C75" s="283"/>
      <c r="D75" s="283"/>
      <c r="E75" s="284"/>
      <c r="F75" s="284"/>
      <c r="G75" s="283"/>
      <c r="H75" s="283"/>
      <c r="I75" s="283"/>
    </row>
    <row r="76">
      <c r="A76" s="289"/>
      <c r="B76" s="288"/>
      <c r="C76" s="283"/>
      <c r="D76" s="283"/>
      <c r="E76" s="284"/>
      <c r="F76" s="284"/>
      <c r="G76" s="292"/>
      <c r="H76" s="292"/>
      <c r="I76" s="292"/>
    </row>
    <row r="77">
      <c r="A77" s="289"/>
      <c r="B77" s="288"/>
      <c r="C77" s="283"/>
      <c r="D77" s="283"/>
      <c r="E77" s="284"/>
      <c r="F77" s="284"/>
      <c r="G77" s="283"/>
      <c r="H77" s="283"/>
      <c r="I77" s="283"/>
    </row>
    <row r="78">
      <c r="A78" s="289"/>
      <c r="B78" s="288"/>
      <c r="C78" s="283"/>
      <c r="D78" s="283"/>
      <c r="E78" s="284"/>
      <c r="F78" s="284"/>
      <c r="G78" s="283"/>
      <c r="H78" s="283"/>
      <c r="I78" s="283"/>
    </row>
    <row r="79">
      <c r="A79" s="289"/>
      <c r="B79" s="288"/>
      <c r="C79" s="283"/>
      <c r="D79" s="283"/>
      <c r="E79" s="284"/>
      <c r="F79" s="284"/>
      <c r="G79" s="283"/>
      <c r="H79" s="283"/>
      <c r="I79" s="283"/>
    </row>
    <row r="80">
      <c r="A80" s="289"/>
      <c r="B80" s="288"/>
      <c r="C80" s="283"/>
      <c r="D80" s="283"/>
      <c r="E80" s="284"/>
      <c r="F80" s="284"/>
      <c r="G80" s="283"/>
      <c r="H80" s="283"/>
      <c r="I80" s="283"/>
    </row>
    <row r="81">
      <c r="A81" s="289"/>
      <c r="B81" s="288"/>
      <c r="C81" s="283"/>
      <c r="D81" s="283"/>
      <c r="E81" s="284"/>
      <c r="F81" s="284"/>
      <c r="G81" s="283"/>
      <c r="H81" s="283"/>
      <c r="I81" s="283"/>
    </row>
    <row r="82">
      <c r="A82" s="289"/>
      <c r="B82" s="288"/>
      <c r="C82" s="283"/>
      <c r="D82" s="283"/>
      <c r="E82" s="284"/>
      <c r="F82" s="284"/>
      <c r="G82" s="283"/>
      <c r="H82" s="283"/>
      <c r="I82" s="283"/>
    </row>
    <row r="83">
      <c r="A83" s="289"/>
      <c r="B83" s="288"/>
      <c r="C83" s="283"/>
      <c r="D83" s="283"/>
      <c r="E83" s="284"/>
      <c r="F83" s="284"/>
      <c r="G83" s="283"/>
      <c r="H83" s="283"/>
      <c r="I83" s="283"/>
    </row>
    <row r="84">
      <c r="A84" s="289"/>
      <c r="B84" s="288"/>
      <c r="C84" s="283"/>
      <c r="D84" s="283"/>
      <c r="E84" s="284"/>
      <c r="F84" s="284"/>
      <c r="G84" s="283"/>
      <c r="H84" s="283"/>
      <c r="I84" s="283"/>
    </row>
    <row r="85">
      <c r="A85" s="289"/>
      <c r="B85" s="288"/>
      <c r="C85" s="283"/>
      <c r="D85" s="283"/>
      <c r="E85" s="284"/>
      <c r="F85" s="284"/>
      <c r="G85" s="283"/>
      <c r="H85" s="283"/>
      <c r="I85" s="283"/>
    </row>
    <row r="86">
      <c r="A86" s="289"/>
      <c r="B86" s="288"/>
      <c r="C86" s="283"/>
      <c r="D86" s="283"/>
      <c r="E86" s="284"/>
      <c r="F86" s="284"/>
      <c r="G86" s="283"/>
      <c r="H86" s="283"/>
      <c r="I86" s="283"/>
    </row>
    <row r="87">
      <c r="A87" s="289"/>
      <c r="B87" s="288"/>
      <c r="C87" s="283"/>
      <c r="D87" s="283"/>
      <c r="E87" s="284"/>
      <c r="F87" s="284"/>
      <c r="G87" s="283"/>
      <c r="H87" s="283"/>
      <c r="I87" s="283"/>
    </row>
    <row r="88">
      <c r="A88" s="289"/>
      <c r="B88" s="288"/>
      <c r="C88" s="283"/>
      <c r="D88" s="283"/>
      <c r="E88" s="284"/>
      <c r="F88" s="284"/>
      <c r="G88" s="283"/>
      <c r="H88" s="283"/>
      <c r="I88" s="283"/>
    </row>
    <row r="89">
      <c r="A89" s="289"/>
      <c r="B89" s="288"/>
      <c r="C89" s="283"/>
      <c r="D89" s="283"/>
      <c r="E89" s="284"/>
      <c r="F89" s="284"/>
      <c r="G89" s="283"/>
      <c r="H89" s="283"/>
      <c r="I89" s="283"/>
    </row>
    <row r="90">
      <c r="A90" s="289"/>
      <c r="B90" s="288"/>
      <c r="C90" s="283"/>
      <c r="D90" s="283"/>
      <c r="E90" s="284"/>
      <c r="F90" s="284"/>
      <c r="G90" s="283"/>
      <c r="H90" s="283"/>
      <c r="I90" s="283"/>
    </row>
    <row r="91">
      <c r="A91" s="289"/>
      <c r="B91" s="288"/>
      <c r="C91" s="283"/>
      <c r="D91" s="283"/>
      <c r="E91" s="284"/>
      <c r="F91" s="284"/>
      <c r="G91" s="283"/>
      <c r="H91" s="283"/>
      <c r="I91" s="283"/>
    </row>
    <row r="92">
      <c r="A92" s="289"/>
      <c r="B92" s="288"/>
      <c r="C92" s="283"/>
      <c r="D92" s="283"/>
      <c r="E92" s="284"/>
      <c r="F92" s="284"/>
      <c r="G92" s="283"/>
      <c r="H92" s="283"/>
      <c r="I92" s="283"/>
    </row>
    <row r="93">
      <c r="A93" s="289"/>
      <c r="B93" s="288"/>
      <c r="C93" s="283"/>
      <c r="D93" s="283"/>
      <c r="E93" s="284"/>
      <c r="F93" s="284"/>
      <c r="G93" s="283"/>
      <c r="H93" s="283"/>
      <c r="I93" s="283"/>
    </row>
    <row r="94">
      <c r="A94" s="289"/>
      <c r="B94" s="288"/>
      <c r="C94" s="283"/>
      <c r="D94" s="283"/>
      <c r="E94" s="284"/>
      <c r="F94" s="284"/>
      <c r="G94" s="283"/>
      <c r="H94" s="283"/>
      <c r="I94" s="283"/>
    </row>
    <row r="95">
      <c r="A95" s="289"/>
      <c r="B95" s="288"/>
      <c r="C95" s="283"/>
      <c r="D95" s="283"/>
      <c r="E95" s="284"/>
      <c r="F95" s="284"/>
      <c r="G95" s="283"/>
      <c r="H95" s="283"/>
      <c r="I95" s="283"/>
    </row>
    <row r="96">
      <c r="A96" s="289"/>
      <c r="B96" s="288"/>
      <c r="C96" s="283"/>
      <c r="D96" s="283"/>
      <c r="E96" s="284"/>
      <c r="F96" s="284"/>
      <c r="G96" s="283"/>
      <c r="H96" s="283"/>
      <c r="I96" s="283"/>
    </row>
    <row r="97">
      <c r="A97" s="289"/>
      <c r="B97" s="288"/>
      <c r="C97" s="283"/>
      <c r="D97" s="283"/>
      <c r="E97" s="284"/>
      <c r="F97" s="284"/>
      <c r="G97" s="283"/>
      <c r="H97" s="283"/>
      <c r="I97" s="283"/>
    </row>
    <row r="98">
      <c r="A98" s="289"/>
      <c r="B98" s="288"/>
      <c r="C98" s="283"/>
      <c r="D98" s="283"/>
      <c r="E98" s="284"/>
      <c r="F98" s="284"/>
      <c r="G98" s="283"/>
      <c r="H98" s="283"/>
      <c r="I98" s="283"/>
    </row>
    <row r="99">
      <c r="A99" s="289"/>
      <c r="B99" s="293"/>
      <c r="C99" s="283"/>
      <c r="D99" s="283"/>
      <c r="E99" s="284"/>
      <c r="F99" s="284"/>
      <c r="G99" s="283"/>
      <c r="H99" s="283"/>
      <c r="I99" s="283"/>
    </row>
    <row r="100">
      <c r="A100" s="289"/>
      <c r="B100" s="293"/>
      <c r="C100" s="283"/>
      <c r="D100" s="283"/>
      <c r="E100" s="284"/>
      <c r="F100" s="284"/>
      <c r="G100" s="283"/>
      <c r="H100" s="283"/>
      <c r="I100" s="283"/>
    </row>
    <row r="101">
      <c r="A101" s="289"/>
      <c r="B101" s="293"/>
      <c r="C101" s="283"/>
      <c r="D101" s="283"/>
      <c r="E101" s="284"/>
      <c r="F101" s="284"/>
      <c r="G101" s="283"/>
      <c r="H101" s="283"/>
      <c r="I101" s="283"/>
    </row>
    <row r="102">
      <c r="A102" s="289"/>
      <c r="B102" s="293"/>
      <c r="C102" s="283"/>
      <c r="D102" s="283"/>
      <c r="E102" s="284"/>
      <c r="F102" s="284"/>
      <c r="G102" s="283"/>
      <c r="H102" s="283"/>
      <c r="I102" s="283"/>
    </row>
    <row r="103">
      <c r="A103" s="289"/>
      <c r="B103" s="293"/>
      <c r="C103" s="283"/>
      <c r="D103" s="283"/>
      <c r="E103" s="284"/>
      <c r="F103" s="284"/>
      <c r="G103" s="283"/>
      <c r="H103" s="283"/>
      <c r="I103" s="283"/>
    </row>
    <row r="104">
      <c r="A104" s="289"/>
      <c r="B104" s="293"/>
      <c r="C104" s="283"/>
      <c r="D104" s="283"/>
      <c r="E104" s="284"/>
      <c r="F104" s="284"/>
      <c r="G104" s="283"/>
      <c r="H104" s="283"/>
      <c r="I104" s="283"/>
    </row>
    <row r="105">
      <c r="A105" s="289"/>
      <c r="B105" s="293"/>
      <c r="C105" s="283"/>
      <c r="D105" s="283"/>
      <c r="E105" s="284"/>
      <c r="F105" s="284"/>
      <c r="G105" s="283"/>
      <c r="H105" s="283"/>
      <c r="I105" s="283"/>
    </row>
    <row r="106">
      <c r="A106" s="289"/>
      <c r="B106" s="293"/>
      <c r="C106" s="283"/>
      <c r="D106" s="283"/>
      <c r="E106" s="284"/>
      <c r="F106" s="284"/>
      <c r="G106" s="283"/>
      <c r="H106" s="283"/>
      <c r="I106" s="283"/>
    </row>
    <row r="107">
      <c r="A107" s="289"/>
      <c r="B107" s="293"/>
      <c r="C107" s="283"/>
      <c r="D107" s="283"/>
      <c r="E107" s="284"/>
      <c r="F107" s="284"/>
      <c r="G107" s="283"/>
      <c r="H107" s="283"/>
      <c r="I107" s="283"/>
    </row>
    <row r="108">
      <c r="A108" s="289"/>
      <c r="B108" s="293"/>
      <c r="C108" s="283"/>
      <c r="D108" s="283"/>
      <c r="E108" s="284"/>
      <c r="F108" s="284"/>
      <c r="G108" s="283"/>
      <c r="H108" s="283"/>
      <c r="I108" s="283"/>
    </row>
    <row r="109">
      <c r="A109" s="289"/>
      <c r="B109" s="293"/>
      <c r="C109" s="283"/>
      <c r="D109" s="283"/>
      <c r="E109" s="284"/>
      <c r="F109" s="284"/>
      <c r="G109" s="283"/>
      <c r="H109" s="283"/>
      <c r="I109" s="283"/>
    </row>
    <row r="110">
      <c r="A110" s="289"/>
      <c r="B110" s="293"/>
      <c r="C110" s="283"/>
      <c r="D110" s="283"/>
      <c r="E110" s="284"/>
      <c r="F110" s="284"/>
      <c r="G110" s="283"/>
      <c r="H110" s="283"/>
      <c r="I110" s="283"/>
    </row>
    <row r="111">
      <c r="A111" s="289"/>
      <c r="B111" s="293"/>
      <c r="C111" s="283"/>
      <c r="D111" s="283"/>
      <c r="E111" s="284"/>
      <c r="F111" s="284"/>
      <c r="G111" s="283"/>
      <c r="H111" s="283"/>
      <c r="I111" s="283"/>
    </row>
    <row r="112">
      <c r="A112" s="289"/>
      <c r="B112" s="293"/>
      <c r="C112" s="283"/>
      <c r="D112" s="283"/>
      <c r="E112" s="284"/>
      <c r="F112" s="284"/>
      <c r="G112" s="283"/>
      <c r="H112" s="283"/>
      <c r="I112" s="283"/>
    </row>
    <row r="113">
      <c r="A113" s="289"/>
      <c r="B113" s="293"/>
      <c r="C113" s="283"/>
      <c r="D113" s="283"/>
      <c r="E113" s="284"/>
      <c r="F113" s="284"/>
      <c r="G113" s="283"/>
      <c r="H113" s="283"/>
      <c r="I113" s="283"/>
    </row>
    <row r="114">
      <c r="A114" s="289"/>
      <c r="B114" s="293"/>
      <c r="C114" s="283"/>
      <c r="D114" s="283"/>
      <c r="E114" s="284"/>
      <c r="F114" s="284"/>
      <c r="G114" s="283"/>
      <c r="H114" s="283"/>
      <c r="I114" s="283"/>
    </row>
    <row r="115">
      <c r="A115" s="289"/>
      <c r="B115" s="293"/>
      <c r="C115" s="283"/>
      <c r="D115" s="283"/>
      <c r="E115" s="284"/>
      <c r="F115" s="284"/>
      <c r="G115" s="283"/>
      <c r="H115" s="283"/>
      <c r="I115" s="283"/>
    </row>
    <row r="116">
      <c r="A116" s="295"/>
      <c r="B116" s="294"/>
      <c r="C116" s="296"/>
      <c r="D116" s="296"/>
      <c r="E116" s="296"/>
      <c r="F116" s="296"/>
      <c r="G116" s="296"/>
      <c r="H116" s="296"/>
      <c r="I116" s="296"/>
    </row>
    <row r="117">
      <c r="A117" s="295"/>
      <c r="B117" s="294"/>
      <c r="C117" s="296"/>
      <c r="D117" s="296"/>
      <c r="E117" s="296"/>
      <c r="F117" s="296"/>
      <c r="G117" s="296"/>
      <c r="H117" s="296"/>
      <c r="I117" s="296"/>
    </row>
    <row r="118">
      <c r="A118" s="295"/>
      <c r="B118" s="294"/>
      <c r="C118" s="296"/>
      <c r="D118" s="296"/>
      <c r="E118" s="296"/>
      <c r="F118" s="296"/>
      <c r="G118" s="296"/>
      <c r="H118" s="296"/>
      <c r="I118" s="296"/>
    </row>
    <row r="119">
      <c r="A119" s="295"/>
      <c r="B119" s="294"/>
      <c r="C119" s="296"/>
      <c r="D119" s="296"/>
      <c r="E119" s="296"/>
      <c r="F119" s="296"/>
      <c r="G119" s="296"/>
      <c r="H119" s="296"/>
      <c r="I119" s="296"/>
    </row>
    <row r="120">
      <c r="A120" s="295"/>
      <c r="B120" s="294"/>
      <c r="C120" s="296"/>
      <c r="D120" s="296"/>
      <c r="E120" s="296"/>
      <c r="F120" s="296"/>
      <c r="G120" s="296"/>
      <c r="H120" s="296"/>
      <c r="I120" s="296"/>
    </row>
    <row r="121">
      <c r="A121" s="295"/>
      <c r="B121" s="294"/>
      <c r="C121" s="296"/>
      <c r="D121" s="296"/>
      <c r="E121" s="296"/>
      <c r="F121" s="296"/>
      <c r="G121" s="296"/>
      <c r="H121" s="296"/>
      <c r="I121" s="296"/>
    </row>
    <row r="122">
      <c r="A122" s="295"/>
      <c r="B122" s="294"/>
      <c r="C122" s="296"/>
      <c r="D122" s="296"/>
      <c r="E122" s="296"/>
      <c r="F122" s="296"/>
      <c r="G122" s="296"/>
      <c r="H122" s="296"/>
      <c r="I122" s="296"/>
    </row>
    <row r="123">
      <c r="A123" s="295"/>
      <c r="B123" s="294"/>
      <c r="C123" s="296"/>
      <c r="D123" s="296"/>
      <c r="E123" s="296"/>
      <c r="F123" s="296"/>
      <c r="G123" s="296"/>
      <c r="H123" s="296"/>
      <c r="I123" s="296"/>
    </row>
    <row r="124">
      <c r="A124" s="295"/>
      <c r="B124" s="294"/>
      <c r="C124" s="296"/>
      <c r="D124" s="296"/>
      <c r="E124" s="296"/>
      <c r="F124" s="296"/>
      <c r="G124" s="296"/>
      <c r="H124" s="296"/>
      <c r="I124" s="296"/>
    </row>
    <row r="125">
      <c r="A125" s="295"/>
      <c r="B125" s="294"/>
      <c r="C125" s="296"/>
      <c r="D125" s="296"/>
      <c r="E125" s="296"/>
      <c r="F125" s="296"/>
      <c r="G125" s="296"/>
      <c r="H125" s="296"/>
      <c r="I125" s="296"/>
    </row>
    <row r="126">
      <c r="A126" s="295"/>
      <c r="B126" s="294"/>
      <c r="C126" s="296"/>
      <c r="D126" s="296"/>
      <c r="E126" s="296"/>
      <c r="F126" s="296"/>
      <c r="G126" s="296"/>
      <c r="H126" s="296"/>
      <c r="I126" s="296"/>
    </row>
    <row r="127">
      <c r="A127" s="295"/>
      <c r="B127" s="294"/>
      <c r="C127" s="296"/>
      <c r="D127" s="296"/>
      <c r="E127" s="296"/>
      <c r="F127" s="296"/>
      <c r="G127" s="296"/>
      <c r="H127" s="296"/>
      <c r="I127" s="296"/>
    </row>
    <row r="128">
      <c r="A128" s="295"/>
      <c r="B128" s="294"/>
      <c r="C128" s="296"/>
      <c r="D128" s="296"/>
      <c r="E128" s="296"/>
      <c r="F128" s="296"/>
      <c r="G128" s="296"/>
      <c r="H128" s="296"/>
      <c r="I128" s="296"/>
    </row>
    <row r="129">
      <c r="A129" s="295"/>
      <c r="B129" s="294"/>
      <c r="C129" s="296"/>
      <c r="D129" s="296"/>
      <c r="E129" s="296"/>
      <c r="F129" s="296"/>
      <c r="G129" s="296"/>
      <c r="H129" s="296"/>
      <c r="I129" s="296"/>
    </row>
    <row r="130">
      <c r="A130" s="295"/>
      <c r="B130" s="294"/>
      <c r="C130" s="296"/>
      <c r="D130" s="296"/>
      <c r="E130" s="296"/>
      <c r="F130" s="296"/>
      <c r="G130" s="296"/>
      <c r="H130" s="296"/>
      <c r="I130" s="296"/>
    </row>
    <row r="131">
      <c r="A131" s="295"/>
      <c r="B131" s="294"/>
      <c r="C131" s="296"/>
      <c r="D131" s="296"/>
      <c r="E131" s="296"/>
      <c r="F131" s="296"/>
      <c r="G131" s="296"/>
      <c r="H131" s="296"/>
      <c r="I131" s="296"/>
    </row>
    <row r="132">
      <c r="A132" s="295"/>
      <c r="B132" s="294"/>
      <c r="C132" s="296"/>
      <c r="D132" s="296"/>
      <c r="E132" s="296"/>
      <c r="F132" s="296"/>
      <c r="G132" s="296"/>
      <c r="H132" s="296"/>
      <c r="I132" s="296"/>
    </row>
    <row r="133">
      <c r="A133" s="295"/>
      <c r="B133" s="294"/>
      <c r="C133" s="296"/>
      <c r="D133" s="296"/>
      <c r="E133" s="296"/>
      <c r="F133" s="296"/>
      <c r="G133" s="296"/>
      <c r="H133" s="296"/>
      <c r="I133" s="296"/>
    </row>
    <row r="134">
      <c r="A134" s="295"/>
      <c r="B134" s="294"/>
      <c r="C134" s="296"/>
      <c r="D134" s="296"/>
      <c r="E134" s="296"/>
      <c r="F134" s="296"/>
      <c r="G134" s="296"/>
      <c r="H134" s="296"/>
      <c r="I134" s="296"/>
    </row>
    <row r="135">
      <c r="A135" s="295"/>
      <c r="B135" s="294"/>
      <c r="C135" s="296"/>
      <c r="D135" s="296"/>
      <c r="E135" s="296"/>
      <c r="F135" s="296"/>
      <c r="G135" s="296"/>
      <c r="H135" s="296"/>
      <c r="I135" s="296"/>
    </row>
    <row r="136">
      <c r="A136" s="295"/>
      <c r="B136" s="294"/>
      <c r="C136" s="296"/>
      <c r="D136" s="296"/>
      <c r="E136" s="296"/>
      <c r="F136" s="296"/>
      <c r="G136" s="296"/>
      <c r="H136" s="296"/>
      <c r="I136" s="296"/>
    </row>
    <row r="137">
      <c r="A137" s="295"/>
      <c r="B137" s="294"/>
      <c r="C137" s="296"/>
      <c r="D137" s="296"/>
      <c r="E137" s="296"/>
      <c r="F137" s="296"/>
      <c r="G137" s="296"/>
      <c r="H137" s="296"/>
      <c r="I137" s="296"/>
    </row>
    <row r="138">
      <c r="A138" s="295"/>
      <c r="B138" s="294"/>
      <c r="C138" s="296"/>
      <c r="D138" s="296"/>
      <c r="E138" s="296"/>
      <c r="F138" s="296"/>
      <c r="G138" s="296"/>
      <c r="H138" s="296"/>
      <c r="I138" s="296"/>
    </row>
    <row r="139">
      <c r="A139" s="295"/>
      <c r="B139" s="294"/>
      <c r="C139" s="296"/>
      <c r="D139" s="296"/>
      <c r="E139" s="296"/>
      <c r="F139" s="296"/>
      <c r="G139" s="296"/>
      <c r="H139" s="296"/>
      <c r="I139" s="296"/>
    </row>
    <row r="140">
      <c r="A140" s="295"/>
      <c r="B140" s="294"/>
      <c r="C140" s="296"/>
      <c r="D140" s="296"/>
      <c r="E140" s="296"/>
      <c r="F140" s="296"/>
      <c r="G140" s="296"/>
      <c r="H140" s="296"/>
      <c r="I140" s="296"/>
    </row>
    <row r="141">
      <c r="A141" s="295"/>
      <c r="B141" s="294"/>
      <c r="C141" s="296"/>
      <c r="D141" s="296"/>
      <c r="E141" s="296"/>
      <c r="F141" s="296"/>
      <c r="G141" s="296"/>
      <c r="H141" s="296"/>
      <c r="I141" s="296"/>
    </row>
    <row r="142">
      <c r="A142" s="295"/>
      <c r="B142" s="294"/>
      <c r="C142" s="296"/>
      <c r="D142" s="296"/>
      <c r="E142" s="296"/>
      <c r="F142" s="296"/>
      <c r="G142" s="296"/>
      <c r="H142" s="296"/>
      <c r="I142" s="296"/>
    </row>
    <row r="143">
      <c r="A143" s="295"/>
      <c r="B143" s="294"/>
      <c r="C143" s="296"/>
      <c r="D143" s="296"/>
      <c r="E143" s="296"/>
      <c r="F143" s="296"/>
      <c r="G143" s="296"/>
      <c r="H143" s="296"/>
      <c r="I143" s="296"/>
    </row>
    <row r="144">
      <c r="A144" s="295"/>
      <c r="B144" s="294"/>
      <c r="C144" s="296"/>
      <c r="D144" s="296"/>
      <c r="E144" s="296"/>
      <c r="F144" s="296"/>
      <c r="G144" s="296"/>
      <c r="H144" s="296"/>
      <c r="I144" s="296"/>
    </row>
    <row r="145">
      <c r="A145" s="295"/>
      <c r="B145" s="294"/>
      <c r="C145" s="296"/>
      <c r="D145" s="296"/>
      <c r="E145" s="296"/>
      <c r="F145" s="296"/>
      <c r="G145" s="296"/>
      <c r="H145" s="296"/>
      <c r="I145" s="296"/>
    </row>
    <row r="146">
      <c r="A146" s="295"/>
      <c r="B146" s="294"/>
      <c r="C146" s="296"/>
      <c r="D146" s="296"/>
      <c r="E146" s="296"/>
      <c r="F146" s="296"/>
      <c r="G146" s="296"/>
      <c r="H146" s="296"/>
      <c r="I146" s="296"/>
    </row>
    <row r="147">
      <c r="A147" s="295"/>
      <c r="B147" s="294"/>
      <c r="C147" s="296"/>
      <c r="D147" s="296"/>
      <c r="E147" s="296"/>
      <c r="F147" s="296"/>
      <c r="G147" s="296"/>
      <c r="H147" s="296"/>
      <c r="I147" s="296"/>
    </row>
    <row r="148">
      <c r="A148" s="295"/>
      <c r="B148" s="294"/>
      <c r="C148" s="296"/>
      <c r="D148" s="296"/>
      <c r="E148" s="296"/>
      <c r="F148" s="296"/>
      <c r="G148" s="296"/>
      <c r="H148" s="296"/>
      <c r="I148" s="296"/>
    </row>
    <row r="149">
      <c r="A149" s="295"/>
      <c r="B149" s="294"/>
      <c r="C149" s="296"/>
      <c r="D149" s="296"/>
      <c r="E149" s="296"/>
      <c r="F149" s="296"/>
      <c r="G149" s="296"/>
      <c r="H149" s="296"/>
      <c r="I149" s="296"/>
    </row>
    <row r="150">
      <c r="A150" s="295"/>
      <c r="B150" s="294"/>
      <c r="C150" s="296"/>
      <c r="D150" s="296"/>
      <c r="E150" s="296"/>
      <c r="F150" s="296"/>
      <c r="G150" s="296"/>
      <c r="H150" s="296"/>
      <c r="I150" s="296"/>
    </row>
    <row r="151">
      <c r="A151" s="295"/>
      <c r="B151" s="294"/>
      <c r="C151" s="296"/>
      <c r="D151" s="296"/>
      <c r="E151" s="296"/>
      <c r="F151" s="296"/>
      <c r="G151" s="296"/>
      <c r="H151" s="296"/>
      <c r="I151" s="296"/>
    </row>
    <row r="152">
      <c r="A152" s="295"/>
      <c r="B152" s="294"/>
      <c r="C152" s="296"/>
      <c r="D152" s="296"/>
      <c r="E152" s="296"/>
      <c r="F152" s="296"/>
      <c r="G152" s="296"/>
      <c r="H152" s="296"/>
      <c r="I152" s="296"/>
    </row>
    <row r="153">
      <c r="A153" s="295"/>
      <c r="B153" s="294"/>
      <c r="C153" s="296"/>
      <c r="D153" s="296"/>
      <c r="E153" s="296"/>
      <c r="F153" s="296"/>
      <c r="G153" s="296"/>
      <c r="H153" s="296"/>
      <c r="I153" s="296"/>
    </row>
    <row r="154">
      <c r="A154" s="295"/>
      <c r="B154" s="294"/>
      <c r="C154" s="296"/>
      <c r="D154" s="296"/>
      <c r="E154" s="296"/>
      <c r="F154" s="296"/>
      <c r="G154" s="296"/>
      <c r="H154" s="296"/>
      <c r="I154" s="296"/>
    </row>
    <row r="155">
      <c r="A155" s="295"/>
      <c r="B155" s="294"/>
      <c r="C155" s="296"/>
      <c r="D155" s="296"/>
      <c r="E155" s="296"/>
      <c r="F155" s="296"/>
      <c r="G155" s="296"/>
      <c r="H155" s="296"/>
      <c r="I155" s="296"/>
    </row>
    <row r="156">
      <c r="A156" s="295"/>
      <c r="B156" s="294"/>
      <c r="C156" s="296"/>
      <c r="D156" s="296"/>
      <c r="E156" s="296"/>
      <c r="F156" s="296"/>
      <c r="G156" s="296"/>
      <c r="H156" s="296"/>
      <c r="I156" s="296"/>
    </row>
    <row r="157">
      <c r="A157" s="295"/>
      <c r="B157" s="294"/>
      <c r="C157" s="296"/>
      <c r="D157" s="296"/>
      <c r="E157" s="296"/>
      <c r="F157" s="296"/>
      <c r="G157" s="296"/>
      <c r="H157" s="296"/>
      <c r="I157" s="296"/>
    </row>
    <row r="158">
      <c r="A158" s="295"/>
      <c r="B158" s="294"/>
      <c r="C158" s="296"/>
      <c r="D158" s="296"/>
      <c r="E158" s="296"/>
      <c r="F158" s="296"/>
      <c r="G158" s="296"/>
      <c r="H158" s="296"/>
      <c r="I158" s="296"/>
    </row>
    <row r="159">
      <c r="A159" s="295"/>
      <c r="B159" s="294"/>
      <c r="C159" s="296"/>
      <c r="D159" s="296"/>
      <c r="E159" s="296"/>
      <c r="F159" s="296"/>
      <c r="G159" s="296"/>
      <c r="H159" s="296"/>
      <c r="I159" s="296"/>
    </row>
    <row r="160">
      <c r="A160" s="295"/>
      <c r="B160" s="294"/>
      <c r="C160" s="296"/>
      <c r="D160" s="296"/>
      <c r="E160" s="296"/>
      <c r="F160" s="296"/>
      <c r="G160" s="296"/>
      <c r="H160" s="296"/>
      <c r="I160" s="296"/>
    </row>
    <row r="161">
      <c r="A161" s="295"/>
      <c r="B161" s="294"/>
      <c r="C161" s="296"/>
      <c r="D161" s="296"/>
      <c r="E161" s="296"/>
      <c r="F161" s="296"/>
      <c r="G161" s="296"/>
      <c r="H161" s="296"/>
      <c r="I161" s="296"/>
    </row>
    <row r="162">
      <c r="A162" s="295"/>
      <c r="B162" s="294"/>
      <c r="C162" s="296"/>
      <c r="D162" s="296"/>
      <c r="E162" s="296"/>
      <c r="F162" s="296"/>
      <c r="G162" s="296"/>
      <c r="H162" s="296"/>
      <c r="I162" s="296"/>
    </row>
    <row r="163">
      <c r="A163" s="295"/>
      <c r="B163" s="294"/>
      <c r="C163" s="296"/>
      <c r="D163" s="296"/>
      <c r="E163" s="296"/>
      <c r="F163" s="296"/>
      <c r="G163" s="296"/>
      <c r="H163" s="296"/>
      <c r="I163" s="296"/>
    </row>
    <row r="164">
      <c r="A164" s="295"/>
      <c r="B164" s="294"/>
      <c r="C164" s="296"/>
      <c r="D164" s="296"/>
      <c r="E164" s="296"/>
      <c r="F164" s="296"/>
      <c r="G164" s="296"/>
      <c r="H164" s="296"/>
      <c r="I164" s="296"/>
    </row>
    <row r="165">
      <c r="A165" s="295"/>
      <c r="B165" s="294"/>
      <c r="C165" s="296"/>
      <c r="D165" s="296"/>
      <c r="E165" s="296"/>
      <c r="F165" s="296"/>
      <c r="G165" s="296"/>
      <c r="H165" s="296"/>
      <c r="I165" s="296"/>
    </row>
    <row r="166">
      <c r="A166" s="295"/>
      <c r="B166" s="294"/>
      <c r="C166" s="296"/>
      <c r="D166" s="296"/>
      <c r="E166" s="296"/>
      <c r="F166" s="296"/>
      <c r="G166" s="296"/>
      <c r="H166" s="296"/>
      <c r="I166" s="296"/>
    </row>
    <row r="167">
      <c r="A167" s="295"/>
      <c r="B167" s="294"/>
      <c r="C167" s="296"/>
      <c r="D167" s="296"/>
      <c r="E167" s="296"/>
      <c r="F167" s="296"/>
      <c r="G167" s="296"/>
      <c r="H167" s="296"/>
      <c r="I167" s="296"/>
    </row>
    <row r="168">
      <c r="A168" s="295"/>
      <c r="B168" s="294"/>
      <c r="C168" s="296"/>
      <c r="D168" s="296"/>
      <c r="E168" s="296"/>
      <c r="F168" s="296"/>
      <c r="G168" s="296"/>
      <c r="H168" s="296"/>
      <c r="I168" s="296"/>
    </row>
    <row r="169">
      <c r="A169" s="295"/>
      <c r="B169" s="294"/>
      <c r="C169" s="296"/>
      <c r="D169" s="296"/>
      <c r="E169" s="296"/>
      <c r="F169" s="296"/>
      <c r="G169" s="296"/>
      <c r="H169" s="296"/>
      <c r="I169" s="296"/>
    </row>
    <row r="170">
      <c r="A170" s="295"/>
      <c r="B170" s="294"/>
      <c r="C170" s="296"/>
      <c r="D170" s="296"/>
      <c r="E170" s="296"/>
      <c r="F170" s="296"/>
      <c r="G170" s="296"/>
      <c r="H170" s="296"/>
      <c r="I170" s="296"/>
    </row>
    <row r="171">
      <c r="A171" s="295"/>
      <c r="B171" s="294"/>
      <c r="C171" s="296"/>
      <c r="D171" s="296"/>
      <c r="E171" s="296"/>
      <c r="F171" s="296"/>
      <c r="G171" s="296"/>
      <c r="H171" s="296"/>
      <c r="I171" s="296"/>
    </row>
    <row r="172">
      <c r="A172" s="295"/>
      <c r="B172" s="294"/>
      <c r="C172" s="296"/>
      <c r="D172" s="296"/>
      <c r="E172" s="296"/>
      <c r="F172" s="296"/>
      <c r="G172" s="296"/>
      <c r="H172" s="296"/>
      <c r="I172" s="296"/>
    </row>
    <row r="173">
      <c r="A173" s="295"/>
      <c r="B173" s="294"/>
      <c r="C173" s="296"/>
      <c r="D173" s="296"/>
      <c r="E173" s="296"/>
      <c r="F173" s="296"/>
      <c r="G173" s="296"/>
      <c r="H173" s="296"/>
      <c r="I173" s="296"/>
    </row>
    <row r="174">
      <c r="A174" s="295"/>
      <c r="B174" s="294"/>
      <c r="C174" s="296"/>
      <c r="D174" s="296"/>
      <c r="E174" s="296"/>
      <c r="F174" s="296"/>
      <c r="G174" s="296"/>
      <c r="H174" s="296"/>
      <c r="I174" s="296"/>
    </row>
    <row r="175">
      <c r="A175" s="295"/>
      <c r="B175" s="294"/>
      <c r="C175" s="296"/>
      <c r="D175" s="296"/>
      <c r="E175" s="296"/>
      <c r="F175" s="296"/>
      <c r="G175" s="296"/>
      <c r="H175" s="296"/>
      <c r="I175" s="296"/>
    </row>
    <row r="176">
      <c r="A176" s="295"/>
      <c r="B176" s="294"/>
      <c r="C176" s="296"/>
      <c r="D176" s="296"/>
      <c r="E176" s="296"/>
      <c r="F176" s="296"/>
      <c r="G176" s="296"/>
      <c r="H176" s="296"/>
      <c r="I176" s="296"/>
    </row>
    <row r="177">
      <c r="A177" s="295"/>
      <c r="B177" s="294"/>
      <c r="C177" s="296"/>
      <c r="D177" s="296"/>
      <c r="E177" s="296"/>
      <c r="F177" s="296"/>
      <c r="G177" s="296"/>
      <c r="H177" s="296"/>
      <c r="I177" s="296"/>
    </row>
    <row r="178">
      <c r="A178" s="295"/>
      <c r="B178" s="294"/>
      <c r="C178" s="296"/>
      <c r="D178" s="296"/>
      <c r="E178" s="296"/>
      <c r="F178" s="296"/>
      <c r="G178" s="296"/>
      <c r="H178" s="296"/>
      <c r="I178" s="296"/>
    </row>
    <row r="179">
      <c r="A179" s="295"/>
      <c r="B179" s="294"/>
      <c r="C179" s="296"/>
      <c r="D179" s="296"/>
      <c r="E179" s="296"/>
      <c r="F179" s="296"/>
      <c r="G179" s="296"/>
      <c r="H179" s="296"/>
      <c r="I179" s="296"/>
    </row>
    <row r="180">
      <c r="A180" s="295"/>
      <c r="B180" s="294"/>
      <c r="C180" s="296"/>
      <c r="D180" s="296"/>
      <c r="E180" s="296"/>
      <c r="F180" s="296"/>
      <c r="G180" s="296"/>
      <c r="H180" s="296"/>
      <c r="I180" s="296"/>
    </row>
    <row r="181">
      <c r="A181" s="295"/>
      <c r="B181" s="294"/>
      <c r="C181" s="296"/>
      <c r="D181" s="296"/>
      <c r="E181" s="296"/>
      <c r="F181" s="296"/>
      <c r="G181" s="296"/>
      <c r="H181" s="296"/>
      <c r="I181" s="296"/>
    </row>
    <row r="182">
      <c r="A182" s="295"/>
      <c r="B182" s="294"/>
      <c r="C182" s="296"/>
      <c r="D182" s="296"/>
      <c r="E182" s="296"/>
      <c r="F182" s="296"/>
      <c r="G182" s="296"/>
      <c r="H182" s="296"/>
      <c r="I182" s="296"/>
    </row>
    <row r="183">
      <c r="A183" s="295"/>
      <c r="B183" s="294"/>
      <c r="C183" s="296"/>
      <c r="D183" s="296"/>
      <c r="E183" s="296"/>
      <c r="F183" s="296"/>
      <c r="G183" s="296"/>
      <c r="H183" s="296"/>
      <c r="I183" s="296"/>
    </row>
    <row r="184">
      <c r="A184" s="295"/>
      <c r="B184" s="294"/>
      <c r="C184" s="296"/>
      <c r="D184" s="296"/>
      <c r="E184" s="296"/>
      <c r="F184" s="296"/>
      <c r="G184" s="296"/>
      <c r="H184" s="296"/>
      <c r="I184" s="296"/>
    </row>
    <row r="185">
      <c r="A185" s="295"/>
      <c r="B185" s="294"/>
      <c r="C185" s="296"/>
      <c r="D185" s="296"/>
      <c r="E185" s="296"/>
      <c r="F185" s="296"/>
      <c r="G185" s="296"/>
      <c r="H185" s="296"/>
      <c r="I185" s="296"/>
    </row>
    <row r="186">
      <c r="A186" s="295"/>
      <c r="B186" s="294"/>
      <c r="C186" s="296"/>
      <c r="D186" s="296"/>
      <c r="E186" s="296"/>
      <c r="F186" s="296"/>
      <c r="G186" s="296"/>
      <c r="H186" s="296"/>
      <c r="I186" s="296"/>
    </row>
    <row r="187">
      <c r="A187" s="295"/>
      <c r="B187" s="294"/>
      <c r="C187" s="296"/>
      <c r="D187" s="296"/>
      <c r="E187" s="296"/>
      <c r="F187" s="296"/>
      <c r="G187" s="296"/>
      <c r="H187" s="296"/>
      <c r="I187" s="296"/>
    </row>
    <row r="188">
      <c r="A188" s="295"/>
      <c r="B188" s="294"/>
      <c r="C188" s="296"/>
      <c r="D188" s="296"/>
      <c r="E188" s="296"/>
      <c r="F188" s="296"/>
      <c r="G188" s="296"/>
      <c r="H188" s="296"/>
      <c r="I188" s="296"/>
    </row>
    <row r="189">
      <c r="A189" s="295"/>
      <c r="B189" s="294"/>
      <c r="C189" s="296"/>
      <c r="D189" s="296"/>
      <c r="E189" s="296"/>
      <c r="F189" s="296"/>
      <c r="G189" s="296"/>
      <c r="H189" s="296"/>
      <c r="I189" s="296"/>
    </row>
    <row r="190">
      <c r="A190" s="295"/>
      <c r="B190" s="294"/>
      <c r="C190" s="296"/>
      <c r="D190" s="296"/>
      <c r="E190" s="296"/>
      <c r="F190" s="296"/>
      <c r="G190" s="296"/>
      <c r="H190" s="296"/>
      <c r="I190" s="296"/>
    </row>
    <row r="191">
      <c r="A191" s="295"/>
      <c r="B191" s="294"/>
      <c r="C191" s="296"/>
      <c r="D191" s="296"/>
      <c r="E191" s="296"/>
      <c r="F191" s="296"/>
      <c r="G191" s="296"/>
      <c r="H191" s="296"/>
      <c r="I191" s="296"/>
    </row>
    <row r="192">
      <c r="A192" s="295"/>
      <c r="B192" s="294"/>
      <c r="C192" s="296"/>
      <c r="D192" s="296"/>
      <c r="E192" s="296"/>
      <c r="F192" s="296"/>
      <c r="G192" s="296"/>
      <c r="H192" s="296"/>
      <c r="I192" s="296"/>
    </row>
    <row r="193">
      <c r="A193" s="295"/>
      <c r="B193" s="294"/>
      <c r="C193" s="296"/>
      <c r="D193" s="296"/>
      <c r="E193" s="296"/>
      <c r="F193" s="296"/>
      <c r="G193" s="296"/>
      <c r="H193" s="296"/>
      <c r="I193" s="296"/>
    </row>
    <row r="194">
      <c r="A194" s="295"/>
      <c r="B194" s="294"/>
      <c r="C194" s="296"/>
      <c r="D194" s="296"/>
      <c r="E194" s="296"/>
      <c r="F194" s="296"/>
      <c r="G194" s="296"/>
      <c r="H194" s="296"/>
      <c r="I194" s="296"/>
    </row>
    <row r="195">
      <c r="A195" s="295"/>
      <c r="B195" s="294"/>
      <c r="C195" s="296"/>
      <c r="D195" s="296"/>
      <c r="E195" s="296"/>
      <c r="F195" s="296"/>
      <c r="G195" s="296"/>
      <c r="H195" s="296"/>
      <c r="I195" s="296"/>
    </row>
    <row r="196">
      <c r="A196" s="295"/>
      <c r="B196" s="294"/>
      <c r="C196" s="296"/>
      <c r="D196" s="296"/>
      <c r="E196" s="296"/>
      <c r="F196" s="296"/>
      <c r="G196" s="296"/>
      <c r="H196" s="296"/>
      <c r="I196" s="296"/>
    </row>
    <row r="197">
      <c r="A197" s="295"/>
      <c r="B197" s="294"/>
      <c r="C197" s="296"/>
      <c r="D197" s="296"/>
      <c r="E197" s="296"/>
      <c r="F197" s="296"/>
      <c r="G197" s="296"/>
      <c r="H197" s="296"/>
      <c r="I197" s="296"/>
    </row>
    <row r="198">
      <c r="A198" s="295"/>
      <c r="B198" s="294"/>
      <c r="C198" s="296"/>
      <c r="D198" s="296"/>
      <c r="E198" s="296"/>
      <c r="F198" s="296"/>
      <c r="G198" s="296"/>
      <c r="H198" s="296"/>
      <c r="I198" s="296"/>
    </row>
    <row r="199">
      <c r="A199" s="295"/>
      <c r="B199" s="294"/>
      <c r="C199" s="296"/>
      <c r="D199" s="296"/>
      <c r="E199" s="296"/>
      <c r="F199" s="296"/>
      <c r="G199" s="296"/>
      <c r="H199" s="296"/>
      <c r="I199" s="296"/>
    </row>
    <row r="200">
      <c r="A200" s="295"/>
      <c r="B200" s="294"/>
      <c r="C200" s="296"/>
      <c r="D200" s="296"/>
      <c r="E200" s="296"/>
      <c r="F200" s="296"/>
      <c r="G200" s="296"/>
      <c r="H200" s="296"/>
      <c r="I200" s="296"/>
    </row>
    <row r="201">
      <c r="A201" s="295"/>
      <c r="B201" s="294"/>
      <c r="C201" s="296"/>
      <c r="D201" s="296"/>
      <c r="E201" s="296"/>
      <c r="F201" s="296"/>
      <c r="G201" s="296"/>
      <c r="H201" s="296"/>
      <c r="I201" s="296"/>
    </row>
    <row r="202">
      <c r="A202" s="295"/>
      <c r="B202" s="294"/>
      <c r="C202" s="296"/>
      <c r="D202" s="296"/>
      <c r="E202" s="296"/>
      <c r="F202" s="296"/>
      <c r="G202" s="296"/>
      <c r="H202" s="296"/>
      <c r="I202" s="296"/>
    </row>
    <row r="203">
      <c r="A203" s="295"/>
      <c r="B203" s="294"/>
      <c r="C203" s="296"/>
      <c r="D203" s="296"/>
      <c r="E203" s="296"/>
      <c r="F203" s="296"/>
      <c r="G203" s="296"/>
      <c r="H203" s="296"/>
      <c r="I203" s="296"/>
    </row>
    <row r="204">
      <c r="A204" s="295"/>
      <c r="B204" s="294"/>
      <c r="C204" s="296"/>
      <c r="D204" s="296"/>
      <c r="E204" s="296"/>
      <c r="F204" s="296"/>
      <c r="G204" s="296"/>
      <c r="H204" s="296"/>
      <c r="I204" s="296"/>
    </row>
    <row r="205">
      <c r="A205" s="295"/>
      <c r="B205" s="294"/>
      <c r="C205" s="296"/>
      <c r="D205" s="296"/>
      <c r="E205" s="296"/>
      <c r="F205" s="296"/>
      <c r="G205" s="296"/>
      <c r="H205" s="296"/>
      <c r="I205" s="296"/>
    </row>
    <row r="206">
      <c r="A206" s="295"/>
      <c r="B206" s="294"/>
      <c r="C206" s="296"/>
      <c r="D206" s="296"/>
      <c r="E206" s="296"/>
      <c r="F206" s="296"/>
      <c r="G206" s="296"/>
      <c r="H206" s="296"/>
      <c r="I206" s="296"/>
    </row>
    <row r="207">
      <c r="A207" s="295"/>
      <c r="B207" s="294"/>
      <c r="C207" s="296"/>
      <c r="D207" s="296"/>
      <c r="E207" s="296"/>
      <c r="F207" s="296"/>
      <c r="G207" s="296"/>
      <c r="H207" s="296"/>
      <c r="I207" s="296"/>
    </row>
    <row r="208">
      <c r="A208" s="295"/>
      <c r="B208" s="294"/>
      <c r="C208" s="296"/>
      <c r="D208" s="296"/>
      <c r="E208" s="296"/>
      <c r="F208" s="296"/>
      <c r="G208" s="296"/>
      <c r="H208" s="296"/>
      <c r="I208" s="296"/>
    </row>
    <row r="209">
      <c r="A209" s="295"/>
      <c r="B209" s="294"/>
      <c r="C209" s="296"/>
      <c r="D209" s="296"/>
      <c r="E209" s="296"/>
      <c r="F209" s="296"/>
      <c r="G209" s="296"/>
      <c r="H209" s="296"/>
      <c r="I209" s="296"/>
    </row>
    <row r="210">
      <c r="A210" s="295"/>
      <c r="B210" s="294"/>
      <c r="C210" s="296"/>
      <c r="D210" s="296"/>
      <c r="E210" s="296"/>
      <c r="F210" s="296"/>
      <c r="G210" s="296"/>
      <c r="H210" s="296"/>
      <c r="I210" s="296"/>
    </row>
    <row r="211">
      <c r="A211" s="295"/>
      <c r="B211" s="294"/>
      <c r="C211" s="296"/>
      <c r="D211" s="296"/>
      <c r="E211" s="296"/>
      <c r="F211" s="296"/>
      <c r="G211" s="296"/>
      <c r="H211" s="296"/>
      <c r="I211" s="296"/>
    </row>
    <row r="212">
      <c r="A212" s="295"/>
      <c r="B212" s="294"/>
      <c r="C212" s="296"/>
      <c r="D212" s="296"/>
      <c r="E212" s="296"/>
      <c r="F212" s="296"/>
      <c r="G212" s="296"/>
      <c r="H212" s="296"/>
      <c r="I212" s="296"/>
    </row>
    <row r="213">
      <c r="A213" s="295"/>
      <c r="B213" s="294"/>
      <c r="C213" s="296"/>
      <c r="D213" s="296"/>
      <c r="E213" s="296"/>
      <c r="F213" s="296"/>
      <c r="G213" s="296"/>
      <c r="H213" s="296"/>
      <c r="I213" s="296"/>
    </row>
    <row r="214">
      <c r="A214" s="295"/>
      <c r="B214" s="294"/>
      <c r="C214" s="296"/>
      <c r="D214" s="296"/>
      <c r="E214" s="296"/>
      <c r="F214" s="296"/>
      <c r="G214" s="296"/>
      <c r="H214" s="296"/>
      <c r="I214" s="296"/>
    </row>
    <row r="215">
      <c r="A215" s="295"/>
      <c r="B215" s="294"/>
      <c r="C215" s="296"/>
      <c r="D215" s="296"/>
      <c r="E215" s="296"/>
      <c r="F215" s="296"/>
      <c r="G215" s="296"/>
      <c r="H215" s="296"/>
      <c r="I215" s="296"/>
    </row>
    <row r="216">
      <c r="A216" s="295"/>
      <c r="B216" s="294"/>
      <c r="C216" s="296"/>
      <c r="D216" s="296"/>
      <c r="E216" s="296"/>
      <c r="F216" s="296"/>
      <c r="G216" s="296"/>
      <c r="H216" s="296"/>
      <c r="I216" s="296"/>
    </row>
    <row r="217">
      <c r="A217" s="295"/>
      <c r="B217" s="294"/>
      <c r="C217" s="296"/>
      <c r="D217" s="296"/>
      <c r="E217" s="296"/>
      <c r="F217" s="296"/>
      <c r="G217" s="296"/>
      <c r="H217" s="296"/>
      <c r="I217" s="296"/>
    </row>
    <row r="218">
      <c r="A218" s="295"/>
      <c r="B218" s="294"/>
      <c r="C218" s="296"/>
      <c r="D218" s="296"/>
      <c r="E218" s="296"/>
      <c r="F218" s="296"/>
      <c r="G218" s="296"/>
      <c r="H218" s="296"/>
      <c r="I218" s="296"/>
    </row>
    <row r="219">
      <c r="A219" s="295"/>
      <c r="B219" s="294"/>
      <c r="C219" s="296"/>
      <c r="D219" s="296"/>
      <c r="E219" s="296"/>
      <c r="F219" s="296"/>
      <c r="G219" s="296"/>
      <c r="H219" s="296"/>
      <c r="I219" s="296"/>
    </row>
    <row r="220">
      <c r="A220" s="295"/>
      <c r="B220" s="294"/>
      <c r="C220" s="296"/>
      <c r="D220" s="296"/>
      <c r="E220" s="296"/>
      <c r="F220" s="296"/>
      <c r="G220" s="296"/>
      <c r="H220" s="296"/>
      <c r="I220" s="296"/>
    </row>
    <row r="221">
      <c r="A221" s="295"/>
      <c r="B221" s="294"/>
      <c r="C221" s="296"/>
      <c r="D221" s="296"/>
      <c r="E221" s="296"/>
      <c r="F221" s="296"/>
      <c r="G221" s="296"/>
      <c r="H221" s="296"/>
      <c r="I221" s="296"/>
    </row>
    <row r="222">
      <c r="A222" s="295"/>
      <c r="B222" s="294"/>
      <c r="C222" s="296"/>
      <c r="D222" s="296"/>
      <c r="E222" s="296"/>
      <c r="F222" s="296"/>
      <c r="G222" s="296"/>
      <c r="H222" s="296"/>
      <c r="I222" s="296"/>
    </row>
    <row r="223">
      <c r="A223" s="295"/>
      <c r="B223" s="294"/>
      <c r="C223" s="296"/>
      <c r="D223" s="296"/>
      <c r="E223" s="296"/>
      <c r="F223" s="296"/>
      <c r="G223" s="296"/>
      <c r="H223" s="296"/>
      <c r="I223" s="296"/>
    </row>
    <row r="224">
      <c r="A224" s="295"/>
      <c r="B224" s="294"/>
      <c r="C224" s="296"/>
      <c r="D224" s="296"/>
      <c r="E224" s="296"/>
      <c r="F224" s="296"/>
      <c r="G224" s="296"/>
      <c r="H224" s="296"/>
      <c r="I224" s="296"/>
    </row>
    <row r="225">
      <c r="A225" s="295"/>
      <c r="B225" s="294"/>
      <c r="C225" s="296"/>
      <c r="D225" s="296"/>
      <c r="E225" s="296"/>
      <c r="F225" s="296"/>
      <c r="G225" s="296"/>
      <c r="H225" s="296"/>
      <c r="I225" s="296"/>
    </row>
    <row r="226">
      <c r="A226" s="295"/>
      <c r="B226" s="294"/>
      <c r="C226" s="296"/>
      <c r="D226" s="296"/>
      <c r="E226" s="296"/>
      <c r="F226" s="296"/>
      <c r="G226" s="296"/>
      <c r="H226" s="296"/>
      <c r="I226" s="296"/>
    </row>
    <row r="227">
      <c r="A227" s="295"/>
      <c r="B227" s="294"/>
      <c r="C227" s="296"/>
      <c r="D227" s="296"/>
      <c r="E227" s="296"/>
      <c r="F227" s="296"/>
      <c r="G227" s="296"/>
      <c r="H227" s="296"/>
      <c r="I227" s="296"/>
    </row>
    <row r="228">
      <c r="A228" s="295"/>
      <c r="B228" s="294"/>
      <c r="C228" s="296"/>
      <c r="D228" s="296"/>
      <c r="E228" s="296"/>
      <c r="F228" s="296"/>
      <c r="G228" s="296"/>
      <c r="H228" s="296"/>
      <c r="I228" s="296"/>
    </row>
    <row r="229">
      <c r="A229" s="295"/>
      <c r="B229" s="294"/>
      <c r="C229" s="296"/>
      <c r="D229" s="296"/>
      <c r="E229" s="296"/>
      <c r="F229" s="296"/>
      <c r="G229" s="296"/>
      <c r="H229" s="296"/>
      <c r="I229" s="296"/>
    </row>
    <row r="230">
      <c r="A230" s="295"/>
      <c r="B230" s="294"/>
      <c r="C230" s="296"/>
      <c r="D230" s="296"/>
      <c r="E230" s="296"/>
      <c r="F230" s="296"/>
      <c r="G230" s="296"/>
      <c r="H230" s="296"/>
      <c r="I230" s="296"/>
    </row>
    <row r="231">
      <c r="A231" s="295"/>
      <c r="B231" s="294"/>
      <c r="C231" s="296"/>
      <c r="D231" s="296"/>
      <c r="E231" s="296"/>
      <c r="F231" s="296"/>
      <c r="G231" s="296"/>
      <c r="H231" s="296"/>
      <c r="I231" s="296"/>
    </row>
    <row r="232">
      <c r="A232" s="295"/>
      <c r="B232" s="294"/>
      <c r="C232" s="296"/>
      <c r="D232" s="296"/>
      <c r="E232" s="296"/>
      <c r="F232" s="296"/>
      <c r="G232" s="296"/>
      <c r="H232" s="296"/>
      <c r="I232" s="296"/>
    </row>
    <row r="233">
      <c r="A233" s="295"/>
      <c r="B233" s="294"/>
      <c r="C233" s="296"/>
      <c r="D233" s="296"/>
      <c r="E233" s="296"/>
      <c r="F233" s="296"/>
      <c r="G233" s="296"/>
      <c r="H233" s="296"/>
      <c r="I233" s="296"/>
    </row>
    <row r="234">
      <c r="A234" s="295"/>
      <c r="B234" s="294"/>
      <c r="C234" s="296"/>
      <c r="D234" s="296"/>
      <c r="E234" s="296"/>
      <c r="F234" s="296"/>
      <c r="G234" s="296"/>
      <c r="H234" s="296"/>
      <c r="I234" s="296"/>
    </row>
    <row r="235">
      <c r="A235" s="295"/>
      <c r="B235" s="294"/>
      <c r="C235" s="296"/>
      <c r="D235" s="296"/>
      <c r="E235" s="296"/>
      <c r="F235" s="296"/>
      <c r="G235" s="296"/>
      <c r="H235" s="296"/>
      <c r="I235" s="296"/>
    </row>
    <row r="236">
      <c r="A236" s="295"/>
      <c r="B236" s="294"/>
      <c r="C236" s="296"/>
      <c r="D236" s="296"/>
      <c r="E236" s="296"/>
      <c r="F236" s="296"/>
      <c r="G236" s="296"/>
      <c r="H236" s="296"/>
      <c r="I236" s="296"/>
    </row>
    <row r="237">
      <c r="A237" s="295"/>
      <c r="B237" s="294"/>
      <c r="C237" s="296"/>
      <c r="D237" s="296"/>
      <c r="E237" s="296"/>
      <c r="F237" s="296"/>
      <c r="G237" s="296"/>
      <c r="H237" s="296"/>
      <c r="I237" s="296"/>
    </row>
    <row r="238">
      <c r="A238" s="295"/>
      <c r="B238" s="294"/>
      <c r="C238" s="296"/>
      <c r="D238" s="296"/>
      <c r="E238" s="296"/>
      <c r="F238" s="296"/>
      <c r="G238" s="296"/>
      <c r="H238" s="296"/>
      <c r="I238" s="296"/>
    </row>
    <row r="239">
      <c r="A239" s="295"/>
      <c r="B239" s="294"/>
      <c r="C239" s="296"/>
      <c r="D239" s="296"/>
      <c r="E239" s="296"/>
      <c r="F239" s="296"/>
      <c r="G239" s="296"/>
      <c r="H239" s="296"/>
      <c r="I239" s="296"/>
    </row>
    <row r="240">
      <c r="A240" s="295"/>
      <c r="B240" s="294"/>
      <c r="C240" s="296"/>
      <c r="D240" s="296"/>
      <c r="E240" s="296"/>
      <c r="F240" s="296"/>
      <c r="G240" s="296"/>
      <c r="H240" s="296"/>
      <c r="I240" s="296"/>
    </row>
    <row r="241">
      <c r="A241" s="295"/>
      <c r="B241" s="294"/>
      <c r="C241" s="296"/>
      <c r="D241" s="296"/>
      <c r="E241" s="296"/>
      <c r="F241" s="296"/>
      <c r="G241" s="296"/>
      <c r="H241" s="296"/>
      <c r="I241" s="296"/>
    </row>
    <row r="242">
      <c r="A242" s="295"/>
      <c r="B242" s="294"/>
      <c r="C242" s="296"/>
      <c r="D242" s="296"/>
      <c r="E242" s="296"/>
      <c r="F242" s="296"/>
      <c r="G242" s="296"/>
      <c r="H242" s="296"/>
      <c r="I242" s="296"/>
    </row>
    <row r="243">
      <c r="A243" s="295"/>
      <c r="B243" s="294"/>
      <c r="C243" s="296"/>
      <c r="D243" s="296"/>
      <c r="E243" s="296"/>
      <c r="F243" s="296"/>
      <c r="G243" s="296"/>
      <c r="H243" s="296"/>
      <c r="I243" s="296"/>
    </row>
    <row r="244">
      <c r="A244" s="295"/>
      <c r="B244" s="294"/>
      <c r="C244" s="296"/>
      <c r="D244" s="296"/>
      <c r="E244" s="296"/>
      <c r="F244" s="296"/>
      <c r="G244" s="296"/>
      <c r="H244" s="296"/>
      <c r="I244" s="296"/>
    </row>
    <row r="245">
      <c r="A245" s="295"/>
      <c r="B245" s="294"/>
      <c r="C245" s="296"/>
      <c r="D245" s="296"/>
      <c r="E245" s="296"/>
      <c r="F245" s="296"/>
      <c r="G245" s="296"/>
      <c r="H245" s="296"/>
      <c r="I245" s="296"/>
    </row>
    <row r="246">
      <c r="A246" s="295"/>
      <c r="B246" s="294"/>
      <c r="C246" s="296"/>
      <c r="D246" s="296"/>
      <c r="E246" s="296"/>
      <c r="F246" s="296"/>
      <c r="G246" s="296"/>
      <c r="H246" s="296"/>
      <c r="I246" s="296"/>
    </row>
    <row r="247">
      <c r="A247" s="295"/>
      <c r="B247" s="294"/>
      <c r="C247" s="296"/>
      <c r="D247" s="296"/>
      <c r="E247" s="296"/>
      <c r="F247" s="296"/>
      <c r="G247" s="296"/>
      <c r="H247" s="296"/>
      <c r="I247" s="296"/>
    </row>
    <row r="248">
      <c r="A248" s="295"/>
      <c r="B248" s="294"/>
      <c r="C248" s="296"/>
      <c r="D248" s="296"/>
      <c r="E248" s="296"/>
      <c r="F248" s="296"/>
      <c r="G248" s="296"/>
      <c r="H248" s="296"/>
      <c r="I248" s="296"/>
    </row>
    <row r="249">
      <c r="A249" s="295"/>
      <c r="B249" s="294"/>
      <c r="C249" s="296"/>
      <c r="D249" s="296"/>
      <c r="E249" s="296"/>
      <c r="F249" s="296"/>
      <c r="G249" s="296"/>
      <c r="H249" s="296"/>
      <c r="I249" s="296"/>
    </row>
    <row r="250">
      <c r="A250" s="295"/>
      <c r="B250" s="294"/>
      <c r="C250" s="296"/>
      <c r="D250" s="296"/>
      <c r="E250" s="296"/>
      <c r="F250" s="296"/>
      <c r="G250" s="296"/>
      <c r="H250" s="296"/>
      <c r="I250" s="296"/>
    </row>
    <row r="251">
      <c r="A251" s="295"/>
      <c r="B251" s="294"/>
      <c r="C251" s="296"/>
      <c r="D251" s="296"/>
      <c r="E251" s="296"/>
      <c r="F251" s="296"/>
      <c r="G251" s="296"/>
      <c r="H251" s="296"/>
      <c r="I251" s="296"/>
    </row>
    <row r="252">
      <c r="A252" s="295"/>
      <c r="B252" s="294"/>
      <c r="C252" s="296"/>
      <c r="D252" s="296"/>
      <c r="E252" s="296"/>
      <c r="F252" s="296"/>
      <c r="G252" s="296"/>
      <c r="H252" s="296"/>
      <c r="I252" s="296"/>
    </row>
    <row r="253">
      <c r="A253" s="295"/>
      <c r="B253" s="294"/>
      <c r="C253" s="296"/>
      <c r="D253" s="296"/>
      <c r="E253" s="296"/>
      <c r="F253" s="296"/>
      <c r="G253" s="296"/>
      <c r="H253" s="296"/>
      <c r="I253" s="296"/>
    </row>
    <row r="254">
      <c r="A254" s="295"/>
      <c r="B254" s="294"/>
      <c r="C254" s="296"/>
      <c r="D254" s="296"/>
      <c r="E254" s="296"/>
      <c r="F254" s="296"/>
      <c r="G254" s="296"/>
      <c r="H254" s="296"/>
      <c r="I254" s="296"/>
    </row>
    <row r="255">
      <c r="A255" s="295"/>
      <c r="B255" s="294"/>
      <c r="C255" s="296"/>
      <c r="D255" s="296"/>
      <c r="E255" s="296"/>
      <c r="F255" s="296"/>
      <c r="G255" s="296"/>
      <c r="H255" s="296"/>
      <c r="I255" s="296"/>
    </row>
    <row r="256">
      <c r="A256" s="295"/>
      <c r="B256" s="294"/>
      <c r="C256" s="296"/>
      <c r="D256" s="296"/>
      <c r="E256" s="296"/>
      <c r="F256" s="296"/>
      <c r="G256" s="296"/>
      <c r="H256" s="296"/>
      <c r="I256" s="296"/>
    </row>
    <row r="257">
      <c r="A257" s="295"/>
      <c r="B257" s="294"/>
      <c r="C257" s="296"/>
      <c r="D257" s="296"/>
      <c r="E257" s="296"/>
      <c r="F257" s="296"/>
      <c r="G257" s="296"/>
      <c r="H257" s="296"/>
      <c r="I257" s="296"/>
    </row>
    <row r="258">
      <c r="A258" s="295"/>
      <c r="B258" s="294"/>
      <c r="C258" s="296"/>
      <c r="D258" s="296"/>
      <c r="E258" s="296"/>
      <c r="F258" s="296"/>
      <c r="G258" s="296"/>
      <c r="H258" s="296"/>
      <c r="I258" s="296"/>
    </row>
    <row r="259">
      <c r="A259" s="295"/>
      <c r="B259" s="294"/>
      <c r="C259" s="296"/>
      <c r="D259" s="296"/>
      <c r="E259" s="296"/>
      <c r="F259" s="296"/>
      <c r="G259" s="296"/>
      <c r="H259" s="296"/>
      <c r="I259" s="296"/>
    </row>
    <row r="260">
      <c r="A260" s="295"/>
      <c r="B260" s="294"/>
      <c r="C260" s="296"/>
      <c r="D260" s="296"/>
      <c r="E260" s="296"/>
      <c r="F260" s="296"/>
      <c r="G260" s="296"/>
      <c r="H260" s="296"/>
      <c r="I260" s="296"/>
    </row>
    <row r="261">
      <c r="A261" s="295"/>
      <c r="B261" s="294"/>
      <c r="C261" s="296"/>
      <c r="D261" s="296"/>
      <c r="E261" s="296"/>
      <c r="F261" s="296"/>
      <c r="G261" s="296"/>
      <c r="H261" s="296"/>
      <c r="I261" s="296"/>
    </row>
    <row r="262">
      <c r="A262" s="295"/>
      <c r="B262" s="294"/>
      <c r="C262" s="296"/>
      <c r="D262" s="296"/>
      <c r="E262" s="296"/>
      <c r="F262" s="296"/>
      <c r="G262" s="296"/>
      <c r="H262" s="296"/>
      <c r="I262" s="296"/>
    </row>
    <row r="263">
      <c r="A263" s="295"/>
      <c r="B263" s="294"/>
      <c r="C263" s="296"/>
      <c r="D263" s="296"/>
      <c r="E263" s="296"/>
      <c r="F263" s="296"/>
      <c r="G263" s="296"/>
      <c r="H263" s="296"/>
      <c r="I263" s="296"/>
    </row>
    <row r="264">
      <c r="A264" s="295"/>
      <c r="B264" s="294"/>
      <c r="C264" s="296"/>
      <c r="D264" s="296"/>
      <c r="E264" s="296"/>
      <c r="F264" s="296"/>
      <c r="G264" s="296"/>
      <c r="H264" s="296"/>
      <c r="I264" s="296"/>
    </row>
    <row r="265">
      <c r="A265" s="295"/>
      <c r="B265" s="294"/>
      <c r="C265" s="296"/>
      <c r="D265" s="296"/>
      <c r="E265" s="296"/>
      <c r="F265" s="296"/>
      <c r="G265" s="296"/>
      <c r="H265" s="296"/>
      <c r="I265" s="296"/>
    </row>
    <row r="266">
      <c r="A266" s="295"/>
      <c r="B266" s="294"/>
      <c r="C266" s="296"/>
      <c r="D266" s="296"/>
      <c r="E266" s="296"/>
      <c r="F266" s="296"/>
      <c r="G266" s="296"/>
      <c r="H266" s="296"/>
      <c r="I266" s="296"/>
    </row>
    <row r="267">
      <c r="A267" s="295"/>
      <c r="B267" s="294"/>
      <c r="C267" s="296"/>
      <c r="D267" s="296"/>
      <c r="E267" s="296"/>
      <c r="F267" s="296"/>
      <c r="G267" s="296"/>
      <c r="H267" s="296"/>
      <c r="I267" s="296"/>
    </row>
    <row r="268">
      <c r="A268" s="295"/>
      <c r="B268" s="294"/>
      <c r="C268" s="296"/>
      <c r="D268" s="296"/>
      <c r="E268" s="296"/>
      <c r="F268" s="296"/>
      <c r="G268" s="296"/>
      <c r="H268" s="296"/>
      <c r="I268" s="296"/>
    </row>
    <row r="269">
      <c r="A269" s="295"/>
      <c r="B269" s="294"/>
      <c r="C269" s="296"/>
      <c r="D269" s="296"/>
      <c r="E269" s="296"/>
      <c r="F269" s="296"/>
      <c r="G269" s="296"/>
      <c r="H269" s="296"/>
      <c r="I269" s="296"/>
    </row>
    <row r="270">
      <c r="A270" s="295"/>
      <c r="B270" s="294"/>
      <c r="C270" s="296"/>
      <c r="D270" s="296"/>
      <c r="E270" s="296"/>
      <c r="F270" s="296"/>
      <c r="G270" s="296"/>
      <c r="H270" s="296"/>
      <c r="I270" s="296"/>
    </row>
    <row r="271">
      <c r="A271" s="295"/>
      <c r="B271" s="294"/>
      <c r="C271" s="296"/>
      <c r="D271" s="296"/>
      <c r="E271" s="296"/>
      <c r="F271" s="296"/>
      <c r="G271" s="296"/>
      <c r="H271" s="296"/>
      <c r="I271" s="296"/>
    </row>
    <row r="272">
      <c r="A272" s="295"/>
      <c r="B272" s="294"/>
      <c r="C272" s="296"/>
      <c r="D272" s="296"/>
      <c r="E272" s="296"/>
      <c r="F272" s="296"/>
      <c r="G272" s="296"/>
      <c r="H272" s="296"/>
      <c r="I272" s="296"/>
    </row>
    <row r="273">
      <c r="A273" s="295"/>
      <c r="B273" s="294"/>
      <c r="C273" s="296"/>
      <c r="D273" s="296"/>
      <c r="E273" s="296"/>
      <c r="F273" s="296"/>
      <c r="G273" s="296"/>
      <c r="H273" s="296"/>
      <c r="I273" s="296"/>
    </row>
    <row r="274">
      <c r="A274" s="295"/>
      <c r="B274" s="294"/>
      <c r="C274" s="296"/>
      <c r="D274" s="296"/>
      <c r="E274" s="296"/>
      <c r="F274" s="296"/>
      <c r="G274" s="296"/>
      <c r="H274" s="296"/>
      <c r="I274" s="296"/>
    </row>
    <row r="275">
      <c r="A275" s="295"/>
      <c r="B275" s="294"/>
      <c r="C275" s="296"/>
      <c r="D275" s="296"/>
      <c r="E275" s="296"/>
      <c r="F275" s="296"/>
      <c r="G275" s="296"/>
      <c r="H275" s="296"/>
      <c r="I275" s="296"/>
    </row>
    <row r="276">
      <c r="A276" s="295"/>
      <c r="B276" s="294"/>
      <c r="C276" s="296"/>
      <c r="D276" s="296"/>
      <c r="E276" s="296"/>
      <c r="F276" s="296"/>
      <c r="G276" s="296"/>
      <c r="H276" s="296"/>
      <c r="I276" s="296"/>
    </row>
    <row r="277">
      <c r="A277" s="295"/>
      <c r="B277" s="294"/>
      <c r="C277" s="296"/>
      <c r="D277" s="296"/>
      <c r="E277" s="296"/>
      <c r="F277" s="296"/>
      <c r="G277" s="296"/>
      <c r="H277" s="296"/>
      <c r="I277" s="296"/>
    </row>
    <row r="278">
      <c r="A278" s="295"/>
      <c r="B278" s="294"/>
      <c r="C278" s="296"/>
      <c r="D278" s="296"/>
      <c r="E278" s="296"/>
      <c r="F278" s="296"/>
      <c r="G278" s="296"/>
      <c r="H278" s="296"/>
      <c r="I278" s="296"/>
    </row>
    <row r="279">
      <c r="A279" s="295"/>
      <c r="B279" s="294"/>
      <c r="C279" s="296"/>
      <c r="D279" s="296"/>
      <c r="E279" s="296"/>
      <c r="F279" s="296"/>
      <c r="G279" s="296"/>
      <c r="H279" s="296"/>
      <c r="I279" s="296"/>
    </row>
    <row r="280">
      <c r="A280" s="295"/>
      <c r="B280" s="294"/>
      <c r="C280" s="296"/>
      <c r="D280" s="296"/>
      <c r="E280" s="296"/>
      <c r="F280" s="296"/>
      <c r="G280" s="296"/>
      <c r="H280" s="296"/>
      <c r="I280" s="296"/>
    </row>
    <row r="281">
      <c r="A281" s="295"/>
      <c r="B281" s="294"/>
      <c r="C281" s="296"/>
      <c r="D281" s="296"/>
      <c r="E281" s="296"/>
      <c r="F281" s="296"/>
      <c r="G281" s="296"/>
      <c r="H281" s="296"/>
      <c r="I281" s="296"/>
    </row>
    <row r="282">
      <c r="A282" s="295"/>
      <c r="B282" s="294"/>
      <c r="C282" s="296"/>
      <c r="D282" s="296"/>
      <c r="E282" s="296"/>
      <c r="F282" s="296"/>
      <c r="G282" s="296"/>
      <c r="H282" s="296"/>
      <c r="I282" s="296"/>
    </row>
    <row r="283">
      <c r="A283" s="295"/>
      <c r="B283" s="294"/>
      <c r="C283" s="296"/>
      <c r="D283" s="296"/>
      <c r="E283" s="296"/>
      <c r="F283" s="296"/>
      <c r="G283" s="296"/>
      <c r="H283" s="296"/>
      <c r="I283" s="296"/>
    </row>
    <row r="284">
      <c r="A284" s="295"/>
      <c r="B284" s="294"/>
      <c r="C284" s="296"/>
      <c r="D284" s="296"/>
      <c r="E284" s="296"/>
      <c r="F284" s="296"/>
      <c r="G284" s="296"/>
      <c r="H284" s="296"/>
      <c r="I284" s="296"/>
    </row>
    <row r="285">
      <c r="A285" s="295"/>
      <c r="B285" s="294"/>
      <c r="C285" s="296"/>
      <c r="D285" s="296"/>
      <c r="E285" s="296"/>
      <c r="F285" s="296"/>
      <c r="G285" s="296"/>
      <c r="H285" s="296"/>
      <c r="I285" s="296"/>
    </row>
    <row r="286">
      <c r="A286" s="295"/>
      <c r="B286" s="294"/>
      <c r="C286" s="296"/>
      <c r="D286" s="296"/>
      <c r="E286" s="296"/>
      <c r="F286" s="296"/>
      <c r="G286" s="296"/>
      <c r="H286" s="296"/>
      <c r="I286" s="296"/>
    </row>
    <row r="287">
      <c r="A287" s="295"/>
      <c r="B287" s="294"/>
      <c r="C287" s="296"/>
      <c r="D287" s="296"/>
      <c r="E287" s="296"/>
      <c r="F287" s="296"/>
      <c r="G287" s="296"/>
      <c r="H287" s="296"/>
      <c r="I287" s="296"/>
    </row>
    <row r="288">
      <c r="A288" s="295"/>
      <c r="B288" s="294"/>
      <c r="C288" s="296"/>
      <c r="D288" s="296"/>
      <c r="E288" s="296"/>
      <c r="F288" s="296"/>
      <c r="G288" s="296"/>
      <c r="H288" s="296"/>
      <c r="I288" s="296"/>
    </row>
    <row r="289">
      <c r="A289" s="295"/>
      <c r="B289" s="294"/>
      <c r="C289" s="296"/>
      <c r="D289" s="296"/>
      <c r="E289" s="296"/>
      <c r="F289" s="296"/>
      <c r="G289" s="296"/>
      <c r="H289" s="296"/>
      <c r="I289" s="296"/>
    </row>
    <row r="290">
      <c r="A290" s="295"/>
      <c r="B290" s="294"/>
      <c r="C290" s="296"/>
      <c r="D290" s="296"/>
      <c r="E290" s="296"/>
      <c r="F290" s="296"/>
      <c r="G290" s="296"/>
      <c r="H290" s="296"/>
      <c r="I290" s="296"/>
    </row>
    <row r="291">
      <c r="A291" s="295"/>
      <c r="B291" s="294"/>
      <c r="C291" s="296"/>
      <c r="D291" s="296"/>
      <c r="E291" s="296"/>
      <c r="F291" s="296"/>
      <c r="G291" s="296"/>
      <c r="H291" s="296"/>
      <c r="I291" s="296"/>
    </row>
    <row r="292">
      <c r="A292" s="295"/>
      <c r="B292" s="294"/>
      <c r="C292" s="296"/>
      <c r="D292" s="296"/>
      <c r="E292" s="296"/>
      <c r="F292" s="296"/>
      <c r="G292" s="296"/>
      <c r="H292" s="296"/>
      <c r="I292" s="296"/>
    </row>
    <row r="293">
      <c r="A293" s="295"/>
      <c r="B293" s="294"/>
      <c r="C293" s="296"/>
      <c r="D293" s="296"/>
      <c r="E293" s="296"/>
      <c r="F293" s="296"/>
      <c r="G293" s="296"/>
      <c r="H293" s="296"/>
      <c r="I293" s="296"/>
    </row>
    <row r="294">
      <c r="A294" s="295"/>
      <c r="B294" s="294"/>
      <c r="C294" s="296"/>
      <c r="D294" s="296"/>
      <c r="E294" s="296"/>
      <c r="F294" s="296"/>
      <c r="G294" s="296"/>
      <c r="H294" s="296"/>
      <c r="I294" s="296"/>
    </row>
    <row r="295">
      <c r="A295" s="295"/>
      <c r="B295" s="294"/>
      <c r="C295" s="296"/>
      <c r="D295" s="296"/>
      <c r="E295" s="296"/>
      <c r="F295" s="296"/>
      <c r="G295" s="296"/>
      <c r="H295" s="296"/>
      <c r="I295" s="296"/>
    </row>
    <row r="296">
      <c r="A296" s="295"/>
      <c r="B296" s="294"/>
      <c r="C296" s="296"/>
      <c r="D296" s="296"/>
      <c r="E296" s="296"/>
      <c r="F296" s="296"/>
      <c r="G296" s="296"/>
      <c r="H296" s="296"/>
      <c r="I296" s="296"/>
    </row>
    <row r="297">
      <c r="A297" s="295"/>
      <c r="B297" s="294"/>
      <c r="C297" s="296"/>
      <c r="D297" s="296"/>
      <c r="E297" s="296"/>
      <c r="F297" s="296"/>
      <c r="G297" s="296"/>
      <c r="H297" s="296"/>
      <c r="I297" s="296"/>
    </row>
    <row r="298">
      <c r="A298" s="295"/>
      <c r="B298" s="294"/>
      <c r="C298" s="296"/>
      <c r="D298" s="296"/>
      <c r="E298" s="296"/>
      <c r="F298" s="296"/>
      <c r="G298" s="296"/>
      <c r="H298" s="296"/>
      <c r="I298" s="296"/>
    </row>
    <row r="299">
      <c r="A299" s="295"/>
      <c r="B299" s="294"/>
      <c r="C299" s="296"/>
      <c r="D299" s="296"/>
      <c r="E299" s="296"/>
      <c r="F299" s="296"/>
      <c r="G299" s="296"/>
      <c r="H299" s="296"/>
      <c r="I299" s="296"/>
    </row>
    <row r="300">
      <c r="A300" s="295"/>
      <c r="B300" s="294"/>
      <c r="C300" s="296"/>
      <c r="D300" s="296"/>
      <c r="E300" s="296"/>
      <c r="F300" s="296"/>
      <c r="G300" s="296"/>
      <c r="H300" s="296"/>
      <c r="I300" s="296"/>
    </row>
    <row r="301">
      <c r="A301" s="295"/>
      <c r="B301" s="294"/>
      <c r="C301" s="296"/>
      <c r="D301" s="296"/>
      <c r="E301" s="296"/>
      <c r="F301" s="296"/>
      <c r="G301" s="296"/>
      <c r="H301" s="296"/>
      <c r="I301" s="296"/>
    </row>
    <row r="302">
      <c r="A302" s="295"/>
      <c r="B302" s="294"/>
      <c r="C302" s="296"/>
      <c r="D302" s="296"/>
      <c r="E302" s="296"/>
      <c r="F302" s="296"/>
      <c r="G302" s="296"/>
      <c r="H302" s="296"/>
      <c r="I302" s="296"/>
    </row>
    <row r="303">
      <c r="A303" s="295"/>
      <c r="B303" s="294"/>
      <c r="C303" s="296"/>
      <c r="D303" s="296"/>
      <c r="E303" s="296"/>
      <c r="F303" s="296"/>
      <c r="G303" s="296"/>
      <c r="H303" s="296"/>
      <c r="I303" s="296"/>
    </row>
    <row r="304">
      <c r="A304" s="295"/>
      <c r="B304" s="294"/>
      <c r="C304" s="296"/>
      <c r="D304" s="296"/>
      <c r="E304" s="296"/>
      <c r="F304" s="296"/>
      <c r="G304" s="296"/>
      <c r="H304" s="296"/>
      <c r="I304" s="296"/>
    </row>
    <row r="305">
      <c r="A305" s="295"/>
      <c r="B305" s="294"/>
      <c r="C305" s="296"/>
      <c r="D305" s="296"/>
      <c r="E305" s="296"/>
      <c r="F305" s="296"/>
      <c r="G305" s="296"/>
      <c r="H305" s="296"/>
      <c r="I305" s="296"/>
    </row>
    <row r="306">
      <c r="A306" s="295"/>
      <c r="B306" s="294"/>
      <c r="C306" s="296"/>
      <c r="D306" s="296"/>
      <c r="E306" s="296"/>
      <c r="F306" s="296"/>
      <c r="G306" s="296"/>
      <c r="H306" s="296"/>
      <c r="I306" s="296"/>
    </row>
    <row r="307">
      <c r="A307" s="295"/>
      <c r="B307" s="294"/>
      <c r="C307" s="296"/>
      <c r="D307" s="296"/>
      <c r="E307" s="296"/>
      <c r="F307" s="296"/>
      <c r="G307" s="296"/>
      <c r="H307" s="296"/>
      <c r="I307" s="296"/>
    </row>
    <row r="308">
      <c r="A308" s="295"/>
      <c r="B308" s="294"/>
      <c r="C308" s="296"/>
      <c r="D308" s="296"/>
      <c r="E308" s="296"/>
      <c r="F308" s="296"/>
      <c r="G308" s="296"/>
      <c r="H308" s="296"/>
      <c r="I308" s="296"/>
    </row>
    <row r="309">
      <c r="A309" s="295"/>
      <c r="B309" s="294"/>
      <c r="C309" s="296"/>
      <c r="D309" s="296"/>
      <c r="E309" s="296"/>
      <c r="F309" s="296"/>
      <c r="G309" s="296"/>
      <c r="H309" s="296"/>
      <c r="I309" s="296"/>
    </row>
    <row r="310">
      <c r="A310" s="295"/>
      <c r="B310" s="294"/>
      <c r="C310" s="296"/>
      <c r="D310" s="296"/>
      <c r="E310" s="296"/>
      <c r="F310" s="296"/>
      <c r="G310" s="296"/>
      <c r="H310" s="296"/>
      <c r="I310" s="296"/>
    </row>
    <row r="311">
      <c r="A311" s="295"/>
      <c r="B311" s="294"/>
      <c r="C311" s="296"/>
      <c r="D311" s="296"/>
      <c r="E311" s="296"/>
      <c r="F311" s="296"/>
      <c r="G311" s="296"/>
      <c r="H311" s="296"/>
      <c r="I311" s="296"/>
    </row>
    <row r="312">
      <c r="A312" s="295"/>
      <c r="B312" s="294"/>
      <c r="C312" s="296"/>
      <c r="D312" s="296"/>
      <c r="E312" s="296"/>
      <c r="F312" s="296"/>
      <c r="G312" s="296"/>
      <c r="H312" s="296"/>
      <c r="I312" s="296"/>
    </row>
    <row r="313">
      <c r="A313" s="295"/>
      <c r="B313" s="294"/>
      <c r="C313" s="296"/>
      <c r="D313" s="296"/>
      <c r="E313" s="296"/>
      <c r="F313" s="296"/>
      <c r="G313" s="296"/>
      <c r="H313" s="296"/>
      <c r="I313" s="296"/>
    </row>
    <row r="314">
      <c r="A314" s="295"/>
      <c r="B314" s="294"/>
      <c r="C314" s="296"/>
      <c r="D314" s="296"/>
      <c r="E314" s="296"/>
      <c r="F314" s="296"/>
      <c r="G314" s="296"/>
      <c r="H314" s="296"/>
      <c r="I314" s="296"/>
    </row>
    <row r="315">
      <c r="A315" s="295"/>
      <c r="B315" s="294"/>
      <c r="C315" s="296"/>
      <c r="D315" s="296"/>
      <c r="E315" s="296"/>
      <c r="F315" s="296"/>
      <c r="G315" s="296"/>
      <c r="H315" s="296"/>
      <c r="I315" s="296"/>
    </row>
    <row r="316">
      <c r="A316" s="295"/>
      <c r="B316" s="294"/>
      <c r="C316" s="296"/>
      <c r="D316" s="296"/>
      <c r="E316" s="296"/>
      <c r="F316" s="296"/>
      <c r="G316" s="296"/>
      <c r="H316" s="296"/>
      <c r="I316" s="296"/>
    </row>
    <row r="317">
      <c r="A317" s="295"/>
      <c r="B317" s="294"/>
      <c r="C317" s="296"/>
      <c r="D317" s="296"/>
      <c r="E317" s="296"/>
      <c r="F317" s="296"/>
      <c r="G317" s="296"/>
      <c r="H317" s="296"/>
      <c r="I317" s="296"/>
    </row>
    <row r="318">
      <c r="A318" s="295"/>
      <c r="B318" s="294"/>
      <c r="C318" s="296"/>
      <c r="D318" s="296"/>
      <c r="E318" s="296"/>
      <c r="F318" s="296"/>
      <c r="G318" s="296"/>
      <c r="H318" s="296"/>
      <c r="I318" s="296"/>
    </row>
    <row r="319">
      <c r="A319" s="295"/>
      <c r="B319" s="294"/>
      <c r="C319" s="296"/>
      <c r="D319" s="296"/>
      <c r="E319" s="296"/>
      <c r="F319" s="296"/>
      <c r="G319" s="296"/>
      <c r="H319" s="296"/>
      <c r="I319" s="296"/>
    </row>
    <row r="320">
      <c r="A320" s="295"/>
      <c r="B320" s="294"/>
      <c r="C320" s="296"/>
      <c r="D320" s="296"/>
      <c r="E320" s="296"/>
      <c r="F320" s="296"/>
      <c r="G320" s="296"/>
      <c r="H320" s="296"/>
      <c r="I320" s="296"/>
    </row>
    <row r="321">
      <c r="A321" s="295"/>
      <c r="B321" s="294"/>
      <c r="C321" s="296"/>
      <c r="D321" s="296"/>
      <c r="E321" s="296"/>
      <c r="F321" s="296"/>
      <c r="G321" s="296"/>
      <c r="H321" s="296"/>
      <c r="I321" s="296"/>
    </row>
    <row r="322">
      <c r="A322" s="295"/>
      <c r="B322" s="294"/>
      <c r="C322" s="296"/>
      <c r="D322" s="296"/>
      <c r="E322" s="296"/>
      <c r="F322" s="296"/>
      <c r="G322" s="296"/>
      <c r="H322" s="296"/>
      <c r="I322" s="296"/>
    </row>
    <row r="323">
      <c r="A323" s="295"/>
      <c r="B323" s="294"/>
      <c r="C323" s="296"/>
      <c r="D323" s="296"/>
      <c r="E323" s="296"/>
      <c r="F323" s="296"/>
      <c r="G323" s="296"/>
      <c r="H323" s="296"/>
      <c r="I323" s="296"/>
    </row>
    <row r="324">
      <c r="A324" s="295"/>
      <c r="B324" s="294"/>
      <c r="C324" s="296"/>
      <c r="D324" s="296"/>
      <c r="E324" s="296"/>
      <c r="F324" s="296"/>
      <c r="G324" s="296"/>
      <c r="H324" s="296"/>
      <c r="I324" s="296"/>
    </row>
    <row r="325">
      <c r="A325" s="295"/>
      <c r="B325" s="294"/>
      <c r="C325" s="296"/>
      <c r="D325" s="296"/>
      <c r="E325" s="296"/>
      <c r="F325" s="296"/>
      <c r="G325" s="296"/>
      <c r="H325" s="296"/>
      <c r="I325" s="296"/>
    </row>
    <row r="326">
      <c r="A326" s="295"/>
      <c r="B326" s="294"/>
      <c r="C326" s="296"/>
      <c r="D326" s="296"/>
      <c r="E326" s="296"/>
      <c r="F326" s="296"/>
      <c r="G326" s="296"/>
      <c r="H326" s="296"/>
      <c r="I326" s="296"/>
    </row>
    <row r="327">
      <c r="A327" s="295"/>
      <c r="B327" s="294"/>
      <c r="C327" s="296"/>
      <c r="D327" s="296"/>
      <c r="E327" s="296"/>
      <c r="F327" s="296"/>
      <c r="G327" s="296"/>
      <c r="H327" s="296"/>
      <c r="I327" s="296"/>
    </row>
    <row r="328">
      <c r="A328" s="295"/>
      <c r="B328" s="294"/>
      <c r="C328" s="296"/>
      <c r="D328" s="296"/>
      <c r="E328" s="296"/>
      <c r="F328" s="296"/>
      <c r="G328" s="296"/>
      <c r="H328" s="296"/>
      <c r="I328" s="296"/>
    </row>
    <row r="329">
      <c r="A329" s="295"/>
      <c r="B329" s="294"/>
      <c r="C329" s="296"/>
      <c r="D329" s="296"/>
      <c r="E329" s="296"/>
      <c r="F329" s="296"/>
      <c r="G329" s="296"/>
      <c r="H329" s="296"/>
      <c r="I329" s="296"/>
    </row>
    <row r="330">
      <c r="A330" s="295"/>
      <c r="B330" s="294"/>
      <c r="C330" s="296"/>
      <c r="D330" s="296"/>
      <c r="E330" s="296"/>
      <c r="F330" s="296"/>
      <c r="G330" s="296"/>
      <c r="H330" s="296"/>
      <c r="I330" s="296"/>
    </row>
    <row r="331">
      <c r="A331" s="295"/>
      <c r="B331" s="294"/>
      <c r="C331" s="296"/>
      <c r="D331" s="296"/>
      <c r="E331" s="296"/>
      <c r="F331" s="296"/>
      <c r="G331" s="296"/>
      <c r="H331" s="296"/>
      <c r="I331" s="296"/>
    </row>
    <row r="332">
      <c r="A332" s="295"/>
      <c r="B332" s="294"/>
      <c r="C332" s="296"/>
      <c r="D332" s="296"/>
      <c r="E332" s="296"/>
      <c r="F332" s="296"/>
      <c r="G332" s="296"/>
      <c r="H332" s="296"/>
      <c r="I332" s="296"/>
    </row>
    <row r="333">
      <c r="A333" s="295"/>
      <c r="B333" s="294"/>
      <c r="C333" s="296"/>
      <c r="D333" s="296"/>
      <c r="E333" s="296"/>
      <c r="F333" s="296"/>
      <c r="G333" s="296"/>
      <c r="H333" s="296"/>
      <c r="I333" s="296"/>
    </row>
    <row r="334">
      <c r="A334" s="295"/>
      <c r="B334" s="294"/>
      <c r="C334" s="296"/>
      <c r="D334" s="296"/>
      <c r="E334" s="296"/>
      <c r="F334" s="296"/>
      <c r="G334" s="296"/>
      <c r="H334" s="296"/>
      <c r="I334" s="296"/>
    </row>
    <row r="335">
      <c r="A335" s="295"/>
      <c r="B335" s="294"/>
      <c r="C335" s="296"/>
      <c r="D335" s="296"/>
      <c r="E335" s="296"/>
      <c r="F335" s="296"/>
      <c r="G335" s="296"/>
      <c r="H335" s="296"/>
      <c r="I335" s="296"/>
    </row>
    <row r="336">
      <c r="A336" s="295"/>
      <c r="B336" s="294"/>
      <c r="C336" s="296"/>
      <c r="D336" s="296"/>
      <c r="E336" s="296"/>
      <c r="F336" s="296"/>
      <c r="G336" s="296"/>
      <c r="H336" s="296"/>
      <c r="I336" s="296"/>
    </row>
    <row r="337">
      <c r="A337" s="295"/>
      <c r="B337" s="294"/>
      <c r="C337" s="296"/>
      <c r="D337" s="296"/>
      <c r="E337" s="296"/>
      <c r="F337" s="296"/>
      <c r="G337" s="296"/>
      <c r="H337" s="296"/>
      <c r="I337" s="296"/>
    </row>
    <row r="338">
      <c r="A338" s="295"/>
      <c r="B338" s="294"/>
      <c r="C338" s="296"/>
      <c r="D338" s="296"/>
      <c r="E338" s="296"/>
      <c r="F338" s="296"/>
      <c r="G338" s="296"/>
      <c r="H338" s="296"/>
      <c r="I338" s="296"/>
    </row>
    <row r="339">
      <c r="A339" s="295"/>
      <c r="B339" s="294"/>
      <c r="C339" s="296"/>
      <c r="D339" s="296"/>
      <c r="E339" s="296"/>
      <c r="F339" s="296"/>
      <c r="G339" s="296"/>
      <c r="H339" s="296"/>
      <c r="I339" s="296"/>
    </row>
    <row r="340">
      <c r="A340" s="295"/>
      <c r="B340" s="294"/>
      <c r="C340" s="296"/>
      <c r="D340" s="296"/>
      <c r="E340" s="296"/>
      <c r="F340" s="296"/>
      <c r="G340" s="296"/>
      <c r="H340" s="296"/>
      <c r="I340" s="296"/>
    </row>
    <row r="341">
      <c r="A341" s="295"/>
      <c r="B341" s="294"/>
      <c r="C341" s="296"/>
      <c r="D341" s="296"/>
      <c r="E341" s="296"/>
      <c r="F341" s="296"/>
      <c r="G341" s="296"/>
      <c r="H341" s="296"/>
      <c r="I341" s="296"/>
    </row>
    <row r="342">
      <c r="A342" s="295"/>
      <c r="B342" s="294"/>
      <c r="C342" s="296"/>
      <c r="D342" s="296"/>
      <c r="E342" s="296"/>
      <c r="F342" s="296"/>
      <c r="G342" s="296"/>
      <c r="H342" s="296"/>
      <c r="I342" s="296"/>
    </row>
    <row r="343">
      <c r="A343" s="295"/>
      <c r="B343" s="294"/>
      <c r="C343" s="296"/>
      <c r="D343" s="296"/>
      <c r="E343" s="296"/>
      <c r="F343" s="296"/>
      <c r="G343" s="296"/>
      <c r="H343" s="296"/>
      <c r="I343" s="296"/>
    </row>
    <row r="344">
      <c r="A344" s="295"/>
      <c r="B344" s="294"/>
      <c r="C344" s="296"/>
      <c r="D344" s="296"/>
      <c r="E344" s="296"/>
      <c r="F344" s="296"/>
      <c r="G344" s="296"/>
      <c r="H344" s="296"/>
      <c r="I344" s="296"/>
    </row>
    <row r="345">
      <c r="A345" s="295"/>
      <c r="B345" s="294"/>
      <c r="C345" s="296"/>
      <c r="D345" s="296"/>
      <c r="E345" s="296"/>
      <c r="F345" s="296"/>
      <c r="G345" s="296"/>
      <c r="H345" s="296"/>
      <c r="I345" s="296"/>
    </row>
    <row r="346">
      <c r="A346" s="295"/>
      <c r="B346" s="294"/>
      <c r="C346" s="296"/>
      <c r="D346" s="296"/>
      <c r="E346" s="296"/>
      <c r="F346" s="296"/>
      <c r="G346" s="296"/>
      <c r="H346" s="296"/>
      <c r="I346" s="296"/>
    </row>
    <row r="347">
      <c r="A347" s="295"/>
      <c r="B347" s="294"/>
      <c r="C347" s="296"/>
      <c r="D347" s="296"/>
      <c r="E347" s="296"/>
      <c r="F347" s="296"/>
      <c r="G347" s="296"/>
      <c r="H347" s="296"/>
      <c r="I347" s="296"/>
    </row>
    <row r="348">
      <c r="A348" s="295"/>
      <c r="B348" s="294"/>
      <c r="C348" s="296"/>
      <c r="D348" s="296"/>
      <c r="E348" s="296"/>
      <c r="F348" s="296"/>
      <c r="G348" s="296"/>
      <c r="H348" s="296"/>
      <c r="I348" s="296"/>
    </row>
    <row r="349">
      <c r="A349" s="295"/>
      <c r="B349" s="294"/>
      <c r="C349" s="296"/>
      <c r="D349" s="296"/>
      <c r="E349" s="296"/>
      <c r="F349" s="296"/>
      <c r="G349" s="296"/>
      <c r="H349" s="296"/>
      <c r="I349" s="296"/>
    </row>
    <row r="350">
      <c r="A350" s="295"/>
      <c r="B350" s="294"/>
      <c r="C350" s="296"/>
      <c r="D350" s="296"/>
      <c r="E350" s="296"/>
      <c r="F350" s="296"/>
      <c r="G350" s="296"/>
      <c r="H350" s="296"/>
      <c r="I350" s="296"/>
    </row>
    <row r="351">
      <c r="A351" s="295"/>
      <c r="B351" s="294"/>
      <c r="C351" s="296"/>
      <c r="D351" s="296"/>
      <c r="E351" s="296"/>
      <c r="F351" s="296"/>
      <c r="G351" s="296"/>
      <c r="H351" s="296"/>
      <c r="I351" s="296"/>
    </row>
    <row r="352">
      <c r="A352" s="295"/>
      <c r="B352" s="294"/>
      <c r="C352" s="296"/>
      <c r="D352" s="296"/>
      <c r="E352" s="296"/>
      <c r="F352" s="296"/>
      <c r="G352" s="296"/>
      <c r="H352" s="296"/>
      <c r="I352" s="296"/>
    </row>
    <row r="353">
      <c r="A353" s="295"/>
      <c r="B353" s="294"/>
      <c r="C353" s="296"/>
      <c r="D353" s="296"/>
      <c r="E353" s="296"/>
      <c r="F353" s="296"/>
      <c r="G353" s="296"/>
      <c r="H353" s="296"/>
      <c r="I353" s="296"/>
    </row>
    <row r="354">
      <c r="A354" s="295"/>
      <c r="B354" s="294"/>
      <c r="C354" s="296"/>
      <c r="D354" s="296"/>
      <c r="E354" s="296"/>
      <c r="F354" s="296"/>
      <c r="G354" s="296"/>
      <c r="H354" s="296"/>
      <c r="I354" s="296"/>
    </row>
    <row r="355">
      <c r="A355" s="295"/>
      <c r="B355" s="294"/>
      <c r="C355" s="296"/>
      <c r="D355" s="296"/>
      <c r="E355" s="296"/>
      <c r="F355" s="296"/>
      <c r="G355" s="296"/>
      <c r="H355" s="296"/>
      <c r="I355" s="296"/>
    </row>
    <row r="356">
      <c r="A356" s="295"/>
      <c r="B356" s="294"/>
      <c r="C356" s="296"/>
      <c r="D356" s="296"/>
      <c r="E356" s="296"/>
      <c r="F356" s="296"/>
      <c r="G356" s="296"/>
      <c r="H356" s="296"/>
      <c r="I356" s="296"/>
    </row>
    <row r="357">
      <c r="A357" s="295"/>
      <c r="B357" s="294"/>
      <c r="C357" s="296"/>
      <c r="D357" s="296"/>
      <c r="E357" s="296"/>
      <c r="F357" s="296"/>
      <c r="G357" s="296"/>
      <c r="H357" s="296"/>
      <c r="I357" s="296"/>
    </row>
    <row r="358">
      <c r="A358" s="295"/>
      <c r="B358" s="294"/>
      <c r="C358" s="296"/>
      <c r="D358" s="296"/>
      <c r="E358" s="296"/>
      <c r="F358" s="296"/>
      <c r="G358" s="296"/>
      <c r="H358" s="296"/>
      <c r="I358" s="296"/>
    </row>
    <row r="359">
      <c r="A359" s="295"/>
      <c r="B359" s="294"/>
      <c r="C359" s="296"/>
      <c r="D359" s="296"/>
      <c r="E359" s="296"/>
      <c r="F359" s="296"/>
      <c r="G359" s="296"/>
      <c r="H359" s="296"/>
      <c r="I359" s="296"/>
    </row>
    <row r="360">
      <c r="A360" s="295"/>
      <c r="B360" s="294"/>
      <c r="C360" s="296"/>
      <c r="D360" s="296"/>
      <c r="E360" s="296"/>
      <c r="F360" s="296"/>
      <c r="G360" s="296"/>
      <c r="H360" s="296"/>
      <c r="I360" s="296"/>
    </row>
    <row r="361">
      <c r="A361" s="295"/>
      <c r="B361" s="294"/>
      <c r="C361" s="296"/>
      <c r="D361" s="296"/>
      <c r="E361" s="296"/>
      <c r="F361" s="296"/>
      <c r="G361" s="296"/>
      <c r="H361" s="296"/>
      <c r="I361" s="296"/>
    </row>
    <row r="362">
      <c r="A362" s="295"/>
      <c r="B362" s="294"/>
      <c r="C362" s="296"/>
      <c r="D362" s="296"/>
      <c r="E362" s="296"/>
      <c r="F362" s="296"/>
      <c r="G362" s="296"/>
      <c r="H362" s="296"/>
      <c r="I362" s="296"/>
    </row>
    <row r="363">
      <c r="A363" s="295"/>
      <c r="B363" s="294"/>
      <c r="C363" s="296"/>
      <c r="D363" s="296"/>
      <c r="E363" s="296"/>
      <c r="F363" s="296"/>
      <c r="G363" s="296"/>
      <c r="H363" s="296"/>
      <c r="I363" s="296"/>
    </row>
    <row r="364">
      <c r="A364" s="295"/>
      <c r="B364" s="294"/>
      <c r="C364" s="296"/>
      <c r="D364" s="296"/>
      <c r="E364" s="296"/>
      <c r="F364" s="296"/>
      <c r="G364" s="296"/>
      <c r="H364" s="296"/>
      <c r="I364" s="296"/>
    </row>
    <row r="365">
      <c r="A365" s="295"/>
      <c r="B365" s="294"/>
      <c r="C365" s="296"/>
      <c r="D365" s="296"/>
      <c r="E365" s="296"/>
      <c r="F365" s="296"/>
      <c r="G365" s="296"/>
      <c r="H365" s="296"/>
      <c r="I365" s="296"/>
    </row>
    <row r="366">
      <c r="A366" s="295"/>
      <c r="B366" s="294"/>
      <c r="C366" s="296"/>
      <c r="D366" s="296"/>
      <c r="E366" s="296"/>
      <c r="F366" s="296"/>
      <c r="G366" s="296"/>
      <c r="H366" s="296"/>
      <c r="I366" s="296"/>
    </row>
    <row r="367">
      <c r="A367" s="295"/>
      <c r="B367" s="294"/>
      <c r="C367" s="296"/>
      <c r="D367" s="296"/>
      <c r="E367" s="296"/>
      <c r="F367" s="296"/>
      <c r="G367" s="296"/>
      <c r="H367" s="296"/>
      <c r="I367" s="296"/>
    </row>
    <row r="368">
      <c r="A368" s="295"/>
      <c r="B368" s="294"/>
      <c r="C368" s="296"/>
      <c r="D368" s="296"/>
      <c r="E368" s="296"/>
      <c r="F368" s="296"/>
      <c r="G368" s="296"/>
      <c r="H368" s="296"/>
      <c r="I368" s="296"/>
    </row>
    <row r="369">
      <c r="A369" s="295"/>
      <c r="B369" s="294"/>
      <c r="C369" s="296"/>
      <c r="D369" s="296"/>
      <c r="E369" s="296"/>
      <c r="F369" s="296"/>
      <c r="G369" s="296"/>
      <c r="H369" s="296"/>
      <c r="I369" s="296"/>
    </row>
    <row r="370">
      <c r="A370" s="295"/>
      <c r="B370" s="294"/>
      <c r="C370" s="296"/>
      <c r="D370" s="296"/>
      <c r="E370" s="296"/>
      <c r="F370" s="296"/>
      <c r="G370" s="296"/>
      <c r="H370" s="296"/>
      <c r="I370" s="296"/>
    </row>
    <row r="371">
      <c r="A371" s="295"/>
      <c r="B371" s="294"/>
      <c r="C371" s="296"/>
      <c r="D371" s="296"/>
      <c r="E371" s="296"/>
      <c r="F371" s="296"/>
      <c r="G371" s="296"/>
      <c r="H371" s="296"/>
      <c r="I371" s="296"/>
    </row>
    <row r="372">
      <c r="A372" s="295"/>
      <c r="B372" s="294"/>
      <c r="C372" s="296"/>
      <c r="D372" s="296"/>
      <c r="E372" s="296"/>
      <c r="F372" s="296"/>
      <c r="G372" s="296"/>
      <c r="H372" s="296"/>
      <c r="I372" s="296"/>
    </row>
    <row r="373">
      <c r="A373" s="295"/>
      <c r="B373" s="294"/>
      <c r="C373" s="296"/>
      <c r="D373" s="296"/>
      <c r="E373" s="296"/>
      <c r="F373" s="296"/>
      <c r="G373" s="296"/>
      <c r="H373" s="296"/>
      <c r="I373" s="296"/>
    </row>
    <row r="374">
      <c r="A374" s="295"/>
      <c r="B374" s="294"/>
      <c r="C374" s="296"/>
      <c r="D374" s="296"/>
      <c r="E374" s="296"/>
      <c r="F374" s="296"/>
      <c r="G374" s="296"/>
      <c r="H374" s="296"/>
      <c r="I374" s="296"/>
    </row>
    <row r="375">
      <c r="A375" s="295"/>
      <c r="B375" s="294"/>
      <c r="C375" s="296"/>
      <c r="D375" s="296"/>
      <c r="E375" s="296"/>
      <c r="F375" s="296"/>
      <c r="G375" s="296"/>
      <c r="H375" s="296"/>
      <c r="I375" s="296"/>
    </row>
    <row r="376">
      <c r="A376" s="295"/>
      <c r="B376" s="294"/>
      <c r="C376" s="296"/>
      <c r="D376" s="296"/>
      <c r="E376" s="296"/>
      <c r="F376" s="296"/>
      <c r="G376" s="296"/>
      <c r="H376" s="296"/>
      <c r="I376" s="296"/>
    </row>
    <row r="377">
      <c r="A377" s="295"/>
      <c r="B377" s="294"/>
      <c r="C377" s="296"/>
      <c r="D377" s="296"/>
      <c r="E377" s="296"/>
      <c r="F377" s="296"/>
      <c r="G377" s="296"/>
      <c r="H377" s="296"/>
      <c r="I377" s="296"/>
    </row>
    <row r="378">
      <c r="A378" s="295"/>
      <c r="B378" s="294"/>
      <c r="C378" s="296"/>
      <c r="D378" s="296"/>
      <c r="E378" s="296"/>
      <c r="F378" s="296"/>
      <c r="G378" s="296"/>
      <c r="H378" s="296"/>
      <c r="I378" s="296"/>
    </row>
    <row r="379">
      <c r="A379" s="295"/>
      <c r="B379" s="294"/>
      <c r="C379" s="296"/>
      <c r="D379" s="296"/>
      <c r="E379" s="296"/>
      <c r="F379" s="296"/>
      <c r="G379" s="296"/>
      <c r="H379" s="296"/>
      <c r="I379" s="296"/>
    </row>
    <row r="380">
      <c r="A380" s="295"/>
      <c r="B380" s="294"/>
      <c r="C380" s="296"/>
      <c r="D380" s="296"/>
      <c r="E380" s="296"/>
      <c r="F380" s="296"/>
      <c r="G380" s="296"/>
      <c r="H380" s="296"/>
      <c r="I380" s="296"/>
    </row>
    <row r="381">
      <c r="A381" s="295"/>
      <c r="B381" s="294"/>
      <c r="C381" s="296"/>
      <c r="D381" s="296"/>
      <c r="E381" s="296"/>
      <c r="F381" s="296"/>
      <c r="G381" s="296"/>
      <c r="H381" s="296"/>
      <c r="I381" s="296"/>
    </row>
    <row r="382">
      <c r="A382" s="295"/>
      <c r="B382" s="294"/>
      <c r="C382" s="296"/>
      <c r="D382" s="296"/>
      <c r="E382" s="296"/>
      <c r="F382" s="296"/>
      <c r="G382" s="296"/>
      <c r="H382" s="296"/>
      <c r="I382" s="296"/>
    </row>
    <row r="383">
      <c r="A383" s="295"/>
      <c r="B383" s="294"/>
      <c r="C383" s="296"/>
      <c r="D383" s="296"/>
      <c r="E383" s="296"/>
      <c r="F383" s="296"/>
      <c r="G383" s="296"/>
      <c r="H383" s="296"/>
      <c r="I383" s="296"/>
    </row>
    <row r="384">
      <c r="A384" s="295"/>
      <c r="B384" s="294"/>
      <c r="C384" s="296"/>
      <c r="D384" s="296"/>
      <c r="E384" s="296"/>
      <c r="F384" s="296"/>
      <c r="G384" s="296"/>
      <c r="H384" s="296"/>
      <c r="I384" s="296"/>
    </row>
    <row r="385">
      <c r="A385" s="295"/>
      <c r="B385" s="294"/>
      <c r="C385" s="296"/>
      <c r="D385" s="296"/>
      <c r="E385" s="296"/>
      <c r="F385" s="296"/>
      <c r="G385" s="296"/>
      <c r="H385" s="296"/>
      <c r="I385" s="296"/>
    </row>
    <row r="386">
      <c r="A386" s="295"/>
      <c r="B386" s="294"/>
      <c r="C386" s="296"/>
      <c r="D386" s="296"/>
      <c r="E386" s="296"/>
      <c r="F386" s="296"/>
      <c r="G386" s="296"/>
      <c r="H386" s="296"/>
      <c r="I386" s="296"/>
    </row>
    <row r="387">
      <c r="A387" s="295"/>
      <c r="B387" s="294"/>
      <c r="C387" s="296"/>
      <c r="D387" s="296"/>
      <c r="E387" s="296"/>
      <c r="F387" s="296"/>
      <c r="G387" s="296"/>
      <c r="H387" s="296"/>
      <c r="I387" s="296"/>
    </row>
    <row r="388">
      <c r="A388" s="295"/>
      <c r="B388" s="294"/>
      <c r="C388" s="296"/>
      <c r="D388" s="296"/>
      <c r="E388" s="296"/>
      <c r="F388" s="296"/>
      <c r="G388" s="296"/>
      <c r="H388" s="296"/>
      <c r="I388" s="296"/>
    </row>
    <row r="389">
      <c r="A389" s="295"/>
      <c r="B389" s="294"/>
      <c r="C389" s="296"/>
      <c r="D389" s="296"/>
      <c r="E389" s="296"/>
      <c r="F389" s="296"/>
      <c r="G389" s="296"/>
      <c r="H389" s="296"/>
      <c r="I389" s="296"/>
    </row>
    <row r="390">
      <c r="A390" s="295"/>
      <c r="B390" s="294"/>
      <c r="C390" s="296"/>
      <c r="D390" s="296"/>
      <c r="E390" s="296"/>
      <c r="F390" s="296"/>
      <c r="G390" s="296"/>
      <c r="H390" s="296"/>
      <c r="I390" s="296"/>
    </row>
    <row r="391">
      <c r="A391" s="295"/>
      <c r="B391" s="294"/>
      <c r="C391" s="296"/>
      <c r="D391" s="296"/>
      <c r="E391" s="296"/>
      <c r="F391" s="296"/>
      <c r="G391" s="296"/>
      <c r="H391" s="296"/>
      <c r="I391" s="296"/>
    </row>
    <row r="392">
      <c r="A392" s="295"/>
      <c r="B392" s="294"/>
      <c r="C392" s="296"/>
      <c r="D392" s="296"/>
      <c r="E392" s="296"/>
      <c r="F392" s="296"/>
      <c r="G392" s="296"/>
      <c r="H392" s="296"/>
      <c r="I392" s="296"/>
    </row>
    <row r="393">
      <c r="A393" s="295"/>
      <c r="B393" s="294"/>
      <c r="C393" s="296"/>
      <c r="D393" s="296"/>
      <c r="E393" s="296"/>
      <c r="F393" s="296"/>
      <c r="G393" s="296"/>
      <c r="H393" s="296"/>
      <c r="I393" s="296"/>
    </row>
    <row r="394">
      <c r="A394" s="295"/>
      <c r="B394" s="294"/>
      <c r="C394" s="296"/>
      <c r="D394" s="296"/>
      <c r="E394" s="296"/>
      <c r="F394" s="296"/>
      <c r="G394" s="296"/>
      <c r="H394" s="296"/>
      <c r="I394" s="296"/>
    </row>
    <row r="395">
      <c r="A395" s="295"/>
      <c r="B395" s="294"/>
      <c r="C395" s="296"/>
      <c r="D395" s="296"/>
      <c r="E395" s="296"/>
      <c r="F395" s="296"/>
      <c r="G395" s="296"/>
      <c r="H395" s="296"/>
      <c r="I395" s="296"/>
    </row>
    <row r="396">
      <c r="A396" s="295"/>
      <c r="B396" s="294"/>
      <c r="C396" s="296"/>
      <c r="D396" s="296"/>
      <c r="E396" s="296"/>
      <c r="F396" s="296"/>
      <c r="G396" s="296"/>
      <c r="H396" s="296"/>
      <c r="I396" s="296"/>
    </row>
    <row r="397">
      <c r="A397" s="295"/>
      <c r="B397" s="294"/>
      <c r="C397" s="296"/>
      <c r="D397" s="296"/>
      <c r="E397" s="296"/>
      <c r="F397" s="296"/>
      <c r="G397" s="296"/>
      <c r="H397" s="296"/>
      <c r="I397" s="296"/>
    </row>
    <row r="398">
      <c r="A398" s="295"/>
      <c r="B398" s="294"/>
      <c r="C398" s="296"/>
      <c r="D398" s="296"/>
      <c r="E398" s="296"/>
      <c r="F398" s="296"/>
      <c r="G398" s="296"/>
      <c r="H398" s="296"/>
      <c r="I398" s="296"/>
    </row>
    <row r="399">
      <c r="A399" s="295"/>
      <c r="B399" s="294"/>
      <c r="C399" s="296"/>
      <c r="D399" s="296"/>
      <c r="E399" s="296"/>
      <c r="F399" s="296"/>
      <c r="G399" s="296"/>
      <c r="H399" s="296"/>
      <c r="I399" s="296"/>
    </row>
    <row r="400">
      <c r="A400" s="295"/>
      <c r="B400" s="294"/>
      <c r="C400" s="296"/>
      <c r="D400" s="296"/>
      <c r="E400" s="296"/>
      <c r="F400" s="296"/>
      <c r="G400" s="296"/>
      <c r="H400" s="296"/>
      <c r="I400" s="296"/>
    </row>
    <row r="401">
      <c r="A401" s="295"/>
      <c r="B401" s="294"/>
      <c r="C401" s="296"/>
      <c r="D401" s="296"/>
      <c r="E401" s="296"/>
      <c r="F401" s="296"/>
      <c r="G401" s="296"/>
      <c r="H401" s="296"/>
      <c r="I401" s="296"/>
    </row>
    <row r="402">
      <c r="A402" s="295"/>
      <c r="B402" s="294"/>
      <c r="C402" s="296"/>
      <c r="D402" s="296"/>
      <c r="E402" s="296"/>
      <c r="F402" s="296"/>
      <c r="G402" s="296"/>
      <c r="H402" s="296"/>
      <c r="I402" s="296"/>
    </row>
    <row r="403">
      <c r="A403" s="295"/>
      <c r="B403" s="294"/>
      <c r="C403" s="296"/>
      <c r="D403" s="296"/>
      <c r="E403" s="296"/>
      <c r="F403" s="296"/>
      <c r="G403" s="296"/>
      <c r="H403" s="296"/>
      <c r="I403" s="296"/>
    </row>
    <row r="404">
      <c r="A404" s="295"/>
      <c r="B404" s="294"/>
      <c r="C404" s="296"/>
      <c r="D404" s="296"/>
      <c r="E404" s="296"/>
      <c r="F404" s="296"/>
      <c r="G404" s="296"/>
      <c r="H404" s="296"/>
      <c r="I404" s="296"/>
    </row>
    <row r="405">
      <c r="A405" s="295"/>
      <c r="B405" s="294"/>
      <c r="C405" s="296"/>
      <c r="D405" s="296"/>
      <c r="E405" s="296"/>
      <c r="F405" s="296"/>
      <c r="G405" s="296"/>
      <c r="H405" s="296"/>
      <c r="I405" s="296"/>
    </row>
    <row r="406">
      <c r="A406" s="295"/>
      <c r="B406" s="294"/>
      <c r="C406" s="296"/>
      <c r="D406" s="296"/>
      <c r="E406" s="296"/>
      <c r="F406" s="296"/>
      <c r="G406" s="296"/>
      <c r="H406" s="296"/>
      <c r="I406" s="296"/>
    </row>
    <row r="407">
      <c r="A407" s="295"/>
      <c r="B407" s="294"/>
      <c r="C407" s="296"/>
      <c r="D407" s="296"/>
      <c r="E407" s="296"/>
      <c r="F407" s="296"/>
      <c r="G407" s="296"/>
      <c r="H407" s="296"/>
      <c r="I407" s="296"/>
    </row>
    <row r="408">
      <c r="A408" s="295"/>
      <c r="B408" s="294"/>
      <c r="C408" s="296"/>
      <c r="D408" s="296"/>
      <c r="E408" s="296"/>
      <c r="F408" s="296"/>
      <c r="G408" s="296"/>
      <c r="H408" s="296"/>
      <c r="I408" s="296"/>
    </row>
    <row r="409">
      <c r="A409" s="295"/>
      <c r="B409" s="294"/>
      <c r="C409" s="296"/>
      <c r="D409" s="296"/>
      <c r="E409" s="296"/>
      <c r="F409" s="296"/>
      <c r="G409" s="296"/>
      <c r="H409" s="296"/>
      <c r="I409" s="296"/>
    </row>
    <row r="410">
      <c r="A410" s="295"/>
      <c r="B410" s="294"/>
      <c r="C410" s="296"/>
      <c r="D410" s="296"/>
      <c r="E410" s="296"/>
      <c r="F410" s="296"/>
      <c r="G410" s="296"/>
      <c r="H410" s="296"/>
      <c r="I410" s="296"/>
    </row>
    <row r="411">
      <c r="A411" s="295"/>
      <c r="B411" s="294"/>
      <c r="C411" s="296"/>
      <c r="D411" s="296"/>
      <c r="E411" s="296"/>
      <c r="F411" s="296"/>
      <c r="G411" s="296"/>
      <c r="H411" s="296"/>
      <c r="I411" s="296"/>
    </row>
    <row r="412">
      <c r="A412" s="295"/>
      <c r="B412" s="294"/>
      <c r="C412" s="296"/>
      <c r="D412" s="296"/>
      <c r="E412" s="296"/>
      <c r="F412" s="296"/>
      <c r="G412" s="296"/>
      <c r="H412" s="296"/>
      <c r="I412" s="296"/>
    </row>
    <row r="413">
      <c r="A413" s="295"/>
      <c r="B413" s="294"/>
      <c r="C413" s="296"/>
      <c r="D413" s="296"/>
      <c r="E413" s="296"/>
      <c r="F413" s="296"/>
      <c r="G413" s="296"/>
      <c r="H413" s="296"/>
      <c r="I413" s="296"/>
    </row>
    <row r="414">
      <c r="A414" s="295"/>
      <c r="B414" s="294"/>
      <c r="C414" s="296"/>
      <c r="D414" s="296"/>
      <c r="E414" s="296"/>
      <c r="F414" s="296"/>
      <c r="G414" s="296"/>
      <c r="H414" s="296"/>
      <c r="I414" s="296"/>
    </row>
    <row r="415">
      <c r="A415" s="295"/>
      <c r="B415" s="294"/>
      <c r="C415" s="296"/>
      <c r="D415" s="296"/>
      <c r="E415" s="296"/>
      <c r="F415" s="296"/>
      <c r="G415" s="296"/>
      <c r="H415" s="296"/>
      <c r="I415" s="296"/>
    </row>
    <row r="416">
      <c r="A416" s="295"/>
      <c r="B416" s="294"/>
      <c r="C416" s="296"/>
      <c r="D416" s="296"/>
      <c r="E416" s="296"/>
      <c r="F416" s="296"/>
      <c r="G416" s="296"/>
      <c r="H416" s="296"/>
      <c r="I416" s="296"/>
    </row>
    <row r="417">
      <c r="A417" s="295"/>
      <c r="B417" s="294"/>
      <c r="C417" s="296"/>
      <c r="D417" s="296"/>
      <c r="E417" s="296"/>
      <c r="F417" s="296"/>
      <c r="G417" s="296"/>
      <c r="H417" s="296"/>
      <c r="I417" s="296"/>
    </row>
    <row r="418">
      <c r="A418" s="295"/>
      <c r="B418" s="294"/>
      <c r="C418" s="296"/>
      <c r="D418" s="296"/>
      <c r="E418" s="296"/>
      <c r="F418" s="296"/>
      <c r="G418" s="296"/>
      <c r="H418" s="296"/>
      <c r="I418" s="296"/>
    </row>
    <row r="419">
      <c r="A419" s="295"/>
      <c r="B419" s="294"/>
      <c r="C419" s="296"/>
      <c r="D419" s="296"/>
      <c r="E419" s="296"/>
      <c r="F419" s="296"/>
      <c r="G419" s="296"/>
      <c r="H419" s="296"/>
      <c r="I419" s="296"/>
    </row>
    <row r="420">
      <c r="A420" s="295"/>
      <c r="B420" s="294"/>
      <c r="C420" s="296"/>
      <c r="D420" s="296"/>
      <c r="E420" s="296"/>
      <c r="F420" s="296"/>
      <c r="G420" s="296"/>
      <c r="H420" s="296"/>
      <c r="I420" s="296"/>
    </row>
    <row r="421">
      <c r="A421" s="295"/>
      <c r="B421" s="294"/>
      <c r="C421" s="296"/>
      <c r="D421" s="296"/>
      <c r="E421" s="296"/>
      <c r="F421" s="296"/>
      <c r="G421" s="296"/>
      <c r="H421" s="296"/>
      <c r="I421" s="296"/>
    </row>
    <row r="422">
      <c r="A422" s="295"/>
      <c r="B422" s="294"/>
      <c r="C422" s="296"/>
      <c r="D422" s="296"/>
      <c r="E422" s="296"/>
      <c r="F422" s="296"/>
      <c r="G422" s="296"/>
      <c r="H422" s="296"/>
      <c r="I422" s="296"/>
    </row>
    <row r="423">
      <c r="A423" s="295"/>
      <c r="B423" s="294"/>
      <c r="C423" s="296"/>
      <c r="D423" s="296"/>
      <c r="E423" s="296"/>
      <c r="F423" s="296"/>
      <c r="G423" s="296"/>
      <c r="H423" s="296"/>
      <c r="I423" s="296"/>
    </row>
    <row r="424">
      <c r="A424" s="295"/>
      <c r="B424" s="294"/>
      <c r="C424" s="296"/>
      <c r="D424" s="296"/>
      <c r="E424" s="296"/>
      <c r="F424" s="296"/>
      <c r="G424" s="296"/>
      <c r="H424" s="296"/>
      <c r="I424" s="296"/>
    </row>
    <row r="425">
      <c r="A425" s="295"/>
      <c r="B425" s="294"/>
      <c r="C425" s="296"/>
      <c r="D425" s="296"/>
      <c r="E425" s="296"/>
      <c r="F425" s="296"/>
      <c r="G425" s="296"/>
      <c r="H425" s="296"/>
      <c r="I425" s="296"/>
    </row>
    <row r="426">
      <c r="A426" s="295"/>
      <c r="B426" s="294"/>
      <c r="C426" s="296"/>
      <c r="D426" s="296"/>
      <c r="E426" s="296"/>
      <c r="F426" s="296"/>
      <c r="G426" s="296"/>
      <c r="H426" s="296"/>
      <c r="I426" s="296"/>
    </row>
    <row r="427">
      <c r="A427" s="295"/>
      <c r="B427" s="294"/>
      <c r="C427" s="296"/>
      <c r="D427" s="296"/>
      <c r="E427" s="296"/>
      <c r="F427" s="296"/>
      <c r="G427" s="296"/>
      <c r="H427" s="296"/>
      <c r="I427" s="296"/>
    </row>
    <row r="428">
      <c r="A428" s="295"/>
      <c r="B428" s="294"/>
      <c r="C428" s="296"/>
      <c r="D428" s="296"/>
      <c r="E428" s="296"/>
      <c r="F428" s="296"/>
      <c r="G428" s="296"/>
      <c r="H428" s="296"/>
      <c r="I428" s="296"/>
    </row>
    <row r="429">
      <c r="A429" s="295"/>
      <c r="B429" s="294"/>
      <c r="C429" s="296"/>
      <c r="D429" s="296"/>
      <c r="E429" s="296"/>
      <c r="F429" s="296"/>
      <c r="G429" s="296"/>
      <c r="H429" s="296"/>
      <c r="I429" s="296"/>
    </row>
    <row r="430">
      <c r="A430" s="295"/>
      <c r="B430" s="294"/>
      <c r="C430" s="296"/>
      <c r="D430" s="296"/>
      <c r="E430" s="296"/>
      <c r="F430" s="296"/>
      <c r="G430" s="296"/>
      <c r="H430" s="296"/>
      <c r="I430" s="296"/>
    </row>
    <row r="431">
      <c r="A431" s="295"/>
      <c r="B431" s="294"/>
      <c r="C431" s="296"/>
      <c r="D431" s="296"/>
      <c r="E431" s="296"/>
      <c r="F431" s="296"/>
      <c r="G431" s="296"/>
      <c r="H431" s="296"/>
      <c r="I431" s="296"/>
    </row>
    <row r="432">
      <c r="A432" s="295"/>
      <c r="B432" s="294"/>
      <c r="C432" s="296"/>
      <c r="D432" s="296"/>
      <c r="E432" s="296"/>
      <c r="F432" s="296"/>
      <c r="G432" s="296"/>
      <c r="H432" s="296"/>
      <c r="I432" s="296"/>
    </row>
    <row r="433">
      <c r="A433" s="295"/>
      <c r="B433" s="294"/>
      <c r="C433" s="296"/>
      <c r="D433" s="296"/>
      <c r="E433" s="296"/>
      <c r="F433" s="296"/>
      <c r="G433" s="296"/>
      <c r="H433" s="296"/>
      <c r="I433" s="296"/>
    </row>
    <row r="434">
      <c r="A434" s="295"/>
      <c r="B434" s="294"/>
      <c r="C434" s="296"/>
      <c r="D434" s="296"/>
      <c r="E434" s="296"/>
      <c r="F434" s="296"/>
      <c r="G434" s="296"/>
      <c r="H434" s="296"/>
      <c r="I434" s="296"/>
    </row>
    <row r="435">
      <c r="A435" s="295"/>
      <c r="B435" s="294"/>
      <c r="C435" s="296"/>
      <c r="D435" s="296"/>
      <c r="E435" s="296"/>
      <c r="F435" s="296"/>
      <c r="G435" s="296"/>
      <c r="H435" s="296"/>
      <c r="I435" s="296"/>
    </row>
    <row r="436">
      <c r="A436" s="295"/>
      <c r="B436" s="294"/>
      <c r="C436" s="296"/>
      <c r="D436" s="296"/>
      <c r="E436" s="296"/>
      <c r="F436" s="296"/>
      <c r="G436" s="296"/>
      <c r="H436" s="296"/>
      <c r="I436" s="296"/>
    </row>
    <row r="437">
      <c r="A437" s="295"/>
      <c r="B437" s="294"/>
      <c r="C437" s="296"/>
      <c r="D437" s="296"/>
      <c r="E437" s="296"/>
      <c r="F437" s="296"/>
      <c r="G437" s="296"/>
      <c r="H437" s="296"/>
      <c r="I437" s="296"/>
    </row>
    <row r="438">
      <c r="A438" s="295"/>
      <c r="B438" s="294"/>
      <c r="C438" s="296"/>
      <c r="D438" s="296"/>
      <c r="E438" s="296"/>
      <c r="F438" s="296"/>
      <c r="G438" s="296"/>
      <c r="H438" s="296"/>
      <c r="I438" s="296"/>
    </row>
    <row r="439">
      <c r="A439" s="295"/>
      <c r="B439" s="294"/>
      <c r="C439" s="296"/>
      <c r="D439" s="296"/>
      <c r="E439" s="296"/>
      <c r="F439" s="296"/>
      <c r="G439" s="296"/>
      <c r="H439" s="296"/>
      <c r="I439" s="296"/>
    </row>
    <row r="440">
      <c r="A440" s="295"/>
      <c r="B440" s="294"/>
      <c r="C440" s="296"/>
      <c r="D440" s="296"/>
      <c r="E440" s="296"/>
      <c r="F440" s="296"/>
      <c r="G440" s="296"/>
      <c r="H440" s="296"/>
      <c r="I440" s="296"/>
    </row>
    <row r="441">
      <c r="A441" s="295"/>
      <c r="B441" s="294"/>
      <c r="C441" s="296"/>
      <c r="D441" s="296"/>
      <c r="E441" s="296"/>
      <c r="F441" s="296"/>
      <c r="G441" s="296"/>
      <c r="H441" s="296"/>
      <c r="I441" s="296"/>
    </row>
    <row r="442">
      <c r="A442" s="295"/>
      <c r="B442" s="294"/>
      <c r="C442" s="296"/>
      <c r="D442" s="296"/>
      <c r="E442" s="296"/>
      <c r="F442" s="296"/>
      <c r="G442" s="296"/>
      <c r="H442" s="296"/>
      <c r="I442" s="296"/>
    </row>
    <row r="443">
      <c r="A443" s="295"/>
      <c r="B443" s="294"/>
      <c r="C443" s="296"/>
      <c r="D443" s="296"/>
      <c r="E443" s="296"/>
      <c r="F443" s="296"/>
      <c r="G443" s="296"/>
      <c r="H443" s="296"/>
      <c r="I443" s="296"/>
    </row>
    <row r="444">
      <c r="A444" s="295"/>
      <c r="B444" s="294"/>
      <c r="C444" s="296"/>
      <c r="D444" s="296"/>
      <c r="E444" s="296"/>
      <c r="F444" s="296"/>
      <c r="G444" s="296"/>
      <c r="H444" s="296"/>
      <c r="I444" s="296"/>
    </row>
    <row r="445">
      <c r="A445" s="295"/>
      <c r="B445" s="294"/>
      <c r="C445" s="296"/>
      <c r="D445" s="296"/>
      <c r="E445" s="296"/>
      <c r="F445" s="296"/>
      <c r="G445" s="296"/>
      <c r="H445" s="296"/>
      <c r="I445" s="296"/>
    </row>
    <row r="446">
      <c r="A446" s="295"/>
      <c r="B446" s="294"/>
      <c r="C446" s="296"/>
      <c r="D446" s="296"/>
      <c r="E446" s="296"/>
      <c r="F446" s="296"/>
      <c r="G446" s="296"/>
      <c r="H446" s="296"/>
      <c r="I446" s="296"/>
    </row>
    <row r="447">
      <c r="A447" s="295"/>
      <c r="B447" s="294"/>
      <c r="C447" s="296"/>
      <c r="D447" s="296"/>
      <c r="E447" s="296"/>
      <c r="F447" s="296"/>
      <c r="G447" s="296"/>
      <c r="H447" s="296"/>
      <c r="I447" s="296"/>
    </row>
    <row r="448">
      <c r="A448" s="295"/>
      <c r="B448" s="294"/>
      <c r="C448" s="296"/>
      <c r="D448" s="296"/>
      <c r="E448" s="296"/>
      <c r="F448" s="296"/>
      <c r="G448" s="296"/>
      <c r="H448" s="296"/>
      <c r="I448" s="296"/>
    </row>
    <row r="449">
      <c r="A449" s="295"/>
      <c r="B449" s="294"/>
      <c r="C449" s="296"/>
      <c r="D449" s="296"/>
      <c r="E449" s="296"/>
      <c r="F449" s="296"/>
      <c r="G449" s="296"/>
      <c r="H449" s="296"/>
      <c r="I449" s="296"/>
    </row>
    <row r="450">
      <c r="A450" s="295"/>
      <c r="B450" s="294"/>
      <c r="C450" s="296"/>
      <c r="D450" s="296"/>
      <c r="E450" s="296"/>
      <c r="F450" s="296"/>
      <c r="G450" s="296"/>
      <c r="H450" s="296"/>
      <c r="I450" s="296"/>
    </row>
    <row r="451">
      <c r="A451" s="295"/>
      <c r="B451" s="294"/>
      <c r="C451" s="296"/>
      <c r="D451" s="296"/>
      <c r="E451" s="296"/>
      <c r="F451" s="296"/>
      <c r="G451" s="296"/>
      <c r="H451" s="296"/>
      <c r="I451" s="296"/>
    </row>
    <row r="452">
      <c r="A452" s="295"/>
      <c r="B452" s="294"/>
      <c r="C452" s="296"/>
      <c r="D452" s="296"/>
      <c r="E452" s="296"/>
      <c r="F452" s="296"/>
      <c r="G452" s="296"/>
      <c r="H452" s="296"/>
      <c r="I452" s="296"/>
    </row>
    <row r="453">
      <c r="A453" s="295"/>
      <c r="B453" s="294"/>
      <c r="C453" s="296"/>
      <c r="D453" s="296"/>
      <c r="E453" s="296"/>
      <c r="F453" s="296"/>
      <c r="G453" s="296"/>
      <c r="H453" s="296"/>
      <c r="I453" s="296"/>
    </row>
    <row r="454">
      <c r="A454" s="295"/>
      <c r="B454" s="294"/>
      <c r="C454" s="296"/>
      <c r="D454" s="296"/>
      <c r="E454" s="296"/>
      <c r="F454" s="296"/>
      <c r="G454" s="296"/>
      <c r="H454" s="296"/>
      <c r="I454" s="296"/>
    </row>
    <row r="455">
      <c r="A455" s="295"/>
      <c r="B455" s="294"/>
      <c r="C455" s="296"/>
      <c r="D455" s="296"/>
      <c r="E455" s="296"/>
      <c r="F455" s="296"/>
      <c r="G455" s="296"/>
      <c r="H455" s="296"/>
      <c r="I455" s="296"/>
    </row>
    <row r="456">
      <c r="A456" s="295"/>
      <c r="B456" s="294"/>
      <c r="C456" s="296"/>
      <c r="D456" s="296"/>
      <c r="E456" s="296"/>
      <c r="F456" s="296"/>
      <c r="G456" s="296"/>
      <c r="H456" s="296"/>
      <c r="I456" s="296"/>
    </row>
    <row r="457">
      <c r="A457" s="295"/>
      <c r="B457" s="294"/>
      <c r="C457" s="296"/>
      <c r="D457" s="296"/>
      <c r="E457" s="296"/>
      <c r="F457" s="296"/>
      <c r="G457" s="296"/>
      <c r="H457" s="296"/>
      <c r="I457" s="296"/>
    </row>
    <row r="458">
      <c r="A458" s="295"/>
      <c r="B458" s="294"/>
      <c r="C458" s="296"/>
      <c r="D458" s="296"/>
      <c r="E458" s="296"/>
      <c r="F458" s="296"/>
      <c r="G458" s="296"/>
      <c r="H458" s="296"/>
      <c r="I458" s="296"/>
    </row>
    <row r="459">
      <c r="A459" s="295"/>
      <c r="B459" s="294"/>
      <c r="C459" s="296"/>
      <c r="D459" s="296"/>
      <c r="E459" s="296"/>
      <c r="F459" s="296"/>
      <c r="G459" s="296"/>
      <c r="H459" s="296"/>
      <c r="I459" s="296"/>
    </row>
    <row r="460">
      <c r="A460" s="295"/>
      <c r="B460" s="294"/>
      <c r="C460" s="296"/>
      <c r="D460" s="296"/>
      <c r="E460" s="296"/>
      <c r="F460" s="296"/>
      <c r="G460" s="296"/>
      <c r="H460" s="296"/>
      <c r="I460" s="296"/>
    </row>
    <row r="461">
      <c r="A461" s="295"/>
      <c r="B461" s="294"/>
      <c r="C461" s="296"/>
      <c r="D461" s="296"/>
      <c r="E461" s="296"/>
      <c r="F461" s="296"/>
      <c r="G461" s="296"/>
      <c r="H461" s="296"/>
      <c r="I461" s="296"/>
    </row>
    <row r="462">
      <c r="A462" s="295"/>
      <c r="B462" s="294"/>
      <c r="C462" s="296"/>
      <c r="D462" s="296"/>
      <c r="E462" s="296"/>
      <c r="F462" s="296"/>
      <c r="G462" s="296"/>
      <c r="H462" s="296"/>
      <c r="I462" s="296"/>
    </row>
    <row r="463">
      <c r="A463" s="295"/>
      <c r="B463" s="294"/>
      <c r="C463" s="296"/>
      <c r="D463" s="296"/>
      <c r="E463" s="296"/>
      <c r="F463" s="296"/>
      <c r="G463" s="296"/>
      <c r="H463" s="296"/>
      <c r="I463" s="296"/>
    </row>
    <row r="464">
      <c r="A464" s="295"/>
      <c r="B464" s="294"/>
      <c r="C464" s="296"/>
      <c r="D464" s="296"/>
      <c r="E464" s="296"/>
      <c r="F464" s="296"/>
      <c r="G464" s="296"/>
      <c r="H464" s="296"/>
      <c r="I464" s="296"/>
    </row>
    <row r="465">
      <c r="A465" s="295"/>
      <c r="B465" s="294"/>
      <c r="C465" s="296"/>
      <c r="D465" s="296"/>
      <c r="E465" s="296"/>
      <c r="F465" s="296"/>
      <c r="G465" s="296"/>
      <c r="H465" s="296"/>
      <c r="I465" s="296"/>
    </row>
    <row r="466">
      <c r="A466" s="295"/>
      <c r="B466" s="294"/>
      <c r="C466" s="296"/>
      <c r="D466" s="296"/>
      <c r="E466" s="296"/>
      <c r="F466" s="296"/>
      <c r="G466" s="296"/>
      <c r="H466" s="296"/>
      <c r="I466" s="296"/>
    </row>
    <row r="467">
      <c r="A467" s="295"/>
      <c r="B467" s="294"/>
      <c r="C467" s="296"/>
      <c r="D467" s="296"/>
      <c r="E467" s="296"/>
      <c r="F467" s="296"/>
      <c r="G467" s="296"/>
      <c r="H467" s="296"/>
      <c r="I467" s="296"/>
    </row>
    <row r="468">
      <c r="A468" s="295"/>
      <c r="B468" s="294"/>
      <c r="C468" s="296"/>
      <c r="D468" s="296"/>
      <c r="E468" s="296"/>
      <c r="F468" s="296"/>
      <c r="G468" s="296"/>
      <c r="H468" s="296"/>
      <c r="I468" s="296"/>
    </row>
    <row r="469">
      <c r="A469" s="295"/>
      <c r="B469" s="294"/>
      <c r="C469" s="296"/>
      <c r="D469" s="296"/>
      <c r="E469" s="296"/>
      <c r="F469" s="296"/>
      <c r="G469" s="296"/>
      <c r="H469" s="296"/>
      <c r="I469" s="296"/>
    </row>
    <row r="470">
      <c r="A470" s="295"/>
      <c r="B470" s="294"/>
      <c r="C470" s="296"/>
      <c r="D470" s="296"/>
      <c r="E470" s="296"/>
      <c r="F470" s="296"/>
      <c r="G470" s="296"/>
      <c r="H470" s="296"/>
      <c r="I470" s="296"/>
    </row>
    <row r="471">
      <c r="A471" s="295"/>
      <c r="B471" s="294"/>
      <c r="C471" s="296"/>
      <c r="D471" s="296"/>
      <c r="E471" s="296"/>
      <c r="F471" s="296"/>
      <c r="G471" s="296"/>
      <c r="H471" s="296"/>
      <c r="I471" s="296"/>
    </row>
    <row r="472">
      <c r="A472" s="295"/>
      <c r="B472" s="294"/>
      <c r="C472" s="296"/>
      <c r="D472" s="296"/>
      <c r="E472" s="296"/>
      <c r="F472" s="296"/>
      <c r="G472" s="296"/>
      <c r="H472" s="296"/>
      <c r="I472" s="296"/>
    </row>
    <row r="473">
      <c r="A473" s="295"/>
      <c r="B473" s="294"/>
      <c r="C473" s="296"/>
      <c r="D473" s="296"/>
      <c r="E473" s="296"/>
      <c r="F473" s="296"/>
      <c r="G473" s="296"/>
      <c r="H473" s="296"/>
      <c r="I473" s="296"/>
    </row>
    <row r="474">
      <c r="A474" s="295"/>
      <c r="B474" s="294"/>
      <c r="C474" s="296"/>
      <c r="D474" s="296"/>
      <c r="E474" s="296"/>
      <c r="F474" s="296"/>
      <c r="G474" s="296"/>
      <c r="H474" s="296"/>
      <c r="I474" s="296"/>
    </row>
    <row r="475">
      <c r="A475" s="295"/>
      <c r="B475" s="294"/>
      <c r="C475" s="296"/>
      <c r="D475" s="296"/>
      <c r="E475" s="296"/>
      <c r="F475" s="296"/>
      <c r="G475" s="296"/>
      <c r="H475" s="296"/>
      <c r="I475" s="296"/>
    </row>
    <row r="476">
      <c r="A476" s="295"/>
      <c r="B476" s="294"/>
      <c r="C476" s="296"/>
      <c r="D476" s="296"/>
      <c r="E476" s="296"/>
      <c r="F476" s="296"/>
      <c r="G476" s="296"/>
      <c r="H476" s="296"/>
      <c r="I476" s="296"/>
    </row>
    <row r="477">
      <c r="A477" s="295"/>
      <c r="B477" s="294"/>
      <c r="C477" s="296"/>
      <c r="D477" s="296"/>
      <c r="E477" s="296"/>
      <c r="F477" s="296"/>
      <c r="G477" s="296"/>
      <c r="H477" s="296"/>
      <c r="I477" s="296"/>
    </row>
    <row r="478">
      <c r="A478" s="295"/>
      <c r="B478" s="294"/>
      <c r="C478" s="296"/>
      <c r="D478" s="296"/>
      <c r="E478" s="296"/>
      <c r="F478" s="296"/>
      <c r="G478" s="296"/>
      <c r="H478" s="296"/>
      <c r="I478" s="296"/>
    </row>
    <row r="479">
      <c r="A479" s="295"/>
      <c r="B479" s="294"/>
      <c r="C479" s="296"/>
      <c r="D479" s="296"/>
      <c r="E479" s="296"/>
      <c r="F479" s="296"/>
      <c r="G479" s="296"/>
      <c r="H479" s="296"/>
      <c r="I479" s="296"/>
    </row>
    <row r="480">
      <c r="A480" s="295"/>
      <c r="B480" s="294"/>
      <c r="C480" s="296"/>
      <c r="D480" s="296"/>
      <c r="E480" s="296"/>
      <c r="F480" s="296"/>
      <c r="G480" s="296"/>
      <c r="H480" s="296"/>
      <c r="I480" s="296"/>
    </row>
    <row r="481">
      <c r="A481" s="295"/>
      <c r="B481" s="294"/>
      <c r="C481" s="296"/>
      <c r="D481" s="296"/>
      <c r="E481" s="296"/>
      <c r="F481" s="296"/>
      <c r="G481" s="296"/>
      <c r="H481" s="296"/>
      <c r="I481" s="296"/>
    </row>
    <row r="482">
      <c r="A482" s="295"/>
      <c r="B482" s="294"/>
      <c r="C482" s="296"/>
      <c r="D482" s="296"/>
      <c r="E482" s="296"/>
      <c r="F482" s="296"/>
      <c r="G482" s="296"/>
      <c r="H482" s="296"/>
      <c r="I482" s="296"/>
    </row>
    <row r="483">
      <c r="A483" s="295"/>
      <c r="B483" s="294"/>
      <c r="C483" s="296"/>
      <c r="D483" s="296"/>
      <c r="E483" s="296"/>
      <c r="F483" s="296"/>
      <c r="G483" s="296"/>
      <c r="H483" s="296"/>
      <c r="I483" s="296"/>
    </row>
    <row r="484">
      <c r="A484" s="295"/>
      <c r="B484" s="294"/>
      <c r="C484" s="296"/>
      <c r="D484" s="296"/>
      <c r="E484" s="296"/>
      <c r="F484" s="296"/>
      <c r="G484" s="296"/>
      <c r="H484" s="296"/>
      <c r="I484" s="296"/>
    </row>
    <row r="485">
      <c r="A485" s="295"/>
      <c r="B485" s="294"/>
      <c r="C485" s="296"/>
      <c r="D485" s="296"/>
      <c r="E485" s="296"/>
      <c r="F485" s="296"/>
      <c r="G485" s="296"/>
      <c r="H485" s="296"/>
      <c r="I485" s="296"/>
    </row>
    <row r="486">
      <c r="A486" s="295"/>
      <c r="B486" s="294"/>
      <c r="C486" s="296"/>
      <c r="D486" s="296"/>
      <c r="E486" s="296"/>
      <c r="F486" s="296"/>
      <c r="G486" s="296"/>
      <c r="H486" s="296"/>
      <c r="I486" s="296"/>
    </row>
    <row r="487">
      <c r="A487" s="295"/>
      <c r="B487" s="294"/>
      <c r="C487" s="296"/>
      <c r="D487" s="296"/>
      <c r="E487" s="296"/>
      <c r="F487" s="296"/>
      <c r="G487" s="296"/>
      <c r="H487" s="296"/>
      <c r="I487" s="296"/>
    </row>
    <row r="488">
      <c r="A488" s="295"/>
      <c r="B488" s="294"/>
      <c r="C488" s="296"/>
      <c r="D488" s="296"/>
      <c r="E488" s="296"/>
      <c r="F488" s="296"/>
      <c r="G488" s="296"/>
      <c r="H488" s="296"/>
      <c r="I488" s="296"/>
    </row>
    <row r="489">
      <c r="A489" s="295"/>
      <c r="B489" s="294"/>
      <c r="C489" s="296"/>
      <c r="D489" s="296"/>
      <c r="E489" s="296"/>
      <c r="F489" s="296"/>
      <c r="G489" s="296"/>
      <c r="H489" s="296"/>
      <c r="I489" s="296"/>
    </row>
    <row r="490">
      <c r="A490" s="295"/>
      <c r="B490" s="294"/>
      <c r="C490" s="296"/>
      <c r="D490" s="296"/>
      <c r="E490" s="296"/>
      <c r="F490" s="296"/>
      <c r="G490" s="296"/>
      <c r="H490" s="296"/>
      <c r="I490" s="296"/>
    </row>
    <row r="491">
      <c r="A491" s="295"/>
      <c r="B491" s="294"/>
      <c r="C491" s="296"/>
      <c r="D491" s="296"/>
      <c r="E491" s="296"/>
      <c r="F491" s="296"/>
      <c r="G491" s="296"/>
      <c r="H491" s="296"/>
      <c r="I491" s="296"/>
    </row>
    <row r="492">
      <c r="A492" s="295"/>
      <c r="B492" s="294"/>
      <c r="C492" s="296"/>
      <c r="D492" s="296"/>
      <c r="E492" s="296"/>
      <c r="F492" s="296"/>
      <c r="G492" s="296"/>
      <c r="H492" s="296"/>
      <c r="I492" s="296"/>
    </row>
    <row r="493">
      <c r="A493" s="295"/>
      <c r="B493" s="294"/>
      <c r="C493" s="296"/>
      <c r="D493" s="296"/>
      <c r="E493" s="296"/>
      <c r="F493" s="296"/>
      <c r="G493" s="296"/>
      <c r="H493" s="296"/>
      <c r="I493" s="296"/>
    </row>
    <row r="494">
      <c r="A494" s="295"/>
      <c r="B494" s="294"/>
      <c r="C494" s="296"/>
      <c r="D494" s="296"/>
      <c r="E494" s="296"/>
      <c r="F494" s="296"/>
      <c r="G494" s="296"/>
      <c r="H494" s="296"/>
      <c r="I494" s="296"/>
    </row>
    <row r="495">
      <c r="A495" s="295"/>
      <c r="B495" s="294"/>
      <c r="C495" s="296"/>
      <c r="D495" s="296"/>
      <c r="E495" s="296"/>
      <c r="F495" s="296"/>
      <c r="G495" s="296"/>
      <c r="H495" s="296"/>
      <c r="I495" s="296"/>
    </row>
    <row r="496">
      <c r="A496" s="295"/>
      <c r="B496" s="294"/>
      <c r="C496" s="296"/>
      <c r="D496" s="296"/>
      <c r="E496" s="296"/>
      <c r="F496" s="296"/>
      <c r="G496" s="296"/>
      <c r="H496" s="296"/>
      <c r="I496" s="296"/>
    </row>
    <row r="497">
      <c r="A497" s="295"/>
      <c r="B497" s="294"/>
      <c r="C497" s="296"/>
      <c r="D497" s="296"/>
      <c r="E497" s="296"/>
      <c r="F497" s="296"/>
      <c r="G497" s="296"/>
      <c r="H497" s="296"/>
      <c r="I497" s="296"/>
    </row>
    <row r="498">
      <c r="A498" s="295"/>
      <c r="B498" s="294"/>
      <c r="C498" s="296"/>
      <c r="D498" s="296"/>
      <c r="E498" s="296"/>
      <c r="F498" s="296"/>
      <c r="G498" s="296"/>
      <c r="H498" s="296"/>
      <c r="I498" s="296"/>
    </row>
    <row r="499">
      <c r="A499" s="295"/>
      <c r="B499" s="294"/>
      <c r="C499" s="296"/>
      <c r="D499" s="296"/>
      <c r="E499" s="296"/>
      <c r="F499" s="296"/>
      <c r="G499" s="296"/>
      <c r="H499" s="296"/>
      <c r="I499" s="296"/>
    </row>
    <row r="500">
      <c r="A500" s="295"/>
      <c r="B500" s="294"/>
      <c r="C500" s="296"/>
      <c r="D500" s="296"/>
      <c r="E500" s="296"/>
      <c r="F500" s="296"/>
      <c r="G500" s="296"/>
      <c r="H500" s="296"/>
      <c r="I500" s="296"/>
    </row>
    <row r="501">
      <c r="A501" s="295"/>
      <c r="B501" s="294"/>
      <c r="C501" s="296"/>
      <c r="D501" s="296"/>
      <c r="E501" s="296"/>
      <c r="F501" s="296"/>
      <c r="G501" s="296"/>
      <c r="H501" s="296"/>
      <c r="I501" s="296"/>
    </row>
    <row r="502">
      <c r="A502" s="295"/>
      <c r="B502" s="294"/>
      <c r="C502" s="296"/>
      <c r="D502" s="296"/>
      <c r="E502" s="296"/>
      <c r="F502" s="296"/>
      <c r="G502" s="296"/>
      <c r="H502" s="296"/>
      <c r="I502" s="296"/>
    </row>
    <row r="503">
      <c r="A503" s="295"/>
      <c r="B503" s="294"/>
      <c r="C503" s="296"/>
      <c r="D503" s="296"/>
      <c r="E503" s="296"/>
      <c r="F503" s="296"/>
      <c r="G503" s="296"/>
      <c r="H503" s="296"/>
      <c r="I503" s="296"/>
    </row>
    <row r="504">
      <c r="A504" s="295"/>
      <c r="B504" s="294"/>
      <c r="C504" s="296"/>
      <c r="D504" s="296"/>
      <c r="E504" s="296"/>
      <c r="F504" s="296"/>
      <c r="G504" s="296"/>
      <c r="H504" s="296"/>
      <c r="I504" s="296"/>
    </row>
    <row r="505">
      <c r="A505" s="295"/>
      <c r="B505" s="294"/>
      <c r="C505" s="296"/>
      <c r="D505" s="296"/>
      <c r="E505" s="296"/>
      <c r="F505" s="296"/>
      <c r="G505" s="296"/>
      <c r="H505" s="296"/>
      <c r="I505" s="296"/>
    </row>
    <row r="506">
      <c r="A506" s="295"/>
      <c r="B506" s="294"/>
      <c r="C506" s="296"/>
      <c r="D506" s="296"/>
      <c r="E506" s="296"/>
      <c r="F506" s="296"/>
      <c r="G506" s="296"/>
      <c r="H506" s="296"/>
      <c r="I506" s="296"/>
    </row>
    <row r="507">
      <c r="A507" s="295"/>
      <c r="B507" s="294"/>
      <c r="C507" s="296"/>
      <c r="D507" s="296"/>
      <c r="E507" s="296"/>
      <c r="F507" s="296"/>
      <c r="G507" s="296"/>
      <c r="H507" s="296"/>
      <c r="I507" s="296"/>
    </row>
    <row r="508">
      <c r="A508" s="295"/>
      <c r="B508" s="294"/>
      <c r="C508" s="296"/>
      <c r="D508" s="296"/>
      <c r="E508" s="296"/>
      <c r="F508" s="296"/>
      <c r="G508" s="296"/>
      <c r="H508" s="296"/>
      <c r="I508" s="296"/>
    </row>
    <row r="509">
      <c r="A509" s="295"/>
      <c r="B509" s="294"/>
      <c r="C509" s="296"/>
      <c r="D509" s="296"/>
      <c r="E509" s="296"/>
      <c r="F509" s="296"/>
      <c r="G509" s="296"/>
      <c r="H509" s="296"/>
      <c r="I509" s="296"/>
    </row>
    <row r="510">
      <c r="A510" s="295"/>
      <c r="B510" s="294"/>
      <c r="C510" s="296"/>
      <c r="D510" s="296"/>
      <c r="E510" s="296"/>
      <c r="F510" s="296"/>
      <c r="G510" s="296"/>
      <c r="H510" s="296"/>
      <c r="I510" s="296"/>
    </row>
    <row r="511">
      <c r="A511" s="295"/>
      <c r="B511" s="294"/>
      <c r="C511" s="296"/>
      <c r="D511" s="296"/>
      <c r="E511" s="296"/>
      <c r="F511" s="296"/>
      <c r="G511" s="296"/>
      <c r="H511" s="296"/>
      <c r="I511" s="296"/>
    </row>
    <row r="512">
      <c r="A512" s="295"/>
      <c r="B512" s="294"/>
      <c r="C512" s="296"/>
      <c r="D512" s="296"/>
      <c r="E512" s="296"/>
      <c r="F512" s="296"/>
      <c r="G512" s="296"/>
      <c r="H512" s="296"/>
      <c r="I512" s="296"/>
    </row>
    <row r="513">
      <c r="A513" s="295"/>
      <c r="B513" s="294"/>
      <c r="C513" s="296"/>
      <c r="D513" s="296"/>
      <c r="E513" s="296"/>
      <c r="F513" s="296"/>
      <c r="G513" s="296"/>
      <c r="H513" s="296"/>
      <c r="I513" s="296"/>
    </row>
    <row r="514">
      <c r="A514" s="295"/>
      <c r="B514" s="294"/>
      <c r="C514" s="296"/>
      <c r="D514" s="296"/>
      <c r="E514" s="296"/>
      <c r="F514" s="296"/>
      <c r="G514" s="296"/>
      <c r="H514" s="296"/>
      <c r="I514" s="296"/>
    </row>
    <row r="515">
      <c r="A515" s="295"/>
      <c r="B515" s="294"/>
      <c r="C515" s="296"/>
      <c r="D515" s="296"/>
      <c r="E515" s="296"/>
      <c r="F515" s="296"/>
      <c r="G515" s="296"/>
      <c r="H515" s="296"/>
      <c r="I515" s="296"/>
    </row>
    <row r="516">
      <c r="A516" s="295"/>
      <c r="B516" s="294"/>
      <c r="C516" s="296"/>
      <c r="D516" s="296"/>
      <c r="E516" s="296"/>
      <c r="F516" s="296"/>
      <c r="G516" s="296"/>
      <c r="H516" s="296"/>
      <c r="I516" s="296"/>
    </row>
    <row r="517">
      <c r="A517" s="295"/>
      <c r="B517" s="294"/>
      <c r="C517" s="296"/>
      <c r="D517" s="296"/>
      <c r="E517" s="296"/>
      <c r="F517" s="296"/>
      <c r="G517" s="296"/>
      <c r="H517" s="296"/>
      <c r="I517" s="296"/>
    </row>
    <row r="518">
      <c r="A518" s="295"/>
      <c r="B518" s="294"/>
      <c r="C518" s="296"/>
      <c r="D518" s="296"/>
      <c r="E518" s="296"/>
      <c r="F518" s="296"/>
      <c r="G518" s="296"/>
      <c r="H518" s="296"/>
      <c r="I518" s="296"/>
    </row>
    <row r="519">
      <c r="A519" s="295"/>
      <c r="B519" s="294"/>
      <c r="C519" s="296"/>
      <c r="D519" s="296"/>
      <c r="E519" s="296"/>
      <c r="F519" s="296"/>
      <c r="G519" s="296"/>
      <c r="H519" s="296"/>
      <c r="I519" s="296"/>
    </row>
    <row r="520">
      <c r="A520" s="295"/>
      <c r="B520" s="294"/>
      <c r="C520" s="296"/>
      <c r="D520" s="296"/>
      <c r="E520" s="296"/>
      <c r="F520" s="296"/>
      <c r="G520" s="296"/>
      <c r="H520" s="296"/>
      <c r="I520" s="296"/>
    </row>
    <row r="521">
      <c r="A521" s="295"/>
      <c r="B521" s="294"/>
      <c r="C521" s="296"/>
      <c r="D521" s="296"/>
      <c r="E521" s="296"/>
      <c r="F521" s="296"/>
      <c r="G521" s="296"/>
      <c r="H521" s="296"/>
      <c r="I521" s="296"/>
    </row>
    <row r="522">
      <c r="A522" s="295"/>
      <c r="B522" s="294"/>
      <c r="C522" s="296"/>
      <c r="D522" s="296"/>
      <c r="E522" s="296"/>
      <c r="F522" s="296"/>
      <c r="G522" s="296"/>
      <c r="H522" s="296"/>
      <c r="I522" s="296"/>
    </row>
    <row r="523">
      <c r="A523" s="295"/>
      <c r="B523" s="294"/>
      <c r="C523" s="296"/>
      <c r="D523" s="296"/>
      <c r="E523" s="296"/>
      <c r="F523" s="296"/>
      <c r="G523" s="296"/>
      <c r="H523" s="296"/>
      <c r="I523" s="296"/>
    </row>
    <row r="524">
      <c r="A524" s="295"/>
      <c r="B524" s="294"/>
      <c r="C524" s="296"/>
      <c r="D524" s="296"/>
      <c r="E524" s="296"/>
      <c r="F524" s="296"/>
      <c r="G524" s="296"/>
      <c r="H524" s="296"/>
      <c r="I524" s="296"/>
    </row>
    <row r="525">
      <c r="A525" s="295"/>
      <c r="B525" s="294"/>
      <c r="C525" s="296"/>
      <c r="D525" s="296"/>
      <c r="E525" s="296"/>
      <c r="F525" s="296"/>
      <c r="G525" s="296"/>
      <c r="H525" s="296"/>
      <c r="I525" s="296"/>
    </row>
    <row r="526">
      <c r="A526" s="295"/>
      <c r="B526" s="294"/>
      <c r="C526" s="296"/>
      <c r="D526" s="296"/>
      <c r="E526" s="296"/>
      <c r="F526" s="296"/>
      <c r="G526" s="296"/>
      <c r="H526" s="296"/>
      <c r="I526" s="296"/>
    </row>
    <row r="527">
      <c r="A527" s="295"/>
      <c r="B527" s="294"/>
      <c r="C527" s="296"/>
      <c r="D527" s="296"/>
      <c r="E527" s="296"/>
      <c r="F527" s="296"/>
      <c r="G527" s="296"/>
      <c r="H527" s="296"/>
      <c r="I527" s="296"/>
    </row>
    <row r="528">
      <c r="A528" s="295"/>
      <c r="B528" s="294"/>
      <c r="C528" s="296"/>
      <c r="D528" s="296"/>
      <c r="E528" s="296"/>
      <c r="F528" s="296"/>
      <c r="G528" s="296"/>
      <c r="H528" s="296"/>
      <c r="I528" s="296"/>
    </row>
    <row r="529">
      <c r="A529" s="295"/>
      <c r="B529" s="294"/>
      <c r="C529" s="296"/>
      <c r="D529" s="296"/>
      <c r="E529" s="296"/>
      <c r="F529" s="296"/>
      <c r="G529" s="296"/>
      <c r="H529" s="296"/>
      <c r="I529" s="296"/>
    </row>
    <row r="530">
      <c r="A530" s="295"/>
      <c r="B530" s="294"/>
      <c r="C530" s="296"/>
      <c r="D530" s="296"/>
      <c r="E530" s="296"/>
      <c r="F530" s="296"/>
      <c r="G530" s="296"/>
      <c r="H530" s="296"/>
      <c r="I530" s="296"/>
    </row>
    <row r="531">
      <c r="A531" s="295"/>
      <c r="B531" s="294"/>
      <c r="C531" s="296"/>
      <c r="D531" s="296"/>
      <c r="E531" s="296"/>
      <c r="F531" s="296"/>
      <c r="G531" s="296"/>
      <c r="H531" s="296"/>
      <c r="I531" s="296"/>
    </row>
    <row r="532">
      <c r="A532" s="295"/>
      <c r="B532" s="294"/>
      <c r="C532" s="296"/>
      <c r="D532" s="296"/>
      <c r="E532" s="296"/>
      <c r="F532" s="296"/>
      <c r="G532" s="296"/>
      <c r="H532" s="296"/>
      <c r="I532" s="296"/>
    </row>
    <row r="533">
      <c r="A533" s="295"/>
      <c r="B533" s="294"/>
      <c r="C533" s="296"/>
      <c r="D533" s="296"/>
      <c r="E533" s="296"/>
      <c r="F533" s="296"/>
      <c r="G533" s="296"/>
      <c r="H533" s="296"/>
      <c r="I533" s="296"/>
    </row>
    <row r="534">
      <c r="A534" s="295"/>
      <c r="B534" s="294"/>
      <c r="C534" s="296"/>
      <c r="D534" s="296"/>
      <c r="E534" s="296"/>
      <c r="F534" s="296"/>
      <c r="G534" s="296"/>
      <c r="H534" s="296"/>
      <c r="I534" s="296"/>
    </row>
    <row r="535">
      <c r="A535" s="295"/>
      <c r="B535" s="294"/>
      <c r="C535" s="296"/>
      <c r="D535" s="296"/>
      <c r="E535" s="296"/>
      <c r="F535" s="296"/>
      <c r="G535" s="296"/>
      <c r="H535" s="296"/>
      <c r="I535" s="296"/>
    </row>
    <row r="536">
      <c r="A536" s="295"/>
      <c r="B536" s="294"/>
      <c r="C536" s="296"/>
      <c r="D536" s="296"/>
      <c r="E536" s="296"/>
      <c r="F536" s="296"/>
      <c r="G536" s="296"/>
      <c r="H536" s="296"/>
      <c r="I536" s="296"/>
    </row>
    <row r="537">
      <c r="A537" s="295"/>
      <c r="B537" s="294"/>
      <c r="C537" s="296"/>
      <c r="D537" s="296"/>
      <c r="E537" s="296"/>
      <c r="F537" s="296"/>
      <c r="G537" s="296"/>
      <c r="H537" s="296"/>
      <c r="I537" s="296"/>
    </row>
    <row r="538">
      <c r="A538" s="295"/>
      <c r="B538" s="294"/>
      <c r="C538" s="296"/>
      <c r="D538" s="296"/>
      <c r="E538" s="296"/>
      <c r="F538" s="296"/>
      <c r="G538" s="296"/>
      <c r="H538" s="296"/>
      <c r="I538" s="296"/>
    </row>
    <row r="539">
      <c r="A539" s="295"/>
      <c r="B539" s="294"/>
      <c r="C539" s="296"/>
      <c r="D539" s="296"/>
      <c r="E539" s="296"/>
      <c r="F539" s="296"/>
      <c r="G539" s="296"/>
      <c r="H539" s="296"/>
      <c r="I539" s="296"/>
    </row>
    <row r="540">
      <c r="A540" s="295"/>
      <c r="B540" s="294"/>
      <c r="C540" s="296"/>
      <c r="D540" s="296"/>
      <c r="E540" s="296"/>
      <c r="F540" s="296"/>
      <c r="G540" s="296"/>
      <c r="H540" s="296"/>
      <c r="I540" s="296"/>
    </row>
    <row r="541">
      <c r="A541" s="295"/>
      <c r="B541" s="294"/>
      <c r="C541" s="296"/>
      <c r="D541" s="296"/>
      <c r="E541" s="296"/>
      <c r="F541" s="296"/>
      <c r="G541" s="296"/>
      <c r="H541" s="296"/>
      <c r="I541" s="296"/>
    </row>
    <row r="542">
      <c r="A542" s="295"/>
      <c r="B542" s="294"/>
      <c r="C542" s="296"/>
      <c r="D542" s="296"/>
      <c r="E542" s="296"/>
      <c r="F542" s="296"/>
      <c r="G542" s="296"/>
      <c r="H542" s="296"/>
      <c r="I542" s="296"/>
    </row>
    <row r="543">
      <c r="A543" s="295"/>
      <c r="B543" s="294"/>
      <c r="C543" s="296"/>
      <c r="D543" s="296"/>
      <c r="E543" s="296"/>
      <c r="F543" s="296"/>
      <c r="G543" s="296"/>
      <c r="H543" s="296"/>
      <c r="I543" s="296"/>
    </row>
    <row r="544">
      <c r="A544" s="295"/>
      <c r="B544" s="294"/>
      <c r="C544" s="296"/>
      <c r="D544" s="296"/>
      <c r="E544" s="296"/>
      <c r="F544" s="296"/>
      <c r="G544" s="296"/>
      <c r="H544" s="296"/>
      <c r="I544" s="296"/>
    </row>
    <row r="545">
      <c r="A545" s="295"/>
      <c r="B545" s="294"/>
      <c r="C545" s="296"/>
      <c r="D545" s="296"/>
      <c r="E545" s="296"/>
      <c r="F545" s="296"/>
      <c r="G545" s="296"/>
      <c r="H545" s="296"/>
      <c r="I545" s="296"/>
    </row>
    <row r="546">
      <c r="A546" s="295"/>
      <c r="B546" s="294"/>
      <c r="C546" s="296"/>
      <c r="D546" s="296"/>
      <c r="E546" s="296"/>
      <c r="F546" s="296"/>
      <c r="G546" s="296"/>
      <c r="H546" s="296"/>
      <c r="I546" s="296"/>
    </row>
    <row r="547">
      <c r="A547" s="295"/>
      <c r="B547" s="294"/>
      <c r="C547" s="296"/>
      <c r="D547" s="296"/>
      <c r="E547" s="296"/>
      <c r="F547" s="296"/>
      <c r="G547" s="296"/>
      <c r="H547" s="296"/>
      <c r="I547" s="296"/>
    </row>
    <row r="548">
      <c r="A548" s="295"/>
      <c r="B548" s="294"/>
      <c r="C548" s="296"/>
      <c r="D548" s="296"/>
      <c r="E548" s="296"/>
      <c r="F548" s="296"/>
      <c r="G548" s="296"/>
      <c r="H548" s="296"/>
      <c r="I548" s="296"/>
    </row>
    <row r="549">
      <c r="A549" s="295"/>
      <c r="B549" s="294"/>
      <c r="C549" s="296"/>
      <c r="D549" s="296"/>
      <c r="E549" s="296"/>
      <c r="F549" s="296"/>
      <c r="G549" s="296"/>
      <c r="H549" s="296"/>
      <c r="I549" s="296"/>
    </row>
    <row r="550">
      <c r="A550" s="295"/>
      <c r="B550" s="294"/>
      <c r="C550" s="296"/>
      <c r="D550" s="296"/>
      <c r="E550" s="296"/>
      <c r="F550" s="296"/>
      <c r="G550" s="296"/>
      <c r="H550" s="296"/>
      <c r="I550" s="296"/>
    </row>
    <row r="551">
      <c r="A551" s="295"/>
      <c r="B551" s="294"/>
      <c r="C551" s="296"/>
      <c r="D551" s="296"/>
      <c r="E551" s="296"/>
      <c r="F551" s="296"/>
      <c r="G551" s="296"/>
      <c r="H551" s="296"/>
      <c r="I551" s="296"/>
    </row>
    <row r="552">
      <c r="A552" s="295"/>
      <c r="B552" s="294"/>
      <c r="C552" s="296"/>
      <c r="D552" s="296"/>
      <c r="E552" s="296"/>
      <c r="F552" s="296"/>
      <c r="G552" s="296"/>
      <c r="H552" s="296"/>
      <c r="I552" s="296"/>
    </row>
    <row r="553">
      <c r="A553" s="295"/>
      <c r="B553" s="294"/>
      <c r="C553" s="296"/>
      <c r="D553" s="296"/>
      <c r="E553" s="296"/>
      <c r="F553" s="296"/>
      <c r="G553" s="296"/>
      <c r="H553" s="296"/>
      <c r="I553" s="296"/>
    </row>
    <row r="554">
      <c r="A554" s="295"/>
      <c r="B554" s="294"/>
      <c r="C554" s="296"/>
      <c r="D554" s="296"/>
      <c r="E554" s="296"/>
      <c r="F554" s="296"/>
      <c r="G554" s="296"/>
      <c r="H554" s="296"/>
      <c r="I554" s="296"/>
    </row>
    <row r="555">
      <c r="A555" s="295"/>
      <c r="B555" s="294"/>
      <c r="C555" s="296"/>
      <c r="D555" s="296"/>
      <c r="E555" s="296"/>
      <c r="F555" s="296"/>
      <c r="G555" s="296"/>
      <c r="H555" s="296"/>
      <c r="I555" s="296"/>
    </row>
    <row r="556">
      <c r="A556" s="295"/>
      <c r="B556" s="294"/>
      <c r="C556" s="296"/>
      <c r="D556" s="296"/>
      <c r="E556" s="296"/>
      <c r="F556" s="296"/>
      <c r="G556" s="296"/>
      <c r="H556" s="296"/>
      <c r="I556" s="296"/>
    </row>
    <row r="557">
      <c r="A557" s="295"/>
      <c r="B557" s="294"/>
      <c r="C557" s="296"/>
      <c r="D557" s="296"/>
      <c r="E557" s="296"/>
      <c r="F557" s="296"/>
      <c r="G557" s="296"/>
      <c r="H557" s="296"/>
      <c r="I557" s="296"/>
    </row>
    <row r="558">
      <c r="A558" s="295"/>
      <c r="B558" s="294"/>
      <c r="C558" s="296"/>
      <c r="D558" s="296"/>
      <c r="E558" s="296"/>
      <c r="F558" s="296"/>
      <c r="G558" s="296"/>
      <c r="H558" s="296"/>
      <c r="I558" s="296"/>
    </row>
    <row r="559">
      <c r="A559" s="295"/>
      <c r="B559" s="294"/>
      <c r="C559" s="296"/>
      <c r="D559" s="296"/>
      <c r="E559" s="296"/>
      <c r="F559" s="296"/>
      <c r="G559" s="296"/>
      <c r="H559" s="296"/>
      <c r="I559" s="296"/>
    </row>
    <row r="560">
      <c r="A560" s="295"/>
      <c r="B560" s="294"/>
      <c r="C560" s="296"/>
      <c r="D560" s="296"/>
      <c r="E560" s="296"/>
      <c r="F560" s="296"/>
      <c r="G560" s="296"/>
      <c r="H560" s="296"/>
      <c r="I560" s="296"/>
    </row>
    <row r="561">
      <c r="A561" s="295"/>
      <c r="B561" s="294"/>
      <c r="C561" s="296"/>
      <c r="D561" s="296"/>
      <c r="E561" s="296"/>
      <c r="F561" s="296"/>
      <c r="G561" s="296"/>
      <c r="H561" s="296"/>
      <c r="I561" s="296"/>
    </row>
    <row r="562">
      <c r="A562" s="295"/>
      <c r="B562" s="294"/>
      <c r="C562" s="296"/>
      <c r="D562" s="296"/>
      <c r="E562" s="296"/>
      <c r="F562" s="296"/>
      <c r="G562" s="296"/>
      <c r="H562" s="296"/>
      <c r="I562" s="296"/>
    </row>
    <row r="563">
      <c r="A563" s="295"/>
      <c r="B563" s="294"/>
      <c r="C563" s="296"/>
      <c r="D563" s="296"/>
      <c r="E563" s="296"/>
      <c r="F563" s="296"/>
      <c r="G563" s="296"/>
      <c r="H563" s="296"/>
      <c r="I563" s="296"/>
    </row>
    <row r="564">
      <c r="A564" s="295"/>
      <c r="B564" s="294"/>
      <c r="C564" s="296"/>
      <c r="D564" s="296"/>
      <c r="E564" s="296"/>
      <c r="F564" s="296"/>
      <c r="G564" s="296"/>
      <c r="H564" s="296"/>
      <c r="I564" s="296"/>
    </row>
    <row r="565">
      <c r="A565" s="295"/>
      <c r="B565" s="294"/>
      <c r="C565" s="296"/>
      <c r="D565" s="296"/>
      <c r="E565" s="296"/>
      <c r="F565" s="296"/>
      <c r="G565" s="296"/>
      <c r="H565" s="296"/>
      <c r="I565" s="296"/>
    </row>
    <row r="566">
      <c r="A566" s="295"/>
      <c r="B566" s="294"/>
      <c r="C566" s="296"/>
      <c r="D566" s="296"/>
      <c r="E566" s="296"/>
      <c r="F566" s="296"/>
      <c r="G566" s="296"/>
      <c r="H566" s="296"/>
      <c r="I566" s="296"/>
    </row>
    <row r="567">
      <c r="A567" s="295"/>
      <c r="B567" s="294"/>
      <c r="C567" s="296"/>
      <c r="D567" s="296"/>
      <c r="E567" s="296"/>
      <c r="F567" s="296"/>
      <c r="G567" s="296"/>
      <c r="H567" s="296"/>
      <c r="I567" s="296"/>
    </row>
    <row r="568">
      <c r="A568" s="295"/>
      <c r="B568" s="294"/>
      <c r="C568" s="296"/>
      <c r="D568" s="296"/>
      <c r="E568" s="296"/>
      <c r="F568" s="296"/>
      <c r="G568" s="296"/>
      <c r="H568" s="296"/>
      <c r="I568" s="296"/>
    </row>
    <row r="569">
      <c r="A569" s="295"/>
      <c r="B569" s="294"/>
      <c r="C569" s="296"/>
      <c r="D569" s="296"/>
      <c r="E569" s="296"/>
      <c r="F569" s="296"/>
      <c r="G569" s="296"/>
      <c r="H569" s="296"/>
      <c r="I569" s="296"/>
    </row>
    <row r="570">
      <c r="A570" s="295"/>
      <c r="B570" s="294"/>
      <c r="C570" s="296"/>
      <c r="D570" s="296"/>
      <c r="E570" s="296"/>
      <c r="F570" s="296"/>
      <c r="G570" s="296"/>
      <c r="H570" s="296"/>
      <c r="I570" s="296"/>
    </row>
    <row r="571">
      <c r="A571" s="295"/>
      <c r="B571" s="294"/>
      <c r="C571" s="296"/>
      <c r="D571" s="296"/>
      <c r="E571" s="296"/>
      <c r="F571" s="296"/>
      <c r="G571" s="296"/>
      <c r="H571" s="296"/>
      <c r="I571" s="296"/>
    </row>
    <row r="572">
      <c r="A572" s="295"/>
      <c r="B572" s="294"/>
      <c r="C572" s="296"/>
      <c r="D572" s="296"/>
      <c r="E572" s="296"/>
      <c r="F572" s="296"/>
      <c r="G572" s="296"/>
      <c r="H572" s="296"/>
      <c r="I572" s="296"/>
    </row>
    <row r="573">
      <c r="A573" s="295"/>
      <c r="B573" s="294"/>
      <c r="C573" s="296"/>
      <c r="D573" s="296"/>
      <c r="E573" s="296"/>
      <c r="F573" s="296"/>
      <c r="G573" s="296"/>
      <c r="H573" s="296"/>
      <c r="I573" s="296"/>
    </row>
    <row r="574">
      <c r="A574" s="295"/>
      <c r="B574" s="294"/>
      <c r="C574" s="296"/>
      <c r="D574" s="296"/>
      <c r="E574" s="296"/>
      <c r="F574" s="296"/>
      <c r="G574" s="296"/>
      <c r="H574" s="296"/>
      <c r="I574" s="296"/>
    </row>
    <row r="575">
      <c r="A575" s="295"/>
      <c r="B575" s="294"/>
      <c r="C575" s="296"/>
      <c r="D575" s="296"/>
      <c r="E575" s="296"/>
      <c r="F575" s="296"/>
      <c r="G575" s="296"/>
      <c r="H575" s="296"/>
      <c r="I575" s="296"/>
    </row>
    <row r="576">
      <c r="A576" s="295"/>
      <c r="B576" s="294"/>
      <c r="C576" s="296"/>
      <c r="D576" s="296"/>
      <c r="E576" s="296"/>
      <c r="F576" s="296"/>
      <c r="G576" s="296"/>
      <c r="H576" s="296"/>
      <c r="I576" s="296"/>
    </row>
    <row r="577">
      <c r="A577" s="295"/>
      <c r="B577" s="294"/>
      <c r="C577" s="296"/>
      <c r="D577" s="296"/>
      <c r="E577" s="296"/>
      <c r="F577" s="296"/>
      <c r="G577" s="296"/>
      <c r="H577" s="296"/>
      <c r="I577" s="296"/>
    </row>
    <row r="578">
      <c r="A578" s="295"/>
      <c r="B578" s="294"/>
      <c r="C578" s="296"/>
      <c r="D578" s="296"/>
      <c r="E578" s="296"/>
      <c r="F578" s="296"/>
      <c r="G578" s="296"/>
      <c r="H578" s="296"/>
      <c r="I578" s="296"/>
    </row>
    <row r="579">
      <c r="A579" s="295"/>
      <c r="B579" s="294"/>
      <c r="C579" s="296"/>
      <c r="D579" s="296"/>
      <c r="E579" s="296"/>
      <c r="F579" s="296"/>
      <c r="G579" s="296"/>
      <c r="H579" s="296"/>
      <c r="I579" s="296"/>
    </row>
    <row r="580">
      <c r="A580" s="295"/>
      <c r="B580" s="294"/>
      <c r="C580" s="296"/>
      <c r="D580" s="296"/>
      <c r="E580" s="296"/>
      <c r="F580" s="296"/>
      <c r="G580" s="296"/>
      <c r="H580" s="296"/>
      <c r="I580" s="296"/>
    </row>
    <row r="581">
      <c r="A581" s="295"/>
      <c r="B581" s="294"/>
      <c r="C581" s="296"/>
      <c r="D581" s="296"/>
      <c r="E581" s="296"/>
      <c r="F581" s="296"/>
      <c r="G581" s="296"/>
      <c r="H581" s="296"/>
      <c r="I581" s="296"/>
    </row>
    <row r="582">
      <c r="A582" s="295"/>
      <c r="B582" s="294"/>
      <c r="C582" s="296"/>
      <c r="D582" s="296"/>
      <c r="E582" s="296"/>
      <c r="F582" s="296"/>
      <c r="G582" s="296"/>
      <c r="H582" s="296"/>
      <c r="I582" s="296"/>
    </row>
    <row r="583">
      <c r="A583" s="295"/>
      <c r="B583" s="294"/>
      <c r="C583" s="296"/>
      <c r="D583" s="296"/>
      <c r="E583" s="296"/>
      <c r="F583" s="296"/>
      <c r="G583" s="296"/>
      <c r="H583" s="296"/>
      <c r="I583" s="296"/>
    </row>
    <row r="584">
      <c r="A584" s="295"/>
      <c r="B584" s="294"/>
      <c r="C584" s="296"/>
      <c r="D584" s="296"/>
      <c r="E584" s="296"/>
      <c r="F584" s="296"/>
      <c r="G584" s="296"/>
      <c r="H584" s="296"/>
      <c r="I584" s="296"/>
    </row>
    <row r="585">
      <c r="A585" s="295"/>
      <c r="B585" s="294"/>
      <c r="C585" s="296"/>
      <c r="D585" s="296"/>
      <c r="E585" s="296"/>
      <c r="F585" s="296"/>
      <c r="G585" s="296"/>
      <c r="H585" s="296"/>
      <c r="I585" s="296"/>
    </row>
    <row r="586">
      <c r="A586" s="295"/>
      <c r="B586" s="294"/>
      <c r="C586" s="296"/>
      <c r="D586" s="296"/>
      <c r="E586" s="296"/>
      <c r="F586" s="296"/>
      <c r="G586" s="296"/>
      <c r="H586" s="296"/>
      <c r="I586" s="296"/>
    </row>
    <row r="587">
      <c r="A587" s="295"/>
      <c r="B587" s="294"/>
      <c r="C587" s="296"/>
      <c r="D587" s="296"/>
      <c r="E587" s="296"/>
      <c r="F587" s="296"/>
      <c r="G587" s="296"/>
      <c r="H587" s="296"/>
      <c r="I587" s="296"/>
    </row>
    <row r="588">
      <c r="A588" s="295"/>
      <c r="B588" s="294"/>
      <c r="C588" s="296"/>
      <c r="D588" s="296"/>
      <c r="E588" s="296"/>
      <c r="F588" s="296"/>
      <c r="G588" s="296"/>
      <c r="H588" s="296"/>
      <c r="I588" s="296"/>
    </row>
    <row r="589">
      <c r="A589" s="295"/>
      <c r="B589" s="294"/>
      <c r="C589" s="296"/>
      <c r="D589" s="296"/>
      <c r="E589" s="296"/>
      <c r="F589" s="296"/>
      <c r="G589" s="296"/>
      <c r="H589" s="296"/>
      <c r="I589" s="296"/>
    </row>
    <row r="590">
      <c r="A590" s="295"/>
      <c r="B590" s="294"/>
      <c r="C590" s="296"/>
      <c r="D590" s="296"/>
      <c r="E590" s="296"/>
      <c r="F590" s="296"/>
      <c r="G590" s="296"/>
      <c r="H590" s="296"/>
      <c r="I590" s="296"/>
    </row>
    <row r="591">
      <c r="A591" s="295"/>
      <c r="B591" s="294"/>
      <c r="C591" s="296"/>
      <c r="D591" s="296"/>
      <c r="E591" s="296"/>
      <c r="F591" s="296"/>
      <c r="G591" s="296"/>
      <c r="H591" s="296"/>
      <c r="I591" s="296"/>
    </row>
    <row r="592">
      <c r="A592" s="295"/>
      <c r="B592" s="294"/>
      <c r="C592" s="296"/>
      <c r="D592" s="296"/>
      <c r="E592" s="296"/>
      <c r="F592" s="296"/>
      <c r="G592" s="296"/>
      <c r="H592" s="296"/>
      <c r="I592" s="296"/>
    </row>
    <row r="593">
      <c r="A593" s="295"/>
      <c r="B593" s="294"/>
      <c r="C593" s="296"/>
      <c r="D593" s="296"/>
      <c r="E593" s="296"/>
      <c r="F593" s="296"/>
      <c r="G593" s="296"/>
      <c r="H593" s="296"/>
      <c r="I593" s="296"/>
    </row>
    <row r="594">
      <c r="A594" s="295"/>
      <c r="B594" s="294"/>
      <c r="C594" s="296"/>
      <c r="D594" s="296"/>
      <c r="E594" s="296"/>
      <c r="F594" s="296"/>
      <c r="G594" s="296"/>
      <c r="H594" s="296"/>
      <c r="I594" s="296"/>
    </row>
    <row r="595">
      <c r="A595" s="295"/>
      <c r="B595" s="294"/>
      <c r="C595" s="296"/>
      <c r="D595" s="296"/>
      <c r="E595" s="296"/>
      <c r="F595" s="296"/>
      <c r="G595" s="296"/>
      <c r="H595" s="296"/>
      <c r="I595" s="296"/>
    </row>
    <row r="596">
      <c r="A596" s="295"/>
      <c r="B596" s="294"/>
      <c r="C596" s="296"/>
      <c r="D596" s="296"/>
      <c r="E596" s="296"/>
      <c r="F596" s="296"/>
      <c r="G596" s="296"/>
      <c r="H596" s="296"/>
      <c r="I596" s="296"/>
    </row>
    <row r="597">
      <c r="A597" s="295"/>
      <c r="B597" s="294"/>
      <c r="C597" s="296"/>
      <c r="D597" s="296"/>
      <c r="E597" s="296"/>
      <c r="F597" s="296"/>
      <c r="G597" s="296"/>
      <c r="H597" s="296"/>
      <c r="I597" s="296"/>
    </row>
    <row r="598">
      <c r="A598" s="295"/>
      <c r="B598" s="294"/>
      <c r="C598" s="296"/>
      <c r="D598" s="296"/>
      <c r="E598" s="296"/>
      <c r="F598" s="296"/>
      <c r="G598" s="296"/>
      <c r="H598" s="296"/>
      <c r="I598" s="296"/>
    </row>
    <row r="599">
      <c r="A599" s="295"/>
      <c r="B599" s="294"/>
      <c r="C599" s="296"/>
      <c r="D599" s="296"/>
      <c r="E599" s="296"/>
      <c r="F599" s="296"/>
      <c r="G599" s="296"/>
      <c r="H599" s="296"/>
      <c r="I599" s="296"/>
    </row>
    <row r="600">
      <c r="A600" s="295"/>
      <c r="B600" s="294"/>
      <c r="C600" s="296"/>
      <c r="D600" s="296"/>
      <c r="E600" s="296"/>
      <c r="F600" s="296"/>
      <c r="G600" s="296"/>
      <c r="H600" s="296"/>
      <c r="I600" s="296"/>
    </row>
    <row r="601">
      <c r="A601" s="295"/>
      <c r="B601" s="294"/>
      <c r="C601" s="296"/>
      <c r="D601" s="296"/>
      <c r="E601" s="296"/>
      <c r="F601" s="296"/>
      <c r="G601" s="296"/>
      <c r="H601" s="296"/>
      <c r="I601" s="296"/>
    </row>
    <row r="602">
      <c r="A602" s="295"/>
      <c r="B602" s="294"/>
      <c r="C602" s="296"/>
      <c r="D602" s="296"/>
      <c r="E602" s="296"/>
      <c r="F602" s="296"/>
      <c r="G602" s="296"/>
      <c r="H602" s="296"/>
      <c r="I602" s="296"/>
    </row>
    <row r="603">
      <c r="A603" s="295"/>
      <c r="B603" s="294"/>
      <c r="C603" s="296"/>
      <c r="D603" s="296"/>
      <c r="E603" s="296"/>
      <c r="F603" s="296"/>
      <c r="G603" s="296"/>
      <c r="H603" s="296"/>
      <c r="I603" s="296"/>
    </row>
    <row r="604">
      <c r="A604" s="295"/>
      <c r="B604" s="294"/>
      <c r="C604" s="296"/>
      <c r="D604" s="296"/>
      <c r="E604" s="296"/>
      <c r="F604" s="296"/>
      <c r="G604" s="296"/>
      <c r="H604" s="296"/>
      <c r="I604" s="296"/>
    </row>
    <row r="605">
      <c r="A605" s="295"/>
      <c r="B605" s="294"/>
      <c r="C605" s="296"/>
      <c r="D605" s="296"/>
      <c r="E605" s="296"/>
      <c r="F605" s="296"/>
      <c r="G605" s="296"/>
      <c r="H605" s="296"/>
      <c r="I605" s="296"/>
    </row>
    <row r="606">
      <c r="A606" s="295"/>
      <c r="B606" s="294"/>
      <c r="C606" s="296"/>
      <c r="D606" s="296"/>
      <c r="E606" s="296"/>
      <c r="F606" s="296"/>
      <c r="G606" s="296"/>
      <c r="H606" s="296"/>
      <c r="I606" s="296"/>
    </row>
    <row r="607">
      <c r="A607" s="295"/>
      <c r="B607" s="294"/>
      <c r="C607" s="296"/>
      <c r="D607" s="296"/>
      <c r="E607" s="296"/>
      <c r="F607" s="296"/>
      <c r="G607" s="296"/>
      <c r="H607" s="296"/>
      <c r="I607" s="296"/>
    </row>
    <row r="608">
      <c r="A608" s="295"/>
      <c r="B608" s="294"/>
      <c r="C608" s="296"/>
      <c r="D608" s="296"/>
      <c r="E608" s="296"/>
      <c r="F608" s="296"/>
      <c r="G608" s="296"/>
      <c r="H608" s="296"/>
      <c r="I608" s="296"/>
    </row>
    <row r="609">
      <c r="A609" s="295"/>
      <c r="B609" s="294"/>
      <c r="C609" s="296"/>
      <c r="D609" s="296"/>
      <c r="E609" s="296"/>
      <c r="F609" s="296"/>
      <c r="G609" s="296"/>
      <c r="H609" s="296"/>
      <c r="I609" s="296"/>
    </row>
    <row r="610">
      <c r="A610" s="295"/>
      <c r="B610" s="294"/>
      <c r="C610" s="296"/>
      <c r="D610" s="296"/>
      <c r="E610" s="296"/>
      <c r="F610" s="296"/>
      <c r="G610" s="296"/>
      <c r="H610" s="296"/>
      <c r="I610" s="296"/>
    </row>
    <row r="611">
      <c r="A611" s="295"/>
      <c r="B611" s="294"/>
      <c r="C611" s="296"/>
      <c r="D611" s="296"/>
      <c r="E611" s="296"/>
      <c r="F611" s="296"/>
      <c r="G611" s="296"/>
      <c r="H611" s="296"/>
      <c r="I611" s="296"/>
    </row>
    <row r="612">
      <c r="A612" s="295"/>
      <c r="B612" s="294"/>
      <c r="C612" s="296"/>
      <c r="D612" s="296"/>
      <c r="E612" s="296"/>
      <c r="F612" s="296"/>
      <c r="G612" s="296"/>
      <c r="H612" s="296"/>
      <c r="I612" s="296"/>
    </row>
    <row r="613">
      <c r="A613" s="295"/>
      <c r="B613" s="294"/>
      <c r="C613" s="296"/>
      <c r="D613" s="296"/>
      <c r="E613" s="296"/>
      <c r="F613" s="296"/>
      <c r="G613" s="296"/>
      <c r="H613" s="296"/>
      <c r="I613" s="296"/>
    </row>
    <row r="614">
      <c r="A614" s="295"/>
      <c r="B614" s="294"/>
      <c r="C614" s="296"/>
      <c r="D614" s="296"/>
      <c r="E614" s="296"/>
      <c r="F614" s="296"/>
      <c r="G614" s="296"/>
      <c r="H614" s="296"/>
      <c r="I614" s="296"/>
    </row>
    <row r="615">
      <c r="A615" s="295"/>
      <c r="B615" s="294"/>
      <c r="C615" s="296"/>
      <c r="D615" s="296"/>
      <c r="E615" s="296"/>
      <c r="F615" s="296"/>
      <c r="G615" s="296"/>
      <c r="H615" s="296"/>
      <c r="I615" s="296"/>
    </row>
    <row r="616">
      <c r="A616" s="295"/>
      <c r="B616" s="294"/>
      <c r="C616" s="296"/>
      <c r="D616" s="296"/>
      <c r="E616" s="296"/>
      <c r="F616" s="296"/>
      <c r="G616" s="296"/>
      <c r="H616" s="296"/>
      <c r="I616" s="296"/>
    </row>
    <row r="617">
      <c r="A617" s="295"/>
      <c r="B617" s="294"/>
      <c r="C617" s="296"/>
      <c r="D617" s="296"/>
      <c r="E617" s="296"/>
      <c r="F617" s="296"/>
      <c r="G617" s="296"/>
      <c r="H617" s="296"/>
      <c r="I617" s="296"/>
    </row>
    <row r="618">
      <c r="A618" s="295"/>
      <c r="B618" s="294"/>
      <c r="C618" s="296"/>
      <c r="D618" s="296"/>
      <c r="E618" s="296"/>
      <c r="F618" s="296"/>
      <c r="G618" s="296"/>
      <c r="H618" s="296"/>
      <c r="I618" s="296"/>
    </row>
    <row r="619">
      <c r="A619" s="295"/>
      <c r="B619" s="294"/>
      <c r="C619" s="296"/>
      <c r="D619" s="296"/>
      <c r="E619" s="296"/>
      <c r="F619" s="296"/>
      <c r="G619" s="296"/>
      <c r="H619" s="296"/>
      <c r="I619" s="296"/>
    </row>
    <row r="620">
      <c r="A620" s="295"/>
      <c r="B620" s="294"/>
      <c r="C620" s="296"/>
      <c r="D620" s="296"/>
      <c r="E620" s="296"/>
      <c r="F620" s="296"/>
      <c r="G620" s="296"/>
      <c r="H620" s="296"/>
      <c r="I620" s="296"/>
    </row>
    <row r="621">
      <c r="A621" s="295"/>
      <c r="B621" s="294"/>
      <c r="C621" s="296"/>
      <c r="D621" s="296"/>
      <c r="E621" s="296"/>
      <c r="F621" s="296"/>
      <c r="G621" s="296"/>
      <c r="H621" s="296"/>
      <c r="I621" s="296"/>
    </row>
    <row r="622">
      <c r="A622" s="295"/>
      <c r="B622" s="294"/>
      <c r="C622" s="296"/>
      <c r="D622" s="296"/>
      <c r="E622" s="296"/>
      <c r="F622" s="296"/>
      <c r="G622" s="296"/>
      <c r="H622" s="296"/>
      <c r="I622" s="296"/>
    </row>
    <row r="623">
      <c r="A623" s="295"/>
      <c r="B623" s="294"/>
      <c r="C623" s="296"/>
      <c r="D623" s="296"/>
      <c r="E623" s="296"/>
      <c r="F623" s="296"/>
      <c r="G623" s="296"/>
      <c r="H623" s="296"/>
      <c r="I623" s="296"/>
    </row>
    <row r="624">
      <c r="A624" s="295"/>
      <c r="B624" s="294"/>
      <c r="C624" s="296"/>
      <c r="D624" s="296"/>
      <c r="E624" s="296"/>
      <c r="F624" s="296"/>
      <c r="G624" s="296"/>
      <c r="H624" s="296"/>
      <c r="I624" s="296"/>
    </row>
    <row r="625">
      <c r="A625" s="295"/>
      <c r="B625" s="294"/>
      <c r="C625" s="296"/>
      <c r="D625" s="296"/>
      <c r="E625" s="296"/>
      <c r="F625" s="296"/>
      <c r="G625" s="296"/>
      <c r="H625" s="296"/>
      <c r="I625" s="296"/>
    </row>
    <row r="626">
      <c r="A626" s="295"/>
      <c r="B626" s="294"/>
      <c r="C626" s="296"/>
      <c r="D626" s="296"/>
      <c r="E626" s="296"/>
      <c r="F626" s="296"/>
      <c r="G626" s="296"/>
      <c r="H626" s="296"/>
      <c r="I626" s="296"/>
    </row>
    <row r="627">
      <c r="A627" s="295"/>
      <c r="B627" s="294"/>
      <c r="C627" s="296"/>
      <c r="D627" s="296"/>
      <c r="E627" s="296"/>
      <c r="F627" s="296"/>
      <c r="G627" s="296"/>
      <c r="H627" s="296"/>
      <c r="I627" s="296"/>
    </row>
    <row r="628">
      <c r="A628" s="295"/>
      <c r="B628" s="294"/>
      <c r="C628" s="296"/>
      <c r="D628" s="296"/>
      <c r="E628" s="296"/>
      <c r="F628" s="296"/>
      <c r="G628" s="296"/>
      <c r="H628" s="296"/>
      <c r="I628" s="296"/>
    </row>
    <row r="629">
      <c r="A629" s="295"/>
      <c r="B629" s="294"/>
      <c r="C629" s="296"/>
      <c r="D629" s="296"/>
      <c r="E629" s="296"/>
      <c r="F629" s="296"/>
      <c r="G629" s="296"/>
      <c r="H629" s="296"/>
      <c r="I629" s="296"/>
    </row>
    <row r="630">
      <c r="A630" s="295"/>
      <c r="B630" s="294"/>
      <c r="C630" s="296"/>
      <c r="D630" s="296"/>
      <c r="E630" s="296"/>
      <c r="F630" s="296"/>
      <c r="G630" s="296"/>
      <c r="H630" s="296"/>
      <c r="I630" s="296"/>
    </row>
    <row r="631">
      <c r="A631" s="295"/>
      <c r="B631" s="294"/>
      <c r="C631" s="296"/>
      <c r="D631" s="296"/>
      <c r="E631" s="296"/>
      <c r="F631" s="296"/>
      <c r="G631" s="296"/>
      <c r="H631" s="296"/>
      <c r="I631" s="296"/>
    </row>
    <row r="632">
      <c r="A632" s="295"/>
      <c r="B632" s="294"/>
      <c r="C632" s="296"/>
      <c r="D632" s="296"/>
      <c r="E632" s="296"/>
      <c r="F632" s="296"/>
      <c r="G632" s="296"/>
      <c r="H632" s="296"/>
      <c r="I632" s="296"/>
    </row>
    <row r="633">
      <c r="A633" s="295"/>
      <c r="B633" s="294"/>
      <c r="C633" s="296"/>
      <c r="D633" s="296"/>
      <c r="E633" s="296"/>
      <c r="F633" s="296"/>
      <c r="G633" s="296"/>
      <c r="H633" s="296"/>
      <c r="I633" s="296"/>
    </row>
    <row r="634">
      <c r="A634" s="295"/>
      <c r="B634" s="294"/>
      <c r="C634" s="296"/>
      <c r="D634" s="296"/>
      <c r="E634" s="296"/>
      <c r="F634" s="296"/>
      <c r="G634" s="296"/>
      <c r="H634" s="296"/>
      <c r="I634" s="296"/>
    </row>
    <row r="635">
      <c r="A635" s="295"/>
      <c r="B635" s="294"/>
      <c r="C635" s="296"/>
      <c r="D635" s="296"/>
      <c r="E635" s="296"/>
      <c r="F635" s="296"/>
      <c r="G635" s="296"/>
      <c r="H635" s="296"/>
      <c r="I635" s="296"/>
    </row>
    <row r="636">
      <c r="A636" s="295"/>
      <c r="B636" s="294"/>
      <c r="C636" s="296"/>
      <c r="D636" s="296"/>
      <c r="E636" s="296"/>
      <c r="F636" s="296"/>
      <c r="G636" s="296"/>
      <c r="H636" s="296"/>
      <c r="I636" s="296"/>
    </row>
    <row r="637">
      <c r="A637" s="295"/>
      <c r="B637" s="294"/>
      <c r="C637" s="296"/>
      <c r="D637" s="296"/>
      <c r="E637" s="296"/>
      <c r="F637" s="296"/>
      <c r="G637" s="296"/>
      <c r="H637" s="296"/>
      <c r="I637" s="296"/>
    </row>
    <row r="638">
      <c r="A638" s="295"/>
      <c r="B638" s="294"/>
      <c r="C638" s="296"/>
      <c r="D638" s="296"/>
      <c r="E638" s="296"/>
      <c r="F638" s="296"/>
      <c r="G638" s="296"/>
      <c r="H638" s="296"/>
      <c r="I638" s="296"/>
    </row>
    <row r="639">
      <c r="A639" s="295"/>
      <c r="B639" s="294"/>
      <c r="C639" s="296"/>
      <c r="D639" s="296"/>
      <c r="E639" s="296"/>
      <c r="F639" s="296"/>
      <c r="G639" s="296"/>
      <c r="H639" s="296"/>
      <c r="I639" s="296"/>
    </row>
    <row r="640">
      <c r="A640" s="295"/>
      <c r="B640" s="294"/>
      <c r="C640" s="296"/>
      <c r="D640" s="296"/>
      <c r="E640" s="296"/>
      <c r="F640" s="296"/>
      <c r="G640" s="296"/>
      <c r="H640" s="296"/>
      <c r="I640" s="296"/>
    </row>
    <row r="641">
      <c r="A641" s="295"/>
      <c r="B641" s="294"/>
      <c r="C641" s="296"/>
      <c r="D641" s="296"/>
      <c r="E641" s="296"/>
      <c r="F641" s="296"/>
      <c r="G641" s="296"/>
      <c r="H641" s="296"/>
      <c r="I641" s="296"/>
    </row>
    <row r="642">
      <c r="A642" s="295"/>
      <c r="B642" s="294"/>
      <c r="C642" s="296"/>
      <c r="D642" s="296"/>
      <c r="E642" s="296"/>
      <c r="F642" s="296"/>
      <c r="G642" s="296"/>
      <c r="H642" s="296"/>
      <c r="I642" s="296"/>
    </row>
    <row r="643">
      <c r="A643" s="295"/>
      <c r="B643" s="294"/>
      <c r="C643" s="296"/>
      <c r="D643" s="296"/>
      <c r="E643" s="296"/>
      <c r="F643" s="296"/>
      <c r="G643" s="296"/>
      <c r="H643" s="296"/>
      <c r="I643" s="296"/>
    </row>
    <row r="644">
      <c r="A644" s="295"/>
      <c r="B644" s="294"/>
      <c r="C644" s="296"/>
      <c r="D644" s="296"/>
      <c r="E644" s="296"/>
      <c r="F644" s="296"/>
      <c r="G644" s="296"/>
      <c r="H644" s="296"/>
      <c r="I644" s="296"/>
    </row>
    <row r="645">
      <c r="A645" s="295"/>
      <c r="B645" s="294"/>
      <c r="C645" s="296"/>
      <c r="D645" s="296"/>
      <c r="E645" s="296"/>
      <c r="F645" s="296"/>
      <c r="G645" s="296"/>
      <c r="H645" s="296"/>
      <c r="I645" s="296"/>
    </row>
    <row r="646">
      <c r="A646" s="295"/>
      <c r="B646" s="294"/>
      <c r="C646" s="296"/>
      <c r="D646" s="296"/>
      <c r="E646" s="296"/>
      <c r="F646" s="296"/>
      <c r="G646" s="296"/>
      <c r="H646" s="296"/>
      <c r="I646" s="296"/>
    </row>
    <row r="647">
      <c r="A647" s="295"/>
      <c r="B647" s="294"/>
      <c r="C647" s="296"/>
      <c r="D647" s="296"/>
      <c r="E647" s="296"/>
      <c r="F647" s="296"/>
      <c r="G647" s="296"/>
      <c r="H647" s="296"/>
      <c r="I647" s="296"/>
    </row>
    <row r="648">
      <c r="A648" s="295"/>
      <c r="B648" s="294"/>
      <c r="C648" s="296"/>
      <c r="D648" s="296"/>
      <c r="E648" s="296"/>
      <c r="F648" s="296"/>
      <c r="G648" s="296"/>
      <c r="H648" s="296"/>
      <c r="I648" s="296"/>
    </row>
    <row r="649">
      <c r="A649" s="295"/>
      <c r="B649" s="294"/>
      <c r="C649" s="296"/>
      <c r="D649" s="296"/>
      <c r="E649" s="296"/>
      <c r="F649" s="296"/>
      <c r="G649" s="296"/>
      <c r="H649" s="296"/>
      <c r="I649" s="296"/>
    </row>
    <row r="650">
      <c r="A650" s="295"/>
      <c r="B650" s="294"/>
      <c r="C650" s="296"/>
      <c r="D650" s="296"/>
      <c r="E650" s="296"/>
      <c r="F650" s="296"/>
      <c r="G650" s="296"/>
      <c r="H650" s="296"/>
      <c r="I650" s="296"/>
    </row>
    <row r="651">
      <c r="A651" s="295"/>
      <c r="B651" s="294"/>
      <c r="C651" s="296"/>
      <c r="D651" s="296"/>
      <c r="E651" s="296"/>
      <c r="F651" s="296"/>
      <c r="G651" s="296"/>
      <c r="H651" s="296"/>
      <c r="I651" s="296"/>
    </row>
    <row r="652">
      <c r="A652" s="295"/>
      <c r="B652" s="294"/>
      <c r="C652" s="296"/>
      <c r="D652" s="296"/>
      <c r="E652" s="296"/>
      <c r="F652" s="296"/>
      <c r="G652" s="296"/>
      <c r="H652" s="296"/>
      <c r="I652" s="296"/>
    </row>
    <row r="653">
      <c r="A653" s="295"/>
      <c r="B653" s="294"/>
      <c r="C653" s="296"/>
      <c r="D653" s="296"/>
      <c r="E653" s="296"/>
      <c r="F653" s="296"/>
      <c r="G653" s="296"/>
      <c r="H653" s="296"/>
      <c r="I653" s="296"/>
    </row>
    <row r="654">
      <c r="A654" s="295"/>
      <c r="B654" s="294"/>
      <c r="C654" s="296"/>
      <c r="D654" s="296"/>
      <c r="E654" s="296"/>
      <c r="F654" s="296"/>
      <c r="G654" s="296"/>
      <c r="H654" s="296"/>
      <c r="I654" s="296"/>
    </row>
    <row r="655">
      <c r="A655" s="295"/>
      <c r="B655" s="294"/>
      <c r="C655" s="296"/>
      <c r="D655" s="296"/>
      <c r="E655" s="296"/>
      <c r="F655" s="296"/>
      <c r="G655" s="296"/>
      <c r="H655" s="296"/>
      <c r="I655" s="296"/>
    </row>
    <row r="656">
      <c r="A656" s="295"/>
      <c r="B656" s="294"/>
      <c r="C656" s="296"/>
      <c r="D656" s="296"/>
      <c r="E656" s="296"/>
      <c r="F656" s="296"/>
      <c r="G656" s="296"/>
      <c r="H656" s="296"/>
      <c r="I656" s="296"/>
    </row>
    <row r="657">
      <c r="A657" s="295"/>
      <c r="B657" s="294"/>
      <c r="C657" s="296"/>
      <c r="D657" s="296"/>
      <c r="E657" s="296"/>
      <c r="F657" s="296"/>
      <c r="G657" s="296"/>
      <c r="H657" s="296"/>
      <c r="I657" s="296"/>
    </row>
    <row r="658">
      <c r="A658" s="295"/>
      <c r="B658" s="294"/>
      <c r="C658" s="296"/>
      <c r="D658" s="296"/>
      <c r="E658" s="296"/>
      <c r="F658" s="296"/>
      <c r="G658" s="296"/>
      <c r="H658" s="296"/>
      <c r="I658" s="296"/>
    </row>
    <row r="659">
      <c r="A659" s="295"/>
      <c r="B659" s="294"/>
      <c r="C659" s="296"/>
      <c r="D659" s="296"/>
      <c r="E659" s="296"/>
      <c r="F659" s="296"/>
      <c r="G659" s="296"/>
      <c r="H659" s="296"/>
      <c r="I659" s="296"/>
    </row>
    <row r="660">
      <c r="A660" s="295"/>
      <c r="B660" s="294"/>
      <c r="C660" s="296"/>
      <c r="D660" s="296"/>
      <c r="E660" s="296"/>
      <c r="F660" s="296"/>
      <c r="G660" s="296"/>
      <c r="H660" s="296"/>
      <c r="I660" s="296"/>
    </row>
    <row r="661">
      <c r="A661" s="295"/>
      <c r="B661" s="294"/>
      <c r="C661" s="296"/>
      <c r="D661" s="296"/>
      <c r="E661" s="296"/>
      <c r="F661" s="296"/>
      <c r="G661" s="296"/>
      <c r="H661" s="296"/>
      <c r="I661" s="296"/>
    </row>
    <row r="662">
      <c r="A662" s="295"/>
      <c r="B662" s="294"/>
      <c r="C662" s="296"/>
      <c r="D662" s="296"/>
      <c r="E662" s="296"/>
      <c r="F662" s="296"/>
      <c r="G662" s="296"/>
      <c r="H662" s="296"/>
      <c r="I662" s="296"/>
    </row>
    <row r="663">
      <c r="A663" s="295"/>
      <c r="B663" s="294"/>
      <c r="C663" s="296"/>
      <c r="D663" s="296"/>
      <c r="E663" s="296"/>
      <c r="F663" s="296"/>
      <c r="G663" s="296"/>
      <c r="H663" s="296"/>
      <c r="I663" s="296"/>
    </row>
    <row r="664">
      <c r="A664" s="295"/>
      <c r="B664" s="294"/>
      <c r="C664" s="296"/>
      <c r="D664" s="296"/>
      <c r="E664" s="296"/>
      <c r="F664" s="296"/>
      <c r="G664" s="296"/>
      <c r="H664" s="296"/>
      <c r="I664" s="296"/>
    </row>
    <row r="665">
      <c r="A665" s="295"/>
      <c r="B665" s="294"/>
      <c r="C665" s="296"/>
      <c r="D665" s="296"/>
      <c r="E665" s="296"/>
      <c r="F665" s="296"/>
      <c r="G665" s="296"/>
      <c r="H665" s="296"/>
      <c r="I665" s="296"/>
    </row>
    <row r="666">
      <c r="A666" s="295"/>
      <c r="B666" s="294"/>
      <c r="C666" s="296"/>
      <c r="D666" s="296"/>
      <c r="E666" s="296"/>
      <c r="F666" s="296"/>
      <c r="G666" s="296"/>
      <c r="H666" s="296"/>
      <c r="I666" s="296"/>
    </row>
    <row r="667">
      <c r="A667" s="295"/>
      <c r="B667" s="294"/>
      <c r="C667" s="296"/>
      <c r="D667" s="296"/>
      <c r="E667" s="296"/>
      <c r="F667" s="296"/>
      <c r="G667" s="296"/>
      <c r="H667" s="296"/>
      <c r="I667" s="296"/>
    </row>
    <row r="668">
      <c r="A668" s="295"/>
      <c r="B668" s="294"/>
      <c r="C668" s="296"/>
      <c r="D668" s="296"/>
      <c r="E668" s="296"/>
      <c r="F668" s="296"/>
      <c r="G668" s="296"/>
      <c r="H668" s="296"/>
      <c r="I668" s="296"/>
    </row>
    <row r="669">
      <c r="A669" s="295"/>
      <c r="B669" s="294"/>
      <c r="C669" s="296"/>
      <c r="D669" s="296"/>
      <c r="E669" s="296"/>
      <c r="F669" s="296"/>
      <c r="G669" s="296"/>
      <c r="H669" s="296"/>
      <c r="I669" s="296"/>
    </row>
    <row r="670">
      <c r="A670" s="295"/>
      <c r="B670" s="294"/>
      <c r="C670" s="296"/>
      <c r="D670" s="296"/>
      <c r="E670" s="296"/>
      <c r="F670" s="296"/>
      <c r="G670" s="296"/>
      <c r="H670" s="296"/>
      <c r="I670" s="296"/>
    </row>
    <row r="671">
      <c r="A671" s="295"/>
      <c r="B671" s="294"/>
      <c r="C671" s="296"/>
      <c r="D671" s="296"/>
      <c r="E671" s="296"/>
      <c r="F671" s="296"/>
      <c r="G671" s="296"/>
      <c r="H671" s="296"/>
      <c r="I671" s="296"/>
    </row>
    <row r="672">
      <c r="A672" s="295"/>
      <c r="B672" s="294"/>
      <c r="C672" s="296"/>
      <c r="D672" s="296"/>
      <c r="E672" s="296"/>
      <c r="F672" s="296"/>
      <c r="G672" s="296"/>
      <c r="H672" s="296"/>
      <c r="I672" s="296"/>
    </row>
    <row r="673">
      <c r="A673" s="295"/>
      <c r="B673" s="294"/>
      <c r="C673" s="296"/>
      <c r="D673" s="296"/>
      <c r="E673" s="296"/>
      <c r="F673" s="296"/>
      <c r="G673" s="296"/>
      <c r="H673" s="296"/>
      <c r="I673" s="296"/>
    </row>
    <row r="674">
      <c r="A674" s="295"/>
      <c r="B674" s="294"/>
      <c r="C674" s="296"/>
      <c r="D674" s="296"/>
      <c r="E674" s="296"/>
      <c r="F674" s="296"/>
      <c r="G674" s="296"/>
      <c r="H674" s="296"/>
      <c r="I674" s="296"/>
    </row>
    <row r="675">
      <c r="A675" s="295"/>
      <c r="B675" s="294"/>
      <c r="C675" s="296"/>
      <c r="D675" s="296"/>
      <c r="E675" s="296"/>
      <c r="F675" s="296"/>
      <c r="G675" s="296"/>
      <c r="H675" s="296"/>
      <c r="I675" s="296"/>
    </row>
    <row r="676">
      <c r="A676" s="295"/>
      <c r="B676" s="294"/>
      <c r="C676" s="296"/>
      <c r="D676" s="296"/>
      <c r="E676" s="296"/>
      <c r="F676" s="296"/>
      <c r="G676" s="296"/>
      <c r="H676" s="296"/>
      <c r="I676" s="296"/>
    </row>
    <row r="677">
      <c r="A677" s="295"/>
      <c r="B677" s="294"/>
      <c r="C677" s="296"/>
      <c r="D677" s="296"/>
      <c r="E677" s="296"/>
      <c r="F677" s="296"/>
      <c r="G677" s="296"/>
      <c r="H677" s="296"/>
      <c r="I677" s="296"/>
    </row>
    <row r="678">
      <c r="A678" s="295"/>
      <c r="B678" s="294"/>
      <c r="C678" s="296"/>
      <c r="D678" s="296"/>
      <c r="E678" s="296"/>
      <c r="F678" s="296"/>
      <c r="G678" s="296"/>
      <c r="H678" s="296"/>
      <c r="I678" s="296"/>
    </row>
    <row r="679">
      <c r="A679" s="295"/>
      <c r="B679" s="294"/>
      <c r="C679" s="296"/>
      <c r="D679" s="296"/>
      <c r="E679" s="296"/>
      <c r="F679" s="296"/>
      <c r="G679" s="296"/>
      <c r="H679" s="296"/>
      <c r="I679" s="296"/>
    </row>
    <row r="680">
      <c r="A680" s="295"/>
      <c r="B680" s="294"/>
      <c r="C680" s="296"/>
      <c r="D680" s="296"/>
      <c r="E680" s="296"/>
      <c r="F680" s="296"/>
      <c r="G680" s="296"/>
      <c r="H680" s="296"/>
      <c r="I680" s="296"/>
    </row>
    <row r="681">
      <c r="A681" s="295"/>
      <c r="B681" s="294"/>
      <c r="C681" s="296"/>
      <c r="D681" s="296"/>
      <c r="E681" s="296"/>
      <c r="F681" s="296"/>
      <c r="G681" s="296"/>
      <c r="H681" s="296"/>
      <c r="I681" s="296"/>
    </row>
    <row r="682">
      <c r="A682" s="295"/>
      <c r="B682" s="294"/>
      <c r="C682" s="296"/>
      <c r="D682" s="296"/>
      <c r="E682" s="296"/>
      <c r="F682" s="296"/>
      <c r="G682" s="296"/>
      <c r="H682" s="296"/>
      <c r="I682" s="296"/>
    </row>
    <row r="683">
      <c r="A683" s="295"/>
      <c r="B683" s="294"/>
      <c r="C683" s="296"/>
      <c r="D683" s="296"/>
      <c r="E683" s="296"/>
      <c r="F683" s="296"/>
      <c r="G683" s="296"/>
      <c r="H683" s="296"/>
      <c r="I683" s="296"/>
    </row>
    <row r="684">
      <c r="A684" s="295"/>
      <c r="B684" s="294"/>
      <c r="C684" s="296"/>
      <c r="D684" s="296"/>
      <c r="E684" s="296"/>
      <c r="F684" s="296"/>
      <c r="G684" s="296"/>
      <c r="H684" s="296"/>
      <c r="I684" s="296"/>
    </row>
    <row r="685">
      <c r="A685" s="295"/>
      <c r="B685" s="294"/>
      <c r="C685" s="296"/>
      <c r="D685" s="296"/>
      <c r="E685" s="296"/>
      <c r="F685" s="296"/>
      <c r="G685" s="296"/>
      <c r="H685" s="296"/>
      <c r="I685" s="296"/>
    </row>
    <row r="686">
      <c r="A686" s="295"/>
      <c r="B686" s="294"/>
      <c r="C686" s="296"/>
      <c r="D686" s="296"/>
      <c r="E686" s="296"/>
      <c r="F686" s="296"/>
      <c r="G686" s="296"/>
      <c r="H686" s="296"/>
      <c r="I686" s="296"/>
    </row>
    <row r="687">
      <c r="A687" s="295"/>
      <c r="B687" s="294"/>
      <c r="C687" s="296"/>
      <c r="D687" s="296"/>
      <c r="E687" s="296"/>
      <c r="F687" s="296"/>
      <c r="G687" s="296"/>
      <c r="H687" s="296"/>
      <c r="I687" s="296"/>
    </row>
    <row r="688">
      <c r="A688" s="295"/>
      <c r="B688" s="294"/>
      <c r="C688" s="296"/>
      <c r="D688" s="296"/>
      <c r="E688" s="296"/>
      <c r="F688" s="296"/>
      <c r="G688" s="296"/>
      <c r="H688" s="296"/>
      <c r="I688" s="296"/>
    </row>
    <row r="689">
      <c r="A689" s="295"/>
      <c r="B689" s="294"/>
      <c r="C689" s="296"/>
      <c r="D689" s="296"/>
      <c r="E689" s="296"/>
      <c r="F689" s="296"/>
      <c r="G689" s="296"/>
      <c r="H689" s="296"/>
      <c r="I689" s="296"/>
    </row>
    <row r="690">
      <c r="A690" s="295"/>
      <c r="B690" s="294"/>
      <c r="C690" s="296"/>
      <c r="D690" s="296"/>
      <c r="E690" s="296"/>
      <c r="F690" s="296"/>
      <c r="G690" s="296"/>
      <c r="H690" s="296"/>
      <c r="I690" s="296"/>
    </row>
    <row r="691">
      <c r="A691" s="295"/>
      <c r="B691" s="294"/>
      <c r="C691" s="296"/>
      <c r="D691" s="296"/>
      <c r="E691" s="296"/>
      <c r="F691" s="296"/>
      <c r="G691" s="296"/>
      <c r="H691" s="296"/>
      <c r="I691" s="296"/>
    </row>
    <row r="692">
      <c r="A692" s="295"/>
      <c r="B692" s="294"/>
      <c r="C692" s="296"/>
      <c r="D692" s="296"/>
      <c r="E692" s="296"/>
      <c r="F692" s="296"/>
      <c r="G692" s="296"/>
      <c r="H692" s="296"/>
      <c r="I692" s="296"/>
    </row>
    <row r="693">
      <c r="A693" s="295"/>
      <c r="B693" s="294"/>
      <c r="C693" s="296"/>
      <c r="D693" s="296"/>
      <c r="E693" s="296"/>
      <c r="F693" s="296"/>
      <c r="G693" s="296"/>
      <c r="H693" s="296"/>
      <c r="I693" s="296"/>
    </row>
    <row r="694">
      <c r="A694" s="295"/>
      <c r="B694" s="294"/>
      <c r="C694" s="296"/>
      <c r="D694" s="296"/>
      <c r="E694" s="296"/>
      <c r="F694" s="296"/>
      <c r="G694" s="296"/>
      <c r="H694" s="296"/>
      <c r="I694" s="296"/>
    </row>
    <row r="695">
      <c r="A695" s="295"/>
      <c r="B695" s="294"/>
      <c r="C695" s="296"/>
      <c r="D695" s="296"/>
      <c r="E695" s="296"/>
      <c r="F695" s="296"/>
      <c r="G695" s="296"/>
      <c r="H695" s="296"/>
      <c r="I695" s="296"/>
    </row>
    <row r="696">
      <c r="A696" s="295"/>
      <c r="B696" s="294"/>
      <c r="C696" s="296"/>
      <c r="D696" s="296"/>
      <c r="E696" s="296"/>
      <c r="F696" s="296"/>
      <c r="G696" s="296"/>
      <c r="H696" s="296"/>
      <c r="I696" s="296"/>
    </row>
    <row r="697">
      <c r="A697" s="295"/>
      <c r="B697" s="294"/>
      <c r="C697" s="296"/>
      <c r="D697" s="296"/>
      <c r="E697" s="296"/>
      <c r="F697" s="296"/>
      <c r="G697" s="296"/>
      <c r="H697" s="296"/>
      <c r="I697" s="296"/>
    </row>
    <row r="698">
      <c r="A698" s="295"/>
      <c r="B698" s="294"/>
      <c r="C698" s="296"/>
      <c r="D698" s="296"/>
      <c r="E698" s="296"/>
      <c r="F698" s="296"/>
      <c r="G698" s="296"/>
      <c r="H698" s="296"/>
      <c r="I698" s="296"/>
    </row>
    <row r="699">
      <c r="A699" s="295"/>
      <c r="B699" s="294"/>
      <c r="C699" s="296"/>
      <c r="D699" s="296"/>
      <c r="E699" s="296"/>
      <c r="F699" s="296"/>
      <c r="G699" s="296"/>
      <c r="H699" s="296"/>
      <c r="I699" s="296"/>
    </row>
    <row r="700">
      <c r="A700" s="295"/>
      <c r="B700" s="294"/>
      <c r="C700" s="296"/>
      <c r="D700" s="296"/>
      <c r="E700" s="296"/>
      <c r="F700" s="296"/>
      <c r="G700" s="296"/>
      <c r="H700" s="296"/>
      <c r="I700" s="296"/>
    </row>
    <row r="701">
      <c r="A701" s="295"/>
      <c r="B701" s="294"/>
      <c r="C701" s="296"/>
      <c r="D701" s="296"/>
      <c r="E701" s="296"/>
      <c r="F701" s="296"/>
      <c r="G701" s="296"/>
      <c r="H701" s="296"/>
      <c r="I701" s="296"/>
    </row>
    <row r="702">
      <c r="A702" s="295"/>
      <c r="B702" s="294"/>
      <c r="C702" s="296"/>
      <c r="D702" s="296"/>
      <c r="E702" s="296"/>
      <c r="F702" s="296"/>
      <c r="G702" s="296"/>
      <c r="H702" s="296"/>
      <c r="I702" s="296"/>
    </row>
    <row r="703">
      <c r="A703" s="295"/>
      <c r="B703" s="294"/>
      <c r="C703" s="296"/>
      <c r="D703" s="296"/>
      <c r="E703" s="296"/>
      <c r="F703" s="296"/>
      <c r="G703" s="296"/>
      <c r="H703" s="296"/>
      <c r="I703" s="296"/>
    </row>
    <row r="704">
      <c r="A704" s="295"/>
      <c r="B704" s="294"/>
      <c r="C704" s="296"/>
      <c r="D704" s="296"/>
      <c r="E704" s="296"/>
      <c r="F704" s="296"/>
      <c r="G704" s="296"/>
      <c r="H704" s="296"/>
      <c r="I704" s="296"/>
    </row>
    <row r="705">
      <c r="A705" s="295"/>
      <c r="B705" s="294"/>
      <c r="C705" s="296"/>
      <c r="D705" s="296"/>
      <c r="E705" s="296"/>
      <c r="F705" s="296"/>
      <c r="G705" s="296"/>
      <c r="H705" s="296"/>
      <c r="I705" s="296"/>
    </row>
    <row r="706">
      <c r="A706" s="295"/>
      <c r="B706" s="294"/>
      <c r="C706" s="296"/>
      <c r="D706" s="296"/>
      <c r="E706" s="296"/>
      <c r="F706" s="296"/>
      <c r="G706" s="296"/>
      <c r="H706" s="296"/>
      <c r="I706" s="296"/>
    </row>
    <row r="707">
      <c r="A707" s="295"/>
      <c r="B707" s="294"/>
      <c r="C707" s="296"/>
      <c r="D707" s="296"/>
      <c r="E707" s="296"/>
      <c r="F707" s="296"/>
      <c r="G707" s="296"/>
      <c r="H707" s="296"/>
      <c r="I707" s="296"/>
    </row>
    <row r="708">
      <c r="A708" s="295"/>
      <c r="B708" s="294"/>
      <c r="C708" s="296"/>
      <c r="D708" s="296"/>
      <c r="E708" s="296"/>
      <c r="F708" s="296"/>
      <c r="G708" s="296"/>
      <c r="H708" s="296"/>
      <c r="I708" s="296"/>
    </row>
    <row r="709">
      <c r="A709" s="295"/>
      <c r="B709" s="294"/>
      <c r="C709" s="296"/>
      <c r="D709" s="296"/>
      <c r="E709" s="296"/>
      <c r="F709" s="296"/>
      <c r="G709" s="296"/>
      <c r="H709" s="296"/>
      <c r="I709" s="296"/>
    </row>
    <row r="710">
      <c r="A710" s="295"/>
      <c r="B710" s="294"/>
      <c r="C710" s="296"/>
      <c r="D710" s="296"/>
      <c r="E710" s="296"/>
      <c r="F710" s="296"/>
      <c r="G710" s="296"/>
      <c r="H710" s="296"/>
      <c r="I710" s="296"/>
    </row>
    <row r="711">
      <c r="A711" s="295"/>
      <c r="B711" s="294"/>
      <c r="C711" s="296"/>
      <c r="D711" s="296"/>
      <c r="E711" s="296"/>
      <c r="F711" s="296"/>
      <c r="G711" s="296"/>
      <c r="H711" s="296"/>
      <c r="I711" s="296"/>
    </row>
    <row r="712">
      <c r="A712" s="295"/>
      <c r="B712" s="294"/>
      <c r="C712" s="296"/>
      <c r="D712" s="296"/>
      <c r="E712" s="296"/>
      <c r="F712" s="296"/>
      <c r="G712" s="296"/>
      <c r="H712" s="296"/>
      <c r="I712" s="296"/>
    </row>
    <row r="713">
      <c r="A713" s="295"/>
      <c r="B713" s="294"/>
      <c r="C713" s="296"/>
      <c r="D713" s="296"/>
      <c r="E713" s="296"/>
      <c r="F713" s="296"/>
      <c r="G713" s="296"/>
      <c r="H713" s="296"/>
      <c r="I713" s="296"/>
    </row>
    <row r="714">
      <c r="A714" s="295"/>
      <c r="B714" s="294"/>
      <c r="C714" s="296"/>
      <c r="D714" s="296"/>
      <c r="E714" s="296"/>
      <c r="F714" s="296"/>
      <c r="G714" s="296"/>
      <c r="H714" s="296"/>
      <c r="I714" s="296"/>
    </row>
    <row r="715">
      <c r="A715" s="295"/>
      <c r="B715" s="294"/>
      <c r="C715" s="296"/>
      <c r="D715" s="296"/>
      <c r="E715" s="296"/>
      <c r="F715" s="296"/>
      <c r="G715" s="296"/>
      <c r="H715" s="296"/>
      <c r="I715" s="296"/>
    </row>
    <row r="716">
      <c r="A716" s="295"/>
      <c r="B716" s="294"/>
      <c r="C716" s="296"/>
      <c r="D716" s="296"/>
      <c r="E716" s="296"/>
      <c r="F716" s="296"/>
      <c r="G716" s="296"/>
      <c r="H716" s="296"/>
      <c r="I716" s="296"/>
    </row>
    <row r="717">
      <c r="A717" s="295"/>
      <c r="B717" s="294"/>
      <c r="C717" s="296"/>
      <c r="D717" s="296"/>
      <c r="E717" s="296"/>
      <c r="F717" s="296"/>
      <c r="G717" s="296"/>
      <c r="H717" s="296"/>
      <c r="I717" s="296"/>
    </row>
    <row r="718">
      <c r="A718" s="295"/>
      <c r="B718" s="294"/>
      <c r="C718" s="296"/>
      <c r="D718" s="296"/>
      <c r="E718" s="296"/>
      <c r="F718" s="296"/>
      <c r="G718" s="296"/>
      <c r="H718" s="296"/>
      <c r="I718" s="296"/>
    </row>
    <row r="719">
      <c r="A719" s="295"/>
      <c r="B719" s="294"/>
      <c r="C719" s="296"/>
      <c r="D719" s="296"/>
      <c r="E719" s="296"/>
      <c r="F719" s="296"/>
      <c r="G719" s="296"/>
      <c r="H719" s="296"/>
      <c r="I719" s="296"/>
    </row>
    <row r="720">
      <c r="A720" s="295"/>
      <c r="B720" s="294"/>
      <c r="C720" s="296"/>
      <c r="D720" s="296"/>
      <c r="E720" s="296"/>
      <c r="F720" s="296"/>
      <c r="G720" s="296"/>
      <c r="H720" s="296"/>
      <c r="I720" s="296"/>
    </row>
    <row r="721">
      <c r="A721" s="295"/>
      <c r="B721" s="294"/>
      <c r="C721" s="296"/>
      <c r="D721" s="296"/>
      <c r="E721" s="296"/>
      <c r="F721" s="296"/>
      <c r="G721" s="296"/>
      <c r="H721" s="296"/>
      <c r="I721" s="296"/>
    </row>
    <row r="722">
      <c r="A722" s="295"/>
      <c r="B722" s="294"/>
      <c r="C722" s="296"/>
      <c r="D722" s="296"/>
      <c r="E722" s="296"/>
      <c r="F722" s="296"/>
      <c r="G722" s="296"/>
      <c r="H722" s="296"/>
      <c r="I722" s="296"/>
    </row>
    <row r="723">
      <c r="A723" s="295"/>
      <c r="B723" s="294"/>
      <c r="C723" s="296"/>
      <c r="D723" s="296"/>
      <c r="E723" s="296"/>
      <c r="F723" s="296"/>
      <c r="G723" s="296"/>
      <c r="H723" s="296"/>
      <c r="I723" s="296"/>
    </row>
    <row r="724">
      <c r="A724" s="295"/>
      <c r="B724" s="294"/>
      <c r="C724" s="296"/>
      <c r="D724" s="296"/>
      <c r="E724" s="296"/>
      <c r="F724" s="296"/>
      <c r="G724" s="296"/>
      <c r="H724" s="296"/>
      <c r="I724" s="296"/>
    </row>
    <row r="725">
      <c r="A725" s="295"/>
      <c r="B725" s="294"/>
      <c r="C725" s="296"/>
      <c r="D725" s="296"/>
      <c r="E725" s="296"/>
      <c r="F725" s="296"/>
      <c r="G725" s="296"/>
      <c r="H725" s="296"/>
      <c r="I725" s="296"/>
    </row>
    <row r="726">
      <c r="A726" s="295"/>
      <c r="B726" s="294"/>
      <c r="C726" s="296"/>
      <c r="D726" s="296"/>
      <c r="E726" s="296"/>
      <c r="F726" s="296"/>
      <c r="G726" s="296"/>
      <c r="H726" s="296"/>
      <c r="I726" s="296"/>
    </row>
    <row r="727">
      <c r="A727" s="295"/>
      <c r="B727" s="294"/>
      <c r="C727" s="296"/>
      <c r="D727" s="296"/>
      <c r="E727" s="296"/>
      <c r="F727" s="296"/>
      <c r="G727" s="296"/>
      <c r="H727" s="296"/>
      <c r="I727" s="296"/>
    </row>
    <row r="728">
      <c r="A728" s="295"/>
      <c r="B728" s="294"/>
      <c r="C728" s="296"/>
      <c r="D728" s="296"/>
      <c r="E728" s="296"/>
      <c r="F728" s="296"/>
      <c r="G728" s="296"/>
      <c r="H728" s="296"/>
      <c r="I728" s="296"/>
    </row>
    <row r="729">
      <c r="A729" s="295"/>
      <c r="B729" s="294"/>
      <c r="C729" s="296"/>
      <c r="D729" s="296"/>
      <c r="E729" s="296"/>
      <c r="F729" s="296"/>
      <c r="G729" s="296"/>
      <c r="H729" s="296"/>
      <c r="I729" s="296"/>
    </row>
    <row r="730">
      <c r="A730" s="295"/>
      <c r="B730" s="294"/>
      <c r="C730" s="296"/>
      <c r="D730" s="296"/>
      <c r="E730" s="296"/>
      <c r="F730" s="296"/>
      <c r="G730" s="296"/>
      <c r="H730" s="296"/>
      <c r="I730" s="296"/>
    </row>
    <row r="731">
      <c r="A731" s="295"/>
      <c r="B731" s="294"/>
      <c r="C731" s="296"/>
      <c r="D731" s="296"/>
      <c r="E731" s="296"/>
      <c r="F731" s="296"/>
      <c r="G731" s="296"/>
      <c r="H731" s="296"/>
      <c r="I731" s="296"/>
    </row>
    <row r="732">
      <c r="A732" s="295"/>
      <c r="B732" s="294"/>
      <c r="C732" s="296"/>
      <c r="D732" s="296"/>
      <c r="E732" s="296"/>
      <c r="F732" s="296"/>
      <c r="G732" s="296"/>
      <c r="H732" s="296"/>
      <c r="I732" s="296"/>
    </row>
    <row r="733">
      <c r="A733" s="295"/>
      <c r="B733" s="294"/>
      <c r="C733" s="296"/>
      <c r="D733" s="296"/>
      <c r="E733" s="296"/>
      <c r="F733" s="296"/>
      <c r="G733" s="296"/>
      <c r="H733" s="296"/>
      <c r="I733" s="296"/>
    </row>
    <row r="734">
      <c r="A734" s="295"/>
      <c r="B734" s="294"/>
      <c r="C734" s="296"/>
      <c r="D734" s="296"/>
      <c r="E734" s="296"/>
      <c r="F734" s="296"/>
      <c r="G734" s="296"/>
      <c r="H734" s="296"/>
      <c r="I734" s="296"/>
    </row>
    <row r="735">
      <c r="A735" s="295"/>
      <c r="B735" s="294"/>
      <c r="C735" s="296"/>
      <c r="D735" s="296"/>
      <c r="E735" s="296"/>
      <c r="F735" s="296"/>
      <c r="G735" s="296"/>
      <c r="H735" s="296"/>
      <c r="I735" s="296"/>
    </row>
    <row r="736">
      <c r="A736" s="295"/>
      <c r="B736" s="294"/>
      <c r="C736" s="296"/>
      <c r="D736" s="296"/>
      <c r="E736" s="296"/>
      <c r="F736" s="296"/>
      <c r="G736" s="296"/>
      <c r="H736" s="296"/>
      <c r="I736" s="296"/>
    </row>
    <row r="737">
      <c r="A737" s="295"/>
      <c r="B737" s="294"/>
      <c r="C737" s="296"/>
      <c r="D737" s="296"/>
      <c r="E737" s="296"/>
      <c r="F737" s="296"/>
      <c r="G737" s="296"/>
      <c r="H737" s="296"/>
      <c r="I737" s="296"/>
    </row>
    <row r="738">
      <c r="A738" s="295"/>
      <c r="B738" s="294"/>
      <c r="C738" s="296"/>
      <c r="D738" s="296"/>
      <c r="E738" s="296"/>
      <c r="F738" s="296"/>
      <c r="G738" s="296"/>
      <c r="H738" s="296"/>
      <c r="I738" s="296"/>
    </row>
    <row r="739">
      <c r="A739" s="295"/>
      <c r="B739" s="294"/>
      <c r="C739" s="296"/>
      <c r="D739" s="296"/>
      <c r="E739" s="296"/>
      <c r="F739" s="296"/>
      <c r="G739" s="296"/>
      <c r="H739" s="296"/>
      <c r="I739" s="296"/>
    </row>
    <row r="740">
      <c r="A740" s="295"/>
      <c r="B740" s="294"/>
      <c r="C740" s="296"/>
      <c r="D740" s="296"/>
      <c r="E740" s="296"/>
      <c r="F740" s="296"/>
      <c r="G740" s="296"/>
      <c r="H740" s="296"/>
      <c r="I740" s="296"/>
    </row>
    <row r="741">
      <c r="A741" s="295"/>
      <c r="B741" s="294"/>
      <c r="C741" s="296"/>
      <c r="D741" s="296"/>
      <c r="E741" s="296"/>
      <c r="F741" s="296"/>
      <c r="G741" s="296"/>
      <c r="H741" s="296"/>
      <c r="I741" s="296"/>
    </row>
    <row r="742">
      <c r="A742" s="295"/>
      <c r="B742" s="294"/>
      <c r="C742" s="296"/>
      <c r="D742" s="296"/>
      <c r="E742" s="296"/>
      <c r="F742" s="296"/>
      <c r="G742" s="296"/>
      <c r="H742" s="296"/>
      <c r="I742" s="296"/>
    </row>
    <row r="743">
      <c r="A743" s="295"/>
      <c r="B743" s="294"/>
      <c r="C743" s="296"/>
      <c r="D743" s="296"/>
      <c r="E743" s="296"/>
      <c r="F743" s="296"/>
      <c r="G743" s="296"/>
      <c r="H743" s="296"/>
      <c r="I743" s="296"/>
    </row>
    <row r="744">
      <c r="A744" s="295"/>
      <c r="B744" s="294"/>
      <c r="C744" s="296"/>
      <c r="D744" s="296"/>
      <c r="E744" s="296"/>
      <c r="F744" s="296"/>
      <c r="G744" s="296"/>
      <c r="H744" s="296"/>
      <c r="I744" s="296"/>
    </row>
    <row r="745">
      <c r="A745" s="295"/>
      <c r="B745" s="294"/>
      <c r="C745" s="296"/>
      <c r="D745" s="296"/>
      <c r="E745" s="296"/>
      <c r="F745" s="296"/>
      <c r="G745" s="296"/>
      <c r="H745" s="296"/>
      <c r="I745" s="296"/>
    </row>
    <row r="746">
      <c r="A746" s="295"/>
      <c r="B746" s="294"/>
      <c r="C746" s="296"/>
      <c r="D746" s="296"/>
      <c r="E746" s="296"/>
      <c r="F746" s="296"/>
      <c r="G746" s="296"/>
      <c r="H746" s="296"/>
      <c r="I746" s="296"/>
    </row>
    <row r="747">
      <c r="A747" s="295"/>
      <c r="B747" s="294"/>
      <c r="C747" s="296"/>
      <c r="D747" s="296"/>
      <c r="E747" s="296"/>
      <c r="F747" s="296"/>
      <c r="G747" s="296"/>
      <c r="H747" s="296"/>
      <c r="I747" s="296"/>
    </row>
    <row r="748">
      <c r="A748" s="295"/>
      <c r="B748" s="294"/>
      <c r="C748" s="296"/>
      <c r="D748" s="296"/>
      <c r="E748" s="296"/>
      <c r="F748" s="296"/>
      <c r="G748" s="296"/>
      <c r="H748" s="296"/>
      <c r="I748" s="296"/>
    </row>
    <row r="749">
      <c r="A749" s="295"/>
      <c r="B749" s="294"/>
      <c r="C749" s="296"/>
      <c r="D749" s="296"/>
      <c r="E749" s="296"/>
      <c r="F749" s="296"/>
      <c r="G749" s="296"/>
      <c r="H749" s="296"/>
      <c r="I749" s="296"/>
    </row>
    <row r="750">
      <c r="A750" s="295"/>
      <c r="B750" s="294"/>
      <c r="C750" s="296"/>
      <c r="D750" s="296"/>
      <c r="E750" s="296"/>
      <c r="F750" s="296"/>
      <c r="G750" s="296"/>
      <c r="H750" s="296"/>
      <c r="I750" s="296"/>
    </row>
    <row r="751">
      <c r="A751" s="295"/>
      <c r="B751" s="294"/>
      <c r="C751" s="296"/>
      <c r="D751" s="296"/>
      <c r="E751" s="296"/>
      <c r="F751" s="296"/>
      <c r="G751" s="296"/>
      <c r="H751" s="296"/>
      <c r="I751" s="296"/>
    </row>
    <row r="752">
      <c r="A752" s="295"/>
      <c r="B752" s="294"/>
      <c r="C752" s="296"/>
      <c r="D752" s="296"/>
      <c r="E752" s="296"/>
      <c r="F752" s="296"/>
      <c r="G752" s="296"/>
      <c r="H752" s="296"/>
      <c r="I752" s="296"/>
    </row>
    <row r="753">
      <c r="A753" s="295"/>
      <c r="B753" s="294"/>
      <c r="C753" s="296"/>
      <c r="D753" s="296"/>
      <c r="E753" s="296"/>
      <c r="F753" s="296"/>
      <c r="G753" s="296"/>
      <c r="H753" s="296"/>
      <c r="I753" s="296"/>
    </row>
    <row r="754">
      <c r="A754" s="295"/>
      <c r="B754" s="294"/>
      <c r="C754" s="296"/>
      <c r="D754" s="296"/>
      <c r="E754" s="296"/>
      <c r="F754" s="296"/>
      <c r="G754" s="296"/>
      <c r="H754" s="296"/>
      <c r="I754" s="296"/>
    </row>
    <row r="755">
      <c r="A755" s="295"/>
      <c r="B755" s="294"/>
      <c r="C755" s="296"/>
      <c r="D755" s="296"/>
      <c r="E755" s="296"/>
      <c r="F755" s="296"/>
      <c r="G755" s="296"/>
      <c r="H755" s="296"/>
      <c r="I755" s="296"/>
    </row>
    <row r="756">
      <c r="A756" s="295"/>
      <c r="B756" s="294"/>
      <c r="C756" s="296"/>
      <c r="D756" s="296"/>
      <c r="E756" s="296"/>
      <c r="F756" s="296"/>
      <c r="G756" s="296"/>
      <c r="H756" s="296"/>
      <c r="I756" s="296"/>
    </row>
    <row r="757">
      <c r="A757" s="295"/>
      <c r="B757" s="294"/>
      <c r="C757" s="296"/>
      <c r="D757" s="296"/>
      <c r="E757" s="296"/>
      <c r="F757" s="296"/>
      <c r="G757" s="296"/>
      <c r="H757" s="296"/>
      <c r="I757" s="296"/>
    </row>
    <row r="758">
      <c r="A758" s="295"/>
      <c r="B758" s="294"/>
      <c r="C758" s="296"/>
      <c r="D758" s="296"/>
      <c r="E758" s="296"/>
      <c r="F758" s="296"/>
      <c r="G758" s="296"/>
      <c r="H758" s="296"/>
      <c r="I758" s="296"/>
    </row>
    <row r="759">
      <c r="A759" s="295"/>
      <c r="B759" s="294"/>
      <c r="C759" s="296"/>
      <c r="D759" s="296"/>
      <c r="E759" s="296"/>
      <c r="F759" s="296"/>
      <c r="G759" s="296"/>
      <c r="H759" s="296"/>
      <c r="I759" s="296"/>
    </row>
    <row r="760">
      <c r="A760" s="295"/>
      <c r="B760" s="294"/>
      <c r="C760" s="296"/>
      <c r="D760" s="296"/>
      <c r="E760" s="296"/>
      <c r="F760" s="296"/>
      <c r="G760" s="296"/>
      <c r="H760" s="296"/>
      <c r="I760" s="296"/>
    </row>
    <row r="761">
      <c r="A761" s="295"/>
      <c r="B761" s="294"/>
      <c r="C761" s="296"/>
      <c r="D761" s="296"/>
      <c r="E761" s="296"/>
      <c r="F761" s="296"/>
      <c r="G761" s="296"/>
      <c r="H761" s="296"/>
      <c r="I761" s="296"/>
    </row>
    <row r="762">
      <c r="A762" s="295"/>
      <c r="B762" s="294"/>
      <c r="C762" s="296"/>
      <c r="D762" s="296"/>
      <c r="E762" s="296"/>
      <c r="F762" s="296"/>
      <c r="G762" s="296"/>
      <c r="H762" s="296"/>
      <c r="I762" s="296"/>
    </row>
    <row r="763">
      <c r="A763" s="295"/>
      <c r="B763" s="294"/>
      <c r="C763" s="296"/>
      <c r="D763" s="296"/>
      <c r="E763" s="296"/>
      <c r="F763" s="296"/>
      <c r="G763" s="296"/>
      <c r="H763" s="296"/>
      <c r="I763" s="296"/>
    </row>
    <row r="764">
      <c r="A764" s="295"/>
      <c r="B764" s="294"/>
      <c r="C764" s="296"/>
      <c r="D764" s="296"/>
      <c r="E764" s="296"/>
      <c r="F764" s="296"/>
      <c r="G764" s="296"/>
      <c r="H764" s="296"/>
      <c r="I764" s="296"/>
    </row>
    <row r="765">
      <c r="A765" s="295"/>
      <c r="B765" s="294"/>
      <c r="C765" s="296"/>
      <c r="D765" s="296"/>
      <c r="E765" s="296"/>
      <c r="F765" s="296"/>
      <c r="G765" s="296"/>
      <c r="H765" s="296"/>
      <c r="I765" s="296"/>
    </row>
    <row r="766">
      <c r="A766" s="295"/>
      <c r="B766" s="294"/>
      <c r="C766" s="296"/>
      <c r="D766" s="296"/>
      <c r="E766" s="296"/>
      <c r="F766" s="296"/>
      <c r="G766" s="296"/>
      <c r="H766" s="296"/>
      <c r="I766" s="296"/>
    </row>
    <row r="767">
      <c r="A767" s="295"/>
      <c r="B767" s="294"/>
      <c r="C767" s="296"/>
      <c r="D767" s="296"/>
      <c r="E767" s="296"/>
      <c r="F767" s="296"/>
      <c r="G767" s="296"/>
      <c r="H767" s="296"/>
      <c r="I767" s="296"/>
    </row>
    <row r="768">
      <c r="A768" s="295"/>
      <c r="B768" s="294"/>
      <c r="C768" s="296"/>
      <c r="D768" s="296"/>
      <c r="E768" s="296"/>
      <c r="F768" s="296"/>
      <c r="G768" s="296"/>
      <c r="H768" s="296"/>
      <c r="I768" s="296"/>
    </row>
    <row r="769">
      <c r="A769" s="295"/>
      <c r="B769" s="294"/>
      <c r="C769" s="296"/>
      <c r="D769" s="296"/>
      <c r="E769" s="296"/>
      <c r="F769" s="296"/>
      <c r="G769" s="296"/>
      <c r="H769" s="296"/>
      <c r="I769" s="296"/>
    </row>
    <row r="770">
      <c r="A770" s="295"/>
      <c r="B770" s="294"/>
      <c r="C770" s="296"/>
      <c r="D770" s="296"/>
      <c r="E770" s="296"/>
      <c r="F770" s="296"/>
      <c r="G770" s="296"/>
      <c r="H770" s="296"/>
      <c r="I770" s="296"/>
    </row>
    <row r="771">
      <c r="A771" s="295"/>
      <c r="B771" s="294"/>
      <c r="C771" s="296"/>
      <c r="D771" s="296"/>
      <c r="E771" s="296"/>
      <c r="F771" s="296"/>
      <c r="G771" s="296"/>
      <c r="H771" s="296"/>
      <c r="I771" s="296"/>
    </row>
    <row r="772">
      <c r="A772" s="295"/>
      <c r="B772" s="294"/>
      <c r="C772" s="296"/>
      <c r="D772" s="296"/>
      <c r="E772" s="296"/>
      <c r="F772" s="296"/>
      <c r="G772" s="296"/>
      <c r="H772" s="296"/>
      <c r="I772" s="296"/>
    </row>
    <row r="773">
      <c r="A773" s="295"/>
      <c r="B773" s="294"/>
      <c r="C773" s="296"/>
      <c r="D773" s="296"/>
      <c r="E773" s="296"/>
      <c r="F773" s="296"/>
      <c r="G773" s="296"/>
      <c r="H773" s="296"/>
      <c r="I773" s="296"/>
    </row>
    <row r="774">
      <c r="A774" s="295"/>
      <c r="B774" s="294"/>
      <c r="C774" s="296"/>
      <c r="D774" s="296"/>
      <c r="E774" s="296"/>
      <c r="F774" s="296"/>
      <c r="G774" s="296"/>
      <c r="H774" s="296"/>
      <c r="I774" s="296"/>
    </row>
    <row r="775">
      <c r="A775" s="295"/>
      <c r="B775" s="294"/>
      <c r="C775" s="296"/>
      <c r="D775" s="296"/>
      <c r="E775" s="296"/>
      <c r="F775" s="296"/>
      <c r="G775" s="296"/>
      <c r="H775" s="296"/>
      <c r="I775" s="296"/>
    </row>
    <row r="776">
      <c r="A776" s="295"/>
      <c r="B776" s="294"/>
      <c r="C776" s="296"/>
      <c r="D776" s="296"/>
      <c r="E776" s="296"/>
      <c r="F776" s="296"/>
      <c r="G776" s="296"/>
      <c r="H776" s="296"/>
      <c r="I776" s="296"/>
    </row>
    <row r="777">
      <c r="A777" s="295"/>
      <c r="B777" s="294"/>
      <c r="C777" s="296"/>
      <c r="D777" s="296"/>
      <c r="E777" s="296"/>
      <c r="F777" s="296"/>
      <c r="G777" s="296"/>
      <c r="H777" s="296"/>
      <c r="I777" s="296"/>
    </row>
    <row r="778">
      <c r="A778" s="295"/>
      <c r="B778" s="294"/>
      <c r="C778" s="296"/>
      <c r="D778" s="296"/>
      <c r="E778" s="296"/>
      <c r="F778" s="296"/>
      <c r="G778" s="296"/>
      <c r="H778" s="296"/>
      <c r="I778" s="296"/>
    </row>
    <row r="779">
      <c r="A779" s="295"/>
      <c r="B779" s="294"/>
      <c r="C779" s="296"/>
      <c r="D779" s="296"/>
      <c r="E779" s="296"/>
      <c r="F779" s="296"/>
      <c r="G779" s="296"/>
      <c r="H779" s="296"/>
      <c r="I779" s="296"/>
    </row>
    <row r="780">
      <c r="A780" s="295"/>
      <c r="B780" s="294"/>
      <c r="C780" s="296"/>
      <c r="D780" s="296"/>
      <c r="E780" s="296"/>
      <c r="F780" s="296"/>
      <c r="G780" s="296"/>
      <c r="H780" s="296"/>
      <c r="I780" s="296"/>
    </row>
    <row r="781">
      <c r="A781" s="295"/>
      <c r="B781" s="294"/>
      <c r="C781" s="296"/>
      <c r="D781" s="296"/>
      <c r="E781" s="296"/>
      <c r="F781" s="296"/>
      <c r="G781" s="296"/>
      <c r="H781" s="296"/>
      <c r="I781" s="296"/>
    </row>
    <row r="782">
      <c r="A782" s="295"/>
      <c r="B782" s="294"/>
      <c r="C782" s="296"/>
      <c r="D782" s="296"/>
      <c r="E782" s="296"/>
      <c r="F782" s="296"/>
      <c r="G782" s="296"/>
      <c r="H782" s="296"/>
      <c r="I782" s="296"/>
    </row>
    <row r="783">
      <c r="A783" s="295"/>
      <c r="B783" s="294"/>
      <c r="C783" s="296"/>
      <c r="D783" s="296"/>
      <c r="E783" s="296"/>
      <c r="F783" s="296"/>
      <c r="G783" s="296"/>
      <c r="H783" s="296"/>
      <c r="I783" s="296"/>
    </row>
    <row r="784">
      <c r="A784" s="295"/>
      <c r="B784" s="294"/>
      <c r="C784" s="296"/>
      <c r="D784" s="296"/>
      <c r="E784" s="296"/>
      <c r="F784" s="296"/>
      <c r="G784" s="296"/>
      <c r="H784" s="296"/>
      <c r="I784" s="296"/>
    </row>
    <row r="785">
      <c r="A785" s="295"/>
      <c r="B785" s="294"/>
      <c r="C785" s="296"/>
      <c r="D785" s="296"/>
      <c r="E785" s="296"/>
      <c r="F785" s="296"/>
      <c r="G785" s="296"/>
      <c r="H785" s="296"/>
      <c r="I785" s="296"/>
    </row>
    <row r="786">
      <c r="A786" s="295"/>
      <c r="B786" s="294"/>
      <c r="C786" s="296"/>
      <c r="D786" s="296"/>
      <c r="E786" s="296"/>
      <c r="F786" s="296"/>
      <c r="G786" s="296"/>
      <c r="H786" s="296"/>
      <c r="I786" s="296"/>
    </row>
    <row r="787">
      <c r="A787" s="295"/>
      <c r="B787" s="294"/>
      <c r="C787" s="296"/>
      <c r="D787" s="296"/>
      <c r="E787" s="296"/>
      <c r="F787" s="296"/>
      <c r="G787" s="296"/>
      <c r="H787" s="296"/>
      <c r="I787" s="296"/>
    </row>
    <row r="788">
      <c r="A788" s="295"/>
      <c r="B788" s="294"/>
      <c r="C788" s="296"/>
      <c r="D788" s="296"/>
      <c r="E788" s="296"/>
      <c r="F788" s="296"/>
      <c r="G788" s="296"/>
      <c r="H788" s="296"/>
      <c r="I788" s="296"/>
    </row>
    <row r="789">
      <c r="A789" s="295"/>
      <c r="B789" s="294"/>
      <c r="C789" s="296"/>
      <c r="D789" s="296"/>
      <c r="E789" s="296"/>
      <c r="F789" s="296"/>
      <c r="G789" s="296"/>
      <c r="H789" s="296"/>
      <c r="I789" s="296"/>
    </row>
    <row r="790">
      <c r="A790" s="295"/>
      <c r="B790" s="294"/>
      <c r="C790" s="296"/>
      <c r="D790" s="296"/>
      <c r="E790" s="296"/>
      <c r="F790" s="296"/>
      <c r="G790" s="296"/>
      <c r="H790" s="296"/>
      <c r="I790" s="296"/>
    </row>
    <row r="791">
      <c r="A791" s="295"/>
      <c r="B791" s="294"/>
      <c r="C791" s="296"/>
      <c r="D791" s="296"/>
      <c r="E791" s="296"/>
      <c r="F791" s="296"/>
      <c r="G791" s="296"/>
      <c r="H791" s="296"/>
      <c r="I791" s="296"/>
    </row>
    <row r="792">
      <c r="A792" s="295"/>
      <c r="B792" s="294"/>
      <c r="C792" s="296"/>
      <c r="D792" s="296"/>
      <c r="E792" s="296"/>
      <c r="F792" s="296"/>
      <c r="G792" s="296"/>
      <c r="H792" s="296"/>
      <c r="I792" s="296"/>
    </row>
    <row r="793">
      <c r="A793" s="295"/>
      <c r="B793" s="294"/>
      <c r="C793" s="296"/>
      <c r="D793" s="296"/>
      <c r="E793" s="296"/>
      <c r="F793" s="296"/>
      <c r="G793" s="296"/>
      <c r="H793" s="296"/>
      <c r="I793" s="296"/>
    </row>
    <row r="794">
      <c r="A794" s="295"/>
      <c r="B794" s="294"/>
      <c r="C794" s="296"/>
      <c r="D794" s="296"/>
      <c r="E794" s="296"/>
      <c r="F794" s="296"/>
      <c r="G794" s="296"/>
      <c r="H794" s="296"/>
      <c r="I794" s="296"/>
    </row>
    <row r="795">
      <c r="A795" s="295"/>
      <c r="B795" s="294"/>
      <c r="C795" s="296"/>
      <c r="D795" s="296"/>
      <c r="E795" s="296"/>
      <c r="F795" s="296"/>
      <c r="G795" s="296"/>
      <c r="H795" s="296"/>
      <c r="I795" s="296"/>
    </row>
    <row r="796">
      <c r="A796" s="295"/>
      <c r="B796" s="294"/>
      <c r="C796" s="296"/>
      <c r="D796" s="296"/>
      <c r="E796" s="296"/>
      <c r="F796" s="296"/>
      <c r="G796" s="296"/>
      <c r="H796" s="296"/>
      <c r="I796" s="296"/>
    </row>
    <row r="797">
      <c r="A797" s="295"/>
      <c r="B797" s="294"/>
      <c r="C797" s="296"/>
      <c r="D797" s="296"/>
      <c r="E797" s="296"/>
      <c r="F797" s="296"/>
      <c r="G797" s="296"/>
      <c r="H797" s="296"/>
      <c r="I797" s="296"/>
    </row>
    <row r="798">
      <c r="A798" s="295"/>
      <c r="B798" s="294"/>
      <c r="C798" s="296"/>
      <c r="D798" s="296"/>
      <c r="E798" s="296"/>
      <c r="F798" s="296"/>
      <c r="G798" s="296"/>
      <c r="H798" s="296"/>
      <c r="I798" s="296"/>
    </row>
    <row r="799">
      <c r="A799" s="295"/>
      <c r="B799" s="294"/>
      <c r="C799" s="296"/>
      <c r="D799" s="296"/>
      <c r="E799" s="296"/>
      <c r="F799" s="296"/>
      <c r="G799" s="296"/>
      <c r="H799" s="296"/>
      <c r="I799" s="296"/>
    </row>
    <row r="800">
      <c r="A800" s="295"/>
      <c r="B800" s="294"/>
      <c r="C800" s="296"/>
      <c r="D800" s="296"/>
      <c r="E800" s="296"/>
      <c r="F800" s="296"/>
      <c r="G800" s="296"/>
      <c r="H800" s="296"/>
      <c r="I800" s="296"/>
    </row>
    <row r="801">
      <c r="A801" s="295"/>
      <c r="B801" s="294"/>
      <c r="C801" s="296"/>
      <c r="D801" s="296"/>
      <c r="E801" s="296"/>
      <c r="F801" s="296"/>
      <c r="G801" s="296"/>
      <c r="H801" s="296"/>
      <c r="I801" s="296"/>
    </row>
    <row r="802">
      <c r="A802" s="295"/>
      <c r="B802" s="294"/>
      <c r="C802" s="296"/>
      <c r="D802" s="296"/>
      <c r="E802" s="296"/>
      <c r="F802" s="296"/>
      <c r="G802" s="296"/>
      <c r="H802" s="296"/>
      <c r="I802" s="296"/>
    </row>
    <row r="803">
      <c r="A803" s="295"/>
      <c r="B803" s="294"/>
      <c r="C803" s="296"/>
      <c r="D803" s="296"/>
      <c r="E803" s="296"/>
      <c r="F803" s="296"/>
      <c r="G803" s="296"/>
      <c r="H803" s="296"/>
      <c r="I803" s="296"/>
    </row>
    <row r="804">
      <c r="A804" s="295"/>
      <c r="B804" s="294"/>
      <c r="C804" s="296"/>
      <c r="D804" s="296"/>
      <c r="E804" s="296"/>
      <c r="F804" s="296"/>
      <c r="G804" s="296"/>
      <c r="H804" s="296"/>
      <c r="I804" s="296"/>
    </row>
    <row r="805">
      <c r="A805" s="295"/>
      <c r="B805" s="294"/>
      <c r="C805" s="296"/>
      <c r="D805" s="296"/>
      <c r="E805" s="296"/>
      <c r="F805" s="296"/>
      <c r="G805" s="296"/>
      <c r="H805" s="296"/>
      <c r="I805" s="296"/>
    </row>
    <row r="806">
      <c r="A806" s="295"/>
      <c r="B806" s="294"/>
      <c r="C806" s="296"/>
      <c r="D806" s="296"/>
      <c r="E806" s="296"/>
      <c r="F806" s="296"/>
      <c r="G806" s="296"/>
      <c r="H806" s="296"/>
      <c r="I806" s="296"/>
    </row>
    <row r="807">
      <c r="A807" s="295"/>
      <c r="B807" s="294"/>
      <c r="C807" s="296"/>
      <c r="D807" s="296"/>
      <c r="E807" s="296"/>
      <c r="F807" s="296"/>
      <c r="G807" s="296"/>
      <c r="H807" s="296"/>
      <c r="I807" s="296"/>
    </row>
    <row r="808">
      <c r="A808" s="295"/>
      <c r="B808" s="294"/>
      <c r="C808" s="296"/>
      <c r="D808" s="296"/>
      <c r="E808" s="296"/>
      <c r="F808" s="296"/>
      <c r="G808" s="296"/>
      <c r="H808" s="296"/>
      <c r="I808" s="296"/>
    </row>
    <row r="809">
      <c r="A809" s="295"/>
      <c r="B809" s="294"/>
      <c r="C809" s="296"/>
      <c r="D809" s="296"/>
      <c r="E809" s="296"/>
      <c r="F809" s="296"/>
      <c r="G809" s="296"/>
      <c r="H809" s="296"/>
      <c r="I809" s="296"/>
    </row>
    <row r="810">
      <c r="A810" s="295"/>
      <c r="B810" s="294"/>
      <c r="C810" s="296"/>
      <c r="D810" s="296"/>
      <c r="E810" s="296"/>
      <c r="F810" s="296"/>
      <c r="G810" s="296"/>
      <c r="H810" s="296"/>
      <c r="I810" s="296"/>
    </row>
    <row r="811">
      <c r="A811" s="295"/>
      <c r="B811" s="294"/>
      <c r="C811" s="296"/>
      <c r="D811" s="296"/>
      <c r="E811" s="296"/>
      <c r="F811" s="296"/>
      <c r="G811" s="296"/>
      <c r="H811" s="296"/>
      <c r="I811" s="296"/>
    </row>
    <row r="812">
      <c r="A812" s="295"/>
      <c r="B812" s="294"/>
      <c r="C812" s="296"/>
      <c r="D812" s="296"/>
      <c r="E812" s="296"/>
      <c r="F812" s="296"/>
      <c r="G812" s="296"/>
      <c r="H812" s="296"/>
      <c r="I812" s="296"/>
    </row>
    <row r="813">
      <c r="A813" s="295"/>
      <c r="B813" s="294"/>
      <c r="C813" s="296"/>
      <c r="D813" s="296"/>
      <c r="E813" s="296"/>
      <c r="F813" s="296"/>
      <c r="G813" s="296"/>
      <c r="H813" s="296"/>
      <c r="I813" s="296"/>
    </row>
    <row r="814">
      <c r="A814" s="295"/>
      <c r="B814" s="294"/>
      <c r="C814" s="296"/>
      <c r="D814" s="296"/>
      <c r="E814" s="296"/>
      <c r="F814" s="296"/>
      <c r="G814" s="296"/>
      <c r="H814" s="296"/>
      <c r="I814" s="296"/>
    </row>
    <row r="815">
      <c r="A815" s="295"/>
      <c r="B815" s="294"/>
      <c r="C815" s="296"/>
      <c r="D815" s="296"/>
      <c r="E815" s="296"/>
      <c r="F815" s="296"/>
      <c r="G815" s="296"/>
      <c r="H815" s="296"/>
      <c r="I815" s="296"/>
    </row>
    <row r="816">
      <c r="A816" s="295"/>
      <c r="B816" s="294"/>
      <c r="C816" s="296"/>
      <c r="D816" s="296"/>
      <c r="E816" s="296"/>
      <c r="F816" s="296"/>
      <c r="G816" s="296"/>
      <c r="H816" s="296"/>
      <c r="I816" s="296"/>
    </row>
    <row r="817">
      <c r="A817" s="295"/>
      <c r="B817" s="294"/>
      <c r="C817" s="296"/>
      <c r="D817" s="296"/>
      <c r="E817" s="296"/>
      <c r="F817" s="296"/>
      <c r="G817" s="296"/>
      <c r="H817" s="296"/>
      <c r="I817" s="296"/>
    </row>
    <row r="818">
      <c r="A818" s="295"/>
      <c r="B818" s="294"/>
      <c r="C818" s="296"/>
      <c r="D818" s="296"/>
      <c r="E818" s="296"/>
      <c r="F818" s="296"/>
      <c r="G818" s="296"/>
      <c r="H818" s="296"/>
      <c r="I818" s="296"/>
    </row>
    <row r="819">
      <c r="A819" s="295"/>
      <c r="B819" s="294"/>
      <c r="C819" s="296"/>
      <c r="D819" s="296"/>
      <c r="E819" s="296"/>
      <c r="F819" s="296"/>
      <c r="G819" s="296"/>
      <c r="H819" s="296"/>
      <c r="I819" s="296"/>
    </row>
    <row r="820">
      <c r="A820" s="295"/>
      <c r="B820" s="294"/>
      <c r="C820" s="296"/>
      <c r="D820" s="296"/>
      <c r="E820" s="296"/>
      <c r="F820" s="296"/>
      <c r="G820" s="296"/>
      <c r="H820" s="296"/>
      <c r="I820" s="296"/>
    </row>
    <row r="821">
      <c r="A821" s="295"/>
      <c r="B821" s="294"/>
      <c r="C821" s="296"/>
      <c r="D821" s="296"/>
      <c r="E821" s="296"/>
      <c r="F821" s="296"/>
      <c r="G821" s="296"/>
      <c r="H821" s="296"/>
      <c r="I821" s="296"/>
    </row>
    <row r="822">
      <c r="A822" s="295"/>
      <c r="B822" s="294"/>
      <c r="C822" s="296"/>
      <c r="D822" s="296"/>
      <c r="E822" s="296"/>
      <c r="F822" s="296"/>
      <c r="G822" s="296"/>
      <c r="H822" s="296"/>
      <c r="I822" s="296"/>
    </row>
    <row r="823">
      <c r="A823" s="295"/>
      <c r="B823" s="294"/>
      <c r="C823" s="296"/>
      <c r="D823" s="296"/>
      <c r="E823" s="296"/>
      <c r="F823" s="296"/>
      <c r="G823" s="296"/>
      <c r="H823" s="296"/>
      <c r="I823" s="296"/>
    </row>
    <row r="824">
      <c r="A824" s="295"/>
      <c r="B824" s="294"/>
      <c r="C824" s="296"/>
      <c r="D824" s="296"/>
      <c r="E824" s="296"/>
      <c r="F824" s="296"/>
      <c r="G824" s="296"/>
      <c r="H824" s="296"/>
      <c r="I824" s="296"/>
    </row>
    <row r="825">
      <c r="A825" s="295"/>
      <c r="B825" s="294"/>
      <c r="C825" s="296"/>
      <c r="D825" s="296"/>
      <c r="E825" s="296"/>
      <c r="F825" s="296"/>
      <c r="G825" s="296"/>
      <c r="H825" s="296"/>
      <c r="I825" s="296"/>
    </row>
    <row r="826">
      <c r="A826" s="295"/>
      <c r="B826" s="294"/>
      <c r="C826" s="296"/>
      <c r="D826" s="296"/>
      <c r="E826" s="296"/>
      <c r="F826" s="296"/>
      <c r="G826" s="296"/>
      <c r="H826" s="296"/>
      <c r="I826" s="296"/>
    </row>
    <row r="827">
      <c r="A827" s="295"/>
      <c r="B827" s="294"/>
      <c r="C827" s="296"/>
      <c r="D827" s="296"/>
      <c r="E827" s="296"/>
      <c r="F827" s="296"/>
      <c r="G827" s="296"/>
      <c r="H827" s="296"/>
      <c r="I827" s="296"/>
    </row>
    <row r="828">
      <c r="A828" s="295"/>
      <c r="B828" s="294"/>
      <c r="C828" s="296"/>
      <c r="D828" s="296"/>
      <c r="E828" s="296"/>
      <c r="F828" s="296"/>
      <c r="G828" s="296"/>
      <c r="H828" s="296"/>
      <c r="I828" s="296"/>
    </row>
    <row r="829">
      <c r="A829" s="295"/>
      <c r="B829" s="294"/>
      <c r="C829" s="296"/>
      <c r="D829" s="296"/>
      <c r="E829" s="296"/>
      <c r="F829" s="296"/>
      <c r="G829" s="296"/>
      <c r="H829" s="296"/>
      <c r="I829" s="296"/>
    </row>
    <row r="830">
      <c r="A830" s="295"/>
      <c r="B830" s="294"/>
      <c r="C830" s="296"/>
      <c r="D830" s="296"/>
      <c r="E830" s="296"/>
      <c r="F830" s="296"/>
      <c r="G830" s="296"/>
      <c r="H830" s="296"/>
      <c r="I830" s="296"/>
    </row>
    <row r="831">
      <c r="A831" s="295"/>
      <c r="B831" s="294"/>
      <c r="C831" s="296"/>
      <c r="D831" s="296"/>
      <c r="E831" s="296"/>
      <c r="F831" s="296"/>
      <c r="G831" s="296"/>
      <c r="H831" s="296"/>
      <c r="I831" s="296"/>
    </row>
    <row r="832">
      <c r="A832" s="295"/>
      <c r="B832" s="294"/>
      <c r="C832" s="296"/>
      <c r="D832" s="296"/>
      <c r="E832" s="296"/>
      <c r="F832" s="296"/>
      <c r="G832" s="296"/>
      <c r="H832" s="296"/>
      <c r="I832" s="296"/>
    </row>
    <row r="833">
      <c r="A833" s="295"/>
      <c r="B833" s="294"/>
      <c r="C833" s="296"/>
      <c r="D833" s="296"/>
      <c r="E833" s="296"/>
      <c r="F833" s="296"/>
      <c r="G833" s="296"/>
      <c r="H833" s="296"/>
      <c r="I833" s="296"/>
    </row>
    <row r="834">
      <c r="A834" s="295"/>
      <c r="B834" s="294"/>
      <c r="C834" s="296"/>
      <c r="D834" s="296"/>
      <c r="E834" s="296"/>
      <c r="F834" s="296"/>
      <c r="G834" s="296"/>
      <c r="H834" s="296"/>
      <c r="I834" s="296"/>
    </row>
    <row r="835">
      <c r="A835" s="295"/>
      <c r="B835" s="294"/>
      <c r="C835" s="296"/>
      <c r="D835" s="296"/>
      <c r="E835" s="296"/>
      <c r="F835" s="296"/>
      <c r="G835" s="296"/>
      <c r="H835" s="296"/>
      <c r="I835" s="296"/>
    </row>
    <row r="836">
      <c r="A836" s="295"/>
      <c r="B836" s="294"/>
      <c r="C836" s="296"/>
      <c r="D836" s="296"/>
      <c r="E836" s="296"/>
      <c r="F836" s="296"/>
      <c r="G836" s="296"/>
      <c r="H836" s="296"/>
      <c r="I836" s="296"/>
    </row>
    <row r="837">
      <c r="A837" s="295"/>
      <c r="B837" s="294"/>
      <c r="C837" s="296"/>
      <c r="D837" s="296"/>
      <c r="E837" s="296"/>
      <c r="F837" s="296"/>
      <c r="G837" s="296"/>
      <c r="H837" s="296"/>
      <c r="I837" s="296"/>
    </row>
    <row r="838">
      <c r="A838" s="295"/>
      <c r="B838" s="294"/>
      <c r="C838" s="296"/>
      <c r="D838" s="296"/>
      <c r="E838" s="296"/>
      <c r="F838" s="296"/>
      <c r="G838" s="296"/>
      <c r="H838" s="296"/>
      <c r="I838" s="296"/>
    </row>
    <row r="839">
      <c r="A839" s="295"/>
      <c r="B839" s="294"/>
      <c r="C839" s="296"/>
      <c r="D839" s="296"/>
      <c r="E839" s="296"/>
      <c r="F839" s="296"/>
      <c r="G839" s="296"/>
      <c r="H839" s="296"/>
      <c r="I839" s="296"/>
    </row>
    <row r="840">
      <c r="A840" s="295"/>
      <c r="B840" s="294"/>
      <c r="C840" s="296"/>
      <c r="D840" s="296"/>
      <c r="E840" s="296"/>
      <c r="F840" s="296"/>
      <c r="G840" s="296"/>
      <c r="H840" s="296"/>
      <c r="I840" s="296"/>
    </row>
    <row r="841">
      <c r="A841" s="295"/>
      <c r="B841" s="294"/>
      <c r="C841" s="296"/>
      <c r="D841" s="296"/>
      <c r="E841" s="296"/>
      <c r="F841" s="296"/>
      <c r="G841" s="296"/>
      <c r="H841" s="296"/>
      <c r="I841" s="296"/>
    </row>
    <row r="842">
      <c r="A842" s="295"/>
      <c r="B842" s="294"/>
      <c r="C842" s="296"/>
      <c r="D842" s="296"/>
      <c r="E842" s="296"/>
      <c r="F842" s="296"/>
      <c r="G842" s="296"/>
      <c r="H842" s="296"/>
      <c r="I842" s="296"/>
    </row>
    <row r="843">
      <c r="A843" s="295"/>
      <c r="B843" s="294"/>
      <c r="C843" s="296"/>
      <c r="D843" s="296"/>
      <c r="E843" s="296"/>
      <c r="F843" s="296"/>
      <c r="G843" s="296"/>
      <c r="H843" s="296"/>
      <c r="I843" s="296"/>
    </row>
    <row r="844">
      <c r="A844" s="295"/>
      <c r="B844" s="294"/>
      <c r="C844" s="296"/>
      <c r="D844" s="296"/>
      <c r="E844" s="296"/>
      <c r="F844" s="296"/>
      <c r="G844" s="296"/>
      <c r="H844" s="296"/>
      <c r="I844" s="296"/>
    </row>
    <row r="845">
      <c r="A845" s="295"/>
      <c r="B845" s="294"/>
      <c r="C845" s="296"/>
      <c r="D845" s="296"/>
      <c r="E845" s="296"/>
      <c r="F845" s="296"/>
      <c r="G845" s="296"/>
      <c r="H845" s="296"/>
      <c r="I845" s="296"/>
    </row>
    <row r="846">
      <c r="A846" s="295"/>
      <c r="B846" s="294"/>
      <c r="C846" s="296"/>
      <c r="D846" s="296"/>
      <c r="E846" s="296"/>
      <c r="F846" s="296"/>
      <c r="G846" s="296"/>
      <c r="H846" s="296"/>
      <c r="I846" s="296"/>
    </row>
    <row r="847">
      <c r="A847" s="295"/>
      <c r="B847" s="294"/>
      <c r="C847" s="296"/>
      <c r="D847" s="296"/>
      <c r="E847" s="296"/>
      <c r="F847" s="296"/>
      <c r="G847" s="296"/>
      <c r="H847" s="296"/>
      <c r="I847" s="296"/>
    </row>
    <row r="848">
      <c r="A848" s="295"/>
      <c r="B848" s="294"/>
      <c r="C848" s="296"/>
      <c r="D848" s="296"/>
      <c r="E848" s="296"/>
      <c r="F848" s="296"/>
      <c r="G848" s="296"/>
      <c r="H848" s="296"/>
      <c r="I848" s="296"/>
    </row>
    <row r="849">
      <c r="A849" s="295"/>
      <c r="B849" s="294"/>
      <c r="C849" s="296"/>
      <c r="D849" s="296"/>
      <c r="E849" s="296"/>
      <c r="F849" s="296"/>
      <c r="G849" s="296"/>
      <c r="H849" s="296"/>
      <c r="I849" s="296"/>
    </row>
    <row r="850">
      <c r="A850" s="295"/>
      <c r="B850" s="294"/>
      <c r="C850" s="296"/>
      <c r="D850" s="296"/>
      <c r="E850" s="296"/>
      <c r="F850" s="296"/>
      <c r="G850" s="296"/>
      <c r="H850" s="296"/>
      <c r="I850" s="296"/>
    </row>
    <row r="851">
      <c r="A851" s="295"/>
      <c r="B851" s="294"/>
      <c r="C851" s="296"/>
      <c r="D851" s="296"/>
      <c r="E851" s="296"/>
      <c r="F851" s="296"/>
      <c r="G851" s="296"/>
      <c r="H851" s="296"/>
      <c r="I851" s="296"/>
    </row>
    <row r="852">
      <c r="A852" s="295"/>
      <c r="B852" s="294"/>
      <c r="C852" s="296"/>
      <c r="D852" s="296"/>
      <c r="E852" s="296"/>
      <c r="F852" s="296"/>
      <c r="G852" s="296"/>
      <c r="H852" s="296"/>
      <c r="I852" s="296"/>
    </row>
    <row r="853">
      <c r="A853" s="295"/>
      <c r="B853" s="294"/>
      <c r="C853" s="296"/>
      <c r="D853" s="296"/>
      <c r="E853" s="296"/>
      <c r="F853" s="296"/>
      <c r="G853" s="296"/>
      <c r="H853" s="296"/>
      <c r="I853" s="296"/>
    </row>
    <row r="854">
      <c r="A854" s="295"/>
      <c r="B854" s="294"/>
      <c r="C854" s="296"/>
      <c r="D854" s="296"/>
      <c r="E854" s="296"/>
      <c r="F854" s="296"/>
      <c r="G854" s="296"/>
      <c r="H854" s="296"/>
      <c r="I854" s="296"/>
    </row>
    <row r="855">
      <c r="A855" s="295"/>
      <c r="B855" s="294"/>
      <c r="C855" s="296"/>
      <c r="D855" s="296"/>
      <c r="E855" s="296"/>
      <c r="F855" s="296"/>
      <c r="G855" s="296"/>
      <c r="H855" s="296"/>
      <c r="I855" s="296"/>
    </row>
    <row r="856">
      <c r="A856" s="295"/>
      <c r="B856" s="294"/>
      <c r="C856" s="296"/>
      <c r="D856" s="296"/>
      <c r="E856" s="296"/>
      <c r="F856" s="296"/>
      <c r="G856" s="296"/>
      <c r="H856" s="296"/>
      <c r="I856" s="296"/>
    </row>
    <row r="857">
      <c r="A857" s="295"/>
      <c r="B857" s="294"/>
      <c r="C857" s="296"/>
      <c r="D857" s="296"/>
      <c r="E857" s="296"/>
      <c r="F857" s="296"/>
      <c r="G857" s="296"/>
      <c r="H857" s="296"/>
      <c r="I857" s="296"/>
    </row>
    <row r="858">
      <c r="A858" s="295"/>
      <c r="B858" s="294"/>
      <c r="C858" s="296"/>
      <c r="D858" s="296"/>
      <c r="E858" s="296"/>
      <c r="F858" s="296"/>
      <c r="G858" s="296"/>
      <c r="H858" s="296"/>
      <c r="I858" s="296"/>
    </row>
    <row r="859">
      <c r="A859" s="295"/>
      <c r="B859" s="294"/>
      <c r="C859" s="296"/>
      <c r="D859" s="296"/>
      <c r="E859" s="296"/>
      <c r="F859" s="296"/>
      <c r="G859" s="296"/>
      <c r="H859" s="296"/>
      <c r="I859" s="296"/>
    </row>
    <row r="860">
      <c r="A860" s="295"/>
      <c r="B860" s="294"/>
      <c r="C860" s="296"/>
      <c r="D860" s="296"/>
      <c r="E860" s="296"/>
      <c r="F860" s="296"/>
      <c r="G860" s="296"/>
      <c r="H860" s="296"/>
      <c r="I860" s="296"/>
    </row>
    <row r="861">
      <c r="A861" s="295"/>
      <c r="B861" s="294"/>
      <c r="C861" s="296"/>
      <c r="D861" s="296"/>
      <c r="E861" s="296"/>
      <c r="F861" s="296"/>
      <c r="G861" s="296"/>
      <c r="H861" s="296"/>
      <c r="I861" s="296"/>
    </row>
    <row r="862">
      <c r="A862" s="295"/>
      <c r="B862" s="294"/>
      <c r="C862" s="296"/>
      <c r="D862" s="296"/>
      <c r="E862" s="296"/>
      <c r="F862" s="296"/>
      <c r="G862" s="296"/>
      <c r="H862" s="296"/>
      <c r="I862" s="296"/>
    </row>
    <row r="863">
      <c r="A863" s="295"/>
      <c r="B863" s="294"/>
      <c r="C863" s="296"/>
      <c r="D863" s="296"/>
      <c r="E863" s="296"/>
      <c r="F863" s="296"/>
      <c r="G863" s="296"/>
      <c r="H863" s="296"/>
      <c r="I863" s="296"/>
    </row>
    <row r="864">
      <c r="A864" s="295"/>
      <c r="B864" s="294"/>
      <c r="C864" s="296"/>
      <c r="D864" s="296"/>
      <c r="E864" s="296"/>
      <c r="F864" s="296"/>
      <c r="G864" s="296"/>
      <c r="H864" s="296"/>
      <c r="I864" s="296"/>
    </row>
    <row r="865">
      <c r="A865" s="295"/>
      <c r="B865" s="294"/>
      <c r="C865" s="296"/>
      <c r="D865" s="296"/>
      <c r="E865" s="296"/>
      <c r="F865" s="296"/>
      <c r="G865" s="296"/>
      <c r="H865" s="296"/>
      <c r="I865" s="296"/>
    </row>
    <row r="866">
      <c r="A866" s="295"/>
      <c r="B866" s="294"/>
      <c r="C866" s="296"/>
      <c r="D866" s="296"/>
      <c r="E866" s="296"/>
      <c r="F866" s="296"/>
      <c r="G866" s="296"/>
      <c r="H866" s="296"/>
      <c r="I866" s="296"/>
    </row>
    <row r="867">
      <c r="A867" s="295"/>
      <c r="B867" s="294"/>
      <c r="C867" s="296"/>
      <c r="D867" s="296"/>
      <c r="E867" s="296"/>
      <c r="F867" s="296"/>
      <c r="G867" s="296"/>
      <c r="H867" s="296"/>
      <c r="I867" s="296"/>
    </row>
    <row r="868">
      <c r="A868" s="295"/>
      <c r="B868" s="294"/>
      <c r="C868" s="296"/>
      <c r="D868" s="296"/>
      <c r="E868" s="296"/>
      <c r="F868" s="296"/>
      <c r="G868" s="296"/>
      <c r="H868" s="296"/>
      <c r="I868" s="296"/>
    </row>
    <row r="869">
      <c r="A869" s="295"/>
      <c r="B869" s="294"/>
      <c r="C869" s="296"/>
      <c r="D869" s="296"/>
      <c r="E869" s="296"/>
      <c r="F869" s="296"/>
      <c r="G869" s="296"/>
      <c r="H869" s="296"/>
      <c r="I869" s="296"/>
    </row>
    <row r="870">
      <c r="A870" s="295"/>
      <c r="B870" s="294"/>
      <c r="C870" s="296"/>
      <c r="D870" s="296"/>
      <c r="E870" s="296"/>
      <c r="F870" s="296"/>
      <c r="G870" s="296"/>
      <c r="H870" s="296"/>
      <c r="I870" s="296"/>
    </row>
    <row r="871">
      <c r="A871" s="295"/>
      <c r="B871" s="294"/>
      <c r="C871" s="296"/>
      <c r="D871" s="296"/>
      <c r="E871" s="296"/>
      <c r="F871" s="296"/>
      <c r="G871" s="296"/>
      <c r="H871" s="296"/>
      <c r="I871" s="296"/>
    </row>
    <row r="872">
      <c r="A872" s="295"/>
      <c r="B872" s="294"/>
      <c r="C872" s="296"/>
      <c r="D872" s="296"/>
      <c r="E872" s="296"/>
      <c r="F872" s="296"/>
      <c r="G872" s="296"/>
      <c r="H872" s="296"/>
      <c r="I872" s="296"/>
    </row>
    <row r="873">
      <c r="A873" s="295"/>
      <c r="B873" s="294"/>
      <c r="C873" s="296"/>
      <c r="D873" s="296"/>
      <c r="E873" s="296"/>
      <c r="F873" s="296"/>
      <c r="G873" s="296"/>
      <c r="H873" s="296"/>
      <c r="I873" s="296"/>
    </row>
    <row r="874">
      <c r="A874" s="295"/>
      <c r="B874" s="294"/>
      <c r="C874" s="296"/>
      <c r="D874" s="296"/>
      <c r="E874" s="296"/>
      <c r="F874" s="296"/>
      <c r="G874" s="296"/>
      <c r="H874" s="296"/>
      <c r="I874" s="296"/>
    </row>
    <row r="875">
      <c r="A875" s="295"/>
      <c r="B875" s="294"/>
      <c r="C875" s="296"/>
      <c r="D875" s="296"/>
      <c r="E875" s="296"/>
      <c r="F875" s="296"/>
      <c r="G875" s="296"/>
      <c r="H875" s="296"/>
      <c r="I875" s="296"/>
    </row>
    <row r="876">
      <c r="A876" s="295"/>
      <c r="B876" s="294"/>
      <c r="C876" s="296"/>
      <c r="D876" s="296"/>
      <c r="E876" s="296"/>
      <c r="F876" s="296"/>
      <c r="G876" s="296"/>
      <c r="H876" s="296"/>
      <c r="I876" s="296"/>
    </row>
    <row r="877">
      <c r="A877" s="295"/>
      <c r="B877" s="294"/>
      <c r="C877" s="296"/>
      <c r="D877" s="296"/>
      <c r="E877" s="296"/>
      <c r="F877" s="296"/>
      <c r="G877" s="296"/>
      <c r="H877" s="296"/>
      <c r="I877" s="296"/>
    </row>
    <row r="878">
      <c r="A878" s="295"/>
      <c r="B878" s="294"/>
      <c r="C878" s="296"/>
      <c r="D878" s="296"/>
      <c r="E878" s="296"/>
      <c r="F878" s="296"/>
      <c r="G878" s="296"/>
      <c r="H878" s="296"/>
      <c r="I878" s="296"/>
    </row>
    <row r="879">
      <c r="A879" s="295"/>
      <c r="B879" s="294"/>
      <c r="C879" s="296"/>
      <c r="D879" s="296"/>
      <c r="E879" s="296"/>
      <c r="F879" s="296"/>
      <c r="G879" s="296"/>
      <c r="H879" s="296"/>
      <c r="I879" s="296"/>
    </row>
    <row r="880">
      <c r="A880" s="295"/>
      <c r="B880" s="294"/>
      <c r="C880" s="296"/>
      <c r="D880" s="296"/>
      <c r="E880" s="296"/>
      <c r="F880" s="296"/>
      <c r="G880" s="296"/>
      <c r="H880" s="296"/>
      <c r="I880" s="296"/>
    </row>
    <row r="881">
      <c r="A881" s="295"/>
      <c r="B881" s="294"/>
      <c r="C881" s="296"/>
      <c r="D881" s="296"/>
      <c r="E881" s="296"/>
      <c r="F881" s="296"/>
      <c r="G881" s="296"/>
      <c r="H881" s="296"/>
      <c r="I881" s="296"/>
    </row>
    <row r="882">
      <c r="A882" s="295"/>
      <c r="B882" s="294"/>
      <c r="C882" s="296"/>
      <c r="D882" s="296"/>
      <c r="E882" s="296"/>
      <c r="F882" s="296"/>
      <c r="G882" s="296"/>
      <c r="H882" s="296"/>
      <c r="I882" s="296"/>
    </row>
    <row r="883">
      <c r="A883" s="295"/>
      <c r="B883" s="294"/>
      <c r="C883" s="296"/>
      <c r="D883" s="296"/>
      <c r="E883" s="296"/>
      <c r="F883" s="296"/>
      <c r="G883" s="296"/>
      <c r="H883" s="296"/>
      <c r="I883" s="296"/>
    </row>
    <row r="884">
      <c r="A884" s="295"/>
      <c r="B884" s="294"/>
      <c r="C884" s="296"/>
      <c r="D884" s="296"/>
      <c r="E884" s="296"/>
      <c r="F884" s="296"/>
      <c r="G884" s="296"/>
      <c r="H884" s="296"/>
      <c r="I884" s="296"/>
    </row>
    <row r="885">
      <c r="A885" s="295"/>
      <c r="B885" s="294"/>
      <c r="C885" s="296"/>
      <c r="D885" s="296"/>
      <c r="E885" s="296"/>
      <c r="F885" s="296"/>
      <c r="G885" s="296"/>
      <c r="H885" s="296"/>
      <c r="I885" s="296"/>
    </row>
    <row r="886">
      <c r="A886" s="295"/>
      <c r="B886" s="294"/>
      <c r="C886" s="296"/>
      <c r="D886" s="296"/>
      <c r="E886" s="296"/>
      <c r="F886" s="296"/>
      <c r="G886" s="296"/>
      <c r="H886" s="296"/>
      <c r="I886" s="296"/>
    </row>
    <row r="887">
      <c r="A887" s="295"/>
      <c r="B887" s="294"/>
      <c r="C887" s="296"/>
      <c r="D887" s="296"/>
      <c r="E887" s="296"/>
      <c r="F887" s="296"/>
      <c r="G887" s="296"/>
      <c r="H887" s="296"/>
      <c r="I887" s="296"/>
    </row>
    <row r="888">
      <c r="A888" s="295"/>
      <c r="B888" s="294"/>
      <c r="C888" s="296"/>
      <c r="D888" s="296"/>
      <c r="E888" s="296"/>
      <c r="F888" s="296"/>
      <c r="G888" s="296"/>
      <c r="H888" s="296"/>
      <c r="I888" s="296"/>
    </row>
    <row r="889">
      <c r="A889" s="295"/>
      <c r="B889" s="294"/>
      <c r="C889" s="296"/>
      <c r="D889" s="296"/>
      <c r="E889" s="296"/>
      <c r="F889" s="296"/>
      <c r="G889" s="296"/>
      <c r="H889" s="296"/>
      <c r="I889" s="296"/>
    </row>
    <row r="890">
      <c r="A890" s="295"/>
      <c r="B890" s="294"/>
      <c r="C890" s="296"/>
      <c r="D890" s="296"/>
      <c r="E890" s="296"/>
      <c r="F890" s="296"/>
      <c r="G890" s="296"/>
      <c r="H890" s="296"/>
      <c r="I890" s="296"/>
    </row>
    <row r="891">
      <c r="A891" s="295"/>
      <c r="B891" s="294"/>
      <c r="C891" s="296"/>
      <c r="D891" s="296"/>
      <c r="E891" s="296"/>
      <c r="F891" s="296"/>
      <c r="G891" s="296"/>
      <c r="H891" s="296"/>
      <c r="I891" s="296"/>
    </row>
    <row r="892">
      <c r="A892" s="295"/>
      <c r="B892" s="294"/>
      <c r="C892" s="296"/>
      <c r="D892" s="296"/>
      <c r="E892" s="296"/>
      <c r="F892" s="296"/>
      <c r="G892" s="296"/>
      <c r="H892" s="296"/>
      <c r="I892" s="296"/>
    </row>
    <row r="893">
      <c r="A893" s="295"/>
      <c r="B893" s="294"/>
      <c r="C893" s="296"/>
      <c r="D893" s="296"/>
      <c r="E893" s="296"/>
      <c r="F893" s="296"/>
      <c r="G893" s="296"/>
      <c r="H893" s="296"/>
      <c r="I893" s="296"/>
    </row>
    <row r="894">
      <c r="A894" s="295"/>
      <c r="B894" s="294"/>
      <c r="C894" s="296"/>
      <c r="D894" s="296"/>
      <c r="E894" s="296"/>
      <c r="F894" s="296"/>
      <c r="G894" s="296"/>
      <c r="H894" s="296"/>
      <c r="I894" s="296"/>
    </row>
    <row r="895">
      <c r="A895" s="295"/>
      <c r="B895" s="294"/>
      <c r="C895" s="296"/>
      <c r="D895" s="296"/>
      <c r="E895" s="296"/>
      <c r="F895" s="296"/>
      <c r="G895" s="296"/>
      <c r="H895" s="296"/>
      <c r="I895" s="296"/>
    </row>
    <row r="896">
      <c r="A896" s="295"/>
      <c r="B896" s="294"/>
      <c r="C896" s="296"/>
      <c r="D896" s="296"/>
      <c r="E896" s="296"/>
      <c r="F896" s="296"/>
      <c r="G896" s="296"/>
      <c r="H896" s="296"/>
      <c r="I896" s="296"/>
    </row>
    <row r="897">
      <c r="A897" s="295"/>
      <c r="B897" s="294"/>
      <c r="C897" s="296"/>
      <c r="D897" s="296"/>
      <c r="E897" s="296"/>
      <c r="F897" s="296"/>
      <c r="G897" s="296"/>
      <c r="H897" s="296"/>
      <c r="I897" s="296"/>
    </row>
    <row r="898">
      <c r="A898" s="295"/>
      <c r="B898" s="294"/>
      <c r="C898" s="296"/>
      <c r="D898" s="296"/>
      <c r="E898" s="296"/>
      <c r="F898" s="296"/>
      <c r="G898" s="296"/>
      <c r="H898" s="296"/>
      <c r="I898" s="296"/>
    </row>
    <row r="899">
      <c r="A899" s="295"/>
      <c r="B899" s="294"/>
      <c r="C899" s="296"/>
      <c r="D899" s="296"/>
      <c r="E899" s="296"/>
      <c r="F899" s="296"/>
      <c r="G899" s="296"/>
      <c r="H899" s="296"/>
      <c r="I899" s="296"/>
    </row>
    <row r="900">
      <c r="A900" s="295"/>
      <c r="B900" s="294"/>
      <c r="C900" s="296"/>
      <c r="D900" s="296"/>
      <c r="E900" s="296"/>
      <c r="F900" s="296"/>
      <c r="G900" s="296"/>
      <c r="H900" s="296"/>
      <c r="I900" s="296"/>
    </row>
    <row r="901">
      <c r="A901" s="295"/>
      <c r="B901" s="294"/>
      <c r="C901" s="296"/>
      <c r="D901" s="296"/>
      <c r="E901" s="296"/>
      <c r="F901" s="296"/>
      <c r="G901" s="296"/>
      <c r="H901" s="296"/>
      <c r="I901" s="296"/>
    </row>
    <row r="902">
      <c r="A902" s="295"/>
      <c r="B902" s="294"/>
      <c r="C902" s="296"/>
      <c r="D902" s="296"/>
      <c r="E902" s="296"/>
      <c r="F902" s="296"/>
      <c r="G902" s="296"/>
      <c r="H902" s="296"/>
      <c r="I902" s="296"/>
    </row>
    <row r="903">
      <c r="A903" s="295"/>
      <c r="B903" s="294"/>
      <c r="C903" s="296"/>
      <c r="D903" s="296"/>
      <c r="E903" s="296"/>
      <c r="F903" s="296"/>
      <c r="G903" s="296"/>
      <c r="H903" s="296"/>
      <c r="I903" s="296"/>
    </row>
    <row r="904">
      <c r="A904" s="295"/>
      <c r="B904" s="294"/>
      <c r="C904" s="296"/>
      <c r="D904" s="296"/>
      <c r="E904" s="296"/>
      <c r="F904" s="296"/>
      <c r="G904" s="296"/>
      <c r="H904" s="296"/>
      <c r="I904" s="296"/>
    </row>
    <row r="905">
      <c r="A905" s="295"/>
      <c r="B905" s="294"/>
      <c r="C905" s="296"/>
      <c r="D905" s="296"/>
      <c r="E905" s="296"/>
      <c r="F905" s="296"/>
      <c r="G905" s="296"/>
      <c r="H905" s="296"/>
      <c r="I905" s="296"/>
    </row>
    <row r="906">
      <c r="A906" s="295"/>
      <c r="B906" s="294"/>
      <c r="C906" s="296"/>
      <c r="D906" s="296"/>
      <c r="E906" s="296"/>
      <c r="F906" s="296"/>
      <c r="G906" s="296"/>
      <c r="H906" s="296"/>
      <c r="I906" s="296"/>
    </row>
    <row r="907">
      <c r="A907" s="295"/>
      <c r="B907" s="294"/>
      <c r="C907" s="296"/>
      <c r="D907" s="296"/>
      <c r="E907" s="296"/>
      <c r="F907" s="296"/>
      <c r="G907" s="296"/>
      <c r="H907" s="296"/>
      <c r="I907" s="296"/>
    </row>
    <row r="908">
      <c r="A908" s="295"/>
      <c r="B908" s="294"/>
      <c r="C908" s="296"/>
      <c r="D908" s="296"/>
      <c r="E908" s="296"/>
      <c r="F908" s="296"/>
      <c r="G908" s="296"/>
      <c r="H908" s="296"/>
      <c r="I908" s="296"/>
    </row>
    <row r="909">
      <c r="A909" s="295"/>
      <c r="B909" s="294"/>
      <c r="C909" s="296"/>
      <c r="D909" s="296"/>
      <c r="E909" s="296"/>
      <c r="F909" s="296"/>
      <c r="G909" s="296"/>
      <c r="H909" s="296"/>
      <c r="I909" s="296"/>
    </row>
    <row r="910">
      <c r="A910" s="295"/>
      <c r="B910" s="294"/>
      <c r="C910" s="296"/>
      <c r="D910" s="296"/>
      <c r="E910" s="296"/>
      <c r="F910" s="296"/>
      <c r="G910" s="296"/>
      <c r="H910" s="296"/>
      <c r="I910" s="296"/>
    </row>
    <row r="911">
      <c r="A911" s="295"/>
      <c r="B911" s="294"/>
      <c r="C911" s="296"/>
      <c r="D911" s="296"/>
      <c r="E911" s="296"/>
      <c r="F911" s="296"/>
      <c r="G911" s="296"/>
      <c r="H911" s="296"/>
      <c r="I911" s="296"/>
    </row>
    <row r="912">
      <c r="A912" s="295"/>
      <c r="B912" s="294"/>
      <c r="C912" s="296"/>
      <c r="D912" s="296"/>
      <c r="E912" s="296"/>
      <c r="F912" s="296"/>
      <c r="G912" s="296"/>
      <c r="H912" s="296"/>
      <c r="I912" s="296"/>
    </row>
    <row r="913">
      <c r="A913" s="295"/>
      <c r="B913" s="294"/>
      <c r="C913" s="296"/>
      <c r="D913" s="296"/>
      <c r="E913" s="296"/>
      <c r="F913" s="296"/>
      <c r="G913" s="296"/>
      <c r="H913" s="296"/>
      <c r="I913" s="296"/>
    </row>
    <row r="914">
      <c r="A914" s="295"/>
      <c r="B914" s="294"/>
      <c r="C914" s="296"/>
      <c r="D914" s="296"/>
      <c r="E914" s="296"/>
      <c r="F914" s="296"/>
      <c r="G914" s="296"/>
      <c r="H914" s="296"/>
      <c r="I914" s="296"/>
    </row>
    <row r="915">
      <c r="A915" s="295"/>
      <c r="B915" s="294"/>
      <c r="C915" s="296"/>
      <c r="D915" s="296"/>
      <c r="E915" s="296"/>
      <c r="F915" s="296"/>
      <c r="G915" s="296"/>
      <c r="H915" s="296"/>
      <c r="I915" s="296"/>
    </row>
    <row r="916">
      <c r="A916" s="295"/>
      <c r="B916" s="294"/>
      <c r="C916" s="296"/>
      <c r="D916" s="296"/>
      <c r="E916" s="296"/>
      <c r="F916" s="296"/>
      <c r="G916" s="296"/>
      <c r="H916" s="296"/>
      <c r="I916" s="296"/>
    </row>
    <row r="917">
      <c r="A917" s="295"/>
      <c r="B917" s="294"/>
      <c r="C917" s="296"/>
      <c r="D917" s="296"/>
      <c r="E917" s="296"/>
      <c r="F917" s="296"/>
      <c r="G917" s="296"/>
      <c r="H917" s="296"/>
      <c r="I917" s="296"/>
    </row>
    <row r="918">
      <c r="A918" s="295"/>
      <c r="B918" s="294"/>
      <c r="C918" s="296"/>
      <c r="D918" s="296"/>
      <c r="E918" s="296"/>
      <c r="F918" s="296"/>
      <c r="G918" s="296"/>
      <c r="H918" s="296"/>
      <c r="I918" s="296"/>
    </row>
    <row r="919">
      <c r="A919" s="295"/>
      <c r="B919" s="294"/>
      <c r="C919" s="296"/>
      <c r="D919" s="296"/>
      <c r="E919" s="296"/>
      <c r="F919" s="296"/>
      <c r="G919" s="296"/>
      <c r="H919" s="296"/>
      <c r="I919" s="296"/>
    </row>
    <row r="920">
      <c r="A920" s="295"/>
      <c r="B920" s="294"/>
      <c r="C920" s="296"/>
      <c r="D920" s="296"/>
      <c r="E920" s="296"/>
      <c r="F920" s="296"/>
      <c r="G920" s="296"/>
      <c r="H920" s="296"/>
      <c r="I920" s="296"/>
    </row>
    <row r="921">
      <c r="A921" s="295"/>
      <c r="B921" s="294"/>
      <c r="C921" s="296"/>
      <c r="D921" s="296"/>
      <c r="E921" s="296"/>
      <c r="F921" s="296"/>
      <c r="G921" s="296"/>
      <c r="H921" s="296"/>
      <c r="I921" s="296"/>
    </row>
    <row r="922">
      <c r="A922" s="295"/>
      <c r="B922" s="294"/>
      <c r="C922" s="296"/>
      <c r="D922" s="296"/>
      <c r="E922" s="296"/>
      <c r="F922" s="296"/>
      <c r="G922" s="296"/>
      <c r="H922" s="296"/>
      <c r="I922" s="296"/>
    </row>
    <row r="923">
      <c r="A923" s="295"/>
      <c r="B923" s="294"/>
      <c r="C923" s="296"/>
      <c r="D923" s="296"/>
      <c r="E923" s="296"/>
      <c r="F923" s="296"/>
      <c r="G923" s="296"/>
      <c r="H923" s="296"/>
      <c r="I923" s="296"/>
    </row>
    <row r="924">
      <c r="A924" s="295"/>
      <c r="B924" s="294"/>
      <c r="C924" s="296"/>
      <c r="D924" s="296"/>
      <c r="E924" s="296"/>
      <c r="F924" s="296"/>
      <c r="G924" s="296"/>
      <c r="H924" s="296"/>
      <c r="I924" s="296"/>
    </row>
    <row r="925">
      <c r="A925" s="295"/>
      <c r="B925" s="294"/>
      <c r="C925" s="296"/>
      <c r="D925" s="296"/>
      <c r="E925" s="296"/>
      <c r="F925" s="296"/>
      <c r="G925" s="296"/>
      <c r="H925" s="296"/>
      <c r="I925" s="296"/>
    </row>
    <row r="926">
      <c r="A926" s="295"/>
      <c r="B926" s="294"/>
      <c r="C926" s="296"/>
      <c r="D926" s="296"/>
      <c r="E926" s="296"/>
      <c r="F926" s="296"/>
      <c r="G926" s="296"/>
      <c r="H926" s="296"/>
      <c r="I926" s="296"/>
    </row>
    <row r="927">
      <c r="A927" s="295"/>
      <c r="B927" s="294"/>
      <c r="C927" s="296"/>
      <c r="D927" s="296"/>
      <c r="E927" s="296"/>
      <c r="F927" s="296"/>
      <c r="G927" s="296"/>
      <c r="H927" s="296"/>
      <c r="I927" s="296"/>
    </row>
    <row r="928">
      <c r="A928" s="295"/>
      <c r="B928" s="294"/>
      <c r="C928" s="296"/>
      <c r="D928" s="296"/>
      <c r="E928" s="296"/>
      <c r="F928" s="296"/>
      <c r="G928" s="296"/>
      <c r="H928" s="296"/>
      <c r="I928" s="296"/>
    </row>
    <row r="929">
      <c r="A929" s="295"/>
      <c r="B929" s="294"/>
      <c r="C929" s="296"/>
      <c r="D929" s="296"/>
      <c r="E929" s="296"/>
      <c r="F929" s="296"/>
      <c r="G929" s="296"/>
      <c r="H929" s="296"/>
      <c r="I929" s="296"/>
    </row>
    <row r="930">
      <c r="A930" s="295"/>
      <c r="B930" s="294"/>
      <c r="C930" s="296"/>
      <c r="D930" s="296"/>
      <c r="E930" s="296"/>
      <c r="F930" s="296"/>
      <c r="G930" s="296"/>
      <c r="H930" s="296"/>
      <c r="I930" s="296"/>
    </row>
    <row r="931">
      <c r="A931" s="295"/>
      <c r="B931" s="294"/>
      <c r="C931" s="296"/>
      <c r="D931" s="296"/>
      <c r="E931" s="296"/>
      <c r="F931" s="296"/>
      <c r="G931" s="296"/>
      <c r="H931" s="296"/>
      <c r="I931" s="296"/>
    </row>
    <row r="932">
      <c r="A932" s="295"/>
      <c r="B932" s="294"/>
      <c r="C932" s="296"/>
      <c r="D932" s="296"/>
      <c r="E932" s="296"/>
      <c r="F932" s="296"/>
      <c r="G932" s="296"/>
      <c r="H932" s="296"/>
      <c r="I932" s="296"/>
    </row>
    <row r="933">
      <c r="A933" s="295"/>
      <c r="B933" s="294"/>
      <c r="C933" s="296"/>
      <c r="D933" s="296"/>
      <c r="E933" s="296"/>
      <c r="F933" s="296"/>
      <c r="G933" s="296"/>
      <c r="H933" s="296"/>
      <c r="I933" s="296"/>
    </row>
    <row r="934">
      <c r="A934" s="295"/>
      <c r="B934" s="294"/>
      <c r="C934" s="296"/>
      <c r="D934" s="296"/>
      <c r="E934" s="296"/>
      <c r="F934" s="296"/>
      <c r="G934" s="296"/>
      <c r="H934" s="296"/>
      <c r="I934" s="296"/>
    </row>
    <row r="935">
      <c r="A935" s="295"/>
      <c r="B935" s="294"/>
      <c r="C935" s="296"/>
      <c r="D935" s="296"/>
      <c r="E935" s="296"/>
      <c r="F935" s="296"/>
      <c r="G935" s="296"/>
      <c r="H935" s="296"/>
      <c r="I935" s="296"/>
    </row>
    <row r="936">
      <c r="A936" s="295"/>
      <c r="B936" s="294"/>
      <c r="C936" s="296"/>
      <c r="D936" s="296"/>
      <c r="E936" s="296"/>
      <c r="F936" s="296"/>
      <c r="G936" s="296"/>
      <c r="H936" s="296"/>
      <c r="I936" s="296"/>
    </row>
    <row r="937">
      <c r="A937" s="295"/>
      <c r="B937" s="294"/>
      <c r="C937" s="296"/>
      <c r="D937" s="296"/>
      <c r="E937" s="296"/>
      <c r="F937" s="296"/>
      <c r="G937" s="296"/>
      <c r="H937" s="296"/>
      <c r="I937" s="296"/>
    </row>
    <row r="938">
      <c r="A938" s="295"/>
      <c r="B938" s="294"/>
      <c r="C938" s="296"/>
      <c r="D938" s="296"/>
      <c r="E938" s="296"/>
      <c r="F938" s="296"/>
      <c r="G938" s="296"/>
      <c r="H938" s="296"/>
      <c r="I938" s="296"/>
    </row>
    <row r="939">
      <c r="A939" s="295"/>
      <c r="B939" s="294"/>
      <c r="C939" s="296"/>
      <c r="D939" s="296"/>
      <c r="E939" s="296"/>
      <c r="F939" s="296"/>
      <c r="G939" s="296"/>
      <c r="H939" s="296"/>
      <c r="I939" s="29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4.71"/>
    <col customWidth="1" min="2" max="2" width="50.43"/>
    <col customWidth="1" min="3" max="3" width="23.29"/>
    <col customWidth="1" min="4" max="4" width="11.71"/>
    <col customWidth="1" min="5" max="5" width="11.43"/>
    <col customWidth="1" min="6" max="6" width="15.57"/>
  </cols>
  <sheetData>
    <row r="1">
      <c r="A1" s="196" t="s">
        <v>219</v>
      </c>
      <c r="B1" s="197" t="s">
        <v>0</v>
      </c>
      <c r="C1" s="198" t="s">
        <v>8</v>
      </c>
      <c r="D1" s="196" t="s">
        <v>9</v>
      </c>
      <c r="E1" s="196" t="s">
        <v>519</v>
      </c>
      <c r="F1" s="199" t="s">
        <v>601</v>
      </c>
    </row>
    <row r="3">
      <c r="A3" s="109">
        <v>1.0</v>
      </c>
      <c r="B3" s="188" t="s">
        <v>24</v>
      </c>
      <c r="C3" s="189" t="s">
        <v>29</v>
      </c>
      <c r="D3" s="190" t="s">
        <v>4</v>
      </c>
      <c r="E3" s="190" t="s">
        <v>12</v>
      </c>
      <c r="F3" s="191">
        <v>40.0</v>
      </c>
    </row>
    <row r="4">
      <c r="A4" s="109"/>
      <c r="B4" s="188" t="s">
        <v>24</v>
      </c>
      <c r="C4" s="189" t="s">
        <v>29</v>
      </c>
      <c r="D4" s="190" t="s">
        <v>4</v>
      </c>
      <c r="E4" s="190" t="s">
        <v>13</v>
      </c>
      <c r="F4" s="191"/>
    </row>
    <row r="5">
      <c r="A5" s="109"/>
      <c r="B5" s="188" t="s">
        <v>24</v>
      </c>
      <c r="C5" s="189" t="s">
        <v>29</v>
      </c>
      <c r="D5" s="190" t="s">
        <v>4</v>
      </c>
      <c r="E5" s="149" t="s">
        <v>14</v>
      </c>
      <c r="F5" s="191"/>
    </row>
    <row r="6">
      <c r="A6" s="109"/>
      <c r="B6" s="188" t="s">
        <v>24</v>
      </c>
      <c r="C6" s="189" t="s">
        <v>29</v>
      </c>
      <c r="D6" s="190" t="s">
        <v>4</v>
      </c>
      <c r="E6" s="190" t="s">
        <v>15</v>
      </c>
      <c r="F6" s="191"/>
    </row>
    <row r="7">
      <c r="A7" s="109"/>
      <c r="B7" s="188" t="s">
        <v>24</v>
      </c>
      <c r="C7" s="189" t="s">
        <v>29</v>
      </c>
      <c r="D7" s="190" t="s">
        <v>4</v>
      </c>
      <c r="E7" s="190" t="s">
        <v>16</v>
      </c>
      <c r="F7" s="191"/>
    </row>
    <row r="8">
      <c r="A8" s="109"/>
      <c r="B8" s="188" t="s">
        <v>24</v>
      </c>
      <c r="C8" s="189" t="s">
        <v>29</v>
      </c>
      <c r="D8" s="190" t="s">
        <v>4</v>
      </c>
      <c r="E8" s="190" t="s">
        <v>17</v>
      </c>
      <c r="F8" s="191"/>
    </row>
    <row r="9">
      <c r="A9" s="109"/>
      <c r="B9" s="188" t="s">
        <v>24</v>
      </c>
      <c r="C9" s="189" t="s">
        <v>29</v>
      </c>
      <c r="D9" s="190" t="s">
        <v>4</v>
      </c>
      <c r="E9" s="190" t="s">
        <v>18</v>
      </c>
      <c r="F9" s="191"/>
    </row>
    <row r="10">
      <c r="A10" s="109"/>
      <c r="B10" s="188" t="s">
        <v>24</v>
      </c>
      <c r="C10" s="189" t="s">
        <v>29</v>
      </c>
      <c r="D10" s="190" t="s">
        <v>4</v>
      </c>
      <c r="E10" s="190" t="s">
        <v>19</v>
      </c>
      <c r="F10" s="191"/>
    </row>
    <row r="11">
      <c r="A11" s="109"/>
      <c r="B11" s="188" t="s">
        <v>24</v>
      </c>
      <c r="C11" s="189" t="s">
        <v>29</v>
      </c>
      <c r="D11" s="190" t="s">
        <v>4</v>
      </c>
      <c r="E11" s="190" t="s">
        <v>20</v>
      </c>
      <c r="F11" s="191"/>
    </row>
    <row r="12">
      <c r="A12" s="109"/>
      <c r="B12" s="188" t="s">
        <v>24</v>
      </c>
      <c r="C12" s="189" t="s">
        <v>29</v>
      </c>
      <c r="D12" s="190" t="s">
        <v>7</v>
      </c>
      <c r="E12" s="190" t="s">
        <v>21</v>
      </c>
      <c r="F12" s="191"/>
    </row>
    <row r="13">
      <c r="A13" s="109"/>
      <c r="B13" s="188" t="s">
        <v>24</v>
      </c>
      <c r="C13" s="189" t="s">
        <v>29</v>
      </c>
      <c r="D13" s="190" t="s">
        <v>7</v>
      </c>
      <c r="E13" s="190" t="s">
        <v>13</v>
      </c>
      <c r="F13" s="191"/>
    </row>
    <row r="14">
      <c r="A14" s="109"/>
      <c r="B14" s="188" t="s">
        <v>24</v>
      </c>
      <c r="C14" s="189" t="s">
        <v>29</v>
      </c>
      <c r="D14" s="190" t="s">
        <v>7</v>
      </c>
      <c r="E14" s="190" t="s">
        <v>14</v>
      </c>
      <c r="F14" s="191"/>
    </row>
    <row r="15">
      <c r="A15" s="109"/>
      <c r="B15" s="188" t="s">
        <v>24</v>
      </c>
      <c r="C15" s="189" t="s">
        <v>29</v>
      </c>
      <c r="D15" s="190" t="s">
        <v>7</v>
      </c>
      <c r="E15" s="190" t="s">
        <v>15</v>
      </c>
      <c r="F15" s="191"/>
    </row>
    <row r="16">
      <c r="A16" s="109"/>
      <c r="B16" s="188" t="s">
        <v>24</v>
      </c>
      <c r="C16" s="189" t="s">
        <v>29</v>
      </c>
      <c r="D16" s="190" t="s">
        <v>7</v>
      </c>
      <c r="E16" s="190" t="s">
        <v>16</v>
      </c>
      <c r="F16" s="191"/>
    </row>
    <row r="17">
      <c r="A17" s="109"/>
      <c r="B17" s="188" t="s">
        <v>24</v>
      </c>
      <c r="C17" s="189" t="s">
        <v>29</v>
      </c>
      <c r="D17" s="190" t="s">
        <v>7</v>
      </c>
      <c r="E17" s="190" t="s">
        <v>17</v>
      </c>
      <c r="F17" s="191"/>
    </row>
    <row r="18">
      <c r="A18" s="109"/>
      <c r="B18" s="188" t="s">
        <v>24</v>
      </c>
      <c r="C18" s="189" t="s">
        <v>29</v>
      </c>
      <c r="D18" s="190" t="s">
        <v>7</v>
      </c>
      <c r="E18" s="190" t="s">
        <v>18</v>
      </c>
      <c r="F18" s="191"/>
    </row>
    <row r="19">
      <c r="A19" s="109"/>
      <c r="B19" s="188" t="s">
        <v>24</v>
      </c>
      <c r="C19" s="189" t="s">
        <v>29</v>
      </c>
      <c r="D19" s="190" t="s">
        <v>7</v>
      </c>
      <c r="E19" s="190" t="s">
        <v>19</v>
      </c>
      <c r="F19" s="191"/>
    </row>
    <row r="20">
      <c r="A20" s="109"/>
      <c r="B20" s="188" t="s">
        <v>24</v>
      </c>
      <c r="C20" s="189" t="s">
        <v>29</v>
      </c>
      <c r="D20" s="190" t="s">
        <v>7</v>
      </c>
      <c r="E20" s="190" t="s">
        <v>20</v>
      </c>
      <c r="F20" s="191"/>
    </row>
    <row r="21">
      <c r="A21" s="190">
        <v>2.0</v>
      </c>
      <c r="B21" s="188" t="s">
        <v>34</v>
      </c>
      <c r="C21" s="189" t="s">
        <v>29</v>
      </c>
      <c r="D21" s="190" t="s">
        <v>4</v>
      </c>
      <c r="E21" s="190" t="s">
        <v>12</v>
      </c>
      <c r="F21" s="191">
        <v>30.0</v>
      </c>
    </row>
    <row r="22">
      <c r="A22" s="200"/>
      <c r="B22" s="188" t="s">
        <v>34</v>
      </c>
      <c r="C22" s="189" t="s">
        <v>29</v>
      </c>
      <c r="D22" s="190" t="s">
        <v>4</v>
      </c>
      <c r="E22" s="190" t="s">
        <v>13</v>
      </c>
      <c r="F22" s="191"/>
    </row>
    <row r="23">
      <c r="A23" s="200"/>
      <c r="B23" s="188" t="s">
        <v>34</v>
      </c>
      <c r="C23" s="189" t="s">
        <v>29</v>
      </c>
      <c r="D23" s="190" t="s">
        <v>4</v>
      </c>
      <c r="E23" s="149" t="s">
        <v>14</v>
      </c>
      <c r="F23" s="191"/>
    </row>
    <row r="24">
      <c r="A24" s="200"/>
      <c r="B24" s="188" t="s">
        <v>34</v>
      </c>
      <c r="C24" s="189" t="s">
        <v>29</v>
      </c>
      <c r="D24" s="190" t="s">
        <v>4</v>
      </c>
      <c r="E24" s="190" t="s">
        <v>15</v>
      </c>
      <c r="F24" s="191"/>
    </row>
    <row r="25">
      <c r="A25" s="200"/>
      <c r="B25" s="188" t="s">
        <v>34</v>
      </c>
      <c r="C25" s="189" t="s">
        <v>29</v>
      </c>
      <c r="D25" s="190" t="s">
        <v>4</v>
      </c>
      <c r="E25" s="190" t="s">
        <v>16</v>
      </c>
      <c r="F25" s="191"/>
    </row>
    <row r="26">
      <c r="A26" s="200"/>
      <c r="B26" s="188" t="s">
        <v>34</v>
      </c>
      <c r="C26" s="189" t="s">
        <v>29</v>
      </c>
      <c r="D26" s="190" t="s">
        <v>4</v>
      </c>
      <c r="E26" s="190" t="s">
        <v>17</v>
      </c>
      <c r="F26" s="191"/>
    </row>
    <row r="27">
      <c r="A27" s="200"/>
      <c r="B27" s="188" t="s">
        <v>34</v>
      </c>
      <c r="C27" s="189" t="s">
        <v>29</v>
      </c>
      <c r="D27" s="190" t="s">
        <v>4</v>
      </c>
      <c r="E27" s="190" t="s">
        <v>18</v>
      </c>
      <c r="F27" s="191"/>
    </row>
    <row r="28">
      <c r="A28" s="200"/>
      <c r="B28" s="188" t="s">
        <v>34</v>
      </c>
      <c r="C28" s="189" t="s">
        <v>29</v>
      </c>
      <c r="D28" s="190" t="s">
        <v>4</v>
      </c>
      <c r="E28" s="190" t="s">
        <v>19</v>
      </c>
      <c r="F28" s="191"/>
    </row>
    <row r="29">
      <c r="A29" s="200"/>
      <c r="B29" s="188" t="s">
        <v>34</v>
      </c>
      <c r="C29" s="189" t="s">
        <v>29</v>
      </c>
      <c r="D29" s="190" t="s">
        <v>4</v>
      </c>
      <c r="E29" s="190" t="s">
        <v>20</v>
      </c>
      <c r="F29" s="191"/>
    </row>
    <row r="30">
      <c r="A30" s="200"/>
      <c r="B30" s="188" t="s">
        <v>34</v>
      </c>
      <c r="C30" s="189" t="s">
        <v>29</v>
      </c>
      <c r="D30" s="190" t="s">
        <v>7</v>
      </c>
      <c r="E30" s="190" t="s">
        <v>21</v>
      </c>
      <c r="F30" s="191"/>
    </row>
    <row r="31">
      <c r="A31" s="200"/>
      <c r="B31" s="188" t="s">
        <v>34</v>
      </c>
      <c r="C31" s="189" t="s">
        <v>29</v>
      </c>
      <c r="D31" s="190" t="s">
        <v>7</v>
      </c>
      <c r="E31" s="190" t="s">
        <v>13</v>
      </c>
      <c r="F31" s="191"/>
    </row>
    <row r="32">
      <c r="A32" s="200"/>
      <c r="B32" s="188" t="s">
        <v>34</v>
      </c>
      <c r="C32" s="189" t="s">
        <v>29</v>
      </c>
      <c r="D32" s="190" t="s">
        <v>7</v>
      </c>
      <c r="E32" s="190" t="s">
        <v>14</v>
      </c>
      <c r="F32" s="191"/>
    </row>
    <row r="33">
      <c r="A33" s="200"/>
      <c r="B33" s="188" t="s">
        <v>34</v>
      </c>
      <c r="C33" s="189" t="s">
        <v>29</v>
      </c>
      <c r="D33" s="190" t="s">
        <v>7</v>
      </c>
      <c r="E33" s="190" t="s">
        <v>15</v>
      </c>
      <c r="F33" s="191"/>
    </row>
    <row r="34">
      <c r="A34" s="200"/>
      <c r="B34" s="188" t="s">
        <v>34</v>
      </c>
      <c r="C34" s="189" t="s">
        <v>29</v>
      </c>
      <c r="D34" s="190" t="s">
        <v>7</v>
      </c>
      <c r="E34" s="190" t="s">
        <v>16</v>
      </c>
      <c r="F34" s="191"/>
    </row>
    <row r="35">
      <c r="A35" s="200"/>
      <c r="B35" s="188" t="s">
        <v>34</v>
      </c>
      <c r="C35" s="189" t="s">
        <v>29</v>
      </c>
      <c r="D35" s="190" t="s">
        <v>7</v>
      </c>
      <c r="E35" s="190" t="s">
        <v>17</v>
      </c>
      <c r="F35" s="192"/>
    </row>
    <row r="36">
      <c r="A36" s="200"/>
      <c r="B36" s="188" t="s">
        <v>34</v>
      </c>
      <c r="C36" s="189" t="s">
        <v>29</v>
      </c>
      <c r="D36" s="190" t="s">
        <v>7</v>
      </c>
      <c r="E36" s="190" t="s">
        <v>18</v>
      </c>
      <c r="F36" s="193"/>
    </row>
    <row r="37">
      <c r="A37" s="200"/>
      <c r="B37" s="188" t="s">
        <v>34</v>
      </c>
      <c r="C37" s="189" t="s">
        <v>29</v>
      </c>
      <c r="D37" s="190" t="s">
        <v>7</v>
      </c>
      <c r="E37" s="190" t="s">
        <v>19</v>
      </c>
      <c r="F37" s="193"/>
    </row>
    <row r="38">
      <c r="A38" s="201"/>
      <c r="B38" s="188" t="s">
        <v>34</v>
      </c>
      <c r="C38" s="189" t="s">
        <v>29</v>
      </c>
      <c r="D38" s="190" t="s">
        <v>7</v>
      </c>
      <c r="E38" s="190" t="s">
        <v>20</v>
      </c>
      <c r="F38" s="193"/>
    </row>
    <row r="39">
      <c r="A39" s="190">
        <v>3.0</v>
      </c>
      <c r="B39" s="188" t="s">
        <v>44</v>
      </c>
      <c r="C39" s="189" t="s">
        <v>29</v>
      </c>
      <c r="D39" s="190" t="s">
        <v>4</v>
      </c>
      <c r="E39" s="190" t="s">
        <v>12</v>
      </c>
      <c r="F39" s="193">
        <v>35.0</v>
      </c>
    </row>
    <row r="40">
      <c r="A40" s="200"/>
      <c r="B40" s="188" t="s">
        <v>44</v>
      </c>
      <c r="C40" s="189" t="s">
        <v>29</v>
      </c>
      <c r="D40" s="190" t="s">
        <v>4</v>
      </c>
      <c r="E40" s="190" t="s">
        <v>13</v>
      </c>
      <c r="F40" s="193"/>
    </row>
    <row r="41">
      <c r="A41" s="200"/>
      <c r="B41" s="188" t="s">
        <v>44</v>
      </c>
      <c r="C41" s="189" t="s">
        <v>29</v>
      </c>
      <c r="D41" s="190" t="s">
        <v>4</v>
      </c>
      <c r="E41" s="149" t="s">
        <v>14</v>
      </c>
      <c r="F41" s="193"/>
    </row>
    <row r="42">
      <c r="A42" s="200"/>
      <c r="B42" s="188" t="s">
        <v>44</v>
      </c>
      <c r="C42" s="189" t="s">
        <v>29</v>
      </c>
      <c r="D42" s="190" t="s">
        <v>4</v>
      </c>
      <c r="E42" s="190" t="s">
        <v>15</v>
      </c>
      <c r="F42" s="193"/>
    </row>
    <row r="43">
      <c r="A43" s="200"/>
      <c r="B43" s="188" t="s">
        <v>44</v>
      </c>
      <c r="C43" s="189" t="s">
        <v>29</v>
      </c>
      <c r="D43" s="190" t="s">
        <v>4</v>
      </c>
      <c r="E43" s="190" t="s">
        <v>16</v>
      </c>
      <c r="F43" s="191"/>
    </row>
    <row r="44">
      <c r="A44" s="200"/>
      <c r="B44" s="188" t="s">
        <v>44</v>
      </c>
      <c r="C44" s="189" t="s">
        <v>29</v>
      </c>
      <c r="D44" s="190" t="s">
        <v>4</v>
      </c>
      <c r="E44" s="190" t="s">
        <v>17</v>
      </c>
      <c r="F44" s="191"/>
    </row>
    <row r="45">
      <c r="A45" s="200"/>
      <c r="B45" s="188" t="s">
        <v>44</v>
      </c>
      <c r="C45" s="189" t="s">
        <v>29</v>
      </c>
      <c r="D45" s="190" t="s">
        <v>4</v>
      </c>
      <c r="E45" s="190" t="s">
        <v>18</v>
      </c>
      <c r="F45" s="191"/>
    </row>
    <row r="46">
      <c r="A46" s="200"/>
      <c r="B46" s="188" t="s">
        <v>44</v>
      </c>
      <c r="C46" s="189" t="s">
        <v>29</v>
      </c>
      <c r="D46" s="190" t="s">
        <v>4</v>
      </c>
      <c r="E46" s="190" t="s">
        <v>19</v>
      </c>
      <c r="F46" s="191"/>
    </row>
    <row r="47">
      <c r="A47" s="200"/>
      <c r="B47" s="188" t="s">
        <v>44</v>
      </c>
      <c r="C47" s="189" t="s">
        <v>29</v>
      </c>
      <c r="D47" s="190" t="s">
        <v>4</v>
      </c>
      <c r="E47" s="190" t="s">
        <v>20</v>
      </c>
      <c r="F47" s="191"/>
    </row>
    <row r="48">
      <c r="A48" s="200"/>
      <c r="B48" s="188" t="s">
        <v>44</v>
      </c>
      <c r="C48" s="189" t="s">
        <v>29</v>
      </c>
      <c r="D48" s="190" t="s">
        <v>7</v>
      </c>
      <c r="E48" s="190" t="s">
        <v>21</v>
      </c>
      <c r="F48" s="191"/>
    </row>
    <row r="49">
      <c r="A49" s="200"/>
      <c r="B49" s="188" t="s">
        <v>44</v>
      </c>
      <c r="C49" s="189" t="s">
        <v>29</v>
      </c>
      <c r="D49" s="190" t="s">
        <v>7</v>
      </c>
      <c r="E49" s="190" t="s">
        <v>13</v>
      </c>
      <c r="F49" s="191"/>
    </row>
    <row r="50">
      <c r="A50" s="200"/>
      <c r="B50" s="188" t="s">
        <v>44</v>
      </c>
      <c r="C50" s="189" t="s">
        <v>29</v>
      </c>
      <c r="D50" s="190" t="s">
        <v>7</v>
      </c>
      <c r="E50" s="190" t="s">
        <v>14</v>
      </c>
      <c r="F50" s="191"/>
    </row>
    <row r="51">
      <c r="A51" s="200"/>
      <c r="B51" s="188" t="s">
        <v>44</v>
      </c>
      <c r="C51" s="189" t="s">
        <v>29</v>
      </c>
      <c r="D51" s="190" t="s">
        <v>7</v>
      </c>
      <c r="E51" s="190" t="s">
        <v>15</v>
      </c>
      <c r="F51" s="192"/>
    </row>
    <row r="52">
      <c r="A52" s="200"/>
      <c r="B52" s="188" t="s">
        <v>44</v>
      </c>
      <c r="C52" s="189" t="s">
        <v>29</v>
      </c>
      <c r="D52" s="190" t="s">
        <v>7</v>
      </c>
      <c r="E52" s="190" t="s">
        <v>16</v>
      </c>
      <c r="F52" s="191"/>
    </row>
    <row r="53">
      <c r="A53" s="200"/>
      <c r="B53" s="188" t="s">
        <v>44</v>
      </c>
      <c r="C53" s="189" t="s">
        <v>29</v>
      </c>
      <c r="D53" s="190" t="s">
        <v>7</v>
      </c>
      <c r="E53" s="190" t="s">
        <v>17</v>
      </c>
      <c r="F53" s="191"/>
    </row>
    <row r="54">
      <c r="A54" s="200"/>
      <c r="B54" s="188" t="s">
        <v>44</v>
      </c>
      <c r="C54" s="189" t="s">
        <v>29</v>
      </c>
      <c r="D54" s="190" t="s">
        <v>7</v>
      </c>
      <c r="E54" s="190" t="s">
        <v>18</v>
      </c>
      <c r="F54" s="191"/>
    </row>
    <row r="55">
      <c r="A55" s="200"/>
      <c r="B55" s="188" t="s">
        <v>44</v>
      </c>
      <c r="C55" s="189" t="s">
        <v>29</v>
      </c>
      <c r="D55" s="190" t="s">
        <v>7</v>
      </c>
      <c r="E55" s="190" t="s">
        <v>19</v>
      </c>
      <c r="F55" s="191"/>
    </row>
    <row r="56">
      <c r="A56" s="200"/>
      <c r="B56" s="188" t="s">
        <v>44</v>
      </c>
      <c r="C56" s="189" t="s">
        <v>29</v>
      </c>
      <c r="D56" s="190" t="s">
        <v>7</v>
      </c>
      <c r="E56" s="190" t="s">
        <v>20</v>
      </c>
      <c r="F56" s="191"/>
    </row>
    <row r="57">
      <c r="A57" s="190">
        <v>4.0</v>
      </c>
      <c r="B57" s="188" t="s">
        <v>61</v>
      </c>
      <c r="C57" s="112" t="s">
        <v>67</v>
      </c>
      <c r="D57" s="190" t="s">
        <v>4</v>
      </c>
      <c r="E57" s="190" t="s">
        <v>12</v>
      </c>
      <c r="F57" s="191">
        <v>800.0</v>
      </c>
    </row>
    <row r="58">
      <c r="A58" s="200"/>
      <c r="B58" s="188" t="s">
        <v>61</v>
      </c>
      <c r="C58" s="112" t="s">
        <v>67</v>
      </c>
      <c r="D58" s="190" t="s">
        <v>4</v>
      </c>
      <c r="E58" s="190" t="s">
        <v>13</v>
      </c>
      <c r="F58" s="191"/>
    </row>
    <row r="59">
      <c r="A59" s="200"/>
      <c r="B59" s="188" t="s">
        <v>61</v>
      </c>
      <c r="C59" s="112" t="s">
        <v>67</v>
      </c>
      <c r="D59" s="190" t="s">
        <v>4</v>
      </c>
      <c r="E59" s="149" t="s">
        <v>14</v>
      </c>
      <c r="F59" s="191"/>
    </row>
    <row r="60">
      <c r="A60" s="200"/>
      <c r="B60" s="188" t="s">
        <v>61</v>
      </c>
      <c r="C60" s="112" t="s">
        <v>67</v>
      </c>
      <c r="D60" s="190" t="s">
        <v>4</v>
      </c>
      <c r="E60" s="190" t="s">
        <v>15</v>
      </c>
      <c r="F60" s="191"/>
    </row>
    <row r="61">
      <c r="A61" s="200"/>
      <c r="B61" s="188" t="s">
        <v>61</v>
      </c>
      <c r="C61" s="112" t="s">
        <v>67</v>
      </c>
      <c r="D61" s="190" t="s">
        <v>4</v>
      </c>
      <c r="E61" s="190" t="s">
        <v>16</v>
      </c>
      <c r="F61" s="191"/>
    </row>
    <row r="62">
      <c r="A62" s="200"/>
      <c r="B62" s="188" t="s">
        <v>61</v>
      </c>
      <c r="C62" s="112" t="s">
        <v>67</v>
      </c>
      <c r="D62" s="190" t="s">
        <v>4</v>
      </c>
      <c r="E62" s="190" t="s">
        <v>17</v>
      </c>
      <c r="F62" s="191"/>
    </row>
    <row r="63">
      <c r="A63" s="200"/>
      <c r="B63" s="188" t="s">
        <v>61</v>
      </c>
      <c r="C63" s="112" t="s">
        <v>67</v>
      </c>
      <c r="D63" s="190" t="s">
        <v>4</v>
      </c>
      <c r="E63" s="190" t="s">
        <v>18</v>
      </c>
      <c r="F63" s="191"/>
    </row>
    <row r="64">
      <c r="A64" s="200"/>
      <c r="B64" s="188" t="s">
        <v>61</v>
      </c>
      <c r="C64" s="112" t="s">
        <v>67</v>
      </c>
      <c r="D64" s="190" t="s">
        <v>4</v>
      </c>
      <c r="E64" s="190" t="s">
        <v>19</v>
      </c>
      <c r="F64" s="191"/>
    </row>
    <row r="65">
      <c r="A65" s="200"/>
      <c r="B65" s="188" t="s">
        <v>61</v>
      </c>
      <c r="C65" s="112" t="s">
        <v>67</v>
      </c>
      <c r="D65" s="190" t="s">
        <v>4</v>
      </c>
      <c r="E65" s="190" t="s">
        <v>20</v>
      </c>
      <c r="F65" s="191"/>
    </row>
    <row r="66">
      <c r="A66" s="200"/>
      <c r="B66" s="188" t="s">
        <v>61</v>
      </c>
      <c r="C66" s="112" t="s">
        <v>67</v>
      </c>
      <c r="D66" s="190" t="s">
        <v>7</v>
      </c>
      <c r="E66" s="190" t="s">
        <v>21</v>
      </c>
      <c r="F66" s="191"/>
    </row>
    <row r="67">
      <c r="A67" s="200"/>
      <c r="B67" s="188" t="s">
        <v>61</v>
      </c>
      <c r="C67" s="112" t="s">
        <v>67</v>
      </c>
      <c r="D67" s="190" t="s">
        <v>7</v>
      </c>
      <c r="E67" s="190" t="s">
        <v>13</v>
      </c>
      <c r="F67" s="192"/>
    </row>
    <row r="68">
      <c r="A68" s="200"/>
      <c r="B68" s="188" t="s">
        <v>61</v>
      </c>
      <c r="C68" s="112" t="s">
        <v>67</v>
      </c>
      <c r="D68" s="190" t="s">
        <v>7</v>
      </c>
      <c r="E68" s="190" t="s">
        <v>14</v>
      </c>
      <c r="F68" s="191"/>
    </row>
    <row r="69">
      <c r="A69" s="200"/>
      <c r="B69" s="188" t="s">
        <v>61</v>
      </c>
      <c r="C69" s="112" t="s">
        <v>67</v>
      </c>
      <c r="D69" s="190" t="s">
        <v>7</v>
      </c>
      <c r="E69" s="190" t="s">
        <v>15</v>
      </c>
      <c r="F69" s="191"/>
    </row>
    <row r="70">
      <c r="A70" s="200"/>
      <c r="B70" s="188" t="s">
        <v>61</v>
      </c>
      <c r="C70" s="112" t="s">
        <v>67</v>
      </c>
      <c r="D70" s="190" t="s">
        <v>7</v>
      </c>
      <c r="E70" s="190" t="s">
        <v>16</v>
      </c>
      <c r="F70" s="191"/>
    </row>
    <row r="71">
      <c r="A71" s="200"/>
      <c r="B71" s="188" t="s">
        <v>61</v>
      </c>
      <c r="C71" s="112" t="s">
        <v>67</v>
      </c>
      <c r="D71" s="190" t="s">
        <v>7</v>
      </c>
      <c r="E71" s="190" t="s">
        <v>17</v>
      </c>
      <c r="F71" s="191"/>
    </row>
    <row r="72">
      <c r="A72" s="200"/>
      <c r="B72" s="188" t="s">
        <v>61</v>
      </c>
      <c r="C72" s="112" t="s">
        <v>67</v>
      </c>
      <c r="D72" s="190" t="s">
        <v>7</v>
      </c>
      <c r="E72" s="190" t="s">
        <v>18</v>
      </c>
      <c r="F72" s="191"/>
    </row>
    <row r="73">
      <c r="A73" s="200"/>
      <c r="B73" s="188" t="s">
        <v>61</v>
      </c>
      <c r="C73" s="112" t="s">
        <v>67</v>
      </c>
      <c r="D73" s="190" t="s">
        <v>7</v>
      </c>
      <c r="E73" s="190" t="s">
        <v>19</v>
      </c>
      <c r="F73" s="191"/>
    </row>
    <row r="74">
      <c r="A74" s="200"/>
      <c r="B74" s="188" t="s">
        <v>61</v>
      </c>
      <c r="C74" s="112" t="s">
        <v>67</v>
      </c>
      <c r="D74" s="190" t="s">
        <v>7</v>
      </c>
      <c r="E74" s="190" t="s">
        <v>20</v>
      </c>
      <c r="F74" s="191"/>
    </row>
    <row r="75">
      <c r="A75" s="190">
        <v>5.0</v>
      </c>
      <c r="B75" s="109" t="s">
        <v>71</v>
      </c>
      <c r="C75" s="112" t="s">
        <v>67</v>
      </c>
      <c r="D75" s="190" t="s">
        <v>4</v>
      </c>
      <c r="E75" s="190" t="s">
        <v>12</v>
      </c>
      <c r="F75" s="191">
        <v>545.0</v>
      </c>
    </row>
    <row r="76">
      <c r="A76" s="200"/>
      <c r="B76" s="109" t="s">
        <v>71</v>
      </c>
      <c r="C76" s="112" t="s">
        <v>67</v>
      </c>
      <c r="D76" s="190" t="s">
        <v>4</v>
      </c>
      <c r="E76" s="190" t="s">
        <v>13</v>
      </c>
      <c r="F76" s="191"/>
    </row>
    <row r="77">
      <c r="A77" s="200"/>
      <c r="B77" s="109" t="s">
        <v>71</v>
      </c>
      <c r="C77" s="112" t="s">
        <v>67</v>
      </c>
      <c r="D77" s="190" t="s">
        <v>4</v>
      </c>
      <c r="E77" s="149" t="s">
        <v>14</v>
      </c>
      <c r="F77" s="191"/>
    </row>
    <row r="78">
      <c r="A78" s="200"/>
      <c r="B78" s="109" t="s">
        <v>71</v>
      </c>
      <c r="C78" s="112" t="s">
        <v>67</v>
      </c>
      <c r="D78" s="190" t="s">
        <v>4</v>
      </c>
      <c r="E78" s="190" t="s">
        <v>15</v>
      </c>
      <c r="F78" s="191"/>
    </row>
    <row r="79">
      <c r="A79" s="200"/>
      <c r="B79" s="109" t="s">
        <v>71</v>
      </c>
      <c r="C79" s="112" t="s">
        <v>67</v>
      </c>
      <c r="D79" s="190" t="s">
        <v>4</v>
      </c>
      <c r="E79" s="190" t="s">
        <v>16</v>
      </c>
      <c r="F79" s="191"/>
    </row>
    <row r="80">
      <c r="A80" s="200"/>
      <c r="B80" s="109" t="s">
        <v>71</v>
      </c>
      <c r="C80" s="112" t="s">
        <v>67</v>
      </c>
      <c r="D80" s="190" t="s">
        <v>4</v>
      </c>
      <c r="E80" s="190" t="s">
        <v>17</v>
      </c>
      <c r="F80" s="191"/>
    </row>
    <row r="81">
      <c r="A81" s="200"/>
      <c r="B81" s="109" t="s">
        <v>71</v>
      </c>
      <c r="C81" s="112" t="s">
        <v>67</v>
      </c>
      <c r="D81" s="190" t="s">
        <v>4</v>
      </c>
      <c r="E81" s="190" t="s">
        <v>18</v>
      </c>
      <c r="F81" s="191"/>
    </row>
    <row r="82">
      <c r="A82" s="200"/>
      <c r="B82" s="109" t="s">
        <v>71</v>
      </c>
      <c r="C82" s="112" t="s">
        <v>67</v>
      </c>
      <c r="D82" s="190" t="s">
        <v>4</v>
      </c>
      <c r="E82" s="190" t="s">
        <v>19</v>
      </c>
      <c r="F82" s="191"/>
    </row>
    <row r="83">
      <c r="A83" s="200"/>
      <c r="B83" s="109" t="s">
        <v>71</v>
      </c>
      <c r="C83" s="112" t="s">
        <v>67</v>
      </c>
      <c r="D83" s="190" t="s">
        <v>4</v>
      </c>
      <c r="E83" s="190" t="s">
        <v>20</v>
      </c>
      <c r="F83" s="192"/>
    </row>
    <row r="84">
      <c r="A84" s="200"/>
      <c r="B84" s="109" t="s">
        <v>71</v>
      </c>
      <c r="C84" s="112" t="s">
        <v>67</v>
      </c>
      <c r="D84" s="190" t="s">
        <v>7</v>
      </c>
      <c r="E84" s="190" t="s">
        <v>21</v>
      </c>
      <c r="F84" s="191"/>
    </row>
    <row r="85">
      <c r="A85" s="200"/>
      <c r="B85" s="109" t="s">
        <v>71</v>
      </c>
      <c r="C85" s="112" t="s">
        <v>67</v>
      </c>
      <c r="D85" s="190" t="s">
        <v>7</v>
      </c>
      <c r="E85" s="190" t="s">
        <v>13</v>
      </c>
      <c r="F85" s="191"/>
    </row>
    <row r="86">
      <c r="A86" s="200"/>
      <c r="B86" s="109" t="s">
        <v>71</v>
      </c>
      <c r="C86" s="112" t="s">
        <v>67</v>
      </c>
      <c r="D86" s="190" t="s">
        <v>7</v>
      </c>
      <c r="E86" s="190" t="s">
        <v>14</v>
      </c>
      <c r="F86" s="191"/>
    </row>
    <row r="87">
      <c r="A87" s="200"/>
      <c r="B87" s="109" t="s">
        <v>71</v>
      </c>
      <c r="C87" s="112" t="s">
        <v>67</v>
      </c>
      <c r="D87" s="190" t="s">
        <v>7</v>
      </c>
      <c r="E87" s="190" t="s">
        <v>15</v>
      </c>
      <c r="F87" s="191"/>
    </row>
    <row r="88">
      <c r="A88" s="200"/>
      <c r="B88" s="109" t="s">
        <v>71</v>
      </c>
      <c r="C88" s="112" t="s">
        <v>67</v>
      </c>
      <c r="D88" s="190" t="s">
        <v>7</v>
      </c>
      <c r="E88" s="190" t="s">
        <v>16</v>
      </c>
      <c r="F88" s="191"/>
    </row>
    <row r="89">
      <c r="A89" s="200"/>
      <c r="B89" s="109" t="s">
        <v>71</v>
      </c>
      <c r="C89" s="112" t="s">
        <v>67</v>
      </c>
      <c r="D89" s="190" t="s">
        <v>7</v>
      </c>
      <c r="E89" s="190" t="s">
        <v>17</v>
      </c>
      <c r="F89" s="191"/>
    </row>
    <row r="90">
      <c r="A90" s="200"/>
      <c r="B90" s="109" t="s">
        <v>71</v>
      </c>
      <c r="C90" s="112" t="s">
        <v>67</v>
      </c>
      <c r="D90" s="190" t="s">
        <v>7</v>
      </c>
      <c r="E90" s="190" t="s">
        <v>18</v>
      </c>
      <c r="F90" s="191"/>
    </row>
    <row r="91">
      <c r="A91" s="200"/>
      <c r="B91" s="109" t="s">
        <v>71</v>
      </c>
      <c r="C91" s="112" t="s">
        <v>67</v>
      </c>
      <c r="D91" s="190" t="s">
        <v>7</v>
      </c>
      <c r="E91" s="190" t="s">
        <v>19</v>
      </c>
      <c r="F91" s="191"/>
    </row>
    <row r="92">
      <c r="A92" s="200"/>
      <c r="B92" s="109" t="s">
        <v>71</v>
      </c>
      <c r="C92" s="112" t="s">
        <v>67</v>
      </c>
      <c r="D92" s="190" t="s">
        <v>7</v>
      </c>
      <c r="E92" s="190" t="s">
        <v>20</v>
      </c>
      <c r="F92" s="191"/>
    </row>
    <row r="93">
      <c r="A93" s="64">
        <v>6.0</v>
      </c>
      <c r="B93" s="188" t="s">
        <v>76</v>
      </c>
      <c r="C93" s="112" t="s">
        <v>67</v>
      </c>
      <c r="D93" s="190" t="s">
        <v>4</v>
      </c>
      <c r="E93" s="190" t="s">
        <v>12</v>
      </c>
      <c r="F93" s="56">
        <v>360.0</v>
      </c>
    </row>
    <row r="94">
      <c r="B94" s="188" t="s">
        <v>76</v>
      </c>
      <c r="C94" s="112" t="s">
        <v>67</v>
      </c>
      <c r="D94" s="190" t="s">
        <v>4</v>
      </c>
      <c r="E94" s="190" t="s">
        <v>13</v>
      </c>
      <c r="F94" s="56"/>
    </row>
    <row r="95">
      <c r="B95" s="188" t="s">
        <v>76</v>
      </c>
      <c r="C95" s="112" t="s">
        <v>67</v>
      </c>
      <c r="D95" s="190" t="s">
        <v>4</v>
      </c>
      <c r="E95" s="149" t="s">
        <v>14</v>
      </c>
      <c r="F95" s="56"/>
    </row>
    <row r="96">
      <c r="B96" s="188" t="s">
        <v>76</v>
      </c>
      <c r="C96" s="112" t="s">
        <v>67</v>
      </c>
      <c r="D96" s="190" t="s">
        <v>4</v>
      </c>
      <c r="E96" s="190" t="s">
        <v>15</v>
      </c>
      <c r="F96" s="56"/>
    </row>
    <row r="97">
      <c r="B97" s="188" t="s">
        <v>76</v>
      </c>
      <c r="C97" s="112" t="s">
        <v>67</v>
      </c>
      <c r="D97" s="190" t="s">
        <v>4</v>
      </c>
      <c r="E97" s="190" t="s">
        <v>16</v>
      </c>
      <c r="F97" s="56"/>
    </row>
    <row r="98">
      <c r="B98" s="188" t="s">
        <v>76</v>
      </c>
      <c r="C98" s="112" t="s">
        <v>67</v>
      </c>
      <c r="D98" s="190" t="s">
        <v>4</v>
      </c>
      <c r="E98" s="190" t="s">
        <v>17</v>
      </c>
      <c r="F98" s="56"/>
    </row>
    <row r="99">
      <c r="B99" s="188" t="s">
        <v>76</v>
      </c>
      <c r="C99" s="112" t="s">
        <v>67</v>
      </c>
      <c r="D99" s="190" t="s">
        <v>4</v>
      </c>
      <c r="E99" s="190" t="s">
        <v>18</v>
      </c>
      <c r="F99" s="56"/>
    </row>
    <row r="100">
      <c r="B100" s="188" t="s">
        <v>76</v>
      </c>
      <c r="C100" s="112" t="s">
        <v>67</v>
      </c>
      <c r="D100" s="190" t="s">
        <v>4</v>
      </c>
      <c r="E100" s="190" t="s">
        <v>19</v>
      </c>
      <c r="F100" s="56"/>
    </row>
    <row r="101">
      <c r="B101" s="188" t="s">
        <v>76</v>
      </c>
      <c r="C101" s="112" t="s">
        <v>67</v>
      </c>
      <c r="D101" s="190" t="s">
        <v>4</v>
      </c>
      <c r="E101" s="190" t="s">
        <v>20</v>
      </c>
      <c r="F101" s="56"/>
    </row>
    <row r="102">
      <c r="B102" s="188" t="s">
        <v>76</v>
      </c>
      <c r="C102" s="112" t="s">
        <v>67</v>
      </c>
      <c r="D102" s="190" t="s">
        <v>7</v>
      </c>
      <c r="E102" s="190" t="s">
        <v>21</v>
      </c>
      <c r="F102" s="56"/>
    </row>
    <row r="103">
      <c r="B103" s="188" t="s">
        <v>76</v>
      </c>
      <c r="C103" s="112" t="s">
        <v>67</v>
      </c>
      <c r="D103" s="190" t="s">
        <v>7</v>
      </c>
      <c r="E103" s="190" t="s">
        <v>13</v>
      </c>
      <c r="F103" s="56"/>
    </row>
    <row r="104">
      <c r="B104" s="188" t="s">
        <v>76</v>
      </c>
      <c r="C104" s="112" t="s">
        <v>67</v>
      </c>
      <c r="D104" s="190" t="s">
        <v>7</v>
      </c>
      <c r="E104" s="190" t="s">
        <v>14</v>
      </c>
      <c r="F104" s="56"/>
    </row>
    <row r="105">
      <c r="B105" s="188" t="s">
        <v>76</v>
      </c>
      <c r="C105" s="112" t="s">
        <v>67</v>
      </c>
      <c r="D105" s="190" t="s">
        <v>7</v>
      </c>
      <c r="E105" s="190" t="s">
        <v>15</v>
      </c>
      <c r="F105" s="56"/>
    </row>
    <row r="106">
      <c r="B106" s="188" t="s">
        <v>76</v>
      </c>
      <c r="C106" s="112" t="s">
        <v>67</v>
      </c>
      <c r="D106" s="190" t="s">
        <v>7</v>
      </c>
      <c r="E106" s="190" t="s">
        <v>16</v>
      </c>
      <c r="F106" s="56"/>
    </row>
    <row r="107">
      <c r="B107" s="188" t="s">
        <v>76</v>
      </c>
      <c r="C107" s="112" t="s">
        <v>67</v>
      </c>
      <c r="D107" s="190" t="s">
        <v>7</v>
      </c>
      <c r="E107" s="190" t="s">
        <v>17</v>
      </c>
      <c r="F107" s="56"/>
    </row>
    <row r="108">
      <c r="B108" s="188" t="s">
        <v>76</v>
      </c>
      <c r="C108" s="112" t="s">
        <v>67</v>
      </c>
      <c r="D108" s="190" t="s">
        <v>7</v>
      </c>
      <c r="E108" s="190" t="s">
        <v>18</v>
      </c>
      <c r="F108" s="56"/>
    </row>
    <row r="109">
      <c r="B109" s="188" t="s">
        <v>76</v>
      </c>
      <c r="C109" s="112" t="s">
        <v>67</v>
      </c>
      <c r="D109" s="190" t="s">
        <v>7</v>
      </c>
      <c r="E109" s="190" t="s">
        <v>19</v>
      </c>
      <c r="F109" s="56"/>
    </row>
    <row r="110">
      <c r="B110" s="188" t="s">
        <v>76</v>
      </c>
      <c r="C110" s="112" t="s">
        <v>67</v>
      </c>
      <c r="D110" s="190" t="s">
        <v>7</v>
      </c>
      <c r="E110" s="190" t="s">
        <v>20</v>
      </c>
      <c r="F110" s="56"/>
    </row>
    <row r="111">
      <c r="A111" s="219">
        <v>7.0</v>
      </c>
      <c r="B111" s="188" t="s">
        <v>84</v>
      </c>
      <c r="C111" s="112" t="s">
        <v>89</v>
      </c>
      <c r="D111" s="190" t="s">
        <v>4</v>
      </c>
      <c r="E111" s="190" t="s">
        <v>12</v>
      </c>
      <c r="F111" s="56">
        <v>160.0</v>
      </c>
    </row>
    <row r="112">
      <c r="B112" s="188" t="s">
        <v>84</v>
      </c>
      <c r="C112" s="112" t="s">
        <v>89</v>
      </c>
      <c r="D112" s="190" t="s">
        <v>4</v>
      </c>
      <c r="E112" s="190" t="s">
        <v>13</v>
      </c>
      <c r="F112" s="56"/>
    </row>
    <row r="113">
      <c r="B113" s="188" t="s">
        <v>84</v>
      </c>
      <c r="C113" s="112" t="s">
        <v>89</v>
      </c>
      <c r="D113" s="190" t="s">
        <v>4</v>
      </c>
      <c r="E113" s="149" t="s">
        <v>14</v>
      </c>
      <c r="F113" s="56"/>
    </row>
    <row r="114">
      <c r="B114" s="188" t="s">
        <v>84</v>
      </c>
      <c r="C114" s="112" t="s">
        <v>89</v>
      </c>
      <c r="D114" s="190" t="s">
        <v>4</v>
      </c>
      <c r="E114" s="190" t="s">
        <v>15</v>
      </c>
      <c r="F114" s="56"/>
    </row>
    <row r="115">
      <c r="B115" s="188" t="s">
        <v>84</v>
      </c>
      <c r="C115" s="112" t="s">
        <v>89</v>
      </c>
      <c r="D115" s="190" t="s">
        <v>4</v>
      </c>
      <c r="E115" s="190" t="s">
        <v>16</v>
      </c>
      <c r="F115" s="56"/>
    </row>
    <row r="116">
      <c r="B116" s="188" t="s">
        <v>84</v>
      </c>
      <c r="C116" s="112" t="s">
        <v>89</v>
      </c>
      <c r="D116" s="190" t="s">
        <v>4</v>
      </c>
      <c r="E116" s="190" t="s">
        <v>17</v>
      </c>
      <c r="F116" s="56"/>
    </row>
    <row r="117">
      <c r="B117" s="188" t="s">
        <v>84</v>
      </c>
      <c r="C117" s="112" t="s">
        <v>89</v>
      </c>
      <c r="D117" s="190" t="s">
        <v>4</v>
      </c>
      <c r="E117" s="190" t="s">
        <v>18</v>
      </c>
      <c r="F117" s="56"/>
    </row>
    <row r="118">
      <c r="B118" s="188" t="s">
        <v>84</v>
      </c>
      <c r="C118" s="112" t="s">
        <v>89</v>
      </c>
      <c r="D118" s="190" t="s">
        <v>4</v>
      </c>
      <c r="E118" s="190" t="s">
        <v>19</v>
      </c>
      <c r="F118" s="56"/>
    </row>
    <row r="119">
      <c r="B119" s="188" t="s">
        <v>84</v>
      </c>
      <c r="C119" s="112" t="s">
        <v>89</v>
      </c>
      <c r="D119" s="190" t="s">
        <v>4</v>
      </c>
      <c r="E119" s="190" t="s">
        <v>20</v>
      </c>
      <c r="F119" s="56"/>
    </row>
    <row r="120">
      <c r="B120" s="188" t="s">
        <v>84</v>
      </c>
      <c r="C120" s="112" t="s">
        <v>89</v>
      </c>
      <c r="D120" s="190" t="s">
        <v>7</v>
      </c>
      <c r="E120" s="190" t="s">
        <v>21</v>
      </c>
      <c r="F120" s="56"/>
    </row>
    <row r="121">
      <c r="B121" s="188" t="s">
        <v>84</v>
      </c>
      <c r="C121" s="112" t="s">
        <v>89</v>
      </c>
      <c r="D121" s="190" t="s">
        <v>7</v>
      </c>
      <c r="E121" s="190" t="s">
        <v>13</v>
      </c>
      <c r="F121" s="56"/>
    </row>
    <row r="122">
      <c r="B122" s="188" t="s">
        <v>84</v>
      </c>
      <c r="C122" s="112" t="s">
        <v>89</v>
      </c>
      <c r="D122" s="190" t="s">
        <v>7</v>
      </c>
      <c r="E122" s="190" t="s">
        <v>14</v>
      </c>
      <c r="F122" s="56"/>
    </row>
    <row r="123">
      <c r="B123" s="188" t="s">
        <v>84</v>
      </c>
      <c r="C123" s="112" t="s">
        <v>89</v>
      </c>
      <c r="D123" s="190" t="s">
        <v>7</v>
      </c>
      <c r="E123" s="190" t="s">
        <v>15</v>
      </c>
      <c r="F123" s="56"/>
    </row>
    <row r="124">
      <c r="B124" s="188" t="s">
        <v>84</v>
      </c>
      <c r="C124" s="112" t="s">
        <v>89</v>
      </c>
      <c r="D124" s="190" t="s">
        <v>7</v>
      </c>
      <c r="E124" s="190" t="s">
        <v>16</v>
      </c>
      <c r="F124" s="56"/>
    </row>
    <row r="125">
      <c r="B125" s="188" t="s">
        <v>84</v>
      </c>
      <c r="C125" s="112" t="s">
        <v>89</v>
      </c>
      <c r="D125" s="190" t="s">
        <v>7</v>
      </c>
      <c r="E125" s="190" t="s">
        <v>17</v>
      </c>
      <c r="F125" s="56"/>
    </row>
    <row r="126">
      <c r="B126" s="188" t="s">
        <v>84</v>
      </c>
      <c r="C126" s="112" t="s">
        <v>89</v>
      </c>
      <c r="D126" s="190" t="s">
        <v>7</v>
      </c>
      <c r="E126" s="190" t="s">
        <v>18</v>
      </c>
      <c r="F126" s="56"/>
    </row>
    <row r="127">
      <c r="B127" s="188" t="s">
        <v>84</v>
      </c>
      <c r="C127" s="112" t="s">
        <v>89</v>
      </c>
      <c r="D127" s="190" t="s">
        <v>7</v>
      </c>
      <c r="E127" s="190" t="s">
        <v>19</v>
      </c>
      <c r="F127" s="56"/>
    </row>
    <row r="128">
      <c r="B128" s="188" t="s">
        <v>84</v>
      </c>
      <c r="C128" s="112" t="s">
        <v>89</v>
      </c>
      <c r="D128" s="190" t="s">
        <v>7</v>
      </c>
      <c r="E128" s="190" t="s">
        <v>20</v>
      </c>
      <c r="F128" s="56"/>
    </row>
    <row r="129">
      <c r="A129" s="219">
        <v>8.0</v>
      </c>
      <c r="B129" s="188" t="s">
        <v>92</v>
      </c>
      <c r="C129" s="112" t="s">
        <v>97</v>
      </c>
      <c r="D129" s="190" t="s">
        <v>4</v>
      </c>
      <c r="E129" s="190" t="s">
        <v>12</v>
      </c>
      <c r="F129" s="56">
        <v>30.0</v>
      </c>
    </row>
    <row r="130">
      <c r="B130" s="188" t="s">
        <v>92</v>
      </c>
      <c r="C130" s="112" t="s">
        <v>97</v>
      </c>
      <c r="D130" s="190" t="s">
        <v>4</v>
      </c>
      <c r="E130" s="190" t="s">
        <v>13</v>
      </c>
      <c r="F130" s="56"/>
    </row>
    <row r="131">
      <c r="B131" s="188" t="s">
        <v>92</v>
      </c>
      <c r="C131" s="112" t="s">
        <v>97</v>
      </c>
      <c r="D131" s="190" t="s">
        <v>4</v>
      </c>
      <c r="E131" s="149" t="s">
        <v>14</v>
      </c>
      <c r="F131" s="56"/>
    </row>
    <row r="132">
      <c r="A132" s="200"/>
      <c r="B132" s="188" t="s">
        <v>92</v>
      </c>
      <c r="C132" s="112" t="s">
        <v>97</v>
      </c>
      <c r="D132" s="190" t="s">
        <v>4</v>
      </c>
      <c r="E132" s="190" t="s">
        <v>15</v>
      </c>
      <c r="F132" s="191"/>
    </row>
    <row r="133">
      <c r="A133" s="200"/>
      <c r="B133" s="188" t="s">
        <v>92</v>
      </c>
      <c r="C133" s="112" t="s">
        <v>97</v>
      </c>
      <c r="D133" s="190" t="s">
        <v>4</v>
      </c>
      <c r="E133" s="190" t="s">
        <v>16</v>
      </c>
      <c r="F133" s="191"/>
    </row>
    <row r="134">
      <c r="A134" s="200"/>
      <c r="B134" s="188" t="s">
        <v>92</v>
      </c>
      <c r="C134" s="112" t="s">
        <v>97</v>
      </c>
      <c r="D134" s="190" t="s">
        <v>4</v>
      </c>
      <c r="E134" s="190" t="s">
        <v>17</v>
      </c>
      <c r="F134" s="191"/>
    </row>
    <row r="135">
      <c r="A135" s="200"/>
      <c r="B135" s="188" t="s">
        <v>92</v>
      </c>
      <c r="C135" s="112" t="s">
        <v>97</v>
      </c>
      <c r="D135" s="190" t="s">
        <v>4</v>
      </c>
      <c r="E135" s="190" t="s">
        <v>18</v>
      </c>
      <c r="F135" s="191"/>
    </row>
    <row r="136">
      <c r="A136" s="200"/>
      <c r="B136" s="188" t="s">
        <v>92</v>
      </c>
      <c r="C136" s="112" t="s">
        <v>97</v>
      </c>
      <c r="D136" s="190" t="s">
        <v>4</v>
      </c>
      <c r="E136" s="190" t="s">
        <v>19</v>
      </c>
      <c r="F136" s="191"/>
    </row>
    <row r="137">
      <c r="A137" s="200"/>
      <c r="B137" s="188" t="s">
        <v>92</v>
      </c>
      <c r="C137" s="112" t="s">
        <v>97</v>
      </c>
      <c r="D137" s="190" t="s">
        <v>4</v>
      </c>
      <c r="E137" s="190" t="s">
        <v>20</v>
      </c>
      <c r="F137" s="191"/>
    </row>
    <row r="138">
      <c r="A138" s="200"/>
      <c r="B138" s="188" t="s">
        <v>92</v>
      </c>
      <c r="C138" s="112" t="s">
        <v>97</v>
      </c>
      <c r="D138" s="190" t="s">
        <v>7</v>
      </c>
      <c r="E138" s="190" t="s">
        <v>21</v>
      </c>
      <c r="F138" s="191"/>
    </row>
    <row r="139">
      <c r="A139" s="200"/>
      <c r="B139" s="188" t="s">
        <v>92</v>
      </c>
      <c r="C139" s="112" t="s">
        <v>97</v>
      </c>
      <c r="D139" s="190" t="s">
        <v>7</v>
      </c>
      <c r="E139" s="190" t="s">
        <v>13</v>
      </c>
      <c r="F139" s="191"/>
    </row>
    <row r="140">
      <c r="A140" s="200"/>
      <c r="B140" s="188" t="s">
        <v>92</v>
      </c>
      <c r="C140" s="112" t="s">
        <v>97</v>
      </c>
      <c r="D140" s="190" t="s">
        <v>7</v>
      </c>
      <c r="E140" s="190" t="s">
        <v>14</v>
      </c>
      <c r="F140" s="191"/>
    </row>
    <row r="141">
      <c r="A141" s="200"/>
      <c r="B141" s="188" t="s">
        <v>92</v>
      </c>
      <c r="C141" s="112" t="s">
        <v>97</v>
      </c>
      <c r="D141" s="190" t="s">
        <v>7</v>
      </c>
      <c r="E141" s="190" t="s">
        <v>15</v>
      </c>
      <c r="F141" s="191"/>
    </row>
    <row r="142">
      <c r="A142" s="200"/>
      <c r="B142" s="188" t="s">
        <v>92</v>
      </c>
      <c r="C142" s="112" t="s">
        <v>97</v>
      </c>
      <c r="D142" s="190" t="s">
        <v>7</v>
      </c>
      <c r="E142" s="190" t="s">
        <v>16</v>
      </c>
      <c r="F142" s="191"/>
    </row>
    <row r="143">
      <c r="B143" s="188" t="s">
        <v>92</v>
      </c>
      <c r="C143" s="112" t="s">
        <v>97</v>
      </c>
      <c r="D143" s="190" t="s">
        <v>7</v>
      </c>
      <c r="E143" s="190" t="s">
        <v>17</v>
      </c>
      <c r="F143" s="56"/>
    </row>
    <row r="144">
      <c r="B144" s="188" t="s">
        <v>92</v>
      </c>
      <c r="C144" s="112" t="s">
        <v>97</v>
      </c>
      <c r="D144" s="190" t="s">
        <v>7</v>
      </c>
      <c r="E144" s="190" t="s">
        <v>18</v>
      </c>
      <c r="F144" s="56"/>
    </row>
    <row r="145">
      <c r="B145" s="188" t="s">
        <v>92</v>
      </c>
      <c r="C145" s="112" t="s">
        <v>97</v>
      </c>
      <c r="D145" s="190" t="s">
        <v>7</v>
      </c>
      <c r="E145" s="190" t="s">
        <v>19</v>
      </c>
      <c r="F145" s="56"/>
    </row>
    <row r="146">
      <c r="B146" s="188" t="s">
        <v>92</v>
      </c>
      <c r="C146" s="112" t="s">
        <v>97</v>
      </c>
      <c r="D146" s="190" t="s">
        <v>7</v>
      </c>
      <c r="E146" s="190" t="s">
        <v>20</v>
      </c>
      <c r="F146" s="56"/>
    </row>
    <row r="147">
      <c r="A147" s="219">
        <v>9.0</v>
      </c>
      <c r="B147" s="188" t="s">
        <v>98</v>
      </c>
      <c r="C147" s="112" t="s">
        <v>97</v>
      </c>
      <c r="D147" s="190" t="s">
        <v>4</v>
      </c>
      <c r="E147" s="190" t="s">
        <v>12</v>
      </c>
      <c r="F147" s="56">
        <v>115.0</v>
      </c>
    </row>
    <row r="148">
      <c r="B148" s="188" t="s">
        <v>98</v>
      </c>
      <c r="C148" s="112" t="s">
        <v>97</v>
      </c>
      <c r="D148" s="190" t="s">
        <v>4</v>
      </c>
      <c r="E148" s="190" t="s">
        <v>13</v>
      </c>
      <c r="F148" s="56"/>
    </row>
    <row r="149">
      <c r="B149" s="188" t="s">
        <v>98</v>
      </c>
      <c r="C149" s="112" t="s">
        <v>97</v>
      </c>
      <c r="D149" s="190" t="s">
        <v>4</v>
      </c>
      <c r="E149" s="149" t="s">
        <v>14</v>
      </c>
      <c r="F149" s="56"/>
    </row>
    <row r="150">
      <c r="B150" s="188" t="s">
        <v>98</v>
      </c>
      <c r="C150" s="112" t="s">
        <v>97</v>
      </c>
      <c r="D150" s="190" t="s">
        <v>4</v>
      </c>
      <c r="E150" s="190" t="s">
        <v>15</v>
      </c>
      <c r="F150" s="56"/>
    </row>
    <row r="151">
      <c r="B151" s="188" t="s">
        <v>98</v>
      </c>
      <c r="C151" s="112" t="s">
        <v>97</v>
      </c>
      <c r="D151" s="190" t="s">
        <v>4</v>
      </c>
      <c r="E151" s="190" t="s">
        <v>16</v>
      </c>
      <c r="F151" s="56"/>
    </row>
    <row r="152">
      <c r="B152" s="188" t="s">
        <v>98</v>
      </c>
      <c r="C152" s="112" t="s">
        <v>97</v>
      </c>
      <c r="D152" s="190" t="s">
        <v>4</v>
      </c>
      <c r="E152" s="190" t="s">
        <v>17</v>
      </c>
      <c r="F152" s="56"/>
    </row>
    <row r="153">
      <c r="B153" s="188" t="s">
        <v>98</v>
      </c>
      <c r="C153" s="112" t="s">
        <v>97</v>
      </c>
      <c r="D153" s="190" t="s">
        <v>4</v>
      </c>
      <c r="E153" s="190" t="s">
        <v>18</v>
      </c>
      <c r="F153" s="56"/>
    </row>
    <row r="154">
      <c r="B154" s="188" t="s">
        <v>98</v>
      </c>
      <c r="C154" s="112" t="s">
        <v>97</v>
      </c>
      <c r="D154" s="190" t="s">
        <v>4</v>
      </c>
      <c r="E154" s="190" t="s">
        <v>19</v>
      </c>
      <c r="F154" s="56"/>
    </row>
    <row r="155">
      <c r="B155" s="188" t="s">
        <v>98</v>
      </c>
      <c r="C155" s="112" t="s">
        <v>97</v>
      </c>
      <c r="D155" s="190" t="s">
        <v>4</v>
      </c>
      <c r="E155" s="190" t="s">
        <v>20</v>
      </c>
      <c r="F155" s="56"/>
    </row>
    <row r="156">
      <c r="B156" s="188" t="s">
        <v>98</v>
      </c>
      <c r="C156" s="112" t="s">
        <v>97</v>
      </c>
      <c r="D156" s="190" t="s">
        <v>7</v>
      </c>
      <c r="E156" s="190" t="s">
        <v>21</v>
      </c>
      <c r="F156" s="56"/>
    </row>
    <row r="157">
      <c r="B157" s="188" t="s">
        <v>98</v>
      </c>
      <c r="C157" s="112" t="s">
        <v>97</v>
      </c>
      <c r="D157" s="190" t="s">
        <v>7</v>
      </c>
      <c r="E157" s="190" t="s">
        <v>13</v>
      </c>
      <c r="F157" s="56"/>
    </row>
    <row r="158">
      <c r="B158" s="188" t="s">
        <v>98</v>
      </c>
      <c r="C158" s="112" t="s">
        <v>97</v>
      </c>
      <c r="D158" s="190" t="s">
        <v>7</v>
      </c>
      <c r="E158" s="190" t="s">
        <v>14</v>
      </c>
      <c r="F158" s="56"/>
    </row>
    <row r="159">
      <c r="B159" s="188" t="s">
        <v>98</v>
      </c>
      <c r="C159" s="112" t="s">
        <v>97</v>
      </c>
      <c r="D159" s="190" t="s">
        <v>7</v>
      </c>
      <c r="E159" s="190" t="s">
        <v>15</v>
      </c>
      <c r="F159" s="56"/>
    </row>
    <row r="160">
      <c r="B160" s="188" t="s">
        <v>98</v>
      </c>
      <c r="C160" s="112" t="s">
        <v>97</v>
      </c>
      <c r="D160" s="190" t="s">
        <v>7</v>
      </c>
      <c r="E160" s="190" t="s">
        <v>16</v>
      </c>
      <c r="F160" s="56"/>
    </row>
    <row r="161">
      <c r="B161" s="188" t="s">
        <v>98</v>
      </c>
      <c r="C161" s="112" t="s">
        <v>97</v>
      </c>
      <c r="D161" s="190" t="s">
        <v>7</v>
      </c>
      <c r="E161" s="190" t="s">
        <v>17</v>
      </c>
      <c r="F161" s="56"/>
    </row>
    <row r="162">
      <c r="B162" s="188" t="s">
        <v>98</v>
      </c>
      <c r="C162" s="112" t="s">
        <v>97</v>
      </c>
      <c r="D162" s="190" t="s">
        <v>7</v>
      </c>
      <c r="E162" s="190" t="s">
        <v>18</v>
      </c>
      <c r="F162" s="56"/>
    </row>
    <row r="163">
      <c r="A163" s="200"/>
      <c r="B163" s="188" t="s">
        <v>98</v>
      </c>
      <c r="C163" s="112" t="s">
        <v>97</v>
      </c>
      <c r="D163" s="190" t="s">
        <v>7</v>
      </c>
      <c r="E163" s="190" t="s">
        <v>19</v>
      </c>
      <c r="F163" s="191"/>
    </row>
    <row r="164">
      <c r="A164" s="200"/>
      <c r="B164" s="188" t="s">
        <v>98</v>
      </c>
      <c r="C164" s="112" t="s">
        <v>97</v>
      </c>
      <c r="D164" s="190" t="s">
        <v>7</v>
      </c>
      <c r="E164" s="190" t="s">
        <v>20</v>
      </c>
      <c r="F164" s="191"/>
    </row>
    <row r="165">
      <c r="A165" s="219">
        <v>10.0</v>
      </c>
      <c r="B165" s="188" t="s">
        <v>105</v>
      </c>
      <c r="C165" s="112" t="s">
        <v>97</v>
      </c>
      <c r="D165" s="190" t="s">
        <v>4</v>
      </c>
      <c r="E165" s="190" t="s">
        <v>12</v>
      </c>
      <c r="F165" s="56">
        <v>880.0</v>
      </c>
    </row>
    <row r="166">
      <c r="A166" s="200"/>
      <c r="B166" s="188" t="s">
        <v>105</v>
      </c>
      <c r="C166" s="112" t="s">
        <v>97</v>
      </c>
      <c r="D166" s="190" t="s">
        <v>4</v>
      </c>
      <c r="E166" s="190" t="s">
        <v>13</v>
      </c>
      <c r="F166" s="191"/>
    </row>
    <row r="167">
      <c r="A167" s="200"/>
      <c r="B167" s="188" t="s">
        <v>105</v>
      </c>
      <c r="C167" s="112" t="s">
        <v>97</v>
      </c>
      <c r="D167" s="190" t="s">
        <v>4</v>
      </c>
      <c r="E167" s="149" t="s">
        <v>14</v>
      </c>
      <c r="F167" s="191"/>
    </row>
    <row r="168">
      <c r="A168" s="200"/>
      <c r="B168" s="188" t="s">
        <v>105</v>
      </c>
      <c r="C168" s="112" t="s">
        <v>97</v>
      </c>
      <c r="D168" s="190" t="s">
        <v>4</v>
      </c>
      <c r="E168" s="190" t="s">
        <v>15</v>
      </c>
      <c r="F168" s="191"/>
    </row>
    <row r="169">
      <c r="B169" s="188" t="s">
        <v>105</v>
      </c>
      <c r="C169" s="112" t="s">
        <v>97</v>
      </c>
      <c r="D169" s="190" t="s">
        <v>4</v>
      </c>
      <c r="E169" s="190" t="s">
        <v>16</v>
      </c>
      <c r="F169" s="56"/>
    </row>
    <row r="170">
      <c r="B170" s="188" t="s">
        <v>105</v>
      </c>
      <c r="C170" s="112" t="s">
        <v>97</v>
      </c>
      <c r="D170" s="190" t="s">
        <v>4</v>
      </c>
      <c r="E170" s="190" t="s">
        <v>17</v>
      </c>
      <c r="F170" s="56"/>
    </row>
    <row r="171">
      <c r="B171" s="188" t="s">
        <v>105</v>
      </c>
      <c r="C171" s="112" t="s">
        <v>97</v>
      </c>
      <c r="D171" s="190" t="s">
        <v>4</v>
      </c>
      <c r="E171" s="190" t="s">
        <v>18</v>
      </c>
      <c r="F171" s="56"/>
    </row>
    <row r="172">
      <c r="B172" s="188" t="s">
        <v>105</v>
      </c>
      <c r="C172" s="112" t="s">
        <v>97</v>
      </c>
      <c r="D172" s="190" t="s">
        <v>4</v>
      </c>
      <c r="E172" s="190" t="s">
        <v>19</v>
      </c>
      <c r="F172" s="56"/>
    </row>
    <row r="173">
      <c r="B173" s="188" t="s">
        <v>105</v>
      </c>
      <c r="C173" s="112" t="s">
        <v>97</v>
      </c>
      <c r="D173" s="190" t="s">
        <v>4</v>
      </c>
      <c r="E173" s="190" t="s">
        <v>20</v>
      </c>
      <c r="F173" s="56"/>
    </row>
    <row r="174">
      <c r="B174" s="188" t="s">
        <v>105</v>
      </c>
      <c r="C174" s="112" t="s">
        <v>97</v>
      </c>
      <c r="D174" s="190" t="s">
        <v>7</v>
      </c>
      <c r="E174" s="190" t="s">
        <v>21</v>
      </c>
      <c r="F174" s="56"/>
    </row>
    <row r="175">
      <c r="B175" s="188" t="s">
        <v>105</v>
      </c>
      <c r="C175" s="112" t="s">
        <v>97</v>
      </c>
      <c r="D175" s="190" t="s">
        <v>7</v>
      </c>
      <c r="E175" s="190" t="s">
        <v>13</v>
      </c>
      <c r="F175" s="56"/>
    </row>
    <row r="176">
      <c r="B176" s="188" t="s">
        <v>105</v>
      </c>
      <c r="C176" s="112" t="s">
        <v>97</v>
      </c>
      <c r="D176" s="190" t="s">
        <v>7</v>
      </c>
      <c r="E176" s="190" t="s">
        <v>14</v>
      </c>
      <c r="F176" s="56"/>
    </row>
    <row r="177">
      <c r="B177" s="188" t="s">
        <v>105</v>
      </c>
      <c r="C177" s="112" t="s">
        <v>97</v>
      </c>
      <c r="D177" s="190" t="s">
        <v>7</v>
      </c>
      <c r="E177" s="190" t="s">
        <v>15</v>
      </c>
      <c r="F177" s="56"/>
    </row>
    <row r="178">
      <c r="B178" s="188" t="s">
        <v>105</v>
      </c>
      <c r="C178" s="112" t="s">
        <v>97</v>
      </c>
      <c r="D178" s="190" t="s">
        <v>7</v>
      </c>
      <c r="E178" s="190" t="s">
        <v>16</v>
      </c>
      <c r="F178" s="56"/>
    </row>
    <row r="179">
      <c r="B179" s="188" t="s">
        <v>105</v>
      </c>
      <c r="C179" s="112" t="s">
        <v>97</v>
      </c>
      <c r="D179" s="190" t="s">
        <v>7</v>
      </c>
      <c r="E179" s="190" t="s">
        <v>17</v>
      </c>
      <c r="F179" s="56"/>
    </row>
    <row r="180">
      <c r="B180" s="188" t="s">
        <v>105</v>
      </c>
      <c r="C180" s="112" t="s">
        <v>97</v>
      </c>
      <c r="D180" s="190" t="s">
        <v>7</v>
      </c>
      <c r="E180" s="190" t="s">
        <v>18</v>
      </c>
      <c r="F180" s="56"/>
    </row>
    <row r="181">
      <c r="B181" s="188" t="s">
        <v>105</v>
      </c>
      <c r="C181" s="112" t="s">
        <v>97</v>
      </c>
      <c r="D181" s="190" t="s">
        <v>7</v>
      </c>
      <c r="E181" s="190" t="s">
        <v>19</v>
      </c>
      <c r="F181" s="56"/>
    </row>
    <row r="182">
      <c r="B182" s="188" t="s">
        <v>105</v>
      </c>
      <c r="C182" s="112" t="s">
        <v>97</v>
      </c>
      <c r="D182" s="190" t="s">
        <v>7</v>
      </c>
      <c r="E182" s="190" t="s">
        <v>20</v>
      </c>
      <c r="F182" s="56"/>
    </row>
    <row r="183">
      <c r="A183" s="219">
        <v>11.0</v>
      </c>
      <c r="B183" s="188" t="s">
        <v>109</v>
      </c>
      <c r="C183" s="112" t="s">
        <v>97</v>
      </c>
      <c r="D183" s="190" t="s">
        <v>4</v>
      </c>
      <c r="E183" s="190" t="s">
        <v>12</v>
      </c>
      <c r="F183" s="56">
        <v>205.0</v>
      </c>
    </row>
    <row r="184">
      <c r="B184" s="188" t="s">
        <v>109</v>
      </c>
      <c r="C184" s="112" t="s">
        <v>97</v>
      </c>
      <c r="D184" s="190" t="s">
        <v>4</v>
      </c>
      <c r="E184" s="190" t="s">
        <v>13</v>
      </c>
      <c r="F184" s="56"/>
    </row>
    <row r="185">
      <c r="B185" s="188" t="s">
        <v>109</v>
      </c>
      <c r="C185" s="112" t="s">
        <v>97</v>
      </c>
      <c r="D185" s="190" t="s">
        <v>4</v>
      </c>
      <c r="E185" s="149" t="s">
        <v>14</v>
      </c>
      <c r="F185" s="56"/>
    </row>
    <row r="186">
      <c r="B186" s="188" t="s">
        <v>109</v>
      </c>
      <c r="C186" s="112" t="s">
        <v>97</v>
      </c>
      <c r="D186" s="190" t="s">
        <v>4</v>
      </c>
      <c r="E186" s="190" t="s">
        <v>15</v>
      </c>
      <c r="F186" s="56"/>
    </row>
    <row r="187">
      <c r="B187" s="188" t="s">
        <v>109</v>
      </c>
      <c r="C187" s="112" t="s">
        <v>97</v>
      </c>
      <c r="D187" s="190" t="s">
        <v>4</v>
      </c>
      <c r="E187" s="190" t="s">
        <v>16</v>
      </c>
      <c r="F187" s="56"/>
    </row>
    <row r="188">
      <c r="B188" s="188" t="s">
        <v>109</v>
      </c>
      <c r="C188" s="112" t="s">
        <v>97</v>
      </c>
      <c r="D188" s="190" t="s">
        <v>4</v>
      </c>
      <c r="E188" s="190" t="s">
        <v>17</v>
      </c>
      <c r="F188" s="56"/>
    </row>
    <row r="189">
      <c r="B189" s="188" t="s">
        <v>109</v>
      </c>
      <c r="C189" s="112" t="s">
        <v>97</v>
      </c>
      <c r="D189" s="190" t="s">
        <v>4</v>
      </c>
      <c r="E189" s="190" t="s">
        <v>18</v>
      </c>
      <c r="F189" s="56"/>
    </row>
    <row r="190">
      <c r="B190" s="188" t="s">
        <v>109</v>
      </c>
      <c r="C190" s="112" t="s">
        <v>97</v>
      </c>
      <c r="D190" s="190" t="s">
        <v>4</v>
      </c>
      <c r="E190" s="190" t="s">
        <v>19</v>
      </c>
      <c r="F190" s="56"/>
    </row>
    <row r="191">
      <c r="B191" s="188" t="s">
        <v>109</v>
      </c>
      <c r="C191" s="112" t="s">
        <v>97</v>
      </c>
      <c r="D191" s="190" t="s">
        <v>4</v>
      </c>
      <c r="E191" s="190" t="s">
        <v>20</v>
      </c>
      <c r="F191" s="56"/>
    </row>
    <row r="192">
      <c r="B192" s="188" t="s">
        <v>109</v>
      </c>
      <c r="C192" s="112" t="s">
        <v>97</v>
      </c>
      <c r="D192" s="190" t="s">
        <v>7</v>
      </c>
      <c r="E192" s="190" t="s">
        <v>21</v>
      </c>
      <c r="F192" s="56"/>
    </row>
    <row r="193">
      <c r="B193" s="188" t="s">
        <v>109</v>
      </c>
      <c r="C193" s="112" t="s">
        <v>97</v>
      </c>
      <c r="D193" s="190" t="s">
        <v>7</v>
      </c>
      <c r="E193" s="190" t="s">
        <v>13</v>
      </c>
      <c r="F193" s="56"/>
    </row>
    <row r="194">
      <c r="B194" s="188" t="s">
        <v>109</v>
      </c>
      <c r="C194" s="112" t="s">
        <v>97</v>
      </c>
      <c r="D194" s="190" t="s">
        <v>7</v>
      </c>
      <c r="E194" s="190" t="s">
        <v>14</v>
      </c>
      <c r="F194" s="56"/>
    </row>
    <row r="195">
      <c r="B195" s="188" t="s">
        <v>109</v>
      </c>
      <c r="C195" s="112" t="s">
        <v>97</v>
      </c>
      <c r="D195" s="190" t="s">
        <v>7</v>
      </c>
      <c r="E195" s="190" t="s">
        <v>15</v>
      </c>
      <c r="F195" s="56"/>
    </row>
    <row r="196">
      <c r="B196" s="188" t="s">
        <v>109</v>
      </c>
      <c r="C196" s="112" t="s">
        <v>97</v>
      </c>
      <c r="D196" s="190" t="s">
        <v>7</v>
      </c>
      <c r="E196" s="190" t="s">
        <v>16</v>
      </c>
      <c r="F196" s="56"/>
    </row>
    <row r="197">
      <c r="B197" s="188" t="s">
        <v>109</v>
      </c>
      <c r="C197" s="112" t="s">
        <v>97</v>
      </c>
      <c r="D197" s="190" t="s">
        <v>7</v>
      </c>
      <c r="E197" s="190" t="s">
        <v>17</v>
      </c>
      <c r="F197" s="56"/>
    </row>
    <row r="198">
      <c r="B198" s="188" t="s">
        <v>109</v>
      </c>
      <c r="C198" s="112" t="s">
        <v>97</v>
      </c>
      <c r="D198" s="190" t="s">
        <v>7</v>
      </c>
      <c r="E198" s="190" t="s">
        <v>18</v>
      </c>
      <c r="F198" s="56"/>
    </row>
    <row r="199">
      <c r="B199" s="188" t="s">
        <v>109</v>
      </c>
      <c r="C199" s="112" t="s">
        <v>97</v>
      </c>
      <c r="D199" s="190" t="s">
        <v>7</v>
      </c>
      <c r="E199" s="190" t="s">
        <v>19</v>
      </c>
      <c r="F199" s="56"/>
    </row>
    <row r="200">
      <c r="B200" s="188" t="s">
        <v>109</v>
      </c>
      <c r="C200" s="112" t="s">
        <v>97</v>
      </c>
      <c r="D200" s="190" t="s">
        <v>7</v>
      </c>
      <c r="E200" s="190" t="s">
        <v>20</v>
      </c>
      <c r="F200" s="56"/>
    </row>
    <row r="201">
      <c r="A201" s="219">
        <v>12.0</v>
      </c>
      <c r="B201" s="188" t="s">
        <v>114</v>
      </c>
      <c r="C201" s="112" t="s">
        <v>97</v>
      </c>
      <c r="D201" s="190" t="s">
        <v>4</v>
      </c>
      <c r="E201" s="190" t="s">
        <v>12</v>
      </c>
      <c r="F201" s="56">
        <v>257.0</v>
      </c>
    </row>
    <row r="202">
      <c r="B202" s="188" t="s">
        <v>114</v>
      </c>
      <c r="C202" s="112" t="s">
        <v>97</v>
      </c>
      <c r="D202" s="190" t="s">
        <v>4</v>
      </c>
      <c r="E202" s="190" t="s">
        <v>13</v>
      </c>
      <c r="F202" s="56"/>
    </row>
    <row r="203">
      <c r="B203" s="188" t="s">
        <v>114</v>
      </c>
      <c r="C203" s="112" t="s">
        <v>97</v>
      </c>
      <c r="D203" s="190" t="s">
        <v>4</v>
      </c>
      <c r="E203" s="149" t="s">
        <v>14</v>
      </c>
      <c r="F203" s="56"/>
    </row>
    <row r="204">
      <c r="B204" s="188" t="s">
        <v>114</v>
      </c>
      <c r="C204" s="112" t="s">
        <v>97</v>
      </c>
      <c r="D204" s="190" t="s">
        <v>4</v>
      </c>
      <c r="E204" s="190" t="s">
        <v>15</v>
      </c>
      <c r="F204" s="56"/>
    </row>
    <row r="205">
      <c r="A205" s="145"/>
      <c r="B205" s="188" t="s">
        <v>114</v>
      </c>
      <c r="C205" s="112" t="s">
        <v>97</v>
      </c>
      <c r="D205" s="190" t="s">
        <v>4</v>
      </c>
      <c r="E205" s="190" t="s">
        <v>16</v>
      </c>
      <c r="F205" s="193"/>
    </row>
    <row r="206">
      <c r="A206" s="145"/>
      <c r="B206" s="188" t="s">
        <v>114</v>
      </c>
      <c r="C206" s="112" t="s">
        <v>97</v>
      </c>
      <c r="D206" s="190" t="s">
        <v>4</v>
      </c>
      <c r="E206" s="190" t="s">
        <v>17</v>
      </c>
      <c r="F206" s="193"/>
    </row>
    <row r="207">
      <c r="A207" s="145"/>
      <c r="B207" s="188" t="s">
        <v>114</v>
      </c>
      <c r="C207" s="112" t="s">
        <v>97</v>
      </c>
      <c r="D207" s="190" t="s">
        <v>4</v>
      </c>
      <c r="E207" s="190" t="s">
        <v>18</v>
      </c>
      <c r="F207" s="193"/>
    </row>
    <row r="208">
      <c r="A208" s="145"/>
      <c r="B208" s="188" t="s">
        <v>114</v>
      </c>
      <c r="C208" s="112" t="s">
        <v>97</v>
      </c>
      <c r="D208" s="190" t="s">
        <v>4</v>
      </c>
      <c r="E208" s="190" t="s">
        <v>19</v>
      </c>
      <c r="F208" s="191"/>
    </row>
    <row r="209">
      <c r="A209" s="145"/>
      <c r="B209" s="188" t="s">
        <v>114</v>
      </c>
      <c r="C209" s="112" t="s">
        <v>97</v>
      </c>
      <c r="D209" s="190" t="s">
        <v>4</v>
      </c>
      <c r="E209" s="190" t="s">
        <v>20</v>
      </c>
      <c r="F209" s="191"/>
    </row>
    <row r="210">
      <c r="A210" s="145"/>
      <c r="B210" s="188" t="s">
        <v>114</v>
      </c>
      <c r="C210" s="112" t="s">
        <v>97</v>
      </c>
      <c r="D210" s="190" t="s">
        <v>7</v>
      </c>
      <c r="E210" s="190" t="s">
        <v>21</v>
      </c>
      <c r="F210" s="195"/>
    </row>
    <row r="211">
      <c r="A211" s="200"/>
      <c r="B211" s="188" t="s">
        <v>114</v>
      </c>
      <c r="C211" s="112" t="s">
        <v>97</v>
      </c>
      <c r="D211" s="190" t="s">
        <v>7</v>
      </c>
      <c r="E211" s="190" t="s">
        <v>13</v>
      </c>
      <c r="F211" s="191"/>
    </row>
    <row r="212">
      <c r="A212" s="145"/>
      <c r="B212" s="188" t="s">
        <v>114</v>
      </c>
      <c r="C212" s="112" t="s">
        <v>97</v>
      </c>
      <c r="D212" s="190" t="s">
        <v>7</v>
      </c>
      <c r="E212" s="190" t="s">
        <v>14</v>
      </c>
      <c r="F212" s="191"/>
    </row>
    <row r="213">
      <c r="A213" s="145"/>
      <c r="B213" s="188" t="s">
        <v>114</v>
      </c>
      <c r="C213" s="112" t="s">
        <v>97</v>
      </c>
      <c r="D213" s="190" t="s">
        <v>7</v>
      </c>
      <c r="E213" s="190" t="s">
        <v>15</v>
      </c>
      <c r="F213" s="191"/>
    </row>
    <row r="214">
      <c r="A214" s="145"/>
      <c r="B214" s="188" t="s">
        <v>114</v>
      </c>
      <c r="C214" s="112" t="s">
        <v>97</v>
      </c>
      <c r="D214" s="190" t="s">
        <v>7</v>
      </c>
      <c r="E214" s="190" t="s">
        <v>16</v>
      </c>
      <c r="F214" s="191"/>
    </row>
    <row r="215">
      <c r="A215" s="145"/>
      <c r="B215" s="188" t="s">
        <v>114</v>
      </c>
      <c r="C215" s="112" t="s">
        <v>97</v>
      </c>
      <c r="D215" s="190" t="s">
        <v>7</v>
      </c>
      <c r="E215" s="190" t="s">
        <v>17</v>
      </c>
      <c r="F215" s="191"/>
    </row>
    <row r="216">
      <c r="A216" s="145"/>
      <c r="B216" s="188" t="s">
        <v>114</v>
      </c>
      <c r="C216" s="112" t="s">
        <v>97</v>
      </c>
      <c r="D216" s="190" t="s">
        <v>7</v>
      </c>
      <c r="E216" s="190" t="s">
        <v>18</v>
      </c>
      <c r="F216" s="191"/>
    </row>
    <row r="217">
      <c r="A217" s="145"/>
      <c r="B217" s="188" t="s">
        <v>114</v>
      </c>
      <c r="C217" s="112" t="s">
        <v>97</v>
      </c>
      <c r="D217" s="190" t="s">
        <v>7</v>
      </c>
      <c r="E217" s="190" t="s">
        <v>19</v>
      </c>
      <c r="F217" s="191"/>
    </row>
    <row r="218">
      <c r="A218" s="145"/>
      <c r="B218" s="188" t="s">
        <v>114</v>
      </c>
      <c r="C218" s="112" t="s">
        <v>97</v>
      </c>
      <c r="D218" s="190" t="s">
        <v>7</v>
      </c>
      <c r="E218" s="190" t="s">
        <v>20</v>
      </c>
      <c r="F218" s="191"/>
    </row>
    <row r="219">
      <c r="A219" s="219">
        <v>13.0</v>
      </c>
      <c r="B219" s="188" t="s">
        <v>115</v>
      </c>
      <c r="C219" s="112" t="s">
        <v>97</v>
      </c>
      <c r="D219" s="190" t="s">
        <v>4</v>
      </c>
      <c r="E219" s="190" t="s">
        <v>12</v>
      </c>
      <c r="F219" s="56">
        <v>80.0</v>
      </c>
    </row>
    <row r="220">
      <c r="A220" s="145"/>
      <c r="B220" s="188" t="s">
        <v>115</v>
      </c>
      <c r="C220" s="112" t="s">
        <v>97</v>
      </c>
      <c r="D220" s="190" t="s">
        <v>4</v>
      </c>
      <c r="E220" s="190" t="s">
        <v>13</v>
      </c>
      <c r="F220" s="191"/>
    </row>
    <row r="221">
      <c r="A221" s="145"/>
      <c r="B221" s="188" t="s">
        <v>115</v>
      </c>
      <c r="C221" s="112" t="s">
        <v>97</v>
      </c>
      <c r="D221" s="190" t="s">
        <v>4</v>
      </c>
      <c r="E221" s="149" t="s">
        <v>14</v>
      </c>
      <c r="F221" s="191"/>
    </row>
    <row r="222">
      <c r="A222" s="145"/>
      <c r="B222" s="188" t="s">
        <v>115</v>
      </c>
      <c r="C222" s="112" t="s">
        <v>97</v>
      </c>
      <c r="D222" s="190" t="s">
        <v>4</v>
      </c>
      <c r="E222" s="190" t="s">
        <v>15</v>
      </c>
      <c r="F222" s="191"/>
    </row>
    <row r="223">
      <c r="A223" s="145"/>
      <c r="B223" s="188" t="s">
        <v>115</v>
      </c>
      <c r="C223" s="112" t="s">
        <v>97</v>
      </c>
      <c r="D223" s="190" t="s">
        <v>4</v>
      </c>
      <c r="E223" s="190" t="s">
        <v>16</v>
      </c>
      <c r="F223" s="191"/>
    </row>
    <row r="224">
      <c r="A224" s="145"/>
      <c r="B224" s="188" t="s">
        <v>115</v>
      </c>
      <c r="C224" s="112" t="s">
        <v>97</v>
      </c>
      <c r="D224" s="190" t="s">
        <v>4</v>
      </c>
      <c r="E224" s="190" t="s">
        <v>17</v>
      </c>
      <c r="F224" s="191"/>
    </row>
    <row r="225">
      <c r="A225" s="145"/>
      <c r="B225" s="188" t="s">
        <v>115</v>
      </c>
      <c r="C225" s="112" t="s">
        <v>97</v>
      </c>
      <c r="D225" s="190" t="s">
        <v>4</v>
      </c>
      <c r="E225" s="190" t="s">
        <v>18</v>
      </c>
      <c r="F225" s="191"/>
    </row>
    <row r="226">
      <c r="A226" s="145"/>
      <c r="B226" s="188" t="s">
        <v>115</v>
      </c>
      <c r="C226" s="112" t="s">
        <v>97</v>
      </c>
      <c r="D226" s="190" t="s">
        <v>4</v>
      </c>
      <c r="E226" s="190" t="s">
        <v>19</v>
      </c>
      <c r="F226" s="195"/>
    </row>
    <row r="227">
      <c r="A227" s="200"/>
      <c r="B227" s="188" t="s">
        <v>115</v>
      </c>
      <c r="C227" s="112" t="s">
        <v>97</v>
      </c>
      <c r="D227" s="190" t="s">
        <v>4</v>
      </c>
      <c r="E227" s="190" t="s">
        <v>20</v>
      </c>
      <c r="F227" s="191"/>
    </row>
    <row r="228">
      <c r="A228" s="145"/>
      <c r="B228" s="188" t="s">
        <v>115</v>
      </c>
      <c r="C228" s="112" t="s">
        <v>97</v>
      </c>
      <c r="D228" s="190" t="s">
        <v>7</v>
      </c>
      <c r="E228" s="190" t="s">
        <v>21</v>
      </c>
      <c r="F228" s="191">
        <v>0.0</v>
      </c>
    </row>
    <row r="229">
      <c r="A229" s="145"/>
      <c r="B229" s="188" t="s">
        <v>115</v>
      </c>
      <c r="C229" s="112" t="s">
        <v>97</v>
      </c>
      <c r="D229" s="190" t="s">
        <v>7</v>
      </c>
      <c r="E229" s="190" t="s">
        <v>13</v>
      </c>
      <c r="F229" s="191"/>
    </row>
    <row r="230">
      <c r="A230" s="145"/>
      <c r="B230" s="188" t="s">
        <v>115</v>
      </c>
      <c r="C230" s="112" t="s">
        <v>97</v>
      </c>
      <c r="D230" s="190" t="s">
        <v>7</v>
      </c>
      <c r="E230" s="190" t="s">
        <v>14</v>
      </c>
      <c r="F230" s="191"/>
    </row>
    <row r="231">
      <c r="A231" s="145"/>
      <c r="B231" s="188" t="s">
        <v>115</v>
      </c>
      <c r="C231" s="112" t="s">
        <v>97</v>
      </c>
      <c r="D231" s="190" t="s">
        <v>7</v>
      </c>
      <c r="E231" s="190" t="s">
        <v>15</v>
      </c>
      <c r="F231" s="191"/>
    </row>
    <row r="232">
      <c r="A232" s="145"/>
      <c r="B232" s="188" t="s">
        <v>115</v>
      </c>
      <c r="C232" s="112" t="s">
        <v>97</v>
      </c>
      <c r="D232" s="190" t="s">
        <v>7</v>
      </c>
      <c r="E232" s="190" t="s">
        <v>16</v>
      </c>
      <c r="F232" s="191"/>
    </row>
    <row r="233">
      <c r="A233" s="145"/>
      <c r="B233" s="188" t="s">
        <v>115</v>
      </c>
      <c r="C233" s="112" t="s">
        <v>97</v>
      </c>
      <c r="D233" s="190" t="s">
        <v>7</v>
      </c>
      <c r="E233" s="190" t="s">
        <v>17</v>
      </c>
      <c r="F233" s="191"/>
    </row>
    <row r="234">
      <c r="A234" s="145"/>
      <c r="B234" s="188" t="s">
        <v>115</v>
      </c>
      <c r="C234" s="112" t="s">
        <v>97</v>
      </c>
      <c r="D234" s="190" t="s">
        <v>7</v>
      </c>
      <c r="E234" s="190" t="s">
        <v>18</v>
      </c>
      <c r="F234" s="191"/>
    </row>
    <row r="235">
      <c r="A235" s="145"/>
      <c r="B235" s="188" t="s">
        <v>115</v>
      </c>
      <c r="C235" s="112" t="s">
        <v>97</v>
      </c>
      <c r="D235" s="190" t="s">
        <v>7</v>
      </c>
      <c r="E235" s="190" t="s">
        <v>19</v>
      </c>
      <c r="F235" s="191"/>
    </row>
    <row r="236">
      <c r="A236" s="145"/>
      <c r="B236" s="188" t="s">
        <v>115</v>
      </c>
      <c r="C236" s="112" t="s">
        <v>97</v>
      </c>
      <c r="D236" s="190" t="s">
        <v>7</v>
      </c>
      <c r="E236" s="190" t="s">
        <v>20</v>
      </c>
      <c r="F236" s="191"/>
    </row>
    <row r="237">
      <c r="A237" s="219" t="s">
        <v>116</v>
      </c>
      <c r="B237" s="188" t="s">
        <v>117</v>
      </c>
      <c r="C237" s="112" t="s">
        <v>97</v>
      </c>
      <c r="D237" s="190" t="s">
        <v>4</v>
      </c>
      <c r="E237" s="190" t="s">
        <v>12</v>
      </c>
      <c r="F237" s="56">
        <v>256.0</v>
      </c>
    </row>
    <row r="238">
      <c r="A238" s="145"/>
      <c r="B238" s="188" t="s">
        <v>117</v>
      </c>
      <c r="C238" s="112" t="s">
        <v>97</v>
      </c>
      <c r="D238" s="190" t="s">
        <v>4</v>
      </c>
      <c r="E238" s="190" t="s">
        <v>13</v>
      </c>
      <c r="F238" s="191"/>
    </row>
    <row r="239">
      <c r="A239" s="145"/>
      <c r="B239" s="188" t="s">
        <v>117</v>
      </c>
      <c r="C239" s="112" t="s">
        <v>97</v>
      </c>
      <c r="D239" s="190" t="s">
        <v>4</v>
      </c>
      <c r="E239" s="149" t="s">
        <v>14</v>
      </c>
      <c r="F239" s="191"/>
    </row>
    <row r="240">
      <c r="A240" s="145"/>
      <c r="B240" s="188" t="s">
        <v>117</v>
      </c>
      <c r="C240" s="112" t="s">
        <v>97</v>
      </c>
      <c r="D240" s="190" t="s">
        <v>4</v>
      </c>
      <c r="E240" s="190" t="s">
        <v>15</v>
      </c>
      <c r="F240" s="191"/>
    </row>
    <row r="241">
      <c r="A241" s="145"/>
      <c r="B241" s="188" t="s">
        <v>117</v>
      </c>
      <c r="C241" s="112" t="s">
        <v>97</v>
      </c>
      <c r="D241" s="190" t="s">
        <v>4</v>
      </c>
      <c r="E241" s="190" t="s">
        <v>16</v>
      </c>
      <c r="F241" s="191"/>
    </row>
    <row r="242">
      <c r="A242" s="145"/>
      <c r="B242" s="188" t="s">
        <v>117</v>
      </c>
      <c r="C242" s="112" t="s">
        <v>97</v>
      </c>
      <c r="D242" s="190" t="s">
        <v>4</v>
      </c>
      <c r="E242" s="190" t="s">
        <v>17</v>
      </c>
      <c r="F242" s="195"/>
    </row>
    <row r="243">
      <c r="A243" s="145"/>
      <c r="B243" s="188" t="s">
        <v>117</v>
      </c>
      <c r="C243" s="112" t="s">
        <v>97</v>
      </c>
      <c r="D243" s="190" t="s">
        <v>4</v>
      </c>
      <c r="E243" s="190" t="s">
        <v>18</v>
      </c>
      <c r="F243" s="195"/>
    </row>
    <row r="244">
      <c r="A244" s="145"/>
      <c r="B244" s="188" t="s">
        <v>117</v>
      </c>
      <c r="C244" s="112" t="s">
        <v>97</v>
      </c>
      <c r="D244" s="190" t="s">
        <v>4</v>
      </c>
      <c r="E244" s="190" t="s">
        <v>19</v>
      </c>
      <c r="F244" s="195"/>
    </row>
    <row r="245">
      <c r="A245" s="145"/>
      <c r="B245" s="188" t="s">
        <v>117</v>
      </c>
      <c r="C245" s="112" t="s">
        <v>97</v>
      </c>
      <c r="D245" s="190" t="s">
        <v>4</v>
      </c>
      <c r="E245" s="190" t="s">
        <v>20</v>
      </c>
      <c r="F245" s="195"/>
    </row>
    <row r="246">
      <c r="A246" s="145"/>
      <c r="B246" s="188" t="s">
        <v>117</v>
      </c>
      <c r="C246" s="112" t="s">
        <v>97</v>
      </c>
      <c r="D246" s="190" t="s">
        <v>7</v>
      </c>
      <c r="E246" s="190" t="s">
        <v>21</v>
      </c>
      <c r="F246" s="195">
        <v>1520.0</v>
      </c>
    </row>
    <row r="247">
      <c r="A247" s="145"/>
      <c r="B247" s="188" t="s">
        <v>117</v>
      </c>
      <c r="C247" s="112" t="s">
        <v>97</v>
      </c>
      <c r="D247" s="190" t="s">
        <v>7</v>
      </c>
      <c r="E247" s="190" t="s">
        <v>13</v>
      </c>
      <c r="F247" s="195"/>
    </row>
    <row r="248">
      <c r="A248" s="145"/>
      <c r="B248" s="188" t="s">
        <v>117</v>
      </c>
      <c r="C248" s="112" t="s">
        <v>97</v>
      </c>
      <c r="D248" s="190" t="s">
        <v>7</v>
      </c>
      <c r="E248" s="190" t="s">
        <v>14</v>
      </c>
      <c r="F248" s="195"/>
    </row>
    <row r="249">
      <c r="A249" s="145"/>
      <c r="B249" s="188" t="s">
        <v>117</v>
      </c>
      <c r="C249" s="112" t="s">
        <v>97</v>
      </c>
      <c r="D249" s="190" t="s">
        <v>7</v>
      </c>
      <c r="E249" s="190" t="s">
        <v>15</v>
      </c>
      <c r="F249" s="195"/>
    </row>
    <row r="250">
      <c r="A250" s="145"/>
      <c r="B250" s="188" t="s">
        <v>117</v>
      </c>
      <c r="C250" s="112" t="s">
        <v>97</v>
      </c>
      <c r="D250" s="190" t="s">
        <v>7</v>
      </c>
      <c r="E250" s="190" t="s">
        <v>16</v>
      </c>
      <c r="F250" s="195"/>
    </row>
    <row r="251">
      <c r="A251" s="219"/>
      <c r="B251" s="188" t="s">
        <v>117</v>
      </c>
      <c r="C251" s="112" t="s">
        <v>97</v>
      </c>
      <c r="D251" s="190" t="s">
        <v>7</v>
      </c>
      <c r="E251" s="190" t="s">
        <v>17</v>
      </c>
      <c r="F251" s="56"/>
    </row>
    <row r="252">
      <c r="B252" s="188" t="s">
        <v>117</v>
      </c>
      <c r="C252" s="112" t="s">
        <v>97</v>
      </c>
      <c r="D252" s="190" t="s">
        <v>7</v>
      </c>
      <c r="E252" s="190" t="s">
        <v>18</v>
      </c>
      <c r="F252" s="56"/>
    </row>
    <row r="253">
      <c r="B253" s="188" t="s">
        <v>117</v>
      </c>
      <c r="C253" s="112" t="s">
        <v>97</v>
      </c>
      <c r="D253" s="190" t="s">
        <v>7</v>
      </c>
      <c r="E253" s="190" t="s">
        <v>19</v>
      </c>
      <c r="F253" s="56"/>
    </row>
    <row r="254">
      <c r="B254" s="188" t="s">
        <v>117</v>
      </c>
      <c r="C254" s="112" t="s">
        <v>97</v>
      </c>
      <c r="D254" s="190" t="s">
        <v>7</v>
      </c>
      <c r="E254" s="190" t="s">
        <v>20</v>
      </c>
      <c r="F254" s="56"/>
    </row>
    <row r="255">
      <c r="A255" s="219">
        <v>14.0</v>
      </c>
      <c r="B255" s="188" t="s">
        <v>118</v>
      </c>
      <c r="C255" s="112" t="s">
        <v>119</v>
      </c>
      <c r="D255" s="190" t="s">
        <v>4</v>
      </c>
      <c r="E255" s="190" t="s">
        <v>12</v>
      </c>
      <c r="F255" s="56">
        <v>226.0</v>
      </c>
    </row>
    <row r="256">
      <c r="B256" s="188" t="s">
        <v>118</v>
      </c>
      <c r="C256" s="112" t="s">
        <v>119</v>
      </c>
      <c r="D256" s="190" t="s">
        <v>4</v>
      </c>
      <c r="E256" s="190" t="s">
        <v>13</v>
      </c>
      <c r="F256" s="56"/>
    </row>
    <row r="257">
      <c r="B257" s="188" t="s">
        <v>118</v>
      </c>
      <c r="C257" s="112" t="s">
        <v>119</v>
      </c>
      <c r="D257" s="190" t="s">
        <v>4</v>
      </c>
      <c r="E257" s="149" t="s">
        <v>14</v>
      </c>
      <c r="F257" s="56"/>
    </row>
    <row r="258">
      <c r="B258" s="188" t="s">
        <v>118</v>
      </c>
      <c r="C258" s="112" t="s">
        <v>119</v>
      </c>
      <c r="D258" s="190" t="s">
        <v>4</v>
      </c>
      <c r="E258" s="190" t="s">
        <v>15</v>
      </c>
      <c r="F258" s="56"/>
    </row>
    <row r="259">
      <c r="B259" s="188" t="s">
        <v>118</v>
      </c>
      <c r="C259" s="112" t="s">
        <v>119</v>
      </c>
      <c r="D259" s="190" t="s">
        <v>4</v>
      </c>
      <c r="E259" s="190" t="s">
        <v>16</v>
      </c>
      <c r="F259" s="56"/>
    </row>
    <row r="260">
      <c r="B260" s="188" t="s">
        <v>118</v>
      </c>
      <c r="C260" s="112" t="s">
        <v>119</v>
      </c>
      <c r="D260" s="190" t="s">
        <v>4</v>
      </c>
      <c r="E260" s="190" t="s">
        <v>17</v>
      </c>
      <c r="F260" s="56"/>
    </row>
    <row r="261">
      <c r="B261" s="188" t="s">
        <v>118</v>
      </c>
      <c r="C261" s="112" t="s">
        <v>119</v>
      </c>
      <c r="D261" s="190" t="s">
        <v>4</v>
      </c>
      <c r="E261" s="190" t="s">
        <v>18</v>
      </c>
      <c r="F261" s="56"/>
    </row>
    <row r="262">
      <c r="B262" s="188" t="s">
        <v>118</v>
      </c>
      <c r="C262" s="112" t="s">
        <v>119</v>
      </c>
      <c r="D262" s="190" t="s">
        <v>4</v>
      </c>
      <c r="E262" s="190" t="s">
        <v>19</v>
      </c>
      <c r="F262" s="56"/>
    </row>
    <row r="263">
      <c r="B263" s="188" t="s">
        <v>118</v>
      </c>
      <c r="C263" s="112" t="s">
        <v>119</v>
      </c>
      <c r="D263" s="190" t="s">
        <v>4</v>
      </c>
      <c r="E263" s="190" t="s">
        <v>20</v>
      </c>
      <c r="F263" s="56"/>
    </row>
    <row r="264">
      <c r="B264" s="188" t="s">
        <v>118</v>
      </c>
      <c r="C264" s="112" t="s">
        <v>119</v>
      </c>
      <c r="D264" s="190" t="s">
        <v>7</v>
      </c>
      <c r="E264" s="190" t="s">
        <v>21</v>
      </c>
      <c r="F264" s="56"/>
    </row>
    <row r="265">
      <c r="B265" s="188" t="s">
        <v>118</v>
      </c>
      <c r="C265" s="112" t="s">
        <v>119</v>
      </c>
      <c r="D265" s="190" t="s">
        <v>7</v>
      </c>
      <c r="E265" s="190" t="s">
        <v>13</v>
      </c>
      <c r="F265" s="56"/>
    </row>
    <row r="266">
      <c r="B266" s="188" t="s">
        <v>118</v>
      </c>
      <c r="C266" s="112" t="s">
        <v>119</v>
      </c>
      <c r="D266" s="190" t="s">
        <v>7</v>
      </c>
      <c r="E266" s="190" t="s">
        <v>14</v>
      </c>
      <c r="F266" s="56"/>
    </row>
    <row r="267">
      <c r="B267" s="188" t="s">
        <v>118</v>
      </c>
      <c r="C267" s="112" t="s">
        <v>119</v>
      </c>
      <c r="D267" s="190" t="s">
        <v>7</v>
      </c>
      <c r="E267" s="190" t="s">
        <v>15</v>
      </c>
      <c r="F267" s="56">
        <v>570.0</v>
      </c>
    </row>
    <row r="268">
      <c r="B268" s="188" t="s">
        <v>118</v>
      </c>
      <c r="C268" s="112" t="s">
        <v>119</v>
      </c>
      <c r="D268" s="190" t="s">
        <v>7</v>
      </c>
      <c r="E268" s="190" t="s">
        <v>16</v>
      </c>
      <c r="F268" s="56">
        <v>700.0</v>
      </c>
    </row>
    <row r="269">
      <c r="B269" s="188" t="s">
        <v>118</v>
      </c>
      <c r="C269" s="112" t="s">
        <v>119</v>
      </c>
      <c r="D269" s="190" t="s">
        <v>7</v>
      </c>
      <c r="E269" s="190" t="s">
        <v>17</v>
      </c>
      <c r="F269" s="56">
        <v>2100.0</v>
      </c>
    </row>
    <row r="270">
      <c r="B270" s="188" t="s">
        <v>118</v>
      </c>
      <c r="C270" s="112" t="s">
        <v>119</v>
      </c>
      <c r="D270" s="190" t="s">
        <v>7</v>
      </c>
      <c r="E270" s="190" t="s">
        <v>18</v>
      </c>
      <c r="F270" s="56">
        <v>1560.0</v>
      </c>
    </row>
    <row r="271">
      <c r="B271" s="188" t="s">
        <v>118</v>
      </c>
      <c r="C271" s="112" t="s">
        <v>119</v>
      </c>
      <c r="D271" s="190" t="s">
        <v>7</v>
      </c>
      <c r="E271" s="190" t="s">
        <v>19</v>
      </c>
      <c r="F271" s="56">
        <v>460.0</v>
      </c>
    </row>
    <row r="272">
      <c r="B272" s="188" t="s">
        <v>118</v>
      </c>
      <c r="C272" s="112" t="s">
        <v>119</v>
      </c>
      <c r="D272" s="190" t="s">
        <v>7</v>
      </c>
      <c r="E272" s="190" t="s">
        <v>20</v>
      </c>
      <c r="F272" s="56"/>
    </row>
    <row r="273">
      <c r="A273" s="219">
        <v>15.0</v>
      </c>
      <c r="B273" s="188" t="s">
        <v>120</v>
      </c>
      <c r="C273" s="112" t="s">
        <v>119</v>
      </c>
      <c r="D273" s="190" t="s">
        <v>4</v>
      </c>
      <c r="E273" s="190" t="s">
        <v>12</v>
      </c>
      <c r="F273" s="56">
        <v>20.0</v>
      </c>
    </row>
    <row r="274">
      <c r="B274" s="188" t="s">
        <v>120</v>
      </c>
      <c r="C274" s="112" t="s">
        <v>119</v>
      </c>
      <c r="D274" s="190" t="s">
        <v>4</v>
      </c>
      <c r="E274" s="190" t="s">
        <v>13</v>
      </c>
      <c r="F274" s="56"/>
    </row>
    <row r="275">
      <c r="B275" s="188" t="s">
        <v>120</v>
      </c>
      <c r="C275" s="112" t="s">
        <v>119</v>
      </c>
      <c r="D275" s="190" t="s">
        <v>4</v>
      </c>
      <c r="E275" s="149" t="s">
        <v>14</v>
      </c>
      <c r="F275" s="56"/>
    </row>
    <row r="276">
      <c r="B276" s="188" t="s">
        <v>120</v>
      </c>
      <c r="C276" s="112" t="s">
        <v>119</v>
      </c>
      <c r="D276" s="190" t="s">
        <v>4</v>
      </c>
      <c r="E276" s="190" t="s">
        <v>15</v>
      </c>
      <c r="F276" s="56"/>
    </row>
    <row r="277">
      <c r="B277" s="188" t="s">
        <v>120</v>
      </c>
      <c r="C277" s="112" t="s">
        <v>119</v>
      </c>
      <c r="D277" s="190" t="s">
        <v>4</v>
      </c>
      <c r="E277" s="190" t="s">
        <v>16</v>
      </c>
      <c r="F277" s="56"/>
    </row>
    <row r="278">
      <c r="B278" s="188" t="s">
        <v>120</v>
      </c>
      <c r="C278" s="112" t="s">
        <v>119</v>
      </c>
      <c r="D278" s="190" t="s">
        <v>4</v>
      </c>
      <c r="E278" s="190" t="s">
        <v>17</v>
      </c>
      <c r="F278" s="56"/>
    </row>
    <row r="279">
      <c r="B279" s="188" t="s">
        <v>120</v>
      </c>
      <c r="C279" s="112" t="s">
        <v>119</v>
      </c>
      <c r="D279" s="190" t="s">
        <v>4</v>
      </c>
      <c r="E279" s="190" t="s">
        <v>18</v>
      </c>
      <c r="F279" s="56"/>
    </row>
    <row r="280">
      <c r="B280" s="188" t="s">
        <v>120</v>
      </c>
      <c r="C280" s="112" t="s">
        <v>119</v>
      </c>
      <c r="D280" s="190" t="s">
        <v>4</v>
      </c>
      <c r="E280" s="190" t="s">
        <v>19</v>
      </c>
      <c r="F280" s="56"/>
    </row>
    <row r="281">
      <c r="B281" s="188" t="s">
        <v>120</v>
      </c>
      <c r="C281" s="112" t="s">
        <v>119</v>
      </c>
      <c r="D281" s="190" t="s">
        <v>4</v>
      </c>
      <c r="E281" s="190" t="s">
        <v>20</v>
      </c>
      <c r="F281" s="56"/>
    </row>
    <row r="282">
      <c r="B282" s="188" t="s">
        <v>120</v>
      </c>
      <c r="C282" s="112" t="s">
        <v>119</v>
      </c>
      <c r="D282" s="190" t="s">
        <v>7</v>
      </c>
      <c r="E282" s="190" t="s">
        <v>21</v>
      </c>
      <c r="F282" s="56"/>
    </row>
    <row r="283">
      <c r="B283" s="188" t="s">
        <v>120</v>
      </c>
      <c r="C283" s="112" t="s">
        <v>119</v>
      </c>
      <c r="D283" s="190" t="s">
        <v>7</v>
      </c>
      <c r="E283" s="190" t="s">
        <v>13</v>
      </c>
      <c r="F283" s="56"/>
    </row>
    <row r="284">
      <c r="B284" s="188" t="s">
        <v>120</v>
      </c>
      <c r="C284" s="112" t="s">
        <v>119</v>
      </c>
      <c r="D284" s="190" t="s">
        <v>7</v>
      </c>
      <c r="E284" s="190" t="s">
        <v>14</v>
      </c>
      <c r="F284" s="56">
        <v>1700.0</v>
      </c>
    </row>
    <row r="285">
      <c r="B285" s="188" t="s">
        <v>120</v>
      </c>
      <c r="C285" s="112" t="s">
        <v>119</v>
      </c>
      <c r="D285" s="190" t="s">
        <v>7</v>
      </c>
      <c r="E285" s="190" t="s">
        <v>15</v>
      </c>
      <c r="F285" s="56"/>
    </row>
    <row r="286">
      <c r="B286" s="188" t="s">
        <v>120</v>
      </c>
      <c r="C286" s="112" t="s">
        <v>119</v>
      </c>
      <c r="D286" s="190" t="s">
        <v>7</v>
      </c>
      <c r="E286" s="190" t="s">
        <v>16</v>
      </c>
      <c r="F286" s="56">
        <v>1200.0</v>
      </c>
    </row>
    <row r="287">
      <c r="A287" s="145"/>
      <c r="B287" s="188" t="s">
        <v>120</v>
      </c>
      <c r="C287" s="112" t="s">
        <v>119</v>
      </c>
      <c r="D287" s="190" t="s">
        <v>7</v>
      </c>
      <c r="E287" s="190" t="s">
        <v>17</v>
      </c>
      <c r="F287" s="195"/>
    </row>
    <row r="288">
      <c r="A288" s="145"/>
      <c r="B288" s="188" t="s">
        <v>120</v>
      </c>
      <c r="C288" s="112" t="s">
        <v>119</v>
      </c>
      <c r="D288" s="190" t="s">
        <v>7</v>
      </c>
      <c r="E288" s="190" t="s">
        <v>18</v>
      </c>
      <c r="F288" s="195">
        <v>1250.0</v>
      </c>
    </row>
    <row r="289">
      <c r="A289" s="145"/>
      <c r="B289" s="188" t="s">
        <v>120</v>
      </c>
      <c r="C289" s="112" t="s">
        <v>119</v>
      </c>
      <c r="D289" s="190" t="s">
        <v>7</v>
      </c>
      <c r="E289" s="190" t="s">
        <v>19</v>
      </c>
      <c r="F289" s="195"/>
    </row>
    <row r="290">
      <c r="A290" s="145"/>
      <c r="B290" s="188" t="s">
        <v>120</v>
      </c>
      <c r="C290" s="112" t="s">
        <v>119</v>
      </c>
      <c r="D290" s="190" t="s">
        <v>7</v>
      </c>
      <c r="E290" s="190" t="s">
        <v>20</v>
      </c>
      <c r="F290" s="195"/>
    </row>
    <row r="291">
      <c r="A291" s="219">
        <v>16.0</v>
      </c>
      <c r="B291" s="188" t="s">
        <v>121</v>
      </c>
      <c r="C291" s="112" t="s">
        <v>119</v>
      </c>
      <c r="D291" s="190" t="s">
        <v>4</v>
      </c>
      <c r="E291" s="190" t="s">
        <v>12</v>
      </c>
      <c r="F291" s="56">
        <v>1306.0</v>
      </c>
    </row>
    <row r="292">
      <c r="A292" s="145"/>
      <c r="B292" s="188" t="s">
        <v>121</v>
      </c>
      <c r="C292" s="112" t="s">
        <v>119</v>
      </c>
      <c r="D292" s="190" t="s">
        <v>4</v>
      </c>
      <c r="E292" s="190" t="s">
        <v>13</v>
      </c>
      <c r="F292" s="195"/>
    </row>
    <row r="293">
      <c r="A293" s="145"/>
      <c r="B293" s="188" t="s">
        <v>121</v>
      </c>
      <c r="C293" s="112" t="s">
        <v>119</v>
      </c>
      <c r="D293" s="190" t="s">
        <v>4</v>
      </c>
      <c r="E293" s="149" t="s">
        <v>14</v>
      </c>
      <c r="F293" s="195"/>
    </row>
    <row r="294">
      <c r="A294" s="145"/>
      <c r="B294" s="188" t="s">
        <v>121</v>
      </c>
      <c r="C294" s="112" t="s">
        <v>119</v>
      </c>
      <c r="D294" s="190" t="s">
        <v>4</v>
      </c>
      <c r="E294" s="190" t="s">
        <v>15</v>
      </c>
      <c r="F294" s="195"/>
    </row>
    <row r="295">
      <c r="A295" s="145"/>
      <c r="B295" s="188" t="s">
        <v>121</v>
      </c>
      <c r="C295" s="112" t="s">
        <v>119</v>
      </c>
      <c r="D295" s="190" t="s">
        <v>4</v>
      </c>
      <c r="E295" s="190" t="s">
        <v>16</v>
      </c>
      <c r="F295" s="195"/>
    </row>
    <row r="296">
      <c r="A296" s="145"/>
      <c r="B296" s="188" t="s">
        <v>121</v>
      </c>
      <c r="C296" s="112" t="s">
        <v>119</v>
      </c>
      <c r="D296" s="190" t="s">
        <v>4</v>
      </c>
      <c r="E296" s="190" t="s">
        <v>17</v>
      </c>
      <c r="F296" s="195"/>
    </row>
    <row r="297">
      <c r="A297" s="145"/>
      <c r="B297" s="188" t="s">
        <v>121</v>
      </c>
      <c r="C297" s="112" t="s">
        <v>119</v>
      </c>
      <c r="D297" s="190" t="s">
        <v>4</v>
      </c>
      <c r="E297" s="190" t="s">
        <v>18</v>
      </c>
      <c r="F297" s="195"/>
    </row>
    <row r="298">
      <c r="A298" s="145"/>
      <c r="B298" s="188" t="s">
        <v>121</v>
      </c>
      <c r="C298" s="112" t="s">
        <v>119</v>
      </c>
      <c r="D298" s="190" t="s">
        <v>4</v>
      </c>
      <c r="E298" s="190" t="s">
        <v>19</v>
      </c>
      <c r="F298" s="195"/>
    </row>
    <row r="299">
      <c r="A299" s="145"/>
      <c r="B299" s="188" t="s">
        <v>121</v>
      </c>
      <c r="C299" s="112" t="s">
        <v>119</v>
      </c>
      <c r="D299" s="190" t="s">
        <v>4</v>
      </c>
      <c r="E299" s="190" t="s">
        <v>20</v>
      </c>
      <c r="F299" s="195"/>
    </row>
    <row r="300">
      <c r="A300" s="145"/>
      <c r="B300" s="188" t="s">
        <v>121</v>
      </c>
      <c r="C300" s="112" t="s">
        <v>119</v>
      </c>
      <c r="D300" s="190" t="s">
        <v>7</v>
      </c>
      <c r="E300" s="190" t="s">
        <v>21</v>
      </c>
      <c r="F300" s="195"/>
    </row>
    <row r="301">
      <c r="A301" s="145"/>
      <c r="B301" s="188" t="s">
        <v>121</v>
      </c>
      <c r="C301" s="112" t="s">
        <v>119</v>
      </c>
      <c r="D301" s="190" t="s">
        <v>7</v>
      </c>
      <c r="E301" s="190" t="s">
        <v>13</v>
      </c>
      <c r="F301" s="195"/>
    </row>
    <row r="302">
      <c r="A302" s="145"/>
      <c r="B302" s="188" t="s">
        <v>121</v>
      </c>
      <c r="C302" s="112" t="s">
        <v>119</v>
      </c>
      <c r="D302" s="190" t="s">
        <v>7</v>
      </c>
      <c r="E302" s="190" t="s">
        <v>14</v>
      </c>
      <c r="F302" s="195"/>
    </row>
    <row r="303">
      <c r="A303" s="145"/>
      <c r="B303" s="188" t="s">
        <v>121</v>
      </c>
      <c r="C303" s="112" t="s">
        <v>119</v>
      </c>
      <c r="D303" s="190" t="s">
        <v>7</v>
      </c>
      <c r="E303" s="190" t="s">
        <v>15</v>
      </c>
      <c r="F303" s="195"/>
    </row>
    <row r="304">
      <c r="A304" s="145"/>
      <c r="B304" s="188" t="s">
        <v>121</v>
      </c>
      <c r="C304" s="112" t="s">
        <v>119</v>
      </c>
      <c r="D304" s="190" t="s">
        <v>7</v>
      </c>
      <c r="E304" s="190" t="s">
        <v>16</v>
      </c>
      <c r="F304" s="195"/>
    </row>
    <row r="305">
      <c r="A305" s="145"/>
      <c r="B305" s="188" t="s">
        <v>121</v>
      </c>
      <c r="C305" s="112" t="s">
        <v>119</v>
      </c>
      <c r="D305" s="190" t="s">
        <v>7</v>
      </c>
      <c r="E305" s="190" t="s">
        <v>17</v>
      </c>
      <c r="F305" s="195"/>
    </row>
    <row r="306">
      <c r="A306" s="145"/>
      <c r="B306" s="188" t="s">
        <v>121</v>
      </c>
      <c r="C306" s="112" t="s">
        <v>119</v>
      </c>
      <c r="D306" s="190" t="s">
        <v>7</v>
      </c>
      <c r="E306" s="190" t="s">
        <v>18</v>
      </c>
      <c r="F306" s="195"/>
    </row>
    <row r="307">
      <c r="A307" s="145"/>
      <c r="B307" s="188" t="s">
        <v>121</v>
      </c>
      <c r="C307" s="112" t="s">
        <v>119</v>
      </c>
      <c r="D307" s="190" t="s">
        <v>7</v>
      </c>
      <c r="E307" s="190" t="s">
        <v>19</v>
      </c>
      <c r="F307" s="195"/>
    </row>
    <row r="308">
      <c r="A308" s="145"/>
      <c r="B308" s="188" t="s">
        <v>121</v>
      </c>
      <c r="C308" s="112" t="s">
        <v>119</v>
      </c>
      <c r="D308" s="190" t="s">
        <v>7</v>
      </c>
      <c r="E308" s="190" t="s">
        <v>20</v>
      </c>
      <c r="F308" s="195"/>
    </row>
    <row r="309">
      <c r="A309" s="219">
        <v>17.0</v>
      </c>
      <c r="B309" s="188" t="s">
        <v>122</v>
      </c>
      <c r="C309" s="112" t="s">
        <v>119</v>
      </c>
      <c r="D309" s="190" t="s">
        <v>4</v>
      </c>
      <c r="E309" s="190" t="s">
        <v>12</v>
      </c>
      <c r="F309" s="56">
        <v>80.0</v>
      </c>
    </row>
    <row r="310">
      <c r="A310" s="145"/>
      <c r="B310" s="188" t="s">
        <v>122</v>
      </c>
      <c r="C310" s="112" t="s">
        <v>119</v>
      </c>
      <c r="D310" s="190" t="s">
        <v>4</v>
      </c>
      <c r="E310" s="190" t="s">
        <v>13</v>
      </c>
      <c r="F310" s="195"/>
    </row>
    <row r="311">
      <c r="A311" s="145"/>
      <c r="B311" s="188" t="s">
        <v>122</v>
      </c>
      <c r="C311" s="112" t="s">
        <v>119</v>
      </c>
      <c r="D311" s="190" t="s">
        <v>4</v>
      </c>
      <c r="E311" s="149" t="s">
        <v>14</v>
      </c>
      <c r="F311" s="195"/>
    </row>
    <row r="312">
      <c r="A312" s="145"/>
      <c r="B312" s="188" t="s">
        <v>122</v>
      </c>
      <c r="C312" s="112" t="s">
        <v>119</v>
      </c>
      <c r="D312" s="190" t="s">
        <v>4</v>
      </c>
      <c r="E312" s="190" t="s">
        <v>15</v>
      </c>
      <c r="F312" s="195"/>
    </row>
    <row r="313">
      <c r="A313" s="145"/>
      <c r="B313" s="188" t="s">
        <v>122</v>
      </c>
      <c r="C313" s="112" t="s">
        <v>119</v>
      </c>
      <c r="D313" s="190" t="s">
        <v>4</v>
      </c>
      <c r="E313" s="190" t="s">
        <v>16</v>
      </c>
      <c r="F313" s="195"/>
    </row>
    <row r="314">
      <c r="A314" s="145"/>
      <c r="B314" s="188" t="s">
        <v>122</v>
      </c>
      <c r="C314" s="112" t="s">
        <v>119</v>
      </c>
      <c r="D314" s="190" t="s">
        <v>4</v>
      </c>
      <c r="E314" s="190" t="s">
        <v>17</v>
      </c>
      <c r="F314" s="195"/>
    </row>
    <row r="315">
      <c r="A315" s="145"/>
      <c r="B315" s="188" t="s">
        <v>122</v>
      </c>
      <c r="C315" s="112" t="s">
        <v>119</v>
      </c>
      <c r="D315" s="190" t="s">
        <v>4</v>
      </c>
      <c r="E315" s="190" t="s">
        <v>18</v>
      </c>
      <c r="F315" s="195"/>
    </row>
    <row r="316">
      <c r="A316" s="145"/>
      <c r="B316" s="188" t="s">
        <v>122</v>
      </c>
      <c r="C316" s="112" t="s">
        <v>119</v>
      </c>
      <c r="D316" s="190" t="s">
        <v>4</v>
      </c>
      <c r="E316" s="190" t="s">
        <v>19</v>
      </c>
      <c r="F316" s="195"/>
    </row>
    <row r="317">
      <c r="A317" s="145"/>
      <c r="B317" s="188" t="s">
        <v>122</v>
      </c>
      <c r="C317" s="112" t="s">
        <v>119</v>
      </c>
      <c r="D317" s="190" t="s">
        <v>4</v>
      </c>
      <c r="E317" s="190" t="s">
        <v>20</v>
      </c>
      <c r="F317" s="195"/>
    </row>
    <row r="318">
      <c r="A318" s="145"/>
      <c r="B318" s="188" t="s">
        <v>122</v>
      </c>
      <c r="C318" s="112" t="s">
        <v>119</v>
      </c>
      <c r="D318" s="190" t="s">
        <v>7</v>
      </c>
      <c r="E318" s="190" t="s">
        <v>21</v>
      </c>
      <c r="F318" s="195"/>
    </row>
    <row r="319">
      <c r="A319" s="145"/>
      <c r="B319" s="188" t="s">
        <v>122</v>
      </c>
      <c r="C319" s="112" t="s">
        <v>119</v>
      </c>
      <c r="D319" s="190" t="s">
        <v>7</v>
      </c>
      <c r="E319" s="190" t="s">
        <v>13</v>
      </c>
      <c r="F319" s="195"/>
    </row>
    <row r="320">
      <c r="A320" s="145"/>
      <c r="B320" s="188" t="s">
        <v>122</v>
      </c>
      <c r="C320" s="112" t="s">
        <v>119</v>
      </c>
      <c r="D320" s="190" t="s">
        <v>7</v>
      </c>
      <c r="E320" s="190" t="s">
        <v>14</v>
      </c>
      <c r="F320" s="195"/>
    </row>
    <row r="321">
      <c r="A321" s="145"/>
      <c r="B321" s="188" t="s">
        <v>122</v>
      </c>
      <c r="C321" s="112" t="s">
        <v>119</v>
      </c>
      <c r="D321" s="190" t="s">
        <v>7</v>
      </c>
      <c r="E321" s="190" t="s">
        <v>15</v>
      </c>
      <c r="F321" s="195"/>
    </row>
    <row r="322">
      <c r="A322" s="145"/>
      <c r="B322" s="188" t="s">
        <v>122</v>
      </c>
      <c r="C322" s="112" t="s">
        <v>119</v>
      </c>
      <c r="D322" s="190" t="s">
        <v>7</v>
      </c>
      <c r="E322" s="190" t="s">
        <v>16</v>
      </c>
      <c r="F322" s="195"/>
    </row>
    <row r="323">
      <c r="A323" s="145"/>
      <c r="B323" s="188" t="s">
        <v>122</v>
      </c>
      <c r="C323" s="112" t="s">
        <v>119</v>
      </c>
      <c r="D323" s="190" t="s">
        <v>7</v>
      </c>
      <c r="E323" s="190" t="s">
        <v>17</v>
      </c>
      <c r="F323" s="195"/>
    </row>
    <row r="324">
      <c r="A324" s="145"/>
      <c r="B324" s="188" t="s">
        <v>122</v>
      </c>
      <c r="C324" s="112" t="s">
        <v>119</v>
      </c>
      <c r="D324" s="190" t="s">
        <v>7</v>
      </c>
      <c r="E324" s="190" t="s">
        <v>18</v>
      </c>
      <c r="F324" s="195"/>
    </row>
    <row r="325">
      <c r="A325" s="145"/>
      <c r="B325" s="188" t="s">
        <v>122</v>
      </c>
      <c r="C325" s="112" t="s">
        <v>119</v>
      </c>
      <c r="D325" s="190" t="s">
        <v>7</v>
      </c>
      <c r="E325" s="190" t="s">
        <v>19</v>
      </c>
      <c r="F325" s="195"/>
    </row>
    <row r="326">
      <c r="A326" s="145"/>
      <c r="B326" s="188" t="s">
        <v>122</v>
      </c>
      <c r="C326" s="112" t="s">
        <v>119</v>
      </c>
      <c r="D326" s="190" t="s">
        <v>7</v>
      </c>
      <c r="E326" s="190" t="s">
        <v>20</v>
      </c>
      <c r="F326" s="195"/>
    </row>
    <row r="327">
      <c r="A327" s="219">
        <v>18.0</v>
      </c>
      <c r="B327" s="188" t="s">
        <v>123</v>
      </c>
      <c r="C327" s="112" t="s">
        <v>119</v>
      </c>
      <c r="D327" s="190" t="s">
        <v>4</v>
      </c>
      <c r="E327" s="190" t="s">
        <v>12</v>
      </c>
      <c r="F327" s="56">
        <v>410.0</v>
      </c>
    </row>
    <row r="328">
      <c r="B328" s="188" t="s">
        <v>123</v>
      </c>
      <c r="C328" s="112" t="s">
        <v>119</v>
      </c>
      <c r="D328" s="190" t="s">
        <v>4</v>
      </c>
      <c r="E328" s="190" t="s">
        <v>13</v>
      </c>
      <c r="F328" s="56"/>
    </row>
    <row r="329">
      <c r="B329" s="188" t="s">
        <v>123</v>
      </c>
      <c r="C329" s="112" t="s">
        <v>119</v>
      </c>
      <c r="D329" s="190" t="s">
        <v>4</v>
      </c>
      <c r="E329" s="149" t="s">
        <v>14</v>
      </c>
      <c r="F329" s="56"/>
    </row>
    <row r="330">
      <c r="B330" s="188" t="s">
        <v>123</v>
      </c>
      <c r="C330" s="112" t="s">
        <v>119</v>
      </c>
      <c r="D330" s="190" t="s">
        <v>4</v>
      </c>
      <c r="E330" s="190" t="s">
        <v>15</v>
      </c>
      <c r="F330" s="56"/>
    </row>
    <row r="331">
      <c r="B331" s="188" t="s">
        <v>123</v>
      </c>
      <c r="C331" s="112" t="s">
        <v>119</v>
      </c>
      <c r="D331" s="190" t="s">
        <v>4</v>
      </c>
      <c r="E331" s="190" t="s">
        <v>16</v>
      </c>
      <c r="F331" s="56"/>
    </row>
    <row r="332">
      <c r="B332" s="188" t="s">
        <v>123</v>
      </c>
      <c r="C332" s="112" t="s">
        <v>119</v>
      </c>
      <c r="D332" s="190" t="s">
        <v>4</v>
      </c>
      <c r="E332" s="190" t="s">
        <v>17</v>
      </c>
      <c r="F332" s="56"/>
    </row>
    <row r="333">
      <c r="B333" s="188" t="s">
        <v>123</v>
      </c>
      <c r="C333" s="112" t="s">
        <v>119</v>
      </c>
      <c r="D333" s="190" t="s">
        <v>4</v>
      </c>
      <c r="E333" s="190" t="s">
        <v>18</v>
      </c>
      <c r="F333" s="56"/>
    </row>
    <row r="334">
      <c r="B334" s="188" t="s">
        <v>123</v>
      </c>
      <c r="C334" s="112" t="s">
        <v>119</v>
      </c>
      <c r="D334" s="190" t="s">
        <v>4</v>
      </c>
      <c r="E334" s="190" t="s">
        <v>19</v>
      </c>
      <c r="F334" s="56"/>
    </row>
    <row r="335">
      <c r="B335" s="188" t="s">
        <v>123</v>
      </c>
      <c r="C335" s="112" t="s">
        <v>119</v>
      </c>
      <c r="D335" s="190" t="s">
        <v>4</v>
      </c>
      <c r="E335" s="190" t="s">
        <v>20</v>
      </c>
      <c r="F335" s="56"/>
    </row>
    <row r="336">
      <c r="B336" s="188" t="s">
        <v>123</v>
      </c>
      <c r="C336" s="112" t="s">
        <v>119</v>
      </c>
      <c r="D336" s="190" t="s">
        <v>7</v>
      </c>
      <c r="E336" s="190" t="s">
        <v>21</v>
      </c>
      <c r="F336" s="56"/>
    </row>
    <row r="337">
      <c r="B337" s="188" t="s">
        <v>123</v>
      </c>
      <c r="C337" s="112" t="s">
        <v>119</v>
      </c>
      <c r="D337" s="190" t="s">
        <v>7</v>
      </c>
      <c r="E337" s="190" t="s">
        <v>13</v>
      </c>
      <c r="F337" s="56"/>
    </row>
    <row r="338">
      <c r="B338" s="188" t="s">
        <v>123</v>
      </c>
      <c r="C338" s="112" t="s">
        <v>119</v>
      </c>
      <c r="D338" s="190" t="s">
        <v>7</v>
      </c>
      <c r="E338" s="190" t="s">
        <v>14</v>
      </c>
      <c r="F338" s="56"/>
    </row>
    <row r="339">
      <c r="B339" s="188" t="s">
        <v>123</v>
      </c>
      <c r="C339" s="112" t="s">
        <v>119</v>
      </c>
      <c r="D339" s="190" t="s">
        <v>7</v>
      </c>
      <c r="E339" s="190" t="s">
        <v>15</v>
      </c>
      <c r="F339" s="56"/>
    </row>
    <row r="340">
      <c r="B340" s="188" t="s">
        <v>123</v>
      </c>
      <c r="C340" s="112" t="s">
        <v>119</v>
      </c>
      <c r="D340" s="190" t="s">
        <v>7</v>
      </c>
      <c r="E340" s="190" t="s">
        <v>16</v>
      </c>
      <c r="F340" s="56"/>
    </row>
    <row r="341">
      <c r="B341" s="188" t="s">
        <v>123</v>
      </c>
      <c r="C341" s="112" t="s">
        <v>119</v>
      </c>
      <c r="D341" s="190" t="s">
        <v>7</v>
      </c>
      <c r="E341" s="190" t="s">
        <v>17</v>
      </c>
      <c r="F341" s="56"/>
    </row>
    <row r="342">
      <c r="B342" s="188" t="s">
        <v>123</v>
      </c>
      <c r="C342" s="112" t="s">
        <v>119</v>
      </c>
      <c r="D342" s="190" t="s">
        <v>7</v>
      </c>
      <c r="E342" s="190" t="s">
        <v>18</v>
      </c>
      <c r="F342" s="56"/>
    </row>
    <row r="343">
      <c r="B343" s="188" t="s">
        <v>123</v>
      </c>
      <c r="C343" s="112" t="s">
        <v>119</v>
      </c>
      <c r="D343" s="190" t="s">
        <v>7</v>
      </c>
      <c r="E343" s="190" t="s">
        <v>19</v>
      </c>
      <c r="F343" s="56"/>
    </row>
    <row r="344">
      <c r="B344" s="188" t="s">
        <v>123</v>
      </c>
      <c r="C344" s="112" t="s">
        <v>119</v>
      </c>
      <c r="D344" s="190" t="s">
        <v>7</v>
      </c>
      <c r="E344" s="190" t="s">
        <v>20</v>
      </c>
      <c r="F344" s="56"/>
    </row>
    <row r="345">
      <c r="A345" s="219">
        <v>19.0</v>
      </c>
      <c r="B345" s="188" t="s">
        <v>124</v>
      </c>
      <c r="C345" s="112" t="s">
        <v>125</v>
      </c>
      <c r="D345" s="190" t="s">
        <v>4</v>
      </c>
      <c r="E345" s="190" t="s">
        <v>12</v>
      </c>
      <c r="F345" s="56">
        <v>15.0</v>
      </c>
    </row>
    <row r="346">
      <c r="B346" s="188" t="s">
        <v>124</v>
      </c>
      <c r="C346" s="112" t="s">
        <v>125</v>
      </c>
      <c r="D346" s="190" t="s">
        <v>4</v>
      </c>
      <c r="E346" s="190" t="s">
        <v>13</v>
      </c>
      <c r="F346" s="56"/>
    </row>
    <row r="347">
      <c r="B347" s="188" t="s">
        <v>124</v>
      </c>
      <c r="C347" s="112" t="s">
        <v>125</v>
      </c>
      <c r="D347" s="190" t="s">
        <v>4</v>
      </c>
      <c r="E347" s="149" t="s">
        <v>14</v>
      </c>
      <c r="F347" s="56"/>
    </row>
    <row r="348">
      <c r="B348" s="188" t="s">
        <v>124</v>
      </c>
      <c r="C348" s="112" t="s">
        <v>125</v>
      </c>
      <c r="D348" s="190" t="s">
        <v>4</v>
      </c>
      <c r="E348" s="190" t="s">
        <v>15</v>
      </c>
      <c r="F348" s="56"/>
    </row>
    <row r="349">
      <c r="B349" s="188" t="s">
        <v>124</v>
      </c>
      <c r="C349" s="112" t="s">
        <v>125</v>
      </c>
      <c r="D349" s="190" t="s">
        <v>4</v>
      </c>
      <c r="E349" s="190" t="s">
        <v>16</v>
      </c>
      <c r="F349" s="56"/>
    </row>
    <row r="350">
      <c r="B350" s="188" t="s">
        <v>124</v>
      </c>
      <c r="C350" s="112" t="s">
        <v>125</v>
      </c>
      <c r="D350" s="190" t="s">
        <v>4</v>
      </c>
      <c r="E350" s="190" t="s">
        <v>17</v>
      </c>
      <c r="F350" s="56"/>
    </row>
    <row r="351">
      <c r="B351" s="188" t="s">
        <v>124</v>
      </c>
      <c r="C351" s="112" t="s">
        <v>125</v>
      </c>
      <c r="D351" s="190" t="s">
        <v>4</v>
      </c>
      <c r="E351" s="190" t="s">
        <v>18</v>
      </c>
      <c r="F351" s="56"/>
    </row>
    <row r="352">
      <c r="B352" s="188" t="s">
        <v>124</v>
      </c>
      <c r="C352" s="112" t="s">
        <v>125</v>
      </c>
      <c r="D352" s="190" t="s">
        <v>4</v>
      </c>
      <c r="E352" s="190" t="s">
        <v>19</v>
      </c>
      <c r="F352" s="56"/>
    </row>
    <row r="353">
      <c r="B353" s="188" t="s">
        <v>124</v>
      </c>
      <c r="C353" s="112" t="s">
        <v>125</v>
      </c>
      <c r="D353" s="190" t="s">
        <v>4</v>
      </c>
      <c r="E353" s="190" t="s">
        <v>20</v>
      </c>
      <c r="F353" s="56"/>
    </row>
    <row r="354">
      <c r="B354" s="188" t="s">
        <v>124</v>
      </c>
      <c r="C354" s="112" t="s">
        <v>125</v>
      </c>
      <c r="D354" s="190" t="s">
        <v>7</v>
      </c>
      <c r="E354" s="190" t="s">
        <v>21</v>
      </c>
      <c r="F354" s="56"/>
    </row>
    <row r="355">
      <c r="B355" s="188" t="s">
        <v>124</v>
      </c>
      <c r="C355" s="112" t="s">
        <v>125</v>
      </c>
      <c r="D355" s="190" t="s">
        <v>7</v>
      </c>
      <c r="E355" s="190" t="s">
        <v>13</v>
      </c>
      <c r="F355" s="56"/>
    </row>
    <row r="356">
      <c r="B356" s="188" t="s">
        <v>124</v>
      </c>
      <c r="C356" s="112" t="s">
        <v>125</v>
      </c>
      <c r="D356" s="190" t="s">
        <v>7</v>
      </c>
      <c r="E356" s="190" t="s">
        <v>14</v>
      </c>
      <c r="F356" s="56"/>
    </row>
    <row r="357">
      <c r="A357" s="145"/>
      <c r="B357" s="188" t="s">
        <v>124</v>
      </c>
      <c r="C357" s="112" t="s">
        <v>125</v>
      </c>
      <c r="D357" s="190" t="s">
        <v>7</v>
      </c>
      <c r="E357" s="190" t="s">
        <v>15</v>
      </c>
      <c r="F357" s="195"/>
    </row>
    <row r="358">
      <c r="A358" s="145"/>
      <c r="B358" s="188" t="s">
        <v>124</v>
      </c>
      <c r="C358" s="112" t="s">
        <v>125</v>
      </c>
      <c r="D358" s="190" t="s">
        <v>7</v>
      </c>
      <c r="E358" s="190" t="s">
        <v>16</v>
      </c>
      <c r="F358" s="195"/>
    </row>
    <row r="359">
      <c r="A359" s="145"/>
      <c r="B359" s="188" t="s">
        <v>124</v>
      </c>
      <c r="C359" s="112" t="s">
        <v>125</v>
      </c>
      <c r="D359" s="190" t="s">
        <v>7</v>
      </c>
      <c r="E359" s="190" t="s">
        <v>17</v>
      </c>
      <c r="F359" s="195"/>
    </row>
    <row r="360">
      <c r="A360" s="145"/>
      <c r="B360" s="188" t="s">
        <v>124</v>
      </c>
      <c r="C360" s="112" t="s">
        <v>125</v>
      </c>
      <c r="D360" s="190" t="s">
        <v>7</v>
      </c>
      <c r="E360" s="190" t="s">
        <v>18</v>
      </c>
      <c r="F360" s="195"/>
    </row>
    <row r="361">
      <c r="A361" s="145"/>
      <c r="B361" s="188" t="s">
        <v>124</v>
      </c>
      <c r="C361" s="112" t="s">
        <v>125</v>
      </c>
      <c r="D361" s="190" t="s">
        <v>7</v>
      </c>
      <c r="E361" s="190" t="s">
        <v>19</v>
      </c>
      <c r="F361" s="195"/>
    </row>
    <row r="362">
      <c r="A362" s="145"/>
      <c r="B362" s="188" t="s">
        <v>124</v>
      </c>
      <c r="C362" s="112" t="s">
        <v>125</v>
      </c>
      <c r="D362" s="190" t="s">
        <v>7</v>
      </c>
      <c r="E362" s="190" t="s">
        <v>20</v>
      </c>
      <c r="F362" s="195"/>
    </row>
    <row r="363">
      <c r="A363" s="219">
        <v>20.0</v>
      </c>
      <c r="B363" s="188" t="s">
        <v>126</v>
      </c>
      <c r="C363" s="112" t="s">
        <v>125</v>
      </c>
      <c r="D363" s="190" t="s">
        <v>4</v>
      </c>
      <c r="E363" s="190" t="s">
        <v>12</v>
      </c>
      <c r="F363" s="56">
        <v>40.0</v>
      </c>
    </row>
    <row r="364">
      <c r="A364" s="145"/>
      <c r="B364" s="188" t="s">
        <v>126</v>
      </c>
      <c r="C364" s="112" t="s">
        <v>125</v>
      </c>
      <c r="D364" s="190" t="s">
        <v>4</v>
      </c>
      <c r="E364" s="190" t="s">
        <v>13</v>
      </c>
      <c r="F364" s="195"/>
    </row>
    <row r="365">
      <c r="A365" s="145"/>
      <c r="B365" s="188" t="s">
        <v>126</v>
      </c>
      <c r="C365" s="112" t="s">
        <v>125</v>
      </c>
      <c r="D365" s="190" t="s">
        <v>4</v>
      </c>
      <c r="E365" s="149" t="s">
        <v>14</v>
      </c>
      <c r="F365" s="195"/>
    </row>
    <row r="366">
      <c r="A366" s="145"/>
      <c r="B366" s="188" t="s">
        <v>126</v>
      </c>
      <c r="C366" s="112" t="s">
        <v>125</v>
      </c>
      <c r="D366" s="190" t="s">
        <v>4</v>
      </c>
      <c r="E366" s="190" t="s">
        <v>15</v>
      </c>
      <c r="F366" s="195"/>
    </row>
    <row r="367">
      <c r="A367" s="145"/>
      <c r="B367" s="188" t="s">
        <v>126</v>
      </c>
      <c r="C367" s="112" t="s">
        <v>125</v>
      </c>
      <c r="D367" s="190" t="s">
        <v>4</v>
      </c>
      <c r="E367" s="190" t="s">
        <v>16</v>
      </c>
      <c r="F367" s="195"/>
    </row>
    <row r="368">
      <c r="A368" s="145"/>
      <c r="B368" s="188" t="s">
        <v>126</v>
      </c>
      <c r="C368" s="112" t="s">
        <v>125</v>
      </c>
      <c r="D368" s="190" t="s">
        <v>4</v>
      </c>
      <c r="E368" s="190" t="s">
        <v>17</v>
      </c>
      <c r="F368" s="195"/>
    </row>
    <row r="369">
      <c r="A369" s="145"/>
      <c r="B369" s="188" t="s">
        <v>126</v>
      </c>
      <c r="C369" s="112" t="s">
        <v>125</v>
      </c>
      <c r="D369" s="190" t="s">
        <v>4</v>
      </c>
      <c r="E369" s="190" t="s">
        <v>18</v>
      </c>
      <c r="F369" s="195"/>
    </row>
    <row r="370">
      <c r="A370" s="145"/>
      <c r="B370" s="188" t="s">
        <v>126</v>
      </c>
      <c r="C370" s="112" t="s">
        <v>125</v>
      </c>
      <c r="D370" s="190" t="s">
        <v>4</v>
      </c>
      <c r="E370" s="190" t="s">
        <v>19</v>
      </c>
      <c r="F370" s="195"/>
    </row>
    <row r="371">
      <c r="A371" s="145"/>
      <c r="B371" s="188" t="s">
        <v>126</v>
      </c>
      <c r="C371" s="112" t="s">
        <v>125</v>
      </c>
      <c r="D371" s="190" t="s">
        <v>4</v>
      </c>
      <c r="E371" s="190" t="s">
        <v>20</v>
      </c>
      <c r="F371" s="195"/>
    </row>
    <row r="372">
      <c r="A372" s="145"/>
      <c r="B372" s="188" t="s">
        <v>126</v>
      </c>
      <c r="C372" s="112" t="s">
        <v>125</v>
      </c>
      <c r="D372" s="190" t="s">
        <v>7</v>
      </c>
      <c r="E372" s="190" t="s">
        <v>21</v>
      </c>
      <c r="F372" s="195"/>
    </row>
    <row r="373">
      <c r="A373" s="145"/>
      <c r="B373" s="188" t="s">
        <v>126</v>
      </c>
      <c r="C373" s="112" t="s">
        <v>125</v>
      </c>
      <c r="D373" s="190" t="s">
        <v>7</v>
      </c>
      <c r="E373" s="190" t="s">
        <v>13</v>
      </c>
      <c r="F373" s="195"/>
    </row>
    <row r="374">
      <c r="A374" s="145"/>
      <c r="B374" s="188" t="s">
        <v>126</v>
      </c>
      <c r="C374" s="112" t="s">
        <v>125</v>
      </c>
      <c r="D374" s="190" t="s">
        <v>7</v>
      </c>
      <c r="E374" s="190" t="s">
        <v>14</v>
      </c>
      <c r="F374" s="195"/>
    </row>
    <row r="375">
      <c r="A375" s="145"/>
      <c r="B375" s="188" t="s">
        <v>126</v>
      </c>
      <c r="C375" s="112" t="s">
        <v>125</v>
      </c>
      <c r="D375" s="190" t="s">
        <v>7</v>
      </c>
      <c r="E375" s="190" t="s">
        <v>15</v>
      </c>
      <c r="F375" s="195"/>
    </row>
    <row r="376">
      <c r="A376" s="145"/>
      <c r="B376" s="188" t="s">
        <v>126</v>
      </c>
      <c r="C376" s="112" t="s">
        <v>125</v>
      </c>
      <c r="D376" s="190" t="s">
        <v>7</v>
      </c>
      <c r="E376" s="190" t="s">
        <v>16</v>
      </c>
      <c r="F376" s="195"/>
    </row>
    <row r="377">
      <c r="A377" s="145"/>
      <c r="B377" s="188" t="s">
        <v>126</v>
      </c>
      <c r="C377" s="112" t="s">
        <v>125</v>
      </c>
      <c r="D377" s="190" t="s">
        <v>7</v>
      </c>
      <c r="E377" s="190" t="s">
        <v>17</v>
      </c>
      <c r="F377" s="195"/>
    </row>
    <row r="378">
      <c r="A378" s="145"/>
      <c r="B378" s="188" t="s">
        <v>126</v>
      </c>
      <c r="C378" s="112" t="s">
        <v>125</v>
      </c>
      <c r="D378" s="190" t="s">
        <v>7</v>
      </c>
      <c r="E378" s="190" t="s">
        <v>18</v>
      </c>
      <c r="F378" s="195"/>
    </row>
    <row r="379">
      <c r="A379" s="145"/>
      <c r="B379" s="188" t="s">
        <v>126</v>
      </c>
      <c r="C379" s="112" t="s">
        <v>125</v>
      </c>
      <c r="D379" s="190" t="s">
        <v>7</v>
      </c>
      <c r="E379" s="190" t="s">
        <v>19</v>
      </c>
      <c r="F379" s="195"/>
    </row>
    <row r="380">
      <c r="A380" s="145"/>
      <c r="B380" s="188" t="s">
        <v>126</v>
      </c>
      <c r="C380" s="112" t="s">
        <v>125</v>
      </c>
      <c r="D380" s="190" t="s">
        <v>7</v>
      </c>
      <c r="E380" s="190" t="s">
        <v>20</v>
      </c>
      <c r="F380" s="195"/>
    </row>
    <row r="381">
      <c r="A381" s="64">
        <v>21.0</v>
      </c>
      <c r="B381" s="188" t="s">
        <v>127</v>
      </c>
      <c r="C381" s="112" t="s">
        <v>125</v>
      </c>
      <c r="D381" s="190" t="s">
        <v>4</v>
      </c>
      <c r="E381" s="190" t="s">
        <v>12</v>
      </c>
      <c r="F381" s="56">
        <v>154.0</v>
      </c>
    </row>
    <row r="382">
      <c r="A382" s="145"/>
      <c r="B382" s="188" t="s">
        <v>127</v>
      </c>
      <c r="C382" s="112" t="s">
        <v>125</v>
      </c>
      <c r="D382" s="190" t="s">
        <v>4</v>
      </c>
      <c r="E382" s="190" t="s">
        <v>13</v>
      </c>
      <c r="F382" s="195"/>
    </row>
    <row r="383">
      <c r="A383" s="145"/>
      <c r="B383" s="188" t="s">
        <v>127</v>
      </c>
      <c r="C383" s="112" t="s">
        <v>125</v>
      </c>
      <c r="D383" s="190" t="s">
        <v>4</v>
      </c>
      <c r="E383" s="149" t="s">
        <v>14</v>
      </c>
      <c r="F383" s="195"/>
    </row>
    <row r="384">
      <c r="A384" s="145"/>
      <c r="B384" s="188" t="s">
        <v>127</v>
      </c>
      <c r="C384" s="112" t="s">
        <v>125</v>
      </c>
      <c r="D384" s="190" t="s">
        <v>4</v>
      </c>
      <c r="E384" s="190" t="s">
        <v>15</v>
      </c>
      <c r="F384" s="195"/>
    </row>
    <row r="385">
      <c r="A385" s="145"/>
      <c r="B385" s="188" t="s">
        <v>127</v>
      </c>
      <c r="C385" s="112" t="s">
        <v>125</v>
      </c>
      <c r="D385" s="190" t="s">
        <v>4</v>
      </c>
      <c r="E385" s="190" t="s">
        <v>16</v>
      </c>
      <c r="F385" s="195"/>
    </row>
    <row r="386">
      <c r="A386" s="145"/>
      <c r="B386" s="188" t="s">
        <v>127</v>
      </c>
      <c r="C386" s="112" t="s">
        <v>125</v>
      </c>
      <c r="D386" s="190" t="s">
        <v>4</v>
      </c>
      <c r="E386" s="190" t="s">
        <v>17</v>
      </c>
      <c r="F386" s="195"/>
    </row>
    <row r="387">
      <c r="A387" s="145"/>
      <c r="B387" s="188" t="s">
        <v>127</v>
      </c>
      <c r="C387" s="112" t="s">
        <v>125</v>
      </c>
      <c r="D387" s="190" t="s">
        <v>4</v>
      </c>
      <c r="E387" s="190" t="s">
        <v>18</v>
      </c>
      <c r="F387" s="195"/>
    </row>
    <row r="388">
      <c r="A388" s="145"/>
      <c r="B388" s="188" t="s">
        <v>127</v>
      </c>
      <c r="C388" s="112" t="s">
        <v>125</v>
      </c>
      <c r="D388" s="190" t="s">
        <v>4</v>
      </c>
      <c r="E388" s="190" t="s">
        <v>19</v>
      </c>
      <c r="F388" s="195"/>
    </row>
    <row r="389">
      <c r="A389" s="145"/>
      <c r="B389" s="188" t="s">
        <v>127</v>
      </c>
      <c r="C389" s="112" t="s">
        <v>125</v>
      </c>
      <c r="D389" s="190" t="s">
        <v>4</v>
      </c>
      <c r="E389" s="190" t="s">
        <v>20</v>
      </c>
      <c r="F389" s="195"/>
    </row>
    <row r="390">
      <c r="A390" s="145"/>
      <c r="B390" s="188" t="s">
        <v>127</v>
      </c>
      <c r="C390" s="112" t="s">
        <v>125</v>
      </c>
      <c r="D390" s="190" t="s">
        <v>7</v>
      </c>
      <c r="E390" s="190" t="s">
        <v>21</v>
      </c>
      <c r="F390" s="195"/>
    </row>
    <row r="391">
      <c r="A391" s="145"/>
      <c r="B391" s="188" t="s">
        <v>127</v>
      </c>
      <c r="C391" s="112" t="s">
        <v>125</v>
      </c>
      <c r="D391" s="190" t="s">
        <v>7</v>
      </c>
      <c r="E391" s="190" t="s">
        <v>13</v>
      </c>
      <c r="F391" s="195"/>
    </row>
    <row r="392">
      <c r="A392" s="145"/>
      <c r="B392" s="188" t="s">
        <v>127</v>
      </c>
      <c r="C392" s="112" t="s">
        <v>125</v>
      </c>
      <c r="D392" s="190" t="s">
        <v>7</v>
      </c>
      <c r="E392" s="190" t="s">
        <v>14</v>
      </c>
      <c r="F392" s="195"/>
    </row>
    <row r="393">
      <c r="A393" s="145"/>
      <c r="B393" s="188" t="s">
        <v>127</v>
      </c>
      <c r="C393" s="112" t="s">
        <v>125</v>
      </c>
      <c r="D393" s="190" t="s">
        <v>7</v>
      </c>
      <c r="E393" s="190" t="s">
        <v>15</v>
      </c>
      <c r="F393" s="195"/>
    </row>
    <row r="394">
      <c r="A394" s="145"/>
      <c r="B394" s="188" t="s">
        <v>127</v>
      </c>
      <c r="C394" s="112" t="s">
        <v>125</v>
      </c>
      <c r="D394" s="190" t="s">
        <v>7</v>
      </c>
      <c r="E394" s="190" t="s">
        <v>16</v>
      </c>
      <c r="F394" s="195"/>
    </row>
    <row r="395">
      <c r="A395" s="145"/>
      <c r="B395" s="188" t="s">
        <v>127</v>
      </c>
      <c r="C395" s="112" t="s">
        <v>125</v>
      </c>
      <c r="D395" s="190" t="s">
        <v>7</v>
      </c>
      <c r="E395" s="190" t="s">
        <v>17</v>
      </c>
      <c r="F395" s="195"/>
    </row>
    <row r="396">
      <c r="A396" s="145"/>
      <c r="B396" s="188" t="s">
        <v>127</v>
      </c>
      <c r="C396" s="112" t="s">
        <v>125</v>
      </c>
      <c r="D396" s="190" t="s">
        <v>7</v>
      </c>
      <c r="E396" s="190" t="s">
        <v>18</v>
      </c>
      <c r="F396" s="195"/>
    </row>
    <row r="397">
      <c r="A397" s="145"/>
      <c r="B397" s="188" t="s">
        <v>127</v>
      </c>
      <c r="C397" s="112" t="s">
        <v>125</v>
      </c>
      <c r="D397" s="190" t="s">
        <v>7</v>
      </c>
      <c r="E397" s="190" t="s">
        <v>19</v>
      </c>
      <c r="F397" s="195"/>
    </row>
    <row r="398">
      <c r="A398" s="145"/>
      <c r="B398" s="188" t="s">
        <v>127</v>
      </c>
      <c r="C398" s="112" t="s">
        <v>125</v>
      </c>
      <c r="D398" s="190" t="s">
        <v>7</v>
      </c>
      <c r="E398" s="190" t="s">
        <v>20</v>
      </c>
      <c r="F398" s="195"/>
    </row>
    <row r="399">
      <c r="A399" s="219">
        <v>22.0</v>
      </c>
      <c r="B399" s="188" t="s">
        <v>128</v>
      </c>
      <c r="C399" s="112" t="s">
        <v>129</v>
      </c>
      <c r="D399" s="190" t="s">
        <v>4</v>
      </c>
      <c r="E399" s="190" t="s">
        <v>12</v>
      </c>
      <c r="F399" s="56">
        <v>100.0</v>
      </c>
    </row>
    <row r="400">
      <c r="A400" s="145"/>
      <c r="B400" s="188" t="s">
        <v>128</v>
      </c>
      <c r="C400" s="112" t="s">
        <v>129</v>
      </c>
      <c r="D400" s="190" t="s">
        <v>4</v>
      </c>
      <c r="E400" s="190" t="s">
        <v>13</v>
      </c>
      <c r="F400" s="195"/>
    </row>
    <row r="401">
      <c r="B401" s="188" t="s">
        <v>128</v>
      </c>
      <c r="C401" s="112" t="s">
        <v>129</v>
      </c>
      <c r="D401" s="190" t="s">
        <v>4</v>
      </c>
      <c r="E401" s="149" t="s">
        <v>14</v>
      </c>
      <c r="F401" s="56"/>
    </row>
    <row r="402">
      <c r="B402" s="188" t="s">
        <v>128</v>
      </c>
      <c r="C402" s="112" t="s">
        <v>129</v>
      </c>
      <c r="D402" s="190" t="s">
        <v>4</v>
      </c>
      <c r="E402" s="190" t="s">
        <v>15</v>
      </c>
      <c r="F402" s="56"/>
    </row>
    <row r="403">
      <c r="B403" s="188" t="s">
        <v>128</v>
      </c>
      <c r="C403" s="112" t="s">
        <v>129</v>
      </c>
      <c r="D403" s="190" t="s">
        <v>4</v>
      </c>
      <c r="E403" s="190" t="s">
        <v>16</v>
      </c>
      <c r="F403" s="56"/>
    </row>
    <row r="404">
      <c r="B404" s="188" t="s">
        <v>128</v>
      </c>
      <c r="C404" s="112" t="s">
        <v>129</v>
      </c>
      <c r="D404" s="190" t="s">
        <v>4</v>
      </c>
      <c r="E404" s="190" t="s">
        <v>17</v>
      </c>
      <c r="F404" s="56"/>
    </row>
    <row r="405">
      <c r="B405" s="188" t="s">
        <v>128</v>
      </c>
      <c r="C405" s="112" t="s">
        <v>129</v>
      </c>
      <c r="D405" s="190" t="s">
        <v>4</v>
      </c>
      <c r="E405" s="190" t="s">
        <v>18</v>
      </c>
      <c r="F405" s="56"/>
    </row>
    <row r="406">
      <c r="B406" s="188" t="s">
        <v>128</v>
      </c>
      <c r="C406" s="112" t="s">
        <v>129</v>
      </c>
      <c r="D406" s="190" t="s">
        <v>4</v>
      </c>
      <c r="E406" s="190" t="s">
        <v>19</v>
      </c>
      <c r="F406" s="56"/>
    </row>
    <row r="407">
      <c r="B407" s="188" t="s">
        <v>128</v>
      </c>
      <c r="C407" s="112" t="s">
        <v>129</v>
      </c>
      <c r="D407" s="190" t="s">
        <v>4</v>
      </c>
      <c r="E407" s="190" t="s">
        <v>20</v>
      </c>
      <c r="F407" s="56"/>
    </row>
    <row r="408">
      <c r="B408" s="188" t="s">
        <v>128</v>
      </c>
      <c r="C408" s="112" t="s">
        <v>129</v>
      </c>
      <c r="D408" s="190" t="s">
        <v>7</v>
      </c>
      <c r="E408" s="190" t="s">
        <v>21</v>
      </c>
      <c r="F408" s="56"/>
    </row>
    <row r="409">
      <c r="B409" s="188" t="s">
        <v>128</v>
      </c>
      <c r="C409" s="112" t="s">
        <v>129</v>
      </c>
      <c r="D409" s="190" t="s">
        <v>7</v>
      </c>
      <c r="E409" s="190" t="s">
        <v>13</v>
      </c>
      <c r="F409" s="56"/>
    </row>
    <row r="410">
      <c r="B410" s="188" t="s">
        <v>128</v>
      </c>
      <c r="C410" s="112" t="s">
        <v>129</v>
      </c>
      <c r="D410" s="190" t="s">
        <v>7</v>
      </c>
      <c r="E410" s="190" t="s">
        <v>14</v>
      </c>
      <c r="F410" s="56"/>
    </row>
    <row r="411">
      <c r="B411" s="188" t="s">
        <v>128</v>
      </c>
      <c r="C411" s="112" t="s">
        <v>129</v>
      </c>
      <c r="D411" s="190" t="s">
        <v>7</v>
      </c>
      <c r="E411" s="190" t="s">
        <v>15</v>
      </c>
      <c r="F411" s="56"/>
    </row>
    <row r="412">
      <c r="B412" s="188" t="s">
        <v>128</v>
      </c>
      <c r="C412" s="112" t="s">
        <v>129</v>
      </c>
      <c r="D412" s="190" t="s">
        <v>7</v>
      </c>
      <c r="E412" s="190" t="s">
        <v>16</v>
      </c>
      <c r="F412" s="56"/>
    </row>
    <row r="413">
      <c r="B413" s="188" t="s">
        <v>128</v>
      </c>
      <c r="C413" s="112" t="s">
        <v>129</v>
      </c>
      <c r="D413" s="190" t="s">
        <v>7</v>
      </c>
      <c r="E413" s="190" t="s">
        <v>17</v>
      </c>
      <c r="F413" s="56"/>
    </row>
    <row r="414">
      <c r="B414" s="188" t="s">
        <v>128</v>
      </c>
      <c r="C414" s="112" t="s">
        <v>129</v>
      </c>
      <c r="D414" s="190" t="s">
        <v>7</v>
      </c>
      <c r="E414" s="190" t="s">
        <v>18</v>
      </c>
      <c r="F414" s="56"/>
    </row>
    <row r="415">
      <c r="B415" s="188" t="s">
        <v>128</v>
      </c>
      <c r="C415" s="112" t="s">
        <v>129</v>
      </c>
      <c r="D415" s="190" t="s">
        <v>7</v>
      </c>
      <c r="E415" s="190" t="s">
        <v>19</v>
      </c>
      <c r="F415" s="56"/>
    </row>
    <row r="416">
      <c r="B416" s="188" t="s">
        <v>128</v>
      </c>
      <c r="C416" s="112" t="s">
        <v>129</v>
      </c>
      <c r="D416" s="190" t="s">
        <v>7</v>
      </c>
      <c r="E416" s="190" t="s">
        <v>20</v>
      </c>
      <c r="F416" s="56"/>
    </row>
    <row r="417">
      <c r="A417" s="219">
        <v>23.0</v>
      </c>
      <c r="B417" s="188" t="s">
        <v>130</v>
      </c>
      <c r="C417" s="112" t="s">
        <v>129</v>
      </c>
      <c r="D417" s="190" t="s">
        <v>4</v>
      </c>
      <c r="E417" s="190" t="s">
        <v>12</v>
      </c>
      <c r="F417" s="56">
        <v>330.0</v>
      </c>
    </row>
    <row r="418">
      <c r="B418" s="188" t="s">
        <v>130</v>
      </c>
      <c r="C418" s="112" t="s">
        <v>129</v>
      </c>
      <c r="D418" s="190" t="s">
        <v>4</v>
      </c>
      <c r="E418" s="190" t="s">
        <v>13</v>
      </c>
      <c r="F418" s="56"/>
    </row>
    <row r="419">
      <c r="B419" s="188" t="s">
        <v>130</v>
      </c>
      <c r="C419" s="112" t="s">
        <v>129</v>
      </c>
      <c r="D419" s="190" t="s">
        <v>4</v>
      </c>
      <c r="E419" s="149" t="s">
        <v>14</v>
      </c>
      <c r="F419" s="56"/>
    </row>
    <row r="420">
      <c r="B420" s="188" t="s">
        <v>130</v>
      </c>
      <c r="C420" s="112" t="s">
        <v>129</v>
      </c>
      <c r="D420" s="190" t="s">
        <v>4</v>
      </c>
      <c r="E420" s="190" t="s">
        <v>15</v>
      </c>
      <c r="F420" s="56"/>
    </row>
    <row r="421">
      <c r="B421" s="188" t="s">
        <v>130</v>
      </c>
      <c r="C421" s="112" t="s">
        <v>129</v>
      </c>
      <c r="D421" s="190" t="s">
        <v>4</v>
      </c>
      <c r="E421" s="190" t="s">
        <v>16</v>
      </c>
      <c r="F421" s="56"/>
    </row>
    <row r="422">
      <c r="B422" s="188" t="s">
        <v>130</v>
      </c>
      <c r="C422" s="112" t="s">
        <v>129</v>
      </c>
      <c r="D422" s="190" t="s">
        <v>4</v>
      </c>
      <c r="E422" s="190" t="s">
        <v>17</v>
      </c>
      <c r="F422" s="56"/>
    </row>
    <row r="423">
      <c r="B423" s="188" t="s">
        <v>130</v>
      </c>
      <c r="C423" s="112" t="s">
        <v>129</v>
      </c>
      <c r="D423" s="190" t="s">
        <v>4</v>
      </c>
      <c r="E423" s="190" t="s">
        <v>18</v>
      </c>
      <c r="F423" s="56"/>
    </row>
    <row r="424">
      <c r="B424" s="188" t="s">
        <v>130</v>
      </c>
      <c r="C424" s="112" t="s">
        <v>129</v>
      </c>
      <c r="D424" s="190" t="s">
        <v>4</v>
      </c>
      <c r="E424" s="190" t="s">
        <v>19</v>
      </c>
      <c r="F424" s="56"/>
    </row>
    <row r="425">
      <c r="B425" s="188" t="s">
        <v>130</v>
      </c>
      <c r="C425" s="112" t="s">
        <v>129</v>
      </c>
      <c r="D425" s="190" t="s">
        <v>4</v>
      </c>
      <c r="E425" s="190" t="s">
        <v>20</v>
      </c>
      <c r="F425" s="56"/>
    </row>
    <row r="426">
      <c r="B426" s="188" t="s">
        <v>130</v>
      </c>
      <c r="C426" s="112" t="s">
        <v>129</v>
      </c>
      <c r="D426" s="190" t="s">
        <v>7</v>
      </c>
      <c r="E426" s="190" t="s">
        <v>21</v>
      </c>
      <c r="F426" s="56"/>
    </row>
    <row r="427">
      <c r="B427" s="188" t="s">
        <v>130</v>
      </c>
      <c r="C427" s="112" t="s">
        <v>129</v>
      </c>
      <c r="D427" s="190" t="s">
        <v>7</v>
      </c>
      <c r="E427" s="190" t="s">
        <v>13</v>
      </c>
      <c r="F427" s="56"/>
    </row>
    <row r="428">
      <c r="B428" s="188" t="s">
        <v>130</v>
      </c>
      <c r="C428" s="112" t="s">
        <v>129</v>
      </c>
      <c r="D428" s="190" t="s">
        <v>7</v>
      </c>
      <c r="E428" s="190" t="s">
        <v>14</v>
      </c>
      <c r="F428" s="56"/>
    </row>
    <row r="429">
      <c r="B429" s="188" t="s">
        <v>130</v>
      </c>
      <c r="C429" s="112" t="s">
        <v>129</v>
      </c>
      <c r="D429" s="190" t="s">
        <v>7</v>
      </c>
      <c r="E429" s="190" t="s">
        <v>15</v>
      </c>
      <c r="F429" s="56"/>
    </row>
    <row r="430">
      <c r="B430" s="188" t="s">
        <v>130</v>
      </c>
      <c r="C430" s="112" t="s">
        <v>129</v>
      </c>
      <c r="D430" s="190" t="s">
        <v>7</v>
      </c>
      <c r="E430" s="190" t="s">
        <v>16</v>
      </c>
      <c r="F430" s="56"/>
    </row>
    <row r="431">
      <c r="A431" s="145"/>
      <c r="B431" s="188" t="s">
        <v>130</v>
      </c>
      <c r="C431" s="112" t="s">
        <v>129</v>
      </c>
      <c r="D431" s="190" t="s">
        <v>7</v>
      </c>
      <c r="E431" s="190" t="s">
        <v>17</v>
      </c>
      <c r="F431" s="195"/>
    </row>
    <row r="432">
      <c r="A432" s="145"/>
      <c r="B432" s="188" t="s">
        <v>130</v>
      </c>
      <c r="C432" s="112" t="s">
        <v>129</v>
      </c>
      <c r="D432" s="190" t="s">
        <v>7</v>
      </c>
      <c r="E432" s="190" t="s">
        <v>18</v>
      </c>
      <c r="F432" s="195"/>
    </row>
    <row r="433">
      <c r="A433" s="145"/>
      <c r="B433" s="188" t="s">
        <v>130</v>
      </c>
      <c r="C433" s="112" t="s">
        <v>129</v>
      </c>
      <c r="D433" s="190" t="s">
        <v>7</v>
      </c>
      <c r="E433" s="190" t="s">
        <v>19</v>
      </c>
      <c r="F433" s="195"/>
    </row>
    <row r="434">
      <c r="A434" s="145"/>
      <c r="B434" s="188" t="s">
        <v>130</v>
      </c>
      <c r="C434" s="112" t="s">
        <v>129</v>
      </c>
      <c r="D434" s="190" t="s">
        <v>7</v>
      </c>
      <c r="E434" s="190" t="s">
        <v>20</v>
      </c>
      <c r="F434" s="195"/>
    </row>
    <row r="435">
      <c r="A435" s="219">
        <v>24.0</v>
      </c>
      <c r="B435" s="188" t="s">
        <v>131</v>
      </c>
      <c r="C435" s="112" t="s">
        <v>129</v>
      </c>
      <c r="D435" s="190" t="s">
        <v>4</v>
      </c>
      <c r="E435" s="190" t="s">
        <v>12</v>
      </c>
      <c r="F435" s="56">
        <v>27.0</v>
      </c>
    </row>
    <row r="436">
      <c r="A436" s="145"/>
      <c r="B436" s="188" t="s">
        <v>131</v>
      </c>
      <c r="C436" s="112" t="s">
        <v>129</v>
      </c>
      <c r="D436" s="190" t="s">
        <v>4</v>
      </c>
      <c r="E436" s="190" t="s">
        <v>13</v>
      </c>
      <c r="F436" s="195"/>
    </row>
    <row r="437">
      <c r="A437" s="145"/>
      <c r="B437" s="188" t="s">
        <v>131</v>
      </c>
      <c r="C437" s="112" t="s">
        <v>129</v>
      </c>
      <c r="D437" s="190" t="s">
        <v>4</v>
      </c>
      <c r="E437" s="149" t="s">
        <v>14</v>
      </c>
      <c r="F437" s="195"/>
    </row>
    <row r="438">
      <c r="A438" s="145"/>
      <c r="B438" s="188" t="s">
        <v>131</v>
      </c>
      <c r="C438" s="112" t="s">
        <v>129</v>
      </c>
      <c r="D438" s="190" t="s">
        <v>4</v>
      </c>
      <c r="E438" s="190" t="s">
        <v>15</v>
      </c>
      <c r="F438" s="195"/>
    </row>
    <row r="439">
      <c r="A439" s="145"/>
      <c r="B439" s="188" t="s">
        <v>131</v>
      </c>
      <c r="C439" s="112" t="s">
        <v>129</v>
      </c>
      <c r="D439" s="190" t="s">
        <v>4</v>
      </c>
      <c r="E439" s="190" t="s">
        <v>16</v>
      </c>
      <c r="F439" s="195"/>
    </row>
    <row r="440">
      <c r="A440" s="145"/>
      <c r="B440" s="188" t="s">
        <v>131</v>
      </c>
      <c r="C440" s="112" t="s">
        <v>129</v>
      </c>
      <c r="D440" s="190" t="s">
        <v>4</v>
      </c>
      <c r="E440" s="190" t="s">
        <v>17</v>
      </c>
      <c r="F440" s="195"/>
    </row>
    <row r="441">
      <c r="A441" s="145"/>
      <c r="B441" s="188" t="s">
        <v>131</v>
      </c>
      <c r="C441" s="112" t="s">
        <v>129</v>
      </c>
      <c r="D441" s="190" t="s">
        <v>4</v>
      </c>
      <c r="E441" s="190" t="s">
        <v>18</v>
      </c>
      <c r="F441" s="195"/>
    </row>
    <row r="442">
      <c r="A442" s="145"/>
      <c r="B442" s="188" t="s">
        <v>131</v>
      </c>
      <c r="C442" s="112" t="s">
        <v>129</v>
      </c>
      <c r="D442" s="190" t="s">
        <v>4</v>
      </c>
      <c r="E442" s="190" t="s">
        <v>19</v>
      </c>
      <c r="F442" s="195"/>
    </row>
    <row r="443">
      <c r="A443" s="145"/>
      <c r="B443" s="188" t="s">
        <v>131</v>
      </c>
      <c r="C443" s="112" t="s">
        <v>129</v>
      </c>
      <c r="D443" s="190" t="s">
        <v>4</v>
      </c>
      <c r="E443" s="190" t="s">
        <v>20</v>
      </c>
      <c r="F443" s="195"/>
    </row>
    <row r="444">
      <c r="A444" s="145"/>
      <c r="B444" s="188" t="s">
        <v>131</v>
      </c>
      <c r="C444" s="112" t="s">
        <v>129</v>
      </c>
      <c r="D444" s="190" t="s">
        <v>7</v>
      </c>
      <c r="E444" s="190" t="s">
        <v>21</v>
      </c>
      <c r="F444" s="195"/>
    </row>
    <row r="445">
      <c r="A445" s="145"/>
      <c r="B445" s="188" t="s">
        <v>131</v>
      </c>
      <c r="C445" s="112" t="s">
        <v>129</v>
      </c>
      <c r="D445" s="190" t="s">
        <v>7</v>
      </c>
      <c r="E445" s="190" t="s">
        <v>13</v>
      </c>
      <c r="F445" s="195"/>
    </row>
    <row r="446">
      <c r="A446" s="145"/>
      <c r="B446" s="188" t="s">
        <v>131</v>
      </c>
      <c r="C446" s="112" t="s">
        <v>129</v>
      </c>
      <c r="D446" s="190" t="s">
        <v>7</v>
      </c>
      <c r="E446" s="190" t="s">
        <v>14</v>
      </c>
      <c r="F446" s="195"/>
    </row>
    <row r="447">
      <c r="A447" s="145"/>
      <c r="B447" s="188" t="s">
        <v>131</v>
      </c>
      <c r="C447" s="112" t="s">
        <v>129</v>
      </c>
      <c r="D447" s="190" t="s">
        <v>7</v>
      </c>
      <c r="E447" s="190" t="s">
        <v>15</v>
      </c>
      <c r="F447" s="195"/>
    </row>
    <row r="448">
      <c r="A448" s="145"/>
      <c r="B448" s="188" t="s">
        <v>131</v>
      </c>
      <c r="C448" s="112" t="s">
        <v>129</v>
      </c>
      <c r="D448" s="190" t="s">
        <v>7</v>
      </c>
      <c r="E448" s="190" t="s">
        <v>16</v>
      </c>
      <c r="F448" s="195"/>
    </row>
    <row r="449">
      <c r="A449" s="145"/>
      <c r="B449" s="188" t="s">
        <v>131</v>
      </c>
      <c r="C449" s="112" t="s">
        <v>129</v>
      </c>
      <c r="D449" s="190" t="s">
        <v>7</v>
      </c>
      <c r="E449" s="190" t="s">
        <v>17</v>
      </c>
      <c r="F449" s="195"/>
    </row>
    <row r="450">
      <c r="A450" s="145"/>
      <c r="B450" s="188" t="s">
        <v>131</v>
      </c>
      <c r="C450" s="112" t="s">
        <v>129</v>
      </c>
      <c r="D450" s="190" t="s">
        <v>7</v>
      </c>
      <c r="E450" s="190" t="s">
        <v>18</v>
      </c>
      <c r="F450" s="195"/>
    </row>
    <row r="451">
      <c r="A451" s="145"/>
      <c r="B451" s="188" t="s">
        <v>131</v>
      </c>
      <c r="C451" s="112" t="s">
        <v>129</v>
      </c>
      <c r="D451" s="190" t="s">
        <v>7</v>
      </c>
      <c r="E451" s="190" t="s">
        <v>19</v>
      </c>
      <c r="F451" s="195"/>
    </row>
    <row r="452">
      <c r="A452" s="145"/>
      <c r="B452" s="188" t="s">
        <v>131</v>
      </c>
      <c r="C452" s="112" t="s">
        <v>129</v>
      </c>
      <c r="D452" s="190" t="s">
        <v>7</v>
      </c>
      <c r="E452" s="190" t="s">
        <v>20</v>
      </c>
      <c r="F452" s="195"/>
    </row>
    <row r="453">
      <c r="A453" s="219" t="s">
        <v>132</v>
      </c>
      <c r="B453" s="188" t="s">
        <v>133</v>
      </c>
      <c r="C453" s="112" t="s">
        <v>129</v>
      </c>
      <c r="D453" s="190" t="s">
        <v>4</v>
      </c>
      <c r="E453" s="190" t="s">
        <v>12</v>
      </c>
      <c r="F453" s="56">
        <v>60.0</v>
      </c>
    </row>
    <row r="454">
      <c r="A454" s="145"/>
      <c r="B454" s="188" t="s">
        <v>133</v>
      </c>
      <c r="C454" s="112" t="s">
        <v>129</v>
      </c>
      <c r="D454" s="190" t="s">
        <v>4</v>
      </c>
      <c r="E454" s="190" t="s">
        <v>13</v>
      </c>
      <c r="F454" s="195"/>
    </row>
    <row r="455">
      <c r="A455" s="145"/>
      <c r="B455" s="188" t="s">
        <v>133</v>
      </c>
      <c r="C455" s="112" t="s">
        <v>129</v>
      </c>
      <c r="D455" s="190" t="s">
        <v>4</v>
      </c>
      <c r="E455" s="149" t="s">
        <v>14</v>
      </c>
      <c r="F455" s="195"/>
    </row>
    <row r="456">
      <c r="A456" s="145"/>
      <c r="B456" s="188" t="s">
        <v>133</v>
      </c>
      <c r="C456" s="112" t="s">
        <v>129</v>
      </c>
      <c r="D456" s="190" t="s">
        <v>4</v>
      </c>
      <c r="E456" s="190" t="s">
        <v>15</v>
      </c>
      <c r="F456" s="195"/>
    </row>
    <row r="457">
      <c r="A457" s="145"/>
      <c r="B457" s="188" t="s">
        <v>133</v>
      </c>
      <c r="C457" s="112" t="s">
        <v>129</v>
      </c>
      <c r="D457" s="190" t="s">
        <v>4</v>
      </c>
      <c r="E457" s="190" t="s">
        <v>16</v>
      </c>
      <c r="F457" s="195"/>
    </row>
    <row r="458">
      <c r="A458" s="145"/>
      <c r="B458" s="188" t="s">
        <v>133</v>
      </c>
      <c r="C458" s="112" t="s">
        <v>129</v>
      </c>
      <c r="D458" s="190" t="s">
        <v>4</v>
      </c>
      <c r="E458" s="190" t="s">
        <v>17</v>
      </c>
      <c r="F458" s="195"/>
    </row>
    <row r="459">
      <c r="A459" s="145"/>
      <c r="B459" s="188" t="s">
        <v>133</v>
      </c>
      <c r="C459" s="112" t="s">
        <v>129</v>
      </c>
      <c r="D459" s="190" t="s">
        <v>4</v>
      </c>
      <c r="E459" s="190" t="s">
        <v>18</v>
      </c>
      <c r="F459" s="195"/>
    </row>
    <row r="460">
      <c r="A460" s="145"/>
      <c r="B460" s="188" t="s">
        <v>133</v>
      </c>
      <c r="C460" s="112" t="s">
        <v>129</v>
      </c>
      <c r="D460" s="190" t="s">
        <v>4</v>
      </c>
      <c r="E460" s="190" t="s">
        <v>19</v>
      </c>
      <c r="F460" s="195"/>
    </row>
    <row r="461">
      <c r="A461" s="145"/>
      <c r="B461" s="188" t="s">
        <v>133</v>
      </c>
      <c r="C461" s="112" t="s">
        <v>129</v>
      </c>
      <c r="D461" s="190" t="s">
        <v>4</v>
      </c>
      <c r="E461" s="190" t="s">
        <v>20</v>
      </c>
      <c r="F461" s="195"/>
    </row>
    <row r="462">
      <c r="A462" s="145"/>
      <c r="B462" s="188" t="s">
        <v>133</v>
      </c>
      <c r="C462" s="112" t="s">
        <v>129</v>
      </c>
      <c r="D462" s="190" t="s">
        <v>7</v>
      </c>
      <c r="E462" s="190" t="s">
        <v>21</v>
      </c>
      <c r="F462" s="195"/>
    </row>
    <row r="463">
      <c r="A463" s="145"/>
      <c r="B463" s="188" t="s">
        <v>133</v>
      </c>
      <c r="C463" s="112" t="s">
        <v>129</v>
      </c>
      <c r="D463" s="190" t="s">
        <v>7</v>
      </c>
      <c r="E463" s="190" t="s">
        <v>13</v>
      </c>
      <c r="F463" s="195"/>
    </row>
    <row r="464">
      <c r="A464" s="145"/>
      <c r="B464" s="188" t="s">
        <v>133</v>
      </c>
      <c r="C464" s="112" t="s">
        <v>129</v>
      </c>
      <c r="D464" s="190" t="s">
        <v>7</v>
      </c>
      <c r="E464" s="190" t="s">
        <v>14</v>
      </c>
      <c r="F464" s="195"/>
    </row>
    <row r="465">
      <c r="A465" s="145"/>
      <c r="B465" s="188" t="s">
        <v>133</v>
      </c>
      <c r="C465" s="112" t="s">
        <v>129</v>
      </c>
      <c r="D465" s="190" t="s">
        <v>7</v>
      </c>
      <c r="E465" s="190" t="s">
        <v>15</v>
      </c>
      <c r="F465" s="195"/>
    </row>
    <row r="466">
      <c r="A466" s="145"/>
      <c r="B466" s="188" t="s">
        <v>133</v>
      </c>
      <c r="C466" s="112" t="s">
        <v>129</v>
      </c>
      <c r="D466" s="190" t="s">
        <v>7</v>
      </c>
      <c r="E466" s="190" t="s">
        <v>16</v>
      </c>
      <c r="F466" s="195"/>
    </row>
    <row r="467">
      <c r="A467" s="145"/>
      <c r="B467" s="188" t="s">
        <v>133</v>
      </c>
      <c r="C467" s="112" t="s">
        <v>129</v>
      </c>
      <c r="D467" s="190" t="s">
        <v>7</v>
      </c>
      <c r="E467" s="190" t="s">
        <v>17</v>
      </c>
      <c r="F467" s="195"/>
    </row>
    <row r="468">
      <c r="A468" s="145"/>
      <c r="B468" s="188" t="s">
        <v>133</v>
      </c>
      <c r="C468" s="112" t="s">
        <v>129</v>
      </c>
      <c r="D468" s="190" t="s">
        <v>7</v>
      </c>
      <c r="E468" s="190" t="s">
        <v>18</v>
      </c>
      <c r="F468" s="195"/>
    </row>
    <row r="469">
      <c r="A469" s="145"/>
      <c r="B469" s="188" t="s">
        <v>133</v>
      </c>
      <c r="C469" s="112" t="s">
        <v>129</v>
      </c>
      <c r="D469" s="190" t="s">
        <v>7</v>
      </c>
      <c r="E469" s="190" t="s">
        <v>19</v>
      </c>
      <c r="F469" s="195"/>
    </row>
    <row r="470">
      <c r="A470" s="145"/>
      <c r="B470" s="188" t="s">
        <v>133</v>
      </c>
      <c r="C470" s="112" t="s">
        <v>129</v>
      </c>
      <c r="D470" s="190" t="s">
        <v>7</v>
      </c>
      <c r="E470" s="190" t="s">
        <v>20</v>
      </c>
      <c r="F470" s="195"/>
    </row>
    <row r="471">
      <c r="A471" s="239">
        <v>25.0</v>
      </c>
      <c r="B471" s="188" t="s">
        <v>134</v>
      </c>
      <c r="C471" s="112" t="s">
        <v>129</v>
      </c>
      <c r="D471" s="190" t="s">
        <v>4</v>
      </c>
      <c r="E471" s="190" t="s">
        <v>12</v>
      </c>
      <c r="F471" s="56"/>
    </row>
    <row r="472">
      <c r="B472" s="188" t="s">
        <v>134</v>
      </c>
      <c r="C472" s="112" t="s">
        <v>129</v>
      </c>
      <c r="D472" s="190" t="s">
        <v>4</v>
      </c>
      <c r="E472" s="190" t="s">
        <v>13</v>
      </c>
      <c r="F472" s="56"/>
    </row>
    <row r="473">
      <c r="B473" s="188" t="s">
        <v>134</v>
      </c>
      <c r="C473" s="112" t="s">
        <v>129</v>
      </c>
      <c r="D473" s="190" t="s">
        <v>4</v>
      </c>
      <c r="E473" s="149" t="s">
        <v>14</v>
      </c>
      <c r="F473" s="56"/>
    </row>
    <row r="474">
      <c r="B474" s="188" t="s">
        <v>134</v>
      </c>
      <c r="C474" s="112" t="s">
        <v>129</v>
      </c>
      <c r="D474" s="190" t="s">
        <v>4</v>
      </c>
      <c r="E474" s="190" t="s">
        <v>15</v>
      </c>
      <c r="F474" s="56">
        <v>30.0</v>
      </c>
    </row>
    <row r="475">
      <c r="B475" s="188" t="s">
        <v>134</v>
      </c>
      <c r="C475" s="112" t="s">
        <v>129</v>
      </c>
      <c r="D475" s="190" t="s">
        <v>4</v>
      </c>
      <c r="E475" s="190" t="s">
        <v>16</v>
      </c>
      <c r="F475" s="56">
        <v>35.0</v>
      </c>
    </row>
    <row r="476">
      <c r="B476" s="188" t="s">
        <v>134</v>
      </c>
      <c r="C476" s="112" t="s">
        <v>129</v>
      </c>
      <c r="D476" s="190" t="s">
        <v>4</v>
      </c>
      <c r="E476" s="190" t="s">
        <v>17</v>
      </c>
      <c r="F476" s="56">
        <v>15.0</v>
      </c>
    </row>
    <row r="477">
      <c r="B477" s="188" t="s">
        <v>134</v>
      </c>
      <c r="C477" s="112" t="s">
        <v>129</v>
      </c>
      <c r="D477" s="190" t="s">
        <v>4</v>
      </c>
      <c r="E477" s="190" t="s">
        <v>18</v>
      </c>
      <c r="F477" s="56"/>
    </row>
    <row r="478">
      <c r="B478" s="188" t="s">
        <v>134</v>
      </c>
      <c r="C478" s="112" t="s">
        <v>129</v>
      </c>
      <c r="D478" s="190" t="s">
        <v>4</v>
      </c>
      <c r="E478" s="190" t="s">
        <v>19</v>
      </c>
      <c r="F478" s="56"/>
    </row>
    <row r="479">
      <c r="B479" s="188" t="s">
        <v>134</v>
      </c>
      <c r="C479" s="112" t="s">
        <v>129</v>
      </c>
      <c r="D479" s="190" t="s">
        <v>4</v>
      </c>
      <c r="E479" s="190" t="s">
        <v>20</v>
      </c>
      <c r="F479" s="56"/>
    </row>
    <row r="480">
      <c r="B480" s="188" t="s">
        <v>134</v>
      </c>
      <c r="C480" s="112" t="s">
        <v>129</v>
      </c>
      <c r="D480" s="190" t="s">
        <v>7</v>
      </c>
      <c r="E480" s="190" t="s">
        <v>21</v>
      </c>
      <c r="F480" s="56"/>
    </row>
    <row r="481">
      <c r="B481" s="188" t="s">
        <v>134</v>
      </c>
      <c r="C481" s="112" t="s">
        <v>129</v>
      </c>
      <c r="D481" s="190" t="s">
        <v>7</v>
      </c>
      <c r="E481" s="190" t="s">
        <v>13</v>
      </c>
      <c r="F481" s="56"/>
    </row>
    <row r="482">
      <c r="B482" s="188" t="s">
        <v>134</v>
      </c>
      <c r="C482" s="112" t="s">
        <v>129</v>
      </c>
      <c r="D482" s="190" t="s">
        <v>7</v>
      </c>
      <c r="E482" s="190" t="s">
        <v>14</v>
      </c>
      <c r="F482" s="56"/>
    </row>
    <row r="483">
      <c r="B483" s="188" t="s">
        <v>134</v>
      </c>
      <c r="C483" s="112" t="s">
        <v>129</v>
      </c>
      <c r="D483" s="190" t="s">
        <v>7</v>
      </c>
      <c r="E483" s="190" t="s">
        <v>15</v>
      </c>
      <c r="F483" s="56">
        <v>20.0</v>
      </c>
    </row>
    <row r="484">
      <c r="B484" s="188" t="s">
        <v>134</v>
      </c>
      <c r="C484" s="112" t="s">
        <v>129</v>
      </c>
      <c r="D484" s="190" t="s">
        <v>7</v>
      </c>
      <c r="E484" s="190" t="s">
        <v>16</v>
      </c>
      <c r="F484" s="56">
        <v>120.0</v>
      </c>
    </row>
    <row r="485">
      <c r="B485" s="188" t="s">
        <v>134</v>
      </c>
      <c r="C485" s="112" t="s">
        <v>129</v>
      </c>
      <c r="D485" s="190" t="s">
        <v>7</v>
      </c>
      <c r="E485" s="190" t="s">
        <v>17</v>
      </c>
      <c r="F485" s="56">
        <v>170.0</v>
      </c>
    </row>
    <row r="486">
      <c r="B486" s="188" t="s">
        <v>134</v>
      </c>
      <c r="C486" s="112" t="s">
        <v>129</v>
      </c>
      <c r="D486" s="190" t="s">
        <v>7</v>
      </c>
      <c r="E486" s="190" t="s">
        <v>18</v>
      </c>
      <c r="F486" s="56"/>
    </row>
    <row r="487">
      <c r="B487" s="188" t="s">
        <v>134</v>
      </c>
      <c r="C487" s="112" t="s">
        <v>129</v>
      </c>
      <c r="D487" s="190" t="s">
        <v>7</v>
      </c>
      <c r="E487" s="190" t="s">
        <v>19</v>
      </c>
      <c r="F487" s="56"/>
    </row>
    <row r="488">
      <c r="B488" s="188" t="s">
        <v>134</v>
      </c>
      <c r="C488" s="112" t="s">
        <v>129</v>
      </c>
      <c r="D488" s="190" t="s">
        <v>7</v>
      </c>
      <c r="E488" s="190" t="s">
        <v>20</v>
      </c>
      <c r="F488" s="56"/>
    </row>
    <row r="489">
      <c r="A489" s="219">
        <v>26.0</v>
      </c>
      <c r="B489" s="188" t="s">
        <v>135</v>
      </c>
      <c r="C489" s="112" t="s">
        <v>136</v>
      </c>
      <c r="D489" s="190" t="s">
        <v>4</v>
      </c>
      <c r="E489" s="190" t="s">
        <v>12</v>
      </c>
      <c r="F489" s="56">
        <v>230.0</v>
      </c>
    </row>
    <row r="490">
      <c r="B490" s="188" t="s">
        <v>135</v>
      </c>
      <c r="C490" s="112" t="s">
        <v>136</v>
      </c>
      <c r="D490" s="190" t="s">
        <v>4</v>
      </c>
      <c r="E490" s="190" t="s">
        <v>13</v>
      </c>
      <c r="F490" s="56"/>
    </row>
    <row r="491">
      <c r="B491" s="188" t="s">
        <v>135</v>
      </c>
      <c r="C491" s="112" t="s">
        <v>136</v>
      </c>
      <c r="D491" s="190" t="s">
        <v>4</v>
      </c>
      <c r="E491" s="149" t="s">
        <v>14</v>
      </c>
      <c r="F491" s="56"/>
    </row>
    <row r="492">
      <c r="B492" s="188" t="s">
        <v>135</v>
      </c>
      <c r="C492" s="112" t="s">
        <v>136</v>
      </c>
      <c r="D492" s="190" t="s">
        <v>4</v>
      </c>
      <c r="E492" s="190" t="s">
        <v>15</v>
      </c>
      <c r="F492" s="56"/>
    </row>
    <row r="493">
      <c r="B493" s="188" t="s">
        <v>135</v>
      </c>
      <c r="C493" s="112" t="s">
        <v>136</v>
      </c>
      <c r="D493" s="190" t="s">
        <v>4</v>
      </c>
      <c r="E493" s="190" t="s">
        <v>16</v>
      </c>
      <c r="F493" s="56"/>
    </row>
    <row r="494">
      <c r="B494" s="188" t="s">
        <v>135</v>
      </c>
      <c r="C494" s="112" t="s">
        <v>136</v>
      </c>
      <c r="D494" s="190" t="s">
        <v>4</v>
      </c>
      <c r="E494" s="190" t="s">
        <v>17</v>
      </c>
      <c r="F494" s="56"/>
    </row>
    <row r="495">
      <c r="B495" s="188" t="s">
        <v>135</v>
      </c>
      <c r="C495" s="112" t="s">
        <v>136</v>
      </c>
      <c r="D495" s="190" t="s">
        <v>4</v>
      </c>
      <c r="E495" s="190" t="s">
        <v>18</v>
      </c>
      <c r="F495" s="56"/>
    </row>
    <row r="496">
      <c r="A496" s="145"/>
      <c r="B496" s="188" t="s">
        <v>135</v>
      </c>
      <c r="C496" s="112" t="s">
        <v>136</v>
      </c>
      <c r="D496" s="190" t="s">
        <v>4</v>
      </c>
      <c r="E496" s="190" t="s">
        <v>19</v>
      </c>
      <c r="F496" s="195"/>
    </row>
    <row r="497">
      <c r="A497" s="145"/>
      <c r="B497" s="188" t="s">
        <v>135</v>
      </c>
      <c r="C497" s="112" t="s">
        <v>136</v>
      </c>
      <c r="D497" s="190" t="s">
        <v>4</v>
      </c>
      <c r="E497" s="190" t="s">
        <v>20</v>
      </c>
      <c r="F497" s="195"/>
    </row>
    <row r="498">
      <c r="A498" s="145"/>
      <c r="B498" s="188" t="s">
        <v>135</v>
      </c>
      <c r="C498" s="112" t="s">
        <v>136</v>
      </c>
      <c r="D498" s="190" t="s">
        <v>7</v>
      </c>
      <c r="E498" s="190" t="s">
        <v>21</v>
      </c>
      <c r="F498" s="195">
        <v>0.0</v>
      </c>
    </row>
    <row r="499">
      <c r="A499" s="145"/>
      <c r="B499" s="188" t="s">
        <v>135</v>
      </c>
      <c r="C499" s="112" t="s">
        <v>136</v>
      </c>
      <c r="D499" s="190" t="s">
        <v>7</v>
      </c>
      <c r="E499" s="190" t="s">
        <v>13</v>
      </c>
      <c r="F499" s="195"/>
    </row>
    <row r="500">
      <c r="A500" s="145"/>
      <c r="B500" s="188" t="s">
        <v>135</v>
      </c>
      <c r="C500" s="112" t="s">
        <v>136</v>
      </c>
      <c r="D500" s="190" t="s">
        <v>7</v>
      </c>
      <c r="E500" s="190" t="s">
        <v>14</v>
      </c>
      <c r="F500" s="195"/>
    </row>
    <row r="501">
      <c r="A501" s="145"/>
      <c r="B501" s="188" t="s">
        <v>135</v>
      </c>
      <c r="C501" s="112" t="s">
        <v>136</v>
      </c>
      <c r="D501" s="190" t="s">
        <v>7</v>
      </c>
      <c r="E501" s="190" t="s">
        <v>15</v>
      </c>
      <c r="F501" s="195"/>
    </row>
    <row r="502">
      <c r="A502" s="145"/>
      <c r="B502" s="188" t="s">
        <v>135</v>
      </c>
      <c r="C502" s="112" t="s">
        <v>136</v>
      </c>
      <c r="D502" s="190" t="s">
        <v>7</v>
      </c>
      <c r="E502" s="190" t="s">
        <v>16</v>
      </c>
      <c r="F502" s="195"/>
    </row>
    <row r="503">
      <c r="A503" s="145"/>
      <c r="B503" s="188" t="s">
        <v>135</v>
      </c>
      <c r="C503" s="112" t="s">
        <v>136</v>
      </c>
      <c r="D503" s="190" t="s">
        <v>7</v>
      </c>
      <c r="E503" s="190" t="s">
        <v>17</v>
      </c>
      <c r="F503" s="195"/>
    </row>
    <row r="504">
      <c r="A504" s="145"/>
      <c r="B504" s="188" t="s">
        <v>135</v>
      </c>
      <c r="C504" s="112" t="s">
        <v>136</v>
      </c>
      <c r="D504" s="190" t="s">
        <v>7</v>
      </c>
      <c r="E504" s="190" t="s">
        <v>18</v>
      </c>
      <c r="F504" s="195"/>
    </row>
    <row r="505">
      <c r="A505" s="145"/>
      <c r="B505" s="188" t="s">
        <v>135</v>
      </c>
      <c r="C505" s="112" t="s">
        <v>136</v>
      </c>
      <c r="D505" s="190" t="s">
        <v>7</v>
      </c>
      <c r="E505" s="190" t="s">
        <v>19</v>
      </c>
      <c r="F505" s="195"/>
    </row>
    <row r="506">
      <c r="A506" s="145"/>
      <c r="B506" s="188" t="s">
        <v>135</v>
      </c>
      <c r="C506" s="112" t="s">
        <v>136</v>
      </c>
      <c r="D506" s="190" t="s">
        <v>7</v>
      </c>
      <c r="E506" s="190" t="s">
        <v>20</v>
      </c>
      <c r="F506" s="195"/>
    </row>
    <row r="507">
      <c r="A507" s="219">
        <v>27.0</v>
      </c>
      <c r="B507" s="188" t="s">
        <v>137</v>
      </c>
      <c r="C507" s="112" t="s">
        <v>136</v>
      </c>
      <c r="D507" s="190" t="s">
        <v>4</v>
      </c>
      <c r="E507" s="190" t="s">
        <v>12</v>
      </c>
      <c r="F507" s="56">
        <v>0.0</v>
      </c>
    </row>
    <row r="508">
      <c r="A508" s="145"/>
      <c r="B508" s="188" t="s">
        <v>137</v>
      </c>
      <c r="C508" s="112" t="s">
        <v>136</v>
      </c>
      <c r="D508" s="190" t="s">
        <v>4</v>
      </c>
      <c r="E508" s="190" t="s">
        <v>13</v>
      </c>
      <c r="F508" s="195"/>
    </row>
    <row r="509">
      <c r="A509" s="145"/>
      <c r="B509" s="188" t="s">
        <v>137</v>
      </c>
      <c r="C509" s="112" t="s">
        <v>136</v>
      </c>
      <c r="D509" s="190" t="s">
        <v>4</v>
      </c>
      <c r="E509" s="149" t="s">
        <v>14</v>
      </c>
      <c r="F509" s="195"/>
    </row>
    <row r="510">
      <c r="A510" s="145"/>
      <c r="B510" s="188" t="s">
        <v>137</v>
      </c>
      <c r="C510" s="112" t="s">
        <v>136</v>
      </c>
      <c r="D510" s="190" t="s">
        <v>4</v>
      </c>
      <c r="E510" s="190" t="s">
        <v>15</v>
      </c>
      <c r="F510" s="195"/>
    </row>
    <row r="511">
      <c r="A511" s="145"/>
      <c r="B511" s="188" t="s">
        <v>137</v>
      </c>
      <c r="C511" s="112" t="s">
        <v>136</v>
      </c>
      <c r="D511" s="190" t="s">
        <v>4</v>
      </c>
      <c r="E511" s="190" t="s">
        <v>16</v>
      </c>
      <c r="F511" s="195"/>
    </row>
    <row r="512">
      <c r="A512" s="145"/>
      <c r="B512" s="188" t="s">
        <v>137</v>
      </c>
      <c r="C512" s="112" t="s">
        <v>136</v>
      </c>
      <c r="D512" s="190" t="s">
        <v>4</v>
      </c>
      <c r="E512" s="190" t="s">
        <v>17</v>
      </c>
      <c r="F512" s="195"/>
    </row>
    <row r="513">
      <c r="A513" s="145"/>
      <c r="B513" s="188" t="s">
        <v>137</v>
      </c>
      <c r="C513" s="112" t="s">
        <v>136</v>
      </c>
      <c r="D513" s="190" t="s">
        <v>4</v>
      </c>
      <c r="E513" s="190" t="s">
        <v>18</v>
      </c>
      <c r="F513" s="195"/>
    </row>
    <row r="514">
      <c r="B514" s="188" t="s">
        <v>137</v>
      </c>
      <c r="C514" s="112" t="s">
        <v>136</v>
      </c>
      <c r="D514" s="190" t="s">
        <v>4</v>
      </c>
      <c r="E514" s="190" t="s">
        <v>19</v>
      </c>
      <c r="F514" s="56"/>
    </row>
    <row r="515">
      <c r="B515" s="188" t="s">
        <v>137</v>
      </c>
      <c r="C515" s="112" t="s">
        <v>136</v>
      </c>
      <c r="D515" s="190" t="s">
        <v>4</v>
      </c>
      <c r="E515" s="190" t="s">
        <v>20</v>
      </c>
      <c r="F515" s="56"/>
    </row>
    <row r="516">
      <c r="B516" s="188" t="s">
        <v>137</v>
      </c>
      <c r="C516" s="112" t="s">
        <v>136</v>
      </c>
      <c r="D516" s="190" t="s">
        <v>7</v>
      </c>
      <c r="E516" s="190" t="s">
        <v>21</v>
      </c>
      <c r="F516" s="56">
        <v>2000.0</v>
      </c>
    </row>
    <row r="517">
      <c r="B517" s="188" t="s">
        <v>137</v>
      </c>
      <c r="C517" s="112" t="s">
        <v>136</v>
      </c>
      <c r="D517" s="190" t="s">
        <v>7</v>
      </c>
      <c r="E517" s="190" t="s">
        <v>13</v>
      </c>
      <c r="F517" s="56"/>
    </row>
    <row r="518">
      <c r="B518" s="188" t="s">
        <v>137</v>
      </c>
      <c r="C518" s="112" t="s">
        <v>136</v>
      </c>
      <c r="D518" s="190" t="s">
        <v>7</v>
      </c>
      <c r="E518" s="190" t="s">
        <v>14</v>
      </c>
      <c r="F518" s="56"/>
    </row>
    <row r="519">
      <c r="B519" s="188" t="s">
        <v>137</v>
      </c>
      <c r="C519" s="112" t="s">
        <v>136</v>
      </c>
      <c r="D519" s="190" t="s">
        <v>7</v>
      </c>
      <c r="E519" s="190" t="s">
        <v>15</v>
      </c>
      <c r="F519" s="56"/>
    </row>
    <row r="520">
      <c r="B520" s="188" t="s">
        <v>137</v>
      </c>
      <c r="C520" s="112" t="s">
        <v>136</v>
      </c>
      <c r="D520" s="190" t="s">
        <v>7</v>
      </c>
      <c r="E520" s="190" t="s">
        <v>16</v>
      </c>
      <c r="F520" s="56"/>
    </row>
    <row r="521">
      <c r="B521" s="188" t="s">
        <v>137</v>
      </c>
      <c r="C521" s="112" t="s">
        <v>136</v>
      </c>
      <c r="D521" s="190" t="s">
        <v>7</v>
      </c>
      <c r="E521" s="190" t="s">
        <v>17</v>
      </c>
      <c r="F521" s="56"/>
    </row>
    <row r="522">
      <c r="B522" s="188" t="s">
        <v>137</v>
      </c>
      <c r="C522" s="112" t="s">
        <v>136</v>
      </c>
      <c r="D522" s="190" t="s">
        <v>7</v>
      </c>
      <c r="E522" s="190" t="s">
        <v>18</v>
      </c>
      <c r="F522" s="56"/>
    </row>
    <row r="523">
      <c r="B523" s="188" t="s">
        <v>137</v>
      </c>
      <c r="C523" s="112" t="s">
        <v>136</v>
      </c>
      <c r="D523" s="190" t="s">
        <v>7</v>
      </c>
      <c r="E523" s="190" t="s">
        <v>19</v>
      </c>
      <c r="F523" s="56"/>
    </row>
    <row r="524">
      <c r="B524" s="188" t="s">
        <v>137</v>
      </c>
      <c r="C524" s="112" t="s">
        <v>136</v>
      </c>
      <c r="D524" s="190" t="s">
        <v>7</v>
      </c>
      <c r="E524" s="190" t="s">
        <v>20</v>
      </c>
      <c r="F524" s="56"/>
    </row>
    <row r="525">
      <c r="A525" s="219">
        <v>28.0</v>
      </c>
      <c r="B525" s="188" t="s">
        <v>138</v>
      </c>
      <c r="C525" s="112" t="s">
        <v>139</v>
      </c>
      <c r="D525" s="190" t="s">
        <v>4</v>
      </c>
      <c r="E525" s="190" t="s">
        <v>12</v>
      </c>
      <c r="F525" s="56">
        <v>355.0</v>
      </c>
    </row>
    <row r="526">
      <c r="B526" s="188" t="s">
        <v>138</v>
      </c>
      <c r="C526" s="112" t="s">
        <v>139</v>
      </c>
      <c r="D526" s="190" t="s">
        <v>4</v>
      </c>
      <c r="E526" s="190" t="s">
        <v>13</v>
      </c>
      <c r="F526" s="56"/>
    </row>
    <row r="527">
      <c r="B527" s="188" t="s">
        <v>138</v>
      </c>
      <c r="C527" s="112" t="s">
        <v>139</v>
      </c>
      <c r="D527" s="190" t="s">
        <v>4</v>
      </c>
      <c r="E527" s="149" t="s">
        <v>14</v>
      </c>
      <c r="F527" s="56"/>
    </row>
    <row r="528">
      <c r="B528" s="188" t="s">
        <v>138</v>
      </c>
      <c r="C528" s="112" t="s">
        <v>139</v>
      </c>
      <c r="D528" s="190" t="s">
        <v>4</v>
      </c>
      <c r="E528" s="190" t="s">
        <v>15</v>
      </c>
      <c r="F528" s="56"/>
    </row>
    <row r="529">
      <c r="B529" s="188" t="s">
        <v>138</v>
      </c>
      <c r="C529" s="112" t="s">
        <v>139</v>
      </c>
      <c r="D529" s="190" t="s">
        <v>4</v>
      </c>
      <c r="E529" s="190" t="s">
        <v>16</v>
      </c>
      <c r="F529" s="56"/>
    </row>
    <row r="530">
      <c r="B530" s="188" t="s">
        <v>138</v>
      </c>
      <c r="C530" s="112" t="s">
        <v>139</v>
      </c>
      <c r="D530" s="190" t="s">
        <v>4</v>
      </c>
      <c r="E530" s="190" t="s">
        <v>17</v>
      </c>
      <c r="F530" s="56"/>
    </row>
    <row r="531">
      <c r="B531" s="188" t="s">
        <v>138</v>
      </c>
      <c r="C531" s="112" t="s">
        <v>139</v>
      </c>
      <c r="D531" s="190" t="s">
        <v>4</v>
      </c>
      <c r="E531" s="190" t="s">
        <v>18</v>
      </c>
      <c r="F531" s="56"/>
    </row>
    <row r="532">
      <c r="B532" s="188" t="s">
        <v>138</v>
      </c>
      <c r="C532" s="112" t="s">
        <v>139</v>
      </c>
      <c r="D532" s="190" t="s">
        <v>4</v>
      </c>
      <c r="E532" s="190" t="s">
        <v>19</v>
      </c>
      <c r="F532" s="56"/>
    </row>
    <row r="533">
      <c r="A533" s="145"/>
      <c r="B533" s="188" t="s">
        <v>138</v>
      </c>
      <c r="C533" s="112" t="s">
        <v>139</v>
      </c>
      <c r="D533" s="190" t="s">
        <v>4</v>
      </c>
      <c r="E533" s="190" t="s">
        <v>20</v>
      </c>
      <c r="F533" s="195"/>
    </row>
    <row r="534">
      <c r="A534" s="145"/>
      <c r="B534" s="188" t="s">
        <v>138</v>
      </c>
      <c r="C534" s="112" t="s">
        <v>139</v>
      </c>
      <c r="D534" s="190" t="s">
        <v>7</v>
      </c>
      <c r="E534" s="190" t="s">
        <v>21</v>
      </c>
      <c r="F534" s="195"/>
    </row>
    <row r="535">
      <c r="A535" s="145"/>
      <c r="B535" s="188" t="s">
        <v>138</v>
      </c>
      <c r="C535" s="112" t="s">
        <v>139</v>
      </c>
      <c r="D535" s="190" t="s">
        <v>7</v>
      </c>
      <c r="E535" s="190" t="s">
        <v>13</v>
      </c>
      <c r="F535" s="195"/>
    </row>
    <row r="536">
      <c r="A536" s="145"/>
      <c r="B536" s="188" t="s">
        <v>138</v>
      </c>
      <c r="C536" s="112" t="s">
        <v>139</v>
      </c>
      <c r="D536" s="190" t="s">
        <v>7</v>
      </c>
      <c r="E536" s="190" t="s">
        <v>14</v>
      </c>
      <c r="F536" s="195"/>
    </row>
    <row r="537">
      <c r="A537" s="145"/>
      <c r="B537" s="188" t="s">
        <v>138</v>
      </c>
      <c r="C537" s="112" t="s">
        <v>139</v>
      </c>
      <c r="D537" s="190" t="s">
        <v>7</v>
      </c>
      <c r="E537" s="190" t="s">
        <v>15</v>
      </c>
      <c r="F537" s="195"/>
    </row>
    <row r="538">
      <c r="A538" s="145"/>
      <c r="B538" s="188" t="s">
        <v>138</v>
      </c>
      <c r="C538" s="112" t="s">
        <v>139</v>
      </c>
      <c r="D538" s="190" t="s">
        <v>7</v>
      </c>
      <c r="E538" s="190" t="s">
        <v>16</v>
      </c>
      <c r="F538" s="195"/>
    </row>
    <row r="539">
      <c r="A539" s="145"/>
      <c r="B539" s="188" t="s">
        <v>138</v>
      </c>
      <c r="C539" s="112" t="s">
        <v>139</v>
      </c>
      <c r="D539" s="190" t="s">
        <v>7</v>
      </c>
      <c r="E539" s="190" t="s">
        <v>17</v>
      </c>
      <c r="F539" s="195"/>
    </row>
    <row r="540">
      <c r="A540" s="145"/>
      <c r="B540" s="188" t="s">
        <v>138</v>
      </c>
      <c r="C540" s="112" t="s">
        <v>139</v>
      </c>
      <c r="D540" s="190" t="s">
        <v>7</v>
      </c>
      <c r="E540" s="190" t="s">
        <v>18</v>
      </c>
      <c r="F540" s="195"/>
    </row>
    <row r="541">
      <c r="A541" s="145"/>
      <c r="B541" s="188" t="s">
        <v>138</v>
      </c>
      <c r="C541" s="112" t="s">
        <v>139</v>
      </c>
      <c r="D541" s="190" t="s">
        <v>7</v>
      </c>
      <c r="E541" s="190" t="s">
        <v>19</v>
      </c>
      <c r="F541" s="195"/>
    </row>
    <row r="542">
      <c r="A542" s="145"/>
      <c r="B542" s="188" t="s">
        <v>138</v>
      </c>
      <c r="C542" s="112" t="s">
        <v>139</v>
      </c>
      <c r="D542" s="190" t="s">
        <v>7</v>
      </c>
      <c r="E542" s="190" t="s">
        <v>20</v>
      </c>
      <c r="F542" s="195"/>
    </row>
    <row r="543">
      <c r="A543" s="219">
        <v>29.0</v>
      </c>
      <c r="B543" s="188" t="s">
        <v>140</v>
      </c>
      <c r="C543" s="112" t="s">
        <v>141</v>
      </c>
      <c r="D543" s="190" t="s">
        <v>4</v>
      </c>
      <c r="E543" s="190" t="s">
        <v>12</v>
      </c>
      <c r="F543" s="56">
        <v>95.0</v>
      </c>
    </row>
    <row r="544">
      <c r="A544" s="145"/>
      <c r="B544" s="188" t="s">
        <v>140</v>
      </c>
      <c r="C544" s="112" t="s">
        <v>141</v>
      </c>
      <c r="D544" s="190" t="s">
        <v>4</v>
      </c>
      <c r="E544" s="190" t="s">
        <v>13</v>
      </c>
      <c r="F544" s="195"/>
    </row>
    <row r="545">
      <c r="A545" s="145"/>
      <c r="B545" s="188" t="s">
        <v>140</v>
      </c>
      <c r="C545" s="112" t="s">
        <v>141</v>
      </c>
      <c r="D545" s="190" t="s">
        <v>4</v>
      </c>
      <c r="E545" s="149" t="s">
        <v>14</v>
      </c>
      <c r="F545" s="195"/>
    </row>
    <row r="546">
      <c r="A546" s="145"/>
      <c r="B546" s="188" t="s">
        <v>140</v>
      </c>
      <c r="C546" s="112" t="s">
        <v>141</v>
      </c>
      <c r="D546" s="190" t="s">
        <v>4</v>
      </c>
      <c r="E546" s="190" t="s">
        <v>15</v>
      </c>
      <c r="F546" s="195"/>
    </row>
    <row r="547">
      <c r="A547" s="145"/>
      <c r="B547" s="188" t="s">
        <v>140</v>
      </c>
      <c r="C547" s="112" t="s">
        <v>141</v>
      </c>
      <c r="D547" s="190" t="s">
        <v>4</v>
      </c>
      <c r="E547" s="190" t="s">
        <v>16</v>
      </c>
      <c r="F547" s="195"/>
    </row>
    <row r="548">
      <c r="A548" s="145"/>
      <c r="B548" s="188" t="s">
        <v>140</v>
      </c>
      <c r="C548" s="112" t="s">
        <v>141</v>
      </c>
      <c r="D548" s="190" t="s">
        <v>4</v>
      </c>
      <c r="E548" s="190" t="s">
        <v>17</v>
      </c>
      <c r="F548" s="195"/>
    </row>
    <row r="549">
      <c r="A549" s="145"/>
      <c r="B549" s="188" t="s">
        <v>140</v>
      </c>
      <c r="C549" s="112" t="s">
        <v>141</v>
      </c>
      <c r="D549" s="190" t="s">
        <v>4</v>
      </c>
      <c r="E549" s="190" t="s">
        <v>18</v>
      </c>
      <c r="F549" s="195"/>
    </row>
    <row r="550">
      <c r="A550" s="145"/>
      <c r="B550" s="188" t="s">
        <v>140</v>
      </c>
      <c r="C550" s="112" t="s">
        <v>141</v>
      </c>
      <c r="D550" s="190" t="s">
        <v>4</v>
      </c>
      <c r="E550" s="190" t="s">
        <v>19</v>
      </c>
      <c r="F550" s="195"/>
    </row>
    <row r="551">
      <c r="A551" s="145"/>
      <c r="B551" s="188" t="s">
        <v>140</v>
      </c>
      <c r="C551" s="112" t="s">
        <v>141</v>
      </c>
      <c r="D551" s="190" t="s">
        <v>4</v>
      </c>
      <c r="E551" s="190" t="s">
        <v>20</v>
      </c>
      <c r="F551" s="195"/>
    </row>
    <row r="552">
      <c r="A552" s="145"/>
      <c r="B552" s="188" t="s">
        <v>140</v>
      </c>
      <c r="C552" s="112" t="s">
        <v>141</v>
      </c>
      <c r="D552" s="190" t="s">
        <v>7</v>
      </c>
      <c r="E552" s="190" t="s">
        <v>21</v>
      </c>
      <c r="F552" s="195"/>
    </row>
    <row r="553">
      <c r="A553" s="145"/>
      <c r="B553" s="188" t="s">
        <v>140</v>
      </c>
      <c r="C553" s="112" t="s">
        <v>141</v>
      </c>
      <c r="D553" s="190" t="s">
        <v>7</v>
      </c>
      <c r="E553" s="190" t="s">
        <v>13</v>
      </c>
      <c r="F553" s="195"/>
    </row>
    <row r="554">
      <c r="A554" s="145"/>
      <c r="B554" s="188" t="s">
        <v>140</v>
      </c>
      <c r="C554" s="112" t="s">
        <v>141</v>
      </c>
      <c r="D554" s="190" t="s">
        <v>7</v>
      </c>
      <c r="E554" s="190" t="s">
        <v>14</v>
      </c>
      <c r="F554" s="195"/>
    </row>
    <row r="555">
      <c r="A555" s="145"/>
      <c r="B555" s="188" t="s">
        <v>140</v>
      </c>
      <c r="C555" s="112" t="s">
        <v>141</v>
      </c>
      <c r="D555" s="190" t="s">
        <v>7</v>
      </c>
      <c r="E555" s="190" t="s">
        <v>15</v>
      </c>
      <c r="F555" s="195">
        <v>1450.0</v>
      </c>
    </row>
    <row r="556">
      <c r="A556" s="145"/>
      <c r="B556" s="188" t="s">
        <v>140</v>
      </c>
      <c r="C556" s="112" t="s">
        <v>141</v>
      </c>
      <c r="D556" s="190" t="s">
        <v>7</v>
      </c>
      <c r="E556" s="190" t="s">
        <v>16</v>
      </c>
      <c r="F556" s="195">
        <v>1300.0</v>
      </c>
    </row>
    <row r="557">
      <c r="A557" s="145"/>
      <c r="B557" s="188" t="s">
        <v>140</v>
      </c>
      <c r="C557" s="112" t="s">
        <v>141</v>
      </c>
      <c r="D557" s="190" t="s">
        <v>7</v>
      </c>
      <c r="E557" s="190" t="s">
        <v>17</v>
      </c>
      <c r="F557" s="195">
        <v>2170.0</v>
      </c>
    </row>
    <row r="558">
      <c r="A558" s="145"/>
      <c r="B558" s="188" t="s">
        <v>140</v>
      </c>
      <c r="C558" s="112" t="s">
        <v>141</v>
      </c>
      <c r="D558" s="190" t="s">
        <v>7</v>
      </c>
      <c r="E558" s="190" t="s">
        <v>18</v>
      </c>
      <c r="F558" s="195">
        <v>1800.0</v>
      </c>
    </row>
    <row r="559">
      <c r="A559" s="145"/>
      <c r="B559" s="188" t="s">
        <v>140</v>
      </c>
      <c r="C559" s="112" t="s">
        <v>141</v>
      </c>
      <c r="D559" s="190" t="s">
        <v>7</v>
      </c>
      <c r="E559" s="190" t="s">
        <v>19</v>
      </c>
      <c r="F559" s="195"/>
    </row>
    <row r="560">
      <c r="A560" s="145"/>
      <c r="B560" s="188" t="s">
        <v>140</v>
      </c>
      <c r="C560" s="112" t="s">
        <v>141</v>
      </c>
      <c r="D560" s="190" t="s">
        <v>7</v>
      </c>
      <c r="E560" s="190" t="s">
        <v>20</v>
      </c>
      <c r="F560" s="195"/>
    </row>
    <row r="561">
      <c r="A561" s="219">
        <v>30.0</v>
      </c>
      <c r="B561" s="188" t="s">
        <v>142</v>
      </c>
      <c r="C561" s="112" t="s">
        <v>141</v>
      </c>
      <c r="D561" s="190" t="s">
        <v>4</v>
      </c>
      <c r="E561" s="190" t="s">
        <v>12</v>
      </c>
      <c r="F561" s="56">
        <v>0.0</v>
      </c>
    </row>
    <row r="562">
      <c r="A562" s="145"/>
      <c r="B562" s="188" t="s">
        <v>142</v>
      </c>
      <c r="C562" s="112" t="s">
        <v>141</v>
      </c>
      <c r="D562" s="190" t="s">
        <v>4</v>
      </c>
      <c r="E562" s="190" t="s">
        <v>13</v>
      </c>
      <c r="F562" s="195"/>
    </row>
    <row r="563">
      <c r="A563" s="145"/>
      <c r="B563" s="188" t="s">
        <v>142</v>
      </c>
      <c r="C563" s="112" t="s">
        <v>141</v>
      </c>
      <c r="D563" s="190" t="s">
        <v>4</v>
      </c>
      <c r="E563" s="149" t="s">
        <v>14</v>
      </c>
      <c r="F563" s="195"/>
    </row>
    <row r="564">
      <c r="A564" s="145"/>
      <c r="B564" s="188" t="s">
        <v>142</v>
      </c>
      <c r="C564" s="112" t="s">
        <v>141</v>
      </c>
      <c r="D564" s="190" t="s">
        <v>4</v>
      </c>
      <c r="E564" s="190" t="s">
        <v>15</v>
      </c>
      <c r="F564" s="195"/>
    </row>
    <row r="565">
      <c r="A565" s="145"/>
      <c r="B565" s="188" t="s">
        <v>142</v>
      </c>
      <c r="C565" s="112" t="s">
        <v>141</v>
      </c>
      <c r="D565" s="190" t="s">
        <v>4</v>
      </c>
      <c r="E565" s="190" t="s">
        <v>16</v>
      </c>
      <c r="F565" s="195"/>
    </row>
    <row r="566">
      <c r="A566" s="145"/>
      <c r="B566" s="188" t="s">
        <v>142</v>
      </c>
      <c r="C566" s="112" t="s">
        <v>141</v>
      </c>
      <c r="D566" s="190" t="s">
        <v>4</v>
      </c>
      <c r="E566" s="190" t="s">
        <v>17</v>
      </c>
      <c r="F566" s="195"/>
    </row>
    <row r="567">
      <c r="A567" s="145"/>
      <c r="B567" s="188" t="s">
        <v>142</v>
      </c>
      <c r="C567" s="112" t="s">
        <v>141</v>
      </c>
      <c r="D567" s="190" t="s">
        <v>4</v>
      </c>
      <c r="E567" s="190" t="s">
        <v>18</v>
      </c>
      <c r="F567" s="195"/>
    </row>
    <row r="568">
      <c r="A568" s="145"/>
      <c r="B568" s="188" t="s">
        <v>142</v>
      </c>
      <c r="C568" s="112" t="s">
        <v>141</v>
      </c>
      <c r="D568" s="190" t="s">
        <v>4</v>
      </c>
      <c r="E568" s="190" t="s">
        <v>19</v>
      </c>
      <c r="F568" s="195"/>
    </row>
    <row r="569">
      <c r="A569" s="145"/>
      <c r="B569" s="188" t="s">
        <v>142</v>
      </c>
      <c r="C569" s="112" t="s">
        <v>141</v>
      </c>
      <c r="D569" s="190" t="s">
        <v>4</v>
      </c>
      <c r="E569" s="190" t="s">
        <v>20</v>
      </c>
      <c r="F569" s="195"/>
    </row>
    <row r="570">
      <c r="A570" s="145"/>
      <c r="B570" s="188" t="s">
        <v>142</v>
      </c>
      <c r="C570" s="112" t="s">
        <v>141</v>
      </c>
      <c r="D570" s="190" t="s">
        <v>7</v>
      </c>
      <c r="E570" s="190" t="s">
        <v>21</v>
      </c>
      <c r="F570" s="195"/>
    </row>
    <row r="571">
      <c r="A571" s="145"/>
      <c r="B571" s="188" t="s">
        <v>142</v>
      </c>
      <c r="C571" s="112" t="s">
        <v>141</v>
      </c>
      <c r="D571" s="190" t="s">
        <v>7</v>
      </c>
      <c r="E571" s="190" t="s">
        <v>13</v>
      </c>
      <c r="F571" s="195"/>
    </row>
    <row r="572">
      <c r="A572" s="145"/>
      <c r="B572" s="188" t="s">
        <v>142</v>
      </c>
      <c r="C572" s="112" t="s">
        <v>141</v>
      </c>
      <c r="D572" s="190" t="s">
        <v>7</v>
      </c>
      <c r="E572" s="190" t="s">
        <v>14</v>
      </c>
      <c r="F572" s="195"/>
    </row>
    <row r="573">
      <c r="A573" s="145"/>
      <c r="B573" s="188" t="s">
        <v>142</v>
      </c>
      <c r="C573" s="112" t="s">
        <v>141</v>
      </c>
      <c r="D573" s="190" t="s">
        <v>7</v>
      </c>
      <c r="E573" s="190" t="s">
        <v>15</v>
      </c>
      <c r="F573" s="195">
        <v>200.0</v>
      </c>
    </row>
    <row r="574">
      <c r="A574" s="145"/>
      <c r="B574" s="188" t="s">
        <v>142</v>
      </c>
      <c r="C574" s="112" t="s">
        <v>141</v>
      </c>
      <c r="D574" s="190" t="s">
        <v>7</v>
      </c>
      <c r="E574" s="190" t="s">
        <v>16</v>
      </c>
      <c r="F574" s="195">
        <v>300.0</v>
      </c>
    </row>
    <row r="575">
      <c r="A575" s="145"/>
      <c r="B575" s="188" t="s">
        <v>142</v>
      </c>
      <c r="C575" s="112" t="s">
        <v>141</v>
      </c>
      <c r="D575" s="190" t="s">
        <v>7</v>
      </c>
      <c r="E575" s="190" t="s">
        <v>17</v>
      </c>
      <c r="F575" s="195">
        <v>200.0</v>
      </c>
    </row>
    <row r="576">
      <c r="A576" s="145"/>
      <c r="B576" s="188" t="s">
        <v>142</v>
      </c>
      <c r="C576" s="112" t="s">
        <v>141</v>
      </c>
      <c r="D576" s="190" t="s">
        <v>7</v>
      </c>
      <c r="E576" s="190" t="s">
        <v>18</v>
      </c>
      <c r="F576" s="195">
        <v>150.0</v>
      </c>
    </row>
    <row r="577">
      <c r="A577" s="145"/>
      <c r="B577" s="188" t="s">
        <v>142</v>
      </c>
      <c r="C577" s="112" t="s">
        <v>141</v>
      </c>
      <c r="D577" s="190" t="s">
        <v>7</v>
      </c>
      <c r="E577" s="190" t="s">
        <v>19</v>
      </c>
      <c r="F577" s="195"/>
    </row>
    <row r="578">
      <c r="A578" s="145"/>
      <c r="B578" s="188" t="s">
        <v>142</v>
      </c>
      <c r="C578" s="112" t="s">
        <v>141</v>
      </c>
      <c r="D578" s="190" t="s">
        <v>7</v>
      </c>
      <c r="E578" s="190" t="s">
        <v>20</v>
      </c>
      <c r="F578" s="195"/>
    </row>
    <row r="579">
      <c r="A579" s="219">
        <v>31.0</v>
      </c>
      <c r="B579" s="188" t="s">
        <v>143</v>
      </c>
      <c r="C579" s="112" t="s">
        <v>141</v>
      </c>
      <c r="D579" s="190" t="s">
        <v>4</v>
      </c>
      <c r="E579" s="190" t="s">
        <v>12</v>
      </c>
      <c r="F579" s="56">
        <v>380.0</v>
      </c>
    </row>
    <row r="580">
      <c r="A580" s="145"/>
      <c r="B580" s="188" t="s">
        <v>143</v>
      </c>
      <c r="C580" s="112" t="s">
        <v>141</v>
      </c>
      <c r="D580" s="190" t="s">
        <v>4</v>
      </c>
      <c r="E580" s="190" t="s">
        <v>13</v>
      </c>
      <c r="F580" s="195"/>
    </row>
    <row r="581">
      <c r="A581" s="145"/>
      <c r="B581" s="188" t="s">
        <v>143</v>
      </c>
      <c r="C581" s="112" t="s">
        <v>141</v>
      </c>
      <c r="D581" s="190" t="s">
        <v>4</v>
      </c>
      <c r="E581" s="149" t="s">
        <v>14</v>
      </c>
      <c r="F581" s="195"/>
    </row>
    <row r="582">
      <c r="A582" s="145"/>
      <c r="B582" s="188" t="s">
        <v>143</v>
      </c>
      <c r="C582" s="112" t="s">
        <v>141</v>
      </c>
      <c r="D582" s="190" t="s">
        <v>4</v>
      </c>
      <c r="E582" s="190" t="s">
        <v>15</v>
      </c>
      <c r="F582" s="195"/>
    </row>
    <row r="583">
      <c r="A583" s="145"/>
      <c r="B583" s="188" t="s">
        <v>143</v>
      </c>
      <c r="C583" s="112" t="s">
        <v>141</v>
      </c>
      <c r="D583" s="190" t="s">
        <v>4</v>
      </c>
      <c r="E583" s="190" t="s">
        <v>16</v>
      </c>
      <c r="F583" s="195"/>
    </row>
    <row r="584">
      <c r="A584" s="145"/>
      <c r="B584" s="188" t="s">
        <v>143</v>
      </c>
      <c r="C584" s="112" t="s">
        <v>141</v>
      </c>
      <c r="D584" s="190" t="s">
        <v>4</v>
      </c>
      <c r="E584" s="190" t="s">
        <v>17</v>
      </c>
      <c r="F584" s="195"/>
    </row>
    <row r="585">
      <c r="A585" s="145"/>
      <c r="B585" s="188" t="s">
        <v>143</v>
      </c>
      <c r="C585" s="112" t="s">
        <v>141</v>
      </c>
      <c r="D585" s="190" t="s">
        <v>4</v>
      </c>
      <c r="E585" s="190" t="s">
        <v>18</v>
      </c>
      <c r="F585" s="195"/>
    </row>
    <row r="586">
      <c r="A586" s="145"/>
      <c r="B586" s="188" t="s">
        <v>143</v>
      </c>
      <c r="C586" s="112" t="s">
        <v>141</v>
      </c>
      <c r="D586" s="190" t="s">
        <v>4</v>
      </c>
      <c r="E586" s="190" t="s">
        <v>19</v>
      </c>
      <c r="F586" s="195"/>
    </row>
    <row r="587">
      <c r="A587" s="145"/>
      <c r="B587" s="188" t="s">
        <v>143</v>
      </c>
      <c r="C587" s="112" t="s">
        <v>141</v>
      </c>
      <c r="D587" s="190" t="s">
        <v>4</v>
      </c>
      <c r="E587" s="190" t="s">
        <v>20</v>
      </c>
      <c r="F587" s="195"/>
    </row>
    <row r="588">
      <c r="A588" s="145"/>
      <c r="B588" s="188" t="s">
        <v>143</v>
      </c>
      <c r="C588" s="112" t="s">
        <v>141</v>
      </c>
      <c r="D588" s="190" t="s">
        <v>7</v>
      </c>
      <c r="E588" s="190" t="s">
        <v>21</v>
      </c>
      <c r="F588" s="195"/>
    </row>
    <row r="589">
      <c r="A589" s="145"/>
      <c r="B589" s="188" t="s">
        <v>143</v>
      </c>
      <c r="C589" s="112" t="s">
        <v>141</v>
      </c>
      <c r="D589" s="190" t="s">
        <v>7</v>
      </c>
      <c r="E589" s="190" t="s">
        <v>13</v>
      </c>
      <c r="F589" s="195"/>
    </row>
    <row r="590">
      <c r="A590" s="145"/>
      <c r="B590" s="188" t="s">
        <v>143</v>
      </c>
      <c r="C590" s="112" t="s">
        <v>141</v>
      </c>
      <c r="D590" s="190" t="s">
        <v>7</v>
      </c>
      <c r="E590" s="190" t="s">
        <v>14</v>
      </c>
      <c r="F590" s="195"/>
    </row>
    <row r="591">
      <c r="A591" s="145"/>
      <c r="B591" s="188" t="s">
        <v>143</v>
      </c>
      <c r="C591" s="112" t="s">
        <v>141</v>
      </c>
      <c r="D591" s="190" t="s">
        <v>7</v>
      </c>
      <c r="E591" s="190" t="s">
        <v>15</v>
      </c>
      <c r="F591" s="195">
        <v>0.0</v>
      </c>
    </row>
    <row r="592">
      <c r="A592" s="145"/>
      <c r="B592" s="188" t="s">
        <v>143</v>
      </c>
      <c r="C592" s="112" t="s">
        <v>141</v>
      </c>
      <c r="D592" s="190" t="s">
        <v>7</v>
      </c>
      <c r="E592" s="190" t="s">
        <v>16</v>
      </c>
      <c r="F592" s="195">
        <v>1500.0</v>
      </c>
    </row>
    <row r="593">
      <c r="A593" s="145"/>
      <c r="B593" s="188" t="s">
        <v>143</v>
      </c>
      <c r="C593" s="112" t="s">
        <v>141</v>
      </c>
      <c r="D593" s="190" t="s">
        <v>7</v>
      </c>
      <c r="E593" s="190" t="s">
        <v>17</v>
      </c>
      <c r="F593" s="195">
        <v>399.0</v>
      </c>
    </row>
    <row r="594">
      <c r="A594" s="145"/>
      <c r="B594" s="188" t="s">
        <v>143</v>
      </c>
      <c r="C594" s="112" t="s">
        <v>141</v>
      </c>
      <c r="D594" s="190" t="s">
        <v>7</v>
      </c>
      <c r="E594" s="190" t="s">
        <v>18</v>
      </c>
      <c r="F594" s="195"/>
    </row>
    <row r="595">
      <c r="A595" s="145"/>
      <c r="B595" s="188" t="s">
        <v>143</v>
      </c>
      <c r="C595" s="112" t="s">
        <v>141</v>
      </c>
      <c r="D595" s="190" t="s">
        <v>7</v>
      </c>
      <c r="E595" s="190" t="s">
        <v>19</v>
      </c>
      <c r="F595" s="195"/>
    </row>
    <row r="596">
      <c r="A596" s="145"/>
      <c r="B596" s="188" t="s">
        <v>143</v>
      </c>
      <c r="C596" s="112" t="s">
        <v>141</v>
      </c>
      <c r="D596" s="190" t="s">
        <v>7</v>
      </c>
      <c r="E596" s="190" t="s">
        <v>20</v>
      </c>
      <c r="F596" s="195"/>
    </row>
    <row r="597">
      <c r="A597" s="219">
        <v>32.0</v>
      </c>
      <c r="B597" s="188" t="s">
        <v>144</v>
      </c>
      <c r="C597" s="112" t="s">
        <v>141</v>
      </c>
      <c r="D597" s="190" t="s">
        <v>4</v>
      </c>
      <c r="E597" s="190" t="s">
        <v>12</v>
      </c>
      <c r="F597" s="56">
        <v>130.0</v>
      </c>
    </row>
    <row r="598">
      <c r="B598" s="188" t="s">
        <v>144</v>
      </c>
      <c r="C598" s="112" t="s">
        <v>141</v>
      </c>
      <c r="D598" s="190" t="s">
        <v>4</v>
      </c>
      <c r="E598" s="190" t="s">
        <v>13</v>
      </c>
      <c r="F598" s="56"/>
    </row>
    <row r="599">
      <c r="B599" s="188" t="s">
        <v>144</v>
      </c>
      <c r="C599" s="112" t="s">
        <v>141</v>
      </c>
      <c r="D599" s="190" t="s">
        <v>4</v>
      </c>
      <c r="E599" s="149" t="s">
        <v>14</v>
      </c>
      <c r="F599" s="56"/>
    </row>
    <row r="600">
      <c r="B600" s="188" t="s">
        <v>144</v>
      </c>
      <c r="C600" s="112" t="s">
        <v>141</v>
      </c>
      <c r="D600" s="190" t="s">
        <v>4</v>
      </c>
      <c r="E600" s="190" t="s">
        <v>15</v>
      </c>
      <c r="F600" s="56"/>
    </row>
    <row r="601">
      <c r="B601" s="188" t="s">
        <v>144</v>
      </c>
      <c r="C601" s="112" t="s">
        <v>141</v>
      </c>
      <c r="D601" s="190" t="s">
        <v>4</v>
      </c>
      <c r="E601" s="190" t="s">
        <v>16</v>
      </c>
      <c r="F601" s="56"/>
    </row>
    <row r="602">
      <c r="B602" s="188" t="s">
        <v>144</v>
      </c>
      <c r="C602" s="112" t="s">
        <v>141</v>
      </c>
      <c r="D602" s="190" t="s">
        <v>4</v>
      </c>
      <c r="E602" s="190" t="s">
        <v>17</v>
      </c>
      <c r="F602" s="56"/>
    </row>
    <row r="603">
      <c r="B603" s="188" t="s">
        <v>144</v>
      </c>
      <c r="C603" s="112" t="s">
        <v>141</v>
      </c>
      <c r="D603" s="190" t="s">
        <v>4</v>
      </c>
      <c r="E603" s="190" t="s">
        <v>18</v>
      </c>
      <c r="F603" s="56"/>
    </row>
    <row r="604">
      <c r="B604" s="188" t="s">
        <v>144</v>
      </c>
      <c r="C604" s="112" t="s">
        <v>141</v>
      </c>
      <c r="D604" s="190" t="s">
        <v>4</v>
      </c>
      <c r="E604" s="190" t="s">
        <v>19</v>
      </c>
      <c r="F604" s="56"/>
    </row>
    <row r="605">
      <c r="B605" s="188" t="s">
        <v>144</v>
      </c>
      <c r="C605" s="112" t="s">
        <v>141</v>
      </c>
      <c r="D605" s="190" t="s">
        <v>4</v>
      </c>
      <c r="E605" s="190" t="s">
        <v>20</v>
      </c>
      <c r="F605" s="56"/>
    </row>
    <row r="606">
      <c r="B606" s="188" t="s">
        <v>144</v>
      </c>
      <c r="C606" s="112" t="s">
        <v>141</v>
      </c>
      <c r="D606" s="190" t="s">
        <v>7</v>
      </c>
      <c r="E606" s="190" t="s">
        <v>21</v>
      </c>
      <c r="F606" s="56"/>
    </row>
    <row r="607">
      <c r="B607" s="188" t="s">
        <v>144</v>
      </c>
      <c r="C607" s="112" t="s">
        <v>141</v>
      </c>
      <c r="D607" s="190" t="s">
        <v>7</v>
      </c>
      <c r="E607" s="190" t="s">
        <v>13</v>
      </c>
      <c r="F607" s="56"/>
    </row>
    <row r="608">
      <c r="B608" s="188" t="s">
        <v>144</v>
      </c>
      <c r="C608" s="112" t="s">
        <v>141</v>
      </c>
      <c r="D608" s="190" t="s">
        <v>7</v>
      </c>
      <c r="E608" s="190" t="s">
        <v>14</v>
      </c>
      <c r="F608" s="56">
        <v>1680.0</v>
      </c>
    </row>
    <row r="609">
      <c r="B609" s="188" t="s">
        <v>144</v>
      </c>
      <c r="C609" s="112" t="s">
        <v>141</v>
      </c>
      <c r="D609" s="190" t="s">
        <v>7</v>
      </c>
      <c r="E609" s="190" t="s">
        <v>15</v>
      </c>
      <c r="F609" s="56">
        <v>2400.0</v>
      </c>
    </row>
    <row r="610">
      <c r="B610" s="188" t="s">
        <v>144</v>
      </c>
      <c r="C610" s="112" t="s">
        <v>141</v>
      </c>
      <c r="D610" s="190" t="s">
        <v>7</v>
      </c>
      <c r="E610" s="190" t="s">
        <v>16</v>
      </c>
      <c r="F610" s="56">
        <v>2500.0</v>
      </c>
    </row>
    <row r="611">
      <c r="B611" s="188" t="s">
        <v>144</v>
      </c>
      <c r="C611" s="112" t="s">
        <v>141</v>
      </c>
      <c r="D611" s="190" t="s">
        <v>7</v>
      </c>
      <c r="E611" s="190" t="s">
        <v>17</v>
      </c>
      <c r="F611" s="56">
        <v>0.0</v>
      </c>
    </row>
    <row r="612">
      <c r="B612" s="188" t="s">
        <v>144</v>
      </c>
      <c r="C612" s="112" t="s">
        <v>141</v>
      </c>
      <c r="D612" s="190" t="s">
        <v>7</v>
      </c>
      <c r="E612" s="190" t="s">
        <v>18</v>
      </c>
      <c r="F612" s="56">
        <v>147.0</v>
      </c>
    </row>
    <row r="613">
      <c r="B613" s="188" t="s">
        <v>144</v>
      </c>
      <c r="C613" s="112" t="s">
        <v>141</v>
      </c>
      <c r="D613" s="190" t="s">
        <v>7</v>
      </c>
      <c r="E613" s="190" t="s">
        <v>19</v>
      </c>
      <c r="F613" s="56"/>
    </row>
    <row r="614">
      <c r="B614" s="188" t="s">
        <v>144</v>
      </c>
      <c r="C614" s="112" t="s">
        <v>141</v>
      </c>
      <c r="D614" s="190" t="s">
        <v>7</v>
      </c>
      <c r="E614" s="190" t="s">
        <v>20</v>
      </c>
      <c r="F614" s="56"/>
    </row>
    <row r="615">
      <c r="A615" s="219">
        <v>33.0</v>
      </c>
      <c r="B615" s="188" t="s">
        <v>145</v>
      </c>
      <c r="C615" s="112" t="s">
        <v>141</v>
      </c>
      <c r="D615" s="190" t="s">
        <v>4</v>
      </c>
      <c r="E615" s="190" t="s">
        <v>12</v>
      </c>
      <c r="F615" s="56">
        <v>44.0</v>
      </c>
    </row>
    <row r="616">
      <c r="A616" s="145"/>
      <c r="B616" s="188" t="s">
        <v>145</v>
      </c>
      <c r="C616" s="112" t="s">
        <v>141</v>
      </c>
      <c r="D616" s="190" t="s">
        <v>4</v>
      </c>
      <c r="E616" s="190" t="s">
        <v>13</v>
      </c>
      <c r="F616" s="195"/>
    </row>
    <row r="617">
      <c r="A617" s="145"/>
      <c r="B617" s="188" t="s">
        <v>145</v>
      </c>
      <c r="C617" s="112" t="s">
        <v>141</v>
      </c>
      <c r="D617" s="190" t="s">
        <v>4</v>
      </c>
      <c r="E617" s="149" t="s">
        <v>14</v>
      </c>
      <c r="F617" s="195"/>
    </row>
    <row r="618">
      <c r="A618" s="145"/>
      <c r="B618" s="188" t="s">
        <v>145</v>
      </c>
      <c r="C618" s="112" t="s">
        <v>141</v>
      </c>
      <c r="D618" s="190" t="s">
        <v>4</v>
      </c>
      <c r="E618" s="190" t="s">
        <v>15</v>
      </c>
      <c r="F618" s="195"/>
    </row>
    <row r="619">
      <c r="A619" s="145"/>
      <c r="B619" s="188" t="s">
        <v>145</v>
      </c>
      <c r="C619" s="112" t="s">
        <v>141</v>
      </c>
      <c r="D619" s="190" t="s">
        <v>4</v>
      </c>
      <c r="E619" s="190" t="s">
        <v>16</v>
      </c>
      <c r="F619" s="195"/>
    </row>
    <row r="620">
      <c r="A620" s="145"/>
      <c r="B620" s="188" t="s">
        <v>145</v>
      </c>
      <c r="C620" s="112" t="s">
        <v>141</v>
      </c>
      <c r="D620" s="190" t="s">
        <v>4</v>
      </c>
      <c r="E620" s="190" t="s">
        <v>17</v>
      </c>
      <c r="F620" s="195" t="s">
        <v>146</v>
      </c>
    </row>
    <row r="621">
      <c r="A621" s="145"/>
      <c r="B621" s="188" t="s">
        <v>145</v>
      </c>
      <c r="C621" s="112" t="s">
        <v>141</v>
      </c>
      <c r="D621" s="190" t="s">
        <v>4</v>
      </c>
      <c r="E621" s="190" t="s">
        <v>18</v>
      </c>
      <c r="F621" s="195"/>
    </row>
    <row r="622">
      <c r="A622" s="145"/>
      <c r="B622" s="188" t="s">
        <v>145</v>
      </c>
      <c r="C622" s="112" t="s">
        <v>141</v>
      </c>
      <c r="D622" s="190" t="s">
        <v>4</v>
      </c>
      <c r="E622" s="190" t="s">
        <v>19</v>
      </c>
      <c r="F622" s="195"/>
    </row>
    <row r="623">
      <c r="A623" s="145"/>
      <c r="B623" s="188" t="s">
        <v>145</v>
      </c>
      <c r="C623" s="112" t="s">
        <v>141</v>
      </c>
      <c r="D623" s="190" t="s">
        <v>4</v>
      </c>
      <c r="E623" s="190" t="s">
        <v>20</v>
      </c>
      <c r="F623" s="195"/>
    </row>
    <row r="624">
      <c r="A624" s="145"/>
      <c r="B624" s="188" t="s">
        <v>145</v>
      </c>
      <c r="C624" s="112" t="s">
        <v>141</v>
      </c>
      <c r="D624" s="190" t="s">
        <v>7</v>
      </c>
      <c r="E624" s="190" t="s">
        <v>21</v>
      </c>
      <c r="F624" s="195"/>
    </row>
    <row r="625">
      <c r="A625" s="145"/>
      <c r="B625" s="188" t="s">
        <v>145</v>
      </c>
      <c r="C625" s="112" t="s">
        <v>141</v>
      </c>
      <c r="D625" s="190" t="s">
        <v>7</v>
      </c>
      <c r="E625" s="190" t="s">
        <v>13</v>
      </c>
      <c r="F625" s="195"/>
    </row>
    <row r="626">
      <c r="A626" s="145"/>
      <c r="B626" s="188" t="s">
        <v>145</v>
      </c>
      <c r="C626" s="112" t="s">
        <v>141</v>
      </c>
      <c r="D626" s="190" t="s">
        <v>7</v>
      </c>
      <c r="E626" s="190" t="s">
        <v>14</v>
      </c>
      <c r="F626" s="195">
        <v>950.0</v>
      </c>
    </row>
    <row r="627">
      <c r="A627" s="145"/>
      <c r="B627" s="188" t="s">
        <v>145</v>
      </c>
      <c r="C627" s="112" t="s">
        <v>141</v>
      </c>
      <c r="D627" s="190" t="s">
        <v>7</v>
      </c>
      <c r="E627" s="190" t="s">
        <v>15</v>
      </c>
      <c r="F627" s="195">
        <v>0.0</v>
      </c>
    </row>
    <row r="628">
      <c r="A628" s="145"/>
      <c r="B628" s="188" t="s">
        <v>145</v>
      </c>
      <c r="C628" s="112" t="s">
        <v>141</v>
      </c>
      <c r="D628" s="190" t="s">
        <v>7</v>
      </c>
      <c r="E628" s="190" t="s">
        <v>16</v>
      </c>
      <c r="F628" s="195">
        <v>0.0</v>
      </c>
    </row>
    <row r="629">
      <c r="A629" s="145"/>
      <c r="B629" s="188" t="s">
        <v>145</v>
      </c>
      <c r="C629" s="112" t="s">
        <v>141</v>
      </c>
      <c r="D629" s="190" t="s">
        <v>7</v>
      </c>
      <c r="E629" s="190" t="s">
        <v>17</v>
      </c>
      <c r="F629" s="195">
        <v>1100.0</v>
      </c>
    </row>
    <row r="630">
      <c r="A630" s="145"/>
      <c r="B630" s="188" t="s">
        <v>145</v>
      </c>
      <c r="C630" s="112" t="s">
        <v>141</v>
      </c>
      <c r="D630" s="190" t="s">
        <v>7</v>
      </c>
      <c r="E630" s="190" t="s">
        <v>18</v>
      </c>
      <c r="F630" s="195">
        <v>0.0</v>
      </c>
    </row>
    <row r="631">
      <c r="A631" s="145"/>
      <c r="B631" s="188" t="s">
        <v>145</v>
      </c>
      <c r="C631" s="112" t="s">
        <v>141</v>
      </c>
      <c r="D631" s="190" t="s">
        <v>7</v>
      </c>
      <c r="E631" s="190" t="s">
        <v>19</v>
      </c>
      <c r="F631" s="195"/>
    </row>
    <row r="632">
      <c r="A632" s="145"/>
      <c r="B632" s="188" t="s">
        <v>145</v>
      </c>
      <c r="C632" s="112" t="s">
        <v>141</v>
      </c>
      <c r="D632" s="190" t="s">
        <v>7</v>
      </c>
      <c r="E632" s="190" t="s">
        <v>20</v>
      </c>
      <c r="F632" s="195"/>
    </row>
    <row r="633">
      <c r="A633" s="219">
        <v>34.0</v>
      </c>
      <c r="B633" s="188" t="s">
        <v>147</v>
      </c>
      <c r="C633" s="112" t="s">
        <v>141</v>
      </c>
      <c r="D633" s="190" t="s">
        <v>4</v>
      </c>
      <c r="E633" s="190" t="s">
        <v>12</v>
      </c>
      <c r="F633" s="56">
        <v>795.0</v>
      </c>
    </row>
    <row r="634">
      <c r="B634" s="188" t="s">
        <v>147</v>
      </c>
      <c r="C634" s="112" t="s">
        <v>141</v>
      </c>
      <c r="D634" s="190" t="s">
        <v>4</v>
      </c>
      <c r="E634" s="190" t="s">
        <v>13</v>
      </c>
      <c r="F634" s="56"/>
    </row>
    <row r="635">
      <c r="B635" s="188" t="s">
        <v>147</v>
      </c>
      <c r="C635" s="112" t="s">
        <v>141</v>
      </c>
      <c r="D635" s="190" t="s">
        <v>4</v>
      </c>
      <c r="E635" s="149" t="s">
        <v>14</v>
      </c>
      <c r="F635" s="56"/>
    </row>
    <row r="636">
      <c r="B636" s="188" t="s">
        <v>147</v>
      </c>
      <c r="C636" s="112" t="s">
        <v>141</v>
      </c>
      <c r="D636" s="190" t="s">
        <v>4</v>
      </c>
      <c r="E636" s="190" t="s">
        <v>15</v>
      </c>
      <c r="F636" s="56"/>
    </row>
    <row r="637">
      <c r="B637" s="188" t="s">
        <v>147</v>
      </c>
      <c r="C637" s="112" t="s">
        <v>141</v>
      </c>
      <c r="D637" s="190" t="s">
        <v>4</v>
      </c>
      <c r="E637" s="190" t="s">
        <v>16</v>
      </c>
      <c r="F637" s="56"/>
    </row>
    <row r="638">
      <c r="B638" s="188" t="s">
        <v>147</v>
      </c>
      <c r="C638" s="112" t="s">
        <v>141</v>
      </c>
      <c r="D638" s="190" t="s">
        <v>4</v>
      </c>
      <c r="E638" s="190" t="s">
        <v>17</v>
      </c>
      <c r="F638" s="56"/>
    </row>
    <row r="639">
      <c r="B639" s="188" t="s">
        <v>147</v>
      </c>
      <c r="C639" s="112" t="s">
        <v>141</v>
      </c>
      <c r="D639" s="190" t="s">
        <v>4</v>
      </c>
      <c r="E639" s="190" t="s">
        <v>18</v>
      </c>
      <c r="F639" s="56"/>
    </row>
    <row r="640">
      <c r="B640" s="188" t="s">
        <v>147</v>
      </c>
      <c r="C640" s="112" t="s">
        <v>141</v>
      </c>
      <c r="D640" s="190" t="s">
        <v>4</v>
      </c>
      <c r="E640" s="190" t="s">
        <v>19</v>
      </c>
      <c r="F640" s="56"/>
    </row>
    <row r="641">
      <c r="B641" s="188" t="s">
        <v>147</v>
      </c>
      <c r="C641" s="112" t="s">
        <v>141</v>
      </c>
      <c r="D641" s="190" t="s">
        <v>4</v>
      </c>
      <c r="E641" s="190" t="s">
        <v>20</v>
      </c>
      <c r="F641" s="56"/>
    </row>
    <row r="642">
      <c r="B642" s="188" t="s">
        <v>147</v>
      </c>
      <c r="C642" s="112" t="s">
        <v>141</v>
      </c>
      <c r="D642" s="190" t="s">
        <v>7</v>
      </c>
      <c r="E642" s="190" t="s">
        <v>21</v>
      </c>
      <c r="F642" s="56"/>
    </row>
    <row r="643">
      <c r="B643" s="188" t="s">
        <v>147</v>
      </c>
      <c r="C643" s="112" t="s">
        <v>141</v>
      </c>
      <c r="D643" s="190" t="s">
        <v>7</v>
      </c>
      <c r="E643" s="190" t="s">
        <v>13</v>
      </c>
      <c r="F643" s="56"/>
    </row>
    <row r="644">
      <c r="B644" s="188" t="s">
        <v>147</v>
      </c>
      <c r="C644" s="112" t="s">
        <v>141</v>
      </c>
      <c r="D644" s="190" t="s">
        <v>7</v>
      </c>
      <c r="E644" s="190" t="s">
        <v>14</v>
      </c>
      <c r="F644" s="56"/>
    </row>
    <row r="645">
      <c r="B645" s="188" t="s">
        <v>147</v>
      </c>
      <c r="C645" s="112" t="s">
        <v>141</v>
      </c>
      <c r="D645" s="190" t="s">
        <v>7</v>
      </c>
      <c r="E645" s="190" t="s">
        <v>15</v>
      </c>
      <c r="F645" s="56">
        <v>900.0</v>
      </c>
    </row>
    <row r="646">
      <c r="A646" s="145"/>
      <c r="B646" s="188" t="s">
        <v>147</v>
      </c>
      <c r="C646" s="112" t="s">
        <v>141</v>
      </c>
      <c r="D646" s="190" t="s">
        <v>7</v>
      </c>
      <c r="E646" s="190" t="s">
        <v>16</v>
      </c>
      <c r="F646" s="195">
        <v>100.0</v>
      </c>
    </row>
    <row r="647">
      <c r="A647" s="145"/>
      <c r="B647" s="188" t="s">
        <v>147</v>
      </c>
      <c r="C647" s="112" t="s">
        <v>141</v>
      </c>
      <c r="D647" s="190" t="s">
        <v>7</v>
      </c>
      <c r="E647" s="190" t="s">
        <v>17</v>
      </c>
      <c r="F647" s="195">
        <v>1600.0</v>
      </c>
    </row>
    <row r="648">
      <c r="A648" s="145"/>
      <c r="B648" s="188" t="s">
        <v>147</v>
      </c>
      <c r="C648" s="112" t="s">
        <v>141</v>
      </c>
      <c r="D648" s="190" t="s">
        <v>7</v>
      </c>
      <c r="E648" s="190" t="s">
        <v>18</v>
      </c>
      <c r="F648" s="195">
        <v>1900.0</v>
      </c>
    </row>
    <row r="649">
      <c r="A649" s="145"/>
      <c r="B649" s="188" t="s">
        <v>147</v>
      </c>
      <c r="C649" s="112" t="s">
        <v>141</v>
      </c>
      <c r="D649" s="190" t="s">
        <v>7</v>
      </c>
      <c r="E649" s="190" t="s">
        <v>19</v>
      </c>
      <c r="F649" s="195"/>
    </row>
    <row r="650">
      <c r="A650" s="145"/>
      <c r="B650" s="188" t="s">
        <v>147</v>
      </c>
      <c r="C650" s="112" t="s">
        <v>141</v>
      </c>
      <c r="D650" s="190" t="s">
        <v>7</v>
      </c>
      <c r="E650" s="190" t="s">
        <v>20</v>
      </c>
      <c r="F650" s="195"/>
    </row>
    <row r="651">
      <c r="A651" s="219">
        <v>35.0</v>
      </c>
      <c r="B651" s="188" t="s">
        <v>148</v>
      </c>
      <c r="C651" s="112" t="s">
        <v>141</v>
      </c>
      <c r="D651" s="190" t="s">
        <v>4</v>
      </c>
      <c r="E651" s="190" t="s">
        <v>12</v>
      </c>
      <c r="F651" s="56">
        <v>18.0</v>
      </c>
    </row>
    <row r="652">
      <c r="A652" s="145"/>
      <c r="B652" s="188" t="s">
        <v>148</v>
      </c>
      <c r="C652" s="112" t="s">
        <v>141</v>
      </c>
      <c r="D652" s="190" t="s">
        <v>4</v>
      </c>
      <c r="E652" s="190" t="s">
        <v>13</v>
      </c>
      <c r="F652" s="195"/>
    </row>
    <row r="653">
      <c r="A653" s="145"/>
      <c r="B653" s="188" t="s">
        <v>148</v>
      </c>
      <c r="C653" s="112" t="s">
        <v>141</v>
      </c>
      <c r="D653" s="190" t="s">
        <v>4</v>
      </c>
      <c r="E653" s="149" t="s">
        <v>14</v>
      </c>
      <c r="F653" s="195"/>
    </row>
    <row r="654">
      <c r="A654" s="145"/>
      <c r="B654" s="188" t="s">
        <v>148</v>
      </c>
      <c r="C654" s="112" t="s">
        <v>141</v>
      </c>
      <c r="D654" s="190" t="s">
        <v>4</v>
      </c>
      <c r="E654" s="190" t="s">
        <v>15</v>
      </c>
      <c r="F654" s="195"/>
    </row>
    <row r="655">
      <c r="A655" s="145"/>
      <c r="B655" s="188" t="s">
        <v>148</v>
      </c>
      <c r="C655" s="112" t="s">
        <v>141</v>
      </c>
      <c r="D655" s="190" t="s">
        <v>4</v>
      </c>
      <c r="E655" s="190" t="s">
        <v>16</v>
      </c>
      <c r="F655" s="195"/>
    </row>
    <row r="656">
      <c r="A656" s="145"/>
      <c r="B656" s="188" t="s">
        <v>148</v>
      </c>
      <c r="C656" s="112" t="s">
        <v>141</v>
      </c>
      <c r="D656" s="190" t="s">
        <v>4</v>
      </c>
      <c r="E656" s="190" t="s">
        <v>17</v>
      </c>
      <c r="F656" s="195"/>
    </row>
    <row r="657">
      <c r="A657" s="145"/>
      <c r="B657" s="188" t="s">
        <v>148</v>
      </c>
      <c r="C657" s="112" t="s">
        <v>141</v>
      </c>
      <c r="D657" s="190" t="s">
        <v>4</v>
      </c>
      <c r="E657" s="190" t="s">
        <v>18</v>
      </c>
      <c r="F657" s="195"/>
    </row>
    <row r="658">
      <c r="A658" s="145"/>
      <c r="B658" s="188" t="s">
        <v>148</v>
      </c>
      <c r="C658" s="112" t="s">
        <v>141</v>
      </c>
      <c r="D658" s="190" t="s">
        <v>4</v>
      </c>
      <c r="E658" s="190" t="s">
        <v>19</v>
      </c>
      <c r="F658" s="195"/>
    </row>
    <row r="659">
      <c r="A659" s="145"/>
      <c r="B659" s="188" t="s">
        <v>148</v>
      </c>
      <c r="C659" s="112" t="s">
        <v>141</v>
      </c>
      <c r="D659" s="190" t="s">
        <v>4</v>
      </c>
      <c r="E659" s="190" t="s">
        <v>20</v>
      </c>
      <c r="F659" s="195"/>
    </row>
    <row r="660">
      <c r="A660" s="145"/>
      <c r="B660" s="188" t="s">
        <v>148</v>
      </c>
      <c r="C660" s="112" t="s">
        <v>141</v>
      </c>
      <c r="D660" s="190" t="s">
        <v>7</v>
      </c>
      <c r="E660" s="190" t="s">
        <v>21</v>
      </c>
      <c r="F660" s="195"/>
    </row>
    <row r="661">
      <c r="A661" s="145"/>
      <c r="B661" s="188" t="s">
        <v>148</v>
      </c>
      <c r="C661" s="112" t="s">
        <v>141</v>
      </c>
      <c r="D661" s="190" t="s">
        <v>7</v>
      </c>
      <c r="E661" s="190" t="s">
        <v>13</v>
      </c>
      <c r="F661" s="195"/>
    </row>
    <row r="662">
      <c r="A662" s="145"/>
      <c r="B662" s="188" t="s">
        <v>148</v>
      </c>
      <c r="C662" s="112" t="s">
        <v>141</v>
      </c>
      <c r="D662" s="190" t="s">
        <v>7</v>
      </c>
      <c r="E662" s="190" t="s">
        <v>14</v>
      </c>
      <c r="F662" s="195"/>
    </row>
    <row r="663">
      <c r="A663" s="145"/>
      <c r="B663" s="188" t="s">
        <v>148</v>
      </c>
      <c r="C663" s="112" t="s">
        <v>141</v>
      </c>
      <c r="D663" s="190" t="s">
        <v>7</v>
      </c>
      <c r="E663" s="190" t="s">
        <v>15</v>
      </c>
      <c r="F663" s="195">
        <v>1000.0</v>
      </c>
    </row>
    <row r="664">
      <c r="A664" s="145"/>
      <c r="B664" s="188" t="s">
        <v>148</v>
      </c>
      <c r="C664" s="112" t="s">
        <v>141</v>
      </c>
      <c r="D664" s="190" t="s">
        <v>7</v>
      </c>
      <c r="E664" s="190" t="s">
        <v>16</v>
      </c>
      <c r="F664" s="195">
        <v>200.0</v>
      </c>
    </row>
    <row r="665">
      <c r="A665" s="145"/>
      <c r="B665" s="188" t="s">
        <v>148</v>
      </c>
      <c r="C665" s="112" t="s">
        <v>141</v>
      </c>
      <c r="D665" s="190" t="s">
        <v>7</v>
      </c>
      <c r="E665" s="190" t="s">
        <v>17</v>
      </c>
      <c r="F665" s="195">
        <v>300.0</v>
      </c>
    </row>
    <row r="666">
      <c r="A666" s="145"/>
      <c r="B666" s="188" t="s">
        <v>148</v>
      </c>
      <c r="C666" s="112" t="s">
        <v>141</v>
      </c>
      <c r="D666" s="190" t="s">
        <v>7</v>
      </c>
      <c r="E666" s="190" t="s">
        <v>18</v>
      </c>
      <c r="F666" s="195">
        <v>400.0</v>
      </c>
    </row>
    <row r="667">
      <c r="A667" s="145"/>
      <c r="B667" s="188" t="s">
        <v>148</v>
      </c>
      <c r="C667" s="112" t="s">
        <v>141</v>
      </c>
      <c r="D667" s="190" t="s">
        <v>7</v>
      </c>
      <c r="E667" s="190" t="s">
        <v>19</v>
      </c>
      <c r="F667" s="195">
        <v>400.0</v>
      </c>
    </row>
    <row r="668">
      <c r="A668" s="145"/>
      <c r="B668" s="188" t="s">
        <v>148</v>
      </c>
      <c r="C668" s="112" t="s">
        <v>141</v>
      </c>
      <c r="D668" s="190" t="s">
        <v>7</v>
      </c>
      <c r="E668" s="190" t="s">
        <v>20</v>
      </c>
      <c r="F668" s="195"/>
    </row>
    <row r="669">
      <c r="A669" s="239">
        <v>36.0</v>
      </c>
      <c r="B669" s="188" t="s">
        <v>149</v>
      </c>
      <c r="C669" s="112" t="s">
        <v>141</v>
      </c>
      <c r="D669" s="190" t="s">
        <v>4</v>
      </c>
      <c r="E669" s="190" t="s">
        <v>12</v>
      </c>
      <c r="F669" s="56">
        <v>5.0</v>
      </c>
    </row>
    <row r="670">
      <c r="A670" s="145"/>
      <c r="B670" s="188" t="s">
        <v>149</v>
      </c>
      <c r="C670" s="112" t="s">
        <v>141</v>
      </c>
      <c r="D670" s="190" t="s">
        <v>4</v>
      </c>
      <c r="E670" s="190" t="s">
        <v>13</v>
      </c>
      <c r="F670" s="195"/>
    </row>
    <row r="671">
      <c r="A671" s="145"/>
      <c r="B671" s="188" t="s">
        <v>149</v>
      </c>
      <c r="C671" s="112" t="s">
        <v>141</v>
      </c>
      <c r="D671" s="190" t="s">
        <v>4</v>
      </c>
      <c r="E671" s="149" t="s">
        <v>14</v>
      </c>
      <c r="F671" s="195"/>
    </row>
    <row r="672">
      <c r="A672" s="145"/>
      <c r="B672" s="188" t="s">
        <v>149</v>
      </c>
      <c r="C672" s="112" t="s">
        <v>141</v>
      </c>
      <c r="D672" s="190" t="s">
        <v>4</v>
      </c>
      <c r="E672" s="190" t="s">
        <v>15</v>
      </c>
      <c r="F672" s="195"/>
    </row>
    <row r="673">
      <c r="B673" s="188" t="s">
        <v>149</v>
      </c>
      <c r="C673" s="112" t="s">
        <v>141</v>
      </c>
      <c r="D673" s="190" t="s">
        <v>4</v>
      </c>
      <c r="E673" s="190" t="s">
        <v>16</v>
      </c>
      <c r="F673" s="56"/>
    </row>
    <row r="674">
      <c r="B674" s="188" t="s">
        <v>149</v>
      </c>
      <c r="C674" s="112" t="s">
        <v>141</v>
      </c>
      <c r="D674" s="190" t="s">
        <v>4</v>
      </c>
      <c r="E674" s="190" t="s">
        <v>17</v>
      </c>
      <c r="F674" s="56"/>
    </row>
    <row r="675">
      <c r="B675" s="188" t="s">
        <v>149</v>
      </c>
      <c r="C675" s="112" t="s">
        <v>141</v>
      </c>
      <c r="D675" s="190" t="s">
        <v>4</v>
      </c>
      <c r="E675" s="190" t="s">
        <v>18</v>
      </c>
      <c r="F675" s="56"/>
    </row>
    <row r="676">
      <c r="B676" s="188" t="s">
        <v>149</v>
      </c>
      <c r="C676" s="112" t="s">
        <v>141</v>
      </c>
      <c r="D676" s="190" t="s">
        <v>4</v>
      </c>
      <c r="E676" s="190" t="s">
        <v>19</v>
      </c>
      <c r="F676" s="56"/>
    </row>
    <row r="677">
      <c r="B677" s="188" t="s">
        <v>149</v>
      </c>
      <c r="C677" s="112" t="s">
        <v>141</v>
      </c>
      <c r="D677" s="190" t="s">
        <v>4</v>
      </c>
      <c r="E677" s="190" t="s">
        <v>20</v>
      </c>
      <c r="F677" s="56"/>
    </row>
    <row r="678">
      <c r="B678" s="188" t="s">
        <v>149</v>
      </c>
      <c r="C678" s="112" t="s">
        <v>141</v>
      </c>
      <c r="D678" s="190" t="s">
        <v>7</v>
      </c>
      <c r="E678" s="190" t="s">
        <v>21</v>
      </c>
      <c r="F678" s="56"/>
    </row>
    <row r="679">
      <c r="B679" s="188" t="s">
        <v>149</v>
      </c>
      <c r="C679" s="112" t="s">
        <v>141</v>
      </c>
      <c r="D679" s="190" t="s">
        <v>7</v>
      </c>
      <c r="E679" s="190" t="s">
        <v>13</v>
      </c>
      <c r="F679" s="56"/>
    </row>
    <row r="680">
      <c r="B680" s="188" t="s">
        <v>149</v>
      </c>
      <c r="C680" s="112" t="s">
        <v>141</v>
      </c>
      <c r="D680" s="190" t="s">
        <v>7</v>
      </c>
      <c r="E680" s="190" t="s">
        <v>14</v>
      </c>
      <c r="F680" s="56">
        <v>373.0</v>
      </c>
    </row>
    <row r="681">
      <c r="B681" s="188" t="s">
        <v>149</v>
      </c>
      <c r="C681" s="112" t="s">
        <v>141</v>
      </c>
      <c r="D681" s="190" t="s">
        <v>7</v>
      </c>
      <c r="E681" s="190" t="s">
        <v>15</v>
      </c>
      <c r="F681" s="56">
        <v>518.0</v>
      </c>
    </row>
    <row r="682">
      <c r="B682" s="188" t="s">
        <v>149</v>
      </c>
      <c r="C682" s="112" t="s">
        <v>141</v>
      </c>
      <c r="D682" s="190" t="s">
        <v>7</v>
      </c>
      <c r="E682" s="190" t="s">
        <v>16</v>
      </c>
      <c r="F682" s="56">
        <v>348.0</v>
      </c>
    </row>
    <row r="683">
      <c r="B683" s="188" t="s">
        <v>149</v>
      </c>
      <c r="C683" s="112" t="s">
        <v>141</v>
      </c>
      <c r="D683" s="190" t="s">
        <v>7</v>
      </c>
      <c r="E683" s="190" t="s">
        <v>17</v>
      </c>
      <c r="F683" s="56">
        <v>1448.0</v>
      </c>
    </row>
    <row r="684">
      <c r="B684" s="188" t="s">
        <v>149</v>
      </c>
      <c r="C684" s="112" t="s">
        <v>141</v>
      </c>
      <c r="D684" s="190" t="s">
        <v>7</v>
      </c>
      <c r="E684" s="190" t="s">
        <v>18</v>
      </c>
      <c r="F684" s="56">
        <v>1647.0</v>
      </c>
    </row>
    <row r="685">
      <c r="A685" s="145"/>
      <c r="B685" s="188" t="s">
        <v>149</v>
      </c>
      <c r="C685" s="112" t="s">
        <v>141</v>
      </c>
      <c r="D685" s="190" t="s">
        <v>7</v>
      </c>
      <c r="E685" s="190" t="s">
        <v>19</v>
      </c>
      <c r="F685" s="195"/>
    </row>
    <row r="686">
      <c r="A686" s="145"/>
      <c r="B686" s="188" t="s">
        <v>149</v>
      </c>
      <c r="C686" s="112" t="s">
        <v>141</v>
      </c>
      <c r="D686" s="190" t="s">
        <v>7</v>
      </c>
      <c r="E686" s="190" t="s">
        <v>20</v>
      </c>
      <c r="F686" s="195"/>
    </row>
    <row r="687">
      <c r="A687" s="219">
        <v>37.0</v>
      </c>
      <c r="B687" s="188" t="s">
        <v>150</v>
      </c>
      <c r="C687" s="112" t="s">
        <v>151</v>
      </c>
      <c r="D687" s="190" t="s">
        <v>4</v>
      </c>
      <c r="E687" s="190" t="s">
        <v>12</v>
      </c>
      <c r="F687" s="56"/>
    </row>
    <row r="688">
      <c r="A688" s="145"/>
      <c r="B688" s="188" t="s">
        <v>150</v>
      </c>
      <c r="C688" s="112" t="s">
        <v>151</v>
      </c>
      <c r="D688" s="190" t="s">
        <v>4</v>
      </c>
      <c r="E688" s="190" t="s">
        <v>13</v>
      </c>
      <c r="F688" s="195"/>
    </row>
    <row r="689">
      <c r="A689" s="145"/>
      <c r="B689" s="188" t="s">
        <v>150</v>
      </c>
      <c r="C689" s="112" t="s">
        <v>151</v>
      </c>
      <c r="D689" s="190" t="s">
        <v>4</v>
      </c>
      <c r="E689" s="149" t="s">
        <v>14</v>
      </c>
      <c r="F689" s="195"/>
    </row>
    <row r="690">
      <c r="A690" s="145"/>
      <c r="B690" s="188" t="s">
        <v>150</v>
      </c>
      <c r="C690" s="112" t="s">
        <v>151</v>
      </c>
      <c r="D690" s="190" t="s">
        <v>4</v>
      </c>
      <c r="E690" s="190" t="s">
        <v>15</v>
      </c>
      <c r="F690" s="195"/>
    </row>
    <row r="691">
      <c r="A691" s="145"/>
      <c r="B691" s="188" t="s">
        <v>150</v>
      </c>
      <c r="C691" s="112" t="s">
        <v>151</v>
      </c>
      <c r="D691" s="190" t="s">
        <v>4</v>
      </c>
      <c r="E691" s="190" t="s">
        <v>16</v>
      </c>
      <c r="F691" s="195"/>
    </row>
    <row r="692">
      <c r="A692" s="145"/>
      <c r="B692" s="188" t="s">
        <v>150</v>
      </c>
      <c r="C692" s="112" t="s">
        <v>151</v>
      </c>
      <c r="D692" s="190" t="s">
        <v>4</v>
      </c>
      <c r="E692" s="190" t="s">
        <v>17</v>
      </c>
      <c r="F692" s="195"/>
    </row>
    <row r="693">
      <c r="A693" s="145"/>
      <c r="B693" s="188" t="s">
        <v>150</v>
      </c>
      <c r="C693" s="112" t="s">
        <v>151</v>
      </c>
      <c r="D693" s="190" t="s">
        <v>4</v>
      </c>
      <c r="E693" s="190" t="s">
        <v>18</v>
      </c>
      <c r="F693" s="195"/>
    </row>
    <row r="694">
      <c r="A694" s="145"/>
      <c r="B694" s="188" t="s">
        <v>150</v>
      </c>
      <c r="C694" s="112" t="s">
        <v>151</v>
      </c>
      <c r="D694" s="190" t="s">
        <v>4</v>
      </c>
      <c r="E694" s="190" t="s">
        <v>19</v>
      </c>
      <c r="F694" s="195"/>
    </row>
    <row r="695">
      <c r="A695" s="145"/>
      <c r="B695" s="188" t="s">
        <v>150</v>
      </c>
      <c r="C695" s="112" t="s">
        <v>151</v>
      </c>
      <c r="D695" s="190" t="s">
        <v>4</v>
      </c>
      <c r="E695" s="190" t="s">
        <v>20</v>
      </c>
      <c r="F695" s="195"/>
    </row>
    <row r="696">
      <c r="A696" s="145"/>
      <c r="B696" s="188" t="s">
        <v>150</v>
      </c>
      <c r="C696" s="112" t="s">
        <v>151</v>
      </c>
      <c r="D696" s="190" t="s">
        <v>7</v>
      </c>
      <c r="E696" s="190" t="s">
        <v>21</v>
      </c>
      <c r="F696" s="195">
        <v>1700.0</v>
      </c>
    </row>
    <row r="697">
      <c r="A697" s="145"/>
      <c r="B697" s="188" t="s">
        <v>150</v>
      </c>
      <c r="C697" s="112" t="s">
        <v>151</v>
      </c>
      <c r="D697" s="190" t="s">
        <v>7</v>
      </c>
      <c r="E697" s="190" t="s">
        <v>13</v>
      </c>
      <c r="F697" s="195"/>
    </row>
    <row r="698">
      <c r="A698" s="145"/>
      <c r="B698" s="188" t="s">
        <v>150</v>
      </c>
      <c r="C698" s="112" t="s">
        <v>151</v>
      </c>
      <c r="D698" s="190" t="s">
        <v>7</v>
      </c>
      <c r="E698" s="190" t="s">
        <v>14</v>
      </c>
      <c r="F698" s="195"/>
    </row>
    <row r="699">
      <c r="A699" s="145"/>
      <c r="B699" s="188" t="s">
        <v>150</v>
      </c>
      <c r="C699" s="112" t="s">
        <v>151</v>
      </c>
      <c r="D699" s="190" t="s">
        <v>7</v>
      </c>
      <c r="E699" s="190" t="s">
        <v>15</v>
      </c>
      <c r="F699" s="195"/>
    </row>
    <row r="700">
      <c r="A700" s="145"/>
      <c r="B700" s="188" t="s">
        <v>150</v>
      </c>
      <c r="C700" s="112" t="s">
        <v>151</v>
      </c>
      <c r="D700" s="190" t="s">
        <v>7</v>
      </c>
      <c r="E700" s="190" t="s">
        <v>16</v>
      </c>
      <c r="F700" s="195"/>
    </row>
    <row r="701">
      <c r="A701" s="145"/>
      <c r="B701" s="188" t="s">
        <v>150</v>
      </c>
      <c r="C701" s="112" t="s">
        <v>151</v>
      </c>
      <c r="D701" s="190" t="s">
        <v>7</v>
      </c>
      <c r="E701" s="190" t="s">
        <v>17</v>
      </c>
      <c r="F701" s="195"/>
    </row>
    <row r="702">
      <c r="A702" s="145"/>
      <c r="B702" s="188" t="s">
        <v>150</v>
      </c>
      <c r="C702" s="112" t="s">
        <v>151</v>
      </c>
      <c r="D702" s="190" t="s">
        <v>7</v>
      </c>
      <c r="E702" s="190" t="s">
        <v>18</v>
      </c>
      <c r="F702" s="195"/>
    </row>
    <row r="703">
      <c r="A703" s="145"/>
      <c r="B703" s="188" t="s">
        <v>150</v>
      </c>
      <c r="C703" s="112" t="s">
        <v>151</v>
      </c>
      <c r="D703" s="190" t="s">
        <v>7</v>
      </c>
      <c r="E703" s="190" t="s">
        <v>19</v>
      </c>
      <c r="F703" s="195"/>
    </row>
    <row r="704">
      <c r="A704" s="145"/>
      <c r="B704" s="188" t="s">
        <v>150</v>
      </c>
      <c r="C704" s="112" t="s">
        <v>151</v>
      </c>
      <c r="D704" s="190" t="s">
        <v>7</v>
      </c>
      <c r="E704" s="190" t="s">
        <v>20</v>
      </c>
      <c r="F704" s="195"/>
    </row>
    <row r="705">
      <c r="A705" s="219">
        <v>38.0</v>
      </c>
      <c r="B705" s="188" t="s">
        <v>152</v>
      </c>
      <c r="C705" s="112" t="s">
        <v>151</v>
      </c>
      <c r="D705" s="190" t="s">
        <v>4</v>
      </c>
      <c r="E705" s="190" t="s">
        <v>12</v>
      </c>
      <c r="F705" s="56">
        <v>132.0</v>
      </c>
    </row>
    <row r="706">
      <c r="A706" s="145"/>
      <c r="B706" s="188" t="s">
        <v>152</v>
      </c>
      <c r="C706" s="112" t="s">
        <v>151</v>
      </c>
      <c r="D706" s="190" t="s">
        <v>4</v>
      </c>
      <c r="E706" s="190" t="s">
        <v>13</v>
      </c>
      <c r="F706" s="195"/>
    </row>
    <row r="707">
      <c r="A707" s="145"/>
      <c r="B707" s="188" t="s">
        <v>152</v>
      </c>
      <c r="C707" s="112" t="s">
        <v>151</v>
      </c>
      <c r="D707" s="190" t="s">
        <v>4</v>
      </c>
      <c r="E707" s="149" t="s">
        <v>14</v>
      </c>
      <c r="F707" s="195"/>
    </row>
    <row r="708">
      <c r="A708" s="145"/>
      <c r="B708" s="188" t="s">
        <v>152</v>
      </c>
      <c r="C708" s="112" t="s">
        <v>151</v>
      </c>
      <c r="D708" s="190" t="s">
        <v>4</v>
      </c>
      <c r="E708" s="190" t="s">
        <v>15</v>
      </c>
      <c r="F708" s="195"/>
    </row>
    <row r="709">
      <c r="A709" s="145"/>
      <c r="B709" s="188" t="s">
        <v>152</v>
      </c>
      <c r="C709" s="112" t="s">
        <v>151</v>
      </c>
      <c r="D709" s="190" t="s">
        <v>4</v>
      </c>
      <c r="E709" s="190" t="s">
        <v>16</v>
      </c>
      <c r="F709" s="195"/>
    </row>
    <row r="710">
      <c r="A710" s="145"/>
      <c r="B710" s="188" t="s">
        <v>152</v>
      </c>
      <c r="C710" s="112" t="s">
        <v>151</v>
      </c>
      <c r="D710" s="190" t="s">
        <v>4</v>
      </c>
      <c r="E710" s="190" t="s">
        <v>17</v>
      </c>
      <c r="F710" s="195"/>
    </row>
    <row r="711">
      <c r="A711" s="145"/>
      <c r="B711" s="188" t="s">
        <v>152</v>
      </c>
      <c r="C711" s="112" t="s">
        <v>151</v>
      </c>
      <c r="D711" s="190" t="s">
        <v>4</v>
      </c>
      <c r="E711" s="190" t="s">
        <v>18</v>
      </c>
      <c r="F711" s="195"/>
    </row>
    <row r="712">
      <c r="A712" s="145"/>
      <c r="B712" s="188" t="s">
        <v>152</v>
      </c>
      <c r="C712" s="112" t="s">
        <v>151</v>
      </c>
      <c r="D712" s="190" t="s">
        <v>4</v>
      </c>
      <c r="E712" s="190" t="s">
        <v>19</v>
      </c>
      <c r="F712" s="195"/>
    </row>
    <row r="713">
      <c r="A713" s="145"/>
      <c r="B713" s="188" t="s">
        <v>152</v>
      </c>
      <c r="C713" s="112" t="s">
        <v>151</v>
      </c>
      <c r="D713" s="190" t="s">
        <v>4</v>
      </c>
      <c r="E713" s="190" t="s">
        <v>20</v>
      </c>
      <c r="F713" s="195"/>
    </row>
    <row r="714">
      <c r="A714" s="145"/>
      <c r="B714" s="188" t="s">
        <v>152</v>
      </c>
      <c r="C714" s="112" t="s">
        <v>151</v>
      </c>
      <c r="D714" s="190" t="s">
        <v>7</v>
      </c>
      <c r="E714" s="190" t="s">
        <v>21</v>
      </c>
      <c r="F714" s="195"/>
    </row>
    <row r="715">
      <c r="A715" s="145"/>
      <c r="B715" s="188" t="s">
        <v>152</v>
      </c>
      <c r="C715" s="112" t="s">
        <v>151</v>
      </c>
      <c r="D715" s="190" t="s">
        <v>7</v>
      </c>
      <c r="E715" s="190" t="s">
        <v>13</v>
      </c>
      <c r="F715" s="195"/>
    </row>
    <row r="716">
      <c r="A716" s="145"/>
      <c r="B716" s="188" t="s">
        <v>152</v>
      </c>
      <c r="C716" s="112" t="s">
        <v>151</v>
      </c>
      <c r="D716" s="190" t="s">
        <v>7</v>
      </c>
      <c r="E716" s="190" t="s">
        <v>14</v>
      </c>
      <c r="F716" s="195"/>
    </row>
    <row r="717">
      <c r="A717" s="145"/>
      <c r="B717" s="188" t="s">
        <v>152</v>
      </c>
      <c r="C717" s="112" t="s">
        <v>151</v>
      </c>
      <c r="D717" s="190" t="s">
        <v>7</v>
      </c>
      <c r="E717" s="190" t="s">
        <v>15</v>
      </c>
      <c r="F717" s="195"/>
    </row>
    <row r="718">
      <c r="A718" s="145"/>
      <c r="B718" s="188" t="s">
        <v>152</v>
      </c>
      <c r="C718" s="112" t="s">
        <v>151</v>
      </c>
      <c r="D718" s="190" t="s">
        <v>7</v>
      </c>
      <c r="E718" s="190" t="s">
        <v>16</v>
      </c>
      <c r="F718" s="195"/>
    </row>
    <row r="719">
      <c r="A719" s="145"/>
      <c r="B719" s="188" t="s">
        <v>152</v>
      </c>
      <c r="C719" s="112" t="s">
        <v>151</v>
      </c>
      <c r="D719" s="190" t="s">
        <v>7</v>
      </c>
      <c r="E719" s="190" t="s">
        <v>17</v>
      </c>
      <c r="F719" s="195"/>
    </row>
    <row r="720">
      <c r="A720" s="145"/>
      <c r="B720" s="188" t="s">
        <v>152</v>
      </c>
      <c r="C720" s="112" t="s">
        <v>151</v>
      </c>
      <c r="D720" s="190" t="s">
        <v>7</v>
      </c>
      <c r="E720" s="190" t="s">
        <v>18</v>
      </c>
      <c r="F720" s="195"/>
    </row>
    <row r="721">
      <c r="B721" s="188" t="s">
        <v>152</v>
      </c>
      <c r="C721" s="112" t="s">
        <v>151</v>
      </c>
      <c r="D721" s="190" t="s">
        <v>7</v>
      </c>
      <c r="E721" s="190" t="s">
        <v>19</v>
      </c>
      <c r="F721" s="56"/>
    </row>
    <row r="722">
      <c r="B722" s="188" t="s">
        <v>152</v>
      </c>
      <c r="C722" s="112" t="s">
        <v>151</v>
      </c>
      <c r="D722" s="190" t="s">
        <v>7</v>
      </c>
      <c r="E722" s="190" t="s">
        <v>20</v>
      </c>
      <c r="F722" s="56"/>
    </row>
    <row r="723">
      <c r="A723" s="219">
        <v>39.0</v>
      </c>
      <c r="B723" s="188" t="s">
        <v>153</v>
      </c>
      <c r="C723" s="112" t="s">
        <v>151</v>
      </c>
      <c r="D723" s="190" t="s">
        <v>4</v>
      </c>
      <c r="E723" s="190" t="s">
        <v>12</v>
      </c>
      <c r="F723" s="56"/>
    </row>
    <row r="724">
      <c r="B724" s="188" t="s">
        <v>153</v>
      </c>
      <c r="C724" s="112" t="s">
        <v>151</v>
      </c>
      <c r="D724" s="190" t="s">
        <v>4</v>
      </c>
      <c r="E724" s="190" t="s">
        <v>13</v>
      </c>
      <c r="F724" s="56"/>
    </row>
    <row r="725">
      <c r="B725" s="188" t="s">
        <v>153</v>
      </c>
      <c r="C725" s="112" t="s">
        <v>151</v>
      </c>
      <c r="D725" s="190" t="s">
        <v>4</v>
      </c>
      <c r="E725" s="149" t="s">
        <v>14</v>
      </c>
      <c r="F725" s="56"/>
    </row>
    <row r="726">
      <c r="B726" s="188" t="s">
        <v>153</v>
      </c>
      <c r="C726" s="112" t="s">
        <v>151</v>
      </c>
      <c r="D726" s="190" t="s">
        <v>4</v>
      </c>
      <c r="E726" s="190" t="s">
        <v>15</v>
      </c>
      <c r="F726" s="56"/>
    </row>
    <row r="727">
      <c r="B727" s="188" t="s">
        <v>153</v>
      </c>
      <c r="C727" s="112" t="s">
        <v>151</v>
      </c>
      <c r="D727" s="190" t="s">
        <v>4</v>
      </c>
      <c r="E727" s="190" t="s">
        <v>16</v>
      </c>
      <c r="F727" s="56"/>
    </row>
    <row r="728">
      <c r="B728" s="188" t="s">
        <v>153</v>
      </c>
      <c r="C728" s="112" t="s">
        <v>151</v>
      </c>
      <c r="D728" s="190" t="s">
        <v>4</v>
      </c>
      <c r="E728" s="190" t="s">
        <v>17</v>
      </c>
      <c r="F728" s="56"/>
    </row>
    <row r="729">
      <c r="A729" s="145"/>
      <c r="B729" s="188" t="s">
        <v>153</v>
      </c>
      <c r="C729" s="112" t="s">
        <v>151</v>
      </c>
      <c r="D729" s="190" t="s">
        <v>4</v>
      </c>
      <c r="E729" s="190" t="s">
        <v>18</v>
      </c>
      <c r="F729" s="195"/>
    </row>
    <row r="730">
      <c r="A730" s="145"/>
      <c r="B730" s="188" t="s">
        <v>153</v>
      </c>
      <c r="C730" s="112" t="s">
        <v>151</v>
      </c>
      <c r="D730" s="190" t="s">
        <v>4</v>
      </c>
      <c r="E730" s="190" t="s">
        <v>19</v>
      </c>
      <c r="F730" s="195"/>
    </row>
    <row r="731">
      <c r="A731" s="145"/>
      <c r="B731" s="188" t="s">
        <v>153</v>
      </c>
      <c r="C731" s="112" t="s">
        <v>151</v>
      </c>
      <c r="D731" s="190" t="s">
        <v>4</v>
      </c>
      <c r="E731" s="190" t="s">
        <v>20</v>
      </c>
      <c r="F731" s="195"/>
    </row>
    <row r="732">
      <c r="A732" s="145"/>
      <c r="B732" s="188" t="s">
        <v>153</v>
      </c>
      <c r="C732" s="112" t="s">
        <v>151</v>
      </c>
      <c r="D732" s="190" t="s">
        <v>7</v>
      </c>
      <c r="E732" s="190" t="s">
        <v>21</v>
      </c>
      <c r="F732" s="195">
        <v>1500.0</v>
      </c>
    </row>
    <row r="733">
      <c r="A733" s="145"/>
      <c r="B733" s="188" t="s">
        <v>153</v>
      </c>
      <c r="C733" s="112" t="s">
        <v>151</v>
      </c>
      <c r="D733" s="190" t="s">
        <v>7</v>
      </c>
      <c r="E733" s="190" t="s">
        <v>13</v>
      </c>
      <c r="F733" s="195"/>
    </row>
    <row r="734">
      <c r="A734" s="145"/>
      <c r="B734" s="188" t="s">
        <v>153</v>
      </c>
      <c r="C734" s="112" t="s">
        <v>151</v>
      </c>
      <c r="D734" s="190" t="s">
        <v>7</v>
      </c>
      <c r="E734" s="190" t="s">
        <v>14</v>
      </c>
      <c r="F734" s="195"/>
    </row>
    <row r="735">
      <c r="A735" s="145"/>
      <c r="B735" s="188" t="s">
        <v>153</v>
      </c>
      <c r="C735" s="112" t="s">
        <v>151</v>
      </c>
      <c r="D735" s="190" t="s">
        <v>7</v>
      </c>
      <c r="E735" s="190" t="s">
        <v>15</v>
      </c>
      <c r="F735" s="195"/>
    </row>
    <row r="736">
      <c r="A736" s="145"/>
      <c r="B736" s="188" t="s">
        <v>153</v>
      </c>
      <c r="C736" s="112" t="s">
        <v>151</v>
      </c>
      <c r="D736" s="190" t="s">
        <v>7</v>
      </c>
      <c r="E736" s="190" t="s">
        <v>16</v>
      </c>
      <c r="F736" s="195"/>
    </row>
    <row r="737">
      <c r="A737" s="145"/>
      <c r="B737" s="188" t="s">
        <v>153</v>
      </c>
      <c r="C737" s="112" t="s">
        <v>151</v>
      </c>
      <c r="D737" s="190" t="s">
        <v>7</v>
      </c>
      <c r="E737" s="190" t="s">
        <v>17</v>
      </c>
      <c r="F737" s="195"/>
    </row>
    <row r="738">
      <c r="A738" s="145"/>
      <c r="B738" s="188" t="s">
        <v>153</v>
      </c>
      <c r="C738" s="112" t="s">
        <v>151</v>
      </c>
      <c r="D738" s="190" t="s">
        <v>7</v>
      </c>
      <c r="E738" s="190" t="s">
        <v>18</v>
      </c>
      <c r="F738" s="195"/>
    </row>
    <row r="739">
      <c r="A739" s="145"/>
      <c r="B739" s="188" t="s">
        <v>153</v>
      </c>
      <c r="C739" s="112" t="s">
        <v>151</v>
      </c>
      <c r="D739" s="190" t="s">
        <v>7</v>
      </c>
      <c r="E739" s="190" t="s">
        <v>19</v>
      </c>
      <c r="F739" s="195"/>
    </row>
    <row r="740">
      <c r="A740" s="145"/>
      <c r="B740" s="188" t="s">
        <v>153</v>
      </c>
      <c r="C740" s="112" t="s">
        <v>151</v>
      </c>
      <c r="D740" s="190" t="s">
        <v>7</v>
      </c>
      <c r="E740" s="190" t="s">
        <v>20</v>
      </c>
      <c r="F740" s="195"/>
    </row>
    <row r="741">
      <c r="A741" s="219">
        <v>40.0</v>
      </c>
      <c r="B741" s="188" t="s">
        <v>154</v>
      </c>
      <c r="C741" s="112" t="s">
        <v>155</v>
      </c>
      <c r="D741" s="190" t="s">
        <v>4</v>
      </c>
      <c r="E741" s="190" t="s">
        <v>12</v>
      </c>
      <c r="F741" s="56">
        <v>170.0</v>
      </c>
    </row>
    <row r="742">
      <c r="A742" s="145"/>
      <c r="B742" s="188" t="s">
        <v>154</v>
      </c>
      <c r="C742" s="112" t="s">
        <v>155</v>
      </c>
      <c r="D742" s="190" t="s">
        <v>4</v>
      </c>
      <c r="E742" s="190" t="s">
        <v>13</v>
      </c>
      <c r="F742" s="195"/>
    </row>
    <row r="743">
      <c r="A743" s="145"/>
      <c r="B743" s="188" t="s">
        <v>154</v>
      </c>
      <c r="C743" s="112" t="s">
        <v>155</v>
      </c>
      <c r="D743" s="190" t="s">
        <v>4</v>
      </c>
      <c r="E743" s="149" t="s">
        <v>14</v>
      </c>
      <c r="F743" s="195"/>
    </row>
    <row r="744">
      <c r="A744" s="145"/>
      <c r="B744" s="188" t="s">
        <v>154</v>
      </c>
      <c r="C744" s="112" t="s">
        <v>155</v>
      </c>
      <c r="D744" s="190" t="s">
        <v>4</v>
      </c>
      <c r="E744" s="190" t="s">
        <v>15</v>
      </c>
      <c r="F744" s="195"/>
    </row>
    <row r="745">
      <c r="A745" s="145"/>
      <c r="B745" s="188" t="s">
        <v>154</v>
      </c>
      <c r="C745" s="112" t="s">
        <v>155</v>
      </c>
      <c r="D745" s="190" t="s">
        <v>4</v>
      </c>
      <c r="E745" s="190" t="s">
        <v>16</v>
      </c>
      <c r="F745" s="195"/>
    </row>
    <row r="746">
      <c r="A746" s="145"/>
      <c r="B746" s="188" t="s">
        <v>154</v>
      </c>
      <c r="C746" s="112" t="s">
        <v>155</v>
      </c>
      <c r="D746" s="190" t="s">
        <v>4</v>
      </c>
      <c r="E746" s="190" t="s">
        <v>17</v>
      </c>
      <c r="F746" s="195"/>
    </row>
    <row r="747">
      <c r="A747" s="145"/>
      <c r="B747" s="188" t="s">
        <v>154</v>
      </c>
      <c r="C747" s="112" t="s">
        <v>155</v>
      </c>
      <c r="D747" s="190" t="s">
        <v>4</v>
      </c>
      <c r="E747" s="190" t="s">
        <v>18</v>
      </c>
      <c r="F747" s="195"/>
    </row>
    <row r="748">
      <c r="A748" s="145"/>
      <c r="B748" s="188" t="s">
        <v>154</v>
      </c>
      <c r="C748" s="112" t="s">
        <v>155</v>
      </c>
      <c r="D748" s="190" t="s">
        <v>4</v>
      </c>
      <c r="E748" s="190" t="s">
        <v>19</v>
      </c>
      <c r="F748" s="195"/>
    </row>
    <row r="749">
      <c r="A749" s="145"/>
      <c r="B749" s="188" t="s">
        <v>154</v>
      </c>
      <c r="C749" s="112" t="s">
        <v>155</v>
      </c>
      <c r="D749" s="190" t="s">
        <v>4</v>
      </c>
      <c r="E749" s="190" t="s">
        <v>20</v>
      </c>
      <c r="F749" s="195"/>
    </row>
    <row r="750">
      <c r="A750" s="145"/>
      <c r="B750" s="188" t="s">
        <v>154</v>
      </c>
      <c r="C750" s="112" t="s">
        <v>155</v>
      </c>
      <c r="D750" s="190" t="s">
        <v>7</v>
      </c>
      <c r="E750" s="190" t="s">
        <v>21</v>
      </c>
      <c r="F750" s="195"/>
    </row>
    <row r="751">
      <c r="A751" s="145"/>
      <c r="B751" s="188" t="s">
        <v>154</v>
      </c>
      <c r="C751" s="112" t="s">
        <v>155</v>
      </c>
      <c r="D751" s="190" t="s">
        <v>7</v>
      </c>
      <c r="E751" s="190" t="s">
        <v>13</v>
      </c>
      <c r="F751" s="195"/>
    </row>
    <row r="752">
      <c r="A752" s="145"/>
      <c r="B752" s="188" t="s">
        <v>154</v>
      </c>
      <c r="C752" s="112" t="s">
        <v>155</v>
      </c>
      <c r="D752" s="190" t="s">
        <v>7</v>
      </c>
      <c r="E752" s="190" t="s">
        <v>14</v>
      </c>
      <c r="F752" s="195"/>
    </row>
    <row r="753">
      <c r="A753" s="145"/>
      <c r="B753" s="188" t="s">
        <v>154</v>
      </c>
      <c r="C753" s="112" t="s">
        <v>155</v>
      </c>
      <c r="D753" s="190" t="s">
        <v>7</v>
      </c>
      <c r="E753" s="190" t="s">
        <v>15</v>
      </c>
      <c r="F753" s="195"/>
    </row>
    <row r="754">
      <c r="A754" s="145"/>
      <c r="B754" s="188" t="s">
        <v>154</v>
      </c>
      <c r="C754" s="112" t="s">
        <v>155</v>
      </c>
      <c r="D754" s="190" t="s">
        <v>7</v>
      </c>
      <c r="E754" s="190" t="s">
        <v>16</v>
      </c>
      <c r="F754" s="195"/>
    </row>
    <row r="755">
      <c r="A755" s="145"/>
      <c r="B755" s="188" t="s">
        <v>154</v>
      </c>
      <c r="C755" s="112" t="s">
        <v>155</v>
      </c>
      <c r="D755" s="190" t="s">
        <v>7</v>
      </c>
      <c r="E755" s="190" t="s">
        <v>17</v>
      </c>
      <c r="F755" s="195"/>
    </row>
    <row r="756">
      <c r="A756" s="145"/>
      <c r="B756" s="188" t="s">
        <v>154</v>
      </c>
      <c r="C756" s="112" t="s">
        <v>155</v>
      </c>
      <c r="D756" s="190" t="s">
        <v>7</v>
      </c>
      <c r="E756" s="190" t="s">
        <v>18</v>
      </c>
      <c r="F756" s="195"/>
    </row>
    <row r="757">
      <c r="A757" s="145"/>
      <c r="B757" s="188" t="s">
        <v>154</v>
      </c>
      <c r="C757" s="112" t="s">
        <v>155</v>
      </c>
      <c r="D757" s="190" t="s">
        <v>7</v>
      </c>
      <c r="E757" s="190" t="s">
        <v>19</v>
      </c>
      <c r="F757" s="195"/>
    </row>
    <row r="758">
      <c r="A758" s="145"/>
      <c r="B758" s="188" t="s">
        <v>154</v>
      </c>
      <c r="C758" s="112" t="s">
        <v>155</v>
      </c>
      <c r="D758" s="190" t="s">
        <v>7</v>
      </c>
      <c r="E758" s="190" t="s">
        <v>20</v>
      </c>
      <c r="F758" s="195"/>
    </row>
    <row r="759">
      <c r="A759" s="219">
        <v>41.0</v>
      </c>
      <c r="B759" s="188" t="s">
        <v>156</v>
      </c>
      <c r="C759" s="112" t="s">
        <v>155</v>
      </c>
      <c r="D759" s="190" t="s">
        <v>4</v>
      </c>
      <c r="E759" s="190" t="s">
        <v>12</v>
      </c>
      <c r="F759" s="56">
        <v>4.0</v>
      </c>
    </row>
    <row r="760">
      <c r="A760" s="145"/>
      <c r="B760" s="188" t="s">
        <v>156</v>
      </c>
      <c r="C760" s="112" t="s">
        <v>155</v>
      </c>
      <c r="D760" s="190" t="s">
        <v>4</v>
      </c>
      <c r="E760" s="190" t="s">
        <v>13</v>
      </c>
      <c r="F760" s="195"/>
    </row>
    <row r="761">
      <c r="A761" s="145"/>
      <c r="B761" s="188" t="s">
        <v>156</v>
      </c>
      <c r="C761" s="112" t="s">
        <v>155</v>
      </c>
      <c r="D761" s="190" t="s">
        <v>4</v>
      </c>
      <c r="E761" s="149" t="s">
        <v>14</v>
      </c>
      <c r="F761" s="195"/>
    </row>
    <row r="762">
      <c r="A762" s="145"/>
      <c r="B762" s="188" t="s">
        <v>156</v>
      </c>
      <c r="C762" s="112" t="s">
        <v>155</v>
      </c>
      <c r="D762" s="190" t="s">
        <v>4</v>
      </c>
      <c r="E762" s="190" t="s">
        <v>15</v>
      </c>
      <c r="F762" s="195"/>
    </row>
    <row r="763">
      <c r="A763" s="145"/>
      <c r="B763" s="188" t="s">
        <v>156</v>
      </c>
      <c r="C763" s="112" t="s">
        <v>155</v>
      </c>
      <c r="D763" s="190" t="s">
        <v>4</v>
      </c>
      <c r="E763" s="190" t="s">
        <v>16</v>
      </c>
      <c r="F763" s="195"/>
    </row>
    <row r="764">
      <c r="A764" s="145"/>
      <c r="B764" s="188" t="s">
        <v>156</v>
      </c>
      <c r="C764" s="112" t="s">
        <v>155</v>
      </c>
      <c r="D764" s="190" t="s">
        <v>4</v>
      </c>
      <c r="E764" s="190" t="s">
        <v>17</v>
      </c>
      <c r="F764" s="195"/>
    </row>
    <row r="765">
      <c r="A765" s="145"/>
      <c r="B765" s="188" t="s">
        <v>156</v>
      </c>
      <c r="C765" s="112" t="s">
        <v>155</v>
      </c>
      <c r="D765" s="190" t="s">
        <v>4</v>
      </c>
      <c r="E765" s="190" t="s">
        <v>18</v>
      </c>
      <c r="F765" s="195"/>
    </row>
    <row r="766">
      <c r="A766" s="145"/>
      <c r="B766" s="188" t="s">
        <v>156</v>
      </c>
      <c r="C766" s="112" t="s">
        <v>155</v>
      </c>
      <c r="D766" s="190" t="s">
        <v>4</v>
      </c>
      <c r="E766" s="190" t="s">
        <v>19</v>
      </c>
      <c r="F766" s="195"/>
    </row>
    <row r="767">
      <c r="A767" s="145"/>
      <c r="B767" s="188" t="s">
        <v>156</v>
      </c>
      <c r="C767" s="112" t="s">
        <v>155</v>
      </c>
      <c r="D767" s="190" t="s">
        <v>4</v>
      </c>
      <c r="E767" s="190" t="s">
        <v>20</v>
      </c>
      <c r="F767" s="195"/>
    </row>
    <row r="768">
      <c r="A768" s="145"/>
      <c r="B768" s="188" t="s">
        <v>156</v>
      </c>
      <c r="C768" s="112" t="s">
        <v>155</v>
      </c>
      <c r="D768" s="190" t="s">
        <v>7</v>
      </c>
      <c r="E768" s="190" t="s">
        <v>21</v>
      </c>
      <c r="F768" s="195"/>
    </row>
    <row r="769">
      <c r="A769" s="145"/>
      <c r="B769" s="188" t="s">
        <v>156</v>
      </c>
      <c r="C769" s="112" t="s">
        <v>155</v>
      </c>
      <c r="D769" s="190" t="s">
        <v>7</v>
      </c>
      <c r="E769" s="190" t="s">
        <v>13</v>
      </c>
      <c r="F769" s="195"/>
    </row>
    <row r="770">
      <c r="A770" s="145"/>
      <c r="B770" s="188" t="s">
        <v>156</v>
      </c>
      <c r="C770" s="112" t="s">
        <v>155</v>
      </c>
      <c r="D770" s="190" t="s">
        <v>7</v>
      </c>
      <c r="E770" s="190" t="s">
        <v>14</v>
      </c>
      <c r="F770" s="195"/>
    </row>
    <row r="771">
      <c r="A771" s="145"/>
      <c r="B771" s="188" t="s">
        <v>156</v>
      </c>
      <c r="C771" s="112" t="s">
        <v>155</v>
      </c>
      <c r="D771" s="190" t="s">
        <v>7</v>
      </c>
      <c r="E771" s="190" t="s">
        <v>15</v>
      </c>
      <c r="F771" s="195"/>
    </row>
    <row r="772">
      <c r="A772" s="145"/>
      <c r="B772" s="188" t="s">
        <v>156</v>
      </c>
      <c r="C772" s="112" t="s">
        <v>155</v>
      </c>
      <c r="D772" s="190" t="s">
        <v>7</v>
      </c>
      <c r="E772" s="190" t="s">
        <v>16</v>
      </c>
      <c r="F772" s="195"/>
    </row>
    <row r="773">
      <c r="A773" s="145"/>
      <c r="B773" s="188" t="s">
        <v>156</v>
      </c>
      <c r="C773" s="112" t="s">
        <v>155</v>
      </c>
      <c r="D773" s="190" t="s">
        <v>7</v>
      </c>
      <c r="E773" s="190" t="s">
        <v>17</v>
      </c>
      <c r="F773" s="195"/>
    </row>
    <row r="774">
      <c r="A774" s="145"/>
      <c r="B774" s="188" t="s">
        <v>156</v>
      </c>
      <c r="C774" s="112" t="s">
        <v>155</v>
      </c>
      <c r="D774" s="190" t="s">
        <v>7</v>
      </c>
      <c r="E774" s="190" t="s">
        <v>18</v>
      </c>
      <c r="F774" s="195"/>
    </row>
    <row r="775">
      <c r="A775" s="145"/>
      <c r="B775" s="188" t="s">
        <v>156</v>
      </c>
      <c r="C775" s="112" t="s">
        <v>155</v>
      </c>
      <c r="D775" s="190" t="s">
        <v>7</v>
      </c>
      <c r="E775" s="190" t="s">
        <v>19</v>
      </c>
      <c r="F775" s="195"/>
    </row>
    <row r="776">
      <c r="A776" s="145"/>
      <c r="B776" s="188" t="s">
        <v>156</v>
      </c>
      <c r="C776" s="112" t="s">
        <v>155</v>
      </c>
      <c r="D776" s="190" t="s">
        <v>7</v>
      </c>
      <c r="E776" s="190" t="s">
        <v>20</v>
      </c>
      <c r="F776" s="195"/>
    </row>
    <row r="777">
      <c r="A777" s="219">
        <v>42.0</v>
      </c>
      <c r="B777" s="188" t="s">
        <v>157</v>
      </c>
      <c r="C777" s="112" t="s">
        <v>158</v>
      </c>
      <c r="D777" s="190" t="s">
        <v>4</v>
      </c>
      <c r="E777" s="190" t="s">
        <v>12</v>
      </c>
      <c r="F777" s="195">
        <v>58.0</v>
      </c>
    </row>
    <row r="778">
      <c r="A778" s="145"/>
      <c r="B778" s="188" t="s">
        <v>157</v>
      </c>
      <c r="C778" s="112" t="s">
        <v>158</v>
      </c>
      <c r="D778" s="190" t="s">
        <v>4</v>
      </c>
      <c r="E778" s="190" t="s">
        <v>13</v>
      </c>
      <c r="F778" s="195"/>
    </row>
    <row r="779">
      <c r="A779" s="145"/>
      <c r="B779" s="188" t="s">
        <v>157</v>
      </c>
      <c r="C779" s="112" t="s">
        <v>158</v>
      </c>
      <c r="D779" s="190" t="s">
        <v>4</v>
      </c>
      <c r="E779" s="149" t="s">
        <v>14</v>
      </c>
      <c r="F779" s="195"/>
    </row>
    <row r="780">
      <c r="A780" s="145"/>
      <c r="B780" s="188" t="s">
        <v>157</v>
      </c>
      <c r="C780" s="112" t="s">
        <v>158</v>
      </c>
      <c r="D780" s="190" t="s">
        <v>4</v>
      </c>
      <c r="E780" s="190" t="s">
        <v>15</v>
      </c>
      <c r="F780" s="195"/>
    </row>
    <row r="781">
      <c r="A781" s="145"/>
      <c r="B781" s="188" t="s">
        <v>157</v>
      </c>
      <c r="C781" s="112" t="s">
        <v>158</v>
      </c>
      <c r="D781" s="190" t="s">
        <v>4</v>
      </c>
      <c r="E781" s="190" t="s">
        <v>16</v>
      </c>
      <c r="F781" s="195"/>
    </row>
    <row r="782">
      <c r="A782" s="145"/>
      <c r="B782" s="188" t="s">
        <v>157</v>
      </c>
      <c r="C782" s="112" t="s">
        <v>158</v>
      </c>
      <c r="D782" s="190" t="s">
        <v>4</v>
      </c>
      <c r="E782" s="190" t="s">
        <v>17</v>
      </c>
      <c r="F782" s="195"/>
    </row>
    <row r="783">
      <c r="A783" s="145"/>
      <c r="B783" s="188" t="s">
        <v>157</v>
      </c>
      <c r="C783" s="112" t="s">
        <v>158</v>
      </c>
      <c r="D783" s="190" t="s">
        <v>4</v>
      </c>
      <c r="E783" s="190" t="s">
        <v>18</v>
      </c>
      <c r="F783" s="195"/>
    </row>
    <row r="784">
      <c r="A784" s="145"/>
      <c r="B784" s="188" t="s">
        <v>157</v>
      </c>
      <c r="C784" s="112" t="s">
        <v>158</v>
      </c>
      <c r="D784" s="190" t="s">
        <v>4</v>
      </c>
      <c r="E784" s="190" t="s">
        <v>19</v>
      </c>
      <c r="F784" s="195"/>
    </row>
    <row r="785">
      <c r="A785" s="145"/>
      <c r="B785" s="188" t="s">
        <v>157</v>
      </c>
      <c r="C785" s="112" t="s">
        <v>158</v>
      </c>
      <c r="D785" s="190" t="s">
        <v>4</v>
      </c>
      <c r="E785" s="190" t="s">
        <v>20</v>
      </c>
      <c r="F785" s="195"/>
    </row>
    <row r="786">
      <c r="B786" s="188" t="s">
        <v>157</v>
      </c>
      <c r="C786" s="112" t="s">
        <v>158</v>
      </c>
      <c r="D786" s="190" t="s">
        <v>7</v>
      </c>
      <c r="E786" s="190" t="s">
        <v>21</v>
      </c>
      <c r="F786" s="56">
        <v>150.0</v>
      </c>
    </row>
    <row r="787">
      <c r="B787" s="188" t="s">
        <v>157</v>
      </c>
      <c r="C787" s="112" t="s">
        <v>158</v>
      </c>
      <c r="D787" s="190" t="s">
        <v>7</v>
      </c>
      <c r="E787" s="190" t="s">
        <v>13</v>
      </c>
      <c r="F787" s="56"/>
    </row>
    <row r="788">
      <c r="B788" s="188" t="s">
        <v>157</v>
      </c>
      <c r="C788" s="112" t="s">
        <v>158</v>
      </c>
      <c r="D788" s="190" t="s">
        <v>7</v>
      </c>
      <c r="E788" s="190" t="s">
        <v>14</v>
      </c>
      <c r="F788" s="56"/>
    </row>
    <row r="789">
      <c r="B789" s="188" t="s">
        <v>157</v>
      </c>
      <c r="C789" s="112" t="s">
        <v>158</v>
      </c>
      <c r="D789" s="190" t="s">
        <v>7</v>
      </c>
      <c r="E789" s="190" t="s">
        <v>15</v>
      </c>
      <c r="F789" s="56"/>
    </row>
    <row r="790">
      <c r="B790" s="188" t="s">
        <v>157</v>
      </c>
      <c r="C790" s="112" t="s">
        <v>158</v>
      </c>
      <c r="D790" s="190" t="s">
        <v>7</v>
      </c>
      <c r="E790" s="190" t="s">
        <v>16</v>
      </c>
      <c r="F790" s="56"/>
    </row>
    <row r="791">
      <c r="B791" s="188" t="s">
        <v>157</v>
      </c>
      <c r="C791" s="112" t="s">
        <v>158</v>
      </c>
      <c r="D791" s="190" t="s">
        <v>7</v>
      </c>
      <c r="E791" s="190" t="s">
        <v>17</v>
      </c>
      <c r="F791" s="56"/>
    </row>
    <row r="792">
      <c r="A792" s="145"/>
      <c r="B792" s="188" t="s">
        <v>157</v>
      </c>
      <c r="C792" s="112" t="s">
        <v>158</v>
      </c>
      <c r="D792" s="190" t="s">
        <v>7</v>
      </c>
      <c r="E792" s="190" t="s">
        <v>18</v>
      </c>
      <c r="F792" s="195"/>
    </row>
    <row r="793">
      <c r="A793" s="145"/>
      <c r="B793" s="188" t="s">
        <v>157</v>
      </c>
      <c r="C793" s="112" t="s">
        <v>158</v>
      </c>
      <c r="D793" s="190" t="s">
        <v>7</v>
      </c>
      <c r="E793" s="190" t="s">
        <v>19</v>
      </c>
      <c r="F793" s="195"/>
    </row>
    <row r="794">
      <c r="A794" s="145"/>
      <c r="B794" s="188" t="s">
        <v>157</v>
      </c>
      <c r="C794" s="112" t="s">
        <v>158</v>
      </c>
      <c r="D794" s="190" t="s">
        <v>7</v>
      </c>
      <c r="E794" s="190" t="s">
        <v>20</v>
      </c>
      <c r="F794" s="195"/>
    </row>
    <row r="795">
      <c r="A795" s="219">
        <v>43.0</v>
      </c>
      <c r="B795" s="188" t="s">
        <v>159</v>
      </c>
      <c r="C795" s="112" t="s">
        <v>158</v>
      </c>
      <c r="D795" s="190" t="s">
        <v>4</v>
      </c>
      <c r="E795" s="190" t="s">
        <v>12</v>
      </c>
      <c r="F795" s="195">
        <v>258.0</v>
      </c>
    </row>
    <row r="796">
      <c r="A796" s="145"/>
      <c r="B796" s="188" t="s">
        <v>159</v>
      </c>
      <c r="C796" s="112" t="s">
        <v>158</v>
      </c>
      <c r="D796" s="190" t="s">
        <v>4</v>
      </c>
      <c r="E796" s="190" t="s">
        <v>13</v>
      </c>
      <c r="F796" s="195"/>
    </row>
    <row r="797">
      <c r="A797" s="145"/>
      <c r="B797" s="188" t="s">
        <v>159</v>
      </c>
      <c r="C797" s="112" t="s">
        <v>158</v>
      </c>
      <c r="D797" s="190" t="s">
        <v>4</v>
      </c>
      <c r="E797" s="149" t="s">
        <v>14</v>
      </c>
      <c r="F797" s="195"/>
    </row>
    <row r="798">
      <c r="A798" s="145"/>
      <c r="B798" s="188" t="s">
        <v>159</v>
      </c>
      <c r="C798" s="112" t="s">
        <v>158</v>
      </c>
      <c r="D798" s="190" t="s">
        <v>4</v>
      </c>
      <c r="E798" s="190" t="s">
        <v>15</v>
      </c>
      <c r="F798" s="195"/>
    </row>
    <row r="799">
      <c r="A799" s="145"/>
      <c r="B799" s="188" t="s">
        <v>159</v>
      </c>
      <c r="C799" s="112" t="s">
        <v>158</v>
      </c>
      <c r="D799" s="190" t="s">
        <v>4</v>
      </c>
      <c r="E799" s="190" t="s">
        <v>16</v>
      </c>
      <c r="F799" s="195"/>
    </row>
    <row r="800">
      <c r="A800" s="145"/>
      <c r="B800" s="188" t="s">
        <v>159</v>
      </c>
      <c r="C800" s="112" t="s">
        <v>158</v>
      </c>
      <c r="D800" s="190" t="s">
        <v>4</v>
      </c>
      <c r="E800" s="190" t="s">
        <v>17</v>
      </c>
      <c r="F800" s="195"/>
    </row>
    <row r="801">
      <c r="A801" s="145"/>
      <c r="B801" s="188" t="s">
        <v>159</v>
      </c>
      <c r="C801" s="112" t="s">
        <v>158</v>
      </c>
      <c r="D801" s="190" t="s">
        <v>4</v>
      </c>
      <c r="E801" s="190" t="s">
        <v>18</v>
      </c>
      <c r="F801" s="195"/>
    </row>
    <row r="802">
      <c r="A802" s="145"/>
      <c r="B802" s="188" t="s">
        <v>159</v>
      </c>
      <c r="C802" s="112" t="s">
        <v>158</v>
      </c>
      <c r="D802" s="190" t="s">
        <v>4</v>
      </c>
      <c r="E802" s="190" t="s">
        <v>19</v>
      </c>
      <c r="F802" s="195"/>
    </row>
    <row r="803">
      <c r="A803" s="145"/>
      <c r="B803" s="188" t="s">
        <v>159</v>
      </c>
      <c r="C803" s="112" t="s">
        <v>158</v>
      </c>
      <c r="D803" s="190" t="s">
        <v>4</v>
      </c>
      <c r="E803" s="190" t="s">
        <v>20</v>
      </c>
      <c r="F803" s="195"/>
    </row>
    <row r="804">
      <c r="A804" s="145"/>
      <c r="B804" s="188" t="s">
        <v>159</v>
      </c>
      <c r="C804" s="112" t="s">
        <v>158</v>
      </c>
      <c r="D804" s="190" t="s">
        <v>7</v>
      </c>
      <c r="E804" s="190" t="s">
        <v>21</v>
      </c>
      <c r="F804" s="195">
        <v>300.0</v>
      </c>
    </row>
    <row r="805">
      <c r="A805" s="145"/>
      <c r="B805" s="188" t="s">
        <v>159</v>
      </c>
      <c r="C805" s="112" t="s">
        <v>158</v>
      </c>
      <c r="D805" s="190" t="s">
        <v>7</v>
      </c>
      <c r="E805" s="190" t="s">
        <v>13</v>
      </c>
      <c r="F805" s="195"/>
    </row>
    <row r="806">
      <c r="A806" s="145"/>
      <c r="B806" s="188" t="s">
        <v>159</v>
      </c>
      <c r="C806" s="112" t="s">
        <v>158</v>
      </c>
      <c r="D806" s="190" t="s">
        <v>7</v>
      </c>
      <c r="E806" s="190" t="s">
        <v>14</v>
      </c>
      <c r="F806" s="195"/>
    </row>
    <row r="807">
      <c r="A807" s="145"/>
      <c r="B807" s="188" t="s">
        <v>159</v>
      </c>
      <c r="C807" s="112" t="s">
        <v>158</v>
      </c>
      <c r="D807" s="190" t="s">
        <v>7</v>
      </c>
      <c r="E807" s="190" t="s">
        <v>15</v>
      </c>
      <c r="F807" s="195"/>
    </row>
    <row r="808">
      <c r="A808" s="145"/>
      <c r="B808" s="188" t="s">
        <v>159</v>
      </c>
      <c r="C808" s="112" t="s">
        <v>158</v>
      </c>
      <c r="D808" s="190" t="s">
        <v>7</v>
      </c>
      <c r="E808" s="190" t="s">
        <v>16</v>
      </c>
      <c r="F808" s="195"/>
    </row>
    <row r="809">
      <c r="A809" s="145"/>
      <c r="B809" s="188" t="s">
        <v>159</v>
      </c>
      <c r="C809" s="112" t="s">
        <v>158</v>
      </c>
      <c r="D809" s="190" t="s">
        <v>7</v>
      </c>
      <c r="E809" s="190" t="s">
        <v>17</v>
      </c>
      <c r="F809" s="195"/>
    </row>
    <row r="810">
      <c r="A810" s="145"/>
      <c r="B810" s="188" t="s">
        <v>159</v>
      </c>
      <c r="C810" s="112" t="s">
        <v>158</v>
      </c>
      <c r="D810" s="190" t="s">
        <v>7</v>
      </c>
      <c r="E810" s="190" t="s">
        <v>18</v>
      </c>
      <c r="F810" s="195"/>
    </row>
    <row r="811">
      <c r="A811" s="145"/>
      <c r="B811" s="188" t="s">
        <v>159</v>
      </c>
      <c r="C811" s="112" t="s">
        <v>158</v>
      </c>
      <c r="D811" s="190" t="s">
        <v>7</v>
      </c>
      <c r="E811" s="190" t="s">
        <v>19</v>
      </c>
      <c r="F811" s="195"/>
    </row>
    <row r="812">
      <c r="A812" s="145"/>
      <c r="B812" s="188" t="s">
        <v>159</v>
      </c>
      <c r="C812" s="112" t="s">
        <v>158</v>
      </c>
      <c r="D812" s="190" t="s">
        <v>7</v>
      </c>
      <c r="E812" s="190" t="s">
        <v>20</v>
      </c>
      <c r="F812" s="195"/>
    </row>
    <row r="813">
      <c r="A813" s="219">
        <v>44.0</v>
      </c>
      <c r="B813" s="188" t="s">
        <v>160</v>
      </c>
      <c r="C813" s="112" t="s">
        <v>158</v>
      </c>
      <c r="D813" s="190" t="s">
        <v>4</v>
      </c>
      <c r="E813" s="190" t="s">
        <v>12</v>
      </c>
      <c r="F813" s="195"/>
    </row>
    <row r="814">
      <c r="A814" s="145"/>
      <c r="B814" s="188" t="s">
        <v>160</v>
      </c>
      <c r="C814" s="112" t="s">
        <v>158</v>
      </c>
      <c r="D814" s="190" t="s">
        <v>4</v>
      </c>
      <c r="E814" s="190" t="s">
        <v>13</v>
      </c>
      <c r="F814" s="195"/>
    </row>
    <row r="815">
      <c r="A815" s="145"/>
      <c r="B815" s="188" t="s">
        <v>160</v>
      </c>
      <c r="C815" s="112" t="s">
        <v>158</v>
      </c>
      <c r="D815" s="190" t="s">
        <v>4</v>
      </c>
      <c r="E815" s="149" t="s">
        <v>14</v>
      </c>
      <c r="F815" s="195"/>
    </row>
    <row r="816">
      <c r="A816" s="145"/>
      <c r="B816" s="188" t="s">
        <v>160</v>
      </c>
      <c r="C816" s="112" t="s">
        <v>158</v>
      </c>
      <c r="D816" s="190" t="s">
        <v>4</v>
      </c>
      <c r="E816" s="190" t="s">
        <v>15</v>
      </c>
      <c r="F816" s="195"/>
    </row>
    <row r="817">
      <c r="A817" s="145"/>
      <c r="B817" s="188" t="s">
        <v>160</v>
      </c>
      <c r="C817" s="112" t="s">
        <v>158</v>
      </c>
      <c r="D817" s="190" t="s">
        <v>4</v>
      </c>
      <c r="E817" s="190" t="s">
        <v>16</v>
      </c>
      <c r="F817" s="195"/>
    </row>
    <row r="818">
      <c r="A818" s="145"/>
      <c r="B818" s="188" t="s">
        <v>160</v>
      </c>
      <c r="C818" s="112" t="s">
        <v>158</v>
      </c>
      <c r="D818" s="190" t="s">
        <v>4</v>
      </c>
      <c r="E818" s="190" t="s">
        <v>17</v>
      </c>
      <c r="F818" s="195"/>
    </row>
    <row r="819">
      <c r="A819" s="145"/>
      <c r="B819" s="188" t="s">
        <v>160</v>
      </c>
      <c r="C819" s="112" t="s">
        <v>158</v>
      </c>
      <c r="D819" s="190" t="s">
        <v>4</v>
      </c>
      <c r="E819" s="190" t="s">
        <v>18</v>
      </c>
      <c r="F819" s="195"/>
    </row>
    <row r="820">
      <c r="A820" s="145"/>
      <c r="B820" s="188" t="s">
        <v>160</v>
      </c>
      <c r="C820" s="112" t="s">
        <v>158</v>
      </c>
      <c r="D820" s="190" t="s">
        <v>4</v>
      </c>
      <c r="E820" s="190" t="s">
        <v>19</v>
      </c>
      <c r="F820" s="195"/>
    </row>
    <row r="821">
      <c r="A821" s="145"/>
      <c r="B821" s="188" t="s">
        <v>160</v>
      </c>
      <c r="C821" s="112" t="s">
        <v>158</v>
      </c>
      <c r="D821" s="190" t="s">
        <v>4</v>
      </c>
      <c r="E821" s="190" t="s">
        <v>20</v>
      </c>
      <c r="F821" s="195"/>
    </row>
    <row r="822">
      <c r="A822" s="145"/>
      <c r="B822" s="188" t="s">
        <v>160</v>
      </c>
      <c r="C822" s="112" t="s">
        <v>158</v>
      </c>
      <c r="D822" s="190" t="s">
        <v>7</v>
      </c>
      <c r="E822" s="190" t="s">
        <v>21</v>
      </c>
      <c r="F822" s="195">
        <v>200.0</v>
      </c>
    </row>
    <row r="823">
      <c r="A823" s="145"/>
      <c r="B823" s="188" t="s">
        <v>160</v>
      </c>
      <c r="C823" s="112" t="s">
        <v>158</v>
      </c>
      <c r="D823" s="190" t="s">
        <v>7</v>
      </c>
      <c r="E823" s="190" t="s">
        <v>13</v>
      </c>
      <c r="F823" s="195"/>
    </row>
    <row r="824">
      <c r="A824" s="145"/>
      <c r="B824" s="188" t="s">
        <v>160</v>
      </c>
      <c r="C824" s="112" t="s">
        <v>158</v>
      </c>
      <c r="D824" s="190" t="s">
        <v>7</v>
      </c>
      <c r="E824" s="190" t="s">
        <v>14</v>
      </c>
      <c r="F824" s="195"/>
    </row>
    <row r="825">
      <c r="A825" s="145"/>
      <c r="B825" s="188" t="s">
        <v>160</v>
      </c>
      <c r="C825" s="112" t="s">
        <v>158</v>
      </c>
      <c r="D825" s="190" t="s">
        <v>7</v>
      </c>
      <c r="E825" s="190" t="s">
        <v>15</v>
      </c>
      <c r="F825" s="195"/>
    </row>
    <row r="826">
      <c r="A826" s="145"/>
      <c r="B826" s="188" t="s">
        <v>160</v>
      </c>
      <c r="C826" s="112" t="s">
        <v>158</v>
      </c>
      <c r="D826" s="190" t="s">
        <v>7</v>
      </c>
      <c r="E826" s="190" t="s">
        <v>16</v>
      </c>
      <c r="F826" s="195"/>
    </row>
    <row r="827">
      <c r="A827" s="145"/>
      <c r="B827" s="188" t="s">
        <v>160</v>
      </c>
      <c r="C827" s="112" t="s">
        <v>158</v>
      </c>
      <c r="D827" s="190" t="s">
        <v>7</v>
      </c>
      <c r="E827" s="190" t="s">
        <v>17</v>
      </c>
      <c r="F827" s="195"/>
    </row>
    <row r="828">
      <c r="A828" s="145"/>
      <c r="B828" s="188" t="s">
        <v>160</v>
      </c>
      <c r="C828" s="112" t="s">
        <v>158</v>
      </c>
      <c r="D828" s="190" t="s">
        <v>7</v>
      </c>
      <c r="E828" s="190" t="s">
        <v>18</v>
      </c>
      <c r="F828" s="195"/>
    </row>
    <row r="829">
      <c r="A829" s="145"/>
      <c r="B829" s="188" t="s">
        <v>160</v>
      </c>
      <c r="C829" s="112" t="s">
        <v>158</v>
      </c>
      <c r="D829" s="190" t="s">
        <v>7</v>
      </c>
      <c r="E829" s="190" t="s">
        <v>19</v>
      </c>
      <c r="F829" s="195"/>
    </row>
    <row r="830">
      <c r="A830" s="145"/>
      <c r="B830" s="188" t="s">
        <v>160</v>
      </c>
      <c r="C830" s="112" t="s">
        <v>158</v>
      </c>
      <c r="D830" s="190" t="s">
        <v>7</v>
      </c>
      <c r="E830" s="190" t="s">
        <v>20</v>
      </c>
      <c r="F830" s="195"/>
    </row>
  </sheetData>
  <mergeCells count="6">
    <mergeCell ref="B1:B2"/>
    <mergeCell ref="D1:D2"/>
    <mergeCell ref="E1:E2"/>
    <mergeCell ref="C1:C2"/>
    <mergeCell ref="A1:A2"/>
    <mergeCell ref="F1:F2"/>
  </mergeCells>
  <hyperlinks>
    <hyperlink r:id="rId1" location="'1'!A1" ref="B3"/>
    <hyperlink r:id="rId2" location="'1'!A1" ref="B4"/>
    <hyperlink r:id="rId3" location="'1'!A1" ref="B5"/>
    <hyperlink r:id="rId4" location="'1'!A1" ref="B6"/>
    <hyperlink r:id="rId5" location="'1'!A1" ref="B7"/>
    <hyperlink r:id="rId6" location="'1'!A1" ref="B8"/>
    <hyperlink r:id="rId7" location="'1'!A1" ref="B9"/>
    <hyperlink r:id="rId8" location="'1'!A1" ref="B10"/>
    <hyperlink r:id="rId9" location="'1'!A1" ref="B11"/>
    <hyperlink r:id="rId10" location="'1'!A1" ref="B12"/>
    <hyperlink r:id="rId11" location="'1'!A1" ref="B13"/>
    <hyperlink r:id="rId12" location="'1'!A1" ref="B14"/>
    <hyperlink r:id="rId13" location="'1'!A1" ref="B15"/>
    <hyperlink r:id="rId14" location="'1'!A1" ref="B16"/>
    <hyperlink r:id="rId15" location="'1'!A1" ref="B17"/>
    <hyperlink r:id="rId16" location="'1'!A1" ref="B18"/>
    <hyperlink r:id="rId17" location="'1'!A1" ref="B19"/>
    <hyperlink r:id="rId18" location="'1'!A1" ref="B20"/>
    <hyperlink r:id="rId19" location="'2'!A1" ref="B21"/>
    <hyperlink r:id="rId20" location="'2'!A1" ref="B22"/>
    <hyperlink r:id="rId21" location="'2'!A1" ref="B23"/>
    <hyperlink r:id="rId22" location="'2'!A1" ref="B24"/>
    <hyperlink r:id="rId23" location="'2'!A1" ref="B25"/>
    <hyperlink r:id="rId24" location="'2'!A1" ref="B26"/>
    <hyperlink r:id="rId25" location="'2'!A1" ref="B27"/>
    <hyperlink r:id="rId26" location="'2'!A1" ref="B28"/>
    <hyperlink r:id="rId27" location="'2'!A1" ref="B29"/>
    <hyperlink r:id="rId28" location="'2'!A1" ref="B30"/>
    <hyperlink r:id="rId29" location="'2'!A1" ref="B31"/>
    <hyperlink r:id="rId30" location="'2'!A1" ref="B32"/>
    <hyperlink r:id="rId31" location="'2'!A1" ref="B33"/>
    <hyperlink r:id="rId32" location="'2'!A1" ref="B34"/>
    <hyperlink r:id="rId33" location="'2'!A1" ref="B35"/>
    <hyperlink r:id="rId34" location="'2'!A1" ref="B36"/>
    <hyperlink r:id="rId35" location="'2'!A1" ref="B37"/>
    <hyperlink r:id="rId36" location="'2'!A1" ref="B38"/>
    <hyperlink r:id="rId37" location="'3.'!A1" ref="B39"/>
    <hyperlink r:id="rId38" location="'3.'!A1" ref="B40"/>
    <hyperlink r:id="rId39" location="'3.'!A1" ref="B41"/>
    <hyperlink r:id="rId40" location="'3.'!A1" ref="B42"/>
    <hyperlink r:id="rId41" location="'3.'!A1" ref="B43"/>
    <hyperlink r:id="rId42" location="'3.'!A1" ref="B44"/>
    <hyperlink r:id="rId43" location="'3.'!A1" ref="B45"/>
    <hyperlink r:id="rId44" location="'3.'!A1" ref="B46"/>
    <hyperlink r:id="rId45" location="'3.'!A1" ref="B47"/>
    <hyperlink r:id="rId46" location="'3.'!A1" ref="B48"/>
    <hyperlink r:id="rId47" location="'3.'!A1" ref="B49"/>
    <hyperlink r:id="rId48" location="'3.'!A1" ref="B50"/>
    <hyperlink r:id="rId49" location="'3.'!A1" ref="B51"/>
    <hyperlink r:id="rId50" location="'3.'!A1" ref="B52"/>
    <hyperlink r:id="rId51" location="'3.'!A1" ref="B53"/>
    <hyperlink r:id="rId52" location="'3.'!A1" ref="B54"/>
    <hyperlink r:id="rId53" location="'3.'!A1" ref="B55"/>
    <hyperlink r:id="rId54" location="'3.'!A1" ref="B56"/>
    <hyperlink r:id="rId55" location="'4..'!A1" ref="B57"/>
    <hyperlink r:id="rId56" location="'4..'!A1" ref="B58"/>
    <hyperlink r:id="rId57" location="'4..'!A1" ref="B59"/>
    <hyperlink r:id="rId58" location="'4..'!A1" ref="B60"/>
    <hyperlink r:id="rId59" location="'4..'!A1" ref="B61"/>
    <hyperlink r:id="rId60" location="'4..'!A1" ref="B62"/>
    <hyperlink r:id="rId61" location="'4..'!A1" ref="B63"/>
    <hyperlink r:id="rId62" location="'4..'!A1" ref="B64"/>
    <hyperlink r:id="rId63" location="'4..'!A1" ref="B65"/>
    <hyperlink r:id="rId64" location="'4..'!A1" ref="B66"/>
    <hyperlink r:id="rId65" location="'4..'!A1" ref="B67"/>
    <hyperlink r:id="rId66" location="'4..'!A1" ref="B68"/>
    <hyperlink r:id="rId67" location="'4..'!A1" ref="B69"/>
    <hyperlink r:id="rId68" location="'4..'!A1" ref="B70"/>
    <hyperlink r:id="rId69" location="'4..'!A1" ref="B71"/>
    <hyperlink r:id="rId70" location="'4..'!A1" ref="B72"/>
    <hyperlink r:id="rId71" location="'4..'!A1" ref="B73"/>
    <hyperlink r:id="rId72" location="'4..'!A1" ref="B74"/>
    <hyperlink r:id="rId73" location="'5..'!A1" ref="B75"/>
    <hyperlink r:id="rId74" location="'5..'!A1" ref="B76"/>
    <hyperlink r:id="rId75" location="'5..'!A1" ref="B77"/>
    <hyperlink r:id="rId76" location="'5..'!A1" ref="B78"/>
    <hyperlink r:id="rId77" location="'5..'!A1" ref="B79"/>
    <hyperlink r:id="rId78" location="'5..'!A1" ref="B80"/>
    <hyperlink r:id="rId79" location="'5..'!A1" ref="B81"/>
    <hyperlink r:id="rId80" location="'5..'!A1" ref="B82"/>
    <hyperlink r:id="rId81" location="'5..'!A1" ref="B83"/>
    <hyperlink r:id="rId82" location="'5..'!A1" ref="B84"/>
    <hyperlink r:id="rId83" location="'5..'!A1" ref="B85"/>
    <hyperlink r:id="rId84" location="'5..'!A1" ref="B86"/>
    <hyperlink r:id="rId85" location="'5..'!A1" ref="B87"/>
    <hyperlink r:id="rId86" location="'5..'!A1" ref="B88"/>
    <hyperlink r:id="rId87" location="'5..'!A1" ref="B89"/>
    <hyperlink r:id="rId88" location="'5..'!A1" ref="B90"/>
    <hyperlink r:id="rId89" location="'5..'!A1" ref="B91"/>
    <hyperlink r:id="rId90" location="'5..'!A1" ref="B92"/>
    <hyperlink r:id="rId91" location="'6..'!A1" ref="B93"/>
    <hyperlink r:id="rId92" location="'6..'!A1" ref="B94"/>
    <hyperlink r:id="rId93" location="'6..'!A1" ref="B95"/>
    <hyperlink r:id="rId94" location="'6..'!A1" ref="B96"/>
    <hyperlink r:id="rId95" location="'6..'!A1" ref="B97"/>
    <hyperlink r:id="rId96" location="'6..'!A1" ref="B98"/>
    <hyperlink r:id="rId97" location="'6..'!A1" ref="B99"/>
    <hyperlink r:id="rId98" location="'6..'!A1" ref="B100"/>
    <hyperlink r:id="rId99" location="'6..'!A1" ref="B101"/>
    <hyperlink r:id="rId100" location="'6..'!A1" ref="B102"/>
    <hyperlink r:id="rId101" location="'6..'!A1" ref="B103"/>
    <hyperlink r:id="rId102" location="'6..'!A1" ref="B104"/>
    <hyperlink r:id="rId103" location="'6..'!A1" ref="B105"/>
    <hyperlink r:id="rId104" location="'6..'!A1" ref="B106"/>
    <hyperlink r:id="rId105" location="'6..'!A1" ref="B107"/>
    <hyperlink r:id="rId106" location="'6..'!A1" ref="B108"/>
    <hyperlink r:id="rId107" location="'6..'!A1" ref="B109"/>
    <hyperlink r:id="rId108" location="'6..'!A1" ref="B110"/>
    <hyperlink r:id="rId109" location="'7..'!A1" ref="B111"/>
    <hyperlink r:id="rId110" location="'7..'!A1" ref="B112"/>
    <hyperlink r:id="rId111" location="'7..'!A1" ref="B113"/>
    <hyperlink r:id="rId112" location="'7..'!A1" ref="B114"/>
    <hyperlink r:id="rId113" location="'7..'!A1" ref="B115"/>
    <hyperlink r:id="rId114" location="'7..'!A1" ref="B116"/>
    <hyperlink r:id="rId115" location="'7..'!A1" ref="B117"/>
    <hyperlink r:id="rId116" location="'7..'!A1" ref="B118"/>
    <hyperlink r:id="rId117" location="'7..'!A1" ref="B119"/>
    <hyperlink r:id="rId118" location="'7..'!A1" ref="B120"/>
    <hyperlink r:id="rId119" location="'7..'!A1" ref="B121"/>
    <hyperlink r:id="rId120" location="'7..'!A1" ref="B122"/>
    <hyperlink r:id="rId121" location="'7..'!A1" ref="B123"/>
    <hyperlink r:id="rId122" location="'7..'!A1" ref="B124"/>
    <hyperlink r:id="rId123" location="'7..'!A1" ref="B125"/>
    <hyperlink r:id="rId124" location="'7..'!A1" ref="B126"/>
    <hyperlink r:id="rId125" location="'7..'!A1" ref="B127"/>
    <hyperlink r:id="rId126" location="'7..'!A1" ref="B128"/>
    <hyperlink r:id="rId127" location="'8..'!A1" ref="B129"/>
    <hyperlink r:id="rId128" location="'8..'!A1" ref="B130"/>
    <hyperlink r:id="rId129" location="'8..'!A1" ref="B131"/>
    <hyperlink r:id="rId130" location="'8..'!A1" ref="B132"/>
    <hyperlink r:id="rId131" location="'8..'!A1" ref="B133"/>
    <hyperlink r:id="rId132" location="'8..'!A1" ref="B134"/>
    <hyperlink r:id="rId133" location="'8..'!A1" ref="B135"/>
    <hyperlink r:id="rId134" location="'8..'!A1" ref="B136"/>
    <hyperlink r:id="rId135" location="'8..'!A1" ref="B137"/>
    <hyperlink r:id="rId136" location="'8..'!A1" ref="B138"/>
    <hyperlink r:id="rId137" location="'8..'!A1" ref="B139"/>
    <hyperlink r:id="rId138" location="'8..'!A1" ref="B140"/>
    <hyperlink r:id="rId139" location="'8..'!A1" ref="B141"/>
    <hyperlink r:id="rId140" location="'8..'!A1" ref="B142"/>
    <hyperlink r:id="rId141" location="'8..'!A1" ref="B143"/>
    <hyperlink r:id="rId142" location="'8..'!A1" ref="B144"/>
    <hyperlink r:id="rId143" location="'8..'!A1" ref="B145"/>
    <hyperlink r:id="rId144" location="'8..'!A1" ref="B146"/>
    <hyperlink r:id="rId145" location="'9..'!A1" ref="B147"/>
    <hyperlink r:id="rId146" location="'9..'!A1" ref="B148"/>
    <hyperlink r:id="rId147" location="'9..'!A1" ref="B149"/>
    <hyperlink r:id="rId148" location="'9..'!A1" ref="B150"/>
    <hyperlink r:id="rId149" location="'9..'!A1" ref="B151"/>
    <hyperlink r:id="rId150" location="'9..'!A1" ref="B152"/>
    <hyperlink r:id="rId151" location="'9..'!A1" ref="B153"/>
    <hyperlink r:id="rId152" location="'9..'!A1" ref="B154"/>
    <hyperlink r:id="rId153" location="'9..'!A1" ref="B155"/>
    <hyperlink r:id="rId154" location="'9..'!A1" ref="B156"/>
    <hyperlink r:id="rId155" location="'9..'!A1" ref="B157"/>
    <hyperlink r:id="rId156" location="'9..'!A1" ref="B158"/>
    <hyperlink r:id="rId157" location="'9..'!A1" ref="B159"/>
    <hyperlink r:id="rId158" location="'9..'!A1" ref="B160"/>
    <hyperlink r:id="rId159" location="'9..'!A1" ref="B161"/>
    <hyperlink r:id="rId160" location="'9..'!A1" ref="B162"/>
    <hyperlink r:id="rId161" location="'9..'!A1" ref="B163"/>
    <hyperlink r:id="rId162" location="'9..'!A1" ref="B164"/>
    <hyperlink r:id="rId163" location="'10..'!A1" ref="B165"/>
    <hyperlink r:id="rId164" location="'10..'!A1" ref="B166"/>
    <hyperlink r:id="rId165" location="'10..'!A1" ref="B167"/>
    <hyperlink r:id="rId166" location="'10..'!A1" ref="B168"/>
    <hyperlink r:id="rId167" location="'10..'!A1" ref="B169"/>
    <hyperlink r:id="rId168" location="'10..'!A1" ref="B170"/>
    <hyperlink r:id="rId169" location="'10..'!A1" ref="B171"/>
    <hyperlink r:id="rId170" location="'10..'!A1" ref="B172"/>
    <hyperlink r:id="rId171" location="'10..'!A1" ref="B173"/>
    <hyperlink r:id="rId172" location="'10..'!A1" ref="B174"/>
    <hyperlink r:id="rId173" location="'10..'!A1" ref="B175"/>
    <hyperlink r:id="rId174" location="'10..'!A1" ref="B176"/>
    <hyperlink r:id="rId175" location="'10..'!A1" ref="B177"/>
    <hyperlink r:id="rId176" location="'10..'!A1" ref="B178"/>
    <hyperlink r:id="rId177" location="'10..'!A1" ref="B179"/>
    <hyperlink r:id="rId178" location="'10..'!A1" ref="B180"/>
    <hyperlink r:id="rId179" location="'10..'!A1" ref="B181"/>
    <hyperlink r:id="rId180" location="'10..'!A1" ref="B182"/>
    <hyperlink r:id="rId181" location="'11..'!A1" ref="B183"/>
    <hyperlink r:id="rId182" location="'11..'!A1" ref="B184"/>
    <hyperlink r:id="rId183" location="'11..'!A1" ref="B185"/>
    <hyperlink r:id="rId184" location="'11..'!A1" ref="B186"/>
    <hyperlink r:id="rId185" location="'11..'!A1" ref="B187"/>
    <hyperlink r:id="rId186" location="'11..'!A1" ref="B188"/>
    <hyperlink r:id="rId187" location="'11..'!A1" ref="B189"/>
    <hyperlink r:id="rId188" location="'11..'!A1" ref="B190"/>
    <hyperlink r:id="rId189" location="'11..'!A1" ref="B191"/>
    <hyperlink r:id="rId190" location="'11..'!A1" ref="B192"/>
    <hyperlink r:id="rId191" location="'11..'!A1" ref="B193"/>
    <hyperlink r:id="rId192" location="'11..'!A1" ref="B194"/>
    <hyperlink r:id="rId193" location="'11..'!A1" ref="B195"/>
    <hyperlink r:id="rId194" location="'11..'!A1" ref="B196"/>
    <hyperlink r:id="rId195" location="'11..'!A1" ref="B197"/>
    <hyperlink r:id="rId196" location="'11..'!A1" ref="B198"/>
    <hyperlink r:id="rId197" location="'11..'!A1" ref="B199"/>
    <hyperlink r:id="rId198" location="'11..'!A1" ref="B200"/>
    <hyperlink r:id="rId199" location="'12..'!A1" ref="B201"/>
    <hyperlink r:id="rId200" location="'12..'!A1" ref="B202"/>
    <hyperlink r:id="rId201" location="'12..'!A1" ref="B203"/>
    <hyperlink r:id="rId202" location="'12..'!A1" ref="B204"/>
    <hyperlink r:id="rId203" location="'12..'!A1" ref="B205"/>
    <hyperlink r:id="rId204" location="'12..'!A1" ref="B206"/>
    <hyperlink r:id="rId205" location="'12..'!A1" ref="B207"/>
    <hyperlink r:id="rId206" location="'12..'!A1" ref="B208"/>
    <hyperlink r:id="rId207" location="'12..'!A1" ref="B209"/>
    <hyperlink r:id="rId208" location="'12..'!A1" ref="B210"/>
    <hyperlink r:id="rId209" location="'12..'!A1" ref="B211"/>
    <hyperlink r:id="rId210" location="'12..'!A1" ref="B212"/>
    <hyperlink r:id="rId211" location="'12..'!A1" ref="B213"/>
    <hyperlink r:id="rId212" location="'12..'!A1" ref="B214"/>
    <hyperlink r:id="rId213" location="'12..'!A1" ref="B215"/>
    <hyperlink r:id="rId214" location="'12..'!A1" ref="B216"/>
    <hyperlink r:id="rId215" location="'12..'!A1" ref="B217"/>
    <hyperlink r:id="rId216" location="'12..'!A1" ref="B218"/>
    <hyperlink r:id="rId217" location="'13..'!A1" ref="B219"/>
    <hyperlink r:id="rId218" location="'13..'!A1" ref="B220"/>
    <hyperlink r:id="rId219" location="'13..'!A1" ref="B221"/>
    <hyperlink r:id="rId220" location="'13..'!A1" ref="B222"/>
    <hyperlink r:id="rId221" location="'13..'!A1" ref="B223"/>
    <hyperlink r:id="rId222" location="'13..'!A1" ref="B224"/>
    <hyperlink r:id="rId223" location="'13..'!A1" ref="B225"/>
    <hyperlink r:id="rId224" location="'13..'!A1" ref="B226"/>
    <hyperlink r:id="rId225" location="'13..'!A1" ref="B227"/>
    <hyperlink r:id="rId226" location="'13..'!A1" ref="B228"/>
    <hyperlink r:id="rId227" location="'13..'!A1" ref="B229"/>
    <hyperlink r:id="rId228" location="'13..'!A1" ref="B230"/>
    <hyperlink r:id="rId229" location="'13..'!A1" ref="B231"/>
    <hyperlink r:id="rId230" location="'13..'!A1" ref="B232"/>
    <hyperlink r:id="rId231" location="'13..'!A1" ref="B233"/>
    <hyperlink r:id="rId232" location="'13..'!A1" ref="B234"/>
    <hyperlink r:id="rId233" location="'13..'!A1" ref="B235"/>
    <hyperlink r:id="rId234" location="'13..'!A1" ref="B236"/>
    <hyperlink r:id="rId235" location="'13A.'!A1" ref="B237"/>
    <hyperlink r:id="rId236" location="'13A.'!A1" ref="B238"/>
    <hyperlink r:id="rId237" location="'13A.'!A1" ref="B239"/>
    <hyperlink r:id="rId238" location="'13A.'!A1" ref="B240"/>
    <hyperlink r:id="rId239" location="'13A.'!A1" ref="B241"/>
    <hyperlink r:id="rId240" location="'13A.'!A1" ref="B242"/>
    <hyperlink r:id="rId241" location="'13A.'!A1" ref="B243"/>
    <hyperlink r:id="rId242" location="'13A.'!A1" ref="B244"/>
    <hyperlink r:id="rId243" location="'13A.'!A1" ref="B245"/>
    <hyperlink r:id="rId244" location="'13A.'!A1" ref="B246"/>
    <hyperlink r:id="rId245" location="'13A.'!A1" ref="B247"/>
    <hyperlink r:id="rId246" location="'13A.'!A1" ref="B248"/>
    <hyperlink r:id="rId247" location="'13A.'!A1" ref="B249"/>
    <hyperlink r:id="rId248" location="'13A.'!A1" ref="B250"/>
    <hyperlink r:id="rId249" location="'13A.'!A1" ref="B251"/>
    <hyperlink r:id="rId250" location="'13A.'!A1" ref="B252"/>
    <hyperlink r:id="rId251" location="'13A.'!A1" ref="B253"/>
    <hyperlink r:id="rId252" location="'13A.'!A1" ref="B254"/>
    <hyperlink r:id="rId253" location="'14..'!A1" ref="B255"/>
    <hyperlink r:id="rId254" location="'14..'!A1" ref="B256"/>
    <hyperlink r:id="rId255" location="'14..'!A1" ref="B257"/>
    <hyperlink r:id="rId256" location="'14..'!A1" ref="B258"/>
    <hyperlink r:id="rId257" location="'14..'!A1" ref="B259"/>
    <hyperlink r:id="rId258" location="'14..'!A1" ref="B260"/>
    <hyperlink r:id="rId259" location="'14..'!A1" ref="B261"/>
    <hyperlink r:id="rId260" location="'14..'!A1" ref="B262"/>
    <hyperlink r:id="rId261" location="'14..'!A1" ref="B263"/>
    <hyperlink r:id="rId262" location="'14..'!A1" ref="B264"/>
    <hyperlink r:id="rId263" location="'14..'!A1" ref="B265"/>
    <hyperlink r:id="rId264" location="'14..'!A1" ref="B266"/>
    <hyperlink r:id="rId265" location="'14..'!A1" ref="B267"/>
    <hyperlink r:id="rId266" location="'14..'!A1" ref="B268"/>
    <hyperlink r:id="rId267" location="'14..'!A1" ref="B269"/>
    <hyperlink r:id="rId268" location="'14..'!A1" ref="B270"/>
    <hyperlink r:id="rId269" location="'14..'!A1" ref="B271"/>
    <hyperlink r:id="rId270" location="'14..'!A1" ref="B272"/>
    <hyperlink r:id="rId271" location="'15..'!A1" ref="B273"/>
    <hyperlink r:id="rId272" location="'15..'!A1" ref="B274"/>
    <hyperlink r:id="rId273" location="'15..'!A1" ref="B275"/>
    <hyperlink r:id="rId274" location="'15..'!A1" ref="B276"/>
    <hyperlink r:id="rId275" location="'15..'!A1" ref="B277"/>
    <hyperlink r:id="rId276" location="'15..'!A1" ref="B278"/>
    <hyperlink r:id="rId277" location="'15..'!A1" ref="B279"/>
    <hyperlink r:id="rId278" location="'15..'!A1" ref="B280"/>
    <hyperlink r:id="rId279" location="'15..'!A1" ref="B281"/>
    <hyperlink r:id="rId280" location="'15..'!A1" ref="B282"/>
    <hyperlink r:id="rId281" location="'15..'!A1" ref="B283"/>
    <hyperlink r:id="rId282" location="'15..'!A1" ref="B284"/>
    <hyperlink r:id="rId283" location="'15..'!A1" ref="B285"/>
    <hyperlink r:id="rId284" location="'15..'!A1" ref="B286"/>
    <hyperlink r:id="rId285" location="'15..'!A1" ref="B287"/>
    <hyperlink r:id="rId286" location="'15..'!A1" ref="B288"/>
    <hyperlink r:id="rId287" location="'15..'!A1" ref="B289"/>
    <hyperlink r:id="rId288" location="'15..'!A1" ref="B290"/>
    <hyperlink r:id="rId289" location="'16..'!A1" ref="B291"/>
    <hyperlink r:id="rId290" location="'16..'!A1" ref="B292"/>
    <hyperlink r:id="rId291" location="'16..'!A1" ref="B293"/>
    <hyperlink r:id="rId292" location="'16..'!A1" ref="B294"/>
    <hyperlink r:id="rId293" location="'16..'!A1" ref="B295"/>
    <hyperlink r:id="rId294" location="'16..'!A1" ref="B296"/>
    <hyperlink r:id="rId295" location="'16..'!A1" ref="B297"/>
    <hyperlink r:id="rId296" location="'16..'!A1" ref="B298"/>
    <hyperlink r:id="rId297" location="'16..'!A1" ref="B299"/>
    <hyperlink r:id="rId298" location="'16..'!A1" ref="B300"/>
    <hyperlink r:id="rId299" location="'16..'!A1" ref="B301"/>
    <hyperlink r:id="rId300" location="'16..'!A1" ref="B302"/>
    <hyperlink r:id="rId301" location="'16..'!A1" ref="B303"/>
    <hyperlink r:id="rId302" location="'16..'!A1" ref="B304"/>
    <hyperlink r:id="rId303" location="'16..'!A1" ref="B305"/>
    <hyperlink r:id="rId304" location="'16..'!A1" ref="B306"/>
    <hyperlink r:id="rId305" location="'16..'!A1" ref="B307"/>
    <hyperlink r:id="rId306" location="'16..'!A1" ref="B308"/>
    <hyperlink r:id="rId307" location="'17..'!A1" ref="B309"/>
    <hyperlink r:id="rId308" location="'17..'!A1" ref="B310"/>
    <hyperlink r:id="rId309" location="'17..'!A1" ref="B311"/>
    <hyperlink r:id="rId310" location="'17..'!A1" ref="B312"/>
    <hyperlink r:id="rId311" location="'17..'!A1" ref="B313"/>
    <hyperlink r:id="rId312" location="'17..'!A1" ref="B314"/>
    <hyperlink r:id="rId313" location="'17..'!A1" ref="B315"/>
    <hyperlink r:id="rId314" location="'17..'!A1" ref="B316"/>
    <hyperlink r:id="rId315" location="'17..'!A1" ref="B317"/>
    <hyperlink r:id="rId316" location="'17..'!A1" ref="B318"/>
    <hyperlink r:id="rId317" location="'17..'!A1" ref="B319"/>
    <hyperlink r:id="rId318" location="'17..'!A1" ref="B320"/>
    <hyperlink r:id="rId319" location="'17..'!A1" ref="B321"/>
    <hyperlink r:id="rId320" location="'17..'!A1" ref="B322"/>
    <hyperlink r:id="rId321" location="'17..'!A1" ref="B323"/>
    <hyperlink r:id="rId322" location="'17..'!A1" ref="B324"/>
    <hyperlink r:id="rId323" location="'17..'!A1" ref="B325"/>
    <hyperlink r:id="rId324" location="'17..'!A1" ref="B326"/>
    <hyperlink r:id="rId325" location="'18..'!A1" ref="B327"/>
    <hyperlink r:id="rId326" location="'18..'!A1" ref="B328"/>
    <hyperlink r:id="rId327" location="'18..'!A1" ref="B329"/>
    <hyperlink r:id="rId328" location="'18..'!A1" ref="B330"/>
    <hyperlink r:id="rId329" location="'18..'!A1" ref="B331"/>
    <hyperlink r:id="rId330" location="'18..'!A1" ref="B332"/>
    <hyperlink r:id="rId331" location="'18..'!A1" ref="B333"/>
    <hyperlink r:id="rId332" location="'18..'!A1" ref="B334"/>
    <hyperlink r:id="rId333" location="'18..'!A1" ref="B335"/>
    <hyperlink r:id="rId334" location="'18..'!A1" ref="B336"/>
    <hyperlink r:id="rId335" location="'18..'!A1" ref="B337"/>
    <hyperlink r:id="rId336" location="'18..'!A1" ref="B338"/>
    <hyperlink r:id="rId337" location="'18..'!A1" ref="B339"/>
    <hyperlink r:id="rId338" location="'18..'!A1" ref="B340"/>
    <hyperlink r:id="rId339" location="'18..'!A1" ref="B341"/>
    <hyperlink r:id="rId340" location="'18..'!A1" ref="B342"/>
    <hyperlink r:id="rId341" location="'18..'!A1" ref="B343"/>
    <hyperlink r:id="rId342" location="'18..'!A1" ref="B344"/>
    <hyperlink r:id="rId343" location="'19..'!A1" ref="B345"/>
    <hyperlink r:id="rId344" location="'19..'!A1" ref="B346"/>
    <hyperlink r:id="rId345" location="'19..'!A1" ref="B347"/>
    <hyperlink r:id="rId346" location="'19..'!A1" ref="B348"/>
    <hyperlink r:id="rId347" location="'19..'!A1" ref="B349"/>
    <hyperlink r:id="rId348" location="'19..'!A1" ref="B350"/>
    <hyperlink r:id="rId349" location="'19..'!A1" ref="B351"/>
    <hyperlink r:id="rId350" location="'19..'!A1" ref="B352"/>
    <hyperlink r:id="rId351" location="'19..'!A1" ref="B353"/>
    <hyperlink r:id="rId352" location="'19..'!A1" ref="B354"/>
    <hyperlink r:id="rId353" location="'19..'!A1" ref="B355"/>
    <hyperlink r:id="rId354" location="'19..'!A1" ref="B356"/>
    <hyperlink r:id="rId355" location="'19..'!A1" ref="B357"/>
    <hyperlink r:id="rId356" location="'19..'!A1" ref="B358"/>
    <hyperlink r:id="rId357" location="'19..'!A1" ref="B359"/>
    <hyperlink r:id="rId358" location="'19..'!A1" ref="B360"/>
    <hyperlink r:id="rId359" location="'19..'!A1" ref="B361"/>
    <hyperlink r:id="rId360" location="'19..'!A1" ref="B362"/>
    <hyperlink r:id="rId361" location="'20..'!A1" ref="B363"/>
    <hyperlink r:id="rId362" location="'20..'!A1" ref="B364"/>
    <hyperlink r:id="rId363" location="'20..'!A1" ref="B365"/>
    <hyperlink r:id="rId364" location="'20..'!A1" ref="B366"/>
    <hyperlink r:id="rId365" location="'20..'!A1" ref="B367"/>
    <hyperlink r:id="rId366" location="'20..'!A1" ref="B368"/>
    <hyperlink r:id="rId367" location="'20..'!A1" ref="B369"/>
    <hyperlink r:id="rId368" location="'20..'!A1" ref="B370"/>
    <hyperlink r:id="rId369" location="'20..'!A1" ref="B371"/>
    <hyperlink r:id="rId370" location="'20..'!A1" ref="B372"/>
    <hyperlink r:id="rId371" location="'20..'!A1" ref="B373"/>
    <hyperlink r:id="rId372" location="'20..'!A1" ref="B374"/>
    <hyperlink r:id="rId373" location="'20..'!A1" ref="B375"/>
    <hyperlink r:id="rId374" location="'20..'!A1" ref="B376"/>
    <hyperlink r:id="rId375" location="'20..'!A1" ref="B377"/>
    <hyperlink r:id="rId376" location="'20..'!A1" ref="B378"/>
    <hyperlink r:id="rId377" location="'20..'!A1" ref="B379"/>
    <hyperlink r:id="rId378" location="'20..'!A1" ref="B380"/>
    <hyperlink r:id="rId379" location="'21..'!A1" ref="B381"/>
    <hyperlink r:id="rId380" location="'21..'!A1" ref="B382"/>
    <hyperlink r:id="rId381" location="'21..'!A1" ref="B383"/>
    <hyperlink r:id="rId382" location="'21..'!A1" ref="B384"/>
    <hyperlink r:id="rId383" location="'21..'!A1" ref="B385"/>
    <hyperlink r:id="rId384" location="'21..'!A1" ref="B386"/>
    <hyperlink r:id="rId385" location="'21..'!A1" ref="B387"/>
    <hyperlink r:id="rId386" location="'21..'!A1" ref="B388"/>
    <hyperlink r:id="rId387" location="'21..'!A1" ref="B389"/>
    <hyperlink r:id="rId388" location="'21..'!A1" ref="B390"/>
    <hyperlink r:id="rId389" location="'21..'!A1" ref="B391"/>
    <hyperlink r:id="rId390" location="'21..'!A1" ref="B392"/>
    <hyperlink r:id="rId391" location="'21..'!A1" ref="B393"/>
    <hyperlink r:id="rId392" location="'21..'!A1" ref="B394"/>
    <hyperlink r:id="rId393" location="'21..'!A1" ref="B395"/>
    <hyperlink r:id="rId394" location="'21..'!A1" ref="B396"/>
    <hyperlink r:id="rId395" location="'21..'!A1" ref="B397"/>
    <hyperlink r:id="rId396" location="'21..'!A1" ref="B398"/>
    <hyperlink r:id="rId397" location="'22..'!A1" ref="B399"/>
    <hyperlink r:id="rId398" location="'22..'!A1" ref="B400"/>
    <hyperlink r:id="rId399" location="'22..'!A1" ref="B401"/>
    <hyperlink r:id="rId400" location="'22..'!A1" ref="B402"/>
    <hyperlink r:id="rId401" location="'22..'!A1" ref="B403"/>
    <hyperlink r:id="rId402" location="'22..'!A1" ref="B404"/>
    <hyperlink r:id="rId403" location="'22..'!A1" ref="B405"/>
    <hyperlink r:id="rId404" location="'22..'!A1" ref="B406"/>
    <hyperlink r:id="rId405" location="'22..'!A1" ref="B407"/>
    <hyperlink r:id="rId406" location="'22..'!A1" ref="B408"/>
    <hyperlink r:id="rId407" location="'22..'!A1" ref="B409"/>
    <hyperlink r:id="rId408" location="'22..'!A1" ref="B410"/>
    <hyperlink r:id="rId409" location="'22..'!A1" ref="B411"/>
    <hyperlink r:id="rId410" location="'22..'!A1" ref="B412"/>
    <hyperlink r:id="rId411" location="'22..'!A1" ref="B413"/>
    <hyperlink r:id="rId412" location="'22..'!A1" ref="B414"/>
    <hyperlink r:id="rId413" location="'22..'!A1" ref="B415"/>
    <hyperlink r:id="rId414" location="'22..'!A1" ref="B416"/>
    <hyperlink r:id="rId415" location="'23..'!A1" ref="B417"/>
    <hyperlink r:id="rId416" location="'23..'!A1" ref="B418"/>
    <hyperlink r:id="rId417" location="'23..'!A1" ref="B419"/>
    <hyperlink r:id="rId418" location="'23..'!A1" ref="B420"/>
    <hyperlink r:id="rId419" location="'23..'!A1" ref="B421"/>
    <hyperlink r:id="rId420" location="'23..'!A1" ref="B422"/>
    <hyperlink r:id="rId421" location="'23..'!A1" ref="B423"/>
    <hyperlink r:id="rId422" location="'23..'!A1" ref="B424"/>
    <hyperlink r:id="rId423" location="'23..'!A1" ref="B425"/>
    <hyperlink r:id="rId424" location="'23..'!A1" ref="B426"/>
    <hyperlink r:id="rId425" location="'23..'!A1" ref="B427"/>
    <hyperlink r:id="rId426" location="'23..'!A1" ref="B428"/>
    <hyperlink r:id="rId427" location="'23..'!A1" ref="B429"/>
    <hyperlink r:id="rId428" location="'23..'!A1" ref="B430"/>
    <hyperlink r:id="rId429" location="'23..'!A1" ref="B431"/>
    <hyperlink r:id="rId430" location="'23..'!A1" ref="B432"/>
    <hyperlink r:id="rId431" location="'23..'!A1" ref="B433"/>
    <hyperlink r:id="rId432" location="'23..'!A1" ref="B434"/>
    <hyperlink r:id="rId433" location="'24..'!A1" ref="B435"/>
    <hyperlink r:id="rId434" location="'24..'!A1" ref="B436"/>
    <hyperlink r:id="rId435" location="'24..'!A1" ref="B437"/>
    <hyperlink r:id="rId436" location="'24..'!A1" ref="B438"/>
    <hyperlink r:id="rId437" location="'24..'!A1" ref="B439"/>
    <hyperlink r:id="rId438" location="'24..'!A1" ref="B440"/>
    <hyperlink r:id="rId439" location="'24..'!A1" ref="B441"/>
    <hyperlink r:id="rId440" location="'24..'!A1" ref="B442"/>
    <hyperlink r:id="rId441" location="'24..'!A1" ref="B443"/>
    <hyperlink r:id="rId442" location="'24..'!A1" ref="B444"/>
    <hyperlink r:id="rId443" location="'24..'!A1" ref="B445"/>
    <hyperlink r:id="rId444" location="'24..'!A1" ref="B446"/>
    <hyperlink r:id="rId445" location="'24..'!A1" ref="B447"/>
    <hyperlink r:id="rId446" location="'24..'!A1" ref="B448"/>
    <hyperlink r:id="rId447" location="'24..'!A1" ref="B449"/>
    <hyperlink r:id="rId448" location="'24..'!A1" ref="B450"/>
    <hyperlink r:id="rId449" location="'24..'!A1" ref="B451"/>
    <hyperlink r:id="rId450" location="'24..'!A1" ref="B452"/>
    <hyperlink r:id="rId451" location="'24A..'!A1" ref="B453"/>
    <hyperlink r:id="rId452" location="'24A..'!A1" ref="B454"/>
    <hyperlink r:id="rId453" location="'24A..'!A1" ref="B455"/>
    <hyperlink r:id="rId454" location="'24A..'!A1" ref="B456"/>
    <hyperlink r:id="rId455" location="'24A..'!A1" ref="B457"/>
    <hyperlink r:id="rId456" location="'24A..'!A1" ref="B458"/>
    <hyperlink r:id="rId457" location="'24A..'!A1" ref="B459"/>
    <hyperlink r:id="rId458" location="'24A..'!A1" ref="B460"/>
    <hyperlink r:id="rId459" location="'24A..'!A1" ref="B461"/>
    <hyperlink r:id="rId460" location="'24A..'!A1" ref="B462"/>
    <hyperlink r:id="rId461" location="'24A..'!A1" ref="B463"/>
    <hyperlink r:id="rId462" location="'24A..'!A1" ref="B464"/>
    <hyperlink r:id="rId463" location="'24A..'!A1" ref="B465"/>
    <hyperlink r:id="rId464" location="'24A..'!A1" ref="B466"/>
    <hyperlink r:id="rId465" location="'24A..'!A1" ref="B467"/>
    <hyperlink r:id="rId466" location="'24A..'!A1" ref="B468"/>
    <hyperlink r:id="rId467" location="'24A..'!A1" ref="B469"/>
    <hyperlink r:id="rId468" location="'24A..'!A1" ref="B470"/>
    <hyperlink r:id="rId469" location="'25..'!A1" ref="B471"/>
    <hyperlink r:id="rId470" location="'25..'!A1" ref="B472"/>
    <hyperlink r:id="rId471" location="'25..'!A1" ref="B473"/>
    <hyperlink r:id="rId472" location="'25..'!A1" ref="B474"/>
    <hyperlink r:id="rId473" location="'25..'!A1" ref="B475"/>
    <hyperlink r:id="rId474" location="'25..'!A1" ref="B476"/>
    <hyperlink r:id="rId475" location="'25..'!A1" ref="B477"/>
    <hyperlink r:id="rId476" location="'25..'!A1" ref="B478"/>
    <hyperlink r:id="rId477" location="'25..'!A1" ref="B479"/>
    <hyperlink r:id="rId478" location="'25..'!A1" ref="B480"/>
    <hyperlink r:id="rId479" location="'25..'!A1" ref="B481"/>
    <hyperlink r:id="rId480" location="'25..'!A1" ref="B482"/>
    <hyperlink r:id="rId481" location="'25..'!A1" ref="B483"/>
    <hyperlink r:id="rId482" location="'25..'!A1" ref="B484"/>
    <hyperlink r:id="rId483" location="'25..'!A1" ref="B485"/>
    <hyperlink r:id="rId484" location="'25..'!A1" ref="B486"/>
    <hyperlink r:id="rId485" location="'25..'!A1" ref="B487"/>
    <hyperlink r:id="rId486" location="'25..'!A1" ref="B488"/>
    <hyperlink r:id="rId487" location="'26..'!A1" ref="B489"/>
    <hyperlink r:id="rId488" location="'26..'!A1" ref="B490"/>
    <hyperlink r:id="rId489" location="'26..'!A1" ref="B491"/>
    <hyperlink r:id="rId490" location="'26..'!A1" ref="B492"/>
    <hyperlink r:id="rId491" location="'26..'!A1" ref="B493"/>
    <hyperlink r:id="rId492" location="'26..'!A1" ref="B494"/>
    <hyperlink r:id="rId493" location="'26..'!A1" ref="B495"/>
    <hyperlink r:id="rId494" location="'26..'!A1" ref="B496"/>
    <hyperlink r:id="rId495" location="'26..'!A1" ref="B497"/>
    <hyperlink r:id="rId496" location="'26..'!A1" ref="B498"/>
    <hyperlink r:id="rId497" location="'26..'!A1" ref="B499"/>
    <hyperlink r:id="rId498" location="'26..'!A1" ref="B500"/>
    <hyperlink r:id="rId499" location="'26..'!A1" ref="B501"/>
    <hyperlink r:id="rId500" location="'26..'!A1" ref="B502"/>
    <hyperlink r:id="rId501" location="'26..'!A1" ref="B503"/>
    <hyperlink r:id="rId502" location="'26..'!A1" ref="B504"/>
    <hyperlink r:id="rId503" location="'26..'!A1" ref="B505"/>
    <hyperlink r:id="rId504" location="'26..'!A1" ref="B506"/>
    <hyperlink r:id="rId505" location="'27..'!A1" ref="B507"/>
    <hyperlink r:id="rId506" location="'27..'!A1" ref="B508"/>
    <hyperlink r:id="rId507" location="'27..'!A1" ref="B509"/>
    <hyperlink r:id="rId508" location="'27..'!A1" ref="B510"/>
    <hyperlink r:id="rId509" location="'27..'!A1" ref="B511"/>
    <hyperlink r:id="rId510" location="'27..'!A1" ref="B512"/>
    <hyperlink r:id="rId511" location="'27..'!A1" ref="B513"/>
    <hyperlink r:id="rId512" location="'27..'!A1" ref="B514"/>
    <hyperlink r:id="rId513" location="'27..'!A1" ref="B515"/>
    <hyperlink r:id="rId514" location="'27..'!A1" ref="B516"/>
    <hyperlink r:id="rId515" location="'27..'!A1" ref="B517"/>
    <hyperlink r:id="rId516" location="'27..'!A1" ref="B518"/>
    <hyperlink r:id="rId517" location="'27..'!A1" ref="B519"/>
    <hyperlink r:id="rId518" location="'27..'!A1" ref="B520"/>
    <hyperlink r:id="rId519" location="'27..'!A1" ref="B521"/>
    <hyperlink r:id="rId520" location="'27..'!A1" ref="B522"/>
    <hyperlink r:id="rId521" location="'27..'!A1" ref="B523"/>
    <hyperlink r:id="rId522" location="'27..'!A1" ref="B524"/>
    <hyperlink r:id="rId523" location="'28..'!A1" ref="B525"/>
    <hyperlink r:id="rId524" location="'28..'!A1" ref="B526"/>
    <hyperlink r:id="rId525" location="'28..'!A1" ref="B527"/>
    <hyperlink r:id="rId526" location="'28..'!A1" ref="B528"/>
    <hyperlink r:id="rId527" location="'28..'!A1" ref="B529"/>
    <hyperlink r:id="rId528" location="'28..'!A1" ref="B530"/>
    <hyperlink r:id="rId529" location="'28..'!A1" ref="B531"/>
    <hyperlink r:id="rId530" location="'28..'!A1" ref="B532"/>
    <hyperlink r:id="rId531" location="'28..'!A1" ref="B533"/>
    <hyperlink r:id="rId532" location="'28..'!A1" ref="B534"/>
    <hyperlink r:id="rId533" location="'28..'!A1" ref="B535"/>
    <hyperlink r:id="rId534" location="'28..'!A1" ref="B536"/>
    <hyperlink r:id="rId535" location="'28..'!A1" ref="B537"/>
    <hyperlink r:id="rId536" location="'28..'!A1" ref="B538"/>
    <hyperlink r:id="rId537" location="'28..'!A1" ref="B539"/>
    <hyperlink r:id="rId538" location="'28..'!A1" ref="B540"/>
    <hyperlink r:id="rId539" location="'28..'!A1" ref="B541"/>
    <hyperlink r:id="rId540" location="'28..'!A1" ref="B542"/>
    <hyperlink r:id="rId541" location="'29..'!A1" ref="B543"/>
    <hyperlink r:id="rId542" location="'29..'!A1" ref="B544"/>
    <hyperlink r:id="rId543" location="'29..'!A1" ref="B545"/>
    <hyperlink r:id="rId544" location="'29..'!A1" ref="B546"/>
    <hyperlink r:id="rId545" location="'29..'!A1" ref="B547"/>
    <hyperlink r:id="rId546" location="'29..'!A1" ref="B548"/>
    <hyperlink r:id="rId547" location="'29..'!A1" ref="B549"/>
    <hyperlink r:id="rId548" location="'29..'!A1" ref="B550"/>
    <hyperlink r:id="rId549" location="'29..'!A1" ref="B551"/>
    <hyperlink r:id="rId550" location="'29..'!A1" ref="B552"/>
    <hyperlink r:id="rId551" location="'29..'!A1" ref="B553"/>
    <hyperlink r:id="rId552" location="'29..'!A1" ref="B554"/>
    <hyperlink r:id="rId553" location="'29..'!A1" ref="B555"/>
    <hyperlink r:id="rId554" location="'29..'!A1" ref="B556"/>
    <hyperlink r:id="rId555" location="'29..'!A1" ref="B557"/>
    <hyperlink r:id="rId556" location="'29..'!A1" ref="B558"/>
    <hyperlink r:id="rId557" location="'29..'!A1" ref="B559"/>
    <hyperlink r:id="rId558" location="'29..'!A1" ref="B560"/>
    <hyperlink r:id="rId559" location="'30..'!A1" ref="B561"/>
    <hyperlink r:id="rId560" location="'30..'!A1" ref="B562"/>
    <hyperlink r:id="rId561" location="'30..'!A1" ref="B563"/>
    <hyperlink r:id="rId562" location="'30..'!A1" ref="B564"/>
    <hyperlink r:id="rId563" location="'30..'!A1" ref="B565"/>
    <hyperlink r:id="rId564" location="'30..'!A1" ref="B566"/>
    <hyperlink r:id="rId565" location="'30..'!A1" ref="B567"/>
    <hyperlink r:id="rId566" location="'30..'!A1" ref="B568"/>
    <hyperlink r:id="rId567" location="'30..'!A1" ref="B569"/>
    <hyperlink r:id="rId568" location="'30..'!A1" ref="B570"/>
    <hyperlink r:id="rId569" location="'30..'!A1" ref="B571"/>
    <hyperlink r:id="rId570" location="'30..'!A1" ref="B572"/>
    <hyperlink r:id="rId571" location="'30..'!A1" ref="B573"/>
    <hyperlink r:id="rId572" location="'30..'!A1" ref="B574"/>
    <hyperlink r:id="rId573" location="'30..'!A1" ref="B575"/>
    <hyperlink r:id="rId574" location="'30..'!A1" ref="B576"/>
    <hyperlink r:id="rId575" location="'30..'!A1" ref="B577"/>
    <hyperlink r:id="rId576" location="'30..'!A1" ref="B578"/>
    <hyperlink r:id="rId577" location="'31..'!A1" ref="B579"/>
    <hyperlink r:id="rId578" location="'31..'!A1" ref="B580"/>
    <hyperlink r:id="rId579" location="'31..'!A1" ref="B581"/>
    <hyperlink r:id="rId580" location="'31..'!A1" ref="B582"/>
    <hyperlink r:id="rId581" location="'31..'!A1" ref="B583"/>
    <hyperlink r:id="rId582" location="'31..'!A1" ref="B584"/>
    <hyperlink r:id="rId583" location="'31..'!A1" ref="B585"/>
    <hyperlink r:id="rId584" location="'31..'!A1" ref="B586"/>
    <hyperlink r:id="rId585" location="'31..'!A1" ref="B587"/>
    <hyperlink r:id="rId586" location="'31..'!A1" ref="B588"/>
    <hyperlink r:id="rId587" location="'31..'!A1" ref="B589"/>
    <hyperlink r:id="rId588" location="'31..'!A1" ref="B590"/>
    <hyperlink r:id="rId589" location="'31..'!A1" ref="B591"/>
    <hyperlink r:id="rId590" location="'31..'!A1" ref="B592"/>
    <hyperlink r:id="rId591" location="'31..'!A1" ref="B593"/>
    <hyperlink r:id="rId592" location="'31..'!A1" ref="B594"/>
    <hyperlink r:id="rId593" location="'31..'!A1" ref="B595"/>
    <hyperlink r:id="rId594" location="'31..'!A1" ref="B596"/>
    <hyperlink r:id="rId595" location="'32..'!A1" ref="B597"/>
    <hyperlink r:id="rId596" location="'32..'!A1" ref="B598"/>
    <hyperlink r:id="rId597" location="'32..'!A1" ref="B599"/>
    <hyperlink r:id="rId598" location="'32..'!A1" ref="B600"/>
    <hyperlink r:id="rId599" location="'32..'!A1" ref="B601"/>
    <hyperlink r:id="rId600" location="'32..'!A1" ref="B602"/>
    <hyperlink r:id="rId601" location="'32..'!A1" ref="B603"/>
    <hyperlink r:id="rId602" location="'32..'!A1" ref="B604"/>
    <hyperlink r:id="rId603" location="'32..'!A1" ref="B605"/>
    <hyperlink r:id="rId604" location="'32..'!A1" ref="B606"/>
    <hyperlink r:id="rId605" location="'32..'!A1" ref="B607"/>
    <hyperlink r:id="rId606" location="'32..'!A1" ref="B608"/>
    <hyperlink r:id="rId607" location="'32..'!A1" ref="B609"/>
    <hyperlink r:id="rId608" location="'32..'!A1" ref="B610"/>
    <hyperlink r:id="rId609" location="'32..'!A1" ref="B611"/>
    <hyperlink r:id="rId610" location="'32..'!A1" ref="B612"/>
    <hyperlink r:id="rId611" location="'32..'!A1" ref="B613"/>
    <hyperlink r:id="rId612" location="'32..'!A1" ref="B614"/>
    <hyperlink r:id="rId613" location="'33..'!A1" ref="B615"/>
    <hyperlink r:id="rId614" location="'33..'!A1" ref="B616"/>
    <hyperlink r:id="rId615" location="'33..'!A1" ref="B617"/>
    <hyperlink r:id="rId616" location="'33..'!A1" ref="B618"/>
    <hyperlink r:id="rId617" location="'33..'!A1" ref="B619"/>
    <hyperlink r:id="rId618" location="'33..'!A1" ref="B620"/>
    <hyperlink r:id="rId619" location="'33..'!A1" ref="B621"/>
    <hyperlink r:id="rId620" location="'33..'!A1" ref="B622"/>
    <hyperlink r:id="rId621" location="'33..'!A1" ref="B623"/>
    <hyperlink r:id="rId622" location="'33..'!A1" ref="B624"/>
    <hyperlink r:id="rId623" location="'33..'!A1" ref="B625"/>
    <hyperlink r:id="rId624" location="'33..'!A1" ref="B626"/>
    <hyperlink r:id="rId625" location="'33..'!A1" ref="B627"/>
    <hyperlink r:id="rId626" location="'33..'!A1" ref="B628"/>
    <hyperlink r:id="rId627" location="'33..'!A1" ref="B629"/>
    <hyperlink r:id="rId628" location="'33..'!A1" ref="B630"/>
    <hyperlink r:id="rId629" location="'33..'!A1" ref="B631"/>
    <hyperlink r:id="rId630" location="'33..'!A1" ref="B632"/>
    <hyperlink r:id="rId631" location="'34..'!A1" ref="B633"/>
    <hyperlink r:id="rId632" location="'34..'!A1" ref="B634"/>
    <hyperlink r:id="rId633" location="'34..'!A1" ref="B635"/>
    <hyperlink r:id="rId634" location="'34..'!A1" ref="B636"/>
    <hyperlink r:id="rId635" location="'34..'!A1" ref="B637"/>
    <hyperlink r:id="rId636" location="'34..'!A1" ref="B638"/>
    <hyperlink r:id="rId637" location="'34..'!A1" ref="B639"/>
    <hyperlink r:id="rId638" location="'34..'!A1" ref="B640"/>
    <hyperlink r:id="rId639" location="'34..'!A1" ref="B641"/>
    <hyperlink r:id="rId640" location="'34..'!A1" ref="B642"/>
    <hyperlink r:id="rId641" location="'34..'!A1" ref="B643"/>
    <hyperlink r:id="rId642" location="'34..'!A1" ref="B644"/>
    <hyperlink r:id="rId643" location="'34..'!A1" ref="B645"/>
    <hyperlink r:id="rId644" location="'34..'!A1" ref="B646"/>
    <hyperlink r:id="rId645" location="'34..'!A1" ref="B647"/>
    <hyperlink r:id="rId646" location="'34..'!A1" ref="B648"/>
    <hyperlink r:id="rId647" location="'34..'!A1" ref="B649"/>
    <hyperlink r:id="rId648" location="'34..'!A1" ref="B650"/>
    <hyperlink r:id="rId649" location="'35..'!A1" ref="B651"/>
    <hyperlink r:id="rId650" location="'35..'!A1" ref="B652"/>
    <hyperlink r:id="rId651" location="'35..'!A1" ref="B653"/>
    <hyperlink r:id="rId652" location="'35..'!A1" ref="B654"/>
    <hyperlink r:id="rId653" location="'35..'!A1" ref="B655"/>
    <hyperlink r:id="rId654" location="'35..'!A1" ref="B656"/>
    <hyperlink r:id="rId655" location="'35..'!A1" ref="B657"/>
    <hyperlink r:id="rId656" location="'35..'!A1" ref="B658"/>
    <hyperlink r:id="rId657" location="'35..'!A1" ref="B659"/>
    <hyperlink r:id="rId658" location="'35..'!A1" ref="B660"/>
    <hyperlink r:id="rId659" location="'35..'!A1" ref="B661"/>
    <hyperlink r:id="rId660" location="'35..'!A1" ref="B662"/>
    <hyperlink r:id="rId661" location="'35..'!A1" ref="B663"/>
    <hyperlink r:id="rId662" location="'35..'!A1" ref="B664"/>
    <hyperlink r:id="rId663" location="'35..'!A1" ref="B665"/>
    <hyperlink r:id="rId664" location="'35..'!A1" ref="B666"/>
    <hyperlink r:id="rId665" location="'35..'!A1" ref="B667"/>
    <hyperlink r:id="rId666" location="'35..'!A1" ref="B668"/>
    <hyperlink r:id="rId667" location="'36..'!A1" ref="B669"/>
    <hyperlink r:id="rId668" location="'36..'!A1" ref="B670"/>
    <hyperlink r:id="rId669" location="'36..'!A1" ref="B671"/>
    <hyperlink r:id="rId670" location="'36..'!A1" ref="B672"/>
    <hyperlink r:id="rId671" location="'36..'!A1" ref="B673"/>
    <hyperlink r:id="rId672" location="'36..'!A1" ref="B674"/>
    <hyperlink r:id="rId673" location="'36..'!A1" ref="B675"/>
    <hyperlink r:id="rId674" location="'36..'!A1" ref="B676"/>
    <hyperlink r:id="rId675" location="'36..'!A1" ref="B677"/>
    <hyperlink r:id="rId676" location="'36..'!A1" ref="B678"/>
    <hyperlink r:id="rId677" location="'36..'!A1" ref="B679"/>
    <hyperlink r:id="rId678" location="'36..'!A1" ref="B680"/>
    <hyperlink r:id="rId679" location="'36..'!A1" ref="B681"/>
    <hyperlink r:id="rId680" location="'36..'!A1" ref="B682"/>
    <hyperlink r:id="rId681" location="'36..'!A1" ref="B683"/>
    <hyperlink r:id="rId682" location="'36..'!A1" ref="B684"/>
    <hyperlink r:id="rId683" location="'36..'!A1" ref="B685"/>
    <hyperlink r:id="rId684" location="'36..'!A1" ref="B686"/>
    <hyperlink r:id="rId685" location="'37..'!A1" ref="B687"/>
    <hyperlink r:id="rId686" location="'37..'!A1" ref="B688"/>
    <hyperlink r:id="rId687" location="'37..'!A1" ref="B689"/>
    <hyperlink r:id="rId688" location="'37..'!A1" ref="B690"/>
    <hyperlink r:id="rId689" location="'37..'!A1" ref="B691"/>
    <hyperlink r:id="rId690" location="'37..'!A1" ref="B692"/>
    <hyperlink r:id="rId691" location="'37..'!A1" ref="B693"/>
    <hyperlink r:id="rId692" location="'37..'!A1" ref="B694"/>
    <hyperlink r:id="rId693" location="'37..'!A1" ref="B695"/>
    <hyperlink r:id="rId694" location="'37..'!A1" ref="B696"/>
    <hyperlink r:id="rId695" location="'37..'!A1" ref="B697"/>
    <hyperlink r:id="rId696" location="'37..'!A1" ref="B698"/>
    <hyperlink r:id="rId697" location="'37..'!A1" ref="B699"/>
    <hyperlink r:id="rId698" location="'37..'!A1" ref="B700"/>
    <hyperlink r:id="rId699" location="'37..'!A1" ref="B701"/>
    <hyperlink r:id="rId700" location="'37..'!A1" ref="B702"/>
    <hyperlink r:id="rId701" location="'37..'!A1" ref="B703"/>
    <hyperlink r:id="rId702" location="'37..'!A1" ref="B704"/>
    <hyperlink r:id="rId703" location="'38..'!A1" ref="B705"/>
    <hyperlink r:id="rId704" location="'38..'!A1" ref="B706"/>
    <hyperlink r:id="rId705" location="'38..'!A1" ref="B707"/>
    <hyperlink r:id="rId706" location="'38..'!A1" ref="B708"/>
    <hyperlink r:id="rId707" location="'38..'!A1" ref="B709"/>
    <hyperlink r:id="rId708" location="'38..'!A1" ref="B710"/>
    <hyperlink r:id="rId709" location="'38..'!A1" ref="B711"/>
    <hyperlink r:id="rId710" location="'38..'!A1" ref="B712"/>
    <hyperlink r:id="rId711" location="'38..'!A1" ref="B713"/>
    <hyperlink r:id="rId712" location="'38..'!A1" ref="B714"/>
    <hyperlink r:id="rId713" location="'38..'!A1" ref="B715"/>
    <hyperlink r:id="rId714" location="'38..'!A1" ref="B716"/>
    <hyperlink r:id="rId715" location="'38..'!A1" ref="B717"/>
    <hyperlink r:id="rId716" location="'38..'!A1" ref="B718"/>
    <hyperlink r:id="rId717" location="'38..'!A1" ref="B719"/>
    <hyperlink r:id="rId718" location="'38..'!A1" ref="B720"/>
    <hyperlink r:id="rId719" location="'38..'!A1" ref="B721"/>
    <hyperlink r:id="rId720" location="'38..'!A1" ref="B722"/>
    <hyperlink r:id="rId721" location="'39..'!A1" ref="B723"/>
    <hyperlink r:id="rId722" location="'39..'!A1" ref="B724"/>
    <hyperlink r:id="rId723" location="'39..'!A1" ref="B725"/>
    <hyperlink r:id="rId724" location="'39..'!A1" ref="B726"/>
    <hyperlink r:id="rId725" location="'39..'!A1" ref="B727"/>
    <hyperlink r:id="rId726" location="'39..'!A1" ref="B728"/>
    <hyperlink r:id="rId727" location="'39..'!A1" ref="B729"/>
    <hyperlink r:id="rId728" location="'39..'!A1" ref="B730"/>
    <hyperlink r:id="rId729" location="'39..'!A1" ref="B731"/>
    <hyperlink r:id="rId730" location="'39..'!A1" ref="B732"/>
    <hyperlink r:id="rId731" location="'39..'!A1" ref="B733"/>
    <hyperlink r:id="rId732" location="'39..'!A1" ref="B734"/>
    <hyperlink r:id="rId733" location="'39..'!A1" ref="B735"/>
    <hyperlink r:id="rId734" location="'39..'!A1" ref="B736"/>
    <hyperlink r:id="rId735" location="'39..'!A1" ref="B737"/>
    <hyperlink r:id="rId736" location="'39..'!A1" ref="B738"/>
    <hyperlink r:id="rId737" location="'39..'!A1" ref="B739"/>
    <hyperlink r:id="rId738" location="'39..'!A1" ref="B740"/>
    <hyperlink r:id="rId739" location="'40..'!A1" ref="B741"/>
    <hyperlink r:id="rId740" location="'40..'!A1" ref="B742"/>
    <hyperlink r:id="rId741" location="'40..'!A1" ref="B743"/>
    <hyperlink r:id="rId742" location="'40..'!A1" ref="B744"/>
    <hyperlink r:id="rId743" location="'40..'!A1" ref="B745"/>
    <hyperlink r:id="rId744" location="'40..'!A1" ref="B746"/>
    <hyperlink r:id="rId745" location="'40..'!A1" ref="B747"/>
    <hyperlink r:id="rId746" location="'40..'!A1" ref="B748"/>
    <hyperlink r:id="rId747" location="'40..'!A1" ref="B749"/>
    <hyperlink r:id="rId748" location="'40..'!A1" ref="B750"/>
    <hyperlink r:id="rId749" location="'40..'!A1" ref="B751"/>
    <hyperlink r:id="rId750" location="'40..'!A1" ref="B752"/>
    <hyperlink r:id="rId751" location="'40..'!A1" ref="B753"/>
    <hyperlink r:id="rId752" location="'40..'!A1" ref="B754"/>
    <hyperlink r:id="rId753" location="'40..'!A1" ref="B755"/>
    <hyperlink r:id="rId754" location="'40..'!A1" ref="B756"/>
    <hyperlink r:id="rId755" location="'40..'!A1" ref="B757"/>
    <hyperlink r:id="rId756" location="'40..'!A1" ref="B758"/>
    <hyperlink r:id="rId757" location="'41..'!A1" ref="B759"/>
    <hyperlink r:id="rId758" location="'41..'!A1" ref="B760"/>
    <hyperlink r:id="rId759" location="'41..'!A1" ref="B761"/>
    <hyperlink r:id="rId760" location="'41..'!A1" ref="B762"/>
    <hyperlink r:id="rId761" location="'41..'!A1" ref="B763"/>
    <hyperlink r:id="rId762" location="'41..'!A1" ref="B764"/>
    <hyperlink r:id="rId763" location="'41..'!A1" ref="B765"/>
    <hyperlink r:id="rId764" location="'41..'!A1" ref="B766"/>
    <hyperlink r:id="rId765" location="'41..'!A1" ref="B767"/>
    <hyperlink r:id="rId766" location="'41..'!A1" ref="B768"/>
    <hyperlink r:id="rId767" location="'41..'!A1" ref="B769"/>
    <hyperlink r:id="rId768" location="'41..'!A1" ref="B770"/>
    <hyperlink r:id="rId769" location="'41..'!A1" ref="B771"/>
    <hyperlink r:id="rId770" location="'41..'!A1" ref="B772"/>
    <hyperlink r:id="rId771" location="'41..'!A1" ref="B773"/>
    <hyperlink r:id="rId772" location="'41..'!A1" ref="B774"/>
    <hyperlink r:id="rId773" location="'41..'!A1" ref="B775"/>
    <hyperlink r:id="rId774" location="'41..'!A1" ref="B776"/>
    <hyperlink r:id="rId775" location="GGGG!A1" ref="B777"/>
    <hyperlink r:id="rId776" location="GGGG!A1" ref="B778"/>
    <hyperlink r:id="rId777" location="GGGG!A1" ref="B779"/>
    <hyperlink r:id="rId778" location="GGGG!A1" ref="B780"/>
    <hyperlink r:id="rId779" location="GGGG!A1" ref="B781"/>
    <hyperlink r:id="rId780" location="GGGG!A1" ref="B782"/>
    <hyperlink r:id="rId781" location="GGGG!A1" ref="B783"/>
    <hyperlink r:id="rId782" location="GGGG!A1" ref="B784"/>
    <hyperlink r:id="rId783" location="GGGG!A1" ref="B785"/>
    <hyperlink r:id="rId784" location="GGGG!A1" ref="B786"/>
    <hyperlink r:id="rId785" location="GGGG!A1" ref="B787"/>
    <hyperlink r:id="rId786" location="GGGG!A1" ref="B788"/>
    <hyperlink r:id="rId787" location="GGGG!A1" ref="B789"/>
    <hyperlink r:id="rId788" location="GGGG!A1" ref="B790"/>
    <hyperlink r:id="rId789" location="GGGG!A1" ref="B791"/>
    <hyperlink r:id="rId790" location="GGGG!A1" ref="B792"/>
    <hyperlink r:id="rId791" location="GGGG!A1" ref="B793"/>
    <hyperlink r:id="rId792" location="GGGG!A1" ref="B794"/>
    <hyperlink r:id="rId793" location="'43..'!A1" ref="B795"/>
    <hyperlink r:id="rId794" location="'43..'!A1" ref="B796"/>
    <hyperlink r:id="rId795" location="'43..'!A1" ref="B797"/>
    <hyperlink r:id="rId796" location="'43..'!A1" ref="B798"/>
    <hyperlink r:id="rId797" location="'43..'!A1" ref="B799"/>
    <hyperlink r:id="rId798" location="'43..'!A1" ref="B800"/>
    <hyperlink r:id="rId799" location="'43..'!A1" ref="B801"/>
    <hyperlink r:id="rId800" location="'43..'!A1" ref="B802"/>
    <hyperlink r:id="rId801" location="'43..'!A1" ref="B803"/>
    <hyperlink r:id="rId802" location="'43..'!A1" ref="B804"/>
    <hyperlink r:id="rId803" location="'43..'!A1" ref="B805"/>
    <hyperlink r:id="rId804" location="'43..'!A1" ref="B806"/>
    <hyperlink r:id="rId805" location="'43..'!A1" ref="B807"/>
    <hyperlink r:id="rId806" location="'43..'!A1" ref="B808"/>
    <hyperlink r:id="rId807" location="'43..'!A1" ref="B809"/>
    <hyperlink r:id="rId808" location="'43..'!A1" ref="B810"/>
    <hyperlink r:id="rId809" location="'43..'!A1" ref="B811"/>
    <hyperlink r:id="rId810" location="'43..'!A1" ref="B812"/>
    <hyperlink r:id="rId811" location="'44..'!A1" ref="B813"/>
    <hyperlink r:id="rId812" location="'44..'!A1" ref="B814"/>
    <hyperlink r:id="rId813" location="'44..'!A1" ref="B815"/>
    <hyperlink r:id="rId814" location="'44..'!A1" ref="B816"/>
    <hyperlink r:id="rId815" location="'44..'!A1" ref="B817"/>
    <hyperlink r:id="rId816" location="'44..'!A1" ref="B818"/>
    <hyperlink r:id="rId817" location="'44..'!A1" ref="B819"/>
    <hyperlink r:id="rId818" location="'44..'!A1" ref="B820"/>
    <hyperlink r:id="rId819" location="'44..'!A1" ref="B821"/>
    <hyperlink r:id="rId820" location="'44..'!A1" ref="B822"/>
    <hyperlink r:id="rId821" location="'44..'!A1" ref="B823"/>
    <hyperlink r:id="rId822" location="'44..'!A1" ref="B824"/>
    <hyperlink r:id="rId823" location="'44..'!A1" ref="B825"/>
    <hyperlink r:id="rId824" location="'44..'!A1" ref="B826"/>
    <hyperlink r:id="rId825" location="'44..'!A1" ref="B827"/>
    <hyperlink r:id="rId826" location="'44..'!A1" ref="B828"/>
    <hyperlink r:id="rId827" location="'44..'!A1" ref="B829"/>
    <hyperlink r:id="rId828" location="'44..'!A1" ref="B830"/>
  </hyperlinks>
  <drawing r:id="rId82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5.43"/>
    <col customWidth="1" min="2" max="2" width="50.43"/>
    <col customWidth="1" min="3" max="3" width="23.29"/>
    <col customWidth="1" min="4" max="4" width="11.71"/>
    <col customWidth="1" min="5" max="5" width="11.43"/>
    <col customWidth="1" min="6" max="6" width="15.14"/>
  </cols>
  <sheetData>
    <row r="1">
      <c r="A1" s="308"/>
      <c r="B1" s="308" t="s">
        <v>0</v>
      </c>
      <c r="C1" s="198" t="s">
        <v>8</v>
      </c>
      <c r="D1" s="199" t="s">
        <v>9</v>
      </c>
      <c r="E1" s="196" t="s">
        <v>519</v>
      </c>
      <c r="F1" s="199" t="s">
        <v>601</v>
      </c>
    </row>
    <row r="2">
      <c r="A2" s="196" t="s">
        <v>219</v>
      </c>
      <c r="B2" s="308"/>
    </row>
    <row r="3">
      <c r="A3" s="191">
        <v>45.0</v>
      </c>
      <c r="B3" s="243" t="s">
        <v>168</v>
      </c>
      <c r="C3" s="244" t="s">
        <v>169</v>
      </c>
      <c r="D3" s="243" t="s">
        <v>4</v>
      </c>
      <c r="E3" s="190" t="s">
        <v>21</v>
      </c>
      <c r="F3" s="192">
        <v>130.0</v>
      </c>
    </row>
    <row r="4">
      <c r="A4" s="243"/>
      <c r="B4" s="243" t="s">
        <v>168</v>
      </c>
      <c r="C4" s="244" t="s">
        <v>169</v>
      </c>
      <c r="D4" s="190" t="s">
        <v>4</v>
      </c>
      <c r="E4" s="190" t="s">
        <v>13</v>
      </c>
      <c r="F4" s="191"/>
    </row>
    <row r="5">
      <c r="A5" s="243"/>
      <c r="B5" s="243" t="s">
        <v>168</v>
      </c>
      <c r="C5" s="244" t="s">
        <v>169</v>
      </c>
      <c r="D5" s="190" t="s">
        <v>4</v>
      </c>
      <c r="E5" s="190" t="s">
        <v>14</v>
      </c>
      <c r="F5" s="191"/>
    </row>
    <row r="6">
      <c r="A6" s="243"/>
      <c r="B6" s="243" t="s">
        <v>168</v>
      </c>
      <c r="C6" s="244" t="s">
        <v>169</v>
      </c>
      <c r="D6" s="190" t="s">
        <v>4</v>
      </c>
      <c r="E6" s="190" t="s">
        <v>15</v>
      </c>
      <c r="F6" s="191"/>
    </row>
    <row r="7">
      <c r="A7" s="243"/>
      <c r="B7" s="243" t="s">
        <v>168</v>
      </c>
      <c r="C7" s="244" t="s">
        <v>169</v>
      </c>
      <c r="D7" s="190" t="s">
        <v>4</v>
      </c>
      <c r="E7" s="190" t="s">
        <v>16</v>
      </c>
      <c r="F7" s="191"/>
    </row>
    <row r="8">
      <c r="A8" s="243"/>
      <c r="B8" s="243" t="s">
        <v>168</v>
      </c>
      <c r="C8" s="244" t="s">
        <v>169</v>
      </c>
      <c r="D8" s="190" t="s">
        <v>4</v>
      </c>
      <c r="E8" s="190" t="s">
        <v>17</v>
      </c>
      <c r="F8" s="191"/>
    </row>
    <row r="9">
      <c r="A9" s="243"/>
      <c r="B9" s="243" t="s">
        <v>168</v>
      </c>
      <c r="C9" s="244" t="s">
        <v>169</v>
      </c>
      <c r="D9" s="190" t="s">
        <v>4</v>
      </c>
      <c r="E9" s="190" t="s">
        <v>18</v>
      </c>
      <c r="F9" s="191"/>
    </row>
    <row r="10">
      <c r="A10" s="243"/>
      <c r="B10" s="243" t="s">
        <v>168</v>
      </c>
      <c r="C10" s="244" t="s">
        <v>169</v>
      </c>
      <c r="D10" s="190" t="s">
        <v>4</v>
      </c>
      <c r="E10" s="190" t="s">
        <v>19</v>
      </c>
      <c r="F10" s="191"/>
    </row>
    <row r="11">
      <c r="A11" s="243"/>
      <c r="B11" s="243" t="s">
        <v>168</v>
      </c>
      <c r="C11" s="244" t="s">
        <v>169</v>
      </c>
      <c r="D11" s="190" t="s">
        <v>4</v>
      </c>
      <c r="E11" s="190" t="s">
        <v>20</v>
      </c>
      <c r="F11" s="191"/>
    </row>
    <row r="12">
      <c r="A12" s="243"/>
      <c r="B12" s="243" t="s">
        <v>168</v>
      </c>
      <c r="C12" s="244" t="s">
        <v>169</v>
      </c>
      <c r="D12" s="190" t="s">
        <v>7</v>
      </c>
      <c r="E12" s="190" t="s">
        <v>21</v>
      </c>
      <c r="F12" s="191">
        <v>894.0</v>
      </c>
    </row>
    <row r="13">
      <c r="A13" s="243"/>
      <c r="B13" s="243" t="s">
        <v>168</v>
      </c>
      <c r="C13" s="244" t="s">
        <v>169</v>
      </c>
      <c r="D13" s="190" t="s">
        <v>7</v>
      </c>
      <c r="E13" s="190" t="s">
        <v>161</v>
      </c>
      <c r="F13" s="191"/>
    </row>
    <row r="14">
      <c r="A14" s="243"/>
      <c r="B14" s="243" t="s">
        <v>168</v>
      </c>
      <c r="C14" s="244" t="s">
        <v>169</v>
      </c>
      <c r="D14" s="190" t="s">
        <v>7</v>
      </c>
      <c r="E14" s="190" t="s">
        <v>162</v>
      </c>
      <c r="F14" s="191"/>
    </row>
    <row r="15">
      <c r="A15" s="243"/>
      <c r="B15" s="243" t="s">
        <v>168</v>
      </c>
      <c r="C15" s="244" t="s">
        <v>169</v>
      </c>
      <c r="D15" s="190" t="s">
        <v>7</v>
      </c>
      <c r="E15" s="190" t="s">
        <v>163</v>
      </c>
      <c r="F15" s="191"/>
    </row>
    <row r="16">
      <c r="A16" s="243"/>
      <c r="B16" s="243" t="s">
        <v>168</v>
      </c>
      <c r="C16" s="244" t="s">
        <v>169</v>
      </c>
      <c r="D16" s="190" t="s">
        <v>7</v>
      </c>
      <c r="E16" s="190" t="s">
        <v>164</v>
      </c>
      <c r="F16" s="191"/>
    </row>
    <row r="17">
      <c r="A17" s="243"/>
      <c r="B17" s="243" t="s">
        <v>168</v>
      </c>
      <c r="C17" s="244" t="s">
        <v>169</v>
      </c>
      <c r="D17" s="190" t="s">
        <v>7</v>
      </c>
      <c r="E17" s="190" t="s">
        <v>165</v>
      </c>
      <c r="F17" s="191"/>
    </row>
    <row r="18">
      <c r="A18" s="243"/>
      <c r="B18" s="243" t="s">
        <v>168</v>
      </c>
      <c r="C18" s="244" t="s">
        <v>169</v>
      </c>
      <c r="D18" s="190" t="s">
        <v>7</v>
      </c>
      <c r="E18" s="190" t="s">
        <v>166</v>
      </c>
      <c r="F18" s="191"/>
    </row>
    <row r="19">
      <c r="A19" s="243"/>
      <c r="B19" s="243" t="s">
        <v>168</v>
      </c>
      <c r="C19" s="244" t="s">
        <v>169</v>
      </c>
      <c r="D19" s="190" t="s">
        <v>7</v>
      </c>
      <c r="E19" s="190" t="s">
        <v>167</v>
      </c>
      <c r="F19" s="191"/>
    </row>
    <row r="20">
      <c r="A20" s="243"/>
      <c r="B20" s="243" t="s">
        <v>168</v>
      </c>
      <c r="C20" s="244" t="s">
        <v>169</v>
      </c>
      <c r="D20" s="190" t="s">
        <v>7</v>
      </c>
      <c r="E20" s="190" t="s">
        <v>20</v>
      </c>
      <c r="F20" s="191"/>
    </row>
    <row r="21">
      <c r="A21" s="191">
        <v>46.0</v>
      </c>
      <c r="B21" s="243" t="s">
        <v>170</v>
      </c>
      <c r="C21" s="244" t="s">
        <v>169</v>
      </c>
      <c r="D21" s="243" t="s">
        <v>4</v>
      </c>
      <c r="E21" s="190" t="s">
        <v>21</v>
      </c>
      <c r="F21" s="192">
        <v>130.0</v>
      </c>
    </row>
    <row r="22">
      <c r="A22" s="243"/>
      <c r="B22" s="243" t="s">
        <v>170</v>
      </c>
      <c r="C22" s="244" t="s">
        <v>169</v>
      </c>
      <c r="D22" s="190" t="s">
        <v>4</v>
      </c>
      <c r="E22" s="190" t="s">
        <v>13</v>
      </c>
      <c r="F22" s="191"/>
    </row>
    <row r="23">
      <c r="A23" s="243"/>
      <c r="B23" s="243" t="s">
        <v>170</v>
      </c>
      <c r="C23" s="244" t="s">
        <v>169</v>
      </c>
      <c r="D23" s="190" t="s">
        <v>4</v>
      </c>
      <c r="E23" s="190" t="s">
        <v>14</v>
      </c>
      <c r="F23" s="191"/>
    </row>
    <row r="24">
      <c r="A24" s="243"/>
      <c r="B24" s="243" t="s">
        <v>170</v>
      </c>
      <c r="C24" s="244" t="s">
        <v>169</v>
      </c>
      <c r="D24" s="190" t="s">
        <v>4</v>
      </c>
      <c r="E24" s="190" t="s">
        <v>15</v>
      </c>
      <c r="F24" s="191"/>
    </row>
    <row r="25">
      <c r="A25" s="243"/>
      <c r="B25" s="243" t="s">
        <v>170</v>
      </c>
      <c r="C25" s="244" t="s">
        <v>169</v>
      </c>
      <c r="D25" s="190" t="s">
        <v>4</v>
      </c>
      <c r="E25" s="190" t="s">
        <v>16</v>
      </c>
      <c r="F25" s="191"/>
    </row>
    <row r="26">
      <c r="A26" s="243"/>
      <c r="B26" s="243" t="s">
        <v>170</v>
      </c>
      <c r="C26" s="244" t="s">
        <v>169</v>
      </c>
      <c r="D26" s="190" t="s">
        <v>4</v>
      </c>
      <c r="E26" s="190" t="s">
        <v>17</v>
      </c>
      <c r="F26" s="191"/>
    </row>
    <row r="27">
      <c r="A27" s="243"/>
      <c r="B27" s="243" t="s">
        <v>170</v>
      </c>
      <c r="C27" s="244" t="s">
        <v>169</v>
      </c>
      <c r="D27" s="190" t="s">
        <v>4</v>
      </c>
      <c r="E27" s="190" t="s">
        <v>18</v>
      </c>
      <c r="F27" s="191"/>
    </row>
    <row r="28">
      <c r="A28" s="243"/>
      <c r="B28" s="243" t="s">
        <v>170</v>
      </c>
      <c r="C28" s="244" t="s">
        <v>169</v>
      </c>
      <c r="D28" s="190" t="s">
        <v>4</v>
      </c>
      <c r="E28" s="190" t="s">
        <v>19</v>
      </c>
      <c r="F28" s="191"/>
    </row>
    <row r="29">
      <c r="A29" s="243"/>
      <c r="B29" s="243" t="s">
        <v>170</v>
      </c>
      <c r="C29" s="244" t="s">
        <v>169</v>
      </c>
      <c r="D29" s="190" t="s">
        <v>4</v>
      </c>
      <c r="E29" s="190" t="s">
        <v>20</v>
      </c>
      <c r="F29" s="191"/>
    </row>
    <row r="30">
      <c r="A30" s="243"/>
      <c r="B30" s="243" t="s">
        <v>170</v>
      </c>
      <c r="C30" s="244" t="s">
        <v>169</v>
      </c>
      <c r="D30" s="190" t="s">
        <v>7</v>
      </c>
      <c r="E30" s="190" t="s">
        <v>21</v>
      </c>
      <c r="F30" s="191">
        <v>250.0</v>
      </c>
    </row>
    <row r="31">
      <c r="A31" s="243"/>
      <c r="B31" s="243" t="s">
        <v>170</v>
      </c>
      <c r="C31" s="244" t="s">
        <v>169</v>
      </c>
      <c r="D31" s="190" t="s">
        <v>7</v>
      </c>
      <c r="E31" s="190" t="s">
        <v>161</v>
      </c>
      <c r="F31" s="191"/>
    </row>
    <row r="32">
      <c r="A32" s="243"/>
      <c r="B32" s="243" t="s">
        <v>170</v>
      </c>
      <c r="C32" s="244" t="s">
        <v>169</v>
      </c>
      <c r="D32" s="190" t="s">
        <v>7</v>
      </c>
      <c r="E32" s="190" t="s">
        <v>162</v>
      </c>
      <c r="F32" s="191"/>
    </row>
    <row r="33">
      <c r="A33" s="243"/>
      <c r="B33" s="243" t="s">
        <v>170</v>
      </c>
      <c r="C33" s="244" t="s">
        <v>169</v>
      </c>
      <c r="D33" s="190" t="s">
        <v>7</v>
      </c>
      <c r="E33" s="190" t="s">
        <v>163</v>
      </c>
      <c r="F33" s="191"/>
    </row>
    <row r="34">
      <c r="A34" s="243"/>
      <c r="B34" s="243" t="s">
        <v>170</v>
      </c>
      <c r="C34" s="244" t="s">
        <v>169</v>
      </c>
      <c r="D34" s="190" t="s">
        <v>7</v>
      </c>
      <c r="E34" s="190" t="s">
        <v>164</v>
      </c>
      <c r="F34" s="191"/>
    </row>
    <row r="35">
      <c r="A35" s="243"/>
      <c r="B35" s="243" t="s">
        <v>170</v>
      </c>
      <c r="C35" s="244" t="s">
        <v>169</v>
      </c>
      <c r="D35" s="190" t="s">
        <v>7</v>
      </c>
      <c r="E35" s="190" t="s">
        <v>165</v>
      </c>
      <c r="F35" s="191"/>
    </row>
    <row r="36">
      <c r="A36" s="243"/>
      <c r="B36" s="243" t="s">
        <v>170</v>
      </c>
      <c r="C36" s="244" t="s">
        <v>169</v>
      </c>
      <c r="D36" s="190" t="s">
        <v>7</v>
      </c>
      <c r="E36" s="190" t="s">
        <v>166</v>
      </c>
      <c r="F36" s="191"/>
    </row>
    <row r="37">
      <c r="A37" s="243"/>
      <c r="B37" s="243" t="s">
        <v>170</v>
      </c>
      <c r="C37" s="244" t="s">
        <v>169</v>
      </c>
      <c r="D37" s="190" t="s">
        <v>7</v>
      </c>
      <c r="E37" s="190" t="s">
        <v>167</v>
      </c>
      <c r="F37" s="191"/>
    </row>
    <row r="38">
      <c r="A38" s="243"/>
      <c r="B38" s="243" t="s">
        <v>170</v>
      </c>
      <c r="C38" s="244" t="s">
        <v>169</v>
      </c>
      <c r="D38" s="190" t="s">
        <v>7</v>
      </c>
      <c r="E38" s="190" t="s">
        <v>20</v>
      </c>
      <c r="F38" s="191"/>
    </row>
    <row r="39">
      <c r="A39" s="191">
        <v>47.0</v>
      </c>
      <c r="B39" s="243" t="s">
        <v>171</v>
      </c>
      <c r="C39" s="244" t="s">
        <v>169</v>
      </c>
      <c r="D39" s="243" t="s">
        <v>4</v>
      </c>
      <c r="E39" s="190" t="s">
        <v>21</v>
      </c>
      <c r="F39" s="192"/>
    </row>
    <row r="40">
      <c r="A40" s="243"/>
      <c r="B40" s="243" t="s">
        <v>171</v>
      </c>
      <c r="C40" s="244" t="s">
        <v>169</v>
      </c>
      <c r="D40" s="190" t="s">
        <v>4</v>
      </c>
      <c r="E40" s="190" t="s">
        <v>13</v>
      </c>
      <c r="F40" s="191"/>
    </row>
    <row r="41">
      <c r="A41" s="243"/>
      <c r="B41" s="243" t="s">
        <v>171</v>
      </c>
      <c r="C41" s="244" t="s">
        <v>169</v>
      </c>
      <c r="D41" s="190" t="s">
        <v>4</v>
      </c>
      <c r="E41" s="190" t="s">
        <v>14</v>
      </c>
      <c r="F41" s="191"/>
    </row>
    <row r="42">
      <c r="A42" s="243"/>
      <c r="B42" s="243" t="s">
        <v>171</v>
      </c>
      <c r="C42" s="244" t="s">
        <v>169</v>
      </c>
      <c r="D42" s="190" t="s">
        <v>4</v>
      </c>
      <c r="E42" s="190" t="s">
        <v>15</v>
      </c>
      <c r="F42" s="191">
        <v>249.0</v>
      </c>
    </row>
    <row r="43">
      <c r="A43" s="243"/>
      <c r="B43" s="243" t="s">
        <v>171</v>
      </c>
      <c r="C43" s="244" t="s">
        <v>169</v>
      </c>
      <c r="D43" s="190" t="s">
        <v>4</v>
      </c>
      <c r="E43" s="190" t="s">
        <v>16</v>
      </c>
      <c r="F43" s="191">
        <v>65.0</v>
      </c>
    </row>
    <row r="44">
      <c r="A44" s="243"/>
      <c r="B44" s="243" t="s">
        <v>171</v>
      </c>
      <c r="C44" s="244" t="s">
        <v>169</v>
      </c>
      <c r="D44" s="190" t="s">
        <v>4</v>
      </c>
      <c r="E44" s="190" t="s">
        <v>17</v>
      </c>
      <c r="F44" s="191">
        <v>150.0</v>
      </c>
    </row>
    <row r="45">
      <c r="A45" s="243"/>
      <c r="B45" s="243" t="s">
        <v>171</v>
      </c>
      <c r="C45" s="244" t="s">
        <v>169</v>
      </c>
      <c r="D45" s="190" t="s">
        <v>4</v>
      </c>
      <c r="E45" s="190" t="s">
        <v>18</v>
      </c>
      <c r="F45" s="191">
        <v>142.0</v>
      </c>
    </row>
    <row r="46">
      <c r="A46" s="243"/>
      <c r="B46" s="243" t="s">
        <v>171</v>
      </c>
      <c r="C46" s="244" t="s">
        <v>169</v>
      </c>
      <c r="D46" s="190" t="s">
        <v>4</v>
      </c>
      <c r="E46" s="190" t="s">
        <v>19</v>
      </c>
      <c r="F46" s="191"/>
    </row>
    <row r="47">
      <c r="A47" s="243"/>
      <c r="B47" s="243" t="s">
        <v>171</v>
      </c>
      <c r="C47" s="244" t="s">
        <v>169</v>
      </c>
      <c r="D47" s="190" t="s">
        <v>4</v>
      </c>
      <c r="E47" s="190" t="s">
        <v>20</v>
      </c>
      <c r="F47" s="191"/>
    </row>
    <row r="48">
      <c r="A48" s="243"/>
      <c r="B48" s="243" t="s">
        <v>171</v>
      </c>
      <c r="C48" s="244" t="s">
        <v>169</v>
      </c>
      <c r="D48" s="190" t="s">
        <v>7</v>
      </c>
      <c r="E48" s="190" t="s">
        <v>21</v>
      </c>
      <c r="F48" s="191"/>
    </row>
    <row r="49">
      <c r="A49" s="243"/>
      <c r="B49" s="243" t="s">
        <v>171</v>
      </c>
      <c r="C49" s="244" t="s">
        <v>169</v>
      </c>
      <c r="D49" s="190" t="s">
        <v>7</v>
      </c>
      <c r="E49" s="190" t="s">
        <v>161</v>
      </c>
      <c r="F49" s="191"/>
    </row>
    <row r="50">
      <c r="A50" s="243"/>
      <c r="B50" s="243" t="s">
        <v>171</v>
      </c>
      <c r="C50" s="244" t="s">
        <v>169</v>
      </c>
      <c r="D50" s="190" t="s">
        <v>7</v>
      </c>
      <c r="E50" s="190" t="s">
        <v>162</v>
      </c>
      <c r="F50" s="191"/>
    </row>
    <row r="51">
      <c r="A51" s="243"/>
      <c r="B51" s="243" t="s">
        <v>171</v>
      </c>
      <c r="C51" s="244" t="s">
        <v>169</v>
      </c>
      <c r="D51" s="190" t="s">
        <v>7</v>
      </c>
      <c r="E51" s="190" t="s">
        <v>163</v>
      </c>
      <c r="F51" s="191">
        <v>0.0</v>
      </c>
    </row>
    <row r="52">
      <c r="A52" s="243"/>
      <c r="B52" s="243" t="s">
        <v>171</v>
      </c>
      <c r="C52" s="244" t="s">
        <v>169</v>
      </c>
      <c r="D52" s="190" t="s">
        <v>7</v>
      </c>
      <c r="E52" s="190" t="s">
        <v>164</v>
      </c>
      <c r="F52" s="191">
        <v>0.0</v>
      </c>
    </row>
    <row r="53">
      <c r="A53" s="243"/>
      <c r="B53" s="243" t="s">
        <v>171</v>
      </c>
      <c r="C53" s="244" t="s">
        <v>169</v>
      </c>
      <c r="D53" s="190" t="s">
        <v>7</v>
      </c>
      <c r="E53" s="190" t="s">
        <v>165</v>
      </c>
      <c r="F53" s="191">
        <v>77.0</v>
      </c>
    </row>
    <row r="54">
      <c r="A54" s="243"/>
      <c r="B54" s="243" t="s">
        <v>171</v>
      </c>
      <c r="C54" s="244" t="s">
        <v>169</v>
      </c>
      <c r="D54" s="190" t="s">
        <v>7</v>
      </c>
      <c r="E54" s="190" t="s">
        <v>166</v>
      </c>
      <c r="F54" s="191">
        <v>70.0</v>
      </c>
    </row>
    <row r="55">
      <c r="A55" s="243"/>
      <c r="B55" s="243" t="s">
        <v>171</v>
      </c>
      <c r="C55" s="244" t="s">
        <v>169</v>
      </c>
      <c r="D55" s="190" t="s">
        <v>7</v>
      </c>
      <c r="E55" s="190" t="s">
        <v>167</v>
      </c>
      <c r="F55" s="191"/>
    </row>
    <row r="56">
      <c r="A56" s="243"/>
      <c r="B56" s="243" t="s">
        <v>171</v>
      </c>
      <c r="C56" s="244" t="s">
        <v>169</v>
      </c>
      <c r="D56" s="190" t="s">
        <v>7</v>
      </c>
      <c r="E56" s="190" t="s">
        <v>20</v>
      </c>
      <c r="F56" s="191"/>
    </row>
    <row r="57">
      <c r="A57" s="191">
        <v>48.0</v>
      </c>
      <c r="B57" s="243" t="s">
        <v>172</v>
      </c>
      <c r="C57" s="244" t="s">
        <v>169</v>
      </c>
      <c r="D57" s="243" t="s">
        <v>4</v>
      </c>
      <c r="E57" s="190" t="s">
        <v>21</v>
      </c>
      <c r="F57" s="192">
        <v>29.0</v>
      </c>
    </row>
    <row r="58">
      <c r="A58" s="243"/>
      <c r="B58" s="243" t="s">
        <v>172</v>
      </c>
      <c r="C58" s="244" t="s">
        <v>169</v>
      </c>
      <c r="D58" s="190" t="s">
        <v>4</v>
      </c>
      <c r="E58" s="190" t="s">
        <v>13</v>
      </c>
      <c r="F58" s="191"/>
    </row>
    <row r="59">
      <c r="A59" s="243"/>
      <c r="B59" s="243" t="s">
        <v>172</v>
      </c>
      <c r="C59" s="244" t="s">
        <v>169</v>
      </c>
      <c r="D59" s="190" t="s">
        <v>4</v>
      </c>
      <c r="E59" s="190" t="s">
        <v>14</v>
      </c>
      <c r="F59" s="191"/>
    </row>
    <row r="60">
      <c r="A60" s="243"/>
      <c r="B60" s="243" t="s">
        <v>172</v>
      </c>
      <c r="C60" s="244" t="s">
        <v>169</v>
      </c>
      <c r="D60" s="190" t="s">
        <v>4</v>
      </c>
      <c r="E60" s="190" t="s">
        <v>15</v>
      </c>
      <c r="F60" s="191"/>
    </row>
    <row r="61">
      <c r="A61" s="243"/>
      <c r="B61" s="243" t="s">
        <v>172</v>
      </c>
      <c r="C61" s="244" t="s">
        <v>169</v>
      </c>
      <c r="D61" s="190" t="s">
        <v>4</v>
      </c>
      <c r="E61" s="190" t="s">
        <v>16</v>
      </c>
      <c r="F61" s="191"/>
    </row>
    <row r="62">
      <c r="A62" s="243"/>
      <c r="B62" s="243" t="s">
        <v>172</v>
      </c>
      <c r="C62" s="244" t="s">
        <v>169</v>
      </c>
      <c r="D62" s="190" t="s">
        <v>4</v>
      </c>
      <c r="E62" s="190" t="s">
        <v>17</v>
      </c>
      <c r="F62" s="191"/>
    </row>
    <row r="63">
      <c r="A63" s="243"/>
      <c r="B63" s="243" t="s">
        <v>172</v>
      </c>
      <c r="C63" s="244" t="s">
        <v>169</v>
      </c>
      <c r="D63" s="190" t="s">
        <v>4</v>
      </c>
      <c r="E63" s="190" t="s">
        <v>18</v>
      </c>
      <c r="F63" s="191"/>
    </row>
    <row r="64">
      <c r="A64" s="243"/>
      <c r="B64" s="243" t="s">
        <v>172</v>
      </c>
      <c r="C64" s="244" t="s">
        <v>169</v>
      </c>
      <c r="D64" s="190" t="s">
        <v>4</v>
      </c>
      <c r="E64" s="190" t="s">
        <v>19</v>
      </c>
      <c r="F64" s="191"/>
    </row>
    <row r="65">
      <c r="A65" s="243"/>
      <c r="B65" s="243" t="s">
        <v>172</v>
      </c>
      <c r="C65" s="244" t="s">
        <v>169</v>
      </c>
      <c r="D65" s="190" t="s">
        <v>4</v>
      </c>
      <c r="E65" s="190" t="s">
        <v>20</v>
      </c>
      <c r="F65" s="191"/>
    </row>
    <row r="66">
      <c r="A66" s="243"/>
      <c r="B66" s="243" t="s">
        <v>172</v>
      </c>
      <c r="C66" s="244" t="s">
        <v>169</v>
      </c>
      <c r="D66" s="190" t="s">
        <v>7</v>
      </c>
      <c r="E66" s="190" t="s">
        <v>21</v>
      </c>
      <c r="F66" s="191">
        <v>0.0</v>
      </c>
    </row>
    <row r="67">
      <c r="A67" s="243"/>
      <c r="B67" s="243" t="s">
        <v>172</v>
      </c>
      <c r="C67" s="244" t="s">
        <v>169</v>
      </c>
      <c r="D67" s="190" t="s">
        <v>7</v>
      </c>
      <c r="E67" s="190" t="s">
        <v>161</v>
      </c>
      <c r="F67" s="191"/>
    </row>
    <row r="68">
      <c r="A68" s="243"/>
      <c r="B68" s="243" t="s">
        <v>172</v>
      </c>
      <c r="C68" s="244" t="s">
        <v>169</v>
      </c>
      <c r="D68" s="190" t="s">
        <v>7</v>
      </c>
      <c r="E68" s="190" t="s">
        <v>162</v>
      </c>
      <c r="F68" s="191"/>
    </row>
    <row r="69">
      <c r="A69" s="243"/>
      <c r="B69" s="243" t="s">
        <v>172</v>
      </c>
      <c r="C69" s="244" t="s">
        <v>169</v>
      </c>
      <c r="D69" s="190" t="s">
        <v>7</v>
      </c>
      <c r="E69" s="190" t="s">
        <v>163</v>
      </c>
      <c r="F69" s="191"/>
    </row>
    <row r="70">
      <c r="A70" s="243"/>
      <c r="B70" s="243" t="s">
        <v>172</v>
      </c>
      <c r="C70" s="244" t="s">
        <v>169</v>
      </c>
      <c r="D70" s="190" t="s">
        <v>7</v>
      </c>
      <c r="E70" s="190" t="s">
        <v>164</v>
      </c>
      <c r="F70" s="191"/>
    </row>
    <row r="71">
      <c r="A71" s="243"/>
      <c r="B71" s="243" t="s">
        <v>172</v>
      </c>
      <c r="C71" s="244" t="s">
        <v>169</v>
      </c>
      <c r="D71" s="190" t="s">
        <v>7</v>
      </c>
      <c r="E71" s="190" t="s">
        <v>165</v>
      </c>
      <c r="F71" s="191"/>
    </row>
    <row r="72">
      <c r="A72" s="243"/>
      <c r="B72" s="243" t="s">
        <v>172</v>
      </c>
      <c r="C72" s="244" t="s">
        <v>169</v>
      </c>
      <c r="D72" s="190" t="s">
        <v>7</v>
      </c>
      <c r="E72" s="190" t="s">
        <v>166</v>
      </c>
      <c r="F72" s="191"/>
    </row>
    <row r="73">
      <c r="A73" s="243"/>
      <c r="B73" s="243" t="s">
        <v>172</v>
      </c>
      <c r="C73" s="244" t="s">
        <v>169</v>
      </c>
      <c r="D73" s="190" t="s">
        <v>7</v>
      </c>
      <c r="E73" s="190" t="s">
        <v>167</v>
      </c>
      <c r="F73" s="191"/>
    </row>
    <row r="74">
      <c r="A74" s="243"/>
      <c r="B74" s="243" t="s">
        <v>172</v>
      </c>
      <c r="C74" s="244" t="s">
        <v>169</v>
      </c>
      <c r="D74" s="190" t="s">
        <v>7</v>
      </c>
      <c r="E74" s="190" t="s">
        <v>20</v>
      </c>
      <c r="F74" s="191"/>
    </row>
    <row r="75">
      <c r="A75" s="191">
        <v>49.0</v>
      </c>
      <c r="B75" s="243" t="s">
        <v>173</v>
      </c>
      <c r="C75" s="245" t="s">
        <v>169</v>
      </c>
      <c r="D75" s="243" t="s">
        <v>4</v>
      </c>
      <c r="E75" s="190" t="s">
        <v>21</v>
      </c>
      <c r="F75" s="192">
        <v>150.0</v>
      </c>
    </row>
    <row r="76">
      <c r="A76" s="243"/>
      <c r="B76" s="243" t="s">
        <v>173</v>
      </c>
      <c r="C76" s="245" t="s">
        <v>169</v>
      </c>
      <c r="D76" s="190" t="s">
        <v>4</v>
      </c>
      <c r="E76" s="190" t="s">
        <v>13</v>
      </c>
      <c r="F76" s="191"/>
    </row>
    <row r="77">
      <c r="A77" s="243"/>
      <c r="B77" s="243" t="s">
        <v>173</v>
      </c>
      <c r="C77" s="245" t="s">
        <v>169</v>
      </c>
      <c r="D77" s="190" t="s">
        <v>4</v>
      </c>
      <c r="E77" s="190" t="s">
        <v>14</v>
      </c>
      <c r="F77" s="191"/>
    </row>
    <row r="78">
      <c r="A78" s="243"/>
      <c r="B78" s="243" t="s">
        <v>173</v>
      </c>
      <c r="C78" s="245" t="s">
        <v>169</v>
      </c>
      <c r="D78" s="190" t="s">
        <v>4</v>
      </c>
      <c r="E78" s="190" t="s">
        <v>15</v>
      </c>
      <c r="F78" s="191"/>
    </row>
    <row r="79">
      <c r="A79" s="243"/>
      <c r="B79" s="243" t="s">
        <v>173</v>
      </c>
      <c r="C79" s="245" t="s">
        <v>169</v>
      </c>
      <c r="D79" s="190" t="s">
        <v>4</v>
      </c>
      <c r="E79" s="190" t="s">
        <v>16</v>
      </c>
      <c r="F79" s="191"/>
    </row>
    <row r="80">
      <c r="A80" s="243"/>
      <c r="B80" s="243" t="s">
        <v>173</v>
      </c>
      <c r="C80" s="245" t="s">
        <v>169</v>
      </c>
      <c r="D80" s="190" t="s">
        <v>4</v>
      </c>
      <c r="E80" s="190" t="s">
        <v>17</v>
      </c>
      <c r="F80" s="191"/>
    </row>
    <row r="81">
      <c r="A81" s="243"/>
      <c r="B81" s="243" t="s">
        <v>173</v>
      </c>
      <c r="C81" s="245" t="s">
        <v>169</v>
      </c>
      <c r="D81" s="190" t="s">
        <v>4</v>
      </c>
      <c r="E81" s="190" t="s">
        <v>18</v>
      </c>
      <c r="F81" s="191"/>
    </row>
    <row r="82">
      <c r="A82" s="243"/>
      <c r="B82" s="243" t="s">
        <v>173</v>
      </c>
      <c r="C82" s="245" t="s">
        <v>169</v>
      </c>
      <c r="D82" s="190" t="s">
        <v>4</v>
      </c>
      <c r="E82" s="190" t="s">
        <v>19</v>
      </c>
      <c r="F82" s="191"/>
    </row>
    <row r="83">
      <c r="A83" s="243"/>
      <c r="B83" s="243" t="s">
        <v>173</v>
      </c>
      <c r="C83" s="245" t="s">
        <v>169</v>
      </c>
      <c r="D83" s="190" t="s">
        <v>4</v>
      </c>
      <c r="E83" s="190" t="s">
        <v>20</v>
      </c>
      <c r="F83" s="191"/>
    </row>
    <row r="84">
      <c r="A84" s="243"/>
      <c r="B84" s="243" t="s">
        <v>173</v>
      </c>
      <c r="C84" s="245" t="s">
        <v>169</v>
      </c>
      <c r="D84" s="190" t="s">
        <v>7</v>
      </c>
      <c r="E84" s="190" t="s">
        <v>21</v>
      </c>
      <c r="F84" s="191">
        <v>1600.0</v>
      </c>
    </row>
    <row r="85">
      <c r="A85" s="243"/>
      <c r="B85" s="243" t="s">
        <v>173</v>
      </c>
      <c r="C85" s="245" t="s">
        <v>169</v>
      </c>
      <c r="D85" s="190" t="s">
        <v>7</v>
      </c>
      <c r="E85" s="190" t="s">
        <v>161</v>
      </c>
      <c r="F85" s="191"/>
    </row>
    <row r="86">
      <c r="A86" s="243"/>
      <c r="B86" s="243" t="s">
        <v>173</v>
      </c>
      <c r="C86" s="245" t="s">
        <v>169</v>
      </c>
      <c r="D86" s="190" t="s">
        <v>7</v>
      </c>
      <c r="E86" s="190" t="s">
        <v>162</v>
      </c>
      <c r="F86" s="191"/>
    </row>
    <row r="87">
      <c r="A87" s="243"/>
      <c r="B87" s="243" t="s">
        <v>173</v>
      </c>
      <c r="C87" s="245" t="s">
        <v>169</v>
      </c>
      <c r="D87" s="190" t="s">
        <v>7</v>
      </c>
      <c r="E87" s="190" t="s">
        <v>163</v>
      </c>
      <c r="F87" s="191"/>
    </row>
    <row r="88">
      <c r="A88" s="243"/>
      <c r="B88" s="243" t="s">
        <v>173</v>
      </c>
      <c r="C88" s="245" t="s">
        <v>169</v>
      </c>
      <c r="D88" s="190" t="s">
        <v>7</v>
      </c>
      <c r="E88" s="190" t="s">
        <v>164</v>
      </c>
      <c r="F88" s="191"/>
    </row>
    <row r="89">
      <c r="A89" s="243"/>
      <c r="B89" s="243" t="s">
        <v>173</v>
      </c>
      <c r="C89" s="245" t="s">
        <v>169</v>
      </c>
      <c r="D89" s="190" t="s">
        <v>7</v>
      </c>
      <c r="E89" s="190" t="s">
        <v>165</v>
      </c>
      <c r="F89" s="191"/>
    </row>
    <row r="90">
      <c r="A90" s="243"/>
      <c r="B90" s="243" t="s">
        <v>173</v>
      </c>
      <c r="C90" s="245" t="s">
        <v>169</v>
      </c>
      <c r="D90" s="190" t="s">
        <v>7</v>
      </c>
      <c r="E90" s="190" t="s">
        <v>166</v>
      </c>
      <c r="F90" s="191"/>
    </row>
    <row r="91">
      <c r="A91" s="243"/>
      <c r="B91" s="243" t="s">
        <v>173</v>
      </c>
      <c r="C91" s="245" t="s">
        <v>169</v>
      </c>
      <c r="D91" s="190" t="s">
        <v>7</v>
      </c>
      <c r="E91" s="190" t="s">
        <v>167</v>
      </c>
      <c r="F91" s="191"/>
    </row>
    <row r="92">
      <c r="A92" s="243"/>
      <c r="B92" s="243" t="s">
        <v>173</v>
      </c>
      <c r="C92" s="245" t="s">
        <v>169</v>
      </c>
      <c r="D92" s="190" t="s">
        <v>7</v>
      </c>
      <c r="E92" s="190" t="s">
        <v>20</v>
      </c>
      <c r="F92" s="191"/>
    </row>
    <row r="93">
      <c r="A93" s="191">
        <v>50.0</v>
      </c>
      <c r="B93" s="243" t="s">
        <v>174</v>
      </c>
      <c r="C93" s="245" t="s">
        <v>169</v>
      </c>
      <c r="D93" s="243" t="s">
        <v>4</v>
      </c>
      <c r="E93" s="190" t="s">
        <v>21</v>
      </c>
      <c r="F93" s="192">
        <v>74.0</v>
      </c>
    </row>
    <row r="94">
      <c r="A94" s="243"/>
      <c r="B94" s="243" t="s">
        <v>174</v>
      </c>
      <c r="C94" s="245" t="s">
        <v>169</v>
      </c>
      <c r="D94" s="190" t="s">
        <v>4</v>
      </c>
      <c r="E94" s="190" t="s">
        <v>13</v>
      </c>
      <c r="F94" s="191"/>
    </row>
    <row r="95">
      <c r="A95" s="243"/>
      <c r="B95" s="243" t="s">
        <v>174</v>
      </c>
      <c r="C95" s="245" t="s">
        <v>169</v>
      </c>
      <c r="D95" s="190" t="s">
        <v>4</v>
      </c>
      <c r="E95" s="190" t="s">
        <v>14</v>
      </c>
      <c r="F95" s="191"/>
    </row>
    <row r="96">
      <c r="A96" s="243"/>
      <c r="B96" s="243" t="s">
        <v>174</v>
      </c>
      <c r="C96" s="245" t="s">
        <v>169</v>
      </c>
      <c r="D96" s="190" t="s">
        <v>4</v>
      </c>
      <c r="E96" s="190" t="s">
        <v>15</v>
      </c>
      <c r="F96" s="191"/>
    </row>
    <row r="97">
      <c r="A97" s="243"/>
      <c r="B97" s="243" t="s">
        <v>174</v>
      </c>
      <c r="C97" s="245" t="s">
        <v>169</v>
      </c>
      <c r="D97" s="190" t="s">
        <v>4</v>
      </c>
      <c r="E97" s="190" t="s">
        <v>16</v>
      </c>
      <c r="F97" s="191"/>
    </row>
    <row r="98">
      <c r="A98" s="243"/>
      <c r="B98" s="243" t="s">
        <v>174</v>
      </c>
      <c r="C98" s="245" t="s">
        <v>169</v>
      </c>
      <c r="D98" s="190" t="s">
        <v>4</v>
      </c>
      <c r="E98" s="190" t="s">
        <v>17</v>
      </c>
      <c r="F98" s="191"/>
    </row>
    <row r="99">
      <c r="A99" s="243"/>
      <c r="B99" s="243" t="s">
        <v>174</v>
      </c>
      <c r="C99" s="245" t="s">
        <v>169</v>
      </c>
      <c r="D99" s="190" t="s">
        <v>4</v>
      </c>
      <c r="E99" s="190" t="s">
        <v>18</v>
      </c>
      <c r="F99" s="191"/>
    </row>
    <row r="100">
      <c r="A100" s="243"/>
      <c r="B100" s="243" t="s">
        <v>174</v>
      </c>
      <c r="C100" s="245" t="s">
        <v>169</v>
      </c>
      <c r="D100" s="190" t="s">
        <v>4</v>
      </c>
      <c r="E100" s="190" t="s">
        <v>19</v>
      </c>
      <c r="F100" s="191"/>
    </row>
    <row r="101">
      <c r="A101" s="243"/>
      <c r="B101" s="243" t="s">
        <v>174</v>
      </c>
      <c r="C101" s="245" t="s">
        <v>169</v>
      </c>
      <c r="D101" s="190" t="s">
        <v>4</v>
      </c>
      <c r="E101" s="190" t="s">
        <v>20</v>
      </c>
      <c r="F101" s="191"/>
    </row>
    <row r="102">
      <c r="A102" s="243"/>
      <c r="B102" s="243" t="s">
        <v>174</v>
      </c>
      <c r="C102" s="245" t="s">
        <v>169</v>
      </c>
      <c r="D102" s="190" t="s">
        <v>7</v>
      </c>
      <c r="E102" s="190" t="s">
        <v>21</v>
      </c>
      <c r="F102" s="191"/>
    </row>
    <row r="103">
      <c r="A103" s="243"/>
      <c r="B103" s="243" t="s">
        <v>174</v>
      </c>
      <c r="C103" s="245" t="s">
        <v>169</v>
      </c>
      <c r="D103" s="190" t="s">
        <v>7</v>
      </c>
      <c r="E103" s="190" t="s">
        <v>161</v>
      </c>
      <c r="F103" s="191"/>
    </row>
    <row r="104">
      <c r="A104" s="243"/>
      <c r="B104" s="243" t="s">
        <v>174</v>
      </c>
      <c r="C104" s="245" t="s">
        <v>169</v>
      </c>
      <c r="D104" s="190" t="s">
        <v>7</v>
      </c>
      <c r="E104" s="190" t="s">
        <v>162</v>
      </c>
      <c r="F104" s="191"/>
    </row>
    <row r="105">
      <c r="A105" s="243"/>
      <c r="B105" s="243" t="s">
        <v>174</v>
      </c>
      <c r="C105" s="245" t="s">
        <v>169</v>
      </c>
      <c r="D105" s="190" t="s">
        <v>7</v>
      </c>
      <c r="E105" s="190" t="s">
        <v>163</v>
      </c>
      <c r="F105" s="191"/>
    </row>
    <row r="106">
      <c r="A106" s="243"/>
      <c r="B106" s="243" t="s">
        <v>174</v>
      </c>
      <c r="C106" s="245" t="s">
        <v>169</v>
      </c>
      <c r="D106" s="190" t="s">
        <v>7</v>
      </c>
      <c r="E106" s="190" t="s">
        <v>164</v>
      </c>
      <c r="F106" s="191"/>
    </row>
    <row r="107">
      <c r="A107" s="243"/>
      <c r="B107" s="243" t="s">
        <v>174</v>
      </c>
      <c r="C107" s="245" t="s">
        <v>169</v>
      </c>
      <c r="D107" s="190" t="s">
        <v>7</v>
      </c>
      <c r="E107" s="190" t="s">
        <v>165</v>
      </c>
      <c r="F107" s="191">
        <v>653.0</v>
      </c>
    </row>
    <row r="108">
      <c r="A108" s="243"/>
      <c r="B108" s="243" t="s">
        <v>174</v>
      </c>
      <c r="C108" s="245" t="s">
        <v>169</v>
      </c>
      <c r="D108" s="190" t="s">
        <v>7</v>
      </c>
      <c r="E108" s="190" t="s">
        <v>166</v>
      </c>
      <c r="F108" s="191">
        <v>1186.0</v>
      </c>
    </row>
    <row r="109">
      <c r="A109" s="243"/>
      <c r="B109" s="243" t="s">
        <v>174</v>
      </c>
      <c r="C109" s="245" t="s">
        <v>169</v>
      </c>
      <c r="D109" s="190" t="s">
        <v>7</v>
      </c>
      <c r="E109" s="190" t="s">
        <v>167</v>
      </c>
      <c r="F109" s="191"/>
    </row>
    <row r="110">
      <c r="A110" s="243"/>
      <c r="B110" s="243" t="s">
        <v>174</v>
      </c>
      <c r="C110" s="245" t="s">
        <v>169</v>
      </c>
      <c r="D110" s="190" t="s">
        <v>7</v>
      </c>
      <c r="E110" s="190" t="s">
        <v>20</v>
      </c>
      <c r="F110" s="191"/>
    </row>
    <row r="111">
      <c r="A111" s="191">
        <v>51.0</v>
      </c>
      <c r="B111" s="243" t="s">
        <v>175</v>
      </c>
      <c r="C111" s="244" t="s">
        <v>169</v>
      </c>
      <c r="D111" s="243" t="s">
        <v>4</v>
      </c>
      <c r="E111" s="190" t="s">
        <v>21</v>
      </c>
      <c r="F111" s="192"/>
    </row>
    <row r="112">
      <c r="A112" s="243"/>
      <c r="B112" s="243" t="s">
        <v>175</v>
      </c>
      <c r="C112" s="244" t="s">
        <v>169</v>
      </c>
      <c r="D112" s="190" t="s">
        <v>4</v>
      </c>
      <c r="E112" s="190" t="s">
        <v>13</v>
      </c>
      <c r="F112" s="191"/>
    </row>
    <row r="113">
      <c r="A113" s="243"/>
      <c r="B113" s="243" t="s">
        <v>175</v>
      </c>
      <c r="C113" s="244" t="s">
        <v>169</v>
      </c>
      <c r="D113" s="190" t="s">
        <v>4</v>
      </c>
      <c r="E113" s="190" t="s">
        <v>14</v>
      </c>
      <c r="F113" s="191"/>
    </row>
    <row r="114">
      <c r="A114" s="243"/>
      <c r="B114" s="243" t="s">
        <v>175</v>
      </c>
      <c r="C114" s="244" t="s">
        <v>169</v>
      </c>
      <c r="D114" s="190" t="s">
        <v>4</v>
      </c>
      <c r="E114" s="190" t="s">
        <v>15</v>
      </c>
      <c r="F114" s="191">
        <v>255.0</v>
      </c>
    </row>
    <row r="115">
      <c r="A115" s="243"/>
      <c r="B115" s="243" t="s">
        <v>175</v>
      </c>
      <c r="C115" s="244" t="s">
        <v>169</v>
      </c>
      <c r="D115" s="190" t="s">
        <v>4</v>
      </c>
      <c r="E115" s="190" t="s">
        <v>16</v>
      </c>
      <c r="F115" s="191">
        <v>59.0</v>
      </c>
    </row>
    <row r="116">
      <c r="A116" s="243"/>
      <c r="B116" s="243" t="s">
        <v>175</v>
      </c>
      <c r="C116" s="244" t="s">
        <v>169</v>
      </c>
      <c r="D116" s="190" t="s">
        <v>4</v>
      </c>
      <c r="E116" s="190" t="s">
        <v>17</v>
      </c>
      <c r="F116" s="191">
        <v>30.0</v>
      </c>
    </row>
    <row r="117">
      <c r="A117" s="243"/>
      <c r="B117" s="243" t="s">
        <v>175</v>
      </c>
      <c r="C117" s="244" t="s">
        <v>169</v>
      </c>
      <c r="D117" s="190" t="s">
        <v>4</v>
      </c>
      <c r="E117" s="190" t="s">
        <v>18</v>
      </c>
      <c r="F117" s="191">
        <v>45.0</v>
      </c>
    </row>
    <row r="118">
      <c r="A118" s="243"/>
      <c r="B118" s="243" t="s">
        <v>175</v>
      </c>
      <c r="C118" s="244" t="s">
        <v>169</v>
      </c>
      <c r="D118" s="190" t="s">
        <v>4</v>
      </c>
      <c r="E118" s="190" t="s">
        <v>19</v>
      </c>
      <c r="F118" s="191"/>
    </row>
    <row r="119">
      <c r="A119" s="243"/>
      <c r="B119" s="243" t="s">
        <v>175</v>
      </c>
      <c r="C119" s="244" t="s">
        <v>169</v>
      </c>
      <c r="D119" s="190" t="s">
        <v>4</v>
      </c>
      <c r="E119" s="190" t="s">
        <v>20</v>
      </c>
      <c r="F119" s="191"/>
    </row>
    <row r="120">
      <c r="A120" s="243"/>
      <c r="B120" s="243" t="s">
        <v>175</v>
      </c>
      <c r="C120" s="244" t="s">
        <v>169</v>
      </c>
      <c r="D120" s="190" t="s">
        <v>7</v>
      </c>
      <c r="E120" s="190" t="s">
        <v>21</v>
      </c>
      <c r="F120" s="191"/>
    </row>
    <row r="121">
      <c r="A121" s="243"/>
      <c r="B121" s="243" t="s">
        <v>175</v>
      </c>
      <c r="C121" s="244" t="s">
        <v>169</v>
      </c>
      <c r="D121" s="190" t="s">
        <v>7</v>
      </c>
      <c r="E121" s="190" t="s">
        <v>161</v>
      </c>
      <c r="F121" s="191"/>
    </row>
    <row r="122">
      <c r="A122" s="243"/>
      <c r="B122" s="243" t="s">
        <v>175</v>
      </c>
      <c r="C122" s="244" t="s">
        <v>169</v>
      </c>
      <c r="D122" s="190" t="s">
        <v>7</v>
      </c>
      <c r="E122" s="190" t="s">
        <v>162</v>
      </c>
      <c r="F122" s="191"/>
    </row>
    <row r="123">
      <c r="A123" s="243"/>
      <c r="B123" s="243" t="s">
        <v>175</v>
      </c>
      <c r="C123" s="244" t="s">
        <v>169</v>
      </c>
      <c r="D123" s="190" t="s">
        <v>7</v>
      </c>
      <c r="E123" s="190" t="s">
        <v>163</v>
      </c>
      <c r="F123" s="191"/>
    </row>
    <row r="124">
      <c r="A124" s="243"/>
      <c r="B124" s="243" t="s">
        <v>175</v>
      </c>
      <c r="C124" s="244" t="s">
        <v>169</v>
      </c>
      <c r="D124" s="190" t="s">
        <v>7</v>
      </c>
      <c r="E124" s="190" t="s">
        <v>164</v>
      </c>
      <c r="F124" s="191"/>
    </row>
    <row r="125">
      <c r="A125" s="243"/>
      <c r="B125" s="243" t="s">
        <v>175</v>
      </c>
      <c r="C125" s="244" t="s">
        <v>169</v>
      </c>
      <c r="D125" s="190" t="s">
        <v>7</v>
      </c>
      <c r="E125" s="190" t="s">
        <v>165</v>
      </c>
      <c r="F125" s="191"/>
    </row>
    <row r="126">
      <c r="A126" s="243"/>
      <c r="B126" s="243" t="s">
        <v>175</v>
      </c>
      <c r="C126" s="244" t="s">
        <v>169</v>
      </c>
      <c r="D126" s="190" t="s">
        <v>7</v>
      </c>
      <c r="E126" s="190" t="s">
        <v>166</v>
      </c>
      <c r="F126" s="191"/>
    </row>
    <row r="127">
      <c r="A127" s="243"/>
      <c r="B127" s="243" t="s">
        <v>175</v>
      </c>
      <c r="C127" s="244" t="s">
        <v>169</v>
      </c>
      <c r="D127" s="190" t="s">
        <v>7</v>
      </c>
      <c r="E127" s="190" t="s">
        <v>167</v>
      </c>
      <c r="F127" s="191"/>
    </row>
    <row r="128">
      <c r="A128" s="243"/>
      <c r="B128" s="243" t="s">
        <v>175</v>
      </c>
      <c r="C128" s="244" t="s">
        <v>169</v>
      </c>
      <c r="D128" s="190" t="s">
        <v>7</v>
      </c>
      <c r="E128" s="190" t="s">
        <v>20</v>
      </c>
      <c r="F128" s="191"/>
    </row>
    <row r="129">
      <c r="A129" s="191">
        <v>52.0</v>
      </c>
      <c r="B129" s="243" t="s">
        <v>176</v>
      </c>
      <c r="C129" s="244" t="s">
        <v>177</v>
      </c>
      <c r="D129" s="243" t="s">
        <v>4</v>
      </c>
      <c r="E129" s="190" t="s">
        <v>21</v>
      </c>
      <c r="F129" s="192">
        <v>205.0</v>
      </c>
    </row>
    <row r="130">
      <c r="A130" s="243"/>
      <c r="B130" s="243" t="s">
        <v>176</v>
      </c>
      <c r="C130" s="244" t="s">
        <v>177</v>
      </c>
      <c r="D130" s="190" t="s">
        <v>4</v>
      </c>
      <c r="E130" s="190" t="s">
        <v>13</v>
      </c>
      <c r="F130" s="191"/>
    </row>
    <row r="131">
      <c r="A131" s="243"/>
      <c r="B131" s="243" t="s">
        <v>176</v>
      </c>
      <c r="C131" s="244" t="s">
        <v>177</v>
      </c>
      <c r="D131" s="190" t="s">
        <v>4</v>
      </c>
      <c r="E131" s="190" t="s">
        <v>14</v>
      </c>
      <c r="F131" s="191"/>
    </row>
    <row r="132">
      <c r="A132" s="243"/>
      <c r="B132" s="243" t="s">
        <v>176</v>
      </c>
      <c r="C132" s="244" t="s">
        <v>177</v>
      </c>
      <c r="D132" s="190" t="s">
        <v>4</v>
      </c>
      <c r="E132" s="190" t="s">
        <v>15</v>
      </c>
      <c r="F132" s="191"/>
    </row>
    <row r="133">
      <c r="A133" s="243"/>
      <c r="B133" s="243" t="s">
        <v>176</v>
      </c>
      <c r="C133" s="244" t="s">
        <v>177</v>
      </c>
      <c r="D133" s="190" t="s">
        <v>4</v>
      </c>
      <c r="E133" s="190" t="s">
        <v>16</v>
      </c>
      <c r="F133" s="191"/>
    </row>
    <row r="134">
      <c r="A134" s="243"/>
      <c r="B134" s="243" t="s">
        <v>176</v>
      </c>
      <c r="C134" s="244" t="s">
        <v>177</v>
      </c>
      <c r="D134" s="190" t="s">
        <v>4</v>
      </c>
      <c r="E134" s="190" t="s">
        <v>17</v>
      </c>
      <c r="F134" s="191"/>
    </row>
    <row r="135">
      <c r="A135" s="243"/>
      <c r="B135" s="243" t="s">
        <v>176</v>
      </c>
      <c r="C135" s="244" t="s">
        <v>177</v>
      </c>
      <c r="D135" s="190" t="s">
        <v>4</v>
      </c>
      <c r="E135" s="190" t="s">
        <v>18</v>
      </c>
      <c r="F135" s="191"/>
    </row>
    <row r="136">
      <c r="A136" s="243"/>
      <c r="B136" s="243" t="s">
        <v>176</v>
      </c>
      <c r="C136" s="244" t="s">
        <v>177</v>
      </c>
      <c r="D136" s="190" t="s">
        <v>4</v>
      </c>
      <c r="E136" s="190" t="s">
        <v>19</v>
      </c>
      <c r="F136" s="191"/>
    </row>
    <row r="137">
      <c r="A137" s="243"/>
      <c r="B137" s="243" t="s">
        <v>176</v>
      </c>
      <c r="C137" s="244" t="s">
        <v>177</v>
      </c>
      <c r="D137" s="190" t="s">
        <v>4</v>
      </c>
      <c r="E137" s="190" t="s">
        <v>20</v>
      </c>
      <c r="F137" s="191"/>
    </row>
    <row r="138">
      <c r="A138" s="243"/>
      <c r="B138" s="243" t="s">
        <v>176</v>
      </c>
      <c r="C138" s="244" t="s">
        <v>177</v>
      </c>
      <c r="D138" s="190" t="s">
        <v>7</v>
      </c>
      <c r="E138" s="190" t="s">
        <v>21</v>
      </c>
      <c r="F138" s="191"/>
    </row>
    <row r="139">
      <c r="A139" s="243"/>
      <c r="B139" s="243" t="s">
        <v>176</v>
      </c>
      <c r="C139" s="244" t="s">
        <v>177</v>
      </c>
      <c r="D139" s="190" t="s">
        <v>7</v>
      </c>
      <c r="E139" s="190" t="s">
        <v>161</v>
      </c>
      <c r="F139" s="191"/>
    </row>
    <row r="140">
      <c r="A140" s="243"/>
      <c r="B140" s="243" t="s">
        <v>176</v>
      </c>
      <c r="C140" s="244" t="s">
        <v>177</v>
      </c>
      <c r="D140" s="190" t="s">
        <v>7</v>
      </c>
      <c r="E140" s="190" t="s">
        <v>162</v>
      </c>
      <c r="F140" s="191"/>
    </row>
    <row r="141">
      <c r="A141" s="243"/>
      <c r="B141" s="243" t="s">
        <v>176</v>
      </c>
      <c r="C141" s="244" t="s">
        <v>177</v>
      </c>
      <c r="D141" s="190" t="s">
        <v>7</v>
      </c>
      <c r="E141" s="190" t="s">
        <v>163</v>
      </c>
      <c r="F141" s="191"/>
    </row>
    <row r="142">
      <c r="A142" s="243"/>
      <c r="B142" s="243" t="s">
        <v>176</v>
      </c>
      <c r="C142" s="244" t="s">
        <v>177</v>
      </c>
      <c r="D142" s="190" t="s">
        <v>7</v>
      </c>
      <c r="E142" s="190" t="s">
        <v>164</v>
      </c>
      <c r="F142" s="191"/>
    </row>
    <row r="143">
      <c r="A143" s="243"/>
      <c r="B143" s="243" t="s">
        <v>176</v>
      </c>
      <c r="C143" s="244" t="s">
        <v>177</v>
      </c>
      <c r="D143" s="190" t="s">
        <v>7</v>
      </c>
      <c r="E143" s="190" t="s">
        <v>165</v>
      </c>
      <c r="F143" s="191"/>
    </row>
    <row r="144">
      <c r="A144" s="243"/>
      <c r="B144" s="243" t="s">
        <v>176</v>
      </c>
      <c r="C144" s="244" t="s">
        <v>177</v>
      </c>
      <c r="D144" s="190" t="s">
        <v>7</v>
      </c>
      <c r="E144" s="190" t="s">
        <v>166</v>
      </c>
      <c r="F144" s="191"/>
    </row>
    <row r="145">
      <c r="A145" s="243"/>
      <c r="B145" s="243" t="s">
        <v>176</v>
      </c>
      <c r="C145" s="244" t="s">
        <v>177</v>
      </c>
      <c r="D145" s="190" t="s">
        <v>7</v>
      </c>
      <c r="E145" s="190" t="s">
        <v>167</v>
      </c>
      <c r="F145" s="191"/>
    </row>
    <row r="146">
      <c r="A146" s="243"/>
      <c r="B146" s="243" t="s">
        <v>176</v>
      </c>
      <c r="C146" s="244" t="s">
        <v>177</v>
      </c>
      <c r="D146" s="190" t="s">
        <v>7</v>
      </c>
      <c r="E146" s="190" t="s">
        <v>20</v>
      </c>
      <c r="F146" s="191"/>
    </row>
    <row r="147">
      <c r="A147" s="191">
        <v>53.0</v>
      </c>
      <c r="B147" s="243" t="s">
        <v>178</v>
      </c>
      <c r="C147" s="245" t="s">
        <v>177</v>
      </c>
      <c r="D147" s="243" t="s">
        <v>4</v>
      </c>
      <c r="E147" s="190" t="s">
        <v>21</v>
      </c>
      <c r="F147" s="192">
        <v>339.0</v>
      </c>
    </row>
    <row r="148">
      <c r="A148" s="243"/>
      <c r="B148" s="243" t="s">
        <v>178</v>
      </c>
      <c r="C148" s="245" t="s">
        <v>177</v>
      </c>
      <c r="D148" s="190" t="s">
        <v>4</v>
      </c>
      <c r="E148" s="190" t="s">
        <v>13</v>
      </c>
      <c r="F148" s="191"/>
    </row>
    <row r="149">
      <c r="A149" s="243"/>
      <c r="B149" s="243" t="s">
        <v>178</v>
      </c>
      <c r="C149" s="245" t="s">
        <v>177</v>
      </c>
      <c r="D149" s="190" t="s">
        <v>4</v>
      </c>
      <c r="E149" s="190" t="s">
        <v>14</v>
      </c>
      <c r="F149" s="191"/>
    </row>
    <row r="150">
      <c r="A150" s="243"/>
      <c r="B150" s="243" t="s">
        <v>178</v>
      </c>
      <c r="C150" s="245" t="s">
        <v>177</v>
      </c>
      <c r="D150" s="190" t="s">
        <v>4</v>
      </c>
      <c r="E150" s="190" t="s">
        <v>15</v>
      </c>
      <c r="F150" s="191"/>
    </row>
    <row r="151">
      <c r="A151" s="243"/>
      <c r="B151" s="243" t="s">
        <v>178</v>
      </c>
      <c r="C151" s="245" t="s">
        <v>177</v>
      </c>
      <c r="D151" s="190" t="s">
        <v>4</v>
      </c>
      <c r="E151" s="190" t="s">
        <v>16</v>
      </c>
      <c r="F151" s="191"/>
    </row>
    <row r="152">
      <c r="A152" s="243"/>
      <c r="B152" s="243" t="s">
        <v>178</v>
      </c>
      <c r="C152" s="245" t="s">
        <v>177</v>
      </c>
      <c r="D152" s="190" t="s">
        <v>4</v>
      </c>
      <c r="E152" s="190" t="s">
        <v>17</v>
      </c>
      <c r="F152" s="191"/>
    </row>
    <row r="153">
      <c r="A153" s="243"/>
      <c r="B153" s="243" t="s">
        <v>178</v>
      </c>
      <c r="C153" s="245" t="s">
        <v>177</v>
      </c>
      <c r="D153" s="190" t="s">
        <v>4</v>
      </c>
      <c r="E153" s="190" t="s">
        <v>18</v>
      </c>
      <c r="F153" s="191"/>
    </row>
    <row r="154">
      <c r="A154" s="243"/>
      <c r="B154" s="243" t="s">
        <v>178</v>
      </c>
      <c r="C154" s="245" t="s">
        <v>177</v>
      </c>
      <c r="D154" s="190" t="s">
        <v>4</v>
      </c>
      <c r="E154" s="190" t="s">
        <v>19</v>
      </c>
      <c r="F154" s="191"/>
    </row>
    <row r="155">
      <c r="A155" s="243"/>
      <c r="B155" s="243" t="s">
        <v>178</v>
      </c>
      <c r="C155" s="245" t="s">
        <v>177</v>
      </c>
      <c r="D155" s="190" t="s">
        <v>4</v>
      </c>
      <c r="E155" s="190" t="s">
        <v>20</v>
      </c>
      <c r="F155" s="191"/>
    </row>
    <row r="156">
      <c r="A156" s="243"/>
      <c r="B156" s="243" t="s">
        <v>178</v>
      </c>
      <c r="C156" s="245" t="s">
        <v>177</v>
      </c>
      <c r="D156" s="190" t="s">
        <v>7</v>
      </c>
      <c r="E156" s="190" t="s">
        <v>21</v>
      </c>
      <c r="F156" s="191"/>
    </row>
    <row r="157">
      <c r="A157" s="243"/>
      <c r="B157" s="243" t="s">
        <v>178</v>
      </c>
      <c r="C157" s="245" t="s">
        <v>177</v>
      </c>
      <c r="D157" s="190" t="s">
        <v>7</v>
      </c>
      <c r="E157" s="190" t="s">
        <v>161</v>
      </c>
      <c r="F157" s="191"/>
    </row>
    <row r="158">
      <c r="A158" s="243"/>
      <c r="B158" s="243" t="s">
        <v>178</v>
      </c>
      <c r="C158" s="245" t="s">
        <v>177</v>
      </c>
      <c r="D158" s="190" t="s">
        <v>7</v>
      </c>
      <c r="E158" s="190" t="s">
        <v>162</v>
      </c>
      <c r="F158" s="191"/>
    </row>
    <row r="159">
      <c r="A159" s="243"/>
      <c r="B159" s="243" t="s">
        <v>178</v>
      </c>
      <c r="C159" s="245" t="s">
        <v>177</v>
      </c>
      <c r="D159" s="190" t="s">
        <v>7</v>
      </c>
      <c r="E159" s="190" t="s">
        <v>163</v>
      </c>
      <c r="F159" s="191"/>
    </row>
    <row r="160">
      <c r="A160" s="243"/>
      <c r="B160" s="243" t="s">
        <v>178</v>
      </c>
      <c r="C160" s="245" t="s">
        <v>177</v>
      </c>
      <c r="D160" s="190" t="s">
        <v>7</v>
      </c>
      <c r="E160" s="190" t="s">
        <v>164</v>
      </c>
      <c r="F160" s="191"/>
    </row>
    <row r="161">
      <c r="A161" s="243"/>
      <c r="B161" s="243" t="s">
        <v>178</v>
      </c>
      <c r="C161" s="245" t="s">
        <v>177</v>
      </c>
      <c r="D161" s="190" t="s">
        <v>7</v>
      </c>
      <c r="E161" s="190" t="s">
        <v>165</v>
      </c>
      <c r="F161" s="191"/>
    </row>
    <row r="162">
      <c r="A162" s="243"/>
      <c r="B162" s="243" t="s">
        <v>178</v>
      </c>
      <c r="C162" s="245" t="s">
        <v>177</v>
      </c>
      <c r="D162" s="190" t="s">
        <v>7</v>
      </c>
      <c r="E162" s="190" t="s">
        <v>166</v>
      </c>
      <c r="F162" s="191"/>
    </row>
    <row r="163">
      <c r="A163" s="243"/>
      <c r="B163" s="243" t="s">
        <v>178</v>
      </c>
      <c r="C163" s="245" t="s">
        <v>177</v>
      </c>
      <c r="D163" s="190" t="s">
        <v>7</v>
      </c>
      <c r="E163" s="190" t="s">
        <v>167</v>
      </c>
      <c r="F163" s="191"/>
    </row>
    <row r="164">
      <c r="A164" s="243"/>
      <c r="B164" s="243" t="s">
        <v>178</v>
      </c>
      <c r="C164" s="245" t="s">
        <v>177</v>
      </c>
      <c r="D164" s="190" t="s">
        <v>7</v>
      </c>
      <c r="E164" s="190" t="s">
        <v>20</v>
      </c>
      <c r="F164" s="191"/>
    </row>
    <row r="165">
      <c r="A165" s="191">
        <v>54.0</v>
      </c>
      <c r="B165" s="243" t="s">
        <v>179</v>
      </c>
      <c r="C165" s="245" t="s">
        <v>177</v>
      </c>
      <c r="D165" s="243" t="s">
        <v>4</v>
      </c>
      <c r="E165" s="190" t="s">
        <v>21</v>
      </c>
      <c r="F165" s="192"/>
    </row>
    <row r="166">
      <c r="A166" s="243"/>
      <c r="B166" s="243" t="s">
        <v>179</v>
      </c>
      <c r="C166" s="245" t="s">
        <v>177</v>
      </c>
      <c r="D166" s="190" t="s">
        <v>4</v>
      </c>
      <c r="E166" s="190" t="s">
        <v>13</v>
      </c>
      <c r="F166" s="191"/>
    </row>
    <row r="167">
      <c r="A167" s="243"/>
      <c r="B167" s="243" t="s">
        <v>179</v>
      </c>
      <c r="C167" s="245" t="s">
        <v>177</v>
      </c>
      <c r="D167" s="190" t="s">
        <v>4</v>
      </c>
      <c r="E167" s="190" t="s">
        <v>14</v>
      </c>
      <c r="F167" s="191"/>
    </row>
    <row r="168">
      <c r="A168" s="243"/>
      <c r="B168" s="243" t="s">
        <v>179</v>
      </c>
      <c r="C168" s="245" t="s">
        <v>177</v>
      </c>
      <c r="D168" s="190" t="s">
        <v>4</v>
      </c>
      <c r="E168" s="190" t="s">
        <v>15</v>
      </c>
      <c r="F168" s="191"/>
    </row>
    <row r="169">
      <c r="A169" s="243"/>
      <c r="B169" s="243" t="s">
        <v>179</v>
      </c>
      <c r="C169" s="245" t="s">
        <v>177</v>
      </c>
      <c r="D169" s="190" t="s">
        <v>4</v>
      </c>
      <c r="E169" s="190" t="s">
        <v>16</v>
      </c>
      <c r="F169" s="191"/>
    </row>
    <row r="170">
      <c r="A170" s="243"/>
      <c r="B170" s="243" t="s">
        <v>179</v>
      </c>
      <c r="C170" s="245" t="s">
        <v>177</v>
      </c>
      <c r="D170" s="190" t="s">
        <v>4</v>
      </c>
      <c r="E170" s="190" t="s">
        <v>17</v>
      </c>
      <c r="F170" s="191"/>
    </row>
    <row r="171">
      <c r="A171" s="243"/>
      <c r="B171" s="243" t="s">
        <v>179</v>
      </c>
      <c r="C171" s="245" t="s">
        <v>177</v>
      </c>
      <c r="D171" s="190" t="s">
        <v>4</v>
      </c>
      <c r="E171" s="190" t="s">
        <v>18</v>
      </c>
      <c r="F171" s="191"/>
    </row>
    <row r="172">
      <c r="A172" s="243"/>
      <c r="B172" s="243" t="s">
        <v>179</v>
      </c>
      <c r="C172" s="245" t="s">
        <v>177</v>
      </c>
      <c r="D172" s="190" t="s">
        <v>4</v>
      </c>
      <c r="E172" s="190" t="s">
        <v>19</v>
      </c>
      <c r="F172" s="191"/>
    </row>
    <row r="173">
      <c r="A173" s="243"/>
      <c r="B173" s="243" t="s">
        <v>179</v>
      </c>
      <c r="C173" s="245" t="s">
        <v>177</v>
      </c>
      <c r="D173" s="190" t="s">
        <v>4</v>
      </c>
      <c r="E173" s="190" t="s">
        <v>20</v>
      </c>
      <c r="F173" s="191"/>
    </row>
    <row r="174">
      <c r="A174" s="243"/>
      <c r="B174" s="243" t="s">
        <v>179</v>
      </c>
      <c r="C174" s="245" t="s">
        <v>177</v>
      </c>
      <c r="D174" s="190" t="s">
        <v>7</v>
      </c>
      <c r="E174" s="190" t="s">
        <v>21</v>
      </c>
      <c r="F174" s="191">
        <v>600.0</v>
      </c>
    </row>
    <row r="175">
      <c r="A175" s="243"/>
      <c r="B175" s="243" t="s">
        <v>179</v>
      </c>
      <c r="C175" s="245" t="s">
        <v>177</v>
      </c>
      <c r="D175" s="190" t="s">
        <v>7</v>
      </c>
      <c r="E175" s="190" t="s">
        <v>161</v>
      </c>
      <c r="F175" s="191"/>
    </row>
    <row r="176">
      <c r="A176" s="243"/>
      <c r="B176" s="243" t="s">
        <v>179</v>
      </c>
      <c r="C176" s="245" t="s">
        <v>177</v>
      </c>
      <c r="D176" s="190" t="s">
        <v>7</v>
      </c>
      <c r="E176" s="190" t="s">
        <v>162</v>
      </c>
      <c r="F176" s="191"/>
    </row>
    <row r="177">
      <c r="A177" s="243"/>
      <c r="B177" s="243" t="s">
        <v>179</v>
      </c>
      <c r="C177" s="245" t="s">
        <v>177</v>
      </c>
      <c r="D177" s="190" t="s">
        <v>7</v>
      </c>
      <c r="E177" s="190" t="s">
        <v>163</v>
      </c>
      <c r="F177" s="191"/>
    </row>
    <row r="178">
      <c r="A178" s="243"/>
      <c r="B178" s="243" t="s">
        <v>179</v>
      </c>
      <c r="C178" s="245" t="s">
        <v>177</v>
      </c>
      <c r="D178" s="190" t="s">
        <v>7</v>
      </c>
      <c r="E178" s="190" t="s">
        <v>164</v>
      </c>
      <c r="F178" s="191"/>
    </row>
    <row r="179">
      <c r="A179" s="243"/>
      <c r="B179" s="243" t="s">
        <v>179</v>
      </c>
      <c r="C179" s="245" t="s">
        <v>177</v>
      </c>
      <c r="D179" s="190" t="s">
        <v>7</v>
      </c>
      <c r="E179" s="190" t="s">
        <v>165</v>
      </c>
      <c r="F179" s="191"/>
    </row>
    <row r="180">
      <c r="A180" s="243"/>
      <c r="B180" s="243" t="s">
        <v>179</v>
      </c>
      <c r="C180" s="245" t="s">
        <v>177</v>
      </c>
      <c r="D180" s="190" t="s">
        <v>7</v>
      </c>
      <c r="E180" s="190" t="s">
        <v>166</v>
      </c>
      <c r="F180" s="191"/>
    </row>
    <row r="181">
      <c r="A181" s="243"/>
      <c r="B181" s="243" t="s">
        <v>179</v>
      </c>
      <c r="C181" s="245" t="s">
        <v>177</v>
      </c>
      <c r="D181" s="190" t="s">
        <v>7</v>
      </c>
      <c r="E181" s="190" t="s">
        <v>167</v>
      </c>
      <c r="F181" s="191"/>
    </row>
    <row r="182">
      <c r="A182" s="243"/>
      <c r="B182" s="243" t="s">
        <v>179</v>
      </c>
      <c r="C182" s="245" t="s">
        <v>177</v>
      </c>
      <c r="D182" s="190" t="s">
        <v>7</v>
      </c>
      <c r="E182" s="190" t="s">
        <v>20</v>
      </c>
      <c r="F182" s="191"/>
    </row>
    <row r="183">
      <c r="A183" s="191">
        <v>55.0</v>
      </c>
      <c r="B183" s="243" t="s">
        <v>180</v>
      </c>
      <c r="C183" s="245" t="s">
        <v>177</v>
      </c>
      <c r="D183" s="243" t="s">
        <v>4</v>
      </c>
      <c r="E183" s="190" t="s">
        <v>21</v>
      </c>
      <c r="F183" s="192">
        <v>350.0</v>
      </c>
    </row>
    <row r="184">
      <c r="A184" s="243"/>
      <c r="B184" s="243" t="s">
        <v>180</v>
      </c>
      <c r="C184" s="245" t="s">
        <v>177</v>
      </c>
      <c r="D184" s="190" t="s">
        <v>4</v>
      </c>
      <c r="E184" s="190" t="s">
        <v>13</v>
      </c>
      <c r="F184" s="191"/>
    </row>
    <row r="185">
      <c r="A185" s="243"/>
      <c r="B185" s="243" t="s">
        <v>180</v>
      </c>
      <c r="C185" s="245" t="s">
        <v>177</v>
      </c>
      <c r="D185" s="190" t="s">
        <v>4</v>
      </c>
      <c r="E185" s="190" t="s">
        <v>14</v>
      </c>
      <c r="F185" s="191"/>
    </row>
    <row r="186">
      <c r="A186" s="243"/>
      <c r="B186" s="243" t="s">
        <v>180</v>
      </c>
      <c r="C186" s="245" t="s">
        <v>177</v>
      </c>
      <c r="D186" s="190" t="s">
        <v>4</v>
      </c>
      <c r="E186" s="190" t="s">
        <v>15</v>
      </c>
      <c r="F186" s="191"/>
    </row>
    <row r="187">
      <c r="A187" s="243"/>
      <c r="B187" s="243" t="s">
        <v>180</v>
      </c>
      <c r="C187" s="245" t="s">
        <v>177</v>
      </c>
      <c r="D187" s="190" t="s">
        <v>4</v>
      </c>
      <c r="E187" s="190" t="s">
        <v>16</v>
      </c>
      <c r="F187" s="191"/>
    </row>
    <row r="188">
      <c r="A188" s="243"/>
      <c r="B188" s="243" t="s">
        <v>180</v>
      </c>
      <c r="C188" s="245" t="s">
        <v>177</v>
      </c>
      <c r="D188" s="190" t="s">
        <v>4</v>
      </c>
      <c r="E188" s="190" t="s">
        <v>17</v>
      </c>
      <c r="F188" s="191"/>
    </row>
    <row r="189">
      <c r="A189" s="243"/>
      <c r="B189" s="243" t="s">
        <v>180</v>
      </c>
      <c r="C189" s="245" t="s">
        <v>177</v>
      </c>
      <c r="D189" s="190" t="s">
        <v>4</v>
      </c>
      <c r="E189" s="190" t="s">
        <v>18</v>
      </c>
      <c r="F189" s="191"/>
    </row>
    <row r="190">
      <c r="A190" s="243"/>
      <c r="B190" s="243" t="s">
        <v>180</v>
      </c>
      <c r="C190" s="245" t="s">
        <v>177</v>
      </c>
      <c r="D190" s="190" t="s">
        <v>4</v>
      </c>
      <c r="E190" s="190" t="s">
        <v>19</v>
      </c>
      <c r="F190" s="191"/>
    </row>
    <row r="191">
      <c r="A191" s="243"/>
      <c r="B191" s="243" t="s">
        <v>180</v>
      </c>
      <c r="C191" s="245" t="s">
        <v>177</v>
      </c>
      <c r="D191" s="190" t="s">
        <v>4</v>
      </c>
      <c r="E191" s="190" t="s">
        <v>20</v>
      </c>
      <c r="F191" s="191"/>
    </row>
    <row r="192">
      <c r="A192" s="243"/>
      <c r="B192" s="243" t="s">
        <v>180</v>
      </c>
      <c r="C192" s="245" t="s">
        <v>177</v>
      </c>
      <c r="D192" s="190" t="s">
        <v>7</v>
      </c>
      <c r="E192" s="190" t="s">
        <v>21</v>
      </c>
      <c r="F192" s="191"/>
    </row>
    <row r="193">
      <c r="A193" s="243"/>
      <c r="B193" s="243" t="s">
        <v>180</v>
      </c>
      <c r="C193" s="245" t="s">
        <v>177</v>
      </c>
      <c r="D193" s="190" t="s">
        <v>7</v>
      </c>
      <c r="E193" s="190" t="s">
        <v>161</v>
      </c>
      <c r="F193" s="191"/>
    </row>
    <row r="194">
      <c r="A194" s="243"/>
      <c r="B194" s="243" t="s">
        <v>180</v>
      </c>
      <c r="C194" s="245" t="s">
        <v>177</v>
      </c>
      <c r="D194" s="190" t="s">
        <v>7</v>
      </c>
      <c r="E194" s="190" t="s">
        <v>162</v>
      </c>
      <c r="F194" s="191"/>
    </row>
    <row r="195">
      <c r="A195" s="243"/>
      <c r="B195" s="243" t="s">
        <v>180</v>
      </c>
      <c r="C195" s="245" t="s">
        <v>177</v>
      </c>
      <c r="D195" s="190" t="s">
        <v>7</v>
      </c>
      <c r="E195" s="190" t="s">
        <v>163</v>
      </c>
      <c r="F195" s="191"/>
    </row>
    <row r="196">
      <c r="A196" s="243"/>
      <c r="B196" s="243" t="s">
        <v>180</v>
      </c>
      <c r="C196" s="245" t="s">
        <v>177</v>
      </c>
      <c r="D196" s="190" t="s">
        <v>7</v>
      </c>
      <c r="E196" s="190" t="s">
        <v>164</v>
      </c>
      <c r="F196" s="191"/>
    </row>
    <row r="197">
      <c r="A197" s="243"/>
      <c r="B197" s="243" t="s">
        <v>180</v>
      </c>
      <c r="C197" s="245" t="s">
        <v>177</v>
      </c>
      <c r="D197" s="190" t="s">
        <v>7</v>
      </c>
      <c r="E197" s="190" t="s">
        <v>165</v>
      </c>
      <c r="F197" s="191"/>
    </row>
    <row r="198">
      <c r="A198" s="243"/>
      <c r="B198" s="243" t="s">
        <v>180</v>
      </c>
      <c r="C198" s="245" t="s">
        <v>177</v>
      </c>
      <c r="D198" s="190" t="s">
        <v>7</v>
      </c>
      <c r="E198" s="190" t="s">
        <v>166</v>
      </c>
      <c r="F198" s="191"/>
    </row>
    <row r="199">
      <c r="A199" s="243"/>
      <c r="B199" s="243" t="s">
        <v>180</v>
      </c>
      <c r="C199" s="245" t="s">
        <v>177</v>
      </c>
      <c r="D199" s="190" t="s">
        <v>7</v>
      </c>
      <c r="E199" s="190" t="s">
        <v>167</v>
      </c>
      <c r="F199" s="191"/>
    </row>
    <row r="200">
      <c r="A200" s="243"/>
      <c r="B200" s="243" t="s">
        <v>180</v>
      </c>
      <c r="C200" s="245" t="s">
        <v>177</v>
      </c>
      <c r="D200" s="190" t="s">
        <v>7</v>
      </c>
      <c r="E200" s="190" t="s">
        <v>20</v>
      </c>
      <c r="F200" s="191"/>
    </row>
    <row r="201">
      <c r="A201" s="191">
        <v>56.0</v>
      </c>
      <c r="B201" s="243" t="s">
        <v>181</v>
      </c>
      <c r="C201" s="245" t="s">
        <v>182</v>
      </c>
      <c r="D201" s="243" t="s">
        <v>4</v>
      </c>
      <c r="E201" s="190" t="s">
        <v>21</v>
      </c>
      <c r="F201" s="192">
        <v>50.0</v>
      </c>
    </row>
    <row r="202">
      <c r="A202" s="243"/>
      <c r="B202" s="243" t="s">
        <v>181</v>
      </c>
      <c r="C202" s="245" t="s">
        <v>182</v>
      </c>
      <c r="D202" s="190" t="s">
        <v>4</v>
      </c>
      <c r="E202" s="190" t="s">
        <v>13</v>
      </c>
      <c r="F202" s="191"/>
    </row>
    <row r="203">
      <c r="A203" s="243"/>
      <c r="B203" s="243" t="s">
        <v>181</v>
      </c>
      <c r="C203" s="245" t="s">
        <v>182</v>
      </c>
      <c r="D203" s="190" t="s">
        <v>4</v>
      </c>
      <c r="E203" s="190" t="s">
        <v>14</v>
      </c>
      <c r="F203" s="191"/>
    </row>
    <row r="204">
      <c r="A204" s="243"/>
      <c r="B204" s="243" t="s">
        <v>181</v>
      </c>
      <c r="C204" s="245" t="s">
        <v>182</v>
      </c>
      <c r="D204" s="190" t="s">
        <v>4</v>
      </c>
      <c r="E204" s="190" t="s">
        <v>15</v>
      </c>
      <c r="F204" s="191"/>
    </row>
    <row r="205">
      <c r="A205" s="243"/>
      <c r="B205" s="243" t="s">
        <v>181</v>
      </c>
      <c r="C205" s="245" t="s">
        <v>182</v>
      </c>
      <c r="D205" s="190" t="s">
        <v>4</v>
      </c>
      <c r="E205" s="190" t="s">
        <v>16</v>
      </c>
      <c r="F205" s="191"/>
    </row>
    <row r="206">
      <c r="A206" s="243"/>
      <c r="B206" s="243" t="s">
        <v>181</v>
      </c>
      <c r="C206" s="245" t="s">
        <v>182</v>
      </c>
      <c r="D206" s="190" t="s">
        <v>4</v>
      </c>
      <c r="E206" s="190" t="s">
        <v>17</v>
      </c>
      <c r="F206" s="191"/>
    </row>
    <row r="207">
      <c r="A207" s="243"/>
      <c r="B207" s="243" t="s">
        <v>181</v>
      </c>
      <c r="C207" s="245" t="s">
        <v>182</v>
      </c>
      <c r="D207" s="190" t="s">
        <v>4</v>
      </c>
      <c r="E207" s="190" t="s">
        <v>18</v>
      </c>
      <c r="F207" s="191"/>
    </row>
    <row r="208">
      <c r="A208" s="243"/>
      <c r="B208" s="243" t="s">
        <v>181</v>
      </c>
      <c r="C208" s="245" t="s">
        <v>182</v>
      </c>
      <c r="D208" s="190" t="s">
        <v>4</v>
      </c>
      <c r="E208" s="190" t="s">
        <v>19</v>
      </c>
      <c r="F208" s="191"/>
    </row>
    <row r="209">
      <c r="A209" s="243"/>
      <c r="B209" s="243" t="s">
        <v>181</v>
      </c>
      <c r="C209" s="245" t="s">
        <v>182</v>
      </c>
      <c r="D209" s="190" t="s">
        <v>4</v>
      </c>
      <c r="E209" s="190" t="s">
        <v>20</v>
      </c>
      <c r="F209" s="191"/>
    </row>
    <row r="210">
      <c r="A210" s="243"/>
      <c r="B210" s="243" t="s">
        <v>181</v>
      </c>
      <c r="C210" s="245" t="s">
        <v>182</v>
      </c>
      <c r="D210" s="190" t="s">
        <v>7</v>
      </c>
      <c r="E210" s="190" t="s">
        <v>21</v>
      </c>
      <c r="F210" s="191"/>
    </row>
    <row r="211">
      <c r="A211" s="243"/>
      <c r="B211" s="243" t="s">
        <v>181</v>
      </c>
      <c r="C211" s="245" t="s">
        <v>182</v>
      </c>
      <c r="D211" s="190" t="s">
        <v>7</v>
      </c>
      <c r="E211" s="190" t="s">
        <v>161</v>
      </c>
      <c r="F211" s="191"/>
    </row>
    <row r="212">
      <c r="A212" s="243"/>
      <c r="B212" s="243" t="s">
        <v>181</v>
      </c>
      <c r="C212" s="245" t="s">
        <v>182</v>
      </c>
      <c r="D212" s="190" t="s">
        <v>7</v>
      </c>
      <c r="E212" s="190" t="s">
        <v>162</v>
      </c>
      <c r="F212" s="191"/>
    </row>
    <row r="213">
      <c r="A213" s="243"/>
      <c r="B213" s="243" t="s">
        <v>181</v>
      </c>
      <c r="C213" s="245" t="s">
        <v>182</v>
      </c>
      <c r="D213" s="190" t="s">
        <v>7</v>
      </c>
      <c r="E213" s="190" t="s">
        <v>163</v>
      </c>
      <c r="F213" s="191"/>
    </row>
    <row r="214">
      <c r="A214" s="243"/>
      <c r="B214" s="243" t="s">
        <v>181</v>
      </c>
      <c r="C214" s="245" t="s">
        <v>182</v>
      </c>
      <c r="D214" s="190" t="s">
        <v>7</v>
      </c>
      <c r="E214" s="190" t="s">
        <v>164</v>
      </c>
      <c r="F214" s="191"/>
    </row>
    <row r="215">
      <c r="A215" s="243"/>
      <c r="B215" s="243" t="s">
        <v>181</v>
      </c>
      <c r="C215" s="245" t="s">
        <v>182</v>
      </c>
      <c r="D215" s="190" t="s">
        <v>7</v>
      </c>
      <c r="E215" s="190" t="s">
        <v>165</v>
      </c>
      <c r="F215" s="191"/>
    </row>
    <row r="216">
      <c r="A216" s="243"/>
      <c r="B216" s="243" t="s">
        <v>181</v>
      </c>
      <c r="C216" s="245" t="s">
        <v>182</v>
      </c>
      <c r="D216" s="190" t="s">
        <v>7</v>
      </c>
      <c r="E216" s="190" t="s">
        <v>166</v>
      </c>
      <c r="F216" s="191"/>
    </row>
    <row r="217">
      <c r="A217" s="243"/>
      <c r="B217" s="243" t="s">
        <v>181</v>
      </c>
      <c r="C217" s="245" t="s">
        <v>182</v>
      </c>
      <c r="D217" s="190" t="s">
        <v>7</v>
      </c>
      <c r="E217" s="190" t="s">
        <v>167</v>
      </c>
      <c r="F217" s="191"/>
    </row>
    <row r="218">
      <c r="A218" s="243"/>
      <c r="B218" s="243" t="s">
        <v>181</v>
      </c>
      <c r="C218" s="245" t="s">
        <v>182</v>
      </c>
      <c r="D218" s="190" t="s">
        <v>7</v>
      </c>
      <c r="E218" s="190" t="s">
        <v>20</v>
      </c>
      <c r="F218" s="191"/>
    </row>
    <row r="219">
      <c r="A219" s="191">
        <v>57.0</v>
      </c>
      <c r="B219" s="243" t="s">
        <v>183</v>
      </c>
      <c r="C219" s="245" t="s">
        <v>182</v>
      </c>
      <c r="D219" s="243" t="s">
        <v>4</v>
      </c>
      <c r="E219" s="190" t="s">
        <v>21</v>
      </c>
      <c r="F219" s="192">
        <v>76.0</v>
      </c>
    </row>
    <row r="220">
      <c r="A220" s="243"/>
      <c r="B220" s="243" t="s">
        <v>183</v>
      </c>
      <c r="C220" s="245" t="s">
        <v>182</v>
      </c>
      <c r="D220" s="190" t="s">
        <v>4</v>
      </c>
      <c r="E220" s="190" t="s">
        <v>13</v>
      </c>
      <c r="F220" s="191"/>
    </row>
    <row r="221">
      <c r="A221" s="243"/>
      <c r="B221" s="243" t="s">
        <v>183</v>
      </c>
      <c r="C221" s="245" t="s">
        <v>182</v>
      </c>
      <c r="D221" s="190" t="s">
        <v>4</v>
      </c>
      <c r="E221" s="190" t="s">
        <v>14</v>
      </c>
      <c r="F221" s="191"/>
    </row>
    <row r="222">
      <c r="A222" s="243"/>
      <c r="B222" s="243" t="s">
        <v>183</v>
      </c>
      <c r="C222" s="245" t="s">
        <v>182</v>
      </c>
      <c r="D222" s="190" t="s">
        <v>4</v>
      </c>
      <c r="E222" s="190" t="s">
        <v>15</v>
      </c>
      <c r="F222" s="191"/>
    </row>
    <row r="223">
      <c r="A223" s="243"/>
      <c r="B223" s="243" t="s">
        <v>183</v>
      </c>
      <c r="C223" s="245" t="s">
        <v>182</v>
      </c>
      <c r="D223" s="190" t="s">
        <v>4</v>
      </c>
      <c r="E223" s="190" t="s">
        <v>16</v>
      </c>
      <c r="F223" s="191"/>
    </row>
    <row r="224">
      <c r="A224" s="243"/>
      <c r="B224" s="243" t="s">
        <v>183</v>
      </c>
      <c r="C224" s="245" t="s">
        <v>182</v>
      </c>
      <c r="D224" s="190" t="s">
        <v>4</v>
      </c>
      <c r="E224" s="190" t="s">
        <v>17</v>
      </c>
      <c r="F224" s="191"/>
    </row>
    <row r="225">
      <c r="A225" s="243"/>
      <c r="B225" s="243" t="s">
        <v>183</v>
      </c>
      <c r="C225" s="245" t="s">
        <v>182</v>
      </c>
      <c r="D225" s="190" t="s">
        <v>4</v>
      </c>
      <c r="E225" s="190" t="s">
        <v>18</v>
      </c>
      <c r="F225" s="191"/>
    </row>
    <row r="226">
      <c r="A226" s="243"/>
      <c r="B226" s="243" t="s">
        <v>183</v>
      </c>
      <c r="C226" s="245" t="s">
        <v>182</v>
      </c>
      <c r="D226" s="190" t="s">
        <v>4</v>
      </c>
      <c r="E226" s="190" t="s">
        <v>19</v>
      </c>
      <c r="F226" s="191"/>
    </row>
    <row r="227">
      <c r="A227" s="243"/>
      <c r="B227" s="243" t="s">
        <v>183</v>
      </c>
      <c r="C227" s="245" t="s">
        <v>182</v>
      </c>
      <c r="D227" s="190" t="s">
        <v>4</v>
      </c>
      <c r="E227" s="190" t="s">
        <v>20</v>
      </c>
      <c r="F227" s="191"/>
    </row>
    <row r="228">
      <c r="A228" s="243"/>
      <c r="B228" s="243" t="s">
        <v>183</v>
      </c>
      <c r="C228" s="245" t="s">
        <v>182</v>
      </c>
      <c r="D228" s="190" t="s">
        <v>7</v>
      </c>
      <c r="E228" s="190" t="s">
        <v>21</v>
      </c>
      <c r="F228" s="191"/>
    </row>
    <row r="229">
      <c r="A229" s="243"/>
      <c r="B229" s="243" t="s">
        <v>183</v>
      </c>
      <c r="C229" s="245" t="s">
        <v>182</v>
      </c>
      <c r="D229" s="190" t="s">
        <v>7</v>
      </c>
      <c r="E229" s="190" t="s">
        <v>161</v>
      </c>
      <c r="F229" s="191"/>
    </row>
    <row r="230">
      <c r="A230" s="243"/>
      <c r="B230" s="243" t="s">
        <v>183</v>
      </c>
      <c r="C230" s="245" t="s">
        <v>182</v>
      </c>
      <c r="D230" s="190" t="s">
        <v>7</v>
      </c>
      <c r="E230" s="190" t="s">
        <v>162</v>
      </c>
      <c r="F230" s="191"/>
    </row>
    <row r="231">
      <c r="A231" s="243"/>
      <c r="B231" s="243" t="s">
        <v>183</v>
      </c>
      <c r="C231" s="245" t="s">
        <v>182</v>
      </c>
      <c r="D231" s="190" t="s">
        <v>7</v>
      </c>
      <c r="E231" s="190" t="s">
        <v>163</v>
      </c>
      <c r="F231" s="191"/>
    </row>
    <row r="232">
      <c r="A232" s="243"/>
      <c r="B232" s="243" t="s">
        <v>183</v>
      </c>
      <c r="C232" s="245" t="s">
        <v>182</v>
      </c>
      <c r="D232" s="190" t="s">
        <v>7</v>
      </c>
      <c r="E232" s="190" t="s">
        <v>164</v>
      </c>
      <c r="F232" s="191"/>
    </row>
    <row r="233">
      <c r="A233" s="243"/>
      <c r="B233" s="243" t="s">
        <v>183</v>
      </c>
      <c r="C233" s="245" t="s">
        <v>182</v>
      </c>
      <c r="D233" s="190" t="s">
        <v>7</v>
      </c>
      <c r="E233" s="190" t="s">
        <v>165</v>
      </c>
      <c r="F233" s="191"/>
    </row>
    <row r="234">
      <c r="A234" s="243"/>
      <c r="B234" s="243" t="s">
        <v>183</v>
      </c>
      <c r="C234" s="245" t="s">
        <v>182</v>
      </c>
      <c r="D234" s="190" t="s">
        <v>7</v>
      </c>
      <c r="E234" s="190" t="s">
        <v>166</v>
      </c>
      <c r="F234" s="191"/>
    </row>
    <row r="235">
      <c r="A235" s="243"/>
      <c r="B235" s="243" t="s">
        <v>183</v>
      </c>
      <c r="C235" s="245" t="s">
        <v>182</v>
      </c>
      <c r="D235" s="190" t="s">
        <v>7</v>
      </c>
      <c r="E235" s="190" t="s">
        <v>167</v>
      </c>
      <c r="F235" s="191"/>
    </row>
    <row r="236">
      <c r="A236" s="243"/>
      <c r="B236" s="243" t="s">
        <v>183</v>
      </c>
      <c r="C236" s="245" t="s">
        <v>182</v>
      </c>
      <c r="D236" s="190" t="s">
        <v>7</v>
      </c>
      <c r="E236" s="190" t="s">
        <v>20</v>
      </c>
      <c r="F236" s="191"/>
    </row>
    <row r="237">
      <c r="A237" s="191">
        <v>58.0</v>
      </c>
      <c r="B237" s="243" t="s">
        <v>184</v>
      </c>
      <c r="C237" s="245" t="s">
        <v>182</v>
      </c>
      <c r="D237" s="243" t="s">
        <v>4</v>
      </c>
      <c r="E237" s="190" t="s">
        <v>21</v>
      </c>
      <c r="F237" s="192">
        <v>136.0</v>
      </c>
    </row>
    <row r="238">
      <c r="A238" s="243"/>
      <c r="B238" s="243" t="s">
        <v>184</v>
      </c>
      <c r="C238" s="245" t="s">
        <v>182</v>
      </c>
      <c r="D238" s="190" t="s">
        <v>4</v>
      </c>
      <c r="E238" s="190" t="s">
        <v>13</v>
      </c>
      <c r="F238" s="191"/>
    </row>
    <row r="239">
      <c r="A239" s="243"/>
      <c r="B239" s="243" t="s">
        <v>184</v>
      </c>
      <c r="C239" s="245" t="s">
        <v>182</v>
      </c>
      <c r="D239" s="190" t="s">
        <v>4</v>
      </c>
      <c r="E239" s="190" t="s">
        <v>14</v>
      </c>
      <c r="F239" s="191"/>
    </row>
    <row r="240">
      <c r="A240" s="243"/>
      <c r="B240" s="243" t="s">
        <v>184</v>
      </c>
      <c r="C240" s="245" t="s">
        <v>182</v>
      </c>
      <c r="D240" s="190" t="s">
        <v>4</v>
      </c>
      <c r="E240" s="190" t="s">
        <v>15</v>
      </c>
      <c r="F240" s="191"/>
    </row>
    <row r="241">
      <c r="A241" s="243"/>
      <c r="B241" s="243" t="s">
        <v>184</v>
      </c>
      <c r="C241" s="245" t="s">
        <v>182</v>
      </c>
      <c r="D241" s="190" t="s">
        <v>4</v>
      </c>
      <c r="E241" s="190" t="s">
        <v>16</v>
      </c>
      <c r="F241" s="191"/>
    </row>
    <row r="242">
      <c r="A242" s="243"/>
      <c r="B242" s="243" t="s">
        <v>184</v>
      </c>
      <c r="C242" s="245" t="s">
        <v>182</v>
      </c>
      <c r="D242" s="190" t="s">
        <v>4</v>
      </c>
      <c r="E242" s="190" t="s">
        <v>17</v>
      </c>
      <c r="F242" s="191"/>
    </row>
    <row r="243">
      <c r="A243" s="243"/>
      <c r="B243" s="243" t="s">
        <v>184</v>
      </c>
      <c r="C243" s="245" t="s">
        <v>182</v>
      </c>
      <c r="D243" s="190" t="s">
        <v>4</v>
      </c>
      <c r="E243" s="190" t="s">
        <v>18</v>
      </c>
      <c r="F243" s="191"/>
    </row>
    <row r="244">
      <c r="A244" s="243"/>
      <c r="B244" s="243" t="s">
        <v>184</v>
      </c>
      <c r="C244" s="245" t="s">
        <v>182</v>
      </c>
      <c r="D244" s="190" t="s">
        <v>4</v>
      </c>
      <c r="E244" s="190" t="s">
        <v>19</v>
      </c>
      <c r="F244" s="191"/>
    </row>
    <row r="245">
      <c r="A245" s="243"/>
      <c r="B245" s="243" t="s">
        <v>184</v>
      </c>
      <c r="C245" s="245" t="s">
        <v>182</v>
      </c>
      <c r="D245" s="190" t="s">
        <v>4</v>
      </c>
      <c r="E245" s="190" t="s">
        <v>20</v>
      </c>
      <c r="F245" s="191"/>
    </row>
    <row r="246">
      <c r="A246" s="243"/>
      <c r="B246" s="243" t="s">
        <v>184</v>
      </c>
      <c r="C246" s="245" t="s">
        <v>182</v>
      </c>
      <c r="D246" s="190" t="s">
        <v>7</v>
      </c>
      <c r="E246" s="190" t="s">
        <v>21</v>
      </c>
      <c r="F246" s="191"/>
    </row>
    <row r="247">
      <c r="A247" s="243"/>
      <c r="B247" s="243" t="s">
        <v>184</v>
      </c>
      <c r="C247" s="245" t="s">
        <v>182</v>
      </c>
      <c r="D247" s="190" t="s">
        <v>7</v>
      </c>
      <c r="E247" s="190" t="s">
        <v>161</v>
      </c>
      <c r="F247" s="191"/>
    </row>
    <row r="248">
      <c r="A248" s="243"/>
      <c r="B248" s="243" t="s">
        <v>184</v>
      </c>
      <c r="C248" s="245" t="s">
        <v>182</v>
      </c>
      <c r="D248" s="190" t="s">
        <v>7</v>
      </c>
      <c r="E248" s="190" t="s">
        <v>162</v>
      </c>
      <c r="F248" s="191"/>
    </row>
    <row r="249">
      <c r="A249" s="243"/>
      <c r="B249" s="243" t="s">
        <v>184</v>
      </c>
      <c r="C249" s="245" t="s">
        <v>182</v>
      </c>
      <c r="D249" s="190" t="s">
        <v>7</v>
      </c>
      <c r="E249" s="190" t="s">
        <v>163</v>
      </c>
      <c r="F249" s="191"/>
    </row>
    <row r="250">
      <c r="A250" s="243"/>
      <c r="B250" s="243" t="s">
        <v>184</v>
      </c>
      <c r="C250" s="245" t="s">
        <v>182</v>
      </c>
      <c r="D250" s="190" t="s">
        <v>7</v>
      </c>
      <c r="E250" s="190" t="s">
        <v>164</v>
      </c>
      <c r="F250" s="191"/>
    </row>
    <row r="251">
      <c r="A251" s="243"/>
      <c r="B251" s="243" t="s">
        <v>184</v>
      </c>
      <c r="C251" s="245" t="s">
        <v>182</v>
      </c>
      <c r="D251" s="190" t="s">
        <v>7</v>
      </c>
      <c r="E251" s="190" t="s">
        <v>165</v>
      </c>
      <c r="F251" s="191"/>
    </row>
    <row r="252">
      <c r="A252" s="243"/>
      <c r="B252" s="243" t="s">
        <v>184</v>
      </c>
      <c r="C252" s="245" t="s">
        <v>182</v>
      </c>
      <c r="D252" s="190" t="s">
        <v>7</v>
      </c>
      <c r="E252" s="190" t="s">
        <v>166</v>
      </c>
      <c r="F252" s="191"/>
    </row>
    <row r="253">
      <c r="A253" s="243"/>
      <c r="B253" s="243" t="s">
        <v>184</v>
      </c>
      <c r="C253" s="245" t="s">
        <v>182</v>
      </c>
      <c r="D253" s="190" t="s">
        <v>7</v>
      </c>
      <c r="E253" s="190" t="s">
        <v>167</v>
      </c>
      <c r="F253" s="191"/>
    </row>
    <row r="254">
      <c r="A254" s="243"/>
      <c r="B254" s="243" t="s">
        <v>184</v>
      </c>
      <c r="C254" s="245" t="s">
        <v>182</v>
      </c>
      <c r="D254" s="190" t="s">
        <v>7</v>
      </c>
      <c r="E254" s="190" t="s">
        <v>20</v>
      </c>
      <c r="F254" s="191"/>
    </row>
    <row r="255">
      <c r="A255" s="191">
        <v>59.0</v>
      </c>
      <c r="B255" s="243" t="s">
        <v>185</v>
      </c>
      <c r="C255" s="244" t="s">
        <v>182</v>
      </c>
      <c r="D255" s="243" t="s">
        <v>4</v>
      </c>
      <c r="E255" s="190" t="s">
        <v>21</v>
      </c>
      <c r="F255" s="192">
        <v>110.0</v>
      </c>
    </row>
    <row r="256">
      <c r="A256" s="243"/>
      <c r="B256" s="243" t="s">
        <v>185</v>
      </c>
      <c r="C256" s="244" t="s">
        <v>182</v>
      </c>
      <c r="D256" s="190" t="s">
        <v>4</v>
      </c>
      <c r="E256" s="190" t="s">
        <v>13</v>
      </c>
      <c r="F256" s="191"/>
    </row>
    <row r="257">
      <c r="A257" s="243"/>
      <c r="B257" s="243" t="s">
        <v>185</v>
      </c>
      <c r="C257" s="244" t="s">
        <v>182</v>
      </c>
      <c r="D257" s="190" t="s">
        <v>4</v>
      </c>
      <c r="E257" s="190" t="s">
        <v>14</v>
      </c>
      <c r="F257" s="191"/>
    </row>
    <row r="258">
      <c r="A258" s="243"/>
      <c r="B258" s="243" t="s">
        <v>185</v>
      </c>
      <c r="C258" s="244" t="s">
        <v>182</v>
      </c>
      <c r="D258" s="190" t="s">
        <v>4</v>
      </c>
      <c r="E258" s="190" t="s">
        <v>15</v>
      </c>
      <c r="F258" s="191"/>
    </row>
    <row r="259">
      <c r="A259" s="243"/>
      <c r="B259" s="243" t="s">
        <v>185</v>
      </c>
      <c r="C259" s="244" t="s">
        <v>182</v>
      </c>
      <c r="D259" s="190" t="s">
        <v>4</v>
      </c>
      <c r="E259" s="190" t="s">
        <v>16</v>
      </c>
      <c r="F259" s="191"/>
    </row>
    <row r="260">
      <c r="A260" s="243"/>
      <c r="B260" s="243" t="s">
        <v>185</v>
      </c>
      <c r="C260" s="244" t="s">
        <v>182</v>
      </c>
      <c r="D260" s="190" t="s">
        <v>4</v>
      </c>
      <c r="E260" s="190" t="s">
        <v>17</v>
      </c>
      <c r="F260" s="191"/>
    </row>
    <row r="261">
      <c r="A261" s="243"/>
      <c r="B261" s="243" t="s">
        <v>185</v>
      </c>
      <c r="C261" s="244" t="s">
        <v>182</v>
      </c>
      <c r="D261" s="190" t="s">
        <v>4</v>
      </c>
      <c r="E261" s="190" t="s">
        <v>18</v>
      </c>
      <c r="F261" s="191"/>
    </row>
    <row r="262">
      <c r="A262" s="243"/>
      <c r="B262" s="243" t="s">
        <v>185</v>
      </c>
      <c r="C262" s="244" t="s">
        <v>182</v>
      </c>
      <c r="D262" s="190" t="s">
        <v>4</v>
      </c>
      <c r="E262" s="190" t="s">
        <v>19</v>
      </c>
      <c r="F262" s="191"/>
    </row>
    <row r="263">
      <c r="A263" s="243"/>
      <c r="B263" s="243" t="s">
        <v>185</v>
      </c>
      <c r="C263" s="244" t="s">
        <v>182</v>
      </c>
      <c r="D263" s="190" t="s">
        <v>4</v>
      </c>
      <c r="E263" s="190" t="s">
        <v>20</v>
      </c>
      <c r="F263" s="191"/>
    </row>
    <row r="264">
      <c r="A264" s="243"/>
      <c r="B264" s="243" t="s">
        <v>185</v>
      </c>
      <c r="C264" s="244" t="s">
        <v>182</v>
      </c>
      <c r="D264" s="190" t="s">
        <v>7</v>
      </c>
      <c r="E264" s="190" t="s">
        <v>21</v>
      </c>
      <c r="F264" s="191"/>
    </row>
    <row r="265">
      <c r="A265" s="243"/>
      <c r="B265" s="243" t="s">
        <v>185</v>
      </c>
      <c r="C265" s="244" t="s">
        <v>182</v>
      </c>
      <c r="D265" s="190" t="s">
        <v>7</v>
      </c>
      <c r="E265" s="190" t="s">
        <v>161</v>
      </c>
      <c r="F265" s="191"/>
    </row>
    <row r="266">
      <c r="A266" s="243"/>
      <c r="B266" s="243" t="s">
        <v>185</v>
      </c>
      <c r="C266" s="244" t="s">
        <v>182</v>
      </c>
      <c r="D266" s="190" t="s">
        <v>7</v>
      </c>
      <c r="E266" s="190" t="s">
        <v>162</v>
      </c>
      <c r="F266" s="191"/>
    </row>
    <row r="267">
      <c r="A267" s="243"/>
      <c r="B267" s="243" t="s">
        <v>185</v>
      </c>
      <c r="C267" s="244" t="s">
        <v>182</v>
      </c>
      <c r="D267" s="190" t="s">
        <v>7</v>
      </c>
      <c r="E267" s="190" t="s">
        <v>163</v>
      </c>
      <c r="F267" s="191"/>
    </row>
    <row r="268">
      <c r="A268" s="243"/>
      <c r="B268" s="243" t="s">
        <v>185</v>
      </c>
      <c r="C268" s="244" t="s">
        <v>182</v>
      </c>
      <c r="D268" s="190" t="s">
        <v>7</v>
      </c>
      <c r="E268" s="190" t="s">
        <v>164</v>
      </c>
      <c r="F268" s="191"/>
    </row>
    <row r="269">
      <c r="A269" s="243"/>
      <c r="B269" s="243" t="s">
        <v>185</v>
      </c>
      <c r="C269" s="244" t="s">
        <v>182</v>
      </c>
      <c r="D269" s="190" t="s">
        <v>7</v>
      </c>
      <c r="E269" s="190" t="s">
        <v>165</v>
      </c>
      <c r="F269" s="191"/>
    </row>
    <row r="270">
      <c r="A270" s="243"/>
      <c r="B270" s="243" t="s">
        <v>185</v>
      </c>
      <c r="C270" s="244" t="s">
        <v>182</v>
      </c>
      <c r="D270" s="190" t="s">
        <v>7</v>
      </c>
      <c r="E270" s="190" t="s">
        <v>166</v>
      </c>
      <c r="F270" s="191"/>
    </row>
    <row r="271">
      <c r="A271" s="243"/>
      <c r="B271" s="243" t="s">
        <v>185</v>
      </c>
      <c r="C271" s="244" t="s">
        <v>182</v>
      </c>
      <c r="D271" s="190" t="s">
        <v>7</v>
      </c>
      <c r="E271" s="190" t="s">
        <v>167</v>
      </c>
      <c r="F271" s="191"/>
    </row>
    <row r="272">
      <c r="A272" s="243"/>
      <c r="B272" s="243" t="s">
        <v>185</v>
      </c>
      <c r="C272" s="244" t="s">
        <v>182</v>
      </c>
      <c r="D272" s="190" t="s">
        <v>7</v>
      </c>
      <c r="E272" s="190" t="s">
        <v>20</v>
      </c>
      <c r="F272" s="191"/>
    </row>
    <row r="273">
      <c r="A273" s="191">
        <v>60.0</v>
      </c>
      <c r="B273" s="243" t="s">
        <v>186</v>
      </c>
      <c r="C273" s="244" t="s">
        <v>187</v>
      </c>
      <c r="D273" s="243" t="s">
        <v>4</v>
      </c>
      <c r="E273" s="190" t="s">
        <v>21</v>
      </c>
      <c r="F273" s="192">
        <v>125.0</v>
      </c>
    </row>
    <row r="274">
      <c r="A274" s="243"/>
      <c r="B274" s="243" t="s">
        <v>186</v>
      </c>
      <c r="C274" s="244" t="s">
        <v>187</v>
      </c>
      <c r="D274" s="190" t="s">
        <v>4</v>
      </c>
      <c r="E274" s="190" t="s">
        <v>13</v>
      </c>
      <c r="F274" s="191"/>
    </row>
    <row r="275">
      <c r="A275" s="243"/>
      <c r="B275" s="243" t="s">
        <v>186</v>
      </c>
      <c r="C275" s="244" t="s">
        <v>187</v>
      </c>
      <c r="D275" s="190" t="s">
        <v>4</v>
      </c>
      <c r="E275" s="190" t="s">
        <v>14</v>
      </c>
      <c r="F275" s="191"/>
    </row>
    <row r="276">
      <c r="A276" s="243"/>
      <c r="B276" s="243" t="s">
        <v>186</v>
      </c>
      <c r="C276" s="244" t="s">
        <v>187</v>
      </c>
      <c r="D276" s="190" t="s">
        <v>4</v>
      </c>
      <c r="E276" s="190" t="s">
        <v>15</v>
      </c>
      <c r="F276" s="191"/>
    </row>
    <row r="277">
      <c r="A277" s="243"/>
      <c r="B277" s="243" t="s">
        <v>186</v>
      </c>
      <c r="C277" s="244" t="s">
        <v>187</v>
      </c>
      <c r="D277" s="190" t="s">
        <v>4</v>
      </c>
      <c r="E277" s="190" t="s">
        <v>16</v>
      </c>
      <c r="F277" s="191"/>
    </row>
    <row r="278">
      <c r="A278" s="243"/>
      <c r="B278" s="243" t="s">
        <v>186</v>
      </c>
      <c r="C278" s="244" t="s">
        <v>187</v>
      </c>
      <c r="D278" s="190" t="s">
        <v>4</v>
      </c>
      <c r="E278" s="190" t="s">
        <v>17</v>
      </c>
      <c r="F278" s="191"/>
    </row>
    <row r="279">
      <c r="A279" s="243"/>
      <c r="B279" s="243" t="s">
        <v>186</v>
      </c>
      <c r="C279" s="244" t="s">
        <v>187</v>
      </c>
      <c r="D279" s="190" t="s">
        <v>4</v>
      </c>
      <c r="E279" s="190" t="s">
        <v>18</v>
      </c>
      <c r="F279" s="191"/>
    </row>
    <row r="280">
      <c r="A280" s="243"/>
      <c r="B280" s="243" t="s">
        <v>186</v>
      </c>
      <c r="C280" s="244" t="s">
        <v>187</v>
      </c>
      <c r="D280" s="190" t="s">
        <v>4</v>
      </c>
      <c r="E280" s="190" t="s">
        <v>19</v>
      </c>
      <c r="F280" s="191"/>
    </row>
    <row r="281">
      <c r="A281" s="243"/>
      <c r="B281" s="243" t="s">
        <v>186</v>
      </c>
      <c r="C281" s="244" t="s">
        <v>187</v>
      </c>
      <c r="D281" s="190" t="s">
        <v>4</v>
      </c>
      <c r="E281" s="190" t="s">
        <v>20</v>
      </c>
      <c r="F281" s="191"/>
    </row>
    <row r="282">
      <c r="A282" s="243"/>
      <c r="B282" s="243" t="s">
        <v>186</v>
      </c>
      <c r="C282" s="244" t="s">
        <v>187</v>
      </c>
      <c r="D282" s="190" t="s">
        <v>7</v>
      </c>
      <c r="E282" s="190" t="s">
        <v>21</v>
      </c>
      <c r="F282" s="191"/>
    </row>
    <row r="283">
      <c r="A283" s="243"/>
      <c r="B283" s="243" t="s">
        <v>186</v>
      </c>
      <c r="C283" s="244" t="s">
        <v>187</v>
      </c>
      <c r="D283" s="190" t="s">
        <v>7</v>
      </c>
      <c r="E283" s="190" t="s">
        <v>161</v>
      </c>
      <c r="F283" s="191"/>
    </row>
    <row r="284">
      <c r="A284" s="243"/>
      <c r="B284" s="243" t="s">
        <v>186</v>
      </c>
      <c r="C284" s="244" t="s">
        <v>187</v>
      </c>
      <c r="D284" s="190" t="s">
        <v>7</v>
      </c>
      <c r="E284" s="190" t="s">
        <v>162</v>
      </c>
      <c r="F284" s="191"/>
    </row>
    <row r="285">
      <c r="A285" s="243"/>
      <c r="B285" s="243" t="s">
        <v>186</v>
      </c>
      <c r="C285" s="244" t="s">
        <v>187</v>
      </c>
      <c r="D285" s="190" t="s">
        <v>7</v>
      </c>
      <c r="E285" s="190" t="s">
        <v>163</v>
      </c>
      <c r="F285" s="191"/>
    </row>
    <row r="286">
      <c r="A286" s="243"/>
      <c r="B286" s="243" t="s">
        <v>186</v>
      </c>
      <c r="C286" s="244" t="s">
        <v>187</v>
      </c>
      <c r="D286" s="190" t="s">
        <v>7</v>
      </c>
      <c r="E286" s="190" t="s">
        <v>164</v>
      </c>
      <c r="F286" s="191"/>
    </row>
    <row r="287">
      <c r="A287" s="243"/>
      <c r="B287" s="243" t="s">
        <v>186</v>
      </c>
      <c r="C287" s="244" t="s">
        <v>187</v>
      </c>
      <c r="D287" s="190" t="s">
        <v>7</v>
      </c>
      <c r="E287" s="190" t="s">
        <v>165</v>
      </c>
      <c r="F287" s="191"/>
    </row>
    <row r="288">
      <c r="A288" s="243"/>
      <c r="B288" s="243" t="s">
        <v>186</v>
      </c>
      <c r="C288" s="244" t="s">
        <v>187</v>
      </c>
      <c r="D288" s="190" t="s">
        <v>7</v>
      </c>
      <c r="E288" s="190" t="s">
        <v>166</v>
      </c>
      <c r="F288" s="191"/>
    </row>
    <row r="289">
      <c r="A289" s="243"/>
      <c r="B289" s="243" t="s">
        <v>186</v>
      </c>
      <c r="C289" s="244" t="s">
        <v>187</v>
      </c>
      <c r="D289" s="190" t="s">
        <v>7</v>
      </c>
      <c r="E289" s="190" t="s">
        <v>167</v>
      </c>
      <c r="F289" s="191"/>
    </row>
    <row r="290">
      <c r="A290" s="243"/>
      <c r="B290" s="243" t="s">
        <v>186</v>
      </c>
      <c r="C290" s="244" t="s">
        <v>187</v>
      </c>
      <c r="D290" s="190" t="s">
        <v>7</v>
      </c>
      <c r="E290" s="190" t="s">
        <v>20</v>
      </c>
      <c r="F290" s="191"/>
    </row>
    <row r="291">
      <c r="A291" s="191">
        <v>61.0</v>
      </c>
      <c r="B291" s="243" t="s">
        <v>188</v>
      </c>
      <c r="C291" s="244" t="s">
        <v>187</v>
      </c>
      <c r="D291" s="243" t="s">
        <v>4</v>
      </c>
      <c r="E291" s="190" t="s">
        <v>21</v>
      </c>
      <c r="F291" s="192">
        <v>559.0</v>
      </c>
    </row>
    <row r="292">
      <c r="A292" s="243"/>
      <c r="B292" s="243" t="s">
        <v>188</v>
      </c>
      <c r="C292" s="244" t="s">
        <v>187</v>
      </c>
      <c r="D292" s="190" t="s">
        <v>4</v>
      </c>
      <c r="E292" s="190" t="s">
        <v>13</v>
      </c>
      <c r="F292" s="191"/>
    </row>
    <row r="293">
      <c r="A293" s="243"/>
      <c r="B293" s="243" t="s">
        <v>188</v>
      </c>
      <c r="C293" s="244" t="s">
        <v>187</v>
      </c>
      <c r="D293" s="190" t="s">
        <v>4</v>
      </c>
      <c r="E293" s="190" t="s">
        <v>14</v>
      </c>
      <c r="F293" s="191"/>
    </row>
    <row r="294">
      <c r="A294" s="243"/>
      <c r="B294" s="243" t="s">
        <v>188</v>
      </c>
      <c r="C294" s="244" t="s">
        <v>187</v>
      </c>
      <c r="D294" s="190" t="s">
        <v>4</v>
      </c>
      <c r="E294" s="190" t="s">
        <v>15</v>
      </c>
      <c r="F294" s="191"/>
    </row>
    <row r="295">
      <c r="A295" s="243"/>
      <c r="B295" s="243" t="s">
        <v>188</v>
      </c>
      <c r="C295" s="244" t="s">
        <v>187</v>
      </c>
      <c r="D295" s="190" t="s">
        <v>4</v>
      </c>
      <c r="E295" s="190" t="s">
        <v>16</v>
      </c>
      <c r="F295" s="191"/>
    </row>
    <row r="296">
      <c r="A296" s="243"/>
      <c r="B296" s="243" t="s">
        <v>188</v>
      </c>
      <c r="C296" s="244" t="s">
        <v>187</v>
      </c>
      <c r="D296" s="190" t="s">
        <v>4</v>
      </c>
      <c r="E296" s="190" t="s">
        <v>17</v>
      </c>
      <c r="F296" s="191"/>
    </row>
    <row r="297">
      <c r="A297" s="243"/>
      <c r="B297" s="243" t="s">
        <v>188</v>
      </c>
      <c r="C297" s="244" t="s">
        <v>187</v>
      </c>
      <c r="D297" s="190" t="s">
        <v>4</v>
      </c>
      <c r="E297" s="190" t="s">
        <v>18</v>
      </c>
      <c r="F297" s="191"/>
    </row>
    <row r="298">
      <c r="A298" s="243"/>
      <c r="B298" s="243" t="s">
        <v>188</v>
      </c>
      <c r="C298" s="244" t="s">
        <v>187</v>
      </c>
      <c r="D298" s="190" t="s">
        <v>4</v>
      </c>
      <c r="E298" s="190" t="s">
        <v>19</v>
      </c>
      <c r="F298" s="191"/>
    </row>
    <row r="299">
      <c r="A299" s="243"/>
      <c r="B299" s="243" t="s">
        <v>188</v>
      </c>
      <c r="C299" s="244" t="s">
        <v>187</v>
      </c>
      <c r="D299" s="190" t="s">
        <v>4</v>
      </c>
      <c r="E299" s="190" t="s">
        <v>20</v>
      </c>
      <c r="F299" s="191"/>
    </row>
    <row r="300">
      <c r="A300" s="243"/>
      <c r="B300" s="243" t="s">
        <v>188</v>
      </c>
      <c r="C300" s="244" t="s">
        <v>187</v>
      </c>
      <c r="D300" s="190" t="s">
        <v>7</v>
      </c>
      <c r="E300" s="190" t="s">
        <v>21</v>
      </c>
      <c r="F300" s="191"/>
    </row>
    <row r="301">
      <c r="A301" s="243"/>
      <c r="B301" s="243" t="s">
        <v>188</v>
      </c>
      <c r="C301" s="244" t="s">
        <v>187</v>
      </c>
      <c r="D301" s="190" t="s">
        <v>7</v>
      </c>
      <c r="E301" s="190" t="s">
        <v>161</v>
      </c>
      <c r="F301" s="191"/>
    </row>
    <row r="302">
      <c r="A302" s="243"/>
      <c r="B302" s="243" t="s">
        <v>188</v>
      </c>
      <c r="C302" s="244" t="s">
        <v>187</v>
      </c>
      <c r="D302" s="190" t="s">
        <v>7</v>
      </c>
      <c r="E302" s="190" t="s">
        <v>162</v>
      </c>
      <c r="F302" s="191"/>
    </row>
    <row r="303">
      <c r="A303" s="243"/>
      <c r="B303" s="243" t="s">
        <v>188</v>
      </c>
      <c r="C303" s="244" t="s">
        <v>187</v>
      </c>
      <c r="D303" s="190" t="s">
        <v>7</v>
      </c>
      <c r="E303" s="190" t="s">
        <v>163</v>
      </c>
      <c r="F303" s="191"/>
    </row>
    <row r="304">
      <c r="A304" s="243"/>
      <c r="B304" s="243" t="s">
        <v>188</v>
      </c>
      <c r="C304" s="244" t="s">
        <v>187</v>
      </c>
      <c r="D304" s="190" t="s">
        <v>7</v>
      </c>
      <c r="E304" s="190" t="s">
        <v>164</v>
      </c>
      <c r="F304" s="191"/>
    </row>
    <row r="305">
      <c r="A305" s="243"/>
      <c r="B305" s="243" t="s">
        <v>188</v>
      </c>
      <c r="C305" s="244" t="s">
        <v>187</v>
      </c>
      <c r="D305" s="190" t="s">
        <v>7</v>
      </c>
      <c r="E305" s="190" t="s">
        <v>165</v>
      </c>
      <c r="F305" s="191"/>
    </row>
    <row r="306">
      <c r="A306" s="243"/>
      <c r="B306" s="243" t="s">
        <v>188</v>
      </c>
      <c r="C306" s="244" t="s">
        <v>187</v>
      </c>
      <c r="D306" s="190" t="s">
        <v>7</v>
      </c>
      <c r="E306" s="190" t="s">
        <v>166</v>
      </c>
      <c r="F306" s="191"/>
    </row>
    <row r="307">
      <c r="A307" s="243"/>
      <c r="B307" s="243" t="s">
        <v>188</v>
      </c>
      <c r="C307" s="244" t="s">
        <v>187</v>
      </c>
      <c r="D307" s="190" t="s">
        <v>7</v>
      </c>
      <c r="E307" s="190" t="s">
        <v>167</v>
      </c>
      <c r="F307" s="191"/>
    </row>
    <row r="308">
      <c r="A308" s="243"/>
      <c r="B308" s="243" t="s">
        <v>188</v>
      </c>
      <c r="C308" s="244" t="s">
        <v>187</v>
      </c>
      <c r="D308" s="190" t="s">
        <v>7</v>
      </c>
      <c r="E308" s="190" t="s">
        <v>20</v>
      </c>
      <c r="F308" s="191"/>
    </row>
    <row r="309">
      <c r="A309" s="191">
        <v>62.0</v>
      </c>
      <c r="B309" s="243" t="s">
        <v>189</v>
      </c>
      <c r="C309" s="244" t="s">
        <v>187</v>
      </c>
      <c r="D309" s="243" t="s">
        <v>4</v>
      </c>
      <c r="E309" s="190" t="s">
        <v>21</v>
      </c>
      <c r="F309" s="192">
        <v>580.0</v>
      </c>
    </row>
    <row r="310">
      <c r="A310" s="243"/>
      <c r="B310" s="243" t="s">
        <v>189</v>
      </c>
      <c r="C310" s="244" t="s">
        <v>187</v>
      </c>
      <c r="D310" s="190" t="s">
        <v>4</v>
      </c>
      <c r="E310" s="190" t="s">
        <v>13</v>
      </c>
      <c r="F310" s="191"/>
    </row>
    <row r="311">
      <c r="A311" s="243"/>
      <c r="B311" s="243" t="s">
        <v>189</v>
      </c>
      <c r="C311" s="244" t="s">
        <v>187</v>
      </c>
      <c r="D311" s="190" t="s">
        <v>4</v>
      </c>
      <c r="E311" s="190" t="s">
        <v>14</v>
      </c>
      <c r="F311" s="191"/>
    </row>
    <row r="312">
      <c r="A312" s="243"/>
      <c r="B312" s="243" t="s">
        <v>189</v>
      </c>
      <c r="C312" s="244" t="s">
        <v>187</v>
      </c>
      <c r="D312" s="190" t="s">
        <v>4</v>
      </c>
      <c r="E312" s="190" t="s">
        <v>15</v>
      </c>
      <c r="F312" s="191"/>
    </row>
    <row r="313">
      <c r="A313" s="243"/>
      <c r="B313" s="243" t="s">
        <v>189</v>
      </c>
      <c r="C313" s="244" t="s">
        <v>187</v>
      </c>
      <c r="D313" s="190" t="s">
        <v>4</v>
      </c>
      <c r="E313" s="190" t="s">
        <v>16</v>
      </c>
      <c r="F313" s="191"/>
    </row>
    <row r="314">
      <c r="A314" s="243"/>
      <c r="B314" s="243" t="s">
        <v>189</v>
      </c>
      <c r="C314" s="244" t="s">
        <v>187</v>
      </c>
      <c r="D314" s="190" t="s">
        <v>4</v>
      </c>
      <c r="E314" s="190" t="s">
        <v>17</v>
      </c>
      <c r="F314" s="191"/>
    </row>
    <row r="315">
      <c r="A315" s="243"/>
      <c r="B315" s="243" t="s">
        <v>189</v>
      </c>
      <c r="C315" s="244" t="s">
        <v>187</v>
      </c>
      <c r="D315" s="190" t="s">
        <v>4</v>
      </c>
      <c r="E315" s="190" t="s">
        <v>18</v>
      </c>
      <c r="F315" s="191"/>
    </row>
    <row r="316">
      <c r="A316" s="243"/>
      <c r="B316" s="243" t="s">
        <v>189</v>
      </c>
      <c r="C316" s="244" t="s">
        <v>187</v>
      </c>
      <c r="D316" s="190" t="s">
        <v>4</v>
      </c>
      <c r="E316" s="190" t="s">
        <v>19</v>
      </c>
      <c r="F316" s="191"/>
    </row>
    <row r="317">
      <c r="A317" s="243"/>
      <c r="B317" s="243" t="s">
        <v>189</v>
      </c>
      <c r="C317" s="244" t="s">
        <v>187</v>
      </c>
      <c r="D317" s="190" t="s">
        <v>4</v>
      </c>
      <c r="E317" s="190" t="s">
        <v>20</v>
      </c>
      <c r="F317" s="191"/>
    </row>
    <row r="318">
      <c r="A318" s="243"/>
      <c r="B318" s="243" t="s">
        <v>189</v>
      </c>
      <c r="C318" s="244" t="s">
        <v>187</v>
      </c>
      <c r="D318" s="190" t="s">
        <v>7</v>
      </c>
      <c r="E318" s="190" t="s">
        <v>21</v>
      </c>
      <c r="F318" s="191"/>
    </row>
    <row r="319">
      <c r="A319" s="243"/>
      <c r="B319" s="243" t="s">
        <v>189</v>
      </c>
      <c r="C319" s="244" t="s">
        <v>187</v>
      </c>
      <c r="D319" s="190" t="s">
        <v>7</v>
      </c>
      <c r="E319" s="190" t="s">
        <v>161</v>
      </c>
      <c r="F319" s="191"/>
    </row>
    <row r="320">
      <c r="A320" s="243"/>
      <c r="B320" s="243" t="s">
        <v>189</v>
      </c>
      <c r="C320" s="244" t="s">
        <v>187</v>
      </c>
      <c r="D320" s="190" t="s">
        <v>7</v>
      </c>
      <c r="E320" s="190" t="s">
        <v>162</v>
      </c>
      <c r="F320" s="191"/>
    </row>
    <row r="321">
      <c r="A321" s="243"/>
      <c r="B321" s="243" t="s">
        <v>189</v>
      </c>
      <c r="C321" s="244" t="s">
        <v>187</v>
      </c>
      <c r="D321" s="190" t="s">
        <v>7</v>
      </c>
      <c r="E321" s="190" t="s">
        <v>163</v>
      </c>
      <c r="F321" s="191"/>
    </row>
    <row r="322">
      <c r="A322" s="243"/>
      <c r="B322" s="243" t="s">
        <v>189</v>
      </c>
      <c r="C322" s="244" t="s">
        <v>187</v>
      </c>
      <c r="D322" s="190" t="s">
        <v>7</v>
      </c>
      <c r="E322" s="190" t="s">
        <v>164</v>
      </c>
      <c r="F322" s="191"/>
    </row>
    <row r="323">
      <c r="A323" s="243"/>
      <c r="B323" s="243" t="s">
        <v>189</v>
      </c>
      <c r="C323" s="244" t="s">
        <v>187</v>
      </c>
      <c r="D323" s="190" t="s">
        <v>7</v>
      </c>
      <c r="E323" s="190" t="s">
        <v>165</v>
      </c>
      <c r="F323" s="191"/>
    </row>
    <row r="324">
      <c r="A324" s="243"/>
      <c r="B324" s="243" t="s">
        <v>189</v>
      </c>
      <c r="C324" s="244" t="s">
        <v>187</v>
      </c>
      <c r="D324" s="190" t="s">
        <v>7</v>
      </c>
      <c r="E324" s="190" t="s">
        <v>166</v>
      </c>
      <c r="F324" s="191"/>
    </row>
    <row r="325">
      <c r="A325" s="243"/>
      <c r="B325" s="243" t="s">
        <v>189</v>
      </c>
      <c r="C325" s="244" t="s">
        <v>187</v>
      </c>
      <c r="D325" s="190" t="s">
        <v>7</v>
      </c>
      <c r="E325" s="190" t="s">
        <v>167</v>
      </c>
      <c r="F325" s="191"/>
    </row>
    <row r="326">
      <c r="A326" s="243"/>
      <c r="B326" s="243" t="s">
        <v>189</v>
      </c>
      <c r="C326" s="244" t="s">
        <v>187</v>
      </c>
      <c r="D326" s="190" t="s">
        <v>7</v>
      </c>
      <c r="E326" s="190" t="s">
        <v>20</v>
      </c>
      <c r="F326" s="191"/>
    </row>
    <row r="327">
      <c r="A327" s="191">
        <v>63.0</v>
      </c>
      <c r="B327" s="243" t="s">
        <v>190</v>
      </c>
      <c r="C327" s="244" t="s">
        <v>187</v>
      </c>
      <c r="D327" s="243" t="s">
        <v>4</v>
      </c>
      <c r="E327" s="190" t="s">
        <v>21</v>
      </c>
      <c r="F327" s="192">
        <v>510.0</v>
      </c>
    </row>
    <row r="328">
      <c r="A328" s="243"/>
      <c r="B328" s="243" t="s">
        <v>190</v>
      </c>
      <c r="C328" s="244" t="s">
        <v>187</v>
      </c>
      <c r="D328" s="190" t="s">
        <v>4</v>
      </c>
      <c r="E328" s="190" t="s">
        <v>13</v>
      </c>
      <c r="F328" s="191"/>
    </row>
    <row r="329">
      <c r="A329" s="243"/>
      <c r="B329" s="243" t="s">
        <v>190</v>
      </c>
      <c r="C329" s="244" t="s">
        <v>187</v>
      </c>
      <c r="D329" s="190" t="s">
        <v>4</v>
      </c>
      <c r="E329" s="190" t="s">
        <v>14</v>
      </c>
      <c r="F329" s="191"/>
    </row>
    <row r="330">
      <c r="A330" s="243"/>
      <c r="B330" s="243" t="s">
        <v>190</v>
      </c>
      <c r="C330" s="244" t="s">
        <v>187</v>
      </c>
      <c r="D330" s="190" t="s">
        <v>4</v>
      </c>
      <c r="E330" s="190" t="s">
        <v>15</v>
      </c>
      <c r="F330" s="191"/>
    </row>
    <row r="331">
      <c r="A331" s="243"/>
      <c r="B331" s="243" t="s">
        <v>190</v>
      </c>
      <c r="C331" s="244" t="s">
        <v>187</v>
      </c>
      <c r="D331" s="190" t="s">
        <v>4</v>
      </c>
      <c r="E331" s="190" t="s">
        <v>16</v>
      </c>
      <c r="F331" s="191"/>
    </row>
    <row r="332">
      <c r="A332" s="243"/>
      <c r="B332" s="243" t="s">
        <v>190</v>
      </c>
      <c r="C332" s="244" t="s">
        <v>187</v>
      </c>
      <c r="D332" s="190" t="s">
        <v>4</v>
      </c>
      <c r="E332" s="190" t="s">
        <v>17</v>
      </c>
      <c r="F332" s="191"/>
    </row>
    <row r="333">
      <c r="A333" s="243"/>
      <c r="B333" s="243" t="s">
        <v>190</v>
      </c>
      <c r="C333" s="244" t="s">
        <v>187</v>
      </c>
      <c r="D333" s="190" t="s">
        <v>4</v>
      </c>
      <c r="E333" s="190" t="s">
        <v>18</v>
      </c>
      <c r="F333" s="191"/>
    </row>
    <row r="334">
      <c r="A334" s="243"/>
      <c r="B334" s="243" t="s">
        <v>190</v>
      </c>
      <c r="C334" s="244" t="s">
        <v>187</v>
      </c>
      <c r="D334" s="190" t="s">
        <v>4</v>
      </c>
      <c r="E334" s="190" t="s">
        <v>19</v>
      </c>
      <c r="F334" s="191"/>
    </row>
    <row r="335">
      <c r="A335" s="243"/>
      <c r="B335" s="243" t="s">
        <v>190</v>
      </c>
      <c r="C335" s="244" t="s">
        <v>187</v>
      </c>
      <c r="D335" s="190" t="s">
        <v>4</v>
      </c>
      <c r="E335" s="190" t="s">
        <v>20</v>
      </c>
      <c r="F335" s="191"/>
    </row>
    <row r="336">
      <c r="A336" s="243"/>
      <c r="B336" s="243" t="s">
        <v>190</v>
      </c>
      <c r="C336" s="244" t="s">
        <v>187</v>
      </c>
      <c r="D336" s="190" t="s">
        <v>7</v>
      </c>
      <c r="E336" s="190" t="s">
        <v>21</v>
      </c>
      <c r="F336" s="191"/>
    </row>
    <row r="337">
      <c r="A337" s="243"/>
      <c r="B337" s="243" t="s">
        <v>190</v>
      </c>
      <c r="C337" s="244" t="s">
        <v>187</v>
      </c>
      <c r="D337" s="190" t="s">
        <v>7</v>
      </c>
      <c r="E337" s="190" t="s">
        <v>161</v>
      </c>
      <c r="F337" s="191"/>
    </row>
    <row r="338">
      <c r="A338" s="243"/>
      <c r="B338" s="243" t="s">
        <v>190</v>
      </c>
      <c r="C338" s="244" t="s">
        <v>187</v>
      </c>
      <c r="D338" s="190" t="s">
        <v>7</v>
      </c>
      <c r="E338" s="190" t="s">
        <v>162</v>
      </c>
      <c r="F338" s="191"/>
    </row>
    <row r="339">
      <c r="A339" s="243"/>
      <c r="B339" s="243" t="s">
        <v>190</v>
      </c>
      <c r="C339" s="244" t="s">
        <v>187</v>
      </c>
      <c r="D339" s="190" t="s">
        <v>7</v>
      </c>
      <c r="E339" s="190" t="s">
        <v>163</v>
      </c>
      <c r="F339" s="191"/>
    </row>
    <row r="340">
      <c r="A340" s="243"/>
      <c r="B340" s="243" t="s">
        <v>190</v>
      </c>
      <c r="C340" s="244" t="s">
        <v>187</v>
      </c>
      <c r="D340" s="190" t="s">
        <v>7</v>
      </c>
      <c r="E340" s="190" t="s">
        <v>164</v>
      </c>
      <c r="F340" s="191"/>
    </row>
    <row r="341">
      <c r="A341" s="243"/>
      <c r="B341" s="243" t="s">
        <v>190</v>
      </c>
      <c r="C341" s="244" t="s">
        <v>187</v>
      </c>
      <c r="D341" s="190" t="s">
        <v>7</v>
      </c>
      <c r="E341" s="190" t="s">
        <v>165</v>
      </c>
      <c r="F341" s="191"/>
    </row>
    <row r="342">
      <c r="A342" s="243"/>
      <c r="B342" s="243" t="s">
        <v>190</v>
      </c>
      <c r="C342" s="244" t="s">
        <v>187</v>
      </c>
      <c r="D342" s="190" t="s">
        <v>7</v>
      </c>
      <c r="E342" s="190" t="s">
        <v>166</v>
      </c>
      <c r="F342" s="191"/>
    </row>
    <row r="343">
      <c r="A343" s="243"/>
      <c r="B343" s="243" t="s">
        <v>190</v>
      </c>
      <c r="C343" s="244" t="s">
        <v>187</v>
      </c>
      <c r="D343" s="190" t="s">
        <v>7</v>
      </c>
      <c r="E343" s="190" t="s">
        <v>167</v>
      </c>
      <c r="F343" s="191"/>
    </row>
    <row r="344">
      <c r="A344" s="243"/>
      <c r="B344" s="243" t="s">
        <v>190</v>
      </c>
      <c r="C344" s="244" t="s">
        <v>187</v>
      </c>
      <c r="D344" s="190" t="s">
        <v>7</v>
      </c>
      <c r="E344" s="190" t="s">
        <v>20</v>
      </c>
      <c r="F344" s="191"/>
    </row>
    <row r="345">
      <c r="A345" s="191">
        <v>64.0</v>
      </c>
      <c r="B345" s="243" t="s">
        <v>191</v>
      </c>
      <c r="C345" s="244" t="s">
        <v>187</v>
      </c>
      <c r="D345" s="243" t="s">
        <v>4</v>
      </c>
      <c r="E345" s="190" t="s">
        <v>21</v>
      </c>
      <c r="F345" s="192">
        <v>0.0</v>
      </c>
    </row>
    <row r="346">
      <c r="A346" s="190"/>
      <c r="B346" s="243" t="s">
        <v>191</v>
      </c>
      <c r="C346" s="244" t="s">
        <v>187</v>
      </c>
      <c r="D346" s="190" t="s">
        <v>4</v>
      </c>
      <c r="E346" s="190" t="s">
        <v>13</v>
      </c>
      <c r="F346" s="191"/>
    </row>
    <row r="347">
      <c r="A347" s="190"/>
      <c r="B347" s="243" t="s">
        <v>191</v>
      </c>
      <c r="C347" s="244" t="s">
        <v>187</v>
      </c>
      <c r="D347" s="190" t="s">
        <v>4</v>
      </c>
      <c r="E347" s="190" t="s">
        <v>14</v>
      </c>
      <c r="F347" s="191"/>
    </row>
    <row r="348">
      <c r="A348" s="190"/>
      <c r="B348" s="243" t="s">
        <v>191</v>
      </c>
      <c r="C348" s="244" t="s">
        <v>187</v>
      </c>
      <c r="D348" s="190" t="s">
        <v>4</v>
      </c>
      <c r="E348" s="190" t="s">
        <v>15</v>
      </c>
      <c r="F348" s="191"/>
    </row>
    <row r="349">
      <c r="A349" s="190"/>
      <c r="B349" s="243" t="s">
        <v>191</v>
      </c>
      <c r="C349" s="244" t="s">
        <v>187</v>
      </c>
      <c r="D349" s="190" t="s">
        <v>4</v>
      </c>
      <c r="E349" s="190" t="s">
        <v>16</v>
      </c>
      <c r="F349" s="191"/>
    </row>
    <row r="350">
      <c r="A350" s="190"/>
      <c r="B350" s="243" t="s">
        <v>191</v>
      </c>
      <c r="C350" s="244" t="s">
        <v>187</v>
      </c>
      <c r="D350" s="190" t="s">
        <v>4</v>
      </c>
      <c r="E350" s="190" t="s">
        <v>17</v>
      </c>
      <c r="F350" s="191"/>
    </row>
    <row r="351">
      <c r="A351" s="190"/>
      <c r="B351" s="243" t="s">
        <v>191</v>
      </c>
      <c r="C351" s="244" t="s">
        <v>187</v>
      </c>
      <c r="D351" s="190" t="s">
        <v>4</v>
      </c>
      <c r="E351" s="190" t="s">
        <v>18</v>
      </c>
      <c r="F351" s="191"/>
    </row>
    <row r="352">
      <c r="A352" s="190"/>
      <c r="B352" s="243" t="s">
        <v>191</v>
      </c>
      <c r="C352" s="244" t="s">
        <v>187</v>
      </c>
      <c r="D352" s="190" t="s">
        <v>4</v>
      </c>
      <c r="E352" s="190" t="s">
        <v>19</v>
      </c>
      <c r="F352" s="191"/>
    </row>
    <row r="353">
      <c r="A353" s="190"/>
      <c r="B353" s="243" t="s">
        <v>191</v>
      </c>
      <c r="C353" s="244" t="s">
        <v>187</v>
      </c>
      <c r="D353" s="190" t="s">
        <v>4</v>
      </c>
      <c r="E353" s="190" t="s">
        <v>20</v>
      </c>
      <c r="F353" s="191"/>
    </row>
    <row r="354">
      <c r="A354" s="190"/>
      <c r="B354" s="243" t="s">
        <v>191</v>
      </c>
      <c r="C354" s="244" t="s">
        <v>187</v>
      </c>
      <c r="D354" s="190" t="s">
        <v>7</v>
      </c>
      <c r="E354" s="190" t="s">
        <v>21</v>
      </c>
      <c r="F354" s="191">
        <v>0.0</v>
      </c>
    </row>
    <row r="355">
      <c r="A355" s="190"/>
      <c r="B355" s="243" t="s">
        <v>191</v>
      </c>
      <c r="C355" s="244" t="s">
        <v>187</v>
      </c>
      <c r="D355" s="190" t="s">
        <v>7</v>
      </c>
      <c r="E355" s="190" t="s">
        <v>161</v>
      </c>
      <c r="F355" s="191"/>
    </row>
    <row r="356">
      <c r="A356" s="190"/>
      <c r="B356" s="243" t="s">
        <v>191</v>
      </c>
      <c r="C356" s="244" t="s">
        <v>187</v>
      </c>
      <c r="D356" s="190" t="s">
        <v>7</v>
      </c>
      <c r="E356" s="190" t="s">
        <v>162</v>
      </c>
      <c r="F356" s="191"/>
    </row>
    <row r="357">
      <c r="A357" s="190"/>
      <c r="B357" s="243" t="s">
        <v>191</v>
      </c>
      <c r="C357" s="244" t="s">
        <v>187</v>
      </c>
      <c r="D357" s="190" t="s">
        <v>7</v>
      </c>
      <c r="E357" s="190" t="s">
        <v>163</v>
      </c>
      <c r="F357" s="191"/>
    </row>
    <row r="358">
      <c r="A358" s="190"/>
      <c r="B358" s="243" t="s">
        <v>191</v>
      </c>
      <c r="C358" s="244" t="s">
        <v>187</v>
      </c>
      <c r="D358" s="190" t="s">
        <v>7</v>
      </c>
      <c r="E358" s="190" t="s">
        <v>164</v>
      </c>
      <c r="F358" s="191"/>
    </row>
    <row r="359">
      <c r="A359" s="190"/>
      <c r="B359" s="243" t="s">
        <v>191</v>
      </c>
      <c r="C359" s="244" t="s">
        <v>187</v>
      </c>
      <c r="D359" s="190" t="s">
        <v>7</v>
      </c>
      <c r="E359" s="190" t="s">
        <v>165</v>
      </c>
      <c r="F359" s="191"/>
    </row>
    <row r="360">
      <c r="A360" s="190"/>
      <c r="B360" s="243" t="s">
        <v>191</v>
      </c>
      <c r="C360" s="244" t="s">
        <v>187</v>
      </c>
      <c r="D360" s="190" t="s">
        <v>7</v>
      </c>
      <c r="E360" s="190" t="s">
        <v>166</v>
      </c>
      <c r="F360" s="191"/>
    </row>
    <row r="361">
      <c r="A361" s="190"/>
      <c r="B361" s="243" t="s">
        <v>191</v>
      </c>
      <c r="C361" s="244" t="s">
        <v>187</v>
      </c>
      <c r="D361" s="190" t="s">
        <v>7</v>
      </c>
      <c r="E361" s="190" t="s">
        <v>167</v>
      </c>
      <c r="F361" s="191"/>
    </row>
    <row r="362">
      <c r="A362" s="190"/>
      <c r="B362" s="243" t="s">
        <v>191</v>
      </c>
      <c r="C362" s="244" t="s">
        <v>187</v>
      </c>
      <c r="D362" s="190" t="s">
        <v>7</v>
      </c>
      <c r="E362" s="190" t="s">
        <v>20</v>
      </c>
      <c r="F362" s="191"/>
    </row>
    <row r="363">
      <c r="A363" s="191">
        <v>65.0</v>
      </c>
      <c r="B363" s="190" t="s">
        <v>192</v>
      </c>
      <c r="C363" s="244" t="s">
        <v>187</v>
      </c>
      <c r="D363" s="243" t="s">
        <v>4</v>
      </c>
      <c r="E363" s="190" t="s">
        <v>21</v>
      </c>
      <c r="F363" s="192">
        <v>0.0</v>
      </c>
    </row>
    <row r="364">
      <c r="A364" s="243"/>
      <c r="B364" s="190" t="s">
        <v>192</v>
      </c>
      <c r="C364" s="244" t="s">
        <v>187</v>
      </c>
      <c r="D364" s="190" t="s">
        <v>4</v>
      </c>
      <c r="E364" s="190" t="s">
        <v>13</v>
      </c>
      <c r="F364" s="191"/>
    </row>
    <row r="365">
      <c r="A365" s="243"/>
      <c r="B365" s="190" t="s">
        <v>192</v>
      </c>
      <c r="C365" s="244" t="s">
        <v>187</v>
      </c>
      <c r="D365" s="190" t="s">
        <v>4</v>
      </c>
      <c r="E365" s="190" t="s">
        <v>14</v>
      </c>
      <c r="F365" s="191"/>
    </row>
    <row r="366">
      <c r="A366" s="243"/>
      <c r="B366" s="190" t="s">
        <v>192</v>
      </c>
      <c r="C366" s="244" t="s">
        <v>187</v>
      </c>
      <c r="D366" s="190" t="s">
        <v>4</v>
      </c>
      <c r="E366" s="190" t="s">
        <v>15</v>
      </c>
      <c r="F366" s="191"/>
    </row>
    <row r="367">
      <c r="A367" s="243"/>
      <c r="B367" s="190" t="s">
        <v>192</v>
      </c>
      <c r="C367" s="244" t="s">
        <v>187</v>
      </c>
      <c r="D367" s="190" t="s">
        <v>4</v>
      </c>
      <c r="E367" s="190" t="s">
        <v>16</v>
      </c>
      <c r="F367" s="191"/>
    </row>
    <row r="368">
      <c r="A368" s="243"/>
      <c r="B368" s="190" t="s">
        <v>192</v>
      </c>
      <c r="C368" s="244" t="s">
        <v>187</v>
      </c>
      <c r="D368" s="190" t="s">
        <v>4</v>
      </c>
      <c r="E368" s="190" t="s">
        <v>17</v>
      </c>
      <c r="F368" s="191"/>
    </row>
    <row r="369">
      <c r="A369" s="243"/>
      <c r="B369" s="190" t="s">
        <v>192</v>
      </c>
      <c r="C369" s="244" t="s">
        <v>187</v>
      </c>
      <c r="D369" s="190" t="s">
        <v>4</v>
      </c>
      <c r="E369" s="190" t="s">
        <v>18</v>
      </c>
      <c r="F369" s="191"/>
    </row>
    <row r="370">
      <c r="A370" s="243"/>
      <c r="B370" s="190" t="s">
        <v>192</v>
      </c>
      <c r="C370" s="244" t="s">
        <v>187</v>
      </c>
      <c r="D370" s="190" t="s">
        <v>4</v>
      </c>
      <c r="E370" s="190" t="s">
        <v>19</v>
      </c>
      <c r="F370" s="191"/>
    </row>
    <row r="371">
      <c r="A371" s="243"/>
      <c r="B371" s="190" t="s">
        <v>192</v>
      </c>
      <c r="C371" s="244" t="s">
        <v>187</v>
      </c>
      <c r="D371" s="190" t="s">
        <v>4</v>
      </c>
      <c r="E371" s="190" t="s">
        <v>20</v>
      </c>
      <c r="F371" s="191"/>
    </row>
    <row r="372">
      <c r="A372" s="243"/>
      <c r="B372" s="190" t="s">
        <v>192</v>
      </c>
      <c r="C372" s="244" t="s">
        <v>187</v>
      </c>
      <c r="D372" s="190" t="s">
        <v>7</v>
      </c>
      <c r="E372" s="190" t="s">
        <v>21</v>
      </c>
      <c r="F372" s="191">
        <v>0.0</v>
      </c>
    </row>
    <row r="373">
      <c r="A373" s="243"/>
      <c r="B373" s="190" t="s">
        <v>192</v>
      </c>
      <c r="C373" s="244" t="s">
        <v>187</v>
      </c>
      <c r="D373" s="190" t="s">
        <v>7</v>
      </c>
      <c r="E373" s="190" t="s">
        <v>161</v>
      </c>
      <c r="F373" s="191"/>
    </row>
    <row r="374">
      <c r="A374" s="243"/>
      <c r="B374" s="190" t="s">
        <v>192</v>
      </c>
      <c r="C374" s="244" t="s">
        <v>187</v>
      </c>
      <c r="D374" s="190" t="s">
        <v>7</v>
      </c>
      <c r="E374" s="190" t="s">
        <v>162</v>
      </c>
      <c r="F374" s="191"/>
    </row>
    <row r="375">
      <c r="A375" s="243"/>
      <c r="B375" s="190" t="s">
        <v>192</v>
      </c>
      <c r="C375" s="244" t="s">
        <v>187</v>
      </c>
      <c r="D375" s="190" t="s">
        <v>7</v>
      </c>
      <c r="E375" s="190" t="s">
        <v>163</v>
      </c>
      <c r="F375" s="191"/>
    </row>
    <row r="376">
      <c r="A376" s="243"/>
      <c r="B376" s="190" t="s">
        <v>192</v>
      </c>
      <c r="C376" s="244" t="s">
        <v>187</v>
      </c>
      <c r="D376" s="190" t="s">
        <v>7</v>
      </c>
      <c r="E376" s="190" t="s">
        <v>164</v>
      </c>
      <c r="F376" s="191"/>
    </row>
    <row r="377">
      <c r="A377" s="243"/>
      <c r="B377" s="190" t="s">
        <v>192</v>
      </c>
      <c r="C377" s="244" t="s">
        <v>187</v>
      </c>
      <c r="D377" s="190" t="s">
        <v>7</v>
      </c>
      <c r="E377" s="190" t="s">
        <v>165</v>
      </c>
      <c r="F377" s="191"/>
    </row>
    <row r="378">
      <c r="A378" s="243"/>
      <c r="B378" s="190" t="s">
        <v>192</v>
      </c>
      <c r="C378" s="244" t="s">
        <v>187</v>
      </c>
      <c r="D378" s="190" t="s">
        <v>7</v>
      </c>
      <c r="E378" s="190" t="s">
        <v>166</v>
      </c>
      <c r="F378" s="191"/>
    </row>
    <row r="379">
      <c r="A379" s="243"/>
      <c r="B379" s="190" t="s">
        <v>192</v>
      </c>
      <c r="C379" s="244" t="s">
        <v>187</v>
      </c>
      <c r="D379" s="190" t="s">
        <v>7</v>
      </c>
      <c r="E379" s="190" t="s">
        <v>167</v>
      </c>
      <c r="F379" s="191"/>
    </row>
    <row r="380">
      <c r="A380" s="243"/>
      <c r="B380" s="190" t="s">
        <v>192</v>
      </c>
      <c r="C380" s="244" t="s">
        <v>187</v>
      </c>
      <c r="D380" s="190" t="s">
        <v>7</v>
      </c>
      <c r="E380" s="190" t="s">
        <v>20</v>
      </c>
      <c r="F380" s="191"/>
    </row>
    <row r="381">
      <c r="A381" s="191">
        <v>66.0</v>
      </c>
      <c r="B381" s="243" t="s">
        <v>193</v>
      </c>
      <c r="C381" s="244" t="s">
        <v>194</v>
      </c>
      <c r="D381" s="243" t="s">
        <v>4</v>
      </c>
      <c r="E381" s="190" t="s">
        <v>21</v>
      </c>
      <c r="F381" s="192">
        <v>195.0</v>
      </c>
    </row>
    <row r="382">
      <c r="A382" s="243"/>
      <c r="B382" s="243" t="s">
        <v>193</v>
      </c>
      <c r="C382" s="244" t="s">
        <v>194</v>
      </c>
      <c r="D382" s="190" t="s">
        <v>4</v>
      </c>
      <c r="E382" s="190" t="s">
        <v>13</v>
      </c>
      <c r="F382" s="191"/>
    </row>
    <row r="383">
      <c r="A383" s="243"/>
      <c r="B383" s="243" t="s">
        <v>193</v>
      </c>
      <c r="C383" s="244" t="s">
        <v>194</v>
      </c>
      <c r="D383" s="190" t="s">
        <v>4</v>
      </c>
      <c r="E383" s="190" t="s">
        <v>14</v>
      </c>
      <c r="F383" s="191"/>
    </row>
    <row r="384">
      <c r="A384" s="243"/>
      <c r="B384" s="243" t="s">
        <v>193</v>
      </c>
      <c r="C384" s="244" t="s">
        <v>194</v>
      </c>
      <c r="D384" s="190" t="s">
        <v>4</v>
      </c>
      <c r="E384" s="190" t="s">
        <v>15</v>
      </c>
      <c r="F384" s="191"/>
    </row>
    <row r="385">
      <c r="A385" s="243"/>
      <c r="B385" s="243" t="s">
        <v>193</v>
      </c>
      <c r="C385" s="244" t="s">
        <v>194</v>
      </c>
      <c r="D385" s="190" t="s">
        <v>4</v>
      </c>
      <c r="E385" s="190" t="s">
        <v>16</v>
      </c>
      <c r="F385" s="191"/>
    </row>
    <row r="386">
      <c r="A386" s="243"/>
      <c r="B386" s="243" t="s">
        <v>193</v>
      </c>
      <c r="C386" s="244" t="s">
        <v>194</v>
      </c>
      <c r="D386" s="190" t="s">
        <v>4</v>
      </c>
      <c r="E386" s="190" t="s">
        <v>17</v>
      </c>
      <c r="F386" s="191"/>
    </row>
    <row r="387">
      <c r="A387" s="243"/>
      <c r="B387" s="243" t="s">
        <v>193</v>
      </c>
      <c r="C387" s="244" t="s">
        <v>194</v>
      </c>
      <c r="D387" s="190" t="s">
        <v>4</v>
      </c>
      <c r="E387" s="190" t="s">
        <v>18</v>
      </c>
      <c r="F387" s="191"/>
    </row>
    <row r="388">
      <c r="A388" s="243"/>
      <c r="B388" s="243" t="s">
        <v>193</v>
      </c>
      <c r="C388" s="244" t="s">
        <v>194</v>
      </c>
      <c r="D388" s="190" t="s">
        <v>4</v>
      </c>
      <c r="E388" s="190" t="s">
        <v>19</v>
      </c>
      <c r="F388" s="191"/>
    </row>
    <row r="389">
      <c r="A389" s="243"/>
      <c r="B389" s="243" t="s">
        <v>193</v>
      </c>
      <c r="C389" s="244" t="s">
        <v>194</v>
      </c>
      <c r="D389" s="190" t="s">
        <v>4</v>
      </c>
      <c r="E389" s="190" t="s">
        <v>20</v>
      </c>
      <c r="F389" s="191"/>
    </row>
    <row r="390">
      <c r="A390" s="243"/>
      <c r="B390" s="243" t="s">
        <v>193</v>
      </c>
      <c r="C390" s="244" t="s">
        <v>194</v>
      </c>
      <c r="D390" s="190" t="s">
        <v>7</v>
      </c>
      <c r="E390" s="190" t="s">
        <v>21</v>
      </c>
      <c r="F390" s="191"/>
    </row>
    <row r="391">
      <c r="A391" s="243"/>
      <c r="B391" s="243" t="s">
        <v>193</v>
      </c>
      <c r="C391" s="244" t="s">
        <v>194</v>
      </c>
      <c r="D391" s="190" t="s">
        <v>7</v>
      </c>
      <c r="E391" s="190" t="s">
        <v>161</v>
      </c>
      <c r="F391" s="191"/>
    </row>
    <row r="392">
      <c r="A392" s="243"/>
      <c r="B392" s="243" t="s">
        <v>193</v>
      </c>
      <c r="C392" s="244" t="s">
        <v>194</v>
      </c>
      <c r="D392" s="190" t="s">
        <v>7</v>
      </c>
      <c r="E392" s="190" t="s">
        <v>162</v>
      </c>
      <c r="F392" s="191"/>
    </row>
    <row r="393">
      <c r="A393" s="243"/>
      <c r="B393" s="243" t="s">
        <v>193</v>
      </c>
      <c r="C393" s="244" t="s">
        <v>194</v>
      </c>
      <c r="D393" s="190" t="s">
        <v>7</v>
      </c>
      <c r="E393" s="190" t="s">
        <v>163</v>
      </c>
      <c r="F393" s="191"/>
    </row>
    <row r="394">
      <c r="A394" s="243"/>
      <c r="B394" s="243" t="s">
        <v>193</v>
      </c>
      <c r="C394" s="244" t="s">
        <v>194</v>
      </c>
      <c r="D394" s="190" t="s">
        <v>7</v>
      </c>
      <c r="E394" s="190" t="s">
        <v>164</v>
      </c>
      <c r="F394" s="191"/>
    </row>
    <row r="395">
      <c r="A395" s="243"/>
      <c r="B395" s="243" t="s">
        <v>193</v>
      </c>
      <c r="C395" s="244" t="s">
        <v>194</v>
      </c>
      <c r="D395" s="190" t="s">
        <v>7</v>
      </c>
      <c r="E395" s="190" t="s">
        <v>165</v>
      </c>
      <c r="F395" s="191"/>
    </row>
    <row r="396">
      <c r="A396" s="243"/>
      <c r="B396" s="243" t="s">
        <v>193</v>
      </c>
      <c r="C396" s="244" t="s">
        <v>194</v>
      </c>
      <c r="D396" s="190" t="s">
        <v>7</v>
      </c>
      <c r="E396" s="190" t="s">
        <v>166</v>
      </c>
      <c r="F396" s="191"/>
    </row>
    <row r="397">
      <c r="A397" s="243"/>
      <c r="B397" s="243" t="s">
        <v>193</v>
      </c>
      <c r="C397" s="244" t="s">
        <v>194</v>
      </c>
      <c r="D397" s="190" t="s">
        <v>7</v>
      </c>
      <c r="E397" s="190" t="s">
        <v>167</v>
      </c>
      <c r="F397" s="191"/>
    </row>
    <row r="398">
      <c r="A398" s="243"/>
      <c r="B398" s="243" t="s">
        <v>193</v>
      </c>
      <c r="C398" s="244" t="s">
        <v>194</v>
      </c>
      <c r="D398" s="190" t="s">
        <v>7</v>
      </c>
      <c r="E398" s="190" t="s">
        <v>20</v>
      </c>
      <c r="F398" s="191"/>
    </row>
    <row r="399">
      <c r="A399" s="191">
        <v>67.0</v>
      </c>
      <c r="B399" s="243" t="s">
        <v>195</v>
      </c>
      <c r="C399" s="244" t="s">
        <v>194</v>
      </c>
      <c r="D399" s="243" t="s">
        <v>4</v>
      </c>
      <c r="E399" s="190" t="s">
        <v>21</v>
      </c>
      <c r="F399" s="192">
        <v>0.0</v>
      </c>
    </row>
    <row r="400">
      <c r="A400" s="243"/>
      <c r="B400" s="243" t="s">
        <v>195</v>
      </c>
      <c r="C400" s="244" t="s">
        <v>194</v>
      </c>
      <c r="D400" s="190" t="s">
        <v>4</v>
      </c>
      <c r="E400" s="190" t="s">
        <v>13</v>
      </c>
      <c r="F400" s="191"/>
    </row>
    <row r="401">
      <c r="A401" s="243"/>
      <c r="B401" s="243" t="s">
        <v>195</v>
      </c>
      <c r="C401" s="244" t="s">
        <v>194</v>
      </c>
      <c r="D401" s="190" t="s">
        <v>4</v>
      </c>
      <c r="E401" s="190" t="s">
        <v>14</v>
      </c>
      <c r="F401" s="191"/>
    </row>
    <row r="402">
      <c r="A402" s="243"/>
      <c r="B402" s="243" t="s">
        <v>195</v>
      </c>
      <c r="C402" s="244" t="s">
        <v>194</v>
      </c>
      <c r="D402" s="190" t="s">
        <v>4</v>
      </c>
      <c r="E402" s="190" t="s">
        <v>15</v>
      </c>
      <c r="F402" s="191"/>
    </row>
    <row r="403">
      <c r="A403" s="243"/>
      <c r="B403" s="243" t="s">
        <v>195</v>
      </c>
      <c r="C403" s="244" t="s">
        <v>194</v>
      </c>
      <c r="D403" s="190" t="s">
        <v>4</v>
      </c>
      <c r="E403" s="190" t="s">
        <v>16</v>
      </c>
      <c r="F403" s="191"/>
    </row>
    <row r="404">
      <c r="A404" s="243"/>
      <c r="B404" s="243" t="s">
        <v>195</v>
      </c>
      <c r="C404" s="244" t="s">
        <v>194</v>
      </c>
      <c r="D404" s="190" t="s">
        <v>4</v>
      </c>
      <c r="E404" s="190" t="s">
        <v>17</v>
      </c>
      <c r="F404" s="191"/>
    </row>
    <row r="405">
      <c r="A405" s="243"/>
      <c r="B405" s="243" t="s">
        <v>195</v>
      </c>
      <c r="C405" s="244" t="s">
        <v>194</v>
      </c>
      <c r="D405" s="190" t="s">
        <v>4</v>
      </c>
      <c r="E405" s="190" t="s">
        <v>18</v>
      </c>
      <c r="F405" s="191"/>
    </row>
    <row r="406">
      <c r="A406" s="243"/>
      <c r="B406" s="243" t="s">
        <v>195</v>
      </c>
      <c r="C406" s="244" t="s">
        <v>194</v>
      </c>
      <c r="D406" s="190" t="s">
        <v>4</v>
      </c>
      <c r="E406" s="190" t="s">
        <v>19</v>
      </c>
      <c r="F406" s="191"/>
    </row>
    <row r="407">
      <c r="A407" s="243"/>
      <c r="B407" s="243" t="s">
        <v>195</v>
      </c>
      <c r="C407" s="244" t="s">
        <v>194</v>
      </c>
      <c r="D407" s="190" t="s">
        <v>4</v>
      </c>
      <c r="E407" s="190" t="s">
        <v>20</v>
      </c>
      <c r="F407" s="191"/>
    </row>
    <row r="408">
      <c r="A408" s="243"/>
      <c r="B408" s="243" t="s">
        <v>195</v>
      </c>
      <c r="C408" s="244" t="s">
        <v>194</v>
      </c>
      <c r="D408" s="190" t="s">
        <v>7</v>
      </c>
      <c r="E408" s="190" t="s">
        <v>21</v>
      </c>
      <c r="F408" s="191"/>
    </row>
    <row r="409">
      <c r="A409" s="243"/>
      <c r="B409" s="243" t="s">
        <v>195</v>
      </c>
      <c r="C409" s="244" t="s">
        <v>194</v>
      </c>
      <c r="D409" s="190" t="s">
        <v>7</v>
      </c>
      <c r="E409" s="190" t="s">
        <v>161</v>
      </c>
      <c r="F409" s="191"/>
    </row>
    <row r="410">
      <c r="A410" s="243"/>
      <c r="B410" s="243" t="s">
        <v>195</v>
      </c>
      <c r="C410" s="244" t="s">
        <v>194</v>
      </c>
      <c r="D410" s="190" t="s">
        <v>7</v>
      </c>
      <c r="E410" s="190" t="s">
        <v>162</v>
      </c>
      <c r="F410" s="191"/>
    </row>
    <row r="411">
      <c r="A411" s="243"/>
      <c r="B411" s="243" t="s">
        <v>195</v>
      </c>
      <c r="C411" s="244" t="s">
        <v>194</v>
      </c>
      <c r="D411" s="190" t="s">
        <v>7</v>
      </c>
      <c r="E411" s="190" t="s">
        <v>163</v>
      </c>
      <c r="F411" s="191"/>
    </row>
    <row r="412">
      <c r="A412" s="243"/>
      <c r="B412" s="243" t="s">
        <v>195</v>
      </c>
      <c r="C412" s="244" t="s">
        <v>194</v>
      </c>
      <c r="D412" s="190" t="s">
        <v>7</v>
      </c>
      <c r="E412" s="190" t="s">
        <v>164</v>
      </c>
      <c r="F412" s="191"/>
    </row>
    <row r="413">
      <c r="A413" s="243"/>
      <c r="B413" s="243" t="s">
        <v>195</v>
      </c>
      <c r="C413" s="244" t="s">
        <v>194</v>
      </c>
      <c r="D413" s="190" t="s">
        <v>7</v>
      </c>
      <c r="E413" s="190" t="s">
        <v>165</v>
      </c>
      <c r="F413" s="191"/>
    </row>
    <row r="414">
      <c r="A414" s="243"/>
      <c r="B414" s="243" t="s">
        <v>195</v>
      </c>
      <c r="C414" s="244" t="s">
        <v>194</v>
      </c>
      <c r="D414" s="190" t="s">
        <v>7</v>
      </c>
      <c r="E414" s="190" t="s">
        <v>166</v>
      </c>
      <c r="F414" s="191"/>
    </row>
    <row r="415">
      <c r="A415" s="243"/>
      <c r="B415" s="243" t="s">
        <v>195</v>
      </c>
      <c r="C415" s="244" t="s">
        <v>194</v>
      </c>
      <c r="D415" s="190" t="s">
        <v>7</v>
      </c>
      <c r="E415" s="190" t="s">
        <v>167</v>
      </c>
      <c r="F415" s="191"/>
    </row>
    <row r="416">
      <c r="A416" s="243"/>
      <c r="B416" s="243" t="s">
        <v>195</v>
      </c>
      <c r="C416" s="244" t="s">
        <v>194</v>
      </c>
      <c r="D416" s="190" t="s">
        <v>7</v>
      </c>
      <c r="E416" s="190" t="s">
        <v>20</v>
      </c>
      <c r="F416" s="191"/>
    </row>
    <row r="417">
      <c r="A417" s="191">
        <v>68.0</v>
      </c>
      <c r="B417" s="243" t="s">
        <v>196</v>
      </c>
      <c r="C417" s="244" t="s">
        <v>194</v>
      </c>
      <c r="D417" s="243" t="s">
        <v>4</v>
      </c>
      <c r="E417" s="190" t="s">
        <v>21</v>
      </c>
      <c r="F417" s="192">
        <v>200.0</v>
      </c>
    </row>
    <row r="418">
      <c r="A418" s="243"/>
      <c r="B418" s="243" t="s">
        <v>196</v>
      </c>
      <c r="C418" s="244" t="s">
        <v>194</v>
      </c>
      <c r="D418" s="190" t="s">
        <v>4</v>
      </c>
      <c r="E418" s="190" t="s">
        <v>13</v>
      </c>
      <c r="F418" s="191"/>
    </row>
    <row r="419">
      <c r="A419" s="243"/>
      <c r="B419" s="243" t="s">
        <v>196</v>
      </c>
      <c r="C419" s="244" t="s">
        <v>194</v>
      </c>
      <c r="D419" s="190" t="s">
        <v>4</v>
      </c>
      <c r="E419" s="190" t="s">
        <v>14</v>
      </c>
      <c r="F419" s="191"/>
    </row>
    <row r="420">
      <c r="A420" s="243"/>
      <c r="B420" s="243" t="s">
        <v>196</v>
      </c>
      <c r="C420" s="244" t="s">
        <v>194</v>
      </c>
      <c r="D420" s="190" t="s">
        <v>4</v>
      </c>
      <c r="E420" s="190" t="s">
        <v>15</v>
      </c>
      <c r="F420" s="191"/>
    </row>
    <row r="421">
      <c r="A421" s="243"/>
      <c r="B421" s="243" t="s">
        <v>196</v>
      </c>
      <c r="C421" s="244" t="s">
        <v>194</v>
      </c>
      <c r="D421" s="190" t="s">
        <v>4</v>
      </c>
      <c r="E421" s="190" t="s">
        <v>16</v>
      </c>
      <c r="F421" s="191"/>
    </row>
    <row r="422">
      <c r="A422" s="243"/>
      <c r="B422" s="243" t="s">
        <v>196</v>
      </c>
      <c r="C422" s="244" t="s">
        <v>194</v>
      </c>
      <c r="D422" s="190" t="s">
        <v>4</v>
      </c>
      <c r="E422" s="190" t="s">
        <v>17</v>
      </c>
      <c r="F422" s="191"/>
    </row>
    <row r="423">
      <c r="A423" s="243"/>
      <c r="B423" s="243" t="s">
        <v>196</v>
      </c>
      <c r="C423" s="244" t="s">
        <v>194</v>
      </c>
      <c r="D423" s="190" t="s">
        <v>4</v>
      </c>
      <c r="E423" s="190" t="s">
        <v>18</v>
      </c>
      <c r="F423" s="191"/>
    </row>
    <row r="424">
      <c r="A424" s="243"/>
      <c r="B424" s="243" t="s">
        <v>196</v>
      </c>
      <c r="C424" s="244" t="s">
        <v>194</v>
      </c>
      <c r="D424" s="190" t="s">
        <v>4</v>
      </c>
      <c r="E424" s="190" t="s">
        <v>19</v>
      </c>
      <c r="F424" s="191"/>
    </row>
    <row r="425">
      <c r="A425" s="243"/>
      <c r="B425" s="243" t="s">
        <v>196</v>
      </c>
      <c r="C425" s="244" t="s">
        <v>194</v>
      </c>
      <c r="D425" s="190" t="s">
        <v>4</v>
      </c>
      <c r="E425" s="190" t="s">
        <v>20</v>
      </c>
      <c r="F425" s="191"/>
    </row>
    <row r="426">
      <c r="A426" s="243"/>
      <c r="B426" s="243" t="s">
        <v>196</v>
      </c>
      <c r="C426" s="244" t="s">
        <v>194</v>
      </c>
      <c r="D426" s="190" t="s">
        <v>7</v>
      </c>
      <c r="E426" s="190" t="s">
        <v>21</v>
      </c>
      <c r="F426" s="191"/>
    </row>
    <row r="427">
      <c r="A427" s="243"/>
      <c r="B427" s="243" t="s">
        <v>196</v>
      </c>
      <c r="C427" s="244" t="s">
        <v>194</v>
      </c>
      <c r="D427" s="190" t="s">
        <v>7</v>
      </c>
      <c r="E427" s="190" t="s">
        <v>161</v>
      </c>
      <c r="F427" s="191"/>
    </row>
    <row r="428">
      <c r="A428" s="243"/>
      <c r="B428" s="243" t="s">
        <v>196</v>
      </c>
      <c r="C428" s="244" t="s">
        <v>194</v>
      </c>
      <c r="D428" s="190" t="s">
        <v>7</v>
      </c>
      <c r="E428" s="190" t="s">
        <v>162</v>
      </c>
      <c r="F428" s="191"/>
    </row>
    <row r="429">
      <c r="A429" s="243"/>
      <c r="B429" s="243" t="s">
        <v>196</v>
      </c>
      <c r="C429" s="244" t="s">
        <v>194</v>
      </c>
      <c r="D429" s="190" t="s">
        <v>7</v>
      </c>
      <c r="E429" s="190" t="s">
        <v>163</v>
      </c>
      <c r="F429" s="191"/>
    </row>
    <row r="430">
      <c r="A430" s="243"/>
      <c r="B430" s="243" t="s">
        <v>196</v>
      </c>
      <c r="C430" s="244" t="s">
        <v>194</v>
      </c>
      <c r="D430" s="190" t="s">
        <v>7</v>
      </c>
      <c r="E430" s="190" t="s">
        <v>164</v>
      </c>
      <c r="F430" s="191"/>
    </row>
    <row r="431">
      <c r="A431" s="243"/>
      <c r="B431" s="243" t="s">
        <v>196</v>
      </c>
      <c r="C431" s="244" t="s">
        <v>194</v>
      </c>
      <c r="D431" s="190" t="s">
        <v>7</v>
      </c>
      <c r="E431" s="190" t="s">
        <v>165</v>
      </c>
      <c r="F431" s="191"/>
    </row>
    <row r="432">
      <c r="A432" s="243"/>
      <c r="B432" s="243" t="s">
        <v>196</v>
      </c>
      <c r="C432" s="244" t="s">
        <v>194</v>
      </c>
      <c r="D432" s="190" t="s">
        <v>7</v>
      </c>
      <c r="E432" s="190" t="s">
        <v>166</v>
      </c>
      <c r="F432" s="191"/>
    </row>
    <row r="433">
      <c r="A433" s="243"/>
      <c r="B433" s="243" t="s">
        <v>196</v>
      </c>
      <c r="C433" s="244" t="s">
        <v>194</v>
      </c>
      <c r="D433" s="190" t="s">
        <v>7</v>
      </c>
      <c r="E433" s="190" t="s">
        <v>167</v>
      </c>
      <c r="F433" s="191"/>
    </row>
    <row r="434">
      <c r="A434" s="243"/>
      <c r="B434" s="243" t="s">
        <v>196</v>
      </c>
      <c r="C434" s="244" t="s">
        <v>194</v>
      </c>
      <c r="D434" s="190" t="s">
        <v>7</v>
      </c>
      <c r="E434" s="190" t="s">
        <v>20</v>
      </c>
      <c r="F434" s="191"/>
    </row>
    <row r="435">
      <c r="A435" s="191">
        <v>69.0</v>
      </c>
      <c r="B435" s="243" t="s">
        <v>197</v>
      </c>
      <c r="C435" s="244" t="s">
        <v>194</v>
      </c>
      <c r="D435" s="243" t="s">
        <v>4</v>
      </c>
      <c r="E435" s="190" t="s">
        <v>21</v>
      </c>
      <c r="F435" s="192">
        <v>155.0</v>
      </c>
    </row>
    <row r="436">
      <c r="A436" s="243"/>
      <c r="B436" s="243" t="s">
        <v>197</v>
      </c>
      <c r="C436" s="244" t="s">
        <v>194</v>
      </c>
      <c r="D436" s="190" t="s">
        <v>4</v>
      </c>
      <c r="E436" s="190" t="s">
        <v>13</v>
      </c>
      <c r="F436" s="191"/>
    </row>
    <row r="437">
      <c r="A437" s="243"/>
      <c r="B437" s="243" t="s">
        <v>197</v>
      </c>
      <c r="C437" s="244" t="s">
        <v>194</v>
      </c>
      <c r="D437" s="190" t="s">
        <v>4</v>
      </c>
      <c r="E437" s="190" t="s">
        <v>14</v>
      </c>
      <c r="F437" s="191"/>
    </row>
    <row r="438">
      <c r="A438" s="243"/>
      <c r="B438" s="243" t="s">
        <v>197</v>
      </c>
      <c r="C438" s="244" t="s">
        <v>194</v>
      </c>
      <c r="D438" s="190" t="s">
        <v>4</v>
      </c>
      <c r="E438" s="190" t="s">
        <v>15</v>
      </c>
      <c r="F438" s="191"/>
    </row>
    <row r="439">
      <c r="A439" s="243"/>
      <c r="B439" s="243" t="s">
        <v>197</v>
      </c>
      <c r="C439" s="244" t="s">
        <v>194</v>
      </c>
      <c r="D439" s="190" t="s">
        <v>4</v>
      </c>
      <c r="E439" s="190" t="s">
        <v>16</v>
      </c>
      <c r="F439" s="191"/>
    </row>
    <row r="440">
      <c r="A440" s="243"/>
      <c r="B440" s="243" t="s">
        <v>197</v>
      </c>
      <c r="C440" s="244" t="s">
        <v>194</v>
      </c>
      <c r="D440" s="190" t="s">
        <v>4</v>
      </c>
      <c r="E440" s="190" t="s">
        <v>17</v>
      </c>
      <c r="F440" s="191"/>
    </row>
    <row r="441">
      <c r="A441" s="243"/>
      <c r="B441" s="243" t="s">
        <v>197</v>
      </c>
      <c r="C441" s="244" t="s">
        <v>194</v>
      </c>
      <c r="D441" s="190" t="s">
        <v>4</v>
      </c>
      <c r="E441" s="190" t="s">
        <v>18</v>
      </c>
      <c r="F441" s="191"/>
    </row>
    <row r="442">
      <c r="A442" s="243"/>
      <c r="B442" s="243" t="s">
        <v>197</v>
      </c>
      <c r="C442" s="244" t="s">
        <v>194</v>
      </c>
      <c r="D442" s="190" t="s">
        <v>4</v>
      </c>
      <c r="E442" s="190" t="s">
        <v>19</v>
      </c>
      <c r="F442" s="191"/>
    </row>
    <row r="443">
      <c r="A443" s="243"/>
      <c r="B443" s="243" t="s">
        <v>197</v>
      </c>
      <c r="C443" s="244" t="s">
        <v>194</v>
      </c>
      <c r="D443" s="190" t="s">
        <v>4</v>
      </c>
      <c r="E443" s="190" t="s">
        <v>20</v>
      </c>
      <c r="F443" s="191"/>
    </row>
    <row r="444">
      <c r="A444" s="243"/>
      <c r="B444" s="243" t="s">
        <v>197</v>
      </c>
      <c r="C444" s="244" t="s">
        <v>194</v>
      </c>
      <c r="D444" s="190" t="s">
        <v>7</v>
      </c>
      <c r="E444" s="190" t="s">
        <v>21</v>
      </c>
      <c r="F444" s="191"/>
    </row>
    <row r="445">
      <c r="A445" s="243"/>
      <c r="B445" s="243" t="s">
        <v>197</v>
      </c>
      <c r="C445" s="244" t="s">
        <v>194</v>
      </c>
      <c r="D445" s="190" t="s">
        <v>7</v>
      </c>
      <c r="E445" s="190" t="s">
        <v>161</v>
      </c>
      <c r="F445" s="191"/>
    </row>
    <row r="446">
      <c r="A446" s="243"/>
      <c r="B446" s="243" t="s">
        <v>197</v>
      </c>
      <c r="C446" s="244" t="s">
        <v>194</v>
      </c>
      <c r="D446" s="190" t="s">
        <v>7</v>
      </c>
      <c r="E446" s="190" t="s">
        <v>162</v>
      </c>
      <c r="F446" s="191"/>
    </row>
    <row r="447">
      <c r="A447" s="243"/>
      <c r="B447" s="243" t="s">
        <v>197</v>
      </c>
      <c r="C447" s="244" t="s">
        <v>194</v>
      </c>
      <c r="D447" s="190" t="s">
        <v>7</v>
      </c>
      <c r="E447" s="190" t="s">
        <v>163</v>
      </c>
      <c r="F447" s="191"/>
    </row>
    <row r="448">
      <c r="A448" s="243"/>
      <c r="B448" s="243" t="s">
        <v>197</v>
      </c>
      <c r="C448" s="244" t="s">
        <v>194</v>
      </c>
      <c r="D448" s="190" t="s">
        <v>7</v>
      </c>
      <c r="E448" s="190" t="s">
        <v>164</v>
      </c>
      <c r="F448" s="191"/>
    </row>
    <row r="449">
      <c r="A449" s="243"/>
      <c r="B449" s="243" t="s">
        <v>197</v>
      </c>
      <c r="C449" s="244" t="s">
        <v>194</v>
      </c>
      <c r="D449" s="190" t="s">
        <v>7</v>
      </c>
      <c r="E449" s="190" t="s">
        <v>165</v>
      </c>
      <c r="F449" s="191"/>
    </row>
    <row r="450">
      <c r="A450" s="243"/>
      <c r="B450" s="243" t="s">
        <v>197</v>
      </c>
      <c r="C450" s="244" t="s">
        <v>194</v>
      </c>
      <c r="D450" s="190" t="s">
        <v>7</v>
      </c>
      <c r="E450" s="190" t="s">
        <v>166</v>
      </c>
      <c r="F450" s="191"/>
    </row>
    <row r="451">
      <c r="A451" s="243"/>
      <c r="B451" s="243" t="s">
        <v>197</v>
      </c>
      <c r="C451" s="244" t="s">
        <v>194</v>
      </c>
      <c r="D451" s="190" t="s">
        <v>7</v>
      </c>
      <c r="E451" s="190" t="s">
        <v>167</v>
      </c>
      <c r="F451" s="191"/>
    </row>
    <row r="452">
      <c r="A452" s="243"/>
      <c r="B452" s="243" t="s">
        <v>197</v>
      </c>
      <c r="C452" s="244" t="s">
        <v>194</v>
      </c>
      <c r="D452" s="190" t="s">
        <v>7</v>
      </c>
      <c r="E452" s="190" t="s">
        <v>20</v>
      </c>
      <c r="F452" s="191"/>
    </row>
    <row r="453">
      <c r="A453" s="191">
        <v>70.0</v>
      </c>
      <c r="B453" s="243" t="s">
        <v>198</v>
      </c>
      <c r="C453" s="244" t="s">
        <v>194</v>
      </c>
      <c r="D453" s="243" t="s">
        <v>4</v>
      </c>
      <c r="E453" s="190" t="s">
        <v>21</v>
      </c>
      <c r="F453" s="192">
        <v>115.0</v>
      </c>
    </row>
    <row r="454">
      <c r="A454" s="243"/>
      <c r="B454" s="243" t="s">
        <v>198</v>
      </c>
      <c r="C454" s="244" t="s">
        <v>194</v>
      </c>
      <c r="D454" s="190" t="s">
        <v>4</v>
      </c>
      <c r="E454" s="190" t="s">
        <v>13</v>
      </c>
      <c r="F454" s="191"/>
    </row>
    <row r="455">
      <c r="A455" s="243"/>
      <c r="B455" s="243" t="s">
        <v>198</v>
      </c>
      <c r="C455" s="244" t="s">
        <v>194</v>
      </c>
      <c r="D455" s="190" t="s">
        <v>4</v>
      </c>
      <c r="E455" s="190" t="s">
        <v>14</v>
      </c>
      <c r="F455" s="191"/>
    </row>
    <row r="456">
      <c r="A456" s="243"/>
      <c r="B456" s="243" t="s">
        <v>198</v>
      </c>
      <c r="C456" s="244" t="s">
        <v>194</v>
      </c>
      <c r="D456" s="190" t="s">
        <v>4</v>
      </c>
      <c r="E456" s="190" t="s">
        <v>15</v>
      </c>
      <c r="F456" s="191"/>
    </row>
    <row r="457">
      <c r="A457" s="243"/>
      <c r="B457" s="243" t="s">
        <v>198</v>
      </c>
      <c r="C457" s="244" t="s">
        <v>194</v>
      </c>
      <c r="D457" s="190" t="s">
        <v>4</v>
      </c>
      <c r="E457" s="190" t="s">
        <v>16</v>
      </c>
      <c r="F457" s="191"/>
    </row>
    <row r="458">
      <c r="A458" s="243"/>
      <c r="B458" s="243" t="s">
        <v>198</v>
      </c>
      <c r="C458" s="244" t="s">
        <v>194</v>
      </c>
      <c r="D458" s="190" t="s">
        <v>4</v>
      </c>
      <c r="E458" s="190" t="s">
        <v>17</v>
      </c>
      <c r="F458" s="191"/>
    </row>
    <row r="459">
      <c r="A459" s="243"/>
      <c r="B459" s="243" t="s">
        <v>198</v>
      </c>
      <c r="C459" s="244" t="s">
        <v>194</v>
      </c>
      <c r="D459" s="190" t="s">
        <v>4</v>
      </c>
      <c r="E459" s="190" t="s">
        <v>18</v>
      </c>
      <c r="F459" s="191"/>
    </row>
    <row r="460">
      <c r="A460" s="243"/>
      <c r="B460" s="243" t="s">
        <v>198</v>
      </c>
      <c r="C460" s="244" t="s">
        <v>194</v>
      </c>
      <c r="D460" s="190" t="s">
        <v>4</v>
      </c>
      <c r="E460" s="190" t="s">
        <v>19</v>
      </c>
      <c r="F460" s="191"/>
    </row>
    <row r="461">
      <c r="A461" s="243"/>
      <c r="B461" s="243" t="s">
        <v>198</v>
      </c>
      <c r="C461" s="244" t="s">
        <v>194</v>
      </c>
      <c r="D461" s="190" t="s">
        <v>4</v>
      </c>
      <c r="E461" s="190" t="s">
        <v>20</v>
      </c>
      <c r="F461" s="191"/>
    </row>
    <row r="462">
      <c r="A462" s="243"/>
      <c r="B462" s="243" t="s">
        <v>198</v>
      </c>
      <c r="C462" s="244" t="s">
        <v>194</v>
      </c>
      <c r="D462" s="190" t="s">
        <v>7</v>
      </c>
      <c r="E462" s="190" t="s">
        <v>21</v>
      </c>
      <c r="F462" s="191"/>
    </row>
    <row r="463">
      <c r="A463" s="243"/>
      <c r="B463" s="243" t="s">
        <v>198</v>
      </c>
      <c r="C463" s="244" t="s">
        <v>194</v>
      </c>
      <c r="D463" s="190" t="s">
        <v>7</v>
      </c>
      <c r="E463" s="190" t="s">
        <v>161</v>
      </c>
      <c r="F463" s="191"/>
    </row>
    <row r="464">
      <c r="A464" s="243"/>
      <c r="B464" s="243" t="s">
        <v>198</v>
      </c>
      <c r="C464" s="244" t="s">
        <v>194</v>
      </c>
      <c r="D464" s="190" t="s">
        <v>7</v>
      </c>
      <c r="E464" s="190" t="s">
        <v>162</v>
      </c>
      <c r="F464" s="191"/>
    </row>
    <row r="465">
      <c r="A465" s="243"/>
      <c r="B465" s="243" t="s">
        <v>198</v>
      </c>
      <c r="C465" s="244" t="s">
        <v>194</v>
      </c>
      <c r="D465" s="190" t="s">
        <v>7</v>
      </c>
      <c r="E465" s="190" t="s">
        <v>163</v>
      </c>
      <c r="F465" s="191"/>
    </row>
    <row r="466">
      <c r="A466" s="243"/>
      <c r="B466" s="243" t="s">
        <v>198</v>
      </c>
      <c r="C466" s="244" t="s">
        <v>194</v>
      </c>
      <c r="D466" s="190" t="s">
        <v>7</v>
      </c>
      <c r="E466" s="190" t="s">
        <v>164</v>
      </c>
      <c r="F466" s="191"/>
    </row>
    <row r="467">
      <c r="A467" s="243"/>
      <c r="B467" s="243" t="s">
        <v>198</v>
      </c>
      <c r="C467" s="244" t="s">
        <v>194</v>
      </c>
      <c r="D467" s="190" t="s">
        <v>7</v>
      </c>
      <c r="E467" s="190" t="s">
        <v>165</v>
      </c>
      <c r="F467" s="191"/>
    </row>
    <row r="468">
      <c r="A468" s="243"/>
      <c r="B468" s="243" t="s">
        <v>198</v>
      </c>
      <c r="C468" s="244" t="s">
        <v>194</v>
      </c>
      <c r="D468" s="190" t="s">
        <v>7</v>
      </c>
      <c r="E468" s="190" t="s">
        <v>166</v>
      </c>
      <c r="F468" s="191"/>
    </row>
    <row r="469">
      <c r="A469" s="243"/>
      <c r="B469" s="243" t="s">
        <v>198</v>
      </c>
      <c r="C469" s="244" t="s">
        <v>194</v>
      </c>
      <c r="D469" s="190" t="s">
        <v>7</v>
      </c>
      <c r="E469" s="190" t="s">
        <v>167</v>
      </c>
      <c r="F469" s="191"/>
    </row>
    <row r="470">
      <c r="A470" s="243"/>
      <c r="B470" s="243" t="s">
        <v>198</v>
      </c>
      <c r="C470" s="244" t="s">
        <v>194</v>
      </c>
      <c r="D470" s="190" t="s">
        <v>7</v>
      </c>
      <c r="E470" s="190" t="s">
        <v>20</v>
      </c>
      <c r="F470" s="191"/>
    </row>
    <row r="471">
      <c r="A471" s="191">
        <v>71.0</v>
      </c>
      <c r="B471" s="243" t="s">
        <v>199</v>
      </c>
      <c r="C471" s="244" t="s">
        <v>194</v>
      </c>
      <c r="D471" s="243" t="s">
        <v>4</v>
      </c>
      <c r="E471" s="190" t="s">
        <v>21</v>
      </c>
      <c r="F471" s="192"/>
    </row>
    <row r="472">
      <c r="A472" s="243"/>
      <c r="B472" s="243" t="s">
        <v>199</v>
      </c>
      <c r="C472" s="244" t="s">
        <v>194</v>
      </c>
      <c r="D472" s="190" t="s">
        <v>4</v>
      </c>
      <c r="E472" s="190" t="s">
        <v>13</v>
      </c>
      <c r="F472" s="191"/>
    </row>
    <row r="473">
      <c r="A473" s="243"/>
      <c r="B473" s="243" t="s">
        <v>199</v>
      </c>
      <c r="C473" s="244" t="s">
        <v>194</v>
      </c>
      <c r="D473" s="190" t="s">
        <v>4</v>
      </c>
      <c r="E473" s="190" t="s">
        <v>14</v>
      </c>
      <c r="F473" s="191"/>
    </row>
    <row r="474">
      <c r="A474" s="243"/>
      <c r="B474" s="243" t="s">
        <v>199</v>
      </c>
      <c r="C474" s="244" t="s">
        <v>194</v>
      </c>
      <c r="D474" s="190" t="s">
        <v>4</v>
      </c>
      <c r="E474" s="190" t="s">
        <v>15</v>
      </c>
      <c r="F474" s="191"/>
    </row>
    <row r="475">
      <c r="A475" s="243"/>
      <c r="B475" s="243" t="s">
        <v>199</v>
      </c>
      <c r="C475" s="244" t="s">
        <v>194</v>
      </c>
      <c r="D475" s="190" t="s">
        <v>4</v>
      </c>
      <c r="E475" s="190" t="s">
        <v>16</v>
      </c>
      <c r="F475" s="191"/>
    </row>
    <row r="476">
      <c r="A476" s="243"/>
      <c r="B476" s="243" t="s">
        <v>199</v>
      </c>
      <c r="C476" s="244" t="s">
        <v>194</v>
      </c>
      <c r="D476" s="190" t="s">
        <v>4</v>
      </c>
      <c r="E476" s="190" t="s">
        <v>17</v>
      </c>
      <c r="F476" s="191"/>
    </row>
    <row r="477">
      <c r="A477" s="243"/>
      <c r="B477" s="243" t="s">
        <v>199</v>
      </c>
      <c r="C477" s="244" t="s">
        <v>194</v>
      </c>
      <c r="D477" s="190" t="s">
        <v>4</v>
      </c>
      <c r="E477" s="190" t="s">
        <v>18</v>
      </c>
      <c r="F477" s="191"/>
    </row>
    <row r="478">
      <c r="A478" s="243"/>
      <c r="B478" s="243" t="s">
        <v>199</v>
      </c>
      <c r="C478" s="244" t="s">
        <v>194</v>
      </c>
      <c r="D478" s="190" t="s">
        <v>4</v>
      </c>
      <c r="E478" s="190" t="s">
        <v>19</v>
      </c>
      <c r="F478" s="191"/>
    </row>
    <row r="479">
      <c r="A479" s="243"/>
      <c r="B479" s="243" t="s">
        <v>199</v>
      </c>
      <c r="C479" s="244" t="s">
        <v>194</v>
      </c>
      <c r="D479" s="190" t="s">
        <v>4</v>
      </c>
      <c r="E479" s="190" t="s">
        <v>20</v>
      </c>
      <c r="F479" s="191"/>
    </row>
    <row r="480">
      <c r="A480" s="243"/>
      <c r="B480" s="243" t="s">
        <v>199</v>
      </c>
      <c r="C480" s="244" t="s">
        <v>194</v>
      </c>
      <c r="D480" s="190" t="s">
        <v>7</v>
      </c>
      <c r="E480" s="190" t="s">
        <v>21</v>
      </c>
      <c r="F480" s="191"/>
    </row>
    <row r="481">
      <c r="A481" s="243"/>
      <c r="B481" s="243" t="s">
        <v>199</v>
      </c>
      <c r="C481" s="244" t="s">
        <v>194</v>
      </c>
      <c r="D481" s="190" t="s">
        <v>7</v>
      </c>
      <c r="E481" s="190" t="s">
        <v>161</v>
      </c>
      <c r="F481" s="191"/>
    </row>
    <row r="482">
      <c r="A482" s="243"/>
      <c r="B482" s="243" t="s">
        <v>199</v>
      </c>
      <c r="C482" s="244" t="s">
        <v>194</v>
      </c>
      <c r="D482" s="190" t="s">
        <v>7</v>
      </c>
      <c r="E482" s="190" t="s">
        <v>162</v>
      </c>
      <c r="F482" s="191"/>
    </row>
    <row r="483">
      <c r="A483" s="243"/>
      <c r="B483" s="243" t="s">
        <v>199</v>
      </c>
      <c r="C483" s="244" t="s">
        <v>194</v>
      </c>
      <c r="D483" s="190" t="s">
        <v>7</v>
      </c>
      <c r="E483" s="190" t="s">
        <v>163</v>
      </c>
      <c r="F483" s="191"/>
    </row>
    <row r="484">
      <c r="A484" s="243"/>
      <c r="B484" s="243" t="s">
        <v>199</v>
      </c>
      <c r="C484" s="244" t="s">
        <v>194</v>
      </c>
      <c r="D484" s="190" t="s">
        <v>7</v>
      </c>
      <c r="E484" s="190" t="s">
        <v>164</v>
      </c>
      <c r="F484" s="191"/>
    </row>
    <row r="485">
      <c r="A485" s="243"/>
      <c r="B485" s="243" t="s">
        <v>199</v>
      </c>
      <c r="C485" s="244" t="s">
        <v>194</v>
      </c>
      <c r="D485" s="190" t="s">
        <v>7</v>
      </c>
      <c r="E485" s="190" t="s">
        <v>165</v>
      </c>
      <c r="F485" s="191"/>
    </row>
    <row r="486">
      <c r="A486" s="243"/>
      <c r="B486" s="243" t="s">
        <v>199</v>
      </c>
      <c r="C486" s="244" t="s">
        <v>194</v>
      </c>
      <c r="D486" s="190" t="s">
        <v>7</v>
      </c>
      <c r="E486" s="190" t="s">
        <v>166</v>
      </c>
      <c r="F486" s="191"/>
    </row>
    <row r="487">
      <c r="A487" s="243"/>
      <c r="B487" s="243" t="s">
        <v>199</v>
      </c>
      <c r="C487" s="244" t="s">
        <v>194</v>
      </c>
      <c r="D487" s="190" t="s">
        <v>7</v>
      </c>
      <c r="E487" s="190" t="s">
        <v>167</v>
      </c>
      <c r="F487" s="191"/>
    </row>
    <row r="488">
      <c r="A488" s="243"/>
      <c r="B488" s="243" t="s">
        <v>199</v>
      </c>
      <c r="C488" s="244" t="s">
        <v>194</v>
      </c>
      <c r="D488" s="190" t="s">
        <v>7</v>
      </c>
      <c r="E488" s="190" t="s">
        <v>20</v>
      </c>
      <c r="F488" s="191"/>
    </row>
    <row r="489">
      <c r="A489" s="191">
        <v>72.0</v>
      </c>
      <c r="B489" s="243" t="s">
        <v>200</v>
      </c>
      <c r="C489" s="244" t="s">
        <v>194</v>
      </c>
      <c r="D489" s="243" t="s">
        <v>4</v>
      </c>
      <c r="E489" s="190" t="s">
        <v>21</v>
      </c>
      <c r="F489" s="192">
        <v>23.0</v>
      </c>
    </row>
    <row r="490">
      <c r="A490" s="243"/>
      <c r="B490" s="243" t="s">
        <v>200</v>
      </c>
      <c r="C490" s="244" t="s">
        <v>194</v>
      </c>
      <c r="D490" s="190" t="s">
        <v>4</v>
      </c>
      <c r="E490" s="190" t="s">
        <v>13</v>
      </c>
      <c r="F490" s="191"/>
    </row>
    <row r="491">
      <c r="A491" s="243"/>
      <c r="B491" s="243" t="s">
        <v>200</v>
      </c>
      <c r="C491" s="244" t="s">
        <v>194</v>
      </c>
      <c r="D491" s="190" t="s">
        <v>4</v>
      </c>
      <c r="E491" s="190" t="s">
        <v>14</v>
      </c>
      <c r="F491" s="191"/>
    </row>
    <row r="492">
      <c r="A492" s="243"/>
      <c r="B492" s="243" t="s">
        <v>200</v>
      </c>
      <c r="C492" s="244" t="s">
        <v>194</v>
      </c>
      <c r="D492" s="190" t="s">
        <v>4</v>
      </c>
      <c r="E492" s="190" t="s">
        <v>15</v>
      </c>
      <c r="F492" s="191"/>
    </row>
    <row r="493">
      <c r="A493" s="243"/>
      <c r="B493" s="243" t="s">
        <v>200</v>
      </c>
      <c r="C493" s="244" t="s">
        <v>194</v>
      </c>
      <c r="D493" s="190" t="s">
        <v>4</v>
      </c>
      <c r="E493" s="190" t="s">
        <v>16</v>
      </c>
      <c r="F493" s="191"/>
    </row>
    <row r="494">
      <c r="A494" s="243"/>
      <c r="B494" s="243" t="s">
        <v>200</v>
      </c>
      <c r="C494" s="244" t="s">
        <v>194</v>
      </c>
      <c r="D494" s="190" t="s">
        <v>4</v>
      </c>
      <c r="E494" s="190" t="s">
        <v>17</v>
      </c>
      <c r="F494" s="191"/>
    </row>
    <row r="495">
      <c r="A495" s="243"/>
      <c r="B495" s="243" t="s">
        <v>200</v>
      </c>
      <c r="C495" s="244" t="s">
        <v>194</v>
      </c>
      <c r="D495" s="190" t="s">
        <v>4</v>
      </c>
      <c r="E495" s="190" t="s">
        <v>18</v>
      </c>
      <c r="F495" s="191"/>
    </row>
    <row r="496">
      <c r="A496" s="243"/>
      <c r="B496" s="243" t="s">
        <v>200</v>
      </c>
      <c r="C496" s="244" t="s">
        <v>194</v>
      </c>
      <c r="D496" s="190" t="s">
        <v>4</v>
      </c>
      <c r="E496" s="190" t="s">
        <v>19</v>
      </c>
      <c r="F496" s="191"/>
    </row>
    <row r="497">
      <c r="A497" s="243"/>
      <c r="B497" s="243" t="s">
        <v>200</v>
      </c>
      <c r="C497" s="244" t="s">
        <v>194</v>
      </c>
      <c r="D497" s="190" t="s">
        <v>4</v>
      </c>
      <c r="E497" s="190" t="s">
        <v>20</v>
      </c>
      <c r="F497" s="191"/>
    </row>
    <row r="498">
      <c r="A498" s="243"/>
      <c r="B498" s="243" t="s">
        <v>200</v>
      </c>
      <c r="C498" s="244" t="s">
        <v>194</v>
      </c>
      <c r="D498" s="190" t="s">
        <v>7</v>
      </c>
      <c r="E498" s="190" t="s">
        <v>21</v>
      </c>
      <c r="F498" s="191">
        <v>54.0</v>
      </c>
    </row>
    <row r="499">
      <c r="A499" s="243"/>
      <c r="B499" s="243" t="s">
        <v>200</v>
      </c>
      <c r="C499" s="244" t="s">
        <v>194</v>
      </c>
      <c r="D499" s="190" t="s">
        <v>7</v>
      </c>
      <c r="E499" s="190" t="s">
        <v>161</v>
      </c>
      <c r="F499" s="191"/>
    </row>
    <row r="500">
      <c r="A500" s="243"/>
      <c r="B500" s="243" t="s">
        <v>200</v>
      </c>
      <c r="C500" s="244" t="s">
        <v>194</v>
      </c>
      <c r="D500" s="190" t="s">
        <v>7</v>
      </c>
      <c r="E500" s="190" t="s">
        <v>162</v>
      </c>
      <c r="F500" s="191"/>
    </row>
    <row r="501">
      <c r="A501" s="243"/>
      <c r="B501" s="243" t="s">
        <v>200</v>
      </c>
      <c r="C501" s="244" t="s">
        <v>194</v>
      </c>
      <c r="D501" s="190" t="s">
        <v>7</v>
      </c>
      <c r="E501" s="190" t="s">
        <v>163</v>
      </c>
      <c r="F501" s="191"/>
    </row>
    <row r="502">
      <c r="A502" s="243"/>
      <c r="B502" s="243" t="s">
        <v>200</v>
      </c>
      <c r="C502" s="244" t="s">
        <v>194</v>
      </c>
      <c r="D502" s="190" t="s">
        <v>7</v>
      </c>
      <c r="E502" s="190" t="s">
        <v>164</v>
      </c>
      <c r="F502" s="191"/>
    </row>
    <row r="503">
      <c r="A503" s="243"/>
      <c r="B503" s="243" t="s">
        <v>200</v>
      </c>
      <c r="C503" s="244" t="s">
        <v>194</v>
      </c>
      <c r="D503" s="190" t="s">
        <v>7</v>
      </c>
      <c r="E503" s="190" t="s">
        <v>165</v>
      </c>
      <c r="F503" s="191"/>
    </row>
    <row r="504">
      <c r="A504" s="243"/>
      <c r="B504" s="243" t="s">
        <v>200</v>
      </c>
      <c r="C504" s="244" t="s">
        <v>194</v>
      </c>
      <c r="D504" s="190" t="s">
        <v>7</v>
      </c>
      <c r="E504" s="190" t="s">
        <v>166</v>
      </c>
      <c r="F504" s="191"/>
    </row>
    <row r="505">
      <c r="A505" s="243"/>
      <c r="B505" s="243" t="s">
        <v>200</v>
      </c>
      <c r="C505" s="244" t="s">
        <v>194</v>
      </c>
      <c r="D505" s="190" t="s">
        <v>7</v>
      </c>
      <c r="E505" s="190" t="s">
        <v>167</v>
      </c>
      <c r="F505" s="191"/>
    </row>
    <row r="506">
      <c r="A506" s="243"/>
      <c r="B506" s="243" t="s">
        <v>200</v>
      </c>
      <c r="C506" s="244" t="s">
        <v>194</v>
      </c>
      <c r="D506" s="190" t="s">
        <v>7</v>
      </c>
      <c r="E506" s="190" t="s">
        <v>20</v>
      </c>
      <c r="F506" s="191"/>
    </row>
    <row r="507">
      <c r="A507" s="191">
        <v>73.0</v>
      </c>
      <c r="B507" s="243" t="s">
        <v>201</v>
      </c>
      <c r="C507" s="244" t="s">
        <v>194</v>
      </c>
      <c r="D507" s="243" t="s">
        <v>4</v>
      </c>
      <c r="E507" s="190" t="s">
        <v>21</v>
      </c>
      <c r="F507" s="192">
        <v>41.0</v>
      </c>
    </row>
    <row r="508">
      <c r="A508" s="243"/>
      <c r="B508" s="243" t="s">
        <v>201</v>
      </c>
      <c r="C508" s="244" t="s">
        <v>194</v>
      </c>
      <c r="D508" s="190" t="s">
        <v>4</v>
      </c>
      <c r="E508" s="190" t="s">
        <v>13</v>
      </c>
      <c r="F508" s="191"/>
    </row>
    <row r="509">
      <c r="A509" s="243"/>
      <c r="B509" s="243" t="s">
        <v>201</v>
      </c>
      <c r="C509" s="244" t="s">
        <v>194</v>
      </c>
      <c r="D509" s="190" t="s">
        <v>4</v>
      </c>
      <c r="E509" s="190" t="s">
        <v>14</v>
      </c>
      <c r="F509" s="191"/>
    </row>
    <row r="510">
      <c r="A510" s="243"/>
      <c r="B510" s="243" t="s">
        <v>201</v>
      </c>
      <c r="C510" s="244" t="s">
        <v>194</v>
      </c>
      <c r="D510" s="190" t="s">
        <v>4</v>
      </c>
      <c r="E510" s="190" t="s">
        <v>15</v>
      </c>
      <c r="F510" s="191"/>
    </row>
    <row r="511">
      <c r="A511" s="243"/>
      <c r="B511" s="243" t="s">
        <v>201</v>
      </c>
      <c r="C511" s="244" t="s">
        <v>194</v>
      </c>
      <c r="D511" s="190" t="s">
        <v>4</v>
      </c>
      <c r="E511" s="190" t="s">
        <v>16</v>
      </c>
      <c r="F511" s="191"/>
    </row>
    <row r="512">
      <c r="A512" s="243"/>
      <c r="B512" s="243" t="s">
        <v>201</v>
      </c>
      <c r="C512" s="244" t="s">
        <v>194</v>
      </c>
      <c r="D512" s="190" t="s">
        <v>4</v>
      </c>
      <c r="E512" s="190" t="s">
        <v>17</v>
      </c>
      <c r="F512" s="191"/>
    </row>
    <row r="513">
      <c r="A513" s="243"/>
      <c r="B513" s="243" t="s">
        <v>201</v>
      </c>
      <c r="C513" s="244" t="s">
        <v>194</v>
      </c>
      <c r="D513" s="190" t="s">
        <v>4</v>
      </c>
      <c r="E513" s="190" t="s">
        <v>18</v>
      </c>
      <c r="F513" s="191"/>
    </row>
    <row r="514">
      <c r="A514" s="243"/>
      <c r="B514" s="243" t="s">
        <v>201</v>
      </c>
      <c r="C514" s="244" t="s">
        <v>194</v>
      </c>
      <c r="D514" s="190" t="s">
        <v>4</v>
      </c>
      <c r="E514" s="190" t="s">
        <v>19</v>
      </c>
      <c r="F514" s="191"/>
    </row>
    <row r="515">
      <c r="A515" s="243"/>
      <c r="B515" s="243" t="s">
        <v>201</v>
      </c>
      <c r="C515" s="244" t="s">
        <v>194</v>
      </c>
      <c r="D515" s="190" t="s">
        <v>4</v>
      </c>
      <c r="E515" s="190" t="s">
        <v>20</v>
      </c>
      <c r="F515" s="191"/>
    </row>
    <row r="516">
      <c r="A516" s="243"/>
      <c r="B516" s="243" t="s">
        <v>201</v>
      </c>
      <c r="C516" s="244" t="s">
        <v>194</v>
      </c>
      <c r="D516" s="190" t="s">
        <v>7</v>
      </c>
      <c r="E516" s="190" t="s">
        <v>21</v>
      </c>
      <c r="F516" s="191">
        <v>678.0</v>
      </c>
    </row>
    <row r="517">
      <c r="A517" s="243"/>
      <c r="B517" s="243" t="s">
        <v>201</v>
      </c>
      <c r="C517" s="244" t="s">
        <v>194</v>
      </c>
      <c r="D517" s="190" t="s">
        <v>7</v>
      </c>
      <c r="E517" s="190" t="s">
        <v>161</v>
      </c>
      <c r="F517" s="191"/>
    </row>
    <row r="518">
      <c r="A518" s="243"/>
      <c r="B518" s="243" t="s">
        <v>201</v>
      </c>
      <c r="C518" s="244" t="s">
        <v>194</v>
      </c>
      <c r="D518" s="190" t="s">
        <v>7</v>
      </c>
      <c r="E518" s="190" t="s">
        <v>162</v>
      </c>
      <c r="F518" s="191"/>
    </row>
    <row r="519">
      <c r="A519" s="243"/>
      <c r="B519" s="243" t="s">
        <v>201</v>
      </c>
      <c r="C519" s="244" t="s">
        <v>194</v>
      </c>
      <c r="D519" s="190" t="s">
        <v>7</v>
      </c>
      <c r="E519" s="190" t="s">
        <v>163</v>
      </c>
      <c r="F519" s="191"/>
    </row>
    <row r="520">
      <c r="A520" s="243"/>
      <c r="B520" s="243" t="s">
        <v>201</v>
      </c>
      <c r="C520" s="244" t="s">
        <v>194</v>
      </c>
      <c r="D520" s="190" t="s">
        <v>7</v>
      </c>
      <c r="E520" s="190" t="s">
        <v>164</v>
      </c>
      <c r="F520" s="191"/>
    </row>
    <row r="521">
      <c r="A521" s="243"/>
      <c r="B521" s="243" t="s">
        <v>201</v>
      </c>
      <c r="C521" s="244" t="s">
        <v>194</v>
      </c>
      <c r="D521" s="190" t="s">
        <v>7</v>
      </c>
      <c r="E521" s="190" t="s">
        <v>165</v>
      </c>
      <c r="F521" s="191"/>
    </row>
    <row r="522">
      <c r="A522" s="243"/>
      <c r="B522" s="243" t="s">
        <v>201</v>
      </c>
      <c r="C522" s="244" t="s">
        <v>194</v>
      </c>
      <c r="D522" s="190" t="s">
        <v>7</v>
      </c>
      <c r="E522" s="190" t="s">
        <v>166</v>
      </c>
      <c r="F522" s="191"/>
    </row>
    <row r="523">
      <c r="A523" s="243"/>
      <c r="B523" s="243" t="s">
        <v>201</v>
      </c>
      <c r="C523" s="244" t="s">
        <v>194</v>
      </c>
      <c r="D523" s="190" t="s">
        <v>7</v>
      </c>
      <c r="E523" s="190" t="s">
        <v>167</v>
      </c>
      <c r="F523" s="191"/>
    </row>
    <row r="524">
      <c r="A524" s="243"/>
      <c r="B524" s="243" t="s">
        <v>201</v>
      </c>
      <c r="C524" s="244" t="s">
        <v>194</v>
      </c>
      <c r="D524" s="190" t="s">
        <v>7</v>
      </c>
      <c r="E524" s="190" t="s">
        <v>20</v>
      </c>
      <c r="F524" s="191"/>
    </row>
    <row r="525">
      <c r="A525" s="191">
        <v>74.0</v>
      </c>
      <c r="B525" s="243" t="s">
        <v>202</v>
      </c>
      <c r="C525" s="244" t="s">
        <v>194</v>
      </c>
      <c r="D525" s="243" t="s">
        <v>4</v>
      </c>
      <c r="E525" s="190" t="s">
        <v>21</v>
      </c>
      <c r="F525" s="192">
        <v>220.0</v>
      </c>
    </row>
    <row r="526">
      <c r="A526" s="243"/>
      <c r="B526" s="243" t="s">
        <v>202</v>
      </c>
      <c r="C526" s="244" t="s">
        <v>194</v>
      </c>
      <c r="D526" s="190" t="s">
        <v>4</v>
      </c>
      <c r="E526" s="190" t="s">
        <v>13</v>
      </c>
      <c r="F526" s="191"/>
    </row>
    <row r="527">
      <c r="A527" s="243"/>
      <c r="B527" s="243" t="s">
        <v>202</v>
      </c>
      <c r="C527" s="244" t="s">
        <v>194</v>
      </c>
      <c r="D527" s="190" t="s">
        <v>4</v>
      </c>
      <c r="E527" s="190" t="s">
        <v>14</v>
      </c>
      <c r="F527" s="191"/>
    </row>
    <row r="528">
      <c r="A528" s="243"/>
      <c r="B528" s="243" t="s">
        <v>202</v>
      </c>
      <c r="C528" s="244" t="s">
        <v>194</v>
      </c>
      <c r="D528" s="190" t="s">
        <v>4</v>
      </c>
      <c r="E528" s="190" t="s">
        <v>15</v>
      </c>
      <c r="F528" s="191"/>
    </row>
    <row r="529">
      <c r="A529" s="243"/>
      <c r="B529" s="243" t="s">
        <v>202</v>
      </c>
      <c r="C529" s="244" t="s">
        <v>194</v>
      </c>
      <c r="D529" s="190" t="s">
        <v>4</v>
      </c>
      <c r="E529" s="190" t="s">
        <v>16</v>
      </c>
      <c r="F529" s="191"/>
    </row>
    <row r="530">
      <c r="A530" s="243"/>
      <c r="B530" s="243" t="s">
        <v>202</v>
      </c>
      <c r="C530" s="244" t="s">
        <v>194</v>
      </c>
      <c r="D530" s="190" t="s">
        <v>4</v>
      </c>
      <c r="E530" s="190" t="s">
        <v>17</v>
      </c>
      <c r="F530" s="191"/>
    </row>
    <row r="531">
      <c r="A531" s="243"/>
      <c r="B531" s="243" t="s">
        <v>202</v>
      </c>
      <c r="C531" s="244" t="s">
        <v>194</v>
      </c>
      <c r="D531" s="190" t="s">
        <v>4</v>
      </c>
      <c r="E531" s="190" t="s">
        <v>18</v>
      </c>
      <c r="F531" s="191"/>
    </row>
    <row r="532">
      <c r="A532" s="243"/>
      <c r="B532" s="243" t="s">
        <v>202</v>
      </c>
      <c r="C532" s="244" t="s">
        <v>194</v>
      </c>
      <c r="D532" s="190" t="s">
        <v>4</v>
      </c>
      <c r="E532" s="190" t="s">
        <v>19</v>
      </c>
      <c r="F532" s="191"/>
    </row>
    <row r="533">
      <c r="A533" s="243"/>
      <c r="B533" s="243" t="s">
        <v>202</v>
      </c>
      <c r="C533" s="244" t="s">
        <v>194</v>
      </c>
      <c r="D533" s="190" t="s">
        <v>4</v>
      </c>
      <c r="E533" s="190" t="s">
        <v>20</v>
      </c>
      <c r="F533" s="191"/>
    </row>
    <row r="534">
      <c r="A534" s="243"/>
      <c r="B534" s="243" t="s">
        <v>202</v>
      </c>
      <c r="C534" s="244" t="s">
        <v>194</v>
      </c>
      <c r="D534" s="190" t="s">
        <v>7</v>
      </c>
      <c r="E534" s="190" t="s">
        <v>21</v>
      </c>
      <c r="F534" s="191">
        <v>450.0</v>
      </c>
    </row>
    <row r="535">
      <c r="A535" s="243"/>
      <c r="B535" s="243" t="s">
        <v>202</v>
      </c>
      <c r="C535" s="244" t="s">
        <v>194</v>
      </c>
      <c r="D535" s="190" t="s">
        <v>7</v>
      </c>
      <c r="E535" s="190" t="s">
        <v>161</v>
      </c>
      <c r="F535" s="191"/>
    </row>
    <row r="536">
      <c r="A536" s="243"/>
      <c r="B536" s="243" t="s">
        <v>202</v>
      </c>
      <c r="C536" s="244" t="s">
        <v>194</v>
      </c>
      <c r="D536" s="190" t="s">
        <v>7</v>
      </c>
      <c r="E536" s="190" t="s">
        <v>162</v>
      </c>
      <c r="F536" s="191"/>
    </row>
    <row r="537">
      <c r="A537" s="243"/>
      <c r="B537" s="243" t="s">
        <v>202</v>
      </c>
      <c r="C537" s="244" t="s">
        <v>194</v>
      </c>
      <c r="D537" s="190" t="s">
        <v>7</v>
      </c>
      <c r="E537" s="190" t="s">
        <v>163</v>
      </c>
      <c r="F537" s="191"/>
    </row>
    <row r="538">
      <c r="A538" s="243"/>
      <c r="B538" s="243" t="s">
        <v>202</v>
      </c>
      <c r="C538" s="244" t="s">
        <v>194</v>
      </c>
      <c r="D538" s="190" t="s">
        <v>7</v>
      </c>
      <c r="E538" s="190" t="s">
        <v>164</v>
      </c>
      <c r="F538" s="191"/>
    </row>
    <row r="539">
      <c r="A539" s="243"/>
      <c r="B539" s="243" t="s">
        <v>202</v>
      </c>
      <c r="C539" s="244" t="s">
        <v>194</v>
      </c>
      <c r="D539" s="190" t="s">
        <v>7</v>
      </c>
      <c r="E539" s="190" t="s">
        <v>165</v>
      </c>
      <c r="F539" s="191"/>
    </row>
    <row r="540">
      <c r="A540" s="243"/>
      <c r="B540" s="243" t="s">
        <v>202</v>
      </c>
      <c r="C540" s="244" t="s">
        <v>194</v>
      </c>
      <c r="D540" s="190" t="s">
        <v>7</v>
      </c>
      <c r="E540" s="190" t="s">
        <v>166</v>
      </c>
      <c r="F540" s="191"/>
    </row>
    <row r="541">
      <c r="A541" s="243"/>
      <c r="B541" s="243" t="s">
        <v>202</v>
      </c>
      <c r="C541" s="244" t="s">
        <v>194</v>
      </c>
      <c r="D541" s="190" t="s">
        <v>7</v>
      </c>
      <c r="E541" s="190" t="s">
        <v>167</v>
      </c>
      <c r="F541" s="191"/>
    </row>
    <row r="542">
      <c r="A542" s="243"/>
      <c r="B542" s="243" t="s">
        <v>202</v>
      </c>
      <c r="C542" s="244" t="s">
        <v>194</v>
      </c>
      <c r="D542" s="190" t="s">
        <v>7</v>
      </c>
      <c r="E542" s="190" t="s">
        <v>20</v>
      </c>
      <c r="F542" s="191"/>
    </row>
    <row r="543">
      <c r="A543" s="191">
        <v>75.0</v>
      </c>
      <c r="B543" s="243" t="s">
        <v>203</v>
      </c>
      <c r="C543" s="244" t="s">
        <v>194</v>
      </c>
      <c r="D543" s="243" t="s">
        <v>4</v>
      </c>
      <c r="E543" s="190" t="s">
        <v>21</v>
      </c>
      <c r="F543" s="192">
        <v>60.0</v>
      </c>
    </row>
    <row r="544">
      <c r="A544" s="243"/>
      <c r="B544" s="243" t="s">
        <v>203</v>
      </c>
      <c r="C544" s="244" t="s">
        <v>194</v>
      </c>
      <c r="D544" s="190" t="s">
        <v>4</v>
      </c>
      <c r="E544" s="190" t="s">
        <v>13</v>
      </c>
      <c r="F544" s="191"/>
    </row>
    <row r="545">
      <c r="A545" s="243"/>
      <c r="B545" s="243" t="s">
        <v>203</v>
      </c>
      <c r="C545" s="244" t="s">
        <v>194</v>
      </c>
      <c r="D545" s="190" t="s">
        <v>4</v>
      </c>
      <c r="E545" s="190" t="s">
        <v>14</v>
      </c>
      <c r="F545" s="191"/>
    </row>
    <row r="546">
      <c r="A546" s="243"/>
      <c r="B546" s="243" t="s">
        <v>203</v>
      </c>
      <c r="C546" s="244" t="s">
        <v>194</v>
      </c>
      <c r="D546" s="190" t="s">
        <v>4</v>
      </c>
      <c r="E546" s="190" t="s">
        <v>15</v>
      </c>
      <c r="F546" s="191"/>
    </row>
    <row r="547">
      <c r="A547" s="243"/>
      <c r="B547" s="243" t="s">
        <v>203</v>
      </c>
      <c r="C547" s="244" t="s">
        <v>194</v>
      </c>
      <c r="D547" s="190" t="s">
        <v>4</v>
      </c>
      <c r="E547" s="190" t="s">
        <v>16</v>
      </c>
      <c r="F547" s="191"/>
    </row>
    <row r="548">
      <c r="A548" s="243"/>
      <c r="B548" s="243" t="s">
        <v>203</v>
      </c>
      <c r="C548" s="244" t="s">
        <v>194</v>
      </c>
      <c r="D548" s="190" t="s">
        <v>4</v>
      </c>
      <c r="E548" s="190" t="s">
        <v>17</v>
      </c>
      <c r="F548" s="191"/>
    </row>
    <row r="549">
      <c r="A549" s="243"/>
      <c r="B549" s="243" t="s">
        <v>203</v>
      </c>
      <c r="C549" s="244" t="s">
        <v>194</v>
      </c>
      <c r="D549" s="190" t="s">
        <v>4</v>
      </c>
      <c r="E549" s="190" t="s">
        <v>18</v>
      </c>
      <c r="F549" s="191"/>
    </row>
    <row r="550">
      <c r="A550" s="243"/>
      <c r="B550" s="243" t="s">
        <v>203</v>
      </c>
      <c r="C550" s="244" t="s">
        <v>194</v>
      </c>
      <c r="D550" s="190" t="s">
        <v>4</v>
      </c>
      <c r="E550" s="190" t="s">
        <v>19</v>
      </c>
      <c r="F550" s="191"/>
    </row>
    <row r="551">
      <c r="A551" s="243"/>
      <c r="B551" s="243" t="s">
        <v>203</v>
      </c>
      <c r="C551" s="244" t="s">
        <v>194</v>
      </c>
      <c r="D551" s="190" t="s">
        <v>4</v>
      </c>
      <c r="E551" s="190" t="s">
        <v>20</v>
      </c>
      <c r="F551" s="191"/>
    </row>
    <row r="552">
      <c r="A552" s="243"/>
      <c r="B552" s="243" t="s">
        <v>203</v>
      </c>
      <c r="C552" s="244" t="s">
        <v>194</v>
      </c>
      <c r="D552" s="190" t="s">
        <v>7</v>
      </c>
      <c r="E552" s="190" t="s">
        <v>21</v>
      </c>
      <c r="F552" s="191">
        <v>1950.0</v>
      </c>
    </row>
    <row r="553">
      <c r="A553" s="243"/>
      <c r="B553" s="243" t="s">
        <v>203</v>
      </c>
      <c r="C553" s="244" t="s">
        <v>194</v>
      </c>
      <c r="D553" s="190" t="s">
        <v>7</v>
      </c>
      <c r="E553" s="190" t="s">
        <v>161</v>
      </c>
      <c r="F553" s="191"/>
    </row>
    <row r="554">
      <c r="A554" s="243"/>
      <c r="B554" s="243" t="s">
        <v>203</v>
      </c>
      <c r="C554" s="244" t="s">
        <v>194</v>
      </c>
      <c r="D554" s="190" t="s">
        <v>7</v>
      </c>
      <c r="E554" s="190" t="s">
        <v>162</v>
      </c>
      <c r="F554" s="191"/>
    </row>
    <row r="555">
      <c r="A555" s="243"/>
      <c r="B555" s="243" t="s">
        <v>203</v>
      </c>
      <c r="C555" s="244" t="s">
        <v>194</v>
      </c>
      <c r="D555" s="190" t="s">
        <v>7</v>
      </c>
      <c r="E555" s="190" t="s">
        <v>163</v>
      </c>
      <c r="F555" s="191"/>
    </row>
    <row r="556">
      <c r="A556" s="243"/>
      <c r="B556" s="243" t="s">
        <v>203</v>
      </c>
      <c r="C556" s="244" t="s">
        <v>194</v>
      </c>
      <c r="D556" s="190" t="s">
        <v>7</v>
      </c>
      <c r="E556" s="190" t="s">
        <v>164</v>
      </c>
      <c r="F556" s="191"/>
    </row>
    <row r="557">
      <c r="A557" s="243"/>
      <c r="B557" s="243" t="s">
        <v>203</v>
      </c>
      <c r="C557" s="244" t="s">
        <v>194</v>
      </c>
      <c r="D557" s="190" t="s">
        <v>7</v>
      </c>
      <c r="E557" s="190" t="s">
        <v>165</v>
      </c>
      <c r="F557" s="191"/>
    </row>
    <row r="558">
      <c r="A558" s="243"/>
      <c r="B558" s="243" t="s">
        <v>203</v>
      </c>
      <c r="C558" s="244" t="s">
        <v>194</v>
      </c>
      <c r="D558" s="190" t="s">
        <v>7</v>
      </c>
      <c r="E558" s="190" t="s">
        <v>166</v>
      </c>
      <c r="F558" s="191"/>
    </row>
    <row r="559">
      <c r="A559" s="243"/>
      <c r="B559" s="243" t="s">
        <v>203</v>
      </c>
      <c r="C559" s="244" t="s">
        <v>194</v>
      </c>
      <c r="D559" s="190" t="s">
        <v>7</v>
      </c>
      <c r="E559" s="190" t="s">
        <v>167</v>
      </c>
      <c r="F559" s="191"/>
    </row>
    <row r="560">
      <c r="A560" s="243"/>
      <c r="B560" s="243" t="s">
        <v>203</v>
      </c>
      <c r="C560" s="244" t="s">
        <v>194</v>
      </c>
      <c r="D560" s="190" t="s">
        <v>7</v>
      </c>
      <c r="E560" s="190" t="s">
        <v>20</v>
      </c>
      <c r="F560" s="191"/>
    </row>
    <row r="561">
      <c r="A561" s="191">
        <v>76.0</v>
      </c>
      <c r="B561" s="243" t="s">
        <v>204</v>
      </c>
      <c r="C561" s="244" t="s">
        <v>205</v>
      </c>
      <c r="D561" s="243" t="s">
        <v>4</v>
      </c>
      <c r="E561" s="190" t="s">
        <v>21</v>
      </c>
      <c r="F561" s="192"/>
    </row>
    <row r="562">
      <c r="A562" s="243"/>
      <c r="B562" s="243" t="s">
        <v>204</v>
      </c>
      <c r="C562" s="244" t="s">
        <v>205</v>
      </c>
      <c r="D562" s="190" t="s">
        <v>4</v>
      </c>
      <c r="E562" s="190" t="s">
        <v>13</v>
      </c>
      <c r="F562" s="191"/>
    </row>
    <row r="563">
      <c r="A563" s="243"/>
      <c r="B563" s="243" t="s">
        <v>204</v>
      </c>
      <c r="C563" s="244" t="s">
        <v>205</v>
      </c>
      <c r="D563" s="190" t="s">
        <v>4</v>
      </c>
      <c r="E563" s="190" t="s">
        <v>14</v>
      </c>
      <c r="F563" s="191"/>
    </row>
    <row r="564">
      <c r="A564" s="243"/>
      <c r="B564" s="243" t="s">
        <v>204</v>
      </c>
      <c r="C564" s="244" t="s">
        <v>205</v>
      </c>
      <c r="D564" s="190" t="s">
        <v>4</v>
      </c>
      <c r="E564" s="190" t="s">
        <v>15</v>
      </c>
      <c r="F564" s="191">
        <v>20.0</v>
      </c>
    </row>
    <row r="565">
      <c r="A565" s="243"/>
      <c r="B565" s="243" t="s">
        <v>204</v>
      </c>
      <c r="C565" s="244" t="s">
        <v>205</v>
      </c>
      <c r="D565" s="190" t="s">
        <v>4</v>
      </c>
      <c r="E565" s="190" t="s">
        <v>16</v>
      </c>
      <c r="F565" s="191">
        <v>25.0</v>
      </c>
    </row>
    <row r="566">
      <c r="A566" s="243"/>
      <c r="B566" s="243" t="s">
        <v>204</v>
      </c>
      <c r="C566" s="244" t="s">
        <v>205</v>
      </c>
      <c r="D566" s="190" t="s">
        <v>4</v>
      </c>
      <c r="E566" s="190" t="s">
        <v>17</v>
      </c>
      <c r="F566" s="191">
        <v>25.0</v>
      </c>
    </row>
    <row r="567">
      <c r="A567" s="243"/>
      <c r="B567" s="243" t="s">
        <v>204</v>
      </c>
      <c r="C567" s="244" t="s">
        <v>205</v>
      </c>
      <c r="D567" s="190" t="s">
        <v>4</v>
      </c>
      <c r="E567" s="190" t="s">
        <v>18</v>
      </c>
      <c r="F567" s="191"/>
    </row>
    <row r="568">
      <c r="A568" s="243"/>
      <c r="B568" s="243" t="s">
        <v>204</v>
      </c>
      <c r="C568" s="244" t="s">
        <v>205</v>
      </c>
      <c r="D568" s="190" t="s">
        <v>4</v>
      </c>
      <c r="E568" s="190" t="s">
        <v>19</v>
      </c>
      <c r="F568" s="191"/>
    </row>
    <row r="569">
      <c r="A569" s="243"/>
      <c r="B569" s="243" t="s">
        <v>204</v>
      </c>
      <c r="C569" s="244" t="s">
        <v>205</v>
      </c>
      <c r="D569" s="190" t="s">
        <v>4</v>
      </c>
      <c r="E569" s="190" t="s">
        <v>20</v>
      </c>
      <c r="F569" s="191"/>
    </row>
    <row r="570">
      <c r="A570" s="243"/>
      <c r="B570" s="243" t="s">
        <v>204</v>
      </c>
      <c r="C570" s="244" t="s">
        <v>205</v>
      </c>
      <c r="D570" s="190" t="s">
        <v>7</v>
      </c>
      <c r="E570" s="190" t="s">
        <v>21</v>
      </c>
      <c r="F570" s="191"/>
    </row>
    <row r="571">
      <c r="A571" s="243"/>
      <c r="B571" s="243" t="s">
        <v>204</v>
      </c>
      <c r="C571" s="244" t="s">
        <v>205</v>
      </c>
      <c r="D571" s="190" t="s">
        <v>7</v>
      </c>
      <c r="E571" s="190" t="s">
        <v>161</v>
      </c>
      <c r="F571" s="191"/>
    </row>
    <row r="572">
      <c r="A572" s="243"/>
      <c r="B572" s="243" t="s">
        <v>204</v>
      </c>
      <c r="C572" s="244" t="s">
        <v>205</v>
      </c>
      <c r="D572" s="190" t="s">
        <v>7</v>
      </c>
      <c r="E572" s="190" t="s">
        <v>162</v>
      </c>
      <c r="F572" s="191"/>
    </row>
    <row r="573">
      <c r="A573" s="243"/>
      <c r="B573" s="243" t="s">
        <v>204</v>
      </c>
      <c r="C573" s="244" t="s">
        <v>205</v>
      </c>
      <c r="D573" s="190" t="s">
        <v>7</v>
      </c>
      <c r="E573" s="190" t="s">
        <v>163</v>
      </c>
      <c r="F573" s="191">
        <v>80.0</v>
      </c>
    </row>
    <row r="574">
      <c r="A574" s="243"/>
      <c r="B574" s="243" t="s">
        <v>204</v>
      </c>
      <c r="C574" s="244" t="s">
        <v>205</v>
      </c>
      <c r="D574" s="190" t="s">
        <v>7</v>
      </c>
      <c r="E574" s="190" t="s">
        <v>164</v>
      </c>
      <c r="F574" s="191">
        <v>20.0</v>
      </c>
    </row>
    <row r="575">
      <c r="A575" s="243"/>
      <c r="B575" s="243" t="s">
        <v>204</v>
      </c>
      <c r="C575" s="244" t="s">
        <v>205</v>
      </c>
      <c r="D575" s="190" t="s">
        <v>7</v>
      </c>
      <c r="E575" s="190" t="s">
        <v>165</v>
      </c>
      <c r="F575" s="191">
        <v>40.0</v>
      </c>
    </row>
    <row r="576">
      <c r="A576" s="243"/>
      <c r="B576" s="243" t="s">
        <v>204</v>
      </c>
      <c r="C576" s="244" t="s">
        <v>205</v>
      </c>
      <c r="D576" s="190" t="s">
        <v>7</v>
      </c>
      <c r="E576" s="190" t="s">
        <v>166</v>
      </c>
      <c r="F576" s="191"/>
    </row>
    <row r="577">
      <c r="A577" s="243"/>
      <c r="B577" s="243" t="s">
        <v>204</v>
      </c>
      <c r="C577" s="244" t="s">
        <v>205</v>
      </c>
      <c r="D577" s="190" t="s">
        <v>7</v>
      </c>
      <c r="E577" s="190" t="s">
        <v>167</v>
      </c>
      <c r="F577" s="191"/>
    </row>
    <row r="578">
      <c r="A578" s="243"/>
      <c r="B578" s="243" t="s">
        <v>204</v>
      </c>
      <c r="C578" s="244" t="s">
        <v>205</v>
      </c>
      <c r="D578" s="190" t="s">
        <v>7</v>
      </c>
      <c r="E578" s="190" t="s">
        <v>20</v>
      </c>
      <c r="F578" s="191"/>
    </row>
    <row r="579">
      <c r="A579" s="191" t="s">
        <v>206</v>
      </c>
      <c r="B579" s="243" t="s">
        <v>207</v>
      </c>
      <c r="C579" s="244" t="s">
        <v>205</v>
      </c>
      <c r="D579" s="243" t="s">
        <v>4</v>
      </c>
      <c r="E579" s="190" t="s">
        <v>21</v>
      </c>
      <c r="F579" s="192"/>
    </row>
    <row r="580">
      <c r="A580" s="243"/>
      <c r="B580" s="243" t="s">
        <v>207</v>
      </c>
      <c r="C580" s="244" t="s">
        <v>205</v>
      </c>
      <c r="D580" s="190" t="s">
        <v>4</v>
      </c>
      <c r="E580" s="190" t="s">
        <v>13</v>
      </c>
      <c r="F580" s="191"/>
    </row>
    <row r="581">
      <c r="A581" s="243"/>
      <c r="B581" s="243" t="s">
        <v>207</v>
      </c>
      <c r="C581" s="244" t="s">
        <v>205</v>
      </c>
      <c r="D581" s="190" t="s">
        <v>4</v>
      </c>
      <c r="E581" s="190" t="s">
        <v>14</v>
      </c>
      <c r="F581" s="191"/>
    </row>
    <row r="582">
      <c r="A582" s="243"/>
      <c r="B582" s="243" t="s">
        <v>207</v>
      </c>
      <c r="C582" s="244" t="s">
        <v>205</v>
      </c>
      <c r="D582" s="190" t="s">
        <v>4</v>
      </c>
      <c r="E582" s="190" t="s">
        <v>15</v>
      </c>
      <c r="F582" s="191">
        <v>425.0</v>
      </c>
    </row>
    <row r="583">
      <c r="A583" s="243"/>
      <c r="B583" s="243" t="s">
        <v>207</v>
      </c>
      <c r="C583" s="244" t="s">
        <v>205</v>
      </c>
      <c r="D583" s="190" t="s">
        <v>4</v>
      </c>
      <c r="E583" s="190" t="s">
        <v>16</v>
      </c>
      <c r="F583" s="191">
        <v>880.0</v>
      </c>
    </row>
    <row r="584">
      <c r="A584" s="243"/>
      <c r="B584" s="243" t="s">
        <v>207</v>
      </c>
      <c r="C584" s="244" t="s">
        <v>205</v>
      </c>
      <c r="D584" s="190" t="s">
        <v>4</v>
      </c>
      <c r="E584" s="190" t="s">
        <v>17</v>
      </c>
      <c r="F584" s="191">
        <v>335.0</v>
      </c>
    </row>
    <row r="585">
      <c r="A585" s="243"/>
      <c r="B585" s="243" t="s">
        <v>207</v>
      </c>
      <c r="C585" s="244" t="s">
        <v>205</v>
      </c>
      <c r="D585" s="190" t="s">
        <v>4</v>
      </c>
      <c r="E585" s="190" t="s">
        <v>18</v>
      </c>
      <c r="F585" s="191"/>
    </row>
    <row r="586">
      <c r="A586" s="243"/>
      <c r="B586" s="243" t="s">
        <v>207</v>
      </c>
      <c r="C586" s="244" t="s">
        <v>205</v>
      </c>
      <c r="D586" s="190" t="s">
        <v>4</v>
      </c>
      <c r="E586" s="190" t="s">
        <v>19</v>
      </c>
      <c r="F586" s="191"/>
    </row>
    <row r="587">
      <c r="A587" s="243"/>
      <c r="B587" s="243" t="s">
        <v>207</v>
      </c>
      <c r="C587" s="244" t="s">
        <v>205</v>
      </c>
      <c r="D587" s="190" t="s">
        <v>4</v>
      </c>
      <c r="E587" s="190" t="s">
        <v>20</v>
      </c>
      <c r="F587" s="191"/>
    </row>
    <row r="588">
      <c r="A588" s="243"/>
      <c r="B588" s="243" t="s">
        <v>207</v>
      </c>
      <c r="C588" s="244" t="s">
        <v>205</v>
      </c>
      <c r="D588" s="190" t="s">
        <v>7</v>
      </c>
      <c r="E588" s="190" t="s">
        <v>21</v>
      </c>
      <c r="F588" s="191"/>
    </row>
    <row r="589">
      <c r="A589" s="243"/>
      <c r="B589" s="243" t="s">
        <v>207</v>
      </c>
      <c r="C589" s="244" t="s">
        <v>205</v>
      </c>
      <c r="D589" s="190" t="s">
        <v>7</v>
      </c>
      <c r="E589" s="190" t="s">
        <v>161</v>
      </c>
      <c r="F589" s="191"/>
    </row>
    <row r="590">
      <c r="A590" s="243"/>
      <c r="B590" s="243" t="s">
        <v>207</v>
      </c>
      <c r="C590" s="244" t="s">
        <v>205</v>
      </c>
      <c r="D590" s="190" t="s">
        <v>7</v>
      </c>
      <c r="E590" s="190" t="s">
        <v>162</v>
      </c>
      <c r="F590" s="191"/>
    </row>
    <row r="591">
      <c r="A591" s="243"/>
      <c r="B591" s="243" t="s">
        <v>207</v>
      </c>
      <c r="C591" s="244" t="s">
        <v>205</v>
      </c>
      <c r="D591" s="190" t="s">
        <v>7</v>
      </c>
      <c r="E591" s="190" t="s">
        <v>163</v>
      </c>
      <c r="F591" s="191">
        <v>3600.0</v>
      </c>
    </row>
    <row r="592">
      <c r="A592" s="243"/>
      <c r="B592" s="243" t="s">
        <v>207</v>
      </c>
      <c r="C592" s="244" t="s">
        <v>205</v>
      </c>
      <c r="D592" s="190" t="s">
        <v>7</v>
      </c>
      <c r="E592" s="190" t="s">
        <v>164</v>
      </c>
      <c r="F592" s="191">
        <v>7800.0</v>
      </c>
    </row>
    <row r="593">
      <c r="A593" s="243"/>
      <c r="B593" s="243" t="s">
        <v>207</v>
      </c>
      <c r="C593" s="244" t="s">
        <v>205</v>
      </c>
      <c r="D593" s="190" t="s">
        <v>7</v>
      </c>
      <c r="E593" s="190" t="s">
        <v>165</v>
      </c>
      <c r="F593" s="191">
        <v>2900.0</v>
      </c>
    </row>
    <row r="594">
      <c r="A594" s="243"/>
      <c r="B594" s="243" t="s">
        <v>207</v>
      </c>
      <c r="C594" s="244" t="s">
        <v>205</v>
      </c>
      <c r="D594" s="190" t="s">
        <v>7</v>
      </c>
      <c r="E594" s="190" t="s">
        <v>166</v>
      </c>
      <c r="F594" s="191"/>
    </row>
    <row r="595">
      <c r="A595" s="243"/>
      <c r="B595" s="243" t="s">
        <v>207</v>
      </c>
      <c r="C595" s="244" t="s">
        <v>205</v>
      </c>
      <c r="D595" s="190" t="s">
        <v>7</v>
      </c>
      <c r="E595" s="190" t="s">
        <v>167</v>
      </c>
      <c r="F595" s="191"/>
    </row>
    <row r="596">
      <c r="A596" s="243"/>
      <c r="B596" s="243" t="s">
        <v>207</v>
      </c>
      <c r="C596" s="244" t="s">
        <v>205</v>
      </c>
      <c r="D596" s="190" t="s">
        <v>7</v>
      </c>
      <c r="E596" s="190" t="s">
        <v>20</v>
      </c>
      <c r="F596" s="191"/>
    </row>
    <row r="597">
      <c r="A597" s="191">
        <v>77.0</v>
      </c>
      <c r="B597" s="243" t="s">
        <v>208</v>
      </c>
      <c r="C597" s="244" t="s">
        <v>205</v>
      </c>
      <c r="D597" s="243" t="s">
        <v>4</v>
      </c>
      <c r="E597" s="190" t="s">
        <v>21</v>
      </c>
      <c r="F597" s="192">
        <v>62.0</v>
      </c>
    </row>
    <row r="598">
      <c r="A598" s="243"/>
      <c r="B598" s="243" t="s">
        <v>208</v>
      </c>
      <c r="C598" s="244" t="s">
        <v>205</v>
      </c>
      <c r="D598" s="190" t="s">
        <v>4</v>
      </c>
      <c r="E598" s="190" t="s">
        <v>13</v>
      </c>
      <c r="F598" s="191"/>
    </row>
    <row r="599">
      <c r="A599" s="243"/>
      <c r="B599" s="243" t="s">
        <v>208</v>
      </c>
      <c r="C599" s="244" t="s">
        <v>205</v>
      </c>
      <c r="D599" s="190" t="s">
        <v>4</v>
      </c>
      <c r="E599" s="190" t="s">
        <v>14</v>
      </c>
      <c r="F599" s="191"/>
    </row>
    <row r="600">
      <c r="A600" s="243"/>
      <c r="B600" s="243" t="s">
        <v>208</v>
      </c>
      <c r="C600" s="244" t="s">
        <v>205</v>
      </c>
      <c r="D600" s="190" t="s">
        <v>4</v>
      </c>
      <c r="E600" s="190" t="s">
        <v>15</v>
      </c>
      <c r="F600" s="191"/>
    </row>
    <row r="601">
      <c r="A601" s="243"/>
      <c r="B601" s="243" t="s">
        <v>208</v>
      </c>
      <c r="C601" s="244" t="s">
        <v>205</v>
      </c>
      <c r="D601" s="190" t="s">
        <v>4</v>
      </c>
      <c r="E601" s="190" t="s">
        <v>16</v>
      </c>
      <c r="F601" s="191"/>
    </row>
    <row r="602">
      <c r="A602" s="243"/>
      <c r="B602" s="243" t="s">
        <v>208</v>
      </c>
      <c r="C602" s="244" t="s">
        <v>205</v>
      </c>
      <c r="D602" s="190" t="s">
        <v>4</v>
      </c>
      <c r="E602" s="190" t="s">
        <v>17</v>
      </c>
      <c r="F602" s="191"/>
    </row>
    <row r="603">
      <c r="A603" s="243"/>
      <c r="B603" s="243" t="s">
        <v>208</v>
      </c>
      <c r="C603" s="244" t="s">
        <v>205</v>
      </c>
      <c r="D603" s="190" t="s">
        <v>4</v>
      </c>
      <c r="E603" s="190" t="s">
        <v>18</v>
      </c>
      <c r="F603" s="191"/>
    </row>
    <row r="604">
      <c r="A604" s="243"/>
      <c r="B604" s="243" t="s">
        <v>208</v>
      </c>
      <c r="C604" s="244" t="s">
        <v>205</v>
      </c>
      <c r="D604" s="190" t="s">
        <v>4</v>
      </c>
      <c r="E604" s="190" t="s">
        <v>19</v>
      </c>
      <c r="F604" s="191"/>
    </row>
    <row r="605">
      <c r="A605" s="243"/>
      <c r="B605" s="243" t="s">
        <v>208</v>
      </c>
      <c r="C605" s="244" t="s">
        <v>205</v>
      </c>
      <c r="D605" s="190" t="s">
        <v>4</v>
      </c>
      <c r="E605" s="190" t="s">
        <v>20</v>
      </c>
      <c r="F605" s="191"/>
    </row>
    <row r="606">
      <c r="A606" s="243"/>
      <c r="B606" s="243" t="s">
        <v>208</v>
      </c>
      <c r="C606" s="244" t="s">
        <v>205</v>
      </c>
      <c r="D606" s="190" t="s">
        <v>7</v>
      </c>
      <c r="E606" s="190" t="s">
        <v>21</v>
      </c>
      <c r="F606" s="191"/>
    </row>
    <row r="607">
      <c r="A607" s="243"/>
      <c r="B607" s="243" t="s">
        <v>208</v>
      </c>
      <c r="C607" s="244" t="s">
        <v>205</v>
      </c>
      <c r="D607" s="190" t="s">
        <v>7</v>
      </c>
      <c r="E607" s="190" t="s">
        <v>161</v>
      </c>
      <c r="F607" s="191"/>
    </row>
    <row r="608">
      <c r="A608" s="243"/>
      <c r="B608" s="243" t="s">
        <v>208</v>
      </c>
      <c r="C608" s="244" t="s">
        <v>205</v>
      </c>
      <c r="D608" s="190" t="s">
        <v>7</v>
      </c>
      <c r="E608" s="190" t="s">
        <v>162</v>
      </c>
      <c r="F608" s="191"/>
    </row>
    <row r="609">
      <c r="A609" s="243"/>
      <c r="B609" s="243" t="s">
        <v>208</v>
      </c>
      <c r="C609" s="244" t="s">
        <v>205</v>
      </c>
      <c r="D609" s="190" t="s">
        <v>7</v>
      </c>
      <c r="E609" s="190" t="s">
        <v>163</v>
      </c>
      <c r="F609" s="191"/>
    </row>
    <row r="610">
      <c r="A610" s="243"/>
      <c r="B610" s="243" t="s">
        <v>208</v>
      </c>
      <c r="C610" s="244" t="s">
        <v>205</v>
      </c>
      <c r="D610" s="190" t="s">
        <v>7</v>
      </c>
      <c r="E610" s="190" t="s">
        <v>164</v>
      </c>
      <c r="F610" s="191"/>
    </row>
    <row r="611">
      <c r="A611" s="243"/>
      <c r="B611" s="243" t="s">
        <v>208</v>
      </c>
      <c r="C611" s="244" t="s">
        <v>205</v>
      </c>
      <c r="D611" s="190" t="s">
        <v>7</v>
      </c>
      <c r="E611" s="190" t="s">
        <v>165</v>
      </c>
      <c r="F611" s="191"/>
    </row>
    <row r="612">
      <c r="A612" s="243"/>
      <c r="B612" s="243" t="s">
        <v>208</v>
      </c>
      <c r="C612" s="244" t="s">
        <v>205</v>
      </c>
      <c r="D612" s="190" t="s">
        <v>7</v>
      </c>
      <c r="E612" s="190" t="s">
        <v>166</v>
      </c>
      <c r="F612" s="191"/>
    </row>
    <row r="613">
      <c r="A613" s="243"/>
      <c r="B613" s="243" t="s">
        <v>208</v>
      </c>
      <c r="C613" s="244" t="s">
        <v>205</v>
      </c>
      <c r="D613" s="190" t="s">
        <v>7</v>
      </c>
      <c r="E613" s="190" t="s">
        <v>167</v>
      </c>
      <c r="F613" s="191"/>
    </row>
    <row r="614">
      <c r="A614" s="243"/>
      <c r="B614" s="243" t="s">
        <v>208</v>
      </c>
      <c r="C614" s="244" t="s">
        <v>205</v>
      </c>
      <c r="D614" s="190" t="s">
        <v>7</v>
      </c>
      <c r="E614" s="190" t="s">
        <v>20</v>
      </c>
      <c r="F614" s="191"/>
    </row>
    <row r="615">
      <c r="A615" s="191">
        <v>78.0</v>
      </c>
      <c r="B615" s="243" t="s">
        <v>209</v>
      </c>
      <c r="C615" s="244" t="s">
        <v>210</v>
      </c>
      <c r="D615" s="243" t="s">
        <v>4</v>
      </c>
      <c r="E615" s="190" t="s">
        <v>21</v>
      </c>
      <c r="F615" s="192">
        <v>200.0</v>
      </c>
    </row>
    <row r="616">
      <c r="A616" s="243"/>
      <c r="B616" s="243" t="s">
        <v>209</v>
      </c>
      <c r="C616" s="244" t="s">
        <v>210</v>
      </c>
      <c r="D616" s="190" t="s">
        <v>4</v>
      </c>
      <c r="E616" s="190" t="s">
        <v>13</v>
      </c>
      <c r="F616" s="191"/>
    </row>
    <row r="617">
      <c r="A617" s="243"/>
      <c r="B617" s="243" t="s">
        <v>209</v>
      </c>
      <c r="C617" s="244" t="s">
        <v>210</v>
      </c>
      <c r="D617" s="190" t="s">
        <v>4</v>
      </c>
      <c r="E617" s="190" t="s">
        <v>14</v>
      </c>
      <c r="F617" s="191"/>
    </row>
    <row r="618">
      <c r="A618" s="243"/>
      <c r="B618" s="243" t="s">
        <v>209</v>
      </c>
      <c r="C618" s="244" t="s">
        <v>210</v>
      </c>
      <c r="D618" s="190" t="s">
        <v>4</v>
      </c>
      <c r="E618" s="190" t="s">
        <v>15</v>
      </c>
      <c r="F618" s="191"/>
    </row>
    <row r="619">
      <c r="A619" s="243"/>
      <c r="B619" s="243" t="s">
        <v>209</v>
      </c>
      <c r="C619" s="244" t="s">
        <v>210</v>
      </c>
      <c r="D619" s="190" t="s">
        <v>4</v>
      </c>
      <c r="E619" s="190" t="s">
        <v>16</v>
      </c>
      <c r="F619" s="191"/>
    </row>
    <row r="620">
      <c r="A620" s="243"/>
      <c r="B620" s="243" t="s">
        <v>209</v>
      </c>
      <c r="C620" s="244" t="s">
        <v>210</v>
      </c>
      <c r="D620" s="190" t="s">
        <v>4</v>
      </c>
      <c r="E620" s="190" t="s">
        <v>17</v>
      </c>
      <c r="F620" s="191"/>
    </row>
    <row r="621">
      <c r="A621" s="243"/>
      <c r="B621" s="243" t="s">
        <v>209</v>
      </c>
      <c r="C621" s="244" t="s">
        <v>210</v>
      </c>
      <c r="D621" s="190" t="s">
        <v>4</v>
      </c>
      <c r="E621" s="190" t="s">
        <v>18</v>
      </c>
      <c r="F621" s="191"/>
    </row>
    <row r="622">
      <c r="A622" s="243"/>
      <c r="B622" s="243" t="s">
        <v>209</v>
      </c>
      <c r="C622" s="244" t="s">
        <v>210</v>
      </c>
      <c r="D622" s="190" t="s">
        <v>4</v>
      </c>
      <c r="E622" s="190" t="s">
        <v>19</v>
      </c>
      <c r="F622" s="191"/>
    </row>
    <row r="623">
      <c r="A623" s="243"/>
      <c r="B623" s="243" t="s">
        <v>209</v>
      </c>
      <c r="C623" s="244" t="s">
        <v>210</v>
      </c>
      <c r="D623" s="190" t="s">
        <v>4</v>
      </c>
      <c r="E623" s="190" t="s">
        <v>20</v>
      </c>
      <c r="F623" s="191"/>
    </row>
    <row r="624">
      <c r="A624" s="243"/>
      <c r="B624" s="243" t="s">
        <v>209</v>
      </c>
      <c r="C624" s="244" t="s">
        <v>210</v>
      </c>
      <c r="D624" s="190" t="s">
        <v>7</v>
      </c>
      <c r="E624" s="190" t="s">
        <v>21</v>
      </c>
      <c r="F624" s="191"/>
    </row>
    <row r="625">
      <c r="A625" s="243"/>
      <c r="B625" s="243" t="s">
        <v>209</v>
      </c>
      <c r="C625" s="244" t="s">
        <v>210</v>
      </c>
      <c r="D625" s="190" t="s">
        <v>7</v>
      </c>
      <c r="E625" s="190" t="s">
        <v>161</v>
      </c>
      <c r="F625" s="191"/>
    </row>
    <row r="626">
      <c r="A626" s="243"/>
      <c r="B626" s="243" t="s">
        <v>209</v>
      </c>
      <c r="C626" s="244" t="s">
        <v>210</v>
      </c>
      <c r="D626" s="190" t="s">
        <v>7</v>
      </c>
      <c r="E626" s="190" t="s">
        <v>162</v>
      </c>
      <c r="F626" s="191"/>
    </row>
    <row r="627">
      <c r="A627" s="243"/>
      <c r="B627" s="243" t="s">
        <v>209</v>
      </c>
      <c r="C627" s="244" t="s">
        <v>210</v>
      </c>
      <c r="D627" s="190" t="s">
        <v>7</v>
      </c>
      <c r="E627" s="190" t="s">
        <v>163</v>
      </c>
      <c r="F627" s="191"/>
    </row>
    <row r="628">
      <c r="A628" s="243"/>
      <c r="B628" s="243" t="s">
        <v>209</v>
      </c>
      <c r="C628" s="244" t="s">
        <v>210</v>
      </c>
      <c r="D628" s="190" t="s">
        <v>7</v>
      </c>
      <c r="E628" s="190" t="s">
        <v>164</v>
      </c>
      <c r="F628" s="191"/>
    </row>
    <row r="629">
      <c r="A629" s="243"/>
      <c r="B629" s="243" t="s">
        <v>209</v>
      </c>
      <c r="C629" s="244" t="s">
        <v>210</v>
      </c>
      <c r="D629" s="190" t="s">
        <v>7</v>
      </c>
      <c r="E629" s="190" t="s">
        <v>165</v>
      </c>
      <c r="F629" s="191"/>
    </row>
    <row r="630">
      <c r="A630" s="243"/>
      <c r="B630" s="243" t="s">
        <v>209</v>
      </c>
      <c r="C630" s="244" t="s">
        <v>210</v>
      </c>
      <c r="D630" s="190" t="s">
        <v>7</v>
      </c>
      <c r="E630" s="190" t="s">
        <v>166</v>
      </c>
      <c r="F630" s="191"/>
    </row>
    <row r="631">
      <c r="A631" s="243"/>
      <c r="B631" s="243" t="s">
        <v>209</v>
      </c>
      <c r="C631" s="244" t="s">
        <v>210</v>
      </c>
      <c r="D631" s="190" t="s">
        <v>7</v>
      </c>
      <c r="E631" s="190" t="s">
        <v>167</v>
      </c>
      <c r="F631" s="191"/>
    </row>
    <row r="632">
      <c r="A632" s="243"/>
      <c r="B632" s="243" t="s">
        <v>209</v>
      </c>
      <c r="C632" s="244" t="s">
        <v>210</v>
      </c>
      <c r="D632" s="190" t="s">
        <v>7</v>
      </c>
      <c r="E632" s="190" t="s">
        <v>20</v>
      </c>
      <c r="F632" s="191"/>
    </row>
    <row r="633">
      <c r="A633" s="191">
        <v>79.0</v>
      </c>
      <c r="B633" s="243" t="s">
        <v>211</v>
      </c>
      <c r="C633" s="244" t="s">
        <v>210</v>
      </c>
      <c r="D633" s="243" t="s">
        <v>4</v>
      </c>
      <c r="E633" s="190" t="s">
        <v>21</v>
      </c>
      <c r="F633" s="192">
        <v>17.0</v>
      </c>
    </row>
    <row r="634">
      <c r="A634" s="243"/>
      <c r="B634" s="243" t="s">
        <v>211</v>
      </c>
      <c r="C634" s="244" t="s">
        <v>210</v>
      </c>
      <c r="D634" s="190" t="s">
        <v>4</v>
      </c>
      <c r="E634" s="190" t="s">
        <v>13</v>
      </c>
      <c r="F634" s="191"/>
    </row>
    <row r="635">
      <c r="A635" s="243"/>
      <c r="B635" s="243" t="s">
        <v>211</v>
      </c>
      <c r="C635" s="244" t="s">
        <v>210</v>
      </c>
      <c r="D635" s="190" t="s">
        <v>4</v>
      </c>
      <c r="E635" s="190" t="s">
        <v>14</v>
      </c>
      <c r="F635" s="191"/>
    </row>
    <row r="636">
      <c r="A636" s="243"/>
      <c r="B636" s="243" t="s">
        <v>211</v>
      </c>
      <c r="C636" s="244" t="s">
        <v>210</v>
      </c>
      <c r="D636" s="190" t="s">
        <v>4</v>
      </c>
      <c r="E636" s="190" t="s">
        <v>15</v>
      </c>
      <c r="F636" s="191"/>
    </row>
    <row r="637">
      <c r="A637" s="243"/>
      <c r="B637" s="243" t="s">
        <v>211</v>
      </c>
      <c r="C637" s="244" t="s">
        <v>210</v>
      </c>
      <c r="D637" s="190" t="s">
        <v>4</v>
      </c>
      <c r="E637" s="190" t="s">
        <v>16</v>
      </c>
      <c r="F637" s="191"/>
    </row>
    <row r="638">
      <c r="A638" s="243"/>
      <c r="B638" s="243" t="s">
        <v>211</v>
      </c>
      <c r="C638" s="244" t="s">
        <v>210</v>
      </c>
      <c r="D638" s="190" t="s">
        <v>4</v>
      </c>
      <c r="E638" s="190" t="s">
        <v>17</v>
      </c>
      <c r="F638" s="191"/>
    </row>
    <row r="639">
      <c r="A639" s="243"/>
      <c r="B639" s="243" t="s">
        <v>211</v>
      </c>
      <c r="C639" s="244" t="s">
        <v>210</v>
      </c>
      <c r="D639" s="190" t="s">
        <v>4</v>
      </c>
      <c r="E639" s="190" t="s">
        <v>18</v>
      </c>
      <c r="F639" s="191"/>
    </row>
    <row r="640">
      <c r="A640" s="243"/>
      <c r="B640" s="243" t="s">
        <v>211</v>
      </c>
      <c r="C640" s="244" t="s">
        <v>210</v>
      </c>
      <c r="D640" s="190" t="s">
        <v>4</v>
      </c>
      <c r="E640" s="190" t="s">
        <v>19</v>
      </c>
      <c r="F640" s="191"/>
    </row>
    <row r="641">
      <c r="A641" s="243"/>
      <c r="B641" s="243" t="s">
        <v>211</v>
      </c>
      <c r="C641" s="244" t="s">
        <v>210</v>
      </c>
      <c r="D641" s="190" t="s">
        <v>4</v>
      </c>
      <c r="E641" s="190" t="s">
        <v>20</v>
      </c>
      <c r="F641" s="191"/>
    </row>
    <row r="642">
      <c r="A642" s="243"/>
      <c r="B642" s="243" t="s">
        <v>211</v>
      </c>
      <c r="C642" s="244" t="s">
        <v>210</v>
      </c>
      <c r="D642" s="190" t="s">
        <v>7</v>
      </c>
      <c r="E642" s="190" t="s">
        <v>21</v>
      </c>
      <c r="F642" s="191"/>
    </row>
    <row r="643">
      <c r="A643" s="243"/>
      <c r="B643" s="243" t="s">
        <v>211</v>
      </c>
      <c r="C643" s="244" t="s">
        <v>210</v>
      </c>
      <c r="D643" s="190" t="s">
        <v>7</v>
      </c>
      <c r="E643" s="190" t="s">
        <v>161</v>
      </c>
      <c r="F643" s="191"/>
    </row>
    <row r="644">
      <c r="A644" s="243"/>
      <c r="B644" s="243" t="s">
        <v>211</v>
      </c>
      <c r="C644" s="244" t="s">
        <v>210</v>
      </c>
      <c r="D644" s="190" t="s">
        <v>7</v>
      </c>
      <c r="E644" s="190" t="s">
        <v>162</v>
      </c>
      <c r="F644" s="191"/>
    </row>
    <row r="645">
      <c r="A645" s="243"/>
      <c r="B645" s="243" t="s">
        <v>211</v>
      </c>
      <c r="C645" s="244" t="s">
        <v>210</v>
      </c>
      <c r="D645" s="190" t="s">
        <v>7</v>
      </c>
      <c r="E645" s="190" t="s">
        <v>163</v>
      </c>
      <c r="F645" s="191"/>
    </row>
    <row r="646">
      <c r="A646" s="243"/>
      <c r="B646" s="243" t="s">
        <v>211</v>
      </c>
      <c r="C646" s="244" t="s">
        <v>210</v>
      </c>
      <c r="D646" s="190" t="s">
        <v>7</v>
      </c>
      <c r="E646" s="190" t="s">
        <v>164</v>
      </c>
      <c r="F646" s="191"/>
    </row>
    <row r="647">
      <c r="A647" s="243"/>
      <c r="B647" s="243" t="s">
        <v>211</v>
      </c>
      <c r="C647" s="244" t="s">
        <v>210</v>
      </c>
      <c r="D647" s="190" t="s">
        <v>7</v>
      </c>
      <c r="E647" s="190" t="s">
        <v>165</v>
      </c>
      <c r="F647" s="191"/>
    </row>
    <row r="648">
      <c r="A648" s="243"/>
      <c r="B648" s="243" t="s">
        <v>211</v>
      </c>
      <c r="C648" s="244" t="s">
        <v>210</v>
      </c>
      <c r="D648" s="190" t="s">
        <v>7</v>
      </c>
      <c r="E648" s="190" t="s">
        <v>166</v>
      </c>
      <c r="F648" s="191"/>
    </row>
    <row r="649">
      <c r="A649" s="243"/>
      <c r="B649" s="243" t="s">
        <v>211</v>
      </c>
      <c r="C649" s="244" t="s">
        <v>210</v>
      </c>
      <c r="D649" s="190" t="s">
        <v>7</v>
      </c>
      <c r="E649" s="190" t="s">
        <v>167</v>
      </c>
      <c r="F649" s="191"/>
    </row>
    <row r="650">
      <c r="A650" s="243"/>
      <c r="B650" s="243" t="s">
        <v>211</v>
      </c>
      <c r="C650" s="244" t="s">
        <v>210</v>
      </c>
      <c r="D650" s="190" t="s">
        <v>7</v>
      </c>
      <c r="E650" s="190" t="s">
        <v>20</v>
      </c>
      <c r="F650" s="191"/>
    </row>
    <row r="651">
      <c r="A651" s="191">
        <v>80.0</v>
      </c>
      <c r="B651" s="243" t="s">
        <v>212</v>
      </c>
      <c r="C651" s="244" t="s">
        <v>213</v>
      </c>
      <c r="D651" s="243" t="s">
        <v>4</v>
      </c>
      <c r="E651" s="190" t="s">
        <v>21</v>
      </c>
      <c r="F651" s="192">
        <v>65.0</v>
      </c>
    </row>
    <row r="652">
      <c r="A652" s="243"/>
      <c r="B652" s="243" t="s">
        <v>212</v>
      </c>
      <c r="C652" s="244" t="s">
        <v>213</v>
      </c>
      <c r="D652" s="190" t="s">
        <v>4</v>
      </c>
      <c r="E652" s="190" t="s">
        <v>13</v>
      </c>
      <c r="F652" s="191"/>
    </row>
    <row r="653">
      <c r="A653" s="243"/>
      <c r="B653" s="243" t="s">
        <v>212</v>
      </c>
      <c r="C653" s="244" t="s">
        <v>213</v>
      </c>
      <c r="D653" s="190" t="s">
        <v>4</v>
      </c>
      <c r="E653" s="190" t="s">
        <v>14</v>
      </c>
      <c r="F653" s="191"/>
    </row>
    <row r="654">
      <c r="A654" s="243"/>
      <c r="B654" s="243" t="s">
        <v>212</v>
      </c>
      <c r="C654" s="244" t="s">
        <v>213</v>
      </c>
      <c r="D654" s="190" t="s">
        <v>4</v>
      </c>
      <c r="E654" s="190" t="s">
        <v>15</v>
      </c>
      <c r="F654" s="191"/>
    </row>
    <row r="655">
      <c r="A655" s="243"/>
      <c r="B655" s="243" t="s">
        <v>212</v>
      </c>
      <c r="C655" s="244" t="s">
        <v>213</v>
      </c>
      <c r="D655" s="190" t="s">
        <v>4</v>
      </c>
      <c r="E655" s="190" t="s">
        <v>16</v>
      </c>
      <c r="F655" s="191"/>
    </row>
    <row r="656">
      <c r="A656" s="243"/>
      <c r="B656" s="243" t="s">
        <v>212</v>
      </c>
      <c r="C656" s="244" t="s">
        <v>213</v>
      </c>
      <c r="D656" s="190" t="s">
        <v>4</v>
      </c>
      <c r="E656" s="190" t="s">
        <v>17</v>
      </c>
      <c r="F656" s="191"/>
    </row>
    <row r="657">
      <c r="A657" s="243"/>
      <c r="B657" s="243" t="s">
        <v>212</v>
      </c>
      <c r="C657" s="244" t="s">
        <v>213</v>
      </c>
      <c r="D657" s="190" t="s">
        <v>4</v>
      </c>
      <c r="E657" s="190" t="s">
        <v>18</v>
      </c>
      <c r="F657" s="191"/>
    </row>
    <row r="658">
      <c r="A658" s="243"/>
      <c r="B658" s="243" t="s">
        <v>212</v>
      </c>
      <c r="C658" s="244" t="s">
        <v>213</v>
      </c>
      <c r="D658" s="190" t="s">
        <v>4</v>
      </c>
      <c r="E658" s="190" t="s">
        <v>19</v>
      </c>
      <c r="F658" s="191"/>
    </row>
    <row r="659">
      <c r="A659" s="243"/>
      <c r="B659" s="243" t="s">
        <v>212</v>
      </c>
      <c r="C659" s="244" t="s">
        <v>213</v>
      </c>
      <c r="D659" s="190" t="s">
        <v>4</v>
      </c>
      <c r="E659" s="190" t="s">
        <v>20</v>
      </c>
      <c r="F659" s="191"/>
    </row>
    <row r="660">
      <c r="A660" s="243"/>
      <c r="B660" s="243" t="s">
        <v>212</v>
      </c>
      <c r="C660" s="244" t="s">
        <v>213</v>
      </c>
      <c r="D660" s="190" t="s">
        <v>7</v>
      </c>
      <c r="E660" s="190" t="s">
        <v>21</v>
      </c>
      <c r="F660" s="191"/>
    </row>
    <row r="661">
      <c r="A661" s="243"/>
      <c r="B661" s="243" t="s">
        <v>212</v>
      </c>
      <c r="C661" s="244" t="s">
        <v>213</v>
      </c>
      <c r="D661" s="190" t="s">
        <v>7</v>
      </c>
      <c r="E661" s="190" t="s">
        <v>161</v>
      </c>
      <c r="F661" s="191"/>
    </row>
    <row r="662">
      <c r="A662" s="243"/>
      <c r="B662" s="243" t="s">
        <v>212</v>
      </c>
      <c r="C662" s="244" t="s">
        <v>213</v>
      </c>
      <c r="D662" s="190" t="s">
        <v>7</v>
      </c>
      <c r="E662" s="190" t="s">
        <v>162</v>
      </c>
      <c r="F662" s="191"/>
    </row>
    <row r="663">
      <c r="A663" s="243"/>
      <c r="B663" s="243" t="s">
        <v>212</v>
      </c>
      <c r="C663" s="244" t="s">
        <v>213</v>
      </c>
      <c r="D663" s="190" t="s">
        <v>7</v>
      </c>
      <c r="E663" s="190" t="s">
        <v>163</v>
      </c>
      <c r="F663" s="191"/>
    </row>
    <row r="664">
      <c r="A664" s="243"/>
      <c r="B664" s="243" t="s">
        <v>212</v>
      </c>
      <c r="C664" s="244" t="s">
        <v>213</v>
      </c>
      <c r="D664" s="190" t="s">
        <v>7</v>
      </c>
      <c r="E664" s="190" t="s">
        <v>164</v>
      </c>
      <c r="F664" s="191"/>
    </row>
    <row r="665">
      <c r="A665" s="243"/>
      <c r="B665" s="243" t="s">
        <v>212</v>
      </c>
      <c r="C665" s="244" t="s">
        <v>213</v>
      </c>
      <c r="D665" s="190" t="s">
        <v>7</v>
      </c>
      <c r="E665" s="190" t="s">
        <v>165</v>
      </c>
      <c r="F665" s="191"/>
    </row>
    <row r="666">
      <c r="A666" s="243"/>
      <c r="B666" s="243" t="s">
        <v>212</v>
      </c>
      <c r="C666" s="244" t="s">
        <v>213</v>
      </c>
      <c r="D666" s="190" t="s">
        <v>7</v>
      </c>
      <c r="E666" s="190" t="s">
        <v>166</v>
      </c>
      <c r="F666" s="191"/>
    </row>
    <row r="667">
      <c r="A667" s="243"/>
      <c r="B667" s="243" t="s">
        <v>212</v>
      </c>
      <c r="C667" s="244" t="s">
        <v>213</v>
      </c>
      <c r="D667" s="190" t="s">
        <v>7</v>
      </c>
      <c r="E667" s="190" t="s">
        <v>167</v>
      </c>
      <c r="F667" s="191"/>
    </row>
    <row r="668">
      <c r="A668" s="243"/>
      <c r="B668" s="243" t="s">
        <v>212</v>
      </c>
      <c r="C668" s="244" t="s">
        <v>213</v>
      </c>
      <c r="D668" s="190" t="s">
        <v>7</v>
      </c>
      <c r="E668" s="190" t="s">
        <v>20</v>
      </c>
      <c r="F668" s="191"/>
    </row>
    <row r="669">
      <c r="A669" s="191">
        <v>81.0</v>
      </c>
      <c r="B669" s="243" t="s">
        <v>214</v>
      </c>
      <c r="C669" s="244" t="s">
        <v>213</v>
      </c>
      <c r="D669" s="243" t="s">
        <v>4</v>
      </c>
      <c r="E669" s="190" t="s">
        <v>21</v>
      </c>
      <c r="F669" s="192">
        <v>75.0</v>
      </c>
    </row>
    <row r="670">
      <c r="A670" s="243"/>
      <c r="B670" s="243" t="s">
        <v>214</v>
      </c>
      <c r="C670" s="244" t="s">
        <v>213</v>
      </c>
      <c r="D670" s="190" t="s">
        <v>4</v>
      </c>
      <c r="E670" s="190" t="s">
        <v>13</v>
      </c>
      <c r="F670" s="191"/>
    </row>
    <row r="671">
      <c r="A671" s="243"/>
      <c r="B671" s="243" t="s">
        <v>214</v>
      </c>
      <c r="C671" s="244" t="s">
        <v>213</v>
      </c>
      <c r="D671" s="190" t="s">
        <v>4</v>
      </c>
      <c r="E671" s="190" t="s">
        <v>14</v>
      </c>
      <c r="F671" s="191"/>
    </row>
    <row r="672">
      <c r="A672" s="243"/>
      <c r="B672" s="243" t="s">
        <v>214</v>
      </c>
      <c r="C672" s="244" t="s">
        <v>213</v>
      </c>
      <c r="D672" s="190" t="s">
        <v>4</v>
      </c>
      <c r="E672" s="190" t="s">
        <v>15</v>
      </c>
      <c r="F672" s="191"/>
    </row>
    <row r="673">
      <c r="A673" s="243"/>
      <c r="B673" s="243" t="s">
        <v>214</v>
      </c>
      <c r="C673" s="244" t="s">
        <v>213</v>
      </c>
      <c r="D673" s="190" t="s">
        <v>4</v>
      </c>
      <c r="E673" s="190" t="s">
        <v>16</v>
      </c>
      <c r="F673" s="191"/>
    </row>
    <row r="674">
      <c r="A674" s="243"/>
      <c r="B674" s="243" t="s">
        <v>214</v>
      </c>
      <c r="C674" s="244" t="s">
        <v>213</v>
      </c>
      <c r="D674" s="190" t="s">
        <v>4</v>
      </c>
      <c r="E674" s="190" t="s">
        <v>17</v>
      </c>
      <c r="F674" s="191"/>
    </row>
    <row r="675">
      <c r="A675" s="243"/>
      <c r="B675" s="243" t="s">
        <v>214</v>
      </c>
      <c r="C675" s="244" t="s">
        <v>213</v>
      </c>
      <c r="D675" s="190" t="s">
        <v>4</v>
      </c>
      <c r="E675" s="190" t="s">
        <v>18</v>
      </c>
      <c r="F675" s="191"/>
    </row>
    <row r="676">
      <c r="A676" s="243"/>
      <c r="B676" s="243" t="s">
        <v>214</v>
      </c>
      <c r="C676" s="244" t="s">
        <v>213</v>
      </c>
      <c r="D676" s="190" t="s">
        <v>4</v>
      </c>
      <c r="E676" s="190" t="s">
        <v>19</v>
      </c>
      <c r="F676" s="191"/>
    </row>
    <row r="677">
      <c r="A677" s="243"/>
      <c r="B677" s="243" t="s">
        <v>214</v>
      </c>
      <c r="C677" s="244" t="s">
        <v>213</v>
      </c>
      <c r="D677" s="190" t="s">
        <v>4</v>
      </c>
      <c r="E677" s="190" t="s">
        <v>20</v>
      </c>
      <c r="F677" s="191"/>
    </row>
    <row r="678">
      <c r="A678" s="243"/>
      <c r="B678" s="243" t="s">
        <v>214</v>
      </c>
      <c r="C678" s="244" t="s">
        <v>213</v>
      </c>
      <c r="D678" s="190" t="s">
        <v>7</v>
      </c>
      <c r="E678" s="190" t="s">
        <v>21</v>
      </c>
      <c r="F678" s="191"/>
    </row>
    <row r="679">
      <c r="A679" s="243"/>
      <c r="B679" s="243" t="s">
        <v>214</v>
      </c>
      <c r="C679" s="244" t="s">
        <v>213</v>
      </c>
      <c r="D679" s="190" t="s">
        <v>7</v>
      </c>
      <c r="E679" s="190" t="s">
        <v>161</v>
      </c>
      <c r="F679" s="191"/>
    </row>
    <row r="680">
      <c r="A680" s="243"/>
      <c r="B680" s="243" t="s">
        <v>214</v>
      </c>
      <c r="C680" s="244" t="s">
        <v>213</v>
      </c>
      <c r="D680" s="190" t="s">
        <v>7</v>
      </c>
      <c r="E680" s="190" t="s">
        <v>162</v>
      </c>
      <c r="F680" s="191"/>
    </row>
    <row r="681">
      <c r="A681" s="243"/>
      <c r="B681" s="243" t="s">
        <v>214</v>
      </c>
      <c r="C681" s="244" t="s">
        <v>213</v>
      </c>
      <c r="D681" s="190" t="s">
        <v>7</v>
      </c>
      <c r="E681" s="190" t="s">
        <v>163</v>
      </c>
      <c r="F681" s="191"/>
    </row>
    <row r="682">
      <c r="A682" s="243"/>
      <c r="B682" s="243" t="s">
        <v>214</v>
      </c>
      <c r="C682" s="244" t="s">
        <v>213</v>
      </c>
      <c r="D682" s="190" t="s">
        <v>7</v>
      </c>
      <c r="E682" s="190" t="s">
        <v>164</v>
      </c>
      <c r="F682" s="191"/>
    </row>
    <row r="683">
      <c r="A683" s="243"/>
      <c r="B683" s="243" t="s">
        <v>214</v>
      </c>
      <c r="C683" s="244" t="s">
        <v>213</v>
      </c>
      <c r="D683" s="190" t="s">
        <v>7</v>
      </c>
      <c r="E683" s="190" t="s">
        <v>165</v>
      </c>
      <c r="F683" s="191"/>
    </row>
    <row r="684">
      <c r="A684" s="243"/>
      <c r="B684" s="243" t="s">
        <v>214</v>
      </c>
      <c r="C684" s="244" t="s">
        <v>213</v>
      </c>
      <c r="D684" s="190" t="s">
        <v>7</v>
      </c>
      <c r="E684" s="190" t="s">
        <v>166</v>
      </c>
      <c r="F684" s="191"/>
    </row>
    <row r="685">
      <c r="A685" s="243"/>
      <c r="B685" s="243" t="s">
        <v>214</v>
      </c>
      <c r="C685" s="244" t="s">
        <v>213</v>
      </c>
      <c r="D685" s="190" t="s">
        <v>7</v>
      </c>
      <c r="E685" s="190" t="s">
        <v>167</v>
      </c>
      <c r="F685" s="191"/>
    </row>
    <row r="686">
      <c r="A686" s="243"/>
      <c r="B686" s="243" t="s">
        <v>214</v>
      </c>
      <c r="C686" s="244" t="s">
        <v>213</v>
      </c>
      <c r="D686" s="190" t="s">
        <v>7</v>
      </c>
      <c r="E686" s="190" t="s">
        <v>20</v>
      </c>
      <c r="F686" s="191"/>
    </row>
    <row r="687">
      <c r="A687" s="191">
        <v>82.0</v>
      </c>
      <c r="B687" s="243" t="s">
        <v>215</v>
      </c>
      <c r="C687" s="244" t="s">
        <v>213</v>
      </c>
      <c r="D687" s="243" t="s">
        <v>4</v>
      </c>
      <c r="E687" s="190" t="s">
        <v>21</v>
      </c>
      <c r="F687" s="192">
        <v>40.0</v>
      </c>
    </row>
    <row r="688">
      <c r="A688" s="243"/>
      <c r="B688" s="243" t="s">
        <v>215</v>
      </c>
      <c r="C688" s="244" t="s">
        <v>213</v>
      </c>
      <c r="D688" s="190" t="s">
        <v>4</v>
      </c>
      <c r="E688" s="190" t="s">
        <v>13</v>
      </c>
      <c r="F688" s="191"/>
    </row>
    <row r="689">
      <c r="A689" s="243"/>
      <c r="B689" s="243" t="s">
        <v>215</v>
      </c>
      <c r="C689" s="244" t="s">
        <v>213</v>
      </c>
      <c r="D689" s="190" t="s">
        <v>4</v>
      </c>
      <c r="E689" s="190" t="s">
        <v>14</v>
      </c>
      <c r="F689" s="191"/>
    </row>
    <row r="690">
      <c r="A690" s="243"/>
      <c r="B690" s="243" t="s">
        <v>215</v>
      </c>
      <c r="C690" s="244" t="s">
        <v>213</v>
      </c>
      <c r="D690" s="190" t="s">
        <v>4</v>
      </c>
      <c r="E690" s="190" t="s">
        <v>15</v>
      </c>
      <c r="F690" s="191"/>
    </row>
    <row r="691">
      <c r="A691" s="243"/>
      <c r="B691" s="243" t="s">
        <v>215</v>
      </c>
      <c r="C691" s="244" t="s">
        <v>213</v>
      </c>
      <c r="D691" s="190" t="s">
        <v>4</v>
      </c>
      <c r="E691" s="190" t="s">
        <v>16</v>
      </c>
      <c r="F691" s="191"/>
    </row>
    <row r="692">
      <c r="A692" s="243"/>
      <c r="B692" s="243" t="s">
        <v>215</v>
      </c>
      <c r="C692" s="244" t="s">
        <v>213</v>
      </c>
      <c r="D692" s="190" t="s">
        <v>4</v>
      </c>
      <c r="E692" s="190" t="s">
        <v>17</v>
      </c>
      <c r="F692" s="191"/>
    </row>
    <row r="693">
      <c r="A693" s="243"/>
      <c r="B693" s="243" t="s">
        <v>215</v>
      </c>
      <c r="C693" s="244" t="s">
        <v>213</v>
      </c>
      <c r="D693" s="190" t="s">
        <v>4</v>
      </c>
      <c r="E693" s="190" t="s">
        <v>18</v>
      </c>
      <c r="F693" s="191"/>
    </row>
    <row r="694">
      <c r="A694" s="243"/>
      <c r="B694" s="243" t="s">
        <v>215</v>
      </c>
      <c r="C694" s="244" t="s">
        <v>213</v>
      </c>
      <c r="D694" s="190" t="s">
        <v>4</v>
      </c>
      <c r="E694" s="190" t="s">
        <v>19</v>
      </c>
      <c r="F694" s="191"/>
    </row>
    <row r="695">
      <c r="A695" s="243"/>
      <c r="B695" s="243" t="s">
        <v>215</v>
      </c>
      <c r="C695" s="244" t="s">
        <v>213</v>
      </c>
      <c r="D695" s="190" t="s">
        <v>4</v>
      </c>
      <c r="E695" s="190" t="s">
        <v>20</v>
      </c>
      <c r="F695" s="191"/>
    </row>
    <row r="696">
      <c r="A696" s="243"/>
      <c r="B696" s="243" t="s">
        <v>215</v>
      </c>
      <c r="C696" s="244" t="s">
        <v>213</v>
      </c>
      <c r="D696" s="190" t="s">
        <v>7</v>
      </c>
      <c r="E696" s="190" t="s">
        <v>21</v>
      </c>
      <c r="F696" s="191"/>
    </row>
    <row r="697">
      <c r="A697" s="243"/>
      <c r="B697" s="243" t="s">
        <v>215</v>
      </c>
      <c r="C697" s="244" t="s">
        <v>213</v>
      </c>
      <c r="D697" s="190" t="s">
        <v>7</v>
      </c>
      <c r="E697" s="190" t="s">
        <v>161</v>
      </c>
      <c r="F697" s="191"/>
    </row>
    <row r="698">
      <c r="A698" s="243"/>
      <c r="B698" s="243" t="s">
        <v>215</v>
      </c>
      <c r="C698" s="244" t="s">
        <v>213</v>
      </c>
      <c r="D698" s="190" t="s">
        <v>7</v>
      </c>
      <c r="E698" s="190" t="s">
        <v>162</v>
      </c>
      <c r="F698" s="191"/>
    </row>
    <row r="699">
      <c r="A699" s="243"/>
      <c r="B699" s="243" t="s">
        <v>215</v>
      </c>
      <c r="C699" s="244" t="s">
        <v>213</v>
      </c>
      <c r="D699" s="190" t="s">
        <v>7</v>
      </c>
      <c r="E699" s="190" t="s">
        <v>163</v>
      </c>
      <c r="F699" s="191"/>
    </row>
    <row r="700">
      <c r="A700" s="243"/>
      <c r="B700" s="243" t="s">
        <v>215</v>
      </c>
      <c r="C700" s="244" t="s">
        <v>213</v>
      </c>
      <c r="D700" s="190" t="s">
        <v>7</v>
      </c>
      <c r="E700" s="190" t="s">
        <v>164</v>
      </c>
      <c r="F700" s="191"/>
    </row>
    <row r="701">
      <c r="A701" s="243"/>
      <c r="B701" s="243" t="s">
        <v>215</v>
      </c>
      <c r="C701" s="244" t="s">
        <v>213</v>
      </c>
      <c r="D701" s="190" t="s">
        <v>7</v>
      </c>
      <c r="E701" s="190" t="s">
        <v>165</v>
      </c>
      <c r="F701" s="191"/>
    </row>
    <row r="702">
      <c r="A702" s="243"/>
      <c r="B702" s="243" t="s">
        <v>215</v>
      </c>
      <c r="C702" s="244" t="s">
        <v>213</v>
      </c>
      <c r="D702" s="190" t="s">
        <v>7</v>
      </c>
      <c r="E702" s="190" t="s">
        <v>166</v>
      </c>
      <c r="F702" s="191"/>
    </row>
    <row r="703">
      <c r="A703" s="243"/>
      <c r="B703" s="243" t="s">
        <v>215</v>
      </c>
      <c r="C703" s="244" t="s">
        <v>213</v>
      </c>
      <c r="D703" s="190" t="s">
        <v>7</v>
      </c>
      <c r="E703" s="190" t="s">
        <v>167</v>
      </c>
      <c r="F703" s="191"/>
    </row>
    <row r="704">
      <c r="A704" s="243"/>
      <c r="B704" s="243" t="s">
        <v>215</v>
      </c>
      <c r="C704" s="244" t="s">
        <v>213</v>
      </c>
      <c r="D704" s="190" t="s">
        <v>7</v>
      </c>
      <c r="E704" s="190" t="s">
        <v>20</v>
      </c>
      <c r="F704" s="191"/>
    </row>
    <row r="705">
      <c r="A705" s="191">
        <v>83.0</v>
      </c>
      <c r="B705" s="243" t="s">
        <v>216</v>
      </c>
      <c r="C705" s="244" t="s">
        <v>217</v>
      </c>
      <c r="D705" s="243" t="s">
        <v>4</v>
      </c>
      <c r="E705" s="190" t="s">
        <v>21</v>
      </c>
      <c r="F705" s="192">
        <v>39.0</v>
      </c>
    </row>
    <row r="706">
      <c r="A706" s="243"/>
      <c r="B706" s="243" t="s">
        <v>216</v>
      </c>
      <c r="C706" s="244" t="s">
        <v>217</v>
      </c>
      <c r="D706" s="190" t="s">
        <v>4</v>
      </c>
      <c r="E706" s="190" t="s">
        <v>13</v>
      </c>
      <c r="F706" s="191"/>
    </row>
    <row r="707">
      <c r="A707" s="243"/>
      <c r="B707" s="243" t="s">
        <v>216</v>
      </c>
      <c r="C707" s="244" t="s">
        <v>217</v>
      </c>
      <c r="D707" s="190" t="s">
        <v>4</v>
      </c>
      <c r="E707" s="190" t="s">
        <v>14</v>
      </c>
      <c r="F707" s="191"/>
    </row>
    <row r="708">
      <c r="A708" s="243"/>
      <c r="B708" s="243" t="s">
        <v>216</v>
      </c>
      <c r="C708" s="244" t="s">
        <v>217</v>
      </c>
      <c r="D708" s="190" t="s">
        <v>4</v>
      </c>
      <c r="E708" s="190" t="s">
        <v>15</v>
      </c>
      <c r="F708" s="191"/>
    </row>
    <row r="709">
      <c r="A709" s="243"/>
      <c r="B709" s="243" t="s">
        <v>216</v>
      </c>
      <c r="C709" s="244" t="s">
        <v>217</v>
      </c>
      <c r="D709" s="190" t="s">
        <v>4</v>
      </c>
      <c r="E709" s="190" t="s">
        <v>16</v>
      </c>
      <c r="F709" s="191"/>
    </row>
    <row r="710">
      <c r="A710" s="243"/>
      <c r="B710" s="243" t="s">
        <v>216</v>
      </c>
      <c r="C710" s="244" t="s">
        <v>217</v>
      </c>
      <c r="D710" s="190" t="s">
        <v>4</v>
      </c>
      <c r="E710" s="190" t="s">
        <v>17</v>
      </c>
      <c r="F710" s="191"/>
    </row>
    <row r="711">
      <c r="A711" s="243"/>
      <c r="B711" s="243" t="s">
        <v>216</v>
      </c>
      <c r="C711" s="244" t="s">
        <v>217</v>
      </c>
      <c r="D711" s="190" t="s">
        <v>4</v>
      </c>
      <c r="E711" s="190" t="s">
        <v>18</v>
      </c>
      <c r="F711" s="191"/>
    </row>
    <row r="712">
      <c r="A712" s="243"/>
      <c r="B712" s="243" t="s">
        <v>216</v>
      </c>
      <c r="C712" s="244" t="s">
        <v>217</v>
      </c>
      <c r="D712" s="190" t="s">
        <v>4</v>
      </c>
      <c r="E712" s="190" t="s">
        <v>19</v>
      </c>
      <c r="F712" s="191"/>
    </row>
    <row r="713">
      <c r="A713" s="243"/>
      <c r="B713" s="243" t="s">
        <v>216</v>
      </c>
      <c r="C713" s="244" t="s">
        <v>217</v>
      </c>
      <c r="D713" s="190" t="s">
        <v>4</v>
      </c>
      <c r="E713" s="190" t="s">
        <v>20</v>
      </c>
      <c r="F713" s="191"/>
    </row>
    <row r="714">
      <c r="A714" s="243"/>
      <c r="B714" s="243" t="s">
        <v>216</v>
      </c>
      <c r="C714" s="244" t="s">
        <v>217</v>
      </c>
      <c r="D714" s="190" t="s">
        <v>7</v>
      </c>
      <c r="E714" s="190" t="s">
        <v>21</v>
      </c>
      <c r="F714" s="191"/>
    </row>
    <row r="715">
      <c r="A715" s="243"/>
      <c r="B715" s="243" t="s">
        <v>216</v>
      </c>
      <c r="C715" s="244" t="s">
        <v>217</v>
      </c>
      <c r="D715" s="190" t="s">
        <v>7</v>
      </c>
      <c r="E715" s="190" t="s">
        <v>161</v>
      </c>
      <c r="F715" s="191"/>
    </row>
    <row r="716">
      <c r="A716" s="243"/>
      <c r="B716" s="243" t="s">
        <v>216</v>
      </c>
      <c r="C716" s="244" t="s">
        <v>217</v>
      </c>
      <c r="D716" s="190" t="s">
        <v>7</v>
      </c>
      <c r="E716" s="190" t="s">
        <v>162</v>
      </c>
      <c r="F716" s="191"/>
    </row>
    <row r="717">
      <c r="A717" s="243"/>
      <c r="B717" s="243" t="s">
        <v>216</v>
      </c>
      <c r="C717" s="244" t="s">
        <v>217</v>
      </c>
      <c r="D717" s="190" t="s">
        <v>7</v>
      </c>
      <c r="E717" s="190" t="s">
        <v>163</v>
      </c>
      <c r="F717" s="191"/>
    </row>
    <row r="718">
      <c r="A718" s="243"/>
      <c r="B718" s="243" t="s">
        <v>216</v>
      </c>
      <c r="C718" s="244" t="s">
        <v>217</v>
      </c>
      <c r="D718" s="190" t="s">
        <v>7</v>
      </c>
      <c r="E718" s="190" t="s">
        <v>164</v>
      </c>
      <c r="F718" s="191">
        <v>893.0</v>
      </c>
    </row>
    <row r="719">
      <c r="A719" s="243"/>
      <c r="B719" s="243" t="s">
        <v>216</v>
      </c>
      <c r="C719" s="244" t="s">
        <v>217</v>
      </c>
      <c r="D719" s="190" t="s">
        <v>7</v>
      </c>
      <c r="E719" s="190" t="s">
        <v>165</v>
      </c>
      <c r="F719" s="191">
        <v>400.0</v>
      </c>
    </row>
    <row r="720">
      <c r="A720" s="243"/>
      <c r="B720" s="243" t="s">
        <v>216</v>
      </c>
      <c r="C720" s="244" t="s">
        <v>217</v>
      </c>
      <c r="D720" s="190" t="s">
        <v>7</v>
      </c>
      <c r="E720" s="190" t="s">
        <v>166</v>
      </c>
      <c r="F720" s="191">
        <v>1336.0</v>
      </c>
    </row>
    <row r="721">
      <c r="A721" s="243"/>
      <c r="B721" s="243" t="s">
        <v>216</v>
      </c>
      <c r="C721" s="244" t="s">
        <v>217</v>
      </c>
      <c r="D721" s="190" t="s">
        <v>7</v>
      </c>
      <c r="E721" s="190" t="s">
        <v>167</v>
      </c>
      <c r="F721" s="191">
        <v>348.0</v>
      </c>
    </row>
    <row r="722">
      <c r="A722" s="243"/>
      <c r="B722" s="243" t="s">
        <v>216</v>
      </c>
      <c r="C722" s="244" t="s">
        <v>217</v>
      </c>
      <c r="D722" s="190" t="s">
        <v>7</v>
      </c>
      <c r="E722" s="190" t="s">
        <v>20</v>
      </c>
      <c r="F722" s="191"/>
    </row>
    <row r="723">
      <c r="A723" s="191">
        <v>84.0</v>
      </c>
      <c r="B723" s="243" t="s">
        <v>218</v>
      </c>
      <c r="C723" s="244" t="s">
        <v>217</v>
      </c>
      <c r="D723" s="243" t="s">
        <v>4</v>
      </c>
      <c r="E723" s="190" t="s">
        <v>21</v>
      </c>
      <c r="F723" s="192">
        <v>248.0</v>
      </c>
    </row>
    <row r="724">
      <c r="A724" s="243"/>
      <c r="B724" s="243" t="s">
        <v>218</v>
      </c>
      <c r="C724" s="244" t="s">
        <v>217</v>
      </c>
      <c r="D724" s="190" t="s">
        <v>4</v>
      </c>
      <c r="E724" s="190" t="s">
        <v>13</v>
      </c>
      <c r="F724" s="191"/>
    </row>
    <row r="725">
      <c r="A725" s="243"/>
      <c r="B725" s="243" t="s">
        <v>218</v>
      </c>
      <c r="C725" s="244" t="s">
        <v>217</v>
      </c>
      <c r="D725" s="190" t="s">
        <v>4</v>
      </c>
      <c r="E725" s="190" t="s">
        <v>14</v>
      </c>
      <c r="F725" s="191"/>
    </row>
    <row r="726">
      <c r="A726" s="243"/>
      <c r="B726" s="243" t="s">
        <v>218</v>
      </c>
      <c r="C726" s="244" t="s">
        <v>217</v>
      </c>
      <c r="D726" s="190" t="s">
        <v>4</v>
      </c>
      <c r="E726" s="190" t="s">
        <v>15</v>
      </c>
      <c r="F726" s="191"/>
    </row>
    <row r="727">
      <c r="A727" s="243"/>
      <c r="B727" s="243" t="s">
        <v>218</v>
      </c>
      <c r="C727" s="244" t="s">
        <v>217</v>
      </c>
      <c r="D727" s="190" t="s">
        <v>4</v>
      </c>
      <c r="E727" s="190" t="s">
        <v>16</v>
      </c>
      <c r="F727" s="191"/>
    </row>
    <row r="728">
      <c r="A728" s="243"/>
      <c r="B728" s="243" t="s">
        <v>218</v>
      </c>
      <c r="C728" s="244" t="s">
        <v>217</v>
      </c>
      <c r="D728" s="190" t="s">
        <v>4</v>
      </c>
      <c r="E728" s="190" t="s">
        <v>17</v>
      </c>
      <c r="F728" s="191"/>
    </row>
    <row r="729">
      <c r="A729" s="243"/>
      <c r="B729" s="243" t="s">
        <v>218</v>
      </c>
      <c r="C729" s="244" t="s">
        <v>217</v>
      </c>
      <c r="D729" s="190" t="s">
        <v>4</v>
      </c>
      <c r="E729" s="190" t="s">
        <v>18</v>
      </c>
      <c r="F729" s="191"/>
    </row>
    <row r="730">
      <c r="A730" s="243"/>
      <c r="B730" s="243" t="s">
        <v>218</v>
      </c>
      <c r="C730" s="244" t="s">
        <v>217</v>
      </c>
      <c r="D730" s="190" t="s">
        <v>4</v>
      </c>
      <c r="E730" s="190" t="s">
        <v>19</v>
      </c>
      <c r="F730" s="191"/>
    </row>
    <row r="731">
      <c r="A731" s="243"/>
      <c r="B731" s="243" t="s">
        <v>218</v>
      </c>
      <c r="C731" s="244" t="s">
        <v>217</v>
      </c>
      <c r="D731" s="190" t="s">
        <v>4</v>
      </c>
      <c r="E731" s="190" t="s">
        <v>20</v>
      </c>
      <c r="F731" s="191"/>
    </row>
    <row r="732">
      <c r="A732" s="243"/>
      <c r="B732" s="243" t="s">
        <v>218</v>
      </c>
      <c r="C732" s="244" t="s">
        <v>217</v>
      </c>
      <c r="D732" s="190" t="s">
        <v>7</v>
      </c>
      <c r="E732" s="190" t="s">
        <v>21</v>
      </c>
      <c r="F732" s="191">
        <v>406.0</v>
      </c>
    </row>
    <row r="733">
      <c r="A733" s="243"/>
      <c r="B733" s="243" t="s">
        <v>218</v>
      </c>
      <c r="C733" s="244" t="s">
        <v>217</v>
      </c>
      <c r="D733" s="190" t="s">
        <v>7</v>
      </c>
      <c r="E733" s="190" t="s">
        <v>161</v>
      </c>
      <c r="F733" s="191"/>
    </row>
    <row r="734">
      <c r="A734" s="243"/>
      <c r="B734" s="243" t="s">
        <v>218</v>
      </c>
      <c r="C734" s="244" t="s">
        <v>217</v>
      </c>
      <c r="D734" s="190" t="s">
        <v>7</v>
      </c>
      <c r="E734" s="190" t="s">
        <v>162</v>
      </c>
      <c r="F734" s="191"/>
    </row>
    <row r="735">
      <c r="A735" s="243"/>
      <c r="B735" s="243" t="s">
        <v>218</v>
      </c>
      <c r="C735" s="244" t="s">
        <v>217</v>
      </c>
      <c r="D735" s="190" t="s">
        <v>7</v>
      </c>
      <c r="E735" s="190" t="s">
        <v>163</v>
      </c>
      <c r="F735" s="191"/>
    </row>
    <row r="736">
      <c r="A736" s="243"/>
      <c r="B736" s="243" t="s">
        <v>218</v>
      </c>
      <c r="C736" s="244" t="s">
        <v>217</v>
      </c>
      <c r="D736" s="190" t="s">
        <v>7</v>
      </c>
      <c r="E736" s="190" t="s">
        <v>164</v>
      </c>
      <c r="F736" s="191"/>
    </row>
    <row r="737">
      <c r="A737" s="243"/>
      <c r="B737" s="243" t="s">
        <v>218</v>
      </c>
      <c r="C737" s="244" t="s">
        <v>217</v>
      </c>
      <c r="D737" s="190" t="s">
        <v>7</v>
      </c>
      <c r="E737" s="190" t="s">
        <v>165</v>
      </c>
      <c r="F737" s="191"/>
    </row>
    <row r="738">
      <c r="A738" s="243"/>
      <c r="B738" s="243" t="s">
        <v>218</v>
      </c>
      <c r="C738" s="244" t="s">
        <v>217</v>
      </c>
      <c r="D738" s="190" t="s">
        <v>7</v>
      </c>
      <c r="E738" s="190" t="s">
        <v>166</v>
      </c>
      <c r="F738" s="191">
        <v>0.0</v>
      </c>
    </row>
    <row r="739">
      <c r="A739" s="243"/>
      <c r="B739" s="243" t="s">
        <v>218</v>
      </c>
      <c r="C739" s="244" t="s">
        <v>217</v>
      </c>
      <c r="D739" s="190" t="s">
        <v>7</v>
      </c>
      <c r="E739" s="190" t="s">
        <v>167</v>
      </c>
      <c r="F739" s="191"/>
    </row>
    <row r="740">
      <c r="A740" s="243"/>
      <c r="B740" s="243" t="s">
        <v>218</v>
      </c>
      <c r="C740" s="244" t="s">
        <v>217</v>
      </c>
      <c r="D740" s="190" t="s">
        <v>7</v>
      </c>
      <c r="E740" s="190" t="s">
        <v>20</v>
      </c>
      <c r="F740" s="191"/>
    </row>
    <row r="741">
      <c r="A741" s="191">
        <v>85.0</v>
      </c>
      <c r="B741" s="243" t="s">
        <v>220</v>
      </c>
      <c r="C741" s="244" t="s">
        <v>221</v>
      </c>
      <c r="D741" s="243" t="s">
        <v>4</v>
      </c>
      <c r="E741" s="190" t="s">
        <v>21</v>
      </c>
      <c r="F741" s="192">
        <v>60.0</v>
      </c>
    </row>
    <row r="742">
      <c r="A742" s="243"/>
      <c r="B742" s="243" t="s">
        <v>220</v>
      </c>
      <c r="C742" s="244" t="s">
        <v>221</v>
      </c>
      <c r="D742" s="190" t="s">
        <v>4</v>
      </c>
      <c r="E742" s="190" t="s">
        <v>13</v>
      </c>
      <c r="F742" s="191"/>
    </row>
    <row r="743">
      <c r="A743" s="243"/>
      <c r="B743" s="243" t="s">
        <v>220</v>
      </c>
      <c r="C743" s="244" t="s">
        <v>221</v>
      </c>
      <c r="D743" s="190" t="s">
        <v>4</v>
      </c>
      <c r="E743" s="190" t="s">
        <v>14</v>
      </c>
      <c r="F743" s="191"/>
    </row>
    <row r="744">
      <c r="A744" s="243"/>
      <c r="B744" s="243" t="s">
        <v>220</v>
      </c>
      <c r="C744" s="244" t="s">
        <v>221</v>
      </c>
      <c r="D744" s="190" t="s">
        <v>4</v>
      </c>
      <c r="E744" s="190" t="s">
        <v>15</v>
      </c>
      <c r="F744" s="191"/>
    </row>
    <row r="745">
      <c r="A745" s="243"/>
      <c r="B745" s="243" t="s">
        <v>220</v>
      </c>
      <c r="C745" s="244" t="s">
        <v>221</v>
      </c>
      <c r="D745" s="190" t="s">
        <v>4</v>
      </c>
      <c r="E745" s="190" t="s">
        <v>16</v>
      </c>
      <c r="F745" s="191"/>
    </row>
    <row r="746">
      <c r="A746" s="243"/>
      <c r="B746" s="243" t="s">
        <v>220</v>
      </c>
      <c r="C746" s="244" t="s">
        <v>221</v>
      </c>
      <c r="D746" s="190" t="s">
        <v>4</v>
      </c>
      <c r="E746" s="190" t="s">
        <v>17</v>
      </c>
      <c r="F746" s="191"/>
    </row>
    <row r="747">
      <c r="A747" s="243"/>
      <c r="B747" s="243" t="s">
        <v>220</v>
      </c>
      <c r="C747" s="244" t="s">
        <v>221</v>
      </c>
      <c r="D747" s="190" t="s">
        <v>4</v>
      </c>
      <c r="E747" s="190" t="s">
        <v>18</v>
      </c>
      <c r="F747" s="191"/>
    </row>
    <row r="748">
      <c r="A748" s="243"/>
      <c r="B748" s="243" t="s">
        <v>220</v>
      </c>
      <c r="C748" s="244" t="s">
        <v>221</v>
      </c>
      <c r="D748" s="190" t="s">
        <v>4</v>
      </c>
      <c r="E748" s="190" t="s">
        <v>19</v>
      </c>
      <c r="F748" s="191"/>
    </row>
    <row r="749">
      <c r="A749" s="243"/>
      <c r="B749" s="243" t="s">
        <v>220</v>
      </c>
      <c r="C749" s="244" t="s">
        <v>221</v>
      </c>
      <c r="D749" s="190" t="s">
        <v>4</v>
      </c>
      <c r="E749" s="190" t="s">
        <v>20</v>
      </c>
      <c r="F749" s="191"/>
    </row>
    <row r="750">
      <c r="A750" s="243"/>
      <c r="B750" s="243" t="s">
        <v>220</v>
      </c>
      <c r="C750" s="244" t="s">
        <v>221</v>
      </c>
      <c r="D750" s="190" t="s">
        <v>7</v>
      </c>
      <c r="E750" s="190" t="s">
        <v>21</v>
      </c>
      <c r="F750" s="191">
        <v>0.0</v>
      </c>
    </row>
    <row r="751">
      <c r="A751" s="243"/>
      <c r="B751" s="243" t="s">
        <v>220</v>
      </c>
      <c r="C751" s="244" t="s">
        <v>221</v>
      </c>
      <c r="D751" s="190" t="s">
        <v>7</v>
      </c>
      <c r="E751" s="190" t="s">
        <v>161</v>
      </c>
      <c r="F751" s="191"/>
    </row>
    <row r="752">
      <c r="A752" s="243"/>
      <c r="B752" s="243" t="s">
        <v>220</v>
      </c>
      <c r="C752" s="244" t="s">
        <v>221</v>
      </c>
      <c r="D752" s="190" t="s">
        <v>7</v>
      </c>
      <c r="E752" s="190" t="s">
        <v>162</v>
      </c>
      <c r="F752" s="191"/>
    </row>
    <row r="753">
      <c r="A753" s="243"/>
      <c r="B753" s="243" t="s">
        <v>220</v>
      </c>
      <c r="C753" s="244" t="s">
        <v>221</v>
      </c>
      <c r="D753" s="190" t="s">
        <v>7</v>
      </c>
      <c r="E753" s="190" t="s">
        <v>163</v>
      </c>
      <c r="F753" s="191"/>
    </row>
    <row r="754">
      <c r="A754" s="243"/>
      <c r="B754" s="243" t="s">
        <v>220</v>
      </c>
      <c r="C754" s="244" t="s">
        <v>221</v>
      </c>
      <c r="D754" s="190" t="s">
        <v>7</v>
      </c>
      <c r="E754" s="190" t="s">
        <v>164</v>
      </c>
      <c r="F754" s="191"/>
    </row>
    <row r="755">
      <c r="A755" s="243"/>
      <c r="B755" s="243" t="s">
        <v>220</v>
      </c>
      <c r="C755" s="244" t="s">
        <v>221</v>
      </c>
      <c r="D755" s="190" t="s">
        <v>7</v>
      </c>
      <c r="E755" s="190" t="s">
        <v>165</v>
      </c>
      <c r="F755" s="191"/>
    </row>
    <row r="756">
      <c r="A756" s="243"/>
      <c r="B756" s="243" t="s">
        <v>220</v>
      </c>
      <c r="C756" s="244" t="s">
        <v>221</v>
      </c>
      <c r="D756" s="190" t="s">
        <v>7</v>
      </c>
      <c r="E756" s="190" t="s">
        <v>166</v>
      </c>
      <c r="F756" s="191"/>
    </row>
    <row r="757">
      <c r="A757" s="243"/>
      <c r="B757" s="243" t="s">
        <v>220</v>
      </c>
      <c r="C757" s="244" t="s">
        <v>221</v>
      </c>
      <c r="D757" s="190" t="s">
        <v>7</v>
      </c>
      <c r="E757" s="190" t="s">
        <v>167</v>
      </c>
      <c r="F757" s="191"/>
    </row>
    <row r="758">
      <c r="A758" s="243"/>
      <c r="B758" s="243" t="s">
        <v>220</v>
      </c>
      <c r="C758" s="244" t="s">
        <v>221</v>
      </c>
      <c r="D758" s="190" t="s">
        <v>7</v>
      </c>
      <c r="E758" s="190" t="s">
        <v>20</v>
      </c>
      <c r="F758" s="191"/>
    </row>
    <row r="759">
      <c r="A759" s="191" t="s">
        <v>223</v>
      </c>
      <c r="B759" s="243" t="s">
        <v>224</v>
      </c>
      <c r="C759" s="244" t="s">
        <v>221</v>
      </c>
      <c r="D759" s="243" t="s">
        <v>4</v>
      </c>
      <c r="E759" s="190" t="s">
        <v>21</v>
      </c>
      <c r="F759" s="192">
        <v>140.0</v>
      </c>
    </row>
    <row r="760">
      <c r="A760" s="243"/>
      <c r="B760" s="243" t="s">
        <v>224</v>
      </c>
      <c r="C760" s="244" t="s">
        <v>221</v>
      </c>
      <c r="D760" s="190" t="s">
        <v>4</v>
      </c>
      <c r="E760" s="190" t="s">
        <v>13</v>
      </c>
      <c r="F760" s="191"/>
    </row>
    <row r="761">
      <c r="A761" s="243"/>
      <c r="B761" s="243" t="s">
        <v>224</v>
      </c>
      <c r="C761" s="244" t="s">
        <v>221</v>
      </c>
      <c r="D761" s="190" t="s">
        <v>4</v>
      </c>
      <c r="E761" s="190" t="s">
        <v>14</v>
      </c>
      <c r="F761" s="191"/>
    </row>
    <row r="762">
      <c r="A762" s="243"/>
      <c r="B762" s="243" t="s">
        <v>224</v>
      </c>
      <c r="C762" s="244" t="s">
        <v>221</v>
      </c>
      <c r="D762" s="190" t="s">
        <v>4</v>
      </c>
      <c r="E762" s="190" t="s">
        <v>15</v>
      </c>
      <c r="F762" s="191"/>
    </row>
    <row r="763">
      <c r="A763" s="243"/>
      <c r="B763" s="243" t="s">
        <v>224</v>
      </c>
      <c r="C763" s="244" t="s">
        <v>221</v>
      </c>
      <c r="D763" s="190" t="s">
        <v>4</v>
      </c>
      <c r="E763" s="190" t="s">
        <v>16</v>
      </c>
      <c r="F763" s="191"/>
    </row>
    <row r="764">
      <c r="A764" s="243"/>
      <c r="B764" s="243" t="s">
        <v>224</v>
      </c>
      <c r="C764" s="244" t="s">
        <v>221</v>
      </c>
      <c r="D764" s="190" t="s">
        <v>4</v>
      </c>
      <c r="E764" s="190" t="s">
        <v>17</v>
      </c>
      <c r="F764" s="191"/>
    </row>
    <row r="765">
      <c r="A765" s="243"/>
      <c r="B765" s="243" t="s">
        <v>224</v>
      </c>
      <c r="C765" s="244" t="s">
        <v>221</v>
      </c>
      <c r="D765" s="190" t="s">
        <v>4</v>
      </c>
      <c r="E765" s="190" t="s">
        <v>18</v>
      </c>
      <c r="F765" s="191"/>
    </row>
    <row r="766">
      <c r="A766" s="243"/>
      <c r="B766" s="243" t="s">
        <v>224</v>
      </c>
      <c r="C766" s="244" t="s">
        <v>221</v>
      </c>
      <c r="D766" s="190" t="s">
        <v>4</v>
      </c>
      <c r="E766" s="190" t="s">
        <v>19</v>
      </c>
      <c r="F766" s="191"/>
    </row>
    <row r="767">
      <c r="A767" s="243"/>
      <c r="B767" s="243" t="s">
        <v>224</v>
      </c>
      <c r="C767" s="244" t="s">
        <v>221</v>
      </c>
      <c r="D767" s="190" t="s">
        <v>4</v>
      </c>
      <c r="E767" s="190" t="s">
        <v>20</v>
      </c>
      <c r="F767" s="191"/>
    </row>
    <row r="768">
      <c r="A768" s="243"/>
      <c r="B768" s="243" t="s">
        <v>224</v>
      </c>
      <c r="C768" s="244" t="s">
        <v>221</v>
      </c>
      <c r="D768" s="190" t="s">
        <v>7</v>
      </c>
      <c r="E768" s="190" t="s">
        <v>21</v>
      </c>
      <c r="F768" s="191">
        <v>0.0</v>
      </c>
    </row>
    <row r="769">
      <c r="A769" s="243"/>
      <c r="B769" s="243" t="s">
        <v>224</v>
      </c>
      <c r="C769" s="244" t="s">
        <v>221</v>
      </c>
      <c r="D769" s="190" t="s">
        <v>7</v>
      </c>
      <c r="E769" s="190" t="s">
        <v>161</v>
      </c>
      <c r="F769" s="191"/>
    </row>
    <row r="770">
      <c r="A770" s="243"/>
      <c r="B770" s="243" t="s">
        <v>224</v>
      </c>
      <c r="C770" s="244" t="s">
        <v>221</v>
      </c>
      <c r="D770" s="190" t="s">
        <v>7</v>
      </c>
      <c r="E770" s="190" t="s">
        <v>162</v>
      </c>
      <c r="F770" s="191"/>
    </row>
    <row r="771">
      <c r="A771" s="243"/>
      <c r="B771" s="243" t="s">
        <v>224</v>
      </c>
      <c r="C771" s="244" t="s">
        <v>221</v>
      </c>
      <c r="D771" s="190" t="s">
        <v>7</v>
      </c>
      <c r="E771" s="190" t="s">
        <v>163</v>
      </c>
      <c r="F771" s="191"/>
    </row>
    <row r="772">
      <c r="A772" s="243"/>
      <c r="B772" s="243" t="s">
        <v>224</v>
      </c>
      <c r="C772" s="244" t="s">
        <v>221</v>
      </c>
      <c r="D772" s="190" t="s">
        <v>7</v>
      </c>
      <c r="E772" s="190" t="s">
        <v>164</v>
      </c>
      <c r="F772" s="191"/>
    </row>
    <row r="773">
      <c r="A773" s="243"/>
      <c r="B773" s="243" t="s">
        <v>224</v>
      </c>
      <c r="C773" s="244" t="s">
        <v>221</v>
      </c>
      <c r="D773" s="190" t="s">
        <v>7</v>
      </c>
      <c r="E773" s="190" t="s">
        <v>165</v>
      </c>
      <c r="F773" s="191"/>
    </row>
    <row r="774">
      <c r="A774" s="243"/>
      <c r="B774" s="243" t="s">
        <v>224</v>
      </c>
      <c r="C774" s="244" t="s">
        <v>221</v>
      </c>
      <c r="D774" s="190" t="s">
        <v>7</v>
      </c>
      <c r="E774" s="190" t="s">
        <v>166</v>
      </c>
      <c r="F774" s="191"/>
    </row>
    <row r="775">
      <c r="A775" s="243"/>
      <c r="B775" s="243" t="s">
        <v>224</v>
      </c>
      <c r="C775" s="244" t="s">
        <v>221</v>
      </c>
      <c r="D775" s="190" t="s">
        <v>7</v>
      </c>
      <c r="E775" s="190" t="s">
        <v>167</v>
      </c>
      <c r="F775" s="191"/>
    </row>
    <row r="776">
      <c r="A776" s="243"/>
      <c r="B776" s="243" t="s">
        <v>224</v>
      </c>
      <c r="C776" s="244" t="s">
        <v>221</v>
      </c>
      <c r="D776" s="190" t="s">
        <v>7</v>
      </c>
      <c r="E776" s="190" t="s">
        <v>20</v>
      </c>
      <c r="F776" s="191"/>
    </row>
    <row r="777">
      <c r="A777" s="191">
        <v>86.0</v>
      </c>
      <c r="B777" s="243" t="s">
        <v>234</v>
      </c>
      <c r="C777" s="244" t="s">
        <v>221</v>
      </c>
      <c r="D777" s="243" t="s">
        <v>4</v>
      </c>
      <c r="E777" s="190" t="s">
        <v>21</v>
      </c>
      <c r="F777" s="192">
        <v>285.0</v>
      </c>
    </row>
    <row r="778">
      <c r="A778" s="243"/>
      <c r="B778" s="243" t="s">
        <v>234</v>
      </c>
      <c r="C778" s="244" t="s">
        <v>221</v>
      </c>
      <c r="D778" s="190" t="s">
        <v>4</v>
      </c>
      <c r="E778" s="190" t="s">
        <v>13</v>
      </c>
      <c r="F778" s="191"/>
    </row>
    <row r="779">
      <c r="A779" s="243"/>
      <c r="B779" s="243" t="s">
        <v>234</v>
      </c>
      <c r="C779" s="244" t="s">
        <v>221</v>
      </c>
      <c r="D779" s="190" t="s">
        <v>4</v>
      </c>
      <c r="E779" s="190" t="s">
        <v>14</v>
      </c>
      <c r="F779" s="191"/>
    </row>
    <row r="780">
      <c r="A780" s="243"/>
      <c r="B780" s="243" t="s">
        <v>234</v>
      </c>
      <c r="C780" s="244" t="s">
        <v>221</v>
      </c>
      <c r="D780" s="190" t="s">
        <v>4</v>
      </c>
      <c r="E780" s="190" t="s">
        <v>15</v>
      </c>
      <c r="F780" s="191"/>
    </row>
    <row r="781">
      <c r="A781" s="243"/>
      <c r="B781" s="243" t="s">
        <v>234</v>
      </c>
      <c r="C781" s="244" t="s">
        <v>221</v>
      </c>
      <c r="D781" s="190" t="s">
        <v>4</v>
      </c>
      <c r="E781" s="190" t="s">
        <v>16</v>
      </c>
      <c r="F781" s="191"/>
    </row>
    <row r="782">
      <c r="A782" s="243"/>
      <c r="B782" s="243" t="s">
        <v>234</v>
      </c>
      <c r="C782" s="244" t="s">
        <v>221</v>
      </c>
      <c r="D782" s="190" t="s">
        <v>4</v>
      </c>
      <c r="E782" s="190" t="s">
        <v>17</v>
      </c>
      <c r="F782" s="191"/>
    </row>
    <row r="783">
      <c r="A783" s="243"/>
      <c r="B783" s="243" t="s">
        <v>234</v>
      </c>
      <c r="C783" s="244" t="s">
        <v>221</v>
      </c>
      <c r="D783" s="190" t="s">
        <v>4</v>
      </c>
      <c r="E783" s="190" t="s">
        <v>18</v>
      </c>
      <c r="F783" s="191"/>
    </row>
    <row r="784">
      <c r="A784" s="243"/>
      <c r="B784" s="243" t="s">
        <v>234</v>
      </c>
      <c r="C784" s="244" t="s">
        <v>221</v>
      </c>
      <c r="D784" s="190" t="s">
        <v>4</v>
      </c>
      <c r="E784" s="190" t="s">
        <v>19</v>
      </c>
      <c r="F784" s="191"/>
    </row>
    <row r="785">
      <c r="A785" s="243"/>
      <c r="B785" s="243" t="s">
        <v>234</v>
      </c>
      <c r="C785" s="244" t="s">
        <v>221</v>
      </c>
      <c r="D785" s="190" t="s">
        <v>4</v>
      </c>
      <c r="E785" s="190" t="s">
        <v>20</v>
      </c>
      <c r="F785" s="191"/>
    </row>
    <row r="786">
      <c r="A786" s="243"/>
      <c r="B786" s="243" t="s">
        <v>234</v>
      </c>
      <c r="C786" s="244" t="s">
        <v>221</v>
      </c>
      <c r="D786" s="190" t="s">
        <v>7</v>
      </c>
      <c r="E786" s="190" t="s">
        <v>21</v>
      </c>
      <c r="F786" s="191">
        <v>0.0</v>
      </c>
    </row>
    <row r="787">
      <c r="A787" s="243"/>
      <c r="B787" s="243" t="s">
        <v>234</v>
      </c>
      <c r="C787" s="244" t="s">
        <v>221</v>
      </c>
      <c r="D787" s="190" t="s">
        <v>7</v>
      </c>
      <c r="E787" s="190" t="s">
        <v>161</v>
      </c>
      <c r="F787" s="191"/>
    </row>
    <row r="788">
      <c r="A788" s="243"/>
      <c r="B788" s="243" t="s">
        <v>234</v>
      </c>
      <c r="C788" s="244" t="s">
        <v>221</v>
      </c>
      <c r="D788" s="190" t="s">
        <v>7</v>
      </c>
      <c r="E788" s="190" t="s">
        <v>162</v>
      </c>
      <c r="F788" s="191"/>
    </row>
    <row r="789">
      <c r="A789" s="243"/>
      <c r="B789" s="243" t="s">
        <v>234</v>
      </c>
      <c r="C789" s="244" t="s">
        <v>221</v>
      </c>
      <c r="D789" s="190" t="s">
        <v>7</v>
      </c>
      <c r="E789" s="190" t="s">
        <v>163</v>
      </c>
      <c r="F789" s="191"/>
    </row>
    <row r="790">
      <c r="A790" s="243"/>
      <c r="B790" s="243" t="s">
        <v>234</v>
      </c>
      <c r="C790" s="244" t="s">
        <v>221</v>
      </c>
      <c r="D790" s="190" t="s">
        <v>7</v>
      </c>
      <c r="E790" s="190" t="s">
        <v>164</v>
      </c>
      <c r="F790" s="191"/>
    </row>
    <row r="791">
      <c r="A791" s="243"/>
      <c r="B791" s="243" t="s">
        <v>234</v>
      </c>
      <c r="C791" s="244" t="s">
        <v>221</v>
      </c>
      <c r="D791" s="190" t="s">
        <v>7</v>
      </c>
      <c r="E791" s="190" t="s">
        <v>165</v>
      </c>
      <c r="F791" s="191"/>
    </row>
    <row r="792">
      <c r="A792" s="243"/>
      <c r="B792" s="243" t="s">
        <v>234</v>
      </c>
      <c r="C792" s="244" t="s">
        <v>221</v>
      </c>
      <c r="D792" s="190" t="s">
        <v>7</v>
      </c>
      <c r="E792" s="190" t="s">
        <v>166</v>
      </c>
      <c r="F792" s="191"/>
    </row>
    <row r="793">
      <c r="A793" s="243"/>
      <c r="B793" s="243" t="s">
        <v>234</v>
      </c>
      <c r="C793" s="244" t="s">
        <v>221</v>
      </c>
      <c r="D793" s="190" t="s">
        <v>7</v>
      </c>
      <c r="E793" s="190" t="s">
        <v>167</v>
      </c>
      <c r="F793" s="191"/>
    </row>
    <row r="794">
      <c r="A794" s="243"/>
      <c r="B794" s="243" t="s">
        <v>234</v>
      </c>
      <c r="C794" s="244" t="s">
        <v>221</v>
      </c>
      <c r="D794" s="190" t="s">
        <v>7</v>
      </c>
      <c r="E794" s="190" t="s">
        <v>20</v>
      </c>
      <c r="F794" s="191"/>
    </row>
    <row r="795">
      <c r="A795" s="191">
        <v>87.0</v>
      </c>
      <c r="B795" s="243" t="s">
        <v>239</v>
      </c>
      <c r="C795" s="244" t="s">
        <v>221</v>
      </c>
      <c r="D795" s="243" t="s">
        <v>4</v>
      </c>
      <c r="E795" s="190" t="s">
        <v>21</v>
      </c>
      <c r="F795" s="192">
        <v>160.0</v>
      </c>
    </row>
    <row r="796">
      <c r="A796" s="243"/>
      <c r="B796" s="243" t="s">
        <v>239</v>
      </c>
      <c r="C796" s="244" t="s">
        <v>221</v>
      </c>
      <c r="D796" s="190" t="s">
        <v>4</v>
      </c>
      <c r="E796" s="190" t="s">
        <v>13</v>
      </c>
      <c r="F796" s="191"/>
    </row>
    <row r="797">
      <c r="A797" s="243"/>
      <c r="B797" s="243" t="s">
        <v>239</v>
      </c>
      <c r="C797" s="244" t="s">
        <v>221</v>
      </c>
      <c r="D797" s="190" t="s">
        <v>4</v>
      </c>
      <c r="E797" s="190" t="s">
        <v>14</v>
      </c>
      <c r="F797" s="191"/>
    </row>
    <row r="798">
      <c r="A798" s="243"/>
      <c r="B798" s="243" t="s">
        <v>239</v>
      </c>
      <c r="C798" s="244" t="s">
        <v>221</v>
      </c>
      <c r="D798" s="190" t="s">
        <v>4</v>
      </c>
      <c r="E798" s="190" t="s">
        <v>15</v>
      </c>
      <c r="F798" s="191"/>
    </row>
    <row r="799">
      <c r="A799" s="243"/>
      <c r="B799" s="243" t="s">
        <v>239</v>
      </c>
      <c r="C799" s="244" t="s">
        <v>221</v>
      </c>
      <c r="D799" s="190" t="s">
        <v>4</v>
      </c>
      <c r="E799" s="190" t="s">
        <v>16</v>
      </c>
      <c r="F799" s="191"/>
    </row>
    <row r="800">
      <c r="A800" s="243"/>
      <c r="B800" s="243" t="s">
        <v>239</v>
      </c>
      <c r="C800" s="244" t="s">
        <v>221</v>
      </c>
      <c r="D800" s="190" t="s">
        <v>4</v>
      </c>
      <c r="E800" s="190" t="s">
        <v>17</v>
      </c>
      <c r="F800" s="191"/>
    </row>
    <row r="801">
      <c r="A801" s="243"/>
      <c r="B801" s="243" t="s">
        <v>239</v>
      </c>
      <c r="C801" s="244" t="s">
        <v>221</v>
      </c>
      <c r="D801" s="190" t="s">
        <v>4</v>
      </c>
      <c r="E801" s="190" t="s">
        <v>18</v>
      </c>
      <c r="F801" s="191"/>
    </row>
    <row r="802">
      <c r="A802" s="243"/>
      <c r="B802" s="243" t="s">
        <v>239</v>
      </c>
      <c r="C802" s="244" t="s">
        <v>221</v>
      </c>
      <c r="D802" s="190" t="s">
        <v>4</v>
      </c>
      <c r="E802" s="190" t="s">
        <v>19</v>
      </c>
      <c r="F802" s="191"/>
    </row>
    <row r="803">
      <c r="A803" s="243"/>
      <c r="B803" s="243" t="s">
        <v>239</v>
      </c>
      <c r="C803" s="244" t="s">
        <v>221</v>
      </c>
      <c r="D803" s="190" t="s">
        <v>4</v>
      </c>
      <c r="E803" s="190" t="s">
        <v>20</v>
      </c>
      <c r="F803" s="191"/>
    </row>
    <row r="804">
      <c r="A804" s="243"/>
      <c r="B804" s="243" t="s">
        <v>239</v>
      </c>
      <c r="C804" s="244" t="s">
        <v>221</v>
      </c>
      <c r="D804" s="190" t="s">
        <v>7</v>
      </c>
      <c r="E804" s="190" t="s">
        <v>21</v>
      </c>
      <c r="F804" s="191">
        <v>0.0</v>
      </c>
    </row>
    <row r="805">
      <c r="A805" s="243"/>
      <c r="B805" s="243" t="s">
        <v>239</v>
      </c>
      <c r="C805" s="244" t="s">
        <v>221</v>
      </c>
      <c r="D805" s="190" t="s">
        <v>7</v>
      </c>
      <c r="E805" s="190" t="s">
        <v>161</v>
      </c>
      <c r="F805" s="191"/>
    </row>
    <row r="806">
      <c r="A806" s="243"/>
      <c r="B806" s="243" t="s">
        <v>239</v>
      </c>
      <c r="C806" s="244" t="s">
        <v>221</v>
      </c>
      <c r="D806" s="190" t="s">
        <v>7</v>
      </c>
      <c r="E806" s="190" t="s">
        <v>162</v>
      </c>
      <c r="F806" s="191"/>
    </row>
    <row r="807">
      <c r="A807" s="243"/>
      <c r="B807" s="243" t="s">
        <v>239</v>
      </c>
      <c r="C807" s="244" t="s">
        <v>221</v>
      </c>
      <c r="D807" s="190" t="s">
        <v>7</v>
      </c>
      <c r="E807" s="190" t="s">
        <v>163</v>
      </c>
      <c r="F807" s="191"/>
    </row>
    <row r="808">
      <c r="A808" s="243"/>
      <c r="B808" s="243" t="s">
        <v>239</v>
      </c>
      <c r="C808" s="244" t="s">
        <v>221</v>
      </c>
      <c r="D808" s="190" t="s">
        <v>7</v>
      </c>
      <c r="E808" s="190" t="s">
        <v>164</v>
      </c>
      <c r="F808" s="191"/>
    </row>
    <row r="809">
      <c r="A809" s="243"/>
      <c r="B809" s="243" t="s">
        <v>239</v>
      </c>
      <c r="C809" s="244" t="s">
        <v>221</v>
      </c>
      <c r="D809" s="190" t="s">
        <v>7</v>
      </c>
      <c r="E809" s="190" t="s">
        <v>165</v>
      </c>
      <c r="F809" s="191"/>
    </row>
    <row r="810">
      <c r="A810" s="243"/>
      <c r="B810" s="243" t="s">
        <v>239</v>
      </c>
      <c r="C810" s="244" t="s">
        <v>221</v>
      </c>
      <c r="D810" s="190" t="s">
        <v>7</v>
      </c>
      <c r="E810" s="190" t="s">
        <v>166</v>
      </c>
      <c r="F810" s="191"/>
    </row>
    <row r="811">
      <c r="A811" s="243"/>
      <c r="B811" s="243" t="s">
        <v>239</v>
      </c>
      <c r="C811" s="244" t="s">
        <v>221</v>
      </c>
      <c r="D811" s="190" t="s">
        <v>7</v>
      </c>
      <c r="E811" s="190" t="s">
        <v>167</v>
      </c>
      <c r="F811" s="191"/>
    </row>
    <row r="812">
      <c r="A812" s="243"/>
      <c r="B812" s="243" t="s">
        <v>239</v>
      </c>
      <c r="C812" s="244" t="s">
        <v>221</v>
      </c>
      <c r="D812" s="190" t="s">
        <v>7</v>
      </c>
      <c r="E812" s="190" t="s">
        <v>20</v>
      </c>
      <c r="F812" s="191"/>
    </row>
    <row r="813">
      <c r="A813" s="191" t="s">
        <v>243</v>
      </c>
      <c r="B813" s="243" t="s">
        <v>244</v>
      </c>
      <c r="C813" s="245" t="s">
        <v>221</v>
      </c>
      <c r="D813" s="243" t="s">
        <v>4</v>
      </c>
      <c r="E813" s="190" t="s">
        <v>21</v>
      </c>
      <c r="F813" s="192">
        <v>275.0</v>
      </c>
    </row>
    <row r="814">
      <c r="A814" s="243"/>
      <c r="B814" s="243" t="s">
        <v>244</v>
      </c>
      <c r="C814" s="245" t="s">
        <v>221</v>
      </c>
      <c r="D814" s="190" t="s">
        <v>4</v>
      </c>
      <c r="E814" s="190" t="s">
        <v>13</v>
      </c>
      <c r="F814" s="191"/>
    </row>
    <row r="815">
      <c r="A815" s="243"/>
      <c r="B815" s="243" t="s">
        <v>244</v>
      </c>
      <c r="C815" s="245" t="s">
        <v>221</v>
      </c>
      <c r="D815" s="190" t="s">
        <v>4</v>
      </c>
      <c r="E815" s="190" t="s">
        <v>14</v>
      </c>
      <c r="F815" s="191"/>
    </row>
    <row r="816">
      <c r="A816" s="243"/>
      <c r="B816" s="243" t="s">
        <v>244</v>
      </c>
      <c r="C816" s="245" t="s">
        <v>221</v>
      </c>
      <c r="D816" s="190" t="s">
        <v>4</v>
      </c>
      <c r="E816" s="190" t="s">
        <v>15</v>
      </c>
      <c r="F816" s="191"/>
    </row>
    <row r="817">
      <c r="A817" s="243"/>
      <c r="B817" s="243" t="s">
        <v>244</v>
      </c>
      <c r="C817" s="245" t="s">
        <v>221</v>
      </c>
      <c r="D817" s="190" t="s">
        <v>4</v>
      </c>
      <c r="E817" s="190" t="s">
        <v>16</v>
      </c>
      <c r="F817" s="191"/>
    </row>
    <row r="818">
      <c r="A818" s="243"/>
      <c r="B818" s="243" t="s">
        <v>244</v>
      </c>
      <c r="C818" s="245" t="s">
        <v>221</v>
      </c>
      <c r="D818" s="190" t="s">
        <v>4</v>
      </c>
      <c r="E818" s="190" t="s">
        <v>17</v>
      </c>
      <c r="F818" s="191"/>
    </row>
    <row r="819">
      <c r="A819" s="243"/>
      <c r="B819" s="243" t="s">
        <v>244</v>
      </c>
      <c r="C819" s="245" t="s">
        <v>221</v>
      </c>
      <c r="D819" s="190" t="s">
        <v>4</v>
      </c>
      <c r="E819" s="190" t="s">
        <v>18</v>
      </c>
      <c r="F819" s="191"/>
    </row>
    <row r="820">
      <c r="A820" s="243"/>
      <c r="B820" s="243" t="s">
        <v>244</v>
      </c>
      <c r="C820" s="245" t="s">
        <v>221</v>
      </c>
      <c r="D820" s="190" t="s">
        <v>4</v>
      </c>
      <c r="E820" s="190" t="s">
        <v>19</v>
      </c>
      <c r="F820" s="191"/>
    </row>
    <row r="821">
      <c r="A821" s="243"/>
      <c r="B821" s="243" t="s">
        <v>244</v>
      </c>
      <c r="C821" s="245" t="s">
        <v>221</v>
      </c>
      <c r="D821" s="190" t="s">
        <v>4</v>
      </c>
      <c r="E821" s="190" t="s">
        <v>20</v>
      </c>
      <c r="F821" s="191"/>
    </row>
    <row r="822">
      <c r="A822" s="243"/>
      <c r="B822" s="243" t="s">
        <v>244</v>
      </c>
      <c r="C822" s="245" t="s">
        <v>221</v>
      </c>
      <c r="D822" s="190" t="s">
        <v>7</v>
      </c>
      <c r="E822" s="190" t="s">
        <v>21</v>
      </c>
      <c r="F822" s="191">
        <v>2720.0</v>
      </c>
    </row>
    <row r="823">
      <c r="A823" s="243"/>
      <c r="B823" s="243" t="s">
        <v>244</v>
      </c>
      <c r="C823" s="245" t="s">
        <v>221</v>
      </c>
      <c r="D823" s="190" t="s">
        <v>7</v>
      </c>
      <c r="E823" s="190" t="s">
        <v>161</v>
      </c>
      <c r="F823" s="191"/>
    </row>
    <row r="824">
      <c r="A824" s="243"/>
      <c r="B824" s="243" t="s">
        <v>244</v>
      </c>
      <c r="C824" s="245" t="s">
        <v>221</v>
      </c>
      <c r="D824" s="190" t="s">
        <v>7</v>
      </c>
      <c r="E824" s="190" t="s">
        <v>162</v>
      </c>
      <c r="F824" s="191"/>
    </row>
    <row r="825">
      <c r="A825" s="243"/>
      <c r="B825" s="243" t="s">
        <v>244</v>
      </c>
      <c r="C825" s="245" t="s">
        <v>221</v>
      </c>
      <c r="D825" s="190" t="s">
        <v>7</v>
      </c>
      <c r="E825" s="190" t="s">
        <v>163</v>
      </c>
      <c r="F825" s="191"/>
    </row>
    <row r="826">
      <c r="A826" s="243"/>
      <c r="B826" s="243" t="s">
        <v>244</v>
      </c>
      <c r="C826" s="245" t="s">
        <v>221</v>
      </c>
      <c r="D826" s="190" t="s">
        <v>7</v>
      </c>
      <c r="E826" s="190" t="s">
        <v>164</v>
      </c>
      <c r="F826" s="191"/>
    </row>
    <row r="827">
      <c r="A827" s="243"/>
      <c r="B827" s="243" t="s">
        <v>244</v>
      </c>
      <c r="C827" s="245" t="s">
        <v>221</v>
      </c>
      <c r="D827" s="190" t="s">
        <v>7</v>
      </c>
      <c r="E827" s="190" t="s">
        <v>165</v>
      </c>
      <c r="F827" s="191"/>
    </row>
    <row r="828">
      <c r="A828" s="243"/>
      <c r="B828" s="243" t="s">
        <v>244</v>
      </c>
      <c r="C828" s="245" t="s">
        <v>221</v>
      </c>
      <c r="D828" s="190" t="s">
        <v>7</v>
      </c>
      <c r="E828" s="190" t="s">
        <v>166</v>
      </c>
      <c r="F828" s="191"/>
    </row>
    <row r="829">
      <c r="A829" s="243"/>
      <c r="B829" s="243" t="s">
        <v>244</v>
      </c>
      <c r="C829" s="245" t="s">
        <v>221</v>
      </c>
      <c r="D829" s="190" t="s">
        <v>7</v>
      </c>
      <c r="E829" s="190" t="s">
        <v>167</v>
      </c>
      <c r="F829" s="191"/>
    </row>
    <row r="830">
      <c r="A830" s="243"/>
      <c r="B830" s="243" t="s">
        <v>244</v>
      </c>
      <c r="C830" s="245" t="s">
        <v>221</v>
      </c>
      <c r="D830" s="190" t="s">
        <v>7</v>
      </c>
      <c r="E830" s="190" t="s">
        <v>20</v>
      </c>
      <c r="F830" s="191"/>
    </row>
    <row r="831">
      <c r="A831" s="191">
        <v>88.0</v>
      </c>
      <c r="B831" s="243" t="s">
        <v>249</v>
      </c>
      <c r="C831" s="244" t="s">
        <v>221</v>
      </c>
      <c r="D831" s="243" t="s">
        <v>4</v>
      </c>
      <c r="E831" s="190" t="s">
        <v>21</v>
      </c>
      <c r="F831" s="192">
        <v>80.0</v>
      </c>
    </row>
    <row r="832">
      <c r="A832" s="243"/>
      <c r="B832" s="243" t="s">
        <v>249</v>
      </c>
      <c r="C832" s="244" t="s">
        <v>221</v>
      </c>
      <c r="D832" s="190" t="s">
        <v>4</v>
      </c>
      <c r="E832" s="190" t="s">
        <v>13</v>
      </c>
      <c r="F832" s="191">
        <v>0.0</v>
      </c>
    </row>
    <row r="833">
      <c r="A833" s="243"/>
      <c r="B833" s="243" t="s">
        <v>249</v>
      </c>
      <c r="C833" s="244" t="s">
        <v>221</v>
      </c>
      <c r="D833" s="190" t="s">
        <v>4</v>
      </c>
      <c r="E833" s="190" t="s">
        <v>14</v>
      </c>
      <c r="F833" s="191"/>
    </row>
    <row r="834">
      <c r="A834" s="243"/>
      <c r="B834" s="243" t="s">
        <v>249</v>
      </c>
      <c r="C834" s="244" t="s">
        <v>221</v>
      </c>
      <c r="D834" s="190" t="s">
        <v>4</v>
      </c>
      <c r="E834" s="190" t="s">
        <v>15</v>
      </c>
      <c r="F834" s="191">
        <v>0.0</v>
      </c>
    </row>
    <row r="835">
      <c r="A835" s="243"/>
      <c r="B835" s="243" t="s">
        <v>249</v>
      </c>
      <c r="C835" s="244" t="s">
        <v>221</v>
      </c>
      <c r="D835" s="190" t="s">
        <v>4</v>
      </c>
      <c r="E835" s="190" t="s">
        <v>16</v>
      </c>
      <c r="F835" s="191">
        <v>0.0</v>
      </c>
    </row>
    <row r="836">
      <c r="A836" s="243"/>
      <c r="B836" s="243" t="s">
        <v>249</v>
      </c>
      <c r="C836" s="244" t="s">
        <v>221</v>
      </c>
      <c r="D836" s="190" t="s">
        <v>4</v>
      </c>
      <c r="E836" s="190" t="s">
        <v>17</v>
      </c>
      <c r="F836" s="191">
        <v>0.0</v>
      </c>
    </row>
    <row r="837">
      <c r="A837" s="243"/>
      <c r="B837" s="243" t="s">
        <v>249</v>
      </c>
      <c r="C837" s="244" t="s">
        <v>221</v>
      </c>
      <c r="D837" s="190" t="s">
        <v>4</v>
      </c>
      <c r="E837" s="190" t="s">
        <v>18</v>
      </c>
      <c r="F837" s="191">
        <v>0.0</v>
      </c>
    </row>
    <row r="838">
      <c r="A838" s="243"/>
      <c r="B838" s="243" t="s">
        <v>249</v>
      </c>
      <c r="C838" s="244" t="s">
        <v>221</v>
      </c>
      <c r="D838" s="190" t="s">
        <v>4</v>
      </c>
      <c r="E838" s="190" t="s">
        <v>19</v>
      </c>
      <c r="F838" s="191"/>
    </row>
    <row r="839">
      <c r="A839" s="243"/>
      <c r="B839" s="243" t="s">
        <v>249</v>
      </c>
      <c r="C839" s="244" t="s">
        <v>221</v>
      </c>
      <c r="D839" s="190" t="s">
        <v>4</v>
      </c>
      <c r="E839" s="190" t="s">
        <v>20</v>
      </c>
      <c r="F839" s="191">
        <v>0.0</v>
      </c>
    </row>
    <row r="840">
      <c r="A840" s="243"/>
      <c r="B840" s="243" t="s">
        <v>249</v>
      </c>
      <c r="C840" s="244" t="s">
        <v>221</v>
      </c>
      <c r="D840" s="190" t="s">
        <v>7</v>
      </c>
      <c r="E840" s="190" t="s">
        <v>21</v>
      </c>
      <c r="F840" s="191"/>
    </row>
    <row r="841">
      <c r="A841" s="243"/>
      <c r="B841" s="243" t="s">
        <v>249</v>
      </c>
      <c r="C841" s="244" t="s">
        <v>221</v>
      </c>
      <c r="D841" s="190" t="s">
        <v>7</v>
      </c>
      <c r="E841" s="190" t="s">
        <v>161</v>
      </c>
      <c r="F841" s="191">
        <v>0.0</v>
      </c>
    </row>
    <row r="842">
      <c r="A842" s="243"/>
      <c r="B842" s="243" t="s">
        <v>249</v>
      </c>
      <c r="C842" s="244" t="s">
        <v>221</v>
      </c>
      <c r="D842" s="190" t="s">
        <v>7</v>
      </c>
      <c r="E842" s="190" t="s">
        <v>162</v>
      </c>
      <c r="F842" s="191"/>
    </row>
    <row r="843">
      <c r="A843" s="243"/>
      <c r="B843" s="243" t="s">
        <v>249</v>
      </c>
      <c r="C843" s="244" t="s">
        <v>221</v>
      </c>
      <c r="D843" s="190" t="s">
        <v>7</v>
      </c>
      <c r="E843" s="190" t="s">
        <v>163</v>
      </c>
      <c r="F843" s="191">
        <v>0.0</v>
      </c>
    </row>
    <row r="844">
      <c r="A844" s="243"/>
      <c r="B844" s="243" t="s">
        <v>249</v>
      </c>
      <c r="C844" s="244" t="s">
        <v>221</v>
      </c>
      <c r="D844" s="190" t="s">
        <v>7</v>
      </c>
      <c r="E844" s="190" t="s">
        <v>164</v>
      </c>
      <c r="F844" s="191">
        <v>0.0</v>
      </c>
    </row>
    <row r="845">
      <c r="A845" s="243"/>
      <c r="B845" s="243" t="s">
        <v>249</v>
      </c>
      <c r="C845" s="244" t="s">
        <v>221</v>
      </c>
      <c r="D845" s="190" t="s">
        <v>7</v>
      </c>
      <c r="E845" s="190" t="s">
        <v>165</v>
      </c>
      <c r="F845" s="191">
        <v>0.0</v>
      </c>
    </row>
    <row r="846">
      <c r="A846" s="243"/>
      <c r="B846" s="243" t="s">
        <v>249</v>
      </c>
      <c r="C846" s="244" t="s">
        <v>221</v>
      </c>
      <c r="D846" s="190" t="s">
        <v>7</v>
      </c>
      <c r="E846" s="190" t="s">
        <v>166</v>
      </c>
      <c r="F846" s="191">
        <v>0.0</v>
      </c>
    </row>
    <row r="847">
      <c r="A847" s="243"/>
      <c r="B847" s="243" t="s">
        <v>249</v>
      </c>
      <c r="C847" s="244" t="s">
        <v>221</v>
      </c>
      <c r="D847" s="190" t="s">
        <v>7</v>
      </c>
      <c r="E847" s="190" t="s">
        <v>167</v>
      </c>
      <c r="F847" s="191">
        <v>0.0</v>
      </c>
    </row>
    <row r="848">
      <c r="A848" s="243"/>
      <c r="B848" s="243" t="s">
        <v>249</v>
      </c>
      <c r="C848" s="244" t="s">
        <v>221</v>
      </c>
      <c r="D848" s="190" t="s">
        <v>7</v>
      </c>
      <c r="E848" s="190" t="s">
        <v>20</v>
      </c>
      <c r="F848" s="191">
        <v>0.0</v>
      </c>
    </row>
    <row r="849">
      <c r="A849" s="191" t="s">
        <v>253</v>
      </c>
      <c r="B849" s="243" t="s">
        <v>255</v>
      </c>
      <c r="C849" s="244" t="s">
        <v>221</v>
      </c>
      <c r="D849" s="243" t="s">
        <v>4</v>
      </c>
      <c r="E849" s="190" t="s">
        <v>21</v>
      </c>
      <c r="F849" s="192">
        <v>115.0</v>
      </c>
    </row>
    <row r="850">
      <c r="A850" s="243"/>
      <c r="B850" s="243" t="s">
        <v>255</v>
      </c>
      <c r="C850" s="244" t="s">
        <v>221</v>
      </c>
      <c r="D850" s="190" t="s">
        <v>4</v>
      </c>
      <c r="E850" s="190" t="s">
        <v>13</v>
      </c>
      <c r="F850" s="191"/>
    </row>
    <row r="851">
      <c r="A851" s="243"/>
      <c r="B851" s="243" t="s">
        <v>255</v>
      </c>
      <c r="C851" s="244" t="s">
        <v>221</v>
      </c>
      <c r="D851" s="190" t="s">
        <v>4</v>
      </c>
      <c r="E851" s="190" t="s">
        <v>14</v>
      </c>
      <c r="F851" s="191"/>
    </row>
    <row r="852">
      <c r="A852" s="243"/>
      <c r="B852" s="243" t="s">
        <v>255</v>
      </c>
      <c r="C852" s="244" t="s">
        <v>221</v>
      </c>
      <c r="D852" s="190" t="s">
        <v>4</v>
      </c>
      <c r="E852" s="190" t="s">
        <v>15</v>
      </c>
      <c r="F852" s="191"/>
    </row>
    <row r="853">
      <c r="A853" s="243"/>
      <c r="B853" s="243" t="s">
        <v>255</v>
      </c>
      <c r="C853" s="244" t="s">
        <v>221</v>
      </c>
      <c r="D853" s="190" t="s">
        <v>4</v>
      </c>
      <c r="E853" s="190" t="s">
        <v>16</v>
      </c>
      <c r="F853" s="191"/>
    </row>
    <row r="854">
      <c r="A854" s="243"/>
      <c r="B854" s="243" t="s">
        <v>255</v>
      </c>
      <c r="C854" s="244" t="s">
        <v>221</v>
      </c>
      <c r="D854" s="190" t="s">
        <v>4</v>
      </c>
      <c r="E854" s="190" t="s">
        <v>17</v>
      </c>
      <c r="F854" s="191"/>
    </row>
    <row r="855">
      <c r="A855" s="243"/>
      <c r="B855" s="243" t="s">
        <v>255</v>
      </c>
      <c r="C855" s="244" t="s">
        <v>221</v>
      </c>
      <c r="D855" s="190" t="s">
        <v>4</v>
      </c>
      <c r="E855" s="190" t="s">
        <v>18</v>
      </c>
      <c r="F855" s="191"/>
    </row>
    <row r="856">
      <c r="A856" s="243"/>
      <c r="B856" s="243" t="s">
        <v>255</v>
      </c>
      <c r="C856" s="244" t="s">
        <v>221</v>
      </c>
      <c r="D856" s="190" t="s">
        <v>4</v>
      </c>
      <c r="E856" s="190" t="s">
        <v>19</v>
      </c>
      <c r="F856" s="191"/>
    </row>
    <row r="857">
      <c r="A857" s="243"/>
      <c r="B857" s="243" t="s">
        <v>255</v>
      </c>
      <c r="C857" s="244" t="s">
        <v>221</v>
      </c>
      <c r="D857" s="190" t="s">
        <v>4</v>
      </c>
      <c r="E857" s="190" t="s">
        <v>20</v>
      </c>
      <c r="F857" s="191"/>
    </row>
    <row r="858">
      <c r="A858" s="243"/>
      <c r="B858" s="243" t="s">
        <v>255</v>
      </c>
      <c r="C858" s="244" t="s">
        <v>221</v>
      </c>
      <c r="D858" s="190" t="s">
        <v>7</v>
      </c>
      <c r="E858" s="190" t="s">
        <v>21</v>
      </c>
      <c r="F858" s="191"/>
    </row>
    <row r="859">
      <c r="A859" s="243"/>
      <c r="B859" s="243" t="s">
        <v>255</v>
      </c>
      <c r="C859" s="244" t="s">
        <v>221</v>
      </c>
      <c r="D859" s="190" t="s">
        <v>7</v>
      </c>
      <c r="E859" s="190" t="s">
        <v>161</v>
      </c>
      <c r="F859" s="191"/>
    </row>
    <row r="860">
      <c r="A860" s="243"/>
      <c r="B860" s="243" t="s">
        <v>255</v>
      </c>
      <c r="C860" s="244" t="s">
        <v>221</v>
      </c>
      <c r="D860" s="190" t="s">
        <v>7</v>
      </c>
      <c r="E860" s="190" t="s">
        <v>162</v>
      </c>
      <c r="F860" s="191"/>
    </row>
    <row r="861">
      <c r="A861" s="243"/>
      <c r="B861" s="243" t="s">
        <v>255</v>
      </c>
      <c r="C861" s="244" t="s">
        <v>221</v>
      </c>
      <c r="D861" s="190" t="s">
        <v>7</v>
      </c>
      <c r="E861" s="190" t="s">
        <v>163</v>
      </c>
      <c r="F861" s="191"/>
    </row>
    <row r="862">
      <c r="A862" s="243"/>
      <c r="B862" s="243" t="s">
        <v>255</v>
      </c>
      <c r="C862" s="244" t="s">
        <v>221</v>
      </c>
      <c r="D862" s="190" t="s">
        <v>7</v>
      </c>
      <c r="E862" s="190" t="s">
        <v>164</v>
      </c>
      <c r="F862" s="191"/>
    </row>
    <row r="863">
      <c r="A863" s="243"/>
      <c r="B863" s="243" t="s">
        <v>255</v>
      </c>
      <c r="C863" s="244" t="s">
        <v>221</v>
      </c>
      <c r="D863" s="190" t="s">
        <v>7</v>
      </c>
      <c r="E863" s="190" t="s">
        <v>165</v>
      </c>
      <c r="F863" s="191"/>
    </row>
    <row r="864">
      <c r="A864" s="243"/>
      <c r="B864" s="243" t="s">
        <v>255</v>
      </c>
      <c r="C864" s="244" t="s">
        <v>221</v>
      </c>
      <c r="D864" s="190" t="s">
        <v>7</v>
      </c>
      <c r="E864" s="190" t="s">
        <v>166</v>
      </c>
      <c r="F864" s="191"/>
    </row>
    <row r="865">
      <c r="A865" s="243"/>
      <c r="B865" s="243" t="s">
        <v>255</v>
      </c>
      <c r="C865" s="244" t="s">
        <v>221</v>
      </c>
      <c r="D865" s="190" t="s">
        <v>7</v>
      </c>
      <c r="E865" s="190" t="s">
        <v>167</v>
      </c>
      <c r="F865" s="191"/>
    </row>
    <row r="866">
      <c r="A866" s="243"/>
      <c r="B866" s="243" t="s">
        <v>255</v>
      </c>
      <c r="C866" s="244" t="s">
        <v>221</v>
      </c>
      <c r="D866" s="190" t="s">
        <v>7</v>
      </c>
      <c r="E866" s="190" t="s">
        <v>20</v>
      </c>
      <c r="F866" s="191"/>
    </row>
    <row r="867">
      <c r="A867" s="191">
        <v>89.0</v>
      </c>
      <c r="B867" s="243" t="s">
        <v>259</v>
      </c>
      <c r="C867" s="244" t="s">
        <v>262</v>
      </c>
      <c r="D867" s="243" t="s">
        <v>4</v>
      </c>
      <c r="E867" s="190" t="s">
        <v>21</v>
      </c>
      <c r="F867" s="192">
        <v>95.0</v>
      </c>
    </row>
    <row r="868">
      <c r="A868" s="200"/>
      <c r="B868" s="243" t="s">
        <v>259</v>
      </c>
      <c r="C868" s="244" t="s">
        <v>262</v>
      </c>
      <c r="D868" s="190" t="s">
        <v>4</v>
      </c>
      <c r="E868" s="190" t="s">
        <v>13</v>
      </c>
      <c r="F868" s="191"/>
    </row>
    <row r="869">
      <c r="A869" s="200"/>
      <c r="B869" s="243" t="s">
        <v>259</v>
      </c>
      <c r="C869" s="244" t="s">
        <v>262</v>
      </c>
      <c r="D869" s="190" t="s">
        <v>4</v>
      </c>
      <c r="E869" s="190" t="s">
        <v>14</v>
      </c>
      <c r="F869" s="191"/>
    </row>
    <row r="870">
      <c r="A870" s="200"/>
      <c r="B870" s="243" t="s">
        <v>259</v>
      </c>
      <c r="C870" s="244" t="s">
        <v>262</v>
      </c>
      <c r="D870" s="190" t="s">
        <v>4</v>
      </c>
      <c r="E870" s="190" t="s">
        <v>15</v>
      </c>
      <c r="F870" s="191"/>
    </row>
    <row r="871">
      <c r="A871" s="200"/>
      <c r="B871" s="243" t="s">
        <v>259</v>
      </c>
      <c r="C871" s="244" t="s">
        <v>262</v>
      </c>
      <c r="D871" s="190" t="s">
        <v>4</v>
      </c>
      <c r="E871" s="190" t="s">
        <v>16</v>
      </c>
      <c r="F871" s="191"/>
    </row>
    <row r="872">
      <c r="A872" s="200"/>
      <c r="B872" s="243" t="s">
        <v>259</v>
      </c>
      <c r="C872" s="244" t="s">
        <v>262</v>
      </c>
      <c r="D872" s="190" t="s">
        <v>4</v>
      </c>
      <c r="E872" s="190" t="s">
        <v>17</v>
      </c>
      <c r="F872" s="191"/>
    </row>
    <row r="873">
      <c r="A873" s="200"/>
      <c r="B873" s="243" t="s">
        <v>259</v>
      </c>
      <c r="C873" s="244" t="s">
        <v>262</v>
      </c>
      <c r="D873" s="190" t="s">
        <v>4</v>
      </c>
      <c r="E873" s="190" t="s">
        <v>18</v>
      </c>
      <c r="F873" s="191"/>
    </row>
    <row r="874">
      <c r="A874" s="200"/>
      <c r="B874" s="243" t="s">
        <v>259</v>
      </c>
      <c r="C874" s="244" t="s">
        <v>262</v>
      </c>
      <c r="D874" s="190" t="s">
        <v>4</v>
      </c>
      <c r="E874" s="190" t="s">
        <v>19</v>
      </c>
      <c r="F874" s="191"/>
    </row>
    <row r="875">
      <c r="A875" s="200"/>
      <c r="B875" s="243" t="s">
        <v>259</v>
      </c>
      <c r="C875" s="244" t="s">
        <v>262</v>
      </c>
      <c r="D875" s="190" t="s">
        <v>4</v>
      </c>
      <c r="E875" s="190" t="s">
        <v>20</v>
      </c>
      <c r="F875" s="191"/>
    </row>
    <row r="876">
      <c r="A876" s="200"/>
      <c r="B876" s="243" t="s">
        <v>259</v>
      </c>
      <c r="C876" s="244" t="s">
        <v>262</v>
      </c>
      <c r="D876" s="190" t="s">
        <v>7</v>
      </c>
      <c r="E876" s="190" t="s">
        <v>21</v>
      </c>
      <c r="F876" s="191">
        <v>40.0</v>
      </c>
    </row>
    <row r="877">
      <c r="A877" s="200"/>
      <c r="B877" s="243" t="s">
        <v>259</v>
      </c>
      <c r="C877" s="244" t="s">
        <v>262</v>
      </c>
      <c r="D877" s="190" t="s">
        <v>7</v>
      </c>
      <c r="E877" s="190" t="s">
        <v>161</v>
      </c>
      <c r="F877" s="191"/>
    </row>
    <row r="878">
      <c r="A878" s="200"/>
      <c r="B878" s="243" t="s">
        <v>259</v>
      </c>
      <c r="C878" s="244" t="s">
        <v>262</v>
      </c>
      <c r="D878" s="190" t="s">
        <v>7</v>
      </c>
      <c r="E878" s="190" t="s">
        <v>162</v>
      </c>
      <c r="F878" s="191"/>
    </row>
    <row r="879">
      <c r="A879" s="200"/>
      <c r="B879" s="243" t="s">
        <v>259</v>
      </c>
      <c r="C879" s="244" t="s">
        <v>262</v>
      </c>
      <c r="D879" s="190" t="s">
        <v>7</v>
      </c>
      <c r="E879" s="190" t="s">
        <v>163</v>
      </c>
      <c r="F879" s="191"/>
    </row>
    <row r="880">
      <c r="A880" s="200"/>
      <c r="B880" s="243" t="s">
        <v>259</v>
      </c>
      <c r="C880" s="244" t="s">
        <v>262</v>
      </c>
      <c r="D880" s="190" t="s">
        <v>7</v>
      </c>
      <c r="E880" s="190" t="s">
        <v>164</v>
      </c>
      <c r="F880" s="191"/>
    </row>
    <row r="881">
      <c r="A881" s="200"/>
      <c r="B881" s="243" t="s">
        <v>259</v>
      </c>
      <c r="C881" s="244" t="s">
        <v>262</v>
      </c>
      <c r="D881" s="190" t="s">
        <v>7</v>
      </c>
      <c r="E881" s="190" t="s">
        <v>165</v>
      </c>
      <c r="F881" s="191"/>
    </row>
    <row r="882">
      <c r="A882" s="200"/>
      <c r="B882" s="243" t="s">
        <v>259</v>
      </c>
      <c r="C882" s="244" t="s">
        <v>262</v>
      </c>
      <c r="D882" s="190" t="s">
        <v>7</v>
      </c>
      <c r="E882" s="190" t="s">
        <v>166</v>
      </c>
      <c r="F882" s="191"/>
    </row>
    <row r="883">
      <c r="A883" s="200"/>
      <c r="B883" s="243" t="s">
        <v>259</v>
      </c>
      <c r="C883" s="244" t="s">
        <v>262</v>
      </c>
      <c r="D883" s="190" t="s">
        <v>7</v>
      </c>
      <c r="E883" s="190" t="s">
        <v>167</v>
      </c>
      <c r="F883" s="191"/>
    </row>
    <row r="884">
      <c r="A884" s="200"/>
      <c r="B884" s="243" t="s">
        <v>259</v>
      </c>
      <c r="C884" s="244" t="s">
        <v>262</v>
      </c>
      <c r="D884" s="190" t="s">
        <v>7</v>
      </c>
      <c r="E884" s="190" t="s">
        <v>20</v>
      </c>
      <c r="F884" s="191"/>
    </row>
  </sheetData>
  <mergeCells count="4">
    <mergeCell ref="E1:E2"/>
    <mergeCell ref="F1:F2"/>
    <mergeCell ref="C1:C2"/>
    <mergeCell ref="D1:D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4.71"/>
    <col customWidth="1" min="2" max="2" width="50.43"/>
    <col customWidth="1" min="3" max="3" width="23.29"/>
    <col customWidth="1" min="4" max="4" width="11.71"/>
    <col customWidth="1" min="5" max="5" width="11.43"/>
    <col customWidth="1" min="6" max="6" width="14.71"/>
    <col customWidth="1" min="7" max="25" width="7.29"/>
  </cols>
  <sheetData>
    <row r="1">
      <c r="A1" s="196" t="s">
        <v>219</v>
      </c>
      <c r="B1" s="308" t="s">
        <v>0</v>
      </c>
      <c r="C1" s="198" t="s">
        <v>8</v>
      </c>
      <c r="D1" s="196" t="s">
        <v>9</v>
      </c>
      <c r="E1" s="196" t="s">
        <v>519</v>
      </c>
      <c r="F1" s="199" t="s">
        <v>601</v>
      </c>
      <c r="G1" s="199"/>
      <c r="H1" s="309" t="s">
        <v>4</v>
      </c>
      <c r="Q1" s="309" t="s">
        <v>7</v>
      </c>
    </row>
    <row r="2">
      <c r="G2" s="199"/>
      <c r="H2" s="309" t="s">
        <v>21</v>
      </c>
      <c r="I2" s="309" t="s">
        <v>13</v>
      </c>
      <c r="J2" s="309" t="s">
        <v>14</v>
      </c>
      <c r="K2" s="309" t="s">
        <v>15</v>
      </c>
      <c r="L2" s="309" t="s">
        <v>16</v>
      </c>
      <c r="M2" s="309" t="s">
        <v>17</v>
      </c>
      <c r="N2" s="309" t="s">
        <v>18</v>
      </c>
      <c r="O2" s="309" t="s">
        <v>19</v>
      </c>
      <c r="P2" s="309" t="s">
        <v>20</v>
      </c>
      <c r="Q2" s="309" t="s">
        <v>21</v>
      </c>
      <c r="R2" s="309" t="s">
        <v>161</v>
      </c>
      <c r="S2" s="309" t="s">
        <v>162</v>
      </c>
      <c r="T2" s="309" t="s">
        <v>163</v>
      </c>
      <c r="U2" s="309" t="s">
        <v>164</v>
      </c>
      <c r="V2" s="309" t="s">
        <v>165</v>
      </c>
      <c r="W2" s="309" t="s">
        <v>166</v>
      </c>
      <c r="X2" s="309" t="s">
        <v>167</v>
      </c>
      <c r="Y2" s="309" t="s">
        <v>20</v>
      </c>
    </row>
    <row r="3">
      <c r="A3" s="219">
        <v>90.0</v>
      </c>
      <c r="B3" s="109" t="s">
        <v>269</v>
      </c>
      <c r="C3" s="112" t="s">
        <v>262</v>
      </c>
      <c r="D3" s="190" t="s">
        <v>4</v>
      </c>
      <c r="E3" s="190" t="s">
        <v>21</v>
      </c>
      <c r="F3" s="56">
        <v>0.0</v>
      </c>
      <c r="H3" s="64">
        <v>0.0</v>
      </c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310"/>
      <c r="W3" s="310"/>
      <c r="X3" s="310"/>
      <c r="Y3" s="310"/>
    </row>
    <row r="4">
      <c r="B4" s="109" t="s">
        <v>269</v>
      </c>
      <c r="C4" s="112" t="s">
        <v>262</v>
      </c>
      <c r="D4" s="190" t="s">
        <v>4</v>
      </c>
      <c r="E4" s="190" t="s">
        <v>13</v>
      </c>
      <c r="F4" s="56"/>
    </row>
    <row r="5">
      <c r="B5" s="109" t="s">
        <v>269</v>
      </c>
      <c r="C5" s="112" t="s">
        <v>262</v>
      </c>
      <c r="D5" s="190" t="s">
        <v>4</v>
      </c>
      <c r="E5" s="149" t="s">
        <v>14</v>
      </c>
      <c r="F5" s="56"/>
    </row>
    <row r="6">
      <c r="B6" s="109" t="s">
        <v>269</v>
      </c>
      <c r="C6" s="112" t="s">
        <v>262</v>
      </c>
      <c r="D6" s="190" t="s">
        <v>4</v>
      </c>
      <c r="E6" s="190" t="s">
        <v>15</v>
      </c>
      <c r="F6" s="56"/>
    </row>
    <row r="7">
      <c r="B7" s="109" t="s">
        <v>269</v>
      </c>
      <c r="C7" s="112" t="s">
        <v>262</v>
      </c>
      <c r="D7" s="190" t="s">
        <v>4</v>
      </c>
      <c r="E7" s="190" t="s">
        <v>16</v>
      </c>
      <c r="F7" s="56"/>
    </row>
    <row r="8">
      <c r="B8" s="109" t="s">
        <v>269</v>
      </c>
      <c r="C8" s="112" t="s">
        <v>262</v>
      </c>
      <c r="D8" s="190" t="s">
        <v>4</v>
      </c>
      <c r="E8" s="190" t="s">
        <v>17</v>
      </c>
      <c r="F8" s="56"/>
    </row>
    <row r="9">
      <c r="B9" s="109" t="s">
        <v>269</v>
      </c>
      <c r="C9" s="112" t="s">
        <v>262</v>
      </c>
      <c r="D9" s="190" t="s">
        <v>4</v>
      </c>
      <c r="E9" s="190" t="s">
        <v>18</v>
      </c>
      <c r="F9" s="56"/>
    </row>
    <row r="10">
      <c r="B10" s="109" t="s">
        <v>269</v>
      </c>
      <c r="C10" s="112" t="s">
        <v>262</v>
      </c>
      <c r="D10" s="190" t="s">
        <v>4</v>
      </c>
      <c r="E10" s="190" t="s">
        <v>19</v>
      </c>
      <c r="F10" s="56"/>
    </row>
    <row r="11">
      <c r="B11" s="109" t="s">
        <v>269</v>
      </c>
      <c r="C11" s="112" t="s">
        <v>262</v>
      </c>
      <c r="D11" s="190" t="s">
        <v>4</v>
      </c>
      <c r="E11" s="190" t="s">
        <v>20</v>
      </c>
      <c r="F11" s="56"/>
    </row>
    <row r="12">
      <c r="B12" s="109" t="s">
        <v>269</v>
      </c>
      <c r="C12" s="112" t="s">
        <v>262</v>
      </c>
      <c r="D12" s="190" t="s">
        <v>7</v>
      </c>
      <c r="E12" s="190" t="s">
        <v>21</v>
      </c>
      <c r="F12" s="56"/>
    </row>
    <row r="13">
      <c r="B13" s="109" t="s">
        <v>269</v>
      </c>
      <c r="C13" s="112" t="s">
        <v>262</v>
      </c>
      <c r="D13" s="190" t="s">
        <v>7</v>
      </c>
      <c r="E13" s="190" t="s">
        <v>161</v>
      </c>
      <c r="F13" s="56"/>
    </row>
    <row r="14">
      <c r="B14" s="109" t="s">
        <v>269</v>
      </c>
      <c r="C14" s="112" t="s">
        <v>262</v>
      </c>
      <c r="D14" s="190" t="s">
        <v>7</v>
      </c>
      <c r="E14" s="190" t="s">
        <v>162</v>
      </c>
      <c r="F14" s="56"/>
    </row>
    <row r="15">
      <c r="B15" s="109" t="s">
        <v>269</v>
      </c>
      <c r="C15" s="112" t="s">
        <v>262</v>
      </c>
      <c r="D15" s="190" t="s">
        <v>7</v>
      </c>
      <c r="E15" s="190" t="s">
        <v>163</v>
      </c>
      <c r="F15" s="56"/>
    </row>
    <row r="16">
      <c r="B16" s="109" t="s">
        <v>269</v>
      </c>
      <c r="C16" s="112" t="s">
        <v>262</v>
      </c>
      <c r="D16" s="190" t="s">
        <v>7</v>
      </c>
      <c r="E16" s="190" t="s">
        <v>164</v>
      </c>
      <c r="F16" s="56"/>
    </row>
    <row r="17">
      <c r="B17" s="109" t="s">
        <v>269</v>
      </c>
      <c r="C17" s="112" t="s">
        <v>262</v>
      </c>
      <c r="D17" s="190" t="s">
        <v>7</v>
      </c>
      <c r="E17" s="190" t="s">
        <v>165</v>
      </c>
      <c r="F17" s="56"/>
    </row>
    <row r="18">
      <c r="B18" s="109" t="s">
        <v>269</v>
      </c>
      <c r="C18" s="112" t="s">
        <v>262</v>
      </c>
      <c r="D18" s="190" t="s">
        <v>7</v>
      </c>
      <c r="E18" s="190" t="s">
        <v>166</v>
      </c>
      <c r="F18" s="56"/>
    </row>
    <row r="19">
      <c r="B19" s="109" t="s">
        <v>269</v>
      </c>
      <c r="C19" s="112" t="s">
        <v>262</v>
      </c>
      <c r="D19" s="190" t="s">
        <v>7</v>
      </c>
      <c r="E19" s="190" t="s">
        <v>167</v>
      </c>
      <c r="F19" s="56"/>
    </row>
    <row r="20">
      <c r="B20" s="109" t="s">
        <v>269</v>
      </c>
      <c r="C20" s="112" t="s">
        <v>262</v>
      </c>
      <c r="D20" s="190" t="s">
        <v>7</v>
      </c>
      <c r="E20" s="190" t="s">
        <v>20</v>
      </c>
      <c r="F20" s="56"/>
    </row>
    <row r="21">
      <c r="A21" s="219">
        <v>91.0</v>
      </c>
      <c r="B21" s="109" t="s">
        <v>272</v>
      </c>
      <c r="C21" s="112" t="s">
        <v>262</v>
      </c>
      <c r="D21" s="190" t="s">
        <v>4</v>
      </c>
      <c r="E21" s="190" t="s">
        <v>21</v>
      </c>
      <c r="F21" s="56">
        <v>38.0</v>
      </c>
      <c r="H21" s="64">
        <v>38.0</v>
      </c>
      <c r="I21" s="310"/>
      <c r="J21" s="310"/>
      <c r="K21" s="310"/>
      <c r="L21" s="310"/>
      <c r="M21" s="310"/>
      <c r="N21" s="310"/>
      <c r="O21" s="310"/>
      <c r="P21" s="310"/>
      <c r="Q21" s="64">
        <v>670.0</v>
      </c>
      <c r="R21" s="310"/>
      <c r="S21" s="310"/>
      <c r="T21" s="310"/>
      <c r="U21" s="310"/>
      <c r="V21" s="310"/>
      <c r="W21" s="310"/>
      <c r="X21" s="310"/>
      <c r="Y21" s="310"/>
    </row>
    <row r="22">
      <c r="B22" s="109" t="s">
        <v>272</v>
      </c>
      <c r="C22" s="112" t="s">
        <v>262</v>
      </c>
      <c r="D22" s="190" t="s">
        <v>4</v>
      </c>
      <c r="E22" s="190" t="s">
        <v>13</v>
      </c>
      <c r="F22" s="56"/>
    </row>
    <row r="23">
      <c r="B23" s="109" t="s">
        <v>272</v>
      </c>
      <c r="C23" s="112" t="s">
        <v>262</v>
      </c>
      <c r="D23" s="190" t="s">
        <v>4</v>
      </c>
      <c r="E23" s="149" t="s">
        <v>14</v>
      </c>
      <c r="F23" s="56"/>
    </row>
    <row r="24">
      <c r="B24" s="109" t="s">
        <v>272</v>
      </c>
      <c r="C24" s="112" t="s">
        <v>262</v>
      </c>
      <c r="D24" s="190" t="s">
        <v>4</v>
      </c>
      <c r="E24" s="190" t="s">
        <v>15</v>
      </c>
      <c r="F24" s="56"/>
    </row>
    <row r="25">
      <c r="B25" s="109" t="s">
        <v>272</v>
      </c>
      <c r="C25" s="112" t="s">
        <v>262</v>
      </c>
      <c r="D25" s="190" t="s">
        <v>4</v>
      </c>
      <c r="E25" s="190" t="s">
        <v>16</v>
      </c>
      <c r="F25" s="56"/>
    </row>
    <row r="26">
      <c r="B26" s="109" t="s">
        <v>272</v>
      </c>
      <c r="C26" s="112" t="s">
        <v>262</v>
      </c>
      <c r="D26" s="190" t="s">
        <v>4</v>
      </c>
      <c r="E26" s="190" t="s">
        <v>17</v>
      </c>
      <c r="F26" s="56"/>
    </row>
    <row r="27">
      <c r="B27" s="109" t="s">
        <v>272</v>
      </c>
      <c r="C27" s="112" t="s">
        <v>262</v>
      </c>
      <c r="D27" s="190" t="s">
        <v>4</v>
      </c>
      <c r="E27" s="190" t="s">
        <v>18</v>
      </c>
      <c r="F27" s="56"/>
    </row>
    <row r="28">
      <c r="B28" s="109" t="s">
        <v>272</v>
      </c>
      <c r="C28" s="112" t="s">
        <v>262</v>
      </c>
      <c r="D28" s="190" t="s">
        <v>4</v>
      </c>
      <c r="E28" s="190" t="s">
        <v>19</v>
      </c>
      <c r="F28" s="56"/>
    </row>
    <row r="29">
      <c r="B29" s="109" t="s">
        <v>272</v>
      </c>
      <c r="C29" s="112" t="s">
        <v>262</v>
      </c>
      <c r="D29" s="190" t="s">
        <v>4</v>
      </c>
      <c r="E29" s="190" t="s">
        <v>20</v>
      </c>
      <c r="F29" s="56"/>
    </row>
    <row r="30">
      <c r="B30" s="109" t="s">
        <v>272</v>
      </c>
      <c r="C30" s="112" t="s">
        <v>262</v>
      </c>
      <c r="D30" s="190" t="s">
        <v>7</v>
      </c>
      <c r="E30" s="190" t="s">
        <v>21</v>
      </c>
      <c r="F30" s="56">
        <v>670.0</v>
      </c>
    </row>
    <row r="31">
      <c r="B31" s="109" t="s">
        <v>272</v>
      </c>
      <c r="C31" s="112" t="s">
        <v>262</v>
      </c>
      <c r="D31" s="190" t="s">
        <v>7</v>
      </c>
      <c r="E31" s="190" t="s">
        <v>161</v>
      </c>
      <c r="F31" s="56"/>
    </row>
    <row r="32">
      <c r="B32" s="109" t="s">
        <v>272</v>
      </c>
      <c r="C32" s="112" t="s">
        <v>262</v>
      </c>
      <c r="D32" s="190" t="s">
        <v>7</v>
      </c>
      <c r="E32" s="190" t="s">
        <v>162</v>
      </c>
      <c r="F32" s="56"/>
    </row>
    <row r="33">
      <c r="B33" s="109" t="s">
        <v>272</v>
      </c>
      <c r="C33" s="112" t="s">
        <v>262</v>
      </c>
      <c r="D33" s="190" t="s">
        <v>7</v>
      </c>
      <c r="E33" s="190" t="s">
        <v>163</v>
      </c>
      <c r="F33" s="56"/>
    </row>
    <row r="34">
      <c r="B34" s="109" t="s">
        <v>272</v>
      </c>
      <c r="C34" s="112" t="s">
        <v>262</v>
      </c>
      <c r="D34" s="190" t="s">
        <v>7</v>
      </c>
      <c r="E34" s="190" t="s">
        <v>164</v>
      </c>
      <c r="F34" s="56"/>
    </row>
    <row r="35">
      <c r="B35" s="109" t="s">
        <v>272</v>
      </c>
      <c r="C35" s="112" t="s">
        <v>262</v>
      </c>
      <c r="D35" s="190" t="s">
        <v>7</v>
      </c>
      <c r="E35" s="190" t="s">
        <v>165</v>
      </c>
      <c r="F35" s="56"/>
    </row>
    <row r="36">
      <c r="B36" s="109" t="s">
        <v>272</v>
      </c>
      <c r="C36" s="112" t="s">
        <v>262</v>
      </c>
      <c r="D36" s="190" t="s">
        <v>7</v>
      </c>
      <c r="E36" s="190" t="s">
        <v>166</v>
      </c>
      <c r="F36" s="56"/>
    </row>
    <row r="37">
      <c r="B37" s="109" t="s">
        <v>272</v>
      </c>
      <c r="C37" s="112" t="s">
        <v>262</v>
      </c>
      <c r="D37" s="190" t="s">
        <v>7</v>
      </c>
      <c r="E37" s="190" t="s">
        <v>167</v>
      </c>
      <c r="F37" s="56"/>
    </row>
    <row r="38">
      <c r="B38" s="109" t="s">
        <v>272</v>
      </c>
      <c r="C38" s="112" t="s">
        <v>262</v>
      </c>
      <c r="D38" s="190" t="s">
        <v>7</v>
      </c>
      <c r="E38" s="190" t="s">
        <v>20</v>
      </c>
      <c r="F38" s="56"/>
    </row>
    <row r="39">
      <c r="A39" s="219" t="s">
        <v>276</v>
      </c>
      <c r="B39" s="109" t="s">
        <v>277</v>
      </c>
      <c r="C39" s="112" t="s">
        <v>262</v>
      </c>
      <c r="D39" s="190" t="s">
        <v>4</v>
      </c>
      <c r="E39" s="190" t="s">
        <v>21</v>
      </c>
      <c r="F39" s="56">
        <v>145.0</v>
      </c>
      <c r="H39" s="64">
        <v>145.0</v>
      </c>
      <c r="I39" s="310"/>
      <c r="J39" s="310"/>
      <c r="K39" s="310"/>
      <c r="L39" s="310"/>
      <c r="M39" s="310"/>
      <c r="N39" s="310"/>
      <c r="O39" s="310"/>
      <c r="P39" s="310"/>
      <c r="Q39" s="64">
        <v>3254.0</v>
      </c>
      <c r="R39" s="310"/>
      <c r="S39" s="310"/>
      <c r="T39" s="310"/>
      <c r="U39" s="310"/>
      <c r="V39" s="310"/>
      <c r="W39" s="310"/>
      <c r="X39" s="310"/>
      <c r="Y39" s="310"/>
    </row>
    <row r="40">
      <c r="B40" s="109" t="s">
        <v>277</v>
      </c>
      <c r="C40" s="112" t="s">
        <v>262</v>
      </c>
      <c r="D40" s="190" t="s">
        <v>4</v>
      </c>
      <c r="E40" s="190" t="s">
        <v>13</v>
      </c>
      <c r="F40" s="56"/>
    </row>
    <row r="41">
      <c r="B41" s="109" t="s">
        <v>277</v>
      </c>
      <c r="C41" s="112" t="s">
        <v>262</v>
      </c>
      <c r="D41" s="190" t="s">
        <v>4</v>
      </c>
      <c r="E41" s="149" t="s">
        <v>14</v>
      </c>
      <c r="F41" s="56"/>
    </row>
    <row r="42">
      <c r="B42" s="109" t="s">
        <v>277</v>
      </c>
      <c r="C42" s="112" t="s">
        <v>262</v>
      </c>
      <c r="D42" s="190" t="s">
        <v>4</v>
      </c>
      <c r="E42" s="190" t="s">
        <v>15</v>
      </c>
      <c r="F42" s="56"/>
    </row>
    <row r="43">
      <c r="B43" s="109" t="s">
        <v>277</v>
      </c>
      <c r="C43" s="112" t="s">
        <v>262</v>
      </c>
      <c r="D43" s="190" t="s">
        <v>4</v>
      </c>
      <c r="E43" s="190" t="s">
        <v>16</v>
      </c>
      <c r="F43" s="56"/>
    </row>
    <row r="44">
      <c r="B44" s="109" t="s">
        <v>277</v>
      </c>
      <c r="C44" s="112" t="s">
        <v>262</v>
      </c>
      <c r="D44" s="190" t="s">
        <v>4</v>
      </c>
      <c r="E44" s="190" t="s">
        <v>17</v>
      </c>
      <c r="F44" s="56"/>
    </row>
    <row r="45">
      <c r="B45" s="109" t="s">
        <v>277</v>
      </c>
      <c r="C45" s="112" t="s">
        <v>262</v>
      </c>
      <c r="D45" s="190" t="s">
        <v>4</v>
      </c>
      <c r="E45" s="190" t="s">
        <v>18</v>
      </c>
      <c r="F45" s="56"/>
    </row>
    <row r="46">
      <c r="A46" s="200"/>
      <c r="B46" s="109" t="s">
        <v>277</v>
      </c>
      <c r="C46" s="112" t="s">
        <v>262</v>
      </c>
      <c r="D46" s="190" t="s">
        <v>4</v>
      </c>
      <c r="E46" s="190" t="s">
        <v>19</v>
      </c>
      <c r="F46" s="191"/>
      <c r="G46" s="191"/>
      <c r="H46" s="191"/>
      <c r="I46" s="191"/>
      <c r="J46" s="191"/>
      <c r="K46" s="191"/>
      <c r="L46" s="191"/>
      <c r="M46" s="191"/>
      <c r="N46" s="191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91"/>
    </row>
    <row r="47">
      <c r="A47" s="200"/>
      <c r="B47" s="109" t="s">
        <v>277</v>
      </c>
      <c r="C47" s="112" t="s">
        <v>262</v>
      </c>
      <c r="D47" s="190" t="s">
        <v>4</v>
      </c>
      <c r="E47" s="190" t="s">
        <v>20</v>
      </c>
      <c r="F47" s="191"/>
      <c r="G47" s="191"/>
      <c r="H47" s="191"/>
      <c r="I47" s="191"/>
      <c r="J47" s="191"/>
      <c r="K47" s="191"/>
      <c r="L47" s="191"/>
      <c r="M47" s="191"/>
      <c r="N47" s="191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91"/>
    </row>
    <row r="48">
      <c r="A48" s="200"/>
      <c r="B48" s="109" t="s">
        <v>277</v>
      </c>
      <c r="C48" s="112" t="s">
        <v>262</v>
      </c>
      <c r="D48" s="190" t="s">
        <v>7</v>
      </c>
      <c r="E48" s="190" t="s">
        <v>21</v>
      </c>
      <c r="F48" s="191">
        <v>3254.0</v>
      </c>
      <c r="G48" s="191"/>
      <c r="H48" s="191"/>
      <c r="I48" s="191"/>
      <c r="J48" s="191"/>
      <c r="K48" s="191"/>
      <c r="L48" s="191"/>
      <c r="M48" s="191"/>
      <c r="N48" s="191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91"/>
    </row>
    <row r="49">
      <c r="A49" s="200"/>
      <c r="B49" s="109" t="s">
        <v>277</v>
      </c>
      <c r="C49" s="112" t="s">
        <v>262</v>
      </c>
      <c r="D49" s="190" t="s">
        <v>7</v>
      </c>
      <c r="E49" s="190" t="s">
        <v>161</v>
      </c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91"/>
    </row>
    <row r="50">
      <c r="A50" s="200"/>
      <c r="B50" s="109" t="s">
        <v>277</v>
      </c>
      <c r="C50" s="112" t="s">
        <v>262</v>
      </c>
      <c r="D50" s="190" t="s">
        <v>7</v>
      </c>
      <c r="E50" s="190" t="s">
        <v>162</v>
      </c>
      <c r="F50" s="192"/>
      <c r="G50" s="192"/>
      <c r="H50" s="192"/>
      <c r="I50" s="192"/>
      <c r="J50" s="192"/>
      <c r="K50" s="192"/>
      <c r="L50" s="192"/>
      <c r="M50" s="192"/>
      <c r="N50" s="192"/>
      <c r="O50" s="192"/>
      <c r="P50" s="192"/>
      <c r="Q50" s="192"/>
      <c r="R50" s="192"/>
      <c r="S50" s="192"/>
      <c r="T50" s="192"/>
      <c r="U50" s="192"/>
      <c r="V50" s="192"/>
      <c r="W50" s="192"/>
      <c r="X50" s="192"/>
      <c r="Y50" s="192"/>
    </row>
    <row r="51">
      <c r="A51" s="200"/>
      <c r="B51" s="109" t="s">
        <v>277</v>
      </c>
      <c r="C51" s="112" t="s">
        <v>262</v>
      </c>
      <c r="D51" s="190" t="s">
        <v>7</v>
      </c>
      <c r="E51" s="190" t="s">
        <v>163</v>
      </c>
      <c r="F51" s="191"/>
      <c r="G51" s="191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91"/>
    </row>
    <row r="52">
      <c r="A52" s="200"/>
      <c r="B52" s="109" t="s">
        <v>277</v>
      </c>
      <c r="C52" s="112" t="s">
        <v>262</v>
      </c>
      <c r="D52" s="190" t="s">
        <v>7</v>
      </c>
      <c r="E52" s="190" t="s">
        <v>164</v>
      </c>
      <c r="F52" s="191"/>
      <c r="G52" s="191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</row>
    <row r="53">
      <c r="A53" s="200"/>
      <c r="B53" s="109" t="s">
        <v>277</v>
      </c>
      <c r="C53" s="112" t="s">
        <v>262</v>
      </c>
      <c r="D53" s="190" t="s">
        <v>7</v>
      </c>
      <c r="E53" s="190" t="s">
        <v>165</v>
      </c>
      <c r="F53" s="191"/>
      <c r="G53" s="191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</row>
    <row r="54">
      <c r="A54" s="200"/>
      <c r="B54" s="109" t="s">
        <v>277</v>
      </c>
      <c r="C54" s="112" t="s">
        <v>262</v>
      </c>
      <c r="D54" s="190" t="s">
        <v>7</v>
      </c>
      <c r="E54" s="190" t="s">
        <v>166</v>
      </c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</row>
    <row r="55">
      <c r="A55" s="200"/>
      <c r="B55" s="109" t="s">
        <v>277</v>
      </c>
      <c r="C55" s="112" t="s">
        <v>262</v>
      </c>
      <c r="D55" s="190" t="s">
        <v>7</v>
      </c>
      <c r="E55" s="190" t="s">
        <v>167</v>
      </c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</row>
    <row r="56">
      <c r="B56" s="109" t="s">
        <v>277</v>
      </c>
      <c r="C56" s="112" t="s">
        <v>262</v>
      </c>
      <c r="D56" s="190" t="s">
        <v>7</v>
      </c>
      <c r="E56" s="190" t="s">
        <v>20</v>
      </c>
      <c r="F56" s="56"/>
    </row>
    <row r="57">
      <c r="A57" s="219">
        <v>92.0</v>
      </c>
      <c r="B57" s="109" t="s">
        <v>282</v>
      </c>
      <c r="C57" s="112" t="s">
        <v>283</v>
      </c>
      <c r="D57" s="190" t="s">
        <v>4</v>
      </c>
      <c r="E57" s="190" t="s">
        <v>21</v>
      </c>
      <c r="F57" s="56">
        <v>0.0</v>
      </c>
      <c r="H57" s="64">
        <v>0.0</v>
      </c>
      <c r="I57" s="310"/>
      <c r="J57" s="310"/>
      <c r="K57" s="64">
        <v>21.0</v>
      </c>
      <c r="L57" s="64">
        <v>100.0</v>
      </c>
      <c r="M57" s="64">
        <v>57.0</v>
      </c>
      <c r="N57" s="64">
        <v>0.0</v>
      </c>
      <c r="O57" s="310"/>
      <c r="P57" s="310"/>
      <c r="Q57" s="310"/>
      <c r="R57" s="310"/>
      <c r="S57" s="64">
        <v>1500.0</v>
      </c>
      <c r="T57" s="64">
        <v>200.0</v>
      </c>
      <c r="U57" s="64">
        <v>1900.0</v>
      </c>
      <c r="V57" s="64">
        <v>750.0</v>
      </c>
      <c r="W57" s="64">
        <v>900.0</v>
      </c>
      <c r="X57" s="310"/>
      <c r="Y57" s="310"/>
    </row>
    <row r="58">
      <c r="B58" s="109" t="s">
        <v>282</v>
      </c>
      <c r="C58" s="112" t="s">
        <v>283</v>
      </c>
      <c r="D58" s="190" t="s">
        <v>4</v>
      </c>
      <c r="E58" s="190" t="s">
        <v>13</v>
      </c>
      <c r="F58" s="56"/>
    </row>
    <row r="59">
      <c r="B59" s="109" t="s">
        <v>282</v>
      </c>
      <c r="C59" s="112" t="s">
        <v>283</v>
      </c>
      <c r="D59" s="190" t="s">
        <v>4</v>
      </c>
      <c r="E59" s="149" t="s">
        <v>14</v>
      </c>
      <c r="F59" s="56"/>
    </row>
    <row r="60">
      <c r="B60" s="109" t="s">
        <v>282</v>
      </c>
      <c r="C60" s="112" t="s">
        <v>283</v>
      </c>
      <c r="D60" s="190" t="s">
        <v>4</v>
      </c>
      <c r="E60" s="190" t="s">
        <v>15</v>
      </c>
      <c r="F60" s="56">
        <v>21.0</v>
      </c>
    </row>
    <row r="61">
      <c r="B61" s="109" t="s">
        <v>282</v>
      </c>
      <c r="C61" s="112" t="s">
        <v>283</v>
      </c>
      <c r="D61" s="190" t="s">
        <v>4</v>
      </c>
      <c r="E61" s="190" t="s">
        <v>16</v>
      </c>
      <c r="F61" s="56">
        <v>100.0</v>
      </c>
    </row>
    <row r="62">
      <c r="B62" s="109" t="s">
        <v>282</v>
      </c>
      <c r="C62" s="112" t="s">
        <v>283</v>
      </c>
      <c r="D62" s="190" t="s">
        <v>4</v>
      </c>
      <c r="E62" s="190" t="s">
        <v>17</v>
      </c>
      <c r="F62" s="56">
        <v>57.0</v>
      </c>
    </row>
    <row r="63">
      <c r="B63" s="109" t="s">
        <v>282</v>
      </c>
      <c r="C63" s="112" t="s">
        <v>283</v>
      </c>
      <c r="D63" s="190" t="s">
        <v>4</v>
      </c>
      <c r="E63" s="190" t="s">
        <v>18</v>
      </c>
      <c r="F63" s="56">
        <v>0.0</v>
      </c>
    </row>
    <row r="64">
      <c r="B64" s="109" t="s">
        <v>282</v>
      </c>
      <c r="C64" s="112" t="s">
        <v>283</v>
      </c>
      <c r="D64" s="190" t="s">
        <v>4</v>
      </c>
      <c r="E64" s="190" t="s">
        <v>19</v>
      </c>
      <c r="F64" s="56"/>
    </row>
    <row r="65">
      <c r="B65" s="109" t="s">
        <v>282</v>
      </c>
      <c r="C65" s="112" t="s">
        <v>283</v>
      </c>
      <c r="D65" s="190" t="s">
        <v>4</v>
      </c>
      <c r="E65" s="190" t="s">
        <v>20</v>
      </c>
      <c r="F65" s="56"/>
    </row>
    <row r="66">
      <c r="B66" s="109" t="s">
        <v>282</v>
      </c>
      <c r="C66" s="112" t="s">
        <v>283</v>
      </c>
      <c r="D66" s="190" t="s">
        <v>7</v>
      </c>
      <c r="E66" s="190" t="s">
        <v>21</v>
      </c>
      <c r="F66" s="56"/>
    </row>
    <row r="67">
      <c r="B67" s="109" t="s">
        <v>282</v>
      </c>
      <c r="C67" s="112" t="s">
        <v>283</v>
      </c>
      <c r="D67" s="190" t="s">
        <v>7</v>
      </c>
      <c r="E67" s="190" t="s">
        <v>161</v>
      </c>
      <c r="F67" s="56"/>
    </row>
    <row r="68">
      <c r="B68" s="109" t="s">
        <v>282</v>
      </c>
      <c r="C68" s="112" t="s">
        <v>283</v>
      </c>
      <c r="D68" s="190" t="s">
        <v>7</v>
      </c>
      <c r="E68" s="190" t="s">
        <v>162</v>
      </c>
      <c r="F68" s="56">
        <v>1500.0</v>
      </c>
    </row>
    <row r="69">
      <c r="B69" s="109" t="s">
        <v>282</v>
      </c>
      <c r="C69" s="112" t="s">
        <v>283</v>
      </c>
      <c r="D69" s="190" t="s">
        <v>7</v>
      </c>
      <c r="E69" s="190" t="s">
        <v>163</v>
      </c>
      <c r="F69" s="56">
        <v>200.0</v>
      </c>
    </row>
    <row r="70">
      <c r="B70" s="109" t="s">
        <v>282</v>
      </c>
      <c r="C70" s="112" t="s">
        <v>283</v>
      </c>
      <c r="D70" s="190" t="s">
        <v>7</v>
      </c>
      <c r="E70" s="190" t="s">
        <v>164</v>
      </c>
      <c r="F70" s="56">
        <v>1900.0</v>
      </c>
    </row>
    <row r="71">
      <c r="B71" s="109" t="s">
        <v>282</v>
      </c>
      <c r="C71" s="112" t="s">
        <v>283</v>
      </c>
      <c r="D71" s="190" t="s">
        <v>7</v>
      </c>
      <c r="E71" s="190" t="s">
        <v>165</v>
      </c>
      <c r="F71" s="56">
        <v>750.0</v>
      </c>
    </row>
    <row r="72">
      <c r="B72" s="109" t="s">
        <v>282</v>
      </c>
      <c r="C72" s="112" t="s">
        <v>283</v>
      </c>
      <c r="D72" s="190" t="s">
        <v>7</v>
      </c>
      <c r="E72" s="190" t="s">
        <v>166</v>
      </c>
      <c r="F72" s="56">
        <v>900.0</v>
      </c>
    </row>
    <row r="73">
      <c r="B73" s="109" t="s">
        <v>282</v>
      </c>
      <c r="C73" s="112" t="s">
        <v>283</v>
      </c>
      <c r="D73" s="190" t="s">
        <v>7</v>
      </c>
      <c r="E73" s="190" t="s">
        <v>167</v>
      </c>
      <c r="F73" s="56"/>
    </row>
    <row r="74">
      <c r="B74" s="109" t="s">
        <v>282</v>
      </c>
      <c r="C74" s="112" t="s">
        <v>283</v>
      </c>
      <c r="D74" s="190" t="s">
        <v>7</v>
      </c>
      <c r="E74" s="190" t="s">
        <v>20</v>
      </c>
      <c r="F74" s="56"/>
    </row>
    <row r="75">
      <c r="A75" s="64">
        <v>93.0</v>
      </c>
      <c r="B75" s="109" t="s">
        <v>284</v>
      </c>
      <c r="C75" s="112" t="s">
        <v>288</v>
      </c>
      <c r="D75" s="190" t="s">
        <v>4</v>
      </c>
      <c r="E75" s="190" t="s">
        <v>21</v>
      </c>
      <c r="F75" s="56">
        <v>68.0</v>
      </c>
      <c r="H75" s="64">
        <v>68.0</v>
      </c>
      <c r="I75" s="312"/>
      <c r="J75" s="312"/>
      <c r="K75" s="312"/>
      <c r="L75" s="312"/>
      <c r="M75" s="312"/>
      <c r="N75" s="312"/>
      <c r="O75" s="312"/>
      <c r="P75" s="312"/>
      <c r="Q75" s="64">
        <v>150.0</v>
      </c>
      <c r="R75" s="310"/>
      <c r="S75" s="310"/>
      <c r="T75" s="310"/>
      <c r="U75" s="310"/>
      <c r="V75" s="310"/>
      <c r="W75" s="310"/>
      <c r="X75" s="310"/>
      <c r="Y75" s="310"/>
    </row>
    <row r="76">
      <c r="B76" s="109" t="s">
        <v>284</v>
      </c>
      <c r="C76" s="112" t="s">
        <v>288</v>
      </c>
      <c r="D76" s="190" t="s">
        <v>4</v>
      </c>
      <c r="E76" s="190" t="s">
        <v>13</v>
      </c>
      <c r="F76" s="56"/>
    </row>
    <row r="77">
      <c r="B77" s="109" t="s">
        <v>284</v>
      </c>
      <c r="C77" s="112" t="s">
        <v>288</v>
      </c>
      <c r="D77" s="190" t="s">
        <v>4</v>
      </c>
      <c r="E77" s="149" t="s">
        <v>14</v>
      </c>
      <c r="F77" s="56"/>
    </row>
    <row r="78">
      <c r="B78" s="109" t="s">
        <v>284</v>
      </c>
      <c r="C78" s="112" t="s">
        <v>288</v>
      </c>
      <c r="D78" s="190" t="s">
        <v>4</v>
      </c>
      <c r="E78" s="190" t="s">
        <v>15</v>
      </c>
      <c r="F78" s="56"/>
    </row>
    <row r="79">
      <c r="B79" s="109" t="s">
        <v>284</v>
      </c>
      <c r="C79" s="112" t="s">
        <v>288</v>
      </c>
      <c r="D79" s="190" t="s">
        <v>4</v>
      </c>
      <c r="E79" s="190" t="s">
        <v>16</v>
      </c>
      <c r="F79" s="56"/>
    </row>
    <row r="80">
      <c r="B80" s="109" t="s">
        <v>284</v>
      </c>
      <c r="C80" s="112" t="s">
        <v>288</v>
      </c>
      <c r="D80" s="190" t="s">
        <v>4</v>
      </c>
      <c r="E80" s="190" t="s">
        <v>17</v>
      </c>
      <c r="F80" s="56"/>
    </row>
    <row r="81">
      <c r="B81" s="109" t="s">
        <v>284</v>
      </c>
      <c r="C81" s="112" t="s">
        <v>288</v>
      </c>
      <c r="D81" s="190" t="s">
        <v>4</v>
      </c>
      <c r="E81" s="190" t="s">
        <v>18</v>
      </c>
      <c r="F81" s="56"/>
    </row>
    <row r="82">
      <c r="B82" s="109" t="s">
        <v>284</v>
      </c>
      <c r="C82" s="112" t="s">
        <v>288</v>
      </c>
      <c r="D82" s="190" t="s">
        <v>4</v>
      </c>
      <c r="E82" s="190" t="s">
        <v>19</v>
      </c>
      <c r="F82" s="56"/>
    </row>
    <row r="83">
      <c r="B83" s="109" t="s">
        <v>284</v>
      </c>
      <c r="C83" s="112" t="s">
        <v>288</v>
      </c>
      <c r="D83" s="190" t="s">
        <v>4</v>
      </c>
      <c r="E83" s="190" t="s">
        <v>20</v>
      </c>
      <c r="F83" s="56"/>
    </row>
    <row r="84">
      <c r="B84" s="109" t="s">
        <v>284</v>
      </c>
      <c r="C84" s="112" t="s">
        <v>288</v>
      </c>
      <c r="D84" s="190" t="s">
        <v>7</v>
      </c>
      <c r="E84" s="190" t="s">
        <v>21</v>
      </c>
      <c r="F84" s="56">
        <v>150.0</v>
      </c>
    </row>
    <row r="85">
      <c r="B85" s="109" t="s">
        <v>284</v>
      </c>
      <c r="C85" s="112" t="s">
        <v>288</v>
      </c>
      <c r="D85" s="190" t="s">
        <v>7</v>
      </c>
      <c r="E85" s="190" t="s">
        <v>161</v>
      </c>
      <c r="F85" s="56"/>
    </row>
    <row r="86">
      <c r="B86" s="109" t="s">
        <v>284</v>
      </c>
      <c r="C86" s="112" t="s">
        <v>288</v>
      </c>
      <c r="D86" s="190" t="s">
        <v>7</v>
      </c>
      <c r="E86" s="190" t="s">
        <v>162</v>
      </c>
      <c r="F86" s="56"/>
    </row>
    <row r="87">
      <c r="B87" s="109" t="s">
        <v>284</v>
      </c>
      <c r="C87" s="112" t="s">
        <v>288</v>
      </c>
      <c r="D87" s="190" t="s">
        <v>7</v>
      </c>
      <c r="E87" s="190" t="s">
        <v>163</v>
      </c>
      <c r="F87" s="56"/>
    </row>
    <row r="88">
      <c r="B88" s="109" t="s">
        <v>284</v>
      </c>
      <c r="C88" s="112" t="s">
        <v>288</v>
      </c>
      <c r="D88" s="190" t="s">
        <v>7</v>
      </c>
      <c r="E88" s="190" t="s">
        <v>164</v>
      </c>
      <c r="F88" s="56"/>
    </row>
    <row r="89">
      <c r="B89" s="109" t="s">
        <v>284</v>
      </c>
      <c r="C89" s="112" t="s">
        <v>288</v>
      </c>
      <c r="D89" s="190" t="s">
        <v>7</v>
      </c>
      <c r="E89" s="190" t="s">
        <v>165</v>
      </c>
      <c r="F89" s="56"/>
    </row>
    <row r="90">
      <c r="B90" s="109" t="s">
        <v>284</v>
      </c>
      <c r="C90" s="112" t="s">
        <v>288</v>
      </c>
      <c r="D90" s="190" t="s">
        <v>7</v>
      </c>
      <c r="E90" s="190" t="s">
        <v>166</v>
      </c>
      <c r="F90" s="56"/>
    </row>
    <row r="91">
      <c r="B91" s="109" t="s">
        <v>284</v>
      </c>
      <c r="C91" s="112" t="s">
        <v>288</v>
      </c>
      <c r="D91" s="190" t="s">
        <v>7</v>
      </c>
      <c r="E91" s="190" t="s">
        <v>167</v>
      </c>
      <c r="F91" s="56"/>
    </row>
    <row r="92">
      <c r="B92" s="109" t="s">
        <v>284</v>
      </c>
      <c r="C92" s="112" t="s">
        <v>288</v>
      </c>
      <c r="D92" s="190" t="s">
        <v>7</v>
      </c>
      <c r="E92" s="190" t="s">
        <v>20</v>
      </c>
      <c r="F92" s="56"/>
    </row>
    <row r="93">
      <c r="A93" s="64">
        <v>94.0</v>
      </c>
      <c r="B93" s="109" t="s">
        <v>291</v>
      </c>
      <c r="C93" s="112" t="s">
        <v>288</v>
      </c>
      <c r="D93" s="190" t="s">
        <v>4</v>
      </c>
      <c r="E93" s="190" t="s">
        <v>21</v>
      </c>
      <c r="F93" s="56">
        <v>251.0</v>
      </c>
      <c r="H93" s="64">
        <v>251.0</v>
      </c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</row>
    <row r="94">
      <c r="B94" s="109" t="s">
        <v>291</v>
      </c>
      <c r="C94" s="112" t="s">
        <v>288</v>
      </c>
      <c r="D94" s="190" t="s">
        <v>4</v>
      </c>
      <c r="E94" s="190" t="s">
        <v>13</v>
      </c>
      <c r="F94" s="56"/>
    </row>
    <row r="95">
      <c r="B95" s="109" t="s">
        <v>291</v>
      </c>
      <c r="C95" s="112" t="s">
        <v>288</v>
      </c>
      <c r="D95" s="190" t="s">
        <v>4</v>
      </c>
      <c r="E95" s="149" t="s">
        <v>14</v>
      </c>
      <c r="F95" s="56"/>
    </row>
    <row r="96">
      <c r="B96" s="109" t="s">
        <v>291</v>
      </c>
      <c r="C96" s="112" t="s">
        <v>288</v>
      </c>
      <c r="D96" s="190" t="s">
        <v>4</v>
      </c>
      <c r="E96" s="190" t="s">
        <v>15</v>
      </c>
      <c r="F96" s="56"/>
    </row>
    <row r="97">
      <c r="B97" s="109" t="s">
        <v>291</v>
      </c>
      <c r="C97" s="112" t="s">
        <v>288</v>
      </c>
      <c r="D97" s="190" t="s">
        <v>4</v>
      </c>
      <c r="E97" s="190" t="s">
        <v>16</v>
      </c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</row>
    <row r="98">
      <c r="B98" s="109" t="s">
        <v>291</v>
      </c>
      <c r="C98" s="112" t="s">
        <v>288</v>
      </c>
      <c r="D98" s="190" t="s">
        <v>4</v>
      </c>
      <c r="E98" s="190" t="s">
        <v>17</v>
      </c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</row>
    <row r="99">
      <c r="B99" s="109" t="s">
        <v>291</v>
      </c>
      <c r="C99" s="112" t="s">
        <v>288</v>
      </c>
      <c r="D99" s="190" t="s">
        <v>4</v>
      </c>
      <c r="E99" s="190" t="s">
        <v>18</v>
      </c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</row>
    <row r="100">
      <c r="B100" s="109" t="s">
        <v>291</v>
      </c>
      <c r="C100" s="112" t="s">
        <v>288</v>
      </c>
      <c r="D100" s="190" t="s">
        <v>4</v>
      </c>
      <c r="E100" s="190" t="s">
        <v>19</v>
      </c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</row>
    <row r="101">
      <c r="B101" s="109" t="s">
        <v>291</v>
      </c>
      <c r="C101" s="112" t="s">
        <v>288</v>
      </c>
      <c r="D101" s="190" t="s">
        <v>4</v>
      </c>
      <c r="E101" s="190" t="s">
        <v>20</v>
      </c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</row>
    <row r="102">
      <c r="B102" s="109" t="s">
        <v>291</v>
      </c>
      <c r="C102" s="112" t="s">
        <v>288</v>
      </c>
      <c r="D102" s="190" t="s">
        <v>7</v>
      </c>
      <c r="E102" s="190" t="s">
        <v>21</v>
      </c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</row>
    <row r="103">
      <c r="B103" s="109" t="s">
        <v>291</v>
      </c>
      <c r="C103" s="112" t="s">
        <v>288</v>
      </c>
      <c r="D103" s="190" t="s">
        <v>7</v>
      </c>
      <c r="E103" s="190" t="s">
        <v>161</v>
      </c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</row>
    <row r="104">
      <c r="B104" s="109" t="s">
        <v>291</v>
      </c>
      <c r="C104" s="112" t="s">
        <v>288</v>
      </c>
      <c r="D104" s="190" t="s">
        <v>7</v>
      </c>
      <c r="E104" s="190" t="s">
        <v>162</v>
      </c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</row>
    <row r="105">
      <c r="B105" s="109" t="s">
        <v>291</v>
      </c>
      <c r="C105" s="112" t="s">
        <v>288</v>
      </c>
      <c r="D105" s="190" t="s">
        <v>7</v>
      </c>
      <c r="E105" s="190" t="s">
        <v>163</v>
      </c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</row>
    <row r="106">
      <c r="B106" s="109" t="s">
        <v>291</v>
      </c>
      <c r="C106" s="112" t="s">
        <v>288</v>
      </c>
      <c r="D106" s="190" t="s">
        <v>7</v>
      </c>
      <c r="E106" s="190" t="s">
        <v>164</v>
      </c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</row>
    <row r="107">
      <c r="B107" s="109" t="s">
        <v>291</v>
      </c>
      <c r="C107" s="112" t="s">
        <v>288</v>
      </c>
      <c r="D107" s="190" t="s">
        <v>7</v>
      </c>
      <c r="E107" s="190" t="s">
        <v>165</v>
      </c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</row>
    <row r="108">
      <c r="B108" s="109" t="s">
        <v>291</v>
      </c>
      <c r="C108" s="112" t="s">
        <v>288</v>
      </c>
      <c r="D108" s="190" t="s">
        <v>7</v>
      </c>
      <c r="E108" s="190" t="s">
        <v>166</v>
      </c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</row>
    <row r="109">
      <c r="B109" s="109" t="s">
        <v>291</v>
      </c>
      <c r="C109" s="112" t="s">
        <v>288</v>
      </c>
      <c r="D109" s="190" t="s">
        <v>7</v>
      </c>
      <c r="E109" s="190" t="s">
        <v>167</v>
      </c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</row>
    <row r="110">
      <c r="B110" s="109" t="s">
        <v>291</v>
      </c>
      <c r="C110" s="112" t="s">
        <v>288</v>
      </c>
      <c r="D110" s="190" t="s">
        <v>7</v>
      </c>
      <c r="E110" s="190" t="s">
        <v>20</v>
      </c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</row>
    <row r="111">
      <c r="A111" s="64">
        <v>95.0</v>
      </c>
      <c r="B111" s="109" t="s">
        <v>294</v>
      </c>
      <c r="C111" s="112" t="s">
        <v>288</v>
      </c>
      <c r="D111" s="190" t="s">
        <v>4</v>
      </c>
      <c r="E111" s="190" t="s">
        <v>21</v>
      </c>
      <c r="F111" s="56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310"/>
      <c r="T111" s="310"/>
      <c r="U111" s="310"/>
      <c r="V111" s="310"/>
      <c r="W111" s="310"/>
      <c r="X111" s="310"/>
      <c r="Y111" s="310"/>
    </row>
    <row r="112">
      <c r="B112" s="109" t="s">
        <v>294</v>
      </c>
      <c r="C112" s="112" t="s">
        <v>288</v>
      </c>
      <c r="D112" s="190" t="s">
        <v>4</v>
      </c>
      <c r="E112" s="190" t="s">
        <v>13</v>
      </c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</row>
    <row r="113">
      <c r="B113" s="109" t="s">
        <v>294</v>
      </c>
      <c r="C113" s="112" t="s">
        <v>288</v>
      </c>
      <c r="D113" s="190" t="s">
        <v>4</v>
      </c>
      <c r="E113" s="149" t="s">
        <v>14</v>
      </c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</row>
    <row r="114">
      <c r="B114" s="109" t="s">
        <v>294</v>
      </c>
      <c r="C114" s="112" t="s">
        <v>288</v>
      </c>
      <c r="D114" s="190" t="s">
        <v>4</v>
      </c>
      <c r="E114" s="190" t="s">
        <v>15</v>
      </c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</row>
    <row r="115">
      <c r="B115" s="109" t="s">
        <v>294</v>
      </c>
      <c r="C115" s="112" t="s">
        <v>288</v>
      </c>
      <c r="D115" s="190" t="s">
        <v>4</v>
      </c>
      <c r="E115" s="190" t="s">
        <v>16</v>
      </c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</row>
    <row r="116">
      <c r="B116" s="109" t="s">
        <v>294</v>
      </c>
      <c r="C116" s="112" t="s">
        <v>288</v>
      </c>
      <c r="D116" s="190" t="s">
        <v>4</v>
      </c>
      <c r="E116" s="190" t="s">
        <v>17</v>
      </c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</row>
    <row r="117">
      <c r="B117" s="109" t="s">
        <v>294</v>
      </c>
      <c r="C117" s="112" t="s">
        <v>288</v>
      </c>
      <c r="D117" s="190" t="s">
        <v>4</v>
      </c>
      <c r="E117" s="190" t="s">
        <v>18</v>
      </c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</row>
    <row r="118">
      <c r="B118" s="109" t="s">
        <v>294</v>
      </c>
      <c r="C118" s="112" t="s">
        <v>288</v>
      </c>
      <c r="D118" s="190" t="s">
        <v>4</v>
      </c>
      <c r="E118" s="190" t="s">
        <v>19</v>
      </c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</row>
    <row r="119">
      <c r="B119" s="109" t="s">
        <v>294</v>
      </c>
      <c r="C119" s="112" t="s">
        <v>288</v>
      </c>
      <c r="D119" s="190" t="s">
        <v>4</v>
      </c>
      <c r="E119" s="190" t="s">
        <v>20</v>
      </c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</row>
    <row r="120">
      <c r="B120" s="109" t="s">
        <v>294</v>
      </c>
      <c r="C120" s="112" t="s">
        <v>288</v>
      </c>
      <c r="D120" s="190" t="s">
        <v>7</v>
      </c>
      <c r="E120" s="190" t="s">
        <v>21</v>
      </c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</row>
    <row r="121">
      <c r="B121" s="109" t="s">
        <v>294</v>
      </c>
      <c r="C121" s="112" t="s">
        <v>288</v>
      </c>
      <c r="D121" s="190" t="s">
        <v>7</v>
      </c>
      <c r="E121" s="190" t="s">
        <v>161</v>
      </c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</row>
    <row r="122">
      <c r="B122" s="109" t="s">
        <v>294</v>
      </c>
      <c r="C122" s="112" t="s">
        <v>288</v>
      </c>
      <c r="D122" s="190" t="s">
        <v>7</v>
      </c>
      <c r="E122" s="190" t="s">
        <v>162</v>
      </c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</row>
    <row r="123">
      <c r="B123" s="109" t="s">
        <v>294</v>
      </c>
      <c r="C123" s="112" t="s">
        <v>288</v>
      </c>
      <c r="D123" s="190" t="s">
        <v>7</v>
      </c>
      <c r="E123" s="190" t="s">
        <v>163</v>
      </c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</row>
    <row r="124">
      <c r="B124" s="109" t="s">
        <v>294</v>
      </c>
      <c r="C124" s="112" t="s">
        <v>288</v>
      </c>
      <c r="D124" s="190" t="s">
        <v>7</v>
      </c>
      <c r="E124" s="190" t="s">
        <v>164</v>
      </c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</row>
    <row r="125">
      <c r="B125" s="109" t="s">
        <v>294</v>
      </c>
      <c r="C125" s="112" t="s">
        <v>288</v>
      </c>
      <c r="D125" s="190" t="s">
        <v>7</v>
      </c>
      <c r="E125" s="190" t="s">
        <v>165</v>
      </c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</row>
    <row r="126">
      <c r="B126" s="109" t="s">
        <v>294</v>
      </c>
      <c r="C126" s="112" t="s">
        <v>288</v>
      </c>
      <c r="D126" s="190" t="s">
        <v>7</v>
      </c>
      <c r="E126" s="190" t="s">
        <v>166</v>
      </c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</row>
    <row r="127">
      <c r="B127" s="109" t="s">
        <v>294</v>
      </c>
      <c r="C127" s="112" t="s">
        <v>288</v>
      </c>
      <c r="D127" s="190" t="s">
        <v>7</v>
      </c>
      <c r="E127" s="190" t="s">
        <v>167</v>
      </c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</row>
    <row r="128">
      <c r="B128" s="109" t="s">
        <v>294</v>
      </c>
      <c r="C128" s="112" t="s">
        <v>288</v>
      </c>
      <c r="D128" s="190" t="s">
        <v>7</v>
      </c>
      <c r="E128" s="190" t="s">
        <v>20</v>
      </c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</row>
    <row r="129">
      <c r="A129" s="64">
        <v>96.0</v>
      </c>
      <c r="B129" s="109" t="s">
        <v>296</v>
      </c>
      <c r="C129" s="112" t="s">
        <v>288</v>
      </c>
      <c r="D129" s="190" t="s">
        <v>4</v>
      </c>
      <c r="E129" s="190" t="s">
        <v>21</v>
      </c>
      <c r="F129" s="56">
        <v>250.0</v>
      </c>
      <c r="H129" s="64">
        <v>250.0</v>
      </c>
      <c r="I129" s="310"/>
      <c r="J129" s="310"/>
      <c r="K129" s="310"/>
      <c r="L129" s="310"/>
      <c r="M129" s="310"/>
      <c r="N129" s="310"/>
      <c r="O129" s="310"/>
      <c r="P129" s="310"/>
      <c r="Q129" s="310"/>
      <c r="R129" s="310"/>
      <c r="S129" s="64">
        <v>1210.0</v>
      </c>
      <c r="T129" s="64">
        <v>290.0</v>
      </c>
      <c r="U129" s="64">
        <v>0.0</v>
      </c>
      <c r="V129" s="64">
        <v>110.0</v>
      </c>
      <c r="W129" s="64">
        <v>230.0</v>
      </c>
      <c r="X129" s="310"/>
      <c r="Y129" s="310"/>
    </row>
    <row r="130">
      <c r="B130" s="109" t="s">
        <v>296</v>
      </c>
      <c r="C130" s="112" t="s">
        <v>288</v>
      </c>
      <c r="D130" s="190" t="s">
        <v>4</v>
      </c>
      <c r="E130" s="190" t="s">
        <v>13</v>
      </c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</row>
    <row r="131">
      <c r="A131" s="200"/>
      <c r="B131" s="109" t="s">
        <v>296</v>
      </c>
      <c r="C131" s="112" t="s">
        <v>288</v>
      </c>
      <c r="D131" s="190" t="s">
        <v>4</v>
      </c>
      <c r="E131" s="149" t="s">
        <v>14</v>
      </c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</row>
    <row r="132">
      <c r="A132" s="200"/>
      <c r="B132" s="109" t="s">
        <v>296</v>
      </c>
      <c r="C132" s="112" t="s">
        <v>288</v>
      </c>
      <c r="D132" s="190" t="s">
        <v>4</v>
      </c>
      <c r="E132" s="190" t="s">
        <v>15</v>
      </c>
      <c r="F132" s="191"/>
      <c r="G132" s="191"/>
      <c r="H132" s="191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</row>
    <row r="133">
      <c r="A133" s="200"/>
      <c r="B133" s="109" t="s">
        <v>296</v>
      </c>
      <c r="C133" s="112" t="s">
        <v>288</v>
      </c>
      <c r="D133" s="190" t="s">
        <v>4</v>
      </c>
      <c r="E133" s="190" t="s">
        <v>16</v>
      </c>
      <c r="F133" s="191"/>
      <c r="G133" s="191"/>
      <c r="H133" s="191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</row>
    <row r="134">
      <c r="A134" s="200"/>
      <c r="B134" s="109" t="s">
        <v>296</v>
      </c>
      <c r="C134" s="112" t="s">
        <v>288</v>
      </c>
      <c r="D134" s="190" t="s">
        <v>4</v>
      </c>
      <c r="E134" s="190" t="s">
        <v>17</v>
      </c>
      <c r="F134" s="191"/>
      <c r="G134" s="191"/>
      <c r="H134" s="191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</row>
    <row r="135">
      <c r="A135" s="200"/>
      <c r="B135" s="109" t="s">
        <v>296</v>
      </c>
      <c r="C135" s="112" t="s">
        <v>288</v>
      </c>
      <c r="D135" s="190" t="s">
        <v>4</v>
      </c>
      <c r="E135" s="190" t="s">
        <v>18</v>
      </c>
      <c r="F135" s="191"/>
      <c r="G135" s="191"/>
      <c r="H135" s="191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</row>
    <row r="136">
      <c r="A136" s="200"/>
      <c r="B136" s="109" t="s">
        <v>296</v>
      </c>
      <c r="C136" s="112" t="s">
        <v>288</v>
      </c>
      <c r="D136" s="190" t="s">
        <v>4</v>
      </c>
      <c r="E136" s="190" t="s">
        <v>19</v>
      </c>
      <c r="F136" s="191"/>
      <c r="G136" s="191"/>
      <c r="H136" s="191"/>
      <c r="I136" s="191"/>
      <c r="J136" s="191"/>
      <c r="K136" s="191"/>
      <c r="L136" s="191"/>
      <c r="M136" s="191"/>
      <c r="N136" s="191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</row>
    <row r="137">
      <c r="A137" s="200"/>
      <c r="B137" s="109" t="s">
        <v>296</v>
      </c>
      <c r="C137" s="112" t="s">
        <v>288</v>
      </c>
      <c r="D137" s="190" t="s">
        <v>4</v>
      </c>
      <c r="E137" s="190" t="s">
        <v>20</v>
      </c>
      <c r="F137" s="191"/>
      <c r="G137" s="191"/>
      <c r="H137" s="191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</row>
    <row r="138">
      <c r="A138" s="200"/>
      <c r="B138" s="109" t="s">
        <v>296</v>
      </c>
      <c r="C138" s="112" t="s">
        <v>288</v>
      </c>
      <c r="D138" s="190" t="s">
        <v>7</v>
      </c>
      <c r="E138" s="190" t="s">
        <v>21</v>
      </c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</row>
    <row r="139">
      <c r="A139" s="200"/>
      <c r="B139" s="109" t="s">
        <v>296</v>
      </c>
      <c r="C139" s="112" t="s">
        <v>288</v>
      </c>
      <c r="D139" s="190" t="s">
        <v>7</v>
      </c>
      <c r="E139" s="190" t="s">
        <v>161</v>
      </c>
      <c r="F139" s="191"/>
      <c r="G139" s="191"/>
      <c r="H139" s="191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</row>
    <row r="140">
      <c r="A140" s="200"/>
      <c r="B140" s="109" t="s">
        <v>296</v>
      </c>
      <c r="C140" s="112" t="s">
        <v>288</v>
      </c>
      <c r="D140" s="190" t="s">
        <v>7</v>
      </c>
      <c r="E140" s="190" t="s">
        <v>162</v>
      </c>
      <c r="F140" s="191">
        <v>1210.0</v>
      </c>
      <c r="G140" s="191"/>
      <c r="H140" s="191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</row>
    <row r="141">
      <c r="A141" s="200"/>
      <c r="B141" s="109" t="s">
        <v>296</v>
      </c>
      <c r="C141" s="112" t="s">
        <v>288</v>
      </c>
      <c r="D141" s="190" t="s">
        <v>7</v>
      </c>
      <c r="E141" s="190" t="s">
        <v>163</v>
      </c>
      <c r="F141" s="191">
        <v>290.0</v>
      </c>
      <c r="G141" s="191"/>
      <c r="H141" s="191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</row>
    <row r="142">
      <c r="B142" s="109" t="s">
        <v>296</v>
      </c>
      <c r="C142" s="112" t="s">
        <v>288</v>
      </c>
      <c r="D142" s="190" t="s">
        <v>7</v>
      </c>
      <c r="E142" s="190" t="s">
        <v>164</v>
      </c>
      <c r="F142" s="56">
        <v>0.0</v>
      </c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</row>
    <row r="143">
      <c r="B143" s="109" t="s">
        <v>296</v>
      </c>
      <c r="C143" s="112" t="s">
        <v>288</v>
      </c>
      <c r="D143" s="190" t="s">
        <v>7</v>
      </c>
      <c r="E143" s="190" t="s">
        <v>165</v>
      </c>
      <c r="F143" s="56">
        <v>110.0</v>
      </c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</row>
    <row r="144">
      <c r="B144" s="109" t="s">
        <v>296</v>
      </c>
      <c r="C144" s="112" t="s">
        <v>288</v>
      </c>
      <c r="D144" s="190" t="s">
        <v>7</v>
      </c>
      <c r="E144" s="190" t="s">
        <v>166</v>
      </c>
      <c r="F144" s="56">
        <v>230.0</v>
      </c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</row>
    <row r="145">
      <c r="B145" s="109" t="s">
        <v>296</v>
      </c>
      <c r="C145" s="112" t="s">
        <v>288</v>
      </c>
      <c r="D145" s="190" t="s">
        <v>7</v>
      </c>
      <c r="E145" s="190" t="s">
        <v>167</v>
      </c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</row>
    <row r="146">
      <c r="B146" s="109" t="s">
        <v>296</v>
      </c>
      <c r="C146" s="112" t="s">
        <v>288</v>
      </c>
      <c r="D146" s="190" t="s">
        <v>7</v>
      </c>
      <c r="E146" s="190" t="s">
        <v>20</v>
      </c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</row>
    <row r="147">
      <c r="A147" s="64">
        <v>97.0</v>
      </c>
      <c r="B147" s="109" t="s">
        <v>297</v>
      </c>
      <c r="C147" s="112" t="s">
        <v>288</v>
      </c>
      <c r="D147" s="190" t="s">
        <v>4</v>
      </c>
      <c r="E147" s="190" t="s">
        <v>21</v>
      </c>
      <c r="F147" s="56">
        <v>23.0</v>
      </c>
      <c r="H147" s="64">
        <v>23.0</v>
      </c>
      <c r="I147" s="310"/>
      <c r="J147" s="310"/>
      <c r="K147" s="310"/>
      <c r="L147" s="310"/>
      <c r="M147" s="310"/>
      <c r="N147" s="310"/>
      <c r="O147" s="310"/>
      <c r="P147" s="310"/>
      <c r="Q147" s="310"/>
      <c r="R147" s="310"/>
      <c r="S147" s="310"/>
      <c r="T147" s="310"/>
      <c r="U147" s="310"/>
      <c r="V147" s="310"/>
      <c r="W147" s="310"/>
      <c r="X147" s="310"/>
      <c r="Y147" s="310"/>
    </row>
    <row r="148">
      <c r="B148" s="109" t="s">
        <v>297</v>
      </c>
      <c r="C148" s="112" t="s">
        <v>288</v>
      </c>
      <c r="D148" s="190" t="s">
        <v>4</v>
      </c>
      <c r="E148" s="190" t="s">
        <v>13</v>
      </c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</row>
    <row r="149">
      <c r="B149" s="109" t="s">
        <v>297</v>
      </c>
      <c r="C149" s="112" t="s">
        <v>288</v>
      </c>
      <c r="D149" s="190" t="s">
        <v>4</v>
      </c>
      <c r="E149" s="149" t="s">
        <v>14</v>
      </c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</row>
    <row r="150">
      <c r="B150" s="109" t="s">
        <v>297</v>
      </c>
      <c r="C150" s="112" t="s">
        <v>288</v>
      </c>
      <c r="D150" s="190" t="s">
        <v>4</v>
      </c>
      <c r="E150" s="190" t="s">
        <v>15</v>
      </c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</row>
    <row r="151">
      <c r="B151" s="109" t="s">
        <v>297</v>
      </c>
      <c r="C151" s="112" t="s">
        <v>288</v>
      </c>
      <c r="D151" s="190" t="s">
        <v>4</v>
      </c>
      <c r="E151" s="190" t="s">
        <v>16</v>
      </c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</row>
    <row r="152">
      <c r="B152" s="109" t="s">
        <v>297</v>
      </c>
      <c r="C152" s="112" t="s">
        <v>288</v>
      </c>
      <c r="D152" s="190" t="s">
        <v>4</v>
      </c>
      <c r="E152" s="190" t="s">
        <v>17</v>
      </c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</row>
    <row r="153">
      <c r="B153" s="109" t="s">
        <v>297</v>
      </c>
      <c r="C153" s="112" t="s">
        <v>288</v>
      </c>
      <c r="D153" s="190" t="s">
        <v>4</v>
      </c>
      <c r="E153" s="190" t="s">
        <v>18</v>
      </c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</row>
    <row r="154">
      <c r="B154" s="109" t="s">
        <v>297</v>
      </c>
      <c r="C154" s="112" t="s">
        <v>288</v>
      </c>
      <c r="D154" s="190" t="s">
        <v>4</v>
      </c>
      <c r="E154" s="190" t="s">
        <v>19</v>
      </c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</row>
    <row r="155">
      <c r="B155" s="109" t="s">
        <v>297</v>
      </c>
      <c r="C155" s="112" t="s">
        <v>288</v>
      </c>
      <c r="D155" s="190" t="s">
        <v>4</v>
      </c>
      <c r="E155" s="190" t="s">
        <v>20</v>
      </c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</row>
    <row r="156">
      <c r="B156" s="109" t="s">
        <v>297</v>
      </c>
      <c r="C156" s="112" t="s">
        <v>288</v>
      </c>
      <c r="D156" s="190" t="s">
        <v>7</v>
      </c>
      <c r="E156" s="190" t="s">
        <v>21</v>
      </c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</row>
    <row r="157">
      <c r="B157" s="109" t="s">
        <v>297</v>
      </c>
      <c r="C157" s="112" t="s">
        <v>288</v>
      </c>
      <c r="D157" s="190" t="s">
        <v>7</v>
      </c>
      <c r="E157" s="190" t="s">
        <v>161</v>
      </c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</row>
    <row r="158">
      <c r="B158" s="109" t="s">
        <v>297</v>
      </c>
      <c r="C158" s="112" t="s">
        <v>288</v>
      </c>
      <c r="D158" s="190" t="s">
        <v>7</v>
      </c>
      <c r="E158" s="190" t="s">
        <v>162</v>
      </c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</row>
    <row r="159">
      <c r="B159" s="109" t="s">
        <v>297</v>
      </c>
      <c r="C159" s="112" t="s">
        <v>288</v>
      </c>
      <c r="D159" s="190" t="s">
        <v>7</v>
      </c>
      <c r="E159" s="190" t="s">
        <v>163</v>
      </c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</row>
    <row r="160">
      <c r="B160" s="109" t="s">
        <v>297</v>
      </c>
      <c r="C160" s="112" t="s">
        <v>288</v>
      </c>
      <c r="D160" s="190" t="s">
        <v>7</v>
      </c>
      <c r="E160" s="190" t="s">
        <v>164</v>
      </c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</row>
    <row r="161">
      <c r="B161" s="109" t="s">
        <v>297</v>
      </c>
      <c r="C161" s="112" t="s">
        <v>288</v>
      </c>
      <c r="D161" s="190" t="s">
        <v>7</v>
      </c>
      <c r="E161" s="190" t="s">
        <v>165</v>
      </c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</row>
    <row r="162">
      <c r="B162" s="109" t="s">
        <v>297</v>
      </c>
      <c r="C162" s="112" t="s">
        <v>288</v>
      </c>
      <c r="D162" s="190" t="s">
        <v>7</v>
      </c>
      <c r="E162" s="190" t="s">
        <v>166</v>
      </c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</row>
    <row r="163">
      <c r="B163" s="109" t="s">
        <v>297</v>
      </c>
      <c r="C163" s="112" t="s">
        <v>288</v>
      </c>
      <c r="D163" s="190" t="s">
        <v>7</v>
      </c>
      <c r="E163" s="190" t="s">
        <v>167</v>
      </c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</row>
    <row r="164">
      <c r="B164" s="109" t="s">
        <v>297</v>
      </c>
      <c r="C164" s="112" t="s">
        <v>288</v>
      </c>
      <c r="D164" s="190" t="s">
        <v>7</v>
      </c>
      <c r="E164" s="190" t="s">
        <v>20</v>
      </c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</row>
    <row r="165">
      <c r="A165" s="64">
        <v>98.0</v>
      </c>
      <c r="B165" s="109" t="s">
        <v>298</v>
      </c>
      <c r="C165" s="112" t="s">
        <v>288</v>
      </c>
      <c r="D165" s="190" t="s">
        <v>4</v>
      </c>
      <c r="E165" s="190" t="s">
        <v>21</v>
      </c>
      <c r="F165" s="56">
        <v>48.0</v>
      </c>
      <c r="H165" s="64">
        <v>48.0</v>
      </c>
      <c r="I165" s="310"/>
      <c r="J165" s="310"/>
      <c r="K165" s="310"/>
      <c r="L165" s="310"/>
      <c r="M165" s="310"/>
      <c r="N165" s="310"/>
      <c r="O165" s="310"/>
      <c r="P165" s="310"/>
      <c r="Q165" s="64">
        <v>180.0</v>
      </c>
      <c r="R165" s="310"/>
      <c r="S165" s="310"/>
      <c r="T165" s="310"/>
      <c r="U165" s="310"/>
      <c r="V165" s="310"/>
      <c r="W165" s="310"/>
      <c r="X165" s="310"/>
      <c r="Y165" s="310"/>
    </row>
    <row r="166">
      <c r="B166" s="109" t="s">
        <v>298</v>
      </c>
      <c r="C166" s="112" t="s">
        <v>288</v>
      </c>
      <c r="D166" s="190" t="s">
        <v>4</v>
      </c>
      <c r="E166" s="190" t="s">
        <v>13</v>
      </c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</row>
    <row r="167">
      <c r="B167" s="109" t="s">
        <v>298</v>
      </c>
      <c r="C167" s="112" t="s">
        <v>288</v>
      </c>
      <c r="D167" s="190" t="s">
        <v>4</v>
      </c>
      <c r="E167" s="149" t="s">
        <v>14</v>
      </c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</row>
    <row r="168">
      <c r="B168" s="109" t="s">
        <v>298</v>
      </c>
      <c r="C168" s="112" t="s">
        <v>288</v>
      </c>
      <c r="D168" s="190" t="s">
        <v>4</v>
      </c>
      <c r="E168" s="190" t="s">
        <v>15</v>
      </c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</row>
    <row r="169">
      <c r="B169" s="109" t="s">
        <v>298</v>
      </c>
      <c r="C169" s="112" t="s">
        <v>288</v>
      </c>
      <c r="D169" s="190" t="s">
        <v>4</v>
      </c>
      <c r="E169" s="190" t="s">
        <v>16</v>
      </c>
      <c r="F169" s="56"/>
    </row>
    <row r="170">
      <c r="B170" s="109" t="s">
        <v>298</v>
      </c>
      <c r="C170" s="112" t="s">
        <v>288</v>
      </c>
      <c r="D170" s="190" t="s">
        <v>4</v>
      </c>
      <c r="E170" s="190" t="s">
        <v>17</v>
      </c>
      <c r="F170" s="56"/>
    </row>
    <row r="171">
      <c r="B171" s="109" t="s">
        <v>298</v>
      </c>
      <c r="C171" s="112" t="s">
        <v>288</v>
      </c>
      <c r="D171" s="190" t="s">
        <v>4</v>
      </c>
      <c r="E171" s="190" t="s">
        <v>18</v>
      </c>
      <c r="F171" s="56"/>
    </row>
    <row r="172">
      <c r="B172" s="109" t="s">
        <v>298</v>
      </c>
      <c r="C172" s="112" t="s">
        <v>288</v>
      </c>
      <c r="D172" s="190" t="s">
        <v>4</v>
      </c>
      <c r="E172" s="190" t="s">
        <v>19</v>
      </c>
      <c r="F172" s="56"/>
    </row>
    <row r="173">
      <c r="B173" s="109" t="s">
        <v>298</v>
      </c>
      <c r="C173" s="112" t="s">
        <v>288</v>
      </c>
      <c r="D173" s="190" t="s">
        <v>4</v>
      </c>
      <c r="E173" s="190" t="s">
        <v>20</v>
      </c>
      <c r="F173" s="56"/>
    </row>
    <row r="174">
      <c r="B174" s="109" t="s">
        <v>298</v>
      </c>
      <c r="C174" s="112" t="s">
        <v>288</v>
      </c>
      <c r="D174" s="190" t="s">
        <v>7</v>
      </c>
      <c r="E174" s="190" t="s">
        <v>21</v>
      </c>
      <c r="F174" s="56">
        <v>180.0</v>
      </c>
    </row>
    <row r="175">
      <c r="B175" s="109" t="s">
        <v>298</v>
      </c>
      <c r="C175" s="112" t="s">
        <v>288</v>
      </c>
      <c r="D175" s="190" t="s">
        <v>7</v>
      </c>
      <c r="E175" s="190" t="s">
        <v>161</v>
      </c>
      <c r="F175" s="56"/>
    </row>
    <row r="176">
      <c r="B176" s="109" t="s">
        <v>298</v>
      </c>
      <c r="C176" s="112" t="s">
        <v>288</v>
      </c>
      <c r="D176" s="190" t="s">
        <v>7</v>
      </c>
      <c r="E176" s="190" t="s">
        <v>162</v>
      </c>
      <c r="F176" s="56"/>
    </row>
    <row r="177">
      <c r="B177" s="109" t="s">
        <v>298</v>
      </c>
      <c r="C177" s="112" t="s">
        <v>288</v>
      </c>
      <c r="D177" s="190" t="s">
        <v>7</v>
      </c>
      <c r="E177" s="190" t="s">
        <v>163</v>
      </c>
      <c r="F177" s="56"/>
    </row>
    <row r="178">
      <c r="B178" s="109" t="s">
        <v>298</v>
      </c>
      <c r="C178" s="112" t="s">
        <v>288</v>
      </c>
      <c r="D178" s="190" t="s">
        <v>7</v>
      </c>
      <c r="E178" s="190" t="s">
        <v>164</v>
      </c>
      <c r="F178" s="56"/>
    </row>
    <row r="179">
      <c r="B179" s="109" t="s">
        <v>298</v>
      </c>
      <c r="C179" s="112" t="s">
        <v>288</v>
      </c>
      <c r="D179" s="190" t="s">
        <v>7</v>
      </c>
      <c r="E179" s="190" t="s">
        <v>165</v>
      </c>
      <c r="F179" s="56"/>
    </row>
    <row r="180">
      <c r="B180" s="109" t="s">
        <v>298</v>
      </c>
      <c r="C180" s="112" t="s">
        <v>288</v>
      </c>
      <c r="D180" s="190" t="s">
        <v>7</v>
      </c>
      <c r="E180" s="190" t="s">
        <v>166</v>
      </c>
      <c r="F180" s="56"/>
    </row>
    <row r="181">
      <c r="B181" s="109" t="s">
        <v>298</v>
      </c>
      <c r="C181" s="112" t="s">
        <v>288</v>
      </c>
      <c r="D181" s="190" t="s">
        <v>7</v>
      </c>
      <c r="E181" s="190" t="s">
        <v>167</v>
      </c>
      <c r="F181" s="56"/>
    </row>
    <row r="182">
      <c r="B182" s="109" t="s">
        <v>298</v>
      </c>
      <c r="C182" s="112" t="s">
        <v>288</v>
      </c>
      <c r="D182" s="190" t="s">
        <v>7</v>
      </c>
      <c r="E182" s="190" t="s">
        <v>20</v>
      </c>
      <c r="F182" s="56"/>
    </row>
    <row r="183">
      <c r="A183" s="64">
        <v>99.0</v>
      </c>
      <c r="B183" s="109" t="s">
        <v>299</v>
      </c>
      <c r="C183" s="112" t="s">
        <v>288</v>
      </c>
      <c r="D183" s="190" t="s">
        <v>4</v>
      </c>
      <c r="E183" s="190" t="s">
        <v>21</v>
      </c>
      <c r="F183" s="56">
        <v>212.0</v>
      </c>
      <c r="H183" s="239">
        <v>212.0</v>
      </c>
      <c r="I183" s="310"/>
      <c r="J183" s="310"/>
      <c r="K183" s="310"/>
      <c r="L183" s="310"/>
      <c r="M183" s="310"/>
      <c r="N183" s="310"/>
      <c r="O183" s="310"/>
      <c r="P183" s="310"/>
      <c r="Q183" s="64">
        <v>0.0</v>
      </c>
      <c r="R183" s="310"/>
      <c r="S183" s="310"/>
      <c r="T183" s="310"/>
      <c r="U183" s="310"/>
      <c r="V183" s="310"/>
      <c r="W183" s="310"/>
      <c r="X183" s="310"/>
      <c r="Y183" s="310"/>
    </row>
    <row r="184">
      <c r="B184" s="109" t="s">
        <v>299</v>
      </c>
      <c r="C184" s="112" t="s">
        <v>288</v>
      </c>
      <c r="D184" s="190" t="s">
        <v>4</v>
      </c>
      <c r="E184" s="190" t="s">
        <v>13</v>
      </c>
      <c r="F184" s="56"/>
    </row>
    <row r="185">
      <c r="B185" s="109" t="s">
        <v>299</v>
      </c>
      <c r="C185" s="112" t="s">
        <v>288</v>
      </c>
      <c r="D185" s="190" t="s">
        <v>4</v>
      </c>
      <c r="E185" s="149" t="s">
        <v>14</v>
      </c>
      <c r="F185" s="56"/>
    </row>
    <row r="186">
      <c r="B186" s="109" t="s">
        <v>299</v>
      </c>
      <c r="C186" s="112" t="s">
        <v>288</v>
      </c>
      <c r="D186" s="190" t="s">
        <v>4</v>
      </c>
      <c r="E186" s="190" t="s">
        <v>15</v>
      </c>
      <c r="F186" s="56"/>
    </row>
    <row r="187">
      <c r="B187" s="109" t="s">
        <v>299</v>
      </c>
      <c r="C187" s="112" t="s">
        <v>288</v>
      </c>
      <c r="D187" s="190" t="s">
        <v>4</v>
      </c>
      <c r="E187" s="190" t="s">
        <v>16</v>
      </c>
      <c r="F187" s="56"/>
    </row>
    <row r="188">
      <c r="B188" s="109" t="s">
        <v>299</v>
      </c>
      <c r="C188" s="112" t="s">
        <v>288</v>
      </c>
      <c r="D188" s="190" t="s">
        <v>4</v>
      </c>
      <c r="E188" s="190" t="s">
        <v>17</v>
      </c>
      <c r="F188" s="56"/>
    </row>
    <row r="189">
      <c r="B189" s="109" t="s">
        <v>299</v>
      </c>
      <c r="C189" s="112" t="s">
        <v>288</v>
      </c>
      <c r="D189" s="190" t="s">
        <v>4</v>
      </c>
      <c r="E189" s="190" t="s">
        <v>18</v>
      </c>
      <c r="F189" s="56"/>
    </row>
    <row r="190">
      <c r="B190" s="109" t="s">
        <v>299</v>
      </c>
      <c r="C190" s="112" t="s">
        <v>288</v>
      </c>
      <c r="D190" s="190" t="s">
        <v>4</v>
      </c>
      <c r="E190" s="190" t="s">
        <v>19</v>
      </c>
      <c r="F190" s="56"/>
    </row>
    <row r="191">
      <c r="B191" s="109" t="s">
        <v>299</v>
      </c>
      <c r="C191" s="112" t="s">
        <v>288</v>
      </c>
      <c r="D191" s="190" t="s">
        <v>4</v>
      </c>
      <c r="E191" s="190" t="s">
        <v>20</v>
      </c>
      <c r="F191" s="56"/>
    </row>
    <row r="192">
      <c r="B192" s="109" t="s">
        <v>299</v>
      </c>
      <c r="C192" s="112" t="s">
        <v>288</v>
      </c>
      <c r="D192" s="190" t="s">
        <v>7</v>
      </c>
      <c r="E192" s="190" t="s">
        <v>21</v>
      </c>
      <c r="F192" s="56">
        <v>0.0</v>
      </c>
    </row>
    <row r="193">
      <c r="B193" s="109" t="s">
        <v>299</v>
      </c>
      <c r="C193" s="112" t="s">
        <v>288</v>
      </c>
      <c r="D193" s="190" t="s">
        <v>7</v>
      </c>
      <c r="E193" s="190" t="s">
        <v>161</v>
      </c>
      <c r="F193" s="56"/>
    </row>
    <row r="194">
      <c r="B194" s="109" t="s">
        <v>299</v>
      </c>
      <c r="C194" s="112" t="s">
        <v>288</v>
      </c>
      <c r="D194" s="190" t="s">
        <v>7</v>
      </c>
      <c r="E194" s="190" t="s">
        <v>162</v>
      </c>
      <c r="F194" s="56"/>
    </row>
    <row r="195">
      <c r="B195" s="109" t="s">
        <v>299</v>
      </c>
      <c r="C195" s="112" t="s">
        <v>288</v>
      </c>
      <c r="D195" s="190" t="s">
        <v>7</v>
      </c>
      <c r="E195" s="190" t="s">
        <v>163</v>
      </c>
      <c r="F195" s="56"/>
    </row>
    <row r="196">
      <c r="B196" s="109" t="s">
        <v>299</v>
      </c>
      <c r="C196" s="112" t="s">
        <v>288</v>
      </c>
      <c r="D196" s="190" t="s">
        <v>7</v>
      </c>
      <c r="E196" s="190" t="s">
        <v>164</v>
      </c>
      <c r="F196" s="56"/>
    </row>
    <row r="197">
      <c r="B197" s="109" t="s">
        <v>299</v>
      </c>
      <c r="C197" s="112" t="s">
        <v>288</v>
      </c>
      <c r="D197" s="190" t="s">
        <v>7</v>
      </c>
      <c r="E197" s="190" t="s">
        <v>165</v>
      </c>
      <c r="F197" s="56"/>
    </row>
    <row r="198">
      <c r="B198" s="109" t="s">
        <v>299</v>
      </c>
      <c r="C198" s="112" t="s">
        <v>288</v>
      </c>
      <c r="D198" s="190" t="s">
        <v>7</v>
      </c>
      <c r="E198" s="190" t="s">
        <v>166</v>
      </c>
      <c r="F198" s="56"/>
    </row>
    <row r="199">
      <c r="B199" s="109" t="s">
        <v>299</v>
      </c>
      <c r="C199" s="112" t="s">
        <v>288</v>
      </c>
      <c r="D199" s="190" t="s">
        <v>7</v>
      </c>
      <c r="E199" s="190" t="s">
        <v>167</v>
      </c>
      <c r="F199" s="56"/>
    </row>
    <row r="200">
      <c r="B200" s="109" t="s">
        <v>299</v>
      </c>
      <c r="C200" s="112" t="s">
        <v>288</v>
      </c>
      <c r="D200" s="190" t="s">
        <v>7</v>
      </c>
      <c r="E200" s="190" t="s">
        <v>20</v>
      </c>
      <c r="F200" s="56"/>
    </row>
    <row r="201">
      <c r="A201" s="64">
        <v>100.0</v>
      </c>
      <c r="B201" s="109" t="s">
        <v>300</v>
      </c>
      <c r="C201" s="112" t="s">
        <v>288</v>
      </c>
      <c r="D201" s="190" t="s">
        <v>4</v>
      </c>
      <c r="E201" s="190" t="s">
        <v>21</v>
      </c>
      <c r="F201" s="56">
        <v>207.0</v>
      </c>
      <c r="H201" s="64">
        <v>207.0</v>
      </c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310"/>
      <c r="T201" s="310"/>
      <c r="U201" s="310"/>
      <c r="V201" s="310"/>
      <c r="W201" s="310"/>
      <c r="X201" s="310"/>
      <c r="Y201" s="310"/>
    </row>
    <row r="202">
      <c r="B202" s="109" t="s">
        <v>300</v>
      </c>
      <c r="C202" s="112" t="s">
        <v>288</v>
      </c>
      <c r="D202" s="190" t="s">
        <v>4</v>
      </c>
      <c r="E202" s="190" t="s">
        <v>13</v>
      </c>
      <c r="F202" s="56"/>
    </row>
    <row r="203">
      <c r="B203" s="109" t="s">
        <v>300</v>
      </c>
      <c r="C203" s="112" t="s">
        <v>288</v>
      </c>
      <c r="D203" s="190" t="s">
        <v>4</v>
      </c>
      <c r="E203" s="149" t="s">
        <v>14</v>
      </c>
      <c r="F203" s="56"/>
    </row>
    <row r="204">
      <c r="B204" s="109" t="s">
        <v>300</v>
      </c>
      <c r="C204" s="112" t="s">
        <v>288</v>
      </c>
      <c r="D204" s="190" t="s">
        <v>4</v>
      </c>
      <c r="E204" s="190" t="s">
        <v>15</v>
      </c>
      <c r="F204" s="56"/>
    </row>
    <row r="205">
      <c r="B205" s="109" t="s">
        <v>300</v>
      </c>
      <c r="C205" s="112" t="s">
        <v>288</v>
      </c>
      <c r="D205" s="190" t="s">
        <v>4</v>
      </c>
      <c r="E205" s="190" t="s">
        <v>16</v>
      </c>
      <c r="F205" s="56"/>
    </row>
    <row r="206">
      <c r="B206" s="109" t="s">
        <v>300</v>
      </c>
      <c r="C206" s="112" t="s">
        <v>288</v>
      </c>
      <c r="D206" s="190" t="s">
        <v>4</v>
      </c>
      <c r="E206" s="190" t="s">
        <v>17</v>
      </c>
      <c r="F206" s="56"/>
    </row>
    <row r="207">
      <c r="B207" s="109" t="s">
        <v>300</v>
      </c>
      <c r="C207" s="112" t="s">
        <v>288</v>
      </c>
      <c r="D207" s="190" t="s">
        <v>4</v>
      </c>
      <c r="E207" s="190" t="s">
        <v>18</v>
      </c>
      <c r="F207" s="56"/>
    </row>
    <row r="208">
      <c r="B208" s="109" t="s">
        <v>300</v>
      </c>
      <c r="C208" s="112" t="s">
        <v>288</v>
      </c>
      <c r="D208" s="190" t="s">
        <v>4</v>
      </c>
      <c r="E208" s="190" t="s">
        <v>19</v>
      </c>
      <c r="F208" s="56"/>
    </row>
    <row r="209">
      <c r="B209" s="109" t="s">
        <v>300</v>
      </c>
      <c r="C209" s="112" t="s">
        <v>288</v>
      </c>
      <c r="D209" s="190" t="s">
        <v>4</v>
      </c>
      <c r="E209" s="190" t="s">
        <v>20</v>
      </c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</row>
    <row r="210">
      <c r="B210" s="109" t="s">
        <v>300</v>
      </c>
      <c r="C210" s="112" t="s">
        <v>288</v>
      </c>
      <c r="D210" s="190" t="s">
        <v>7</v>
      </c>
      <c r="E210" s="190" t="s">
        <v>21</v>
      </c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</row>
    <row r="211">
      <c r="B211" s="109" t="s">
        <v>300</v>
      </c>
      <c r="C211" s="112" t="s">
        <v>288</v>
      </c>
      <c r="D211" s="190" t="s">
        <v>7</v>
      </c>
      <c r="E211" s="190" t="s">
        <v>161</v>
      </c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</row>
    <row r="212">
      <c r="B212" s="109" t="s">
        <v>300</v>
      </c>
      <c r="C212" s="112" t="s">
        <v>288</v>
      </c>
      <c r="D212" s="190" t="s">
        <v>7</v>
      </c>
      <c r="E212" s="190" t="s">
        <v>162</v>
      </c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</row>
    <row r="213">
      <c r="B213" s="109" t="s">
        <v>300</v>
      </c>
      <c r="C213" s="112" t="s">
        <v>288</v>
      </c>
      <c r="D213" s="190" t="s">
        <v>7</v>
      </c>
      <c r="E213" s="190" t="s">
        <v>163</v>
      </c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</row>
    <row r="214">
      <c r="B214" s="109" t="s">
        <v>300</v>
      </c>
      <c r="C214" s="112" t="s">
        <v>288</v>
      </c>
      <c r="D214" s="190" t="s">
        <v>7</v>
      </c>
      <c r="E214" s="190" t="s">
        <v>164</v>
      </c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</row>
    <row r="215">
      <c r="B215" s="109" t="s">
        <v>300</v>
      </c>
      <c r="C215" s="112" t="s">
        <v>288</v>
      </c>
      <c r="D215" s="190" t="s">
        <v>7</v>
      </c>
      <c r="E215" s="190" t="s">
        <v>165</v>
      </c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</row>
    <row r="216">
      <c r="B216" s="109" t="s">
        <v>300</v>
      </c>
      <c r="C216" s="112" t="s">
        <v>288</v>
      </c>
      <c r="D216" s="190" t="s">
        <v>7</v>
      </c>
      <c r="E216" s="190" t="s">
        <v>166</v>
      </c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</row>
    <row r="217">
      <c r="B217" s="109" t="s">
        <v>300</v>
      </c>
      <c r="C217" s="112" t="s">
        <v>288</v>
      </c>
      <c r="D217" s="190" t="s">
        <v>7</v>
      </c>
      <c r="E217" s="190" t="s">
        <v>167</v>
      </c>
      <c r="F217" s="56"/>
    </row>
    <row r="218">
      <c r="B218" s="109" t="s">
        <v>300</v>
      </c>
      <c r="C218" s="112" t="s">
        <v>288</v>
      </c>
      <c r="D218" s="190" t="s">
        <v>7</v>
      </c>
      <c r="E218" s="190" t="s">
        <v>20</v>
      </c>
      <c r="F218" s="56"/>
    </row>
    <row r="219">
      <c r="A219" s="64">
        <v>101.0</v>
      </c>
      <c r="B219" s="109" t="s">
        <v>301</v>
      </c>
      <c r="C219" s="112" t="s">
        <v>288</v>
      </c>
      <c r="D219" s="190" t="s">
        <v>4</v>
      </c>
      <c r="E219" s="190" t="s">
        <v>21</v>
      </c>
      <c r="F219" s="56">
        <v>529.0</v>
      </c>
      <c r="H219" s="64">
        <v>529.0</v>
      </c>
      <c r="I219" s="310"/>
      <c r="J219" s="310"/>
      <c r="K219" s="310"/>
      <c r="L219" s="310"/>
      <c r="M219" s="310"/>
      <c r="N219" s="310"/>
      <c r="O219" s="310"/>
      <c r="P219" s="310"/>
      <c r="Q219" s="310"/>
      <c r="R219" s="310"/>
      <c r="S219" s="310"/>
      <c r="T219" s="310"/>
      <c r="U219" s="310"/>
      <c r="V219" s="310"/>
      <c r="W219" s="310"/>
      <c r="X219" s="310"/>
      <c r="Y219" s="310"/>
    </row>
    <row r="220">
      <c r="B220" s="109" t="s">
        <v>301</v>
      </c>
      <c r="C220" s="112" t="s">
        <v>288</v>
      </c>
      <c r="D220" s="190" t="s">
        <v>4</v>
      </c>
      <c r="E220" s="190" t="s">
        <v>13</v>
      </c>
      <c r="F220" s="56"/>
    </row>
    <row r="221">
      <c r="B221" s="109" t="s">
        <v>301</v>
      </c>
      <c r="C221" s="112" t="s">
        <v>288</v>
      </c>
      <c r="D221" s="190" t="s">
        <v>4</v>
      </c>
      <c r="E221" s="149" t="s">
        <v>14</v>
      </c>
      <c r="F221" s="56"/>
    </row>
    <row r="222">
      <c r="B222" s="109" t="s">
        <v>301</v>
      </c>
      <c r="C222" s="112" t="s">
        <v>288</v>
      </c>
      <c r="D222" s="190" t="s">
        <v>4</v>
      </c>
      <c r="E222" s="190" t="s">
        <v>15</v>
      </c>
      <c r="F222" s="56"/>
    </row>
    <row r="223">
      <c r="B223" s="109" t="s">
        <v>301</v>
      </c>
      <c r="C223" s="112" t="s">
        <v>288</v>
      </c>
      <c r="D223" s="190" t="s">
        <v>4</v>
      </c>
      <c r="E223" s="190" t="s">
        <v>16</v>
      </c>
      <c r="F223" s="56"/>
    </row>
    <row r="224">
      <c r="B224" s="109" t="s">
        <v>301</v>
      </c>
      <c r="C224" s="112" t="s">
        <v>288</v>
      </c>
      <c r="D224" s="190" t="s">
        <v>4</v>
      </c>
      <c r="E224" s="190" t="s">
        <v>17</v>
      </c>
      <c r="F224" s="56"/>
    </row>
    <row r="225">
      <c r="B225" s="109" t="s">
        <v>301</v>
      </c>
      <c r="C225" s="112" t="s">
        <v>288</v>
      </c>
      <c r="D225" s="190" t="s">
        <v>4</v>
      </c>
      <c r="E225" s="190" t="s">
        <v>18</v>
      </c>
      <c r="F225" s="56"/>
    </row>
    <row r="226">
      <c r="B226" s="109" t="s">
        <v>301</v>
      </c>
      <c r="C226" s="112" t="s">
        <v>288</v>
      </c>
      <c r="D226" s="190" t="s">
        <v>4</v>
      </c>
      <c r="E226" s="190" t="s">
        <v>19</v>
      </c>
      <c r="F226" s="56"/>
    </row>
    <row r="227">
      <c r="B227" s="109" t="s">
        <v>301</v>
      </c>
      <c r="C227" s="112" t="s">
        <v>288</v>
      </c>
      <c r="D227" s="190" t="s">
        <v>4</v>
      </c>
      <c r="E227" s="190" t="s">
        <v>20</v>
      </c>
      <c r="F227" s="56"/>
    </row>
    <row r="228">
      <c r="B228" s="109" t="s">
        <v>301</v>
      </c>
      <c r="C228" s="112" t="s">
        <v>288</v>
      </c>
      <c r="D228" s="190" t="s">
        <v>7</v>
      </c>
      <c r="E228" s="190" t="s">
        <v>21</v>
      </c>
      <c r="F228" s="56"/>
    </row>
    <row r="229">
      <c r="B229" s="109" t="s">
        <v>301</v>
      </c>
      <c r="C229" s="112" t="s">
        <v>288</v>
      </c>
      <c r="D229" s="190" t="s">
        <v>7</v>
      </c>
      <c r="E229" s="190" t="s">
        <v>161</v>
      </c>
      <c r="F229" s="56"/>
    </row>
    <row r="230">
      <c r="B230" s="109" t="s">
        <v>301</v>
      </c>
      <c r="C230" s="112" t="s">
        <v>288</v>
      </c>
      <c r="D230" s="190" t="s">
        <v>7</v>
      </c>
      <c r="E230" s="190" t="s">
        <v>162</v>
      </c>
      <c r="F230" s="56"/>
    </row>
    <row r="231">
      <c r="B231" s="109" t="s">
        <v>301</v>
      </c>
      <c r="C231" s="112" t="s">
        <v>288</v>
      </c>
      <c r="D231" s="190" t="s">
        <v>7</v>
      </c>
      <c r="E231" s="190" t="s">
        <v>163</v>
      </c>
      <c r="F231" s="56"/>
    </row>
    <row r="232">
      <c r="B232" s="109" t="s">
        <v>301</v>
      </c>
      <c r="C232" s="112" t="s">
        <v>288</v>
      </c>
      <c r="D232" s="190" t="s">
        <v>7</v>
      </c>
      <c r="E232" s="190" t="s">
        <v>164</v>
      </c>
      <c r="F232" s="56"/>
    </row>
    <row r="233">
      <c r="B233" s="109" t="s">
        <v>301</v>
      </c>
      <c r="C233" s="112" t="s">
        <v>288</v>
      </c>
      <c r="D233" s="190" t="s">
        <v>7</v>
      </c>
      <c r="E233" s="190" t="s">
        <v>165</v>
      </c>
      <c r="F233" s="56"/>
    </row>
    <row r="234">
      <c r="B234" s="109" t="s">
        <v>301</v>
      </c>
      <c r="C234" s="112" t="s">
        <v>288</v>
      </c>
      <c r="D234" s="190" t="s">
        <v>7</v>
      </c>
      <c r="E234" s="190" t="s">
        <v>166</v>
      </c>
      <c r="F234" s="56"/>
    </row>
    <row r="235">
      <c r="B235" s="109" t="s">
        <v>301</v>
      </c>
      <c r="C235" s="112" t="s">
        <v>288</v>
      </c>
      <c r="D235" s="190" t="s">
        <v>7</v>
      </c>
      <c r="E235" s="190" t="s">
        <v>167</v>
      </c>
      <c r="F235" s="56"/>
    </row>
    <row r="236">
      <c r="B236" s="109" t="s">
        <v>301</v>
      </c>
      <c r="C236" s="112" t="s">
        <v>288</v>
      </c>
      <c r="D236" s="190" t="s">
        <v>7</v>
      </c>
      <c r="E236" s="190" t="s">
        <v>20</v>
      </c>
      <c r="F236" s="56"/>
    </row>
    <row r="237">
      <c r="A237" s="64">
        <v>102.0</v>
      </c>
      <c r="B237" s="109" t="s">
        <v>302</v>
      </c>
      <c r="C237" s="112" t="s">
        <v>288</v>
      </c>
      <c r="D237" s="190" t="s">
        <v>4</v>
      </c>
      <c r="E237" s="190" t="s">
        <v>21</v>
      </c>
      <c r="F237" s="56">
        <v>53.0</v>
      </c>
      <c r="H237" s="64">
        <v>53.0</v>
      </c>
      <c r="I237" s="310"/>
      <c r="J237" s="310"/>
      <c r="K237" s="310"/>
      <c r="L237" s="310"/>
      <c r="M237" s="310"/>
      <c r="N237" s="310"/>
      <c r="O237" s="310"/>
      <c r="P237" s="310"/>
      <c r="Q237" s="310"/>
      <c r="R237" s="310"/>
      <c r="S237" s="310"/>
      <c r="T237" s="310"/>
      <c r="U237" s="310"/>
      <c r="V237" s="310"/>
      <c r="W237" s="310"/>
      <c r="X237" s="310"/>
      <c r="Y237" s="310"/>
    </row>
    <row r="238">
      <c r="B238" s="109" t="s">
        <v>302</v>
      </c>
      <c r="C238" s="112" t="s">
        <v>288</v>
      </c>
      <c r="D238" s="190" t="s">
        <v>4</v>
      </c>
      <c r="E238" s="190" t="s">
        <v>13</v>
      </c>
      <c r="F238" s="56"/>
    </row>
    <row r="239">
      <c r="B239" s="109" t="s">
        <v>302</v>
      </c>
      <c r="C239" s="112" t="s">
        <v>288</v>
      </c>
      <c r="D239" s="190" t="s">
        <v>4</v>
      </c>
      <c r="E239" s="149" t="s">
        <v>14</v>
      </c>
      <c r="F239" s="56"/>
    </row>
    <row r="240">
      <c r="B240" s="109" t="s">
        <v>302</v>
      </c>
      <c r="C240" s="112" t="s">
        <v>288</v>
      </c>
      <c r="D240" s="190" t="s">
        <v>4</v>
      </c>
      <c r="E240" s="190" t="s">
        <v>15</v>
      </c>
      <c r="F240" s="56"/>
    </row>
    <row r="241">
      <c r="B241" s="109" t="s">
        <v>302</v>
      </c>
      <c r="C241" s="112" t="s">
        <v>288</v>
      </c>
      <c r="D241" s="190" t="s">
        <v>4</v>
      </c>
      <c r="E241" s="190" t="s">
        <v>16</v>
      </c>
      <c r="F241" s="56"/>
    </row>
    <row r="242">
      <c r="B242" s="109" t="s">
        <v>302</v>
      </c>
      <c r="C242" s="112" t="s">
        <v>288</v>
      </c>
      <c r="D242" s="190" t="s">
        <v>4</v>
      </c>
      <c r="E242" s="190" t="s">
        <v>17</v>
      </c>
      <c r="F242" s="56"/>
    </row>
    <row r="243">
      <c r="B243" s="109" t="s">
        <v>302</v>
      </c>
      <c r="C243" s="112" t="s">
        <v>288</v>
      </c>
      <c r="D243" s="190" t="s">
        <v>4</v>
      </c>
      <c r="E243" s="190" t="s">
        <v>18</v>
      </c>
      <c r="F243" s="56"/>
    </row>
    <row r="244">
      <c r="B244" s="109" t="s">
        <v>302</v>
      </c>
      <c r="C244" s="112" t="s">
        <v>288</v>
      </c>
      <c r="D244" s="190" t="s">
        <v>4</v>
      </c>
      <c r="E244" s="190" t="s">
        <v>19</v>
      </c>
      <c r="F244" s="56"/>
    </row>
    <row r="245">
      <c r="B245" s="109" t="s">
        <v>302</v>
      </c>
      <c r="C245" s="112" t="s">
        <v>288</v>
      </c>
      <c r="D245" s="190" t="s">
        <v>4</v>
      </c>
      <c r="E245" s="190" t="s">
        <v>20</v>
      </c>
      <c r="F245" s="56"/>
    </row>
    <row r="246">
      <c r="B246" s="109" t="s">
        <v>302</v>
      </c>
      <c r="C246" s="112" t="s">
        <v>288</v>
      </c>
      <c r="D246" s="190" t="s">
        <v>7</v>
      </c>
      <c r="E246" s="190" t="s">
        <v>21</v>
      </c>
      <c r="F246" s="56"/>
    </row>
    <row r="247">
      <c r="B247" s="109" t="s">
        <v>302</v>
      </c>
      <c r="C247" s="112" t="s">
        <v>288</v>
      </c>
      <c r="D247" s="190" t="s">
        <v>7</v>
      </c>
      <c r="E247" s="190" t="s">
        <v>161</v>
      </c>
      <c r="F247" s="56"/>
    </row>
    <row r="248">
      <c r="B248" s="109" t="s">
        <v>302</v>
      </c>
      <c r="C248" s="112" t="s">
        <v>288</v>
      </c>
      <c r="D248" s="190" t="s">
        <v>7</v>
      </c>
      <c r="E248" s="190" t="s">
        <v>162</v>
      </c>
      <c r="F248" s="56"/>
    </row>
    <row r="249">
      <c r="B249" s="109" t="s">
        <v>302</v>
      </c>
      <c r="C249" s="112" t="s">
        <v>288</v>
      </c>
      <c r="D249" s="190" t="s">
        <v>7</v>
      </c>
      <c r="E249" s="190" t="s">
        <v>163</v>
      </c>
      <c r="F249" s="56"/>
    </row>
    <row r="250">
      <c r="B250" s="109" t="s">
        <v>302</v>
      </c>
      <c r="C250" s="112" t="s">
        <v>288</v>
      </c>
      <c r="D250" s="190" t="s">
        <v>7</v>
      </c>
      <c r="E250" s="190" t="s">
        <v>164</v>
      </c>
      <c r="F250" s="56"/>
    </row>
    <row r="251">
      <c r="A251" s="145"/>
      <c r="B251" s="109" t="s">
        <v>302</v>
      </c>
      <c r="C251" s="112" t="s">
        <v>288</v>
      </c>
      <c r="D251" s="190" t="s">
        <v>7</v>
      </c>
      <c r="E251" s="190" t="s">
        <v>165</v>
      </c>
      <c r="F251" s="191"/>
      <c r="G251" s="191"/>
      <c r="H251" s="191"/>
      <c r="I251" s="191"/>
      <c r="J251" s="191"/>
      <c r="K251" s="191"/>
      <c r="L251" s="191"/>
      <c r="M251" s="191"/>
      <c r="N251" s="191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</row>
    <row r="252">
      <c r="A252" s="145"/>
      <c r="B252" s="109" t="s">
        <v>302</v>
      </c>
      <c r="C252" s="112" t="s">
        <v>288</v>
      </c>
      <c r="D252" s="190" t="s">
        <v>7</v>
      </c>
      <c r="E252" s="190" t="s">
        <v>166</v>
      </c>
      <c r="F252" s="191"/>
      <c r="G252" s="191"/>
      <c r="H252" s="191"/>
      <c r="I252" s="191"/>
      <c r="J252" s="191"/>
      <c r="K252" s="191"/>
      <c r="L252" s="191"/>
      <c r="M252" s="191"/>
      <c r="N252" s="191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</row>
    <row r="253">
      <c r="A253" s="145"/>
      <c r="B253" s="109" t="s">
        <v>302</v>
      </c>
      <c r="C253" s="112" t="s">
        <v>288</v>
      </c>
      <c r="D253" s="190" t="s">
        <v>7</v>
      </c>
      <c r="E253" s="190" t="s">
        <v>167</v>
      </c>
      <c r="F253" s="191"/>
      <c r="G253" s="191"/>
      <c r="H253" s="191"/>
      <c r="I253" s="191"/>
      <c r="J253" s="191"/>
      <c r="K253" s="191"/>
      <c r="L253" s="191"/>
      <c r="M253" s="191"/>
      <c r="N253" s="191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</row>
    <row r="254">
      <c r="A254" s="145"/>
      <c r="B254" s="109" t="s">
        <v>302</v>
      </c>
      <c r="C254" s="112" t="s">
        <v>288</v>
      </c>
      <c r="D254" s="190" t="s">
        <v>7</v>
      </c>
      <c r="E254" s="190" t="s">
        <v>20</v>
      </c>
      <c r="F254" s="191"/>
      <c r="G254" s="191"/>
      <c r="H254" s="191"/>
      <c r="I254" s="191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</row>
    <row r="255">
      <c r="A255" s="64">
        <v>103.0</v>
      </c>
      <c r="B255" s="109" t="s">
        <v>303</v>
      </c>
      <c r="C255" s="112" t="s">
        <v>288</v>
      </c>
      <c r="D255" s="190" t="s">
        <v>4</v>
      </c>
      <c r="E255" s="190" t="s">
        <v>21</v>
      </c>
      <c r="F255" s="56">
        <v>31.0</v>
      </c>
      <c r="H255" s="64">
        <v>31.0</v>
      </c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310"/>
      <c r="T255" s="310"/>
      <c r="U255" s="310"/>
      <c r="V255" s="310"/>
      <c r="W255" s="310"/>
      <c r="X255" s="310"/>
      <c r="Y255" s="310"/>
    </row>
    <row r="256">
      <c r="B256" s="109" t="s">
        <v>303</v>
      </c>
      <c r="C256" s="112" t="s">
        <v>288</v>
      </c>
      <c r="D256" s="190" t="s">
        <v>4</v>
      </c>
      <c r="E256" s="190" t="s">
        <v>13</v>
      </c>
      <c r="F256" s="56"/>
    </row>
    <row r="257">
      <c r="B257" s="109" t="s">
        <v>303</v>
      </c>
      <c r="C257" s="112" t="s">
        <v>288</v>
      </c>
      <c r="D257" s="190" t="s">
        <v>4</v>
      </c>
      <c r="E257" s="149" t="s">
        <v>14</v>
      </c>
      <c r="F257" s="56"/>
    </row>
    <row r="258">
      <c r="B258" s="109" t="s">
        <v>303</v>
      </c>
      <c r="C258" s="112" t="s">
        <v>288</v>
      </c>
      <c r="D258" s="190" t="s">
        <v>4</v>
      </c>
      <c r="E258" s="190" t="s">
        <v>15</v>
      </c>
      <c r="F258" s="56"/>
    </row>
    <row r="259">
      <c r="B259" s="109" t="s">
        <v>303</v>
      </c>
      <c r="C259" s="112" t="s">
        <v>288</v>
      </c>
      <c r="D259" s="190" t="s">
        <v>4</v>
      </c>
      <c r="E259" s="190" t="s">
        <v>16</v>
      </c>
      <c r="F259" s="56"/>
    </row>
    <row r="260">
      <c r="B260" s="109" t="s">
        <v>303</v>
      </c>
      <c r="C260" s="112" t="s">
        <v>288</v>
      </c>
      <c r="D260" s="190" t="s">
        <v>4</v>
      </c>
      <c r="E260" s="190" t="s">
        <v>17</v>
      </c>
      <c r="F260" s="56"/>
    </row>
    <row r="261">
      <c r="B261" s="109" t="s">
        <v>303</v>
      </c>
      <c r="C261" s="112" t="s">
        <v>288</v>
      </c>
      <c r="D261" s="190" t="s">
        <v>4</v>
      </c>
      <c r="E261" s="190" t="s">
        <v>18</v>
      </c>
      <c r="F261" s="56"/>
    </row>
    <row r="262">
      <c r="B262" s="109" t="s">
        <v>303</v>
      </c>
      <c r="C262" s="112" t="s">
        <v>288</v>
      </c>
      <c r="D262" s="190" t="s">
        <v>4</v>
      </c>
      <c r="E262" s="190" t="s">
        <v>19</v>
      </c>
      <c r="F262" s="56"/>
    </row>
    <row r="263">
      <c r="B263" s="109" t="s">
        <v>303</v>
      </c>
      <c r="C263" s="112" t="s">
        <v>288</v>
      </c>
      <c r="D263" s="190" t="s">
        <v>4</v>
      </c>
      <c r="E263" s="190" t="s">
        <v>20</v>
      </c>
      <c r="F263" s="56"/>
    </row>
    <row r="264">
      <c r="B264" s="109" t="s">
        <v>303</v>
      </c>
      <c r="C264" s="112" t="s">
        <v>288</v>
      </c>
      <c r="D264" s="190" t="s">
        <v>7</v>
      </c>
      <c r="E264" s="190" t="s">
        <v>21</v>
      </c>
      <c r="F264" s="56"/>
    </row>
    <row r="265">
      <c r="B265" s="109" t="s">
        <v>303</v>
      </c>
      <c r="C265" s="112" t="s">
        <v>288</v>
      </c>
      <c r="D265" s="190" t="s">
        <v>7</v>
      </c>
      <c r="E265" s="190" t="s">
        <v>161</v>
      </c>
      <c r="F265" s="56"/>
    </row>
    <row r="266">
      <c r="B266" s="109" t="s">
        <v>303</v>
      </c>
      <c r="C266" s="112" t="s">
        <v>288</v>
      </c>
      <c r="D266" s="190" t="s">
        <v>7</v>
      </c>
      <c r="E266" s="190" t="s">
        <v>162</v>
      </c>
      <c r="F266" s="56"/>
    </row>
    <row r="267">
      <c r="B267" s="109" t="s">
        <v>303</v>
      </c>
      <c r="C267" s="112" t="s">
        <v>288</v>
      </c>
      <c r="D267" s="190" t="s">
        <v>7</v>
      </c>
      <c r="E267" s="190" t="s">
        <v>163</v>
      </c>
      <c r="F267" s="56"/>
    </row>
    <row r="268">
      <c r="B268" s="109" t="s">
        <v>303</v>
      </c>
      <c r="C268" s="112" t="s">
        <v>288</v>
      </c>
      <c r="D268" s="190" t="s">
        <v>7</v>
      </c>
      <c r="E268" s="190" t="s">
        <v>164</v>
      </c>
      <c r="F268" s="56"/>
    </row>
    <row r="269">
      <c r="B269" s="109" t="s">
        <v>303</v>
      </c>
      <c r="C269" s="112" t="s">
        <v>288</v>
      </c>
      <c r="D269" s="190" t="s">
        <v>7</v>
      </c>
      <c r="E269" s="190" t="s">
        <v>165</v>
      </c>
      <c r="F269" s="56"/>
    </row>
    <row r="270">
      <c r="B270" s="109" t="s">
        <v>303</v>
      </c>
      <c r="C270" s="112" t="s">
        <v>288</v>
      </c>
      <c r="D270" s="190" t="s">
        <v>7</v>
      </c>
      <c r="E270" s="190" t="s">
        <v>166</v>
      </c>
      <c r="F270" s="56"/>
    </row>
    <row r="271">
      <c r="B271" s="109" t="s">
        <v>303</v>
      </c>
      <c r="C271" s="112" t="s">
        <v>288</v>
      </c>
      <c r="D271" s="190" t="s">
        <v>7</v>
      </c>
      <c r="E271" s="190" t="s">
        <v>167</v>
      </c>
      <c r="F271" s="56"/>
    </row>
    <row r="272">
      <c r="B272" s="109" t="s">
        <v>303</v>
      </c>
      <c r="C272" s="112" t="s">
        <v>288</v>
      </c>
      <c r="D272" s="190" t="s">
        <v>7</v>
      </c>
      <c r="E272" s="190" t="s">
        <v>20</v>
      </c>
      <c r="F272" s="56"/>
    </row>
    <row r="273">
      <c r="A273" s="64">
        <v>104.0</v>
      </c>
      <c r="B273" s="109" t="s">
        <v>304</v>
      </c>
      <c r="C273" s="112" t="s">
        <v>288</v>
      </c>
      <c r="D273" s="190" t="s">
        <v>4</v>
      </c>
      <c r="E273" s="190" t="s">
        <v>21</v>
      </c>
      <c r="F273" s="56">
        <v>777.0</v>
      </c>
      <c r="H273" s="64">
        <v>777.0</v>
      </c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64">
        <v>480.0</v>
      </c>
      <c r="T273" s="64">
        <v>3500.0</v>
      </c>
      <c r="U273" s="64">
        <v>3200.0</v>
      </c>
      <c r="V273" s="64">
        <v>380.0</v>
      </c>
      <c r="W273" s="64">
        <v>1200.0</v>
      </c>
      <c r="X273" s="310"/>
      <c r="Y273" s="310"/>
    </row>
    <row r="274">
      <c r="B274" s="109" t="s">
        <v>304</v>
      </c>
      <c r="C274" s="112" t="s">
        <v>288</v>
      </c>
      <c r="D274" s="190" t="s">
        <v>4</v>
      </c>
      <c r="E274" s="190" t="s">
        <v>13</v>
      </c>
      <c r="F274" s="56"/>
    </row>
    <row r="275">
      <c r="B275" s="109" t="s">
        <v>304</v>
      </c>
      <c r="C275" s="112" t="s">
        <v>288</v>
      </c>
      <c r="D275" s="190" t="s">
        <v>4</v>
      </c>
      <c r="E275" s="149" t="s">
        <v>14</v>
      </c>
      <c r="F275" s="56"/>
    </row>
    <row r="276">
      <c r="B276" s="109" t="s">
        <v>304</v>
      </c>
      <c r="C276" s="112" t="s">
        <v>288</v>
      </c>
      <c r="D276" s="190" t="s">
        <v>4</v>
      </c>
      <c r="E276" s="190" t="s">
        <v>15</v>
      </c>
      <c r="F276" s="56"/>
    </row>
    <row r="277">
      <c r="B277" s="109" t="s">
        <v>304</v>
      </c>
      <c r="C277" s="112" t="s">
        <v>288</v>
      </c>
      <c r="D277" s="190" t="s">
        <v>4</v>
      </c>
      <c r="E277" s="190" t="s">
        <v>16</v>
      </c>
      <c r="F277" s="56"/>
    </row>
    <row r="278">
      <c r="B278" s="109" t="s">
        <v>304</v>
      </c>
      <c r="C278" s="112" t="s">
        <v>288</v>
      </c>
      <c r="D278" s="190" t="s">
        <v>4</v>
      </c>
      <c r="E278" s="190" t="s">
        <v>17</v>
      </c>
      <c r="F278" s="56"/>
    </row>
    <row r="279">
      <c r="B279" s="109" t="s">
        <v>304</v>
      </c>
      <c r="C279" s="112" t="s">
        <v>288</v>
      </c>
      <c r="D279" s="190" t="s">
        <v>4</v>
      </c>
      <c r="E279" s="190" t="s">
        <v>18</v>
      </c>
      <c r="F279" s="56"/>
    </row>
    <row r="280">
      <c r="B280" s="109" t="s">
        <v>304</v>
      </c>
      <c r="C280" s="112" t="s">
        <v>288</v>
      </c>
      <c r="D280" s="190" t="s">
        <v>4</v>
      </c>
      <c r="E280" s="190" t="s">
        <v>19</v>
      </c>
      <c r="F280" s="56"/>
    </row>
    <row r="281">
      <c r="B281" s="109" t="s">
        <v>304</v>
      </c>
      <c r="C281" s="112" t="s">
        <v>288</v>
      </c>
      <c r="D281" s="190" t="s">
        <v>4</v>
      </c>
      <c r="E281" s="190" t="s">
        <v>20</v>
      </c>
      <c r="F281" s="56"/>
    </row>
    <row r="282">
      <c r="B282" s="109" t="s">
        <v>304</v>
      </c>
      <c r="C282" s="112" t="s">
        <v>288</v>
      </c>
      <c r="D282" s="190" t="s">
        <v>7</v>
      </c>
      <c r="E282" s="190" t="s">
        <v>21</v>
      </c>
      <c r="F282" s="56"/>
    </row>
    <row r="283">
      <c r="B283" s="109" t="s">
        <v>304</v>
      </c>
      <c r="C283" s="112" t="s">
        <v>288</v>
      </c>
      <c r="D283" s="190" t="s">
        <v>7</v>
      </c>
      <c r="E283" s="190" t="s">
        <v>161</v>
      </c>
      <c r="F283" s="56"/>
    </row>
    <row r="284">
      <c r="B284" s="109" t="s">
        <v>304</v>
      </c>
      <c r="C284" s="112" t="s">
        <v>288</v>
      </c>
      <c r="D284" s="190" t="s">
        <v>7</v>
      </c>
      <c r="E284" s="190" t="s">
        <v>162</v>
      </c>
      <c r="F284" s="56">
        <v>480.0</v>
      </c>
    </row>
    <row r="285">
      <c r="B285" s="109" t="s">
        <v>304</v>
      </c>
      <c r="C285" s="112" t="s">
        <v>288</v>
      </c>
      <c r="D285" s="190" t="s">
        <v>7</v>
      </c>
      <c r="E285" s="190" t="s">
        <v>163</v>
      </c>
      <c r="F285" s="56">
        <v>3500.0</v>
      </c>
    </row>
    <row r="286">
      <c r="B286" s="109" t="s">
        <v>304</v>
      </c>
      <c r="C286" s="112" t="s">
        <v>288</v>
      </c>
      <c r="D286" s="190" t="s">
        <v>7</v>
      </c>
      <c r="E286" s="190" t="s">
        <v>164</v>
      </c>
      <c r="F286" s="56">
        <v>3200.0</v>
      </c>
    </row>
    <row r="287">
      <c r="B287" s="109" t="s">
        <v>304</v>
      </c>
      <c r="C287" s="112" t="s">
        <v>288</v>
      </c>
      <c r="D287" s="190" t="s">
        <v>7</v>
      </c>
      <c r="E287" s="190" t="s">
        <v>165</v>
      </c>
      <c r="F287" s="56">
        <v>380.0</v>
      </c>
    </row>
    <row r="288">
      <c r="B288" s="109" t="s">
        <v>304</v>
      </c>
      <c r="C288" s="112" t="s">
        <v>288</v>
      </c>
      <c r="D288" s="190" t="s">
        <v>7</v>
      </c>
      <c r="E288" s="190" t="s">
        <v>166</v>
      </c>
      <c r="F288" s="56">
        <v>1200.0</v>
      </c>
    </row>
    <row r="289">
      <c r="B289" s="109" t="s">
        <v>304</v>
      </c>
      <c r="C289" s="112" t="s">
        <v>288</v>
      </c>
      <c r="D289" s="190" t="s">
        <v>7</v>
      </c>
      <c r="E289" s="190" t="s">
        <v>167</v>
      </c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</row>
    <row r="290">
      <c r="B290" s="109" t="s">
        <v>304</v>
      </c>
      <c r="C290" s="112" t="s">
        <v>288</v>
      </c>
      <c r="D290" s="190" t="s">
        <v>7</v>
      </c>
      <c r="E290" s="190" t="s">
        <v>20</v>
      </c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</row>
    <row r="291">
      <c r="A291" s="64">
        <v>105.0</v>
      </c>
      <c r="B291" s="109" t="s">
        <v>305</v>
      </c>
      <c r="C291" s="112" t="s">
        <v>288</v>
      </c>
      <c r="D291" s="190" t="s">
        <v>4</v>
      </c>
      <c r="E291" s="190" t="s">
        <v>21</v>
      </c>
      <c r="F291" s="56">
        <v>1859.0</v>
      </c>
      <c r="H291" s="64">
        <v>1859.0</v>
      </c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64">
        <v>630.0</v>
      </c>
      <c r="T291" s="64">
        <v>10180.0</v>
      </c>
      <c r="U291" s="64">
        <v>4710.0</v>
      </c>
      <c r="V291" s="64">
        <v>9600.0</v>
      </c>
      <c r="W291" s="64">
        <v>6270.0</v>
      </c>
      <c r="X291" s="310"/>
      <c r="Y291" s="310"/>
    </row>
    <row r="292">
      <c r="B292" s="109" t="s">
        <v>305</v>
      </c>
      <c r="C292" s="112" t="s">
        <v>288</v>
      </c>
      <c r="D292" s="190" t="s">
        <v>4</v>
      </c>
      <c r="E292" s="190" t="s">
        <v>13</v>
      </c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</row>
    <row r="293">
      <c r="B293" s="109" t="s">
        <v>305</v>
      </c>
      <c r="C293" s="112" t="s">
        <v>288</v>
      </c>
      <c r="D293" s="190" t="s">
        <v>4</v>
      </c>
      <c r="E293" s="149" t="s">
        <v>14</v>
      </c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</row>
    <row r="294">
      <c r="B294" s="109" t="s">
        <v>305</v>
      </c>
      <c r="C294" s="112" t="s">
        <v>288</v>
      </c>
      <c r="D294" s="190" t="s">
        <v>4</v>
      </c>
      <c r="E294" s="190" t="s">
        <v>15</v>
      </c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</row>
    <row r="295">
      <c r="B295" s="109" t="s">
        <v>305</v>
      </c>
      <c r="C295" s="112" t="s">
        <v>288</v>
      </c>
      <c r="D295" s="190" t="s">
        <v>4</v>
      </c>
      <c r="E295" s="190" t="s">
        <v>16</v>
      </c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</row>
    <row r="296">
      <c r="B296" s="109" t="s">
        <v>305</v>
      </c>
      <c r="C296" s="112" t="s">
        <v>288</v>
      </c>
      <c r="D296" s="190" t="s">
        <v>4</v>
      </c>
      <c r="E296" s="190" t="s">
        <v>17</v>
      </c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</row>
    <row r="297">
      <c r="B297" s="109" t="s">
        <v>305</v>
      </c>
      <c r="C297" s="112" t="s">
        <v>288</v>
      </c>
      <c r="D297" s="190" t="s">
        <v>4</v>
      </c>
      <c r="E297" s="190" t="s">
        <v>18</v>
      </c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</row>
    <row r="298">
      <c r="B298" s="109" t="s">
        <v>305</v>
      </c>
      <c r="C298" s="112" t="s">
        <v>288</v>
      </c>
      <c r="D298" s="190" t="s">
        <v>4</v>
      </c>
      <c r="E298" s="190" t="s">
        <v>19</v>
      </c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</row>
    <row r="299">
      <c r="B299" s="109" t="s">
        <v>305</v>
      </c>
      <c r="C299" s="112" t="s">
        <v>288</v>
      </c>
      <c r="D299" s="190" t="s">
        <v>4</v>
      </c>
      <c r="E299" s="190" t="s">
        <v>20</v>
      </c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</row>
    <row r="300">
      <c r="B300" s="109" t="s">
        <v>305</v>
      </c>
      <c r="C300" s="112" t="s">
        <v>288</v>
      </c>
      <c r="D300" s="190" t="s">
        <v>7</v>
      </c>
      <c r="E300" s="190" t="s">
        <v>21</v>
      </c>
      <c r="F300" s="56"/>
    </row>
    <row r="301">
      <c r="B301" s="109" t="s">
        <v>305</v>
      </c>
      <c r="C301" s="112" t="s">
        <v>288</v>
      </c>
      <c r="D301" s="190" t="s">
        <v>7</v>
      </c>
      <c r="E301" s="190" t="s">
        <v>161</v>
      </c>
      <c r="F301" s="56"/>
    </row>
    <row r="302">
      <c r="B302" s="109" t="s">
        <v>305</v>
      </c>
      <c r="C302" s="112" t="s">
        <v>288</v>
      </c>
      <c r="D302" s="190" t="s">
        <v>7</v>
      </c>
      <c r="E302" s="190" t="s">
        <v>162</v>
      </c>
      <c r="F302" s="56">
        <v>630.0</v>
      </c>
    </row>
    <row r="303">
      <c r="B303" s="109" t="s">
        <v>305</v>
      </c>
      <c r="C303" s="112" t="s">
        <v>288</v>
      </c>
      <c r="D303" s="190" t="s">
        <v>7</v>
      </c>
      <c r="E303" s="190" t="s">
        <v>163</v>
      </c>
      <c r="F303" s="56">
        <v>10180.0</v>
      </c>
    </row>
    <row r="304">
      <c r="B304" s="109" t="s">
        <v>305</v>
      </c>
      <c r="C304" s="112" t="s">
        <v>288</v>
      </c>
      <c r="D304" s="190" t="s">
        <v>7</v>
      </c>
      <c r="E304" s="190" t="s">
        <v>164</v>
      </c>
      <c r="F304" s="56">
        <v>4710.0</v>
      </c>
    </row>
    <row r="305">
      <c r="B305" s="109" t="s">
        <v>305</v>
      </c>
      <c r="C305" s="112" t="s">
        <v>288</v>
      </c>
      <c r="D305" s="190" t="s">
        <v>7</v>
      </c>
      <c r="E305" s="190" t="s">
        <v>165</v>
      </c>
      <c r="F305" s="56">
        <v>9600.0</v>
      </c>
    </row>
    <row r="306">
      <c r="B306" s="109" t="s">
        <v>305</v>
      </c>
      <c r="C306" s="112" t="s">
        <v>288</v>
      </c>
      <c r="D306" s="190" t="s">
        <v>7</v>
      </c>
      <c r="E306" s="190" t="s">
        <v>166</v>
      </c>
      <c r="F306" s="56">
        <v>6270.0</v>
      </c>
    </row>
    <row r="307">
      <c r="B307" s="109" t="s">
        <v>305</v>
      </c>
      <c r="C307" s="112" t="s">
        <v>288</v>
      </c>
      <c r="D307" s="190" t="s">
        <v>7</v>
      </c>
      <c r="E307" s="190" t="s">
        <v>167</v>
      </c>
      <c r="F307" s="56"/>
    </row>
    <row r="308">
      <c r="B308" s="109" t="s">
        <v>305</v>
      </c>
      <c r="C308" s="112" t="s">
        <v>288</v>
      </c>
      <c r="D308" s="190" t="s">
        <v>7</v>
      </c>
      <c r="E308" s="190" t="s">
        <v>20</v>
      </c>
      <c r="F308" s="56"/>
    </row>
    <row r="309">
      <c r="A309" s="64">
        <v>106.0</v>
      </c>
      <c r="B309" s="109" t="s">
        <v>306</v>
      </c>
      <c r="C309" s="112" t="s">
        <v>288</v>
      </c>
      <c r="D309" s="190" t="s">
        <v>4</v>
      </c>
      <c r="E309" s="190" t="s">
        <v>21</v>
      </c>
      <c r="F309" s="56">
        <v>95.0</v>
      </c>
      <c r="H309" s="64">
        <v>95.0</v>
      </c>
      <c r="I309" s="310"/>
      <c r="J309" s="310"/>
      <c r="K309" s="310"/>
      <c r="L309" s="310"/>
      <c r="M309" s="310"/>
      <c r="N309" s="310"/>
      <c r="O309" s="310"/>
      <c r="P309" s="310"/>
      <c r="Q309" s="64">
        <v>3268.0</v>
      </c>
      <c r="R309" s="310"/>
      <c r="S309" s="310"/>
      <c r="T309" s="310"/>
      <c r="U309" s="310"/>
      <c r="V309" s="310"/>
      <c r="W309" s="310"/>
      <c r="X309" s="310"/>
      <c r="Y309" s="310"/>
    </row>
    <row r="310">
      <c r="B310" s="109" t="s">
        <v>306</v>
      </c>
      <c r="C310" s="112" t="s">
        <v>288</v>
      </c>
      <c r="D310" s="190" t="s">
        <v>4</v>
      </c>
      <c r="E310" s="190" t="s">
        <v>13</v>
      </c>
      <c r="F310" s="56"/>
    </row>
    <row r="311">
      <c r="B311" s="109" t="s">
        <v>306</v>
      </c>
      <c r="C311" s="112" t="s">
        <v>288</v>
      </c>
      <c r="D311" s="190" t="s">
        <v>4</v>
      </c>
      <c r="E311" s="149" t="s">
        <v>14</v>
      </c>
      <c r="F311" s="56"/>
    </row>
    <row r="312">
      <c r="B312" s="109" t="s">
        <v>306</v>
      </c>
      <c r="C312" s="112" t="s">
        <v>288</v>
      </c>
      <c r="D312" s="190" t="s">
        <v>4</v>
      </c>
      <c r="E312" s="190" t="s">
        <v>15</v>
      </c>
      <c r="F312" s="56"/>
    </row>
    <row r="313">
      <c r="B313" s="109" t="s">
        <v>306</v>
      </c>
      <c r="C313" s="112" t="s">
        <v>288</v>
      </c>
      <c r="D313" s="190" t="s">
        <v>4</v>
      </c>
      <c r="E313" s="190" t="s">
        <v>16</v>
      </c>
      <c r="F313" s="56"/>
    </row>
    <row r="314">
      <c r="B314" s="109" t="s">
        <v>306</v>
      </c>
      <c r="C314" s="112" t="s">
        <v>288</v>
      </c>
      <c r="D314" s="190" t="s">
        <v>4</v>
      </c>
      <c r="E314" s="190" t="s">
        <v>17</v>
      </c>
      <c r="F314" s="56"/>
    </row>
    <row r="315">
      <c r="B315" s="109" t="s">
        <v>306</v>
      </c>
      <c r="C315" s="112" t="s">
        <v>288</v>
      </c>
      <c r="D315" s="190" t="s">
        <v>4</v>
      </c>
      <c r="E315" s="190" t="s">
        <v>18</v>
      </c>
      <c r="F315" s="56"/>
    </row>
    <row r="316">
      <c r="B316" s="109" t="s">
        <v>306</v>
      </c>
      <c r="C316" s="112" t="s">
        <v>288</v>
      </c>
      <c r="D316" s="190" t="s">
        <v>4</v>
      </c>
      <c r="E316" s="190" t="s">
        <v>19</v>
      </c>
      <c r="F316" s="56"/>
    </row>
    <row r="317">
      <c r="B317" s="109" t="s">
        <v>306</v>
      </c>
      <c r="C317" s="112" t="s">
        <v>288</v>
      </c>
      <c r="D317" s="190" t="s">
        <v>4</v>
      </c>
      <c r="E317" s="190" t="s">
        <v>20</v>
      </c>
      <c r="F317" s="56"/>
    </row>
    <row r="318">
      <c r="B318" s="109" t="s">
        <v>306</v>
      </c>
      <c r="C318" s="112" t="s">
        <v>288</v>
      </c>
      <c r="D318" s="190" t="s">
        <v>7</v>
      </c>
      <c r="E318" s="190" t="s">
        <v>21</v>
      </c>
      <c r="F318" s="56">
        <v>3268.0</v>
      </c>
    </row>
    <row r="319">
      <c r="B319" s="109" t="s">
        <v>306</v>
      </c>
      <c r="C319" s="112" t="s">
        <v>288</v>
      </c>
      <c r="D319" s="190" t="s">
        <v>7</v>
      </c>
      <c r="E319" s="190" t="s">
        <v>161</v>
      </c>
      <c r="F319" s="56"/>
    </row>
    <row r="320">
      <c r="B320" s="109" t="s">
        <v>306</v>
      </c>
      <c r="C320" s="112" t="s">
        <v>288</v>
      </c>
      <c r="D320" s="190" t="s">
        <v>7</v>
      </c>
      <c r="E320" s="190" t="s">
        <v>162</v>
      </c>
      <c r="F320" s="56"/>
    </row>
    <row r="321">
      <c r="B321" s="109" t="s">
        <v>306</v>
      </c>
      <c r="C321" s="112" t="s">
        <v>288</v>
      </c>
      <c r="D321" s="190" t="s">
        <v>7</v>
      </c>
      <c r="E321" s="190" t="s">
        <v>163</v>
      </c>
      <c r="F321" s="56"/>
    </row>
    <row r="322">
      <c r="B322" s="109" t="s">
        <v>306</v>
      </c>
      <c r="C322" s="112" t="s">
        <v>288</v>
      </c>
      <c r="D322" s="190" t="s">
        <v>7</v>
      </c>
      <c r="E322" s="190" t="s">
        <v>164</v>
      </c>
      <c r="F322" s="56"/>
    </row>
    <row r="323">
      <c r="B323" s="109" t="s">
        <v>306</v>
      </c>
      <c r="C323" s="112" t="s">
        <v>288</v>
      </c>
      <c r="D323" s="190" t="s">
        <v>7</v>
      </c>
      <c r="E323" s="190" t="s">
        <v>165</v>
      </c>
      <c r="F323" s="56"/>
    </row>
    <row r="324">
      <c r="B324" s="109" t="s">
        <v>306</v>
      </c>
      <c r="C324" s="112" t="s">
        <v>288</v>
      </c>
      <c r="D324" s="190" t="s">
        <v>7</v>
      </c>
      <c r="E324" s="190" t="s">
        <v>166</v>
      </c>
      <c r="F324" s="56"/>
    </row>
    <row r="325">
      <c r="B325" s="109" t="s">
        <v>306</v>
      </c>
      <c r="C325" s="112" t="s">
        <v>288</v>
      </c>
      <c r="D325" s="190" t="s">
        <v>7</v>
      </c>
      <c r="E325" s="190" t="s">
        <v>167</v>
      </c>
      <c r="F325" s="56"/>
    </row>
    <row r="326">
      <c r="B326" s="109" t="s">
        <v>306</v>
      </c>
      <c r="C326" s="112" t="s">
        <v>288</v>
      </c>
      <c r="D326" s="190" t="s">
        <v>7</v>
      </c>
      <c r="E326" s="190" t="s">
        <v>20</v>
      </c>
      <c r="F326" s="56"/>
    </row>
    <row r="327">
      <c r="A327" s="64">
        <v>107.0</v>
      </c>
      <c r="B327" s="109" t="s">
        <v>307</v>
      </c>
      <c r="C327" s="112" t="s">
        <v>288</v>
      </c>
      <c r="D327" s="190" t="s">
        <v>4</v>
      </c>
      <c r="E327" s="190" t="s">
        <v>21</v>
      </c>
      <c r="F327" s="56">
        <v>110.0</v>
      </c>
      <c r="H327" s="64">
        <v>110.0</v>
      </c>
      <c r="I327" s="310"/>
      <c r="J327" s="310"/>
      <c r="K327" s="310"/>
      <c r="L327" s="310"/>
      <c r="M327" s="310"/>
      <c r="N327" s="310"/>
      <c r="O327" s="310"/>
      <c r="P327" s="310"/>
      <c r="Q327" s="310"/>
      <c r="R327" s="310"/>
      <c r="S327" s="64">
        <v>100.0</v>
      </c>
      <c r="T327" s="64">
        <v>1120.0</v>
      </c>
      <c r="U327" s="64">
        <v>0.0</v>
      </c>
      <c r="V327" s="64">
        <v>1400.0</v>
      </c>
      <c r="W327" s="64">
        <v>270.0</v>
      </c>
      <c r="X327" s="64">
        <v>450.0</v>
      </c>
      <c r="Y327" s="310"/>
    </row>
    <row r="328">
      <c r="B328" s="109" t="s">
        <v>307</v>
      </c>
      <c r="C328" s="112" t="s">
        <v>288</v>
      </c>
      <c r="D328" s="190" t="s">
        <v>4</v>
      </c>
      <c r="E328" s="190" t="s">
        <v>13</v>
      </c>
      <c r="F328" s="56"/>
    </row>
    <row r="329">
      <c r="A329" s="145"/>
      <c r="B329" s="109" t="s">
        <v>307</v>
      </c>
      <c r="C329" s="112" t="s">
        <v>288</v>
      </c>
      <c r="D329" s="190" t="s">
        <v>4</v>
      </c>
      <c r="E329" s="149" t="s">
        <v>14</v>
      </c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</row>
    <row r="330">
      <c r="A330" s="145"/>
      <c r="B330" s="109" t="s">
        <v>307</v>
      </c>
      <c r="C330" s="112" t="s">
        <v>288</v>
      </c>
      <c r="D330" s="190" t="s">
        <v>4</v>
      </c>
      <c r="E330" s="190" t="s">
        <v>15</v>
      </c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</row>
    <row r="331">
      <c r="A331" s="145"/>
      <c r="B331" s="109" t="s">
        <v>307</v>
      </c>
      <c r="C331" s="112" t="s">
        <v>288</v>
      </c>
      <c r="D331" s="190" t="s">
        <v>4</v>
      </c>
      <c r="E331" s="190" t="s">
        <v>16</v>
      </c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</row>
    <row r="332">
      <c r="A332" s="145"/>
      <c r="B332" s="109" t="s">
        <v>307</v>
      </c>
      <c r="C332" s="112" t="s">
        <v>288</v>
      </c>
      <c r="D332" s="190" t="s">
        <v>4</v>
      </c>
      <c r="E332" s="190" t="s">
        <v>17</v>
      </c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</row>
    <row r="333">
      <c r="A333" s="145"/>
      <c r="B333" s="109" t="s">
        <v>307</v>
      </c>
      <c r="C333" s="112" t="s">
        <v>288</v>
      </c>
      <c r="D333" s="190" t="s">
        <v>4</v>
      </c>
      <c r="E333" s="190" t="s">
        <v>18</v>
      </c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</row>
    <row r="334">
      <c r="A334" s="145"/>
      <c r="B334" s="109" t="s">
        <v>307</v>
      </c>
      <c r="C334" s="112" t="s">
        <v>288</v>
      </c>
      <c r="D334" s="190" t="s">
        <v>4</v>
      </c>
      <c r="E334" s="190" t="s">
        <v>19</v>
      </c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</row>
    <row r="335">
      <c r="A335" s="145"/>
      <c r="B335" s="109" t="s">
        <v>307</v>
      </c>
      <c r="C335" s="112" t="s">
        <v>288</v>
      </c>
      <c r="D335" s="190" t="s">
        <v>4</v>
      </c>
      <c r="E335" s="190" t="s">
        <v>20</v>
      </c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</row>
    <row r="336">
      <c r="A336" s="145"/>
      <c r="B336" s="109" t="s">
        <v>307</v>
      </c>
      <c r="C336" s="112" t="s">
        <v>288</v>
      </c>
      <c r="D336" s="190" t="s">
        <v>7</v>
      </c>
      <c r="E336" s="190" t="s">
        <v>21</v>
      </c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</row>
    <row r="337">
      <c r="A337" s="145"/>
      <c r="B337" s="109" t="s">
        <v>307</v>
      </c>
      <c r="C337" s="112" t="s">
        <v>288</v>
      </c>
      <c r="D337" s="190" t="s">
        <v>7</v>
      </c>
      <c r="E337" s="190" t="s">
        <v>161</v>
      </c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</row>
    <row r="338">
      <c r="A338" s="145"/>
      <c r="B338" s="109" t="s">
        <v>307</v>
      </c>
      <c r="C338" s="112" t="s">
        <v>288</v>
      </c>
      <c r="D338" s="190" t="s">
        <v>7</v>
      </c>
      <c r="E338" s="190" t="s">
        <v>162</v>
      </c>
      <c r="F338" s="195">
        <v>100.0</v>
      </c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</row>
    <row r="339">
      <c r="A339" s="145"/>
      <c r="B339" s="109" t="s">
        <v>307</v>
      </c>
      <c r="C339" s="112" t="s">
        <v>288</v>
      </c>
      <c r="D339" s="190" t="s">
        <v>7</v>
      </c>
      <c r="E339" s="190" t="s">
        <v>163</v>
      </c>
      <c r="F339" s="195">
        <v>1120.0</v>
      </c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</row>
    <row r="340">
      <c r="A340" s="145"/>
      <c r="B340" s="109" t="s">
        <v>307</v>
      </c>
      <c r="C340" s="112" t="s">
        <v>288</v>
      </c>
      <c r="D340" s="190" t="s">
        <v>7</v>
      </c>
      <c r="E340" s="190" t="s">
        <v>164</v>
      </c>
      <c r="F340" s="195">
        <v>0.0</v>
      </c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</row>
    <row r="341">
      <c r="A341" s="145"/>
      <c r="B341" s="109" t="s">
        <v>307</v>
      </c>
      <c r="C341" s="112" t="s">
        <v>288</v>
      </c>
      <c r="D341" s="190" t="s">
        <v>7</v>
      </c>
      <c r="E341" s="190" t="s">
        <v>165</v>
      </c>
      <c r="F341" s="195">
        <v>1400.0</v>
      </c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</row>
    <row r="342">
      <c r="A342" s="145"/>
      <c r="B342" s="109" t="s">
        <v>307</v>
      </c>
      <c r="C342" s="112" t="s">
        <v>288</v>
      </c>
      <c r="D342" s="190" t="s">
        <v>7</v>
      </c>
      <c r="E342" s="190" t="s">
        <v>166</v>
      </c>
      <c r="F342" s="195">
        <v>270.0</v>
      </c>
      <c r="G342" s="195"/>
      <c r="H342" s="195"/>
      <c r="I342" s="195"/>
      <c r="J342" s="195"/>
      <c r="K342" s="195"/>
      <c r="L342" s="19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</row>
    <row r="343">
      <c r="A343" s="145"/>
      <c r="B343" s="109" t="s">
        <v>307</v>
      </c>
      <c r="C343" s="112" t="s">
        <v>288</v>
      </c>
      <c r="D343" s="190" t="s">
        <v>7</v>
      </c>
      <c r="E343" s="190" t="s">
        <v>167</v>
      </c>
      <c r="F343" s="195">
        <v>450.0</v>
      </c>
      <c r="G343" s="195"/>
      <c r="H343" s="195"/>
      <c r="I343" s="195"/>
      <c r="J343" s="195"/>
      <c r="K343" s="195"/>
      <c r="L343" s="19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</row>
    <row r="344">
      <c r="B344" s="109" t="s">
        <v>307</v>
      </c>
      <c r="C344" s="112" t="s">
        <v>288</v>
      </c>
      <c r="D344" s="190" t="s">
        <v>7</v>
      </c>
      <c r="E344" s="190" t="s">
        <v>20</v>
      </c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</row>
    <row r="345">
      <c r="A345" s="64">
        <v>108.0</v>
      </c>
      <c r="B345" s="109" t="s">
        <v>308</v>
      </c>
      <c r="C345" s="112" t="s">
        <v>288</v>
      </c>
      <c r="D345" s="190" t="s">
        <v>4</v>
      </c>
      <c r="E345" s="190" t="s">
        <v>21</v>
      </c>
      <c r="F345" s="56">
        <v>20.0</v>
      </c>
      <c r="H345" s="64">
        <v>20.0</v>
      </c>
      <c r="I345" s="310"/>
      <c r="J345" s="310"/>
      <c r="K345" s="310"/>
      <c r="L345" s="310"/>
      <c r="M345" s="310"/>
      <c r="N345" s="310"/>
      <c r="O345" s="310"/>
      <c r="P345" s="310"/>
      <c r="Q345" s="310"/>
      <c r="R345" s="310"/>
      <c r="S345" s="310"/>
      <c r="T345" s="314"/>
      <c r="U345" s="314"/>
      <c r="V345" s="314"/>
      <c r="W345" s="314"/>
      <c r="X345" s="310"/>
      <c r="Y345" s="310"/>
    </row>
    <row r="346">
      <c r="B346" s="109" t="s">
        <v>308</v>
      </c>
      <c r="C346" s="112" t="s">
        <v>288</v>
      </c>
      <c r="D346" s="190" t="s">
        <v>4</v>
      </c>
      <c r="E346" s="190" t="s">
        <v>13</v>
      </c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</row>
    <row r="347">
      <c r="B347" s="109" t="s">
        <v>308</v>
      </c>
      <c r="C347" s="112" t="s">
        <v>288</v>
      </c>
      <c r="D347" s="190" t="s">
        <v>4</v>
      </c>
      <c r="E347" s="149" t="s">
        <v>14</v>
      </c>
      <c r="F347" s="56"/>
    </row>
    <row r="348">
      <c r="B348" s="109" t="s">
        <v>308</v>
      </c>
      <c r="C348" s="112" t="s">
        <v>288</v>
      </c>
      <c r="D348" s="190" t="s">
        <v>4</v>
      </c>
      <c r="E348" s="190" t="s">
        <v>15</v>
      </c>
      <c r="F348" s="56"/>
    </row>
    <row r="349">
      <c r="B349" s="109" t="s">
        <v>308</v>
      </c>
      <c r="C349" s="112" t="s">
        <v>288</v>
      </c>
      <c r="D349" s="190" t="s">
        <v>4</v>
      </c>
      <c r="E349" s="190" t="s">
        <v>16</v>
      </c>
      <c r="F349" s="56"/>
    </row>
    <row r="350">
      <c r="B350" s="109" t="s">
        <v>308</v>
      </c>
      <c r="C350" s="112" t="s">
        <v>288</v>
      </c>
      <c r="D350" s="190" t="s">
        <v>4</v>
      </c>
      <c r="E350" s="190" t="s">
        <v>17</v>
      </c>
      <c r="F350" s="56"/>
    </row>
    <row r="351">
      <c r="B351" s="109" t="s">
        <v>308</v>
      </c>
      <c r="C351" s="112" t="s">
        <v>288</v>
      </c>
      <c r="D351" s="190" t="s">
        <v>4</v>
      </c>
      <c r="E351" s="190" t="s">
        <v>18</v>
      </c>
      <c r="F351" s="56"/>
    </row>
    <row r="352">
      <c r="B352" s="109" t="s">
        <v>308</v>
      </c>
      <c r="C352" s="112" t="s">
        <v>288</v>
      </c>
      <c r="D352" s="190" t="s">
        <v>4</v>
      </c>
      <c r="E352" s="190" t="s">
        <v>19</v>
      </c>
      <c r="F352" s="56"/>
    </row>
    <row r="353">
      <c r="B353" s="109" t="s">
        <v>308</v>
      </c>
      <c r="C353" s="112" t="s">
        <v>288</v>
      </c>
      <c r="D353" s="190" t="s">
        <v>4</v>
      </c>
      <c r="E353" s="190" t="s">
        <v>20</v>
      </c>
      <c r="F353" s="56"/>
    </row>
    <row r="354">
      <c r="B354" s="109" t="s">
        <v>308</v>
      </c>
      <c r="C354" s="112" t="s">
        <v>288</v>
      </c>
      <c r="D354" s="190" t="s">
        <v>7</v>
      </c>
      <c r="E354" s="190" t="s">
        <v>21</v>
      </c>
      <c r="F354" s="56"/>
    </row>
    <row r="355">
      <c r="B355" s="109" t="s">
        <v>308</v>
      </c>
      <c r="C355" s="112" t="s">
        <v>288</v>
      </c>
      <c r="D355" s="190" t="s">
        <v>7</v>
      </c>
      <c r="E355" s="190" t="s">
        <v>161</v>
      </c>
      <c r="F355" s="56"/>
    </row>
    <row r="356">
      <c r="B356" s="109" t="s">
        <v>308</v>
      </c>
      <c r="C356" s="112" t="s">
        <v>288</v>
      </c>
      <c r="D356" s="190" t="s">
        <v>7</v>
      </c>
      <c r="E356" s="190" t="s">
        <v>162</v>
      </c>
      <c r="F356" s="56"/>
    </row>
    <row r="357">
      <c r="B357" s="109" t="s">
        <v>308</v>
      </c>
      <c r="C357" s="112" t="s">
        <v>288</v>
      </c>
      <c r="D357" s="190" t="s">
        <v>7</v>
      </c>
      <c r="E357" s="190" t="s">
        <v>163</v>
      </c>
      <c r="F357" s="56"/>
    </row>
    <row r="358">
      <c r="B358" s="109" t="s">
        <v>308</v>
      </c>
      <c r="C358" s="112" t="s">
        <v>288</v>
      </c>
      <c r="D358" s="190" t="s">
        <v>7</v>
      </c>
      <c r="E358" s="190" t="s">
        <v>164</v>
      </c>
      <c r="F358" s="56"/>
    </row>
    <row r="359">
      <c r="B359" s="109" t="s">
        <v>308</v>
      </c>
      <c r="C359" s="112" t="s">
        <v>288</v>
      </c>
      <c r="D359" s="190" t="s">
        <v>7</v>
      </c>
      <c r="E359" s="190" t="s">
        <v>165</v>
      </c>
      <c r="F359" s="56"/>
    </row>
    <row r="360">
      <c r="B360" s="109" t="s">
        <v>308</v>
      </c>
      <c r="C360" s="112" t="s">
        <v>288</v>
      </c>
      <c r="D360" s="190" t="s">
        <v>7</v>
      </c>
      <c r="E360" s="190" t="s">
        <v>166</v>
      </c>
      <c r="F360" s="56"/>
    </row>
    <row r="361">
      <c r="B361" s="109" t="s">
        <v>308</v>
      </c>
      <c r="C361" s="112" t="s">
        <v>288</v>
      </c>
      <c r="D361" s="190" t="s">
        <v>7</v>
      </c>
      <c r="E361" s="190" t="s">
        <v>167</v>
      </c>
      <c r="F361" s="56"/>
    </row>
    <row r="362">
      <c r="B362" s="109" t="s">
        <v>308</v>
      </c>
      <c r="C362" s="112" t="s">
        <v>288</v>
      </c>
      <c r="D362" s="190" t="s">
        <v>7</v>
      </c>
      <c r="E362" s="190" t="s">
        <v>20</v>
      </c>
      <c r="F362" s="56"/>
    </row>
    <row r="363">
      <c r="A363" s="64">
        <v>109.0</v>
      </c>
      <c r="B363" s="109" t="s">
        <v>309</v>
      </c>
      <c r="C363" s="112" t="s">
        <v>288</v>
      </c>
      <c r="D363" s="190" t="s">
        <v>4</v>
      </c>
      <c r="E363" s="190" t="s">
        <v>21</v>
      </c>
      <c r="F363" s="56"/>
      <c r="H363" s="310"/>
      <c r="I363" s="310"/>
      <c r="J363" s="310"/>
      <c r="K363" s="310"/>
      <c r="L363" s="310"/>
      <c r="M363" s="310"/>
      <c r="N363" s="310"/>
      <c r="O363" s="310"/>
      <c r="P363" s="310"/>
      <c r="Q363" s="310"/>
      <c r="R363" s="310"/>
      <c r="S363" s="310"/>
      <c r="T363" s="64">
        <v>700.0</v>
      </c>
      <c r="U363" s="64">
        <v>800.0</v>
      </c>
      <c r="V363" s="310"/>
      <c r="W363" s="310"/>
      <c r="X363" s="310"/>
      <c r="Y363" s="310"/>
    </row>
    <row r="364">
      <c r="B364" s="109" t="s">
        <v>309</v>
      </c>
      <c r="C364" s="112" t="s">
        <v>288</v>
      </c>
      <c r="D364" s="190" t="s">
        <v>4</v>
      </c>
      <c r="E364" s="190" t="s">
        <v>13</v>
      </c>
      <c r="F364" s="56"/>
    </row>
    <row r="365">
      <c r="B365" s="109" t="s">
        <v>309</v>
      </c>
      <c r="C365" s="112" t="s">
        <v>288</v>
      </c>
      <c r="D365" s="190" t="s">
        <v>4</v>
      </c>
      <c r="E365" s="149" t="s">
        <v>14</v>
      </c>
      <c r="F365" s="56"/>
    </row>
    <row r="366">
      <c r="B366" s="109" t="s">
        <v>309</v>
      </c>
      <c r="C366" s="112" t="s">
        <v>288</v>
      </c>
      <c r="D366" s="190" t="s">
        <v>4</v>
      </c>
      <c r="E366" s="190" t="s">
        <v>15</v>
      </c>
      <c r="F366" s="56"/>
    </row>
    <row r="367">
      <c r="B367" s="109" t="s">
        <v>309</v>
      </c>
      <c r="C367" s="112" t="s">
        <v>288</v>
      </c>
      <c r="D367" s="190" t="s">
        <v>4</v>
      </c>
      <c r="E367" s="190" t="s">
        <v>16</v>
      </c>
      <c r="F367" s="56"/>
    </row>
    <row r="368">
      <c r="B368" s="109" t="s">
        <v>309</v>
      </c>
      <c r="C368" s="112" t="s">
        <v>288</v>
      </c>
      <c r="D368" s="190" t="s">
        <v>4</v>
      </c>
      <c r="E368" s="190" t="s">
        <v>17</v>
      </c>
      <c r="F368" s="56"/>
    </row>
    <row r="369">
      <c r="B369" s="109" t="s">
        <v>309</v>
      </c>
      <c r="C369" s="112" t="s">
        <v>288</v>
      </c>
      <c r="D369" s="190" t="s">
        <v>4</v>
      </c>
      <c r="E369" s="190" t="s">
        <v>18</v>
      </c>
      <c r="F369" s="56"/>
    </row>
    <row r="370">
      <c r="B370" s="109" t="s">
        <v>309</v>
      </c>
      <c r="C370" s="112" t="s">
        <v>288</v>
      </c>
      <c r="D370" s="190" t="s">
        <v>4</v>
      </c>
      <c r="E370" s="190" t="s">
        <v>19</v>
      </c>
      <c r="F370" s="56"/>
    </row>
    <row r="371">
      <c r="B371" s="109" t="s">
        <v>309</v>
      </c>
      <c r="C371" s="112" t="s">
        <v>288</v>
      </c>
      <c r="D371" s="190" t="s">
        <v>4</v>
      </c>
      <c r="E371" s="190" t="s">
        <v>20</v>
      </c>
      <c r="F371" s="56"/>
    </row>
    <row r="372">
      <c r="B372" s="109" t="s">
        <v>309</v>
      </c>
      <c r="C372" s="112" t="s">
        <v>288</v>
      </c>
      <c r="D372" s="190" t="s">
        <v>7</v>
      </c>
      <c r="E372" s="190" t="s">
        <v>21</v>
      </c>
      <c r="F372" s="56"/>
    </row>
    <row r="373">
      <c r="B373" s="109" t="s">
        <v>309</v>
      </c>
      <c r="C373" s="112" t="s">
        <v>288</v>
      </c>
      <c r="D373" s="190" t="s">
        <v>7</v>
      </c>
      <c r="E373" s="190" t="s">
        <v>161</v>
      </c>
      <c r="F373" s="56"/>
    </row>
    <row r="374">
      <c r="B374" s="109" t="s">
        <v>309</v>
      </c>
      <c r="C374" s="112" t="s">
        <v>288</v>
      </c>
      <c r="D374" s="190" t="s">
        <v>7</v>
      </c>
      <c r="E374" s="190" t="s">
        <v>162</v>
      </c>
      <c r="F374" s="56"/>
    </row>
    <row r="375">
      <c r="A375" s="145"/>
      <c r="B375" s="109" t="s">
        <v>309</v>
      </c>
      <c r="C375" s="112" t="s">
        <v>288</v>
      </c>
      <c r="D375" s="190" t="s">
        <v>7</v>
      </c>
      <c r="E375" s="190" t="s">
        <v>163</v>
      </c>
      <c r="F375" s="195">
        <v>700.0</v>
      </c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</row>
    <row r="376">
      <c r="A376" s="145"/>
      <c r="B376" s="109" t="s">
        <v>309</v>
      </c>
      <c r="C376" s="112" t="s">
        <v>288</v>
      </c>
      <c r="D376" s="190" t="s">
        <v>7</v>
      </c>
      <c r="E376" s="190" t="s">
        <v>164</v>
      </c>
      <c r="F376" s="195">
        <v>800.0</v>
      </c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</row>
    <row r="377">
      <c r="A377" s="145"/>
      <c r="B377" s="109" t="s">
        <v>309</v>
      </c>
      <c r="C377" s="112" t="s">
        <v>288</v>
      </c>
      <c r="D377" s="190" t="s">
        <v>7</v>
      </c>
      <c r="E377" s="190" t="s">
        <v>165</v>
      </c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</row>
    <row r="378">
      <c r="A378" s="145"/>
      <c r="B378" s="109" t="s">
        <v>309</v>
      </c>
      <c r="C378" s="112" t="s">
        <v>288</v>
      </c>
      <c r="D378" s="190" t="s">
        <v>7</v>
      </c>
      <c r="E378" s="190" t="s">
        <v>166</v>
      </c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</row>
    <row r="379">
      <c r="A379" s="145"/>
      <c r="B379" s="109" t="s">
        <v>309</v>
      </c>
      <c r="C379" s="112" t="s">
        <v>288</v>
      </c>
      <c r="D379" s="190" t="s">
        <v>7</v>
      </c>
      <c r="E379" s="190" t="s">
        <v>167</v>
      </c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</row>
    <row r="380">
      <c r="A380" s="145"/>
      <c r="B380" s="109" t="s">
        <v>309</v>
      </c>
      <c r="C380" s="112" t="s">
        <v>288</v>
      </c>
      <c r="D380" s="190" t="s">
        <v>7</v>
      </c>
      <c r="E380" s="190" t="s">
        <v>20</v>
      </c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</row>
    <row r="381">
      <c r="A381" s="64">
        <v>110.0</v>
      </c>
      <c r="B381" s="109" t="s">
        <v>310</v>
      </c>
      <c r="C381" s="112" t="s">
        <v>288</v>
      </c>
      <c r="D381" s="190" t="s">
        <v>4</v>
      </c>
      <c r="E381" s="190" t="s">
        <v>21</v>
      </c>
      <c r="F381" s="56">
        <v>577.0</v>
      </c>
      <c r="H381" s="64">
        <v>577.0</v>
      </c>
      <c r="I381" s="310"/>
      <c r="J381" s="310"/>
      <c r="K381" s="310"/>
      <c r="L381" s="310"/>
      <c r="M381" s="310"/>
      <c r="N381" s="310"/>
      <c r="O381" s="310"/>
      <c r="P381" s="310"/>
      <c r="Q381" s="310"/>
      <c r="R381" s="310"/>
      <c r="S381" s="310"/>
      <c r="T381" s="310"/>
      <c r="U381" s="310"/>
      <c r="V381" s="310"/>
      <c r="W381" s="310"/>
      <c r="X381" s="310"/>
      <c r="Y381" s="310"/>
    </row>
    <row r="382">
      <c r="A382" s="145"/>
      <c r="B382" s="109" t="s">
        <v>310</v>
      </c>
      <c r="C382" s="112" t="s">
        <v>288</v>
      </c>
      <c r="D382" s="190" t="s">
        <v>4</v>
      </c>
      <c r="E382" s="190" t="s">
        <v>13</v>
      </c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</row>
    <row r="383">
      <c r="A383" s="145"/>
      <c r="B383" s="109" t="s">
        <v>310</v>
      </c>
      <c r="C383" s="112" t="s">
        <v>288</v>
      </c>
      <c r="D383" s="190" t="s">
        <v>4</v>
      </c>
      <c r="E383" s="149" t="s">
        <v>14</v>
      </c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</row>
    <row r="384">
      <c r="A384" s="145"/>
      <c r="B384" s="109" t="s">
        <v>310</v>
      </c>
      <c r="C384" s="112" t="s">
        <v>288</v>
      </c>
      <c r="D384" s="190" t="s">
        <v>4</v>
      </c>
      <c r="E384" s="190" t="s">
        <v>15</v>
      </c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</row>
    <row r="385">
      <c r="A385" s="145"/>
      <c r="B385" s="109" t="s">
        <v>310</v>
      </c>
      <c r="C385" s="112" t="s">
        <v>288</v>
      </c>
      <c r="D385" s="190" t="s">
        <v>4</v>
      </c>
      <c r="E385" s="190" t="s">
        <v>16</v>
      </c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</row>
    <row r="386">
      <c r="A386" s="145"/>
      <c r="B386" s="109" t="s">
        <v>310</v>
      </c>
      <c r="C386" s="112" t="s">
        <v>288</v>
      </c>
      <c r="D386" s="190" t="s">
        <v>4</v>
      </c>
      <c r="E386" s="190" t="s">
        <v>17</v>
      </c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</row>
    <row r="387">
      <c r="A387" s="145"/>
      <c r="B387" s="109" t="s">
        <v>310</v>
      </c>
      <c r="C387" s="112" t="s">
        <v>288</v>
      </c>
      <c r="D387" s="190" t="s">
        <v>4</v>
      </c>
      <c r="E387" s="190" t="s">
        <v>18</v>
      </c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</row>
    <row r="388">
      <c r="A388" s="145"/>
      <c r="B388" s="109" t="s">
        <v>310</v>
      </c>
      <c r="C388" s="112" t="s">
        <v>288</v>
      </c>
      <c r="D388" s="190" t="s">
        <v>4</v>
      </c>
      <c r="E388" s="190" t="s">
        <v>19</v>
      </c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</row>
    <row r="389">
      <c r="B389" s="109" t="s">
        <v>310</v>
      </c>
      <c r="C389" s="112" t="s">
        <v>288</v>
      </c>
      <c r="D389" s="190" t="s">
        <v>4</v>
      </c>
      <c r="E389" s="190" t="s">
        <v>20</v>
      </c>
      <c r="F389" s="56"/>
    </row>
    <row r="390">
      <c r="B390" s="109" t="s">
        <v>310</v>
      </c>
      <c r="C390" s="112" t="s">
        <v>288</v>
      </c>
      <c r="D390" s="190" t="s">
        <v>7</v>
      </c>
      <c r="E390" s="190" t="s">
        <v>21</v>
      </c>
      <c r="F390" s="56"/>
    </row>
    <row r="391">
      <c r="B391" s="109" t="s">
        <v>310</v>
      </c>
      <c r="C391" s="112" t="s">
        <v>288</v>
      </c>
      <c r="D391" s="190" t="s">
        <v>7</v>
      </c>
      <c r="E391" s="190" t="s">
        <v>161</v>
      </c>
      <c r="F391" s="56"/>
    </row>
    <row r="392">
      <c r="B392" s="109" t="s">
        <v>310</v>
      </c>
      <c r="C392" s="112" t="s">
        <v>288</v>
      </c>
      <c r="D392" s="190" t="s">
        <v>7</v>
      </c>
      <c r="E392" s="190" t="s">
        <v>162</v>
      </c>
      <c r="F392" s="56"/>
    </row>
    <row r="393">
      <c r="B393" s="109" t="s">
        <v>310</v>
      </c>
      <c r="C393" s="112" t="s">
        <v>288</v>
      </c>
      <c r="D393" s="190" t="s">
        <v>7</v>
      </c>
      <c r="E393" s="190" t="s">
        <v>163</v>
      </c>
      <c r="F393" s="56"/>
    </row>
    <row r="394">
      <c r="B394" s="109" t="s">
        <v>310</v>
      </c>
      <c r="C394" s="112" t="s">
        <v>288</v>
      </c>
      <c r="D394" s="190" t="s">
        <v>7</v>
      </c>
      <c r="E394" s="190" t="s">
        <v>164</v>
      </c>
      <c r="F394" s="56"/>
    </row>
    <row r="395">
      <c r="B395" s="109" t="s">
        <v>310</v>
      </c>
      <c r="C395" s="112" t="s">
        <v>288</v>
      </c>
      <c r="D395" s="190" t="s">
        <v>7</v>
      </c>
      <c r="E395" s="190" t="s">
        <v>165</v>
      </c>
      <c r="F395" s="56"/>
    </row>
    <row r="396">
      <c r="B396" s="109" t="s">
        <v>310</v>
      </c>
      <c r="C396" s="112" t="s">
        <v>288</v>
      </c>
      <c r="D396" s="190" t="s">
        <v>7</v>
      </c>
      <c r="E396" s="190" t="s">
        <v>166</v>
      </c>
      <c r="F396" s="56"/>
    </row>
    <row r="397">
      <c r="B397" s="109" t="s">
        <v>310</v>
      </c>
      <c r="C397" s="112" t="s">
        <v>288</v>
      </c>
      <c r="D397" s="190" t="s">
        <v>7</v>
      </c>
      <c r="E397" s="190" t="s">
        <v>167</v>
      </c>
      <c r="F397" s="56"/>
    </row>
    <row r="398">
      <c r="B398" s="109" t="s">
        <v>310</v>
      </c>
      <c r="C398" s="112" t="s">
        <v>288</v>
      </c>
      <c r="D398" s="190" t="s">
        <v>7</v>
      </c>
      <c r="E398" s="190" t="s">
        <v>20</v>
      </c>
      <c r="F398" s="56"/>
    </row>
    <row r="399">
      <c r="A399" s="64">
        <v>111.0</v>
      </c>
      <c r="B399" s="109" t="s">
        <v>311</v>
      </c>
      <c r="C399" s="112" t="s">
        <v>288</v>
      </c>
      <c r="D399" s="190" t="s">
        <v>4</v>
      </c>
      <c r="E399" s="190" t="s">
        <v>21</v>
      </c>
      <c r="F399" s="56"/>
      <c r="H399" s="310"/>
      <c r="I399" s="310"/>
      <c r="J399" s="310"/>
      <c r="K399" s="310"/>
      <c r="L399" s="310"/>
      <c r="M399" s="310"/>
      <c r="N399" s="310"/>
      <c r="O399" s="310"/>
      <c r="P399" s="310"/>
      <c r="Q399" s="64">
        <v>50.0</v>
      </c>
      <c r="R399" s="310"/>
      <c r="S399" s="310"/>
      <c r="T399" s="310"/>
      <c r="U399" s="310"/>
      <c r="V399" s="310"/>
      <c r="W399" s="310"/>
      <c r="X399" s="310"/>
      <c r="Y399" s="310"/>
    </row>
    <row r="400">
      <c r="B400" s="109" t="s">
        <v>311</v>
      </c>
      <c r="C400" s="112" t="s">
        <v>288</v>
      </c>
      <c r="D400" s="190" t="s">
        <v>4</v>
      </c>
      <c r="E400" s="190" t="s">
        <v>13</v>
      </c>
      <c r="F400" s="56"/>
    </row>
    <row r="401">
      <c r="B401" s="109" t="s">
        <v>311</v>
      </c>
      <c r="C401" s="112" t="s">
        <v>288</v>
      </c>
      <c r="D401" s="190" t="s">
        <v>4</v>
      </c>
      <c r="E401" s="149" t="s">
        <v>14</v>
      </c>
      <c r="F401" s="56"/>
    </row>
    <row r="402">
      <c r="B402" s="109" t="s">
        <v>311</v>
      </c>
      <c r="C402" s="112" t="s">
        <v>288</v>
      </c>
      <c r="D402" s="190" t="s">
        <v>4</v>
      </c>
      <c r="E402" s="190" t="s">
        <v>15</v>
      </c>
      <c r="F402" s="56"/>
    </row>
    <row r="403">
      <c r="B403" s="109" t="s">
        <v>311</v>
      </c>
      <c r="C403" s="112" t="s">
        <v>288</v>
      </c>
      <c r="D403" s="190" t="s">
        <v>4</v>
      </c>
      <c r="E403" s="190" t="s">
        <v>16</v>
      </c>
      <c r="F403" s="56"/>
    </row>
    <row r="404">
      <c r="B404" s="109" t="s">
        <v>311</v>
      </c>
      <c r="C404" s="112" t="s">
        <v>288</v>
      </c>
      <c r="D404" s="190" t="s">
        <v>4</v>
      </c>
      <c r="E404" s="190" t="s">
        <v>17</v>
      </c>
      <c r="F404" s="56"/>
    </row>
    <row r="405">
      <c r="B405" s="109" t="s">
        <v>311</v>
      </c>
      <c r="C405" s="112" t="s">
        <v>288</v>
      </c>
      <c r="D405" s="190" t="s">
        <v>4</v>
      </c>
      <c r="E405" s="190" t="s">
        <v>18</v>
      </c>
      <c r="F405" s="56"/>
    </row>
    <row r="406">
      <c r="B406" s="109" t="s">
        <v>311</v>
      </c>
      <c r="C406" s="112" t="s">
        <v>288</v>
      </c>
      <c r="D406" s="190" t="s">
        <v>4</v>
      </c>
      <c r="E406" s="190" t="s">
        <v>19</v>
      </c>
      <c r="F406" s="56"/>
    </row>
    <row r="407">
      <c r="B407" s="109" t="s">
        <v>311</v>
      </c>
      <c r="C407" s="112" t="s">
        <v>288</v>
      </c>
      <c r="D407" s="190" t="s">
        <v>4</v>
      </c>
      <c r="E407" s="190" t="s">
        <v>20</v>
      </c>
      <c r="F407" s="56"/>
    </row>
    <row r="408">
      <c r="B408" s="109" t="s">
        <v>311</v>
      </c>
      <c r="C408" s="112" t="s">
        <v>288</v>
      </c>
      <c r="D408" s="190" t="s">
        <v>7</v>
      </c>
      <c r="E408" s="190" t="s">
        <v>21</v>
      </c>
      <c r="F408" s="56">
        <v>50.0</v>
      </c>
    </row>
    <row r="409">
      <c r="B409" s="109" t="s">
        <v>311</v>
      </c>
      <c r="C409" s="112" t="s">
        <v>288</v>
      </c>
      <c r="D409" s="190" t="s">
        <v>7</v>
      </c>
      <c r="E409" s="190" t="s">
        <v>161</v>
      </c>
      <c r="F409" s="56"/>
    </row>
    <row r="410">
      <c r="B410" s="109" t="s">
        <v>311</v>
      </c>
      <c r="C410" s="112" t="s">
        <v>288</v>
      </c>
      <c r="D410" s="190" t="s">
        <v>7</v>
      </c>
      <c r="E410" s="190" t="s">
        <v>162</v>
      </c>
      <c r="F410" s="56"/>
    </row>
    <row r="411">
      <c r="B411" s="109" t="s">
        <v>311</v>
      </c>
      <c r="C411" s="112" t="s">
        <v>288</v>
      </c>
      <c r="D411" s="190" t="s">
        <v>7</v>
      </c>
      <c r="E411" s="190" t="s">
        <v>163</v>
      </c>
      <c r="F411" s="56"/>
    </row>
    <row r="412">
      <c r="B412" s="109" t="s">
        <v>311</v>
      </c>
      <c r="C412" s="112" t="s">
        <v>288</v>
      </c>
      <c r="D412" s="190" t="s">
        <v>7</v>
      </c>
      <c r="E412" s="190" t="s">
        <v>164</v>
      </c>
      <c r="F412" s="56"/>
    </row>
    <row r="413">
      <c r="B413" s="109" t="s">
        <v>311</v>
      </c>
      <c r="C413" s="112" t="s">
        <v>288</v>
      </c>
      <c r="D413" s="190" t="s">
        <v>7</v>
      </c>
      <c r="E413" s="190" t="s">
        <v>165</v>
      </c>
      <c r="F413" s="56"/>
    </row>
    <row r="414">
      <c r="A414" s="145"/>
      <c r="B414" s="109" t="s">
        <v>311</v>
      </c>
      <c r="C414" s="112" t="s">
        <v>288</v>
      </c>
      <c r="D414" s="190" t="s">
        <v>7</v>
      </c>
      <c r="E414" s="190" t="s">
        <v>166</v>
      </c>
      <c r="F414" s="195"/>
      <c r="G414" s="195"/>
      <c r="H414" s="195"/>
      <c r="I414" s="195"/>
      <c r="J414" s="195"/>
      <c r="K414" s="195"/>
      <c r="L414" s="19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</row>
    <row r="415">
      <c r="A415" s="145"/>
      <c r="B415" s="109" t="s">
        <v>311</v>
      </c>
      <c r="C415" s="112" t="s">
        <v>288</v>
      </c>
      <c r="D415" s="190" t="s">
        <v>7</v>
      </c>
      <c r="E415" s="190" t="s">
        <v>167</v>
      </c>
      <c r="F415" s="195"/>
      <c r="G415" s="195"/>
      <c r="H415" s="195"/>
      <c r="I415" s="195"/>
      <c r="J415" s="195"/>
      <c r="K415" s="195"/>
      <c r="L415" s="19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</row>
    <row r="416">
      <c r="A416" s="145"/>
      <c r="B416" s="109" t="s">
        <v>311</v>
      </c>
      <c r="C416" s="112" t="s">
        <v>288</v>
      </c>
      <c r="D416" s="190" t="s">
        <v>7</v>
      </c>
      <c r="E416" s="190" t="s">
        <v>20</v>
      </c>
      <c r="F416" s="195"/>
      <c r="G416" s="195"/>
      <c r="H416" s="195"/>
      <c r="I416" s="195"/>
      <c r="J416" s="195"/>
      <c r="K416" s="195"/>
      <c r="L416" s="19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</row>
    <row r="417">
      <c r="A417" s="64">
        <v>112.0</v>
      </c>
      <c r="B417" s="109" t="s">
        <v>312</v>
      </c>
      <c r="C417" s="112" t="s">
        <v>288</v>
      </c>
      <c r="D417" s="190" t="s">
        <v>4</v>
      </c>
      <c r="E417" s="190" t="s">
        <v>21</v>
      </c>
      <c r="F417" s="56"/>
      <c r="H417" s="310"/>
      <c r="I417" s="310"/>
      <c r="J417" s="310"/>
      <c r="K417" s="310"/>
      <c r="L417" s="310"/>
      <c r="M417" s="310"/>
      <c r="N417" s="310"/>
      <c r="O417" s="310"/>
      <c r="P417" s="310"/>
      <c r="Q417" s="64">
        <v>0.0</v>
      </c>
      <c r="R417" s="310"/>
      <c r="S417" s="310"/>
      <c r="T417" s="310"/>
      <c r="U417" s="310"/>
      <c r="V417" s="310"/>
      <c r="W417" s="310"/>
      <c r="X417" s="310"/>
      <c r="Y417" s="310"/>
    </row>
    <row r="418">
      <c r="B418" s="109" t="s">
        <v>312</v>
      </c>
      <c r="C418" s="112" t="s">
        <v>288</v>
      </c>
      <c r="D418" s="190" t="s">
        <v>4</v>
      </c>
      <c r="E418" s="190" t="s">
        <v>13</v>
      </c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</row>
    <row r="419">
      <c r="B419" s="109" t="s">
        <v>312</v>
      </c>
      <c r="C419" s="112" t="s">
        <v>288</v>
      </c>
      <c r="D419" s="190" t="s">
        <v>4</v>
      </c>
      <c r="E419" s="149" t="s">
        <v>14</v>
      </c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</row>
    <row r="420">
      <c r="B420" s="109" t="s">
        <v>312</v>
      </c>
      <c r="C420" s="112" t="s">
        <v>288</v>
      </c>
      <c r="D420" s="190" t="s">
        <v>4</v>
      </c>
      <c r="E420" s="190" t="s">
        <v>15</v>
      </c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</row>
    <row r="421">
      <c r="B421" s="109" t="s">
        <v>312</v>
      </c>
      <c r="C421" s="112" t="s">
        <v>288</v>
      </c>
      <c r="D421" s="190" t="s">
        <v>4</v>
      </c>
      <c r="E421" s="190" t="s">
        <v>16</v>
      </c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</row>
    <row r="422">
      <c r="B422" s="109" t="s">
        <v>312</v>
      </c>
      <c r="C422" s="112" t="s">
        <v>288</v>
      </c>
      <c r="D422" s="190" t="s">
        <v>4</v>
      </c>
      <c r="E422" s="190" t="s">
        <v>17</v>
      </c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</row>
    <row r="423">
      <c r="B423" s="109" t="s">
        <v>312</v>
      </c>
      <c r="C423" s="112" t="s">
        <v>288</v>
      </c>
      <c r="D423" s="190" t="s">
        <v>4</v>
      </c>
      <c r="E423" s="190" t="s">
        <v>18</v>
      </c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</row>
    <row r="424">
      <c r="B424" s="109" t="s">
        <v>312</v>
      </c>
      <c r="C424" s="112" t="s">
        <v>288</v>
      </c>
      <c r="D424" s="190" t="s">
        <v>4</v>
      </c>
      <c r="E424" s="190" t="s">
        <v>19</v>
      </c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</row>
    <row r="425">
      <c r="B425" s="109" t="s">
        <v>312</v>
      </c>
      <c r="C425" s="112" t="s">
        <v>288</v>
      </c>
      <c r="D425" s="190" t="s">
        <v>4</v>
      </c>
      <c r="E425" s="190" t="s">
        <v>20</v>
      </c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</row>
    <row r="426">
      <c r="B426" s="109" t="s">
        <v>312</v>
      </c>
      <c r="C426" s="112" t="s">
        <v>288</v>
      </c>
      <c r="D426" s="190" t="s">
        <v>7</v>
      </c>
      <c r="E426" s="190" t="s">
        <v>21</v>
      </c>
      <c r="F426" s="56">
        <v>0.0</v>
      </c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</row>
    <row r="427">
      <c r="B427" s="109" t="s">
        <v>312</v>
      </c>
      <c r="C427" s="112" t="s">
        <v>288</v>
      </c>
      <c r="D427" s="190" t="s">
        <v>7</v>
      </c>
      <c r="E427" s="190" t="s">
        <v>161</v>
      </c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</row>
    <row r="428">
      <c r="B428" s="109" t="s">
        <v>312</v>
      </c>
      <c r="C428" s="112" t="s">
        <v>288</v>
      </c>
      <c r="D428" s="190" t="s">
        <v>7</v>
      </c>
      <c r="E428" s="190" t="s">
        <v>162</v>
      </c>
      <c r="F428" s="56"/>
    </row>
    <row r="429">
      <c r="B429" s="109" t="s">
        <v>312</v>
      </c>
      <c r="C429" s="112" t="s">
        <v>288</v>
      </c>
      <c r="D429" s="190" t="s">
        <v>7</v>
      </c>
      <c r="E429" s="190" t="s">
        <v>163</v>
      </c>
      <c r="F429" s="56"/>
    </row>
    <row r="430">
      <c r="B430" s="109" t="s">
        <v>312</v>
      </c>
      <c r="C430" s="112" t="s">
        <v>288</v>
      </c>
      <c r="D430" s="190" t="s">
        <v>7</v>
      </c>
      <c r="E430" s="190" t="s">
        <v>164</v>
      </c>
      <c r="F430" s="56"/>
    </row>
    <row r="431">
      <c r="B431" s="109" t="s">
        <v>312</v>
      </c>
      <c r="C431" s="112" t="s">
        <v>288</v>
      </c>
      <c r="D431" s="190" t="s">
        <v>7</v>
      </c>
      <c r="E431" s="190" t="s">
        <v>165</v>
      </c>
      <c r="F431" s="56"/>
    </row>
    <row r="432">
      <c r="B432" s="109" t="s">
        <v>312</v>
      </c>
      <c r="C432" s="112" t="s">
        <v>288</v>
      </c>
      <c r="D432" s="190" t="s">
        <v>7</v>
      </c>
      <c r="E432" s="190" t="s">
        <v>166</v>
      </c>
      <c r="F432" s="56"/>
    </row>
    <row r="433">
      <c r="B433" s="109" t="s">
        <v>312</v>
      </c>
      <c r="C433" s="112" t="s">
        <v>288</v>
      </c>
      <c r="D433" s="190" t="s">
        <v>7</v>
      </c>
      <c r="E433" s="190" t="s">
        <v>167</v>
      </c>
      <c r="F433" s="56"/>
    </row>
    <row r="434">
      <c r="B434" s="109" t="s">
        <v>312</v>
      </c>
      <c r="C434" s="112" t="s">
        <v>288</v>
      </c>
      <c r="D434" s="190" t="s">
        <v>7</v>
      </c>
      <c r="E434" s="190" t="s">
        <v>20</v>
      </c>
      <c r="F434" s="56"/>
    </row>
    <row r="435">
      <c r="A435" s="64">
        <v>113.0</v>
      </c>
      <c r="B435" s="109" t="s">
        <v>313</v>
      </c>
      <c r="C435" s="112" t="s">
        <v>288</v>
      </c>
      <c r="D435" s="190" t="s">
        <v>4</v>
      </c>
      <c r="E435" s="190" t="s">
        <v>21</v>
      </c>
      <c r="F435" s="56">
        <v>212.0</v>
      </c>
      <c r="H435" s="64">
        <v>212.0</v>
      </c>
      <c r="I435" s="310"/>
      <c r="J435" s="310"/>
      <c r="K435" s="310"/>
      <c r="L435" s="310"/>
      <c r="M435" s="310"/>
      <c r="N435" s="310"/>
      <c r="O435" s="310"/>
      <c r="P435" s="310"/>
      <c r="Q435" s="310"/>
      <c r="R435" s="310"/>
      <c r="S435" s="310"/>
      <c r="T435" s="310"/>
      <c r="U435" s="310"/>
      <c r="V435" s="310"/>
      <c r="W435" s="310"/>
      <c r="X435" s="310"/>
      <c r="Y435" s="310"/>
    </row>
    <row r="436">
      <c r="B436" s="109" t="s">
        <v>313</v>
      </c>
      <c r="C436" s="112" t="s">
        <v>288</v>
      </c>
      <c r="D436" s="190" t="s">
        <v>4</v>
      </c>
      <c r="E436" s="190" t="s">
        <v>13</v>
      </c>
      <c r="F436" s="56"/>
    </row>
    <row r="437">
      <c r="B437" s="109" t="s">
        <v>313</v>
      </c>
      <c r="C437" s="112" t="s">
        <v>288</v>
      </c>
      <c r="D437" s="190" t="s">
        <v>4</v>
      </c>
      <c r="E437" s="149" t="s">
        <v>14</v>
      </c>
      <c r="F437" s="56"/>
    </row>
    <row r="438">
      <c r="B438" s="109" t="s">
        <v>313</v>
      </c>
      <c r="C438" s="112" t="s">
        <v>288</v>
      </c>
      <c r="D438" s="190" t="s">
        <v>4</v>
      </c>
      <c r="E438" s="190" t="s">
        <v>15</v>
      </c>
      <c r="F438" s="56"/>
    </row>
    <row r="439">
      <c r="B439" s="109" t="s">
        <v>313</v>
      </c>
      <c r="C439" s="112" t="s">
        <v>288</v>
      </c>
      <c r="D439" s="190" t="s">
        <v>4</v>
      </c>
      <c r="E439" s="190" t="s">
        <v>16</v>
      </c>
      <c r="F439" s="56"/>
    </row>
    <row r="440">
      <c r="B440" s="109" t="s">
        <v>313</v>
      </c>
      <c r="C440" s="112" t="s">
        <v>288</v>
      </c>
      <c r="D440" s="190" t="s">
        <v>4</v>
      </c>
      <c r="E440" s="190" t="s">
        <v>17</v>
      </c>
      <c r="F440" s="56"/>
    </row>
    <row r="441">
      <c r="B441" s="109" t="s">
        <v>313</v>
      </c>
      <c r="C441" s="112" t="s">
        <v>288</v>
      </c>
      <c r="D441" s="190" t="s">
        <v>4</v>
      </c>
      <c r="E441" s="190" t="s">
        <v>18</v>
      </c>
      <c r="F441" s="56"/>
    </row>
    <row r="442">
      <c r="B442" s="109" t="s">
        <v>313</v>
      </c>
      <c r="C442" s="112" t="s">
        <v>288</v>
      </c>
      <c r="D442" s="190" t="s">
        <v>4</v>
      </c>
      <c r="E442" s="190" t="s">
        <v>19</v>
      </c>
      <c r="F442" s="56"/>
    </row>
    <row r="443">
      <c r="B443" s="109" t="s">
        <v>313</v>
      </c>
      <c r="C443" s="112" t="s">
        <v>288</v>
      </c>
      <c r="D443" s="190" t="s">
        <v>4</v>
      </c>
      <c r="E443" s="190" t="s">
        <v>20</v>
      </c>
      <c r="F443" s="56"/>
    </row>
    <row r="444">
      <c r="B444" s="109" t="s">
        <v>313</v>
      </c>
      <c r="C444" s="112" t="s">
        <v>288</v>
      </c>
      <c r="D444" s="190" t="s">
        <v>7</v>
      </c>
      <c r="E444" s="190" t="s">
        <v>21</v>
      </c>
      <c r="F444" s="56"/>
    </row>
    <row r="445">
      <c r="B445" s="109" t="s">
        <v>313</v>
      </c>
      <c r="C445" s="112" t="s">
        <v>288</v>
      </c>
      <c r="D445" s="190" t="s">
        <v>7</v>
      </c>
      <c r="E445" s="190" t="s">
        <v>161</v>
      </c>
      <c r="F445" s="56"/>
    </row>
    <row r="446">
      <c r="B446" s="109" t="s">
        <v>313</v>
      </c>
      <c r="C446" s="112" t="s">
        <v>288</v>
      </c>
      <c r="D446" s="190" t="s">
        <v>7</v>
      </c>
      <c r="E446" s="190" t="s">
        <v>162</v>
      </c>
      <c r="F446" s="56"/>
    </row>
    <row r="447">
      <c r="B447" s="109" t="s">
        <v>313</v>
      </c>
      <c r="C447" s="112" t="s">
        <v>288</v>
      </c>
      <c r="D447" s="190" t="s">
        <v>7</v>
      </c>
      <c r="E447" s="190" t="s">
        <v>163</v>
      </c>
      <c r="F447" s="56"/>
    </row>
    <row r="448">
      <c r="B448" s="109" t="s">
        <v>313</v>
      </c>
      <c r="C448" s="112" t="s">
        <v>288</v>
      </c>
      <c r="D448" s="190" t="s">
        <v>7</v>
      </c>
      <c r="E448" s="190" t="s">
        <v>164</v>
      </c>
      <c r="F448" s="56"/>
    </row>
    <row r="449">
      <c r="B449" s="109" t="s">
        <v>313</v>
      </c>
      <c r="C449" s="112" t="s">
        <v>288</v>
      </c>
      <c r="D449" s="190" t="s">
        <v>7</v>
      </c>
      <c r="E449" s="190" t="s">
        <v>165</v>
      </c>
      <c r="F449" s="56"/>
    </row>
    <row r="450">
      <c r="B450" s="109" t="s">
        <v>313</v>
      </c>
      <c r="C450" s="112" t="s">
        <v>288</v>
      </c>
      <c r="D450" s="190" t="s">
        <v>7</v>
      </c>
      <c r="E450" s="190" t="s">
        <v>166</v>
      </c>
      <c r="F450" s="56"/>
    </row>
    <row r="451">
      <c r="A451" s="145"/>
      <c r="B451" s="109" t="s">
        <v>313</v>
      </c>
      <c r="C451" s="112" t="s">
        <v>288</v>
      </c>
      <c r="D451" s="190" t="s">
        <v>7</v>
      </c>
      <c r="E451" s="190" t="s">
        <v>167</v>
      </c>
      <c r="F451" s="195"/>
      <c r="G451" s="195"/>
      <c r="H451" s="195"/>
      <c r="I451" s="195"/>
      <c r="J451" s="195"/>
      <c r="K451" s="195"/>
      <c r="L451" s="19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</row>
    <row r="452">
      <c r="A452" s="145"/>
      <c r="B452" s="109" t="s">
        <v>313</v>
      </c>
      <c r="C452" s="112" t="s">
        <v>288</v>
      </c>
      <c r="D452" s="190" t="s">
        <v>7</v>
      </c>
      <c r="E452" s="190" t="s">
        <v>20</v>
      </c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</row>
    <row r="453">
      <c r="A453" s="64">
        <v>114.0</v>
      </c>
      <c r="B453" s="109" t="s">
        <v>314</v>
      </c>
      <c r="C453" s="112" t="s">
        <v>288</v>
      </c>
      <c r="D453" s="190" t="s">
        <v>4</v>
      </c>
      <c r="E453" s="190" t="s">
        <v>21</v>
      </c>
      <c r="F453" s="56">
        <v>0.0</v>
      </c>
      <c r="H453" s="64">
        <v>0.0</v>
      </c>
      <c r="I453" s="310"/>
      <c r="J453" s="310"/>
      <c r="K453" s="310"/>
      <c r="L453" s="310"/>
      <c r="M453" s="310"/>
      <c r="N453" s="310"/>
      <c r="O453" s="310"/>
      <c r="P453" s="310"/>
      <c r="Q453" s="64">
        <v>50.0</v>
      </c>
      <c r="R453" s="310"/>
      <c r="S453" s="310"/>
      <c r="T453" s="310"/>
      <c r="U453" s="310"/>
      <c r="V453" s="310"/>
      <c r="W453" s="310"/>
      <c r="X453" s="310"/>
      <c r="Y453" s="310"/>
    </row>
    <row r="454">
      <c r="A454" s="145"/>
      <c r="B454" s="109" t="s">
        <v>314</v>
      </c>
      <c r="C454" s="112" t="s">
        <v>288</v>
      </c>
      <c r="D454" s="190" t="s">
        <v>4</v>
      </c>
      <c r="E454" s="190" t="s">
        <v>13</v>
      </c>
      <c r="F454" s="195"/>
      <c r="G454" s="195"/>
      <c r="H454" s="195"/>
      <c r="I454" s="195"/>
      <c r="J454" s="195"/>
      <c r="K454" s="195"/>
      <c r="L454" s="19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</row>
    <row r="455">
      <c r="A455" s="145"/>
      <c r="B455" s="109" t="s">
        <v>314</v>
      </c>
      <c r="C455" s="112" t="s">
        <v>288</v>
      </c>
      <c r="D455" s="190" t="s">
        <v>4</v>
      </c>
      <c r="E455" s="149" t="s">
        <v>14</v>
      </c>
      <c r="F455" s="195"/>
      <c r="G455" s="195"/>
      <c r="H455" s="195"/>
      <c r="I455" s="195"/>
      <c r="J455" s="195"/>
      <c r="K455" s="195"/>
      <c r="L455" s="19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</row>
    <row r="456">
      <c r="A456" s="145"/>
      <c r="B456" s="109" t="s">
        <v>314</v>
      </c>
      <c r="C456" s="112" t="s">
        <v>288</v>
      </c>
      <c r="D456" s="190" t="s">
        <v>4</v>
      </c>
      <c r="E456" s="190" t="s">
        <v>15</v>
      </c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</row>
    <row r="457">
      <c r="A457" s="145"/>
      <c r="B457" s="109" t="s">
        <v>314</v>
      </c>
      <c r="C457" s="112" t="s">
        <v>288</v>
      </c>
      <c r="D457" s="190" t="s">
        <v>4</v>
      </c>
      <c r="E457" s="190" t="s">
        <v>16</v>
      </c>
      <c r="F457" s="195"/>
      <c r="G457" s="195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</row>
    <row r="458">
      <c r="A458" s="145"/>
      <c r="B458" s="109" t="s">
        <v>314</v>
      </c>
      <c r="C458" s="112" t="s">
        <v>288</v>
      </c>
      <c r="D458" s="190" t="s">
        <v>4</v>
      </c>
      <c r="E458" s="190" t="s">
        <v>17</v>
      </c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</row>
    <row r="459">
      <c r="A459" s="145"/>
      <c r="B459" s="109" t="s">
        <v>314</v>
      </c>
      <c r="C459" s="112" t="s">
        <v>288</v>
      </c>
      <c r="D459" s="190" t="s">
        <v>4</v>
      </c>
      <c r="E459" s="190" t="s">
        <v>18</v>
      </c>
      <c r="F459" s="195"/>
      <c r="G459" s="195"/>
      <c r="H459" s="195"/>
      <c r="I459" s="195"/>
      <c r="J459" s="195"/>
      <c r="K459" s="195"/>
      <c r="L459" s="19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</row>
    <row r="460">
      <c r="A460" s="145"/>
      <c r="B460" s="109" t="s">
        <v>314</v>
      </c>
      <c r="C460" s="112" t="s">
        <v>288</v>
      </c>
      <c r="D460" s="190" t="s">
        <v>4</v>
      </c>
      <c r="E460" s="190" t="s">
        <v>19</v>
      </c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</row>
    <row r="461">
      <c r="A461" s="145"/>
      <c r="B461" s="109" t="s">
        <v>314</v>
      </c>
      <c r="C461" s="112" t="s">
        <v>288</v>
      </c>
      <c r="D461" s="190" t="s">
        <v>4</v>
      </c>
      <c r="E461" s="190" t="s">
        <v>20</v>
      </c>
      <c r="F461" s="195"/>
      <c r="G461" s="195"/>
      <c r="H461" s="195"/>
      <c r="I461" s="195"/>
      <c r="J461" s="195"/>
      <c r="K461" s="195"/>
      <c r="L461" s="19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</row>
    <row r="462">
      <c r="A462" s="145"/>
      <c r="B462" s="109" t="s">
        <v>314</v>
      </c>
      <c r="C462" s="112" t="s">
        <v>288</v>
      </c>
      <c r="D462" s="190" t="s">
        <v>7</v>
      </c>
      <c r="E462" s="190" t="s">
        <v>21</v>
      </c>
      <c r="F462" s="195">
        <v>50.0</v>
      </c>
      <c r="G462" s="195"/>
      <c r="H462" s="195"/>
      <c r="I462" s="195"/>
      <c r="J462" s="195"/>
      <c r="K462" s="195"/>
      <c r="L462" s="19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</row>
    <row r="463">
      <c r="A463" s="145"/>
      <c r="B463" s="109" t="s">
        <v>314</v>
      </c>
      <c r="C463" s="112" t="s">
        <v>288</v>
      </c>
      <c r="D463" s="190" t="s">
        <v>7</v>
      </c>
      <c r="E463" s="190" t="s">
        <v>161</v>
      </c>
      <c r="F463" s="195"/>
      <c r="G463" s="195"/>
      <c r="H463" s="195"/>
      <c r="I463" s="195"/>
      <c r="J463" s="195"/>
      <c r="K463" s="195"/>
      <c r="L463" s="19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</row>
    <row r="464">
      <c r="A464" s="145"/>
      <c r="B464" s="109" t="s">
        <v>314</v>
      </c>
      <c r="C464" s="112" t="s">
        <v>288</v>
      </c>
      <c r="D464" s="190" t="s">
        <v>7</v>
      </c>
      <c r="E464" s="190" t="s">
        <v>162</v>
      </c>
      <c r="F464" s="195"/>
      <c r="G464" s="195"/>
      <c r="H464" s="195"/>
      <c r="I464" s="195"/>
      <c r="J464" s="195"/>
      <c r="K464" s="195"/>
      <c r="L464" s="19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</row>
    <row r="465">
      <c r="A465" s="145"/>
      <c r="B465" s="109" t="s">
        <v>314</v>
      </c>
      <c r="C465" s="112" t="s">
        <v>288</v>
      </c>
      <c r="D465" s="190" t="s">
        <v>7</v>
      </c>
      <c r="E465" s="190" t="s">
        <v>163</v>
      </c>
      <c r="F465" s="195"/>
      <c r="G465" s="195"/>
      <c r="H465" s="195"/>
      <c r="I465" s="195"/>
      <c r="J465" s="195"/>
      <c r="K465" s="195"/>
      <c r="L465" s="19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</row>
    <row r="466">
      <c r="A466" s="145"/>
      <c r="B466" s="109" t="s">
        <v>314</v>
      </c>
      <c r="C466" s="112" t="s">
        <v>288</v>
      </c>
      <c r="D466" s="190" t="s">
        <v>7</v>
      </c>
      <c r="E466" s="190" t="s">
        <v>164</v>
      </c>
      <c r="F466" s="195"/>
      <c r="G466" s="195"/>
      <c r="H466" s="195"/>
      <c r="I466" s="195"/>
      <c r="J466" s="195"/>
      <c r="K466" s="195"/>
      <c r="L466" s="19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</row>
    <row r="467">
      <c r="A467" s="145"/>
      <c r="B467" s="109" t="s">
        <v>314</v>
      </c>
      <c r="C467" s="112" t="s">
        <v>288</v>
      </c>
      <c r="D467" s="190" t="s">
        <v>7</v>
      </c>
      <c r="E467" s="190" t="s">
        <v>165</v>
      </c>
      <c r="F467" s="195"/>
      <c r="G467" s="195"/>
      <c r="H467" s="195"/>
      <c r="I467" s="195"/>
      <c r="J467" s="195"/>
      <c r="K467" s="195"/>
      <c r="L467" s="19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</row>
    <row r="468">
      <c r="A468" s="145"/>
      <c r="B468" s="109" t="s">
        <v>314</v>
      </c>
      <c r="C468" s="112" t="s">
        <v>288</v>
      </c>
      <c r="D468" s="190" t="s">
        <v>7</v>
      </c>
      <c r="E468" s="190" t="s">
        <v>166</v>
      </c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</row>
    <row r="469">
      <c r="A469" s="145"/>
      <c r="B469" s="109" t="s">
        <v>314</v>
      </c>
      <c r="C469" s="112" t="s">
        <v>288</v>
      </c>
      <c r="D469" s="190" t="s">
        <v>7</v>
      </c>
      <c r="E469" s="190" t="s">
        <v>167</v>
      </c>
      <c r="F469" s="195"/>
      <c r="G469" s="195"/>
      <c r="H469" s="195"/>
      <c r="I469" s="195"/>
      <c r="J469" s="195"/>
      <c r="K469" s="195"/>
      <c r="L469" s="19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</row>
    <row r="470">
      <c r="A470" s="145"/>
      <c r="B470" s="109" t="s">
        <v>314</v>
      </c>
      <c r="C470" s="112" t="s">
        <v>288</v>
      </c>
      <c r="D470" s="190" t="s">
        <v>7</v>
      </c>
      <c r="E470" s="190" t="s">
        <v>20</v>
      </c>
      <c r="F470" s="195"/>
      <c r="G470" s="195"/>
      <c r="H470" s="195"/>
      <c r="I470" s="195"/>
      <c r="J470" s="195"/>
      <c r="K470" s="195"/>
      <c r="L470" s="19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</row>
    <row r="471">
      <c r="A471" s="64">
        <v>115.0</v>
      </c>
      <c r="B471" s="109" t="s">
        <v>315</v>
      </c>
      <c r="C471" s="112" t="s">
        <v>288</v>
      </c>
      <c r="D471" s="190" t="s">
        <v>4</v>
      </c>
      <c r="E471" s="190" t="s">
        <v>21</v>
      </c>
      <c r="F471" s="56">
        <v>461.0</v>
      </c>
      <c r="H471" s="64">
        <v>461.0</v>
      </c>
      <c r="I471" s="310"/>
      <c r="J471" s="310"/>
      <c r="K471" s="310"/>
      <c r="L471" s="310"/>
      <c r="M471" s="310"/>
      <c r="N471" s="310"/>
      <c r="O471" s="310"/>
      <c r="P471" s="310"/>
      <c r="Q471" s="310"/>
      <c r="R471" s="310"/>
      <c r="S471" s="310"/>
      <c r="T471" s="310"/>
      <c r="U471" s="310"/>
      <c r="V471" s="310"/>
      <c r="W471" s="310"/>
      <c r="X471" s="310"/>
      <c r="Y471" s="310"/>
    </row>
    <row r="472">
      <c r="B472" s="109" t="s">
        <v>315</v>
      </c>
      <c r="C472" s="112" t="s">
        <v>288</v>
      </c>
      <c r="D472" s="190" t="s">
        <v>4</v>
      </c>
      <c r="E472" s="190" t="s">
        <v>13</v>
      </c>
      <c r="F472" s="56"/>
    </row>
    <row r="473">
      <c r="B473" s="109" t="s">
        <v>315</v>
      </c>
      <c r="C473" s="112" t="s">
        <v>288</v>
      </c>
      <c r="D473" s="190" t="s">
        <v>4</v>
      </c>
      <c r="E473" s="149" t="s">
        <v>14</v>
      </c>
      <c r="F473" s="56"/>
    </row>
    <row r="474">
      <c r="B474" s="109" t="s">
        <v>315</v>
      </c>
      <c r="C474" s="112" t="s">
        <v>288</v>
      </c>
      <c r="D474" s="190" t="s">
        <v>4</v>
      </c>
      <c r="E474" s="190" t="s">
        <v>15</v>
      </c>
      <c r="F474" s="56"/>
    </row>
    <row r="475">
      <c r="B475" s="109" t="s">
        <v>315</v>
      </c>
      <c r="C475" s="112" t="s">
        <v>288</v>
      </c>
      <c r="D475" s="190" t="s">
        <v>4</v>
      </c>
      <c r="E475" s="190" t="s">
        <v>16</v>
      </c>
      <c r="F475" s="56"/>
    </row>
    <row r="476">
      <c r="B476" s="109" t="s">
        <v>315</v>
      </c>
      <c r="C476" s="112" t="s">
        <v>288</v>
      </c>
      <c r="D476" s="190" t="s">
        <v>4</v>
      </c>
      <c r="E476" s="190" t="s">
        <v>17</v>
      </c>
      <c r="F476" s="56"/>
    </row>
    <row r="477">
      <c r="B477" s="109" t="s">
        <v>315</v>
      </c>
      <c r="C477" s="112" t="s">
        <v>288</v>
      </c>
      <c r="D477" s="190" t="s">
        <v>4</v>
      </c>
      <c r="E477" s="190" t="s">
        <v>18</v>
      </c>
      <c r="F477" s="56"/>
    </row>
    <row r="478">
      <c r="B478" s="109" t="s">
        <v>315</v>
      </c>
      <c r="C478" s="112" t="s">
        <v>288</v>
      </c>
      <c r="D478" s="190" t="s">
        <v>4</v>
      </c>
      <c r="E478" s="190" t="s">
        <v>19</v>
      </c>
      <c r="F478" s="56"/>
    </row>
    <row r="479">
      <c r="B479" s="109" t="s">
        <v>315</v>
      </c>
      <c r="C479" s="112" t="s">
        <v>288</v>
      </c>
      <c r="D479" s="190" t="s">
        <v>4</v>
      </c>
      <c r="E479" s="190" t="s">
        <v>20</v>
      </c>
      <c r="F479" s="56"/>
    </row>
    <row r="480">
      <c r="B480" s="109" t="s">
        <v>315</v>
      </c>
      <c r="C480" s="112" t="s">
        <v>288</v>
      </c>
      <c r="D480" s="190" t="s">
        <v>7</v>
      </c>
      <c r="E480" s="190" t="s">
        <v>21</v>
      </c>
      <c r="F480" s="56"/>
    </row>
    <row r="481">
      <c r="B481" s="109" t="s">
        <v>315</v>
      </c>
      <c r="C481" s="112" t="s">
        <v>288</v>
      </c>
      <c r="D481" s="190" t="s">
        <v>7</v>
      </c>
      <c r="E481" s="190" t="s">
        <v>161</v>
      </c>
      <c r="F481" s="56"/>
    </row>
    <row r="482">
      <c r="B482" s="109" t="s">
        <v>315</v>
      </c>
      <c r="C482" s="112" t="s">
        <v>288</v>
      </c>
      <c r="D482" s="190" t="s">
        <v>7</v>
      </c>
      <c r="E482" s="190" t="s">
        <v>162</v>
      </c>
      <c r="F482" s="56"/>
    </row>
    <row r="483">
      <c r="B483" s="109" t="s">
        <v>315</v>
      </c>
      <c r="C483" s="112" t="s">
        <v>288</v>
      </c>
      <c r="D483" s="190" t="s">
        <v>7</v>
      </c>
      <c r="E483" s="190" t="s">
        <v>163</v>
      </c>
      <c r="F483" s="56"/>
    </row>
    <row r="484">
      <c r="B484" s="109" t="s">
        <v>315</v>
      </c>
      <c r="C484" s="112" t="s">
        <v>288</v>
      </c>
      <c r="D484" s="190" t="s">
        <v>7</v>
      </c>
      <c r="E484" s="190" t="s">
        <v>164</v>
      </c>
      <c r="F484" s="56"/>
    </row>
    <row r="485">
      <c r="B485" s="109" t="s">
        <v>315</v>
      </c>
      <c r="C485" s="112" t="s">
        <v>288</v>
      </c>
      <c r="D485" s="190" t="s">
        <v>7</v>
      </c>
      <c r="E485" s="190" t="s">
        <v>165</v>
      </c>
      <c r="F485" s="56"/>
    </row>
    <row r="486">
      <c r="B486" s="109" t="s">
        <v>315</v>
      </c>
      <c r="C486" s="112" t="s">
        <v>288</v>
      </c>
      <c r="D486" s="190" t="s">
        <v>7</v>
      </c>
      <c r="E486" s="190" t="s">
        <v>166</v>
      </c>
      <c r="F486" s="56"/>
    </row>
    <row r="487">
      <c r="B487" s="109" t="s">
        <v>315</v>
      </c>
      <c r="C487" s="112" t="s">
        <v>288</v>
      </c>
      <c r="D487" s="190" t="s">
        <v>7</v>
      </c>
      <c r="E487" s="190" t="s">
        <v>167</v>
      </c>
      <c r="F487" s="56"/>
    </row>
    <row r="488">
      <c r="B488" s="109" t="s">
        <v>315</v>
      </c>
      <c r="C488" s="112" t="s">
        <v>288</v>
      </c>
      <c r="D488" s="190" t="s">
        <v>7</v>
      </c>
      <c r="E488" s="190" t="s">
        <v>20</v>
      </c>
      <c r="F488" s="56"/>
    </row>
    <row r="489">
      <c r="A489" s="64">
        <v>116.0</v>
      </c>
      <c r="B489" s="109" t="s">
        <v>316</v>
      </c>
      <c r="C489" s="112" t="s">
        <v>288</v>
      </c>
      <c r="D489" s="190" t="s">
        <v>4</v>
      </c>
      <c r="E489" s="190" t="s">
        <v>21</v>
      </c>
      <c r="F489" s="56">
        <v>0.0</v>
      </c>
      <c r="H489" s="64">
        <v>0.0</v>
      </c>
      <c r="I489" s="312"/>
      <c r="J489" s="312"/>
      <c r="K489" s="312"/>
      <c r="L489" s="312"/>
      <c r="M489" s="312"/>
      <c r="N489" s="312"/>
      <c r="O489" s="312"/>
      <c r="P489" s="312"/>
      <c r="Q489" s="310"/>
      <c r="R489" s="310"/>
      <c r="S489" s="64">
        <v>470.0</v>
      </c>
      <c r="T489" s="64">
        <v>180.0</v>
      </c>
      <c r="U489" s="64">
        <v>160.0</v>
      </c>
      <c r="V489" s="64">
        <v>1610.0</v>
      </c>
      <c r="W489" s="64">
        <v>2380.0</v>
      </c>
      <c r="X489" s="310"/>
      <c r="Y489" s="310"/>
    </row>
    <row r="490">
      <c r="B490" s="109" t="s">
        <v>316</v>
      </c>
      <c r="C490" s="112" t="s">
        <v>288</v>
      </c>
      <c r="D490" s="190" t="s">
        <v>4</v>
      </c>
      <c r="E490" s="190" t="s">
        <v>13</v>
      </c>
      <c r="F490" s="56"/>
    </row>
    <row r="491">
      <c r="B491" s="109" t="s">
        <v>316</v>
      </c>
      <c r="C491" s="112" t="s">
        <v>288</v>
      </c>
      <c r="D491" s="190" t="s">
        <v>4</v>
      </c>
      <c r="E491" s="149" t="s">
        <v>14</v>
      </c>
      <c r="F491" s="56"/>
    </row>
    <row r="492">
      <c r="B492" s="109" t="s">
        <v>316</v>
      </c>
      <c r="C492" s="112" t="s">
        <v>288</v>
      </c>
      <c r="D492" s="190" t="s">
        <v>4</v>
      </c>
      <c r="E492" s="190" t="s">
        <v>15</v>
      </c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</row>
    <row r="493">
      <c r="B493" s="109" t="s">
        <v>316</v>
      </c>
      <c r="C493" s="112" t="s">
        <v>288</v>
      </c>
      <c r="D493" s="190" t="s">
        <v>4</v>
      </c>
      <c r="E493" s="190" t="s">
        <v>16</v>
      </c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</row>
    <row r="494">
      <c r="B494" s="109" t="s">
        <v>316</v>
      </c>
      <c r="C494" s="112" t="s">
        <v>288</v>
      </c>
      <c r="D494" s="190" t="s">
        <v>4</v>
      </c>
      <c r="E494" s="190" t="s">
        <v>17</v>
      </c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</row>
    <row r="495">
      <c r="B495" s="109" t="s">
        <v>316</v>
      </c>
      <c r="C495" s="112" t="s">
        <v>288</v>
      </c>
      <c r="D495" s="190" t="s">
        <v>4</v>
      </c>
      <c r="E495" s="190" t="s">
        <v>18</v>
      </c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</row>
    <row r="496">
      <c r="B496" s="109" t="s">
        <v>316</v>
      </c>
      <c r="C496" s="112" t="s">
        <v>288</v>
      </c>
      <c r="D496" s="190" t="s">
        <v>4</v>
      </c>
      <c r="E496" s="190" t="s">
        <v>19</v>
      </c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</row>
    <row r="497">
      <c r="B497" s="109" t="s">
        <v>316</v>
      </c>
      <c r="C497" s="112" t="s">
        <v>288</v>
      </c>
      <c r="D497" s="190" t="s">
        <v>4</v>
      </c>
      <c r="E497" s="190" t="s">
        <v>20</v>
      </c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</row>
    <row r="498">
      <c r="B498" s="109" t="s">
        <v>316</v>
      </c>
      <c r="C498" s="112" t="s">
        <v>288</v>
      </c>
      <c r="D498" s="190" t="s">
        <v>7</v>
      </c>
      <c r="E498" s="190" t="s">
        <v>21</v>
      </c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</row>
    <row r="499">
      <c r="B499" s="109" t="s">
        <v>316</v>
      </c>
      <c r="C499" s="112" t="s">
        <v>288</v>
      </c>
      <c r="D499" s="190" t="s">
        <v>7</v>
      </c>
      <c r="E499" s="190" t="s">
        <v>161</v>
      </c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</row>
    <row r="500">
      <c r="B500" s="109" t="s">
        <v>316</v>
      </c>
      <c r="C500" s="112" t="s">
        <v>288</v>
      </c>
      <c r="D500" s="190" t="s">
        <v>7</v>
      </c>
      <c r="E500" s="190" t="s">
        <v>162</v>
      </c>
      <c r="F500" s="56">
        <v>470.0</v>
      </c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</row>
    <row r="501">
      <c r="B501" s="109" t="s">
        <v>316</v>
      </c>
      <c r="C501" s="112" t="s">
        <v>288</v>
      </c>
      <c r="D501" s="190" t="s">
        <v>7</v>
      </c>
      <c r="E501" s="190" t="s">
        <v>163</v>
      </c>
      <c r="F501" s="56">
        <v>180.0</v>
      </c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</row>
    <row r="502">
      <c r="B502" s="109" t="s">
        <v>316</v>
      </c>
      <c r="C502" s="112" t="s">
        <v>288</v>
      </c>
      <c r="D502" s="190" t="s">
        <v>7</v>
      </c>
      <c r="E502" s="190" t="s">
        <v>164</v>
      </c>
      <c r="F502" s="56">
        <v>160.0</v>
      </c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</row>
    <row r="503">
      <c r="B503" s="109" t="s">
        <v>316</v>
      </c>
      <c r="C503" s="112" t="s">
        <v>288</v>
      </c>
      <c r="D503" s="190" t="s">
        <v>7</v>
      </c>
      <c r="E503" s="190" t="s">
        <v>165</v>
      </c>
      <c r="F503" s="56">
        <v>1610.0</v>
      </c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</row>
    <row r="504">
      <c r="B504" s="109" t="s">
        <v>316</v>
      </c>
      <c r="C504" s="112" t="s">
        <v>288</v>
      </c>
      <c r="D504" s="190" t="s">
        <v>7</v>
      </c>
      <c r="E504" s="190" t="s">
        <v>166</v>
      </c>
      <c r="F504" s="56">
        <v>2380.0</v>
      </c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</row>
    <row r="505">
      <c r="B505" s="109" t="s">
        <v>316</v>
      </c>
      <c r="C505" s="112" t="s">
        <v>288</v>
      </c>
      <c r="D505" s="190" t="s">
        <v>7</v>
      </c>
      <c r="E505" s="190" t="s">
        <v>167</v>
      </c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</row>
    <row r="506">
      <c r="B506" s="109" t="s">
        <v>316</v>
      </c>
      <c r="C506" s="112" t="s">
        <v>288</v>
      </c>
      <c r="D506" s="190" t="s">
        <v>7</v>
      </c>
      <c r="E506" s="190" t="s">
        <v>20</v>
      </c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</row>
    <row r="507">
      <c r="A507" s="64">
        <v>117.0</v>
      </c>
      <c r="B507" s="109" t="s">
        <v>317</v>
      </c>
      <c r="C507" s="112" t="s">
        <v>318</v>
      </c>
      <c r="D507" s="190" t="s">
        <v>4</v>
      </c>
      <c r="E507" s="190" t="s">
        <v>21</v>
      </c>
      <c r="F507" s="56">
        <v>45.0</v>
      </c>
      <c r="H507" s="64">
        <v>45.0</v>
      </c>
      <c r="I507" s="310"/>
      <c r="J507" s="310"/>
      <c r="K507" s="310"/>
      <c r="L507" s="310"/>
      <c r="M507" s="310"/>
      <c r="N507" s="310"/>
      <c r="O507" s="310"/>
      <c r="P507" s="310"/>
      <c r="Q507" s="310"/>
      <c r="R507" s="310"/>
      <c r="S507" s="310"/>
      <c r="T507" s="310"/>
      <c r="U507" s="310"/>
      <c r="V507" s="310"/>
      <c r="W507" s="310"/>
      <c r="X507" s="310"/>
      <c r="Y507" s="310"/>
    </row>
    <row r="508">
      <c r="B508" s="109" t="s">
        <v>317</v>
      </c>
      <c r="C508" s="112" t="s">
        <v>318</v>
      </c>
      <c r="D508" s="190" t="s">
        <v>4</v>
      </c>
      <c r="E508" s="190" t="s">
        <v>13</v>
      </c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</row>
    <row r="509">
      <c r="B509" s="109" t="s">
        <v>317</v>
      </c>
      <c r="C509" s="112" t="s">
        <v>318</v>
      </c>
      <c r="D509" s="190" t="s">
        <v>4</v>
      </c>
      <c r="E509" s="149" t="s">
        <v>14</v>
      </c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</row>
    <row r="510">
      <c r="B510" s="109" t="s">
        <v>317</v>
      </c>
      <c r="C510" s="112" t="s">
        <v>318</v>
      </c>
      <c r="D510" s="190" t="s">
        <v>4</v>
      </c>
      <c r="E510" s="190" t="s">
        <v>15</v>
      </c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</row>
    <row r="511">
      <c r="B511" s="109" t="s">
        <v>317</v>
      </c>
      <c r="C511" s="112" t="s">
        <v>318</v>
      </c>
      <c r="D511" s="190" t="s">
        <v>4</v>
      </c>
      <c r="E511" s="190" t="s">
        <v>16</v>
      </c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</row>
    <row r="512">
      <c r="B512" s="109" t="s">
        <v>317</v>
      </c>
      <c r="C512" s="112" t="s">
        <v>318</v>
      </c>
      <c r="D512" s="190" t="s">
        <v>4</v>
      </c>
      <c r="E512" s="190" t="s">
        <v>17</v>
      </c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</row>
    <row r="513">
      <c r="A513" s="145"/>
      <c r="B513" s="109" t="s">
        <v>317</v>
      </c>
      <c r="C513" s="112" t="s">
        <v>318</v>
      </c>
      <c r="D513" s="190" t="s">
        <v>4</v>
      </c>
      <c r="E513" s="190" t="s">
        <v>18</v>
      </c>
      <c r="F513" s="195"/>
      <c r="G513" s="195"/>
      <c r="H513" s="195"/>
      <c r="I513" s="195"/>
      <c r="J513" s="195"/>
      <c r="K513" s="195"/>
      <c r="L513" s="19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</row>
    <row r="514">
      <c r="A514" s="145"/>
      <c r="B514" s="109" t="s">
        <v>317</v>
      </c>
      <c r="C514" s="112" t="s">
        <v>318</v>
      </c>
      <c r="D514" s="190" t="s">
        <v>4</v>
      </c>
      <c r="E514" s="190" t="s">
        <v>19</v>
      </c>
      <c r="F514" s="195"/>
      <c r="G514" s="195"/>
      <c r="H514" s="195"/>
      <c r="I514" s="195"/>
      <c r="J514" s="195"/>
      <c r="K514" s="195"/>
      <c r="L514" s="19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</row>
    <row r="515">
      <c r="A515" s="145"/>
      <c r="B515" s="109" t="s">
        <v>317</v>
      </c>
      <c r="C515" s="112" t="s">
        <v>318</v>
      </c>
      <c r="D515" s="190" t="s">
        <v>4</v>
      </c>
      <c r="E515" s="190" t="s">
        <v>20</v>
      </c>
      <c r="F515" s="195"/>
      <c r="G515" s="195"/>
      <c r="H515" s="195"/>
      <c r="I515" s="195"/>
      <c r="J515" s="195"/>
      <c r="K515" s="195"/>
      <c r="L515" s="19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</row>
    <row r="516">
      <c r="A516" s="145"/>
      <c r="B516" s="109" t="s">
        <v>317</v>
      </c>
      <c r="C516" s="112" t="s">
        <v>318</v>
      </c>
      <c r="D516" s="190" t="s">
        <v>7</v>
      </c>
      <c r="E516" s="190" t="s">
        <v>21</v>
      </c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</row>
    <row r="517">
      <c r="A517" s="145"/>
      <c r="B517" s="109" t="s">
        <v>317</v>
      </c>
      <c r="C517" s="112" t="s">
        <v>318</v>
      </c>
      <c r="D517" s="190" t="s">
        <v>7</v>
      </c>
      <c r="E517" s="190" t="s">
        <v>161</v>
      </c>
      <c r="F517" s="195"/>
      <c r="G517" s="195"/>
      <c r="H517" s="195"/>
      <c r="I517" s="195"/>
      <c r="J517" s="195"/>
      <c r="K517" s="195"/>
      <c r="L517" s="19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</row>
    <row r="518">
      <c r="A518" s="145"/>
      <c r="B518" s="109" t="s">
        <v>317</v>
      </c>
      <c r="C518" s="112" t="s">
        <v>318</v>
      </c>
      <c r="D518" s="190" t="s">
        <v>7</v>
      </c>
      <c r="E518" s="190" t="s">
        <v>162</v>
      </c>
      <c r="F518" s="195"/>
      <c r="G518" s="195"/>
      <c r="H518" s="195"/>
      <c r="I518" s="195"/>
      <c r="J518" s="195"/>
      <c r="K518" s="195"/>
      <c r="L518" s="19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</row>
    <row r="519">
      <c r="A519" s="145"/>
      <c r="B519" s="109" t="s">
        <v>317</v>
      </c>
      <c r="C519" s="112" t="s">
        <v>318</v>
      </c>
      <c r="D519" s="190" t="s">
        <v>7</v>
      </c>
      <c r="E519" s="190" t="s">
        <v>163</v>
      </c>
      <c r="F519" s="195"/>
      <c r="G519" s="195"/>
      <c r="H519" s="195"/>
      <c r="I519" s="195"/>
      <c r="J519" s="195"/>
      <c r="K519" s="195"/>
      <c r="L519" s="19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</row>
    <row r="520">
      <c r="A520" s="145"/>
      <c r="B520" s="109" t="s">
        <v>317</v>
      </c>
      <c r="C520" s="112" t="s">
        <v>318</v>
      </c>
      <c r="D520" s="190" t="s">
        <v>7</v>
      </c>
      <c r="E520" s="190" t="s">
        <v>164</v>
      </c>
      <c r="F520" s="195"/>
      <c r="G520" s="195"/>
      <c r="H520" s="195"/>
      <c r="I520" s="195"/>
      <c r="J520" s="195"/>
      <c r="K520" s="195"/>
      <c r="L520" s="19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</row>
    <row r="521">
      <c r="A521" s="145"/>
      <c r="B521" s="109" t="s">
        <v>317</v>
      </c>
      <c r="C521" s="112" t="s">
        <v>318</v>
      </c>
      <c r="D521" s="190" t="s">
        <v>7</v>
      </c>
      <c r="E521" s="190" t="s">
        <v>165</v>
      </c>
      <c r="F521" s="195"/>
      <c r="G521" s="195"/>
      <c r="H521" s="195"/>
      <c r="I521" s="195"/>
      <c r="J521" s="195"/>
      <c r="K521" s="195"/>
      <c r="L521" s="19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</row>
    <row r="522">
      <c r="A522" s="145"/>
      <c r="B522" s="109" t="s">
        <v>317</v>
      </c>
      <c r="C522" s="112" t="s">
        <v>318</v>
      </c>
      <c r="D522" s="190" t="s">
        <v>7</v>
      </c>
      <c r="E522" s="190" t="s">
        <v>166</v>
      </c>
      <c r="F522" s="195"/>
      <c r="G522" s="195"/>
      <c r="H522" s="195"/>
      <c r="I522" s="195"/>
      <c r="J522" s="195"/>
      <c r="K522" s="195"/>
      <c r="L522" s="19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</row>
    <row r="523">
      <c r="A523" s="145"/>
      <c r="B523" s="109" t="s">
        <v>317</v>
      </c>
      <c r="C523" s="112" t="s">
        <v>318</v>
      </c>
      <c r="D523" s="190" t="s">
        <v>7</v>
      </c>
      <c r="E523" s="190" t="s">
        <v>167</v>
      </c>
      <c r="F523" s="195"/>
      <c r="G523" s="195"/>
      <c r="H523" s="195"/>
      <c r="I523" s="195"/>
      <c r="J523" s="195"/>
      <c r="K523" s="195"/>
      <c r="L523" s="19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</row>
    <row r="524">
      <c r="A524" s="145"/>
      <c r="B524" s="109" t="s">
        <v>317</v>
      </c>
      <c r="C524" s="112" t="s">
        <v>318</v>
      </c>
      <c r="D524" s="190" t="s">
        <v>7</v>
      </c>
      <c r="E524" s="190" t="s">
        <v>20</v>
      </c>
      <c r="F524" s="195"/>
      <c r="G524" s="195"/>
      <c r="H524" s="195"/>
      <c r="I524" s="195"/>
      <c r="J524" s="195"/>
      <c r="K524" s="195"/>
      <c r="L524" s="19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</row>
    <row r="525">
      <c r="A525" s="64">
        <v>118.0</v>
      </c>
      <c r="B525" s="109" t="s">
        <v>319</v>
      </c>
      <c r="C525" s="112" t="s">
        <v>318</v>
      </c>
      <c r="D525" s="190" t="s">
        <v>4</v>
      </c>
      <c r="E525" s="190" t="s">
        <v>21</v>
      </c>
      <c r="F525" s="56">
        <v>135.0</v>
      </c>
      <c r="H525" s="64">
        <v>135.0</v>
      </c>
      <c r="I525" s="310"/>
      <c r="J525" s="310"/>
      <c r="K525" s="310"/>
      <c r="L525" s="310"/>
      <c r="M525" s="310"/>
      <c r="N525" s="310"/>
      <c r="O525" s="310"/>
      <c r="P525" s="310"/>
      <c r="Q525" s="310"/>
      <c r="R525" s="310"/>
      <c r="S525" s="310"/>
      <c r="T525" s="310"/>
      <c r="U525" s="310"/>
      <c r="V525" s="310"/>
      <c r="W525" s="310"/>
      <c r="X525" s="310"/>
      <c r="Y525" s="310"/>
    </row>
    <row r="526">
      <c r="A526" s="145"/>
      <c r="B526" s="109" t="s">
        <v>319</v>
      </c>
      <c r="C526" s="112" t="s">
        <v>318</v>
      </c>
      <c r="D526" s="190" t="s">
        <v>4</v>
      </c>
      <c r="E526" s="190" t="s">
        <v>13</v>
      </c>
      <c r="F526" s="195"/>
      <c r="G526" s="195"/>
      <c r="H526" s="195"/>
      <c r="I526" s="195"/>
      <c r="J526" s="195"/>
      <c r="K526" s="195"/>
      <c r="L526" s="19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</row>
    <row r="527">
      <c r="A527" s="145"/>
      <c r="B527" s="109" t="s">
        <v>319</v>
      </c>
      <c r="C527" s="112" t="s">
        <v>318</v>
      </c>
      <c r="D527" s="190" t="s">
        <v>4</v>
      </c>
      <c r="E527" s="149" t="s">
        <v>14</v>
      </c>
      <c r="F527" s="195"/>
      <c r="G527" s="195"/>
      <c r="H527" s="195"/>
      <c r="I527" s="195"/>
      <c r="J527" s="195"/>
      <c r="K527" s="195"/>
      <c r="L527" s="19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</row>
    <row r="528">
      <c r="A528" s="145"/>
      <c r="B528" s="109" t="s">
        <v>319</v>
      </c>
      <c r="C528" s="112" t="s">
        <v>318</v>
      </c>
      <c r="D528" s="190" t="s">
        <v>4</v>
      </c>
      <c r="E528" s="190" t="s">
        <v>15</v>
      </c>
      <c r="F528" s="195"/>
      <c r="G528" s="195"/>
      <c r="H528" s="195"/>
      <c r="I528" s="195"/>
      <c r="J528" s="195"/>
      <c r="K528" s="195"/>
      <c r="L528" s="19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</row>
    <row r="529">
      <c r="A529" s="145"/>
      <c r="B529" s="109" t="s">
        <v>319</v>
      </c>
      <c r="C529" s="112" t="s">
        <v>318</v>
      </c>
      <c r="D529" s="190" t="s">
        <v>4</v>
      </c>
      <c r="E529" s="190" t="s">
        <v>16</v>
      </c>
      <c r="F529" s="195"/>
      <c r="G529" s="195"/>
      <c r="H529" s="195"/>
      <c r="I529" s="195"/>
      <c r="J529" s="195"/>
      <c r="K529" s="195"/>
      <c r="L529" s="19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</row>
    <row r="530">
      <c r="A530" s="145"/>
      <c r="B530" s="109" t="s">
        <v>319</v>
      </c>
      <c r="C530" s="112" t="s">
        <v>318</v>
      </c>
      <c r="D530" s="190" t="s">
        <v>4</v>
      </c>
      <c r="E530" s="190" t="s">
        <v>17</v>
      </c>
      <c r="F530" s="195"/>
      <c r="G530" s="195"/>
      <c r="H530" s="195"/>
      <c r="I530" s="195"/>
      <c r="J530" s="195"/>
      <c r="K530" s="195"/>
      <c r="L530" s="19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</row>
    <row r="531">
      <c r="B531" s="109" t="s">
        <v>319</v>
      </c>
      <c r="C531" s="112" t="s">
        <v>318</v>
      </c>
      <c r="D531" s="190" t="s">
        <v>4</v>
      </c>
      <c r="E531" s="190" t="s">
        <v>18</v>
      </c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</row>
    <row r="532">
      <c r="B532" s="109" t="s">
        <v>319</v>
      </c>
      <c r="C532" s="112" t="s">
        <v>318</v>
      </c>
      <c r="D532" s="190" t="s">
        <v>4</v>
      </c>
      <c r="E532" s="190" t="s">
        <v>19</v>
      </c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</row>
    <row r="533">
      <c r="B533" s="109" t="s">
        <v>319</v>
      </c>
      <c r="C533" s="112" t="s">
        <v>318</v>
      </c>
      <c r="D533" s="190" t="s">
        <v>4</v>
      </c>
      <c r="E533" s="190" t="s">
        <v>20</v>
      </c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</row>
    <row r="534">
      <c r="B534" s="109" t="s">
        <v>319</v>
      </c>
      <c r="C534" s="112" t="s">
        <v>318</v>
      </c>
      <c r="D534" s="190" t="s">
        <v>7</v>
      </c>
      <c r="E534" s="190" t="s">
        <v>21</v>
      </c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</row>
    <row r="535">
      <c r="B535" s="109" t="s">
        <v>319</v>
      </c>
      <c r="C535" s="112" t="s">
        <v>318</v>
      </c>
      <c r="D535" s="190" t="s">
        <v>7</v>
      </c>
      <c r="E535" s="190" t="s">
        <v>161</v>
      </c>
      <c r="F535" s="56"/>
    </row>
    <row r="536">
      <c r="B536" s="109" t="s">
        <v>319</v>
      </c>
      <c r="C536" s="112" t="s">
        <v>318</v>
      </c>
      <c r="D536" s="190" t="s">
        <v>7</v>
      </c>
      <c r="E536" s="190" t="s">
        <v>162</v>
      </c>
      <c r="F536" s="56"/>
    </row>
    <row r="537">
      <c r="B537" s="109" t="s">
        <v>319</v>
      </c>
      <c r="C537" s="112" t="s">
        <v>318</v>
      </c>
      <c r="D537" s="190" t="s">
        <v>7</v>
      </c>
      <c r="E537" s="190" t="s">
        <v>163</v>
      </c>
      <c r="F537" s="56"/>
    </row>
    <row r="538">
      <c r="B538" s="109" t="s">
        <v>319</v>
      </c>
      <c r="C538" s="112" t="s">
        <v>318</v>
      </c>
      <c r="D538" s="190" t="s">
        <v>7</v>
      </c>
      <c r="E538" s="190" t="s">
        <v>164</v>
      </c>
      <c r="F538" s="56"/>
    </row>
    <row r="539">
      <c r="B539" s="109" t="s">
        <v>319</v>
      </c>
      <c r="C539" s="112" t="s">
        <v>318</v>
      </c>
      <c r="D539" s="190" t="s">
        <v>7</v>
      </c>
      <c r="E539" s="190" t="s">
        <v>165</v>
      </c>
      <c r="F539" s="56"/>
    </row>
    <row r="540">
      <c r="B540" s="109" t="s">
        <v>319</v>
      </c>
      <c r="C540" s="112" t="s">
        <v>318</v>
      </c>
      <c r="D540" s="190" t="s">
        <v>7</v>
      </c>
      <c r="E540" s="190" t="s">
        <v>166</v>
      </c>
      <c r="F540" s="56"/>
    </row>
    <row r="541">
      <c r="B541" s="109" t="s">
        <v>319</v>
      </c>
      <c r="C541" s="112" t="s">
        <v>318</v>
      </c>
      <c r="D541" s="190" t="s">
        <v>7</v>
      </c>
      <c r="E541" s="190" t="s">
        <v>167</v>
      </c>
      <c r="F541" s="56"/>
    </row>
    <row r="542">
      <c r="B542" s="109" t="s">
        <v>319</v>
      </c>
      <c r="C542" s="112" t="s">
        <v>318</v>
      </c>
      <c r="D542" s="190" t="s">
        <v>7</v>
      </c>
      <c r="E542" s="190" t="s">
        <v>20</v>
      </c>
      <c r="F542" s="56"/>
    </row>
    <row r="543">
      <c r="A543" s="64">
        <v>119.0</v>
      </c>
      <c r="B543" s="109" t="s">
        <v>320</v>
      </c>
      <c r="C543" s="259" t="s">
        <v>321</v>
      </c>
      <c r="D543" s="190" t="s">
        <v>4</v>
      </c>
      <c r="E543" s="190" t="s">
        <v>21</v>
      </c>
      <c r="F543" s="56">
        <v>0.0</v>
      </c>
      <c r="H543" s="64">
        <v>0.0</v>
      </c>
      <c r="I543" s="310"/>
      <c r="J543" s="310"/>
      <c r="K543" s="310"/>
      <c r="L543" s="310"/>
      <c r="M543" s="310"/>
      <c r="N543" s="310"/>
      <c r="O543" s="310"/>
      <c r="P543" s="310"/>
      <c r="Q543" s="64">
        <v>242.0</v>
      </c>
      <c r="R543" s="310"/>
      <c r="S543" s="310"/>
      <c r="T543" s="310"/>
      <c r="U543" s="310"/>
      <c r="V543" s="310"/>
      <c r="W543" s="310"/>
      <c r="X543" s="310"/>
      <c r="Y543" s="310"/>
    </row>
    <row r="544">
      <c r="B544" s="109" t="s">
        <v>320</v>
      </c>
      <c r="C544" s="259" t="s">
        <v>321</v>
      </c>
      <c r="D544" s="190" t="s">
        <v>4</v>
      </c>
      <c r="E544" s="190" t="s">
        <v>13</v>
      </c>
      <c r="F544" s="56"/>
    </row>
    <row r="545">
      <c r="B545" s="109" t="s">
        <v>320</v>
      </c>
      <c r="C545" s="259" t="s">
        <v>321</v>
      </c>
      <c r="D545" s="190" t="s">
        <v>4</v>
      </c>
      <c r="E545" s="149" t="s">
        <v>14</v>
      </c>
      <c r="F545" s="56"/>
    </row>
    <row r="546">
      <c r="B546" s="109" t="s">
        <v>320</v>
      </c>
      <c r="C546" s="259" t="s">
        <v>321</v>
      </c>
      <c r="D546" s="190" t="s">
        <v>4</v>
      </c>
      <c r="E546" s="190" t="s">
        <v>15</v>
      </c>
      <c r="F546" s="56"/>
    </row>
    <row r="547">
      <c r="B547" s="109" t="s">
        <v>320</v>
      </c>
      <c r="C547" s="259" t="s">
        <v>321</v>
      </c>
      <c r="D547" s="190" t="s">
        <v>4</v>
      </c>
      <c r="E547" s="190" t="s">
        <v>16</v>
      </c>
      <c r="F547" s="56"/>
    </row>
    <row r="548">
      <c r="B548" s="109" t="s">
        <v>320</v>
      </c>
      <c r="C548" s="259" t="s">
        <v>321</v>
      </c>
      <c r="D548" s="190" t="s">
        <v>4</v>
      </c>
      <c r="E548" s="190" t="s">
        <v>17</v>
      </c>
      <c r="F548" s="56"/>
    </row>
    <row r="549">
      <c r="B549" s="109" t="s">
        <v>320</v>
      </c>
      <c r="C549" s="259" t="s">
        <v>321</v>
      </c>
      <c r="D549" s="190" t="s">
        <v>4</v>
      </c>
      <c r="E549" s="190" t="s">
        <v>18</v>
      </c>
      <c r="F549" s="56"/>
    </row>
    <row r="550">
      <c r="B550" s="109" t="s">
        <v>320</v>
      </c>
      <c r="C550" s="259" t="s">
        <v>321</v>
      </c>
      <c r="D550" s="190" t="s">
        <v>4</v>
      </c>
      <c r="E550" s="190" t="s">
        <v>19</v>
      </c>
      <c r="F550" s="56"/>
    </row>
    <row r="551">
      <c r="B551" s="109" t="s">
        <v>320</v>
      </c>
      <c r="C551" s="259" t="s">
        <v>321</v>
      </c>
      <c r="D551" s="190" t="s">
        <v>4</v>
      </c>
      <c r="E551" s="190" t="s">
        <v>20</v>
      </c>
      <c r="F551" s="56"/>
    </row>
    <row r="552">
      <c r="B552" s="109" t="s">
        <v>320</v>
      </c>
      <c r="C552" s="259" t="s">
        <v>321</v>
      </c>
      <c r="D552" s="190" t="s">
        <v>7</v>
      </c>
      <c r="E552" s="190" t="s">
        <v>21</v>
      </c>
      <c r="F552" s="56">
        <v>242.0</v>
      </c>
    </row>
    <row r="553">
      <c r="A553" s="145"/>
      <c r="B553" s="109" t="s">
        <v>320</v>
      </c>
      <c r="C553" s="259" t="s">
        <v>321</v>
      </c>
      <c r="D553" s="190" t="s">
        <v>7</v>
      </c>
      <c r="E553" s="190" t="s">
        <v>161</v>
      </c>
      <c r="F553" s="195"/>
      <c r="G553" s="195"/>
      <c r="H553" s="195"/>
      <c r="I553" s="195"/>
      <c r="J553" s="195"/>
      <c r="K553" s="195"/>
      <c r="L553" s="19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</row>
    <row r="554">
      <c r="A554" s="145"/>
      <c r="B554" s="109" t="s">
        <v>320</v>
      </c>
      <c r="C554" s="259" t="s">
        <v>321</v>
      </c>
      <c r="D554" s="190" t="s">
        <v>7</v>
      </c>
      <c r="E554" s="190" t="s">
        <v>162</v>
      </c>
      <c r="F554" s="195"/>
      <c r="G554" s="195"/>
      <c r="H554" s="195"/>
      <c r="I554" s="195"/>
      <c r="J554" s="195"/>
      <c r="K554" s="195"/>
      <c r="L554" s="19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</row>
    <row r="555">
      <c r="A555" s="145"/>
      <c r="B555" s="109" t="s">
        <v>320</v>
      </c>
      <c r="C555" s="259" t="s">
        <v>321</v>
      </c>
      <c r="D555" s="190" t="s">
        <v>7</v>
      </c>
      <c r="E555" s="190" t="s">
        <v>163</v>
      </c>
      <c r="F555" s="195"/>
      <c r="G555" s="195"/>
      <c r="H555" s="195"/>
      <c r="I555" s="195"/>
      <c r="J555" s="195"/>
      <c r="K555" s="195"/>
      <c r="L555" s="19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</row>
    <row r="556">
      <c r="A556" s="145"/>
      <c r="B556" s="109" t="s">
        <v>320</v>
      </c>
      <c r="C556" s="259" t="s">
        <v>321</v>
      </c>
      <c r="D556" s="190" t="s">
        <v>7</v>
      </c>
      <c r="E556" s="190" t="s">
        <v>164</v>
      </c>
      <c r="F556" s="195"/>
      <c r="G556" s="195"/>
      <c r="H556" s="195"/>
      <c r="I556" s="195"/>
      <c r="J556" s="195"/>
      <c r="K556" s="195"/>
      <c r="L556" s="19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</row>
    <row r="557">
      <c r="A557" s="145"/>
      <c r="B557" s="109" t="s">
        <v>320</v>
      </c>
      <c r="C557" s="259" t="s">
        <v>321</v>
      </c>
      <c r="D557" s="190" t="s">
        <v>7</v>
      </c>
      <c r="E557" s="190" t="s">
        <v>165</v>
      </c>
      <c r="F557" s="195"/>
      <c r="G557" s="195"/>
      <c r="H557" s="195"/>
      <c r="I557" s="195"/>
      <c r="J557" s="195"/>
      <c r="K557" s="195"/>
      <c r="L557" s="19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</row>
    <row r="558">
      <c r="A558" s="145"/>
      <c r="B558" s="109" t="s">
        <v>320</v>
      </c>
      <c r="C558" s="259" t="s">
        <v>321</v>
      </c>
      <c r="D558" s="190" t="s">
        <v>7</v>
      </c>
      <c r="E558" s="190" t="s">
        <v>166</v>
      </c>
      <c r="F558" s="195"/>
      <c r="G558" s="195"/>
      <c r="H558" s="195"/>
      <c r="I558" s="195"/>
      <c r="J558" s="195"/>
      <c r="K558" s="195"/>
      <c r="L558" s="19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</row>
    <row r="559">
      <c r="A559" s="145"/>
      <c r="B559" s="109" t="s">
        <v>320</v>
      </c>
      <c r="C559" s="259" t="s">
        <v>321</v>
      </c>
      <c r="D559" s="190" t="s">
        <v>7</v>
      </c>
      <c r="E559" s="190" t="s">
        <v>167</v>
      </c>
      <c r="F559" s="195"/>
      <c r="G559" s="195"/>
      <c r="H559" s="195"/>
      <c r="I559" s="195"/>
      <c r="J559" s="195"/>
      <c r="K559" s="195"/>
      <c r="L559" s="19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</row>
    <row r="560">
      <c r="A560" s="145"/>
      <c r="B560" s="109" t="s">
        <v>320</v>
      </c>
      <c r="C560" s="259" t="s">
        <v>321</v>
      </c>
      <c r="D560" s="190" t="s">
        <v>7</v>
      </c>
      <c r="E560" s="190" t="s">
        <v>20</v>
      </c>
      <c r="F560" s="195"/>
      <c r="G560" s="195"/>
      <c r="H560" s="195"/>
      <c r="I560" s="195"/>
      <c r="J560" s="195"/>
      <c r="K560" s="195"/>
      <c r="L560" s="19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</row>
    <row r="561">
      <c r="A561" s="64">
        <v>120.0</v>
      </c>
      <c r="B561" s="109" t="s">
        <v>322</v>
      </c>
      <c r="C561" s="112" t="s">
        <v>322</v>
      </c>
      <c r="D561" s="190" t="s">
        <v>4</v>
      </c>
      <c r="E561" s="190" t="s">
        <v>21</v>
      </c>
      <c r="F561" s="56">
        <v>85.0</v>
      </c>
      <c r="H561" s="64">
        <v>85.0</v>
      </c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310"/>
      <c r="T561" s="64">
        <v>140.0</v>
      </c>
      <c r="U561" s="64">
        <v>130.0</v>
      </c>
      <c r="V561" s="64">
        <v>120.0</v>
      </c>
      <c r="W561" s="310"/>
      <c r="X561" s="310"/>
      <c r="Y561" s="310"/>
    </row>
    <row r="562">
      <c r="A562" s="145"/>
      <c r="B562" s="109" t="s">
        <v>322</v>
      </c>
      <c r="C562" s="112" t="s">
        <v>322</v>
      </c>
      <c r="D562" s="190" t="s">
        <v>4</v>
      </c>
      <c r="E562" s="190" t="s">
        <v>13</v>
      </c>
      <c r="F562" s="195"/>
      <c r="G562" s="195"/>
      <c r="H562" s="195"/>
      <c r="I562" s="195"/>
      <c r="J562" s="195"/>
      <c r="K562" s="195"/>
      <c r="L562" s="19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</row>
    <row r="563">
      <c r="A563" s="145"/>
      <c r="B563" s="109" t="s">
        <v>322</v>
      </c>
      <c r="C563" s="112" t="s">
        <v>322</v>
      </c>
      <c r="D563" s="190" t="s">
        <v>4</v>
      </c>
      <c r="E563" s="149" t="s">
        <v>14</v>
      </c>
      <c r="F563" s="195"/>
      <c r="G563" s="195"/>
      <c r="H563" s="195"/>
      <c r="I563" s="195"/>
      <c r="J563" s="195"/>
      <c r="K563" s="195"/>
      <c r="L563" s="19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</row>
    <row r="564">
      <c r="A564" s="145"/>
      <c r="B564" s="109" t="s">
        <v>322</v>
      </c>
      <c r="C564" s="112" t="s">
        <v>322</v>
      </c>
      <c r="D564" s="190" t="s">
        <v>4</v>
      </c>
      <c r="E564" s="190" t="s">
        <v>15</v>
      </c>
      <c r="F564" s="195"/>
      <c r="G564" s="195"/>
      <c r="H564" s="195"/>
      <c r="I564" s="195"/>
      <c r="J564" s="195"/>
      <c r="K564" s="195"/>
      <c r="L564" s="19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</row>
    <row r="565">
      <c r="A565" s="145"/>
      <c r="B565" s="109" t="s">
        <v>322</v>
      </c>
      <c r="C565" s="112" t="s">
        <v>322</v>
      </c>
      <c r="D565" s="190" t="s">
        <v>4</v>
      </c>
      <c r="E565" s="190" t="s">
        <v>16</v>
      </c>
      <c r="F565" s="195"/>
      <c r="G565" s="195"/>
      <c r="H565" s="195"/>
      <c r="I565" s="195"/>
      <c r="J565" s="195"/>
      <c r="K565" s="195"/>
      <c r="L565" s="19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</row>
    <row r="566">
      <c r="A566" s="145"/>
      <c r="B566" s="109" t="s">
        <v>322</v>
      </c>
      <c r="C566" s="112" t="s">
        <v>322</v>
      </c>
      <c r="D566" s="190" t="s">
        <v>4</v>
      </c>
      <c r="E566" s="190" t="s">
        <v>17</v>
      </c>
      <c r="F566" s="195"/>
      <c r="G566" s="195"/>
      <c r="H566" s="195"/>
      <c r="I566" s="195"/>
      <c r="J566" s="195"/>
      <c r="K566" s="195"/>
      <c r="L566" s="19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</row>
    <row r="567">
      <c r="A567" s="145"/>
      <c r="B567" s="109" t="s">
        <v>322</v>
      </c>
      <c r="C567" s="112" t="s">
        <v>322</v>
      </c>
      <c r="D567" s="190" t="s">
        <v>4</v>
      </c>
      <c r="E567" s="190" t="s">
        <v>18</v>
      </c>
      <c r="F567" s="195"/>
      <c r="G567" s="195"/>
      <c r="H567" s="195"/>
      <c r="I567" s="195"/>
      <c r="J567" s="195"/>
      <c r="K567" s="195"/>
      <c r="L567" s="19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</row>
    <row r="568">
      <c r="A568" s="145"/>
      <c r="B568" s="109" t="s">
        <v>322</v>
      </c>
      <c r="C568" s="112" t="s">
        <v>322</v>
      </c>
      <c r="D568" s="190" t="s">
        <v>4</v>
      </c>
      <c r="E568" s="190" t="s">
        <v>19</v>
      </c>
      <c r="F568" s="195"/>
      <c r="G568" s="195"/>
      <c r="H568" s="195"/>
      <c r="I568" s="195"/>
      <c r="J568" s="195"/>
      <c r="K568" s="195"/>
      <c r="L568" s="19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</row>
    <row r="569">
      <c r="A569" s="145"/>
      <c r="B569" s="109" t="s">
        <v>322</v>
      </c>
      <c r="C569" s="112" t="s">
        <v>322</v>
      </c>
      <c r="D569" s="190" t="s">
        <v>4</v>
      </c>
      <c r="E569" s="190" t="s">
        <v>20</v>
      </c>
      <c r="F569" s="195"/>
      <c r="G569" s="195"/>
      <c r="H569" s="195"/>
      <c r="I569" s="195"/>
      <c r="J569" s="195"/>
      <c r="K569" s="195"/>
      <c r="L569" s="19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</row>
    <row r="570">
      <c r="A570" s="145"/>
      <c r="B570" s="109" t="s">
        <v>322</v>
      </c>
      <c r="C570" s="112" t="s">
        <v>322</v>
      </c>
      <c r="D570" s="190" t="s">
        <v>7</v>
      </c>
      <c r="E570" s="190" t="s">
        <v>21</v>
      </c>
      <c r="F570" s="195"/>
      <c r="G570" s="195"/>
      <c r="H570" s="195"/>
      <c r="I570" s="195"/>
      <c r="J570" s="195"/>
      <c r="K570" s="195"/>
      <c r="L570" s="19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</row>
    <row r="571">
      <c r="A571" s="145"/>
      <c r="B571" s="109" t="s">
        <v>322</v>
      </c>
      <c r="C571" s="112" t="s">
        <v>322</v>
      </c>
      <c r="D571" s="190" t="s">
        <v>7</v>
      </c>
      <c r="E571" s="190" t="s">
        <v>161</v>
      </c>
      <c r="F571" s="195"/>
      <c r="G571" s="195"/>
      <c r="H571" s="195"/>
      <c r="I571" s="195"/>
      <c r="J571" s="195"/>
      <c r="K571" s="195"/>
      <c r="L571" s="19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</row>
    <row r="572">
      <c r="A572" s="145"/>
      <c r="B572" s="109" t="s">
        <v>322</v>
      </c>
      <c r="C572" s="112" t="s">
        <v>322</v>
      </c>
      <c r="D572" s="190" t="s">
        <v>7</v>
      </c>
      <c r="E572" s="190" t="s">
        <v>162</v>
      </c>
      <c r="F572" s="195"/>
      <c r="G572" s="195"/>
      <c r="H572" s="195"/>
      <c r="I572" s="195"/>
      <c r="J572" s="195"/>
      <c r="K572" s="195"/>
      <c r="L572" s="19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</row>
    <row r="573">
      <c r="A573" s="145"/>
      <c r="B573" s="109" t="s">
        <v>322</v>
      </c>
      <c r="C573" s="112" t="s">
        <v>322</v>
      </c>
      <c r="D573" s="190" t="s">
        <v>7</v>
      </c>
      <c r="E573" s="190" t="s">
        <v>163</v>
      </c>
      <c r="F573" s="195">
        <v>140.0</v>
      </c>
      <c r="G573" s="195"/>
      <c r="H573" s="195"/>
      <c r="I573" s="195"/>
      <c r="J573" s="195"/>
      <c r="K573" s="195"/>
      <c r="L573" s="19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</row>
    <row r="574">
      <c r="A574" s="145"/>
      <c r="B574" s="109" t="s">
        <v>322</v>
      </c>
      <c r="C574" s="112" t="s">
        <v>322</v>
      </c>
      <c r="D574" s="190" t="s">
        <v>7</v>
      </c>
      <c r="E574" s="190" t="s">
        <v>164</v>
      </c>
      <c r="F574" s="195">
        <v>130.0</v>
      </c>
      <c r="G574" s="195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</row>
    <row r="575">
      <c r="A575" s="145"/>
      <c r="B575" s="109" t="s">
        <v>322</v>
      </c>
      <c r="C575" s="112" t="s">
        <v>322</v>
      </c>
      <c r="D575" s="190" t="s">
        <v>7</v>
      </c>
      <c r="E575" s="190" t="s">
        <v>165</v>
      </c>
      <c r="F575" s="195">
        <v>120.0</v>
      </c>
      <c r="G575" s="195"/>
      <c r="H575" s="195"/>
      <c r="I575" s="195"/>
      <c r="J575" s="195"/>
      <c r="K575" s="195"/>
      <c r="L575" s="19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</row>
    <row r="576">
      <c r="A576" s="145"/>
      <c r="B576" s="109" t="s">
        <v>322</v>
      </c>
      <c r="C576" s="112" t="s">
        <v>322</v>
      </c>
      <c r="D576" s="190" t="s">
        <v>7</v>
      </c>
      <c r="E576" s="190" t="s">
        <v>166</v>
      </c>
      <c r="F576" s="195"/>
      <c r="G576" s="195"/>
      <c r="H576" s="195"/>
      <c r="I576" s="195"/>
      <c r="J576" s="195"/>
      <c r="K576" s="195"/>
      <c r="L576" s="19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</row>
    <row r="577">
      <c r="A577" s="145"/>
      <c r="B577" s="109" t="s">
        <v>322</v>
      </c>
      <c r="C577" s="112" t="s">
        <v>322</v>
      </c>
      <c r="D577" s="190" t="s">
        <v>7</v>
      </c>
      <c r="E577" s="190" t="s">
        <v>167</v>
      </c>
      <c r="F577" s="195"/>
      <c r="G577" s="195"/>
      <c r="H577" s="195"/>
      <c r="I577" s="195"/>
      <c r="J577" s="195"/>
      <c r="K577" s="195"/>
      <c r="L577" s="19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</row>
    <row r="578">
      <c r="A578" s="145"/>
      <c r="B578" s="109" t="s">
        <v>322</v>
      </c>
      <c r="C578" s="112" t="s">
        <v>322</v>
      </c>
      <c r="D578" s="190" t="s">
        <v>7</v>
      </c>
      <c r="E578" s="190" t="s">
        <v>20</v>
      </c>
      <c r="F578" s="195"/>
      <c r="G578" s="195"/>
      <c r="H578" s="195"/>
      <c r="I578" s="195"/>
      <c r="J578" s="195"/>
      <c r="K578" s="195"/>
      <c r="L578" s="19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</row>
    <row r="579">
      <c r="A579" s="239">
        <v>121.0</v>
      </c>
      <c r="B579" s="109" t="s">
        <v>323</v>
      </c>
      <c r="C579" s="112" t="s">
        <v>324</v>
      </c>
      <c r="D579" s="190" t="s">
        <v>4</v>
      </c>
      <c r="E579" s="190" t="s">
        <v>21</v>
      </c>
      <c r="F579" s="56">
        <v>0.0</v>
      </c>
      <c r="H579" s="239">
        <v>0.0</v>
      </c>
      <c r="I579" s="320"/>
      <c r="J579" s="239">
        <v>0.0</v>
      </c>
      <c r="K579" s="239">
        <v>0.0</v>
      </c>
      <c r="L579" s="239">
        <v>0.0</v>
      </c>
      <c r="M579" s="239">
        <v>15.0</v>
      </c>
      <c r="N579" s="239">
        <v>0.0</v>
      </c>
      <c r="O579" s="239">
        <v>0.0</v>
      </c>
      <c r="P579" s="239">
        <v>0.0</v>
      </c>
      <c r="Q579" s="239">
        <v>0.0</v>
      </c>
      <c r="R579" s="320"/>
      <c r="S579" s="320"/>
      <c r="T579" s="320"/>
      <c r="U579" s="320"/>
      <c r="V579" s="320"/>
      <c r="W579" s="320"/>
      <c r="X579" s="320"/>
      <c r="Y579" s="320"/>
    </row>
    <row r="580">
      <c r="A580" s="145"/>
      <c r="B580" s="109" t="s">
        <v>323</v>
      </c>
      <c r="C580" s="112" t="s">
        <v>324</v>
      </c>
      <c r="D580" s="190" t="s">
        <v>4</v>
      </c>
      <c r="E580" s="190" t="s">
        <v>13</v>
      </c>
      <c r="F580" s="195"/>
      <c r="G580" s="195"/>
      <c r="H580" s="195"/>
      <c r="I580" s="195"/>
      <c r="J580" s="195"/>
      <c r="K580" s="195"/>
      <c r="L580" s="19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</row>
    <row r="581">
      <c r="A581" s="145"/>
      <c r="B581" s="109" t="s">
        <v>323</v>
      </c>
      <c r="C581" s="112" t="s">
        <v>324</v>
      </c>
      <c r="D581" s="190" t="s">
        <v>4</v>
      </c>
      <c r="E581" s="149" t="s">
        <v>14</v>
      </c>
      <c r="F581" s="195">
        <v>0.0</v>
      </c>
      <c r="G581" s="195"/>
      <c r="H581" s="195"/>
      <c r="I581" s="195"/>
      <c r="J581" s="195"/>
      <c r="K581" s="195"/>
      <c r="L581" s="19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</row>
    <row r="582">
      <c r="A582" s="145"/>
      <c r="B582" s="109" t="s">
        <v>323</v>
      </c>
      <c r="C582" s="112" t="s">
        <v>324</v>
      </c>
      <c r="D582" s="190" t="s">
        <v>4</v>
      </c>
      <c r="E582" s="190" t="s">
        <v>15</v>
      </c>
      <c r="F582" s="195">
        <v>0.0</v>
      </c>
      <c r="G582" s="195"/>
      <c r="H582" s="195"/>
      <c r="I582" s="195"/>
      <c r="J582" s="195"/>
      <c r="K582" s="195"/>
      <c r="L582" s="19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</row>
    <row r="583">
      <c r="A583" s="145"/>
      <c r="B583" s="109" t="s">
        <v>323</v>
      </c>
      <c r="C583" s="112" t="s">
        <v>324</v>
      </c>
      <c r="D583" s="190" t="s">
        <v>4</v>
      </c>
      <c r="E583" s="190" t="s">
        <v>16</v>
      </c>
      <c r="F583" s="195">
        <v>0.0</v>
      </c>
      <c r="G583" s="195"/>
      <c r="H583" s="195"/>
      <c r="I583" s="195"/>
      <c r="J583" s="195"/>
      <c r="K583" s="195"/>
      <c r="L583" s="19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</row>
    <row r="584">
      <c r="A584" s="145"/>
      <c r="B584" s="109" t="s">
        <v>323</v>
      </c>
      <c r="C584" s="112" t="s">
        <v>324</v>
      </c>
      <c r="D584" s="190" t="s">
        <v>4</v>
      </c>
      <c r="E584" s="190" t="s">
        <v>17</v>
      </c>
      <c r="F584" s="195">
        <v>15.0</v>
      </c>
      <c r="G584" s="195"/>
      <c r="H584" s="195"/>
      <c r="I584" s="195"/>
      <c r="J584" s="195"/>
      <c r="K584" s="195"/>
      <c r="L584" s="19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</row>
    <row r="585">
      <c r="A585" s="145"/>
      <c r="B585" s="109" t="s">
        <v>323</v>
      </c>
      <c r="C585" s="112" t="s">
        <v>324</v>
      </c>
      <c r="D585" s="190" t="s">
        <v>4</v>
      </c>
      <c r="E585" s="190" t="s">
        <v>18</v>
      </c>
      <c r="F585" s="195">
        <v>0.0</v>
      </c>
      <c r="G585" s="195"/>
      <c r="H585" s="195"/>
      <c r="I585" s="195"/>
      <c r="J585" s="195"/>
      <c r="K585" s="195"/>
      <c r="L585" s="19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</row>
    <row r="586">
      <c r="A586" s="145"/>
      <c r="B586" s="109" t="s">
        <v>323</v>
      </c>
      <c r="C586" s="112" t="s">
        <v>324</v>
      </c>
      <c r="D586" s="190" t="s">
        <v>4</v>
      </c>
      <c r="E586" s="190" t="s">
        <v>19</v>
      </c>
      <c r="F586" s="195">
        <v>0.0</v>
      </c>
      <c r="G586" s="195"/>
      <c r="H586" s="195"/>
      <c r="I586" s="195"/>
      <c r="J586" s="195"/>
      <c r="K586" s="195"/>
      <c r="L586" s="19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</row>
    <row r="587">
      <c r="A587" s="145"/>
      <c r="B587" s="109" t="s">
        <v>323</v>
      </c>
      <c r="C587" s="112" t="s">
        <v>324</v>
      </c>
      <c r="D587" s="190" t="s">
        <v>4</v>
      </c>
      <c r="E587" s="190" t="s">
        <v>20</v>
      </c>
      <c r="F587" s="195">
        <v>0.0</v>
      </c>
      <c r="G587" s="195"/>
      <c r="H587" s="195"/>
      <c r="I587" s="195"/>
      <c r="J587" s="195"/>
      <c r="K587" s="195"/>
      <c r="L587" s="19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</row>
    <row r="588">
      <c r="A588" s="145"/>
      <c r="B588" s="109" t="s">
        <v>323</v>
      </c>
      <c r="C588" s="112" t="s">
        <v>324</v>
      </c>
      <c r="D588" s="190" t="s">
        <v>7</v>
      </c>
      <c r="E588" s="190" t="s">
        <v>21</v>
      </c>
      <c r="F588" s="195">
        <v>0.0</v>
      </c>
      <c r="G588" s="195"/>
      <c r="H588" s="195"/>
      <c r="I588" s="195"/>
      <c r="J588" s="195"/>
      <c r="K588" s="195"/>
      <c r="L588" s="19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</row>
    <row r="589">
      <c r="A589" s="145"/>
      <c r="B589" s="109" t="s">
        <v>323</v>
      </c>
      <c r="C589" s="112" t="s">
        <v>324</v>
      </c>
      <c r="D589" s="190" t="s">
        <v>7</v>
      </c>
      <c r="E589" s="190" t="s">
        <v>161</v>
      </c>
      <c r="F589" s="195"/>
      <c r="G589" s="195"/>
      <c r="H589" s="195"/>
      <c r="I589" s="195"/>
      <c r="J589" s="195"/>
      <c r="K589" s="195"/>
      <c r="L589" s="19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</row>
    <row r="590">
      <c r="A590" s="145"/>
      <c r="B590" s="109" t="s">
        <v>323</v>
      </c>
      <c r="C590" s="112" t="s">
        <v>324</v>
      </c>
      <c r="D590" s="190" t="s">
        <v>7</v>
      </c>
      <c r="E590" s="190" t="s">
        <v>162</v>
      </c>
      <c r="F590" s="195"/>
      <c r="G590" s="195"/>
      <c r="H590" s="195"/>
      <c r="I590" s="195"/>
      <c r="J590" s="195"/>
      <c r="K590" s="195"/>
      <c r="L590" s="19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</row>
    <row r="591">
      <c r="A591" s="145"/>
      <c r="B591" s="109" t="s">
        <v>323</v>
      </c>
      <c r="C591" s="112" t="s">
        <v>324</v>
      </c>
      <c r="D591" s="190" t="s">
        <v>7</v>
      </c>
      <c r="E591" s="190" t="s">
        <v>163</v>
      </c>
      <c r="F591" s="195"/>
      <c r="G591" s="195"/>
      <c r="H591" s="195"/>
      <c r="I591" s="195"/>
      <c r="J591" s="195"/>
      <c r="K591" s="195"/>
      <c r="L591" s="19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</row>
    <row r="592">
      <c r="A592" s="145"/>
      <c r="B592" s="109" t="s">
        <v>323</v>
      </c>
      <c r="C592" s="112" t="s">
        <v>324</v>
      </c>
      <c r="D592" s="190" t="s">
        <v>7</v>
      </c>
      <c r="E592" s="190" t="s">
        <v>164</v>
      </c>
      <c r="F592" s="195"/>
      <c r="G592" s="195"/>
      <c r="H592" s="195"/>
      <c r="I592" s="195"/>
      <c r="J592" s="195"/>
      <c r="K592" s="195"/>
      <c r="L592" s="19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</row>
    <row r="593">
      <c r="A593" s="145"/>
      <c r="B593" s="109" t="s">
        <v>323</v>
      </c>
      <c r="C593" s="112" t="s">
        <v>324</v>
      </c>
      <c r="D593" s="190" t="s">
        <v>7</v>
      </c>
      <c r="E593" s="190" t="s">
        <v>165</v>
      </c>
      <c r="F593" s="195"/>
      <c r="G593" s="195"/>
      <c r="H593" s="195"/>
      <c r="I593" s="195"/>
      <c r="J593" s="195"/>
      <c r="K593" s="195"/>
      <c r="L593" s="19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</row>
    <row r="594">
      <c r="A594" s="145"/>
      <c r="B594" s="109" t="s">
        <v>323</v>
      </c>
      <c r="C594" s="112" t="s">
        <v>324</v>
      </c>
      <c r="D594" s="190" t="s">
        <v>7</v>
      </c>
      <c r="E594" s="190" t="s">
        <v>166</v>
      </c>
      <c r="F594" s="195"/>
      <c r="G594" s="195"/>
      <c r="H594" s="195"/>
      <c r="I594" s="195"/>
      <c r="J594" s="195"/>
      <c r="K594" s="195"/>
      <c r="L594" s="19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</row>
    <row r="595">
      <c r="A595" s="145"/>
      <c r="B595" s="109" t="s">
        <v>323</v>
      </c>
      <c r="C595" s="112" t="s">
        <v>324</v>
      </c>
      <c r="D595" s="190" t="s">
        <v>7</v>
      </c>
      <c r="E595" s="190" t="s">
        <v>167</v>
      </c>
      <c r="F595" s="195"/>
      <c r="G595" s="195"/>
      <c r="H595" s="195"/>
      <c r="I595" s="195"/>
      <c r="J595" s="195"/>
      <c r="K595" s="195"/>
      <c r="L595" s="19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</row>
    <row r="596">
      <c r="A596" s="145"/>
      <c r="B596" s="109" t="s">
        <v>323</v>
      </c>
      <c r="C596" s="112" t="s">
        <v>324</v>
      </c>
      <c r="D596" s="190" t="s">
        <v>7</v>
      </c>
      <c r="E596" s="190" t="s">
        <v>20</v>
      </c>
      <c r="F596" s="195"/>
      <c r="G596" s="195"/>
      <c r="H596" s="195"/>
      <c r="I596" s="195"/>
      <c r="J596" s="195"/>
      <c r="K596" s="195"/>
      <c r="L596" s="19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</row>
    <row r="597">
      <c r="A597" s="64">
        <v>122.0</v>
      </c>
      <c r="B597" s="109" t="s">
        <v>325</v>
      </c>
      <c r="C597" s="112" t="s">
        <v>326</v>
      </c>
      <c r="D597" s="190" t="s">
        <v>4</v>
      </c>
      <c r="E597" s="190" t="s">
        <v>21</v>
      </c>
      <c r="F597" s="56">
        <v>110.0</v>
      </c>
      <c r="H597" s="64">
        <v>110.0</v>
      </c>
      <c r="I597" s="310"/>
      <c r="J597" s="310"/>
      <c r="K597" s="310"/>
      <c r="L597" s="310"/>
      <c r="M597" s="310"/>
      <c r="N597" s="310"/>
      <c r="O597" s="310"/>
      <c r="P597" s="310"/>
      <c r="Q597" s="310"/>
      <c r="R597" s="310"/>
      <c r="S597" s="310"/>
      <c r="T597" s="310"/>
      <c r="U597" s="310"/>
      <c r="V597" s="310"/>
      <c r="W597" s="310"/>
      <c r="X597" s="310"/>
      <c r="Y597" s="310"/>
    </row>
    <row r="598">
      <c r="A598" s="145"/>
      <c r="B598" s="109" t="s">
        <v>325</v>
      </c>
      <c r="C598" s="112" t="s">
        <v>326</v>
      </c>
      <c r="D598" s="190" t="s">
        <v>4</v>
      </c>
      <c r="E598" s="190" t="s">
        <v>13</v>
      </c>
      <c r="F598" s="195"/>
      <c r="G598" s="195"/>
      <c r="H598" s="195"/>
      <c r="I598" s="195"/>
      <c r="J598" s="195"/>
      <c r="K598" s="195"/>
      <c r="L598" s="19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</row>
    <row r="599">
      <c r="A599" s="145"/>
      <c r="B599" s="109" t="s">
        <v>325</v>
      </c>
      <c r="C599" s="112" t="s">
        <v>326</v>
      </c>
      <c r="D599" s="190" t="s">
        <v>4</v>
      </c>
      <c r="E599" s="149" t="s">
        <v>14</v>
      </c>
      <c r="F599" s="195"/>
      <c r="G599" s="195"/>
      <c r="H599" s="195"/>
      <c r="I599" s="195"/>
      <c r="J599" s="195"/>
      <c r="K599" s="195"/>
      <c r="L599" s="19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</row>
    <row r="600">
      <c r="A600" s="145"/>
      <c r="B600" s="109" t="s">
        <v>325</v>
      </c>
      <c r="C600" s="112" t="s">
        <v>326</v>
      </c>
      <c r="D600" s="190" t="s">
        <v>4</v>
      </c>
      <c r="E600" s="190" t="s">
        <v>15</v>
      </c>
      <c r="F600" s="195"/>
      <c r="G600" s="195"/>
      <c r="H600" s="195"/>
      <c r="I600" s="195"/>
      <c r="J600" s="195"/>
      <c r="K600" s="195"/>
      <c r="L600" s="19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</row>
    <row r="601">
      <c r="A601" s="145"/>
      <c r="B601" s="109" t="s">
        <v>325</v>
      </c>
      <c r="C601" s="112" t="s">
        <v>326</v>
      </c>
      <c r="D601" s="190" t="s">
        <v>4</v>
      </c>
      <c r="E601" s="190" t="s">
        <v>16</v>
      </c>
      <c r="F601" s="195"/>
      <c r="G601" s="195"/>
      <c r="H601" s="195"/>
      <c r="I601" s="195"/>
      <c r="J601" s="195"/>
      <c r="K601" s="195"/>
      <c r="L601" s="19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</row>
    <row r="602">
      <c r="A602" s="145"/>
      <c r="B602" s="109" t="s">
        <v>325</v>
      </c>
      <c r="C602" s="112" t="s">
        <v>326</v>
      </c>
      <c r="D602" s="190" t="s">
        <v>4</v>
      </c>
      <c r="E602" s="190" t="s">
        <v>17</v>
      </c>
      <c r="F602" s="195"/>
      <c r="G602" s="195"/>
      <c r="H602" s="195"/>
      <c r="I602" s="195"/>
      <c r="J602" s="195"/>
      <c r="K602" s="195"/>
      <c r="L602" s="19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</row>
    <row r="603">
      <c r="A603" s="145"/>
      <c r="B603" s="109" t="s">
        <v>325</v>
      </c>
      <c r="C603" s="112" t="s">
        <v>326</v>
      </c>
      <c r="D603" s="190" t="s">
        <v>4</v>
      </c>
      <c r="E603" s="190" t="s">
        <v>18</v>
      </c>
      <c r="F603" s="195"/>
      <c r="G603" s="195"/>
      <c r="H603" s="195"/>
      <c r="I603" s="195"/>
      <c r="J603" s="195"/>
      <c r="K603" s="195"/>
      <c r="L603" s="19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</row>
    <row r="604">
      <c r="A604" s="145"/>
      <c r="B604" s="109" t="s">
        <v>325</v>
      </c>
      <c r="C604" s="112" t="s">
        <v>326</v>
      </c>
      <c r="D604" s="190" t="s">
        <v>4</v>
      </c>
      <c r="E604" s="190" t="s">
        <v>19</v>
      </c>
      <c r="F604" s="195"/>
      <c r="G604" s="195"/>
      <c r="H604" s="195"/>
      <c r="I604" s="195"/>
      <c r="J604" s="195"/>
      <c r="K604" s="195"/>
      <c r="L604" s="19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</row>
    <row r="605">
      <c r="A605" s="145"/>
      <c r="B605" s="109" t="s">
        <v>325</v>
      </c>
      <c r="C605" s="112" t="s">
        <v>326</v>
      </c>
      <c r="D605" s="190" t="s">
        <v>4</v>
      </c>
      <c r="E605" s="190" t="s">
        <v>20</v>
      </c>
      <c r="F605" s="195"/>
      <c r="G605" s="195"/>
      <c r="H605" s="195"/>
      <c r="I605" s="195"/>
      <c r="J605" s="195"/>
      <c r="K605" s="195"/>
      <c r="L605" s="19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</row>
    <row r="606">
      <c r="A606" s="145"/>
      <c r="B606" s="109" t="s">
        <v>325</v>
      </c>
      <c r="C606" s="112" t="s">
        <v>326</v>
      </c>
      <c r="D606" s="190" t="s">
        <v>7</v>
      </c>
      <c r="E606" s="190" t="s">
        <v>21</v>
      </c>
      <c r="F606" s="195"/>
      <c r="G606" s="195"/>
      <c r="H606" s="195"/>
      <c r="I606" s="195"/>
      <c r="J606" s="195"/>
      <c r="K606" s="195"/>
      <c r="L606" s="19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</row>
    <row r="607">
      <c r="A607" s="145"/>
      <c r="B607" s="109" t="s">
        <v>325</v>
      </c>
      <c r="C607" s="112" t="s">
        <v>326</v>
      </c>
      <c r="D607" s="190" t="s">
        <v>7</v>
      </c>
      <c r="E607" s="190" t="s">
        <v>161</v>
      </c>
      <c r="F607" s="195"/>
      <c r="G607" s="195"/>
      <c r="H607" s="195"/>
      <c r="I607" s="195"/>
      <c r="J607" s="195"/>
      <c r="K607" s="195"/>
      <c r="L607" s="19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</row>
    <row r="608">
      <c r="A608" s="145"/>
      <c r="B608" s="109" t="s">
        <v>325</v>
      </c>
      <c r="C608" s="112" t="s">
        <v>326</v>
      </c>
      <c r="D608" s="190" t="s">
        <v>7</v>
      </c>
      <c r="E608" s="190" t="s">
        <v>162</v>
      </c>
      <c r="F608" s="195"/>
      <c r="G608" s="195"/>
      <c r="H608" s="195"/>
      <c r="I608" s="195"/>
      <c r="J608" s="195"/>
      <c r="K608" s="195"/>
      <c r="L608" s="19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</row>
    <row r="609">
      <c r="A609" s="145"/>
      <c r="B609" s="109" t="s">
        <v>325</v>
      </c>
      <c r="C609" s="112" t="s">
        <v>326</v>
      </c>
      <c r="D609" s="190" t="s">
        <v>7</v>
      </c>
      <c r="E609" s="190" t="s">
        <v>163</v>
      </c>
      <c r="F609" s="195"/>
      <c r="G609" s="195"/>
      <c r="H609" s="195"/>
      <c r="I609" s="195"/>
      <c r="J609" s="195"/>
      <c r="K609" s="195"/>
      <c r="L609" s="19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</row>
    <row r="610">
      <c r="A610" s="145"/>
      <c r="B610" s="109" t="s">
        <v>325</v>
      </c>
      <c r="C610" s="112" t="s">
        <v>326</v>
      </c>
      <c r="D610" s="190" t="s">
        <v>7</v>
      </c>
      <c r="E610" s="190" t="s">
        <v>164</v>
      </c>
      <c r="F610" s="195"/>
      <c r="G610" s="195"/>
      <c r="H610" s="195"/>
      <c r="I610" s="195"/>
      <c r="J610" s="195"/>
      <c r="K610" s="195"/>
      <c r="L610" s="19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</row>
    <row r="611">
      <c r="A611" s="145"/>
      <c r="B611" s="109" t="s">
        <v>325</v>
      </c>
      <c r="C611" s="112" t="s">
        <v>326</v>
      </c>
      <c r="D611" s="190" t="s">
        <v>7</v>
      </c>
      <c r="E611" s="190" t="s">
        <v>165</v>
      </c>
      <c r="F611" s="195"/>
      <c r="G611" s="195"/>
      <c r="H611" s="195"/>
      <c r="I611" s="195"/>
      <c r="J611" s="195"/>
      <c r="K611" s="195"/>
      <c r="L611" s="19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</row>
    <row r="612">
      <c r="A612" s="145"/>
      <c r="B612" s="109" t="s">
        <v>325</v>
      </c>
      <c r="C612" s="112" t="s">
        <v>326</v>
      </c>
      <c r="D612" s="190" t="s">
        <v>7</v>
      </c>
      <c r="E612" s="190" t="s">
        <v>166</v>
      </c>
      <c r="F612" s="195"/>
      <c r="G612" s="195"/>
      <c r="H612" s="195"/>
      <c r="I612" s="195"/>
      <c r="J612" s="195"/>
      <c r="K612" s="195"/>
      <c r="L612" s="19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</row>
    <row r="613">
      <c r="A613" s="145"/>
      <c r="B613" s="109" t="s">
        <v>325</v>
      </c>
      <c r="C613" s="112" t="s">
        <v>326</v>
      </c>
      <c r="D613" s="190" t="s">
        <v>7</v>
      </c>
      <c r="E613" s="190" t="s">
        <v>167</v>
      </c>
      <c r="F613" s="195"/>
      <c r="G613" s="195"/>
      <c r="H613" s="195"/>
      <c r="I613" s="195"/>
      <c r="J613" s="195"/>
      <c r="K613" s="195"/>
      <c r="L613" s="19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</row>
    <row r="614">
      <c r="A614" s="145"/>
      <c r="B614" s="109" t="s">
        <v>325</v>
      </c>
      <c r="C614" s="112" t="s">
        <v>326</v>
      </c>
      <c r="D614" s="190" t="s">
        <v>7</v>
      </c>
      <c r="E614" s="190" t="s">
        <v>20</v>
      </c>
      <c r="F614" s="195"/>
      <c r="G614" s="195"/>
      <c r="H614" s="195"/>
      <c r="I614" s="195"/>
      <c r="J614" s="195"/>
      <c r="K614" s="195"/>
      <c r="L614" s="19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</row>
    <row r="615">
      <c r="A615" s="64">
        <v>123.0</v>
      </c>
      <c r="B615" s="109" t="s">
        <v>327</v>
      </c>
      <c r="C615" s="112" t="s">
        <v>326</v>
      </c>
      <c r="D615" s="190" t="s">
        <v>4</v>
      </c>
      <c r="E615" s="190" t="s">
        <v>21</v>
      </c>
      <c r="F615" s="56">
        <v>200.0</v>
      </c>
      <c r="H615" s="64">
        <v>200.0</v>
      </c>
      <c r="I615" s="310"/>
      <c r="J615" s="310"/>
      <c r="K615" s="310"/>
      <c r="L615" s="310"/>
      <c r="M615" s="310"/>
      <c r="N615" s="310"/>
      <c r="O615" s="310"/>
      <c r="P615" s="310"/>
      <c r="Q615" s="310"/>
      <c r="R615" s="310"/>
      <c r="S615" s="310"/>
      <c r="T615" s="310"/>
      <c r="U615" s="310"/>
      <c r="V615" s="310"/>
      <c r="W615" s="310"/>
      <c r="X615" s="310"/>
      <c r="Y615" s="310"/>
    </row>
    <row r="616">
      <c r="B616" s="109" t="s">
        <v>327</v>
      </c>
      <c r="C616" s="112" t="s">
        <v>326</v>
      </c>
      <c r="D616" s="190" t="s">
        <v>4</v>
      </c>
      <c r="E616" s="190" t="s">
        <v>13</v>
      </c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</row>
    <row r="617">
      <c r="B617" s="109" t="s">
        <v>327</v>
      </c>
      <c r="C617" s="112" t="s">
        <v>326</v>
      </c>
      <c r="D617" s="190" t="s">
        <v>4</v>
      </c>
      <c r="E617" s="149" t="s">
        <v>14</v>
      </c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</row>
    <row r="618">
      <c r="B618" s="109" t="s">
        <v>327</v>
      </c>
      <c r="C618" s="112" t="s">
        <v>326</v>
      </c>
      <c r="D618" s="190" t="s">
        <v>4</v>
      </c>
      <c r="E618" s="190" t="s">
        <v>15</v>
      </c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</row>
    <row r="619">
      <c r="B619" s="109" t="s">
        <v>327</v>
      </c>
      <c r="C619" s="112" t="s">
        <v>326</v>
      </c>
      <c r="D619" s="190" t="s">
        <v>4</v>
      </c>
      <c r="E619" s="190" t="s">
        <v>16</v>
      </c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</row>
    <row r="620">
      <c r="B620" s="109" t="s">
        <v>327</v>
      </c>
      <c r="C620" s="112" t="s">
        <v>326</v>
      </c>
      <c r="D620" s="190" t="s">
        <v>4</v>
      </c>
      <c r="E620" s="190" t="s">
        <v>17</v>
      </c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</row>
    <row r="621">
      <c r="B621" s="109" t="s">
        <v>327</v>
      </c>
      <c r="C621" s="112" t="s">
        <v>326</v>
      </c>
      <c r="D621" s="190" t="s">
        <v>4</v>
      </c>
      <c r="E621" s="190" t="s">
        <v>18</v>
      </c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</row>
    <row r="622">
      <c r="B622" s="109" t="s">
        <v>327</v>
      </c>
      <c r="C622" s="112" t="s">
        <v>326</v>
      </c>
      <c r="D622" s="190" t="s">
        <v>4</v>
      </c>
      <c r="E622" s="190" t="s">
        <v>19</v>
      </c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</row>
    <row r="623">
      <c r="B623" s="109" t="s">
        <v>327</v>
      </c>
      <c r="C623" s="112" t="s">
        <v>326</v>
      </c>
      <c r="D623" s="190" t="s">
        <v>4</v>
      </c>
      <c r="E623" s="190" t="s">
        <v>20</v>
      </c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</row>
    <row r="624">
      <c r="B624" s="109" t="s">
        <v>327</v>
      </c>
      <c r="C624" s="112" t="s">
        <v>326</v>
      </c>
      <c r="D624" s="190" t="s">
        <v>7</v>
      </c>
      <c r="E624" s="190" t="s">
        <v>21</v>
      </c>
      <c r="F624" s="56"/>
    </row>
    <row r="625">
      <c r="B625" s="109" t="s">
        <v>327</v>
      </c>
      <c r="C625" s="112" t="s">
        <v>326</v>
      </c>
      <c r="D625" s="190" t="s">
        <v>7</v>
      </c>
      <c r="E625" s="190" t="s">
        <v>161</v>
      </c>
      <c r="F625" s="56"/>
    </row>
    <row r="626">
      <c r="B626" s="109" t="s">
        <v>327</v>
      </c>
      <c r="C626" s="112" t="s">
        <v>326</v>
      </c>
      <c r="D626" s="190" t="s">
        <v>7</v>
      </c>
      <c r="E626" s="190" t="s">
        <v>162</v>
      </c>
      <c r="F626" s="56"/>
    </row>
    <row r="627">
      <c r="B627" s="109" t="s">
        <v>327</v>
      </c>
      <c r="C627" s="112" t="s">
        <v>326</v>
      </c>
      <c r="D627" s="190" t="s">
        <v>7</v>
      </c>
      <c r="E627" s="190" t="s">
        <v>163</v>
      </c>
      <c r="F627" s="56"/>
    </row>
    <row r="628">
      <c r="B628" s="109" t="s">
        <v>327</v>
      </c>
      <c r="C628" s="112" t="s">
        <v>326</v>
      </c>
      <c r="D628" s="190" t="s">
        <v>7</v>
      </c>
      <c r="E628" s="190" t="s">
        <v>164</v>
      </c>
      <c r="F628" s="56"/>
    </row>
    <row r="629">
      <c r="B629" s="109" t="s">
        <v>327</v>
      </c>
      <c r="C629" s="112" t="s">
        <v>326</v>
      </c>
      <c r="D629" s="190" t="s">
        <v>7</v>
      </c>
      <c r="E629" s="190" t="s">
        <v>165</v>
      </c>
      <c r="F629" s="56"/>
    </row>
    <row r="630">
      <c r="B630" s="109" t="s">
        <v>327</v>
      </c>
      <c r="C630" s="112" t="s">
        <v>326</v>
      </c>
      <c r="D630" s="190" t="s">
        <v>7</v>
      </c>
      <c r="E630" s="190" t="s">
        <v>166</v>
      </c>
      <c r="F630" s="56"/>
    </row>
    <row r="631">
      <c r="B631" s="109" t="s">
        <v>327</v>
      </c>
      <c r="C631" s="112" t="s">
        <v>326</v>
      </c>
      <c r="D631" s="190" t="s">
        <v>7</v>
      </c>
      <c r="E631" s="190" t="s">
        <v>167</v>
      </c>
      <c r="F631" s="56"/>
    </row>
    <row r="632">
      <c r="B632" s="109" t="s">
        <v>327</v>
      </c>
      <c r="C632" s="112" t="s">
        <v>326</v>
      </c>
      <c r="D632" s="190" t="s">
        <v>7</v>
      </c>
      <c r="E632" s="190" t="s">
        <v>20</v>
      </c>
      <c r="F632" s="56"/>
    </row>
    <row r="633">
      <c r="A633" s="64">
        <v>124.0</v>
      </c>
      <c r="B633" s="109" t="s">
        <v>328</v>
      </c>
      <c r="C633" s="112" t="s">
        <v>326</v>
      </c>
      <c r="D633" s="190" t="s">
        <v>4</v>
      </c>
      <c r="E633" s="190" t="s">
        <v>21</v>
      </c>
      <c r="F633" s="56">
        <v>99.0</v>
      </c>
      <c r="H633" s="64">
        <v>99.0</v>
      </c>
      <c r="I633" s="310"/>
      <c r="J633" s="310"/>
      <c r="K633" s="310"/>
      <c r="L633" s="310"/>
      <c r="M633" s="310"/>
      <c r="N633" s="310"/>
      <c r="O633" s="310"/>
      <c r="P633" s="310"/>
      <c r="Q633" s="310"/>
      <c r="R633" s="310"/>
      <c r="S633" s="310"/>
      <c r="T633" s="310"/>
      <c r="U633" s="310"/>
      <c r="V633" s="310"/>
      <c r="W633" s="310"/>
      <c r="X633" s="310"/>
      <c r="Y633" s="310"/>
    </row>
    <row r="634">
      <c r="B634" s="109" t="s">
        <v>328</v>
      </c>
      <c r="C634" s="112" t="s">
        <v>326</v>
      </c>
      <c r="D634" s="190" t="s">
        <v>4</v>
      </c>
      <c r="E634" s="190" t="s">
        <v>13</v>
      </c>
      <c r="F634" s="56"/>
    </row>
    <row r="635">
      <c r="B635" s="109" t="s">
        <v>328</v>
      </c>
      <c r="C635" s="112" t="s">
        <v>326</v>
      </c>
      <c r="D635" s="190" t="s">
        <v>4</v>
      </c>
      <c r="E635" s="149" t="s">
        <v>14</v>
      </c>
      <c r="F635" s="56"/>
    </row>
    <row r="636">
      <c r="B636" s="109" t="s">
        <v>328</v>
      </c>
      <c r="C636" s="112" t="s">
        <v>326</v>
      </c>
      <c r="D636" s="190" t="s">
        <v>4</v>
      </c>
      <c r="E636" s="190" t="s">
        <v>15</v>
      </c>
      <c r="F636" s="56"/>
    </row>
    <row r="637">
      <c r="B637" s="109" t="s">
        <v>328</v>
      </c>
      <c r="C637" s="112" t="s">
        <v>326</v>
      </c>
      <c r="D637" s="190" t="s">
        <v>4</v>
      </c>
      <c r="E637" s="190" t="s">
        <v>16</v>
      </c>
      <c r="F637" s="56"/>
    </row>
    <row r="638">
      <c r="A638" s="145"/>
      <c r="B638" s="109" t="s">
        <v>328</v>
      </c>
      <c r="C638" s="112" t="s">
        <v>326</v>
      </c>
      <c r="D638" s="190" t="s">
        <v>4</v>
      </c>
      <c r="E638" s="190" t="s">
        <v>17</v>
      </c>
      <c r="F638" s="195"/>
      <c r="G638" s="195"/>
      <c r="H638" s="195"/>
      <c r="I638" s="195"/>
      <c r="J638" s="195"/>
      <c r="K638" s="195"/>
      <c r="L638" s="19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</row>
    <row r="639">
      <c r="A639" s="145"/>
      <c r="B639" s="109" t="s">
        <v>328</v>
      </c>
      <c r="C639" s="112" t="s">
        <v>326</v>
      </c>
      <c r="D639" s="190" t="s">
        <v>4</v>
      </c>
      <c r="E639" s="190" t="s">
        <v>18</v>
      </c>
      <c r="F639" s="195"/>
      <c r="G639" s="195"/>
      <c r="H639" s="195"/>
      <c r="I639" s="195"/>
      <c r="J639" s="195"/>
      <c r="K639" s="195"/>
      <c r="L639" s="19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</row>
    <row r="640">
      <c r="A640" s="145"/>
      <c r="B640" s="109" t="s">
        <v>328</v>
      </c>
      <c r="C640" s="112" t="s">
        <v>326</v>
      </c>
      <c r="D640" s="190" t="s">
        <v>4</v>
      </c>
      <c r="E640" s="190" t="s">
        <v>19</v>
      </c>
      <c r="F640" s="195"/>
      <c r="G640" s="195"/>
      <c r="H640" s="195"/>
      <c r="I640" s="195"/>
      <c r="J640" s="195"/>
      <c r="K640" s="195"/>
      <c r="L640" s="19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</row>
    <row r="641">
      <c r="A641" s="145"/>
      <c r="B641" s="109" t="s">
        <v>328</v>
      </c>
      <c r="C641" s="112" t="s">
        <v>326</v>
      </c>
      <c r="D641" s="190" t="s">
        <v>4</v>
      </c>
      <c r="E641" s="190" t="s">
        <v>20</v>
      </c>
      <c r="F641" s="195"/>
      <c r="G641" s="195"/>
      <c r="H641" s="195"/>
      <c r="I641" s="195"/>
      <c r="J641" s="195"/>
      <c r="K641" s="195"/>
      <c r="L641" s="19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</row>
    <row r="642">
      <c r="A642" s="145"/>
      <c r="B642" s="109" t="s">
        <v>328</v>
      </c>
      <c r="C642" s="112" t="s">
        <v>326</v>
      </c>
      <c r="D642" s="190" t="s">
        <v>7</v>
      </c>
      <c r="E642" s="190" t="s">
        <v>21</v>
      </c>
      <c r="F642" s="195"/>
      <c r="G642" s="195"/>
      <c r="H642" s="195"/>
      <c r="I642" s="195"/>
      <c r="J642" s="195"/>
      <c r="K642" s="195"/>
      <c r="L642" s="19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</row>
    <row r="643">
      <c r="A643" s="145"/>
      <c r="B643" s="109" t="s">
        <v>328</v>
      </c>
      <c r="C643" s="112" t="s">
        <v>326</v>
      </c>
      <c r="D643" s="190" t="s">
        <v>7</v>
      </c>
      <c r="E643" s="190" t="s">
        <v>161</v>
      </c>
      <c r="F643" s="195"/>
      <c r="G643" s="195"/>
      <c r="H643" s="195"/>
      <c r="I643" s="195"/>
      <c r="J643" s="195"/>
      <c r="K643" s="195"/>
      <c r="L643" s="19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</row>
    <row r="644">
      <c r="A644" s="145"/>
      <c r="B644" s="109" t="s">
        <v>328</v>
      </c>
      <c r="C644" s="112" t="s">
        <v>326</v>
      </c>
      <c r="D644" s="190" t="s">
        <v>7</v>
      </c>
      <c r="E644" s="190" t="s">
        <v>162</v>
      </c>
      <c r="F644" s="195"/>
      <c r="G644" s="195"/>
      <c r="H644" s="195"/>
      <c r="I644" s="195"/>
      <c r="J644" s="195"/>
      <c r="K644" s="195"/>
      <c r="L644" s="19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</row>
    <row r="645">
      <c r="A645" s="145"/>
      <c r="B645" s="109" t="s">
        <v>328</v>
      </c>
      <c r="C645" s="112" t="s">
        <v>326</v>
      </c>
      <c r="D645" s="190" t="s">
        <v>7</v>
      </c>
      <c r="E645" s="190" t="s">
        <v>163</v>
      </c>
      <c r="F645" s="195"/>
      <c r="G645" s="195"/>
      <c r="H645" s="195"/>
      <c r="I645" s="195"/>
      <c r="J645" s="195"/>
      <c r="K645" s="195"/>
      <c r="L645" s="19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</row>
    <row r="646">
      <c r="A646" s="145"/>
      <c r="B646" s="109" t="s">
        <v>328</v>
      </c>
      <c r="C646" s="112" t="s">
        <v>326</v>
      </c>
      <c r="D646" s="190" t="s">
        <v>7</v>
      </c>
      <c r="E646" s="190" t="s">
        <v>164</v>
      </c>
      <c r="F646" s="195"/>
      <c r="G646" s="195"/>
      <c r="H646" s="195"/>
      <c r="I646" s="195"/>
      <c r="J646" s="195"/>
      <c r="K646" s="195"/>
      <c r="L646" s="19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</row>
    <row r="647">
      <c r="A647" s="145"/>
      <c r="B647" s="109" t="s">
        <v>328</v>
      </c>
      <c r="C647" s="112" t="s">
        <v>326</v>
      </c>
      <c r="D647" s="190" t="s">
        <v>7</v>
      </c>
      <c r="E647" s="190" t="s">
        <v>165</v>
      </c>
      <c r="F647" s="195"/>
      <c r="G647" s="195"/>
      <c r="H647" s="195"/>
      <c r="I647" s="195"/>
      <c r="J647" s="195"/>
      <c r="K647" s="195"/>
      <c r="L647" s="19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</row>
    <row r="648">
      <c r="A648" s="145"/>
      <c r="B648" s="109" t="s">
        <v>328</v>
      </c>
      <c r="C648" s="112" t="s">
        <v>326</v>
      </c>
      <c r="D648" s="190" t="s">
        <v>7</v>
      </c>
      <c r="E648" s="190" t="s">
        <v>166</v>
      </c>
      <c r="F648" s="195"/>
      <c r="G648" s="195"/>
      <c r="H648" s="195"/>
      <c r="I648" s="195"/>
      <c r="J648" s="195"/>
      <c r="K648" s="195"/>
      <c r="L648" s="19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</row>
    <row r="649">
      <c r="A649" s="145"/>
      <c r="B649" s="109" t="s">
        <v>328</v>
      </c>
      <c r="C649" s="112" t="s">
        <v>326</v>
      </c>
      <c r="D649" s="190" t="s">
        <v>7</v>
      </c>
      <c r="E649" s="190" t="s">
        <v>167</v>
      </c>
      <c r="F649" s="195"/>
      <c r="G649" s="195"/>
      <c r="H649" s="195"/>
      <c r="I649" s="195"/>
      <c r="J649" s="195"/>
      <c r="K649" s="195"/>
      <c r="L649" s="19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</row>
    <row r="650">
      <c r="B650" s="109" t="s">
        <v>328</v>
      </c>
      <c r="C650" s="112" t="s">
        <v>326</v>
      </c>
      <c r="D650" s="190" t="s">
        <v>7</v>
      </c>
      <c r="E650" s="190" t="s">
        <v>20</v>
      </c>
      <c r="F650" s="56"/>
    </row>
    <row r="651">
      <c r="A651" s="64">
        <v>125.0</v>
      </c>
      <c r="B651" s="109" t="s">
        <v>329</v>
      </c>
      <c r="C651" s="112" t="s">
        <v>330</v>
      </c>
      <c r="D651" s="190" t="s">
        <v>4</v>
      </c>
      <c r="E651" s="190" t="s">
        <v>21</v>
      </c>
      <c r="F651" s="56">
        <v>50.0</v>
      </c>
      <c r="H651" s="64">
        <v>50.0</v>
      </c>
      <c r="I651" s="310"/>
      <c r="J651" s="310"/>
      <c r="K651" s="310"/>
      <c r="L651" s="310"/>
      <c r="M651" s="310"/>
      <c r="N651" s="310"/>
      <c r="O651" s="310"/>
      <c r="P651" s="310"/>
      <c r="Q651" s="310"/>
      <c r="R651" s="310"/>
      <c r="S651" s="310"/>
      <c r="T651" s="310"/>
      <c r="U651" s="310"/>
      <c r="V651" s="310"/>
      <c r="W651" s="310"/>
      <c r="X651" s="310"/>
      <c r="Y651" s="310"/>
    </row>
    <row r="652">
      <c r="B652" s="109" t="s">
        <v>329</v>
      </c>
      <c r="C652" s="112" t="s">
        <v>330</v>
      </c>
      <c r="D652" s="190" t="s">
        <v>4</v>
      </c>
      <c r="E652" s="190" t="s">
        <v>13</v>
      </c>
      <c r="F652" s="56"/>
    </row>
    <row r="653">
      <c r="B653" s="109" t="s">
        <v>329</v>
      </c>
      <c r="C653" s="112" t="s">
        <v>330</v>
      </c>
      <c r="D653" s="190" t="s">
        <v>4</v>
      </c>
      <c r="E653" s="149" t="s">
        <v>14</v>
      </c>
      <c r="F653" s="56"/>
    </row>
    <row r="654">
      <c r="B654" s="109" t="s">
        <v>329</v>
      </c>
      <c r="C654" s="112" t="s">
        <v>330</v>
      </c>
      <c r="D654" s="190" t="s">
        <v>4</v>
      </c>
      <c r="E654" s="190" t="s">
        <v>15</v>
      </c>
      <c r="F654" s="56"/>
    </row>
    <row r="655">
      <c r="B655" s="109" t="s">
        <v>329</v>
      </c>
      <c r="C655" s="112" t="s">
        <v>330</v>
      </c>
      <c r="D655" s="190" t="s">
        <v>4</v>
      </c>
      <c r="E655" s="190" t="s">
        <v>16</v>
      </c>
      <c r="F655" s="56"/>
    </row>
    <row r="656">
      <c r="B656" s="109" t="s">
        <v>329</v>
      </c>
      <c r="C656" s="112" t="s">
        <v>330</v>
      </c>
      <c r="D656" s="190" t="s">
        <v>4</v>
      </c>
      <c r="E656" s="190" t="s">
        <v>17</v>
      </c>
      <c r="F656" s="56"/>
    </row>
    <row r="657">
      <c r="B657" s="109" t="s">
        <v>329</v>
      </c>
      <c r="C657" s="112" t="s">
        <v>330</v>
      </c>
      <c r="D657" s="190" t="s">
        <v>4</v>
      </c>
      <c r="E657" s="190" t="s">
        <v>18</v>
      </c>
      <c r="F657" s="56"/>
    </row>
    <row r="658">
      <c r="B658" s="109" t="s">
        <v>329</v>
      </c>
      <c r="C658" s="112" t="s">
        <v>330</v>
      </c>
      <c r="D658" s="190" t="s">
        <v>4</v>
      </c>
      <c r="E658" s="190" t="s">
        <v>19</v>
      </c>
      <c r="F658" s="56"/>
    </row>
    <row r="659">
      <c r="B659" s="109" t="s">
        <v>329</v>
      </c>
      <c r="C659" s="112" t="s">
        <v>330</v>
      </c>
      <c r="D659" s="190" t="s">
        <v>4</v>
      </c>
      <c r="E659" s="190" t="s">
        <v>20</v>
      </c>
      <c r="F659" s="56"/>
    </row>
    <row r="660">
      <c r="B660" s="109" t="s">
        <v>329</v>
      </c>
      <c r="C660" s="112" t="s">
        <v>330</v>
      </c>
      <c r="D660" s="190" t="s">
        <v>7</v>
      </c>
      <c r="E660" s="190" t="s">
        <v>21</v>
      </c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</row>
    <row r="661">
      <c r="B661" s="109" t="s">
        <v>329</v>
      </c>
      <c r="C661" s="112" t="s">
        <v>330</v>
      </c>
      <c r="D661" s="190" t="s">
        <v>7</v>
      </c>
      <c r="E661" s="190" t="s">
        <v>161</v>
      </c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</row>
    <row r="662">
      <c r="B662" s="109" t="s">
        <v>329</v>
      </c>
      <c r="C662" s="112" t="s">
        <v>330</v>
      </c>
      <c r="D662" s="190" t="s">
        <v>7</v>
      </c>
      <c r="E662" s="190" t="s">
        <v>162</v>
      </c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</row>
    <row r="663">
      <c r="A663" s="145"/>
      <c r="B663" s="109" t="s">
        <v>329</v>
      </c>
      <c r="C663" s="112" t="s">
        <v>330</v>
      </c>
      <c r="D663" s="190" t="s">
        <v>7</v>
      </c>
      <c r="E663" s="190" t="s">
        <v>163</v>
      </c>
      <c r="F663" s="195"/>
      <c r="G663" s="195"/>
      <c r="H663" s="195"/>
      <c r="I663" s="195"/>
      <c r="J663" s="195"/>
      <c r="K663" s="195"/>
      <c r="L663" s="19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</row>
    <row r="664">
      <c r="A664" s="145"/>
      <c r="B664" s="109" t="s">
        <v>329</v>
      </c>
      <c r="C664" s="112" t="s">
        <v>330</v>
      </c>
      <c r="D664" s="190" t="s">
        <v>7</v>
      </c>
      <c r="E664" s="190" t="s">
        <v>164</v>
      </c>
      <c r="F664" s="195"/>
      <c r="G664" s="195"/>
      <c r="H664" s="195"/>
      <c r="I664" s="195"/>
      <c r="J664" s="195"/>
      <c r="K664" s="195"/>
      <c r="L664" s="19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</row>
    <row r="665">
      <c r="A665" s="145"/>
      <c r="B665" s="109" t="s">
        <v>329</v>
      </c>
      <c r="C665" s="112" t="s">
        <v>330</v>
      </c>
      <c r="D665" s="190" t="s">
        <v>7</v>
      </c>
      <c r="E665" s="190" t="s">
        <v>165</v>
      </c>
      <c r="F665" s="195"/>
      <c r="G665" s="195"/>
      <c r="H665" s="195"/>
      <c r="I665" s="195"/>
      <c r="J665" s="195"/>
      <c r="K665" s="195"/>
      <c r="L665" s="19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</row>
    <row r="666">
      <c r="A666" s="145"/>
      <c r="B666" s="109" t="s">
        <v>329</v>
      </c>
      <c r="C666" s="112" t="s">
        <v>330</v>
      </c>
      <c r="D666" s="190" t="s">
        <v>7</v>
      </c>
      <c r="E666" s="190" t="s">
        <v>166</v>
      </c>
      <c r="F666" s="195"/>
      <c r="G666" s="195"/>
      <c r="H666" s="195"/>
      <c r="I666" s="195"/>
      <c r="J666" s="195"/>
      <c r="K666" s="195"/>
      <c r="L666" s="19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</row>
    <row r="667">
      <c r="A667" s="145"/>
      <c r="B667" s="109" t="s">
        <v>329</v>
      </c>
      <c r="C667" s="112" t="s">
        <v>330</v>
      </c>
      <c r="D667" s="190" t="s">
        <v>7</v>
      </c>
      <c r="E667" s="190" t="s">
        <v>167</v>
      </c>
      <c r="F667" s="195"/>
      <c r="G667" s="195"/>
      <c r="H667" s="195"/>
      <c r="I667" s="195"/>
      <c r="J667" s="195"/>
      <c r="K667" s="195"/>
      <c r="L667" s="19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</row>
    <row r="668">
      <c r="A668" s="145"/>
      <c r="B668" s="109" t="s">
        <v>329</v>
      </c>
      <c r="C668" s="112" t="s">
        <v>330</v>
      </c>
      <c r="D668" s="190" t="s">
        <v>7</v>
      </c>
      <c r="E668" s="190" t="s">
        <v>20</v>
      </c>
      <c r="F668" s="195"/>
      <c r="G668" s="195"/>
      <c r="H668" s="195"/>
      <c r="I668" s="195"/>
      <c r="J668" s="195"/>
      <c r="K668" s="195"/>
      <c r="L668" s="19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</row>
    <row r="669">
      <c r="A669" s="64">
        <v>126.0</v>
      </c>
      <c r="B669" s="109" t="s">
        <v>331</v>
      </c>
      <c r="C669" s="112" t="s">
        <v>330</v>
      </c>
      <c r="D669" s="190" t="s">
        <v>4</v>
      </c>
      <c r="E669" s="190" t="s">
        <v>21</v>
      </c>
      <c r="F669" s="56">
        <v>53.0</v>
      </c>
      <c r="H669" s="64">
        <v>53.0</v>
      </c>
      <c r="I669" s="310"/>
      <c r="J669" s="310"/>
      <c r="K669" s="310"/>
      <c r="L669" s="310"/>
      <c r="M669" s="310"/>
      <c r="N669" s="310"/>
      <c r="O669" s="310"/>
      <c r="P669" s="310"/>
      <c r="Q669" s="310"/>
      <c r="R669" s="310"/>
      <c r="S669" s="310"/>
      <c r="T669" s="310"/>
      <c r="U669" s="310"/>
      <c r="V669" s="310"/>
      <c r="W669" s="310"/>
      <c r="X669" s="310"/>
      <c r="Y669" s="310"/>
    </row>
    <row r="670">
      <c r="A670" s="145"/>
      <c r="B670" s="109" t="s">
        <v>331</v>
      </c>
      <c r="C670" s="112" t="s">
        <v>330</v>
      </c>
      <c r="D670" s="190" t="s">
        <v>4</v>
      </c>
      <c r="E670" s="190" t="s">
        <v>13</v>
      </c>
      <c r="F670" s="195"/>
      <c r="G670" s="195"/>
      <c r="H670" s="195"/>
      <c r="I670" s="195"/>
      <c r="J670" s="195"/>
      <c r="K670" s="195"/>
      <c r="L670" s="19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</row>
    <row r="671">
      <c r="A671" s="145"/>
      <c r="B671" s="109" t="s">
        <v>331</v>
      </c>
      <c r="C671" s="112" t="s">
        <v>330</v>
      </c>
      <c r="D671" s="190" t="s">
        <v>4</v>
      </c>
      <c r="E671" s="149" t="s">
        <v>14</v>
      </c>
      <c r="F671" s="195"/>
      <c r="G671" s="195"/>
      <c r="H671" s="195"/>
      <c r="I671" s="195"/>
      <c r="J671" s="195"/>
      <c r="K671" s="195"/>
      <c r="L671" s="19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</row>
    <row r="672">
      <c r="A672" s="145"/>
      <c r="B672" s="109" t="s">
        <v>331</v>
      </c>
      <c r="C672" s="112" t="s">
        <v>330</v>
      </c>
      <c r="D672" s="190" t="s">
        <v>4</v>
      </c>
      <c r="E672" s="190" t="s">
        <v>15</v>
      </c>
      <c r="F672" s="195"/>
      <c r="G672" s="195"/>
      <c r="H672" s="195"/>
      <c r="I672" s="195"/>
      <c r="J672" s="195"/>
      <c r="K672" s="195"/>
      <c r="L672" s="19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</row>
    <row r="673">
      <c r="A673" s="145"/>
      <c r="B673" s="109" t="s">
        <v>331</v>
      </c>
      <c r="C673" s="112" t="s">
        <v>330</v>
      </c>
      <c r="D673" s="190" t="s">
        <v>4</v>
      </c>
      <c r="E673" s="190" t="s">
        <v>16</v>
      </c>
      <c r="F673" s="195"/>
      <c r="G673" s="195"/>
      <c r="H673" s="195"/>
      <c r="I673" s="195"/>
      <c r="J673" s="195"/>
      <c r="K673" s="195"/>
      <c r="L673" s="19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</row>
    <row r="674">
      <c r="B674" s="109" t="s">
        <v>331</v>
      </c>
      <c r="C674" s="112" t="s">
        <v>330</v>
      </c>
      <c r="D674" s="190" t="s">
        <v>4</v>
      </c>
      <c r="E674" s="190" t="s">
        <v>17</v>
      </c>
      <c r="F674" s="56"/>
    </row>
    <row r="675">
      <c r="B675" s="109" t="s">
        <v>331</v>
      </c>
      <c r="C675" s="112" t="s">
        <v>330</v>
      </c>
      <c r="D675" s="190" t="s">
        <v>4</v>
      </c>
      <c r="E675" s="190" t="s">
        <v>18</v>
      </c>
      <c r="F675" s="56"/>
    </row>
    <row r="676">
      <c r="B676" s="109" t="s">
        <v>331</v>
      </c>
      <c r="C676" s="112" t="s">
        <v>330</v>
      </c>
      <c r="D676" s="190" t="s">
        <v>4</v>
      </c>
      <c r="E676" s="190" t="s">
        <v>19</v>
      </c>
      <c r="F676" s="56"/>
    </row>
    <row r="677">
      <c r="B677" s="109" t="s">
        <v>331</v>
      </c>
      <c r="C677" s="112" t="s">
        <v>330</v>
      </c>
      <c r="D677" s="190" t="s">
        <v>4</v>
      </c>
      <c r="E677" s="190" t="s">
        <v>20</v>
      </c>
      <c r="F677" s="56"/>
    </row>
    <row r="678">
      <c r="B678" s="109" t="s">
        <v>331</v>
      </c>
      <c r="C678" s="112" t="s">
        <v>330</v>
      </c>
      <c r="D678" s="190" t="s">
        <v>7</v>
      </c>
      <c r="E678" s="190" t="s">
        <v>21</v>
      </c>
      <c r="F678" s="56"/>
    </row>
    <row r="679">
      <c r="B679" s="109" t="s">
        <v>331</v>
      </c>
      <c r="C679" s="112" t="s">
        <v>330</v>
      </c>
      <c r="D679" s="190" t="s">
        <v>7</v>
      </c>
      <c r="E679" s="190" t="s">
        <v>161</v>
      </c>
      <c r="F679" s="56"/>
    </row>
    <row r="680">
      <c r="B680" s="109" t="s">
        <v>331</v>
      </c>
      <c r="C680" s="112" t="s">
        <v>330</v>
      </c>
      <c r="D680" s="190" t="s">
        <v>7</v>
      </c>
      <c r="E680" s="190" t="s">
        <v>162</v>
      </c>
      <c r="F680" s="56"/>
    </row>
    <row r="681">
      <c r="B681" s="109" t="s">
        <v>331</v>
      </c>
      <c r="C681" s="112" t="s">
        <v>330</v>
      </c>
      <c r="D681" s="190" t="s">
        <v>7</v>
      </c>
      <c r="E681" s="190" t="s">
        <v>163</v>
      </c>
      <c r="F681" s="56"/>
    </row>
    <row r="682">
      <c r="B682" s="109" t="s">
        <v>331</v>
      </c>
      <c r="C682" s="112" t="s">
        <v>330</v>
      </c>
      <c r="D682" s="190" t="s">
        <v>7</v>
      </c>
      <c r="E682" s="190" t="s">
        <v>164</v>
      </c>
      <c r="F682" s="56"/>
    </row>
    <row r="683">
      <c r="A683" s="145"/>
      <c r="B683" s="109" t="s">
        <v>331</v>
      </c>
      <c r="C683" s="112" t="s">
        <v>330</v>
      </c>
      <c r="D683" s="190" t="s">
        <v>7</v>
      </c>
      <c r="E683" s="190" t="s">
        <v>165</v>
      </c>
      <c r="F683" s="195"/>
      <c r="G683" s="195"/>
      <c r="H683" s="195"/>
      <c r="I683" s="195"/>
      <c r="J683" s="195"/>
      <c r="K683" s="195"/>
      <c r="L683" s="19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</row>
    <row r="684">
      <c r="A684" s="145"/>
      <c r="B684" s="109" t="s">
        <v>331</v>
      </c>
      <c r="C684" s="112" t="s">
        <v>330</v>
      </c>
      <c r="D684" s="190" t="s">
        <v>7</v>
      </c>
      <c r="E684" s="190" t="s">
        <v>166</v>
      </c>
      <c r="F684" s="195"/>
      <c r="G684" s="195"/>
      <c r="H684" s="195"/>
      <c r="I684" s="195"/>
      <c r="J684" s="195"/>
      <c r="K684" s="195"/>
      <c r="L684" s="19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</row>
    <row r="685">
      <c r="A685" s="145"/>
      <c r="B685" s="109" t="s">
        <v>331</v>
      </c>
      <c r="C685" s="112" t="s">
        <v>330</v>
      </c>
      <c r="D685" s="190" t="s">
        <v>7</v>
      </c>
      <c r="E685" s="190" t="s">
        <v>167</v>
      </c>
      <c r="F685" s="195"/>
      <c r="G685" s="195"/>
      <c r="H685" s="195"/>
      <c r="I685" s="195"/>
      <c r="J685" s="195"/>
      <c r="K685" s="195"/>
      <c r="L685" s="19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</row>
    <row r="686">
      <c r="A686" s="145"/>
      <c r="B686" s="109" t="s">
        <v>331</v>
      </c>
      <c r="C686" s="112" t="s">
        <v>330</v>
      </c>
      <c r="D686" s="190" t="s">
        <v>7</v>
      </c>
      <c r="E686" s="190" t="s">
        <v>20</v>
      </c>
      <c r="F686" s="195"/>
      <c r="G686" s="195"/>
      <c r="H686" s="195"/>
      <c r="I686" s="195"/>
      <c r="J686" s="195"/>
      <c r="K686" s="195"/>
      <c r="L686" s="19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</row>
    <row r="687">
      <c r="A687" s="239">
        <v>127.0</v>
      </c>
      <c r="B687" s="109" t="s">
        <v>332</v>
      </c>
      <c r="C687" s="112" t="s">
        <v>330</v>
      </c>
      <c r="D687" s="190" t="s">
        <v>4</v>
      </c>
      <c r="E687" s="190" t="s">
        <v>21</v>
      </c>
      <c r="F687" s="56">
        <v>115.0</v>
      </c>
      <c r="H687" s="64">
        <v>115.0</v>
      </c>
      <c r="I687" s="320"/>
      <c r="J687" s="320"/>
      <c r="K687" s="320"/>
      <c r="L687" s="320"/>
      <c r="M687" s="320"/>
      <c r="N687" s="320"/>
      <c r="O687" s="320"/>
      <c r="P687" s="320"/>
      <c r="Q687" s="320"/>
      <c r="R687" s="320"/>
      <c r="S687" s="320"/>
      <c r="T687" s="320"/>
      <c r="U687" s="320"/>
      <c r="V687" s="320"/>
      <c r="W687" s="320"/>
      <c r="X687" s="320"/>
      <c r="Y687" s="320"/>
    </row>
    <row r="688">
      <c r="A688" s="145"/>
      <c r="B688" s="109" t="s">
        <v>332</v>
      </c>
      <c r="C688" s="112" t="s">
        <v>330</v>
      </c>
      <c r="D688" s="190" t="s">
        <v>4</v>
      </c>
      <c r="E688" s="190" t="s">
        <v>13</v>
      </c>
      <c r="F688" s="195"/>
      <c r="G688" s="195"/>
      <c r="H688" s="195"/>
      <c r="I688" s="195"/>
      <c r="J688" s="195"/>
      <c r="K688" s="195"/>
      <c r="L688" s="19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</row>
    <row r="689">
      <c r="A689" s="145"/>
      <c r="B689" s="109" t="s">
        <v>332</v>
      </c>
      <c r="C689" s="112" t="s">
        <v>330</v>
      </c>
      <c r="D689" s="190" t="s">
        <v>4</v>
      </c>
      <c r="E689" s="149" t="s">
        <v>14</v>
      </c>
      <c r="F689" s="195"/>
      <c r="G689" s="195"/>
      <c r="H689" s="195"/>
      <c r="I689" s="195"/>
      <c r="J689" s="195"/>
      <c r="K689" s="195"/>
      <c r="L689" s="19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</row>
    <row r="690">
      <c r="B690" s="109" t="s">
        <v>332</v>
      </c>
      <c r="C690" s="112" t="s">
        <v>330</v>
      </c>
      <c r="D690" s="190" t="s">
        <v>4</v>
      </c>
      <c r="E690" s="190" t="s">
        <v>15</v>
      </c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</row>
    <row r="691">
      <c r="B691" s="109" t="s">
        <v>332</v>
      </c>
      <c r="C691" s="112" t="s">
        <v>330</v>
      </c>
      <c r="D691" s="190" t="s">
        <v>4</v>
      </c>
      <c r="E691" s="190" t="s">
        <v>16</v>
      </c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</row>
    <row r="692">
      <c r="B692" s="109" t="s">
        <v>332</v>
      </c>
      <c r="C692" s="112" t="s">
        <v>330</v>
      </c>
      <c r="D692" s="190" t="s">
        <v>4</v>
      </c>
      <c r="E692" s="190" t="s">
        <v>17</v>
      </c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</row>
    <row r="693">
      <c r="B693" s="109" t="s">
        <v>332</v>
      </c>
      <c r="C693" s="112" t="s">
        <v>330</v>
      </c>
      <c r="D693" s="190" t="s">
        <v>4</v>
      </c>
      <c r="E693" s="190" t="s">
        <v>18</v>
      </c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</row>
    <row r="694">
      <c r="B694" s="109" t="s">
        <v>332</v>
      </c>
      <c r="C694" s="112" t="s">
        <v>330</v>
      </c>
      <c r="D694" s="190" t="s">
        <v>4</v>
      </c>
      <c r="E694" s="190" t="s">
        <v>19</v>
      </c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</row>
    <row r="695">
      <c r="B695" s="109" t="s">
        <v>332</v>
      </c>
      <c r="C695" s="112" t="s">
        <v>330</v>
      </c>
      <c r="D695" s="190" t="s">
        <v>4</v>
      </c>
      <c r="E695" s="190" t="s">
        <v>20</v>
      </c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</row>
    <row r="696">
      <c r="B696" s="109" t="s">
        <v>332</v>
      </c>
      <c r="C696" s="112" t="s">
        <v>330</v>
      </c>
      <c r="D696" s="190" t="s">
        <v>7</v>
      </c>
      <c r="E696" s="190" t="s">
        <v>21</v>
      </c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</row>
    <row r="697">
      <c r="B697" s="109" t="s">
        <v>332</v>
      </c>
      <c r="C697" s="112" t="s">
        <v>330</v>
      </c>
      <c r="D697" s="190" t="s">
        <v>7</v>
      </c>
      <c r="E697" s="190" t="s">
        <v>161</v>
      </c>
      <c r="F697" s="56"/>
    </row>
    <row r="698">
      <c r="B698" s="109" t="s">
        <v>332</v>
      </c>
      <c r="C698" s="112" t="s">
        <v>330</v>
      </c>
      <c r="D698" s="190" t="s">
        <v>7</v>
      </c>
      <c r="E698" s="190" t="s">
        <v>162</v>
      </c>
      <c r="F698" s="56"/>
    </row>
    <row r="699">
      <c r="B699" s="109" t="s">
        <v>332</v>
      </c>
      <c r="C699" s="112" t="s">
        <v>330</v>
      </c>
      <c r="D699" s="190" t="s">
        <v>7</v>
      </c>
      <c r="E699" s="190" t="s">
        <v>163</v>
      </c>
      <c r="F699" s="56"/>
    </row>
    <row r="700">
      <c r="B700" s="109" t="s">
        <v>332</v>
      </c>
      <c r="C700" s="112" t="s">
        <v>330</v>
      </c>
      <c r="D700" s="190" t="s">
        <v>7</v>
      </c>
      <c r="E700" s="190" t="s">
        <v>164</v>
      </c>
      <c r="F700" s="56"/>
    </row>
    <row r="701">
      <c r="B701" s="109" t="s">
        <v>332</v>
      </c>
      <c r="C701" s="112" t="s">
        <v>330</v>
      </c>
      <c r="D701" s="190" t="s">
        <v>7</v>
      </c>
      <c r="E701" s="190" t="s">
        <v>165</v>
      </c>
      <c r="F701" s="56"/>
    </row>
    <row r="702">
      <c r="B702" s="109" t="s">
        <v>332</v>
      </c>
      <c r="C702" s="112" t="s">
        <v>330</v>
      </c>
      <c r="D702" s="190" t="s">
        <v>7</v>
      </c>
      <c r="E702" s="190" t="s">
        <v>166</v>
      </c>
      <c r="F702" s="56"/>
    </row>
    <row r="703">
      <c r="B703" s="109" t="s">
        <v>332</v>
      </c>
      <c r="C703" s="112" t="s">
        <v>330</v>
      </c>
      <c r="D703" s="190" t="s">
        <v>7</v>
      </c>
      <c r="E703" s="190" t="s">
        <v>167</v>
      </c>
      <c r="F703" s="56"/>
    </row>
    <row r="704">
      <c r="B704" s="109" t="s">
        <v>332</v>
      </c>
      <c r="C704" s="112" t="s">
        <v>330</v>
      </c>
      <c r="D704" s="190" t="s">
        <v>7</v>
      </c>
      <c r="E704" s="190" t="s">
        <v>20</v>
      </c>
      <c r="F704" s="56"/>
    </row>
    <row r="705">
      <c r="A705" s="64">
        <v>128.0</v>
      </c>
      <c r="B705" s="109" t="s">
        <v>333</v>
      </c>
      <c r="C705" s="112" t="s">
        <v>334</v>
      </c>
      <c r="D705" s="190" t="s">
        <v>4</v>
      </c>
      <c r="E705" s="190" t="s">
        <v>21</v>
      </c>
      <c r="F705" s="56">
        <v>580.0</v>
      </c>
      <c r="H705" s="64">
        <v>580.0</v>
      </c>
      <c r="I705" s="310"/>
      <c r="J705" s="310"/>
      <c r="K705" s="310"/>
      <c r="L705" s="310"/>
      <c r="M705" s="310"/>
      <c r="N705" s="310"/>
      <c r="O705" s="310"/>
      <c r="P705" s="310"/>
      <c r="Q705" s="64">
        <v>0.0</v>
      </c>
      <c r="R705" s="310"/>
      <c r="S705" s="310"/>
      <c r="T705" s="310"/>
      <c r="U705" s="310"/>
      <c r="V705" s="310"/>
      <c r="W705" s="310"/>
      <c r="X705" s="310"/>
      <c r="Y705" s="310"/>
    </row>
    <row r="706">
      <c r="A706" s="145"/>
      <c r="B706" s="109" t="s">
        <v>333</v>
      </c>
      <c r="C706" s="112" t="s">
        <v>334</v>
      </c>
      <c r="D706" s="190" t="s">
        <v>4</v>
      </c>
      <c r="E706" s="190" t="s">
        <v>13</v>
      </c>
      <c r="F706" s="195"/>
      <c r="G706" s="195"/>
      <c r="H706" s="195"/>
      <c r="I706" s="195"/>
      <c r="J706" s="195"/>
      <c r="K706" s="195"/>
      <c r="L706" s="19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</row>
    <row r="707">
      <c r="A707" s="145"/>
      <c r="B707" s="109" t="s">
        <v>333</v>
      </c>
      <c r="C707" s="112" t="s">
        <v>334</v>
      </c>
      <c r="D707" s="190" t="s">
        <v>4</v>
      </c>
      <c r="E707" s="149" t="s">
        <v>14</v>
      </c>
      <c r="F707" s="195"/>
      <c r="G707" s="195"/>
      <c r="H707" s="195"/>
      <c r="I707" s="195"/>
      <c r="J707" s="195"/>
      <c r="K707" s="195"/>
      <c r="L707" s="19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</row>
    <row r="708">
      <c r="A708" s="145"/>
      <c r="B708" s="109" t="s">
        <v>333</v>
      </c>
      <c r="C708" s="112" t="s">
        <v>334</v>
      </c>
      <c r="D708" s="190" t="s">
        <v>4</v>
      </c>
      <c r="E708" s="190" t="s">
        <v>15</v>
      </c>
      <c r="F708" s="195"/>
      <c r="G708" s="195"/>
      <c r="H708" s="195"/>
      <c r="I708" s="195"/>
      <c r="J708" s="195"/>
      <c r="K708" s="195"/>
      <c r="L708" s="19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</row>
    <row r="709">
      <c r="A709" s="145"/>
      <c r="B709" s="109" t="s">
        <v>333</v>
      </c>
      <c r="C709" s="112" t="s">
        <v>334</v>
      </c>
      <c r="D709" s="190" t="s">
        <v>4</v>
      </c>
      <c r="E709" s="190" t="s">
        <v>16</v>
      </c>
      <c r="F709" s="195"/>
      <c r="G709" s="195"/>
      <c r="H709" s="195"/>
      <c r="I709" s="195"/>
      <c r="J709" s="195"/>
      <c r="K709" s="195"/>
      <c r="L709" s="19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</row>
    <row r="710">
      <c r="A710" s="145"/>
      <c r="B710" s="109" t="s">
        <v>333</v>
      </c>
      <c r="C710" s="112" t="s">
        <v>334</v>
      </c>
      <c r="D710" s="190" t="s">
        <v>4</v>
      </c>
      <c r="E710" s="190" t="s">
        <v>17</v>
      </c>
      <c r="F710" s="195"/>
      <c r="G710" s="195"/>
      <c r="H710" s="195"/>
      <c r="I710" s="195"/>
      <c r="J710" s="195"/>
      <c r="K710" s="195"/>
      <c r="L710" s="19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</row>
    <row r="711">
      <c r="A711" s="145"/>
      <c r="B711" s="109" t="s">
        <v>333</v>
      </c>
      <c r="C711" s="112" t="s">
        <v>334</v>
      </c>
      <c r="D711" s="190" t="s">
        <v>4</v>
      </c>
      <c r="E711" s="190" t="s">
        <v>18</v>
      </c>
      <c r="F711" s="195"/>
      <c r="G711" s="195"/>
      <c r="H711" s="195"/>
      <c r="I711" s="195"/>
      <c r="J711" s="195"/>
      <c r="K711" s="195"/>
      <c r="L711" s="19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</row>
    <row r="712">
      <c r="A712" s="145"/>
      <c r="B712" s="109" t="s">
        <v>333</v>
      </c>
      <c r="C712" s="112" t="s">
        <v>334</v>
      </c>
      <c r="D712" s="190" t="s">
        <v>4</v>
      </c>
      <c r="E712" s="190" t="s">
        <v>19</v>
      </c>
      <c r="F712" s="195"/>
      <c r="G712" s="195"/>
      <c r="H712" s="195"/>
      <c r="I712" s="195"/>
      <c r="J712" s="195"/>
      <c r="K712" s="195"/>
      <c r="L712" s="19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</row>
    <row r="713">
      <c r="A713" s="145"/>
      <c r="B713" s="109" t="s">
        <v>333</v>
      </c>
      <c r="C713" s="112" t="s">
        <v>334</v>
      </c>
      <c r="D713" s="190" t="s">
        <v>4</v>
      </c>
      <c r="E713" s="190" t="s">
        <v>20</v>
      </c>
      <c r="F713" s="195"/>
      <c r="G713" s="195"/>
      <c r="H713" s="195"/>
      <c r="I713" s="195"/>
      <c r="J713" s="195"/>
      <c r="K713" s="195"/>
      <c r="L713" s="19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</row>
    <row r="714">
      <c r="A714" s="145"/>
      <c r="B714" s="109" t="s">
        <v>333</v>
      </c>
      <c r="C714" s="112" t="s">
        <v>334</v>
      </c>
      <c r="D714" s="190" t="s">
        <v>7</v>
      </c>
      <c r="E714" s="190" t="s">
        <v>21</v>
      </c>
      <c r="F714" s="195">
        <v>0.0</v>
      </c>
      <c r="G714" s="195"/>
      <c r="H714" s="195"/>
      <c r="I714" s="195"/>
      <c r="J714" s="195"/>
      <c r="K714" s="195"/>
      <c r="L714" s="19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</row>
    <row r="715">
      <c r="A715" s="145"/>
      <c r="B715" s="109" t="s">
        <v>333</v>
      </c>
      <c r="C715" s="112" t="s">
        <v>334</v>
      </c>
      <c r="D715" s="190" t="s">
        <v>7</v>
      </c>
      <c r="E715" s="190" t="s">
        <v>161</v>
      </c>
      <c r="F715" s="195"/>
      <c r="G715" s="195"/>
      <c r="H715" s="195"/>
      <c r="I715" s="195"/>
      <c r="J715" s="195"/>
      <c r="K715" s="195"/>
      <c r="L715" s="19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</row>
    <row r="716">
      <c r="A716" s="145"/>
      <c r="B716" s="109" t="s">
        <v>333</v>
      </c>
      <c r="C716" s="112" t="s">
        <v>334</v>
      </c>
      <c r="D716" s="190" t="s">
        <v>7</v>
      </c>
      <c r="E716" s="190" t="s">
        <v>162</v>
      </c>
      <c r="F716" s="195"/>
      <c r="G716" s="195"/>
      <c r="H716" s="195"/>
      <c r="I716" s="195"/>
      <c r="J716" s="195"/>
      <c r="K716" s="195"/>
      <c r="L716" s="19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</row>
    <row r="717">
      <c r="A717" s="145"/>
      <c r="B717" s="109" t="s">
        <v>333</v>
      </c>
      <c r="C717" s="112" t="s">
        <v>334</v>
      </c>
      <c r="D717" s="190" t="s">
        <v>7</v>
      </c>
      <c r="E717" s="190" t="s">
        <v>163</v>
      </c>
      <c r="F717" s="195"/>
      <c r="G717" s="195"/>
      <c r="H717" s="195"/>
      <c r="I717" s="195"/>
      <c r="J717" s="195"/>
      <c r="K717" s="195"/>
      <c r="L717" s="19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</row>
    <row r="718">
      <c r="A718" s="145"/>
      <c r="B718" s="109" t="s">
        <v>333</v>
      </c>
      <c r="C718" s="112" t="s">
        <v>334</v>
      </c>
      <c r="D718" s="190" t="s">
        <v>7</v>
      </c>
      <c r="E718" s="190" t="s">
        <v>164</v>
      </c>
      <c r="F718" s="195"/>
      <c r="G718" s="195"/>
      <c r="H718" s="195"/>
      <c r="I718" s="195"/>
      <c r="J718" s="195"/>
      <c r="K718" s="195"/>
      <c r="L718" s="19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</row>
    <row r="719">
      <c r="A719" s="145"/>
      <c r="B719" s="109" t="s">
        <v>333</v>
      </c>
      <c r="C719" s="112" t="s">
        <v>334</v>
      </c>
      <c r="D719" s="190" t="s">
        <v>7</v>
      </c>
      <c r="E719" s="190" t="s">
        <v>165</v>
      </c>
      <c r="F719" s="195"/>
      <c r="G719" s="195"/>
      <c r="H719" s="195"/>
      <c r="I719" s="195"/>
      <c r="J719" s="195"/>
      <c r="K719" s="195"/>
      <c r="L719" s="19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</row>
    <row r="720">
      <c r="A720" s="145"/>
      <c r="B720" s="109" t="s">
        <v>333</v>
      </c>
      <c r="C720" s="112" t="s">
        <v>334</v>
      </c>
      <c r="D720" s="190" t="s">
        <v>7</v>
      </c>
      <c r="E720" s="190" t="s">
        <v>166</v>
      </c>
      <c r="F720" s="195"/>
      <c r="G720" s="195"/>
      <c r="H720" s="195"/>
      <c r="I720" s="195"/>
      <c r="J720" s="195"/>
      <c r="K720" s="195"/>
      <c r="L720" s="19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</row>
    <row r="721">
      <c r="A721" s="145"/>
      <c r="B721" s="109" t="s">
        <v>333</v>
      </c>
      <c r="C721" s="112" t="s">
        <v>334</v>
      </c>
      <c r="D721" s="190" t="s">
        <v>7</v>
      </c>
      <c r="E721" s="190" t="s">
        <v>167</v>
      </c>
      <c r="F721" s="195"/>
      <c r="G721" s="195"/>
      <c r="H721" s="195"/>
      <c r="I721" s="195"/>
      <c r="J721" s="195"/>
      <c r="K721" s="195"/>
      <c r="L721" s="19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</row>
    <row r="722">
      <c r="A722" s="145"/>
      <c r="B722" s="109" t="s">
        <v>333</v>
      </c>
      <c r="C722" s="112" t="s">
        <v>334</v>
      </c>
      <c r="D722" s="190" t="s">
        <v>7</v>
      </c>
      <c r="E722" s="190" t="s">
        <v>20</v>
      </c>
      <c r="F722" s="195"/>
      <c r="G722" s="195"/>
      <c r="H722" s="195"/>
      <c r="I722" s="195"/>
      <c r="J722" s="195"/>
      <c r="K722" s="195"/>
      <c r="L722" s="19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</row>
    <row r="723">
      <c r="A723" s="64">
        <v>129.0</v>
      </c>
      <c r="B723" s="109" t="s">
        <v>335</v>
      </c>
      <c r="C723" s="112" t="s">
        <v>334</v>
      </c>
      <c r="D723" s="190" t="s">
        <v>4</v>
      </c>
      <c r="E723" s="190" t="s">
        <v>21</v>
      </c>
      <c r="F723" s="56">
        <v>100.0</v>
      </c>
      <c r="H723" s="64">
        <v>100.0</v>
      </c>
      <c r="I723" s="310"/>
      <c r="J723" s="310"/>
      <c r="K723" s="310"/>
      <c r="L723" s="310"/>
      <c r="M723" s="310"/>
      <c r="N723" s="310"/>
      <c r="O723" s="310"/>
      <c r="P723" s="310"/>
      <c r="Q723" s="64">
        <v>700.0</v>
      </c>
      <c r="R723" s="310"/>
      <c r="S723" s="310"/>
      <c r="T723" s="310"/>
      <c r="U723" s="310"/>
      <c r="V723" s="310"/>
      <c r="W723" s="310"/>
      <c r="X723" s="310"/>
      <c r="Y723" s="310"/>
    </row>
    <row r="724">
      <c r="A724" s="145"/>
      <c r="B724" s="109" t="s">
        <v>335</v>
      </c>
      <c r="C724" s="112" t="s">
        <v>334</v>
      </c>
      <c r="D724" s="190" t="s">
        <v>4</v>
      </c>
      <c r="E724" s="190" t="s">
        <v>13</v>
      </c>
      <c r="F724" s="195"/>
      <c r="G724" s="195"/>
      <c r="H724" s="195"/>
      <c r="I724" s="195"/>
      <c r="J724" s="195"/>
      <c r="K724" s="195"/>
      <c r="L724" s="19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</row>
    <row r="725">
      <c r="A725" s="145"/>
      <c r="B725" s="109" t="s">
        <v>335</v>
      </c>
      <c r="C725" s="112" t="s">
        <v>334</v>
      </c>
      <c r="D725" s="190" t="s">
        <v>4</v>
      </c>
      <c r="E725" s="149" t="s">
        <v>14</v>
      </c>
      <c r="F725" s="195"/>
      <c r="G725" s="195"/>
      <c r="H725" s="195"/>
      <c r="I725" s="195"/>
      <c r="J725" s="195"/>
      <c r="K725" s="195"/>
      <c r="L725" s="19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</row>
    <row r="726">
      <c r="A726" s="145"/>
      <c r="B726" s="109" t="s">
        <v>335</v>
      </c>
      <c r="C726" s="112" t="s">
        <v>334</v>
      </c>
      <c r="D726" s="190" t="s">
        <v>4</v>
      </c>
      <c r="E726" s="190" t="s">
        <v>15</v>
      </c>
      <c r="F726" s="195"/>
      <c r="G726" s="195"/>
      <c r="H726" s="195"/>
      <c r="I726" s="195"/>
      <c r="J726" s="195"/>
      <c r="K726" s="195"/>
      <c r="L726" s="19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</row>
    <row r="727">
      <c r="A727" s="145"/>
      <c r="B727" s="109" t="s">
        <v>335</v>
      </c>
      <c r="C727" s="112" t="s">
        <v>334</v>
      </c>
      <c r="D727" s="190" t="s">
        <v>4</v>
      </c>
      <c r="E727" s="190" t="s">
        <v>16</v>
      </c>
      <c r="F727" s="195"/>
      <c r="G727" s="195"/>
      <c r="H727" s="195"/>
      <c r="I727" s="195"/>
      <c r="J727" s="195"/>
      <c r="K727" s="195"/>
      <c r="L727" s="19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</row>
    <row r="728">
      <c r="A728" s="145"/>
      <c r="B728" s="109" t="s">
        <v>335</v>
      </c>
      <c r="C728" s="112" t="s">
        <v>334</v>
      </c>
      <c r="D728" s="190" t="s">
        <v>4</v>
      </c>
      <c r="E728" s="190" t="s">
        <v>17</v>
      </c>
      <c r="F728" s="195"/>
      <c r="G728" s="195"/>
      <c r="H728" s="195"/>
      <c r="I728" s="195"/>
      <c r="J728" s="195"/>
      <c r="K728" s="195"/>
      <c r="L728" s="19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</row>
    <row r="729">
      <c r="A729" s="145"/>
      <c r="B729" s="109" t="s">
        <v>335</v>
      </c>
      <c r="C729" s="112" t="s">
        <v>334</v>
      </c>
      <c r="D729" s="190" t="s">
        <v>4</v>
      </c>
      <c r="E729" s="190" t="s">
        <v>18</v>
      </c>
      <c r="F729" s="195"/>
      <c r="G729" s="195"/>
      <c r="H729" s="195"/>
      <c r="I729" s="195"/>
      <c r="J729" s="195"/>
      <c r="K729" s="195"/>
      <c r="L729" s="19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</row>
    <row r="730">
      <c r="A730" s="145"/>
      <c r="B730" s="109" t="s">
        <v>335</v>
      </c>
      <c r="C730" s="112" t="s">
        <v>334</v>
      </c>
      <c r="D730" s="190" t="s">
        <v>4</v>
      </c>
      <c r="E730" s="190" t="s">
        <v>19</v>
      </c>
      <c r="F730" s="195"/>
      <c r="G730" s="195"/>
      <c r="H730" s="195"/>
      <c r="I730" s="195"/>
      <c r="J730" s="195"/>
      <c r="K730" s="195"/>
      <c r="L730" s="19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</row>
    <row r="731">
      <c r="A731" s="145"/>
      <c r="B731" s="109" t="s">
        <v>335</v>
      </c>
      <c r="C731" s="112" t="s">
        <v>334</v>
      </c>
      <c r="D731" s="190" t="s">
        <v>4</v>
      </c>
      <c r="E731" s="190" t="s">
        <v>20</v>
      </c>
      <c r="F731" s="195"/>
      <c r="G731" s="195"/>
      <c r="H731" s="195"/>
      <c r="I731" s="195"/>
      <c r="J731" s="195"/>
      <c r="K731" s="195"/>
      <c r="L731" s="19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</row>
    <row r="732">
      <c r="A732" s="145"/>
      <c r="B732" s="109" t="s">
        <v>335</v>
      </c>
      <c r="C732" s="112" t="s">
        <v>334</v>
      </c>
      <c r="D732" s="190" t="s">
        <v>7</v>
      </c>
      <c r="E732" s="190" t="s">
        <v>21</v>
      </c>
      <c r="F732" s="195">
        <v>700.0</v>
      </c>
      <c r="G732" s="195"/>
      <c r="H732" s="195"/>
      <c r="I732" s="195"/>
      <c r="J732" s="195"/>
      <c r="K732" s="195"/>
      <c r="L732" s="19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</row>
    <row r="733">
      <c r="A733" s="145"/>
      <c r="B733" s="109" t="s">
        <v>335</v>
      </c>
      <c r="C733" s="112" t="s">
        <v>334</v>
      </c>
      <c r="D733" s="190" t="s">
        <v>7</v>
      </c>
      <c r="E733" s="190" t="s">
        <v>161</v>
      </c>
      <c r="F733" s="195"/>
      <c r="G733" s="195"/>
      <c r="H733" s="195"/>
      <c r="I733" s="195"/>
      <c r="J733" s="195"/>
      <c r="K733" s="195"/>
      <c r="L733" s="19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</row>
    <row r="734">
      <c r="A734" s="145"/>
      <c r="B734" s="109" t="s">
        <v>335</v>
      </c>
      <c r="C734" s="112" t="s">
        <v>334</v>
      </c>
      <c r="D734" s="190" t="s">
        <v>7</v>
      </c>
      <c r="E734" s="190" t="s">
        <v>162</v>
      </c>
      <c r="F734" s="195"/>
      <c r="G734" s="195"/>
      <c r="H734" s="195"/>
      <c r="I734" s="195"/>
      <c r="J734" s="195"/>
      <c r="K734" s="195"/>
      <c r="L734" s="19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</row>
    <row r="735">
      <c r="A735" s="145"/>
      <c r="B735" s="109" t="s">
        <v>335</v>
      </c>
      <c r="C735" s="112" t="s">
        <v>334</v>
      </c>
      <c r="D735" s="190" t="s">
        <v>7</v>
      </c>
      <c r="E735" s="190" t="s">
        <v>163</v>
      </c>
      <c r="F735" s="195"/>
      <c r="G735" s="195"/>
      <c r="H735" s="195"/>
      <c r="I735" s="195"/>
      <c r="J735" s="195"/>
      <c r="K735" s="195"/>
      <c r="L735" s="19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</row>
    <row r="736">
      <c r="A736" s="145"/>
      <c r="B736" s="109" t="s">
        <v>335</v>
      </c>
      <c r="C736" s="112" t="s">
        <v>334</v>
      </c>
      <c r="D736" s="190" t="s">
        <v>7</v>
      </c>
      <c r="E736" s="190" t="s">
        <v>164</v>
      </c>
      <c r="F736" s="195"/>
      <c r="G736" s="195"/>
      <c r="H736" s="195"/>
      <c r="I736" s="195"/>
      <c r="J736" s="195"/>
      <c r="K736" s="195"/>
      <c r="L736" s="19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</row>
    <row r="737">
      <c r="A737" s="145"/>
      <c r="B737" s="109" t="s">
        <v>335</v>
      </c>
      <c r="C737" s="112" t="s">
        <v>334</v>
      </c>
      <c r="D737" s="190" t="s">
        <v>7</v>
      </c>
      <c r="E737" s="190" t="s">
        <v>165</v>
      </c>
      <c r="F737" s="195"/>
      <c r="G737" s="195"/>
      <c r="H737" s="195"/>
      <c r="I737" s="195"/>
      <c r="J737" s="195"/>
      <c r="K737" s="195"/>
      <c r="L737" s="19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</row>
    <row r="738">
      <c r="B738" s="109" t="s">
        <v>335</v>
      </c>
      <c r="C738" s="112" t="s">
        <v>334</v>
      </c>
      <c r="D738" s="190" t="s">
        <v>7</v>
      </c>
      <c r="E738" s="190" t="s">
        <v>166</v>
      </c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</row>
    <row r="739">
      <c r="B739" s="109" t="s">
        <v>335</v>
      </c>
      <c r="C739" s="112" t="s">
        <v>334</v>
      </c>
      <c r="D739" s="190" t="s">
        <v>7</v>
      </c>
      <c r="E739" s="190" t="s">
        <v>167</v>
      </c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</row>
    <row r="740">
      <c r="B740" s="109" t="s">
        <v>335</v>
      </c>
      <c r="C740" s="112" t="s">
        <v>334</v>
      </c>
      <c r="D740" s="190" t="s">
        <v>7</v>
      </c>
      <c r="E740" s="190" t="s">
        <v>20</v>
      </c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</row>
    <row r="741">
      <c r="A741" s="64">
        <v>130.0</v>
      </c>
      <c r="B741" s="109" t="s">
        <v>336</v>
      </c>
      <c r="C741" s="112" t="s">
        <v>337</v>
      </c>
      <c r="D741" s="190" t="s">
        <v>4</v>
      </c>
      <c r="E741" s="190" t="s">
        <v>21</v>
      </c>
      <c r="F741" s="56">
        <v>210.0</v>
      </c>
      <c r="H741" s="64">
        <v>210.0</v>
      </c>
      <c r="I741" s="310"/>
      <c r="J741" s="310"/>
      <c r="K741" s="310"/>
      <c r="L741" s="310"/>
      <c r="M741" s="310"/>
      <c r="N741" s="310"/>
      <c r="O741" s="310"/>
      <c r="P741" s="310"/>
      <c r="Q741" s="64">
        <v>1020.0</v>
      </c>
      <c r="R741" s="310"/>
      <c r="S741" s="310"/>
      <c r="T741" s="310"/>
      <c r="U741" s="310"/>
      <c r="V741" s="310"/>
      <c r="W741" s="310"/>
      <c r="X741" s="310"/>
      <c r="Y741" s="310"/>
    </row>
    <row r="742">
      <c r="B742" s="109" t="s">
        <v>336</v>
      </c>
      <c r="C742" s="112" t="s">
        <v>337</v>
      </c>
      <c r="D742" s="190" t="s">
        <v>4</v>
      </c>
      <c r="E742" s="190" t="s">
        <v>13</v>
      </c>
      <c r="F742" s="56"/>
    </row>
    <row r="743">
      <c r="B743" s="109" t="s">
        <v>336</v>
      </c>
      <c r="C743" s="112" t="s">
        <v>337</v>
      </c>
      <c r="D743" s="190" t="s">
        <v>4</v>
      </c>
      <c r="E743" s="149" t="s">
        <v>14</v>
      </c>
      <c r="F743" s="56"/>
    </row>
    <row r="744">
      <c r="B744" s="109" t="s">
        <v>336</v>
      </c>
      <c r="C744" s="112" t="s">
        <v>337</v>
      </c>
      <c r="D744" s="190" t="s">
        <v>4</v>
      </c>
      <c r="E744" s="190" t="s">
        <v>15</v>
      </c>
      <c r="F744" s="56"/>
    </row>
    <row r="745">
      <c r="A745" s="145"/>
      <c r="B745" s="109" t="s">
        <v>336</v>
      </c>
      <c r="C745" s="112" t="s">
        <v>337</v>
      </c>
      <c r="D745" s="190" t="s">
        <v>4</v>
      </c>
      <c r="E745" s="190" t="s">
        <v>16</v>
      </c>
      <c r="F745" s="195"/>
      <c r="G745" s="195"/>
      <c r="H745" s="195"/>
      <c r="I745" s="195"/>
      <c r="J745" s="195"/>
      <c r="K745" s="195"/>
      <c r="L745" s="19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</row>
    <row r="746">
      <c r="A746" s="145"/>
      <c r="B746" s="109" t="s">
        <v>336</v>
      </c>
      <c r="C746" s="112" t="s">
        <v>337</v>
      </c>
      <c r="D746" s="190" t="s">
        <v>4</v>
      </c>
      <c r="E746" s="190" t="s">
        <v>17</v>
      </c>
      <c r="F746" s="195"/>
      <c r="G746" s="195"/>
      <c r="H746" s="195"/>
      <c r="I746" s="195"/>
      <c r="J746" s="195"/>
      <c r="K746" s="195"/>
      <c r="L746" s="19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</row>
    <row r="747">
      <c r="A747" s="145"/>
      <c r="B747" s="109" t="s">
        <v>336</v>
      </c>
      <c r="C747" s="112" t="s">
        <v>337</v>
      </c>
      <c r="D747" s="190" t="s">
        <v>4</v>
      </c>
      <c r="E747" s="190" t="s">
        <v>18</v>
      </c>
      <c r="F747" s="195"/>
      <c r="G747" s="195"/>
      <c r="H747" s="195"/>
      <c r="I747" s="195"/>
      <c r="J747" s="195"/>
      <c r="K747" s="195"/>
      <c r="L747" s="19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</row>
    <row r="748">
      <c r="A748" s="145"/>
      <c r="B748" s="109" t="s">
        <v>336</v>
      </c>
      <c r="C748" s="112" t="s">
        <v>337</v>
      </c>
      <c r="D748" s="190" t="s">
        <v>4</v>
      </c>
      <c r="E748" s="190" t="s">
        <v>19</v>
      </c>
      <c r="F748" s="195"/>
      <c r="G748" s="195"/>
      <c r="H748" s="195"/>
      <c r="I748" s="195"/>
      <c r="J748" s="195"/>
      <c r="K748" s="195"/>
      <c r="L748" s="19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</row>
    <row r="749">
      <c r="A749" s="145"/>
      <c r="B749" s="109" t="s">
        <v>336</v>
      </c>
      <c r="C749" s="112" t="s">
        <v>337</v>
      </c>
      <c r="D749" s="190" t="s">
        <v>4</v>
      </c>
      <c r="E749" s="190" t="s">
        <v>20</v>
      </c>
      <c r="F749" s="195"/>
      <c r="G749" s="195"/>
      <c r="H749" s="195"/>
      <c r="I749" s="195"/>
      <c r="J749" s="195"/>
      <c r="K749" s="195"/>
      <c r="L749" s="19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</row>
    <row r="750">
      <c r="A750" s="145"/>
      <c r="B750" s="109" t="s">
        <v>336</v>
      </c>
      <c r="C750" s="112" t="s">
        <v>337</v>
      </c>
      <c r="D750" s="190" t="s">
        <v>7</v>
      </c>
      <c r="E750" s="190" t="s">
        <v>21</v>
      </c>
      <c r="F750" s="195">
        <v>1020.0</v>
      </c>
      <c r="G750" s="195"/>
      <c r="H750" s="195"/>
      <c r="I750" s="195"/>
      <c r="J750" s="195"/>
      <c r="K750" s="195"/>
      <c r="L750" s="19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</row>
    <row r="751">
      <c r="A751" s="145"/>
      <c r="B751" s="109" t="s">
        <v>336</v>
      </c>
      <c r="C751" s="112" t="s">
        <v>337</v>
      </c>
      <c r="D751" s="190" t="s">
        <v>7</v>
      </c>
      <c r="E751" s="190" t="s">
        <v>161</v>
      </c>
      <c r="F751" s="195"/>
      <c r="G751" s="195"/>
      <c r="H751" s="195"/>
      <c r="I751" s="195"/>
      <c r="J751" s="195"/>
      <c r="K751" s="195"/>
      <c r="L751" s="19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</row>
    <row r="752">
      <c r="A752" s="145"/>
      <c r="B752" s="109" t="s">
        <v>336</v>
      </c>
      <c r="C752" s="112" t="s">
        <v>337</v>
      </c>
      <c r="D752" s="190" t="s">
        <v>7</v>
      </c>
      <c r="E752" s="190" t="s">
        <v>162</v>
      </c>
      <c r="F752" s="195"/>
      <c r="G752" s="195"/>
      <c r="H752" s="195"/>
      <c r="I752" s="195"/>
      <c r="J752" s="195"/>
      <c r="K752" s="195"/>
      <c r="L752" s="19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</row>
    <row r="753">
      <c r="A753" s="145"/>
      <c r="B753" s="109" t="s">
        <v>336</v>
      </c>
      <c r="C753" s="112" t="s">
        <v>337</v>
      </c>
      <c r="D753" s="190" t="s">
        <v>7</v>
      </c>
      <c r="E753" s="190" t="s">
        <v>163</v>
      </c>
      <c r="F753" s="195"/>
      <c r="G753" s="195"/>
      <c r="H753" s="195"/>
      <c r="I753" s="195"/>
      <c r="J753" s="195"/>
      <c r="K753" s="195"/>
      <c r="L753" s="19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</row>
    <row r="754">
      <c r="A754" s="145"/>
      <c r="B754" s="109" t="s">
        <v>336</v>
      </c>
      <c r="C754" s="112" t="s">
        <v>337</v>
      </c>
      <c r="D754" s="190" t="s">
        <v>7</v>
      </c>
      <c r="E754" s="190" t="s">
        <v>164</v>
      </c>
      <c r="F754" s="195"/>
      <c r="G754" s="195"/>
      <c r="H754" s="195"/>
      <c r="I754" s="195"/>
      <c r="J754" s="195"/>
      <c r="K754" s="195"/>
      <c r="L754" s="19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</row>
    <row r="755">
      <c r="A755" s="145"/>
      <c r="B755" s="109" t="s">
        <v>336</v>
      </c>
      <c r="C755" s="112" t="s">
        <v>337</v>
      </c>
      <c r="D755" s="190" t="s">
        <v>7</v>
      </c>
      <c r="E755" s="190" t="s">
        <v>165</v>
      </c>
      <c r="F755" s="195"/>
      <c r="G755" s="195"/>
      <c r="H755" s="195"/>
      <c r="I755" s="195"/>
      <c r="J755" s="195"/>
      <c r="K755" s="195"/>
      <c r="L755" s="19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</row>
    <row r="756">
      <c r="A756" s="145"/>
      <c r="B756" s="109" t="s">
        <v>336</v>
      </c>
      <c r="C756" s="112" t="s">
        <v>337</v>
      </c>
      <c r="D756" s="190" t="s">
        <v>7</v>
      </c>
      <c r="E756" s="190" t="s">
        <v>166</v>
      </c>
      <c r="F756" s="195"/>
      <c r="G756" s="195"/>
      <c r="H756" s="195"/>
      <c r="I756" s="195"/>
      <c r="J756" s="195"/>
      <c r="K756" s="195"/>
      <c r="L756" s="19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</row>
    <row r="757">
      <c r="A757" s="219"/>
      <c r="B757" s="109" t="s">
        <v>336</v>
      </c>
      <c r="C757" s="112" t="s">
        <v>337</v>
      </c>
      <c r="D757" s="190" t="s">
        <v>7</v>
      </c>
      <c r="E757" s="190" t="s">
        <v>167</v>
      </c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</row>
    <row r="758">
      <c r="A758" s="145"/>
      <c r="B758" s="109" t="s">
        <v>336</v>
      </c>
      <c r="C758" s="112" t="s">
        <v>337</v>
      </c>
      <c r="D758" s="190" t="s">
        <v>7</v>
      </c>
      <c r="E758" s="190" t="s">
        <v>20</v>
      </c>
      <c r="F758" s="195"/>
      <c r="G758" s="195"/>
      <c r="H758" s="195"/>
      <c r="I758" s="195"/>
      <c r="J758" s="195"/>
      <c r="K758" s="195"/>
      <c r="L758" s="19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</row>
    <row r="759">
      <c r="A759" s="64">
        <v>131.0</v>
      </c>
      <c r="B759" s="109" t="s">
        <v>338</v>
      </c>
      <c r="C759" s="112" t="s">
        <v>337</v>
      </c>
      <c r="D759" s="190" t="s">
        <v>4</v>
      </c>
      <c r="E759" s="190" t="s">
        <v>21</v>
      </c>
      <c r="F759" s="56">
        <v>115.0</v>
      </c>
      <c r="H759" s="64">
        <v>115.0</v>
      </c>
      <c r="I759" s="310"/>
      <c r="J759" s="310"/>
      <c r="K759" s="310"/>
      <c r="L759" s="310"/>
      <c r="M759" s="310"/>
      <c r="N759" s="310"/>
      <c r="O759" s="310"/>
      <c r="P759" s="310"/>
      <c r="Q759" s="64">
        <v>2200.0</v>
      </c>
      <c r="R759" s="310"/>
      <c r="S759" s="310"/>
      <c r="T759" s="310"/>
      <c r="U759" s="310"/>
      <c r="V759" s="310"/>
      <c r="W759" s="310"/>
      <c r="X759" s="310"/>
      <c r="Y759" s="310"/>
    </row>
    <row r="760">
      <c r="A760" s="145"/>
      <c r="B760" s="109" t="s">
        <v>338</v>
      </c>
      <c r="C760" s="112" t="s">
        <v>337</v>
      </c>
      <c r="D760" s="190" t="s">
        <v>4</v>
      </c>
      <c r="E760" s="190" t="s">
        <v>13</v>
      </c>
      <c r="F760" s="195"/>
      <c r="G760" s="195"/>
      <c r="H760" s="195"/>
      <c r="I760" s="195"/>
      <c r="J760" s="195"/>
      <c r="K760" s="195"/>
      <c r="L760" s="19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</row>
    <row r="761">
      <c r="B761" s="109" t="s">
        <v>338</v>
      </c>
      <c r="C761" s="112" t="s">
        <v>337</v>
      </c>
      <c r="D761" s="190" t="s">
        <v>4</v>
      </c>
      <c r="E761" s="149" t="s">
        <v>14</v>
      </c>
      <c r="F761" s="56"/>
    </row>
    <row r="762">
      <c r="B762" s="109" t="s">
        <v>338</v>
      </c>
      <c r="C762" s="112" t="s">
        <v>337</v>
      </c>
      <c r="D762" s="190" t="s">
        <v>4</v>
      </c>
      <c r="E762" s="190" t="s">
        <v>15</v>
      </c>
      <c r="F762" s="56"/>
    </row>
    <row r="763">
      <c r="B763" s="109" t="s">
        <v>338</v>
      </c>
      <c r="C763" s="112" t="s">
        <v>337</v>
      </c>
      <c r="D763" s="190" t="s">
        <v>4</v>
      </c>
      <c r="E763" s="190" t="s">
        <v>16</v>
      </c>
      <c r="F763" s="56"/>
    </row>
    <row r="764">
      <c r="A764" s="145"/>
      <c r="B764" s="109" t="s">
        <v>338</v>
      </c>
      <c r="C764" s="112" t="s">
        <v>337</v>
      </c>
      <c r="D764" s="190" t="s">
        <v>4</v>
      </c>
      <c r="E764" s="190" t="s">
        <v>17</v>
      </c>
      <c r="F764" s="195"/>
      <c r="G764" s="195"/>
      <c r="H764" s="195"/>
      <c r="I764" s="195"/>
      <c r="J764" s="195"/>
      <c r="K764" s="195"/>
      <c r="L764" s="19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</row>
    <row r="765">
      <c r="A765" s="145"/>
      <c r="B765" s="109" t="s">
        <v>338</v>
      </c>
      <c r="C765" s="112" t="s">
        <v>337</v>
      </c>
      <c r="D765" s="190" t="s">
        <v>4</v>
      </c>
      <c r="E765" s="190" t="s">
        <v>18</v>
      </c>
      <c r="F765" s="195"/>
      <c r="G765" s="195"/>
      <c r="H765" s="195"/>
      <c r="I765" s="195"/>
      <c r="J765" s="195"/>
      <c r="K765" s="195"/>
      <c r="L765" s="19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</row>
    <row r="766">
      <c r="A766" s="145"/>
      <c r="B766" s="109" t="s">
        <v>338</v>
      </c>
      <c r="C766" s="112" t="s">
        <v>337</v>
      </c>
      <c r="D766" s="190" t="s">
        <v>4</v>
      </c>
      <c r="E766" s="190" t="s">
        <v>19</v>
      </c>
      <c r="F766" s="195"/>
      <c r="G766" s="195"/>
      <c r="H766" s="195"/>
      <c r="I766" s="195"/>
      <c r="J766" s="195"/>
      <c r="K766" s="195"/>
      <c r="L766" s="19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</row>
    <row r="767">
      <c r="A767" s="145"/>
      <c r="B767" s="109" t="s">
        <v>338</v>
      </c>
      <c r="C767" s="112" t="s">
        <v>337</v>
      </c>
      <c r="D767" s="190" t="s">
        <v>4</v>
      </c>
      <c r="E767" s="190" t="s">
        <v>20</v>
      </c>
      <c r="F767" s="195"/>
      <c r="G767" s="195"/>
      <c r="H767" s="195"/>
      <c r="I767" s="195"/>
      <c r="J767" s="195"/>
      <c r="K767" s="195"/>
      <c r="L767" s="19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</row>
    <row r="768">
      <c r="A768" s="145"/>
      <c r="B768" s="109" t="s">
        <v>338</v>
      </c>
      <c r="C768" s="112" t="s">
        <v>337</v>
      </c>
      <c r="D768" s="190" t="s">
        <v>7</v>
      </c>
      <c r="E768" s="190" t="s">
        <v>21</v>
      </c>
      <c r="F768" s="195">
        <v>2200.0</v>
      </c>
      <c r="G768" s="195"/>
      <c r="H768" s="195"/>
      <c r="I768" s="195"/>
      <c r="J768" s="195"/>
      <c r="K768" s="195"/>
      <c r="L768" s="19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</row>
    <row r="769">
      <c r="A769" s="145"/>
      <c r="B769" s="109" t="s">
        <v>338</v>
      </c>
      <c r="C769" s="112" t="s">
        <v>337</v>
      </c>
      <c r="D769" s="190" t="s">
        <v>7</v>
      </c>
      <c r="E769" s="190" t="s">
        <v>161</v>
      </c>
      <c r="F769" s="195"/>
      <c r="G769" s="195"/>
      <c r="H769" s="195"/>
      <c r="I769" s="195"/>
      <c r="J769" s="195"/>
      <c r="K769" s="195"/>
      <c r="L769" s="19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</row>
    <row r="770">
      <c r="A770" s="145"/>
      <c r="B770" s="109" t="s">
        <v>338</v>
      </c>
      <c r="C770" s="112" t="s">
        <v>337</v>
      </c>
      <c r="D770" s="190" t="s">
        <v>7</v>
      </c>
      <c r="E770" s="190" t="s">
        <v>162</v>
      </c>
      <c r="F770" s="195"/>
      <c r="G770" s="195"/>
      <c r="H770" s="195"/>
      <c r="I770" s="195"/>
      <c r="J770" s="195"/>
      <c r="K770" s="195"/>
      <c r="L770" s="19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</row>
    <row r="771">
      <c r="A771" s="145"/>
      <c r="B771" s="109" t="s">
        <v>338</v>
      </c>
      <c r="C771" s="112" t="s">
        <v>337</v>
      </c>
      <c r="D771" s="190" t="s">
        <v>7</v>
      </c>
      <c r="E771" s="190" t="s">
        <v>163</v>
      </c>
      <c r="F771" s="195"/>
      <c r="G771" s="195"/>
      <c r="H771" s="195"/>
      <c r="I771" s="195"/>
      <c r="J771" s="195"/>
      <c r="K771" s="195"/>
      <c r="L771" s="19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</row>
    <row r="772">
      <c r="A772" s="145"/>
      <c r="B772" s="109" t="s">
        <v>338</v>
      </c>
      <c r="C772" s="112" t="s">
        <v>337</v>
      </c>
      <c r="D772" s="190" t="s">
        <v>7</v>
      </c>
      <c r="E772" s="190" t="s">
        <v>164</v>
      </c>
      <c r="F772" s="195"/>
      <c r="G772" s="195"/>
      <c r="H772" s="195"/>
      <c r="I772" s="195"/>
      <c r="J772" s="195"/>
      <c r="K772" s="195"/>
      <c r="L772" s="19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</row>
    <row r="773">
      <c r="A773" s="145"/>
      <c r="B773" s="109" t="s">
        <v>338</v>
      </c>
      <c r="C773" s="112" t="s">
        <v>337</v>
      </c>
      <c r="D773" s="190" t="s">
        <v>7</v>
      </c>
      <c r="E773" s="190" t="s">
        <v>165</v>
      </c>
      <c r="F773" s="195"/>
      <c r="G773" s="195"/>
      <c r="H773" s="195"/>
      <c r="I773" s="195"/>
      <c r="J773" s="195"/>
      <c r="K773" s="195"/>
      <c r="L773" s="19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</row>
    <row r="774">
      <c r="A774" s="145"/>
      <c r="B774" s="109" t="s">
        <v>338</v>
      </c>
      <c r="C774" s="112" t="s">
        <v>337</v>
      </c>
      <c r="D774" s="190" t="s">
        <v>7</v>
      </c>
      <c r="E774" s="190" t="s">
        <v>166</v>
      </c>
      <c r="F774" s="195"/>
      <c r="G774" s="195"/>
      <c r="H774" s="195"/>
      <c r="I774" s="195"/>
      <c r="J774" s="195"/>
      <c r="K774" s="195"/>
      <c r="L774" s="19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</row>
    <row r="775">
      <c r="A775" s="219"/>
      <c r="B775" s="109" t="s">
        <v>338</v>
      </c>
      <c r="C775" s="112" t="s">
        <v>337</v>
      </c>
      <c r="D775" s="190" t="s">
        <v>7</v>
      </c>
      <c r="E775" s="190" t="s">
        <v>167</v>
      </c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</row>
    <row r="776">
      <c r="B776" s="109" t="s">
        <v>338</v>
      </c>
      <c r="C776" s="112" t="s">
        <v>337</v>
      </c>
      <c r="D776" s="190" t="s">
        <v>7</v>
      </c>
      <c r="E776" s="190" t="s">
        <v>20</v>
      </c>
      <c r="F776" s="56"/>
    </row>
    <row r="777">
      <c r="A777" s="64">
        <v>132.0</v>
      </c>
      <c r="B777" s="109" t="s">
        <v>339</v>
      </c>
      <c r="C777" s="112" t="s">
        <v>337</v>
      </c>
      <c r="D777" s="190" t="s">
        <v>4</v>
      </c>
      <c r="E777" s="190" t="s">
        <v>21</v>
      </c>
      <c r="F777" s="56">
        <v>100.0</v>
      </c>
      <c r="H777" s="64">
        <v>100.0</v>
      </c>
      <c r="I777" s="310"/>
      <c r="J777" s="310"/>
      <c r="K777" s="310"/>
      <c r="L777" s="310"/>
      <c r="M777" s="310"/>
      <c r="N777" s="310"/>
      <c r="O777" s="310"/>
      <c r="P777" s="310"/>
      <c r="Q777" s="64">
        <v>390.0</v>
      </c>
      <c r="R777" s="310"/>
      <c r="S777" s="310"/>
      <c r="T777" s="310"/>
      <c r="U777" s="310"/>
      <c r="V777" s="310"/>
      <c r="W777" s="310"/>
      <c r="X777" s="310"/>
      <c r="Y777" s="310"/>
    </row>
    <row r="778">
      <c r="A778" s="145"/>
      <c r="B778" s="109" t="s">
        <v>339</v>
      </c>
      <c r="C778" s="112" t="s">
        <v>337</v>
      </c>
      <c r="D778" s="190" t="s">
        <v>4</v>
      </c>
      <c r="E778" s="190" t="s">
        <v>13</v>
      </c>
      <c r="F778" s="195"/>
      <c r="G778" s="195"/>
      <c r="H778" s="195"/>
      <c r="I778" s="195"/>
      <c r="J778" s="195"/>
      <c r="K778" s="195"/>
      <c r="L778" s="19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</row>
    <row r="779">
      <c r="A779" s="145"/>
      <c r="B779" s="109" t="s">
        <v>339</v>
      </c>
      <c r="C779" s="112" t="s">
        <v>337</v>
      </c>
      <c r="D779" s="190" t="s">
        <v>4</v>
      </c>
      <c r="E779" s="149" t="s">
        <v>14</v>
      </c>
      <c r="F779" s="195"/>
      <c r="G779" s="195"/>
      <c r="H779" s="195"/>
      <c r="I779" s="195"/>
      <c r="J779" s="195"/>
      <c r="K779" s="195"/>
      <c r="L779" s="19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</row>
    <row r="780">
      <c r="A780" s="145"/>
      <c r="B780" s="109" t="s">
        <v>339</v>
      </c>
      <c r="C780" s="112" t="s">
        <v>337</v>
      </c>
      <c r="D780" s="190" t="s">
        <v>4</v>
      </c>
      <c r="E780" s="190" t="s">
        <v>15</v>
      </c>
      <c r="F780" s="195"/>
      <c r="G780" s="195"/>
      <c r="H780" s="195"/>
      <c r="I780" s="195"/>
      <c r="J780" s="195"/>
      <c r="K780" s="195"/>
      <c r="L780" s="19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</row>
    <row r="781">
      <c r="A781" s="145"/>
      <c r="B781" s="109" t="s">
        <v>339</v>
      </c>
      <c r="C781" s="112" t="s">
        <v>337</v>
      </c>
      <c r="D781" s="190" t="s">
        <v>4</v>
      </c>
      <c r="E781" s="190" t="s">
        <v>16</v>
      </c>
      <c r="F781" s="195"/>
      <c r="G781" s="195"/>
      <c r="H781" s="195"/>
      <c r="I781" s="195"/>
      <c r="J781" s="195"/>
      <c r="K781" s="195"/>
      <c r="L781" s="19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</row>
    <row r="782">
      <c r="A782" s="145"/>
      <c r="B782" s="109" t="s">
        <v>339</v>
      </c>
      <c r="C782" s="112" t="s">
        <v>337</v>
      </c>
      <c r="D782" s="190" t="s">
        <v>4</v>
      </c>
      <c r="E782" s="190" t="s">
        <v>17</v>
      </c>
      <c r="F782" s="195"/>
      <c r="G782" s="195"/>
      <c r="H782" s="195"/>
      <c r="I782" s="195"/>
      <c r="J782" s="195"/>
      <c r="K782" s="195"/>
      <c r="L782" s="19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</row>
    <row r="783">
      <c r="A783" s="145"/>
      <c r="B783" s="109" t="s">
        <v>339</v>
      </c>
      <c r="C783" s="112" t="s">
        <v>337</v>
      </c>
      <c r="D783" s="190" t="s">
        <v>4</v>
      </c>
      <c r="E783" s="190" t="s">
        <v>18</v>
      </c>
      <c r="F783" s="195"/>
      <c r="G783" s="195"/>
      <c r="H783" s="195"/>
      <c r="I783" s="195"/>
      <c r="J783" s="195"/>
      <c r="K783" s="195"/>
      <c r="L783" s="19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</row>
    <row r="784">
      <c r="A784" s="145"/>
      <c r="B784" s="109" t="s">
        <v>339</v>
      </c>
      <c r="C784" s="112" t="s">
        <v>337</v>
      </c>
      <c r="D784" s="190" t="s">
        <v>4</v>
      </c>
      <c r="E784" s="190" t="s">
        <v>19</v>
      </c>
      <c r="F784" s="195"/>
      <c r="G784" s="195"/>
      <c r="H784" s="195"/>
      <c r="I784" s="195"/>
      <c r="J784" s="195"/>
      <c r="K784" s="195"/>
      <c r="L784" s="19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</row>
    <row r="785">
      <c r="B785" s="109" t="s">
        <v>339</v>
      </c>
      <c r="C785" s="112" t="s">
        <v>337</v>
      </c>
      <c r="D785" s="190" t="s">
        <v>4</v>
      </c>
      <c r="E785" s="190" t="s">
        <v>20</v>
      </c>
      <c r="F785" s="56"/>
    </row>
    <row r="786">
      <c r="B786" s="109" t="s">
        <v>339</v>
      </c>
      <c r="C786" s="112" t="s">
        <v>337</v>
      </c>
      <c r="D786" s="190" t="s">
        <v>7</v>
      </c>
      <c r="E786" s="190" t="s">
        <v>21</v>
      </c>
      <c r="F786" s="56">
        <v>390.0</v>
      </c>
    </row>
    <row r="787">
      <c r="A787" s="145"/>
      <c r="B787" s="109" t="s">
        <v>339</v>
      </c>
      <c r="C787" s="112" t="s">
        <v>337</v>
      </c>
      <c r="D787" s="190" t="s">
        <v>7</v>
      </c>
      <c r="E787" s="190" t="s">
        <v>161</v>
      </c>
      <c r="F787" s="195"/>
      <c r="G787" s="195"/>
      <c r="H787" s="195"/>
      <c r="I787" s="195"/>
      <c r="J787" s="195"/>
      <c r="K787" s="195"/>
      <c r="L787" s="19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</row>
    <row r="788">
      <c r="A788" s="145"/>
      <c r="B788" s="109" t="s">
        <v>339</v>
      </c>
      <c r="C788" s="112" t="s">
        <v>337</v>
      </c>
      <c r="D788" s="190" t="s">
        <v>7</v>
      </c>
      <c r="E788" s="190" t="s">
        <v>162</v>
      </c>
      <c r="F788" s="195"/>
      <c r="G788" s="195"/>
      <c r="H788" s="195"/>
      <c r="I788" s="195"/>
      <c r="J788" s="195"/>
      <c r="K788" s="195"/>
      <c r="L788" s="19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</row>
    <row r="789">
      <c r="A789" s="145"/>
      <c r="B789" s="109" t="s">
        <v>339</v>
      </c>
      <c r="C789" s="112" t="s">
        <v>337</v>
      </c>
      <c r="D789" s="190" t="s">
        <v>7</v>
      </c>
      <c r="E789" s="190" t="s">
        <v>163</v>
      </c>
      <c r="F789" s="195"/>
      <c r="G789" s="195"/>
      <c r="H789" s="195"/>
      <c r="I789" s="195"/>
      <c r="J789" s="195"/>
      <c r="K789" s="195"/>
      <c r="L789" s="19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</row>
    <row r="790">
      <c r="A790" s="145"/>
      <c r="B790" s="109" t="s">
        <v>339</v>
      </c>
      <c r="C790" s="112" t="s">
        <v>337</v>
      </c>
      <c r="D790" s="190" t="s">
        <v>7</v>
      </c>
      <c r="E790" s="190" t="s">
        <v>164</v>
      </c>
      <c r="F790" s="195"/>
      <c r="G790" s="195"/>
      <c r="H790" s="195"/>
      <c r="I790" s="195"/>
      <c r="J790" s="195"/>
      <c r="K790" s="195"/>
      <c r="L790" s="19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</row>
    <row r="791">
      <c r="A791" s="145"/>
      <c r="B791" s="109" t="s">
        <v>339</v>
      </c>
      <c r="C791" s="112" t="s">
        <v>337</v>
      </c>
      <c r="D791" s="190" t="s">
        <v>7</v>
      </c>
      <c r="E791" s="190" t="s">
        <v>165</v>
      </c>
      <c r="F791" s="195"/>
      <c r="G791" s="195"/>
      <c r="H791" s="195"/>
      <c r="I791" s="195"/>
      <c r="J791" s="195"/>
      <c r="K791" s="195"/>
      <c r="L791" s="19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</row>
    <row r="792">
      <c r="A792" s="145"/>
      <c r="B792" s="109" t="s">
        <v>339</v>
      </c>
      <c r="C792" s="112" t="s">
        <v>337</v>
      </c>
      <c r="D792" s="190" t="s">
        <v>7</v>
      </c>
      <c r="E792" s="190" t="s">
        <v>166</v>
      </c>
      <c r="F792" s="195"/>
      <c r="G792" s="195"/>
      <c r="H792" s="195"/>
      <c r="I792" s="195"/>
      <c r="J792" s="195"/>
      <c r="K792" s="195"/>
      <c r="L792" s="19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</row>
    <row r="793">
      <c r="A793" s="219"/>
      <c r="B793" s="109" t="s">
        <v>339</v>
      </c>
      <c r="C793" s="112" t="s">
        <v>337</v>
      </c>
      <c r="D793" s="190" t="s">
        <v>7</v>
      </c>
      <c r="E793" s="190" t="s">
        <v>167</v>
      </c>
      <c r="F793" s="195"/>
      <c r="G793" s="195"/>
      <c r="H793" s="195"/>
      <c r="I793" s="195"/>
      <c r="J793" s="195"/>
      <c r="K793" s="195"/>
      <c r="L793" s="19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</row>
    <row r="794">
      <c r="A794" s="145"/>
      <c r="B794" s="109" t="s">
        <v>339</v>
      </c>
      <c r="C794" s="112" t="s">
        <v>337</v>
      </c>
      <c r="D794" s="190" t="s">
        <v>7</v>
      </c>
      <c r="E794" s="190" t="s">
        <v>20</v>
      </c>
      <c r="F794" s="195"/>
      <c r="G794" s="195"/>
      <c r="H794" s="195"/>
      <c r="I794" s="195"/>
      <c r="J794" s="195"/>
      <c r="K794" s="195"/>
      <c r="L794" s="19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</row>
    <row r="795">
      <c r="A795" s="64">
        <v>133.0</v>
      </c>
      <c r="B795" s="109" t="s">
        <v>340</v>
      </c>
      <c r="C795" s="112" t="s">
        <v>337</v>
      </c>
      <c r="D795" s="190" t="s">
        <v>4</v>
      </c>
      <c r="E795" s="190" t="s">
        <v>21</v>
      </c>
      <c r="F795" s="56">
        <v>105.0</v>
      </c>
      <c r="H795" s="64">
        <v>105.0</v>
      </c>
      <c r="I795" s="310"/>
      <c r="J795" s="310"/>
      <c r="K795" s="310"/>
      <c r="L795" s="310"/>
      <c r="M795" s="310"/>
      <c r="N795" s="310"/>
      <c r="O795" s="310"/>
      <c r="P795" s="310"/>
      <c r="Q795" s="64">
        <v>800.0</v>
      </c>
      <c r="R795" s="310"/>
      <c r="S795" s="310"/>
      <c r="T795" s="310"/>
      <c r="U795" s="310"/>
      <c r="V795" s="310"/>
      <c r="W795" s="310"/>
      <c r="X795" s="310"/>
      <c r="Y795" s="310"/>
    </row>
    <row r="796">
      <c r="A796" s="145"/>
      <c r="B796" s="109" t="s">
        <v>340</v>
      </c>
      <c r="C796" s="112" t="s">
        <v>337</v>
      </c>
      <c r="D796" s="190" t="s">
        <v>4</v>
      </c>
      <c r="E796" s="190" t="s">
        <v>13</v>
      </c>
      <c r="F796" s="195"/>
      <c r="G796" s="195"/>
      <c r="H796" s="195"/>
      <c r="I796" s="195"/>
      <c r="J796" s="195"/>
      <c r="K796" s="195"/>
      <c r="L796" s="19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</row>
    <row r="797">
      <c r="A797" s="145"/>
      <c r="B797" s="109" t="s">
        <v>340</v>
      </c>
      <c r="C797" s="112" t="s">
        <v>337</v>
      </c>
      <c r="D797" s="190" t="s">
        <v>4</v>
      </c>
      <c r="E797" s="149" t="s">
        <v>14</v>
      </c>
      <c r="F797" s="195"/>
      <c r="G797" s="195"/>
      <c r="H797" s="195"/>
      <c r="I797" s="195"/>
      <c r="J797" s="195"/>
      <c r="K797" s="195"/>
      <c r="L797" s="19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</row>
    <row r="798">
      <c r="A798" s="145"/>
      <c r="B798" s="109" t="s">
        <v>340</v>
      </c>
      <c r="C798" s="112" t="s">
        <v>337</v>
      </c>
      <c r="D798" s="190" t="s">
        <v>4</v>
      </c>
      <c r="E798" s="190" t="s">
        <v>15</v>
      </c>
      <c r="F798" s="195"/>
      <c r="G798" s="195"/>
      <c r="H798" s="195"/>
      <c r="I798" s="195"/>
      <c r="J798" s="195"/>
      <c r="K798" s="195"/>
      <c r="L798" s="19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</row>
    <row r="799">
      <c r="A799" s="145"/>
      <c r="B799" s="109" t="s">
        <v>340</v>
      </c>
      <c r="C799" s="112" t="s">
        <v>337</v>
      </c>
      <c r="D799" s="190" t="s">
        <v>4</v>
      </c>
      <c r="E799" s="190" t="s">
        <v>16</v>
      </c>
      <c r="F799" s="195"/>
      <c r="G799" s="195"/>
      <c r="H799" s="195"/>
      <c r="I799" s="195"/>
      <c r="J799" s="195"/>
      <c r="K799" s="195"/>
      <c r="L799" s="19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</row>
    <row r="800">
      <c r="A800" s="145"/>
      <c r="B800" s="109" t="s">
        <v>340</v>
      </c>
      <c r="C800" s="112" t="s">
        <v>337</v>
      </c>
      <c r="D800" s="190" t="s">
        <v>4</v>
      </c>
      <c r="E800" s="190" t="s">
        <v>17</v>
      </c>
      <c r="F800" s="195"/>
      <c r="G800" s="195"/>
      <c r="H800" s="195"/>
      <c r="I800" s="195"/>
      <c r="J800" s="195"/>
      <c r="K800" s="195"/>
      <c r="L800" s="19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</row>
    <row r="801">
      <c r="B801" s="109" t="s">
        <v>340</v>
      </c>
      <c r="C801" s="112" t="s">
        <v>337</v>
      </c>
      <c r="D801" s="190" t="s">
        <v>4</v>
      </c>
      <c r="E801" s="190" t="s">
        <v>18</v>
      </c>
      <c r="F801" s="56"/>
    </row>
    <row r="802">
      <c r="B802" s="109" t="s">
        <v>340</v>
      </c>
      <c r="C802" s="112" t="s">
        <v>337</v>
      </c>
      <c r="D802" s="190" t="s">
        <v>4</v>
      </c>
      <c r="E802" s="190" t="s">
        <v>19</v>
      </c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</row>
    <row r="803">
      <c r="B803" s="109" t="s">
        <v>340</v>
      </c>
      <c r="C803" s="112" t="s">
        <v>337</v>
      </c>
      <c r="D803" s="190" t="s">
        <v>4</v>
      </c>
      <c r="E803" s="190" t="s">
        <v>20</v>
      </c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</row>
    <row r="804">
      <c r="B804" s="109" t="s">
        <v>340</v>
      </c>
      <c r="C804" s="112" t="s">
        <v>337</v>
      </c>
      <c r="D804" s="190" t="s">
        <v>7</v>
      </c>
      <c r="E804" s="190" t="s">
        <v>21</v>
      </c>
      <c r="F804" s="56">
        <v>800.0</v>
      </c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</row>
    <row r="805">
      <c r="B805" s="109" t="s">
        <v>340</v>
      </c>
      <c r="C805" s="112" t="s">
        <v>337</v>
      </c>
      <c r="D805" s="190" t="s">
        <v>7</v>
      </c>
      <c r="E805" s="190" t="s">
        <v>161</v>
      </c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</row>
    <row r="806">
      <c r="B806" s="109" t="s">
        <v>340</v>
      </c>
      <c r="C806" s="112" t="s">
        <v>337</v>
      </c>
      <c r="D806" s="190" t="s">
        <v>7</v>
      </c>
      <c r="E806" s="190" t="s">
        <v>162</v>
      </c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</row>
    <row r="807">
      <c r="A807" s="145"/>
      <c r="B807" s="109" t="s">
        <v>340</v>
      </c>
      <c r="C807" s="112" t="s">
        <v>337</v>
      </c>
      <c r="D807" s="190" t="s">
        <v>7</v>
      </c>
      <c r="E807" s="190" t="s">
        <v>163</v>
      </c>
      <c r="F807" s="195"/>
      <c r="G807" s="195"/>
      <c r="H807" s="195"/>
      <c r="I807" s="195"/>
      <c r="J807" s="195"/>
      <c r="K807" s="195"/>
      <c r="L807" s="19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</row>
    <row r="808">
      <c r="A808" s="145"/>
      <c r="B808" s="109" t="s">
        <v>340</v>
      </c>
      <c r="C808" s="112" t="s">
        <v>337</v>
      </c>
      <c r="D808" s="190" t="s">
        <v>7</v>
      </c>
      <c r="E808" s="190" t="s">
        <v>164</v>
      </c>
      <c r="F808" s="195"/>
      <c r="G808" s="195"/>
      <c r="H808" s="195"/>
      <c r="I808" s="195"/>
      <c r="J808" s="195"/>
      <c r="K808" s="195"/>
      <c r="L808" s="19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</row>
    <row r="809">
      <c r="A809" s="145"/>
      <c r="B809" s="109" t="s">
        <v>340</v>
      </c>
      <c r="C809" s="112" t="s">
        <v>337</v>
      </c>
      <c r="D809" s="190" t="s">
        <v>7</v>
      </c>
      <c r="E809" s="190" t="s">
        <v>165</v>
      </c>
      <c r="F809" s="195"/>
      <c r="G809" s="195"/>
      <c r="H809" s="195"/>
      <c r="I809" s="195"/>
      <c r="J809" s="195"/>
      <c r="K809" s="195"/>
      <c r="L809" s="19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</row>
    <row r="810">
      <c r="A810" s="145"/>
      <c r="B810" s="109" t="s">
        <v>340</v>
      </c>
      <c r="C810" s="112" t="s">
        <v>337</v>
      </c>
      <c r="D810" s="190" t="s">
        <v>7</v>
      </c>
      <c r="E810" s="190" t="s">
        <v>166</v>
      </c>
      <c r="F810" s="195"/>
      <c r="G810" s="195"/>
      <c r="H810" s="195"/>
      <c r="I810" s="195"/>
      <c r="J810" s="195"/>
      <c r="K810" s="195"/>
      <c r="L810" s="19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</row>
    <row r="811">
      <c r="A811" s="219"/>
      <c r="B811" s="109" t="s">
        <v>340</v>
      </c>
      <c r="C811" s="112" t="s">
        <v>337</v>
      </c>
      <c r="D811" s="190" t="s">
        <v>7</v>
      </c>
      <c r="E811" s="190" t="s">
        <v>167</v>
      </c>
      <c r="F811" s="195"/>
      <c r="G811" s="195"/>
      <c r="H811" s="195"/>
      <c r="I811" s="195"/>
      <c r="J811" s="195"/>
      <c r="K811" s="195"/>
      <c r="L811" s="19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</row>
    <row r="812">
      <c r="A812" s="145"/>
      <c r="B812" s="109" t="s">
        <v>340</v>
      </c>
      <c r="C812" s="112" t="s">
        <v>337</v>
      </c>
      <c r="D812" s="190" t="s">
        <v>7</v>
      </c>
      <c r="E812" s="190" t="s">
        <v>20</v>
      </c>
      <c r="F812" s="195"/>
      <c r="G812" s="195"/>
      <c r="H812" s="195"/>
      <c r="I812" s="195"/>
      <c r="J812" s="195"/>
      <c r="K812" s="195"/>
      <c r="L812" s="19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</row>
    <row r="813">
      <c r="A813" s="145"/>
      <c r="B813" s="145"/>
      <c r="C813" s="145"/>
      <c r="D813" s="190"/>
      <c r="E813" s="190"/>
      <c r="F813" s="195"/>
      <c r="G813" s="195"/>
      <c r="H813" s="195"/>
      <c r="I813" s="195"/>
      <c r="J813" s="195"/>
      <c r="K813" s="195"/>
      <c r="L813" s="19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</row>
    <row r="814">
      <c r="A814" s="145"/>
      <c r="B814" s="145"/>
      <c r="C814" s="145"/>
      <c r="D814" s="190"/>
      <c r="E814" s="190"/>
      <c r="F814" s="195"/>
      <c r="G814" s="195"/>
      <c r="H814" s="195"/>
      <c r="I814" s="195"/>
      <c r="J814" s="195"/>
      <c r="K814" s="195"/>
      <c r="L814" s="19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</row>
    <row r="815">
      <c r="A815" s="145"/>
      <c r="B815" s="145"/>
      <c r="C815" s="145"/>
      <c r="D815" s="190"/>
      <c r="E815" s="190"/>
      <c r="F815" s="195"/>
      <c r="G815" s="195"/>
      <c r="H815" s="195"/>
      <c r="I815" s="195"/>
      <c r="J815" s="195"/>
      <c r="K815" s="195"/>
      <c r="L815" s="19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</row>
    <row r="816">
      <c r="A816" s="145"/>
      <c r="B816" s="145"/>
      <c r="C816" s="145"/>
      <c r="D816" s="190"/>
      <c r="E816" s="190"/>
      <c r="F816" s="195"/>
      <c r="G816" s="195"/>
      <c r="H816" s="195"/>
      <c r="I816" s="195"/>
      <c r="J816" s="195"/>
      <c r="K816" s="195"/>
      <c r="L816" s="19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</row>
    <row r="817">
      <c r="A817" s="145"/>
      <c r="B817" s="145"/>
      <c r="C817" s="145"/>
      <c r="D817" s="190"/>
      <c r="E817" s="190"/>
      <c r="F817" s="195"/>
      <c r="G817" s="195"/>
      <c r="H817" s="195"/>
      <c r="I817" s="195"/>
      <c r="J817" s="195"/>
      <c r="K817" s="195"/>
      <c r="L817" s="19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</row>
    <row r="818">
      <c r="A818" s="145"/>
      <c r="B818" s="145"/>
      <c r="C818" s="145"/>
      <c r="D818" s="190"/>
      <c r="E818" s="190"/>
      <c r="F818" s="195"/>
      <c r="G818" s="195"/>
      <c r="H818" s="195"/>
      <c r="I818" s="195"/>
      <c r="J818" s="195"/>
      <c r="K818" s="195"/>
      <c r="L818" s="19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</row>
    <row r="819">
      <c r="A819" s="145"/>
      <c r="B819" s="145"/>
      <c r="C819" s="145"/>
      <c r="D819" s="190"/>
      <c r="E819" s="190"/>
      <c r="F819" s="195"/>
      <c r="G819" s="195"/>
      <c r="H819" s="195"/>
      <c r="I819" s="195"/>
      <c r="J819" s="195"/>
      <c r="K819" s="195"/>
      <c r="L819" s="19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</row>
    <row r="820">
      <c r="A820" s="145"/>
      <c r="B820" s="145"/>
      <c r="C820" s="145"/>
      <c r="D820" s="190"/>
      <c r="E820" s="190"/>
      <c r="F820" s="195"/>
      <c r="G820" s="195"/>
      <c r="H820" s="195"/>
      <c r="I820" s="195"/>
      <c r="J820" s="195"/>
      <c r="K820" s="195"/>
      <c r="L820" s="19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</row>
    <row r="821">
      <c r="A821" s="145"/>
      <c r="B821" s="145"/>
      <c r="C821" s="145"/>
      <c r="D821" s="190"/>
      <c r="E821" s="190"/>
      <c r="F821" s="195"/>
      <c r="G821" s="195"/>
      <c r="H821" s="195"/>
      <c r="I821" s="195"/>
      <c r="J821" s="195"/>
      <c r="K821" s="195"/>
      <c r="L821" s="19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</row>
    <row r="822">
      <c r="A822" s="145"/>
      <c r="B822" s="145"/>
      <c r="C822" s="145"/>
      <c r="D822" s="190"/>
      <c r="E822" s="190"/>
      <c r="F822" s="195"/>
      <c r="G822" s="195"/>
      <c r="H822" s="195"/>
      <c r="I822" s="195"/>
      <c r="J822" s="195"/>
      <c r="K822" s="195"/>
      <c r="L822" s="19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</row>
    <row r="823">
      <c r="A823" s="145"/>
      <c r="B823" s="145"/>
      <c r="C823" s="145"/>
      <c r="D823" s="190"/>
      <c r="E823" s="190"/>
      <c r="F823" s="195"/>
      <c r="G823" s="195"/>
      <c r="H823" s="195"/>
      <c r="I823" s="195"/>
      <c r="J823" s="195"/>
      <c r="K823" s="195"/>
      <c r="L823" s="19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</row>
    <row r="824">
      <c r="A824" s="145"/>
      <c r="B824" s="145"/>
      <c r="C824" s="145"/>
      <c r="D824" s="190"/>
      <c r="E824" s="190"/>
      <c r="F824" s="195"/>
      <c r="G824" s="195"/>
      <c r="H824" s="195"/>
      <c r="I824" s="195"/>
      <c r="J824" s="195"/>
      <c r="K824" s="195"/>
      <c r="L824" s="19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</row>
    <row r="825">
      <c r="A825" s="145"/>
      <c r="B825" s="145"/>
      <c r="C825" s="145"/>
      <c r="D825" s="190"/>
      <c r="E825" s="190"/>
      <c r="F825" s="195"/>
      <c r="G825" s="195"/>
      <c r="H825" s="195"/>
      <c r="I825" s="195"/>
      <c r="J825" s="195"/>
      <c r="K825" s="195"/>
      <c r="L825" s="19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</row>
    <row r="826">
      <c r="A826" s="145"/>
      <c r="B826" s="145"/>
      <c r="C826" s="145"/>
      <c r="D826" s="190"/>
      <c r="E826" s="190"/>
      <c r="F826" s="195"/>
      <c r="G826" s="195"/>
      <c r="H826" s="195"/>
      <c r="I826" s="195"/>
      <c r="J826" s="195"/>
      <c r="K826" s="195"/>
      <c r="L826" s="19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</row>
    <row r="827">
      <c r="A827" s="145"/>
      <c r="B827" s="145"/>
      <c r="C827" s="145"/>
      <c r="D827" s="190"/>
      <c r="E827" s="190"/>
      <c r="F827" s="195"/>
      <c r="G827" s="195"/>
      <c r="H827" s="195"/>
      <c r="I827" s="195"/>
      <c r="J827" s="195"/>
      <c r="K827" s="195"/>
      <c r="L827" s="19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</row>
    <row r="828">
      <c r="A828" s="145"/>
      <c r="B828" s="145"/>
      <c r="C828" s="145"/>
      <c r="D828" s="190"/>
      <c r="E828" s="190"/>
      <c r="F828" s="195"/>
      <c r="G828" s="195"/>
      <c r="H828" s="195"/>
      <c r="I828" s="195"/>
      <c r="J828" s="195"/>
      <c r="K828" s="195"/>
      <c r="L828" s="19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</row>
    <row r="829">
      <c r="A829" s="145"/>
      <c r="B829" s="145"/>
      <c r="C829" s="145"/>
      <c r="D829" s="145"/>
      <c r="E829" s="145"/>
      <c r="F829" s="195"/>
      <c r="G829" s="195"/>
      <c r="H829" s="195"/>
      <c r="I829" s="195"/>
      <c r="J829" s="195"/>
      <c r="K829" s="195"/>
      <c r="L829" s="19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</row>
    <row r="830">
      <c r="A830" s="219"/>
      <c r="B830" s="109"/>
      <c r="C830" s="112"/>
      <c r="D830" s="190"/>
      <c r="E830" s="190"/>
      <c r="F830" s="195"/>
      <c r="G830" s="195"/>
      <c r="H830" s="195"/>
      <c r="I830" s="195"/>
      <c r="J830" s="195"/>
      <c r="K830" s="195"/>
      <c r="L830" s="19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</row>
    <row r="831">
      <c r="A831" s="145"/>
      <c r="B831" s="145"/>
      <c r="C831" s="145"/>
      <c r="D831" s="190"/>
      <c r="E831" s="190"/>
      <c r="F831" s="195"/>
      <c r="G831" s="195"/>
      <c r="H831" s="195"/>
      <c r="I831" s="195"/>
      <c r="J831" s="195"/>
      <c r="K831" s="195"/>
      <c r="L831" s="19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</row>
    <row r="832">
      <c r="A832" s="145"/>
      <c r="B832" s="145"/>
      <c r="C832" s="145"/>
      <c r="D832" s="190"/>
      <c r="E832" s="190"/>
      <c r="F832" s="195"/>
      <c r="G832" s="195"/>
      <c r="H832" s="195"/>
      <c r="I832" s="195"/>
      <c r="J832" s="195"/>
      <c r="K832" s="195"/>
      <c r="L832" s="19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</row>
    <row r="833">
      <c r="A833" s="145"/>
      <c r="B833" s="145"/>
      <c r="C833" s="145"/>
      <c r="D833" s="190"/>
      <c r="E833" s="190"/>
      <c r="F833" s="195"/>
      <c r="G833" s="195"/>
      <c r="H833" s="195"/>
      <c r="I833" s="195"/>
      <c r="J833" s="195"/>
      <c r="K833" s="195"/>
      <c r="L833" s="19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</row>
    <row r="834">
      <c r="A834" s="145"/>
      <c r="B834" s="145"/>
      <c r="C834" s="145"/>
      <c r="D834" s="190"/>
      <c r="E834" s="190"/>
      <c r="F834" s="195"/>
      <c r="G834" s="195"/>
      <c r="H834" s="195"/>
      <c r="I834" s="195"/>
      <c r="J834" s="195"/>
      <c r="K834" s="195"/>
      <c r="L834" s="19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</row>
    <row r="835">
      <c r="A835" s="145"/>
      <c r="B835" s="145"/>
      <c r="C835" s="145"/>
      <c r="D835" s="190"/>
      <c r="E835" s="190"/>
      <c r="F835" s="195"/>
      <c r="G835" s="195"/>
      <c r="H835" s="195"/>
      <c r="I835" s="195"/>
      <c r="J835" s="195"/>
      <c r="K835" s="195"/>
      <c r="L835" s="19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</row>
    <row r="836">
      <c r="A836" s="145"/>
      <c r="B836" s="145"/>
      <c r="C836" s="145"/>
      <c r="D836" s="190"/>
      <c r="E836" s="190"/>
      <c r="F836" s="195"/>
      <c r="G836" s="195"/>
      <c r="H836" s="195"/>
      <c r="I836" s="195"/>
      <c r="J836" s="195"/>
      <c r="K836" s="195"/>
      <c r="L836" s="19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</row>
    <row r="837">
      <c r="A837" s="145"/>
      <c r="B837" s="145"/>
      <c r="C837" s="145"/>
      <c r="D837" s="190"/>
      <c r="E837" s="190"/>
      <c r="F837" s="195"/>
      <c r="G837" s="195"/>
      <c r="H837" s="195"/>
      <c r="I837" s="195"/>
      <c r="J837" s="195"/>
      <c r="K837" s="195"/>
      <c r="L837" s="19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</row>
    <row r="838">
      <c r="A838" s="145"/>
      <c r="B838" s="145"/>
      <c r="C838" s="145"/>
      <c r="D838" s="190"/>
      <c r="E838" s="190"/>
      <c r="F838" s="195"/>
      <c r="G838" s="195"/>
      <c r="H838" s="195"/>
      <c r="I838" s="195"/>
      <c r="J838" s="195"/>
      <c r="K838" s="195"/>
      <c r="L838" s="19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</row>
    <row r="839">
      <c r="A839" s="145"/>
      <c r="B839" s="145"/>
      <c r="C839" s="145"/>
      <c r="D839" s="190"/>
      <c r="E839" s="190"/>
      <c r="F839" s="195"/>
      <c r="G839" s="195"/>
      <c r="H839" s="195"/>
      <c r="I839" s="195"/>
      <c r="J839" s="195"/>
      <c r="K839" s="195"/>
      <c r="L839" s="19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</row>
    <row r="840">
      <c r="A840" s="145"/>
      <c r="B840" s="145"/>
      <c r="C840" s="145"/>
      <c r="D840" s="190"/>
      <c r="E840" s="190"/>
      <c r="F840" s="195"/>
      <c r="G840" s="195"/>
      <c r="H840" s="195"/>
      <c r="I840" s="195"/>
      <c r="J840" s="195"/>
      <c r="K840" s="195"/>
      <c r="L840" s="19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</row>
    <row r="841">
      <c r="A841" s="145"/>
      <c r="B841" s="145"/>
      <c r="C841" s="145"/>
      <c r="D841" s="190"/>
      <c r="E841" s="190"/>
      <c r="F841" s="195"/>
      <c r="G841" s="195"/>
      <c r="H841" s="195"/>
      <c r="I841" s="195"/>
      <c r="J841" s="195"/>
      <c r="K841" s="195"/>
      <c r="L841" s="19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</row>
    <row r="842">
      <c r="A842" s="145"/>
      <c r="B842" s="145"/>
      <c r="C842" s="145"/>
      <c r="D842" s="190"/>
      <c r="E842" s="190"/>
      <c r="F842" s="195"/>
      <c r="G842" s="195"/>
      <c r="H842" s="195"/>
      <c r="I842" s="195"/>
      <c r="J842" s="195"/>
      <c r="K842" s="195"/>
      <c r="L842" s="19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</row>
    <row r="843">
      <c r="A843" s="145"/>
      <c r="B843" s="145"/>
      <c r="C843" s="145"/>
      <c r="D843" s="190"/>
      <c r="E843" s="190"/>
      <c r="F843" s="195"/>
      <c r="G843" s="195"/>
      <c r="H843" s="195"/>
      <c r="I843" s="195"/>
      <c r="J843" s="195"/>
      <c r="K843" s="195"/>
      <c r="L843" s="19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</row>
    <row r="844">
      <c r="A844" s="145"/>
      <c r="B844" s="145"/>
      <c r="C844" s="145"/>
      <c r="D844" s="190"/>
      <c r="E844" s="190"/>
      <c r="F844" s="195"/>
      <c r="G844" s="195"/>
      <c r="H844" s="195"/>
      <c r="I844" s="195"/>
      <c r="J844" s="195"/>
      <c r="K844" s="195"/>
      <c r="L844" s="19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</row>
    <row r="845">
      <c r="A845" s="145"/>
      <c r="B845" s="145"/>
      <c r="C845" s="145"/>
      <c r="D845" s="190"/>
      <c r="E845" s="190"/>
      <c r="F845" s="195"/>
      <c r="G845" s="195"/>
      <c r="H845" s="195"/>
      <c r="I845" s="195"/>
      <c r="J845" s="195"/>
      <c r="K845" s="195"/>
      <c r="L845" s="19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</row>
    <row r="846">
      <c r="A846" s="145"/>
      <c r="B846" s="145"/>
      <c r="C846" s="145"/>
      <c r="D846" s="190"/>
      <c r="E846" s="190"/>
      <c r="F846" s="195"/>
      <c r="G846" s="195"/>
      <c r="H846" s="195"/>
      <c r="I846" s="195"/>
      <c r="J846" s="195"/>
      <c r="K846" s="195"/>
      <c r="L846" s="19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</row>
    <row r="847">
      <c r="A847" s="145"/>
      <c r="B847" s="145"/>
      <c r="C847" s="145"/>
      <c r="D847" s="190"/>
      <c r="E847" s="190"/>
      <c r="F847" s="195"/>
      <c r="G847" s="195"/>
      <c r="H847" s="195"/>
      <c r="I847" s="195"/>
      <c r="J847" s="195"/>
      <c r="K847" s="195"/>
      <c r="L847" s="19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</row>
    <row r="848">
      <c r="A848" s="145"/>
      <c r="B848" s="145"/>
      <c r="C848" s="145"/>
      <c r="D848" s="145"/>
      <c r="E848" s="145"/>
      <c r="F848" s="195"/>
      <c r="G848" s="195"/>
      <c r="H848" s="195"/>
      <c r="I848" s="195"/>
      <c r="J848" s="195"/>
      <c r="K848" s="195"/>
      <c r="L848" s="19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</row>
    <row r="849">
      <c r="A849" s="145"/>
      <c r="B849" s="145"/>
      <c r="C849" s="145"/>
      <c r="D849" s="145"/>
      <c r="E849" s="145"/>
      <c r="F849" s="195"/>
      <c r="G849" s="195"/>
      <c r="H849" s="195"/>
      <c r="I849" s="195"/>
      <c r="J849" s="195"/>
      <c r="K849" s="195"/>
      <c r="L849" s="19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</row>
  </sheetData>
  <mergeCells count="8">
    <mergeCell ref="B1:B2"/>
    <mergeCell ref="C1:C2"/>
    <mergeCell ref="A1:A2"/>
    <mergeCell ref="H1:P1"/>
    <mergeCell ref="E1:E2"/>
    <mergeCell ref="D1:D2"/>
    <mergeCell ref="F1:F2"/>
    <mergeCell ref="Q1:Y1"/>
  </mergeCells>
  <hyperlinks>
    <hyperlink r:id="rId1" location="'90..'!A1" ref="B3"/>
    <hyperlink r:id="rId2" location="'90..'!A1" ref="B4"/>
    <hyperlink r:id="rId3" location="'90..'!A1" ref="B5"/>
    <hyperlink r:id="rId4" location="'90..'!A1" ref="B6"/>
    <hyperlink r:id="rId5" location="'90..'!A1" ref="B7"/>
    <hyperlink r:id="rId6" location="'90..'!A1" ref="B8"/>
    <hyperlink r:id="rId7" location="'90..'!A1" ref="B9"/>
    <hyperlink r:id="rId8" location="'90..'!A1" ref="B10"/>
    <hyperlink r:id="rId9" location="'90..'!A1" ref="B11"/>
    <hyperlink r:id="rId10" location="'90..'!A1" ref="B12"/>
    <hyperlink r:id="rId11" location="'90..'!A1" ref="B13"/>
    <hyperlink r:id="rId12" location="'90..'!A1" ref="B14"/>
    <hyperlink r:id="rId13" location="'90..'!A1" ref="B15"/>
    <hyperlink r:id="rId14" location="'90..'!A1" ref="B16"/>
    <hyperlink r:id="rId15" location="'90..'!A1" ref="B17"/>
    <hyperlink r:id="rId16" location="'90..'!A1" ref="B18"/>
    <hyperlink r:id="rId17" location="'90..'!A1" ref="B19"/>
    <hyperlink r:id="rId18" location="'90..'!A1" ref="B20"/>
    <hyperlink r:id="rId19" location="'91..'!A1" ref="B21"/>
    <hyperlink r:id="rId20" location="'91..'!A1" ref="B22"/>
    <hyperlink r:id="rId21" location="'91..'!A1" ref="B23"/>
    <hyperlink r:id="rId22" location="'91..'!A1" ref="B24"/>
    <hyperlink r:id="rId23" location="'91..'!A1" ref="B25"/>
    <hyperlink r:id="rId24" location="'91..'!A1" ref="B26"/>
    <hyperlink r:id="rId25" location="'91..'!A1" ref="B27"/>
    <hyperlink r:id="rId26" location="'91..'!A1" ref="B28"/>
    <hyperlink r:id="rId27" location="'91..'!A1" ref="B29"/>
    <hyperlink r:id="rId28" location="'91..'!A1" ref="B30"/>
    <hyperlink r:id="rId29" location="'91..'!A1" ref="B31"/>
    <hyperlink r:id="rId30" location="'91..'!A1" ref="B32"/>
    <hyperlink r:id="rId31" location="'91..'!A1" ref="B33"/>
    <hyperlink r:id="rId32" location="'91..'!A1" ref="B34"/>
    <hyperlink r:id="rId33" location="'91..'!A1" ref="B35"/>
    <hyperlink r:id="rId34" location="'91..'!A1" ref="B36"/>
    <hyperlink r:id="rId35" location="'91..'!A1" ref="B37"/>
    <hyperlink r:id="rId36" location="'91..'!A1" ref="B38"/>
    <hyperlink r:id="rId37" location="'91A..'!A1" ref="B39"/>
    <hyperlink r:id="rId38" location="'91A..'!A1" ref="B40"/>
    <hyperlink r:id="rId39" location="'91A..'!A1" ref="B41"/>
    <hyperlink r:id="rId40" location="'91A..'!A1" ref="B42"/>
    <hyperlink r:id="rId41" location="'91A..'!A1" ref="B43"/>
    <hyperlink r:id="rId42" location="'91A..'!A1" ref="B44"/>
    <hyperlink r:id="rId43" location="'91A..'!A1" ref="B45"/>
    <hyperlink r:id="rId44" location="'91A..'!A1" ref="B46"/>
    <hyperlink r:id="rId45" location="'91A..'!A1" ref="B47"/>
    <hyperlink r:id="rId46" location="'91A..'!A1" ref="B48"/>
    <hyperlink r:id="rId47" location="'91A..'!A1" ref="B49"/>
    <hyperlink r:id="rId48" location="'91A..'!A1" ref="B50"/>
    <hyperlink r:id="rId49" location="'91A..'!A1" ref="B51"/>
    <hyperlink r:id="rId50" location="'91A..'!A1" ref="B52"/>
    <hyperlink r:id="rId51" location="'91A..'!A1" ref="B53"/>
    <hyperlink r:id="rId52" location="'91A..'!A1" ref="B54"/>
    <hyperlink r:id="rId53" location="'91A..'!A1" ref="B55"/>
    <hyperlink r:id="rId54" location="'91A..'!A1" ref="B56"/>
    <hyperlink r:id="rId55" location="'92..'!A1" ref="B57"/>
    <hyperlink r:id="rId56" location="'92..'!A1" ref="B58"/>
    <hyperlink r:id="rId57" location="'92..'!A1" ref="B59"/>
    <hyperlink r:id="rId58" location="'92..'!A1" ref="B60"/>
    <hyperlink r:id="rId59" location="'92..'!A1" ref="B61"/>
    <hyperlink r:id="rId60" location="'92..'!A1" ref="B62"/>
    <hyperlink r:id="rId61" location="'92..'!A1" ref="B63"/>
    <hyperlink r:id="rId62" location="'92..'!A1" ref="B64"/>
    <hyperlink r:id="rId63" location="'92..'!A1" ref="B65"/>
    <hyperlink r:id="rId64" location="'92..'!A1" ref="B66"/>
    <hyperlink r:id="rId65" location="'92..'!A1" ref="B67"/>
    <hyperlink r:id="rId66" location="'92..'!A1" ref="B68"/>
    <hyperlink r:id="rId67" location="'92..'!A1" ref="B69"/>
    <hyperlink r:id="rId68" location="'92..'!A1" ref="B70"/>
    <hyperlink r:id="rId69" location="'92..'!A1" ref="B71"/>
    <hyperlink r:id="rId70" location="'92..'!A1" ref="B72"/>
    <hyperlink r:id="rId71" location="'92..'!A1" ref="B73"/>
    <hyperlink r:id="rId72" location="'92..'!A1" ref="B74"/>
    <hyperlink r:id="rId73" location="'93..'!A1" ref="B75"/>
    <hyperlink r:id="rId74" location="'93..'!A1" ref="B76"/>
    <hyperlink r:id="rId75" location="'93..'!A1" ref="B77"/>
    <hyperlink r:id="rId76" location="'93..'!A1" ref="B78"/>
    <hyperlink r:id="rId77" location="'93..'!A1" ref="B79"/>
    <hyperlink r:id="rId78" location="'93..'!A1" ref="B80"/>
    <hyperlink r:id="rId79" location="'93..'!A1" ref="B81"/>
    <hyperlink r:id="rId80" location="'93..'!A1" ref="B82"/>
    <hyperlink r:id="rId81" location="'93..'!A1" ref="B83"/>
    <hyperlink r:id="rId82" location="'93..'!A1" ref="B84"/>
    <hyperlink r:id="rId83" location="'93..'!A1" ref="B85"/>
    <hyperlink r:id="rId84" location="'93..'!A1" ref="B86"/>
    <hyperlink r:id="rId85" location="'93..'!A1" ref="B87"/>
    <hyperlink r:id="rId86" location="'93..'!A1" ref="B88"/>
    <hyperlink r:id="rId87" location="'93..'!A1" ref="B89"/>
    <hyperlink r:id="rId88" location="'93..'!A1" ref="B90"/>
    <hyperlink r:id="rId89" location="'93..'!A1" ref="B91"/>
    <hyperlink r:id="rId90" location="'93..'!A1" ref="B92"/>
    <hyperlink r:id="rId91" location="'94..'!A1" ref="B93"/>
    <hyperlink r:id="rId92" location="'94..'!A1" ref="B94"/>
    <hyperlink r:id="rId93" location="'94..'!A1" ref="B95"/>
    <hyperlink r:id="rId94" location="'94..'!A1" ref="B96"/>
    <hyperlink r:id="rId95" location="'94..'!A1" ref="B97"/>
    <hyperlink r:id="rId96" location="'94..'!A1" ref="B98"/>
    <hyperlink r:id="rId97" location="'94..'!A1" ref="B99"/>
    <hyperlink r:id="rId98" location="'94..'!A1" ref="B100"/>
    <hyperlink r:id="rId99" location="'94..'!A1" ref="B101"/>
    <hyperlink r:id="rId100" location="'94..'!A1" ref="B102"/>
    <hyperlink r:id="rId101" location="'94..'!A1" ref="B103"/>
    <hyperlink r:id="rId102" location="'94..'!A1" ref="B104"/>
    <hyperlink r:id="rId103" location="'94..'!A1" ref="B105"/>
    <hyperlink r:id="rId104" location="'94..'!A1" ref="B106"/>
    <hyperlink r:id="rId105" location="'94..'!A1" ref="B107"/>
    <hyperlink r:id="rId106" location="'94..'!A1" ref="B108"/>
    <hyperlink r:id="rId107" location="'94..'!A1" ref="B109"/>
    <hyperlink r:id="rId108" location="'94..'!A1" ref="B110"/>
    <hyperlink r:id="rId109" location="'95..'!A1" ref="B111"/>
    <hyperlink r:id="rId110" location="'95..'!A1" ref="B112"/>
    <hyperlink r:id="rId111" location="'95..'!A1" ref="B113"/>
    <hyperlink r:id="rId112" location="'95..'!A1" ref="B114"/>
    <hyperlink r:id="rId113" location="'95..'!A1" ref="B115"/>
    <hyperlink r:id="rId114" location="'95..'!A1" ref="B116"/>
    <hyperlink r:id="rId115" location="'95..'!A1" ref="B117"/>
    <hyperlink r:id="rId116" location="'95..'!A1" ref="B118"/>
    <hyperlink r:id="rId117" location="'95..'!A1" ref="B119"/>
    <hyperlink r:id="rId118" location="'95..'!A1" ref="B120"/>
    <hyperlink r:id="rId119" location="'95..'!A1" ref="B121"/>
    <hyperlink r:id="rId120" location="'95..'!A1" ref="B122"/>
    <hyperlink r:id="rId121" location="'95..'!A1" ref="B123"/>
    <hyperlink r:id="rId122" location="'95..'!A1" ref="B124"/>
    <hyperlink r:id="rId123" location="'95..'!A1" ref="B125"/>
    <hyperlink r:id="rId124" location="'95..'!A1" ref="B126"/>
    <hyperlink r:id="rId125" location="'95..'!A1" ref="B127"/>
    <hyperlink r:id="rId126" location="'95..'!A1" ref="B128"/>
    <hyperlink r:id="rId127" location="'96..'!A1" ref="B129"/>
    <hyperlink r:id="rId128" location="'96..'!A1" ref="B130"/>
    <hyperlink r:id="rId129" location="'96..'!A1" ref="B131"/>
    <hyperlink r:id="rId130" location="'96..'!A1" ref="B132"/>
    <hyperlink r:id="rId131" location="'96..'!A1" ref="B133"/>
    <hyperlink r:id="rId132" location="'96..'!A1" ref="B134"/>
    <hyperlink r:id="rId133" location="'96..'!A1" ref="B135"/>
    <hyperlink r:id="rId134" location="'96..'!A1" ref="B136"/>
    <hyperlink r:id="rId135" location="'96..'!A1" ref="B137"/>
    <hyperlink r:id="rId136" location="'96..'!A1" ref="B138"/>
    <hyperlink r:id="rId137" location="'96..'!A1" ref="B139"/>
    <hyperlink r:id="rId138" location="'96..'!A1" ref="B140"/>
    <hyperlink r:id="rId139" location="'96..'!A1" ref="B141"/>
    <hyperlink r:id="rId140" location="'96..'!A1" ref="B142"/>
    <hyperlink r:id="rId141" location="'96..'!A1" ref="B143"/>
    <hyperlink r:id="rId142" location="'96..'!A1" ref="B144"/>
    <hyperlink r:id="rId143" location="'96..'!A1" ref="B145"/>
    <hyperlink r:id="rId144" location="'96..'!A1" ref="B146"/>
    <hyperlink r:id="rId145" location="'97..'!A1" ref="B147"/>
    <hyperlink r:id="rId146" location="'97..'!A1" ref="B148"/>
    <hyperlink r:id="rId147" location="'97..'!A1" ref="B149"/>
    <hyperlink r:id="rId148" location="'97..'!A1" ref="B150"/>
    <hyperlink r:id="rId149" location="'97..'!A1" ref="B151"/>
    <hyperlink r:id="rId150" location="'97..'!A1" ref="B152"/>
    <hyperlink r:id="rId151" location="'97..'!A1" ref="B153"/>
    <hyperlink r:id="rId152" location="'97..'!A1" ref="B154"/>
    <hyperlink r:id="rId153" location="'97..'!A1" ref="B155"/>
    <hyperlink r:id="rId154" location="'97..'!A1" ref="B156"/>
    <hyperlink r:id="rId155" location="'97..'!A1" ref="B157"/>
    <hyperlink r:id="rId156" location="'97..'!A1" ref="B158"/>
    <hyperlink r:id="rId157" location="'97..'!A1" ref="B159"/>
    <hyperlink r:id="rId158" location="'97..'!A1" ref="B160"/>
    <hyperlink r:id="rId159" location="'97..'!A1" ref="B161"/>
    <hyperlink r:id="rId160" location="'97..'!A1" ref="B162"/>
    <hyperlink r:id="rId161" location="'97..'!A1" ref="B163"/>
    <hyperlink r:id="rId162" location="'97..'!A1" ref="B164"/>
    <hyperlink r:id="rId163" location="'98..'!A1" ref="B165"/>
    <hyperlink r:id="rId164" location="'98..'!A1" ref="B166"/>
    <hyperlink r:id="rId165" location="'98..'!A1" ref="B167"/>
    <hyperlink r:id="rId166" location="'98..'!A1" ref="B168"/>
    <hyperlink r:id="rId167" location="'98..'!A1" ref="B169"/>
    <hyperlink r:id="rId168" location="'98..'!A1" ref="B170"/>
    <hyperlink r:id="rId169" location="'98..'!A1" ref="B171"/>
    <hyperlink r:id="rId170" location="'98..'!A1" ref="B172"/>
    <hyperlink r:id="rId171" location="'98..'!A1" ref="B173"/>
    <hyperlink r:id="rId172" location="'98..'!A1" ref="B174"/>
    <hyperlink r:id="rId173" location="'98..'!A1" ref="B175"/>
    <hyperlink r:id="rId174" location="'98..'!A1" ref="B176"/>
    <hyperlink r:id="rId175" location="'98..'!A1" ref="B177"/>
    <hyperlink r:id="rId176" location="'98..'!A1" ref="B178"/>
    <hyperlink r:id="rId177" location="'98..'!A1" ref="B179"/>
    <hyperlink r:id="rId178" location="'98..'!A1" ref="B180"/>
    <hyperlink r:id="rId179" location="'98..'!A1" ref="B181"/>
    <hyperlink r:id="rId180" location="'98..'!A1" ref="B182"/>
    <hyperlink r:id="rId181" location="'99..'!A1" ref="B183"/>
    <hyperlink r:id="rId182" location="'99..'!A1" ref="B184"/>
    <hyperlink r:id="rId183" location="'99..'!A1" ref="B185"/>
    <hyperlink r:id="rId184" location="'99..'!A1" ref="B186"/>
    <hyperlink r:id="rId185" location="'99..'!A1" ref="B187"/>
    <hyperlink r:id="rId186" location="'99..'!A1" ref="B188"/>
    <hyperlink r:id="rId187" location="'99..'!A1" ref="B189"/>
    <hyperlink r:id="rId188" location="'99..'!A1" ref="B190"/>
    <hyperlink r:id="rId189" location="'99..'!A1" ref="B191"/>
    <hyperlink r:id="rId190" location="'99..'!A1" ref="B192"/>
    <hyperlink r:id="rId191" location="'99..'!A1" ref="B193"/>
    <hyperlink r:id="rId192" location="'99..'!A1" ref="B194"/>
    <hyperlink r:id="rId193" location="'99..'!A1" ref="B195"/>
    <hyperlink r:id="rId194" location="'99..'!A1" ref="B196"/>
    <hyperlink r:id="rId195" location="'99..'!A1" ref="B197"/>
    <hyperlink r:id="rId196" location="'99..'!A1" ref="B198"/>
    <hyperlink r:id="rId197" location="'99..'!A1" ref="B199"/>
    <hyperlink r:id="rId198" location="'99..'!A1" ref="B200"/>
    <hyperlink r:id="rId199" location="'100..'!A1" ref="B201"/>
    <hyperlink r:id="rId200" location="'100..'!A1" ref="B202"/>
    <hyperlink r:id="rId201" location="'100..'!A1" ref="B203"/>
    <hyperlink r:id="rId202" location="'100..'!A1" ref="B204"/>
    <hyperlink r:id="rId203" location="'100..'!A1" ref="B205"/>
    <hyperlink r:id="rId204" location="'100..'!A1" ref="B206"/>
    <hyperlink r:id="rId205" location="'100..'!A1" ref="B207"/>
    <hyperlink r:id="rId206" location="'100..'!A1" ref="B208"/>
    <hyperlink r:id="rId207" location="'100..'!A1" ref="B209"/>
    <hyperlink r:id="rId208" location="'100..'!A1" ref="B210"/>
    <hyperlink r:id="rId209" location="'100..'!A1" ref="B211"/>
    <hyperlink r:id="rId210" location="'100..'!A1" ref="B212"/>
    <hyperlink r:id="rId211" location="'100..'!A1" ref="B213"/>
    <hyperlink r:id="rId212" location="'100..'!A1" ref="B214"/>
    <hyperlink r:id="rId213" location="'100..'!A1" ref="B215"/>
    <hyperlink r:id="rId214" location="'100..'!A1" ref="B216"/>
    <hyperlink r:id="rId215" location="'100..'!A1" ref="B217"/>
    <hyperlink r:id="rId216" location="'100..'!A1" ref="B218"/>
    <hyperlink r:id="rId217" location="'101..'!A1" ref="B219"/>
    <hyperlink r:id="rId218" location="'101..'!A1" ref="B220"/>
    <hyperlink r:id="rId219" location="'101..'!A1" ref="B221"/>
    <hyperlink r:id="rId220" location="'101..'!A1" ref="B222"/>
    <hyperlink r:id="rId221" location="'101..'!A1" ref="B223"/>
    <hyperlink r:id="rId222" location="'101..'!A1" ref="B224"/>
    <hyperlink r:id="rId223" location="'101..'!A1" ref="B225"/>
    <hyperlink r:id="rId224" location="'101..'!A1" ref="B226"/>
    <hyperlink r:id="rId225" location="'101..'!A1" ref="B227"/>
    <hyperlink r:id="rId226" location="'101..'!A1" ref="B228"/>
    <hyperlink r:id="rId227" location="'101..'!A1" ref="B229"/>
    <hyperlink r:id="rId228" location="'101..'!A1" ref="B230"/>
    <hyperlink r:id="rId229" location="'101..'!A1" ref="B231"/>
    <hyperlink r:id="rId230" location="'101..'!A1" ref="B232"/>
    <hyperlink r:id="rId231" location="'101..'!A1" ref="B233"/>
    <hyperlink r:id="rId232" location="'101..'!A1" ref="B234"/>
    <hyperlink r:id="rId233" location="'101..'!A1" ref="B235"/>
    <hyperlink r:id="rId234" location="'101..'!A1" ref="B236"/>
    <hyperlink r:id="rId235" location="'102..'!A1" ref="B237"/>
    <hyperlink r:id="rId236" location="'102..'!A1" ref="B238"/>
    <hyperlink r:id="rId237" location="'102..'!A1" ref="B239"/>
    <hyperlink r:id="rId238" location="'102..'!A1" ref="B240"/>
    <hyperlink r:id="rId239" location="'102..'!A1" ref="B241"/>
    <hyperlink r:id="rId240" location="'102..'!A1" ref="B242"/>
    <hyperlink r:id="rId241" location="'102..'!A1" ref="B243"/>
    <hyperlink r:id="rId242" location="'102..'!A1" ref="B244"/>
    <hyperlink r:id="rId243" location="'102..'!A1" ref="B245"/>
    <hyperlink r:id="rId244" location="'102..'!A1" ref="B246"/>
    <hyperlink r:id="rId245" location="'102..'!A1" ref="B247"/>
    <hyperlink r:id="rId246" location="'102..'!A1" ref="B248"/>
    <hyperlink r:id="rId247" location="'102..'!A1" ref="B249"/>
    <hyperlink r:id="rId248" location="'102..'!A1" ref="B250"/>
    <hyperlink r:id="rId249" location="'102..'!A1" ref="B251"/>
    <hyperlink r:id="rId250" location="'102..'!A1" ref="B252"/>
    <hyperlink r:id="rId251" location="'102..'!A1" ref="B253"/>
    <hyperlink r:id="rId252" location="'102..'!A1" ref="B254"/>
    <hyperlink r:id="rId253" location="'103..'!A1" ref="B255"/>
    <hyperlink r:id="rId254" location="'103..'!A1" ref="B256"/>
    <hyperlink r:id="rId255" location="'103..'!A1" ref="B257"/>
    <hyperlink r:id="rId256" location="'103..'!A1" ref="B258"/>
    <hyperlink r:id="rId257" location="'103..'!A1" ref="B259"/>
    <hyperlink r:id="rId258" location="'103..'!A1" ref="B260"/>
    <hyperlink r:id="rId259" location="'103..'!A1" ref="B261"/>
    <hyperlink r:id="rId260" location="'103..'!A1" ref="B262"/>
    <hyperlink r:id="rId261" location="'103..'!A1" ref="B263"/>
    <hyperlink r:id="rId262" location="'103..'!A1" ref="B264"/>
    <hyperlink r:id="rId263" location="'103..'!A1" ref="B265"/>
    <hyperlink r:id="rId264" location="'103..'!A1" ref="B266"/>
    <hyperlink r:id="rId265" location="'103..'!A1" ref="B267"/>
    <hyperlink r:id="rId266" location="'103..'!A1" ref="B268"/>
    <hyperlink r:id="rId267" location="'103..'!A1" ref="B269"/>
    <hyperlink r:id="rId268" location="'103..'!A1" ref="B270"/>
    <hyperlink r:id="rId269" location="'103..'!A1" ref="B271"/>
    <hyperlink r:id="rId270" location="'103..'!A1" ref="B272"/>
    <hyperlink r:id="rId271" location="'104..'!A1" ref="B273"/>
    <hyperlink r:id="rId272" location="'104..'!A1" ref="B274"/>
    <hyperlink r:id="rId273" location="'104..'!A1" ref="B275"/>
    <hyperlink r:id="rId274" location="'104..'!A1" ref="B276"/>
    <hyperlink r:id="rId275" location="'104..'!A1" ref="B277"/>
    <hyperlink r:id="rId276" location="'104..'!A1" ref="B278"/>
    <hyperlink r:id="rId277" location="'104..'!A1" ref="B279"/>
    <hyperlink r:id="rId278" location="'104..'!A1" ref="B280"/>
    <hyperlink r:id="rId279" location="'104..'!A1" ref="B281"/>
    <hyperlink r:id="rId280" location="'104..'!A1" ref="B282"/>
    <hyperlink r:id="rId281" location="'104..'!A1" ref="B283"/>
    <hyperlink r:id="rId282" location="'104..'!A1" ref="B284"/>
    <hyperlink r:id="rId283" location="'104..'!A1" ref="B285"/>
    <hyperlink r:id="rId284" location="'104..'!A1" ref="B286"/>
    <hyperlink r:id="rId285" location="'104..'!A1" ref="B287"/>
    <hyperlink r:id="rId286" location="'104..'!A1" ref="B288"/>
    <hyperlink r:id="rId287" location="'104..'!A1" ref="B289"/>
    <hyperlink r:id="rId288" location="'104..'!A1" ref="B290"/>
    <hyperlink r:id="rId289" location="'105..'!A1" ref="B291"/>
    <hyperlink r:id="rId290" location="'105..'!A1" ref="B292"/>
    <hyperlink r:id="rId291" location="'105..'!A1" ref="B293"/>
    <hyperlink r:id="rId292" location="'105..'!A1" ref="B294"/>
    <hyperlink r:id="rId293" location="'105..'!A1" ref="B295"/>
    <hyperlink r:id="rId294" location="'105..'!A1" ref="B296"/>
    <hyperlink r:id="rId295" location="'105..'!A1" ref="B297"/>
    <hyperlink r:id="rId296" location="'105..'!A1" ref="B298"/>
    <hyperlink r:id="rId297" location="'105..'!A1" ref="B299"/>
    <hyperlink r:id="rId298" location="'105..'!A1" ref="B300"/>
    <hyperlink r:id="rId299" location="'105..'!A1" ref="B301"/>
    <hyperlink r:id="rId300" location="'105..'!A1" ref="B302"/>
    <hyperlink r:id="rId301" location="'105..'!A1" ref="B303"/>
    <hyperlink r:id="rId302" location="'105..'!A1" ref="B304"/>
    <hyperlink r:id="rId303" location="'105..'!A1" ref="B305"/>
    <hyperlink r:id="rId304" location="'105..'!A1" ref="B306"/>
    <hyperlink r:id="rId305" location="'105..'!A1" ref="B307"/>
    <hyperlink r:id="rId306" location="'105..'!A1" ref="B308"/>
    <hyperlink r:id="rId307" location="'106..'!A1" ref="B309"/>
    <hyperlink r:id="rId308" location="'106..'!A1" ref="B310"/>
    <hyperlink r:id="rId309" location="'106..'!A1" ref="B311"/>
    <hyperlink r:id="rId310" location="'106..'!A1" ref="B312"/>
    <hyperlink r:id="rId311" location="'106..'!A1" ref="B313"/>
    <hyperlink r:id="rId312" location="'106..'!A1" ref="B314"/>
    <hyperlink r:id="rId313" location="'106..'!A1" ref="B315"/>
    <hyperlink r:id="rId314" location="'106..'!A1" ref="B316"/>
    <hyperlink r:id="rId315" location="'106..'!A1" ref="B317"/>
    <hyperlink r:id="rId316" location="'106..'!A1" ref="B318"/>
    <hyperlink r:id="rId317" location="'106..'!A1" ref="B319"/>
    <hyperlink r:id="rId318" location="'106..'!A1" ref="B320"/>
    <hyperlink r:id="rId319" location="'106..'!A1" ref="B321"/>
    <hyperlink r:id="rId320" location="'106..'!A1" ref="B322"/>
    <hyperlink r:id="rId321" location="'106..'!A1" ref="B323"/>
    <hyperlink r:id="rId322" location="'106..'!A1" ref="B324"/>
    <hyperlink r:id="rId323" location="'106..'!A1" ref="B325"/>
    <hyperlink r:id="rId324" location="'106..'!A1" ref="B326"/>
    <hyperlink r:id="rId325" location="'107..'!A1" ref="B327"/>
    <hyperlink r:id="rId326" location="'107..'!A1" ref="B328"/>
    <hyperlink r:id="rId327" location="'107..'!A1" ref="B329"/>
    <hyperlink r:id="rId328" location="'107..'!A1" ref="B330"/>
    <hyperlink r:id="rId329" location="'107..'!A1" ref="B331"/>
    <hyperlink r:id="rId330" location="'107..'!A1" ref="B332"/>
    <hyperlink r:id="rId331" location="'107..'!A1" ref="B333"/>
    <hyperlink r:id="rId332" location="'107..'!A1" ref="B334"/>
    <hyperlink r:id="rId333" location="'107..'!A1" ref="B335"/>
    <hyperlink r:id="rId334" location="'107..'!A1" ref="B336"/>
    <hyperlink r:id="rId335" location="'107..'!A1" ref="B337"/>
    <hyperlink r:id="rId336" location="'107..'!A1" ref="B338"/>
    <hyperlink r:id="rId337" location="'107..'!A1" ref="B339"/>
    <hyperlink r:id="rId338" location="'107..'!A1" ref="B340"/>
    <hyperlink r:id="rId339" location="'107..'!A1" ref="B341"/>
    <hyperlink r:id="rId340" location="'107..'!A1" ref="B342"/>
    <hyperlink r:id="rId341" location="'107..'!A1" ref="B343"/>
    <hyperlink r:id="rId342" location="'107..'!A1" ref="B344"/>
    <hyperlink r:id="rId343" location="'108..'!A1" ref="B345"/>
    <hyperlink r:id="rId344" location="'108..'!A1" ref="B346"/>
    <hyperlink r:id="rId345" location="'108..'!A1" ref="B347"/>
    <hyperlink r:id="rId346" location="'108..'!A1" ref="B348"/>
    <hyperlink r:id="rId347" location="'108..'!A1" ref="B349"/>
    <hyperlink r:id="rId348" location="'108..'!A1" ref="B350"/>
    <hyperlink r:id="rId349" location="'108..'!A1" ref="B351"/>
    <hyperlink r:id="rId350" location="'108..'!A1" ref="B352"/>
    <hyperlink r:id="rId351" location="'108..'!A1" ref="B353"/>
    <hyperlink r:id="rId352" location="'108..'!A1" ref="B354"/>
    <hyperlink r:id="rId353" location="'108..'!A1" ref="B355"/>
    <hyperlink r:id="rId354" location="'108..'!A1" ref="B356"/>
    <hyperlink r:id="rId355" location="'108..'!A1" ref="B357"/>
    <hyperlink r:id="rId356" location="'108..'!A1" ref="B358"/>
    <hyperlink r:id="rId357" location="'108..'!A1" ref="B359"/>
    <hyperlink r:id="rId358" location="'108..'!A1" ref="B360"/>
    <hyperlink r:id="rId359" location="'108..'!A1" ref="B361"/>
    <hyperlink r:id="rId360" location="'108..'!A1" ref="B362"/>
    <hyperlink r:id="rId361" location="'109..'!A1" ref="B363"/>
    <hyperlink r:id="rId362" location="'109..'!A1" ref="B364"/>
    <hyperlink r:id="rId363" location="'109..'!A1" ref="B365"/>
    <hyperlink r:id="rId364" location="'109..'!A1" ref="B366"/>
    <hyperlink r:id="rId365" location="'109..'!A1" ref="B367"/>
    <hyperlink r:id="rId366" location="'109..'!A1" ref="B368"/>
    <hyperlink r:id="rId367" location="'109..'!A1" ref="B369"/>
    <hyperlink r:id="rId368" location="'109..'!A1" ref="B370"/>
    <hyperlink r:id="rId369" location="'109..'!A1" ref="B371"/>
    <hyperlink r:id="rId370" location="'109..'!A1" ref="B372"/>
    <hyperlink r:id="rId371" location="'109..'!A1" ref="B373"/>
    <hyperlink r:id="rId372" location="'109..'!A1" ref="B374"/>
    <hyperlink r:id="rId373" location="'109..'!A1" ref="B375"/>
    <hyperlink r:id="rId374" location="'109..'!A1" ref="B376"/>
    <hyperlink r:id="rId375" location="'109..'!A1" ref="B377"/>
    <hyperlink r:id="rId376" location="'109..'!A1" ref="B378"/>
    <hyperlink r:id="rId377" location="'109..'!A1" ref="B379"/>
    <hyperlink r:id="rId378" location="'109..'!A1" ref="B380"/>
    <hyperlink r:id="rId379" location="'110..'!A1" ref="B381"/>
    <hyperlink r:id="rId380" location="'110..'!A1" ref="B382"/>
    <hyperlink r:id="rId381" location="'110..'!A1" ref="B383"/>
    <hyperlink r:id="rId382" location="'110..'!A1" ref="B384"/>
    <hyperlink r:id="rId383" location="'110..'!A1" ref="B385"/>
    <hyperlink r:id="rId384" location="'110..'!A1" ref="B386"/>
    <hyperlink r:id="rId385" location="'110..'!A1" ref="B387"/>
    <hyperlink r:id="rId386" location="'110..'!A1" ref="B388"/>
    <hyperlink r:id="rId387" location="'110..'!A1" ref="B389"/>
    <hyperlink r:id="rId388" location="'110..'!A1" ref="B390"/>
    <hyperlink r:id="rId389" location="'110..'!A1" ref="B391"/>
    <hyperlink r:id="rId390" location="'110..'!A1" ref="B392"/>
    <hyperlink r:id="rId391" location="'110..'!A1" ref="B393"/>
    <hyperlink r:id="rId392" location="'110..'!A1" ref="B394"/>
    <hyperlink r:id="rId393" location="'110..'!A1" ref="B395"/>
    <hyperlink r:id="rId394" location="'110..'!A1" ref="B396"/>
    <hyperlink r:id="rId395" location="'110..'!A1" ref="B397"/>
    <hyperlink r:id="rId396" location="'110..'!A1" ref="B398"/>
    <hyperlink r:id="rId397" location="'111..'!A1" ref="B399"/>
    <hyperlink r:id="rId398" location="'111..'!A1" ref="B400"/>
    <hyperlink r:id="rId399" location="'111..'!A1" ref="B401"/>
    <hyperlink r:id="rId400" location="'111..'!A1" ref="B402"/>
    <hyperlink r:id="rId401" location="'111..'!A1" ref="B403"/>
    <hyperlink r:id="rId402" location="'111..'!A1" ref="B404"/>
    <hyperlink r:id="rId403" location="'111..'!A1" ref="B405"/>
    <hyperlink r:id="rId404" location="'111..'!A1" ref="B406"/>
    <hyperlink r:id="rId405" location="'111..'!A1" ref="B407"/>
    <hyperlink r:id="rId406" location="'111..'!A1" ref="B408"/>
    <hyperlink r:id="rId407" location="'111..'!A1" ref="B409"/>
    <hyperlink r:id="rId408" location="'111..'!A1" ref="B410"/>
    <hyperlink r:id="rId409" location="'111..'!A1" ref="B411"/>
    <hyperlink r:id="rId410" location="'111..'!A1" ref="B412"/>
    <hyperlink r:id="rId411" location="'111..'!A1" ref="B413"/>
    <hyperlink r:id="rId412" location="'111..'!A1" ref="B414"/>
    <hyperlink r:id="rId413" location="'111..'!A1" ref="B415"/>
    <hyperlink r:id="rId414" location="'111..'!A1" ref="B416"/>
    <hyperlink r:id="rId415" location="'112..'!A1" ref="B417"/>
    <hyperlink r:id="rId416" location="'112..'!A1" ref="B418"/>
    <hyperlink r:id="rId417" location="'112..'!A1" ref="B419"/>
    <hyperlink r:id="rId418" location="'112..'!A1" ref="B420"/>
    <hyperlink r:id="rId419" location="'112..'!A1" ref="B421"/>
    <hyperlink r:id="rId420" location="'112..'!A1" ref="B422"/>
    <hyperlink r:id="rId421" location="'112..'!A1" ref="B423"/>
    <hyperlink r:id="rId422" location="'112..'!A1" ref="B424"/>
    <hyperlink r:id="rId423" location="'112..'!A1" ref="B425"/>
    <hyperlink r:id="rId424" location="'112..'!A1" ref="B426"/>
    <hyperlink r:id="rId425" location="'112..'!A1" ref="B427"/>
    <hyperlink r:id="rId426" location="'112..'!A1" ref="B428"/>
    <hyperlink r:id="rId427" location="'112..'!A1" ref="B429"/>
    <hyperlink r:id="rId428" location="'112..'!A1" ref="B430"/>
    <hyperlink r:id="rId429" location="'112..'!A1" ref="B431"/>
    <hyperlink r:id="rId430" location="'112..'!A1" ref="B432"/>
    <hyperlink r:id="rId431" location="'112..'!A1" ref="B433"/>
    <hyperlink r:id="rId432" location="'112..'!A1" ref="B434"/>
    <hyperlink r:id="rId433" location="'113..'!A1" ref="B435"/>
    <hyperlink r:id="rId434" location="'113..'!A1" ref="B436"/>
    <hyperlink r:id="rId435" location="'113..'!A1" ref="B437"/>
    <hyperlink r:id="rId436" location="'113..'!A1" ref="B438"/>
    <hyperlink r:id="rId437" location="'113..'!A1" ref="B439"/>
    <hyperlink r:id="rId438" location="'113..'!A1" ref="B440"/>
    <hyperlink r:id="rId439" location="'113..'!A1" ref="B441"/>
    <hyperlink r:id="rId440" location="'113..'!A1" ref="B442"/>
    <hyperlink r:id="rId441" location="'113..'!A1" ref="B443"/>
    <hyperlink r:id="rId442" location="'113..'!A1" ref="B444"/>
    <hyperlink r:id="rId443" location="'113..'!A1" ref="B445"/>
    <hyperlink r:id="rId444" location="'113..'!A1" ref="B446"/>
    <hyperlink r:id="rId445" location="'113..'!A1" ref="B447"/>
    <hyperlink r:id="rId446" location="'113..'!A1" ref="B448"/>
    <hyperlink r:id="rId447" location="'113..'!A1" ref="B449"/>
    <hyperlink r:id="rId448" location="'113..'!A1" ref="B450"/>
    <hyperlink r:id="rId449" location="'113..'!A1" ref="B451"/>
    <hyperlink r:id="rId450" location="'113..'!A1" ref="B452"/>
    <hyperlink r:id="rId451" location="'114..'!A1" ref="B453"/>
    <hyperlink r:id="rId452" location="'114..'!A1" ref="B454"/>
    <hyperlink r:id="rId453" location="'114..'!A1" ref="B455"/>
    <hyperlink r:id="rId454" location="'114..'!A1" ref="B456"/>
    <hyperlink r:id="rId455" location="'114..'!A1" ref="B457"/>
    <hyperlink r:id="rId456" location="'114..'!A1" ref="B458"/>
    <hyperlink r:id="rId457" location="'114..'!A1" ref="B459"/>
    <hyperlink r:id="rId458" location="'114..'!A1" ref="B460"/>
    <hyperlink r:id="rId459" location="'114..'!A1" ref="B461"/>
    <hyperlink r:id="rId460" location="'114..'!A1" ref="B462"/>
    <hyperlink r:id="rId461" location="'114..'!A1" ref="B463"/>
    <hyperlink r:id="rId462" location="'114..'!A1" ref="B464"/>
    <hyperlink r:id="rId463" location="'114..'!A1" ref="B465"/>
    <hyperlink r:id="rId464" location="'114..'!A1" ref="B466"/>
    <hyperlink r:id="rId465" location="'114..'!A1" ref="B467"/>
    <hyperlink r:id="rId466" location="'114..'!A1" ref="B468"/>
    <hyperlink r:id="rId467" location="'114..'!A1" ref="B469"/>
    <hyperlink r:id="rId468" location="'114..'!A1" ref="B470"/>
    <hyperlink r:id="rId469" location="'115..'!A1" ref="B471"/>
    <hyperlink r:id="rId470" location="'115..'!A1" ref="B472"/>
    <hyperlink r:id="rId471" location="'115..'!A1" ref="B473"/>
    <hyperlink r:id="rId472" location="'115..'!A1" ref="B474"/>
    <hyperlink r:id="rId473" location="'115..'!A1" ref="B475"/>
    <hyperlink r:id="rId474" location="'115..'!A1" ref="B476"/>
    <hyperlink r:id="rId475" location="'115..'!A1" ref="B477"/>
    <hyperlink r:id="rId476" location="'115..'!A1" ref="B478"/>
    <hyperlink r:id="rId477" location="'115..'!A1" ref="B479"/>
    <hyperlink r:id="rId478" location="'115..'!A1" ref="B480"/>
    <hyperlink r:id="rId479" location="'115..'!A1" ref="B481"/>
    <hyperlink r:id="rId480" location="'115..'!A1" ref="B482"/>
    <hyperlink r:id="rId481" location="'115..'!A1" ref="B483"/>
    <hyperlink r:id="rId482" location="'115..'!A1" ref="B484"/>
    <hyperlink r:id="rId483" location="'115..'!A1" ref="B485"/>
    <hyperlink r:id="rId484" location="'115..'!A1" ref="B486"/>
    <hyperlink r:id="rId485" location="'115..'!A1" ref="B487"/>
    <hyperlink r:id="rId486" location="'115..'!A1" ref="B488"/>
    <hyperlink r:id="rId487" location="'116..'!A1" ref="B489"/>
    <hyperlink r:id="rId488" location="'116..'!A1" ref="B490"/>
    <hyperlink r:id="rId489" location="'116..'!A1" ref="B491"/>
    <hyperlink r:id="rId490" location="'116..'!A1" ref="B492"/>
    <hyperlink r:id="rId491" location="'116..'!A1" ref="B493"/>
    <hyperlink r:id="rId492" location="'116..'!A1" ref="B494"/>
    <hyperlink r:id="rId493" location="'116..'!A1" ref="B495"/>
    <hyperlink r:id="rId494" location="'116..'!A1" ref="B496"/>
    <hyperlink r:id="rId495" location="'116..'!A1" ref="B497"/>
    <hyperlink r:id="rId496" location="'116..'!A1" ref="B498"/>
    <hyperlink r:id="rId497" location="'116..'!A1" ref="B499"/>
    <hyperlink r:id="rId498" location="'116..'!A1" ref="B500"/>
    <hyperlink r:id="rId499" location="'116..'!A1" ref="B501"/>
    <hyperlink r:id="rId500" location="'116..'!A1" ref="B502"/>
    <hyperlink r:id="rId501" location="'116..'!A1" ref="B503"/>
    <hyperlink r:id="rId502" location="'116..'!A1" ref="B504"/>
    <hyperlink r:id="rId503" location="'116..'!A1" ref="B505"/>
    <hyperlink r:id="rId504" location="'116..'!A1" ref="B506"/>
    <hyperlink r:id="rId505" location="'117..'!A1" ref="B507"/>
    <hyperlink r:id="rId506" location="'117..'!A1" ref="B508"/>
    <hyperlink r:id="rId507" location="'117..'!A1" ref="B509"/>
    <hyperlink r:id="rId508" location="'117..'!A1" ref="B510"/>
    <hyperlink r:id="rId509" location="'117..'!A1" ref="B511"/>
    <hyperlink r:id="rId510" location="'117..'!A1" ref="B512"/>
    <hyperlink r:id="rId511" location="'117..'!A1" ref="B513"/>
    <hyperlink r:id="rId512" location="'117..'!A1" ref="B514"/>
    <hyperlink r:id="rId513" location="'117..'!A1" ref="B515"/>
    <hyperlink r:id="rId514" location="'117..'!A1" ref="B516"/>
    <hyperlink r:id="rId515" location="'117..'!A1" ref="B517"/>
    <hyperlink r:id="rId516" location="'117..'!A1" ref="B518"/>
    <hyperlink r:id="rId517" location="'117..'!A1" ref="B519"/>
    <hyperlink r:id="rId518" location="'117..'!A1" ref="B520"/>
    <hyperlink r:id="rId519" location="'117..'!A1" ref="B521"/>
    <hyperlink r:id="rId520" location="'117..'!A1" ref="B522"/>
    <hyperlink r:id="rId521" location="'117..'!A1" ref="B523"/>
    <hyperlink r:id="rId522" location="'117..'!A1" ref="B524"/>
    <hyperlink r:id="rId523" location="'118..'!A1" ref="B525"/>
    <hyperlink r:id="rId524" location="'118..'!A1" ref="B526"/>
    <hyperlink r:id="rId525" location="'118..'!A1" ref="B527"/>
    <hyperlink r:id="rId526" location="'118..'!A1" ref="B528"/>
    <hyperlink r:id="rId527" location="'118..'!A1" ref="B529"/>
    <hyperlink r:id="rId528" location="'118..'!A1" ref="B530"/>
    <hyperlink r:id="rId529" location="'118..'!A1" ref="B531"/>
    <hyperlink r:id="rId530" location="'118..'!A1" ref="B532"/>
    <hyperlink r:id="rId531" location="'118..'!A1" ref="B533"/>
    <hyperlink r:id="rId532" location="'118..'!A1" ref="B534"/>
    <hyperlink r:id="rId533" location="'118..'!A1" ref="B535"/>
    <hyperlink r:id="rId534" location="'118..'!A1" ref="B536"/>
    <hyperlink r:id="rId535" location="'118..'!A1" ref="B537"/>
    <hyperlink r:id="rId536" location="'118..'!A1" ref="B538"/>
    <hyperlink r:id="rId537" location="'118..'!A1" ref="B539"/>
    <hyperlink r:id="rId538" location="'118..'!A1" ref="B540"/>
    <hyperlink r:id="rId539" location="'118..'!A1" ref="B541"/>
    <hyperlink r:id="rId540" location="'118..'!A1" ref="B542"/>
    <hyperlink r:id="rId541" location="'119..'!A1" ref="B543"/>
    <hyperlink r:id="rId542" location="'119..'!A1" ref="B544"/>
    <hyperlink r:id="rId543" location="'119..'!A1" ref="B545"/>
    <hyperlink r:id="rId544" location="'119..'!A1" ref="B546"/>
    <hyperlink r:id="rId545" location="'119..'!A1" ref="B547"/>
    <hyperlink r:id="rId546" location="'119..'!A1" ref="B548"/>
    <hyperlink r:id="rId547" location="'119..'!A1" ref="B549"/>
    <hyperlink r:id="rId548" location="'119..'!A1" ref="B550"/>
    <hyperlink r:id="rId549" location="'119..'!A1" ref="B551"/>
    <hyperlink r:id="rId550" location="'119..'!A1" ref="B552"/>
    <hyperlink r:id="rId551" location="'119..'!A1" ref="B553"/>
    <hyperlink r:id="rId552" location="'119..'!A1" ref="B554"/>
    <hyperlink r:id="rId553" location="'119..'!A1" ref="B555"/>
    <hyperlink r:id="rId554" location="'119..'!A1" ref="B556"/>
    <hyperlink r:id="rId555" location="'119..'!A1" ref="B557"/>
    <hyperlink r:id="rId556" location="'119..'!A1" ref="B558"/>
    <hyperlink r:id="rId557" location="'119..'!A1" ref="B559"/>
    <hyperlink r:id="rId558" location="'119..'!A1" ref="B560"/>
    <hyperlink r:id="rId559" location="'120..'!A1" ref="B561"/>
    <hyperlink r:id="rId560" location="'120..'!A1" ref="B562"/>
    <hyperlink r:id="rId561" location="'120..'!A1" ref="B563"/>
    <hyperlink r:id="rId562" location="'120..'!A1" ref="B564"/>
    <hyperlink r:id="rId563" location="'120..'!A1" ref="B565"/>
    <hyperlink r:id="rId564" location="'120..'!A1" ref="B566"/>
    <hyperlink r:id="rId565" location="'120..'!A1" ref="B567"/>
    <hyperlink r:id="rId566" location="'120..'!A1" ref="B568"/>
    <hyperlink r:id="rId567" location="'120..'!A1" ref="B569"/>
    <hyperlink r:id="rId568" location="'120..'!A1" ref="B570"/>
    <hyperlink r:id="rId569" location="'120..'!A1" ref="B571"/>
    <hyperlink r:id="rId570" location="'120..'!A1" ref="B572"/>
    <hyperlink r:id="rId571" location="'120..'!A1" ref="B573"/>
    <hyperlink r:id="rId572" location="'120..'!A1" ref="B574"/>
    <hyperlink r:id="rId573" location="'120..'!A1" ref="B575"/>
    <hyperlink r:id="rId574" location="'120..'!A1" ref="B576"/>
    <hyperlink r:id="rId575" location="'120..'!A1" ref="B577"/>
    <hyperlink r:id="rId576" location="'120..'!A1" ref="B578"/>
    <hyperlink r:id="rId577" location="'121..'!A1" ref="B579"/>
    <hyperlink r:id="rId578" location="'121..'!A1" ref="B580"/>
    <hyperlink r:id="rId579" location="'121..'!A1" ref="B581"/>
    <hyperlink r:id="rId580" location="'121..'!A1" ref="B582"/>
    <hyperlink r:id="rId581" location="'121..'!A1" ref="B583"/>
    <hyperlink r:id="rId582" location="'121..'!A1" ref="B584"/>
    <hyperlink r:id="rId583" location="'121..'!A1" ref="B585"/>
    <hyperlink r:id="rId584" location="'121..'!A1" ref="B586"/>
    <hyperlink r:id="rId585" location="'121..'!A1" ref="B587"/>
    <hyperlink r:id="rId586" location="'121..'!A1" ref="B588"/>
    <hyperlink r:id="rId587" location="'121..'!A1" ref="B589"/>
    <hyperlink r:id="rId588" location="'121..'!A1" ref="B590"/>
    <hyperlink r:id="rId589" location="'121..'!A1" ref="B591"/>
    <hyperlink r:id="rId590" location="'121..'!A1" ref="B592"/>
    <hyperlink r:id="rId591" location="'121..'!A1" ref="B593"/>
    <hyperlink r:id="rId592" location="'121..'!A1" ref="B594"/>
    <hyperlink r:id="rId593" location="'121..'!A1" ref="B595"/>
    <hyperlink r:id="rId594" location="'121..'!A1" ref="B596"/>
    <hyperlink r:id="rId595" location="'122..'!A1" ref="B597"/>
    <hyperlink r:id="rId596" location="'122..'!A1" ref="B598"/>
    <hyperlink r:id="rId597" location="'122..'!A1" ref="B599"/>
    <hyperlink r:id="rId598" location="'122..'!A1" ref="B600"/>
    <hyperlink r:id="rId599" location="'122..'!A1" ref="B601"/>
    <hyperlink r:id="rId600" location="'122..'!A1" ref="B602"/>
    <hyperlink r:id="rId601" location="'122..'!A1" ref="B603"/>
    <hyperlink r:id="rId602" location="'122..'!A1" ref="B604"/>
    <hyperlink r:id="rId603" location="'122..'!A1" ref="B605"/>
    <hyperlink r:id="rId604" location="'122..'!A1" ref="B606"/>
    <hyperlink r:id="rId605" location="'122..'!A1" ref="B607"/>
    <hyperlink r:id="rId606" location="'122..'!A1" ref="B608"/>
    <hyperlink r:id="rId607" location="'122..'!A1" ref="B609"/>
    <hyperlink r:id="rId608" location="'122..'!A1" ref="B610"/>
    <hyperlink r:id="rId609" location="'122..'!A1" ref="B611"/>
    <hyperlink r:id="rId610" location="'122..'!A1" ref="B612"/>
    <hyperlink r:id="rId611" location="'122..'!A1" ref="B613"/>
    <hyperlink r:id="rId612" location="'122..'!A1" ref="B614"/>
    <hyperlink r:id="rId613" location="'123..'!A1" ref="B615"/>
    <hyperlink r:id="rId614" location="'123..'!A1" ref="B616"/>
    <hyperlink r:id="rId615" location="'123..'!A1" ref="B617"/>
    <hyperlink r:id="rId616" location="'123..'!A1" ref="B618"/>
    <hyperlink r:id="rId617" location="'123..'!A1" ref="B619"/>
    <hyperlink r:id="rId618" location="'123..'!A1" ref="B620"/>
    <hyperlink r:id="rId619" location="'123..'!A1" ref="B621"/>
    <hyperlink r:id="rId620" location="'123..'!A1" ref="B622"/>
    <hyperlink r:id="rId621" location="'123..'!A1" ref="B623"/>
    <hyperlink r:id="rId622" location="'123..'!A1" ref="B624"/>
    <hyperlink r:id="rId623" location="'123..'!A1" ref="B625"/>
    <hyperlink r:id="rId624" location="'123..'!A1" ref="B626"/>
    <hyperlink r:id="rId625" location="'123..'!A1" ref="B627"/>
    <hyperlink r:id="rId626" location="'123..'!A1" ref="B628"/>
    <hyperlink r:id="rId627" location="'123..'!A1" ref="B629"/>
    <hyperlink r:id="rId628" location="'123..'!A1" ref="B630"/>
    <hyperlink r:id="rId629" location="'123..'!A1" ref="B631"/>
    <hyperlink r:id="rId630" location="'123..'!A1" ref="B632"/>
    <hyperlink r:id="rId631" location="'124..'!A1" ref="B633"/>
    <hyperlink r:id="rId632" location="'124..'!A1" ref="B634"/>
    <hyperlink r:id="rId633" location="'124..'!A1" ref="B635"/>
    <hyperlink r:id="rId634" location="'124..'!A1" ref="B636"/>
    <hyperlink r:id="rId635" location="'124..'!A1" ref="B637"/>
    <hyperlink r:id="rId636" location="'124..'!A1" ref="B638"/>
    <hyperlink r:id="rId637" location="'124..'!A1" ref="B639"/>
    <hyperlink r:id="rId638" location="'124..'!A1" ref="B640"/>
    <hyperlink r:id="rId639" location="'124..'!A1" ref="B641"/>
    <hyperlink r:id="rId640" location="'124..'!A1" ref="B642"/>
    <hyperlink r:id="rId641" location="'124..'!A1" ref="B643"/>
    <hyperlink r:id="rId642" location="'124..'!A1" ref="B644"/>
    <hyperlink r:id="rId643" location="'124..'!A1" ref="B645"/>
    <hyperlink r:id="rId644" location="'124..'!A1" ref="B646"/>
    <hyperlink r:id="rId645" location="'124..'!A1" ref="B647"/>
    <hyperlink r:id="rId646" location="'124..'!A1" ref="B648"/>
    <hyperlink r:id="rId647" location="'124..'!A1" ref="B649"/>
    <hyperlink r:id="rId648" location="'124..'!A1" ref="B650"/>
    <hyperlink r:id="rId649" location="'125..'!A1" ref="B651"/>
    <hyperlink r:id="rId650" location="'125..'!A1" ref="B652"/>
    <hyperlink r:id="rId651" location="'125..'!A1" ref="B653"/>
    <hyperlink r:id="rId652" location="'125..'!A1" ref="B654"/>
    <hyperlink r:id="rId653" location="'125..'!A1" ref="B655"/>
    <hyperlink r:id="rId654" location="'125..'!A1" ref="B656"/>
    <hyperlink r:id="rId655" location="'125..'!A1" ref="B657"/>
    <hyperlink r:id="rId656" location="'125..'!A1" ref="B658"/>
    <hyperlink r:id="rId657" location="'125..'!A1" ref="B659"/>
    <hyperlink r:id="rId658" location="'125..'!A1" ref="B660"/>
    <hyperlink r:id="rId659" location="'125..'!A1" ref="B661"/>
    <hyperlink r:id="rId660" location="'125..'!A1" ref="B662"/>
    <hyperlink r:id="rId661" location="'125..'!A1" ref="B663"/>
    <hyperlink r:id="rId662" location="'125..'!A1" ref="B664"/>
    <hyperlink r:id="rId663" location="'125..'!A1" ref="B665"/>
    <hyperlink r:id="rId664" location="'125..'!A1" ref="B666"/>
    <hyperlink r:id="rId665" location="'125..'!A1" ref="B667"/>
    <hyperlink r:id="rId666" location="'125..'!A1" ref="B668"/>
    <hyperlink r:id="rId667" location="'126..'!A1" ref="B669"/>
    <hyperlink r:id="rId668" location="'126..'!A1" ref="B670"/>
    <hyperlink r:id="rId669" location="'126..'!A1" ref="B671"/>
    <hyperlink r:id="rId670" location="'126..'!A1" ref="B672"/>
    <hyperlink r:id="rId671" location="'126..'!A1" ref="B673"/>
    <hyperlink r:id="rId672" location="'126..'!A1" ref="B674"/>
    <hyperlink r:id="rId673" location="'126..'!A1" ref="B675"/>
    <hyperlink r:id="rId674" location="'126..'!A1" ref="B676"/>
    <hyperlink r:id="rId675" location="'126..'!A1" ref="B677"/>
    <hyperlink r:id="rId676" location="'126..'!A1" ref="B678"/>
    <hyperlink r:id="rId677" location="'126..'!A1" ref="B679"/>
    <hyperlink r:id="rId678" location="'126..'!A1" ref="B680"/>
    <hyperlink r:id="rId679" location="'126..'!A1" ref="B681"/>
    <hyperlink r:id="rId680" location="'126..'!A1" ref="B682"/>
    <hyperlink r:id="rId681" location="'126..'!A1" ref="B683"/>
    <hyperlink r:id="rId682" location="'126..'!A1" ref="B684"/>
    <hyperlink r:id="rId683" location="'126..'!A1" ref="B685"/>
    <hyperlink r:id="rId684" location="'126..'!A1" ref="B686"/>
    <hyperlink r:id="rId685" location="'127..'!A1" ref="B687"/>
    <hyperlink r:id="rId686" location="'127..'!A1" ref="B688"/>
    <hyperlink r:id="rId687" location="'127..'!A1" ref="B689"/>
    <hyperlink r:id="rId688" location="'127..'!A1" ref="B690"/>
    <hyperlink r:id="rId689" location="'127..'!A1" ref="B691"/>
    <hyperlink r:id="rId690" location="'127..'!A1" ref="B692"/>
    <hyperlink r:id="rId691" location="'127..'!A1" ref="B693"/>
    <hyperlink r:id="rId692" location="'127..'!A1" ref="B694"/>
    <hyperlink r:id="rId693" location="'127..'!A1" ref="B695"/>
    <hyperlink r:id="rId694" location="'127..'!A1" ref="B696"/>
    <hyperlink r:id="rId695" location="'127..'!A1" ref="B697"/>
    <hyperlink r:id="rId696" location="'127..'!A1" ref="B698"/>
    <hyperlink r:id="rId697" location="'127..'!A1" ref="B699"/>
    <hyperlink r:id="rId698" location="'127..'!A1" ref="B700"/>
    <hyperlink r:id="rId699" location="'127..'!A1" ref="B701"/>
    <hyperlink r:id="rId700" location="'127..'!A1" ref="B702"/>
    <hyperlink r:id="rId701" location="'127..'!A1" ref="B703"/>
    <hyperlink r:id="rId702" location="'127..'!A1" ref="B704"/>
    <hyperlink r:id="rId703" location="'128..'!A1" ref="B705"/>
    <hyperlink r:id="rId704" location="'128..'!A1" ref="B706"/>
    <hyperlink r:id="rId705" location="'128..'!A1" ref="B707"/>
    <hyperlink r:id="rId706" location="'128..'!A1" ref="B708"/>
    <hyperlink r:id="rId707" location="'128..'!A1" ref="B709"/>
    <hyperlink r:id="rId708" location="'128..'!A1" ref="B710"/>
    <hyperlink r:id="rId709" location="'128..'!A1" ref="B711"/>
    <hyperlink r:id="rId710" location="'128..'!A1" ref="B712"/>
    <hyperlink r:id="rId711" location="'128..'!A1" ref="B713"/>
    <hyperlink r:id="rId712" location="'128..'!A1" ref="B714"/>
    <hyperlink r:id="rId713" location="'128..'!A1" ref="B715"/>
    <hyperlink r:id="rId714" location="'128..'!A1" ref="B716"/>
    <hyperlink r:id="rId715" location="'128..'!A1" ref="B717"/>
    <hyperlink r:id="rId716" location="'128..'!A1" ref="B718"/>
    <hyperlink r:id="rId717" location="'128..'!A1" ref="B719"/>
    <hyperlink r:id="rId718" location="'128..'!A1" ref="B720"/>
    <hyperlink r:id="rId719" location="'128..'!A1" ref="B721"/>
    <hyperlink r:id="rId720" location="'128..'!A1" ref="B722"/>
    <hyperlink r:id="rId721" location="'129..'!A1" ref="B723"/>
    <hyperlink r:id="rId722" location="'129..'!A1" ref="B724"/>
    <hyperlink r:id="rId723" location="'129..'!A1" ref="B725"/>
    <hyperlink r:id="rId724" location="'129..'!A1" ref="B726"/>
    <hyperlink r:id="rId725" location="'129..'!A1" ref="B727"/>
    <hyperlink r:id="rId726" location="'129..'!A1" ref="B728"/>
    <hyperlink r:id="rId727" location="'129..'!A1" ref="B729"/>
    <hyperlink r:id="rId728" location="'129..'!A1" ref="B730"/>
    <hyperlink r:id="rId729" location="'129..'!A1" ref="B731"/>
    <hyperlink r:id="rId730" location="'129..'!A1" ref="B732"/>
    <hyperlink r:id="rId731" location="'129..'!A1" ref="B733"/>
    <hyperlink r:id="rId732" location="'129..'!A1" ref="B734"/>
    <hyperlink r:id="rId733" location="'129..'!A1" ref="B735"/>
    <hyperlink r:id="rId734" location="'129..'!A1" ref="B736"/>
    <hyperlink r:id="rId735" location="'129..'!A1" ref="B737"/>
    <hyperlink r:id="rId736" location="'129..'!A1" ref="B738"/>
    <hyperlink r:id="rId737" location="'129..'!A1" ref="B739"/>
    <hyperlink r:id="rId738" location="'129..'!A1" ref="B740"/>
    <hyperlink r:id="rId739" location="'130..'!A1" ref="B741"/>
    <hyperlink r:id="rId740" location="'130..'!A1" ref="B742"/>
    <hyperlink r:id="rId741" location="'130..'!A1" ref="B743"/>
    <hyperlink r:id="rId742" location="'130..'!A1" ref="B744"/>
    <hyperlink r:id="rId743" location="'130..'!A1" ref="B745"/>
    <hyperlink r:id="rId744" location="'130..'!A1" ref="B746"/>
    <hyperlink r:id="rId745" location="'130..'!A1" ref="B747"/>
    <hyperlink r:id="rId746" location="'130..'!A1" ref="B748"/>
    <hyperlink r:id="rId747" location="'130..'!A1" ref="B749"/>
    <hyperlink r:id="rId748" location="'130..'!A1" ref="B750"/>
    <hyperlink r:id="rId749" location="'130..'!A1" ref="B751"/>
    <hyperlink r:id="rId750" location="'130..'!A1" ref="B752"/>
    <hyperlink r:id="rId751" location="'130..'!A1" ref="B753"/>
    <hyperlink r:id="rId752" location="'130..'!A1" ref="B754"/>
    <hyperlink r:id="rId753" location="'130..'!A1" ref="B755"/>
    <hyperlink r:id="rId754" location="'130..'!A1" ref="B756"/>
    <hyperlink r:id="rId755" location="'130..'!A1" ref="B757"/>
    <hyperlink r:id="rId756" location="'130..'!A1" ref="B758"/>
    <hyperlink r:id="rId757" location="'131..'!A1" ref="B759"/>
    <hyperlink r:id="rId758" location="'131..'!A1" ref="B760"/>
    <hyperlink r:id="rId759" location="'131..'!A1" ref="B761"/>
    <hyperlink r:id="rId760" location="'131..'!A1" ref="B762"/>
    <hyperlink r:id="rId761" location="'131..'!A1" ref="B763"/>
    <hyperlink r:id="rId762" location="'131..'!A1" ref="B764"/>
    <hyperlink r:id="rId763" location="'131..'!A1" ref="B765"/>
    <hyperlink r:id="rId764" location="'131..'!A1" ref="B766"/>
    <hyperlink r:id="rId765" location="'131..'!A1" ref="B767"/>
    <hyperlink r:id="rId766" location="'131..'!A1" ref="B768"/>
    <hyperlink r:id="rId767" location="'131..'!A1" ref="B769"/>
    <hyperlink r:id="rId768" location="'131..'!A1" ref="B770"/>
    <hyperlink r:id="rId769" location="'131..'!A1" ref="B771"/>
    <hyperlink r:id="rId770" location="'131..'!A1" ref="B772"/>
    <hyperlink r:id="rId771" location="'131..'!A1" ref="B773"/>
    <hyperlink r:id="rId772" location="'131..'!A1" ref="B774"/>
    <hyperlink r:id="rId773" location="'131..'!A1" ref="B775"/>
    <hyperlink r:id="rId774" location="'131..'!A1" ref="B776"/>
    <hyperlink r:id="rId775" location="'132..'!A1" ref="B777"/>
    <hyperlink r:id="rId776" location="'132..'!A1" ref="B778"/>
    <hyperlink r:id="rId777" location="'132..'!A1" ref="B779"/>
    <hyperlink r:id="rId778" location="'132..'!A1" ref="B780"/>
    <hyperlink r:id="rId779" location="'132..'!A1" ref="B781"/>
    <hyperlink r:id="rId780" location="'132..'!A1" ref="B782"/>
    <hyperlink r:id="rId781" location="'132..'!A1" ref="B783"/>
    <hyperlink r:id="rId782" location="'132..'!A1" ref="B784"/>
    <hyperlink r:id="rId783" location="'132..'!A1" ref="B785"/>
    <hyperlink r:id="rId784" location="'132..'!A1" ref="B786"/>
    <hyperlink r:id="rId785" location="'132..'!A1" ref="B787"/>
    <hyperlink r:id="rId786" location="'132..'!A1" ref="B788"/>
    <hyperlink r:id="rId787" location="'132..'!A1" ref="B789"/>
    <hyperlink r:id="rId788" location="'132..'!A1" ref="B790"/>
    <hyperlink r:id="rId789" location="'132..'!A1" ref="B791"/>
    <hyperlink r:id="rId790" location="'132..'!A1" ref="B792"/>
    <hyperlink r:id="rId791" location="'132..'!A1" ref="B793"/>
    <hyperlink r:id="rId792" location="'132..'!A1" ref="B794"/>
    <hyperlink r:id="rId793" location="'133..'!A1" ref="B795"/>
    <hyperlink r:id="rId794" location="'133..'!A1" ref="B796"/>
    <hyperlink r:id="rId795" location="'133..'!A1" ref="B797"/>
    <hyperlink r:id="rId796" location="'133..'!A1" ref="B798"/>
    <hyperlink r:id="rId797" location="'133..'!A1" ref="B799"/>
    <hyperlink r:id="rId798" location="'133..'!A1" ref="B800"/>
    <hyperlink r:id="rId799" location="'133..'!A1" ref="B801"/>
    <hyperlink r:id="rId800" location="'133..'!A1" ref="B802"/>
    <hyperlink r:id="rId801" location="'133..'!A1" ref="B803"/>
    <hyperlink r:id="rId802" location="'133..'!A1" ref="B804"/>
    <hyperlink r:id="rId803" location="'133..'!A1" ref="B805"/>
    <hyperlink r:id="rId804" location="'133..'!A1" ref="B806"/>
    <hyperlink r:id="rId805" location="'133..'!A1" ref="B807"/>
    <hyperlink r:id="rId806" location="'133..'!A1" ref="B808"/>
    <hyperlink r:id="rId807" location="'133..'!A1" ref="B809"/>
    <hyperlink r:id="rId808" location="'133..'!A1" ref="B810"/>
    <hyperlink r:id="rId809" location="'133..'!A1" ref="B811"/>
    <hyperlink r:id="rId810" location="'133..'!A1" ref="B812"/>
  </hyperlinks>
  <drawing r:id="rId81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5.43"/>
    <col customWidth="1" min="2" max="2" width="50.43"/>
    <col customWidth="1" min="3" max="3" width="23.29"/>
    <col customWidth="1" min="4" max="4" width="11.71"/>
    <col customWidth="1" min="5" max="5" width="11.43"/>
    <col customWidth="1" min="6" max="6" width="15.14"/>
    <col customWidth="1" min="7" max="7" width="6.29"/>
    <col customWidth="1" min="8" max="8" width="7.14"/>
    <col customWidth="1" min="9" max="10" width="8.0"/>
    <col customWidth="1" min="11" max="11" width="7.29"/>
    <col customWidth="1" min="12" max="12" width="6.71"/>
    <col customWidth="1" min="13" max="13" width="7.14"/>
    <col customWidth="1" min="14" max="25" width="6.86"/>
  </cols>
  <sheetData>
    <row r="1">
      <c r="A1" s="308"/>
      <c r="B1" s="308" t="s">
        <v>0</v>
      </c>
      <c r="C1" s="198" t="s">
        <v>8</v>
      </c>
      <c r="D1" s="199" t="s">
        <v>9</v>
      </c>
      <c r="E1" s="196" t="s">
        <v>519</v>
      </c>
      <c r="F1" s="199" t="s">
        <v>601</v>
      </c>
      <c r="G1" s="311"/>
      <c r="H1" s="6" t="s">
        <v>4</v>
      </c>
      <c r="I1" s="7"/>
      <c r="J1" s="7"/>
      <c r="K1" s="7"/>
      <c r="L1" s="7"/>
      <c r="M1" s="7"/>
      <c r="N1" s="7"/>
      <c r="O1" s="7"/>
      <c r="P1" s="10"/>
      <c r="Q1" s="22" t="s">
        <v>7</v>
      </c>
      <c r="R1" s="7"/>
      <c r="S1" s="7"/>
      <c r="T1" s="7"/>
      <c r="U1" s="7"/>
      <c r="V1" s="7"/>
      <c r="W1" s="7"/>
      <c r="X1" s="7"/>
      <c r="Y1" s="10"/>
    </row>
    <row r="2">
      <c r="A2" s="196" t="s">
        <v>219</v>
      </c>
      <c r="B2" s="308"/>
      <c r="G2" s="311"/>
      <c r="H2" s="13" t="s">
        <v>21</v>
      </c>
      <c r="I2" s="13" t="s">
        <v>13</v>
      </c>
      <c r="J2" s="13" t="s">
        <v>14</v>
      </c>
      <c r="K2" s="13" t="s">
        <v>15</v>
      </c>
      <c r="L2" s="13" t="s">
        <v>16</v>
      </c>
      <c r="M2" s="13" t="s">
        <v>17</v>
      </c>
      <c r="N2" s="13" t="s">
        <v>18</v>
      </c>
      <c r="O2" s="13" t="s">
        <v>19</v>
      </c>
      <c r="P2" s="13" t="s">
        <v>20</v>
      </c>
      <c r="Q2" s="13" t="s">
        <v>21</v>
      </c>
      <c r="R2" s="13" t="s">
        <v>161</v>
      </c>
      <c r="S2" s="13" t="s">
        <v>162</v>
      </c>
      <c r="T2" s="13" t="s">
        <v>163</v>
      </c>
      <c r="U2" s="13" t="s">
        <v>164</v>
      </c>
      <c r="V2" s="13" t="s">
        <v>165</v>
      </c>
      <c r="W2" s="13" t="s">
        <v>166</v>
      </c>
      <c r="X2" s="13" t="s">
        <v>167</v>
      </c>
      <c r="Y2" s="13" t="s">
        <v>20</v>
      </c>
    </row>
    <row r="3">
      <c r="A3" s="243">
        <v>134.0</v>
      </c>
      <c r="B3" s="243" t="s">
        <v>341</v>
      </c>
      <c r="C3" s="244" t="s">
        <v>337</v>
      </c>
      <c r="D3" s="243" t="s">
        <v>4</v>
      </c>
      <c r="E3" s="190" t="s">
        <v>21</v>
      </c>
      <c r="F3" s="192">
        <v>215.0</v>
      </c>
      <c r="G3" s="193"/>
      <c r="H3" s="191">
        <v>215.0</v>
      </c>
      <c r="I3" s="193"/>
      <c r="J3" s="193"/>
      <c r="K3" s="193"/>
      <c r="L3" s="193"/>
      <c r="M3" s="193"/>
      <c r="N3" s="193"/>
      <c r="O3" s="193"/>
      <c r="P3" s="193"/>
      <c r="Q3" s="191">
        <v>2235.0</v>
      </c>
      <c r="R3" s="193"/>
      <c r="S3" s="193"/>
      <c r="T3" s="193"/>
      <c r="U3" s="193"/>
      <c r="V3" s="193"/>
      <c r="W3" s="193"/>
      <c r="X3" s="193"/>
      <c r="Y3" s="193"/>
    </row>
    <row r="4">
      <c r="A4" s="190"/>
      <c r="B4" s="243" t="s">
        <v>341</v>
      </c>
      <c r="C4" s="244" t="s">
        <v>337</v>
      </c>
      <c r="D4" s="190" t="s">
        <v>4</v>
      </c>
      <c r="E4" s="190" t="s">
        <v>13</v>
      </c>
      <c r="F4" s="191"/>
      <c r="G4" s="193"/>
      <c r="H4" s="191"/>
      <c r="I4" s="193"/>
      <c r="J4" s="193"/>
      <c r="K4" s="193"/>
      <c r="L4" s="193"/>
      <c r="M4" s="193"/>
      <c r="N4" s="193"/>
      <c r="O4" s="193"/>
      <c r="P4" s="193"/>
      <c r="Q4" s="191"/>
      <c r="R4" s="193"/>
      <c r="S4" s="193"/>
      <c r="T4" s="193"/>
      <c r="U4" s="193"/>
      <c r="V4" s="193"/>
      <c r="W4" s="193"/>
      <c r="X4" s="193"/>
      <c r="Y4" s="193"/>
    </row>
    <row r="5">
      <c r="A5" s="243"/>
      <c r="B5" s="243" t="s">
        <v>341</v>
      </c>
      <c r="C5" s="244" t="s">
        <v>337</v>
      </c>
      <c r="D5" s="190" t="s">
        <v>4</v>
      </c>
      <c r="E5" s="190" t="s">
        <v>14</v>
      </c>
      <c r="F5" s="191"/>
      <c r="G5" s="193"/>
      <c r="H5" s="191"/>
      <c r="I5" s="193"/>
      <c r="J5" s="193"/>
      <c r="K5" s="193"/>
      <c r="L5" s="193"/>
      <c r="M5" s="193"/>
      <c r="N5" s="193"/>
      <c r="O5" s="193"/>
      <c r="P5" s="193"/>
      <c r="Q5" s="191"/>
      <c r="R5" s="193"/>
      <c r="S5" s="193"/>
      <c r="T5" s="193"/>
      <c r="U5" s="193"/>
      <c r="V5" s="193"/>
      <c r="W5" s="193"/>
      <c r="X5" s="193"/>
      <c r="Y5" s="193"/>
    </row>
    <row r="6">
      <c r="A6" s="243"/>
      <c r="B6" s="243" t="s">
        <v>341</v>
      </c>
      <c r="C6" s="244" t="s">
        <v>337</v>
      </c>
      <c r="D6" s="190" t="s">
        <v>4</v>
      </c>
      <c r="E6" s="190" t="s">
        <v>15</v>
      </c>
      <c r="F6" s="191"/>
      <c r="G6" s="193"/>
      <c r="H6" s="191"/>
      <c r="I6" s="193"/>
      <c r="J6" s="193"/>
      <c r="K6" s="193"/>
      <c r="L6" s="193"/>
      <c r="M6" s="193"/>
      <c r="N6" s="193"/>
      <c r="O6" s="193"/>
      <c r="P6" s="193"/>
      <c r="Q6" s="191"/>
      <c r="R6" s="193"/>
      <c r="S6" s="193"/>
      <c r="T6" s="193"/>
      <c r="U6" s="193"/>
      <c r="V6" s="193"/>
      <c r="W6" s="193"/>
      <c r="X6" s="193"/>
      <c r="Y6" s="193"/>
    </row>
    <row r="7">
      <c r="A7" s="243"/>
      <c r="B7" s="243" t="s">
        <v>341</v>
      </c>
      <c r="C7" s="244" t="s">
        <v>337</v>
      </c>
      <c r="D7" s="190" t="s">
        <v>4</v>
      </c>
      <c r="E7" s="190" t="s">
        <v>16</v>
      </c>
      <c r="F7" s="191"/>
      <c r="G7" s="193"/>
      <c r="H7" s="191"/>
      <c r="I7" s="193"/>
      <c r="J7" s="193"/>
      <c r="K7" s="193"/>
      <c r="L7" s="193"/>
      <c r="M7" s="193"/>
      <c r="N7" s="193"/>
      <c r="O7" s="193"/>
      <c r="P7" s="193"/>
      <c r="Q7" s="191"/>
      <c r="R7" s="193"/>
      <c r="S7" s="193"/>
      <c r="T7" s="193"/>
      <c r="U7" s="193"/>
      <c r="V7" s="193"/>
      <c r="W7" s="193"/>
      <c r="X7" s="193"/>
      <c r="Y7" s="193"/>
    </row>
    <row r="8">
      <c r="A8" s="243"/>
      <c r="B8" s="243" t="s">
        <v>341</v>
      </c>
      <c r="C8" s="244" t="s">
        <v>337</v>
      </c>
      <c r="D8" s="190" t="s">
        <v>4</v>
      </c>
      <c r="E8" s="190" t="s">
        <v>17</v>
      </c>
      <c r="F8" s="191"/>
      <c r="G8" s="193"/>
      <c r="H8" s="191"/>
      <c r="I8" s="193"/>
      <c r="J8" s="193"/>
      <c r="K8" s="193"/>
      <c r="L8" s="193"/>
      <c r="M8" s="193"/>
      <c r="N8" s="193"/>
      <c r="O8" s="193"/>
      <c r="P8" s="193"/>
      <c r="Q8" s="191"/>
      <c r="R8" s="193"/>
      <c r="S8" s="193"/>
      <c r="T8" s="193"/>
      <c r="U8" s="193"/>
      <c r="V8" s="193"/>
      <c r="W8" s="193"/>
      <c r="X8" s="193"/>
      <c r="Y8" s="193"/>
    </row>
    <row r="9">
      <c r="A9" s="243"/>
      <c r="B9" s="243" t="s">
        <v>341</v>
      </c>
      <c r="C9" s="244" t="s">
        <v>337</v>
      </c>
      <c r="D9" s="190" t="s">
        <v>4</v>
      </c>
      <c r="E9" s="190" t="s">
        <v>18</v>
      </c>
      <c r="F9" s="191"/>
      <c r="G9" s="193"/>
      <c r="H9" s="191"/>
      <c r="I9" s="193"/>
      <c r="J9" s="193"/>
      <c r="K9" s="193"/>
      <c r="L9" s="193"/>
      <c r="M9" s="193"/>
      <c r="N9" s="193"/>
      <c r="O9" s="193"/>
      <c r="P9" s="193"/>
      <c r="Q9" s="191"/>
      <c r="R9" s="193"/>
      <c r="S9" s="193"/>
      <c r="T9" s="193"/>
      <c r="U9" s="193"/>
      <c r="V9" s="193"/>
      <c r="W9" s="193"/>
      <c r="X9" s="193"/>
      <c r="Y9" s="193"/>
    </row>
    <row r="10">
      <c r="A10" s="243"/>
      <c r="B10" s="243" t="s">
        <v>341</v>
      </c>
      <c r="C10" s="244" t="s">
        <v>337</v>
      </c>
      <c r="D10" s="190" t="s">
        <v>4</v>
      </c>
      <c r="E10" s="190" t="s">
        <v>19</v>
      </c>
      <c r="F10" s="191"/>
      <c r="G10" s="193"/>
      <c r="H10" s="191"/>
      <c r="I10" s="193"/>
      <c r="J10" s="193"/>
      <c r="K10" s="193"/>
      <c r="L10" s="193"/>
      <c r="M10" s="193"/>
      <c r="N10" s="193"/>
      <c r="O10" s="193"/>
      <c r="P10" s="193"/>
      <c r="Q10" s="191"/>
      <c r="R10" s="193"/>
      <c r="S10" s="193"/>
      <c r="T10" s="193"/>
      <c r="U10" s="193"/>
      <c r="V10" s="193"/>
      <c r="W10" s="193"/>
      <c r="X10" s="193"/>
      <c r="Y10" s="193"/>
    </row>
    <row r="11">
      <c r="A11" s="243"/>
      <c r="B11" s="243" t="s">
        <v>341</v>
      </c>
      <c r="C11" s="244" t="s">
        <v>337</v>
      </c>
      <c r="D11" s="190" t="s">
        <v>4</v>
      </c>
      <c r="E11" s="190" t="s">
        <v>20</v>
      </c>
      <c r="F11" s="191"/>
      <c r="G11" s="193"/>
      <c r="H11" s="191"/>
      <c r="I11" s="193"/>
      <c r="J11" s="193"/>
      <c r="K11" s="193"/>
      <c r="L11" s="193"/>
      <c r="M11" s="193"/>
      <c r="N11" s="193"/>
      <c r="O11" s="193"/>
      <c r="P11" s="193"/>
      <c r="Q11" s="191"/>
      <c r="R11" s="193"/>
      <c r="S11" s="193"/>
      <c r="T11" s="193"/>
      <c r="U11" s="193"/>
      <c r="V11" s="193"/>
      <c r="W11" s="193"/>
      <c r="X11" s="193"/>
      <c r="Y11" s="193"/>
    </row>
    <row r="12">
      <c r="A12" s="243"/>
      <c r="B12" s="243" t="s">
        <v>341</v>
      </c>
      <c r="C12" s="244" t="s">
        <v>337</v>
      </c>
      <c r="D12" s="190" t="s">
        <v>7</v>
      </c>
      <c r="E12" s="190" t="s">
        <v>21</v>
      </c>
      <c r="F12" s="191">
        <v>2235.0</v>
      </c>
      <c r="G12" s="193"/>
      <c r="H12" s="191"/>
      <c r="I12" s="193"/>
      <c r="J12" s="193"/>
      <c r="K12" s="193"/>
      <c r="L12" s="193"/>
      <c r="M12" s="193"/>
      <c r="N12" s="193"/>
      <c r="O12" s="193"/>
      <c r="P12" s="193"/>
      <c r="Q12" s="191"/>
      <c r="R12" s="193"/>
      <c r="S12" s="193"/>
      <c r="T12" s="193"/>
      <c r="U12" s="193"/>
      <c r="V12" s="193"/>
      <c r="W12" s="193"/>
      <c r="X12" s="193"/>
      <c r="Y12" s="193"/>
    </row>
    <row r="13">
      <c r="A13" s="243"/>
      <c r="B13" s="243" t="s">
        <v>341</v>
      </c>
      <c r="C13" s="244" t="s">
        <v>337</v>
      </c>
      <c r="D13" s="190" t="s">
        <v>7</v>
      </c>
      <c r="E13" s="190" t="s">
        <v>161</v>
      </c>
      <c r="F13" s="191"/>
      <c r="G13" s="193"/>
      <c r="H13" s="191"/>
      <c r="I13" s="193"/>
      <c r="J13" s="193"/>
      <c r="K13" s="193"/>
      <c r="L13" s="193"/>
      <c r="M13" s="193"/>
      <c r="N13" s="193"/>
      <c r="O13" s="193"/>
      <c r="P13" s="193"/>
      <c r="Q13" s="191"/>
      <c r="R13" s="193"/>
      <c r="S13" s="193"/>
      <c r="T13" s="193"/>
      <c r="U13" s="193"/>
      <c r="V13" s="193"/>
      <c r="W13" s="193"/>
      <c r="X13" s="193"/>
      <c r="Y13" s="193"/>
    </row>
    <row r="14">
      <c r="A14" s="243"/>
      <c r="B14" s="243" t="s">
        <v>341</v>
      </c>
      <c r="C14" s="244" t="s">
        <v>337</v>
      </c>
      <c r="D14" s="190" t="s">
        <v>7</v>
      </c>
      <c r="E14" s="190" t="s">
        <v>162</v>
      </c>
      <c r="F14" s="191"/>
      <c r="G14" s="193"/>
      <c r="H14" s="191"/>
      <c r="I14" s="193"/>
      <c r="J14" s="193"/>
      <c r="K14" s="193"/>
      <c r="L14" s="193"/>
      <c r="M14" s="193"/>
      <c r="N14" s="193"/>
      <c r="O14" s="193"/>
      <c r="P14" s="193"/>
      <c r="Q14" s="191"/>
      <c r="R14" s="193"/>
      <c r="S14" s="193"/>
      <c r="T14" s="193"/>
      <c r="U14" s="193"/>
      <c r="V14" s="193"/>
      <c r="W14" s="193"/>
      <c r="X14" s="193"/>
      <c r="Y14" s="193"/>
    </row>
    <row r="15">
      <c r="A15" s="243"/>
      <c r="B15" s="243" t="s">
        <v>341</v>
      </c>
      <c r="C15" s="244" t="s">
        <v>337</v>
      </c>
      <c r="D15" s="190" t="s">
        <v>7</v>
      </c>
      <c r="E15" s="190" t="s">
        <v>163</v>
      </c>
      <c r="F15" s="191"/>
      <c r="G15" s="193"/>
      <c r="H15" s="191"/>
      <c r="I15" s="193"/>
      <c r="J15" s="193"/>
      <c r="K15" s="193"/>
      <c r="L15" s="193"/>
      <c r="M15" s="193"/>
      <c r="N15" s="193"/>
      <c r="O15" s="193"/>
      <c r="P15" s="193"/>
      <c r="Q15" s="191"/>
      <c r="R15" s="193"/>
      <c r="S15" s="193"/>
      <c r="T15" s="193"/>
      <c r="U15" s="193"/>
      <c r="V15" s="193"/>
      <c r="W15" s="193"/>
      <c r="X15" s="193"/>
      <c r="Y15" s="193"/>
    </row>
    <row r="16">
      <c r="A16" s="243"/>
      <c r="B16" s="243" t="s">
        <v>341</v>
      </c>
      <c r="C16" s="244" t="s">
        <v>337</v>
      </c>
      <c r="D16" s="190" t="s">
        <v>7</v>
      </c>
      <c r="E16" s="190" t="s">
        <v>164</v>
      </c>
      <c r="F16" s="191"/>
      <c r="G16" s="193"/>
      <c r="H16" s="191"/>
      <c r="I16" s="193"/>
      <c r="J16" s="193"/>
      <c r="K16" s="193"/>
      <c r="L16" s="193"/>
      <c r="M16" s="193"/>
      <c r="N16" s="193"/>
      <c r="O16" s="193"/>
      <c r="P16" s="193"/>
      <c r="Q16" s="191"/>
      <c r="R16" s="193"/>
      <c r="S16" s="193"/>
      <c r="T16" s="193"/>
      <c r="U16" s="193"/>
      <c r="V16" s="193"/>
      <c r="W16" s="193"/>
      <c r="X16" s="193"/>
      <c r="Y16" s="193"/>
    </row>
    <row r="17">
      <c r="A17" s="243"/>
      <c r="B17" s="243" t="s">
        <v>341</v>
      </c>
      <c r="C17" s="244" t="s">
        <v>337</v>
      </c>
      <c r="D17" s="190" t="s">
        <v>7</v>
      </c>
      <c r="E17" s="190" t="s">
        <v>165</v>
      </c>
      <c r="F17" s="191"/>
      <c r="G17" s="193"/>
      <c r="H17" s="191"/>
      <c r="I17" s="193"/>
      <c r="J17" s="193"/>
      <c r="K17" s="193"/>
      <c r="L17" s="193"/>
      <c r="M17" s="193"/>
      <c r="N17" s="193"/>
      <c r="O17" s="193"/>
      <c r="P17" s="193"/>
      <c r="Q17" s="191"/>
      <c r="R17" s="193"/>
      <c r="S17" s="193"/>
      <c r="T17" s="193"/>
      <c r="U17" s="193"/>
      <c r="V17" s="193"/>
      <c r="W17" s="193"/>
      <c r="X17" s="193"/>
      <c r="Y17" s="193"/>
    </row>
    <row r="18">
      <c r="A18" s="243"/>
      <c r="B18" s="243" t="s">
        <v>341</v>
      </c>
      <c r="C18" s="244" t="s">
        <v>337</v>
      </c>
      <c r="D18" s="190" t="s">
        <v>7</v>
      </c>
      <c r="E18" s="190" t="s">
        <v>166</v>
      </c>
      <c r="F18" s="191"/>
      <c r="G18" s="193"/>
      <c r="H18" s="191"/>
      <c r="I18" s="193"/>
      <c r="J18" s="193"/>
      <c r="K18" s="193"/>
      <c r="L18" s="193"/>
      <c r="M18" s="193"/>
      <c r="N18" s="193"/>
      <c r="O18" s="193"/>
      <c r="P18" s="193"/>
      <c r="Q18" s="191"/>
      <c r="R18" s="193"/>
      <c r="S18" s="193"/>
      <c r="T18" s="193"/>
      <c r="U18" s="193"/>
      <c r="V18" s="193"/>
      <c r="W18" s="193"/>
      <c r="X18" s="193"/>
      <c r="Y18" s="193"/>
    </row>
    <row r="19">
      <c r="A19" s="243"/>
      <c r="B19" s="243" t="s">
        <v>341</v>
      </c>
      <c r="C19" s="244" t="s">
        <v>337</v>
      </c>
      <c r="D19" s="190" t="s">
        <v>7</v>
      </c>
      <c r="E19" s="190" t="s">
        <v>167</v>
      </c>
      <c r="F19" s="191"/>
      <c r="G19" s="193"/>
      <c r="H19" s="191"/>
      <c r="I19" s="193"/>
      <c r="J19" s="193"/>
      <c r="K19" s="193"/>
      <c r="L19" s="193"/>
      <c r="M19" s="193"/>
      <c r="N19" s="193"/>
      <c r="O19" s="193"/>
      <c r="P19" s="193"/>
      <c r="Q19" s="191"/>
      <c r="R19" s="193"/>
      <c r="S19" s="193"/>
      <c r="T19" s="193"/>
      <c r="U19" s="193"/>
      <c r="V19" s="193"/>
      <c r="W19" s="193"/>
      <c r="X19" s="193"/>
      <c r="Y19" s="193"/>
    </row>
    <row r="20">
      <c r="A20" s="243"/>
      <c r="B20" s="243" t="s">
        <v>341</v>
      </c>
      <c r="C20" s="244" t="s">
        <v>337</v>
      </c>
      <c r="D20" s="190" t="s">
        <v>7</v>
      </c>
      <c r="E20" s="190" t="s">
        <v>20</v>
      </c>
      <c r="F20" s="191"/>
      <c r="G20" s="193"/>
      <c r="H20" s="191"/>
      <c r="I20" s="193"/>
      <c r="J20" s="193"/>
      <c r="K20" s="193"/>
      <c r="L20" s="193"/>
      <c r="M20" s="193"/>
      <c r="N20" s="193"/>
      <c r="O20" s="193"/>
      <c r="P20" s="193"/>
      <c r="Q20" s="191"/>
      <c r="R20" s="193"/>
      <c r="S20" s="193"/>
      <c r="T20" s="193"/>
      <c r="U20" s="193"/>
      <c r="V20" s="193"/>
      <c r="W20" s="193"/>
      <c r="X20" s="193"/>
      <c r="Y20" s="193"/>
    </row>
    <row r="21">
      <c r="A21" s="243">
        <v>135.0</v>
      </c>
      <c r="B21" s="243" t="s">
        <v>342</v>
      </c>
      <c r="C21" s="244" t="s">
        <v>343</v>
      </c>
      <c r="D21" s="243" t="s">
        <v>4</v>
      </c>
      <c r="E21" s="190" t="s">
        <v>21</v>
      </c>
      <c r="F21" s="192">
        <v>80.0</v>
      </c>
      <c r="G21" s="193"/>
      <c r="H21" s="191">
        <v>80.0</v>
      </c>
      <c r="I21" s="193"/>
      <c r="J21" s="193"/>
      <c r="K21" s="193"/>
      <c r="L21" s="193"/>
      <c r="M21" s="193"/>
      <c r="N21" s="193"/>
      <c r="O21" s="193"/>
      <c r="P21" s="193"/>
      <c r="Q21" s="191">
        <v>500.0</v>
      </c>
      <c r="R21" s="193"/>
      <c r="S21" s="193"/>
      <c r="T21" s="193"/>
      <c r="U21" s="193"/>
      <c r="V21" s="193"/>
      <c r="W21" s="193"/>
      <c r="X21" s="193"/>
      <c r="Y21" s="193"/>
    </row>
    <row r="22">
      <c r="A22" s="243"/>
      <c r="B22" s="243" t="s">
        <v>342</v>
      </c>
      <c r="C22" s="244" t="s">
        <v>343</v>
      </c>
      <c r="D22" s="190" t="s">
        <v>4</v>
      </c>
      <c r="E22" s="190" t="s">
        <v>13</v>
      </c>
      <c r="F22" s="191"/>
      <c r="G22" s="193"/>
      <c r="H22" s="191"/>
      <c r="I22" s="193"/>
      <c r="J22" s="193"/>
      <c r="K22" s="193"/>
      <c r="L22" s="193"/>
      <c r="M22" s="193"/>
      <c r="N22" s="193"/>
      <c r="O22" s="193"/>
      <c r="P22" s="193"/>
      <c r="Q22" s="191"/>
      <c r="R22" s="193"/>
      <c r="S22" s="193"/>
      <c r="T22" s="193"/>
      <c r="U22" s="193"/>
      <c r="V22" s="193"/>
      <c r="W22" s="193"/>
      <c r="X22" s="193"/>
      <c r="Y22" s="193"/>
    </row>
    <row r="23">
      <c r="A23" s="243"/>
      <c r="B23" s="243" t="s">
        <v>342</v>
      </c>
      <c r="C23" s="244" t="s">
        <v>343</v>
      </c>
      <c r="D23" s="190" t="s">
        <v>4</v>
      </c>
      <c r="E23" s="190" t="s">
        <v>14</v>
      </c>
      <c r="F23" s="191"/>
      <c r="G23" s="193"/>
      <c r="H23" s="191"/>
      <c r="I23" s="193"/>
      <c r="J23" s="193"/>
      <c r="K23" s="193"/>
      <c r="L23" s="193"/>
      <c r="M23" s="193"/>
      <c r="N23" s="193"/>
      <c r="O23" s="193"/>
      <c r="P23" s="193"/>
      <c r="Q23" s="191"/>
      <c r="R23" s="193"/>
      <c r="S23" s="193"/>
      <c r="T23" s="193"/>
      <c r="U23" s="193"/>
      <c r="V23" s="193"/>
      <c r="W23" s="193"/>
      <c r="X23" s="193"/>
      <c r="Y23" s="193"/>
    </row>
    <row r="24">
      <c r="A24" s="243"/>
      <c r="B24" s="243" t="s">
        <v>342</v>
      </c>
      <c r="C24" s="244" t="s">
        <v>343</v>
      </c>
      <c r="D24" s="190" t="s">
        <v>4</v>
      </c>
      <c r="E24" s="190" t="s">
        <v>15</v>
      </c>
      <c r="F24" s="191"/>
      <c r="G24" s="193"/>
      <c r="H24" s="191"/>
      <c r="I24" s="193"/>
      <c r="J24" s="193"/>
      <c r="K24" s="193"/>
      <c r="L24" s="193"/>
      <c r="M24" s="193"/>
      <c r="N24" s="193"/>
      <c r="O24" s="193"/>
      <c r="P24" s="193"/>
      <c r="Q24" s="191"/>
      <c r="R24" s="193"/>
      <c r="S24" s="193"/>
      <c r="T24" s="193"/>
      <c r="U24" s="193"/>
      <c r="V24" s="193"/>
      <c r="W24" s="193"/>
      <c r="X24" s="193"/>
      <c r="Y24" s="193"/>
    </row>
    <row r="25">
      <c r="A25" s="243"/>
      <c r="B25" s="243" t="s">
        <v>342</v>
      </c>
      <c r="C25" s="244" t="s">
        <v>343</v>
      </c>
      <c r="D25" s="190" t="s">
        <v>4</v>
      </c>
      <c r="E25" s="190" t="s">
        <v>16</v>
      </c>
      <c r="F25" s="191"/>
      <c r="G25" s="193"/>
      <c r="H25" s="191"/>
      <c r="I25" s="193"/>
      <c r="J25" s="193"/>
      <c r="K25" s="193"/>
      <c r="L25" s="193"/>
      <c r="M25" s="193"/>
      <c r="N25" s="193"/>
      <c r="O25" s="193"/>
      <c r="P25" s="193"/>
      <c r="Q25" s="191"/>
      <c r="R25" s="193"/>
      <c r="S25" s="193"/>
      <c r="T25" s="193"/>
      <c r="U25" s="193"/>
      <c r="V25" s="193"/>
      <c r="W25" s="193"/>
      <c r="X25" s="193"/>
      <c r="Y25" s="193"/>
    </row>
    <row r="26">
      <c r="A26" s="243"/>
      <c r="B26" s="243" t="s">
        <v>342</v>
      </c>
      <c r="C26" s="244" t="s">
        <v>343</v>
      </c>
      <c r="D26" s="190" t="s">
        <v>4</v>
      </c>
      <c r="E26" s="190" t="s">
        <v>17</v>
      </c>
      <c r="F26" s="191"/>
      <c r="G26" s="193"/>
      <c r="H26" s="191"/>
      <c r="I26" s="193"/>
      <c r="J26" s="193"/>
      <c r="K26" s="193"/>
      <c r="L26" s="193"/>
      <c r="M26" s="193"/>
      <c r="N26" s="193"/>
      <c r="O26" s="193"/>
      <c r="P26" s="193"/>
      <c r="Q26" s="191"/>
      <c r="R26" s="193"/>
      <c r="S26" s="193"/>
      <c r="T26" s="193"/>
      <c r="U26" s="193"/>
      <c r="V26" s="193"/>
      <c r="W26" s="193"/>
      <c r="X26" s="193"/>
      <c r="Y26" s="193"/>
    </row>
    <row r="27">
      <c r="A27" s="243"/>
      <c r="B27" s="243" t="s">
        <v>342</v>
      </c>
      <c r="C27" s="244" t="s">
        <v>343</v>
      </c>
      <c r="D27" s="190" t="s">
        <v>4</v>
      </c>
      <c r="E27" s="190" t="s">
        <v>18</v>
      </c>
      <c r="F27" s="191"/>
      <c r="G27" s="193"/>
      <c r="H27" s="191"/>
      <c r="I27" s="193"/>
      <c r="J27" s="193"/>
      <c r="K27" s="193"/>
      <c r="L27" s="193"/>
      <c r="M27" s="193"/>
      <c r="N27" s="193"/>
      <c r="O27" s="193"/>
      <c r="P27" s="193"/>
      <c r="Q27" s="191"/>
      <c r="R27" s="193"/>
      <c r="S27" s="193"/>
      <c r="T27" s="193"/>
      <c r="U27" s="193"/>
      <c r="V27" s="193"/>
      <c r="W27" s="193"/>
      <c r="X27" s="193"/>
      <c r="Y27" s="193"/>
    </row>
    <row r="28">
      <c r="A28" s="243"/>
      <c r="B28" s="243" t="s">
        <v>342</v>
      </c>
      <c r="C28" s="244" t="s">
        <v>343</v>
      </c>
      <c r="D28" s="190" t="s">
        <v>4</v>
      </c>
      <c r="E28" s="190" t="s">
        <v>19</v>
      </c>
      <c r="F28" s="191"/>
      <c r="G28" s="193"/>
      <c r="H28" s="191"/>
      <c r="I28" s="193"/>
      <c r="J28" s="193"/>
      <c r="K28" s="193"/>
      <c r="L28" s="193"/>
      <c r="M28" s="193"/>
      <c r="N28" s="193"/>
      <c r="O28" s="193"/>
      <c r="P28" s="193"/>
      <c r="Q28" s="191"/>
      <c r="R28" s="193"/>
      <c r="S28" s="193"/>
      <c r="T28" s="193"/>
      <c r="U28" s="193"/>
      <c r="V28" s="193"/>
      <c r="W28" s="193"/>
      <c r="X28" s="193"/>
      <c r="Y28" s="193"/>
    </row>
    <row r="29">
      <c r="A29" s="243"/>
      <c r="B29" s="243" t="s">
        <v>342</v>
      </c>
      <c r="C29" s="244" t="s">
        <v>343</v>
      </c>
      <c r="D29" s="190" t="s">
        <v>4</v>
      </c>
      <c r="E29" s="190" t="s">
        <v>20</v>
      </c>
      <c r="F29" s="191"/>
      <c r="G29" s="193"/>
      <c r="H29" s="191"/>
      <c r="I29" s="193"/>
      <c r="J29" s="193"/>
      <c r="K29" s="193"/>
      <c r="L29" s="193"/>
      <c r="M29" s="193"/>
      <c r="N29" s="193"/>
      <c r="O29" s="193"/>
      <c r="P29" s="193"/>
      <c r="Q29" s="191"/>
      <c r="R29" s="193"/>
      <c r="S29" s="193"/>
      <c r="T29" s="193"/>
      <c r="U29" s="193"/>
      <c r="V29" s="193"/>
      <c r="W29" s="193"/>
      <c r="X29" s="193"/>
      <c r="Y29" s="193"/>
    </row>
    <row r="30">
      <c r="A30" s="243"/>
      <c r="B30" s="243" t="s">
        <v>342</v>
      </c>
      <c r="C30" s="244" t="s">
        <v>343</v>
      </c>
      <c r="D30" s="190" t="s">
        <v>7</v>
      </c>
      <c r="E30" s="190" t="s">
        <v>21</v>
      </c>
      <c r="F30" s="191">
        <v>500.0</v>
      </c>
      <c r="G30" s="193"/>
      <c r="H30" s="191"/>
      <c r="I30" s="193"/>
      <c r="J30" s="193"/>
      <c r="K30" s="193"/>
      <c r="L30" s="193"/>
      <c r="M30" s="193"/>
      <c r="N30" s="193"/>
      <c r="O30" s="193"/>
      <c r="P30" s="193"/>
      <c r="Q30" s="191"/>
      <c r="R30" s="193"/>
      <c r="S30" s="193"/>
      <c r="T30" s="193"/>
      <c r="U30" s="193"/>
      <c r="V30" s="193"/>
      <c r="W30" s="193"/>
      <c r="X30" s="193"/>
      <c r="Y30" s="193"/>
    </row>
    <row r="31">
      <c r="A31" s="243"/>
      <c r="B31" s="243" t="s">
        <v>342</v>
      </c>
      <c r="C31" s="244" t="s">
        <v>343</v>
      </c>
      <c r="D31" s="190" t="s">
        <v>7</v>
      </c>
      <c r="E31" s="190" t="s">
        <v>161</v>
      </c>
      <c r="F31" s="191"/>
      <c r="G31" s="193"/>
      <c r="H31" s="191"/>
      <c r="I31" s="193"/>
      <c r="J31" s="193"/>
      <c r="K31" s="193"/>
      <c r="L31" s="193"/>
      <c r="M31" s="193"/>
      <c r="N31" s="193"/>
      <c r="O31" s="193"/>
      <c r="P31" s="193"/>
      <c r="Q31" s="191"/>
      <c r="R31" s="193"/>
      <c r="S31" s="193"/>
      <c r="T31" s="193"/>
      <c r="U31" s="193"/>
      <c r="V31" s="193"/>
      <c r="W31" s="193"/>
      <c r="X31" s="193"/>
      <c r="Y31" s="193"/>
    </row>
    <row r="32">
      <c r="A32" s="243"/>
      <c r="B32" s="243" t="s">
        <v>342</v>
      </c>
      <c r="C32" s="244" t="s">
        <v>343</v>
      </c>
      <c r="D32" s="190" t="s">
        <v>7</v>
      </c>
      <c r="E32" s="190" t="s">
        <v>162</v>
      </c>
      <c r="F32" s="191"/>
      <c r="G32" s="193"/>
      <c r="H32" s="191"/>
      <c r="I32" s="193"/>
      <c r="J32" s="193"/>
      <c r="K32" s="193"/>
      <c r="L32" s="193"/>
      <c r="M32" s="193"/>
      <c r="N32" s="193"/>
      <c r="O32" s="193"/>
      <c r="P32" s="193"/>
      <c r="Q32" s="191"/>
      <c r="R32" s="193"/>
      <c r="S32" s="193"/>
      <c r="T32" s="193"/>
      <c r="U32" s="193"/>
      <c r="V32" s="193"/>
      <c r="W32" s="193"/>
      <c r="X32" s="193"/>
      <c r="Y32" s="193"/>
    </row>
    <row r="33">
      <c r="A33" s="243"/>
      <c r="B33" s="243" t="s">
        <v>342</v>
      </c>
      <c r="C33" s="244" t="s">
        <v>343</v>
      </c>
      <c r="D33" s="190" t="s">
        <v>7</v>
      </c>
      <c r="E33" s="190" t="s">
        <v>163</v>
      </c>
      <c r="F33" s="191"/>
      <c r="G33" s="193"/>
      <c r="H33" s="191"/>
      <c r="I33" s="193"/>
      <c r="J33" s="193"/>
      <c r="K33" s="193"/>
      <c r="L33" s="193"/>
      <c r="M33" s="193"/>
      <c r="N33" s="193"/>
      <c r="O33" s="193"/>
      <c r="P33" s="193"/>
      <c r="Q33" s="191"/>
      <c r="R33" s="193"/>
      <c r="S33" s="193"/>
      <c r="T33" s="193"/>
      <c r="U33" s="193"/>
      <c r="V33" s="193"/>
      <c r="W33" s="193"/>
      <c r="X33" s="193"/>
      <c r="Y33" s="193"/>
    </row>
    <row r="34">
      <c r="A34" s="243"/>
      <c r="B34" s="243" t="s">
        <v>342</v>
      </c>
      <c r="C34" s="244" t="s">
        <v>343</v>
      </c>
      <c r="D34" s="190" t="s">
        <v>7</v>
      </c>
      <c r="E34" s="190" t="s">
        <v>164</v>
      </c>
      <c r="F34" s="191"/>
      <c r="G34" s="193"/>
      <c r="H34" s="191"/>
      <c r="I34" s="193"/>
      <c r="J34" s="193"/>
      <c r="K34" s="193"/>
      <c r="L34" s="193"/>
      <c r="M34" s="193"/>
      <c r="N34" s="193"/>
      <c r="O34" s="193"/>
      <c r="P34" s="193"/>
      <c r="Q34" s="191"/>
      <c r="R34" s="193"/>
      <c r="S34" s="193"/>
      <c r="T34" s="193"/>
      <c r="U34" s="193"/>
      <c r="V34" s="193"/>
      <c r="W34" s="193"/>
      <c r="X34" s="193"/>
      <c r="Y34" s="193"/>
    </row>
    <row r="35">
      <c r="A35" s="243"/>
      <c r="B35" s="243" t="s">
        <v>342</v>
      </c>
      <c r="C35" s="244" t="s">
        <v>343</v>
      </c>
      <c r="D35" s="190" t="s">
        <v>7</v>
      </c>
      <c r="E35" s="190" t="s">
        <v>165</v>
      </c>
      <c r="F35" s="191"/>
      <c r="G35" s="193"/>
      <c r="H35" s="191"/>
      <c r="I35" s="193"/>
      <c r="J35" s="193"/>
      <c r="K35" s="193"/>
      <c r="L35" s="193"/>
      <c r="M35" s="193"/>
      <c r="N35" s="193"/>
      <c r="O35" s="193"/>
      <c r="P35" s="193"/>
      <c r="Q35" s="191"/>
      <c r="R35" s="193"/>
      <c r="S35" s="193"/>
      <c r="T35" s="193"/>
      <c r="U35" s="193"/>
      <c r="V35" s="193"/>
      <c r="W35" s="193"/>
      <c r="X35" s="193"/>
      <c r="Y35" s="193"/>
    </row>
    <row r="36">
      <c r="A36" s="243"/>
      <c r="B36" s="243" t="s">
        <v>342</v>
      </c>
      <c r="C36" s="244" t="s">
        <v>343</v>
      </c>
      <c r="D36" s="190" t="s">
        <v>7</v>
      </c>
      <c r="E36" s="190" t="s">
        <v>166</v>
      </c>
      <c r="F36" s="191"/>
      <c r="G36" s="193"/>
      <c r="H36" s="191"/>
      <c r="I36" s="193"/>
      <c r="J36" s="193"/>
      <c r="K36" s="193"/>
      <c r="L36" s="193"/>
      <c r="M36" s="193"/>
      <c r="N36" s="193"/>
      <c r="O36" s="193"/>
      <c r="P36" s="193"/>
      <c r="Q36" s="191"/>
      <c r="R36" s="193"/>
      <c r="S36" s="193"/>
      <c r="T36" s="193"/>
      <c r="U36" s="193"/>
      <c r="V36" s="193"/>
      <c r="W36" s="193"/>
      <c r="X36" s="193"/>
      <c r="Y36" s="193"/>
    </row>
    <row r="37">
      <c r="A37" s="243"/>
      <c r="B37" s="243" t="s">
        <v>342</v>
      </c>
      <c r="C37" s="244" t="s">
        <v>343</v>
      </c>
      <c r="D37" s="190" t="s">
        <v>7</v>
      </c>
      <c r="E37" s="190" t="s">
        <v>167</v>
      </c>
      <c r="F37" s="191"/>
      <c r="G37" s="193"/>
      <c r="H37" s="191"/>
      <c r="I37" s="193"/>
      <c r="J37" s="193"/>
      <c r="K37" s="193"/>
      <c r="L37" s="193"/>
      <c r="M37" s="193"/>
      <c r="N37" s="193"/>
      <c r="O37" s="193"/>
      <c r="P37" s="193"/>
      <c r="Q37" s="191"/>
      <c r="R37" s="193"/>
      <c r="S37" s="193"/>
      <c r="T37" s="193"/>
      <c r="U37" s="193"/>
      <c r="V37" s="193"/>
      <c r="W37" s="193"/>
      <c r="X37" s="193"/>
      <c r="Y37" s="193"/>
    </row>
    <row r="38">
      <c r="A38" s="243"/>
      <c r="B38" s="243" t="s">
        <v>342</v>
      </c>
      <c r="C38" s="244" t="s">
        <v>343</v>
      </c>
      <c r="D38" s="190" t="s">
        <v>7</v>
      </c>
      <c r="E38" s="190" t="s">
        <v>20</v>
      </c>
      <c r="F38" s="191"/>
      <c r="G38" s="193"/>
      <c r="H38" s="191"/>
      <c r="I38" s="193"/>
      <c r="J38" s="193"/>
      <c r="K38" s="193"/>
      <c r="L38" s="193"/>
      <c r="M38" s="193"/>
      <c r="N38" s="193"/>
      <c r="O38" s="193"/>
      <c r="P38" s="193"/>
      <c r="Q38" s="191"/>
      <c r="R38" s="193"/>
      <c r="S38" s="193"/>
      <c r="T38" s="193"/>
      <c r="U38" s="193"/>
      <c r="V38" s="193"/>
      <c r="W38" s="193"/>
      <c r="X38" s="193"/>
      <c r="Y38" s="193"/>
    </row>
    <row r="39">
      <c r="A39" s="243">
        <v>136.0</v>
      </c>
      <c r="B39" s="243" t="s">
        <v>344</v>
      </c>
      <c r="C39" s="244" t="s">
        <v>345</v>
      </c>
      <c r="D39" s="243" t="s">
        <v>4</v>
      </c>
      <c r="E39" s="190" t="s">
        <v>21</v>
      </c>
      <c r="F39" s="192">
        <v>30.0</v>
      </c>
      <c r="G39" s="193"/>
      <c r="H39" s="191">
        <v>30.0</v>
      </c>
      <c r="I39" s="193"/>
      <c r="J39" s="193"/>
      <c r="K39" s="193"/>
      <c r="L39" s="193"/>
      <c r="M39" s="193"/>
      <c r="N39" s="193"/>
      <c r="O39" s="193"/>
      <c r="P39" s="193"/>
      <c r="Q39" s="191">
        <v>0.0</v>
      </c>
      <c r="R39" s="193"/>
      <c r="S39" s="193"/>
      <c r="T39" s="193"/>
      <c r="U39" s="193"/>
      <c r="V39" s="193"/>
      <c r="W39" s="193"/>
      <c r="X39" s="193"/>
      <c r="Y39" s="193"/>
    </row>
    <row r="40">
      <c r="A40" s="243"/>
      <c r="B40" s="243" t="s">
        <v>344</v>
      </c>
      <c r="C40" s="244" t="s">
        <v>345</v>
      </c>
      <c r="D40" s="190" t="s">
        <v>4</v>
      </c>
      <c r="E40" s="190" t="s">
        <v>13</v>
      </c>
      <c r="F40" s="191"/>
      <c r="G40" s="193"/>
      <c r="H40" s="191"/>
      <c r="I40" s="193"/>
      <c r="J40" s="193"/>
      <c r="K40" s="193"/>
      <c r="L40" s="193"/>
      <c r="M40" s="193"/>
      <c r="N40" s="193"/>
      <c r="O40" s="193"/>
      <c r="P40" s="193"/>
      <c r="Q40" s="191"/>
      <c r="R40" s="193"/>
      <c r="S40" s="193"/>
      <c r="T40" s="193"/>
      <c r="U40" s="193"/>
      <c r="V40" s="193"/>
      <c r="W40" s="193"/>
      <c r="X40" s="193"/>
      <c r="Y40" s="193"/>
    </row>
    <row r="41">
      <c r="A41" s="243"/>
      <c r="B41" s="243" t="s">
        <v>344</v>
      </c>
      <c r="C41" s="244" t="s">
        <v>345</v>
      </c>
      <c r="D41" s="190" t="s">
        <v>4</v>
      </c>
      <c r="E41" s="190" t="s">
        <v>14</v>
      </c>
      <c r="F41" s="191"/>
      <c r="G41" s="193"/>
      <c r="H41" s="191"/>
      <c r="I41" s="193"/>
      <c r="J41" s="193"/>
      <c r="K41" s="193"/>
      <c r="L41" s="193"/>
      <c r="M41" s="193"/>
      <c r="N41" s="193"/>
      <c r="O41" s="193"/>
      <c r="P41" s="193"/>
      <c r="Q41" s="191"/>
      <c r="R41" s="193"/>
      <c r="S41" s="193"/>
      <c r="T41" s="193"/>
      <c r="U41" s="193"/>
      <c r="V41" s="193"/>
      <c r="W41" s="193"/>
      <c r="X41" s="193"/>
      <c r="Y41" s="193"/>
    </row>
    <row r="42">
      <c r="A42" s="243"/>
      <c r="B42" s="243" t="s">
        <v>344</v>
      </c>
      <c r="C42" s="244" t="s">
        <v>345</v>
      </c>
      <c r="D42" s="190" t="s">
        <v>4</v>
      </c>
      <c r="E42" s="190" t="s">
        <v>15</v>
      </c>
      <c r="F42" s="191"/>
      <c r="G42" s="193"/>
      <c r="H42" s="191"/>
      <c r="I42" s="193"/>
      <c r="J42" s="193"/>
      <c r="K42" s="193"/>
      <c r="L42" s="193"/>
      <c r="M42" s="193"/>
      <c r="N42" s="193"/>
      <c r="O42" s="193"/>
      <c r="P42" s="193"/>
      <c r="Q42" s="191"/>
      <c r="R42" s="193"/>
      <c r="S42" s="193"/>
      <c r="T42" s="193"/>
      <c r="U42" s="193"/>
      <c r="V42" s="193"/>
      <c r="W42" s="193"/>
      <c r="X42" s="193"/>
      <c r="Y42" s="193"/>
    </row>
    <row r="43">
      <c r="A43" s="243"/>
      <c r="B43" s="243" t="s">
        <v>344</v>
      </c>
      <c r="C43" s="244" t="s">
        <v>345</v>
      </c>
      <c r="D43" s="190" t="s">
        <v>4</v>
      </c>
      <c r="E43" s="190" t="s">
        <v>16</v>
      </c>
      <c r="F43" s="191"/>
      <c r="G43" s="193"/>
      <c r="H43" s="191"/>
      <c r="I43" s="193"/>
      <c r="J43" s="193"/>
      <c r="K43" s="193"/>
      <c r="L43" s="193"/>
      <c r="M43" s="193"/>
      <c r="N43" s="193"/>
      <c r="O43" s="193"/>
      <c r="P43" s="193"/>
      <c r="Q43" s="191"/>
      <c r="R43" s="193"/>
      <c r="S43" s="193"/>
      <c r="T43" s="193"/>
      <c r="U43" s="193"/>
      <c r="V43" s="193"/>
      <c r="W43" s="193"/>
      <c r="X43" s="193"/>
      <c r="Y43" s="193"/>
    </row>
    <row r="44">
      <c r="A44" s="243"/>
      <c r="B44" s="243" t="s">
        <v>344</v>
      </c>
      <c r="C44" s="244" t="s">
        <v>345</v>
      </c>
      <c r="D44" s="190" t="s">
        <v>4</v>
      </c>
      <c r="E44" s="190" t="s">
        <v>17</v>
      </c>
      <c r="F44" s="191"/>
      <c r="G44" s="193"/>
      <c r="H44" s="191"/>
      <c r="I44" s="193"/>
      <c r="J44" s="193"/>
      <c r="K44" s="193"/>
      <c r="L44" s="193"/>
      <c r="M44" s="193"/>
      <c r="N44" s="193"/>
      <c r="O44" s="193"/>
      <c r="P44" s="193"/>
      <c r="Q44" s="191"/>
      <c r="R44" s="193"/>
      <c r="S44" s="193"/>
      <c r="T44" s="193"/>
      <c r="U44" s="193"/>
      <c r="V44" s="193"/>
      <c r="W44" s="193"/>
      <c r="X44" s="193"/>
      <c r="Y44" s="193"/>
    </row>
    <row r="45">
      <c r="A45" s="243"/>
      <c r="B45" s="243" t="s">
        <v>344</v>
      </c>
      <c r="C45" s="244" t="s">
        <v>345</v>
      </c>
      <c r="D45" s="190" t="s">
        <v>4</v>
      </c>
      <c r="E45" s="190" t="s">
        <v>18</v>
      </c>
      <c r="F45" s="191"/>
      <c r="G45" s="193"/>
      <c r="H45" s="191"/>
      <c r="I45" s="193"/>
      <c r="J45" s="193"/>
      <c r="K45" s="193"/>
      <c r="L45" s="193"/>
      <c r="M45" s="193"/>
      <c r="N45" s="193"/>
      <c r="O45" s="193"/>
      <c r="P45" s="193"/>
      <c r="Q45" s="191"/>
      <c r="R45" s="193"/>
      <c r="S45" s="193"/>
      <c r="T45" s="193"/>
      <c r="U45" s="193"/>
      <c r="V45" s="193"/>
      <c r="W45" s="193"/>
      <c r="X45" s="193"/>
      <c r="Y45" s="193"/>
    </row>
    <row r="46">
      <c r="A46" s="243"/>
      <c r="B46" s="243" t="s">
        <v>344</v>
      </c>
      <c r="C46" s="244" t="s">
        <v>345</v>
      </c>
      <c r="D46" s="190" t="s">
        <v>4</v>
      </c>
      <c r="E46" s="190" t="s">
        <v>19</v>
      </c>
      <c r="F46" s="191"/>
      <c r="G46" s="193"/>
      <c r="H46" s="191"/>
      <c r="I46" s="193"/>
      <c r="J46" s="193"/>
      <c r="K46" s="193"/>
      <c r="L46" s="193"/>
      <c r="M46" s="193"/>
      <c r="N46" s="193"/>
      <c r="O46" s="193"/>
      <c r="P46" s="193"/>
      <c r="Q46" s="191"/>
      <c r="R46" s="193"/>
      <c r="S46" s="193"/>
      <c r="T46" s="193"/>
      <c r="U46" s="193"/>
      <c r="V46" s="193"/>
      <c r="W46" s="193"/>
      <c r="X46" s="193"/>
      <c r="Y46" s="193"/>
    </row>
    <row r="47">
      <c r="A47" s="243"/>
      <c r="B47" s="243" t="s">
        <v>344</v>
      </c>
      <c r="C47" s="244" t="s">
        <v>345</v>
      </c>
      <c r="D47" s="190" t="s">
        <v>4</v>
      </c>
      <c r="E47" s="190" t="s">
        <v>20</v>
      </c>
      <c r="F47" s="191"/>
      <c r="G47" s="193"/>
      <c r="H47" s="191"/>
      <c r="I47" s="193"/>
      <c r="J47" s="193"/>
      <c r="K47" s="193"/>
      <c r="L47" s="193"/>
      <c r="M47" s="193"/>
      <c r="N47" s="193"/>
      <c r="O47" s="193"/>
      <c r="P47" s="193"/>
      <c r="Q47" s="191"/>
      <c r="R47" s="193"/>
      <c r="S47" s="193"/>
      <c r="T47" s="193"/>
      <c r="U47" s="193"/>
      <c r="V47" s="193"/>
      <c r="W47" s="193"/>
      <c r="X47" s="193"/>
      <c r="Y47" s="193"/>
    </row>
    <row r="48">
      <c r="A48" s="243"/>
      <c r="B48" s="243" t="s">
        <v>344</v>
      </c>
      <c r="C48" s="244" t="s">
        <v>345</v>
      </c>
      <c r="D48" s="190" t="s">
        <v>7</v>
      </c>
      <c r="E48" s="190" t="s">
        <v>21</v>
      </c>
      <c r="F48" s="191">
        <v>0.0</v>
      </c>
      <c r="G48" s="193"/>
      <c r="H48" s="191"/>
      <c r="I48" s="193"/>
      <c r="J48" s="193"/>
      <c r="K48" s="193"/>
      <c r="L48" s="193"/>
      <c r="M48" s="193"/>
      <c r="N48" s="193"/>
      <c r="O48" s="193"/>
      <c r="P48" s="193"/>
      <c r="Q48" s="191"/>
      <c r="R48" s="193"/>
      <c r="S48" s="193"/>
      <c r="T48" s="193"/>
      <c r="U48" s="193"/>
      <c r="V48" s="193"/>
      <c r="W48" s="193"/>
      <c r="X48" s="193"/>
      <c r="Y48" s="193"/>
    </row>
    <row r="49">
      <c r="A49" s="243"/>
      <c r="B49" s="243" t="s">
        <v>344</v>
      </c>
      <c r="C49" s="244" t="s">
        <v>345</v>
      </c>
      <c r="D49" s="190" t="s">
        <v>7</v>
      </c>
      <c r="E49" s="190" t="s">
        <v>161</v>
      </c>
      <c r="F49" s="191"/>
      <c r="G49" s="193"/>
      <c r="H49" s="191"/>
      <c r="I49" s="193"/>
      <c r="J49" s="193"/>
      <c r="K49" s="193"/>
      <c r="L49" s="193"/>
      <c r="M49" s="193"/>
      <c r="N49" s="193"/>
      <c r="O49" s="193"/>
      <c r="P49" s="193"/>
      <c r="Q49" s="191"/>
      <c r="R49" s="193"/>
      <c r="S49" s="193"/>
      <c r="T49" s="193"/>
      <c r="U49" s="193"/>
      <c r="V49" s="193"/>
      <c r="W49" s="193"/>
      <c r="X49" s="193"/>
      <c r="Y49" s="193"/>
    </row>
    <row r="50">
      <c r="A50" s="243"/>
      <c r="B50" s="243" t="s">
        <v>344</v>
      </c>
      <c r="C50" s="244" t="s">
        <v>345</v>
      </c>
      <c r="D50" s="190" t="s">
        <v>7</v>
      </c>
      <c r="E50" s="190" t="s">
        <v>162</v>
      </c>
      <c r="F50" s="191"/>
      <c r="G50" s="193"/>
      <c r="H50" s="191"/>
      <c r="I50" s="193"/>
      <c r="J50" s="193"/>
      <c r="K50" s="193"/>
      <c r="L50" s="193"/>
      <c r="M50" s="193"/>
      <c r="N50" s="193"/>
      <c r="O50" s="193"/>
      <c r="P50" s="193"/>
      <c r="Q50" s="191"/>
      <c r="R50" s="193"/>
      <c r="S50" s="193"/>
      <c r="T50" s="193"/>
      <c r="U50" s="193"/>
      <c r="V50" s="193"/>
      <c r="W50" s="193"/>
      <c r="X50" s="193"/>
      <c r="Y50" s="193"/>
    </row>
    <row r="51">
      <c r="A51" s="243"/>
      <c r="B51" s="243" t="s">
        <v>344</v>
      </c>
      <c r="C51" s="244" t="s">
        <v>345</v>
      </c>
      <c r="D51" s="190" t="s">
        <v>7</v>
      </c>
      <c r="E51" s="190" t="s">
        <v>163</v>
      </c>
      <c r="F51" s="191"/>
      <c r="G51" s="193"/>
      <c r="H51" s="191"/>
      <c r="I51" s="193"/>
      <c r="J51" s="193"/>
      <c r="K51" s="193"/>
      <c r="L51" s="193"/>
      <c r="M51" s="193"/>
      <c r="N51" s="193"/>
      <c r="O51" s="193"/>
      <c r="P51" s="193"/>
      <c r="Q51" s="191"/>
      <c r="R51" s="193"/>
      <c r="S51" s="193"/>
      <c r="T51" s="193"/>
      <c r="U51" s="193"/>
      <c r="V51" s="193"/>
      <c r="W51" s="193"/>
      <c r="X51" s="193"/>
      <c r="Y51" s="193"/>
    </row>
    <row r="52">
      <c r="A52" s="243"/>
      <c r="B52" s="243" t="s">
        <v>344</v>
      </c>
      <c r="C52" s="244" t="s">
        <v>345</v>
      </c>
      <c r="D52" s="190" t="s">
        <v>7</v>
      </c>
      <c r="E52" s="190" t="s">
        <v>164</v>
      </c>
      <c r="F52" s="191"/>
      <c r="G52" s="193"/>
      <c r="H52" s="191"/>
      <c r="I52" s="193"/>
      <c r="J52" s="193"/>
      <c r="K52" s="193"/>
      <c r="L52" s="193"/>
      <c r="M52" s="193"/>
      <c r="N52" s="193"/>
      <c r="O52" s="193"/>
      <c r="P52" s="193"/>
      <c r="Q52" s="191"/>
      <c r="R52" s="193"/>
      <c r="S52" s="193"/>
      <c r="T52" s="193"/>
      <c r="U52" s="193"/>
      <c r="V52" s="193"/>
      <c r="W52" s="193"/>
      <c r="X52" s="193"/>
      <c r="Y52" s="193"/>
    </row>
    <row r="53">
      <c r="A53" s="243"/>
      <c r="B53" s="243" t="s">
        <v>344</v>
      </c>
      <c r="C53" s="244" t="s">
        <v>345</v>
      </c>
      <c r="D53" s="190" t="s">
        <v>7</v>
      </c>
      <c r="E53" s="190" t="s">
        <v>165</v>
      </c>
      <c r="F53" s="191"/>
      <c r="G53" s="193"/>
      <c r="H53" s="191"/>
      <c r="I53" s="193"/>
      <c r="J53" s="193"/>
      <c r="K53" s="193"/>
      <c r="L53" s="193"/>
      <c r="M53" s="193"/>
      <c r="N53" s="193"/>
      <c r="O53" s="193"/>
      <c r="P53" s="193"/>
      <c r="Q53" s="191"/>
      <c r="R53" s="193"/>
      <c r="S53" s="193"/>
      <c r="T53" s="193"/>
      <c r="U53" s="193"/>
      <c r="V53" s="193"/>
      <c r="W53" s="193"/>
      <c r="X53" s="193"/>
      <c r="Y53" s="193"/>
    </row>
    <row r="54">
      <c r="A54" s="243"/>
      <c r="B54" s="243" t="s">
        <v>344</v>
      </c>
      <c r="C54" s="244" t="s">
        <v>345</v>
      </c>
      <c r="D54" s="190" t="s">
        <v>7</v>
      </c>
      <c r="E54" s="190" t="s">
        <v>166</v>
      </c>
      <c r="F54" s="191"/>
      <c r="G54" s="193"/>
      <c r="H54" s="191"/>
      <c r="I54" s="193"/>
      <c r="J54" s="193"/>
      <c r="K54" s="193"/>
      <c r="L54" s="193"/>
      <c r="M54" s="193"/>
      <c r="N54" s="193"/>
      <c r="O54" s="193"/>
      <c r="P54" s="193"/>
      <c r="Q54" s="191"/>
      <c r="R54" s="193"/>
      <c r="S54" s="193"/>
      <c r="T54" s="193"/>
      <c r="U54" s="193"/>
      <c r="V54" s="193"/>
      <c r="W54" s="193"/>
      <c r="X54" s="193"/>
      <c r="Y54" s="193"/>
    </row>
    <row r="55">
      <c r="A55" s="243"/>
      <c r="B55" s="243" t="s">
        <v>344</v>
      </c>
      <c r="C55" s="244" t="s">
        <v>345</v>
      </c>
      <c r="D55" s="190" t="s">
        <v>7</v>
      </c>
      <c r="E55" s="190" t="s">
        <v>167</v>
      </c>
      <c r="F55" s="191"/>
      <c r="G55" s="193"/>
      <c r="H55" s="191"/>
      <c r="I55" s="193"/>
      <c r="J55" s="193"/>
      <c r="K55" s="193"/>
      <c r="L55" s="193"/>
      <c r="M55" s="193"/>
      <c r="N55" s="193"/>
      <c r="O55" s="193"/>
      <c r="P55" s="193"/>
      <c r="Q55" s="191"/>
      <c r="R55" s="193"/>
      <c r="S55" s="193"/>
      <c r="T55" s="193"/>
      <c r="U55" s="193"/>
      <c r="V55" s="193"/>
      <c r="W55" s="193"/>
      <c r="X55" s="193"/>
      <c r="Y55" s="193"/>
    </row>
    <row r="56">
      <c r="A56" s="243"/>
      <c r="B56" s="243" t="s">
        <v>344</v>
      </c>
      <c r="C56" s="244" t="s">
        <v>345</v>
      </c>
      <c r="D56" s="190" t="s">
        <v>7</v>
      </c>
      <c r="E56" s="190" t="s">
        <v>20</v>
      </c>
      <c r="F56" s="191"/>
      <c r="G56" s="193"/>
      <c r="H56" s="191"/>
      <c r="I56" s="193"/>
      <c r="J56" s="193"/>
      <c r="K56" s="193"/>
      <c r="L56" s="193"/>
      <c r="M56" s="193"/>
      <c r="N56" s="193"/>
      <c r="O56" s="193"/>
      <c r="P56" s="193"/>
      <c r="Q56" s="191"/>
      <c r="R56" s="193"/>
      <c r="S56" s="193"/>
      <c r="T56" s="193"/>
      <c r="U56" s="193"/>
      <c r="V56" s="193"/>
      <c r="W56" s="193"/>
      <c r="X56" s="193"/>
      <c r="Y56" s="193"/>
    </row>
    <row r="57">
      <c r="A57" s="243">
        <v>137.0</v>
      </c>
      <c r="B57" s="243" t="s">
        <v>346</v>
      </c>
      <c r="C57" s="261"/>
      <c r="D57" s="243" t="s">
        <v>4</v>
      </c>
      <c r="E57" s="190" t="s">
        <v>21</v>
      </c>
      <c r="F57" s="192">
        <v>150.0</v>
      </c>
      <c r="G57" s="193"/>
      <c r="H57" s="191">
        <v>150.0</v>
      </c>
      <c r="I57" s="193"/>
      <c r="J57" s="193"/>
      <c r="K57" s="193"/>
      <c r="L57" s="193"/>
      <c r="M57" s="193"/>
      <c r="N57" s="193"/>
      <c r="O57" s="193"/>
      <c r="P57" s="193"/>
      <c r="Q57" s="191">
        <v>1700.0</v>
      </c>
      <c r="R57" s="193"/>
      <c r="S57" s="193"/>
      <c r="T57" s="193"/>
      <c r="U57" s="193"/>
      <c r="V57" s="193"/>
      <c r="W57" s="193"/>
      <c r="X57" s="193"/>
      <c r="Y57" s="193"/>
    </row>
    <row r="58">
      <c r="A58" s="243"/>
      <c r="B58" s="243" t="s">
        <v>346</v>
      </c>
      <c r="C58" s="261"/>
      <c r="D58" s="190" t="s">
        <v>4</v>
      </c>
      <c r="E58" s="190" t="s">
        <v>13</v>
      </c>
      <c r="F58" s="191"/>
      <c r="G58" s="193"/>
      <c r="H58" s="191"/>
      <c r="I58" s="193"/>
      <c r="J58" s="193"/>
      <c r="K58" s="193"/>
      <c r="L58" s="193"/>
      <c r="M58" s="193"/>
      <c r="N58" s="193"/>
      <c r="O58" s="193"/>
      <c r="P58" s="193"/>
      <c r="Q58" s="191"/>
      <c r="R58" s="193"/>
      <c r="S58" s="193"/>
      <c r="T58" s="193"/>
      <c r="U58" s="193"/>
      <c r="V58" s="193"/>
      <c r="W58" s="193"/>
      <c r="X58" s="193"/>
      <c r="Y58" s="193"/>
    </row>
    <row r="59">
      <c r="A59" s="243"/>
      <c r="B59" s="243" t="s">
        <v>346</v>
      </c>
      <c r="C59" s="261"/>
      <c r="D59" s="190" t="s">
        <v>4</v>
      </c>
      <c r="E59" s="190" t="s">
        <v>14</v>
      </c>
      <c r="F59" s="191"/>
      <c r="G59" s="193"/>
      <c r="H59" s="191"/>
      <c r="I59" s="193"/>
      <c r="J59" s="193"/>
      <c r="K59" s="193"/>
      <c r="L59" s="193"/>
      <c r="M59" s="193"/>
      <c r="N59" s="193"/>
      <c r="O59" s="193"/>
      <c r="P59" s="193"/>
      <c r="Q59" s="191"/>
      <c r="R59" s="193"/>
      <c r="S59" s="193"/>
      <c r="T59" s="193"/>
      <c r="U59" s="193"/>
      <c r="V59" s="193"/>
      <c r="W59" s="193"/>
      <c r="X59" s="193"/>
      <c r="Y59" s="193"/>
    </row>
    <row r="60">
      <c r="A60" s="243"/>
      <c r="B60" s="243" t="s">
        <v>346</v>
      </c>
      <c r="C60" s="261"/>
      <c r="D60" s="190" t="s">
        <v>4</v>
      </c>
      <c r="E60" s="190" t="s">
        <v>15</v>
      </c>
      <c r="F60" s="191"/>
      <c r="G60" s="193"/>
      <c r="H60" s="191"/>
      <c r="I60" s="193"/>
      <c r="J60" s="193"/>
      <c r="K60" s="193"/>
      <c r="L60" s="193"/>
      <c r="M60" s="193"/>
      <c r="N60" s="193"/>
      <c r="O60" s="193"/>
      <c r="P60" s="193"/>
      <c r="Q60" s="191"/>
      <c r="R60" s="193"/>
      <c r="S60" s="193"/>
      <c r="T60" s="193"/>
      <c r="U60" s="193"/>
      <c r="V60" s="193"/>
      <c r="W60" s="193"/>
      <c r="X60" s="193"/>
      <c r="Y60" s="193"/>
    </row>
    <row r="61">
      <c r="A61" s="243"/>
      <c r="B61" s="243" t="s">
        <v>346</v>
      </c>
      <c r="C61" s="261"/>
      <c r="D61" s="190" t="s">
        <v>4</v>
      </c>
      <c r="E61" s="190" t="s">
        <v>16</v>
      </c>
      <c r="F61" s="191"/>
      <c r="G61" s="193"/>
      <c r="H61" s="191"/>
      <c r="I61" s="193"/>
      <c r="J61" s="193"/>
      <c r="K61" s="193"/>
      <c r="L61" s="193"/>
      <c r="M61" s="193"/>
      <c r="N61" s="193"/>
      <c r="O61" s="193"/>
      <c r="P61" s="193"/>
      <c r="Q61" s="191"/>
      <c r="R61" s="193"/>
      <c r="S61" s="193"/>
      <c r="T61" s="193"/>
      <c r="U61" s="193"/>
      <c r="V61" s="193"/>
      <c r="W61" s="193"/>
      <c r="X61" s="193"/>
      <c r="Y61" s="193"/>
    </row>
    <row r="62">
      <c r="A62" s="243"/>
      <c r="B62" s="243" t="s">
        <v>346</v>
      </c>
      <c r="C62" s="261"/>
      <c r="D62" s="190" t="s">
        <v>4</v>
      </c>
      <c r="E62" s="190" t="s">
        <v>17</v>
      </c>
      <c r="F62" s="191"/>
      <c r="G62" s="193"/>
      <c r="H62" s="191"/>
      <c r="I62" s="193"/>
      <c r="J62" s="193"/>
      <c r="K62" s="193"/>
      <c r="L62" s="193"/>
      <c r="M62" s="193"/>
      <c r="N62" s="193"/>
      <c r="O62" s="193"/>
      <c r="P62" s="193"/>
      <c r="Q62" s="191"/>
      <c r="R62" s="193"/>
      <c r="S62" s="193"/>
      <c r="T62" s="193"/>
      <c r="U62" s="193"/>
      <c r="V62" s="193"/>
      <c r="W62" s="193"/>
      <c r="X62" s="193"/>
      <c r="Y62" s="193"/>
    </row>
    <row r="63">
      <c r="A63" s="243"/>
      <c r="B63" s="243" t="s">
        <v>346</v>
      </c>
      <c r="C63" s="261"/>
      <c r="D63" s="190" t="s">
        <v>4</v>
      </c>
      <c r="E63" s="190" t="s">
        <v>18</v>
      </c>
      <c r="F63" s="191"/>
      <c r="G63" s="193"/>
      <c r="H63" s="191"/>
      <c r="I63" s="193"/>
      <c r="J63" s="193"/>
      <c r="K63" s="193"/>
      <c r="L63" s="193"/>
      <c r="M63" s="193"/>
      <c r="N63" s="193"/>
      <c r="O63" s="193"/>
      <c r="P63" s="193"/>
      <c r="Q63" s="191"/>
      <c r="R63" s="193"/>
      <c r="S63" s="193"/>
      <c r="T63" s="193"/>
      <c r="U63" s="193"/>
      <c r="V63" s="193"/>
      <c r="W63" s="193"/>
      <c r="X63" s="193"/>
      <c r="Y63" s="193"/>
    </row>
    <row r="64">
      <c r="A64" s="243"/>
      <c r="B64" s="243" t="s">
        <v>346</v>
      </c>
      <c r="C64" s="261"/>
      <c r="D64" s="190" t="s">
        <v>4</v>
      </c>
      <c r="E64" s="190" t="s">
        <v>19</v>
      </c>
      <c r="F64" s="191"/>
      <c r="G64" s="193"/>
      <c r="H64" s="191"/>
      <c r="I64" s="193"/>
      <c r="J64" s="193"/>
      <c r="K64" s="193"/>
      <c r="L64" s="193"/>
      <c r="M64" s="193"/>
      <c r="N64" s="193"/>
      <c r="O64" s="193"/>
      <c r="P64" s="193"/>
      <c r="Q64" s="191"/>
      <c r="R64" s="193"/>
      <c r="S64" s="193"/>
      <c r="T64" s="193"/>
      <c r="U64" s="193"/>
      <c r="V64" s="193"/>
      <c r="W64" s="193"/>
      <c r="X64" s="193"/>
      <c r="Y64" s="193"/>
    </row>
    <row r="65">
      <c r="A65" s="243"/>
      <c r="B65" s="243" t="s">
        <v>346</v>
      </c>
      <c r="C65" s="261"/>
      <c r="D65" s="190" t="s">
        <v>4</v>
      </c>
      <c r="E65" s="190" t="s">
        <v>20</v>
      </c>
      <c r="F65" s="191"/>
      <c r="G65" s="193"/>
      <c r="H65" s="191"/>
      <c r="I65" s="193"/>
      <c r="J65" s="193"/>
      <c r="K65" s="193"/>
      <c r="L65" s="193"/>
      <c r="M65" s="193"/>
      <c r="N65" s="193"/>
      <c r="O65" s="193"/>
      <c r="P65" s="193"/>
      <c r="Q65" s="191"/>
      <c r="R65" s="193"/>
      <c r="S65" s="193"/>
      <c r="T65" s="193"/>
      <c r="U65" s="193"/>
      <c r="V65" s="193"/>
      <c r="W65" s="193"/>
      <c r="X65" s="193"/>
      <c r="Y65" s="193"/>
    </row>
    <row r="66">
      <c r="A66" s="243"/>
      <c r="B66" s="243" t="s">
        <v>346</v>
      </c>
      <c r="C66" s="261"/>
      <c r="D66" s="190" t="s">
        <v>7</v>
      </c>
      <c r="E66" s="190" t="s">
        <v>21</v>
      </c>
      <c r="F66" s="191">
        <v>1700.0</v>
      </c>
      <c r="G66" s="193"/>
      <c r="H66" s="191"/>
      <c r="I66" s="193"/>
      <c r="J66" s="193"/>
      <c r="K66" s="193"/>
      <c r="L66" s="193"/>
      <c r="M66" s="193"/>
      <c r="N66" s="193"/>
      <c r="O66" s="193"/>
      <c r="P66" s="193"/>
      <c r="Q66" s="191"/>
      <c r="R66" s="193"/>
      <c r="S66" s="193"/>
      <c r="T66" s="193"/>
      <c r="U66" s="193"/>
      <c r="V66" s="193"/>
      <c r="W66" s="193"/>
      <c r="X66" s="193"/>
      <c r="Y66" s="193"/>
    </row>
    <row r="67">
      <c r="A67" s="243"/>
      <c r="B67" s="243" t="s">
        <v>346</v>
      </c>
      <c r="C67" s="261"/>
      <c r="D67" s="190" t="s">
        <v>7</v>
      </c>
      <c r="E67" s="190" t="s">
        <v>161</v>
      </c>
      <c r="F67" s="191"/>
      <c r="G67" s="193"/>
      <c r="H67" s="191"/>
      <c r="I67" s="193"/>
      <c r="J67" s="193"/>
      <c r="K67" s="193"/>
      <c r="L67" s="193"/>
      <c r="M67" s="193"/>
      <c r="N67" s="193"/>
      <c r="O67" s="193"/>
      <c r="P67" s="193"/>
      <c r="Q67" s="191"/>
      <c r="R67" s="193"/>
      <c r="S67" s="193"/>
      <c r="T67" s="193"/>
      <c r="U67" s="193"/>
      <c r="V67" s="193"/>
      <c r="W67" s="193"/>
      <c r="X67" s="193"/>
      <c r="Y67" s="193"/>
    </row>
    <row r="68">
      <c r="A68" s="243"/>
      <c r="B68" s="243" t="s">
        <v>346</v>
      </c>
      <c r="C68" s="261"/>
      <c r="D68" s="190" t="s">
        <v>7</v>
      </c>
      <c r="E68" s="190" t="s">
        <v>162</v>
      </c>
      <c r="F68" s="191"/>
      <c r="G68" s="193"/>
      <c r="H68" s="191"/>
      <c r="I68" s="193"/>
      <c r="J68" s="193"/>
      <c r="K68" s="193"/>
      <c r="L68" s="193"/>
      <c r="M68" s="193"/>
      <c r="N68" s="193"/>
      <c r="O68" s="193"/>
      <c r="P68" s="193"/>
      <c r="Q68" s="191"/>
      <c r="R68" s="193"/>
      <c r="S68" s="193"/>
      <c r="T68" s="193"/>
      <c r="U68" s="193"/>
      <c r="V68" s="193"/>
      <c r="W68" s="193"/>
      <c r="X68" s="193"/>
      <c r="Y68" s="193"/>
    </row>
    <row r="69">
      <c r="A69" s="243"/>
      <c r="B69" s="243" t="s">
        <v>346</v>
      </c>
      <c r="C69" s="261"/>
      <c r="D69" s="190" t="s">
        <v>7</v>
      </c>
      <c r="E69" s="190" t="s">
        <v>163</v>
      </c>
      <c r="F69" s="191"/>
      <c r="G69" s="193"/>
      <c r="H69" s="191"/>
      <c r="I69" s="193"/>
      <c r="J69" s="193"/>
      <c r="K69" s="193"/>
      <c r="L69" s="193"/>
      <c r="M69" s="193"/>
      <c r="N69" s="193"/>
      <c r="O69" s="193"/>
      <c r="P69" s="193"/>
      <c r="Q69" s="191"/>
      <c r="R69" s="193"/>
      <c r="S69" s="193"/>
      <c r="T69" s="193"/>
      <c r="U69" s="193"/>
      <c r="V69" s="193"/>
      <c r="W69" s="193"/>
      <c r="X69" s="193"/>
      <c r="Y69" s="193"/>
    </row>
    <row r="70">
      <c r="A70" s="243"/>
      <c r="B70" s="243" t="s">
        <v>346</v>
      </c>
      <c r="C70" s="261"/>
      <c r="D70" s="190" t="s">
        <v>7</v>
      </c>
      <c r="E70" s="190" t="s">
        <v>164</v>
      </c>
      <c r="F70" s="191"/>
      <c r="G70" s="193"/>
      <c r="H70" s="191"/>
      <c r="I70" s="193"/>
      <c r="J70" s="193"/>
      <c r="K70" s="193"/>
      <c r="L70" s="193"/>
      <c r="M70" s="193"/>
      <c r="N70" s="193"/>
      <c r="O70" s="193"/>
      <c r="P70" s="193"/>
      <c r="Q70" s="191"/>
      <c r="R70" s="193"/>
      <c r="S70" s="193"/>
      <c r="T70" s="193"/>
      <c r="U70" s="193"/>
      <c r="V70" s="193"/>
      <c r="W70" s="193"/>
      <c r="X70" s="193"/>
      <c r="Y70" s="193"/>
    </row>
    <row r="71">
      <c r="A71" s="243"/>
      <c r="B71" s="243" t="s">
        <v>346</v>
      </c>
      <c r="C71" s="261"/>
      <c r="D71" s="190" t="s">
        <v>7</v>
      </c>
      <c r="E71" s="190" t="s">
        <v>165</v>
      </c>
      <c r="F71" s="191"/>
      <c r="G71" s="193"/>
      <c r="H71" s="191"/>
      <c r="I71" s="193"/>
      <c r="J71" s="193"/>
      <c r="K71" s="193"/>
      <c r="L71" s="193"/>
      <c r="M71" s="193"/>
      <c r="N71" s="193"/>
      <c r="O71" s="193"/>
      <c r="P71" s="193"/>
      <c r="Q71" s="191"/>
      <c r="R71" s="193"/>
      <c r="S71" s="193"/>
      <c r="T71" s="193"/>
      <c r="U71" s="193"/>
      <c r="V71" s="193"/>
      <c r="W71" s="193"/>
      <c r="X71" s="193"/>
      <c r="Y71" s="193"/>
    </row>
    <row r="72">
      <c r="A72" s="243"/>
      <c r="B72" s="243" t="s">
        <v>346</v>
      </c>
      <c r="C72" s="261"/>
      <c r="D72" s="190" t="s">
        <v>7</v>
      </c>
      <c r="E72" s="190" t="s">
        <v>166</v>
      </c>
      <c r="F72" s="191"/>
      <c r="G72" s="193"/>
      <c r="H72" s="191"/>
      <c r="I72" s="193"/>
      <c r="J72" s="193"/>
      <c r="K72" s="193"/>
      <c r="L72" s="193"/>
      <c r="M72" s="193"/>
      <c r="N72" s="193"/>
      <c r="O72" s="193"/>
      <c r="P72" s="193"/>
      <c r="Q72" s="191"/>
      <c r="R72" s="193"/>
      <c r="S72" s="193"/>
      <c r="T72" s="193"/>
      <c r="U72" s="193"/>
      <c r="V72" s="193"/>
      <c r="W72" s="193"/>
      <c r="X72" s="193"/>
      <c r="Y72" s="193"/>
    </row>
    <row r="73">
      <c r="A73" s="243"/>
      <c r="B73" s="243" t="s">
        <v>346</v>
      </c>
      <c r="C73" s="261"/>
      <c r="D73" s="190" t="s">
        <v>7</v>
      </c>
      <c r="E73" s="190" t="s">
        <v>167</v>
      </c>
      <c r="F73" s="191"/>
      <c r="G73" s="193"/>
      <c r="H73" s="191"/>
      <c r="I73" s="193"/>
      <c r="J73" s="193"/>
      <c r="K73" s="193"/>
      <c r="L73" s="193"/>
      <c r="M73" s="193"/>
      <c r="N73" s="193"/>
      <c r="O73" s="193"/>
      <c r="P73" s="193"/>
      <c r="Q73" s="191"/>
      <c r="R73" s="193"/>
      <c r="S73" s="193"/>
      <c r="T73" s="193"/>
      <c r="U73" s="193"/>
      <c r="V73" s="193"/>
      <c r="W73" s="193"/>
      <c r="X73" s="193"/>
      <c r="Y73" s="193"/>
    </row>
    <row r="74">
      <c r="A74" s="243"/>
      <c r="B74" s="243" t="s">
        <v>346</v>
      </c>
      <c r="C74" s="261"/>
      <c r="D74" s="190" t="s">
        <v>7</v>
      </c>
      <c r="E74" s="190" t="s">
        <v>20</v>
      </c>
      <c r="F74" s="191"/>
      <c r="G74" s="193"/>
      <c r="H74" s="191"/>
      <c r="I74" s="193"/>
      <c r="J74" s="193"/>
      <c r="K74" s="193"/>
      <c r="L74" s="193"/>
      <c r="M74" s="193"/>
      <c r="N74" s="193"/>
      <c r="O74" s="193"/>
      <c r="P74" s="193"/>
      <c r="Q74" s="191"/>
      <c r="R74" s="193"/>
      <c r="S74" s="193"/>
      <c r="T74" s="193"/>
      <c r="U74" s="193"/>
      <c r="V74" s="193"/>
      <c r="W74" s="193"/>
      <c r="X74" s="193"/>
      <c r="Y74" s="193"/>
    </row>
    <row r="75">
      <c r="A75" s="243">
        <v>138.0</v>
      </c>
      <c r="B75" s="243" t="s">
        <v>347</v>
      </c>
      <c r="C75" s="261"/>
      <c r="D75" s="243" t="s">
        <v>4</v>
      </c>
      <c r="E75" s="190" t="s">
        <v>21</v>
      </c>
      <c r="F75" s="192">
        <v>0.0</v>
      </c>
      <c r="G75" s="193"/>
      <c r="H75" s="191">
        <v>0.0</v>
      </c>
      <c r="I75" s="193"/>
      <c r="J75" s="193"/>
      <c r="K75" s="193"/>
      <c r="L75" s="193"/>
      <c r="M75" s="193"/>
      <c r="N75" s="193"/>
      <c r="O75" s="193"/>
      <c r="P75" s="193"/>
      <c r="Q75" s="191">
        <v>750.0</v>
      </c>
      <c r="R75" s="193"/>
      <c r="S75" s="193"/>
      <c r="T75" s="193"/>
      <c r="U75" s="193"/>
      <c r="V75" s="193"/>
      <c r="W75" s="193"/>
      <c r="X75" s="193"/>
      <c r="Y75" s="193"/>
    </row>
    <row r="76">
      <c r="A76" s="243"/>
      <c r="B76" s="243" t="s">
        <v>347</v>
      </c>
      <c r="C76" s="261"/>
      <c r="D76" s="190" t="s">
        <v>4</v>
      </c>
      <c r="E76" s="190" t="s">
        <v>13</v>
      </c>
      <c r="F76" s="191"/>
      <c r="G76" s="193"/>
      <c r="H76" s="191"/>
      <c r="I76" s="193"/>
      <c r="J76" s="193"/>
      <c r="K76" s="193"/>
      <c r="L76" s="193"/>
      <c r="M76" s="193"/>
      <c r="N76" s="193"/>
      <c r="O76" s="193"/>
      <c r="P76" s="193"/>
      <c r="Q76" s="191"/>
      <c r="R76" s="193"/>
      <c r="S76" s="193"/>
      <c r="T76" s="193"/>
      <c r="U76" s="193"/>
      <c r="V76" s="193"/>
      <c r="W76" s="193"/>
      <c r="X76" s="193"/>
      <c r="Y76" s="193"/>
    </row>
    <row r="77">
      <c r="A77" s="243"/>
      <c r="B77" s="243" t="s">
        <v>347</v>
      </c>
      <c r="C77" s="261"/>
      <c r="D77" s="190" t="s">
        <v>4</v>
      </c>
      <c r="E77" s="190" t="s">
        <v>14</v>
      </c>
      <c r="F77" s="191"/>
      <c r="G77" s="193"/>
      <c r="H77" s="191"/>
      <c r="I77" s="193"/>
      <c r="J77" s="193"/>
      <c r="K77" s="193"/>
      <c r="L77" s="193"/>
      <c r="M77" s="193"/>
      <c r="N77" s="193"/>
      <c r="O77" s="193"/>
      <c r="P77" s="193"/>
      <c r="Q77" s="191"/>
      <c r="R77" s="193"/>
      <c r="S77" s="193"/>
      <c r="T77" s="193"/>
      <c r="U77" s="193"/>
      <c r="V77" s="193"/>
      <c r="W77" s="193"/>
      <c r="X77" s="193"/>
      <c r="Y77" s="193"/>
    </row>
    <row r="78">
      <c r="A78" s="243"/>
      <c r="B78" s="243" t="s">
        <v>347</v>
      </c>
      <c r="C78" s="261"/>
      <c r="D78" s="190" t="s">
        <v>4</v>
      </c>
      <c r="E78" s="190" t="s">
        <v>15</v>
      </c>
      <c r="F78" s="191"/>
      <c r="G78" s="193"/>
      <c r="H78" s="191"/>
      <c r="I78" s="193"/>
      <c r="J78" s="193"/>
      <c r="K78" s="193"/>
      <c r="L78" s="193"/>
      <c r="M78" s="193"/>
      <c r="N78" s="193"/>
      <c r="O78" s="193"/>
      <c r="P78" s="193"/>
      <c r="Q78" s="191"/>
      <c r="R78" s="193"/>
      <c r="S78" s="193"/>
      <c r="T78" s="193"/>
      <c r="U78" s="193"/>
      <c r="V78" s="193"/>
      <c r="W78" s="193"/>
      <c r="X78" s="193"/>
      <c r="Y78" s="193"/>
    </row>
    <row r="79">
      <c r="A79" s="243"/>
      <c r="B79" s="243" t="s">
        <v>347</v>
      </c>
      <c r="C79" s="261"/>
      <c r="D79" s="190" t="s">
        <v>4</v>
      </c>
      <c r="E79" s="190" t="s">
        <v>16</v>
      </c>
      <c r="F79" s="191"/>
      <c r="G79" s="193"/>
      <c r="H79" s="191"/>
      <c r="I79" s="193"/>
      <c r="J79" s="193"/>
      <c r="K79" s="193"/>
      <c r="L79" s="193"/>
      <c r="M79" s="193"/>
      <c r="N79" s="193"/>
      <c r="O79" s="193"/>
      <c r="P79" s="193"/>
      <c r="Q79" s="191"/>
      <c r="R79" s="193"/>
      <c r="S79" s="193"/>
      <c r="T79" s="193"/>
      <c r="U79" s="193"/>
      <c r="V79" s="193"/>
      <c r="W79" s="193"/>
      <c r="X79" s="193"/>
      <c r="Y79" s="193"/>
    </row>
    <row r="80">
      <c r="A80" s="243"/>
      <c r="B80" s="243" t="s">
        <v>347</v>
      </c>
      <c r="C80" s="261"/>
      <c r="D80" s="190" t="s">
        <v>4</v>
      </c>
      <c r="E80" s="190" t="s">
        <v>17</v>
      </c>
      <c r="F80" s="191"/>
      <c r="G80" s="193"/>
      <c r="H80" s="191"/>
      <c r="I80" s="193"/>
      <c r="J80" s="193"/>
      <c r="K80" s="193"/>
      <c r="L80" s="193"/>
      <c r="M80" s="193"/>
      <c r="N80" s="193"/>
      <c r="O80" s="193"/>
      <c r="P80" s="193"/>
      <c r="Q80" s="191"/>
      <c r="R80" s="193"/>
      <c r="S80" s="193"/>
      <c r="T80" s="193"/>
      <c r="U80" s="193"/>
      <c r="V80" s="193"/>
      <c r="W80" s="193"/>
      <c r="X80" s="193"/>
      <c r="Y80" s="193"/>
    </row>
    <row r="81">
      <c r="A81" s="243"/>
      <c r="B81" s="243" t="s">
        <v>347</v>
      </c>
      <c r="C81" s="261"/>
      <c r="D81" s="190" t="s">
        <v>4</v>
      </c>
      <c r="E81" s="190" t="s">
        <v>18</v>
      </c>
      <c r="F81" s="191"/>
      <c r="G81" s="193"/>
      <c r="H81" s="191"/>
      <c r="I81" s="193"/>
      <c r="J81" s="193"/>
      <c r="K81" s="193"/>
      <c r="L81" s="193"/>
      <c r="M81" s="193"/>
      <c r="N81" s="193"/>
      <c r="O81" s="193"/>
      <c r="P81" s="193"/>
      <c r="Q81" s="191"/>
      <c r="R81" s="193"/>
      <c r="S81" s="193"/>
      <c r="T81" s="193"/>
      <c r="U81" s="193"/>
      <c r="V81" s="193"/>
      <c r="W81" s="193"/>
      <c r="X81" s="193"/>
      <c r="Y81" s="193"/>
    </row>
    <row r="82">
      <c r="A82" s="243"/>
      <c r="B82" s="243" t="s">
        <v>347</v>
      </c>
      <c r="C82" s="261"/>
      <c r="D82" s="190" t="s">
        <v>4</v>
      </c>
      <c r="E82" s="190" t="s">
        <v>19</v>
      </c>
      <c r="F82" s="191"/>
      <c r="G82" s="193"/>
      <c r="H82" s="191"/>
      <c r="I82" s="193"/>
      <c r="J82" s="193"/>
      <c r="K82" s="193"/>
      <c r="L82" s="193"/>
      <c r="M82" s="193"/>
      <c r="N82" s="193"/>
      <c r="O82" s="193"/>
      <c r="P82" s="193"/>
      <c r="Q82" s="191"/>
      <c r="R82" s="193"/>
      <c r="S82" s="193"/>
      <c r="T82" s="193"/>
      <c r="U82" s="193"/>
      <c r="V82" s="193"/>
      <c r="W82" s="193"/>
      <c r="X82" s="193"/>
      <c r="Y82" s="193"/>
    </row>
    <row r="83">
      <c r="A83" s="243"/>
      <c r="B83" s="243" t="s">
        <v>347</v>
      </c>
      <c r="C83" s="261"/>
      <c r="D83" s="190" t="s">
        <v>4</v>
      </c>
      <c r="E83" s="190" t="s">
        <v>20</v>
      </c>
      <c r="F83" s="191"/>
      <c r="G83" s="193"/>
      <c r="H83" s="191"/>
      <c r="I83" s="193"/>
      <c r="J83" s="193"/>
      <c r="K83" s="193"/>
      <c r="L83" s="193"/>
      <c r="M83" s="193"/>
      <c r="N83" s="193"/>
      <c r="O83" s="193"/>
      <c r="P83" s="193"/>
      <c r="Q83" s="191"/>
      <c r="R83" s="193"/>
      <c r="S83" s="193"/>
      <c r="T83" s="193"/>
      <c r="U83" s="193"/>
      <c r="V83" s="193"/>
      <c r="W83" s="193"/>
      <c r="X83" s="193"/>
      <c r="Y83" s="193"/>
    </row>
    <row r="84">
      <c r="A84" s="243"/>
      <c r="B84" s="243" t="s">
        <v>347</v>
      </c>
      <c r="C84" s="261"/>
      <c r="D84" s="190" t="s">
        <v>7</v>
      </c>
      <c r="E84" s="190" t="s">
        <v>21</v>
      </c>
      <c r="F84" s="191">
        <v>750.0</v>
      </c>
      <c r="G84" s="193"/>
      <c r="H84" s="191"/>
      <c r="I84" s="193"/>
      <c r="J84" s="193"/>
      <c r="K84" s="193"/>
      <c r="L84" s="193"/>
      <c r="M84" s="193"/>
      <c r="N84" s="193"/>
      <c r="O84" s="193"/>
      <c r="P84" s="193"/>
      <c r="Q84" s="191"/>
      <c r="R84" s="193"/>
      <c r="S84" s="193"/>
      <c r="T84" s="193"/>
      <c r="U84" s="193"/>
      <c r="V84" s="193"/>
      <c r="W84" s="193"/>
      <c r="X84" s="193"/>
      <c r="Y84" s="193"/>
    </row>
    <row r="85">
      <c r="A85" s="243"/>
      <c r="B85" s="243" t="s">
        <v>347</v>
      </c>
      <c r="C85" s="261"/>
      <c r="D85" s="190" t="s">
        <v>7</v>
      </c>
      <c r="E85" s="190" t="s">
        <v>161</v>
      </c>
      <c r="F85" s="191"/>
      <c r="G85" s="193"/>
      <c r="H85" s="191"/>
      <c r="I85" s="193"/>
      <c r="J85" s="193"/>
      <c r="K85" s="193"/>
      <c r="L85" s="193"/>
      <c r="M85" s="193"/>
      <c r="N85" s="193"/>
      <c r="O85" s="193"/>
      <c r="P85" s="193"/>
      <c r="Q85" s="191"/>
      <c r="R85" s="193"/>
      <c r="S85" s="193"/>
      <c r="T85" s="193"/>
      <c r="U85" s="193"/>
      <c r="V85" s="193"/>
      <c r="W85" s="193"/>
      <c r="X85" s="193"/>
      <c r="Y85" s="193"/>
    </row>
    <row r="86">
      <c r="A86" s="243"/>
      <c r="B86" s="243" t="s">
        <v>347</v>
      </c>
      <c r="C86" s="261"/>
      <c r="D86" s="190" t="s">
        <v>7</v>
      </c>
      <c r="E86" s="190" t="s">
        <v>162</v>
      </c>
      <c r="F86" s="191"/>
      <c r="G86" s="193"/>
      <c r="H86" s="191"/>
      <c r="I86" s="193"/>
      <c r="J86" s="193"/>
      <c r="K86" s="193"/>
      <c r="L86" s="193"/>
      <c r="M86" s="193"/>
      <c r="N86" s="193"/>
      <c r="O86" s="193"/>
      <c r="P86" s="193"/>
      <c r="Q86" s="191"/>
      <c r="R86" s="193"/>
      <c r="S86" s="193"/>
      <c r="T86" s="193"/>
      <c r="U86" s="193"/>
      <c r="V86" s="193"/>
      <c r="W86" s="193"/>
      <c r="X86" s="193"/>
      <c r="Y86" s="193"/>
    </row>
    <row r="87">
      <c r="A87" s="243"/>
      <c r="B87" s="243" t="s">
        <v>347</v>
      </c>
      <c r="C87" s="261"/>
      <c r="D87" s="190" t="s">
        <v>7</v>
      </c>
      <c r="E87" s="190" t="s">
        <v>163</v>
      </c>
      <c r="F87" s="191"/>
      <c r="G87" s="193"/>
      <c r="H87" s="191"/>
      <c r="I87" s="193"/>
      <c r="J87" s="193"/>
      <c r="K87" s="193"/>
      <c r="L87" s="193"/>
      <c r="M87" s="193"/>
      <c r="N87" s="193"/>
      <c r="O87" s="193"/>
      <c r="P87" s="193"/>
      <c r="Q87" s="191"/>
      <c r="R87" s="193"/>
      <c r="S87" s="193"/>
      <c r="T87" s="193"/>
      <c r="U87" s="193"/>
      <c r="V87" s="193"/>
      <c r="W87" s="193"/>
      <c r="X87" s="193"/>
      <c r="Y87" s="193"/>
    </row>
    <row r="88">
      <c r="A88" s="243"/>
      <c r="B88" s="243" t="s">
        <v>347</v>
      </c>
      <c r="C88" s="261"/>
      <c r="D88" s="190" t="s">
        <v>7</v>
      </c>
      <c r="E88" s="190" t="s">
        <v>164</v>
      </c>
      <c r="F88" s="191"/>
      <c r="G88" s="193"/>
      <c r="H88" s="191"/>
      <c r="I88" s="193"/>
      <c r="J88" s="193"/>
      <c r="K88" s="193"/>
      <c r="L88" s="193"/>
      <c r="M88" s="193"/>
      <c r="N88" s="193"/>
      <c r="O88" s="193"/>
      <c r="P88" s="193"/>
      <c r="Q88" s="191"/>
      <c r="R88" s="193"/>
      <c r="S88" s="193"/>
      <c r="T88" s="193"/>
      <c r="U88" s="193"/>
      <c r="V88" s="193"/>
      <c r="W88" s="193"/>
      <c r="X88" s="193"/>
      <c r="Y88" s="193"/>
    </row>
    <row r="89">
      <c r="A89" s="243"/>
      <c r="B89" s="243" t="s">
        <v>347</v>
      </c>
      <c r="C89" s="261"/>
      <c r="D89" s="190" t="s">
        <v>7</v>
      </c>
      <c r="E89" s="190" t="s">
        <v>165</v>
      </c>
      <c r="F89" s="191"/>
      <c r="G89" s="193"/>
      <c r="H89" s="191"/>
      <c r="I89" s="193"/>
      <c r="J89" s="193"/>
      <c r="K89" s="193"/>
      <c r="L89" s="193"/>
      <c r="M89" s="193"/>
      <c r="N89" s="193"/>
      <c r="O89" s="193"/>
      <c r="P89" s="193"/>
      <c r="Q89" s="191"/>
      <c r="R89" s="193"/>
      <c r="S89" s="193"/>
      <c r="T89" s="193"/>
      <c r="U89" s="193"/>
      <c r="V89" s="193"/>
      <c r="W89" s="193"/>
      <c r="X89" s="193"/>
      <c r="Y89" s="193"/>
    </row>
    <row r="90">
      <c r="A90" s="243"/>
      <c r="B90" s="243" t="s">
        <v>347</v>
      </c>
      <c r="C90" s="261"/>
      <c r="D90" s="190" t="s">
        <v>7</v>
      </c>
      <c r="E90" s="190" t="s">
        <v>166</v>
      </c>
      <c r="F90" s="191"/>
      <c r="G90" s="193"/>
      <c r="H90" s="191"/>
      <c r="I90" s="193"/>
      <c r="J90" s="193"/>
      <c r="K90" s="193"/>
      <c r="L90" s="193"/>
      <c r="M90" s="193"/>
      <c r="N90" s="193"/>
      <c r="O90" s="193"/>
      <c r="P90" s="193"/>
      <c r="Q90" s="191"/>
      <c r="R90" s="193"/>
      <c r="S90" s="193"/>
      <c r="T90" s="193"/>
      <c r="U90" s="193"/>
      <c r="V90" s="193"/>
      <c r="W90" s="193"/>
      <c r="X90" s="193"/>
      <c r="Y90" s="193"/>
    </row>
    <row r="91">
      <c r="A91" s="243"/>
      <c r="B91" s="243" t="s">
        <v>347</v>
      </c>
      <c r="C91" s="261"/>
      <c r="D91" s="190" t="s">
        <v>7</v>
      </c>
      <c r="E91" s="190" t="s">
        <v>167</v>
      </c>
      <c r="F91" s="191"/>
      <c r="G91" s="193"/>
      <c r="H91" s="191"/>
      <c r="I91" s="193"/>
      <c r="J91" s="193"/>
      <c r="K91" s="193"/>
      <c r="L91" s="193"/>
      <c r="M91" s="193"/>
      <c r="N91" s="193"/>
      <c r="O91" s="193"/>
      <c r="P91" s="193"/>
      <c r="Q91" s="191"/>
      <c r="R91" s="193"/>
      <c r="S91" s="193"/>
      <c r="T91" s="193"/>
      <c r="U91" s="193"/>
      <c r="V91" s="193"/>
      <c r="W91" s="193"/>
      <c r="X91" s="193"/>
      <c r="Y91" s="193"/>
    </row>
    <row r="92">
      <c r="A92" s="243"/>
      <c r="B92" s="243" t="s">
        <v>347</v>
      </c>
      <c r="C92" s="261"/>
      <c r="D92" s="190" t="s">
        <v>7</v>
      </c>
      <c r="E92" s="190" t="s">
        <v>20</v>
      </c>
      <c r="F92" s="191"/>
      <c r="G92" s="193"/>
      <c r="H92" s="191"/>
      <c r="I92" s="193"/>
      <c r="J92" s="193"/>
      <c r="K92" s="193"/>
      <c r="L92" s="193"/>
      <c r="M92" s="193"/>
      <c r="N92" s="193"/>
      <c r="O92" s="193"/>
      <c r="P92" s="193"/>
      <c r="Q92" s="191"/>
      <c r="R92" s="193"/>
      <c r="S92" s="193"/>
      <c r="T92" s="193"/>
      <c r="U92" s="193"/>
      <c r="V92" s="193"/>
      <c r="W92" s="193"/>
      <c r="X92" s="193"/>
      <c r="Y92" s="193"/>
    </row>
    <row r="93">
      <c r="A93" s="243">
        <v>139.0</v>
      </c>
      <c r="B93" s="243" t="s">
        <v>348</v>
      </c>
      <c r="C93" s="244" t="s">
        <v>349</v>
      </c>
      <c r="D93" s="243" t="s">
        <v>4</v>
      </c>
      <c r="E93" s="190" t="s">
        <v>21</v>
      </c>
      <c r="F93" s="192">
        <v>31.0</v>
      </c>
      <c r="G93" s="193"/>
      <c r="H93" s="191">
        <v>31.0</v>
      </c>
      <c r="I93" s="193"/>
      <c r="J93" s="193"/>
      <c r="K93" s="193"/>
      <c r="L93" s="193"/>
      <c r="M93" s="193"/>
      <c r="N93" s="193"/>
      <c r="O93" s="193"/>
      <c r="P93" s="193"/>
      <c r="Q93" s="191">
        <v>0.0</v>
      </c>
      <c r="R93" s="193"/>
      <c r="S93" s="193"/>
      <c r="T93" s="193"/>
      <c r="U93" s="193"/>
      <c r="V93" s="193"/>
      <c r="W93" s="193"/>
      <c r="X93" s="193"/>
      <c r="Y93" s="193"/>
    </row>
    <row r="94">
      <c r="A94" s="243"/>
      <c r="B94" s="243" t="s">
        <v>348</v>
      </c>
      <c r="C94" s="244" t="s">
        <v>349</v>
      </c>
      <c r="D94" s="190" t="s">
        <v>4</v>
      </c>
      <c r="E94" s="190" t="s">
        <v>13</v>
      </c>
      <c r="F94" s="191"/>
      <c r="G94" s="193"/>
      <c r="H94" s="191"/>
      <c r="I94" s="193"/>
      <c r="J94" s="193"/>
      <c r="K94" s="193"/>
      <c r="L94" s="193"/>
      <c r="M94" s="193"/>
      <c r="N94" s="193"/>
      <c r="O94" s="193"/>
      <c r="P94" s="193"/>
      <c r="Q94" s="191"/>
      <c r="R94" s="193"/>
      <c r="S94" s="193"/>
      <c r="T94" s="193"/>
      <c r="U94" s="193"/>
      <c r="V94" s="193"/>
      <c r="W94" s="193"/>
      <c r="X94" s="193"/>
      <c r="Y94" s="193"/>
    </row>
    <row r="95">
      <c r="A95" s="243"/>
      <c r="B95" s="243" t="s">
        <v>348</v>
      </c>
      <c r="C95" s="244" t="s">
        <v>349</v>
      </c>
      <c r="D95" s="190" t="s">
        <v>4</v>
      </c>
      <c r="E95" s="190" t="s">
        <v>14</v>
      </c>
      <c r="F95" s="191"/>
      <c r="G95" s="193"/>
      <c r="H95" s="191"/>
      <c r="I95" s="193"/>
      <c r="J95" s="193"/>
      <c r="K95" s="193"/>
      <c r="L95" s="193"/>
      <c r="M95" s="193"/>
      <c r="N95" s="193"/>
      <c r="O95" s="193"/>
      <c r="P95" s="193"/>
      <c r="Q95" s="191"/>
      <c r="R95" s="193"/>
      <c r="S95" s="193"/>
      <c r="T95" s="193"/>
      <c r="U95" s="193"/>
      <c r="V95" s="193"/>
      <c r="W95" s="193"/>
      <c r="X95" s="193"/>
      <c r="Y95" s="193"/>
    </row>
    <row r="96">
      <c r="A96" s="243"/>
      <c r="B96" s="243" t="s">
        <v>348</v>
      </c>
      <c r="C96" s="244" t="s">
        <v>349</v>
      </c>
      <c r="D96" s="190" t="s">
        <v>4</v>
      </c>
      <c r="E96" s="190" t="s">
        <v>15</v>
      </c>
      <c r="F96" s="191"/>
      <c r="G96" s="193"/>
      <c r="H96" s="191"/>
      <c r="I96" s="193"/>
      <c r="J96" s="193"/>
      <c r="K96" s="193"/>
      <c r="L96" s="193"/>
      <c r="M96" s="193"/>
      <c r="N96" s="193"/>
      <c r="O96" s="193"/>
      <c r="P96" s="193"/>
      <c r="Q96" s="191"/>
      <c r="R96" s="193"/>
      <c r="S96" s="193"/>
      <c r="T96" s="193"/>
      <c r="U96" s="193"/>
      <c r="V96" s="193"/>
      <c r="W96" s="193"/>
      <c r="X96" s="193"/>
      <c r="Y96" s="193"/>
    </row>
    <row r="97">
      <c r="A97" s="243"/>
      <c r="B97" s="243" t="s">
        <v>348</v>
      </c>
      <c r="C97" s="244" t="s">
        <v>349</v>
      </c>
      <c r="D97" s="190" t="s">
        <v>4</v>
      </c>
      <c r="E97" s="190" t="s">
        <v>16</v>
      </c>
      <c r="F97" s="191"/>
      <c r="G97" s="193"/>
      <c r="H97" s="191"/>
      <c r="I97" s="193"/>
      <c r="J97" s="193"/>
      <c r="K97" s="193"/>
      <c r="L97" s="193"/>
      <c r="M97" s="193"/>
      <c r="N97" s="193"/>
      <c r="O97" s="193"/>
      <c r="P97" s="193"/>
      <c r="Q97" s="191"/>
      <c r="R97" s="193"/>
      <c r="S97" s="193"/>
      <c r="T97" s="193"/>
      <c r="U97" s="193"/>
      <c r="V97" s="193"/>
      <c r="W97" s="193"/>
      <c r="X97" s="193"/>
      <c r="Y97" s="193"/>
    </row>
    <row r="98">
      <c r="A98" s="243"/>
      <c r="B98" s="243" t="s">
        <v>348</v>
      </c>
      <c r="C98" s="244" t="s">
        <v>349</v>
      </c>
      <c r="D98" s="190" t="s">
        <v>4</v>
      </c>
      <c r="E98" s="190" t="s">
        <v>17</v>
      </c>
      <c r="F98" s="191"/>
      <c r="G98" s="193"/>
      <c r="H98" s="191"/>
      <c r="I98" s="193"/>
      <c r="J98" s="193"/>
      <c r="K98" s="193"/>
      <c r="L98" s="193"/>
      <c r="M98" s="193"/>
      <c r="N98" s="193"/>
      <c r="O98" s="193"/>
      <c r="P98" s="193"/>
      <c r="Q98" s="191"/>
      <c r="R98" s="193"/>
      <c r="S98" s="193"/>
      <c r="T98" s="193"/>
      <c r="U98" s="193"/>
      <c r="V98" s="193"/>
      <c r="W98" s="193"/>
      <c r="X98" s="193"/>
      <c r="Y98" s="193"/>
    </row>
    <row r="99">
      <c r="A99" s="243"/>
      <c r="B99" s="243" t="s">
        <v>348</v>
      </c>
      <c r="C99" s="244" t="s">
        <v>349</v>
      </c>
      <c r="D99" s="190" t="s">
        <v>4</v>
      </c>
      <c r="E99" s="190" t="s">
        <v>18</v>
      </c>
      <c r="F99" s="191"/>
      <c r="G99" s="193"/>
      <c r="H99" s="191"/>
      <c r="I99" s="193"/>
      <c r="J99" s="193"/>
      <c r="K99" s="193"/>
      <c r="L99" s="193"/>
      <c r="M99" s="193"/>
      <c r="N99" s="193"/>
      <c r="O99" s="193"/>
      <c r="P99" s="193"/>
      <c r="Q99" s="191"/>
      <c r="R99" s="193"/>
      <c r="S99" s="193"/>
      <c r="T99" s="193"/>
      <c r="U99" s="193"/>
      <c r="V99" s="193"/>
      <c r="W99" s="193"/>
      <c r="X99" s="193"/>
      <c r="Y99" s="193"/>
    </row>
    <row r="100">
      <c r="A100" s="243"/>
      <c r="B100" s="243" t="s">
        <v>348</v>
      </c>
      <c r="C100" s="244" t="s">
        <v>349</v>
      </c>
      <c r="D100" s="190" t="s">
        <v>4</v>
      </c>
      <c r="E100" s="190" t="s">
        <v>19</v>
      </c>
      <c r="F100" s="191"/>
      <c r="G100" s="193"/>
      <c r="H100" s="191"/>
      <c r="I100" s="193"/>
      <c r="J100" s="193"/>
      <c r="K100" s="193"/>
      <c r="L100" s="193"/>
      <c r="M100" s="193"/>
      <c r="N100" s="193"/>
      <c r="O100" s="193"/>
      <c r="P100" s="193"/>
      <c r="Q100" s="191"/>
      <c r="R100" s="193"/>
      <c r="S100" s="193"/>
      <c r="T100" s="193"/>
      <c r="U100" s="193"/>
      <c r="V100" s="193"/>
      <c r="W100" s="193"/>
      <c r="X100" s="193"/>
      <c r="Y100" s="193"/>
    </row>
    <row r="101">
      <c r="A101" s="243"/>
      <c r="B101" s="243" t="s">
        <v>348</v>
      </c>
      <c r="C101" s="244" t="s">
        <v>349</v>
      </c>
      <c r="D101" s="190" t="s">
        <v>4</v>
      </c>
      <c r="E101" s="190" t="s">
        <v>20</v>
      </c>
      <c r="F101" s="191"/>
      <c r="G101" s="193"/>
      <c r="H101" s="191"/>
      <c r="I101" s="193"/>
      <c r="J101" s="193"/>
      <c r="K101" s="193"/>
      <c r="L101" s="193"/>
      <c r="M101" s="193"/>
      <c r="N101" s="193"/>
      <c r="O101" s="193"/>
      <c r="P101" s="193"/>
      <c r="Q101" s="191"/>
      <c r="R101" s="193"/>
      <c r="S101" s="193"/>
      <c r="T101" s="193"/>
      <c r="U101" s="193"/>
      <c r="V101" s="193"/>
      <c r="W101" s="193"/>
      <c r="X101" s="193"/>
      <c r="Y101" s="193"/>
    </row>
    <row r="102">
      <c r="A102" s="243"/>
      <c r="B102" s="243" t="s">
        <v>348</v>
      </c>
      <c r="C102" s="244" t="s">
        <v>349</v>
      </c>
      <c r="D102" s="190" t="s">
        <v>7</v>
      </c>
      <c r="E102" s="190" t="s">
        <v>21</v>
      </c>
      <c r="F102" s="191">
        <v>0.0</v>
      </c>
      <c r="G102" s="193"/>
      <c r="H102" s="191"/>
      <c r="I102" s="193"/>
      <c r="J102" s="193"/>
      <c r="K102" s="193"/>
      <c r="L102" s="193"/>
      <c r="M102" s="193"/>
      <c r="N102" s="193"/>
      <c r="O102" s="193"/>
      <c r="P102" s="193"/>
      <c r="Q102" s="191"/>
      <c r="R102" s="193"/>
      <c r="S102" s="193"/>
      <c r="T102" s="193"/>
      <c r="U102" s="193"/>
      <c r="V102" s="193"/>
      <c r="W102" s="193"/>
      <c r="X102" s="193"/>
      <c r="Y102" s="193"/>
    </row>
    <row r="103">
      <c r="A103" s="243"/>
      <c r="B103" s="243" t="s">
        <v>348</v>
      </c>
      <c r="C103" s="244" t="s">
        <v>349</v>
      </c>
      <c r="D103" s="190" t="s">
        <v>7</v>
      </c>
      <c r="E103" s="190" t="s">
        <v>161</v>
      </c>
      <c r="F103" s="191"/>
      <c r="G103" s="193"/>
      <c r="H103" s="191"/>
      <c r="I103" s="193"/>
      <c r="J103" s="193"/>
      <c r="K103" s="193"/>
      <c r="L103" s="193"/>
      <c r="M103" s="193"/>
      <c r="N103" s="193"/>
      <c r="O103" s="193"/>
      <c r="P103" s="193"/>
      <c r="Q103" s="191"/>
      <c r="R103" s="193"/>
      <c r="S103" s="193"/>
      <c r="T103" s="193"/>
      <c r="U103" s="193"/>
      <c r="V103" s="193"/>
      <c r="W103" s="193"/>
      <c r="X103" s="193"/>
      <c r="Y103" s="193"/>
    </row>
    <row r="104">
      <c r="A104" s="243"/>
      <c r="B104" s="243" t="s">
        <v>348</v>
      </c>
      <c r="C104" s="244" t="s">
        <v>349</v>
      </c>
      <c r="D104" s="190" t="s">
        <v>7</v>
      </c>
      <c r="E104" s="190" t="s">
        <v>162</v>
      </c>
      <c r="F104" s="191"/>
      <c r="G104" s="193"/>
      <c r="H104" s="191"/>
      <c r="I104" s="193"/>
      <c r="J104" s="193"/>
      <c r="K104" s="193"/>
      <c r="L104" s="193"/>
      <c r="M104" s="193"/>
      <c r="N104" s="193"/>
      <c r="O104" s="193"/>
      <c r="P104" s="193"/>
      <c r="Q104" s="191"/>
      <c r="R104" s="193"/>
      <c r="S104" s="193"/>
      <c r="T104" s="193"/>
      <c r="U104" s="193"/>
      <c r="V104" s="193"/>
      <c r="W104" s="193"/>
      <c r="X104" s="193"/>
      <c r="Y104" s="193"/>
    </row>
    <row r="105">
      <c r="A105" s="243"/>
      <c r="B105" s="243" t="s">
        <v>348</v>
      </c>
      <c r="C105" s="244" t="s">
        <v>349</v>
      </c>
      <c r="D105" s="190" t="s">
        <v>7</v>
      </c>
      <c r="E105" s="190" t="s">
        <v>163</v>
      </c>
      <c r="F105" s="191"/>
      <c r="G105" s="193"/>
      <c r="H105" s="191"/>
      <c r="I105" s="193"/>
      <c r="J105" s="193"/>
      <c r="K105" s="193"/>
      <c r="L105" s="193"/>
      <c r="M105" s="193"/>
      <c r="N105" s="193"/>
      <c r="O105" s="193"/>
      <c r="P105" s="193"/>
      <c r="Q105" s="191"/>
      <c r="R105" s="193"/>
      <c r="S105" s="193"/>
      <c r="T105" s="193"/>
      <c r="U105" s="193"/>
      <c r="V105" s="193"/>
      <c r="W105" s="193"/>
      <c r="X105" s="193"/>
      <c r="Y105" s="193"/>
    </row>
    <row r="106">
      <c r="A106" s="243"/>
      <c r="B106" s="243" t="s">
        <v>348</v>
      </c>
      <c r="C106" s="244" t="s">
        <v>349</v>
      </c>
      <c r="D106" s="190" t="s">
        <v>7</v>
      </c>
      <c r="E106" s="190" t="s">
        <v>164</v>
      </c>
      <c r="F106" s="191"/>
      <c r="G106" s="193"/>
      <c r="H106" s="191"/>
      <c r="I106" s="193"/>
      <c r="J106" s="193"/>
      <c r="K106" s="193"/>
      <c r="L106" s="193"/>
      <c r="M106" s="193"/>
      <c r="N106" s="193"/>
      <c r="O106" s="193"/>
      <c r="P106" s="193"/>
      <c r="Q106" s="191"/>
      <c r="R106" s="193"/>
      <c r="S106" s="193"/>
      <c r="T106" s="193"/>
      <c r="U106" s="193"/>
      <c r="V106" s="193"/>
      <c r="W106" s="193"/>
      <c r="X106" s="193"/>
      <c r="Y106" s="193"/>
    </row>
    <row r="107">
      <c r="A107" s="243"/>
      <c r="B107" s="243" t="s">
        <v>348</v>
      </c>
      <c r="C107" s="244" t="s">
        <v>349</v>
      </c>
      <c r="D107" s="190" t="s">
        <v>7</v>
      </c>
      <c r="E107" s="190" t="s">
        <v>165</v>
      </c>
      <c r="F107" s="191"/>
      <c r="G107" s="193"/>
      <c r="H107" s="191"/>
      <c r="I107" s="193"/>
      <c r="J107" s="193"/>
      <c r="K107" s="193"/>
      <c r="L107" s="193"/>
      <c r="M107" s="193"/>
      <c r="N107" s="193"/>
      <c r="O107" s="193"/>
      <c r="P107" s="193"/>
      <c r="Q107" s="191"/>
      <c r="R107" s="193"/>
      <c r="S107" s="193"/>
      <c r="T107" s="193"/>
      <c r="U107" s="193"/>
      <c r="V107" s="193"/>
      <c r="W107" s="193"/>
      <c r="X107" s="193"/>
      <c r="Y107" s="193"/>
    </row>
    <row r="108">
      <c r="A108" s="243"/>
      <c r="B108" s="243" t="s">
        <v>348</v>
      </c>
      <c r="C108" s="244" t="s">
        <v>349</v>
      </c>
      <c r="D108" s="190" t="s">
        <v>7</v>
      </c>
      <c r="E108" s="190" t="s">
        <v>166</v>
      </c>
      <c r="F108" s="191"/>
      <c r="G108" s="193"/>
      <c r="H108" s="191"/>
      <c r="I108" s="193"/>
      <c r="J108" s="193"/>
      <c r="K108" s="193"/>
      <c r="L108" s="193"/>
      <c r="M108" s="193"/>
      <c r="N108" s="193"/>
      <c r="O108" s="193"/>
      <c r="P108" s="193"/>
      <c r="Q108" s="191"/>
      <c r="R108" s="193"/>
      <c r="S108" s="193"/>
      <c r="T108" s="193"/>
      <c r="U108" s="193"/>
      <c r="V108" s="193"/>
      <c r="W108" s="193"/>
      <c r="X108" s="193"/>
      <c r="Y108" s="193"/>
    </row>
    <row r="109">
      <c r="A109" s="243"/>
      <c r="B109" s="243" t="s">
        <v>348</v>
      </c>
      <c r="C109" s="244" t="s">
        <v>349</v>
      </c>
      <c r="D109" s="190" t="s">
        <v>7</v>
      </c>
      <c r="E109" s="190" t="s">
        <v>167</v>
      </c>
      <c r="F109" s="191"/>
      <c r="G109" s="193"/>
      <c r="H109" s="191"/>
      <c r="I109" s="193"/>
      <c r="J109" s="193"/>
      <c r="K109" s="193"/>
      <c r="L109" s="193"/>
      <c r="M109" s="193"/>
      <c r="N109" s="193"/>
      <c r="O109" s="193"/>
      <c r="P109" s="193"/>
      <c r="Q109" s="191"/>
      <c r="R109" s="193"/>
      <c r="S109" s="193"/>
      <c r="T109" s="193"/>
      <c r="U109" s="193"/>
      <c r="V109" s="193"/>
      <c r="W109" s="193"/>
      <c r="X109" s="193"/>
      <c r="Y109" s="193"/>
    </row>
    <row r="110">
      <c r="A110" s="243"/>
      <c r="B110" s="243" t="s">
        <v>348</v>
      </c>
      <c r="C110" s="244" t="s">
        <v>349</v>
      </c>
      <c r="D110" s="190" t="s">
        <v>7</v>
      </c>
      <c r="E110" s="190" t="s">
        <v>20</v>
      </c>
      <c r="F110" s="191"/>
      <c r="G110" s="193"/>
      <c r="H110" s="191"/>
      <c r="I110" s="193"/>
      <c r="J110" s="193"/>
      <c r="K110" s="193"/>
      <c r="L110" s="193"/>
      <c r="M110" s="193"/>
      <c r="N110" s="193"/>
      <c r="O110" s="193"/>
      <c r="P110" s="193"/>
      <c r="Q110" s="191"/>
      <c r="R110" s="193"/>
      <c r="S110" s="193"/>
      <c r="T110" s="193"/>
      <c r="U110" s="193"/>
      <c r="V110" s="193"/>
      <c r="W110" s="193"/>
      <c r="X110" s="193"/>
      <c r="Y110" s="193"/>
    </row>
    <row r="111">
      <c r="A111" s="243">
        <v>140.0</v>
      </c>
      <c r="B111" s="243" t="s">
        <v>350</v>
      </c>
      <c r="C111" s="244" t="s">
        <v>349</v>
      </c>
      <c r="D111" s="243" t="s">
        <v>4</v>
      </c>
      <c r="E111" s="190" t="s">
        <v>21</v>
      </c>
      <c r="F111" s="192">
        <v>795.0</v>
      </c>
      <c r="G111" s="193"/>
      <c r="H111" s="191">
        <v>795.0</v>
      </c>
      <c r="I111" s="193"/>
      <c r="J111" s="193"/>
      <c r="K111" s="193"/>
      <c r="L111" s="193"/>
      <c r="M111" s="193"/>
      <c r="N111" s="193"/>
      <c r="O111" s="193"/>
      <c r="P111" s="193"/>
      <c r="Q111" s="191">
        <v>7440.0</v>
      </c>
      <c r="R111" s="193"/>
      <c r="S111" s="193"/>
      <c r="T111" s="193"/>
      <c r="U111" s="193"/>
      <c r="V111" s="193"/>
      <c r="W111" s="193"/>
      <c r="X111" s="193"/>
      <c r="Y111" s="193"/>
    </row>
    <row r="112">
      <c r="A112" s="243"/>
      <c r="B112" s="243" t="s">
        <v>350</v>
      </c>
      <c r="C112" s="244" t="s">
        <v>349</v>
      </c>
      <c r="D112" s="190" t="s">
        <v>4</v>
      </c>
      <c r="E112" s="190" t="s">
        <v>13</v>
      </c>
      <c r="F112" s="191"/>
      <c r="G112" s="193"/>
      <c r="H112" s="191"/>
      <c r="I112" s="193"/>
      <c r="J112" s="193"/>
      <c r="K112" s="193"/>
      <c r="L112" s="193"/>
      <c r="M112" s="193"/>
      <c r="N112" s="193"/>
      <c r="O112" s="193"/>
      <c r="P112" s="193"/>
      <c r="Q112" s="191"/>
      <c r="R112" s="193"/>
      <c r="S112" s="193"/>
      <c r="T112" s="193"/>
      <c r="U112" s="193"/>
      <c r="V112" s="193"/>
      <c r="W112" s="193"/>
      <c r="X112" s="193"/>
      <c r="Y112" s="193"/>
    </row>
    <row r="113">
      <c r="A113" s="243"/>
      <c r="B113" s="243" t="s">
        <v>350</v>
      </c>
      <c r="C113" s="244" t="s">
        <v>349</v>
      </c>
      <c r="D113" s="190" t="s">
        <v>4</v>
      </c>
      <c r="E113" s="190" t="s">
        <v>14</v>
      </c>
      <c r="F113" s="191"/>
      <c r="G113" s="193"/>
      <c r="H113" s="191"/>
      <c r="I113" s="193"/>
      <c r="J113" s="193"/>
      <c r="K113" s="193"/>
      <c r="L113" s="193"/>
      <c r="M113" s="193"/>
      <c r="N113" s="193"/>
      <c r="O113" s="193"/>
      <c r="P113" s="193"/>
      <c r="Q113" s="191"/>
      <c r="R113" s="193"/>
      <c r="S113" s="193"/>
      <c r="T113" s="193"/>
      <c r="U113" s="193"/>
      <c r="V113" s="193"/>
      <c r="W113" s="193"/>
      <c r="X113" s="193"/>
      <c r="Y113" s="193"/>
    </row>
    <row r="114">
      <c r="A114" s="243"/>
      <c r="B114" s="243" t="s">
        <v>350</v>
      </c>
      <c r="C114" s="244" t="s">
        <v>349</v>
      </c>
      <c r="D114" s="190" t="s">
        <v>4</v>
      </c>
      <c r="E114" s="190" t="s">
        <v>15</v>
      </c>
      <c r="F114" s="191"/>
      <c r="G114" s="193"/>
      <c r="H114" s="191"/>
      <c r="I114" s="193"/>
      <c r="J114" s="193"/>
      <c r="K114" s="193"/>
      <c r="L114" s="193"/>
      <c r="M114" s="193"/>
      <c r="N114" s="193"/>
      <c r="O114" s="193"/>
      <c r="P114" s="193"/>
      <c r="Q114" s="191"/>
      <c r="R114" s="193"/>
      <c r="S114" s="193"/>
      <c r="T114" s="193"/>
      <c r="U114" s="193"/>
      <c r="V114" s="193"/>
      <c r="W114" s="193"/>
      <c r="X114" s="193"/>
      <c r="Y114" s="193"/>
    </row>
    <row r="115">
      <c r="A115" s="243"/>
      <c r="B115" s="243" t="s">
        <v>350</v>
      </c>
      <c r="C115" s="244" t="s">
        <v>349</v>
      </c>
      <c r="D115" s="190" t="s">
        <v>4</v>
      </c>
      <c r="E115" s="190" t="s">
        <v>16</v>
      </c>
      <c r="F115" s="191"/>
      <c r="G115" s="193"/>
      <c r="H115" s="191"/>
      <c r="I115" s="193"/>
      <c r="J115" s="193"/>
      <c r="K115" s="193"/>
      <c r="L115" s="193"/>
      <c r="M115" s="193"/>
      <c r="N115" s="193"/>
      <c r="O115" s="193"/>
      <c r="P115" s="193"/>
      <c r="Q115" s="191"/>
      <c r="R115" s="193"/>
      <c r="S115" s="193"/>
      <c r="T115" s="193"/>
      <c r="U115" s="193"/>
      <c r="V115" s="193"/>
      <c r="W115" s="193"/>
      <c r="X115" s="193"/>
      <c r="Y115" s="193"/>
    </row>
    <row r="116">
      <c r="A116" s="243"/>
      <c r="B116" s="243" t="s">
        <v>350</v>
      </c>
      <c r="C116" s="244" t="s">
        <v>349</v>
      </c>
      <c r="D116" s="190" t="s">
        <v>4</v>
      </c>
      <c r="E116" s="190" t="s">
        <v>17</v>
      </c>
      <c r="F116" s="191"/>
      <c r="G116" s="193"/>
      <c r="H116" s="191"/>
      <c r="I116" s="193"/>
      <c r="J116" s="193"/>
      <c r="K116" s="193"/>
      <c r="L116" s="193"/>
      <c r="M116" s="193"/>
      <c r="N116" s="193"/>
      <c r="O116" s="193"/>
      <c r="P116" s="193"/>
      <c r="Q116" s="191"/>
      <c r="R116" s="193"/>
      <c r="S116" s="193"/>
      <c r="T116" s="193"/>
      <c r="U116" s="193"/>
      <c r="V116" s="193"/>
      <c r="W116" s="193"/>
      <c r="X116" s="193"/>
      <c r="Y116" s="193"/>
    </row>
    <row r="117">
      <c r="A117" s="243"/>
      <c r="B117" s="243" t="s">
        <v>350</v>
      </c>
      <c r="C117" s="244" t="s">
        <v>349</v>
      </c>
      <c r="D117" s="190" t="s">
        <v>4</v>
      </c>
      <c r="E117" s="190" t="s">
        <v>18</v>
      </c>
      <c r="F117" s="191"/>
      <c r="G117" s="193"/>
      <c r="H117" s="191"/>
      <c r="I117" s="193"/>
      <c r="J117" s="193"/>
      <c r="K117" s="193"/>
      <c r="L117" s="193"/>
      <c r="M117" s="193"/>
      <c r="N117" s="193"/>
      <c r="O117" s="193"/>
      <c r="P117" s="193"/>
      <c r="Q117" s="191"/>
      <c r="R117" s="193"/>
      <c r="S117" s="193"/>
      <c r="T117" s="193"/>
      <c r="U117" s="193"/>
      <c r="V117" s="193"/>
      <c r="W117" s="193"/>
      <c r="X117" s="193"/>
      <c r="Y117" s="193"/>
    </row>
    <row r="118">
      <c r="A118" s="243"/>
      <c r="B118" s="243" t="s">
        <v>350</v>
      </c>
      <c r="C118" s="244" t="s">
        <v>349</v>
      </c>
      <c r="D118" s="190" t="s">
        <v>4</v>
      </c>
      <c r="E118" s="190" t="s">
        <v>19</v>
      </c>
      <c r="F118" s="191"/>
      <c r="G118" s="193"/>
      <c r="H118" s="191"/>
      <c r="I118" s="193"/>
      <c r="J118" s="193"/>
      <c r="K118" s="193"/>
      <c r="L118" s="193"/>
      <c r="M118" s="193"/>
      <c r="N118" s="193"/>
      <c r="O118" s="193"/>
      <c r="P118" s="193"/>
      <c r="Q118" s="191"/>
      <c r="R118" s="193"/>
      <c r="S118" s="193"/>
      <c r="T118" s="193"/>
      <c r="U118" s="193"/>
      <c r="V118" s="193"/>
      <c r="W118" s="193"/>
      <c r="X118" s="193"/>
      <c r="Y118" s="193"/>
    </row>
    <row r="119">
      <c r="A119" s="243"/>
      <c r="B119" s="243" t="s">
        <v>350</v>
      </c>
      <c r="C119" s="244" t="s">
        <v>349</v>
      </c>
      <c r="D119" s="190" t="s">
        <v>4</v>
      </c>
      <c r="E119" s="190" t="s">
        <v>20</v>
      </c>
      <c r="F119" s="191"/>
      <c r="G119" s="193"/>
      <c r="H119" s="191"/>
      <c r="I119" s="193"/>
      <c r="J119" s="193"/>
      <c r="K119" s="193"/>
      <c r="L119" s="193"/>
      <c r="M119" s="193"/>
      <c r="N119" s="193"/>
      <c r="O119" s="193"/>
      <c r="P119" s="193"/>
      <c r="Q119" s="191"/>
      <c r="R119" s="193"/>
      <c r="S119" s="193"/>
      <c r="T119" s="193"/>
      <c r="U119" s="193"/>
      <c r="V119" s="193"/>
      <c r="W119" s="193"/>
      <c r="X119" s="193"/>
      <c r="Y119" s="193"/>
    </row>
    <row r="120">
      <c r="A120" s="243"/>
      <c r="B120" s="243" t="s">
        <v>350</v>
      </c>
      <c r="C120" s="244" t="s">
        <v>349</v>
      </c>
      <c r="D120" s="190" t="s">
        <v>7</v>
      </c>
      <c r="E120" s="190" t="s">
        <v>21</v>
      </c>
      <c r="F120" s="191">
        <v>7440.0</v>
      </c>
      <c r="G120" s="193"/>
      <c r="H120" s="191"/>
      <c r="I120" s="193"/>
      <c r="J120" s="193"/>
      <c r="K120" s="193"/>
      <c r="L120" s="193"/>
      <c r="M120" s="193"/>
      <c r="N120" s="193"/>
      <c r="O120" s="193"/>
      <c r="P120" s="193"/>
      <c r="Q120" s="191"/>
      <c r="R120" s="193"/>
      <c r="S120" s="193"/>
      <c r="T120" s="193"/>
      <c r="U120" s="193"/>
      <c r="V120" s="193"/>
      <c r="W120" s="193"/>
      <c r="X120" s="193"/>
      <c r="Y120" s="193"/>
    </row>
    <row r="121">
      <c r="A121" s="243"/>
      <c r="B121" s="243" t="s">
        <v>350</v>
      </c>
      <c r="C121" s="244" t="s">
        <v>349</v>
      </c>
      <c r="D121" s="190" t="s">
        <v>7</v>
      </c>
      <c r="E121" s="190" t="s">
        <v>161</v>
      </c>
      <c r="F121" s="191"/>
      <c r="G121" s="193"/>
      <c r="H121" s="191"/>
      <c r="I121" s="193"/>
      <c r="J121" s="193"/>
      <c r="K121" s="193"/>
      <c r="L121" s="193"/>
      <c r="M121" s="193"/>
      <c r="N121" s="193"/>
      <c r="O121" s="193"/>
      <c r="P121" s="193"/>
      <c r="Q121" s="191"/>
      <c r="R121" s="193"/>
      <c r="S121" s="193"/>
      <c r="T121" s="193"/>
      <c r="U121" s="193"/>
      <c r="V121" s="193"/>
      <c r="W121" s="193"/>
      <c r="X121" s="193"/>
      <c r="Y121" s="193"/>
    </row>
    <row r="122">
      <c r="A122" s="243"/>
      <c r="B122" s="243" t="s">
        <v>350</v>
      </c>
      <c r="C122" s="244" t="s">
        <v>349</v>
      </c>
      <c r="D122" s="190" t="s">
        <v>7</v>
      </c>
      <c r="E122" s="190" t="s">
        <v>162</v>
      </c>
      <c r="F122" s="191"/>
      <c r="G122" s="193"/>
      <c r="H122" s="191"/>
      <c r="I122" s="193"/>
      <c r="J122" s="193"/>
      <c r="K122" s="193"/>
      <c r="L122" s="193"/>
      <c r="M122" s="193"/>
      <c r="N122" s="193"/>
      <c r="O122" s="193"/>
      <c r="P122" s="193"/>
      <c r="Q122" s="191"/>
      <c r="R122" s="193"/>
      <c r="S122" s="193"/>
      <c r="T122" s="193"/>
      <c r="U122" s="193"/>
      <c r="V122" s="193"/>
      <c r="W122" s="193"/>
      <c r="X122" s="193"/>
      <c r="Y122" s="193"/>
    </row>
    <row r="123">
      <c r="A123" s="243"/>
      <c r="B123" s="243" t="s">
        <v>350</v>
      </c>
      <c r="C123" s="244" t="s">
        <v>349</v>
      </c>
      <c r="D123" s="190" t="s">
        <v>7</v>
      </c>
      <c r="E123" s="190" t="s">
        <v>163</v>
      </c>
      <c r="F123" s="191"/>
      <c r="G123" s="193"/>
      <c r="H123" s="191"/>
      <c r="I123" s="193"/>
      <c r="J123" s="193"/>
      <c r="K123" s="193"/>
      <c r="L123" s="193"/>
      <c r="M123" s="193"/>
      <c r="N123" s="193"/>
      <c r="O123" s="193"/>
      <c r="P123" s="193"/>
      <c r="Q123" s="191"/>
      <c r="R123" s="193"/>
      <c r="S123" s="193"/>
      <c r="T123" s="193"/>
      <c r="U123" s="193"/>
      <c r="V123" s="193"/>
      <c r="W123" s="193"/>
      <c r="X123" s="193"/>
      <c r="Y123" s="193"/>
    </row>
    <row r="124">
      <c r="A124" s="243"/>
      <c r="B124" s="243" t="s">
        <v>350</v>
      </c>
      <c r="C124" s="244" t="s">
        <v>349</v>
      </c>
      <c r="D124" s="190" t="s">
        <v>7</v>
      </c>
      <c r="E124" s="190" t="s">
        <v>164</v>
      </c>
      <c r="F124" s="191"/>
      <c r="G124" s="193"/>
      <c r="H124" s="191"/>
      <c r="I124" s="193"/>
      <c r="J124" s="193"/>
      <c r="K124" s="193"/>
      <c r="L124" s="193"/>
      <c r="M124" s="193"/>
      <c r="N124" s="193"/>
      <c r="O124" s="193"/>
      <c r="P124" s="193"/>
      <c r="Q124" s="191"/>
      <c r="R124" s="193"/>
      <c r="S124" s="193"/>
      <c r="T124" s="193"/>
      <c r="U124" s="193"/>
      <c r="V124" s="193"/>
      <c r="W124" s="193"/>
      <c r="X124" s="193"/>
      <c r="Y124" s="193"/>
    </row>
    <row r="125">
      <c r="A125" s="243"/>
      <c r="B125" s="243" t="s">
        <v>350</v>
      </c>
      <c r="C125" s="244" t="s">
        <v>349</v>
      </c>
      <c r="D125" s="190" t="s">
        <v>7</v>
      </c>
      <c r="E125" s="190" t="s">
        <v>165</v>
      </c>
      <c r="F125" s="191"/>
      <c r="G125" s="193"/>
      <c r="H125" s="191"/>
      <c r="I125" s="193"/>
      <c r="J125" s="193"/>
      <c r="K125" s="193"/>
      <c r="L125" s="193"/>
      <c r="M125" s="193"/>
      <c r="N125" s="193"/>
      <c r="O125" s="193"/>
      <c r="P125" s="193"/>
      <c r="Q125" s="191"/>
      <c r="R125" s="193"/>
      <c r="S125" s="193"/>
      <c r="T125" s="193"/>
      <c r="U125" s="193"/>
      <c r="V125" s="193"/>
      <c r="W125" s="193"/>
      <c r="X125" s="193"/>
      <c r="Y125" s="193"/>
    </row>
    <row r="126">
      <c r="A126" s="243"/>
      <c r="B126" s="243" t="s">
        <v>350</v>
      </c>
      <c r="C126" s="244" t="s">
        <v>349</v>
      </c>
      <c r="D126" s="190" t="s">
        <v>7</v>
      </c>
      <c r="E126" s="190" t="s">
        <v>166</v>
      </c>
      <c r="F126" s="191"/>
      <c r="G126" s="193"/>
      <c r="H126" s="191"/>
      <c r="I126" s="193"/>
      <c r="J126" s="193"/>
      <c r="K126" s="193"/>
      <c r="L126" s="193"/>
      <c r="M126" s="193"/>
      <c r="N126" s="193"/>
      <c r="O126" s="193"/>
      <c r="P126" s="193"/>
      <c r="Q126" s="191"/>
      <c r="R126" s="193"/>
      <c r="S126" s="193"/>
      <c r="T126" s="193"/>
      <c r="U126" s="193"/>
      <c r="V126" s="193"/>
      <c r="W126" s="193"/>
      <c r="X126" s="193"/>
      <c r="Y126" s="193"/>
    </row>
    <row r="127">
      <c r="A127" s="243"/>
      <c r="B127" s="243" t="s">
        <v>350</v>
      </c>
      <c r="C127" s="244" t="s">
        <v>349</v>
      </c>
      <c r="D127" s="190" t="s">
        <v>7</v>
      </c>
      <c r="E127" s="190" t="s">
        <v>167</v>
      </c>
      <c r="F127" s="191"/>
      <c r="G127" s="193"/>
      <c r="H127" s="191"/>
      <c r="I127" s="193"/>
      <c r="J127" s="193"/>
      <c r="K127" s="193"/>
      <c r="L127" s="193"/>
      <c r="M127" s="193"/>
      <c r="N127" s="193"/>
      <c r="O127" s="193"/>
      <c r="P127" s="193"/>
      <c r="Q127" s="191"/>
      <c r="R127" s="193"/>
      <c r="S127" s="193"/>
      <c r="T127" s="193"/>
      <c r="U127" s="193"/>
      <c r="V127" s="193"/>
      <c r="W127" s="193"/>
      <c r="X127" s="193"/>
      <c r="Y127" s="193"/>
    </row>
    <row r="128">
      <c r="A128" s="243"/>
      <c r="B128" s="243" t="s">
        <v>350</v>
      </c>
      <c r="C128" s="244" t="s">
        <v>349</v>
      </c>
      <c r="D128" s="190" t="s">
        <v>7</v>
      </c>
      <c r="E128" s="190" t="s">
        <v>20</v>
      </c>
      <c r="F128" s="191"/>
      <c r="G128" s="193"/>
      <c r="H128" s="191"/>
      <c r="I128" s="193"/>
      <c r="J128" s="193"/>
      <c r="K128" s="193"/>
      <c r="L128" s="193"/>
      <c r="M128" s="193"/>
      <c r="N128" s="193"/>
      <c r="O128" s="193"/>
      <c r="P128" s="193"/>
      <c r="Q128" s="191"/>
      <c r="R128" s="193"/>
      <c r="S128" s="193"/>
      <c r="T128" s="193"/>
      <c r="U128" s="193"/>
      <c r="V128" s="193"/>
      <c r="W128" s="193"/>
      <c r="X128" s="193"/>
      <c r="Y128" s="193"/>
    </row>
    <row r="129">
      <c r="A129" s="243">
        <v>141.0</v>
      </c>
      <c r="B129" s="243" t="s">
        <v>351</v>
      </c>
      <c r="C129" s="261"/>
      <c r="D129" s="243" t="s">
        <v>4</v>
      </c>
      <c r="E129" s="190" t="s">
        <v>21</v>
      </c>
      <c r="F129" s="192">
        <v>120.0</v>
      </c>
      <c r="G129" s="193"/>
      <c r="H129" s="191">
        <v>120.0</v>
      </c>
      <c r="I129" s="193"/>
      <c r="J129" s="193"/>
      <c r="K129" s="193"/>
      <c r="L129" s="193"/>
      <c r="M129" s="193"/>
      <c r="N129" s="193"/>
      <c r="O129" s="193"/>
      <c r="P129" s="193"/>
      <c r="Q129" s="191">
        <v>400.0</v>
      </c>
      <c r="R129" s="193"/>
      <c r="S129" s="193"/>
      <c r="T129" s="193"/>
      <c r="U129" s="193"/>
      <c r="V129" s="193"/>
      <c r="W129" s="193"/>
      <c r="X129" s="193"/>
      <c r="Y129" s="193"/>
    </row>
    <row r="130">
      <c r="A130" s="243"/>
      <c r="B130" s="243" t="s">
        <v>351</v>
      </c>
      <c r="C130" s="261"/>
      <c r="D130" s="190" t="s">
        <v>4</v>
      </c>
      <c r="E130" s="190" t="s">
        <v>13</v>
      </c>
      <c r="F130" s="191"/>
      <c r="G130" s="193"/>
      <c r="H130" s="191"/>
      <c r="I130" s="193"/>
      <c r="J130" s="193"/>
      <c r="K130" s="193"/>
      <c r="L130" s="193"/>
      <c r="M130" s="193"/>
      <c r="N130" s="193"/>
      <c r="O130" s="193"/>
      <c r="P130" s="193"/>
      <c r="Q130" s="191"/>
      <c r="R130" s="193"/>
      <c r="S130" s="193"/>
      <c r="T130" s="193"/>
      <c r="U130" s="193"/>
      <c r="V130" s="193"/>
      <c r="W130" s="193"/>
      <c r="X130" s="193"/>
      <c r="Y130" s="193"/>
    </row>
    <row r="131">
      <c r="A131" s="243"/>
      <c r="B131" s="243" t="s">
        <v>351</v>
      </c>
      <c r="C131" s="261"/>
      <c r="D131" s="190" t="s">
        <v>4</v>
      </c>
      <c r="E131" s="190" t="s">
        <v>14</v>
      </c>
      <c r="F131" s="191"/>
      <c r="G131" s="193"/>
      <c r="H131" s="191"/>
      <c r="I131" s="193"/>
      <c r="J131" s="193"/>
      <c r="K131" s="193"/>
      <c r="L131" s="193"/>
      <c r="M131" s="193"/>
      <c r="N131" s="193"/>
      <c r="O131" s="193"/>
      <c r="P131" s="193"/>
      <c r="Q131" s="191"/>
      <c r="R131" s="193"/>
      <c r="S131" s="193"/>
      <c r="T131" s="193"/>
      <c r="U131" s="193"/>
      <c r="V131" s="193"/>
      <c r="W131" s="193"/>
      <c r="X131" s="193"/>
      <c r="Y131" s="193"/>
    </row>
    <row r="132">
      <c r="A132" s="243"/>
      <c r="B132" s="243" t="s">
        <v>351</v>
      </c>
      <c r="C132" s="261"/>
      <c r="D132" s="190" t="s">
        <v>4</v>
      </c>
      <c r="E132" s="190" t="s">
        <v>15</v>
      </c>
      <c r="F132" s="191"/>
      <c r="G132" s="193"/>
      <c r="H132" s="191"/>
      <c r="I132" s="193"/>
      <c r="J132" s="193"/>
      <c r="K132" s="193"/>
      <c r="L132" s="193"/>
      <c r="M132" s="193"/>
      <c r="N132" s="193"/>
      <c r="O132" s="193"/>
      <c r="P132" s="193"/>
      <c r="Q132" s="191"/>
      <c r="R132" s="193"/>
      <c r="S132" s="193"/>
      <c r="T132" s="193"/>
      <c r="U132" s="193"/>
      <c r="V132" s="193"/>
      <c r="W132" s="193"/>
      <c r="X132" s="193"/>
      <c r="Y132" s="193"/>
    </row>
    <row r="133">
      <c r="A133" s="243"/>
      <c r="B133" s="243" t="s">
        <v>351</v>
      </c>
      <c r="C133" s="261"/>
      <c r="D133" s="190" t="s">
        <v>4</v>
      </c>
      <c r="E133" s="190" t="s">
        <v>16</v>
      </c>
      <c r="F133" s="191"/>
      <c r="G133" s="193"/>
      <c r="H133" s="191"/>
      <c r="I133" s="193"/>
      <c r="J133" s="193"/>
      <c r="K133" s="193"/>
      <c r="L133" s="193"/>
      <c r="M133" s="193"/>
      <c r="N133" s="193"/>
      <c r="O133" s="193"/>
      <c r="P133" s="193"/>
      <c r="Q133" s="191"/>
      <c r="R133" s="193"/>
      <c r="S133" s="193"/>
      <c r="T133" s="193"/>
      <c r="U133" s="193"/>
      <c r="V133" s="193"/>
      <c r="W133" s="193"/>
      <c r="X133" s="193"/>
      <c r="Y133" s="193"/>
    </row>
    <row r="134">
      <c r="A134" s="243"/>
      <c r="B134" s="243" t="s">
        <v>351</v>
      </c>
      <c r="C134" s="261"/>
      <c r="D134" s="190" t="s">
        <v>4</v>
      </c>
      <c r="E134" s="190" t="s">
        <v>17</v>
      </c>
      <c r="F134" s="191"/>
      <c r="G134" s="193"/>
      <c r="H134" s="191"/>
      <c r="I134" s="193"/>
      <c r="J134" s="193"/>
      <c r="K134" s="193"/>
      <c r="L134" s="193"/>
      <c r="M134" s="193"/>
      <c r="N134" s="193"/>
      <c r="O134" s="193"/>
      <c r="P134" s="193"/>
      <c r="Q134" s="191"/>
      <c r="R134" s="193"/>
      <c r="S134" s="193"/>
      <c r="T134" s="193"/>
      <c r="U134" s="193"/>
      <c r="V134" s="193"/>
      <c r="W134" s="193"/>
      <c r="X134" s="193"/>
      <c r="Y134" s="193"/>
    </row>
    <row r="135">
      <c r="A135" s="243"/>
      <c r="B135" s="243" t="s">
        <v>351</v>
      </c>
      <c r="C135" s="261"/>
      <c r="D135" s="190" t="s">
        <v>4</v>
      </c>
      <c r="E135" s="190" t="s">
        <v>18</v>
      </c>
      <c r="F135" s="191"/>
      <c r="G135" s="193"/>
      <c r="H135" s="191"/>
      <c r="I135" s="193"/>
      <c r="J135" s="193"/>
      <c r="K135" s="193"/>
      <c r="L135" s="193"/>
      <c r="M135" s="193"/>
      <c r="N135" s="193"/>
      <c r="O135" s="193"/>
      <c r="P135" s="193"/>
      <c r="Q135" s="191"/>
      <c r="R135" s="193"/>
      <c r="S135" s="193"/>
      <c r="T135" s="193"/>
      <c r="U135" s="193"/>
      <c r="V135" s="193"/>
      <c r="W135" s="193"/>
      <c r="X135" s="193"/>
      <c r="Y135" s="193"/>
    </row>
    <row r="136">
      <c r="A136" s="243"/>
      <c r="B136" s="243" t="s">
        <v>351</v>
      </c>
      <c r="C136" s="261"/>
      <c r="D136" s="190" t="s">
        <v>4</v>
      </c>
      <c r="E136" s="190" t="s">
        <v>19</v>
      </c>
      <c r="F136" s="191"/>
      <c r="G136" s="193"/>
      <c r="H136" s="191"/>
      <c r="I136" s="193"/>
      <c r="J136" s="193"/>
      <c r="K136" s="193"/>
      <c r="L136" s="193"/>
      <c r="M136" s="193"/>
      <c r="N136" s="193"/>
      <c r="O136" s="193"/>
      <c r="P136" s="193"/>
      <c r="Q136" s="191"/>
      <c r="R136" s="193"/>
      <c r="S136" s="193"/>
      <c r="T136" s="193"/>
      <c r="U136" s="193"/>
      <c r="V136" s="193"/>
      <c r="W136" s="193"/>
      <c r="X136" s="193"/>
      <c r="Y136" s="193"/>
    </row>
    <row r="137">
      <c r="A137" s="243"/>
      <c r="B137" s="243" t="s">
        <v>351</v>
      </c>
      <c r="C137" s="261"/>
      <c r="D137" s="190" t="s">
        <v>4</v>
      </c>
      <c r="E137" s="190" t="s">
        <v>20</v>
      </c>
      <c r="F137" s="191"/>
      <c r="G137" s="193"/>
      <c r="H137" s="191"/>
      <c r="I137" s="193"/>
      <c r="J137" s="193"/>
      <c r="K137" s="193"/>
      <c r="L137" s="193"/>
      <c r="M137" s="193"/>
      <c r="N137" s="193"/>
      <c r="O137" s="193"/>
      <c r="P137" s="193"/>
      <c r="Q137" s="191"/>
      <c r="R137" s="193"/>
      <c r="S137" s="193"/>
      <c r="T137" s="193"/>
      <c r="U137" s="193"/>
      <c r="V137" s="193"/>
      <c r="W137" s="193"/>
      <c r="X137" s="193"/>
      <c r="Y137" s="193"/>
    </row>
    <row r="138">
      <c r="A138" s="243"/>
      <c r="B138" s="243" t="s">
        <v>351</v>
      </c>
      <c r="C138" s="261"/>
      <c r="D138" s="190" t="s">
        <v>7</v>
      </c>
      <c r="E138" s="190" t="s">
        <v>21</v>
      </c>
      <c r="F138" s="191">
        <v>400.0</v>
      </c>
      <c r="G138" s="193"/>
      <c r="H138" s="191"/>
      <c r="I138" s="193"/>
      <c r="J138" s="193"/>
      <c r="K138" s="193"/>
      <c r="L138" s="193"/>
      <c r="M138" s="193"/>
      <c r="N138" s="193"/>
      <c r="O138" s="193"/>
      <c r="P138" s="193"/>
      <c r="Q138" s="191"/>
      <c r="R138" s="193"/>
      <c r="S138" s="193"/>
      <c r="T138" s="193"/>
      <c r="U138" s="193"/>
      <c r="V138" s="193"/>
      <c r="W138" s="193"/>
      <c r="X138" s="193"/>
      <c r="Y138" s="193"/>
    </row>
    <row r="139">
      <c r="A139" s="243"/>
      <c r="B139" s="243" t="s">
        <v>351</v>
      </c>
      <c r="C139" s="261"/>
      <c r="D139" s="190" t="s">
        <v>7</v>
      </c>
      <c r="E139" s="190" t="s">
        <v>161</v>
      </c>
      <c r="F139" s="191"/>
      <c r="G139" s="193"/>
      <c r="H139" s="191"/>
      <c r="I139" s="193"/>
      <c r="J139" s="193"/>
      <c r="K139" s="193"/>
      <c r="L139" s="193"/>
      <c r="M139" s="193"/>
      <c r="N139" s="193"/>
      <c r="O139" s="193"/>
      <c r="P139" s="193"/>
      <c r="Q139" s="191"/>
      <c r="R139" s="193"/>
      <c r="S139" s="193"/>
      <c r="T139" s="193"/>
      <c r="U139" s="193"/>
      <c r="V139" s="193"/>
      <c r="W139" s="193"/>
      <c r="X139" s="193"/>
      <c r="Y139" s="193"/>
    </row>
    <row r="140">
      <c r="A140" s="243"/>
      <c r="B140" s="243" t="s">
        <v>351</v>
      </c>
      <c r="C140" s="261"/>
      <c r="D140" s="190" t="s">
        <v>7</v>
      </c>
      <c r="E140" s="190" t="s">
        <v>162</v>
      </c>
      <c r="F140" s="191"/>
      <c r="G140" s="193"/>
      <c r="H140" s="191"/>
      <c r="I140" s="193"/>
      <c r="J140" s="193"/>
      <c r="K140" s="193"/>
      <c r="L140" s="193"/>
      <c r="M140" s="193"/>
      <c r="N140" s="193"/>
      <c r="O140" s="193"/>
      <c r="P140" s="193"/>
      <c r="Q140" s="191"/>
      <c r="R140" s="193"/>
      <c r="S140" s="193"/>
      <c r="T140" s="193"/>
      <c r="U140" s="193"/>
      <c r="V140" s="193"/>
      <c r="W140" s="193"/>
      <c r="X140" s="193"/>
      <c r="Y140" s="193"/>
    </row>
    <row r="141">
      <c r="A141" s="243"/>
      <c r="B141" s="243" t="s">
        <v>351</v>
      </c>
      <c r="C141" s="261"/>
      <c r="D141" s="190" t="s">
        <v>7</v>
      </c>
      <c r="E141" s="190" t="s">
        <v>163</v>
      </c>
      <c r="F141" s="191"/>
      <c r="G141" s="193"/>
      <c r="H141" s="191"/>
      <c r="I141" s="193"/>
      <c r="J141" s="193"/>
      <c r="K141" s="193"/>
      <c r="L141" s="193"/>
      <c r="M141" s="193"/>
      <c r="N141" s="193"/>
      <c r="O141" s="193"/>
      <c r="P141" s="193"/>
      <c r="Q141" s="191"/>
      <c r="R141" s="193"/>
      <c r="S141" s="193"/>
      <c r="T141" s="193"/>
      <c r="U141" s="193"/>
      <c r="V141" s="193"/>
      <c r="W141" s="193"/>
      <c r="X141" s="193"/>
      <c r="Y141" s="193"/>
    </row>
    <row r="142">
      <c r="A142" s="243"/>
      <c r="B142" s="243" t="s">
        <v>351</v>
      </c>
      <c r="C142" s="261"/>
      <c r="D142" s="190" t="s">
        <v>7</v>
      </c>
      <c r="E142" s="190" t="s">
        <v>164</v>
      </c>
      <c r="F142" s="191"/>
      <c r="G142" s="193"/>
      <c r="H142" s="191"/>
      <c r="I142" s="193"/>
      <c r="J142" s="193"/>
      <c r="K142" s="193"/>
      <c r="L142" s="193"/>
      <c r="M142" s="193"/>
      <c r="N142" s="193"/>
      <c r="O142" s="193"/>
      <c r="P142" s="193"/>
      <c r="Q142" s="191"/>
      <c r="R142" s="193"/>
      <c r="S142" s="193"/>
      <c r="T142" s="193"/>
      <c r="U142" s="193"/>
      <c r="V142" s="193"/>
      <c r="W142" s="193"/>
      <c r="X142" s="193"/>
      <c r="Y142" s="193"/>
    </row>
    <row r="143">
      <c r="A143" s="243"/>
      <c r="B143" s="243" t="s">
        <v>351</v>
      </c>
      <c r="C143" s="261"/>
      <c r="D143" s="190" t="s">
        <v>7</v>
      </c>
      <c r="E143" s="190" t="s">
        <v>165</v>
      </c>
      <c r="F143" s="191"/>
      <c r="G143" s="193"/>
      <c r="H143" s="191"/>
      <c r="I143" s="193"/>
      <c r="J143" s="193"/>
      <c r="K143" s="193"/>
      <c r="L143" s="193"/>
      <c r="M143" s="193"/>
      <c r="N143" s="193"/>
      <c r="O143" s="193"/>
      <c r="P143" s="193"/>
      <c r="Q143" s="191"/>
      <c r="R143" s="193"/>
      <c r="S143" s="193"/>
      <c r="T143" s="193"/>
      <c r="U143" s="193"/>
      <c r="V143" s="193"/>
      <c r="W143" s="193"/>
      <c r="X143" s="193"/>
      <c r="Y143" s="193"/>
    </row>
    <row r="144">
      <c r="A144" s="243"/>
      <c r="B144" s="243" t="s">
        <v>351</v>
      </c>
      <c r="C144" s="261"/>
      <c r="D144" s="190" t="s">
        <v>7</v>
      </c>
      <c r="E144" s="190" t="s">
        <v>166</v>
      </c>
      <c r="F144" s="191"/>
      <c r="G144" s="193"/>
      <c r="H144" s="191"/>
      <c r="I144" s="193"/>
      <c r="J144" s="193"/>
      <c r="K144" s="193"/>
      <c r="L144" s="193"/>
      <c r="M144" s="193"/>
      <c r="N144" s="193"/>
      <c r="O144" s="193"/>
      <c r="P144" s="193"/>
      <c r="Q144" s="191"/>
      <c r="R144" s="193"/>
      <c r="S144" s="193"/>
      <c r="T144" s="193"/>
      <c r="U144" s="193"/>
      <c r="V144" s="193"/>
      <c r="W144" s="193"/>
      <c r="X144" s="193"/>
      <c r="Y144" s="193"/>
    </row>
    <row r="145">
      <c r="A145" s="243"/>
      <c r="B145" s="243" t="s">
        <v>351</v>
      </c>
      <c r="C145" s="261"/>
      <c r="D145" s="190" t="s">
        <v>7</v>
      </c>
      <c r="E145" s="190" t="s">
        <v>167</v>
      </c>
      <c r="F145" s="191"/>
      <c r="G145" s="193"/>
      <c r="H145" s="191"/>
      <c r="I145" s="193"/>
      <c r="J145" s="193"/>
      <c r="K145" s="193"/>
      <c r="L145" s="193"/>
      <c r="M145" s="193"/>
      <c r="N145" s="193"/>
      <c r="O145" s="193"/>
      <c r="P145" s="193"/>
      <c r="Q145" s="191"/>
      <c r="R145" s="193"/>
      <c r="S145" s="193"/>
      <c r="T145" s="193"/>
      <c r="U145" s="193"/>
      <c r="V145" s="193"/>
      <c r="W145" s="193"/>
      <c r="X145" s="193"/>
      <c r="Y145" s="193"/>
    </row>
    <row r="146">
      <c r="A146" s="243"/>
      <c r="B146" s="243" t="s">
        <v>351</v>
      </c>
      <c r="C146" s="261"/>
      <c r="D146" s="190" t="s">
        <v>7</v>
      </c>
      <c r="E146" s="190" t="s">
        <v>20</v>
      </c>
      <c r="F146" s="191"/>
      <c r="G146" s="193"/>
      <c r="H146" s="191"/>
      <c r="I146" s="193"/>
      <c r="J146" s="193"/>
      <c r="K146" s="193"/>
      <c r="L146" s="193"/>
      <c r="M146" s="193"/>
      <c r="N146" s="193"/>
      <c r="O146" s="193"/>
      <c r="P146" s="193"/>
      <c r="Q146" s="191"/>
      <c r="R146" s="193"/>
      <c r="S146" s="193"/>
      <c r="T146" s="193"/>
      <c r="U146" s="193"/>
      <c r="V146" s="193"/>
      <c r="W146" s="193"/>
      <c r="X146" s="193"/>
      <c r="Y146" s="193"/>
    </row>
    <row r="147">
      <c r="A147" s="243">
        <v>142.0</v>
      </c>
      <c r="B147" s="243" t="s">
        <v>352</v>
      </c>
      <c r="C147" s="261"/>
      <c r="D147" s="243" t="s">
        <v>4</v>
      </c>
      <c r="E147" s="190" t="s">
        <v>21</v>
      </c>
      <c r="F147" s="192">
        <v>155.0</v>
      </c>
      <c r="G147" s="193"/>
      <c r="H147" s="191">
        <v>155.0</v>
      </c>
      <c r="I147" s="193"/>
      <c r="J147" s="193"/>
      <c r="K147" s="193"/>
      <c r="L147" s="193"/>
      <c r="M147" s="193"/>
      <c r="N147" s="193"/>
      <c r="O147" s="193"/>
      <c r="P147" s="193"/>
      <c r="Q147" s="191">
        <v>480.0</v>
      </c>
      <c r="R147" s="193"/>
      <c r="S147" s="193"/>
      <c r="T147" s="193"/>
      <c r="U147" s="193"/>
      <c r="V147" s="193"/>
      <c r="W147" s="193"/>
      <c r="X147" s="193"/>
      <c r="Y147" s="193"/>
    </row>
    <row r="148">
      <c r="A148" s="243"/>
      <c r="B148" s="243" t="s">
        <v>352</v>
      </c>
      <c r="C148" s="261"/>
      <c r="D148" s="190" t="s">
        <v>4</v>
      </c>
      <c r="E148" s="190" t="s">
        <v>13</v>
      </c>
      <c r="F148" s="191"/>
      <c r="G148" s="193"/>
      <c r="H148" s="191"/>
      <c r="I148" s="193"/>
      <c r="J148" s="193"/>
      <c r="K148" s="193"/>
      <c r="L148" s="193"/>
      <c r="M148" s="193"/>
      <c r="N148" s="193"/>
      <c r="O148" s="193"/>
      <c r="P148" s="193"/>
      <c r="Q148" s="191"/>
      <c r="R148" s="193"/>
      <c r="S148" s="193"/>
      <c r="T148" s="193"/>
      <c r="U148" s="193"/>
      <c r="V148" s="193"/>
      <c r="W148" s="193"/>
      <c r="X148" s="193"/>
      <c r="Y148" s="193"/>
    </row>
    <row r="149">
      <c r="A149" s="243"/>
      <c r="B149" s="243" t="s">
        <v>352</v>
      </c>
      <c r="C149" s="261"/>
      <c r="D149" s="190" t="s">
        <v>4</v>
      </c>
      <c r="E149" s="190" t="s">
        <v>14</v>
      </c>
      <c r="F149" s="191"/>
      <c r="G149" s="193"/>
      <c r="H149" s="191"/>
      <c r="I149" s="193"/>
      <c r="J149" s="193"/>
      <c r="K149" s="193"/>
      <c r="L149" s="193"/>
      <c r="M149" s="193"/>
      <c r="N149" s="193"/>
      <c r="O149" s="193"/>
      <c r="P149" s="193"/>
      <c r="Q149" s="191"/>
      <c r="R149" s="193"/>
      <c r="S149" s="193"/>
      <c r="T149" s="193"/>
      <c r="U149" s="193"/>
      <c r="V149" s="193"/>
      <c r="W149" s="193"/>
      <c r="X149" s="193"/>
      <c r="Y149" s="193"/>
    </row>
    <row r="150">
      <c r="A150" s="243"/>
      <c r="B150" s="243" t="s">
        <v>352</v>
      </c>
      <c r="C150" s="261"/>
      <c r="D150" s="190" t="s">
        <v>4</v>
      </c>
      <c r="E150" s="190" t="s">
        <v>15</v>
      </c>
      <c r="F150" s="191"/>
      <c r="G150" s="193"/>
      <c r="H150" s="191"/>
      <c r="I150" s="193"/>
      <c r="J150" s="193"/>
      <c r="K150" s="193"/>
      <c r="L150" s="193"/>
      <c r="M150" s="193"/>
      <c r="N150" s="193"/>
      <c r="O150" s="193"/>
      <c r="P150" s="193"/>
      <c r="Q150" s="191"/>
      <c r="R150" s="193"/>
      <c r="S150" s="193"/>
      <c r="T150" s="193"/>
      <c r="U150" s="193"/>
      <c r="V150" s="193"/>
      <c r="W150" s="193"/>
      <c r="X150" s="193"/>
      <c r="Y150" s="193"/>
    </row>
    <row r="151">
      <c r="A151" s="243"/>
      <c r="B151" s="243" t="s">
        <v>352</v>
      </c>
      <c r="C151" s="261"/>
      <c r="D151" s="190" t="s">
        <v>4</v>
      </c>
      <c r="E151" s="190" t="s">
        <v>16</v>
      </c>
      <c r="F151" s="191"/>
      <c r="G151" s="193"/>
      <c r="H151" s="191"/>
      <c r="I151" s="193"/>
      <c r="J151" s="193"/>
      <c r="K151" s="193"/>
      <c r="L151" s="193"/>
      <c r="M151" s="193"/>
      <c r="N151" s="193"/>
      <c r="O151" s="193"/>
      <c r="P151" s="193"/>
      <c r="Q151" s="191"/>
      <c r="R151" s="193"/>
      <c r="S151" s="193"/>
      <c r="T151" s="193"/>
      <c r="U151" s="193"/>
      <c r="V151" s="193"/>
      <c r="W151" s="193"/>
      <c r="X151" s="193"/>
      <c r="Y151" s="193"/>
    </row>
    <row r="152">
      <c r="A152" s="243"/>
      <c r="B152" s="243" t="s">
        <v>352</v>
      </c>
      <c r="C152" s="261"/>
      <c r="D152" s="190" t="s">
        <v>4</v>
      </c>
      <c r="E152" s="190" t="s">
        <v>17</v>
      </c>
      <c r="F152" s="191"/>
      <c r="G152" s="193"/>
      <c r="H152" s="191"/>
      <c r="I152" s="193"/>
      <c r="J152" s="193"/>
      <c r="K152" s="193"/>
      <c r="L152" s="193"/>
      <c r="M152" s="193"/>
      <c r="N152" s="193"/>
      <c r="O152" s="193"/>
      <c r="P152" s="193"/>
      <c r="Q152" s="191"/>
      <c r="R152" s="193"/>
      <c r="S152" s="193"/>
      <c r="T152" s="193"/>
      <c r="U152" s="193"/>
      <c r="V152" s="193"/>
      <c r="W152" s="193"/>
      <c r="X152" s="193"/>
      <c r="Y152" s="193"/>
    </row>
    <row r="153">
      <c r="A153" s="243"/>
      <c r="B153" s="243" t="s">
        <v>352</v>
      </c>
      <c r="C153" s="261"/>
      <c r="D153" s="190" t="s">
        <v>4</v>
      </c>
      <c r="E153" s="190" t="s">
        <v>18</v>
      </c>
      <c r="F153" s="191"/>
      <c r="G153" s="193"/>
      <c r="H153" s="191"/>
      <c r="I153" s="193"/>
      <c r="J153" s="193"/>
      <c r="K153" s="193"/>
      <c r="L153" s="193"/>
      <c r="M153" s="193"/>
      <c r="N153" s="193"/>
      <c r="O153" s="193"/>
      <c r="P153" s="193"/>
      <c r="Q153" s="191"/>
      <c r="R153" s="193"/>
      <c r="S153" s="193"/>
      <c r="T153" s="193"/>
      <c r="U153" s="193"/>
      <c r="V153" s="193"/>
      <c r="W153" s="193"/>
      <c r="X153" s="193"/>
      <c r="Y153" s="193"/>
    </row>
    <row r="154">
      <c r="A154" s="243"/>
      <c r="B154" s="243" t="s">
        <v>352</v>
      </c>
      <c r="C154" s="261"/>
      <c r="D154" s="190" t="s">
        <v>4</v>
      </c>
      <c r="E154" s="190" t="s">
        <v>19</v>
      </c>
      <c r="F154" s="191"/>
      <c r="G154" s="193"/>
      <c r="H154" s="191"/>
      <c r="I154" s="193"/>
      <c r="J154" s="193"/>
      <c r="K154" s="193"/>
      <c r="L154" s="193"/>
      <c r="M154" s="193"/>
      <c r="N154" s="193"/>
      <c r="O154" s="193"/>
      <c r="P154" s="193"/>
      <c r="Q154" s="191"/>
      <c r="R154" s="193"/>
      <c r="S154" s="193"/>
      <c r="T154" s="193"/>
      <c r="U154" s="193"/>
      <c r="V154" s="193"/>
      <c r="W154" s="193"/>
      <c r="X154" s="193"/>
      <c r="Y154" s="193"/>
    </row>
    <row r="155">
      <c r="A155" s="243"/>
      <c r="B155" s="243" t="s">
        <v>352</v>
      </c>
      <c r="C155" s="261"/>
      <c r="D155" s="190" t="s">
        <v>4</v>
      </c>
      <c r="E155" s="190" t="s">
        <v>20</v>
      </c>
      <c r="F155" s="191"/>
      <c r="G155" s="193"/>
      <c r="H155" s="191"/>
      <c r="I155" s="193"/>
      <c r="J155" s="193"/>
      <c r="K155" s="193"/>
      <c r="L155" s="193"/>
      <c r="M155" s="193"/>
      <c r="N155" s="193"/>
      <c r="O155" s="193"/>
      <c r="P155" s="193"/>
      <c r="Q155" s="191"/>
      <c r="R155" s="193"/>
      <c r="S155" s="193"/>
      <c r="T155" s="193"/>
      <c r="U155" s="193"/>
      <c r="V155" s="193"/>
      <c r="W155" s="193"/>
      <c r="X155" s="193"/>
      <c r="Y155" s="193"/>
    </row>
    <row r="156">
      <c r="A156" s="243"/>
      <c r="B156" s="243" t="s">
        <v>352</v>
      </c>
      <c r="C156" s="261"/>
      <c r="D156" s="190" t="s">
        <v>7</v>
      </c>
      <c r="E156" s="190" t="s">
        <v>21</v>
      </c>
      <c r="F156" s="191">
        <v>480.0</v>
      </c>
      <c r="G156" s="193"/>
      <c r="H156" s="191"/>
      <c r="I156" s="193"/>
      <c r="J156" s="193"/>
      <c r="K156" s="193"/>
      <c r="L156" s="193"/>
      <c r="M156" s="193"/>
      <c r="N156" s="193"/>
      <c r="O156" s="193"/>
      <c r="P156" s="193"/>
      <c r="Q156" s="191"/>
      <c r="R156" s="193"/>
      <c r="S156" s="193"/>
      <c r="T156" s="193"/>
      <c r="U156" s="193"/>
      <c r="V156" s="193"/>
      <c r="W156" s="193"/>
      <c r="X156" s="193"/>
      <c r="Y156" s="193"/>
    </row>
    <row r="157">
      <c r="A157" s="243"/>
      <c r="B157" s="243" t="s">
        <v>352</v>
      </c>
      <c r="C157" s="261"/>
      <c r="D157" s="190" t="s">
        <v>7</v>
      </c>
      <c r="E157" s="190" t="s">
        <v>161</v>
      </c>
      <c r="F157" s="191"/>
      <c r="G157" s="193"/>
      <c r="H157" s="191"/>
      <c r="I157" s="193"/>
      <c r="J157" s="193"/>
      <c r="K157" s="193"/>
      <c r="L157" s="193"/>
      <c r="M157" s="193"/>
      <c r="N157" s="193"/>
      <c r="O157" s="193"/>
      <c r="P157" s="193"/>
      <c r="Q157" s="191"/>
      <c r="R157" s="193"/>
      <c r="S157" s="193"/>
      <c r="T157" s="193"/>
      <c r="U157" s="193"/>
      <c r="V157" s="193"/>
      <c r="W157" s="193"/>
      <c r="X157" s="193"/>
      <c r="Y157" s="193"/>
    </row>
    <row r="158">
      <c r="A158" s="243"/>
      <c r="B158" s="243" t="s">
        <v>352</v>
      </c>
      <c r="C158" s="261"/>
      <c r="D158" s="190" t="s">
        <v>7</v>
      </c>
      <c r="E158" s="190" t="s">
        <v>162</v>
      </c>
      <c r="F158" s="191"/>
      <c r="G158" s="193"/>
      <c r="H158" s="191"/>
      <c r="I158" s="193"/>
      <c r="J158" s="193"/>
      <c r="K158" s="193"/>
      <c r="L158" s="193"/>
      <c r="M158" s="193"/>
      <c r="N158" s="193"/>
      <c r="O158" s="193"/>
      <c r="P158" s="193"/>
      <c r="Q158" s="191"/>
      <c r="R158" s="193"/>
      <c r="S158" s="193"/>
      <c r="T158" s="193"/>
      <c r="U158" s="193"/>
      <c r="V158" s="193"/>
      <c r="W158" s="193"/>
      <c r="X158" s="193"/>
      <c r="Y158" s="193"/>
    </row>
    <row r="159">
      <c r="A159" s="243"/>
      <c r="B159" s="243" t="s">
        <v>352</v>
      </c>
      <c r="C159" s="261"/>
      <c r="D159" s="190" t="s">
        <v>7</v>
      </c>
      <c r="E159" s="190" t="s">
        <v>163</v>
      </c>
      <c r="F159" s="191"/>
      <c r="G159" s="193"/>
      <c r="H159" s="191"/>
      <c r="I159" s="193"/>
      <c r="J159" s="193"/>
      <c r="K159" s="193"/>
      <c r="L159" s="193"/>
      <c r="M159" s="193"/>
      <c r="N159" s="193"/>
      <c r="O159" s="193"/>
      <c r="P159" s="193"/>
      <c r="Q159" s="191"/>
      <c r="R159" s="193"/>
      <c r="S159" s="193"/>
      <c r="T159" s="193"/>
      <c r="U159" s="193"/>
      <c r="V159" s="193"/>
      <c r="W159" s="193"/>
      <c r="X159" s="193"/>
      <c r="Y159" s="193"/>
    </row>
    <row r="160">
      <c r="A160" s="243"/>
      <c r="B160" s="243" t="s">
        <v>352</v>
      </c>
      <c r="C160" s="261"/>
      <c r="D160" s="190" t="s">
        <v>7</v>
      </c>
      <c r="E160" s="190" t="s">
        <v>164</v>
      </c>
      <c r="F160" s="191"/>
      <c r="G160" s="193"/>
      <c r="H160" s="191"/>
      <c r="I160" s="193"/>
      <c r="J160" s="193"/>
      <c r="K160" s="193"/>
      <c r="L160" s="193"/>
      <c r="M160" s="193"/>
      <c r="N160" s="193"/>
      <c r="O160" s="193"/>
      <c r="P160" s="193"/>
      <c r="Q160" s="191"/>
      <c r="R160" s="193"/>
      <c r="S160" s="193"/>
      <c r="T160" s="193"/>
      <c r="U160" s="193"/>
      <c r="V160" s="193"/>
      <c r="W160" s="193"/>
      <c r="X160" s="193"/>
      <c r="Y160" s="193"/>
    </row>
    <row r="161">
      <c r="A161" s="243"/>
      <c r="B161" s="243" t="s">
        <v>352</v>
      </c>
      <c r="C161" s="261"/>
      <c r="D161" s="190" t="s">
        <v>7</v>
      </c>
      <c r="E161" s="190" t="s">
        <v>165</v>
      </c>
      <c r="F161" s="191"/>
      <c r="G161" s="193"/>
      <c r="H161" s="191"/>
      <c r="I161" s="193"/>
      <c r="J161" s="193"/>
      <c r="K161" s="193"/>
      <c r="L161" s="193"/>
      <c r="M161" s="193"/>
      <c r="N161" s="193"/>
      <c r="O161" s="193"/>
      <c r="P161" s="193"/>
      <c r="Q161" s="191"/>
      <c r="R161" s="193"/>
      <c r="S161" s="193"/>
      <c r="T161" s="193"/>
      <c r="U161" s="193"/>
      <c r="V161" s="193"/>
      <c r="W161" s="193"/>
      <c r="X161" s="193"/>
      <c r="Y161" s="193"/>
    </row>
    <row r="162">
      <c r="A162" s="243"/>
      <c r="B162" s="243" t="s">
        <v>352</v>
      </c>
      <c r="C162" s="261"/>
      <c r="D162" s="190" t="s">
        <v>7</v>
      </c>
      <c r="E162" s="190" t="s">
        <v>166</v>
      </c>
      <c r="F162" s="191"/>
      <c r="G162" s="193"/>
      <c r="H162" s="191"/>
      <c r="I162" s="193"/>
      <c r="J162" s="193"/>
      <c r="K162" s="193"/>
      <c r="L162" s="193"/>
      <c r="M162" s="193"/>
      <c r="N162" s="193"/>
      <c r="O162" s="193"/>
      <c r="P162" s="193"/>
      <c r="Q162" s="191"/>
      <c r="R162" s="193"/>
      <c r="S162" s="193"/>
      <c r="T162" s="193"/>
      <c r="U162" s="193"/>
      <c r="V162" s="193"/>
      <c r="W162" s="193"/>
      <c r="X162" s="193"/>
      <c r="Y162" s="193"/>
    </row>
    <row r="163">
      <c r="A163" s="243"/>
      <c r="B163" s="243" t="s">
        <v>352</v>
      </c>
      <c r="C163" s="261"/>
      <c r="D163" s="190" t="s">
        <v>7</v>
      </c>
      <c r="E163" s="190" t="s">
        <v>167</v>
      </c>
      <c r="F163" s="191"/>
      <c r="G163" s="193"/>
      <c r="H163" s="191"/>
      <c r="I163" s="193"/>
      <c r="J163" s="193"/>
      <c r="K163" s="193"/>
      <c r="L163" s="193"/>
      <c r="M163" s="193"/>
      <c r="N163" s="193"/>
      <c r="O163" s="193"/>
      <c r="P163" s="193"/>
      <c r="Q163" s="191"/>
      <c r="R163" s="193"/>
      <c r="S163" s="193"/>
      <c r="T163" s="193"/>
      <c r="U163" s="193"/>
      <c r="V163" s="193"/>
      <c r="W163" s="193"/>
      <c r="X163" s="193"/>
      <c r="Y163" s="193"/>
    </row>
    <row r="164">
      <c r="A164" s="243"/>
      <c r="B164" s="243" t="s">
        <v>352</v>
      </c>
      <c r="C164" s="261"/>
      <c r="D164" s="190" t="s">
        <v>7</v>
      </c>
      <c r="E164" s="190" t="s">
        <v>20</v>
      </c>
      <c r="F164" s="191"/>
      <c r="G164" s="193"/>
      <c r="H164" s="191"/>
      <c r="I164" s="193"/>
      <c r="J164" s="193"/>
      <c r="K164" s="193"/>
      <c r="L164" s="193"/>
      <c r="M164" s="193"/>
      <c r="N164" s="193"/>
      <c r="O164" s="193"/>
      <c r="P164" s="193"/>
      <c r="Q164" s="191"/>
      <c r="R164" s="193"/>
      <c r="S164" s="193"/>
      <c r="T164" s="193"/>
      <c r="U164" s="193"/>
      <c r="V164" s="193"/>
      <c r="W164" s="193"/>
      <c r="X164" s="193"/>
      <c r="Y164" s="193"/>
    </row>
    <row r="165">
      <c r="A165" s="243">
        <v>143.0</v>
      </c>
      <c r="B165" s="243" t="s">
        <v>353</v>
      </c>
      <c r="C165" s="261"/>
      <c r="D165" s="243" t="s">
        <v>4</v>
      </c>
      <c r="E165" s="190" t="s">
        <v>21</v>
      </c>
      <c r="F165" s="192">
        <v>128.0</v>
      </c>
      <c r="G165" s="193"/>
      <c r="H165" s="191">
        <v>128.0</v>
      </c>
      <c r="I165" s="193"/>
      <c r="J165" s="193"/>
      <c r="K165" s="193"/>
      <c r="L165" s="193"/>
      <c r="M165" s="193"/>
      <c r="N165" s="193"/>
      <c r="O165" s="193"/>
      <c r="P165" s="193"/>
      <c r="Q165" s="191">
        <v>70.0</v>
      </c>
      <c r="R165" s="193"/>
      <c r="S165" s="193"/>
      <c r="T165" s="193"/>
      <c r="U165" s="193"/>
      <c r="V165" s="193"/>
      <c r="W165" s="193"/>
      <c r="X165" s="193"/>
      <c r="Y165" s="193"/>
    </row>
    <row r="166">
      <c r="A166" s="243"/>
      <c r="B166" s="243" t="s">
        <v>353</v>
      </c>
      <c r="C166" s="261"/>
      <c r="D166" s="190" t="s">
        <v>4</v>
      </c>
      <c r="E166" s="190" t="s">
        <v>13</v>
      </c>
      <c r="F166" s="191"/>
      <c r="G166" s="193"/>
      <c r="H166" s="191"/>
      <c r="I166" s="193"/>
      <c r="J166" s="193"/>
      <c r="K166" s="193"/>
      <c r="L166" s="193"/>
      <c r="M166" s="193"/>
      <c r="N166" s="193"/>
      <c r="O166" s="193"/>
      <c r="P166" s="193"/>
      <c r="Q166" s="191"/>
      <c r="R166" s="193"/>
      <c r="S166" s="193"/>
      <c r="T166" s="193"/>
      <c r="U166" s="193"/>
      <c r="V166" s="193"/>
      <c r="W166" s="193"/>
      <c r="X166" s="193"/>
      <c r="Y166" s="193"/>
    </row>
    <row r="167">
      <c r="A167" s="243"/>
      <c r="B167" s="243" t="s">
        <v>353</v>
      </c>
      <c r="C167" s="261"/>
      <c r="D167" s="190" t="s">
        <v>4</v>
      </c>
      <c r="E167" s="190" t="s">
        <v>14</v>
      </c>
      <c r="F167" s="191"/>
      <c r="G167" s="193"/>
      <c r="H167" s="191"/>
      <c r="I167" s="193"/>
      <c r="J167" s="193"/>
      <c r="K167" s="193"/>
      <c r="L167" s="193"/>
      <c r="M167" s="193"/>
      <c r="N167" s="193"/>
      <c r="O167" s="193"/>
      <c r="P167" s="193"/>
      <c r="Q167" s="191"/>
      <c r="R167" s="193"/>
      <c r="S167" s="193"/>
      <c r="T167" s="193"/>
      <c r="U167" s="193"/>
      <c r="V167" s="193"/>
      <c r="W167" s="193"/>
      <c r="X167" s="193"/>
      <c r="Y167" s="193"/>
    </row>
    <row r="168">
      <c r="A168" s="243"/>
      <c r="B168" s="243" t="s">
        <v>353</v>
      </c>
      <c r="C168" s="261"/>
      <c r="D168" s="190" t="s">
        <v>4</v>
      </c>
      <c r="E168" s="190" t="s">
        <v>15</v>
      </c>
      <c r="F168" s="191"/>
      <c r="G168" s="193"/>
      <c r="H168" s="191"/>
      <c r="I168" s="193"/>
      <c r="J168" s="193"/>
      <c r="K168" s="193"/>
      <c r="L168" s="193"/>
      <c r="M168" s="193"/>
      <c r="N168" s="193"/>
      <c r="O168" s="193"/>
      <c r="P168" s="193"/>
      <c r="Q168" s="191"/>
      <c r="R168" s="193"/>
      <c r="S168" s="193"/>
      <c r="T168" s="193"/>
      <c r="U168" s="193"/>
      <c r="V168" s="193"/>
      <c r="W168" s="193"/>
      <c r="X168" s="193"/>
      <c r="Y168" s="193"/>
    </row>
    <row r="169">
      <c r="A169" s="243"/>
      <c r="B169" s="243" t="s">
        <v>353</v>
      </c>
      <c r="C169" s="261"/>
      <c r="D169" s="190" t="s">
        <v>4</v>
      </c>
      <c r="E169" s="190" t="s">
        <v>16</v>
      </c>
      <c r="F169" s="191"/>
      <c r="G169" s="193"/>
      <c r="H169" s="191"/>
      <c r="I169" s="193"/>
      <c r="J169" s="193"/>
      <c r="K169" s="193"/>
      <c r="L169" s="193"/>
      <c r="M169" s="193"/>
      <c r="N169" s="193"/>
      <c r="O169" s="193"/>
      <c r="P169" s="193"/>
      <c r="Q169" s="191"/>
      <c r="R169" s="193"/>
      <c r="S169" s="193"/>
      <c r="T169" s="193"/>
      <c r="U169" s="193"/>
      <c r="V169" s="193"/>
      <c r="W169" s="193"/>
      <c r="X169" s="193"/>
      <c r="Y169" s="193"/>
    </row>
    <row r="170">
      <c r="A170" s="243"/>
      <c r="B170" s="243" t="s">
        <v>353</v>
      </c>
      <c r="C170" s="261"/>
      <c r="D170" s="190" t="s">
        <v>4</v>
      </c>
      <c r="E170" s="190" t="s">
        <v>17</v>
      </c>
      <c r="F170" s="191"/>
      <c r="G170" s="193"/>
      <c r="H170" s="191"/>
      <c r="I170" s="193"/>
      <c r="J170" s="193"/>
      <c r="K170" s="193"/>
      <c r="L170" s="193"/>
      <c r="M170" s="193"/>
      <c r="N170" s="193"/>
      <c r="O170" s="193"/>
      <c r="P170" s="193"/>
      <c r="Q170" s="191"/>
      <c r="R170" s="193"/>
      <c r="S170" s="193"/>
      <c r="T170" s="193"/>
      <c r="U170" s="193"/>
      <c r="V170" s="193"/>
      <c r="W170" s="193"/>
      <c r="X170" s="193"/>
      <c r="Y170" s="193"/>
    </row>
    <row r="171">
      <c r="A171" s="243"/>
      <c r="B171" s="243" t="s">
        <v>353</v>
      </c>
      <c r="C171" s="261"/>
      <c r="D171" s="190" t="s">
        <v>4</v>
      </c>
      <c r="E171" s="190" t="s">
        <v>18</v>
      </c>
      <c r="F171" s="191"/>
      <c r="G171" s="193"/>
      <c r="H171" s="191"/>
      <c r="I171" s="193"/>
      <c r="J171" s="193"/>
      <c r="K171" s="193"/>
      <c r="L171" s="193"/>
      <c r="M171" s="193"/>
      <c r="N171" s="193"/>
      <c r="O171" s="193"/>
      <c r="P171" s="193"/>
      <c r="Q171" s="191"/>
      <c r="R171" s="193"/>
      <c r="S171" s="193"/>
      <c r="T171" s="193"/>
      <c r="U171" s="193"/>
      <c r="V171" s="193"/>
      <c r="W171" s="193"/>
      <c r="X171" s="193"/>
      <c r="Y171" s="193"/>
    </row>
    <row r="172">
      <c r="A172" s="243"/>
      <c r="B172" s="243" t="s">
        <v>353</v>
      </c>
      <c r="C172" s="261"/>
      <c r="D172" s="190" t="s">
        <v>4</v>
      </c>
      <c r="E172" s="190" t="s">
        <v>19</v>
      </c>
      <c r="F172" s="191"/>
      <c r="G172" s="193"/>
      <c r="H172" s="191"/>
      <c r="I172" s="193"/>
      <c r="J172" s="193"/>
      <c r="K172" s="193"/>
      <c r="L172" s="193"/>
      <c r="M172" s="193"/>
      <c r="N172" s="193"/>
      <c r="O172" s="193"/>
      <c r="P172" s="193"/>
      <c r="Q172" s="191"/>
      <c r="R172" s="193"/>
      <c r="S172" s="193"/>
      <c r="T172" s="193"/>
      <c r="U172" s="193"/>
      <c r="V172" s="193"/>
      <c r="W172" s="193"/>
      <c r="X172" s="193"/>
      <c r="Y172" s="193"/>
    </row>
    <row r="173">
      <c r="A173" s="243"/>
      <c r="B173" s="243" t="s">
        <v>353</v>
      </c>
      <c r="C173" s="261"/>
      <c r="D173" s="190" t="s">
        <v>4</v>
      </c>
      <c r="E173" s="190" t="s">
        <v>20</v>
      </c>
      <c r="F173" s="191"/>
      <c r="G173" s="193"/>
      <c r="H173" s="191"/>
      <c r="I173" s="193"/>
      <c r="J173" s="193"/>
      <c r="K173" s="193"/>
      <c r="L173" s="193"/>
      <c r="M173" s="193"/>
      <c r="N173" s="193"/>
      <c r="O173" s="193"/>
      <c r="P173" s="193"/>
      <c r="Q173" s="191"/>
      <c r="R173" s="193"/>
      <c r="S173" s="193"/>
      <c r="T173" s="193"/>
      <c r="U173" s="193"/>
      <c r="V173" s="193"/>
      <c r="W173" s="193"/>
      <c r="X173" s="193"/>
      <c r="Y173" s="193"/>
    </row>
    <row r="174">
      <c r="A174" s="243"/>
      <c r="B174" s="243" t="s">
        <v>353</v>
      </c>
      <c r="C174" s="261"/>
      <c r="D174" s="190" t="s">
        <v>7</v>
      </c>
      <c r="E174" s="190" t="s">
        <v>21</v>
      </c>
      <c r="F174" s="191">
        <v>70.0</v>
      </c>
      <c r="G174" s="193"/>
      <c r="H174" s="191"/>
      <c r="I174" s="193"/>
      <c r="J174" s="193"/>
      <c r="K174" s="193"/>
      <c r="L174" s="193"/>
      <c r="M174" s="193"/>
      <c r="N174" s="193"/>
      <c r="O174" s="193"/>
      <c r="P174" s="193"/>
      <c r="Q174" s="191"/>
      <c r="R174" s="193"/>
      <c r="S174" s="193"/>
      <c r="T174" s="193"/>
      <c r="U174" s="193"/>
      <c r="V174" s="193"/>
      <c r="W174" s="193"/>
      <c r="X174" s="193"/>
      <c r="Y174" s="193"/>
    </row>
    <row r="175">
      <c r="A175" s="243"/>
      <c r="B175" s="243" t="s">
        <v>353</v>
      </c>
      <c r="C175" s="261"/>
      <c r="D175" s="190" t="s">
        <v>7</v>
      </c>
      <c r="E175" s="190" t="s">
        <v>161</v>
      </c>
      <c r="F175" s="191"/>
      <c r="G175" s="193"/>
      <c r="H175" s="191"/>
      <c r="I175" s="193"/>
      <c r="J175" s="193"/>
      <c r="K175" s="193"/>
      <c r="L175" s="193"/>
      <c r="M175" s="193"/>
      <c r="N175" s="193"/>
      <c r="O175" s="193"/>
      <c r="P175" s="193"/>
      <c r="Q175" s="191"/>
      <c r="R175" s="193"/>
      <c r="S175" s="193"/>
      <c r="T175" s="193"/>
      <c r="U175" s="193"/>
      <c r="V175" s="193"/>
      <c r="W175" s="193"/>
      <c r="X175" s="193"/>
      <c r="Y175" s="193"/>
    </row>
    <row r="176">
      <c r="A176" s="243"/>
      <c r="B176" s="243" t="s">
        <v>353</v>
      </c>
      <c r="C176" s="261"/>
      <c r="D176" s="190" t="s">
        <v>7</v>
      </c>
      <c r="E176" s="190" t="s">
        <v>162</v>
      </c>
      <c r="F176" s="191"/>
      <c r="G176" s="193"/>
      <c r="H176" s="191"/>
      <c r="I176" s="193"/>
      <c r="J176" s="193"/>
      <c r="K176" s="193"/>
      <c r="L176" s="193"/>
      <c r="M176" s="193"/>
      <c r="N176" s="193"/>
      <c r="O176" s="193"/>
      <c r="P176" s="193"/>
      <c r="Q176" s="191"/>
      <c r="R176" s="193"/>
      <c r="S176" s="193"/>
      <c r="T176" s="193"/>
      <c r="U176" s="193"/>
      <c r="V176" s="193"/>
      <c r="W176" s="193"/>
      <c r="X176" s="193"/>
      <c r="Y176" s="193"/>
    </row>
    <row r="177">
      <c r="A177" s="243"/>
      <c r="B177" s="243" t="s">
        <v>353</v>
      </c>
      <c r="C177" s="261"/>
      <c r="D177" s="190" t="s">
        <v>7</v>
      </c>
      <c r="E177" s="190" t="s">
        <v>163</v>
      </c>
      <c r="F177" s="191"/>
      <c r="G177" s="193"/>
      <c r="H177" s="191"/>
      <c r="I177" s="193"/>
      <c r="J177" s="193"/>
      <c r="K177" s="193"/>
      <c r="L177" s="193"/>
      <c r="M177" s="193"/>
      <c r="N177" s="193"/>
      <c r="O177" s="193"/>
      <c r="P177" s="193"/>
      <c r="Q177" s="191"/>
      <c r="R177" s="193"/>
      <c r="S177" s="193"/>
      <c r="T177" s="193"/>
      <c r="U177" s="193"/>
      <c r="V177" s="193"/>
      <c r="W177" s="193"/>
      <c r="X177" s="193"/>
      <c r="Y177" s="193"/>
    </row>
    <row r="178">
      <c r="A178" s="243"/>
      <c r="B178" s="243" t="s">
        <v>353</v>
      </c>
      <c r="C178" s="261"/>
      <c r="D178" s="190" t="s">
        <v>7</v>
      </c>
      <c r="E178" s="190" t="s">
        <v>164</v>
      </c>
      <c r="F178" s="191"/>
      <c r="G178" s="193"/>
      <c r="H178" s="191"/>
      <c r="I178" s="193"/>
      <c r="J178" s="193"/>
      <c r="K178" s="193"/>
      <c r="L178" s="193"/>
      <c r="M178" s="193"/>
      <c r="N178" s="193"/>
      <c r="O178" s="193"/>
      <c r="P178" s="193"/>
      <c r="Q178" s="191"/>
      <c r="R178" s="193"/>
      <c r="S178" s="193"/>
      <c r="T178" s="193"/>
      <c r="U178" s="193"/>
      <c r="V178" s="193"/>
      <c r="W178" s="193"/>
      <c r="X178" s="193"/>
      <c r="Y178" s="193"/>
    </row>
    <row r="179">
      <c r="A179" s="243"/>
      <c r="B179" s="243" t="s">
        <v>353</v>
      </c>
      <c r="C179" s="261"/>
      <c r="D179" s="190" t="s">
        <v>7</v>
      </c>
      <c r="E179" s="190" t="s">
        <v>165</v>
      </c>
      <c r="F179" s="191"/>
      <c r="G179" s="193"/>
      <c r="H179" s="191"/>
      <c r="I179" s="193"/>
      <c r="J179" s="193"/>
      <c r="K179" s="193"/>
      <c r="L179" s="193"/>
      <c r="M179" s="193"/>
      <c r="N179" s="193"/>
      <c r="O179" s="193"/>
      <c r="P179" s="193"/>
      <c r="Q179" s="191"/>
      <c r="R179" s="193"/>
      <c r="S179" s="193"/>
      <c r="T179" s="193"/>
      <c r="U179" s="193"/>
      <c r="V179" s="193"/>
      <c r="W179" s="193"/>
      <c r="X179" s="193"/>
      <c r="Y179" s="193"/>
    </row>
    <row r="180">
      <c r="A180" s="243"/>
      <c r="B180" s="243" t="s">
        <v>353</v>
      </c>
      <c r="C180" s="261"/>
      <c r="D180" s="190" t="s">
        <v>7</v>
      </c>
      <c r="E180" s="190" t="s">
        <v>166</v>
      </c>
      <c r="F180" s="191"/>
      <c r="G180" s="193"/>
      <c r="H180" s="191"/>
      <c r="I180" s="193"/>
      <c r="J180" s="193"/>
      <c r="K180" s="193"/>
      <c r="L180" s="193"/>
      <c r="M180" s="193"/>
      <c r="N180" s="193"/>
      <c r="O180" s="193"/>
      <c r="P180" s="193"/>
      <c r="Q180" s="191"/>
      <c r="R180" s="193"/>
      <c r="S180" s="193"/>
      <c r="T180" s="193"/>
      <c r="U180" s="193"/>
      <c r="V180" s="193"/>
      <c r="W180" s="193"/>
      <c r="X180" s="193"/>
      <c r="Y180" s="193"/>
    </row>
    <row r="181">
      <c r="A181" s="243"/>
      <c r="B181" s="243" t="s">
        <v>353</v>
      </c>
      <c r="C181" s="261"/>
      <c r="D181" s="190" t="s">
        <v>7</v>
      </c>
      <c r="E181" s="190" t="s">
        <v>167</v>
      </c>
      <c r="F181" s="191"/>
      <c r="G181" s="193"/>
      <c r="H181" s="191"/>
      <c r="I181" s="193"/>
      <c r="J181" s="193"/>
      <c r="K181" s="193"/>
      <c r="L181" s="193"/>
      <c r="M181" s="193"/>
      <c r="N181" s="193"/>
      <c r="O181" s="193"/>
      <c r="P181" s="193"/>
      <c r="Q181" s="191"/>
      <c r="R181" s="193"/>
      <c r="S181" s="193"/>
      <c r="T181" s="193"/>
      <c r="U181" s="193"/>
      <c r="V181" s="193"/>
      <c r="W181" s="193"/>
      <c r="X181" s="193"/>
      <c r="Y181" s="193"/>
    </row>
    <row r="182">
      <c r="A182" s="243"/>
      <c r="B182" s="243" t="s">
        <v>353</v>
      </c>
      <c r="C182" s="261"/>
      <c r="D182" s="190" t="s">
        <v>7</v>
      </c>
      <c r="E182" s="190" t="s">
        <v>20</v>
      </c>
      <c r="F182" s="191"/>
      <c r="G182" s="193"/>
      <c r="H182" s="191"/>
      <c r="I182" s="193"/>
      <c r="J182" s="193"/>
      <c r="K182" s="193"/>
      <c r="L182" s="193"/>
      <c r="M182" s="193"/>
      <c r="N182" s="193"/>
      <c r="O182" s="193"/>
      <c r="P182" s="193"/>
      <c r="Q182" s="191"/>
      <c r="R182" s="193"/>
      <c r="S182" s="193"/>
      <c r="T182" s="193"/>
      <c r="U182" s="193"/>
      <c r="V182" s="193"/>
      <c r="W182" s="193"/>
      <c r="X182" s="193"/>
      <c r="Y182" s="193"/>
    </row>
    <row r="183">
      <c r="A183" s="243">
        <v>144.0</v>
      </c>
      <c r="B183" s="243" t="s">
        <v>354</v>
      </c>
      <c r="C183" s="261"/>
      <c r="D183" s="243" t="s">
        <v>4</v>
      </c>
      <c r="E183" s="190" t="s">
        <v>21</v>
      </c>
      <c r="F183" s="192">
        <v>270.0</v>
      </c>
      <c r="G183" s="193"/>
      <c r="H183" s="191">
        <v>270.0</v>
      </c>
      <c r="I183" s="193"/>
      <c r="J183" s="193"/>
      <c r="K183" s="193"/>
      <c r="L183" s="193"/>
      <c r="M183" s="193"/>
      <c r="N183" s="193"/>
      <c r="O183" s="193"/>
      <c r="P183" s="193"/>
      <c r="Q183" s="191">
        <v>380.0</v>
      </c>
      <c r="R183" s="193"/>
      <c r="S183" s="193"/>
      <c r="T183" s="193"/>
      <c r="U183" s="193"/>
      <c r="V183" s="193"/>
      <c r="W183" s="193"/>
      <c r="X183" s="193"/>
      <c r="Y183" s="193"/>
    </row>
    <row r="184">
      <c r="A184" s="243"/>
      <c r="B184" s="243" t="s">
        <v>354</v>
      </c>
      <c r="C184" s="261"/>
      <c r="D184" s="190" t="s">
        <v>4</v>
      </c>
      <c r="E184" s="190" t="s">
        <v>13</v>
      </c>
      <c r="F184" s="191"/>
      <c r="G184" s="193"/>
      <c r="H184" s="191"/>
      <c r="I184" s="193"/>
      <c r="J184" s="193"/>
      <c r="K184" s="193"/>
      <c r="L184" s="193"/>
      <c r="M184" s="193"/>
      <c r="N184" s="193"/>
      <c r="O184" s="193"/>
      <c r="P184" s="193"/>
      <c r="Q184" s="191"/>
      <c r="R184" s="193"/>
      <c r="S184" s="193"/>
      <c r="T184" s="193"/>
      <c r="U184" s="193"/>
      <c r="V184" s="193"/>
      <c r="W184" s="193"/>
      <c r="X184" s="193"/>
      <c r="Y184" s="193"/>
    </row>
    <row r="185">
      <c r="A185" s="243"/>
      <c r="B185" s="243" t="s">
        <v>354</v>
      </c>
      <c r="C185" s="261"/>
      <c r="D185" s="190" t="s">
        <v>4</v>
      </c>
      <c r="E185" s="190" t="s">
        <v>14</v>
      </c>
      <c r="F185" s="191"/>
      <c r="G185" s="193"/>
      <c r="H185" s="191"/>
      <c r="I185" s="193"/>
      <c r="J185" s="193"/>
      <c r="K185" s="193"/>
      <c r="L185" s="193"/>
      <c r="M185" s="193"/>
      <c r="N185" s="193"/>
      <c r="O185" s="193"/>
      <c r="P185" s="193"/>
      <c r="Q185" s="191"/>
      <c r="R185" s="193"/>
      <c r="S185" s="193"/>
      <c r="T185" s="193"/>
      <c r="U185" s="193"/>
      <c r="V185" s="193"/>
      <c r="W185" s="193"/>
      <c r="X185" s="193"/>
      <c r="Y185" s="193"/>
    </row>
    <row r="186">
      <c r="A186" s="243"/>
      <c r="B186" s="243" t="s">
        <v>354</v>
      </c>
      <c r="C186" s="261"/>
      <c r="D186" s="190" t="s">
        <v>4</v>
      </c>
      <c r="E186" s="190" t="s">
        <v>15</v>
      </c>
      <c r="F186" s="191"/>
      <c r="G186" s="193"/>
      <c r="H186" s="191"/>
      <c r="I186" s="193"/>
      <c r="J186" s="193"/>
      <c r="K186" s="193"/>
      <c r="L186" s="193"/>
      <c r="M186" s="193"/>
      <c r="N186" s="193"/>
      <c r="O186" s="193"/>
      <c r="P186" s="193"/>
      <c r="Q186" s="191"/>
      <c r="R186" s="193"/>
      <c r="S186" s="193"/>
      <c r="T186" s="193"/>
      <c r="U186" s="193"/>
      <c r="V186" s="193"/>
      <c r="W186" s="193"/>
      <c r="X186" s="193"/>
      <c r="Y186" s="193"/>
    </row>
    <row r="187">
      <c r="A187" s="243"/>
      <c r="B187" s="243" t="s">
        <v>354</v>
      </c>
      <c r="C187" s="261"/>
      <c r="D187" s="190" t="s">
        <v>4</v>
      </c>
      <c r="E187" s="190" t="s">
        <v>16</v>
      </c>
      <c r="F187" s="191"/>
      <c r="G187" s="193"/>
      <c r="H187" s="191"/>
      <c r="I187" s="193"/>
      <c r="J187" s="193"/>
      <c r="K187" s="193"/>
      <c r="L187" s="193"/>
      <c r="M187" s="193"/>
      <c r="N187" s="193"/>
      <c r="O187" s="193"/>
      <c r="P187" s="193"/>
      <c r="Q187" s="191"/>
      <c r="R187" s="193"/>
      <c r="S187" s="193"/>
      <c r="T187" s="193"/>
      <c r="U187" s="193"/>
      <c r="V187" s="193"/>
      <c r="W187" s="193"/>
      <c r="X187" s="193"/>
      <c r="Y187" s="193"/>
    </row>
    <row r="188">
      <c r="A188" s="243"/>
      <c r="B188" s="243" t="s">
        <v>354</v>
      </c>
      <c r="C188" s="261"/>
      <c r="D188" s="190" t="s">
        <v>4</v>
      </c>
      <c r="E188" s="190" t="s">
        <v>17</v>
      </c>
      <c r="F188" s="191"/>
      <c r="G188" s="193"/>
      <c r="H188" s="191"/>
      <c r="I188" s="193"/>
      <c r="J188" s="193"/>
      <c r="K188" s="193"/>
      <c r="L188" s="193"/>
      <c r="M188" s="193"/>
      <c r="N188" s="193"/>
      <c r="O188" s="193"/>
      <c r="P188" s="193"/>
      <c r="Q188" s="191"/>
      <c r="R188" s="193"/>
      <c r="S188" s="193"/>
      <c r="T188" s="193"/>
      <c r="U188" s="193"/>
      <c r="V188" s="193"/>
      <c r="W188" s="193"/>
      <c r="X188" s="193"/>
      <c r="Y188" s="193"/>
    </row>
    <row r="189">
      <c r="A189" s="243"/>
      <c r="B189" s="243" t="s">
        <v>354</v>
      </c>
      <c r="C189" s="261"/>
      <c r="D189" s="190" t="s">
        <v>4</v>
      </c>
      <c r="E189" s="190" t="s">
        <v>18</v>
      </c>
      <c r="F189" s="191"/>
      <c r="G189" s="193"/>
      <c r="H189" s="191"/>
      <c r="I189" s="193"/>
      <c r="J189" s="193"/>
      <c r="K189" s="193"/>
      <c r="L189" s="193"/>
      <c r="M189" s="193"/>
      <c r="N189" s="193"/>
      <c r="O189" s="193"/>
      <c r="P189" s="193"/>
      <c r="Q189" s="191"/>
      <c r="R189" s="193"/>
      <c r="S189" s="193"/>
      <c r="T189" s="193"/>
      <c r="U189" s="193"/>
      <c r="V189" s="193"/>
      <c r="W189" s="193"/>
      <c r="X189" s="193"/>
      <c r="Y189" s="193"/>
    </row>
    <row r="190">
      <c r="A190" s="243"/>
      <c r="B190" s="243" t="s">
        <v>354</v>
      </c>
      <c r="C190" s="261"/>
      <c r="D190" s="190" t="s">
        <v>4</v>
      </c>
      <c r="E190" s="190" t="s">
        <v>19</v>
      </c>
      <c r="F190" s="191"/>
      <c r="G190" s="193"/>
      <c r="H190" s="191"/>
      <c r="I190" s="193"/>
      <c r="J190" s="193"/>
      <c r="K190" s="193"/>
      <c r="L190" s="193"/>
      <c r="M190" s="193"/>
      <c r="N190" s="193"/>
      <c r="O190" s="193"/>
      <c r="P190" s="193"/>
      <c r="Q190" s="191"/>
      <c r="R190" s="193"/>
      <c r="S190" s="193"/>
      <c r="T190" s="193"/>
      <c r="U190" s="193"/>
      <c r="V190" s="193"/>
      <c r="W190" s="193"/>
      <c r="X190" s="193"/>
      <c r="Y190" s="193"/>
    </row>
    <row r="191">
      <c r="A191" s="243"/>
      <c r="B191" s="243" t="s">
        <v>354</v>
      </c>
      <c r="C191" s="261"/>
      <c r="D191" s="190" t="s">
        <v>4</v>
      </c>
      <c r="E191" s="190" t="s">
        <v>20</v>
      </c>
      <c r="F191" s="191"/>
      <c r="G191" s="193"/>
      <c r="H191" s="191"/>
      <c r="I191" s="193"/>
      <c r="J191" s="193"/>
      <c r="K191" s="193"/>
      <c r="L191" s="193"/>
      <c r="M191" s="193"/>
      <c r="N191" s="193"/>
      <c r="O191" s="193"/>
      <c r="P191" s="193"/>
      <c r="Q191" s="191"/>
      <c r="R191" s="193"/>
      <c r="S191" s="193"/>
      <c r="T191" s="193"/>
      <c r="U191" s="193"/>
      <c r="V191" s="193"/>
      <c r="W191" s="193"/>
      <c r="X191" s="193"/>
      <c r="Y191" s="193"/>
    </row>
    <row r="192">
      <c r="A192" s="243"/>
      <c r="B192" s="243" t="s">
        <v>354</v>
      </c>
      <c r="C192" s="261"/>
      <c r="D192" s="190" t="s">
        <v>7</v>
      </c>
      <c r="E192" s="190" t="s">
        <v>21</v>
      </c>
      <c r="F192" s="191">
        <v>380.0</v>
      </c>
      <c r="G192" s="193"/>
      <c r="H192" s="191"/>
      <c r="I192" s="193"/>
      <c r="J192" s="193"/>
      <c r="K192" s="193"/>
      <c r="L192" s="193"/>
      <c r="M192" s="193"/>
      <c r="N192" s="193"/>
      <c r="O192" s="193"/>
      <c r="P192" s="193"/>
      <c r="Q192" s="191"/>
      <c r="R192" s="193"/>
      <c r="S192" s="193"/>
      <c r="T192" s="193"/>
      <c r="U192" s="193"/>
      <c r="V192" s="193"/>
      <c r="W192" s="193"/>
      <c r="X192" s="193"/>
      <c r="Y192" s="193"/>
    </row>
    <row r="193">
      <c r="A193" s="243"/>
      <c r="B193" s="243" t="s">
        <v>354</v>
      </c>
      <c r="C193" s="261"/>
      <c r="D193" s="190" t="s">
        <v>7</v>
      </c>
      <c r="E193" s="190" t="s">
        <v>161</v>
      </c>
      <c r="F193" s="191"/>
      <c r="G193" s="193"/>
      <c r="H193" s="191"/>
      <c r="I193" s="193"/>
      <c r="J193" s="193"/>
      <c r="K193" s="193"/>
      <c r="L193" s="193"/>
      <c r="M193" s="193"/>
      <c r="N193" s="193"/>
      <c r="O193" s="193"/>
      <c r="P193" s="193"/>
      <c r="Q193" s="191"/>
      <c r="R193" s="193"/>
      <c r="S193" s="193"/>
      <c r="T193" s="193"/>
      <c r="U193" s="193"/>
      <c r="V193" s="193"/>
      <c r="W193" s="193"/>
      <c r="X193" s="193"/>
      <c r="Y193" s="193"/>
    </row>
    <row r="194">
      <c r="A194" s="243"/>
      <c r="B194" s="243" t="s">
        <v>354</v>
      </c>
      <c r="C194" s="261"/>
      <c r="D194" s="190" t="s">
        <v>7</v>
      </c>
      <c r="E194" s="190" t="s">
        <v>162</v>
      </c>
      <c r="F194" s="191"/>
      <c r="G194" s="193"/>
      <c r="H194" s="191"/>
      <c r="I194" s="193"/>
      <c r="J194" s="193"/>
      <c r="K194" s="193"/>
      <c r="L194" s="193"/>
      <c r="M194" s="193"/>
      <c r="N194" s="193"/>
      <c r="O194" s="193"/>
      <c r="P194" s="193"/>
      <c r="Q194" s="191"/>
      <c r="R194" s="193"/>
      <c r="S194" s="193"/>
      <c r="T194" s="193"/>
      <c r="U194" s="193"/>
      <c r="V194" s="193"/>
      <c r="W194" s="193"/>
      <c r="X194" s="193"/>
      <c r="Y194" s="193"/>
    </row>
    <row r="195">
      <c r="A195" s="243"/>
      <c r="B195" s="243" t="s">
        <v>354</v>
      </c>
      <c r="C195" s="261"/>
      <c r="D195" s="190" t="s">
        <v>7</v>
      </c>
      <c r="E195" s="190" t="s">
        <v>163</v>
      </c>
      <c r="F195" s="191"/>
      <c r="G195" s="193"/>
      <c r="H195" s="191"/>
      <c r="I195" s="193"/>
      <c r="J195" s="193"/>
      <c r="K195" s="193"/>
      <c r="L195" s="193"/>
      <c r="M195" s="193"/>
      <c r="N195" s="193"/>
      <c r="O195" s="193"/>
      <c r="P195" s="193"/>
      <c r="Q195" s="191"/>
      <c r="R195" s="193"/>
      <c r="S195" s="193"/>
      <c r="T195" s="193"/>
      <c r="U195" s="193"/>
      <c r="V195" s="193"/>
      <c r="W195" s="193"/>
      <c r="X195" s="193"/>
      <c r="Y195" s="193"/>
    </row>
    <row r="196">
      <c r="A196" s="243"/>
      <c r="B196" s="243" t="s">
        <v>354</v>
      </c>
      <c r="C196" s="261"/>
      <c r="D196" s="190" t="s">
        <v>7</v>
      </c>
      <c r="E196" s="190" t="s">
        <v>164</v>
      </c>
      <c r="F196" s="191"/>
      <c r="G196" s="193"/>
      <c r="H196" s="191"/>
      <c r="I196" s="193"/>
      <c r="J196" s="193"/>
      <c r="K196" s="193"/>
      <c r="L196" s="193"/>
      <c r="M196" s="193"/>
      <c r="N196" s="193"/>
      <c r="O196" s="193"/>
      <c r="P196" s="193"/>
      <c r="Q196" s="191"/>
      <c r="R196" s="193"/>
      <c r="S196" s="193"/>
      <c r="T196" s="193"/>
      <c r="U196" s="193"/>
      <c r="V196" s="193"/>
      <c r="W196" s="193"/>
      <c r="X196" s="193"/>
      <c r="Y196" s="193"/>
    </row>
    <row r="197">
      <c r="A197" s="243"/>
      <c r="B197" s="243" t="s">
        <v>354</v>
      </c>
      <c r="C197" s="261"/>
      <c r="D197" s="190" t="s">
        <v>7</v>
      </c>
      <c r="E197" s="190" t="s">
        <v>165</v>
      </c>
      <c r="F197" s="191"/>
      <c r="G197" s="193"/>
      <c r="H197" s="191"/>
      <c r="I197" s="193"/>
      <c r="J197" s="193"/>
      <c r="K197" s="193"/>
      <c r="L197" s="193"/>
      <c r="M197" s="193"/>
      <c r="N197" s="193"/>
      <c r="O197" s="193"/>
      <c r="P197" s="193"/>
      <c r="Q197" s="191"/>
      <c r="R197" s="193"/>
      <c r="S197" s="193"/>
      <c r="T197" s="193"/>
      <c r="U197" s="193"/>
      <c r="V197" s="193"/>
      <c r="W197" s="193"/>
      <c r="X197" s="193"/>
      <c r="Y197" s="193"/>
    </row>
    <row r="198">
      <c r="A198" s="243"/>
      <c r="B198" s="243" t="s">
        <v>354</v>
      </c>
      <c r="C198" s="261"/>
      <c r="D198" s="190" t="s">
        <v>7</v>
      </c>
      <c r="E198" s="190" t="s">
        <v>166</v>
      </c>
      <c r="F198" s="191"/>
      <c r="G198" s="193"/>
      <c r="H198" s="191"/>
      <c r="I198" s="193"/>
      <c r="J198" s="193"/>
      <c r="K198" s="193"/>
      <c r="L198" s="193"/>
      <c r="M198" s="193"/>
      <c r="N198" s="193"/>
      <c r="O198" s="193"/>
      <c r="P198" s="193"/>
      <c r="Q198" s="191"/>
      <c r="R198" s="193"/>
      <c r="S198" s="193"/>
      <c r="T198" s="193"/>
      <c r="U198" s="193"/>
      <c r="V198" s="193"/>
      <c r="W198" s="193"/>
      <c r="X198" s="193"/>
      <c r="Y198" s="193"/>
    </row>
    <row r="199">
      <c r="A199" s="243"/>
      <c r="B199" s="243" t="s">
        <v>354</v>
      </c>
      <c r="C199" s="261"/>
      <c r="D199" s="190" t="s">
        <v>7</v>
      </c>
      <c r="E199" s="190" t="s">
        <v>167</v>
      </c>
      <c r="F199" s="191"/>
      <c r="G199" s="193"/>
      <c r="H199" s="191"/>
      <c r="I199" s="193"/>
      <c r="J199" s="193"/>
      <c r="K199" s="193"/>
      <c r="L199" s="193"/>
      <c r="M199" s="193"/>
      <c r="N199" s="193"/>
      <c r="O199" s="193"/>
      <c r="P199" s="193"/>
      <c r="Q199" s="191"/>
      <c r="R199" s="193"/>
      <c r="S199" s="193"/>
      <c r="T199" s="193"/>
      <c r="U199" s="193"/>
      <c r="V199" s="193"/>
      <c r="W199" s="193"/>
      <c r="X199" s="193"/>
      <c r="Y199" s="193"/>
    </row>
    <row r="200">
      <c r="A200" s="243"/>
      <c r="B200" s="243" t="s">
        <v>354</v>
      </c>
      <c r="C200" s="261"/>
      <c r="D200" s="190" t="s">
        <v>7</v>
      </c>
      <c r="E200" s="190" t="s">
        <v>20</v>
      </c>
      <c r="F200" s="191"/>
      <c r="G200" s="193"/>
      <c r="H200" s="191"/>
      <c r="I200" s="193"/>
      <c r="J200" s="193"/>
      <c r="K200" s="193"/>
      <c r="L200" s="193"/>
      <c r="M200" s="193"/>
      <c r="N200" s="193"/>
      <c r="O200" s="193"/>
      <c r="P200" s="193"/>
      <c r="Q200" s="191"/>
      <c r="R200" s="193"/>
      <c r="S200" s="193"/>
      <c r="T200" s="193"/>
      <c r="U200" s="193"/>
      <c r="V200" s="193"/>
      <c r="W200" s="193"/>
      <c r="X200" s="193"/>
      <c r="Y200" s="193"/>
    </row>
    <row r="201">
      <c r="A201" s="243">
        <v>145.0</v>
      </c>
      <c r="B201" s="243" t="s">
        <v>355</v>
      </c>
      <c r="C201" s="261"/>
      <c r="D201" s="243" t="s">
        <v>4</v>
      </c>
      <c r="E201" s="190" t="s">
        <v>21</v>
      </c>
      <c r="F201" s="192">
        <v>241.0</v>
      </c>
      <c r="G201" s="193"/>
      <c r="H201" s="191">
        <v>241.0</v>
      </c>
      <c r="I201" s="193"/>
      <c r="J201" s="193"/>
      <c r="K201" s="193"/>
      <c r="L201" s="193"/>
      <c r="M201" s="193"/>
      <c r="N201" s="193"/>
      <c r="O201" s="193"/>
      <c r="P201" s="193"/>
      <c r="Q201" s="191">
        <v>580.0</v>
      </c>
      <c r="R201" s="193"/>
      <c r="S201" s="193"/>
      <c r="T201" s="193"/>
      <c r="U201" s="193"/>
      <c r="V201" s="193"/>
      <c r="W201" s="193"/>
      <c r="X201" s="193"/>
      <c r="Y201" s="193"/>
    </row>
    <row r="202">
      <c r="A202" s="243"/>
      <c r="B202" s="243" t="s">
        <v>355</v>
      </c>
      <c r="C202" s="261"/>
      <c r="D202" s="190" t="s">
        <v>4</v>
      </c>
      <c r="E202" s="190" t="s">
        <v>13</v>
      </c>
      <c r="F202" s="191"/>
      <c r="G202" s="193"/>
      <c r="H202" s="191"/>
      <c r="I202" s="193"/>
      <c r="J202" s="193"/>
      <c r="K202" s="193"/>
      <c r="L202" s="193"/>
      <c r="M202" s="193"/>
      <c r="N202" s="193"/>
      <c r="O202" s="193"/>
      <c r="P202" s="193"/>
      <c r="Q202" s="191"/>
      <c r="R202" s="193"/>
      <c r="S202" s="193"/>
      <c r="T202" s="193"/>
      <c r="U202" s="193"/>
      <c r="V202" s="193"/>
      <c r="W202" s="193"/>
      <c r="X202" s="193"/>
      <c r="Y202" s="193"/>
    </row>
    <row r="203">
      <c r="A203" s="243"/>
      <c r="B203" s="243" t="s">
        <v>355</v>
      </c>
      <c r="C203" s="261"/>
      <c r="D203" s="190" t="s">
        <v>4</v>
      </c>
      <c r="E203" s="190" t="s">
        <v>14</v>
      </c>
      <c r="F203" s="191"/>
      <c r="G203" s="193"/>
      <c r="H203" s="191"/>
      <c r="I203" s="193"/>
      <c r="J203" s="193"/>
      <c r="K203" s="193"/>
      <c r="L203" s="193"/>
      <c r="M203" s="193"/>
      <c r="N203" s="193"/>
      <c r="O203" s="193"/>
      <c r="P203" s="193"/>
      <c r="Q203" s="191"/>
      <c r="R203" s="193"/>
      <c r="S203" s="193"/>
      <c r="T203" s="193"/>
      <c r="U203" s="193"/>
      <c r="V203" s="193"/>
      <c r="W203" s="193"/>
      <c r="X203" s="193"/>
      <c r="Y203" s="193"/>
    </row>
    <row r="204">
      <c r="A204" s="243"/>
      <c r="B204" s="243" t="s">
        <v>355</v>
      </c>
      <c r="C204" s="261"/>
      <c r="D204" s="190" t="s">
        <v>4</v>
      </c>
      <c r="E204" s="190" t="s">
        <v>15</v>
      </c>
      <c r="F204" s="191"/>
      <c r="G204" s="193"/>
      <c r="H204" s="191"/>
      <c r="I204" s="193"/>
      <c r="J204" s="193"/>
      <c r="K204" s="193"/>
      <c r="L204" s="193"/>
      <c r="M204" s="193"/>
      <c r="N204" s="193"/>
      <c r="O204" s="193"/>
      <c r="P204" s="193"/>
      <c r="Q204" s="191"/>
      <c r="R204" s="193"/>
      <c r="S204" s="193"/>
      <c r="T204" s="193"/>
      <c r="U204" s="193"/>
      <c r="V204" s="193"/>
      <c r="W204" s="193"/>
      <c r="X204" s="193"/>
      <c r="Y204" s="193"/>
    </row>
    <row r="205">
      <c r="A205" s="243"/>
      <c r="B205" s="243" t="s">
        <v>355</v>
      </c>
      <c r="C205" s="261"/>
      <c r="D205" s="190" t="s">
        <v>4</v>
      </c>
      <c r="E205" s="190" t="s">
        <v>16</v>
      </c>
      <c r="F205" s="191"/>
      <c r="G205" s="193"/>
      <c r="H205" s="191"/>
      <c r="I205" s="193"/>
      <c r="J205" s="193"/>
      <c r="K205" s="193"/>
      <c r="L205" s="193"/>
      <c r="M205" s="193"/>
      <c r="N205" s="193"/>
      <c r="O205" s="193"/>
      <c r="P205" s="193"/>
      <c r="Q205" s="191"/>
      <c r="R205" s="193"/>
      <c r="S205" s="193"/>
      <c r="T205" s="193"/>
      <c r="U205" s="193"/>
      <c r="V205" s="193"/>
      <c r="W205" s="193"/>
      <c r="X205" s="193"/>
      <c r="Y205" s="193"/>
    </row>
    <row r="206">
      <c r="A206" s="243"/>
      <c r="B206" s="243" t="s">
        <v>355</v>
      </c>
      <c r="C206" s="261"/>
      <c r="D206" s="190" t="s">
        <v>4</v>
      </c>
      <c r="E206" s="190" t="s">
        <v>17</v>
      </c>
      <c r="F206" s="191"/>
      <c r="G206" s="193"/>
      <c r="H206" s="191"/>
      <c r="I206" s="193"/>
      <c r="J206" s="193"/>
      <c r="K206" s="193"/>
      <c r="L206" s="193"/>
      <c r="M206" s="193"/>
      <c r="N206" s="193"/>
      <c r="O206" s="193"/>
      <c r="P206" s="193"/>
      <c r="Q206" s="191"/>
      <c r="R206" s="193"/>
      <c r="S206" s="193"/>
      <c r="T206" s="193"/>
      <c r="U206" s="193"/>
      <c r="V206" s="193"/>
      <c r="W206" s="193"/>
      <c r="X206" s="193"/>
      <c r="Y206" s="193"/>
    </row>
    <row r="207">
      <c r="A207" s="243"/>
      <c r="B207" s="243" t="s">
        <v>355</v>
      </c>
      <c r="C207" s="261"/>
      <c r="D207" s="190" t="s">
        <v>4</v>
      </c>
      <c r="E207" s="190" t="s">
        <v>18</v>
      </c>
      <c r="F207" s="191"/>
      <c r="G207" s="193"/>
      <c r="H207" s="191"/>
      <c r="I207" s="193"/>
      <c r="J207" s="193"/>
      <c r="K207" s="193"/>
      <c r="L207" s="193"/>
      <c r="M207" s="193"/>
      <c r="N207" s="193"/>
      <c r="O207" s="193"/>
      <c r="P207" s="193"/>
      <c r="Q207" s="191"/>
      <c r="R207" s="193"/>
      <c r="S207" s="193"/>
      <c r="T207" s="193"/>
      <c r="U207" s="193"/>
      <c r="V207" s="193"/>
      <c r="W207" s="193"/>
      <c r="X207" s="193"/>
      <c r="Y207" s="193"/>
    </row>
    <row r="208">
      <c r="A208" s="243"/>
      <c r="B208" s="243" t="s">
        <v>355</v>
      </c>
      <c r="C208" s="261"/>
      <c r="D208" s="190" t="s">
        <v>4</v>
      </c>
      <c r="E208" s="190" t="s">
        <v>19</v>
      </c>
      <c r="F208" s="191"/>
      <c r="G208" s="193"/>
      <c r="H208" s="191"/>
      <c r="I208" s="193"/>
      <c r="J208" s="193"/>
      <c r="K208" s="193"/>
      <c r="L208" s="193"/>
      <c r="M208" s="193"/>
      <c r="N208" s="193"/>
      <c r="O208" s="193"/>
      <c r="P208" s="193"/>
      <c r="Q208" s="191"/>
      <c r="R208" s="193"/>
      <c r="S208" s="193"/>
      <c r="T208" s="193"/>
      <c r="U208" s="193"/>
      <c r="V208" s="193"/>
      <c r="W208" s="193"/>
      <c r="X208" s="193"/>
      <c r="Y208" s="193"/>
    </row>
    <row r="209">
      <c r="A209" s="243"/>
      <c r="B209" s="243" t="s">
        <v>355</v>
      </c>
      <c r="C209" s="261"/>
      <c r="D209" s="190" t="s">
        <v>4</v>
      </c>
      <c r="E209" s="190" t="s">
        <v>20</v>
      </c>
      <c r="F209" s="191"/>
      <c r="G209" s="193"/>
      <c r="H209" s="191"/>
      <c r="I209" s="193"/>
      <c r="J209" s="193"/>
      <c r="K209" s="193"/>
      <c r="L209" s="193"/>
      <c r="M209" s="193"/>
      <c r="N209" s="193"/>
      <c r="O209" s="193"/>
      <c r="P209" s="193"/>
      <c r="Q209" s="191"/>
      <c r="R209" s="193"/>
      <c r="S209" s="193"/>
      <c r="T209" s="193"/>
      <c r="U209" s="193"/>
      <c r="V209" s="193"/>
      <c r="W209" s="193"/>
      <c r="X209" s="193"/>
      <c r="Y209" s="193"/>
    </row>
    <row r="210">
      <c r="A210" s="243"/>
      <c r="B210" s="243" t="s">
        <v>355</v>
      </c>
      <c r="C210" s="261"/>
      <c r="D210" s="190" t="s">
        <v>7</v>
      </c>
      <c r="E210" s="190" t="s">
        <v>21</v>
      </c>
      <c r="F210" s="191">
        <v>580.0</v>
      </c>
      <c r="G210" s="193"/>
      <c r="H210" s="191"/>
      <c r="I210" s="193"/>
      <c r="J210" s="193"/>
      <c r="K210" s="193"/>
      <c r="L210" s="193"/>
      <c r="M210" s="193"/>
      <c r="N210" s="193"/>
      <c r="O210" s="193"/>
      <c r="P210" s="193"/>
      <c r="Q210" s="191"/>
      <c r="R210" s="193"/>
      <c r="S210" s="193"/>
      <c r="T210" s="193"/>
      <c r="U210" s="193"/>
      <c r="V210" s="193"/>
      <c r="W210" s="193"/>
      <c r="X210" s="193"/>
      <c r="Y210" s="193"/>
    </row>
    <row r="211">
      <c r="A211" s="243"/>
      <c r="B211" s="243" t="s">
        <v>355</v>
      </c>
      <c r="C211" s="261"/>
      <c r="D211" s="190" t="s">
        <v>7</v>
      </c>
      <c r="E211" s="190" t="s">
        <v>161</v>
      </c>
      <c r="F211" s="191"/>
      <c r="G211" s="193"/>
      <c r="H211" s="191"/>
      <c r="I211" s="193"/>
      <c r="J211" s="193"/>
      <c r="K211" s="193"/>
      <c r="L211" s="193"/>
      <c r="M211" s="193"/>
      <c r="N211" s="193"/>
      <c r="O211" s="193"/>
      <c r="P211" s="193"/>
      <c r="Q211" s="191"/>
      <c r="R211" s="193"/>
      <c r="S211" s="193"/>
      <c r="T211" s="193"/>
      <c r="U211" s="193"/>
      <c r="V211" s="193"/>
      <c r="W211" s="193"/>
      <c r="X211" s="193"/>
      <c r="Y211" s="193"/>
    </row>
    <row r="212">
      <c r="A212" s="243"/>
      <c r="B212" s="243" t="s">
        <v>355</v>
      </c>
      <c r="C212" s="261"/>
      <c r="D212" s="190" t="s">
        <v>7</v>
      </c>
      <c r="E212" s="190" t="s">
        <v>162</v>
      </c>
      <c r="F212" s="191"/>
      <c r="G212" s="193"/>
      <c r="H212" s="191"/>
      <c r="I212" s="193"/>
      <c r="J212" s="193"/>
      <c r="K212" s="193"/>
      <c r="L212" s="193"/>
      <c r="M212" s="193"/>
      <c r="N212" s="193"/>
      <c r="O212" s="193"/>
      <c r="P212" s="193"/>
      <c r="Q212" s="191"/>
      <c r="R212" s="193"/>
      <c r="S212" s="193"/>
      <c r="T212" s="193"/>
      <c r="U212" s="193"/>
      <c r="V212" s="193"/>
      <c r="W212" s="193"/>
      <c r="X212" s="193"/>
      <c r="Y212" s="193"/>
    </row>
    <row r="213">
      <c r="A213" s="243"/>
      <c r="B213" s="243" t="s">
        <v>355</v>
      </c>
      <c r="C213" s="261"/>
      <c r="D213" s="190" t="s">
        <v>7</v>
      </c>
      <c r="E213" s="190" t="s">
        <v>163</v>
      </c>
      <c r="F213" s="191"/>
      <c r="G213" s="193"/>
      <c r="H213" s="191"/>
      <c r="I213" s="193"/>
      <c r="J213" s="193"/>
      <c r="K213" s="193"/>
      <c r="L213" s="193"/>
      <c r="M213" s="193"/>
      <c r="N213" s="193"/>
      <c r="O213" s="193"/>
      <c r="P213" s="193"/>
      <c r="Q213" s="191"/>
      <c r="R213" s="193"/>
      <c r="S213" s="193"/>
      <c r="T213" s="193"/>
      <c r="U213" s="193"/>
      <c r="V213" s="193"/>
      <c r="W213" s="193"/>
      <c r="X213" s="193"/>
      <c r="Y213" s="193"/>
    </row>
    <row r="214">
      <c r="A214" s="243"/>
      <c r="B214" s="243" t="s">
        <v>355</v>
      </c>
      <c r="C214" s="261"/>
      <c r="D214" s="190" t="s">
        <v>7</v>
      </c>
      <c r="E214" s="190" t="s">
        <v>164</v>
      </c>
      <c r="F214" s="191"/>
      <c r="G214" s="193"/>
      <c r="H214" s="191"/>
      <c r="I214" s="193"/>
      <c r="J214" s="193"/>
      <c r="K214" s="193"/>
      <c r="L214" s="193"/>
      <c r="M214" s="193"/>
      <c r="N214" s="193"/>
      <c r="O214" s="193"/>
      <c r="P214" s="193"/>
      <c r="Q214" s="191"/>
      <c r="R214" s="193"/>
      <c r="S214" s="193"/>
      <c r="T214" s="193"/>
      <c r="U214" s="193"/>
      <c r="V214" s="193"/>
      <c r="W214" s="193"/>
      <c r="X214" s="193"/>
      <c r="Y214" s="193"/>
    </row>
    <row r="215">
      <c r="A215" s="243"/>
      <c r="B215" s="243" t="s">
        <v>355</v>
      </c>
      <c r="C215" s="261"/>
      <c r="D215" s="190" t="s">
        <v>7</v>
      </c>
      <c r="E215" s="190" t="s">
        <v>165</v>
      </c>
      <c r="F215" s="191"/>
      <c r="G215" s="193"/>
      <c r="H215" s="191"/>
      <c r="I215" s="193"/>
      <c r="J215" s="193"/>
      <c r="K215" s="193"/>
      <c r="L215" s="193"/>
      <c r="M215" s="193"/>
      <c r="N215" s="193"/>
      <c r="O215" s="193"/>
      <c r="P215" s="193"/>
      <c r="Q215" s="191"/>
      <c r="R215" s="193"/>
      <c r="S215" s="193"/>
      <c r="T215" s="193"/>
      <c r="U215" s="193"/>
      <c r="V215" s="193"/>
      <c r="W215" s="193"/>
      <c r="X215" s="193"/>
      <c r="Y215" s="193"/>
    </row>
    <row r="216">
      <c r="A216" s="243"/>
      <c r="B216" s="243" t="s">
        <v>355</v>
      </c>
      <c r="C216" s="261"/>
      <c r="D216" s="190" t="s">
        <v>7</v>
      </c>
      <c r="E216" s="190" t="s">
        <v>166</v>
      </c>
      <c r="F216" s="191"/>
      <c r="G216" s="193"/>
      <c r="H216" s="191"/>
      <c r="I216" s="193"/>
      <c r="J216" s="193"/>
      <c r="K216" s="193"/>
      <c r="L216" s="193"/>
      <c r="M216" s="193"/>
      <c r="N216" s="193"/>
      <c r="O216" s="193"/>
      <c r="P216" s="193"/>
      <c r="Q216" s="191"/>
      <c r="R216" s="193"/>
      <c r="S216" s="193"/>
      <c r="T216" s="193"/>
      <c r="U216" s="193"/>
      <c r="V216" s="193"/>
      <c r="W216" s="193"/>
      <c r="X216" s="193"/>
      <c r="Y216" s="193"/>
    </row>
    <row r="217">
      <c r="A217" s="243"/>
      <c r="B217" s="243" t="s">
        <v>355</v>
      </c>
      <c r="C217" s="261"/>
      <c r="D217" s="190" t="s">
        <v>7</v>
      </c>
      <c r="E217" s="190" t="s">
        <v>167</v>
      </c>
      <c r="F217" s="191"/>
      <c r="G217" s="193"/>
      <c r="H217" s="191"/>
      <c r="I217" s="193"/>
      <c r="J217" s="193"/>
      <c r="K217" s="193"/>
      <c r="L217" s="193"/>
      <c r="M217" s="193"/>
      <c r="N217" s="193"/>
      <c r="O217" s="193"/>
      <c r="P217" s="193"/>
      <c r="Q217" s="191"/>
      <c r="R217" s="193"/>
      <c r="S217" s="193"/>
      <c r="T217" s="193"/>
      <c r="U217" s="193"/>
      <c r="V217" s="193"/>
      <c r="W217" s="193"/>
      <c r="X217" s="193"/>
      <c r="Y217" s="193"/>
    </row>
    <row r="218">
      <c r="A218" s="243"/>
      <c r="B218" s="243" t="s">
        <v>355</v>
      </c>
      <c r="C218" s="261"/>
      <c r="D218" s="190" t="s">
        <v>7</v>
      </c>
      <c r="E218" s="190" t="s">
        <v>20</v>
      </c>
      <c r="F218" s="191"/>
      <c r="G218" s="193"/>
      <c r="H218" s="191"/>
      <c r="I218" s="193"/>
      <c r="J218" s="193"/>
      <c r="K218" s="193"/>
      <c r="L218" s="193"/>
      <c r="M218" s="193"/>
      <c r="N218" s="193"/>
      <c r="O218" s="193"/>
      <c r="P218" s="193"/>
      <c r="Q218" s="191"/>
      <c r="R218" s="193"/>
      <c r="S218" s="193"/>
      <c r="T218" s="193"/>
      <c r="U218" s="193"/>
      <c r="V218" s="193"/>
      <c r="W218" s="193"/>
      <c r="X218" s="193"/>
      <c r="Y218" s="193"/>
    </row>
    <row r="219">
      <c r="A219" s="243">
        <v>146.0</v>
      </c>
      <c r="B219" s="243" t="s">
        <v>356</v>
      </c>
      <c r="C219" s="261"/>
      <c r="D219" s="243" t="s">
        <v>4</v>
      </c>
      <c r="E219" s="190" t="s">
        <v>21</v>
      </c>
      <c r="F219" s="192">
        <v>70.0</v>
      </c>
      <c r="G219" s="193"/>
      <c r="H219" s="191">
        <v>70.0</v>
      </c>
      <c r="I219" s="193"/>
      <c r="J219" s="193"/>
      <c r="K219" s="193"/>
      <c r="L219" s="193"/>
      <c r="M219" s="193"/>
      <c r="N219" s="193"/>
      <c r="O219" s="193"/>
      <c r="P219" s="193"/>
      <c r="Q219" s="191">
        <v>1600.0</v>
      </c>
      <c r="R219" s="193"/>
      <c r="S219" s="193"/>
      <c r="T219" s="193"/>
      <c r="U219" s="193"/>
      <c r="V219" s="193"/>
      <c r="W219" s="193"/>
      <c r="X219" s="193"/>
      <c r="Y219" s="193"/>
    </row>
    <row r="220">
      <c r="A220" s="243"/>
      <c r="B220" s="243" t="s">
        <v>356</v>
      </c>
      <c r="C220" s="261"/>
      <c r="D220" s="190" t="s">
        <v>4</v>
      </c>
      <c r="E220" s="190" t="s">
        <v>13</v>
      </c>
      <c r="F220" s="191"/>
      <c r="G220" s="193"/>
      <c r="H220" s="191"/>
      <c r="I220" s="193"/>
      <c r="J220" s="193"/>
      <c r="K220" s="193"/>
      <c r="L220" s="193"/>
      <c r="M220" s="193"/>
      <c r="N220" s="193"/>
      <c r="O220" s="193"/>
      <c r="P220" s="193"/>
      <c r="Q220" s="191"/>
      <c r="R220" s="193"/>
      <c r="S220" s="193"/>
      <c r="T220" s="193"/>
      <c r="U220" s="193"/>
      <c r="V220" s="193"/>
      <c r="W220" s="193"/>
      <c r="X220" s="193"/>
      <c r="Y220" s="193"/>
    </row>
    <row r="221">
      <c r="A221" s="243"/>
      <c r="B221" s="243" t="s">
        <v>356</v>
      </c>
      <c r="C221" s="261"/>
      <c r="D221" s="190" t="s">
        <v>4</v>
      </c>
      <c r="E221" s="190" t="s">
        <v>14</v>
      </c>
      <c r="F221" s="191"/>
      <c r="G221" s="193"/>
      <c r="H221" s="191"/>
      <c r="I221" s="193"/>
      <c r="J221" s="193"/>
      <c r="K221" s="193"/>
      <c r="L221" s="193"/>
      <c r="M221" s="193"/>
      <c r="N221" s="193"/>
      <c r="O221" s="193"/>
      <c r="P221" s="193"/>
      <c r="Q221" s="191"/>
      <c r="R221" s="193"/>
      <c r="S221" s="193"/>
      <c r="T221" s="193"/>
      <c r="U221" s="193"/>
      <c r="V221" s="193"/>
      <c r="W221" s="193"/>
      <c r="X221" s="193"/>
      <c r="Y221" s="193"/>
    </row>
    <row r="222">
      <c r="A222" s="243"/>
      <c r="B222" s="243" t="s">
        <v>356</v>
      </c>
      <c r="C222" s="261"/>
      <c r="D222" s="190" t="s">
        <v>4</v>
      </c>
      <c r="E222" s="190" t="s">
        <v>15</v>
      </c>
      <c r="F222" s="191"/>
      <c r="G222" s="193"/>
      <c r="H222" s="191"/>
      <c r="I222" s="193"/>
      <c r="J222" s="193"/>
      <c r="K222" s="193"/>
      <c r="L222" s="193"/>
      <c r="M222" s="193"/>
      <c r="N222" s="193"/>
      <c r="O222" s="193"/>
      <c r="P222" s="193"/>
      <c r="Q222" s="191"/>
      <c r="R222" s="193"/>
      <c r="S222" s="193"/>
      <c r="T222" s="193"/>
      <c r="U222" s="193"/>
      <c r="V222" s="193"/>
      <c r="W222" s="193"/>
      <c r="X222" s="193"/>
      <c r="Y222" s="193"/>
    </row>
    <row r="223">
      <c r="A223" s="243"/>
      <c r="B223" s="243" t="s">
        <v>356</v>
      </c>
      <c r="C223" s="261"/>
      <c r="D223" s="190" t="s">
        <v>4</v>
      </c>
      <c r="E223" s="190" t="s">
        <v>16</v>
      </c>
      <c r="F223" s="191"/>
      <c r="G223" s="193"/>
      <c r="H223" s="191"/>
      <c r="I223" s="193"/>
      <c r="J223" s="193"/>
      <c r="K223" s="193"/>
      <c r="L223" s="193"/>
      <c r="M223" s="193"/>
      <c r="N223" s="193"/>
      <c r="O223" s="193"/>
      <c r="P223" s="193"/>
      <c r="Q223" s="191"/>
      <c r="R223" s="193"/>
      <c r="S223" s="193"/>
      <c r="T223" s="193"/>
      <c r="U223" s="193"/>
      <c r="V223" s="193"/>
      <c r="W223" s="193"/>
      <c r="X223" s="193"/>
      <c r="Y223" s="193"/>
    </row>
    <row r="224">
      <c r="A224" s="243"/>
      <c r="B224" s="243" t="s">
        <v>356</v>
      </c>
      <c r="C224" s="261"/>
      <c r="D224" s="190" t="s">
        <v>4</v>
      </c>
      <c r="E224" s="190" t="s">
        <v>17</v>
      </c>
      <c r="F224" s="191"/>
      <c r="G224" s="193"/>
      <c r="H224" s="191"/>
      <c r="I224" s="193"/>
      <c r="J224" s="193"/>
      <c r="K224" s="193"/>
      <c r="L224" s="193"/>
      <c r="M224" s="193"/>
      <c r="N224" s="193"/>
      <c r="O224" s="193"/>
      <c r="P224" s="193"/>
      <c r="Q224" s="191"/>
      <c r="R224" s="193"/>
      <c r="S224" s="193"/>
      <c r="T224" s="193"/>
      <c r="U224" s="193"/>
      <c r="V224" s="193"/>
      <c r="W224" s="193"/>
      <c r="X224" s="193"/>
      <c r="Y224" s="193"/>
    </row>
    <row r="225">
      <c r="A225" s="243"/>
      <c r="B225" s="243" t="s">
        <v>356</v>
      </c>
      <c r="C225" s="261"/>
      <c r="D225" s="190" t="s">
        <v>4</v>
      </c>
      <c r="E225" s="190" t="s">
        <v>18</v>
      </c>
      <c r="F225" s="191"/>
      <c r="G225" s="193"/>
      <c r="H225" s="191"/>
      <c r="I225" s="193"/>
      <c r="J225" s="193"/>
      <c r="K225" s="193"/>
      <c r="L225" s="193"/>
      <c r="M225" s="193"/>
      <c r="N225" s="193"/>
      <c r="O225" s="193"/>
      <c r="P225" s="193"/>
      <c r="Q225" s="191"/>
      <c r="R225" s="193"/>
      <c r="S225" s="193"/>
      <c r="T225" s="193"/>
      <c r="U225" s="193"/>
      <c r="V225" s="193"/>
      <c r="W225" s="193"/>
      <c r="X225" s="193"/>
      <c r="Y225" s="193"/>
    </row>
    <row r="226">
      <c r="A226" s="243"/>
      <c r="B226" s="243" t="s">
        <v>356</v>
      </c>
      <c r="C226" s="261"/>
      <c r="D226" s="190" t="s">
        <v>4</v>
      </c>
      <c r="E226" s="190" t="s">
        <v>19</v>
      </c>
      <c r="F226" s="191"/>
      <c r="G226" s="193"/>
      <c r="H226" s="191"/>
      <c r="I226" s="193"/>
      <c r="J226" s="193"/>
      <c r="K226" s="193"/>
      <c r="L226" s="193"/>
      <c r="M226" s="193"/>
      <c r="N226" s="193"/>
      <c r="O226" s="193"/>
      <c r="P226" s="193"/>
      <c r="Q226" s="191"/>
      <c r="R226" s="193"/>
      <c r="S226" s="193"/>
      <c r="T226" s="193"/>
      <c r="U226" s="193"/>
      <c r="V226" s="193"/>
      <c r="W226" s="193"/>
      <c r="X226" s="193"/>
      <c r="Y226" s="193"/>
    </row>
    <row r="227">
      <c r="A227" s="243"/>
      <c r="B227" s="243" t="s">
        <v>356</v>
      </c>
      <c r="C227" s="261"/>
      <c r="D227" s="190" t="s">
        <v>4</v>
      </c>
      <c r="E227" s="190" t="s">
        <v>20</v>
      </c>
      <c r="F227" s="191"/>
      <c r="G227" s="193"/>
      <c r="H227" s="191"/>
      <c r="I227" s="193"/>
      <c r="J227" s="193"/>
      <c r="K227" s="193"/>
      <c r="L227" s="193"/>
      <c r="M227" s="193"/>
      <c r="N227" s="193"/>
      <c r="O227" s="193"/>
      <c r="P227" s="193"/>
      <c r="Q227" s="191"/>
      <c r="R227" s="193"/>
      <c r="S227" s="193"/>
      <c r="T227" s="193"/>
      <c r="U227" s="193"/>
      <c r="V227" s="193"/>
      <c r="W227" s="193"/>
      <c r="X227" s="193"/>
      <c r="Y227" s="193"/>
    </row>
    <row r="228">
      <c r="A228" s="243"/>
      <c r="B228" s="243" t="s">
        <v>356</v>
      </c>
      <c r="C228" s="261"/>
      <c r="D228" s="190" t="s">
        <v>7</v>
      </c>
      <c r="E228" s="190" t="s">
        <v>21</v>
      </c>
      <c r="F228" s="191">
        <v>1600.0</v>
      </c>
      <c r="G228" s="193"/>
      <c r="H228" s="191"/>
      <c r="I228" s="193"/>
      <c r="J228" s="193"/>
      <c r="K228" s="193"/>
      <c r="L228" s="193"/>
      <c r="M228" s="193"/>
      <c r="N228" s="193"/>
      <c r="O228" s="193"/>
      <c r="P228" s="193"/>
      <c r="Q228" s="191"/>
      <c r="R228" s="193"/>
      <c r="S228" s="193"/>
      <c r="T228" s="193"/>
      <c r="U228" s="193"/>
      <c r="V228" s="193"/>
      <c r="W228" s="193"/>
      <c r="X228" s="193"/>
      <c r="Y228" s="193"/>
    </row>
    <row r="229">
      <c r="A229" s="243"/>
      <c r="B229" s="243" t="s">
        <v>356</v>
      </c>
      <c r="C229" s="261"/>
      <c r="D229" s="190" t="s">
        <v>7</v>
      </c>
      <c r="E229" s="190" t="s">
        <v>161</v>
      </c>
      <c r="F229" s="191"/>
      <c r="G229" s="193"/>
      <c r="H229" s="191"/>
      <c r="I229" s="193"/>
      <c r="J229" s="193"/>
      <c r="K229" s="193"/>
      <c r="L229" s="193"/>
      <c r="M229" s="193"/>
      <c r="N229" s="193"/>
      <c r="O229" s="193"/>
      <c r="P229" s="193"/>
      <c r="Q229" s="191"/>
      <c r="R229" s="193"/>
      <c r="S229" s="193"/>
      <c r="T229" s="193"/>
      <c r="U229" s="193"/>
      <c r="V229" s="193"/>
      <c r="W229" s="193"/>
      <c r="X229" s="193"/>
      <c r="Y229" s="193"/>
    </row>
    <row r="230">
      <c r="A230" s="243"/>
      <c r="B230" s="243" t="s">
        <v>356</v>
      </c>
      <c r="C230" s="261"/>
      <c r="D230" s="190" t="s">
        <v>7</v>
      </c>
      <c r="E230" s="190" t="s">
        <v>162</v>
      </c>
      <c r="F230" s="191"/>
      <c r="G230" s="193"/>
      <c r="H230" s="191"/>
      <c r="I230" s="193"/>
      <c r="J230" s="193"/>
      <c r="K230" s="193"/>
      <c r="L230" s="193"/>
      <c r="M230" s="193"/>
      <c r="N230" s="193"/>
      <c r="O230" s="193"/>
      <c r="P230" s="193"/>
      <c r="Q230" s="191"/>
      <c r="R230" s="193"/>
      <c r="S230" s="193"/>
      <c r="T230" s="193"/>
      <c r="U230" s="193"/>
      <c r="V230" s="193"/>
      <c r="W230" s="193"/>
      <c r="X230" s="193"/>
      <c r="Y230" s="193"/>
    </row>
    <row r="231">
      <c r="A231" s="243"/>
      <c r="B231" s="243" t="s">
        <v>356</v>
      </c>
      <c r="C231" s="261"/>
      <c r="D231" s="190" t="s">
        <v>7</v>
      </c>
      <c r="E231" s="190" t="s">
        <v>163</v>
      </c>
      <c r="F231" s="191"/>
      <c r="G231" s="193"/>
      <c r="H231" s="191"/>
      <c r="I231" s="193"/>
      <c r="J231" s="193"/>
      <c r="K231" s="193"/>
      <c r="L231" s="193"/>
      <c r="M231" s="193"/>
      <c r="N231" s="193"/>
      <c r="O231" s="193"/>
      <c r="P231" s="193"/>
      <c r="Q231" s="191"/>
      <c r="R231" s="193"/>
      <c r="S231" s="193"/>
      <c r="T231" s="193"/>
      <c r="U231" s="193"/>
      <c r="V231" s="193"/>
      <c r="W231" s="193"/>
      <c r="X231" s="193"/>
      <c r="Y231" s="193"/>
    </row>
    <row r="232">
      <c r="A232" s="243"/>
      <c r="B232" s="243" t="s">
        <v>356</v>
      </c>
      <c r="C232" s="261"/>
      <c r="D232" s="190" t="s">
        <v>7</v>
      </c>
      <c r="E232" s="190" t="s">
        <v>164</v>
      </c>
      <c r="F232" s="191"/>
      <c r="G232" s="193"/>
      <c r="H232" s="191"/>
      <c r="I232" s="193"/>
      <c r="J232" s="193"/>
      <c r="K232" s="193"/>
      <c r="L232" s="193"/>
      <c r="M232" s="193"/>
      <c r="N232" s="193"/>
      <c r="O232" s="193"/>
      <c r="P232" s="193"/>
      <c r="Q232" s="191"/>
      <c r="R232" s="193"/>
      <c r="S232" s="193"/>
      <c r="T232" s="193"/>
      <c r="U232" s="193"/>
      <c r="V232" s="193"/>
      <c r="W232" s="193"/>
      <c r="X232" s="193"/>
      <c r="Y232" s="193"/>
    </row>
    <row r="233">
      <c r="A233" s="243"/>
      <c r="B233" s="243" t="s">
        <v>356</v>
      </c>
      <c r="C233" s="261"/>
      <c r="D233" s="190" t="s">
        <v>7</v>
      </c>
      <c r="E233" s="190" t="s">
        <v>165</v>
      </c>
      <c r="F233" s="191"/>
      <c r="G233" s="193"/>
      <c r="H233" s="191"/>
      <c r="I233" s="193"/>
      <c r="J233" s="193"/>
      <c r="K233" s="193"/>
      <c r="L233" s="193"/>
      <c r="M233" s="193"/>
      <c r="N233" s="193"/>
      <c r="O233" s="193"/>
      <c r="P233" s="193"/>
      <c r="Q233" s="191"/>
      <c r="R233" s="193"/>
      <c r="S233" s="193"/>
      <c r="T233" s="193"/>
      <c r="U233" s="193"/>
      <c r="V233" s="193"/>
      <c r="W233" s="193"/>
      <c r="X233" s="193"/>
      <c r="Y233" s="193"/>
    </row>
    <row r="234">
      <c r="A234" s="243"/>
      <c r="B234" s="243" t="s">
        <v>356</v>
      </c>
      <c r="C234" s="261"/>
      <c r="D234" s="190" t="s">
        <v>7</v>
      </c>
      <c r="E234" s="190" t="s">
        <v>166</v>
      </c>
      <c r="F234" s="191"/>
      <c r="G234" s="193"/>
      <c r="H234" s="191"/>
      <c r="I234" s="193"/>
      <c r="J234" s="193"/>
      <c r="K234" s="193"/>
      <c r="L234" s="193"/>
      <c r="M234" s="193"/>
      <c r="N234" s="193"/>
      <c r="O234" s="193"/>
      <c r="P234" s="193"/>
      <c r="Q234" s="191"/>
      <c r="R234" s="193"/>
      <c r="S234" s="193"/>
      <c r="T234" s="193"/>
      <c r="U234" s="193"/>
      <c r="V234" s="193"/>
      <c r="W234" s="193"/>
      <c r="X234" s="193"/>
      <c r="Y234" s="193"/>
    </row>
    <row r="235">
      <c r="A235" s="243"/>
      <c r="B235" s="243" t="s">
        <v>356</v>
      </c>
      <c r="C235" s="261"/>
      <c r="D235" s="190" t="s">
        <v>7</v>
      </c>
      <c r="E235" s="190" t="s">
        <v>167</v>
      </c>
      <c r="F235" s="191"/>
      <c r="G235" s="193"/>
      <c r="H235" s="191"/>
      <c r="I235" s="193"/>
      <c r="J235" s="193"/>
      <c r="K235" s="193"/>
      <c r="L235" s="193"/>
      <c r="M235" s="193"/>
      <c r="N235" s="193"/>
      <c r="O235" s="193"/>
      <c r="P235" s="193"/>
      <c r="Q235" s="191"/>
      <c r="R235" s="193"/>
      <c r="S235" s="193"/>
      <c r="T235" s="193"/>
      <c r="U235" s="193"/>
      <c r="V235" s="193"/>
      <c r="W235" s="193"/>
      <c r="X235" s="193"/>
      <c r="Y235" s="193"/>
    </row>
    <row r="236">
      <c r="A236" s="243"/>
      <c r="B236" s="243" t="s">
        <v>356</v>
      </c>
      <c r="C236" s="261"/>
      <c r="D236" s="190" t="s">
        <v>7</v>
      </c>
      <c r="E236" s="190" t="s">
        <v>20</v>
      </c>
      <c r="F236" s="191"/>
      <c r="G236" s="193"/>
      <c r="H236" s="191"/>
      <c r="I236" s="193"/>
      <c r="J236" s="193"/>
      <c r="K236" s="193"/>
      <c r="L236" s="193"/>
      <c r="M236" s="193"/>
      <c r="N236" s="193"/>
      <c r="O236" s="193"/>
      <c r="P236" s="193"/>
      <c r="Q236" s="191"/>
      <c r="R236" s="193"/>
      <c r="S236" s="193"/>
      <c r="T236" s="193"/>
      <c r="U236" s="193"/>
      <c r="V236" s="193"/>
      <c r="W236" s="193"/>
      <c r="X236" s="193"/>
      <c r="Y236" s="193"/>
    </row>
    <row r="237">
      <c r="A237" s="243">
        <v>147.0</v>
      </c>
      <c r="B237" s="243" t="s">
        <v>357</v>
      </c>
      <c r="C237" s="261"/>
      <c r="D237" s="243" t="s">
        <v>4</v>
      </c>
      <c r="E237" s="190" t="s">
        <v>21</v>
      </c>
      <c r="F237" s="192">
        <v>0.0</v>
      </c>
      <c r="G237" s="193"/>
      <c r="H237" s="191">
        <v>0.0</v>
      </c>
      <c r="I237" s="193"/>
      <c r="J237" s="193"/>
      <c r="K237" s="193"/>
      <c r="L237" s="193"/>
      <c r="M237" s="193"/>
      <c r="N237" s="193"/>
      <c r="O237" s="193"/>
      <c r="P237" s="193"/>
      <c r="Q237" s="191">
        <v>200.0</v>
      </c>
      <c r="R237" s="193"/>
      <c r="S237" s="193"/>
      <c r="T237" s="193"/>
      <c r="U237" s="193"/>
      <c r="V237" s="193"/>
      <c r="W237" s="193"/>
      <c r="X237" s="193"/>
      <c r="Y237" s="193"/>
    </row>
    <row r="238">
      <c r="A238" s="243"/>
      <c r="B238" s="243" t="s">
        <v>357</v>
      </c>
      <c r="C238" s="261"/>
      <c r="D238" s="190" t="s">
        <v>4</v>
      </c>
      <c r="E238" s="190" t="s">
        <v>13</v>
      </c>
      <c r="F238" s="191"/>
      <c r="G238" s="193"/>
      <c r="H238" s="191"/>
      <c r="I238" s="193"/>
      <c r="J238" s="193"/>
      <c r="K238" s="193"/>
      <c r="L238" s="193"/>
      <c r="M238" s="193"/>
      <c r="N238" s="193"/>
      <c r="O238" s="193"/>
      <c r="P238" s="193"/>
      <c r="Q238" s="191"/>
      <c r="R238" s="193"/>
      <c r="S238" s="193"/>
      <c r="T238" s="193"/>
      <c r="U238" s="193"/>
      <c r="V238" s="193"/>
      <c r="W238" s="193"/>
      <c r="X238" s="193"/>
      <c r="Y238" s="193"/>
    </row>
    <row r="239">
      <c r="A239" s="243"/>
      <c r="B239" s="243" t="s">
        <v>357</v>
      </c>
      <c r="C239" s="261"/>
      <c r="D239" s="190" t="s">
        <v>4</v>
      </c>
      <c r="E239" s="190" t="s">
        <v>14</v>
      </c>
      <c r="F239" s="191"/>
      <c r="G239" s="193"/>
      <c r="H239" s="191"/>
      <c r="I239" s="193"/>
      <c r="J239" s="193"/>
      <c r="K239" s="193"/>
      <c r="L239" s="193"/>
      <c r="M239" s="193"/>
      <c r="N239" s="193"/>
      <c r="O239" s="193"/>
      <c r="P239" s="193"/>
      <c r="Q239" s="191"/>
      <c r="R239" s="193"/>
      <c r="S239" s="193"/>
      <c r="T239" s="193"/>
      <c r="U239" s="193"/>
      <c r="V239" s="193"/>
      <c r="W239" s="193"/>
      <c r="X239" s="193"/>
      <c r="Y239" s="193"/>
    </row>
    <row r="240">
      <c r="A240" s="243"/>
      <c r="B240" s="243" t="s">
        <v>357</v>
      </c>
      <c r="C240" s="261"/>
      <c r="D240" s="190" t="s">
        <v>4</v>
      </c>
      <c r="E240" s="190" t="s">
        <v>15</v>
      </c>
      <c r="F240" s="191"/>
      <c r="G240" s="193"/>
      <c r="H240" s="191"/>
      <c r="I240" s="193"/>
      <c r="J240" s="193"/>
      <c r="K240" s="193"/>
      <c r="L240" s="193"/>
      <c r="M240" s="193"/>
      <c r="N240" s="193"/>
      <c r="O240" s="193"/>
      <c r="P240" s="193"/>
      <c r="Q240" s="191"/>
      <c r="R240" s="193"/>
      <c r="S240" s="193"/>
      <c r="T240" s="193"/>
      <c r="U240" s="193"/>
      <c r="V240" s="193"/>
      <c r="W240" s="193"/>
      <c r="X240" s="193"/>
      <c r="Y240" s="193"/>
    </row>
    <row r="241">
      <c r="A241" s="243"/>
      <c r="B241" s="243" t="s">
        <v>357</v>
      </c>
      <c r="C241" s="261"/>
      <c r="D241" s="190" t="s">
        <v>4</v>
      </c>
      <c r="E241" s="190" t="s">
        <v>16</v>
      </c>
      <c r="F241" s="191"/>
      <c r="G241" s="193"/>
      <c r="H241" s="191"/>
      <c r="I241" s="193"/>
      <c r="J241" s="193"/>
      <c r="K241" s="193"/>
      <c r="L241" s="193"/>
      <c r="M241" s="193"/>
      <c r="N241" s="193"/>
      <c r="O241" s="193"/>
      <c r="P241" s="193"/>
      <c r="Q241" s="191"/>
      <c r="R241" s="193"/>
      <c r="S241" s="193"/>
      <c r="T241" s="193"/>
      <c r="U241" s="193"/>
      <c r="V241" s="193"/>
      <c r="W241" s="193"/>
      <c r="X241" s="193"/>
      <c r="Y241" s="193"/>
    </row>
    <row r="242">
      <c r="A242" s="243"/>
      <c r="B242" s="243" t="s">
        <v>357</v>
      </c>
      <c r="C242" s="261"/>
      <c r="D242" s="190" t="s">
        <v>4</v>
      </c>
      <c r="E242" s="190" t="s">
        <v>17</v>
      </c>
      <c r="F242" s="191"/>
      <c r="G242" s="193"/>
      <c r="H242" s="191"/>
      <c r="I242" s="193"/>
      <c r="J242" s="193"/>
      <c r="K242" s="193"/>
      <c r="L242" s="193"/>
      <c r="M242" s="193"/>
      <c r="N242" s="193"/>
      <c r="O242" s="193"/>
      <c r="P242" s="193"/>
      <c r="Q242" s="191"/>
      <c r="R242" s="193"/>
      <c r="S242" s="193"/>
      <c r="T242" s="193"/>
      <c r="U242" s="193"/>
      <c r="V242" s="193"/>
      <c r="W242" s="193"/>
      <c r="X242" s="193"/>
      <c r="Y242" s="193"/>
    </row>
    <row r="243">
      <c r="A243" s="243"/>
      <c r="B243" s="243" t="s">
        <v>357</v>
      </c>
      <c r="C243" s="261"/>
      <c r="D243" s="190" t="s">
        <v>4</v>
      </c>
      <c r="E243" s="190" t="s">
        <v>18</v>
      </c>
      <c r="F243" s="191"/>
      <c r="G243" s="193"/>
      <c r="H243" s="191"/>
      <c r="I243" s="193"/>
      <c r="J243" s="193"/>
      <c r="K243" s="193"/>
      <c r="L243" s="193"/>
      <c r="M243" s="193"/>
      <c r="N243" s="193"/>
      <c r="O243" s="193"/>
      <c r="P243" s="193"/>
      <c r="Q243" s="191"/>
      <c r="R243" s="193"/>
      <c r="S243" s="193"/>
      <c r="T243" s="193"/>
      <c r="U243" s="193"/>
      <c r="V243" s="193"/>
      <c r="W243" s="193"/>
      <c r="X243" s="193"/>
      <c r="Y243" s="193"/>
    </row>
    <row r="244">
      <c r="A244" s="243"/>
      <c r="B244" s="243" t="s">
        <v>357</v>
      </c>
      <c r="C244" s="261"/>
      <c r="D244" s="190" t="s">
        <v>4</v>
      </c>
      <c r="E244" s="190" t="s">
        <v>19</v>
      </c>
      <c r="F244" s="191"/>
      <c r="G244" s="193"/>
      <c r="H244" s="191"/>
      <c r="I244" s="193"/>
      <c r="J244" s="193"/>
      <c r="K244" s="193"/>
      <c r="L244" s="193"/>
      <c r="M244" s="193"/>
      <c r="N244" s="193"/>
      <c r="O244" s="193"/>
      <c r="P244" s="193"/>
      <c r="Q244" s="191"/>
      <c r="R244" s="193"/>
      <c r="S244" s="193"/>
      <c r="T244" s="193"/>
      <c r="U244" s="193"/>
      <c r="V244" s="193"/>
      <c r="W244" s="193"/>
      <c r="X244" s="193"/>
      <c r="Y244" s="193"/>
    </row>
    <row r="245">
      <c r="A245" s="243"/>
      <c r="B245" s="243" t="s">
        <v>357</v>
      </c>
      <c r="C245" s="261"/>
      <c r="D245" s="190" t="s">
        <v>4</v>
      </c>
      <c r="E245" s="190" t="s">
        <v>20</v>
      </c>
      <c r="F245" s="191"/>
      <c r="G245" s="193"/>
      <c r="H245" s="191"/>
      <c r="I245" s="193"/>
      <c r="J245" s="193"/>
      <c r="K245" s="193"/>
      <c r="L245" s="193"/>
      <c r="M245" s="193"/>
      <c r="N245" s="193"/>
      <c r="O245" s="193"/>
      <c r="P245" s="193"/>
      <c r="Q245" s="191"/>
      <c r="R245" s="193"/>
      <c r="S245" s="193"/>
      <c r="T245" s="193"/>
      <c r="U245" s="193"/>
      <c r="V245" s="193"/>
      <c r="W245" s="193"/>
      <c r="X245" s="193"/>
      <c r="Y245" s="193"/>
    </row>
    <row r="246">
      <c r="A246" s="243"/>
      <c r="B246" s="243" t="s">
        <v>357</v>
      </c>
      <c r="C246" s="261"/>
      <c r="D246" s="190" t="s">
        <v>7</v>
      </c>
      <c r="E246" s="190" t="s">
        <v>21</v>
      </c>
      <c r="F246" s="191">
        <v>200.0</v>
      </c>
      <c r="G246" s="193"/>
      <c r="H246" s="191"/>
      <c r="I246" s="193"/>
      <c r="J246" s="193"/>
      <c r="K246" s="193"/>
      <c r="L246" s="193"/>
      <c r="M246" s="193"/>
      <c r="N246" s="193"/>
      <c r="O246" s="193"/>
      <c r="P246" s="193"/>
      <c r="Q246" s="191"/>
      <c r="R246" s="193"/>
      <c r="S246" s="193"/>
      <c r="T246" s="193"/>
      <c r="U246" s="193"/>
      <c r="V246" s="193"/>
      <c r="W246" s="193"/>
      <c r="X246" s="193"/>
      <c r="Y246" s="193"/>
    </row>
    <row r="247">
      <c r="A247" s="243"/>
      <c r="B247" s="243" t="s">
        <v>357</v>
      </c>
      <c r="C247" s="261"/>
      <c r="D247" s="190" t="s">
        <v>7</v>
      </c>
      <c r="E247" s="190" t="s">
        <v>161</v>
      </c>
      <c r="F247" s="191"/>
      <c r="G247" s="193"/>
      <c r="H247" s="191"/>
      <c r="I247" s="193"/>
      <c r="J247" s="193"/>
      <c r="K247" s="193"/>
      <c r="L247" s="193"/>
      <c r="M247" s="193"/>
      <c r="N247" s="193"/>
      <c r="O247" s="193"/>
      <c r="P247" s="193"/>
      <c r="Q247" s="191"/>
      <c r="R247" s="193"/>
      <c r="S247" s="193"/>
      <c r="T247" s="193"/>
      <c r="U247" s="193"/>
      <c r="V247" s="193"/>
      <c r="W247" s="193"/>
      <c r="X247" s="193"/>
      <c r="Y247" s="193"/>
    </row>
    <row r="248">
      <c r="A248" s="243"/>
      <c r="B248" s="243" t="s">
        <v>357</v>
      </c>
      <c r="C248" s="261"/>
      <c r="D248" s="190" t="s">
        <v>7</v>
      </c>
      <c r="E248" s="190" t="s">
        <v>162</v>
      </c>
      <c r="F248" s="191"/>
      <c r="G248" s="193"/>
      <c r="H248" s="191"/>
      <c r="I248" s="193"/>
      <c r="J248" s="193"/>
      <c r="K248" s="193"/>
      <c r="L248" s="193"/>
      <c r="M248" s="193"/>
      <c r="N248" s="193"/>
      <c r="O248" s="193"/>
      <c r="P248" s="193"/>
      <c r="Q248" s="191"/>
      <c r="R248" s="193"/>
      <c r="S248" s="193"/>
      <c r="T248" s="193"/>
      <c r="U248" s="193"/>
      <c r="V248" s="193"/>
      <c r="W248" s="193"/>
      <c r="X248" s="193"/>
      <c r="Y248" s="193"/>
    </row>
    <row r="249">
      <c r="A249" s="243"/>
      <c r="B249" s="243" t="s">
        <v>357</v>
      </c>
      <c r="C249" s="261"/>
      <c r="D249" s="190" t="s">
        <v>7</v>
      </c>
      <c r="E249" s="190" t="s">
        <v>163</v>
      </c>
      <c r="F249" s="191"/>
      <c r="G249" s="193"/>
      <c r="H249" s="191"/>
      <c r="I249" s="193"/>
      <c r="J249" s="193"/>
      <c r="K249" s="193"/>
      <c r="L249" s="193"/>
      <c r="M249" s="193"/>
      <c r="N249" s="193"/>
      <c r="O249" s="193"/>
      <c r="P249" s="193"/>
      <c r="Q249" s="191"/>
      <c r="R249" s="193"/>
      <c r="S249" s="193"/>
      <c r="T249" s="193"/>
      <c r="U249" s="193"/>
      <c r="V249" s="193"/>
      <c r="W249" s="193"/>
      <c r="X249" s="193"/>
      <c r="Y249" s="193"/>
    </row>
    <row r="250">
      <c r="A250" s="243"/>
      <c r="B250" s="243" t="s">
        <v>357</v>
      </c>
      <c r="C250" s="261"/>
      <c r="D250" s="190" t="s">
        <v>7</v>
      </c>
      <c r="E250" s="190" t="s">
        <v>164</v>
      </c>
      <c r="F250" s="191"/>
      <c r="G250" s="193"/>
      <c r="H250" s="191"/>
      <c r="I250" s="193"/>
      <c r="J250" s="193"/>
      <c r="K250" s="193"/>
      <c r="L250" s="193"/>
      <c r="M250" s="193"/>
      <c r="N250" s="193"/>
      <c r="O250" s="193"/>
      <c r="P250" s="193"/>
      <c r="Q250" s="191"/>
      <c r="R250" s="193"/>
      <c r="S250" s="193"/>
      <c r="T250" s="193"/>
      <c r="U250" s="193"/>
      <c r="V250" s="193"/>
      <c r="W250" s="193"/>
      <c r="X250" s="193"/>
      <c r="Y250" s="193"/>
    </row>
    <row r="251">
      <c r="A251" s="243"/>
      <c r="B251" s="243" t="s">
        <v>357</v>
      </c>
      <c r="C251" s="261"/>
      <c r="D251" s="190" t="s">
        <v>7</v>
      </c>
      <c r="E251" s="190" t="s">
        <v>165</v>
      </c>
      <c r="F251" s="191"/>
      <c r="G251" s="193"/>
      <c r="H251" s="191"/>
      <c r="I251" s="193"/>
      <c r="J251" s="193"/>
      <c r="K251" s="193"/>
      <c r="L251" s="193"/>
      <c r="M251" s="193"/>
      <c r="N251" s="193"/>
      <c r="O251" s="193"/>
      <c r="P251" s="193"/>
      <c r="Q251" s="191"/>
      <c r="R251" s="193"/>
      <c r="S251" s="193"/>
      <c r="T251" s="193"/>
      <c r="U251" s="193"/>
      <c r="V251" s="193"/>
      <c r="W251" s="193"/>
      <c r="X251" s="193"/>
      <c r="Y251" s="193"/>
    </row>
    <row r="252">
      <c r="A252" s="243"/>
      <c r="B252" s="243" t="s">
        <v>357</v>
      </c>
      <c r="C252" s="261"/>
      <c r="D252" s="190" t="s">
        <v>7</v>
      </c>
      <c r="E252" s="190" t="s">
        <v>166</v>
      </c>
      <c r="F252" s="191"/>
      <c r="G252" s="193"/>
      <c r="H252" s="191"/>
      <c r="I252" s="193"/>
      <c r="J252" s="193"/>
      <c r="K252" s="193"/>
      <c r="L252" s="193"/>
      <c r="M252" s="193"/>
      <c r="N252" s="193"/>
      <c r="O252" s="193"/>
      <c r="P252" s="193"/>
      <c r="Q252" s="191"/>
      <c r="R252" s="193"/>
      <c r="S252" s="193"/>
      <c r="T252" s="193"/>
      <c r="U252" s="193"/>
      <c r="V252" s="193"/>
      <c r="W252" s="193"/>
      <c r="X252" s="193"/>
      <c r="Y252" s="193"/>
    </row>
    <row r="253">
      <c r="A253" s="243"/>
      <c r="B253" s="243" t="s">
        <v>357</v>
      </c>
      <c r="C253" s="261"/>
      <c r="D253" s="190" t="s">
        <v>7</v>
      </c>
      <c r="E253" s="190" t="s">
        <v>167</v>
      </c>
      <c r="F253" s="191"/>
      <c r="G253" s="193"/>
      <c r="H253" s="191"/>
      <c r="I253" s="193"/>
      <c r="J253" s="193"/>
      <c r="K253" s="193"/>
      <c r="L253" s="193"/>
      <c r="M253" s="193"/>
      <c r="N253" s="193"/>
      <c r="O253" s="193"/>
      <c r="P253" s="193"/>
      <c r="Q253" s="191"/>
      <c r="R253" s="193"/>
      <c r="S253" s="193"/>
      <c r="T253" s="193"/>
      <c r="U253" s="193"/>
      <c r="V253" s="193"/>
      <c r="W253" s="193"/>
      <c r="X253" s="193"/>
      <c r="Y253" s="193"/>
    </row>
    <row r="254">
      <c r="A254" s="243"/>
      <c r="B254" s="243" t="s">
        <v>357</v>
      </c>
      <c r="C254" s="261"/>
      <c r="D254" s="190" t="s">
        <v>7</v>
      </c>
      <c r="E254" s="190" t="s">
        <v>20</v>
      </c>
      <c r="F254" s="191"/>
      <c r="G254" s="193"/>
      <c r="H254" s="191"/>
      <c r="I254" s="193"/>
      <c r="J254" s="193"/>
      <c r="K254" s="193"/>
      <c r="L254" s="193"/>
      <c r="M254" s="193"/>
      <c r="N254" s="193"/>
      <c r="O254" s="193"/>
      <c r="P254" s="193"/>
      <c r="Q254" s="191"/>
      <c r="R254" s="193"/>
      <c r="S254" s="193"/>
      <c r="T254" s="193"/>
      <c r="U254" s="193"/>
      <c r="V254" s="193"/>
      <c r="W254" s="193"/>
      <c r="X254" s="193"/>
      <c r="Y254" s="193"/>
    </row>
    <row r="255">
      <c r="A255" s="243">
        <v>148.0</v>
      </c>
      <c r="B255" s="243" t="s">
        <v>358</v>
      </c>
      <c r="C255" s="261"/>
      <c r="D255" s="243" t="s">
        <v>4</v>
      </c>
      <c r="E255" s="190" t="s">
        <v>21</v>
      </c>
      <c r="F255" s="192">
        <v>150.0</v>
      </c>
      <c r="G255" s="193"/>
      <c r="H255" s="191">
        <v>150.0</v>
      </c>
      <c r="I255" s="193"/>
      <c r="J255" s="193"/>
      <c r="K255" s="193"/>
      <c r="L255" s="193"/>
      <c r="M255" s="193"/>
      <c r="N255" s="193"/>
      <c r="O255" s="193"/>
      <c r="P255" s="193"/>
      <c r="Q255" s="191">
        <v>232.0</v>
      </c>
      <c r="R255" s="193"/>
      <c r="S255" s="193"/>
      <c r="T255" s="193"/>
      <c r="U255" s="193"/>
      <c r="V255" s="193"/>
      <c r="W255" s="193"/>
      <c r="X255" s="193"/>
      <c r="Y255" s="193"/>
    </row>
    <row r="256">
      <c r="A256" s="243"/>
      <c r="B256" s="243" t="s">
        <v>358</v>
      </c>
      <c r="C256" s="261"/>
      <c r="D256" s="190" t="s">
        <v>4</v>
      </c>
      <c r="E256" s="190" t="s">
        <v>13</v>
      </c>
      <c r="F256" s="191"/>
      <c r="G256" s="193"/>
      <c r="H256" s="193"/>
      <c r="I256" s="193"/>
      <c r="J256" s="193"/>
      <c r="K256" s="193"/>
      <c r="L256" s="193"/>
      <c r="M256" s="193"/>
      <c r="N256" s="193"/>
      <c r="O256" s="193"/>
      <c r="P256" s="193"/>
      <c r="Q256" s="191"/>
      <c r="R256" s="193"/>
      <c r="S256" s="193"/>
      <c r="T256" s="193"/>
      <c r="U256" s="193"/>
      <c r="V256" s="193"/>
      <c r="W256" s="193"/>
      <c r="X256" s="193"/>
      <c r="Y256" s="193"/>
    </row>
    <row r="257">
      <c r="A257" s="243"/>
      <c r="B257" s="243" t="s">
        <v>358</v>
      </c>
      <c r="C257" s="261"/>
      <c r="D257" s="190" t="s">
        <v>4</v>
      </c>
      <c r="E257" s="190" t="s">
        <v>14</v>
      </c>
      <c r="F257" s="191"/>
      <c r="G257" s="193"/>
      <c r="H257" s="193"/>
      <c r="I257" s="193"/>
      <c r="J257" s="193"/>
      <c r="K257" s="193"/>
      <c r="L257" s="193"/>
      <c r="M257" s="193"/>
      <c r="N257" s="193"/>
      <c r="O257" s="193"/>
      <c r="P257" s="193"/>
      <c r="Q257" s="191"/>
      <c r="R257" s="193"/>
      <c r="S257" s="193"/>
      <c r="T257" s="193"/>
      <c r="U257" s="193"/>
      <c r="V257" s="193"/>
      <c r="W257" s="193"/>
      <c r="X257" s="193"/>
      <c r="Y257" s="193"/>
    </row>
    <row r="258">
      <c r="A258" s="243"/>
      <c r="B258" s="243" t="s">
        <v>358</v>
      </c>
      <c r="C258" s="261"/>
      <c r="D258" s="190" t="s">
        <v>4</v>
      </c>
      <c r="E258" s="190" t="s">
        <v>15</v>
      </c>
      <c r="F258" s="191"/>
      <c r="G258" s="193"/>
      <c r="H258" s="193"/>
      <c r="I258" s="193"/>
      <c r="J258" s="193"/>
      <c r="K258" s="193"/>
      <c r="L258" s="193"/>
      <c r="M258" s="193"/>
      <c r="N258" s="193"/>
      <c r="O258" s="193"/>
      <c r="P258" s="193"/>
      <c r="Q258" s="191"/>
      <c r="R258" s="193"/>
      <c r="S258" s="193"/>
      <c r="T258" s="193"/>
      <c r="U258" s="193"/>
      <c r="V258" s="193"/>
      <c r="W258" s="193"/>
      <c r="X258" s="193"/>
      <c r="Y258" s="193"/>
    </row>
    <row r="259">
      <c r="A259" s="243"/>
      <c r="B259" s="243" t="s">
        <v>358</v>
      </c>
      <c r="C259" s="261"/>
      <c r="D259" s="190" t="s">
        <v>4</v>
      </c>
      <c r="E259" s="190" t="s">
        <v>16</v>
      </c>
      <c r="F259" s="191"/>
      <c r="G259" s="193"/>
      <c r="H259" s="193"/>
      <c r="I259" s="193"/>
      <c r="J259" s="193"/>
      <c r="K259" s="193"/>
      <c r="L259" s="193"/>
      <c r="M259" s="193"/>
      <c r="N259" s="193"/>
      <c r="O259" s="193"/>
      <c r="P259" s="193"/>
      <c r="Q259" s="191"/>
      <c r="R259" s="193"/>
      <c r="S259" s="193"/>
      <c r="T259" s="193"/>
      <c r="U259" s="193"/>
      <c r="V259" s="193"/>
      <c r="W259" s="193"/>
      <c r="X259" s="193"/>
      <c r="Y259" s="193"/>
    </row>
    <row r="260">
      <c r="A260" s="243"/>
      <c r="B260" s="243" t="s">
        <v>358</v>
      </c>
      <c r="C260" s="261"/>
      <c r="D260" s="190" t="s">
        <v>4</v>
      </c>
      <c r="E260" s="190" t="s">
        <v>17</v>
      </c>
      <c r="F260" s="191"/>
      <c r="G260" s="193"/>
      <c r="H260" s="193"/>
      <c r="I260" s="193"/>
      <c r="J260" s="193"/>
      <c r="K260" s="193"/>
      <c r="L260" s="193"/>
      <c r="M260" s="193"/>
      <c r="N260" s="193"/>
      <c r="O260" s="193"/>
      <c r="P260" s="193"/>
      <c r="Q260" s="191"/>
      <c r="R260" s="193"/>
      <c r="S260" s="193"/>
      <c r="T260" s="193"/>
      <c r="U260" s="193"/>
      <c r="V260" s="193"/>
      <c r="W260" s="193"/>
      <c r="X260" s="193"/>
      <c r="Y260" s="193"/>
    </row>
    <row r="261">
      <c r="A261" s="243"/>
      <c r="B261" s="243" t="s">
        <v>358</v>
      </c>
      <c r="C261" s="261"/>
      <c r="D261" s="190" t="s">
        <v>4</v>
      </c>
      <c r="E261" s="190" t="s">
        <v>18</v>
      </c>
      <c r="F261" s="191"/>
      <c r="G261" s="193"/>
      <c r="H261" s="193"/>
      <c r="I261" s="193"/>
      <c r="J261" s="193"/>
      <c r="K261" s="193"/>
      <c r="L261" s="193"/>
      <c r="M261" s="193"/>
      <c r="N261" s="193"/>
      <c r="O261" s="193"/>
      <c r="P261" s="193"/>
      <c r="Q261" s="191"/>
      <c r="R261" s="193"/>
      <c r="S261" s="193"/>
      <c r="T261" s="193"/>
      <c r="U261" s="193"/>
      <c r="V261" s="193"/>
      <c r="W261" s="193"/>
      <c r="X261" s="193"/>
      <c r="Y261" s="193"/>
    </row>
    <row r="262">
      <c r="A262" s="243"/>
      <c r="B262" s="243" t="s">
        <v>358</v>
      </c>
      <c r="C262" s="261"/>
      <c r="D262" s="190" t="s">
        <v>4</v>
      </c>
      <c r="E262" s="190" t="s">
        <v>19</v>
      </c>
      <c r="F262" s="191"/>
      <c r="G262" s="193"/>
      <c r="H262" s="193"/>
      <c r="I262" s="193"/>
      <c r="J262" s="193"/>
      <c r="K262" s="193"/>
      <c r="L262" s="193"/>
      <c r="M262" s="193"/>
      <c r="N262" s="193"/>
      <c r="O262" s="193"/>
      <c r="P262" s="193"/>
      <c r="Q262" s="191"/>
      <c r="R262" s="193"/>
      <c r="S262" s="193"/>
      <c r="T262" s="193"/>
      <c r="U262" s="193"/>
      <c r="V262" s="193"/>
      <c r="W262" s="193"/>
      <c r="X262" s="193"/>
      <c r="Y262" s="193"/>
    </row>
    <row r="263">
      <c r="A263" s="243"/>
      <c r="B263" s="243" t="s">
        <v>358</v>
      </c>
      <c r="C263" s="261"/>
      <c r="D263" s="190" t="s">
        <v>4</v>
      </c>
      <c r="E263" s="190" t="s">
        <v>20</v>
      </c>
      <c r="F263" s="191"/>
      <c r="G263" s="193"/>
      <c r="H263" s="193"/>
      <c r="I263" s="193"/>
      <c r="J263" s="193"/>
      <c r="K263" s="193"/>
      <c r="L263" s="193"/>
      <c r="M263" s="193"/>
      <c r="N263" s="193"/>
      <c r="O263" s="193"/>
      <c r="P263" s="193"/>
      <c r="Q263" s="191"/>
      <c r="R263" s="193"/>
      <c r="S263" s="193"/>
      <c r="T263" s="193"/>
      <c r="U263" s="193"/>
      <c r="V263" s="193"/>
      <c r="W263" s="193"/>
      <c r="X263" s="193"/>
      <c r="Y263" s="193"/>
    </row>
    <row r="264">
      <c r="A264" s="243"/>
      <c r="B264" s="243" t="s">
        <v>358</v>
      </c>
      <c r="C264" s="261"/>
      <c r="D264" s="190" t="s">
        <v>7</v>
      </c>
      <c r="E264" s="190" t="s">
        <v>21</v>
      </c>
      <c r="F264" s="191">
        <v>232.0</v>
      </c>
      <c r="G264" s="193"/>
      <c r="H264" s="193"/>
      <c r="I264" s="193"/>
      <c r="J264" s="193"/>
      <c r="K264" s="193"/>
      <c r="L264" s="193"/>
      <c r="M264" s="193"/>
      <c r="N264" s="193"/>
      <c r="O264" s="193"/>
      <c r="P264" s="193"/>
      <c r="Q264" s="191"/>
      <c r="R264" s="193"/>
      <c r="S264" s="193"/>
      <c r="T264" s="193"/>
      <c r="U264" s="193"/>
      <c r="V264" s="193"/>
      <c r="W264" s="193"/>
      <c r="X264" s="193"/>
      <c r="Y264" s="193"/>
    </row>
    <row r="265">
      <c r="A265" s="243"/>
      <c r="B265" s="243" t="s">
        <v>358</v>
      </c>
      <c r="C265" s="261"/>
      <c r="D265" s="190" t="s">
        <v>7</v>
      </c>
      <c r="E265" s="190" t="s">
        <v>161</v>
      </c>
      <c r="F265" s="191"/>
      <c r="G265" s="193"/>
      <c r="H265" s="193"/>
      <c r="I265" s="193"/>
      <c r="J265" s="193"/>
      <c r="K265" s="193"/>
      <c r="L265" s="193"/>
      <c r="M265" s="193"/>
      <c r="N265" s="193"/>
      <c r="O265" s="193"/>
      <c r="P265" s="193"/>
      <c r="Q265" s="191"/>
      <c r="R265" s="193"/>
      <c r="S265" s="193"/>
      <c r="T265" s="193"/>
      <c r="U265" s="193"/>
      <c r="V265" s="193"/>
      <c r="W265" s="193"/>
      <c r="X265" s="193"/>
      <c r="Y265" s="193"/>
    </row>
    <row r="266">
      <c r="A266" s="243"/>
      <c r="B266" s="243" t="s">
        <v>358</v>
      </c>
      <c r="C266" s="261"/>
      <c r="D266" s="190" t="s">
        <v>7</v>
      </c>
      <c r="E266" s="190" t="s">
        <v>162</v>
      </c>
      <c r="F266" s="191"/>
      <c r="G266" s="193"/>
      <c r="H266" s="193"/>
      <c r="I266" s="193"/>
      <c r="J266" s="193"/>
      <c r="K266" s="193"/>
      <c r="L266" s="193"/>
      <c r="M266" s="193"/>
      <c r="N266" s="193"/>
      <c r="O266" s="193"/>
      <c r="P266" s="193"/>
      <c r="Q266" s="191"/>
      <c r="R266" s="193"/>
      <c r="S266" s="193"/>
      <c r="T266" s="193"/>
      <c r="U266" s="193"/>
      <c r="V266" s="193"/>
      <c r="W266" s="193"/>
      <c r="X266" s="193"/>
      <c r="Y266" s="193"/>
    </row>
    <row r="267">
      <c r="A267" s="243"/>
      <c r="B267" s="243" t="s">
        <v>358</v>
      </c>
      <c r="C267" s="261"/>
      <c r="D267" s="190" t="s">
        <v>7</v>
      </c>
      <c r="E267" s="190" t="s">
        <v>163</v>
      </c>
      <c r="F267" s="191"/>
      <c r="G267" s="193"/>
      <c r="H267" s="193"/>
      <c r="I267" s="193"/>
      <c r="J267" s="193"/>
      <c r="K267" s="193"/>
      <c r="L267" s="193"/>
      <c r="M267" s="193"/>
      <c r="N267" s="193"/>
      <c r="O267" s="193"/>
      <c r="P267" s="193"/>
      <c r="Q267" s="191"/>
      <c r="R267" s="193"/>
      <c r="S267" s="193"/>
      <c r="T267" s="193"/>
      <c r="U267" s="193"/>
      <c r="V267" s="193"/>
      <c r="W267" s="193"/>
      <c r="X267" s="193"/>
      <c r="Y267" s="193"/>
    </row>
    <row r="268">
      <c r="A268" s="243"/>
      <c r="B268" s="243" t="s">
        <v>358</v>
      </c>
      <c r="C268" s="261"/>
      <c r="D268" s="190" t="s">
        <v>7</v>
      </c>
      <c r="E268" s="190" t="s">
        <v>164</v>
      </c>
      <c r="F268" s="191"/>
      <c r="G268" s="193"/>
      <c r="H268" s="193"/>
      <c r="I268" s="193"/>
      <c r="J268" s="193"/>
      <c r="K268" s="193"/>
      <c r="L268" s="193"/>
      <c r="M268" s="193"/>
      <c r="N268" s="193"/>
      <c r="O268" s="193"/>
      <c r="P268" s="193"/>
      <c r="Q268" s="191"/>
      <c r="R268" s="193"/>
      <c r="S268" s="193"/>
      <c r="T268" s="193"/>
      <c r="U268" s="193"/>
      <c r="V268" s="193"/>
      <c r="W268" s="193"/>
      <c r="X268" s="193"/>
      <c r="Y268" s="193"/>
    </row>
    <row r="269">
      <c r="A269" s="243"/>
      <c r="B269" s="243" t="s">
        <v>358</v>
      </c>
      <c r="C269" s="261"/>
      <c r="D269" s="190" t="s">
        <v>7</v>
      </c>
      <c r="E269" s="190" t="s">
        <v>165</v>
      </c>
      <c r="F269" s="191"/>
      <c r="G269" s="193"/>
      <c r="H269" s="193"/>
      <c r="I269" s="193"/>
      <c r="J269" s="193"/>
      <c r="K269" s="193"/>
      <c r="L269" s="193"/>
      <c r="M269" s="193"/>
      <c r="N269" s="193"/>
      <c r="O269" s="193"/>
      <c r="P269" s="193"/>
      <c r="Q269" s="191"/>
      <c r="R269" s="193"/>
      <c r="S269" s="193"/>
      <c r="T269" s="193"/>
      <c r="U269" s="193"/>
      <c r="V269" s="193"/>
      <c r="W269" s="193"/>
      <c r="X269" s="193"/>
      <c r="Y269" s="193"/>
    </row>
    <row r="270">
      <c r="A270" s="243"/>
      <c r="B270" s="243" t="s">
        <v>358</v>
      </c>
      <c r="C270" s="261"/>
      <c r="D270" s="190" t="s">
        <v>7</v>
      </c>
      <c r="E270" s="190" t="s">
        <v>166</v>
      </c>
      <c r="F270" s="191"/>
      <c r="G270" s="193"/>
      <c r="H270" s="193"/>
      <c r="I270" s="193"/>
      <c r="J270" s="193"/>
      <c r="K270" s="193"/>
      <c r="L270" s="193"/>
      <c r="M270" s="193"/>
      <c r="N270" s="193"/>
      <c r="O270" s="193"/>
      <c r="P270" s="193"/>
      <c r="Q270" s="191"/>
      <c r="R270" s="193"/>
      <c r="S270" s="193"/>
      <c r="T270" s="193"/>
      <c r="U270" s="193"/>
      <c r="V270" s="193"/>
      <c r="W270" s="193"/>
      <c r="X270" s="193"/>
      <c r="Y270" s="193"/>
    </row>
    <row r="271">
      <c r="A271" s="243"/>
      <c r="B271" s="243" t="s">
        <v>358</v>
      </c>
      <c r="C271" s="261"/>
      <c r="D271" s="190" t="s">
        <v>7</v>
      </c>
      <c r="E271" s="190" t="s">
        <v>167</v>
      </c>
      <c r="F271" s="191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1"/>
      <c r="R271" s="193"/>
      <c r="S271" s="193"/>
      <c r="T271" s="193"/>
      <c r="U271" s="193"/>
      <c r="V271" s="193"/>
      <c r="W271" s="193"/>
      <c r="X271" s="193"/>
      <c r="Y271" s="193"/>
    </row>
    <row r="272">
      <c r="A272" s="243"/>
      <c r="B272" s="243" t="s">
        <v>358</v>
      </c>
      <c r="C272" s="261"/>
      <c r="D272" s="190" t="s">
        <v>7</v>
      </c>
      <c r="E272" s="190" t="s">
        <v>20</v>
      </c>
      <c r="F272" s="191"/>
      <c r="G272" s="193"/>
      <c r="H272" s="193"/>
      <c r="I272" s="193"/>
      <c r="J272" s="193"/>
      <c r="K272" s="193"/>
      <c r="L272" s="193"/>
      <c r="M272" s="193"/>
      <c r="N272" s="193"/>
      <c r="O272" s="193"/>
      <c r="P272" s="193"/>
      <c r="Q272" s="191"/>
      <c r="R272" s="193"/>
      <c r="S272" s="193"/>
      <c r="T272" s="193"/>
      <c r="U272" s="193"/>
      <c r="V272" s="193"/>
      <c r="W272" s="193"/>
      <c r="X272" s="193"/>
      <c r="Y272" s="193"/>
    </row>
    <row r="273">
      <c r="A273" s="243">
        <v>149.0</v>
      </c>
      <c r="B273" s="243" t="s">
        <v>359</v>
      </c>
      <c r="C273" s="261"/>
      <c r="D273" s="243" t="s">
        <v>4</v>
      </c>
      <c r="E273" s="190" t="s">
        <v>21</v>
      </c>
      <c r="F273" s="192"/>
      <c r="G273" s="193"/>
      <c r="H273" s="193"/>
      <c r="I273" s="193"/>
      <c r="J273" s="193"/>
      <c r="K273" s="193"/>
      <c r="L273" s="193"/>
      <c r="M273" s="193"/>
      <c r="N273" s="193"/>
      <c r="O273" s="193"/>
      <c r="P273" s="193"/>
      <c r="Q273" s="191">
        <v>1200.0</v>
      </c>
      <c r="R273" s="193"/>
      <c r="S273" s="193"/>
      <c r="T273" s="193"/>
      <c r="U273" s="193"/>
      <c r="V273" s="193"/>
      <c r="W273" s="193"/>
      <c r="X273" s="193"/>
      <c r="Y273" s="193"/>
    </row>
    <row r="274">
      <c r="A274" s="243"/>
      <c r="B274" s="243" t="s">
        <v>359</v>
      </c>
      <c r="C274" s="261"/>
      <c r="D274" s="190" t="s">
        <v>4</v>
      </c>
      <c r="E274" s="190" t="s">
        <v>13</v>
      </c>
      <c r="F274" s="191"/>
      <c r="G274" s="193"/>
      <c r="H274" s="191"/>
      <c r="I274" s="193"/>
      <c r="J274" s="193"/>
      <c r="K274" s="193"/>
      <c r="L274" s="193"/>
      <c r="M274" s="193"/>
      <c r="N274" s="193"/>
      <c r="O274" s="193"/>
      <c r="P274" s="193"/>
      <c r="Q274" s="191"/>
      <c r="R274" s="193"/>
      <c r="S274" s="193"/>
      <c r="T274" s="193"/>
      <c r="U274" s="193"/>
      <c r="V274" s="193"/>
      <c r="W274" s="193"/>
      <c r="X274" s="193"/>
      <c r="Y274" s="193"/>
    </row>
    <row r="275">
      <c r="A275" s="243"/>
      <c r="B275" s="243" t="s">
        <v>359</v>
      </c>
      <c r="C275" s="261"/>
      <c r="D275" s="190" t="s">
        <v>4</v>
      </c>
      <c r="E275" s="190" t="s">
        <v>14</v>
      </c>
      <c r="F275" s="191"/>
      <c r="G275" s="193"/>
      <c r="H275" s="191"/>
      <c r="I275" s="193"/>
      <c r="J275" s="193"/>
      <c r="K275" s="193"/>
      <c r="L275" s="193"/>
      <c r="M275" s="193"/>
      <c r="N275" s="193"/>
      <c r="O275" s="193"/>
      <c r="P275" s="193"/>
      <c r="Q275" s="191"/>
      <c r="R275" s="193"/>
      <c r="S275" s="193"/>
      <c r="T275" s="193"/>
      <c r="U275" s="193"/>
      <c r="V275" s="193"/>
      <c r="W275" s="193"/>
      <c r="X275" s="193"/>
      <c r="Y275" s="193"/>
    </row>
    <row r="276">
      <c r="A276" s="243"/>
      <c r="B276" s="243" t="s">
        <v>359</v>
      </c>
      <c r="C276" s="261"/>
      <c r="D276" s="190" t="s">
        <v>4</v>
      </c>
      <c r="E276" s="190" t="s">
        <v>15</v>
      </c>
      <c r="F276" s="191"/>
      <c r="G276" s="193"/>
      <c r="H276" s="191"/>
      <c r="I276" s="193"/>
      <c r="J276" s="193"/>
      <c r="K276" s="193"/>
      <c r="L276" s="193"/>
      <c r="M276" s="193"/>
      <c r="N276" s="193"/>
      <c r="O276" s="193"/>
      <c r="P276" s="193"/>
      <c r="Q276" s="191"/>
      <c r="R276" s="193"/>
      <c r="S276" s="193"/>
      <c r="T276" s="193"/>
      <c r="U276" s="193"/>
      <c r="V276" s="193"/>
      <c r="W276" s="193"/>
      <c r="X276" s="193"/>
      <c r="Y276" s="193"/>
    </row>
    <row r="277">
      <c r="A277" s="243"/>
      <c r="B277" s="243" t="s">
        <v>359</v>
      </c>
      <c r="C277" s="261"/>
      <c r="D277" s="190" t="s">
        <v>4</v>
      </c>
      <c r="E277" s="190" t="s">
        <v>16</v>
      </c>
      <c r="F277" s="191"/>
      <c r="G277" s="193"/>
      <c r="H277" s="191"/>
      <c r="I277" s="193"/>
      <c r="J277" s="193"/>
      <c r="K277" s="193"/>
      <c r="L277" s="193"/>
      <c r="M277" s="193"/>
      <c r="N277" s="193"/>
      <c r="O277" s="193"/>
      <c r="P277" s="193"/>
      <c r="Q277" s="191"/>
      <c r="R277" s="193"/>
      <c r="S277" s="193"/>
      <c r="T277" s="193"/>
      <c r="U277" s="193"/>
      <c r="V277" s="193"/>
      <c r="W277" s="193"/>
      <c r="X277" s="193"/>
      <c r="Y277" s="193"/>
    </row>
    <row r="278">
      <c r="A278" s="243"/>
      <c r="B278" s="243" t="s">
        <v>359</v>
      </c>
      <c r="C278" s="261"/>
      <c r="D278" s="190" t="s">
        <v>4</v>
      </c>
      <c r="E278" s="190" t="s">
        <v>17</v>
      </c>
      <c r="F278" s="191"/>
      <c r="G278" s="193"/>
      <c r="H278" s="191"/>
      <c r="I278" s="193"/>
      <c r="J278" s="193"/>
      <c r="K278" s="193"/>
      <c r="L278" s="193"/>
      <c r="M278" s="193"/>
      <c r="N278" s="193"/>
      <c r="O278" s="193"/>
      <c r="P278" s="193"/>
      <c r="Q278" s="191"/>
      <c r="R278" s="193"/>
      <c r="S278" s="193"/>
      <c r="T278" s="193"/>
      <c r="U278" s="193"/>
      <c r="V278" s="193"/>
      <c r="W278" s="193"/>
      <c r="X278" s="193"/>
      <c r="Y278" s="193"/>
    </row>
    <row r="279">
      <c r="A279" s="243"/>
      <c r="B279" s="243" t="s">
        <v>359</v>
      </c>
      <c r="C279" s="261"/>
      <c r="D279" s="190" t="s">
        <v>4</v>
      </c>
      <c r="E279" s="190" t="s">
        <v>18</v>
      </c>
      <c r="F279" s="191"/>
      <c r="G279" s="193"/>
      <c r="H279" s="191"/>
      <c r="I279" s="193"/>
      <c r="J279" s="193"/>
      <c r="K279" s="193"/>
      <c r="L279" s="193"/>
      <c r="M279" s="193"/>
      <c r="N279" s="193"/>
      <c r="O279" s="193"/>
      <c r="P279" s="193"/>
      <c r="Q279" s="191"/>
      <c r="R279" s="193"/>
      <c r="S279" s="193"/>
      <c r="T279" s="193"/>
      <c r="U279" s="193"/>
      <c r="V279" s="193"/>
      <c r="W279" s="193"/>
      <c r="X279" s="193"/>
      <c r="Y279" s="193"/>
    </row>
    <row r="280">
      <c r="A280" s="243"/>
      <c r="B280" s="243" t="s">
        <v>359</v>
      </c>
      <c r="C280" s="261"/>
      <c r="D280" s="190" t="s">
        <v>4</v>
      </c>
      <c r="E280" s="190" t="s">
        <v>19</v>
      </c>
      <c r="F280" s="191"/>
      <c r="G280" s="193"/>
      <c r="H280" s="191"/>
      <c r="I280" s="193"/>
      <c r="J280" s="193"/>
      <c r="K280" s="193"/>
      <c r="L280" s="193"/>
      <c r="M280" s="193"/>
      <c r="N280" s="193"/>
      <c r="O280" s="193"/>
      <c r="P280" s="193"/>
      <c r="Q280" s="191"/>
      <c r="R280" s="193"/>
      <c r="S280" s="193"/>
      <c r="T280" s="193"/>
      <c r="U280" s="193"/>
      <c r="V280" s="193"/>
      <c r="W280" s="193"/>
      <c r="X280" s="193"/>
      <c r="Y280" s="193"/>
    </row>
    <row r="281">
      <c r="A281" s="243"/>
      <c r="B281" s="243" t="s">
        <v>359</v>
      </c>
      <c r="C281" s="261"/>
      <c r="D281" s="190" t="s">
        <v>4</v>
      </c>
      <c r="E281" s="190" t="s">
        <v>20</v>
      </c>
      <c r="F281" s="191"/>
      <c r="G281" s="193"/>
      <c r="H281" s="191"/>
      <c r="I281" s="193"/>
      <c r="J281" s="193"/>
      <c r="K281" s="193"/>
      <c r="L281" s="193"/>
      <c r="M281" s="193"/>
      <c r="N281" s="193"/>
      <c r="O281" s="193"/>
      <c r="P281" s="193"/>
      <c r="Q281" s="191"/>
      <c r="R281" s="193"/>
      <c r="S281" s="193"/>
      <c r="T281" s="193"/>
      <c r="U281" s="193"/>
      <c r="V281" s="193"/>
      <c r="W281" s="193"/>
      <c r="X281" s="193"/>
      <c r="Y281" s="193"/>
    </row>
    <row r="282">
      <c r="A282" s="243"/>
      <c r="B282" s="243" t="s">
        <v>359</v>
      </c>
      <c r="C282" s="261"/>
      <c r="D282" s="190" t="s">
        <v>7</v>
      </c>
      <c r="E282" s="190" t="s">
        <v>21</v>
      </c>
      <c r="F282" s="191">
        <v>1200.0</v>
      </c>
      <c r="G282" s="193"/>
      <c r="H282" s="191"/>
      <c r="I282" s="193"/>
      <c r="J282" s="193"/>
      <c r="K282" s="193"/>
      <c r="L282" s="193"/>
      <c r="M282" s="193"/>
      <c r="N282" s="193"/>
      <c r="O282" s="193"/>
      <c r="P282" s="193"/>
      <c r="Q282" s="191"/>
      <c r="R282" s="193"/>
      <c r="S282" s="193"/>
      <c r="T282" s="193"/>
      <c r="U282" s="193"/>
      <c r="V282" s="193"/>
      <c r="W282" s="193"/>
      <c r="X282" s="193"/>
      <c r="Y282" s="193"/>
    </row>
    <row r="283">
      <c r="A283" s="243"/>
      <c r="B283" s="243" t="s">
        <v>359</v>
      </c>
      <c r="C283" s="261"/>
      <c r="D283" s="190" t="s">
        <v>7</v>
      </c>
      <c r="E283" s="190" t="s">
        <v>161</v>
      </c>
      <c r="F283" s="191"/>
      <c r="G283" s="193"/>
      <c r="H283" s="191"/>
      <c r="I283" s="193"/>
      <c r="J283" s="193"/>
      <c r="K283" s="193"/>
      <c r="L283" s="193"/>
      <c r="M283" s="193"/>
      <c r="N283" s="193"/>
      <c r="O283" s="193"/>
      <c r="P283" s="193"/>
      <c r="Q283" s="191"/>
      <c r="R283" s="193"/>
      <c r="S283" s="193"/>
      <c r="T283" s="193"/>
      <c r="U283" s="193"/>
      <c r="V283" s="193"/>
      <c r="W283" s="193"/>
      <c r="X283" s="193"/>
      <c r="Y283" s="193"/>
    </row>
    <row r="284">
      <c r="A284" s="243"/>
      <c r="B284" s="243" t="s">
        <v>359</v>
      </c>
      <c r="C284" s="261"/>
      <c r="D284" s="190" t="s">
        <v>7</v>
      </c>
      <c r="E284" s="190" t="s">
        <v>162</v>
      </c>
      <c r="F284" s="191"/>
      <c r="G284" s="193"/>
      <c r="H284" s="191"/>
      <c r="I284" s="193"/>
      <c r="J284" s="193"/>
      <c r="K284" s="193"/>
      <c r="L284" s="193"/>
      <c r="M284" s="193"/>
      <c r="N284" s="193"/>
      <c r="O284" s="193"/>
      <c r="P284" s="193"/>
      <c r="Q284" s="191"/>
      <c r="R284" s="193"/>
      <c r="S284" s="193"/>
      <c r="T284" s="193"/>
      <c r="U284" s="193"/>
      <c r="V284" s="193"/>
      <c r="W284" s="193"/>
      <c r="X284" s="193"/>
      <c r="Y284" s="193"/>
    </row>
    <row r="285">
      <c r="A285" s="243"/>
      <c r="B285" s="243" t="s">
        <v>359</v>
      </c>
      <c r="C285" s="261"/>
      <c r="D285" s="190" t="s">
        <v>7</v>
      </c>
      <c r="E285" s="190" t="s">
        <v>163</v>
      </c>
      <c r="F285" s="191"/>
      <c r="G285" s="193"/>
      <c r="H285" s="191"/>
      <c r="I285" s="193"/>
      <c r="J285" s="193"/>
      <c r="K285" s="193"/>
      <c r="L285" s="193"/>
      <c r="M285" s="193"/>
      <c r="N285" s="193"/>
      <c r="O285" s="193"/>
      <c r="P285" s="193"/>
      <c r="Q285" s="191"/>
      <c r="R285" s="193"/>
      <c r="S285" s="193"/>
      <c r="T285" s="193"/>
      <c r="U285" s="193"/>
      <c r="V285" s="193"/>
      <c r="W285" s="193"/>
      <c r="X285" s="193"/>
      <c r="Y285" s="193"/>
    </row>
    <row r="286">
      <c r="A286" s="243"/>
      <c r="B286" s="243" t="s">
        <v>359</v>
      </c>
      <c r="C286" s="261"/>
      <c r="D286" s="190" t="s">
        <v>7</v>
      </c>
      <c r="E286" s="190" t="s">
        <v>164</v>
      </c>
      <c r="F286" s="191"/>
      <c r="G286" s="193"/>
      <c r="H286" s="191"/>
      <c r="I286" s="193"/>
      <c r="J286" s="193"/>
      <c r="K286" s="193"/>
      <c r="L286" s="193"/>
      <c r="M286" s="193"/>
      <c r="N286" s="193"/>
      <c r="O286" s="193"/>
      <c r="P286" s="193"/>
      <c r="Q286" s="191"/>
      <c r="R286" s="193"/>
      <c r="S286" s="193"/>
      <c r="T286" s="193"/>
      <c r="U286" s="193"/>
      <c r="V286" s="193"/>
      <c r="W286" s="193"/>
      <c r="X286" s="193"/>
      <c r="Y286" s="193"/>
    </row>
    <row r="287">
      <c r="A287" s="243"/>
      <c r="B287" s="243" t="s">
        <v>359</v>
      </c>
      <c r="C287" s="261"/>
      <c r="D287" s="190" t="s">
        <v>7</v>
      </c>
      <c r="E287" s="190" t="s">
        <v>165</v>
      </c>
      <c r="F287" s="191"/>
      <c r="G287" s="193"/>
      <c r="H287" s="191"/>
      <c r="I287" s="193"/>
      <c r="J287" s="193"/>
      <c r="K287" s="193"/>
      <c r="L287" s="193"/>
      <c r="M287" s="193"/>
      <c r="N287" s="193"/>
      <c r="O287" s="193"/>
      <c r="P287" s="193"/>
      <c r="Q287" s="191"/>
      <c r="R287" s="193"/>
      <c r="S287" s="193"/>
      <c r="T287" s="193"/>
      <c r="U287" s="193"/>
      <c r="V287" s="193"/>
      <c r="W287" s="193"/>
      <c r="X287" s="193"/>
      <c r="Y287" s="193"/>
    </row>
    <row r="288">
      <c r="A288" s="243"/>
      <c r="B288" s="243" t="s">
        <v>359</v>
      </c>
      <c r="C288" s="261"/>
      <c r="D288" s="190" t="s">
        <v>7</v>
      </c>
      <c r="E288" s="190" t="s">
        <v>166</v>
      </c>
      <c r="F288" s="191"/>
      <c r="G288" s="193"/>
      <c r="H288" s="191"/>
      <c r="I288" s="193"/>
      <c r="J288" s="193"/>
      <c r="K288" s="193"/>
      <c r="L288" s="193"/>
      <c r="M288" s="193"/>
      <c r="N288" s="193"/>
      <c r="O288" s="193"/>
      <c r="P288" s="193"/>
      <c r="Q288" s="191"/>
      <c r="R288" s="193"/>
      <c r="S288" s="193"/>
      <c r="T288" s="193"/>
      <c r="U288" s="193"/>
      <c r="V288" s="193"/>
      <c r="W288" s="193"/>
      <c r="X288" s="193"/>
      <c r="Y288" s="193"/>
    </row>
    <row r="289">
      <c r="A289" s="243"/>
      <c r="B289" s="243" t="s">
        <v>359</v>
      </c>
      <c r="C289" s="261"/>
      <c r="D289" s="190" t="s">
        <v>7</v>
      </c>
      <c r="E289" s="190" t="s">
        <v>167</v>
      </c>
      <c r="F289" s="191"/>
      <c r="G289" s="193"/>
      <c r="H289" s="191"/>
      <c r="I289" s="193"/>
      <c r="J289" s="193"/>
      <c r="K289" s="193"/>
      <c r="L289" s="193"/>
      <c r="M289" s="193"/>
      <c r="N289" s="193"/>
      <c r="O289" s="193"/>
      <c r="P289" s="193"/>
      <c r="Q289" s="191"/>
      <c r="R289" s="193"/>
      <c r="S289" s="193"/>
      <c r="T289" s="193"/>
      <c r="U289" s="193"/>
      <c r="V289" s="193"/>
      <c r="W289" s="193"/>
      <c r="X289" s="193"/>
      <c r="Y289" s="193"/>
    </row>
    <row r="290">
      <c r="A290" s="243"/>
      <c r="B290" s="243" t="s">
        <v>359</v>
      </c>
      <c r="C290" s="261"/>
      <c r="D290" s="190" t="s">
        <v>7</v>
      </c>
      <c r="E290" s="190" t="s">
        <v>20</v>
      </c>
      <c r="F290" s="191"/>
      <c r="G290" s="193"/>
      <c r="H290" s="191"/>
      <c r="I290" s="193"/>
      <c r="J290" s="193"/>
      <c r="K290" s="193"/>
      <c r="L290" s="193"/>
      <c r="M290" s="193"/>
      <c r="N290" s="193"/>
      <c r="O290" s="193"/>
      <c r="P290" s="193"/>
      <c r="Q290" s="191"/>
      <c r="R290" s="193"/>
      <c r="S290" s="193"/>
      <c r="T290" s="193"/>
      <c r="U290" s="193"/>
      <c r="V290" s="193"/>
      <c r="W290" s="193"/>
      <c r="X290" s="193"/>
      <c r="Y290" s="193"/>
    </row>
    <row r="291">
      <c r="A291" s="243">
        <v>150.0</v>
      </c>
      <c r="B291" s="243" t="s">
        <v>360</v>
      </c>
      <c r="C291" s="261"/>
      <c r="D291" s="243" t="s">
        <v>4</v>
      </c>
      <c r="E291" s="190" t="s">
        <v>21</v>
      </c>
      <c r="F291" s="192">
        <v>5.0</v>
      </c>
      <c r="G291" s="193"/>
      <c r="H291" s="191">
        <v>5.0</v>
      </c>
      <c r="I291" s="193"/>
      <c r="J291" s="193"/>
      <c r="K291" s="193"/>
      <c r="L291" s="193"/>
      <c r="M291" s="193"/>
      <c r="N291" s="193"/>
      <c r="O291" s="193"/>
      <c r="P291" s="193"/>
      <c r="Q291" s="191">
        <v>450.0</v>
      </c>
      <c r="R291" s="193"/>
      <c r="S291" s="193"/>
      <c r="T291" s="193"/>
      <c r="U291" s="193"/>
      <c r="V291" s="193"/>
      <c r="W291" s="193"/>
      <c r="X291" s="193"/>
      <c r="Y291" s="193"/>
    </row>
    <row r="292">
      <c r="A292" s="243"/>
      <c r="B292" s="243" t="s">
        <v>360</v>
      </c>
      <c r="C292" s="261"/>
      <c r="D292" s="190" t="s">
        <v>4</v>
      </c>
      <c r="E292" s="190" t="s">
        <v>13</v>
      </c>
      <c r="F292" s="191"/>
      <c r="G292" s="193"/>
      <c r="H292" s="191"/>
      <c r="I292" s="193"/>
      <c r="J292" s="193"/>
      <c r="K292" s="193"/>
      <c r="L292" s="193"/>
      <c r="M292" s="193"/>
      <c r="N292" s="193"/>
      <c r="O292" s="193"/>
      <c r="P292" s="193"/>
      <c r="Q292" s="191"/>
      <c r="R292" s="193"/>
      <c r="S292" s="193"/>
      <c r="T292" s="193"/>
      <c r="U292" s="193"/>
      <c r="V292" s="193"/>
      <c r="W292" s="193"/>
      <c r="X292" s="193"/>
      <c r="Y292" s="193"/>
    </row>
    <row r="293">
      <c r="A293" s="243"/>
      <c r="B293" s="243" t="s">
        <v>360</v>
      </c>
      <c r="C293" s="261"/>
      <c r="D293" s="190" t="s">
        <v>4</v>
      </c>
      <c r="E293" s="190" t="s">
        <v>14</v>
      </c>
      <c r="F293" s="191"/>
      <c r="G293" s="193"/>
      <c r="H293" s="191"/>
      <c r="I293" s="193"/>
      <c r="J293" s="193"/>
      <c r="K293" s="193"/>
      <c r="L293" s="193"/>
      <c r="M293" s="193"/>
      <c r="N293" s="193"/>
      <c r="O293" s="193"/>
      <c r="P293" s="193"/>
      <c r="Q293" s="191"/>
      <c r="R293" s="193"/>
      <c r="S293" s="193"/>
      <c r="T293" s="193"/>
      <c r="U293" s="193"/>
      <c r="V293" s="193"/>
      <c r="W293" s="193"/>
      <c r="X293" s="193"/>
      <c r="Y293" s="193"/>
    </row>
    <row r="294">
      <c r="A294" s="243"/>
      <c r="B294" s="243" t="s">
        <v>360</v>
      </c>
      <c r="C294" s="261"/>
      <c r="D294" s="190" t="s">
        <v>4</v>
      </c>
      <c r="E294" s="190" t="s">
        <v>15</v>
      </c>
      <c r="F294" s="191"/>
      <c r="G294" s="193"/>
      <c r="H294" s="191"/>
      <c r="I294" s="193"/>
      <c r="J294" s="193"/>
      <c r="K294" s="193"/>
      <c r="L294" s="193"/>
      <c r="M294" s="193"/>
      <c r="N294" s="193"/>
      <c r="O294" s="193"/>
      <c r="P294" s="193"/>
      <c r="Q294" s="191"/>
      <c r="R294" s="193"/>
      <c r="S294" s="193"/>
      <c r="T294" s="193"/>
      <c r="U294" s="193"/>
      <c r="V294" s="193"/>
      <c r="W294" s="193"/>
      <c r="X294" s="193"/>
      <c r="Y294" s="193"/>
    </row>
    <row r="295">
      <c r="A295" s="243"/>
      <c r="B295" s="243" t="s">
        <v>360</v>
      </c>
      <c r="C295" s="261"/>
      <c r="D295" s="190" t="s">
        <v>4</v>
      </c>
      <c r="E295" s="190" t="s">
        <v>16</v>
      </c>
      <c r="F295" s="191"/>
      <c r="G295" s="193"/>
      <c r="H295" s="191"/>
      <c r="I295" s="193"/>
      <c r="J295" s="193"/>
      <c r="K295" s="193"/>
      <c r="L295" s="193"/>
      <c r="M295" s="193"/>
      <c r="N295" s="193"/>
      <c r="O295" s="193"/>
      <c r="P295" s="193"/>
      <c r="Q295" s="191"/>
      <c r="R295" s="193"/>
      <c r="S295" s="193"/>
      <c r="T295" s="193"/>
      <c r="U295" s="193"/>
      <c r="V295" s="193"/>
      <c r="W295" s="193"/>
      <c r="X295" s="193"/>
      <c r="Y295" s="193"/>
    </row>
    <row r="296">
      <c r="A296" s="243"/>
      <c r="B296" s="243" t="s">
        <v>360</v>
      </c>
      <c r="C296" s="261"/>
      <c r="D296" s="190" t="s">
        <v>4</v>
      </c>
      <c r="E296" s="190" t="s">
        <v>17</v>
      </c>
      <c r="F296" s="191"/>
      <c r="G296" s="193"/>
      <c r="H296" s="191"/>
      <c r="I296" s="193"/>
      <c r="J296" s="193"/>
      <c r="K296" s="193"/>
      <c r="L296" s="193"/>
      <c r="M296" s="193"/>
      <c r="N296" s="193"/>
      <c r="O296" s="193"/>
      <c r="P296" s="193"/>
      <c r="Q296" s="191"/>
      <c r="R296" s="193"/>
      <c r="S296" s="193"/>
      <c r="T296" s="193"/>
      <c r="U296" s="193"/>
      <c r="V296" s="193"/>
      <c r="W296" s="193"/>
      <c r="X296" s="193"/>
      <c r="Y296" s="193"/>
    </row>
    <row r="297">
      <c r="A297" s="243"/>
      <c r="B297" s="243" t="s">
        <v>360</v>
      </c>
      <c r="C297" s="261"/>
      <c r="D297" s="190" t="s">
        <v>4</v>
      </c>
      <c r="E297" s="190" t="s">
        <v>18</v>
      </c>
      <c r="F297" s="191"/>
      <c r="G297" s="193"/>
      <c r="H297" s="191"/>
      <c r="I297" s="193"/>
      <c r="J297" s="193"/>
      <c r="K297" s="193"/>
      <c r="L297" s="193"/>
      <c r="M297" s="193"/>
      <c r="N297" s="193"/>
      <c r="O297" s="193"/>
      <c r="P297" s="193"/>
      <c r="Q297" s="191"/>
      <c r="R297" s="193"/>
      <c r="S297" s="193"/>
      <c r="T297" s="193"/>
      <c r="U297" s="193"/>
      <c r="V297" s="193"/>
      <c r="W297" s="193"/>
      <c r="X297" s="193"/>
      <c r="Y297" s="193"/>
    </row>
    <row r="298">
      <c r="A298" s="243"/>
      <c r="B298" s="243" t="s">
        <v>360</v>
      </c>
      <c r="C298" s="261"/>
      <c r="D298" s="190" t="s">
        <v>4</v>
      </c>
      <c r="E298" s="190" t="s">
        <v>19</v>
      </c>
      <c r="F298" s="191"/>
      <c r="G298" s="193"/>
      <c r="H298" s="191"/>
      <c r="I298" s="193"/>
      <c r="J298" s="193"/>
      <c r="K298" s="193"/>
      <c r="L298" s="193"/>
      <c r="M298" s="193"/>
      <c r="N298" s="193"/>
      <c r="O298" s="193"/>
      <c r="P298" s="193"/>
      <c r="Q298" s="191"/>
      <c r="R298" s="193"/>
      <c r="S298" s="193"/>
      <c r="T298" s="193"/>
      <c r="U298" s="193"/>
      <c r="V298" s="193"/>
      <c r="W298" s="193"/>
      <c r="X298" s="193"/>
      <c r="Y298" s="193"/>
    </row>
    <row r="299">
      <c r="A299" s="243"/>
      <c r="B299" s="243" t="s">
        <v>360</v>
      </c>
      <c r="C299" s="261"/>
      <c r="D299" s="190" t="s">
        <v>4</v>
      </c>
      <c r="E299" s="190" t="s">
        <v>20</v>
      </c>
      <c r="F299" s="191"/>
      <c r="G299" s="193"/>
      <c r="H299" s="191"/>
      <c r="I299" s="193"/>
      <c r="J299" s="193"/>
      <c r="K299" s="193"/>
      <c r="L299" s="193"/>
      <c r="M299" s="193"/>
      <c r="N299" s="193"/>
      <c r="O299" s="193"/>
      <c r="P299" s="193"/>
      <c r="Q299" s="191"/>
      <c r="R299" s="193"/>
      <c r="S299" s="193"/>
      <c r="T299" s="193"/>
      <c r="U299" s="193"/>
      <c r="V299" s="193"/>
      <c r="W299" s="193"/>
      <c r="X299" s="193"/>
      <c r="Y299" s="193"/>
    </row>
    <row r="300">
      <c r="A300" s="243"/>
      <c r="B300" s="243" t="s">
        <v>360</v>
      </c>
      <c r="C300" s="261"/>
      <c r="D300" s="190" t="s">
        <v>7</v>
      </c>
      <c r="E300" s="190" t="s">
        <v>21</v>
      </c>
      <c r="F300" s="191">
        <v>450.0</v>
      </c>
      <c r="G300" s="193"/>
      <c r="H300" s="191"/>
      <c r="I300" s="193"/>
      <c r="J300" s="193"/>
      <c r="K300" s="193"/>
      <c r="L300" s="193"/>
      <c r="M300" s="193"/>
      <c r="N300" s="193"/>
      <c r="O300" s="193"/>
      <c r="P300" s="193"/>
      <c r="Q300" s="191"/>
      <c r="R300" s="193"/>
      <c r="S300" s="193"/>
      <c r="T300" s="193"/>
      <c r="U300" s="193"/>
      <c r="V300" s="193"/>
      <c r="W300" s="193"/>
      <c r="X300" s="193"/>
      <c r="Y300" s="193"/>
    </row>
    <row r="301">
      <c r="A301" s="243"/>
      <c r="B301" s="243" t="s">
        <v>360</v>
      </c>
      <c r="C301" s="261"/>
      <c r="D301" s="190" t="s">
        <v>7</v>
      </c>
      <c r="E301" s="190" t="s">
        <v>161</v>
      </c>
      <c r="F301" s="191"/>
      <c r="G301" s="193"/>
      <c r="H301" s="191"/>
      <c r="I301" s="193"/>
      <c r="J301" s="193"/>
      <c r="K301" s="193"/>
      <c r="L301" s="193"/>
      <c r="M301" s="193"/>
      <c r="N301" s="193"/>
      <c r="O301" s="193"/>
      <c r="P301" s="193"/>
      <c r="Q301" s="191"/>
      <c r="R301" s="193"/>
      <c r="S301" s="193"/>
      <c r="T301" s="193"/>
      <c r="U301" s="193"/>
      <c r="V301" s="193"/>
      <c r="W301" s="193"/>
      <c r="X301" s="193"/>
      <c r="Y301" s="193"/>
    </row>
    <row r="302">
      <c r="A302" s="243"/>
      <c r="B302" s="243" t="s">
        <v>360</v>
      </c>
      <c r="C302" s="261"/>
      <c r="D302" s="190" t="s">
        <v>7</v>
      </c>
      <c r="E302" s="190" t="s">
        <v>162</v>
      </c>
      <c r="F302" s="191"/>
      <c r="G302" s="193"/>
      <c r="H302" s="191"/>
      <c r="I302" s="193"/>
      <c r="J302" s="193"/>
      <c r="K302" s="193"/>
      <c r="L302" s="193"/>
      <c r="M302" s="193"/>
      <c r="N302" s="193"/>
      <c r="O302" s="193"/>
      <c r="P302" s="193"/>
      <c r="Q302" s="191"/>
      <c r="R302" s="193"/>
      <c r="S302" s="193"/>
      <c r="T302" s="193"/>
      <c r="U302" s="193"/>
      <c r="V302" s="193"/>
      <c r="W302" s="193"/>
      <c r="X302" s="193"/>
      <c r="Y302" s="193"/>
    </row>
    <row r="303">
      <c r="A303" s="243"/>
      <c r="B303" s="243" t="s">
        <v>360</v>
      </c>
      <c r="C303" s="261"/>
      <c r="D303" s="190" t="s">
        <v>7</v>
      </c>
      <c r="E303" s="190" t="s">
        <v>163</v>
      </c>
      <c r="F303" s="191"/>
      <c r="G303" s="193"/>
      <c r="H303" s="191"/>
      <c r="I303" s="193"/>
      <c r="J303" s="193"/>
      <c r="K303" s="193"/>
      <c r="L303" s="193"/>
      <c r="M303" s="193"/>
      <c r="N303" s="193"/>
      <c r="O303" s="193"/>
      <c r="P303" s="193"/>
      <c r="Q303" s="191"/>
      <c r="R303" s="193"/>
      <c r="S303" s="193"/>
      <c r="T303" s="193"/>
      <c r="U303" s="193"/>
      <c r="V303" s="193"/>
      <c r="W303" s="193"/>
      <c r="X303" s="193"/>
      <c r="Y303" s="193"/>
    </row>
    <row r="304">
      <c r="A304" s="243"/>
      <c r="B304" s="243" t="s">
        <v>360</v>
      </c>
      <c r="C304" s="261"/>
      <c r="D304" s="190" t="s">
        <v>7</v>
      </c>
      <c r="E304" s="190" t="s">
        <v>164</v>
      </c>
      <c r="F304" s="191"/>
      <c r="G304" s="193"/>
      <c r="H304" s="191"/>
      <c r="I304" s="193"/>
      <c r="J304" s="193"/>
      <c r="K304" s="193"/>
      <c r="L304" s="193"/>
      <c r="M304" s="193"/>
      <c r="N304" s="193"/>
      <c r="O304" s="193"/>
      <c r="P304" s="193"/>
      <c r="Q304" s="191"/>
      <c r="R304" s="193"/>
      <c r="S304" s="193"/>
      <c r="T304" s="193"/>
      <c r="U304" s="193"/>
      <c r="V304" s="193"/>
      <c r="W304" s="193"/>
      <c r="X304" s="193"/>
      <c r="Y304" s="193"/>
    </row>
    <row r="305">
      <c r="A305" s="243"/>
      <c r="B305" s="243" t="s">
        <v>360</v>
      </c>
      <c r="C305" s="261"/>
      <c r="D305" s="190" t="s">
        <v>7</v>
      </c>
      <c r="E305" s="190" t="s">
        <v>165</v>
      </c>
      <c r="F305" s="191"/>
      <c r="G305" s="193"/>
      <c r="H305" s="191"/>
      <c r="I305" s="193"/>
      <c r="J305" s="193"/>
      <c r="K305" s="193"/>
      <c r="L305" s="193"/>
      <c r="M305" s="193"/>
      <c r="N305" s="193"/>
      <c r="O305" s="193"/>
      <c r="P305" s="193"/>
      <c r="Q305" s="191"/>
      <c r="R305" s="193"/>
      <c r="S305" s="193"/>
      <c r="T305" s="193"/>
      <c r="U305" s="193"/>
      <c r="V305" s="193"/>
      <c r="W305" s="193"/>
      <c r="X305" s="193"/>
      <c r="Y305" s="193"/>
    </row>
    <row r="306">
      <c r="A306" s="243"/>
      <c r="B306" s="243" t="s">
        <v>360</v>
      </c>
      <c r="C306" s="261"/>
      <c r="D306" s="190" t="s">
        <v>7</v>
      </c>
      <c r="E306" s="190" t="s">
        <v>166</v>
      </c>
      <c r="F306" s="191"/>
      <c r="G306" s="193"/>
      <c r="H306" s="191"/>
      <c r="I306" s="193"/>
      <c r="J306" s="193"/>
      <c r="K306" s="193"/>
      <c r="L306" s="193"/>
      <c r="M306" s="193"/>
      <c r="N306" s="193"/>
      <c r="O306" s="193"/>
      <c r="P306" s="193"/>
      <c r="Q306" s="191"/>
      <c r="R306" s="193"/>
      <c r="S306" s="193"/>
      <c r="T306" s="193"/>
      <c r="U306" s="193"/>
      <c r="V306" s="193"/>
      <c r="W306" s="193"/>
      <c r="X306" s="193"/>
      <c r="Y306" s="193"/>
    </row>
    <row r="307">
      <c r="A307" s="243"/>
      <c r="B307" s="243" t="s">
        <v>360</v>
      </c>
      <c r="C307" s="261"/>
      <c r="D307" s="190" t="s">
        <v>7</v>
      </c>
      <c r="E307" s="190" t="s">
        <v>167</v>
      </c>
      <c r="F307" s="191"/>
      <c r="G307" s="193"/>
      <c r="H307" s="191"/>
      <c r="I307" s="193"/>
      <c r="J307" s="193"/>
      <c r="K307" s="193"/>
      <c r="L307" s="193"/>
      <c r="M307" s="193"/>
      <c r="N307" s="193"/>
      <c r="O307" s="193"/>
      <c r="P307" s="193"/>
      <c r="Q307" s="191"/>
      <c r="R307" s="193"/>
      <c r="S307" s="193"/>
      <c r="T307" s="193"/>
      <c r="U307" s="193"/>
      <c r="V307" s="193"/>
      <c r="W307" s="193"/>
      <c r="X307" s="193"/>
      <c r="Y307" s="193"/>
    </row>
    <row r="308">
      <c r="A308" s="243"/>
      <c r="B308" s="243" t="s">
        <v>360</v>
      </c>
      <c r="C308" s="261"/>
      <c r="D308" s="190" t="s">
        <v>7</v>
      </c>
      <c r="E308" s="190" t="s">
        <v>20</v>
      </c>
      <c r="F308" s="191"/>
      <c r="G308" s="193"/>
      <c r="H308" s="191"/>
      <c r="I308" s="193"/>
      <c r="J308" s="193"/>
      <c r="K308" s="193"/>
      <c r="L308" s="193"/>
      <c r="M308" s="193"/>
      <c r="N308" s="193"/>
      <c r="O308" s="193"/>
      <c r="P308" s="193"/>
      <c r="Q308" s="191"/>
      <c r="R308" s="193"/>
      <c r="S308" s="193"/>
      <c r="T308" s="193"/>
      <c r="U308" s="193"/>
      <c r="V308" s="193"/>
      <c r="W308" s="193"/>
      <c r="X308" s="193"/>
      <c r="Y308" s="193"/>
    </row>
    <row r="309">
      <c r="A309" s="243">
        <v>151.0</v>
      </c>
      <c r="B309" s="243" t="s">
        <v>361</v>
      </c>
      <c r="C309" s="244" t="s">
        <v>362</v>
      </c>
      <c r="D309" s="243" t="s">
        <v>4</v>
      </c>
      <c r="E309" s="190" t="s">
        <v>21</v>
      </c>
      <c r="F309" s="192">
        <v>0.0</v>
      </c>
      <c r="G309" s="193"/>
      <c r="H309" s="191">
        <v>0.0</v>
      </c>
      <c r="I309" s="193"/>
      <c r="J309" s="193"/>
      <c r="K309" s="193"/>
      <c r="L309" s="193"/>
      <c r="M309" s="193"/>
      <c r="N309" s="193"/>
      <c r="O309" s="193"/>
      <c r="P309" s="193"/>
      <c r="Q309" s="191">
        <v>0.0</v>
      </c>
      <c r="R309" s="193"/>
      <c r="S309" s="193"/>
      <c r="T309" s="193"/>
      <c r="U309" s="193"/>
      <c r="V309" s="193"/>
      <c r="W309" s="193"/>
      <c r="X309" s="193"/>
      <c r="Y309" s="193"/>
    </row>
    <row r="310">
      <c r="A310" s="243"/>
      <c r="B310" s="243" t="s">
        <v>361</v>
      </c>
      <c r="C310" s="244" t="s">
        <v>362</v>
      </c>
      <c r="D310" s="190" t="s">
        <v>4</v>
      </c>
      <c r="E310" s="190" t="s">
        <v>13</v>
      </c>
      <c r="F310" s="191"/>
      <c r="G310" s="193"/>
      <c r="H310" s="191"/>
      <c r="I310" s="193"/>
      <c r="J310" s="193"/>
      <c r="K310" s="193"/>
      <c r="L310" s="193"/>
      <c r="M310" s="193"/>
      <c r="N310" s="193"/>
      <c r="O310" s="193"/>
      <c r="P310" s="193"/>
      <c r="Q310" s="191"/>
      <c r="R310" s="193"/>
      <c r="S310" s="193"/>
      <c r="T310" s="193"/>
      <c r="U310" s="193"/>
      <c r="V310" s="193"/>
      <c r="W310" s="193"/>
      <c r="X310" s="193"/>
      <c r="Y310" s="193"/>
    </row>
    <row r="311">
      <c r="A311" s="243"/>
      <c r="B311" s="243" t="s">
        <v>361</v>
      </c>
      <c r="C311" s="244" t="s">
        <v>362</v>
      </c>
      <c r="D311" s="190" t="s">
        <v>4</v>
      </c>
      <c r="E311" s="190" t="s">
        <v>14</v>
      </c>
      <c r="F311" s="191"/>
      <c r="G311" s="193"/>
      <c r="H311" s="191"/>
      <c r="I311" s="193"/>
      <c r="J311" s="193"/>
      <c r="K311" s="193"/>
      <c r="L311" s="193"/>
      <c r="M311" s="193"/>
      <c r="N311" s="193"/>
      <c r="O311" s="193"/>
      <c r="P311" s="193"/>
      <c r="Q311" s="191"/>
      <c r="R311" s="193"/>
      <c r="S311" s="193"/>
      <c r="T311" s="193"/>
      <c r="U311" s="193"/>
      <c r="V311" s="193"/>
      <c r="W311" s="193"/>
      <c r="X311" s="193"/>
      <c r="Y311" s="193"/>
    </row>
    <row r="312">
      <c r="A312" s="243"/>
      <c r="B312" s="243" t="s">
        <v>361</v>
      </c>
      <c r="C312" s="244" t="s">
        <v>362</v>
      </c>
      <c r="D312" s="190" t="s">
        <v>4</v>
      </c>
      <c r="E312" s="190" t="s">
        <v>15</v>
      </c>
      <c r="F312" s="191"/>
      <c r="G312" s="193"/>
      <c r="H312" s="191"/>
      <c r="I312" s="193"/>
      <c r="J312" s="193"/>
      <c r="K312" s="193"/>
      <c r="L312" s="193"/>
      <c r="M312" s="193"/>
      <c r="N312" s="193"/>
      <c r="O312" s="193"/>
      <c r="P312" s="193"/>
      <c r="Q312" s="191"/>
      <c r="R312" s="193"/>
      <c r="S312" s="193"/>
      <c r="T312" s="193"/>
      <c r="U312" s="193"/>
      <c r="V312" s="193"/>
      <c r="W312" s="193"/>
      <c r="X312" s="193"/>
      <c r="Y312" s="193"/>
    </row>
    <row r="313">
      <c r="A313" s="243"/>
      <c r="B313" s="243" t="s">
        <v>361</v>
      </c>
      <c r="C313" s="244" t="s">
        <v>362</v>
      </c>
      <c r="D313" s="190" t="s">
        <v>4</v>
      </c>
      <c r="E313" s="190" t="s">
        <v>16</v>
      </c>
      <c r="F313" s="191"/>
      <c r="G313" s="193"/>
      <c r="H313" s="191"/>
      <c r="I313" s="193"/>
      <c r="J313" s="193"/>
      <c r="K313" s="193"/>
      <c r="L313" s="193"/>
      <c r="M313" s="193"/>
      <c r="N313" s="193"/>
      <c r="O313" s="193"/>
      <c r="P313" s="193"/>
      <c r="Q313" s="191"/>
      <c r="R313" s="193"/>
      <c r="S313" s="193"/>
      <c r="T313" s="193"/>
      <c r="U313" s="193"/>
      <c r="V313" s="193"/>
      <c r="W313" s="193"/>
      <c r="X313" s="193"/>
      <c r="Y313" s="193"/>
    </row>
    <row r="314">
      <c r="A314" s="243"/>
      <c r="B314" s="243" t="s">
        <v>361</v>
      </c>
      <c r="C314" s="244" t="s">
        <v>362</v>
      </c>
      <c r="D314" s="190" t="s">
        <v>4</v>
      </c>
      <c r="E314" s="190" t="s">
        <v>17</v>
      </c>
      <c r="F314" s="191"/>
      <c r="G314" s="193"/>
      <c r="H314" s="191"/>
      <c r="I314" s="193"/>
      <c r="J314" s="193"/>
      <c r="K314" s="193"/>
      <c r="L314" s="193"/>
      <c r="M314" s="193"/>
      <c r="N314" s="193"/>
      <c r="O314" s="193"/>
      <c r="P314" s="193"/>
      <c r="Q314" s="191"/>
      <c r="R314" s="193"/>
      <c r="S314" s="193"/>
      <c r="T314" s="193"/>
      <c r="U314" s="193"/>
      <c r="V314" s="193"/>
      <c r="W314" s="193"/>
      <c r="X314" s="193"/>
      <c r="Y314" s="193"/>
    </row>
    <row r="315">
      <c r="A315" s="243"/>
      <c r="B315" s="243" t="s">
        <v>361</v>
      </c>
      <c r="C315" s="244" t="s">
        <v>362</v>
      </c>
      <c r="D315" s="190" t="s">
        <v>4</v>
      </c>
      <c r="E315" s="190" t="s">
        <v>18</v>
      </c>
      <c r="F315" s="191"/>
      <c r="G315" s="193"/>
      <c r="H315" s="191"/>
      <c r="I315" s="193"/>
      <c r="J315" s="193"/>
      <c r="K315" s="193"/>
      <c r="L315" s="193"/>
      <c r="M315" s="193"/>
      <c r="N315" s="193"/>
      <c r="O315" s="193"/>
      <c r="P315" s="193"/>
      <c r="Q315" s="191"/>
      <c r="R315" s="193"/>
      <c r="S315" s="193"/>
      <c r="T315" s="193"/>
      <c r="U315" s="193"/>
      <c r="V315" s="193"/>
      <c r="W315" s="193"/>
      <c r="X315" s="193"/>
      <c r="Y315" s="193"/>
    </row>
    <row r="316">
      <c r="A316" s="243"/>
      <c r="B316" s="243" t="s">
        <v>361</v>
      </c>
      <c r="C316" s="244" t="s">
        <v>362</v>
      </c>
      <c r="D316" s="190" t="s">
        <v>4</v>
      </c>
      <c r="E316" s="190" t="s">
        <v>19</v>
      </c>
      <c r="F316" s="191"/>
      <c r="G316" s="193"/>
      <c r="H316" s="191"/>
      <c r="I316" s="193"/>
      <c r="J316" s="193"/>
      <c r="K316" s="193"/>
      <c r="L316" s="193"/>
      <c r="M316" s="193"/>
      <c r="N316" s="193"/>
      <c r="O316" s="193"/>
      <c r="P316" s="193"/>
      <c r="Q316" s="191"/>
      <c r="R316" s="193"/>
      <c r="S316" s="193"/>
      <c r="T316" s="193"/>
      <c r="U316" s="193"/>
      <c r="V316" s="193"/>
      <c r="W316" s="193"/>
      <c r="X316" s="193"/>
      <c r="Y316" s="193"/>
    </row>
    <row r="317">
      <c r="A317" s="243"/>
      <c r="B317" s="243" t="s">
        <v>361</v>
      </c>
      <c r="C317" s="244" t="s">
        <v>362</v>
      </c>
      <c r="D317" s="190" t="s">
        <v>4</v>
      </c>
      <c r="E317" s="190" t="s">
        <v>20</v>
      </c>
      <c r="F317" s="191"/>
      <c r="G317" s="193"/>
      <c r="H317" s="191"/>
      <c r="I317" s="193"/>
      <c r="J317" s="193"/>
      <c r="K317" s="193"/>
      <c r="L317" s="193"/>
      <c r="M317" s="193"/>
      <c r="N317" s="193"/>
      <c r="O317" s="193"/>
      <c r="P317" s="193"/>
      <c r="Q317" s="191"/>
      <c r="R317" s="193"/>
      <c r="S317" s="193"/>
      <c r="T317" s="193"/>
      <c r="U317" s="193"/>
      <c r="V317" s="193"/>
      <c r="W317" s="193"/>
      <c r="X317" s="193"/>
      <c r="Y317" s="193"/>
    </row>
    <row r="318">
      <c r="A318" s="243"/>
      <c r="B318" s="243" t="s">
        <v>361</v>
      </c>
      <c r="C318" s="244" t="s">
        <v>362</v>
      </c>
      <c r="D318" s="190" t="s">
        <v>7</v>
      </c>
      <c r="E318" s="190" t="s">
        <v>21</v>
      </c>
      <c r="F318" s="191">
        <v>0.0</v>
      </c>
      <c r="G318" s="193"/>
      <c r="H318" s="191"/>
      <c r="I318" s="193"/>
      <c r="J318" s="193"/>
      <c r="K318" s="193"/>
      <c r="L318" s="193"/>
      <c r="M318" s="193"/>
      <c r="N318" s="193"/>
      <c r="O318" s="193"/>
      <c r="P318" s="193"/>
      <c r="Q318" s="191"/>
      <c r="R318" s="193"/>
      <c r="S318" s="193"/>
      <c r="T318" s="193"/>
      <c r="U318" s="193"/>
      <c r="V318" s="193"/>
      <c r="W318" s="193"/>
      <c r="X318" s="193"/>
      <c r="Y318" s="193"/>
    </row>
    <row r="319">
      <c r="A319" s="243"/>
      <c r="B319" s="243" t="s">
        <v>361</v>
      </c>
      <c r="C319" s="244" t="s">
        <v>362</v>
      </c>
      <c r="D319" s="190" t="s">
        <v>7</v>
      </c>
      <c r="E319" s="190" t="s">
        <v>161</v>
      </c>
      <c r="F319" s="191"/>
      <c r="G319" s="193"/>
      <c r="H319" s="191"/>
      <c r="I319" s="193"/>
      <c r="J319" s="193"/>
      <c r="K319" s="193"/>
      <c r="L319" s="193"/>
      <c r="M319" s="193"/>
      <c r="N319" s="193"/>
      <c r="O319" s="193"/>
      <c r="P319" s="193"/>
      <c r="Q319" s="191"/>
      <c r="R319" s="193"/>
      <c r="S319" s="193"/>
      <c r="T319" s="193"/>
      <c r="U319" s="193"/>
      <c r="V319" s="193"/>
      <c r="W319" s="193"/>
      <c r="X319" s="193"/>
      <c r="Y319" s="193"/>
    </row>
    <row r="320">
      <c r="A320" s="243"/>
      <c r="B320" s="243" t="s">
        <v>361</v>
      </c>
      <c r="C320" s="244" t="s">
        <v>362</v>
      </c>
      <c r="D320" s="190" t="s">
        <v>7</v>
      </c>
      <c r="E320" s="190" t="s">
        <v>162</v>
      </c>
      <c r="F320" s="191"/>
      <c r="G320" s="193"/>
      <c r="H320" s="191"/>
      <c r="I320" s="193"/>
      <c r="J320" s="193"/>
      <c r="K320" s="193"/>
      <c r="L320" s="193"/>
      <c r="M320" s="193"/>
      <c r="N320" s="193"/>
      <c r="O320" s="193"/>
      <c r="P320" s="193"/>
      <c r="Q320" s="191"/>
      <c r="R320" s="193"/>
      <c r="S320" s="193"/>
      <c r="T320" s="193"/>
      <c r="U320" s="193"/>
      <c r="V320" s="193"/>
      <c r="W320" s="193"/>
      <c r="X320" s="193"/>
      <c r="Y320" s="193"/>
    </row>
    <row r="321">
      <c r="A321" s="243"/>
      <c r="B321" s="243" t="s">
        <v>361</v>
      </c>
      <c r="C321" s="244" t="s">
        <v>362</v>
      </c>
      <c r="D321" s="190" t="s">
        <v>7</v>
      </c>
      <c r="E321" s="190" t="s">
        <v>163</v>
      </c>
      <c r="F321" s="191"/>
      <c r="G321" s="193"/>
      <c r="H321" s="191"/>
      <c r="I321" s="193"/>
      <c r="J321" s="193"/>
      <c r="K321" s="193"/>
      <c r="L321" s="193"/>
      <c r="M321" s="193"/>
      <c r="N321" s="193"/>
      <c r="O321" s="193"/>
      <c r="P321" s="193"/>
      <c r="Q321" s="191"/>
      <c r="R321" s="193"/>
      <c r="S321" s="193"/>
      <c r="T321" s="193"/>
      <c r="U321" s="193"/>
      <c r="V321" s="193"/>
      <c r="W321" s="193"/>
      <c r="X321" s="193"/>
      <c r="Y321" s="193"/>
    </row>
    <row r="322">
      <c r="A322" s="243"/>
      <c r="B322" s="243" t="s">
        <v>361</v>
      </c>
      <c r="C322" s="244" t="s">
        <v>362</v>
      </c>
      <c r="D322" s="190" t="s">
        <v>7</v>
      </c>
      <c r="E322" s="190" t="s">
        <v>164</v>
      </c>
      <c r="F322" s="191"/>
      <c r="G322" s="193"/>
      <c r="H322" s="191"/>
      <c r="I322" s="193"/>
      <c r="J322" s="193"/>
      <c r="K322" s="193"/>
      <c r="L322" s="193"/>
      <c r="M322" s="193"/>
      <c r="N322" s="193"/>
      <c r="O322" s="193"/>
      <c r="P322" s="193"/>
      <c r="Q322" s="191"/>
      <c r="R322" s="193"/>
      <c r="S322" s="193"/>
      <c r="T322" s="193"/>
      <c r="U322" s="193"/>
      <c r="V322" s="193"/>
      <c r="W322" s="193"/>
      <c r="X322" s="193"/>
      <c r="Y322" s="193"/>
    </row>
    <row r="323">
      <c r="A323" s="243"/>
      <c r="B323" s="243" t="s">
        <v>361</v>
      </c>
      <c r="C323" s="244" t="s">
        <v>362</v>
      </c>
      <c r="D323" s="190" t="s">
        <v>7</v>
      </c>
      <c r="E323" s="190" t="s">
        <v>165</v>
      </c>
      <c r="F323" s="191"/>
      <c r="G323" s="193"/>
      <c r="H323" s="191"/>
      <c r="I323" s="193"/>
      <c r="J323" s="193"/>
      <c r="K323" s="193"/>
      <c r="L323" s="193"/>
      <c r="M323" s="193"/>
      <c r="N323" s="193"/>
      <c r="O323" s="193"/>
      <c r="P323" s="193"/>
      <c r="Q323" s="191"/>
      <c r="R323" s="193"/>
      <c r="S323" s="193"/>
      <c r="T323" s="193"/>
      <c r="U323" s="193"/>
      <c r="V323" s="193"/>
      <c r="W323" s="193"/>
      <c r="X323" s="193"/>
      <c r="Y323" s="193"/>
    </row>
    <row r="324">
      <c r="A324" s="243"/>
      <c r="B324" s="243" t="s">
        <v>361</v>
      </c>
      <c r="C324" s="244" t="s">
        <v>362</v>
      </c>
      <c r="D324" s="190" t="s">
        <v>7</v>
      </c>
      <c r="E324" s="190" t="s">
        <v>166</v>
      </c>
      <c r="F324" s="191"/>
      <c r="G324" s="193"/>
      <c r="H324" s="191"/>
      <c r="I324" s="193"/>
      <c r="J324" s="193"/>
      <c r="K324" s="193"/>
      <c r="L324" s="193"/>
      <c r="M324" s="193"/>
      <c r="N324" s="193"/>
      <c r="O324" s="193"/>
      <c r="P324" s="193"/>
      <c r="Q324" s="191"/>
      <c r="R324" s="193"/>
      <c r="S324" s="193"/>
      <c r="T324" s="193"/>
      <c r="U324" s="193"/>
      <c r="V324" s="193"/>
      <c r="W324" s="193"/>
      <c r="X324" s="193"/>
      <c r="Y324" s="193"/>
    </row>
    <row r="325">
      <c r="A325" s="243"/>
      <c r="B325" s="243" t="s">
        <v>361</v>
      </c>
      <c r="C325" s="244" t="s">
        <v>362</v>
      </c>
      <c r="D325" s="190" t="s">
        <v>7</v>
      </c>
      <c r="E325" s="190" t="s">
        <v>167</v>
      </c>
      <c r="F325" s="191"/>
      <c r="G325" s="193"/>
      <c r="H325" s="191"/>
      <c r="I325" s="193"/>
      <c r="J325" s="193"/>
      <c r="K325" s="193"/>
      <c r="L325" s="193"/>
      <c r="M325" s="193"/>
      <c r="N325" s="193"/>
      <c r="O325" s="193"/>
      <c r="P325" s="193"/>
      <c r="Q325" s="191"/>
      <c r="R325" s="193"/>
      <c r="S325" s="193"/>
      <c r="T325" s="193"/>
      <c r="U325" s="193"/>
      <c r="V325" s="193"/>
      <c r="W325" s="193"/>
      <c r="X325" s="193"/>
      <c r="Y325" s="193"/>
    </row>
    <row r="326">
      <c r="A326" s="243"/>
      <c r="B326" s="243" t="s">
        <v>361</v>
      </c>
      <c r="C326" s="244" t="s">
        <v>362</v>
      </c>
      <c r="D326" s="190" t="s">
        <v>7</v>
      </c>
      <c r="E326" s="190" t="s">
        <v>20</v>
      </c>
      <c r="F326" s="191"/>
      <c r="G326" s="193"/>
      <c r="H326" s="191"/>
      <c r="I326" s="193"/>
      <c r="J326" s="193"/>
      <c r="K326" s="193"/>
      <c r="L326" s="193"/>
      <c r="M326" s="193"/>
      <c r="N326" s="193"/>
      <c r="O326" s="193"/>
      <c r="P326" s="193"/>
      <c r="Q326" s="191"/>
      <c r="R326" s="193"/>
      <c r="S326" s="193"/>
      <c r="T326" s="193"/>
      <c r="U326" s="193"/>
      <c r="V326" s="193"/>
      <c r="W326" s="193"/>
      <c r="X326" s="193"/>
      <c r="Y326" s="193"/>
    </row>
    <row r="327">
      <c r="A327" s="243">
        <v>152.0</v>
      </c>
      <c r="B327" s="243" t="s">
        <v>363</v>
      </c>
      <c r="C327" s="244" t="s">
        <v>362</v>
      </c>
      <c r="D327" s="243" t="s">
        <v>4</v>
      </c>
      <c r="E327" s="190" t="s">
        <v>21</v>
      </c>
      <c r="F327" s="192">
        <v>511.0</v>
      </c>
      <c r="G327" s="193"/>
      <c r="H327" s="191">
        <v>511.0</v>
      </c>
      <c r="I327" s="193"/>
      <c r="J327" s="193"/>
      <c r="K327" s="193"/>
      <c r="L327" s="193"/>
      <c r="M327" s="193"/>
      <c r="N327" s="193"/>
      <c r="O327" s="193"/>
      <c r="P327" s="193"/>
      <c r="Q327" s="191">
        <v>2683.0</v>
      </c>
      <c r="R327" s="193"/>
      <c r="S327" s="193"/>
      <c r="T327" s="193"/>
      <c r="U327" s="193"/>
      <c r="V327" s="193"/>
      <c r="W327" s="193"/>
      <c r="X327" s="193"/>
      <c r="Y327" s="193"/>
    </row>
    <row r="328">
      <c r="A328" s="243"/>
      <c r="B328" s="243" t="s">
        <v>363</v>
      </c>
      <c r="C328" s="244" t="s">
        <v>362</v>
      </c>
      <c r="D328" s="190" t="s">
        <v>4</v>
      </c>
      <c r="E328" s="190" t="s">
        <v>13</v>
      </c>
      <c r="F328" s="191"/>
      <c r="G328" s="193"/>
      <c r="H328" s="191"/>
      <c r="I328" s="193"/>
      <c r="J328" s="193"/>
      <c r="K328" s="193"/>
      <c r="L328" s="193"/>
      <c r="M328" s="193"/>
      <c r="N328" s="193"/>
      <c r="O328" s="193"/>
      <c r="P328" s="193"/>
      <c r="Q328" s="191"/>
      <c r="R328" s="193"/>
      <c r="S328" s="193"/>
      <c r="T328" s="193"/>
      <c r="U328" s="193"/>
      <c r="V328" s="193"/>
      <c r="W328" s="193"/>
      <c r="X328" s="193"/>
      <c r="Y328" s="193"/>
    </row>
    <row r="329">
      <c r="A329" s="243"/>
      <c r="B329" s="243" t="s">
        <v>363</v>
      </c>
      <c r="C329" s="244" t="s">
        <v>362</v>
      </c>
      <c r="D329" s="190" t="s">
        <v>4</v>
      </c>
      <c r="E329" s="190" t="s">
        <v>14</v>
      </c>
      <c r="F329" s="191"/>
      <c r="G329" s="193"/>
      <c r="H329" s="191"/>
      <c r="I329" s="193"/>
      <c r="J329" s="193"/>
      <c r="K329" s="193"/>
      <c r="L329" s="193"/>
      <c r="M329" s="193"/>
      <c r="N329" s="193"/>
      <c r="O329" s="193"/>
      <c r="P329" s="193"/>
      <c r="Q329" s="191"/>
      <c r="R329" s="193"/>
      <c r="S329" s="193"/>
      <c r="T329" s="193"/>
      <c r="U329" s="193"/>
      <c r="V329" s="193"/>
      <c r="W329" s="193"/>
      <c r="X329" s="193"/>
      <c r="Y329" s="193"/>
    </row>
    <row r="330">
      <c r="A330" s="243"/>
      <c r="B330" s="243" t="s">
        <v>363</v>
      </c>
      <c r="C330" s="244" t="s">
        <v>362</v>
      </c>
      <c r="D330" s="190" t="s">
        <v>4</v>
      </c>
      <c r="E330" s="190" t="s">
        <v>15</v>
      </c>
      <c r="F330" s="191"/>
      <c r="G330" s="193"/>
      <c r="H330" s="191"/>
      <c r="I330" s="193"/>
      <c r="J330" s="193"/>
      <c r="K330" s="193"/>
      <c r="L330" s="193"/>
      <c r="M330" s="193"/>
      <c r="N330" s="193"/>
      <c r="O330" s="193"/>
      <c r="P330" s="193"/>
      <c r="Q330" s="191"/>
      <c r="R330" s="193"/>
      <c r="S330" s="193"/>
      <c r="T330" s="193"/>
      <c r="U330" s="193"/>
      <c r="V330" s="193"/>
      <c r="W330" s="193"/>
      <c r="X330" s="193"/>
      <c r="Y330" s="193"/>
    </row>
    <row r="331">
      <c r="A331" s="243"/>
      <c r="B331" s="243" t="s">
        <v>363</v>
      </c>
      <c r="C331" s="244" t="s">
        <v>362</v>
      </c>
      <c r="D331" s="190" t="s">
        <v>4</v>
      </c>
      <c r="E331" s="190" t="s">
        <v>16</v>
      </c>
      <c r="F331" s="191"/>
      <c r="G331" s="193"/>
      <c r="H331" s="191"/>
      <c r="I331" s="193"/>
      <c r="J331" s="193"/>
      <c r="K331" s="193"/>
      <c r="L331" s="193"/>
      <c r="M331" s="193"/>
      <c r="N331" s="193"/>
      <c r="O331" s="193"/>
      <c r="P331" s="193"/>
      <c r="Q331" s="191"/>
      <c r="R331" s="193"/>
      <c r="S331" s="193"/>
      <c r="T331" s="193"/>
      <c r="U331" s="193"/>
      <c r="V331" s="193"/>
      <c r="W331" s="193"/>
      <c r="X331" s="193"/>
      <c r="Y331" s="193"/>
    </row>
    <row r="332">
      <c r="A332" s="243"/>
      <c r="B332" s="243" t="s">
        <v>363</v>
      </c>
      <c r="C332" s="244" t="s">
        <v>362</v>
      </c>
      <c r="D332" s="190" t="s">
        <v>4</v>
      </c>
      <c r="E332" s="190" t="s">
        <v>17</v>
      </c>
      <c r="F332" s="191"/>
      <c r="G332" s="193"/>
      <c r="H332" s="191"/>
      <c r="I332" s="193"/>
      <c r="J332" s="193"/>
      <c r="K332" s="193"/>
      <c r="L332" s="193"/>
      <c r="M332" s="193"/>
      <c r="N332" s="193"/>
      <c r="O332" s="193"/>
      <c r="P332" s="193"/>
      <c r="Q332" s="191"/>
      <c r="R332" s="193"/>
      <c r="S332" s="193"/>
      <c r="T332" s="193"/>
      <c r="U332" s="193"/>
      <c r="V332" s="193"/>
      <c r="W332" s="193"/>
      <c r="X332" s="193"/>
      <c r="Y332" s="193"/>
    </row>
    <row r="333">
      <c r="A333" s="243"/>
      <c r="B333" s="243" t="s">
        <v>363</v>
      </c>
      <c r="C333" s="244" t="s">
        <v>362</v>
      </c>
      <c r="D333" s="190" t="s">
        <v>4</v>
      </c>
      <c r="E333" s="190" t="s">
        <v>18</v>
      </c>
      <c r="F333" s="191"/>
      <c r="G333" s="193"/>
      <c r="H333" s="191"/>
      <c r="I333" s="193"/>
      <c r="J333" s="193"/>
      <c r="K333" s="193"/>
      <c r="L333" s="193"/>
      <c r="M333" s="193"/>
      <c r="N333" s="193"/>
      <c r="O333" s="193"/>
      <c r="P333" s="193"/>
      <c r="Q333" s="191"/>
      <c r="R333" s="193"/>
      <c r="S333" s="193"/>
      <c r="T333" s="193"/>
      <c r="U333" s="193"/>
      <c r="V333" s="193"/>
      <c r="W333" s="193"/>
      <c r="X333" s="193"/>
      <c r="Y333" s="193"/>
    </row>
    <row r="334">
      <c r="A334" s="243"/>
      <c r="B334" s="243" t="s">
        <v>363</v>
      </c>
      <c r="C334" s="244" t="s">
        <v>362</v>
      </c>
      <c r="D334" s="190" t="s">
        <v>4</v>
      </c>
      <c r="E334" s="190" t="s">
        <v>19</v>
      </c>
      <c r="F334" s="191"/>
      <c r="G334" s="193"/>
      <c r="H334" s="191"/>
      <c r="I334" s="193"/>
      <c r="J334" s="193"/>
      <c r="K334" s="193"/>
      <c r="L334" s="193"/>
      <c r="M334" s="193"/>
      <c r="N334" s="193"/>
      <c r="O334" s="193"/>
      <c r="P334" s="193"/>
      <c r="Q334" s="191"/>
      <c r="R334" s="193"/>
      <c r="S334" s="193"/>
      <c r="T334" s="193"/>
      <c r="U334" s="193"/>
      <c r="V334" s="193"/>
      <c r="W334" s="193"/>
      <c r="X334" s="193"/>
      <c r="Y334" s="193"/>
    </row>
    <row r="335">
      <c r="A335" s="243"/>
      <c r="B335" s="243" t="s">
        <v>363</v>
      </c>
      <c r="C335" s="244" t="s">
        <v>362</v>
      </c>
      <c r="D335" s="190" t="s">
        <v>4</v>
      </c>
      <c r="E335" s="190" t="s">
        <v>20</v>
      </c>
      <c r="F335" s="191"/>
      <c r="G335" s="193"/>
      <c r="H335" s="191"/>
      <c r="I335" s="193"/>
      <c r="J335" s="193"/>
      <c r="K335" s="193"/>
      <c r="L335" s="193"/>
      <c r="M335" s="193"/>
      <c r="N335" s="193"/>
      <c r="O335" s="193"/>
      <c r="P335" s="193"/>
      <c r="Q335" s="191"/>
      <c r="R335" s="193"/>
      <c r="S335" s="193"/>
      <c r="T335" s="193"/>
      <c r="U335" s="193"/>
      <c r="V335" s="193"/>
      <c r="W335" s="193"/>
      <c r="X335" s="193"/>
      <c r="Y335" s="193"/>
    </row>
    <row r="336">
      <c r="A336" s="243"/>
      <c r="B336" s="243" t="s">
        <v>363</v>
      </c>
      <c r="C336" s="244" t="s">
        <v>362</v>
      </c>
      <c r="D336" s="190" t="s">
        <v>7</v>
      </c>
      <c r="E336" s="190" t="s">
        <v>21</v>
      </c>
      <c r="F336" s="191">
        <v>2683.0</v>
      </c>
      <c r="G336" s="193"/>
      <c r="H336" s="191"/>
      <c r="I336" s="193"/>
      <c r="J336" s="193"/>
      <c r="K336" s="193"/>
      <c r="L336" s="193"/>
      <c r="M336" s="193"/>
      <c r="N336" s="193"/>
      <c r="O336" s="193"/>
      <c r="P336" s="193"/>
      <c r="Q336" s="191"/>
      <c r="R336" s="193"/>
      <c r="S336" s="193"/>
      <c r="T336" s="193"/>
      <c r="U336" s="193"/>
      <c r="V336" s="193"/>
      <c r="W336" s="193"/>
      <c r="X336" s="193"/>
      <c r="Y336" s="193"/>
    </row>
    <row r="337">
      <c r="A337" s="243"/>
      <c r="B337" s="243" t="s">
        <v>363</v>
      </c>
      <c r="C337" s="244" t="s">
        <v>362</v>
      </c>
      <c r="D337" s="190" t="s">
        <v>7</v>
      </c>
      <c r="E337" s="190" t="s">
        <v>161</v>
      </c>
      <c r="F337" s="191"/>
      <c r="G337" s="193"/>
      <c r="H337" s="191"/>
      <c r="I337" s="193"/>
      <c r="J337" s="193"/>
      <c r="K337" s="193"/>
      <c r="L337" s="193"/>
      <c r="M337" s="193"/>
      <c r="N337" s="193"/>
      <c r="O337" s="193"/>
      <c r="P337" s="193"/>
      <c r="Q337" s="191"/>
      <c r="R337" s="193"/>
      <c r="S337" s="193"/>
      <c r="T337" s="193"/>
      <c r="U337" s="193"/>
      <c r="V337" s="193"/>
      <c r="W337" s="193"/>
      <c r="X337" s="193"/>
      <c r="Y337" s="193"/>
    </row>
    <row r="338">
      <c r="A338" s="243"/>
      <c r="B338" s="243" t="s">
        <v>363</v>
      </c>
      <c r="C338" s="244" t="s">
        <v>362</v>
      </c>
      <c r="D338" s="190" t="s">
        <v>7</v>
      </c>
      <c r="E338" s="190" t="s">
        <v>162</v>
      </c>
      <c r="F338" s="191"/>
      <c r="G338" s="193"/>
      <c r="H338" s="191"/>
      <c r="I338" s="193"/>
      <c r="J338" s="193"/>
      <c r="K338" s="193"/>
      <c r="L338" s="193"/>
      <c r="M338" s="193"/>
      <c r="N338" s="193"/>
      <c r="O338" s="193"/>
      <c r="P338" s="193"/>
      <c r="Q338" s="191"/>
      <c r="R338" s="193"/>
      <c r="S338" s="193"/>
      <c r="T338" s="193"/>
      <c r="U338" s="193"/>
      <c r="V338" s="193"/>
      <c r="W338" s="193"/>
      <c r="X338" s="193"/>
      <c r="Y338" s="193"/>
    </row>
    <row r="339">
      <c r="A339" s="243"/>
      <c r="B339" s="243" t="s">
        <v>363</v>
      </c>
      <c r="C339" s="244" t="s">
        <v>362</v>
      </c>
      <c r="D339" s="190" t="s">
        <v>7</v>
      </c>
      <c r="E339" s="190" t="s">
        <v>163</v>
      </c>
      <c r="F339" s="191"/>
      <c r="G339" s="193"/>
      <c r="H339" s="191"/>
      <c r="I339" s="193"/>
      <c r="J339" s="193"/>
      <c r="K339" s="193"/>
      <c r="L339" s="193"/>
      <c r="M339" s="193"/>
      <c r="N339" s="193"/>
      <c r="O339" s="193"/>
      <c r="P339" s="193"/>
      <c r="Q339" s="191"/>
      <c r="R339" s="193"/>
      <c r="S339" s="193"/>
      <c r="T339" s="193"/>
      <c r="U339" s="193"/>
      <c r="V339" s="193"/>
      <c r="W339" s="193"/>
      <c r="X339" s="193"/>
      <c r="Y339" s="193"/>
    </row>
    <row r="340">
      <c r="A340" s="243"/>
      <c r="B340" s="243" t="s">
        <v>363</v>
      </c>
      <c r="C340" s="244" t="s">
        <v>362</v>
      </c>
      <c r="D340" s="190" t="s">
        <v>7</v>
      </c>
      <c r="E340" s="190" t="s">
        <v>164</v>
      </c>
      <c r="F340" s="191"/>
      <c r="G340" s="193"/>
      <c r="H340" s="191"/>
      <c r="I340" s="193"/>
      <c r="J340" s="193"/>
      <c r="K340" s="193"/>
      <c r="L340" s="193"/>
      <c r="M340" s="193"/>
      <c r="N340" s="193"/>
      <c r="O340" s="193"/>
      <c r="P340" s="193"/>
      <c r="Q340" s="191"/>
      <c r="R340" s="193"/>
      <c r="S340" s="193"/>
      <c r="T340" s="193"/>
      <c r="U340" s="193"/>
      <c r="V340" s="193"/>
      <c r="W340" s="193"/>
      <c r="X340" s="193"/>
      <c r="Y340" s="193"/>
    </row>
    <row r="341">
      <c r="A341" s="243"/>
      <c r="B341" s="243" t="s">
        <v>363</v>
      </c>
      <c r="C341" s="244" t="s">
        <v>362</v>
      </c>
      <c r="D341" s="190" t="s">
        <v>7</v>
      </c>
      <c r="E341" s="190" t="s">
        <v>165</v>
      </c>
      <c r="F341" s="191"/>
      <c r="G341" s="193"/>
      <c r="H341" s="191"/>
      <c r="I341" s="193"/>
      <c r="J341" s="193"/>
      <c r="K341" s="193"/>
      <c r="L341" s="193"/>
      <c r="M341" s="193"/>
      <c r="N341" s="193"/>
      <c r="O341" s="193"/>
      <c r="P341" s="193"/>
      <c r="Q341" s="191"/>
      <c r="R341" s="193"/>
      <c r="S341" s="193"/>
      <c r="T341" s="193"/>
      <c r="U341" s="193"/>
      <c r="V341" s="193"/>
      <c r="W341" s="193"/>
      <c r="X341" s="193"/>
      <c r="Y341" s="193"/>
    </row>
    <row r="342">
      <c r="A342" s="243"/>
      <c r="B342" s="243" t="s">
        <v>363</v>
      </c>
      <c r="C342" s="244" t="s">
        <v>362</v>
      </c>
      <c r="D342" s="190" t="s">
        <v>7</v>
      </c>
      <c r="E342" s="190" t="s">
        <v>166</v>
      </c>
      <c r="F342" s="191"/>
      <c r="G342" s="193"/>
      <c r="H342" s="191"/>
      <c r="I342" s="193"/>
      <c r="J342" s="193"/>
      <c r="K342" s="193"/>
      <c r="L342" s="193"/>
      <c r="M342" s="193"/>
      <c r="N342" s="193"/>
      <c r="O342" s="193"/>
      <c r="P342" s="193"/>
      <c r="Q342" s="191"/>
      <c r="R342" s="193"/>
      <c r="S342" s="193"/>
      <c r="T342" s="193"/>
      <c r="U342" s="193"/>
      <c r="V342" s="193"/>
      <c r="W342" s="193"/>
      <c r="X342" s="193"/>
      <c r="Y342" s="193"/>
    </row>
    <row r="343">
      <c r="A343" s="243"/>
      <c r="B343" s="243" t="s">
        <v>363</v>
      </c>
      <c r="C343" s="244" t="s">
        <v>362</v>
      </c>
      <c r="D343" s="190" t="s">
        <v>7</v>
      </c>
      <c r="E343" s="190" t="s">
        <v>167</v>
      </c>
      <c r="F343" s="191"/>
      <c r="G343" s="193"/>
      <c r="H343" s="191"/>
      <c r="I343" s="193"/>
      <c r="J343" s="193"/>
      <c r="K343" s="193"/>
      <c r="L343" s="193"/>
      <c r="M343" s="193"/>
      <c r="N343" s="193"/>
      <c r="O343" s="193"/>
      <c r="P343" s="193"/>
      <c r="Q343" s="191"/>
      <c r="R343" s="193"/>
      <c r="S343" s="193"/>
      <c r="T343" s="193"/>
      <c r="U343" s="193"/>
      <c r="V343" s="193"/>
      <c r="W343" s="193"/>
      <c r="X343" s="193"/>
      <c r="Y343" s="193"/>
    </row>
    <row r="344">
      <c r="A344" s="243"/>
      <c r="B344" s="243" t="s">
        <v>363</v>
      </c>
      <c r="C344" s="244" t="s">
        <v>362</v>
      </c>
      <c r="D344" s="190" t="s">
        <v>7</v>
      </c>
      <c r="E344" s="190" t="s">
        <v>20</v>
      </c>
      <c r="F344" s="191"/>
      <c r="G344" s="193"/>
      <c r="H344" s="191"/>
      <c r="I344" s="193"/>
      <c r="J344" s="193"/>
      <c r="K344" s="193"/>
      <c r="L344" s="193"/>
      <c r="M344" s="193"/>
      <c r="N344" s="193"/>
      <c r="O344" s="193"/>
      <c r="P344" s="193"/>
      <c r="Q344" s="191"/>
      <c r="R344" s="193"/>
      <c r="S344" s="193"/>
      <c r="T344" s="193"/>
      <c r="U344" s="193"/>
      <c r="V344" s="193"/>
      <c r="W344" s="193"/>
      <c r="X344" s="193"/>
      <c r="Y344" s="193"/>
    </row>
    <row r="345">
      <c r="A345" s="243">
        <v>153.0</v>
      </c>
      <c r="B345" s="243" t="s">
        <v>364</v>
      </c>
      <c r="C345" s="261"/>
      <c r="D345" s="243" t="s">
        <v>4</v>
      </c>
      <c r="E345" s="190" t="s">
        <v>21</v>
      </c>
      <c r="F345" s="192">
        <v>105.0</v>
      </c>
      <c r="G345" s="193"/>
      <c r="H345" s="191">
        <v>105.0</v>
      </c>
      <c r="I345" s="193"/>
      <c r="J345" s="193"/>
      <c r="K345" s="193"/>
      <c r="L345" s="193"/>
      <c r="M345" s="193"/>
      <c r="N345" s="193"/>
      <c r="O345" s="193"/>
      <c r="P345" s="193"/>
      <c r="Q345" s="191">
        <v>480.0</v>
      </c>
      <c r="R345" s="193"/>
      <c r="S345" s="193"/>
      <c r="T345" s="193"/>
      <c r="U345" s="193"/>
      <c r="V345" s="193"/>
      <c r="W345" s="193"/>
      <c r="X345" s="193"/>
      <c r="Y345" s="193"/>
    </row>
    <row r="346">
      <c r="A346" s="243"/>
      <c r="B346" s="243" t="s">
        <v>364</v>
      </c>
      <c r="C346" s="261"/>
      <c r="D346" s="190" t="s">
        <v>4</v>
      </c>
      <c r="E346" s="190" t="s">
        <v>13</v>
      </c>
      <c r="F346" s="191"/>
      <c r="G346" s="193"/>
      <c r="H346" s="191"/>
      <c r="I346" s="193"/>
      <c r="J346" s="193"/>
      <c r="K346" s="193"/>
      <c r="L346" s="193"/>
      <c r="M346" s="193"/>
      <c r="N346" s="193"/>
      <c r="O346" s="193"/>
      <c r="P346" s="193"/>
      <c r="Q346" s="191"/>
      <c r="R346" s="193"/>
      <c r="S346" s="193"/>
      <c r="T346" s="193"/>
      <c r="U346" s="193"/>
      <c r="V346" s="193"/>
      <c r="W346" s="193"/>
      <c r="X346" s="193"/>
      <c r="Y346" s="193"/>
    </row>
    <row r="347">
      <c r="A347" s="243"/>
      <c r="B347" s="243" t="s">
        <v>364</v>
      </c>
      <c r="C347" s="261"/>
      <c r="D347" s="190" t="s">
        <v>4</v>
      </c>
      <c r="E347" s="190" t="s">
        <v>14</v>
      </c>
      <c r="F347" s="191"/>
      <c r="G347" s="193"/>
      <c r="H347" s="191"/>
      <c r="I347" s="193"/>
      <c r="J347" s="193"/>
      <c r="K347" s="193"/>
      <c r="L347" s="193"/>
      <c r="M347" s="193"/>
      <c r="N347" s="193"/>
      <c r="O347" s="193"/>
      <c r="P347" s="193"/>
      <c r="Q347" s="191"/>
      <c r="R347" s="193"/>
      <c r="S347" s="193"/>
      <c r="T347" s="193"/>
      <c r="U347" s="193"/>
      <c r="V347" s="193"/>
      <c r="W347" s="193"/>
      <c r="X347" s="193"/>
      <c r="Y347" s="193"/>
    </row>
    <row r="348">
      <c r="A348" s="243"/>
      <c r="B348" s="243" t="s">
        <v>364</v>
      </c>
      <c r="C348" s="261"/>
      <c r="D348" s="190" t="s">
        <v>4</v>
      </c>
      <c r="E348" s="190" t="s">
        <v>15</v>
      </c>
      <c r="F348" s="191"/>
      <c r="G348" s="193"/>
      <c r="H348" s="191"/>
      <c r="I348" s="193"/>
      <c r="J348" s="193"/>
      <c r="K348" s="193"/>
      <c r="L348" s="193"/>
      <c r="M348" s="193"/>
      <c r="N348" s="193"/>
      <c r="O348" s="193"/>
      <c r="P348" s="193"/>
      <c r="Q348" s="191"/>
      <c r="R348" s="193"/>
      <c r="S348" s="193"/>
      <c r="T348" s="193"/>
      <c r="U348" s="193"/>
      <c r="V348" s="193"/>
      <c r="W348" s="193"/>
      <c r="X348" s="193"/>
      <c r="Y348" s="193"/>
    </row>
    <row r="349">
      <c r="A349" s="243"/>
      <c r="B349" s="243" t="s">
        <v>364</v>
      </c>
      <c r="C349" s="261"/>
      <c r="D349" s="190" t="s">
        <v>4</v>
      </c>
      <c r="E349" s="190" t="s">
        <v>16</v>
      </c>
      <c r="F349" s="191"/>
      <c r="G349" s="193"/>
      <c r="H349" s="191"/>
      <c r="I349" s="193"/>
      <c r="J349" s="193"/>
      <c r="K349" s="193"/>
      <c r="L349" s="193"/>
      <c r="M349" s="193"/>
      <c r="N349" s="193"/>
      <c r="O349" s="193"/>
      <c r="P349" s="193"/>
      <c r="Q349" s="191"/>
      <c r="R349" s="193"/>
      <c r="S349" s="193"/>
      <c r="T349" s="193"/>
      <c r="U349" s="193"/>
      <c r="V349" s="193"/>
      <c r="W349" s="193"/>
      <c r="X349" s="193"/>
      <c r="Y349" s="193"/>
    </row>
    <row r="350">
      <c r="A350" s="243"/>
      <c r="B350" s="243" t="s">
        <v>364</v>
      </c>
      <c r="C350" s="261"/>
      <c r="D350" s="190" t="s">
        <v>4</v>
      </c>
      <c r="E350" s="190" t="s">
        <v>17</v>
      </c>
      <c r="F350" s="191"/>
      <c r="G350" s="193"/>
      <c r="H350" s="191"/>
      <c r="I350" s="193"/>
      <c r="J350" s="193"/>
      <c r="K350" s="193"/>
      <c r="L350" s="193"/>
      <c r="M350" s="193"/>
      <c r="N350" s="193"/>
      <c r="O350" s="193"/>
      <c r="P350" s="193"/>
      <c r="Q350" s="191"/>
      <c r="R350" s="193"/>
      <c r="S350" s="193"/>
      <c r="T350" s="193"/>
      <c r="U350" s="193"/>
      <c r="V350" s="193"/>
      <c r="W350" s="193"/>
      <c r="X350" s="193"/>
      <c r="Y350" s="193"/>
    </row>
    <row r="351">
      <c r="A351" s="243"/>
      <c r="B351" s="243" t="s">
        <v>364</v>
      </c>
      <c r="C351" s="261"/>
      <c r="D351" s="190" t="s">
        <v>4</v>
      </c>
      <c r="E351" s="190" t="s">
        <v>18</v>
      </c>
      <c r="F351" s="191"/>
      <c r="G351" s="193"/>
      <c r="H351" s="191"/>
      <c r="I351" s="193"/>
      <c r="J351" s="193"/>
      <c r="K351" s="193"/>
      <c r="L351" s="193"/>
      <c r="M351" s="193"/>
      <c r="N351" s="193"/>
      <c r="O351" s="193"/>
      <c r="P351" s="193"/>
      <c r="Q351" s="191"/>
      <c r="R351" s="193"/>
      <c r="S351" s="193"/>
      <c r="T351" s="193"/>
      <c r="U351" s="193"/>
      <c r="V351" s="193"/>
      <c r="W351" s="193"/>
      <c r="X351" s="193"/>
      <c r="Y351" s="193"/>
    </row>
    <row r="352">
      <c r="A352" s="243"/>
      <c r="B352" s="243" t="s">
        <v>364</v>
      </c>
      <c r="C352" s="261"/>
      <c r="D352" s="190" t="s">
        <v>4</v>
      </c>
      <c r="E352" s="190" t="s">
        <v>19</v>
      </c>
      <c r="F352" s="191"/>
      <c r="G352" s="193"/>
      <c r="H352" s="191"/>
      <c r="I352" s="193"/>
      <c r="J352" s="193"/>
      <c r="K352" s="193"/>
      <c r="L352" s="193"/>
      <c r="M352" s="193"/>
      <c r="N352" s="193"/>
      <c r="O352" s="193"/>
      <c r="P352" s="193"/>
      <c r="Q352" s="191"/>
      <c r="R352" s="193"/>
      <c r="S352" s="193"/>
      <c r="T352" s="193"/>
      <c r="U352" s="193"/>
      <c r="V352" s="193"/>
      <c r="W352" s="193"/>
      <c r="X352" s="193"/>
      <c r="Y352" s="193"/>
    </row>
    <row r="353">
      <c r="A353" s="243"/>
      <c r="B353" s="243" t="s">
        <v>364</v>
      </c>
      <c r="C353" s="261"/>
      <c r="D353" s="190" t="s">
        <v>4</v>
      </c>
      <c r="E353" s="190" t="s">
        <v>20</v>
      </c>
      <c r="F353" s="191"/>
      <c r="G353" s="193"/>
      <c r="H353" s="191"/>
      <c r="I353" s="193"/>
      <c r="J353" s="193"/>
      <c r="K353" s="193"/>
      <c r="L353" s="193"/>
      <c r="M353" s="193"/>
      <c r="N353" s="193"/>
      <c r="O353" s="193"/>
      <c r="P353" s="193"/>
      <c r="Q353" s="191"/>
      <c r="R353" s="193"/>
      <c r="S353" s="193"/>
      <c r="T353" s="193"/>
      <c r="U353" s="193"/>
      <c r="V353" s="193"/>
      <c r="W353" s="193"/>
      <c r="X353" s="193"/>
      <c r="Y353" s="193"/>
    </row>
    <row r="354">
      <c r="A354" s="243"/>
      <c r="B354" s="243" t="s">
        <v>364</v>
      </c>
      <c r="C354" s="261"/>
      <c r="D354" s="190" t="s">
        <v>7</v>
      </c>
      <c r="E354" s="190" t="s">
        <v>21</v>
      </c>
      <c r="F354" s="191">
        <v>480.0</v>
      </c>
      <c r="G354" s="193"/>
      <c r="H354" s="191"/>
      <c r="I354" s="193"/>
      <c r="J354" s="193"/>
      <c r="K354" s="193"/>
      <c r="L354" s="193"/>
      <c r="M354" s="193"/>
      <c r="N354" s="193"/>
      <c r="O354" s="193"/>
      <c r="P354" s="193"/>
      <c r="Q354" s="191"/>
      <c r="R354" s="193"/>
      <c r="S354" s="193"/>
      <c r="T354" s="193"/>
      <c r="U354" s="193"/>
      <c r="V354" s="193"/>
      <c r="W354" s="193"/>
      <c r="X354" s="193"/>
      <c r="Y354" s="193"/>
    </row>
    <row r="355">
      <c r="A355" s="243"/>
      <c r="B355" s="243" t="s">
        <v>364</v>
      </c>
      <c r="C355" s="261"/>
      <c r="D355" s="190" t="s">
        <v>7</v>
      </c>
      <c r="E355" s="190" t="s">
        <v>161</v>
      </c>
      <c r="F355" s="191"/>
      <c r="G355" s="193"/>
      <c r="H355" s="191"/>
      <c r="I355" s="193"/>
      <c r="J355" s="193"/>
      <c r="K355" s="193"/>
      <c r="L355" s="193"/>
      <c r="M355" s="193"/>
      <c r="N355" s="193"/>
      <c r="O355" s="193"/>
      <c r="P355" s="193"/>
      <c r="Q355" s="191"/>
      <c r="R355" s="193"/>
      <c r="S355" s="193"/>
      <c r="T355" s="193"/>
      <c r="U355" s="193"/>
      <c r="V355" s="193"/>
      <c r="W355" s="193"/>
      <c r="X355" s="193"/>
      <c r="Y355" s="193"/>
    </row>
    <row r="356">
      <c r="A356" s="243"/>
      <c r="B356" s="243" t="s">
        <v>364</v>
      </c>
      <c r="C356" s="261"/>
      <c r="D356" s="190" t="s">
        <v>7</v>
      </c>
      <c r="E356" s="190" t="s">
        <v>162</v>
      </c>
      <c r="F356" s="191"/>
      <c r="G356" s="193"/>
      <c r="H356" s="191"/>
      <c r="I356" s="193"/>
      <c r="J356" s="193"/>
      <c r="K356" s="193"/>
      <c r="L356" s="193"/>
      <c r="M356" s="193"/>
      <c r="N356" s="193"/>
      <c r="O356" s="193"/>
      <c r="P356" s="193"/>
      <c r="Q356" s="191"/>
      <c r="R356" s="193"/>
      <c r="S356" s="193"/>
      <c r="T356" s="193"/>
      <c r="U356" s="193"/>
      <c r="V356" s="193"/>
      <c r="W356" s="193"/>
      <c r="X356" s="193"/>
      <c r="Y356" s="193"/>
    </row>
    <row r="357">
      <c r="A357" s="243"/>
      <c r="B357" s="243" t="s">
        <v>364</v>
      </c>
      <c r="C357" s="261"/>
      <c r="D357" s="190" t="s">
        <v>7</v>
      </c>
      <c r="E357" s="190" t="s">
        <v>163</v>
      </c>
      <c r="F357" s="191"/>
      <c r="G357" s="193"/>
      <c r="H357" s="191"/>
      <c r="I357" s="193"/>
      <c r="J357" s="193"/>
      <c r="K357" s="193"/>
      <c r="L357" s="193"/>
      <c r="M357" s="193"/>
      <c r="N357" s="193"/>
      <c r="O357" s="193"/>
      <c r="P357" s="193"/>
      <c r="Q357" s="191"/>
      <c r="R357" s="193"/>
      <c r="S357" s="193"/>
      <c r="T357" s="193"/>
      <c r="U357" s="193"/>
      <c r="V357" s="193"/>
      <c r="W357" s="193"/>
      <c r="X357" s="193"/>
      <c r="Y357" s="193"/>
    </row>
    <row r="358">
      <c r="A358" s="243"/>
      <c r="B358" s="243" t="s">
        <v>364</v>
      </c>
      <c r="C358" s="261"/>
      <c r="D358" s="190" t="s">
        <v>7</v>
      </c>
      <c r="E358" s="190" t="s">
        <v>164</v>
      </c>
      <c r="F358" s="191"/>
      <c r="G358" s="193"/>
      <c r="H358" s="191"/>
      <c r="I358" s="193"/>
      <c r="J358" s="193"/>
      <c r="K358" s="193"/>
      <c r="L358" s="193"/>
      <c r="M358" s="193"/>
      <c r="N358" s="193"/>
      <c r="O358" s="193"/>
      <c r="P358" s="193"/>
      <c r="Q358" s="191"/>
      <c r="R358" s="193"/>
      <c r="S358" s="193"/>
      <c r="T358" s="193"/>
      <c r="U358" s="193"/>
      <c r="V358" s="193"/>
      <c r="W358" s="193"/>
      <c r="X358" s="193"/>
      <c r="Y358" s="193"/>
    </row>
    <row r="359">
      <c r="A359" s="243"/>
      <c r="B359" s="243" t="s">
        <v>364</v>
      </c>
      <c r="C359" s="261"/>
      <c r="D359" s="190" t="s">
        <v>7</v>
      </c>
      <c r="E359" s="190" t="s">
        <v>165</v>
      </c>
      <c r="F359" s="191"/>
      <c r="G359" s="193"/>
      <c r="H359" s="191"/>
      <c r="I359" s="193"/>
      <c r="J359" s="193"/>
      <c r="K359" s="193"/>
      <c r="L359" s="193"/>
      <c r="M359" s="193"/>
      <c r="N359" s="193"/>
      <c r="O359" s="193"/>
      <c r="P359" s="193"/>
      <c r="Q359" s="191"/>
      <c r="R359" s="193"/>
      <c r="S359" s="193"/>
      <c r="T359" s="193"/>
      <c r="U359" s="193"/>
      <c r="V359" s="193"/>
      <c r="W359" s="193"/>
      <c r="X359" s="193"/>
      <c r="Y359" s="193"/>
    </row>
    <row r="360">
      <c r="A360" s="243"/>
      <c r="B360" s="243" t="s">
        <v>364</v>
      </c>
      <c r="C360" s="261"/>
      <c r="D360" s="190" t="s">
        <v>7</v>
      </c>
      <c r="E360" s="190" t="s">
        <v>166</v>
      </c>
      <c r="F360" s="191"/>
      <c r="G360" s="193"/>
      <c r="H360" s="191"/>
      <c r="I360" s="193"/>
      <c r="J360" s="193"/>
      <c r="K360" s="193"/>
      <c r="L360" s="193"/>
      <c r="M360" s="193"/>
      <c r="N360" s="193"/>
      <c r="O360" s="193"/>
      <c r="P360" s="193"/>
      <c r="Q360" s="191"/>
      <c r="R360" s="193"/>
      <c r="S360" s="193"/>
      <c r="T360" s="193"/>
      <c r="U360" s="193"/>
      <c r="V360" s="193"/>
      <c r="W360" s="193"/>
      <c r="X360" s="193"/>
      <c r="Y360" s="193"/>
    </row>
    <row r="361">
      <c r="A361" s="243"/>
      <c r="B361" s="243" t="s">
        <v>364</v>
      </c>
      <c r="C361" s="261"/>
      <c r="D361" s="190" t="s">
        <v>7</v>
      </c>
      <c r="E361" s="190" t="s">
        <v>167</v>
      </c>
      <c r="F361" s="191"/>
      <c r="G361" s="193"/>
      <c r="H361" s="191"/>
      <c r="I361" s="193"/>
      <c r="J361" s="193"/>
      <c r="K361" s="193"/>
      <c r="L361" s="193"/>
      <c r="M361" s="193"/>
      <c r="N361" s="193"/>
      <c r="O361" s="193"/>
      <c r="P361" s="193"/>
      <c r="Q361" s="191"/>
      <c r="R361" s="193"/>
      <c r="S361" s="193"/>
      <c r="T361" s="193"/>
      <c r="U361" s="193"/>
      <c r="V361" s="193"/>
      <c r="W361" s="193"/>
      <c r="X361" s="193"/>
      <c r="Y361" s="193"/>
    </row>
    <row r="362">
      <c r="A362" s="243"/>
      <c r="B362" s="243" t="s">
        <v>364</v>
      </c>
      <c r="C362" s="261"/>
      <c r="D362" s="190" t="s">
        <v>7</v>
      </c>
      <c r="E362" s="190" t="s">
        <v>20</v>
      </c>
      <c r="F362" s="191"/>
      <c r="G362" s="193"/>
      <c r="H362" s="191"/>
      <c r="I362" s="193"/>
      <c r="J362" s="193"/>
      <c r="K362" s="193"/>
      <c r="L362" s="193"/>
      <c r="M362" s="193"/>
      <c r="N362" s="193"/>
      <c r="O362" s="193"/>
      <c r="P362" s="193"/>
      <c r="Q362" s="191"/>
      <c r="R362" s="193"/>
      <c r="S362" s="193"/>
      <c r="T362" s="193"/>
      <c r="U362" s="193"/>
      <c r="V362" s="193"/>
      <c r="W362" s="193"/>
      <c r="X362" s="193"/>
      <c r="Y362" s="193"/>
    </row>
    <row r="363">
      <c r="A363" s="243">
        <v>154.0</v>
      </c>
      <c r="B363" s="243" t="s">
        <v>365</v>
      </c>
      <c r="C363" s="261"/>
      <c r="D363" s="243" t="s">
        <v>4</v>
      </c>
      <c r="E363" s="190" t="s">
        <v>21</v>
      </c>
      <c r="F363" s="192">
        <v>25.0</v>
      </c>
      <c r="G363" s="193"/>
      <c r="H363" s="191">
        <v>25.0</v>
      </c>
      <c r="I363" s="193"/>
      <c r="J363" s="193"/>
      <c r="K363" s="193"/>
      <c r="L363" s="193"/>
      <c r="M363" s="193"/>
      <c r="N363" s="193"/>
      <c r="O363" s="193"/>
      <c r="P363" s="193"/>
      <c r="Q363" s="191">
        <v>30.0</v>
      </c>
      <c r="R363" s="193"/>
      <c r="S363" s="193"/>
      <c r="T363" s="193"/>
      <c r="U363" s="193"/>
      <c r="V363" s="193"/>
      <c r="W363" s="193"/>
      <c r="X363" s="193"/>
      <c r="Y363" s="193"/>
    </row>
    <row r="364">
      <c r="A364" s="243"/>
      <c r="B364" s="243" t="s">
        <v>365</v>
      </c>
      <c r="C364" s="263"/>
      <c r="D364" s="190" t="s">
        <v>4</v>
      </c>
      <c r="E364" s="190" t="s">
        <v>13</v>
      </c>
      <c r="F364" s="191"/>
      <c r="G364" s="193"/>
      <c r="H364" s="193"/>
      <c r="I364" s="193"/>
      <c r="J364" s="193"/>
      <c r="K364" s="193"/>
      <c r="L364" s="193"/>
      <c r="M364" s="193"/>
      <c r="N364" s="193"/>
      <c r="O364" s="193"/>
      <c r="P364" s="193"/>
      <c r="Q364" s="191"/>
      <c r="R364" s="193"/>
      <c r="S364" s="193"/>
      <c r="T364" s="193"/>
      <c r="U364" s="193"/>
      <c r="V364" s="193"/>
      <c r="W364" s="193"/>
      <c r="X364" s="193"/>
      <c r="Y364" s="193"/>
    </row>
    <row r="365">
      <c r="A365" s="243"/>
      <c r="B365" s="243" t="s">
        <v>365</v>
      </c>
      <c r="C365" s="263"/>
      <c r="D365" s="190" t="s">
        <v>4</v>
      </c>
      <c r="E365" s="190" t="s">
        <v>14</v>
      </c>
      <c r="F365" s="191"/>
      <c r="G365" s="193"/>
      <c r="H365" s="193"/>
      <c r="I365" s="193"/>
      <c r="J365" s="193"/>
      <c r="K365" s="193"/>
      <c r="L365" s="193"/>
      <c r="M365" s="193"/>
      <c r="N365" s="193"/>
      <c r="O365" s="193"/>
      <c r="P365" s="193"/>
      <c r="Q365" s="191"/>
      <c r="R365" s="193"/>
      <c r="S365" s="193"/>
      <c r="T365" s="193"/>
      <c r="U365" s="193"/>
      <c r="V365" s="193"/>
      <c r="W365" s="193"/>
      <c r="X365" s="193"/>
      <c r="Y365" s="193"/>
    </row>
    <row r="366">
      <c r="A366" s="243"/>
      <c r="B366" s="243" t="s">
        <v>365</v>
      </c>
      <c r="C366" s="263"/>
      <c r="D366" s="190" t="s">
        <v>4</v>
      </c>
      <c r="E366" s="190" t="s">
        <v>15</v>
      </c>
      <c r="F366" s="191"/>
      <c r="G366" s="193"/>
      <c r="H366" s="193"/>
      <c r="I366" s="193"/>
      <c r="J366" s="193"/>
      <c r="K366" s="193"/>
      <c r="L366" s="193"/>
      <c r="M366" s="193"/>
      <c r="N366" s="193"/>
      <c r="O366" s="193"/>
      <c r="P366" s="193"/>
      <c r="Q366" s="191"/>
      <c r="R366" s="193"/>
      <c r="S366" s="193"/>
      <c r="T366" s="193"/>
      <c r="U366" s="193"/>
      <c r="V366" s="193"/>
      <c r="W366" s="193"/>
      <c r="X366" s="193"/>
      <c r="Y366" s="193"/>
    </row>
    <row r="367">
      <c r="A367" s="243"/>
      <c r="B367" s="243" t="s">
        <v>365</v>
      </c>
      <c r="C367" s="263"/>
      <c r="D367" s="190" t="s">
        <v>4</v>
      </c>
      <c r="E367" s="190" t="s">
        <v>16</v>
      </c>
      <c r="F367" s="191"/>
      <c r="G367" s="193"/>
      <c r="H367" s="193"/>
      <c r="I367" s="193"/>
      <c r="J367" s="193"/>
      <c r="K367" s="193"/>
      <c r="L367" s="193"/>
      <c r="M367" s="193"/>
      <c r="N367" s="193"/>
      <c r="O367" s="193"/>
      <c r="P367" s="193"/>
      <c r="Q367" s="191"/>
      <c r="R367" s="193"/>
      <c r="S367" s="193"/>
      <c r="T367" s="193"/>
      <c r="U367" s="193"/>
      <c r="V367" s="193"/>
      <c r="W367" s="193"/>
      <c r="X367" s="193"/>
      <c r="Y367" s="193"/>
    </row>
    <row r="368">
      <c r="A368" s="243"/>
      <c r="B368" s="243" t="s">
        <v>365</v>
      </c>
      <c r="C368" s="263"/>
      <c r="D368" s="190" t="s">
        <v>4</v>
      </c>
      <c r="E368" s="190" t="s">
        <v>17</v>
      </c>
      <c r="F368" s="191"/>
      <c r="G368" s="193"/>
      <c r="H368" s="193"/>
      <c r="I368" s="193"/>
      <c r="J368" s="193"/>
      <c r="K368" s="193"/>
      <c r="L368" s="193"/>
      <c r="M368" s="193"/>
      <c r="N368" s="193"/>
      <c r="O368" s="193"/>
      <c r="P368" s="193"/>
      <c r="Q368" s="191"/>
      <c r="R368" s="193"/>
      <c r="S368" s="193"/>
      <c r="T368" s="193"/>
      <c r="U368" s="193"/>
      <c r="V368" s="193"/>
      <c r="W368" s="193"/>
      <c r="X368" s="193"/>
      <c r="Y368" s="193"/>
    </row>
    <row r="369">
      <c r="A369" s="243"/>
      <c r="B369" s="243" t="s">
        <v>365</v>
      </c>
      <c r="C369" s="263"/>
      <c r="D369" s="190" t="s">
        <v>4</v>
      </c>
      <c r="E369" s="190" t="s">
        <v>18</v>
      </c>
      <c r="F369" s="191"/>
      <c r="G369" s="193"/>
      <c r="H369" s="193"/>
      <c r="I369" s="193"/>
      <c r="J369" s="193"/>
      <c r="K369" s="193"/>
      <c r="L369" s="193"/>
      <c r="M369" s="193"/>
      <c r="N369" s="193"/>
      <c r="O369" s="193"/>
      <c r="P369" s="193"/>
      <c r="Q369" s="191"/>
      <c r="R369" s="193"/>
      <c r="S369" s="193"/>
      <c r="T369" s="193"/>
      <c r="U369" s="193"/>
      <c r="V369" s="193"/>
      <c r="W369" s="193"/>
      <c r="X369" s="193"/>
      <c r="Y369" s="193"/>
    </row>
    <row r="370">
      <c r="A370" s="243"/>
      <c r="B370" s="243" t="s">
        <v>365</v>
      </c>
      <c r="C370" s="263"/>
      <c r="D370" s="190" t="s">
        <v>4</v>
      </c>
      <c r="E370" s="190" t="s">
        <v>19</v>
      </c>
      <c r="F370" s="191"/>
      <c r="G370" s="193"/>
      <c r="H370" s="193"/>
      <c r="I370" s="193"/>
      <c r="J370" s="193"/>
      <c r="K370" s="193"/>
      <c r="L370" s="193"/>
      <c r="M370" s="193"/>
      <c r="N370" s="193"/>
      <c r="O370" s="193"/>
      <c r="P370" s="193"/>
      <c r="Q370" s="191"/>
      <c r="R370" s="193"/>
      <c r="S370" s="193"/>
      <c r="T370" s="193"/>
      <c r="U370" s="193"/>
      <c r="V370" s="193"/>
      <c r="W370" s="193"/>
      <c r="X370" s="193"/>
      <c r="Y370" s="193"/>
    </row>
    <row r="371">
      <c r="A371" s="243"/>
      <c r="B371" s="243" t="s">
        <v>365</v>
      </c>
      <c r="C371" s="263"/>
      <c r="D371" s="190" t="s">
        <v>4</v>
      </c>
      <c r="E371" s="190" t="s">
        <v>20</v>
      </c>
      <c r="F371" s="191"/>
      <c r="G371" s="193"/>
      <c r="H371" s="193"/>
      <c r="I371" s="193"/>
      <c r="J371" s="193"/>
      <c r="K371" s="193"/>
      <c r="L371" s="193"/>
      <c r="M371" s="193"/>
      <c r="N371" s="193"/>
      <c r="O371" s="193"/>
      <c r="P371" s="193"/>
      <c r="Q371" s="191"/>
      <c r="R371" s="193"/>
      <c r="S371" s="193"/>
      <c r="T371" s="193"/>
      <c r="U371" s="193"/>
      <c r="V371" s="193"/>
      <c r="W371" s="193"/>
      <c r="X371" s="193"/>
      <c r="Y371" s="193"/>
    </row>
    <row r="372">
      <c r="A372" s="243"/>
      <c r="B372" s="243" t="s">
        <v>365</v>
      </c>
      <c r="C372" s="263"/>
      <c r="D372" s="190" t="s">
        <v>7</v>
      </c>
      <c r="E372" s="190" t="s">
        <v>21</v>
      </c>
      <c r="F372" s="191">
        <v>30.0</v>
      </c>
      <c r="G372" s="193"/>
      <c r="H372" s="193"/>
      <c r="I372" s="193"/>
      <c r="J372" s="193"/>
      <c r="K372" s="193"/>
      <c r="L372" s="193"/>
      <c r="M372" s="193"/>
      <c r="N372" s="193"/>
      <c r="O372" s="193"/>
      <c r="P372" s="193"/>
      <c r="Q372" s="191"/>
      <c r="R372" s="193"/>
      <c r="S372" s="193"/>
      <c r="T372" s="193"/>
      <c r="U372" s="193"/>
      <c r="V372" s="193"/>
      <c r="W372" s="193"/>
      <c r="X372" s="193"/>
      <c r="Y372" s="193"/>
    </row>
    <row r="373">
      <c r="A373" s="243"/>
      <c r="B373" s="243" t="s">
        <v>365</v>
      </c>
      <c r="C373" s="263"/>
      <c r="D373" s="190" t="s">
        <v>7</v>
      </c>
      <c r="E373" s="190" t="s">
        <v>161</v>
      </c>
      <c r="F373" s="191"/>
      <c r="G373" s="193"/>
      <c r="H373" s="193"/>
      <c r="I373" s="193"/>
      <c r="J373" s="193"/>
      <c r="K373" s="193"/>
      <c r="L373" s="193"/>
      <c r="M373" s="193"/>
      <c r="N373" s="193"/>
      <c r="O373" s="193"/>
      <c r="P373" s="193"/>
      <c r="Q373" s="191"/>
      <c r="R373" s="193"/>
      <c r="S373" s="193"/>
      <c r="T373" s="193"/>
      <c r="U373" s="193"/>
      <c r="V373" s="193"/>
      <c r="W373" s="193"/>
      <c r="X373" s="193"/>
      <c r="Y373" s="193"/>
    </row>
    <row r="374">
      <c r="A374" s="243"/>
      <c r="B374" s="243" t="s">
        <v>365</v>
      </c>
      <c r="C374" s="263"/>
      <c r="D374" s="190" t="s">
        <v>7</v>
      </c>
      <c r="E374" s="190" t="s">
        <v>162</v>
      </c>
      <c r="F374" s="191"/>
      <c r="G374" s="193"/>
      <c r="H374" s="193"/>
      <c r="I374" s="193"/>
      <c r="J374" s="193"/>
      <c r="K374" s="193"/>
      <c r="L374" s="193"/>
      <c r="M374" s="193"/>
      <c r="N374" s="193"/>
      <c r="O374" s="193"/>
      <c r="P374" s="193"/>
      <c r="Q374" s="191"/>
      <c r="R374" s="193"/>
      <c r="S374" s="193"/>
      <c r="T374" s="193"/>
      <c r="U374" s="193"/>
      <c r="V374" s="193"/>
      <c r="W374" s="193"/>
      <c r="X374" s="193"/>
      <c r="Y374" s="193"/>
    </row>
    <row r="375">
      <c r="A375" s="243"/>
      <c r="B375" s="243" t="s">
        <v>365</v>
      </c>
      <c r="C375" s="263"/>
      <c r="D375" s="190" t="s">
        <v>7</v>
      </c>
      <c r="E375" s="190" t="s">
        <v>163</v>
      </c>
      <c r="F375" s="191"/>
      <c r="G375" s="193"/>
      <c r="H375" s="193"/>
      <c r="I375" s="193"/>
      <c r="J375" s="193"/>
      <c r="K375" s="193"/>
      <c r="L375" s="193"/>
      <c r="M375" s="193"/>
      <c r="N375" s="193"/>
      <c r="O375" s="193"/>
      <c r="P375" s="193"/>
      <c r="Q375" s="191"/>
      <c r="R375" s="193"/>
      <c r="S375" s="193"/>
      <c r="T375" s="193"/>
      <c r="U375" s="193"/>
      <c r="V375" s="193"/>
      <c r="W375" s="193"/>
      <c r="X375" s="193"/>
      <c r="Y375" s="193"/>
    </row>
    <row r="376">
      <c r="A376" s="243"/>
      <c r="B376" s="243" t="s">
        <v>365</v>
      </c>
      <c r="C376" s="263"/>
      <c r="D376" s="190" t="s">
        <v>7</v>
      </c>
      <c r="E376" s="190" t="s">
        <v>164</v>
      </c>
      <c r="F376" s="191"/>
      <c r="G376" s="193"/>
      <c r="H376" s="193"/>
      <c r="I376" s="193"/>
      <c r="J376" s="193"/>
      <c r="K376" s="193"/>
      <c r="L376" s="193"/>
      <c r="M376" s="193"/>
      <c r="N376" s="193"/>
      <c r="O376" s="193"/>
      <c r="P376" s="193"/>
      <c r="Q376" s="191"/>
      <c r="R376" s="193"/>
      <c r="S376" s="193"/>
      <c r="T376" s="193"/>
      <c r="U376" s="193"/>
      <c r="V376" s="193"/>
      <c r="W376" s="193"/>
      <c r="X376" s="193"/>
      <c r="Y376" s="193"/>
    </row>
    <row r="377">
      <c r="A377" s="243"/>
      <c r="B377" s="243" t="s">
        <v>365</v>
      </c>
      <c r="C377" s="263"/>
      <c r="D377" s="190" t="s">
        <v>7</v>
      </c>
      <c r="E377" s="190" t="s">
        <v>165</v>
      </c>
      <c r="F377" s="191"/>
      <c r="G377" s="193"/>
      <c r="H377" s="193"/>
      <c r="I377" s="193"/>
      <c r="J377" s="193"/>
      <c r="K377" s="193"/>
      <c r="L377" s="193"/>
      <c r="M377" s="193"/>
      <c r="N377" s="193"/>
      <c r="O377" s="193"/>
      <c r="P377" s="193"/>
      <c r="Q377" s="191"/>
      <c r="R377" s="193"/>
      <c r="S377" s="193"/>
      <c r="T377" s="193"/>
      <c r="U377" s="193"/>
      <c r="V377" s="193"/>
      <c r="W377" s="193"/>
      <c r="X377" s="193"/>
      <c r="Y377" s="193"/>
    </row>
    <row r="378">
      <c r="A378" s="243"/>
      <c r="B378" s="243" t="s">
        <v>365</v>
      </c>
      <c r="C378" s="263"/>
      <c r="D378" s="190" t="s">
        <v>7</v>
      </c>
      <c r="E378" s="190" t="s">
        <v>166</v>
      </c>
      <c r="F378" s="191"/>
      <c r="G378" s="193"/>
      <c r="H378" s="193"/>
      <c r="I378" s="193"/>
      <c r="J378" s="193"/>
      <c r="K378" s="193"/>
      <c r="L378" s="193"/>
      <c r="M378" s="193"/>
      <c r="N378" s="193"/>
      <c r="O378" s="193"/>
      <c r="P378" s="193"/>
      <c r="Q378" s="191"/>
      <c r="R378" s="193"/>
      <c r="S378" s="193"/>
      <c r="T378" s="193"/>
      <c r="U378" s="193"/>
      <c r="V378" s="193"/>
      <c r="W378" s="193"/>
      <c r="X378" s="193"/>
      <c r="Y378" s="193"/>
    </row>
    <row r="379">
      <c r="A379" s="243"/>
      <c r="B379" s="243" t="s">
        <v>365</v>
      </c>
      <c r="C379" s="263"/>
      <c r="D379" s="190" t="s">
        <v>7</v>
      </c>
      <c r="E379" s="190" t="s">
        <v>167</v>
      </c>
      <c r="F379" s="191"/>
      <c r="G379" s="193"/>
      <c r="H379" s="193"/>
      <c r="I379" s="193"/>
      <c r="J379" s="193"/>
      <c r="K379" s="193"/>
      <c r="L379" s="193"/>
      <c r="M379" s="193"/>
      <c r="N379" s="193"/>
      <c r="O379" s="193"/>
      <c r="P379" s="193"/>
      <c r="Q379" s="191"/>
      <c r="R379" s="193"/>
      <c r="S379" s="193"/>
      <c r="T379" s="193"/>
      <c r="U379" s="193"/>
      <c r="V379" s="193"/>
      <c r="W379" s="193"/>
      <c r="X379" s="193"/>
      <c r="Y379" s="193"/>
    </row>
    <row r="380">
      <c r="A380" s="243"/>
      <c r="B380" s="243" t="s">
        <v>365</v>
      </c>
      <c r="C380" s="263"/>
      <c r="D380" s="190" t="s">
        <v>7</v>
      </c>
      <c r="E380" s="190" t="s">
        <v>20</v>
      </c>
      <c r="F380" s="191"/>
      <c r="G380" s="193"/>
      <c r="H380" s="193"/>
      <c r="I380" s="193"/>
      <c r="J380" s="193"/>
      <c r="K380" s="193"/>
      <c r="L380" s="193"/>
      <c r="M380" s="193"/>
      <c r="N380" s="193"/>
      <c r="O380" s="193"/>
      <c r="P380" s="193"/>
      <c r="Q380" s="191"/>
      <c r="R380" s="193"/>
      <c r="S380" s="193"/>
      <c r="T380" s="193"/>
      <c r="U380" s="193"/>
      <c r="V380" s="193"/>
      <c r="W380" s="193"/>
      <c r="X380" s="193"/>
      <c r="Y380" s="193"/>
    </row>
    <row r="381">
      <c r="A381" s="243">
        <v>155.0</v>
      </c>
      <c r="B381" s="243" t="s">
        <v>366</v>
      </c>
      <c r="C381" s="263"/>
      <c r="D381" s="243" t="s">
        <v>4</v>
      </c>
      <c r="E381" s="190" t="s">
        <v>21</v>
      </c>
      <c r="F381" s="192"/>
      <c r="G381" s="193"/>
      <c r="H381" s="193"/>
      <c r="I381" s="193"/>
      <c r="J381" s="193"/>
      <c r="K381" s="193"/>
      <c r="L381" s="193"/>
      <c r="M381" s="193"/>
      <c r="N381" s="193"/>
      <c r="O381" s="193"/>
      <c r="P381" s="193"/>
      <c r="Q381" s="191">
        <v>1100.0</v>
      </c>
      <c r="R381" s="193"/>
      <c r="S381" s="193"/>
      <c r="T381" s="193"/>
      <c r="U381" s="193"/>
      <c r="V381" s="193"/>
      <c r="W381" s="193"/>
      <c r="X381" s="193"/>
      <c r="Y381" s="193"/>
    </row>
    <row r="382">
      <c r="A382" s="243"/>
      <c r="B382" s="243" t="s">
        <v>366</v>
      </c>
      <c r="C382" s="261"/>
      <c r="D382" s="190" t="s">
        <v>4</v>
      </c>
      <c r="E382" s="190" t="s">
        <v>13</v>
      </c>
      <c r="F382" s="191"/>
      <c r="G382" s="193"/>
      <c r="H382" s="191"/>
      <c r="I382" s="193"/>
      <c r="J382" s="193"/>
      <c r="K382" s="193"/>
      <c r="L382" s="193"/>
      <c r="M382" s="193"/>
      <c r="N382" s="193"/>
      <c r="O382" s="193"/>
      <c r="P382" s="193"/>
      <c r="Q382" s="191"/>
      <c r="R382" s="193"/>
      <c r="S382" s="193"/>
      <c r="T382" s="193"/>
      <c r="U382" s="193"/>
      <c r="V382" s="193"/>
      <c r="W382" s="193"/>
      <c r="X382" s="193"/>
      <c r="Y382" s="193"/>
    </row>
    <row r="383">
      <c r="A383" s="243"/>
      <c r="B383" s="243" t="s">
        <v>366</v>
      </c>
      <c r="C383" s="261"/>
      <c r="D383" s="190" t="s">
        <v>4</v>
      </c>
      <c r="E383" s="190" t="s">
        <v>14</v>
      </c>
      <c r="F383" s="191"/>
      <c r="G383" s="193"/>
      <c r="H383" s="191"/>
      <c r="I383" s="193"/>
      <c r="J383" s="193"/>
      <c r="K383" s="193"/>
      <c r="L383" s="193"/>
      <c r="M383" s="193"/>
      <c r="N383" s="193"/>
      <c r="O383" s="193"/>
      <c r="P383" s="193"/>
      <c r="Q383" s="191"/>
      <c r="R383" s="193"/>
      <c r="S383" s="193"/>
      <c r="T383" s="193"/>
      <c r="U383" s="193"/>
      <c r="V383" s="193"/>
      <c r="W383" s="193"/>
      <c r="X383" s="193"/>
      <c r="Y383" s="193"/>
    </row>
    <row r="384">
      <c r="A384" s="243"/>
      <c r="B384" s="243" t="s">
        <v>366</v>
      </c>
      <c r="C384" s="261"/>
      <c r="D384" s="190" t="s">
        <v>4</v>
      </c>
      <c r="E384" s="190" t="s">
        <v>15</v>
      </c>
      <c r="F384" s="191"/>
      <c r="G384" s="193"/>
      <c r="H384" s="191"/>
      <c r="I384" s="193"/>
      <c r="J384" s="193"/>
      <c r="K384" s="193"/>
      <c r="L384" s="193"/>
      <c r="M384" s="193"/>
      <c r="N384" s="193"/>
      <c r="O384" s="193"/>
      <c r="P384" s="193"/>
      <c r="Q384" s="191"/>
      <c r="R384" s="193"/>
      <c r="S384" s="193"/>
      <c r="T384" s="193"/>
      <c r="U384" s="193"/>
      <c r="V384" s="193"/>
      <c r="W384" s="193"/>
      <c r="X384" s="193"/>
      <c r="Y384" s="193"/>
    </row>
    <row r="385">
      <c r="A385" s="243"/>
      <c r="B385" s="243" t="s">
        <v>366</v>
      </c>
      <c r="C385" s="261"/>
      <c r="D385" s="190" t="s">
        <v>4</v>
      </c>
      <c r="E385" s="190" t="s">
        <v>16</v>
      </c>
      <c r="F385" s="191"/>
      <c r="G385" s="193"/>
      <c r="H385" s="191"/>
      <c r="I385" s="193"/>
      <c r="J385" s="193"/>
      <c r="K385" s="193"/>
      <c r="L385" s="193"/>
      <c r="M385" s="193"/>
      <c r="N385" s="193"/>
      <c r="O385" s="193"/>
      <c r="P385" s="193"/>
      <c r="Q385" s="191"/>
      <c r="R385" s="193"/>
      <c r="S385" s="193"/>
      <c r="T385" s="193"/>
      <c r="U385" s="193"/>
      <c r="V385" s="193"/>
      <c r="W385" s="193"/>
      <c r="X385" s="193"/>
      <c r="Y385" s="193"/>
    </row>
    <row r="386">
      <c r="A386" s="243"/>
      <c r="B386" s="243" t="s">
        <v>366</v>
      </c>
      <c r="C386" s="261"/>
      <c r="D386" s="190" t="s">
        <v>4</v>
      </c>
      <c r="E386" s="190" t="s">
        <v>17</v>
      </c>
      <c r="F386" s="191"/>
      <c r="G386" s="193"/>
      <c r="H386" s="191"/>
      <c r="I386" s="193"/>
      <c r="J386" s="193"/>
      <c r="K386" s="193"/>
      <c r="L386" s="193"/>
      <c r="M386" s="193"/>
      <c r="N386" s="193"/>
      <c r="O386" s="193"/>
      <c r="P386" s="193"/>
      <c r="Q386" s="191"/>
      <c r="R386" s="193"/>
      <c r="S386" s="193"/>
      <c r="T386" s="193"/>
      <c r="U386" s="193"/>
      <c r="V386" s="193"/>
      <c r="W386" s="193"/>
      <c r="X386" s="193"/>
      <c r="Y386" s="193"/>
    </row>
    <row r="387">
      <c r="A387" s="243"/>
      <c r="B387" s="243" t="s">
        <v>366</v>
      </c>
      <c r="C387" s="261"/>
      <c r="D387" s="190" t="s">
        <v>4</v>
      </c>
      <c r="E387" s="190" t="s">
        <v>18</v>
      </c>
      <c r="F387" s="191"/>
      <c r="G387" s="193"/>
      <c r="H387" s="191"/>
      <c r="I387" s="193"/>
      <c r="J387" s="193"/>
      <c r="K387" s="193"/>
      <c r="L387" s="193"/>
      <c r="M387" s="193"/>
      <c r="N387" s="193"/>
      <c r="O387" s="193"/>
      <c r="P387" s="193"/>
      <c r="Q387" s="191"/>
      <c r="R387" s="193"/>
      <c r="S387" s="193"/>
      <c r="T387" s="193"/>
      <c r="U387" s="193"/>
      <c r="V387" s="193"/>
      <c r="W387" s="193"/>
      <c r="X387" s="193"/>
      <c r="Y387" s="193"/>
    </row>
    <row r="388">
      <c r="A388" s="243"/>
      <c r="B388" s="243" t="s">
        <v>366</v>
      </c>
      <c r="C388" s="261"/>
      <c r="D388" s="190" t="s">
        <v>4</v>
      </c>
      <c r="E388" s="190" t="s">
        <v>19</v>
      </c>
      <c r="F388" s="191"/>
      <c r="G388" s="193"/>
      <c r="H388" s="191"/>
      <c r="I388" s="193"/>
      <c r="J388" s="193"/>
      <c r="K388" s="193"/>
      <c r="L388" s="193"/>
      <c r="M388" s="193"/>
      <c r="N388" s="193"/>
      <c r="O388" s="193"/>
      <c r="P388" s="193"/>
      <c r="Q388" s="191"/>
      <c r="R388" s="193"/>
      <c r="S388" s="193"/>
      <c r="T388" s="193"/>
      <c r="U388" s="193"/>
      <c r="V388" s="193"/>
      <c r="W388" s="193"/>
      <c r="X388" s="193"/>
      <c r="Y388" s="193"/>
    </row>
    <row r="389">
      <c r="A389" s="243"/>
      <c r="B389" s="243" t="s">
        <v>366</v>
      </c>
      <c r="C389" s="261"/>
      <c r="D389" s="190" t="s">
        <v>4</v>
      </c>
      <c r="E389" s="190" t="s">
        <v>20</v>
      </c>
      <c r="F389" s="191"/>
      <c r="G389" s="193"/>
      <c r="H389" s="191"/>
      <c r="I389" s="193"/>
      <c r="J389" s="193"/>
      <c r="K389" s="193"/>
      <c r="L389" s="193"/>
      <c r="M389" s="193"/>
      <c r="N389" s="193"/>
      <c r="O389" s="193"/>
      <c r="P389" s="193"/>
      <c r="Q389" s="191"/>
      <c r="R389" s="193"/>
      <c r="S389" s="193"/>
      <c r="T389" s="193"/>
      <c r="U389" s="193"/>
      <c r="V389" s="193"/>
      <c r="W389" s="193"/>
      <c r="X389" s="193"/>
      <c r="Y389" s="193"/>
    </row>
    <row r="390">
      <c r="A390" s="243"/>
      <c r="B390" s="243" t="s">
        <v>366</v>
      </c>
      <c r="C390" s="261"/>
      <c r="D390" s="190" t="s">
        <v>7</v>
      </c>
      <c r="E390" s="190" t="s">
        <v>21</v>
      </c>
      <c r="F390" s="191">
        <v>1100.0</v>
      </c>
      <c r="G390" s="193"/>
      <c r="H390" s="191"/>
      <c r="I390" s="193"/>
      <c r="J390" s="193"/>
      <c r="K390" s="193"/>
      <c r="L390" s="193"/>
      <c r="M390" s="193"/>
      <c r="N390" s="193"/>
      <c r="O390" s="193"/>
      <c r="P390" s="193"/>
      <c r="Q390" s="191"/>
      <c r="R390" s="193"/>
      <c r="S390" s="193"/>
      <c r="T390" s="193"/>
      <c r="U390" s="193"/>
      <c r="V390" s="193"/>
      <c r="W390" s="193"/>
      <c r="X390" s="193"/>
      <c r="Y390" s="193"/>
    </row>
    <row r="391">
      <c r="A391" s="243"/>
      <c r="B391" s="243" t="s">
        <v>366</v>
      </c>
      <c r="C391" s="261"/>
      <c r="D391" s="190" t="s">
        <v>7</v>
      </c>
      <c r="E391" s="190" t="s">
        <v>161</v>
      </c>
      <c r="F391" s="191"/>
      <c r="G391" s="193"/>
      <c r="H391" s="191"/>
      <c r="I391" s="193"/>
      <c r="J391" s="193"/>
      <c r="K391" s="193"/>
      <c r="L391" s="193"/>
      <c r="M391" s="193"/>
      <c r="N391" s="193"/>
      <c r="O391" s="193"/>
      <c r="P391" s="193"/>
      <c r="Q391" s="191"/>
      <c r="R391" s="193"/>
      <c r="S391" s="193"/>
      <c r="T391" s="193"/>
      <c r="U391" s="193"/>
      <c r="V391" s="193"/>
      <c r="W391" s="193"/>
      <c r="X391" s="193"/>
      <c r="Y391" s="193"/>
    </row>
    <row r="392">
      <c r="A392" s="243"/>
      <c r="B392" s="243" t="s">
        <v>366</v>
      </c>
      <c r="C392" s="261"/>
      <c r="D392" s="190" t="s">
        <v>7</v>
      </c>
      <c r="E392" s="190" t="s">
        <v>162</v>
      </c>
      <c r="F392" s="191"/>
      <c r="G392" s="193"/>
      <c r="H392" s="191"/>
      <c r="I392" s="193"/>
      <c r="J392" s="193"/>
      <c r="K392" s="193"/>
      <c r="L392" s="193"/>
      <c r="M392" s="193"/>
      <c r="N392" s="193"/>
      <c r="O392" s="193"/>
      <c r="P392" s="193"/>
      <c r="Q392" s="191"/>
      <c r="R392" s="193"/>
      <c r="S392" s="193"/>
      <c r="T392" s="193"/>
      <c r="U392" s="193"/>
      <c r="V392" s="193"/>
      <c r="W392" s="193"/>
      <c r="X392" s="193"/>
      <c r="Y392" s="193"/>
    </row>
    <row r="393">
      <c r="A393" s="243"/>
      <c r="B393" s="243" t="s">
        <v>366</v>
      </c>
      <c r="C393" s="261"/>
      <c r="D393" s="190" t="s">
        <v>7</v>
      </c>
      <c r="E393" s="190" t="s">
        <v>163</v>
      </c>
      <c r="F393" s="191"/>
      <c r="G393" s="193"/>
      <c r="H393" s="191"/>
      <c r="I393" s="193"/>
      <c r="J393" s="193"/>
      <c r="K393" s="193"/>
      <c r="L393" s="193"/>
      <c r="M393" s="193"/>
      <c r="N393" s="193"/>
      <c r="O393" s="193"/>
      <c r="P393" s="193"/>
      <c r="Q393" s="191"/>
      <c r="R393" s="193"/>
      <c r="S393" s="193"/>
      <c r="T393" s="193"/>
      <c r="U393" s="193"/>
      <c r="V393" s="193"/>
      <c r="W393" s="193"/>
      <c r="X393" s="193"/>
      <c r="Y393" s="193"/>
    </row>
    <row r="394">
      <c r="A394" s="243"/>
      <c r="B394" s="243" t="s">
        <v>366</v>
      </c>
      <c r="C394" s="261"/>
      <c r="D394" s="190" t="s">
        <v>7</v>
      </c>
      <c r="E394" s="190" t="s">
        <v>164</v>
      </c>
      <c r="F394" s="191"/>
      <c r="G394" s="193"/>
      <c r="H394" s="191"/>
      <c r="I394" s="193"/>
      <c r="J394" s="193"/>
      <c r="K394" s="193"/>
      <c r="L394" s="193"/>
      <c r="M394" s="193"/>
      <c r="N394" s="193"/>
      <c r="O394" s="193"/>
      <c r="P394" s="193"/>
      <c r="Q394" s="191"/>
      <c r="R394" s="193"/>
      <c r="S394" s="193"/>
      <c r="T394" s="193"/>
      <c r="U394" s="193"/>
      <c r="V394" s="193"/>
      <c r="W394" s="193"/>
      <c r="X394" s="193"/>
      <c r="Y394" s="193"/>
    </row>
    <row r="395">
      <c r="A395" s="243"/>
      <c r="B395" s="243" t="s">
        <v>366</v>
      </c>
      <c r="C395" s="261"/>
      <c r="D395" s="190" t="s">
        <v>7</v>
      </c>
      <c r="E395" s="190" t="s">
        <v>165</v>
      </c>
      <c r="F395" s="191"/>
      <c r="G395" s="193"/>
      <c r="H395" s="191"/>
      <c r="I395" s="193"/>
      <c r="J395" s="193"/>
      <c r="K395" s="193"/>
      <c r="L395" s="193"/>
      <c r="M395" s="193"/>
      <c r="N395" s="193"/>
      <c r="O395" s="193"/>
      <c r="P395" s="193"/>
      <c r="Q395" s="191"/>
      <c r="R395" s="193"/>
      <c r="S395" s="193"/>
      <c r="T395" s="193"/>
      <c r="U395" s="193"/>
      <c r="V395" s="193"/>
      <c r="W395" s="193"/>
      <c r="X395" s="193"/>
      <c r="Y395" s="193"/>
    </row>
    <row r="396">
      <c r="A396" s="243"/>
      <c r="B396" s="243" t="s">
        <v>366</v>
      </c>
      <c r="C396" s="261"/>
      <c r="D396" s="190" t="s">
        <v>7</v>
      </c>
      <c r="E396" s="190" t="s">
        <v>166</v>
      </c>
      <c r="F396" s="191"/>
      <c r="G396" s="193"/>
      <c r="H396" s="191"/>
      <c r="I396" s="193"/>
      <c r="J396" s="193"/>
      <c r="K396" s="193"/>
      <c r="L396" s="193"/>
      <c r="M396" s="193"/>
      <c r="N396" s="193"/>
      <c r="O396" s="193"/>
      <c r="P396" s="193"/>
      <c r="Q396" s="191"/>
      <c r="R396" s="193"/>
      <c r="S396" s="193"/>
      <c r="T396" s="193"/>
      <c r="U396" s="193"/>
      <c r="V396" s="193"/>
      <c r="W396" s="193"/>
      <c r="X396" s="193"/>
      <c r="Y396" s="193"/>
    </row>
    <row r="397">
      <c r="A397" s="243"/>
      <c r="B397" s="243" t="s">
        <v>366</v>
      </c>
      <c r="C397" s="261"/>
      <c r="D397" s="190" t="s">
        <v>7</v>
      </c>
      <c r="E397" s="190" t="s">
        <v>167</v>
      </c>
      <c r="F397" s="191"/>
      <c r="G397" s="193"/>
      <c r="H397" s="191"/>
      <c r="I397" s="193"/>
      <c r="J397" s="193"/>
      <c r="K397" s="193"/>
      <c r="L397" s="193"/>
      <c r="M397" s="193"/>
      <c r="N397" s="193"/>
      <c r="O397" s="193"/>
      <c r="P397" s="193"/>
      <c r="Q397" s="191"/>
      <c r="R397" s="193"/>
      <c r="S397" s="193"/>
      <c r="T397" s="193"/>
      <c r="U397" s="193"/>
      <c r="V397" s="193"/>
      <c r="W397" s="193"/>
      <c r="X397" s="193"/>
      <c r="Y397" s="193"/>
    </row>
    <row r="398">
      <c r="A398" s="243"/>
      <c r="B398" s="243" t="s">
        <v>366</v>
      </c>
      <c r="C398" s="261"/>
      <c r="D398" s="190" t="s">
        <v>7</v>
      </c>
      <c r="E398" s="190" t="s">
        <v>20</v>
      </c>
      <c r="F398" s="191"/>
      <c r="G398" s="193"/>
      <c r="H398" s="191"/>
      <c r="I398" s="193"/>
      <c r="J398" s="193"/>
      <c r="K398" s="193"/>
      <c r="L398" s="193"/>
      <c r="M398" s="193"/>
      <c r="N398" s="193"/>
      <c r="O398" s="193"/>
      <c r="P398" s="193"/>
      <c r="Q398" s="191"/>
      <c r="R398" s="193"/>
      <c r="S398" s="193"/>
      <c r="T398" s="193"/>
      <c r="U398" s="193"/>
      <c r="V398" s="193"/>
      <c r="W398" s="193"/>
      <c r="X398" s="193"/>
      <c r="Y398" s="193"/>
    </row>
    <row r="399">
      <c r="A399" s="243">
        <v>156.0</v>
      </c>
      <c r="B399" s="243" t="s">
        <v>367</v>
      </c>
      <c r="C399" s="261"/>
      <c r="D399" s="243" t="s">
        <v>4</v>
      </c>
      <c r="E399" s="190" t="s">
        <v>21</v>
      </c>
      <c r="F399" s="192">
        <v>293.0</v>
      </c>
      <c r="G399" s="193"/>
      <c r="H399" s="191">
        <v>293.0</v>
      </c>
      <c r="I399" s="193"/>
      <c r="J399" s="193"/>
      <c r="K399" s="193"/>
      <c r="L399" s="193"/>
      <c r="M399" s="193"/>
      <c r="N399" s="193"/>
      <c r="O399" s="193"/>
      <c r="P399" s="193"/>
      <c r="Q399" s="191">
        <v>2330.0</v>
      </c>
      <c r="R399" s="193"/>
      <c r="S399" s="193"/>
      <c r="T399" s="193"/>
      <c r="U399" s="193"/>
      <c r="V399" s="193"/>
      <c r="W399" s="193"/>
      <c r="X399" s="193"/>
      <c r="Y399" s="193"/>
    </row>
    <row r="400">
      <c r="A400" s="243"/>
      <c r="B400" s="243" t="s">
        <v>367</v>
      </c>
      <c r="C400" s="261"/>
      <c r="D400" s="190" t="s">
        <v>4</v>
      </c>
      <c r="E400" s="190" t="s">
        <v>13</v>
      </c>
      <c r="F400" s="191"/>
      <c r="G400" s="193"/>
      <c r="H400" s="191"/>
      <c r="I400" s="193"/>
      <c r="J400" s="193"/>
      <c r="K400" s="193"/>
      <c r="L400" s="193"/>
      <c r="M400" s="193"/>
      <c r="N400" s="193"/>
      <c r="O400" s="193"/>
      <c r="P400" s="193"/>
      <c r="Q400" s="191"/>
      <c r="R400" s="193"/>
      <c r="S400" s="193"/>
      <c r="T400" s="193"/>
      <c r="U400" s="193"/>
      <c r="V400" s="193"/>
      <c r="W400" s="193"/>
      <c r="X400" s="193"/>
      <c r="Y400" s="193"/>
    </row>
    <row r="401">
      <c r="A401" s="243"/>
      <c r="B401" s="243" t="s">
        <v>367</v>
      </c>
      <c r="C401" s="261"/>
      <c r="D401" s="190" t="s">
        <v>4</v>
      </c>
      <c r="E401" s="190" t="s">
        <v>14</v>
      </c>
      <c r="F401" s="191"/>
      <c r="G401" s="193"/>
      <c r="H401" s="191"/>
      <c r="I401" s="193"/>
      <c r="J401" s="193"/>
      <c r="K401" s="193"/>
      <c r="L401" s="193"/>
      <c r="M401" s="193"/>
      <c r="N401" s="193"/>
      <c r="O401" s="193"/>
      <c r="P401" s="193"/>
      <c r="Q401" s="191"/>
      <c r="R401" s="193"/>
      <c r="S401" s="193"/>
      <c r="T401" s="193"/>
      <c r="U401" s="193"/>
      <c r="V401" s="193"/>
      <c r="W401" s="193"/>
      <c r="X401" s="193"/>
      <c r="Y401" s="193"/>
    </row>
    <row r="402">
      <c r="A402" s="243"/>
      <c r="B402" s="243" t="s">
        <v>367</v>
      </c>
      <c r="C402" s="261"/>
      <c r="D402" s="190" t="s">
        <v>4</v>
      </c>
      <c r="E402" s="190" t="s">
        <v>15</v>
      </c>
      <c r="F402" s="191"/>
      <c r="G402" s="193"/>
      <c r="H402" s="191"/>
      <c r="I402" s="193"/>
      <c r="J402" s="193"/>
      <c r="K402" s="193"/>
      <c r="L402" s="193"/>
      <c r="M402" s="193"/>
      <c r="N402" s="193"/>
      <c r="O402" s="193"/>
      <c r="P402" s="193"/>
      <c r="Q402" s="191"/>
      <c r="R402" s="193"/>
      <c r="S402" s="193"/>
      <c r="T402" s="193"/>
      <c r="U402" s="193"/>
      <c r="V402" s="193"/>
      <c r="W402" s="193"/>
      <c r="X402" s="193"/>
      <c r="Y402" s="193"/>
    </row>
    <row r="403">
      <c r="A403" s="243"/>
      <c r="B403" s="243" t="s">
        <v>367</v>
      </c>
      <c r="C403" s="261"/>
      <c r="D403" s="190" t="s">
        <v>4</v>
      </c>
      <c r="E403" s="190" t="s">
        <v>16</v>
      </c>
      <c r="F403" s="191"/>
      <c r="G403" s="193"/>
      <c r="H403" s="191"/>
      <c r="I403" s="193"/>
      <c r="J403" s="193"/>
      <c r="K403" s="193"/>
      <c r="L403" s="193"/>
      <c r="M403" s="193"/>
      <c r="N403" s="193"/>
      <c r="O403" s="193"/>
      <c r="P403" s="193"/>
      <c r="Q403" s="191"/>
      <c r="R403" s="193"/>
      <c r="S403" s="193"/>
      <c r="T403" s="193"/>
      <c r="U403" s="193"/>
      <c r="V403" s="193"/>
      <c r="W403" s="193"/>
      <c r="X403" s="193"/>
      <c r="Y403" s="193"/>
    </row>
    <row r="404">
      <c r="A404" s="243"/>
      <c r="B404" s="243" t="s">
        <v>367</v>
      </c>
      <c r="C404" s="261"/>
      <c r="D404" s="190" t="s">
        <v>4</v>
      </c>
      <c r="E404" s="190" t="s">
        <v>17</v>
      </c>
      <c r="F404" s="191"/>
      <c r="G404" s="193"/>
      <c r="H404" s="191"/>
      <c r="I404" s="193"/>
      <c r="J404" s="193"/>
      <c r="K404" s="193"/>
      <c r="L404" s="193"/>
      <c r="M404" s="193"/>
      <c r="N404" s="193"/>
      <c r="O404" s="193"/>
      <c r="P404" s="193"/>
      <c r="Q404" s="191"/>
      <c r="R404" s="193"/>
      <c r="S404" s="193"/>
      <c r="T404" s="193"/>
      <c r="U404" s="193"/>
      <c r="V404" s="193"/>
      <c r="W404" s="193"/>
      <c r="X404" s="193"/>
      <c r="Y404" s="193"/>
    </row>
    <row r="405">
      <c r="A405" s="243"/>
      <c r="B405" s="243" t="s">
        <v>367</v>
      </c>
      <c r="C405" s="261"/>
      <c r="D405" s="190" t="s">
        <v>4</v>
      </c>
      <c r="E405" s="190" t="s">
        <v>18</v>
      </c>
      <c r="F405" s="191"/>
      <c r="G405" s="193"/>
      <c r="H405" s="191"/>
      <c r="I405" s="193"/>
      <c r="J405" s="193"/>
      <c r="K405" s="193"/>
      <c r="L405" s="193"/>
      <c r="M405" s="193"/>
      <c r="N405" s="193"/>
      <c r="O405" s="193"/>
      <c r="P405" s="193"/>
      <c r="Q405" s="191"/>
      <c r="R405" s="193"/>
      <c r="S405" s="193"/>
      <c r="T405" s="193"/>
      <c r="U405" s="193"/>
      <c r="V405" s="193"/>
      <c r="W405" s="193"/>
      <c r="X405" s="193"/>
      <c r="Y405" s="193"/>
    </row>
    <row r="406">
      <c r="A406" s="243"/>
      <c r="B406" s="243" t="s">
        <v>367</v>
      </c>
      <c r="C406" s="261"/>
      <c r="D406" s="190" t="s">
        <v>4</v>
      </c>
      <c r="E406" s="190" t="s">
        <v>19</v>
      </c>
      <c r="F406" s="191"/>
      <c r="G406" s="193"/>
      <c r="H406" s="191"/>
      <c r="I406" s="193"/>
      <c r="J406" s="193"/>
      <c r="K406" s="193"/>
      <c r="L406" s="193"/>
      <c r="M406" s="193"/>
      <c r="N406" s="193"/>
      <c r="O406" s="193"/>
      <c r="P406" s="193"/>
      <c r="Q406" s="191"/>
      <c r="R406" s="193"/>
      <c r="S406" s="193"/>
      <c r="T406" s="193"/>
      <c r="U406" s="193"/>
      <c r="V406" s="193"/>
      <c r="W406" s="193"/>
      <c r="X406" s="193"/>
      <c r="Y406" s="193"/>
    </row>
    <row r="407">
      <c r="A407" s="243"/>
      <c r="B407" s="243" t="s">
        <v>367</v>
      </c>
      <c r="C407" s="261"/>
      <c r="D407" s="190" t="s">
        <v>4</v>
      </c>
      <c r="E407" s="190" t="s">
        <v>20</v>
      </c>
      <c r="F407" s="191"/>
      <c r="G407" s="193"/>
      <c r="H407" s="191"/>
      <c r="I407" s="193"/>
      <c r="J407" s="193"/>
      <c r="K407" s="193"/>
      <c r="L407" s="193"/>
      <c r="M407" s="193"/>
      <c r="N407" s="193"/>
      <c r="O407" s="193"/>
      <c r="P407" s="193"/>
      <c r="Q407" s="191"/>
      <c r="R407" s="193"/>
      <c r="S407" s="193"/>
      <c r="T407" s="193"/>
      <c r="U407" s="193"/>
      <c r="V407" s="193"/>
      <c r="W407" s="193"/>
      <c r="X407" s="193"/>
      <c r="Y407" s="193"/>
    </row>
    <row r="408">
      <c r="A408" s="243"/>
      <c r="B408" s="243" t="s">
        <v>367</v>
      </c>
      <c r="C408" s="261"/>
      <c r="D408" s="190" t="s">
        <v>7</v>
      </c>
      <c r="E408" s="190" t="s">
        <v>21</v>
      </c>
      <c r="F408" s="191">
        <v>2330.0</v>
      </c>
      <c r="G408" s="193"/>
      <c r="H408" s="191"/>
      <c r="I408" s="193"/>
      <c r="J408" s="193"/>
      <c r="K408" s="193"/>
      <c r="L408" s="193"/>
      <c r="M408" s="193"/>
      <c r="N408" s="193"/>
      <c r="O408" s="193"/>
      <c r="P408" s="193"/>
      <c r="Q408" s="191"/>
      <c r="R408" s="193"/>
      <c r="S408" s="193"/>
      <c r="T408" s="193"/>
      <c r="U408" s="193"/>
      <c r="V408" s="193"/>
      <c r="W408" s="193"/>
      <c r="X408" s="193"/>
      <c r="Y408" s="193"/>
    </row>
    <row r="409">
      <c r="A409" s="243"/>
      <c r="B409" s="243" t="s">
        <v>367</v>
      </c>
      <c r="C409" s="261"/>
      <c r="D409" s="190" t="s">
        <v>7</v>
      </c>
      <c r="E409" s="190" t="s">
        <v>161</v>
      </c>
      <c r="F409" s="191"/>
      <c r="G409" s="193"/>
      <c r="H409" s="191"/>
      <c r="I409" s="193"/>
      <c r="J409" s="193"/>
      <c r="K409" s="193"/>
      <c r="L409" s="193"/>
      <c r="M409" s="193"/>
      <c r="N409" s="193"/>
      <c r="O409" s="193"/>
      <c r="P409" s="193"/>
      <c r="Q409" s="191"/>
      <c r="R409" s="193"/>
      <c r="S409" s="193"/>
      <c r="T409" s="193"/>
      <c r="U409" s="193"/>
      <c r="V409" s="193"/>
      <c r="W409" s="193"/>
      <c r="X409" s="193"/>
      <c r="Y409" s="193"/>
    </row>
    <row r="410">
      <c r="A410" s="243"/>
      <c r="B410" s="243" t="s">
        <v>367</v>
      </c>
      <c r="C410" s="261"/>
      <c r="D410" s="190" t="s">
        <v>7</v>
      </c>
      <c r="E410" s="190" t="s">
        <v>162</v>
      </c>
      <c r="F410" s="191"/>
      <c r="G410" s="193"/>
      <c r="H410" s="191"/>
      <c r="I410" s="193"/>
      <c r="J410" s="193"/>
      <c r="K410" s="193"/>
      <c r="L410" s="193"/>
      <c r="M410" s="193"/>
      <c r="N410" s="193"/>
      <c r="O410" s="193"/>
      <c r="P410" s="193"/>
      <c r="Q410" s="191"/>
      <c r="R410" s="193"/>
      <c r="S410" s="193"/>
      <c r="T410" s="193"/>
      <c r="U410" s="193"/>
      <c r="V410" s="193"/>
      <c r="W410" s="193"/>
      <c r="X410" s="193"/>
      <c r="Y410" s="193"/>
    </row>
    <row r="411">
      <c r="A411" s="243"/>
      <c r="B411" s="243" t="s">
        <v>367</v>
      </c>
      <c r="C411" s="261"/>
      <c r="D411" s="190" t="s">
        <v>7</v>
      </c>
      <c r="E411" s="190" t="s">
        <v>163</v>
      </c>
      <c r="F411" s="191"/>
      <c r="G411" s="193"/>
      <c r="H411" s="191"/>
      <c r="I411" s="193"/>
      <c r="J411" s="193"/>
      <c r="K411" s="193"/>
      <c r="L411" s="193"/>
      <c r="M411" s="193"/>
      <c r="N411" s="193"/>
      <c r="O411" s="193"/>
      <c r="P411" s="193"/>
      <c r="Q411" s="191"/>
      <c r="R411" s="193"/>
      <c r="S411" s="193"/>
      <c r="T411" s="193"/>
      <c r="U411" s="193"/>
      <c r="V411" s="193"/>
      <c r="W411" s="193"/>
      <c r="X411" s="193"/>
      <c r="Y411" s="193"/>
    </row>
    <row r="412">
      <c r="A412" s="243"/>
      <c r="B412" s="243" t="s">
        <v>367</v>
      </c>
      <c r="C412" s="261"/>
      <c r="D412" s="190" t="s">
        <v>7</v>
      </c>
      <c r="E412" s="190" t="s">
        <v>164</v>
      </c>
      <c r="F412" s="191"/>
      <c r="G412" s="193"/>
      <c r="H412" s="191"/>
      <c r="I412" s="193"/>
      <c r="J412" s="193"/>
      <c r="K412" s="193"/>
      <c r="L412" s="193"/>
      <c r="M412" s="193"/>
      <c r="N412" s="193"/>
      <c r="O412" s="193"/>
      <c r="P412" s="193"/>
      <c r="Q412" s="191"/>
      <c r="R412" s="193"/>
      <c r="S412" s="193"/>
      <c r="T412" s="193"/>
      <c r="U412" s="193"/>
      <c r="V412" s="193"/>
      <c r="W412" s="193"/>
      <c r="X412" s="193"/>
      <c r="Y412" s="193"/>
    </row>
    <row r="413">
      <c r="A413" s="243"/>
      <c r="B413" s="243" t="s">
        <v>367</v>
      </c>
      <c r="C413" s="261"/>
      <c r="D413" s="190" t="s">
        <v>7</v>
      </c>
      <c r="E413" s="190" t="s">
        <v>165</v>
      </c>
      <c r="F413" s="191"/>
      <c r="G413" s="193"/>
      <c r="H413" s="191"/>
      <c r="I413" s="193"/>
      <c r="J413" s="193"/>
      <c r="K413" s="193"/>
      <c r="L413" s="193"/>
      <c r="M413" s="193"/>
      <c r="N413" s="193"/>
      <c r="O413" s="193"/>
      <c r="P413" s="193"/>
      <c r="Q413" s="191"/>
      <c r="R413" s="193"/>
      <c r="S413" s="193"/>
      <c r="T413" s="193"/>
      <c r="U413" s="193"/>
      <c r="V413" s="193"/>
      <c r="W413" s="193"/>
      <c r="X413" s="193"/>
      <c r="Y413" s="193"/>
    </row>
    <row r="414">
      <c r="A414" s="243"/>
      <c r="B414" s="243" t="s">
        <v>367</v>
      </c>
      <c r="C414" s="261"/>
      <c r="D414" s="190" t="s">
        <v>7</v>
      </c>
      <c r="E414" s="190" t="s">
        <v>166</v>
      </c>
      <c r="F414" s="191"/>
      <c r="G414" s="193"/>
      <c r="H414" s="191"/>
      <c r="I414" s="193"/>
      <c r="J414" s="193"/>
      <c r="K414" s="193"/>
      <c r="L414" s="193"/>
      <c r="M414" s="193"/>
      <c r="N414" s="193"/>
      <c r="O414" s="193"/>
      <c r="P414" s="193"/>
      <c r="Q414" s="191"/>
      <c r="R414" s="193"/>
      <c r="S414" s="193"/>
      <c r="T414" s="193"/>
      <c r="U414" s="193"/>
      <c r="V414" s="193"/>
      <c r="W414" s="193"/>
      <c r="X414" s="193"/>
      <c r="Y414" s="193"/>
    </row>
    <row r="415">
      <c r="A415" s="243"/>
      <c r="B415" s="243" t="s">
        <v>367</v>
      </c>
      <c r="C415" s="261"/>
      <c r="D415" s="190" t="s">
        <v>7</v>
      </c>
      <c r="E415" s="190" t="s">
        <v>167</v>
      </c>
      <c r="F415" s="191"/>
      <c r="G415" s="193"/>
      <c r="H415" s="191"/>
      <c r="I415" s="193"/>
      <c r="J415" s="193"/>
      <c r="K415" s="193"/>
      <c r="L415" s="193"/>
      <c r="M415" s="193"/>
      <c r="N415" s="193"/>
      <c r="O415" s="193"/>
      <c r="P415" s="193"/>
      <c r="Q415" s="191"/>
      <c r="R415" s="193"/>
      <c r="S415" s="193"/>
      <c r="T415" s="193"/>
      <c r="U415" s="193"/>
      <c r="V415" s="193"/>
      <c r="W415" s="193"/>
      <c r="X415" s="193"/>
      <c r="Y415" s="193"/>
    </row>
    <row r="416">
      <c r="A416" s="243"/>
      <c r="B416" s="243" t="s">
        <v>367</v>
      </c>
      <c r="C416" s="261"/>
      <c r="D416" s="190" t="s">
        <v>7</v>
      </c>
      <c r="E416" s="190" t="s">
        <v>20</v>
      </c>
      <c r="F416" s="191"/>
      <c r="G416" s="193"/>
      <c r="H416" s="191"/>
      <c r="I416" s="193"/>
      <c r="J416" s="193"/>
      <c r="K416" s="193"/>
      <c r="L416" s="193"/>
      <c r="M416" s="193"/>
      <c r="N416" s="193"/>
      <c r="O416" s="193"/>
      <c r="P416" s="193"/>
      <c r="Q416" s="191"/>
      <c r="R416" s="193"/>
      <c r="S416" s="193"/>
      <c r="T416" s="193"/>
      <c r="U416" s="193"/>
      <c r="V416" s="193"/>
      <c r="W416" s="193"/>
      <c r="X416" s="193"/>
      <c r="Y416" s="193"/>
    </row>
    <row r="417">
      <c r="A417" s="243">
        <v>157.0</v>
      </c>
      <c r="B417" s="243" t="s">
        <v>368</v>
      </c>
      <c r="C417" s="261"/>
      <c r="D417" s="243" t="s">
        <v>4</v>
      </c>
      <c r="E417" s="190" t="s">
        <v>21</v>
      </c>
      <c r="F417" s="192">
        <v>270.0</v>
      </c>
      <c r="G417" s="193"/>
      <c r="H417" s="191">
        <v>270.0</v>
      </c>
      <c r="I417" s="193"/>
      <c r="J417" s="193"/>
      <c r="K417" s="193"/>
      <c r="L417" s="193"/>
      <c r="M417" s="193"/>
      <c r="N417" s="193"/>
      <c r="O417" s="193"/>
      <c r="P417" s="193"/>
      <c r="Q417" s="191">
        <v>4040.0</v>
      </c>
      <c r="R417" s="193"/>
      <c r="S417" s="193"/>
      <c r="T417" s="193"/>
      <c r="U417" s="193"/>
      <c r="V417" s="193"/>
      <c r="W417" s="193"/>
      <c r="X417" s="193"/>
      <c r="Y417" s="193"/>
    </row>
    <row r="418">
      <c r="A418" s="243"/>
      <c r="B418" s="243" t="s">
        <v>368</v>
      </c>
      <c r="C418" s="261"/>
      <c r="D418" s="190" t="s">
        <v>4</v>
      </c>
      <c r="E418" s="190" t="s">
        <v>13</v>
      </c>
      <c r="F418" s="191"/>
      <c r="G418" s="193"/>
      <c r="H418" s="191"/>
      <c r="I418" s="193"/>
      <c r="J418" s="193"/>
      <c r="K418" s="193"/>
      <c r="L418" s="193"/>
      <c r="M418" s="193"/>
      <c r="N418" s="193"/>
      <c r="O418" s="193"/>
      <c r="P418" s="193"/>
      <c r="Q418" s="191"/>
      <c r="R418" s="193"/>
      <c r="S418" s="193"/>
      <c r="T418" s="193"/>
      <c r="U418" s="193"/>
      <c r="V418" s="193"/>
      <c r="W418" s="193"/>
      <c r="X418" s="193"/>
      <c r="Y418" s="193"/>
    </row>
    <row r="419">
      <c r="A419" s="243"/>
      <c r="B419" s="243" t="s">
        <v>368</v>
      </c>
      <c r="C419" s="261"/>
      <c r="D419" s="190" t="s">
        <v>4</v>
      </c>
      <c r="E419" s="190" t="s">
        <v>14</v>
      </c>
      <c r="F419" s="191"/>
      <c r="G419" s="193"/>
      <c r="H419" s="191"/>
      <c r="I419" s="193"/>
      <c r="J419" s="193"/>
      <c r="K419" s="193"/>
      <c r="L419" s="193"/>
      <c r="M419" s="193"/>
      <c r="N419" s="193"/>
      <c r="O419" s="193"/>
      <c r="P419" s="193"/>
      <c r="Q419" s="191"/>
      <c r="R419" s="193"/>
      <c r="S419" s="193"/>
      <c r="T419" s="193"/>
      <c r="U419" s="193"/>
      <c r="V419" s="193"/>
      <c r="W419" s="193"/>
      <c r="X419" s="193"/>
      <c r="Y419" s="193"/>
    </row>
    <row r="420">
      <c r="A420" s="243"/>
      <c r="B420" s="243" t="s">
        <v>368</v>
      </c>
      <c r="C420" s="261"/>
      <c r="D420" s="190" t="s">
        <v>4</v>
      </c>
      <c r="E420" s="190" t="s">
        <v>15</v>
      </c>
      <c r="F420" s="191"/>
      <c r="G420" s="193"/>
      <c r="H420" s="191"/>
      <c r="I420" s="193"/>
      <c r="J420" s="193"/>
      <c r="K420" s="193"/>
      <c r="L420" s="193"/>
      <c r="M420" s="193"/>
      <c r="N420" s="193"/>
      <c r="O420" s="193"/>
      <c r="P420" s="193"/>
      <c r="Q420" s="191"/>
      <c r="R420" s="193"/>
      <c r="S420" s="193"/>
      <c r="T420" s="193"/>
      <c r="U420" s="193"/>
      <c r="V420" s="193"/>
      <c r="W420" s="193"/>
      <c r="X420" s="193"/>
      <c r="Y420" s="193"/>
    </row>
    <row r="421">
      <c r="A421" s="243"/>
      <c r="B421" s="243" t="s">
        <v>368</v>
      </c>
      <c r="C421" s="261"/>
      <c r="D421" s="190" t="s">
        <v>4</v>
      </c>
      <c r="E421" s="190" t="s">
        <v>16</v>
      </c>
      <c r="F421" s="191"/>
      <c r="G421" s="193"/>
      <c r="H421" s="191"/>
      <c r="I421" s="193"/>
      <c r="J421" s="193"/>
      <c r="K421" s="193"/>
      <c r="L421" s="193"/>
      <c r="M421" s="193"/>
      <c r="N421" s="193"/>
      <c r="O421" s="193"/>
      <c r="P421" s="193"/>
      <c r="Q421" s="191"/>
      <c r="R421" s="193"/>
      <c r="S421" s="193"/>
      <c r="T421" s="193"/>
      <c r="U421" s="193"/>
      <c r="V421" s="193"/>
      <c r="W421" s="193"/>
      <c r="X421" s="193"/>
      <c r="Y421" s="193"/>
    </row>
    <row r="422">
      <c r="A422" s="243"/>
      <c r="B422" s="243" t="s">
        <v>368</v>
      </c>
      <c r="C422" s="261"/>
      <c r="D422" s="190" t="s">
        <v>4</v>
      </c>
      <c r="E422" s="190" t="s">
        <v>17</v>
      </c>
      <c r="F422" s="191"/>
      <c r="G422" s="193"/>
      <c r="H422" s="191"/>
      <c r="I422" s="193"/>
      <c r="J422" s="193"/>
      <c r="K422" s="193"/>
      <c r="L422" s="193"/>
      <c r="M422" s="193"/>
      <c r="N422" s="193"/>
      <c r="O422" s="193"/>
      <c r="P422" s="193"/>
      <c r="Q422" s="191"/>
      <c r="R422" s="193"/>
      <c r="S422" s="193"/>
      <c r="T422" s="193"/>
      <c r="U422" s="193"/>
      <c r="V422" s="193"/>
      <c r="W422" s="193"/>
      <c r="X422" s="193"/>
      <c r="Y422" s="193"/>
    </row>
    <row r="423">
      <c r="A423" s="243"/>
      <c r="B423" s="243" t="s">
        <v>368</v>
      </c>
      <c r="C423" s="261"/>
      <c r="D423" s="190" t="s">
        <v>4</v>
      </c>
      <c r="E423" s="190" t="s">
        <v>18</v>
      </c>
      <c r="F423" s="191"/>
      <c r="G423" s="193"/>
      <c r="H423" s="191"/>
      <c r="I423" s="193"/>
      <c r="J423" s="193"/>
      <c r="K423" s="193"/>
      <c r="L423" s="193"/>
      <c r="M423" s="193"/>
      <c r="N423" s="193"/>
      <c r="O423" s="193"/>
      <c r="P423" s="193"/>
      <c r="Q423" s="191"/>
      <c r="R423" s="193"/>
      <c r="S423" s="193"/>
      <c r="T423" s="193"/>
      <c r="U423" s="193"/>
      <c r="V423" s="193"/>
      <c r="W423" s="193"/>
      <c r="X423" s="193"/>
      <c r="Y423" s="193"/>
    </row>
    <row r="424">
      <c r="A424" s="243"/>
      <c r="B424" s="243" t="s">
        <v>368</v>
      </c>
      <c r="C424" s="261"/>
      <c r="D424" s="190" t="s">
        <v>4</v>
      </c>
      <c r="E424" s="190" t="s">
        <v>19</v>
      </c>
      <c r="F424" s="191"/>
      <c r="G424" s="193"/>
      <c r="H424" s="191"/>
      <c r="I424" s="193"/>
      <c r="J424" s="193"/>
      <c r="K424" s="193"/>
      <c r="L424" s="193"/>
      <c r="M424" s="193"/>
      <c r="N424" s="193"/>
      <c r="O424" s="193"/>
      <c r="P424" s="193"/>
      <c r="Q424" s="191"/>
      <c r="R424" s="193"/>
      <c r="S424" s="193"/>
      <c r="T424" s="193"/>
      <c r="U424" s="193"/>
      <c r="V424" s="193"/>
      <c r="W424" s="193"/>
      <c r="X424" s="193"/>
      <c r="Y424" s="193"/>
    </row>
    <row r="425">
      <c r="A425" s="243"/>
      <c r="B425" s="243" t="s">
        <v>368</v>
      </c>
      <c r="C425" s="261"/>
      <c r="D425" s="190" t="s">
        <v>4</v>
      </c>
      <c r="E425" s="190" t="s">
        <v>20</v>
      </c>
      <c r="F425" s="191"/>
      <c r="G425" s="193"/>
      <c r="H425" s="191"/>
      <c r="I425" s="193"/>
      <c r="J425" s="193"/>
      <c r="K425" s="193"/>
      <c r="L425" s="193"/>
      <c r="M425" s="193"/>
      <c r="N425" s="193"/>
      <c r="O425" s="193"/>
      <c r="P425" s="193"/>
      <c r="Q425" s="191"/>
      <c r="R425" s="193"/>
      <c r="S425" s="193"/>
      <c r="T425" s="193"/>
      <c r="U425" s="193"/>
      <c r="V425" s="193"/>
      <c r="W425" s="193"/>
      <c r="X425" s="193"/>
      <c r="Y425" s="193"/>
    </row>
    <row r="426">
      <c r="A426" s="243"/>
      <c r="B426" s="243" t="s">
        <v>368</v>
      </c>
      <c r="C426" s="261"/>
      <c r="D426" s="190" t="s">
        <v>7</v>
      </c>
      <c r="E426" s="190" t="s">
        <v>21</v>
      </c>
      <c r="F426" s="191">
        <v>4040.0</v>
      </c>
      <c r="G426" s="193"/>
      <c r="H426" s="191"/>
      <c r="I426" s="193"/>
      <c r="J426" s="193"/>
      <c r="K426" s="193"/>
      <c r="L426" s="193"/>
      <c r="M426" s="193"/>
      <c r="N426" s="193"/>
      <c r="O426" s="193"/>
      <c r="P426" s="193"/>
      <c r="Q426" s="191"/>
      <c r="R426" s="193"/>
      <c r="S426" s="193"/>
      <c r="T426" s="193"/>
      <c r="U426" s="193"/>
      <c r="V426" s="193"/>
      <c r="W426" s="193"/>
      <c r="X426" s="193"/>
      <c r="Y426" s="193"/>
    </row>
    <row r="427">
      <c r="A427" s="243"/>
      <c r="B427" s="243" t="s">
        <v>368</v>
      </c>
      <c r="C427" s="261"/>
      <c r="D427" s="190" t="s">
        <v>7</v>
      </c>
      <c r="E427" s="190" t="s">
        <v>161</v>
      </c>
      <c r="F427" s="191"/>
      <c r="G427" s="193"/>
      <c r="H427" s="191"/>
      <c r="I427" s="193"/>
      <c r="J427" s="193"/>
      <c r="K427" s="193"/>
      <c r="L427" s="193"/>
      <c r="M427" s="193"/>
      <c r="N427" s="193"/>
      <c r="O427" s="193"/>
      <c r="P427" s="193"/>
      <c r="Q427" s="191"/>
      <c r="R427" s="193"/>
      <c r="S427" s="193"/>
      <c r="T427" s="193"/>
      <c r="U427" s="193"/>
      <c r="V427" s="193"/>
      <c r="W427" s="193"/>
      <c r="X427" s="193"/>
      <c r="Y427" s="193"/>
    </row>
    <row r="428">
      <c r="A428" s="243"/>
      <c r="B428" s="243" t="s">
        <v>368</v>
      </c>
      <c r="C428" s="261"/>
      <c r="D428" s="190" t="s">
        <v>7</v>
      </c>
      <c r="E428" s="190" t="s">
        <v>162</v>
      </c>
      <c r="F428" s="191"/>
      <c r="G428" s="193"/>
      <c r="H428" s="191"/>
      <c r="I428" s="193"/>
      <c r="J428" s="193"/>
      <c r="K428" s="193"/>
      <c r="L428" s="193"/>
      <c r="M428" s="193"/>
      <c r="N428" s="193"/>
      <c r="O428" s="193"/>
      <c r="P428" s="193"/>
      <c r="Q428" s="191"/>
      <c r="R428" s="193"/>
      <c r="S428" s="193"/>
      <c r="T428" s="193"/>
      <c r="U428" s="193"/>
      <c r="V428" s="193"/>
      <c r="W428" s="193"/>
      <c r="X428" s="193"/>
      <c r="Y428" s="193"/>
    </row>
    <row r="429">
      <c r="A429" s="243"/>
      <c r="B429" s="243" t="s">
        <v>368</v>
      </c>
      <c r="C429" s="261"/>
      <c r="D429" s="190" t="s">
        <v>7</v>
      </c>
      <c r="E429" s="190" t="s">
        <v>163</v>
      </c>
      <c r="F429" s="191"/>
      <c r="G429" s="193"/>
      <c r="H429" s="191"/>
      <c r="I429" s="193"/>
      <c r="J429" s="193"/>
      <c r="K429" s="193"/>
      <c r="L429" s="193"/>
      <c r="M429" s="193"/>
      <c r="N429" s="193"/>
      <c r="O429" s="193"/>
      <c r="P429" s="193"/>
      <c r="Q429" s="191"/>
      <c r="R429" s="193"/>
      <c r="S429" s="193"/>
      <c r="T429" s="193"/>
      <c r="U429" s="193"/>
      <c r="V429" s="193"/>
      <c r="W429" s="193"/>
      <c r="X429" s="193"/>
      <c r="Y429" s="193"/>
    </row>
    <row r="430">
      <c r="A430" s="243"/>
      <c r="B430" s="243" t="s">
        <v>368</v>
      </c>
      <c r="C430" s="261"/>
      <c r="D430" s="190" t="s">
        <v>7</v>
      </c>
      <c r="E430" s="190" t="s">
        <v>164</v>
      </c>
      <c r="F430" s="191"/>
      <c r="G430" s="193"/>
      <c r="H430" s="191"/>
      <c r="I430" s="193"/>
      <c r="J430" s="193"/>
      <c r="K430" s="193"/>
      <c r="L430" s="193"/>
      <c r="M430" s="193"/>
      <c r="N430" s="193"/>
      <c r="O430" s="193"/>
      <c r="P430" s="193"/>
      <c r="Q430" s="191"/>
      <c r="R430" s="193"/>
      <c r="S430" s="193"/>
      <c r="T430" s="193"/>
      <c r="U430" s="193"/>
      <c r="V430" s="193"/>
      <c r="W430" s="193"/>
      <c r="X430" s="193"/>
      <c r="Y430" s="193"/>
    </row>
    <row r="431">
      <c r="A431" s="243"/>
      <c r="B431" s="243" t="s">
        <v>368</v>
      </c>
      <c r="C431" s="261"/>
      <c r="D431" s="190" t="s">
        <v>7</v>
      </c>
      <c r="E431" s="190" t="s">
        <v>165</v>
      </c>
      <c r="F431" s="191"/>
      <c r="G431" s="193"/>
      <c r="H431" s="191"/>
      <c r="I431" s="193"/>
      <c r="J431" s="193"/>
      <c r="K431" s="193"/>
      <c r="L431" s="193"/>
      <c r="M431" s="193"/>
      <c r="N431" s="193"/>
      <c r="O431" s="193"/>
      <c r="P431" s="193"/>
      <c r="Q431" s="191"/>
      <c r="R431" s="193"/>
      <c r="S431" s="193"/>
      <c r="T431" s="193"/>
      <c r="U431" s="193"/>
      <c r="V431" s="193"/>
      <c r="W431" s="193"/>
      <c r="X431" s="193"/>
      <c r="Y431" s="193"/>
    </row>
    <row r="432">
      <c r="A432" s="243"/>
      <c r="B432" s="243" t="s">
        <v>368</v>
      </c>
      <c r="C432" s="261"/>
      <c r="D432" s="190" t="s">
        <v>7</v>
      </c>
      <c r="E432" s="190" t="s">
        <v>166</v>
      </c>
      <c r="F432" s="191"/>
      <c r="G432" s="193"/>
      <c r="H432" s="191"/>
      <c r="I432" s="193"/>
      <c r="J432" s="193"/>
      <c r="K432" s="193"/>
      <c r="L432" s="193"/>
      <c r="M432" s="193"/>
      <c r="N432" s="193"/>
      <c r="O432" s="193"/>
      <c r="P432" s="193"/>
      <c r="Q432" s="191"/>
      <c r="R432" s="193"/>
      <c r="S432" s="193"/>
      <c r="T432" s="193"/>
      <c r="U432" s="193"/>
      <c r="V432" s="193"/>
      <c r="W432" s="193"/>
      <c r="X432" s="193"/>
      <c r="Y432" s="193"/>
    </row>
    <row r="433">
      <c r="A433" s="243"/>
      <c r="B433" s="243" t="s">
        <v>368</v>
      </c>
      <c r="C433" s="261"/>
      <c r="D433" s="190" t="s">
        <v>7</v>
      </c>
      <c r="E433" s="190" t="s">
        <v>167</v>
      </c>
      <c r="F433" s="191"/>
      <c r="G433" s="193"/>
      <c r="H433" s="191"/>
      <c r="I433" s="193"/>
      <c r="J433" s="193"/>
      <c r="K433" s="193"/>
      <c r="L433" s="193"/>
      <c r="M433" s="193"/>
      <c r="N433" s="193"/>
      <c r="O433" s="193"/>
      <c r="P433" s="193"/>
      <c r="Q433" s="191"/>
      <c r="R433" s="193"/>
      <c r="S433" s="193"/>
      <c r="T433" s="193"/>
      <c r="U433" s="193"/>
      <c r="V433" s="193"/>
      <c r="W433" s="193"/>
      <c r="X433" s="193"/>
      <c r="Y433" s="193"/>
    </row>
    <row r="434">
      <c r="A434" s="243"/>
      <c r="B434" s="243" t="s">
        <v>368</v>
      </c>
      <c r="C434" s="261"/>
      <c r="D434" s="190" t="s">
        <v>7</v>
      </c>
      <c r="E434" s="190" t="s">
        <v>20</v>
      </c>
      <c r="F434" s="191"/>
      <c r="G434" s="193"/>
      <c r="H434" s="191"/>
      <c r="I434" s="193"/>
      <c r="J434" s="193"/>
      <c r="K434" s="193"/>
      <c r="L434" s="193"/>
      <c r="M434" s="193"/>
      <c r="N434" s="193"/>
      <c r="O434" s="193"/>
      <c r="P434" s="193"/>
      <c r="Q434" s="191"/>
      <c r="R434" s="193"/>
      <c r="S434" s="193"/>
      <c r="T434" s="193"/>
      <c r="U434" s="193"/>
      <c r="V434" s="193"/>
      <c r="W434" s="193"/>
      <c r="X434" s="193"/>
      <c r="Y434" s="193"/>
    </row>
    <row r="435">
      <c r="A435" s="243">
        <v>158.0</v>
      </c>
      <c r="B435" s="243" t="s">
        <v>369</v>
      </c>
      <c r="C435" s="261"/>
      <c r="D435" s="243" t="s">
        <v>4</v>
      </c>
      <c r="E435" s="190" t="s">
        <v>21</v>
      </c>
      <c r="F435" s="192">
        <v>0.0</v>
      </c>
      <c r="G435" s="193"/>
      <c r="H435" s="191">
        <v>0.0</v>
      </c>
      <c r="I435" s="193"/>
      <c r="J435" s="193"/>
      <c r="K435" s="193"/>
      <c r="L435" s="193"/>
      <c r="M435" s="193"/>
      <c r="N435" s="193"/>
      <c r="O435" s="193"/>
      <c r="P435" s="193"/>
      <c r="Q435" s="191">
        <v>0.0</v>
      </c>
      <c r="R435" s="193"/>
      <c r="S435" s="193"/>
      <c r="T435" s="193"/>
      <c r="U435" s="193"/>
      <c r="V435" s="193"/>
      <c r="W435" s="193"/>
      <c r="X435" s="193"/>
      <c r="Y435" s="193"/>
    </row>
    <row r="436">
      <c r="A436" s="190"/>
      <c r="B436" s="243" t="s">
        <v>369</v>
      </c>
      <c r="C436" s="261"/>
      <c r="D436" s="190" t="s">
        <v>4</v>
      </c>
      <c r="E436" s="190" t="s">
        <v>13</v>
      </c>
      <c r="F436" s="191"/>
      <c r="G436" s="193"/>
      <c r="H436" s="191"/>
      <c r="I436" s="193"/>
      <c r="J436" s="193"/>
      <c r="K436" s="193"/>
      <c r="L436" s="193"/>
      <c r="M436" s="193"/>
      <c r="N436" s="193"/>
      <c r="O436" s="193"/>
      <c r="P436" s="193"/>
      <c r="Q436" s="191"/>
      <c r="R436" s="193"/>
      <c r="S436" s="193"/>
      <c r="T436" s="193"/>
      <c r="U436" s="193"/>
      <c r="V436" s="193"/>
      <c r="W436" s="193"/>
      <c r="X436" s="193"/>
      <c r="Y436" s="193"/>
    </row>
    <row r="437">
      <c r="A437" s="190"/>
      <c r="B437" s="243" t="s">
        <v>369</v>
      </c>
      <c r="C437" s="261"/>
      <c r="D437" s="190" t="s">
        <v>4</v>
      </c>
      <c r="E437" s="190" t="s">
        <v>14</v>
      </c>
      <c r="F437" s="191"/>
      <c r="G437" s="193"/>
      <c r="H437" s="191"/>
      <c r="I437" s="193"/>
      <c r="J437" s="193"/>
      <c r="K437" s="193"/>
      <c r="L437" s="193"/>
      <c r="M437" s="193"/>
      <c r="N437" s="193"/>
      <c r="O437" s="193"/>
      <c r="P437" s="193"/>
      <c r="Q437" s="191"/>
      <c r="R437" s="193"/>
      <c r="S437" s="193"/>
      <c r="T437" s="193"/>
      <c r="U437" s="193"/>
      <c r="V437" s="193"/>
      <c r="W437" s="193"/>
      <c r="X437" s="193"/>
      <c r="Y437" s="193"/>
    </row>
    <row r="438">
      <c r="A438" s="190"/>
      <c r="B438" s="243" t="s">
        <v>369</v>
      </c>
      <c r="C438" s="261"/>
      <c r="D438" s="190" t="s">
        <v>4</v>
      </c>
      <c r="E438" s="190" t="s">
        <v>15</v>
      </c>
      <c r="F438" s="191"/>
      <c r="G438" s="193"/>
      <c r="H438" s="191"/>
      <c r="I438" s="193"/>
      <c r="J438" s="193"/>
      <c r="K438" s="193"/>
      <c r="L438" s="193"/>
      <c r="M438" s="193"/>
      <c r="N438" s="193"/>
      <c r="O438" s="193"/>
      <c r="P438" s="193"/>
      <c r="Q438" s="191"/>
      <c r="R438" s="193"/>
      <c r="S438" s="193"/>
      <c r="T438" s="193"/>
      <c r="U438" s="193"/>
      <c r="V438" s="193"/>
      <c r="W438" s="193"/>
      <c r="X438" s="193"/>
      <c r="Y438" s="193"/>
    </row>
    <row r="439">
      <c r="A439" s="190"/>
      <c r="B439" s="243" t="s">
        <v>369</v>
      </c>
      <c r="C439" s="261"/>
      <c r="D439" s="190" t="s">
        <v>4</v>
      </c>
      <c r="E439" s="190" t="s">
        <v>16</v>
      </c>
      <c r="F439" s="191"/>
      <c r="G439" s="193"/>
      <c r="H439" s="191"/>
      <c r="I439" s="193"/>
      <c r="J439" s="193"/>
      <c r="K439" s="193"/>
      <c r="L439" s="193"/>
      <c r="M439" s="193"/>
      <c r="N439" s="193"/>
      <c r="O439" s="193"/>
      <c r="P439" s="193"/>
      <c r="Q439" s="191"/>
      <c r="R439" s="193"/>
      <c r="S439" s="193"/>
      <c r="T439" s="193"/>
      <c r="U439" s="193"/>
      <c r="V439" s="193"/>
      <c r="W439" s="193"/>
      <c r="X439" s="193"/>
      <c r="Y439" s="193"/>
    </row>
    <row r="440">
      <c r="A440" s="190"/>
      <c r="B440" s="243" t="s">
        <v>369</v>
      </c>
      <c r="C440" s="261"/>
      <c r="D440" s="190" t="s">
        <v>4</v>
      </c>
      <c r="E440" s="190" t="s">
        <v>17</v>
      </c>
      <c r="F440" s="191"/>
      <c r="G440" s="193"/>
      <c r="H440" s="191"/>
      <c r="I440" s="193"/>
      <c r="J440" s="193"/>
      <c r="K440" s="193"/>
      <c r="L440" s="193"/>
      <c r="M440" s="193"/>
      <c r="N440" s="193"/>
      <c r="O440" s="193"/>
      <c r="P440" s="193"/>
      <c r="Q440" s="191"/>
      <c r="R440" s="193"/>
      <c r="S440" s="193"/>
      <c r="T440" s="193"/>
      <c r="U440" s="193"/>
      <c r="V440" s="193"/>
      <c r="W440" s="193"/>
      <c r="X440" s="193"/>
      <c r="Y440" s="193"/>
    </row>
    <row r="441">
      <c r="A441" s="190"/>
      <c r="B441" s="243" t="s">
        <v>369</v>
      </c>
      <c r="C441" s="261"/>
      <c r="D441" s="190" t="s">
        <v>4</v>
      </c>
      <c r="E441" s="190" t="s">
        <v>18</v>
      </c>
      <c r="F441" s="191"/>
      <c r="G441" s="193"/>
      <c r="H441" s="191"/>
      <c r="I441" s="193"/>
      <c r="J441" s="193"/>
      <c r="K441" s="193"/>
      <c r="L441" s="193"/>
      <c r="M441" s="193"/>
      <c r="N441" s="193"/>
      <c r="O441" s="193"/>
      <c r="P441" s="193"/>
      <c r="Q441" s="191"/>
      <c r="R441" s="193"/>
      <c r="S441" s="193"/>
      <c r="T441" s="193"/>
      <c r="U441" s="193"/>
      <c r="V441" s="193"/>
      <c r="W441" s="193"/>
      <c r="X441" s="193"/>
      <c r="Y441" s="193"/>
    </row>
    <row r="442">
      <c r="A442" s="190"/>
      <c r="B442" s="243" t="s">
        <v>369</v>
      </c>
      <c r="C442" s="261"/>
      <c r="D442" s="190" t="s">
        <v>4</v>
      </c>
      <c r="E442" s="190" t="s">
        <v>19</v>
      </c>
      <c r="F442" s="191"/>
      <c r="G442" s="193"/>
      <c r="H442" s="191"/>
      <c r="I442" s="193"/>
      <c r="J442" s="193"/>
      <c r="K442" s="193"/>
      <c r="L442" s="193"/>
      <c r="M442" s="193"/>
      <c r="N442" s="193"/>
      <c r="O442" s="193"/>
      <c r="P442" s="193"/>
      <c r="Q442" s="191"/>
      <c r="R442" s="193"/>
      <c r="S442" s="193"/>
      <c r="T442" s="193"/>
      <c r="U442" s="193"/>
      <c r="V442" s="193"/>
      <c r="W442" s="193"/>
      <c r="X442" s="193"/>
      <c r="Y442" s="193"/>
    </row>
    <row r="443">
      <c r="A443" s="190"/>
      <c r="B443" s="243" t="s">
        <v>369</v>
      </c>
      <c r="C443" s="261"/>
      <c r="D443" s="190" t="s">
        <v>4</v>
      </c>
      <c r="E443" s="190" t="s">
        <v>20</v>
      </c>
      <c r="F443" s="191"/>
      <c r="G443" s="193"/>
      <c r="H443" s="191"/>
      <c r="I443" s="193"/>
      <c r="J443" s="193"/>
      <c r="K443" s="193"/>
      <c r="L443" s="193"/>
      <c r="M443" s="193"/>
      <c r="N443" s="193"/>
      <c r="O443" s="193"/>
      <c r="P443" s="193"/>
      <c r="Q443" s="191"/>
      <c r="R443" s="193"/>
      <c r="S443" s="193"/>
      <c r="T443" s="193"/>
      <c r="U443" s="193"/>
      <c r="V443" s="193"/>
      <c r="W443" s="193"/>
      <c r="X443" s="193"/>
      <c r="Y443" s="193"/>
    </row>
    <row r="444">
      <c r="A444" s="190"/>
      <c r="B444" s="243" t="s">
        <v>369</v>
      </c>
      <c r="C444" s="261"/>
      <c r="D444" s="190" t="s">
        <v>7</v>
      </c>
      <c r="E444" s="190" t="s">
        <v>21</v>
      </c>
      <c r="F444" s="191">
        <v>0.0</v>
      </c>
      <c r="G444" s="193"/>
      <c r="H444" s="191"/>
      <c r="I444" s="193"/>
      <c r="J444" s="193"/>
      <c r="K444" s="193"/>
      <c r="L444" s="193"/>
      <c r="M444" s="193"/>
      <c r="N444" s="193"/>
      <c r="O444" s="193"/>
      <c r="P444" s="193"/>
      <c r="Q444" s="191"/>
      <c r="R444" s="193"/>
      <c r="S444" s="193"/>
      <c r="T444" s="193"/>
      <c r="U444" s="193"/>
      <c r="V444" s="193"/>
      <c r="W444" s="193"/>
      <c r="X444" s="193"/>
      <c r="Y444" s="193"/>
    </row>
    <row r="445">
      <c r="A445" s="190"/>
      <c r="B445" s="243" t="s">
        <v>369</v>
      </c>
      <c r="C445" s="261"/>
      <c r="D445" s="190" t="s">
        <v>7</v>
      </c>
      <c r="E445" s="190" t="s">
        <v>161</v>
      </c>
      <c r="F445" s="191"/>
      <c r="G445" s="193"/>
      <c r="H445" s="191"/>
      <c r="I445" s="193"/>
      <c r="J445" s="193"/>
      <c r="K445" s="193"/>
      <c r="L445" s="193"/>
      <c r="M445" s="193"/>
      <c r="N445" s="193"/>
      <c r="O445" s="193"/>
      <c r="P445" s="193"/>
      <c r="Q445" s="191"/>
      <c r="R445" s="193"/>
      <c r="S445" s="193"/>
      <c r="T445" s="193"/>
      <c r="U445" s="193"/>
      <c r="V445" s="193"/>
      <c r="W445" s="193"/>
      <c r="X445" s="193"/>
      <c r="Y445" s="193"/>
    </row>
    <row r="446">
      <c r="A446" s="190"/>
      <c r="B446" s="243" t="s">
        <v>369</v>
      </c>
      <c r="C446" s="261"/>
      <c r="D446" s="190" t="s">
        <v>7</v>
      </c>
      <c r="E446" s="190" t="s">
        <v>162</v>
      </c>
      <c r="F446" s="191"/>
      <c r="G446" s="193"/>
      <c r="H446" s="191"/>
      <c r="I446" s="193"/>
      <c r="J446" s="193"/>
      <c r="K446" s="193"/>
      <c r="L446" s="193"/>
      <c r="M446" s="193"/>
      <c r="N446" s="193"/>
      <c r="O446" s="193"/>
      <c r="P446" s="193"/>
      <c r="Q446" s="191"/>
      <c r="R446" s="193"/>
      <c r="S446" s="193"/>
      <c r="T446" s="193"/>
      <c r="U446" s="193"/>
      <c r="V446" s="193"/>
      <c r="W446" s="193"/>
      <c r="X446" s="193"/>
      <c r="Y446" s="193"/>
    </row>
    <row r="447">
      <c r="A447" s="190"/>
      <c r="B447" s="243" t="s">
        <v>369</v>
      </c>
      <c r="C447" s="261"/>
      <c r="D447" s="190" t="s">
        <v>7</v>
      </c>
      <c r="E447" s="190" t="s">
        <v>163</v>
      </c>
      <c r="F447" s="191"/>
      <c r="G447" s="193"/>
      <c r="H447" s="191"/>
      <c r="I447" s="193"/>
      <c r="J447" s="193"/>
      <c r="K447" s="193"/>
      <c r="L447" s="193"/>
      <c r="M447" s="193"/>
      <c r="N447" s="193"/>
      <c r="O447" s="193"/>
      <c r="P447" s="193"/>
      <c r="Q447" s="191"/>
      <c r="R447" s="193"/>
      <c r="S447" s="193"/>
      <c r="T447" s="193"/>
      <c r="U447" s="193"/>
      <c r="V447" s="193"/>
      <c r="W447" s="193"/>
      <c r="X447" s="193"/>
      <c r="Y447" s="193"/>
    </row>
    <row r="448">
      <c r="A448" s="190"/>
      <c r="B448" s="243" t="s">
        <v>369</v>
      </c>
      <c r="C448" s="261"/>
      <c r="D448" s="190" t="s">
        <v>7</v>
      </c>
      <c r="E448" s="190" t="s">
        <v>164</v>
      </c>
      <c r="F448" s="191"/>
      <c r="G448" s="193"/>
      <c r="H448" s="191"/>
      <c r="I448" s="193"/>
      <c r="J448" s="193"/>
      <c r="K448" s="193"/>
      <c r="L448" s="193"/>
      <c r="M448" s="193"/>
      <c r="N448" s="193"/>
      <c r="O448" s="193"/>
      <c r="P448" s="193"/>
      <c r="Q448" s="191"/>
      <c r="R448" s="193"/>
      <c r="S448" s="193"/>
      <c r="T448" s="193"/>
      <c r="U448" s="193"/>
      <c r="V448" s="193"/>
      <c r="W448" s="193"/>
      <c r="X448" s="193"/>
      <c r="Y448" s="193"/>
    </row>
    <row r="449">
      <c r="A449" s="190"/>
      <c r="B449" s="243" t="s">
        <v>369</v>
      </c>
      <c r="C449" s="261"/>
      <c r="D449" s="190" t="s">
        <v>7</v>
      </c>
      <c r="E449" s="190" t="s">
        <v>165</v>
      </c>
      <c r="F449" s="191"/>
      <c r="G449" s="193"/>
      <c r="H449" s="191"/>
      <c r="I449" s="193"/>
      <c r="J449" s="193"/>
      <c r="K449" s="193"/>
      <c r="L449" s="193"/>
      <c r="M449" s="193"/>
      <c r="N449" s="193"/>
      <c r="O449" s="193"/>
      <c r="P449" s="193"/>
      <c r="Q449" s="191"/>
      <c r="R449" s="193"/>
      <c r="S449" s="193"/>
      <c r="T449" s="193"/>
      <c r="U449" s="193"/>
      <c r="V449" s="193"/>
      <c r="W449" s="193"/>
      <c r="X449" s="193"/>
      <c r="Y449" s="193"/>
    </row>
    <row r="450">
      <c r="A450" s="190"/>
      <c r="B450" s="243" t="s">
        <v>369</v>
      </c>
      <c r="C450" s="261"/>
      <c r="D450" s="190" t="s">
        <v>7</v>
      </c>
      <c r="E450" s="190" t="s">
        <v>166</v>
      </c>
      <c r="F450" s="191"/>
      <c r="G450" s="193"/>
      <c r="H450" s="191"/>
      <c r="I450" s="193"/>
      <c r="J450" s="193"/>
      <c r="K450" s="193"/>
      <c r="L450" s="193"/>
      <c r="M450" s="193"/>
      <c r="N450" s="193"/>
      <c r="O450" s="193"/>
      <c r="P450" s="193"/>
      <c r="Q450" s="191"/>
      <c r="R450" s="193"/>
      <c r="S450" s="193"/>
      <c r="T450" s="193"/>
      <c r="U450" s="193"/>
      <c r="V450" s="193"/>
      <c r="W450" s="193"/>
      <c r="X450" s="193"/>
      <c r="Y450" s="193"/>
    </row>
    <row r="451">
      <c r="A451" s="190"/>
      <c r="B451" s="243" t="s">
        <v>369</v>
      </c>
      <c r="C451" s="261"/>
      <c r="D451" s="190" t="s">
        <v>7</v>
      </c>
      <c r="E451" s="190" t="s">
        <v>167</v>
      </c>
      <c r="F451" s="191"/>
      <c r="G451" s="193"/>
      <c r="H451" s="191"/>
      <c r="I451" s="193"/>
      <c r="J451" s="193"/>
      <c r="K451" s="193"/>
      <c r="L451" s="193"/>
      <c r="M451" s="193"/>
      <c r="N451" s="193"/>
      <c r="O451" s="193"/>
      <c r="P451" s="193"/>
      <c r="Q451" s="191"/>
      <c r="R451" s="193"/>
      <c r="S451" s="193"/>
      <c r="T451" s="193"/>
      <c r="U451" s="193"/>
      <c r="V451" s="193"/>
      <c r="W451" s="193"/>
      <c r="X451" s="193"/>
      <c r="Y451" s="193"/>
    </row>
    <row r="452">
      <c r="A452" s="190"/>
      <c r="B452" s="243" t="s">
        <v>369</v>
      </c>
      <c r="C452" s="261"/>
      <c r="D452" s="190" t="s">
        <v>7</v>
      </c>
      <c r="E452" s="190" t="s">
        <v>20</v>
      </c>
      <c r="F452" s="191"/>
      <c r="G452" s="193"/>
      <c r="H452" s="191"/>
      <c r="I452" s="193"/>
      <c r="J452" s="193"/>
      <c r="K452" s="193"/>
      <c r="L452" s="193"/>
      <c r="M452" s="193"/>
      <c r="N452" s="193"/>
      <c r="O452" s="193"/>
      <c r="P452" s="193"/>
      <c r="Q452" s="191"/>
      <c r="R452" s="193"/>
      <c r="S452" s="193"/>
      <c r="T452" s="193"/>
      <c r="U452" s="193"/>
      <c r="V452" s="193"/>
      <c r="W452" s="193"/>
      <c r="X452" s="193"/>
      <c r="Y452" s="193"/>
    </row>
    <row r="453">
      <c r="A453" s="243">
        <v>159.0</v>
      </c>
      <c r="B453" s="243" t="s">
        <v>370</v>
      </c>
      <c r="C453" s="261"/>
      <c r="D453" s="243" t="s">
        <v>4</v>
      </c>
      <c r="E453" s="190" t="s">
        <v>21</v>
      </c>
      <c r="F453" s="192">
        <v>10.0</v>
      </c>
      <c r="G453" s="193"/>
      <c r="H453" s="191">
        <v>10.0</v>
      </c>
      <c r="I453" s="193"/>
      <c r="J453" s="193"/>
      <c r="K453" s="193"/>
      <c r="L453" s="193"/>
      <c r="M453" s="193"/>
      <c r="N453" s="193"/>
      <c r="O453" s="193"/>
      <c r="P453" s="193"/>
      <c r="Q453" s="191">
        <v>250.0</v>
      </c>
      <c r="R453" s="193"/>
      <c r="S453" s="193"/>
      <c r="T453" s="193"/>
      <c r="U453" s="193"/>
      <c r="V453" s="193"/>
      <c r="W453" s="193"/>
      <c r="X453" s="193"/>
      <c r="Y453" s="193"/>
    </row>
    <row r="454">
      <c r="A454" s="190"/>
      <c r="B454" s="243" t="s">
        <v>370</v>
      </c>
      <c r="C454" s="244"/>
      <c r="D454" s="190" t="s">
        <v>4</v>
      </c>
      <c r="E454" s="190" t="s">
        <v>13</v>
      </c>
      <c r="F454" s="191"/>
      <c r="G454" s="193"/>
      <c r="H454" s="191"/>
      <c r="I454" s="193"/>
      <c r="J454" s="193"/>
      <c r="K454" s="193"/>
      <c r="L454" s="193"/>
      <c r="M454" s="193"/>
      <c r="N454" s="193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93"/>
    </row>
    <row r="455">
      <c r="A455" s="190"/>
      <c r="B455" s="243" t="s">
        <v>370</v>
      </c>
      <c r="C455" s="244"/>
      <c r="D455" s="190" t="s">
        <v>4</v>
      </c>
      <c r="E455" s="190" t="s">
        <v>14</v>
      </c>
      <c r="F455" s="191"/>
      <c r="G455" s="193"/>
      <c r="H455" s="191"/>
      <c r="I455" s="193"/>
      <c r="J455" s="193"/>
      <c r="K455" s="193"/>
      <c r="L455" s="193"/>
      <c r="M455" s="193"/>
      <c r="N455" s="193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93"/>
    </row>
    <row r="456">
      <c r="A456" s="190"/>
      <c r="B456" s="243" t="s">
        <v>370</v>
      </c>
      <c r="C456" s="244"/>
      <c r="D456" s="190" t="s">
        <v>4</v>
      </c>
      <c r="E456" s="190" t="s">
        <v>15</v>
      </c>
      <c r="F456" s="191"/>
      <c r="G456" s="193"/>
      <c r="H456" s="191"/>
      <c r="I456" s="193"/>
      <c r="J456" s="193"/>
      <c r="K456" s="193"/>
      <c r="L456" s="193"/>
      <c r="M456" s="193"/>
      <c r="N456" s="193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93"/>
    </row>
    <row r="457">
      <c r="A457" s="190"/>
      <c r="B457" s="243" t="s">
        <v>370</v>
      </c>
      <c r="C457" s="244"/>
      <c r="D457" s="190" t="s">
        <v>4</v>
      </c>
      <c r="E457" s="190" t="s">
        <v>16</v>
      </c>
      <c r="F457" s="191"/>
      <c r="G457" s="193"/>
      <c r="H457" s="191"/>
      <c r="I457" s="193"/>
      <c r="J457" s="193"/>
      <c r="K457" s="193"/>
      <c r="L457" s="193"/>
      <c r="M457" s="193"/>
      <c r="N457" s="193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93"/>
    </row>
    <row r="458">
      <c r="A458" s="190"/>
      <c r="B458" s="243" t="s">
        <v>370</v>
      </c>
      <c r="C458" s="244"/>
      <c r="D458" s="190" t="s">
        <v>4</v>
      </c>
      <c r="E458" s="190" t="s">
        <v>17</v>
      </c>
      <c r="F458" s="191"/>
      <c r="G458" s="193"/>
      <c r="H458" s="191"/>
      <c r="I458" s="193"/>
      <c r="J458" s="193"/>
      <c r="K458" s="193"/>
      <c r="L458" s="193"/>
      <c r="M458" s="193"/>
      <c r="N458" s="193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93"/>
    </row>
    <row r="459">
      <c r="A459" s="190"/>
      <c r="B459" s="243" t="s">
        <v>370</v>
      </c>
      <c r="C459" s="244"/>
      <c r="D459" s="190" t="s">
        <v>4</v>
      </c>
      <c r="E459" s="190" t="s">
        <v>18</v>
      </c>
      <c r="F459" s="191"/>
      <c r="G459" s="193"/>
      <c r="H459" s="191"/>
      <c r="I459" s="193"/>
      <c r="J459" s="193"/>
      <c r="K459" s="193"/>
      <c r="L459" s="193"/>
      <c r="M459" s="193"/>
      <c r="N459" s="193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93"/>
    </row>
    <row r="460">
      <c r="A460" s="190"/>
      <c r="B460" s="243" t="s">
        <v>370</v>
      </c>
      <c r="C460" s="244"/>
      <c r="D460" s="190" t="s">
        <v>4</v>
      </c>
      <c r="E460" s="190" t="s">
        <v>19</v>
      </c>
      <c r="F460" s="191"/>
      <c r="G460" s="193"/>
      <c r="H460" s="191"/>
      <c r="I460" s="193"/>
      <c r="J460" s="193"/>
      <c r="K460" s="193"/>
      <c r="L460" s="193"/>
      <c r="M460" s="193"/>
      <c r="N460" s="193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93"/>
    </row>
    <row r="461">
      <c r="A461" s="190"/>
      <c r="B461" s="243" t="s">
        <v>370</v>
      </c>
      <c r="C461" s="244"/>
      <c r="D461" s="190" t="s">
        <v>4</v>
      </c>
      <c r="E461" s="190" t="s">
        <v>20</v>
      </c>
      <c r="F461" s="191"/>
      <c r="G461" s="193"/>
      <c r="H461" s="191"/>
      <c r="I461" s="193"/>
      <c r="J461" s="193"/>
      <c r="K461" s="193"/>
      <c r="L461" s="193"/>
      <c r="M461" s="193"/>
      <c r="N461" s="193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93"/>
    </row>
    <row r="462">
      <c r="A462" s="190"/>
      <c r="B462" s="243" t="s">
        <v>370</v>
      </c>
      <c r="C462" s="244"/>
      <c r="D462" s="190" t="s">
        <v>7</v>
      </c>
      <c r="E462" s="190" t="s">
        <v>21</v>
      </c>
      <c r="F462" s="191">
        <v>250.0</v>
      </c>
      <c r="G462" s="193"/>
      <c r="H462" s="191"/>
      <c r="I462" s="193"/>
      <c r="J462" s="193"/>
      <c r="K462" s="193"/>
      <c r="L462" s="193"/>
      <c r="M462" s="193"/>
      <c r="N462" s="193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93"/>
    </row>
    <row r="463">
      <c r="A463" s="190"/>
      <c r="B463" s="243" t="s">
        <v>370</v>
      </c>
      <c r="C463" s="244"/>
      <c r="D463" s="190" t="s">
        <v>7</v>
      </c>
      <c r="E463" s="190" t="s">
        <v>161</v>
      </c>
      <c r="F463" s="191"/>
      <c r="G463" s="193"/>
      <c r="H463" s="191"/>
      <c r="I463" s="193"/>
      <c r="J463" s="193"/>
      <c r="K463" s="193"/>
      <c r="L463" s="193"/>
      <c r="M463" s="193"/>
      <c r="N463" s="193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93"/>
    </row>
    <row r="464">
      <c r="A464" s="190"/>
      <c r="B464" s="243" t="s">
        <v>370</v>
      </c>
      <c r="C464" s="244"/>
      <c r="D464" s="190" t="s">
        <v>7</v>
      </c>
      <c r="E464" s="190" t="s">
        <v>162</v>
      </c>
      <c r="F464" s="191"/>
      <c r="G464" s="193"/>
      <c r="H464" s="191"/>
      <c r="I464" s="193"/>
      <c r="J464" s="193"/>
      <c r="K464" s="193"/>
      <c r="L464" s="193"/>
      <c r="M464" s="193"/>
      <c r="N464" s="193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93"/>
    </row>
    <row r="465">
      <c r="A465" s="190"/>
      <c r="B465" s="243" t="s">
        <v>370</v>
      </c>
      <c r="C465" s="244"/>
      <c r="D465" s="190" t="s">
        <v>7</v>
      </c>
      <c r="E465" s="190" t="s">
        <v>163</v>
      </c>
      <c r="F465" s="191"/>
      <c r="G465" s="193"/>
      <c r="H465" s="191"/>
      <c r="I465" s="193"/>
      <c r="J465" s="193"/>
      <c r="K465" s="193"/>
      <c r="L465" s="193"/>
      <c r="M465" s="193"/>
      <c r="N465" s="193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93"/>
    </row>
    <row r="466">
      <c r="A466" s="190"/>
      <c r="B466" s="243" t="s">
        <v>370</v>
      </c>
      <c r="C466" s="244"/>
      <c r="D466" s="190" t="s">
        <v>7</v>
      </c>
      <c r="E466" s="190" t="s">
        <v>164</v>
      </c>
      <c r="F466" s="191"/>
      <c r="G466" s="193"/>
      <c r="H466" s="191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</row>
    <row r="467">
      <c r="A467" s="190"/>
      <c r="B467" s="243" t="s">
        <v>370</v>
      </c>
      <c r="C467" s="244"/>
      <c r="D467" s="190" t="s">
        <v>7</v>
      </c>
      <c r="E467" s="190" t="s">
        <v>165</v>
      </c>
      <c r="F467" s="191"/>
      <c r="G467" s="193"/>
      <c r="H467" s="191"/>
      <c r="I467" s="193"/>
      <c r="J467" s="193"/>
      <c r="K467" s="193"/>
      <c r="L467" s="193"/>
      <c r="M467" s="193"/>
      <c r="N467" s="193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93"/>
    </row>
    <row r="468">
      <c r="A468" s="190"/>
      <c r="B468" s="243" t="s">
        <v>370</v>
      </c>
      <c r="C468" s="244"/>
      <c r="D468" s="190" t="s">
        <v>7</v>
      </c>
      <c r="E468" s="190" t="s">
        <v>166</v>
      </c>
      <c r="F468" s="191"/>
      <c r="G468" s="193"/>
      <c r="H468" s="191"/>
      <c r="I468" s="193"/>
      <c r="J468" s="193"/>
      <c r="K468" s="193"/>
      <c r="L468" s="193"/>
      <c r="M468" s="193"/>
      <c r="N468" s="193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93"/>
    </row>
    <row r="469">
      <c r="A469" s="190"/>
      <c r="B469" s="243" t="s">
        <v>370</v>
      </c>
      <c r="C469" s="244"/>
      <c r="D469" s="190" t="s">
        <v>7</v>
      </c>
      <c r="E469" s="190" t="s">
        <v>167</v>
      </c>
      <c r="F469" s="191"/>
      <c r="G469" s="193"/>
      <c r="H469" s="191"/>
      <c r="I469" s="193"/>
      <c r="J469" s="193"/>
      <c r="K469" s="193"/>
      <c r="L469" s="193"/>
      <c r="M469" s="193"/>
      <c r="N469" s="193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93"/>
    </row>
    <row r="470">
      <c r="A470" s="190"/>
      <c r="B470" s="243" t="s">
        <v>370</v>
      </c>
      <c r="C470" s="244"/>
      <c r="D470" s="190" t="s">
        <v>7</v>
      </c>
      <c r="E470" s="190" t="s">
        <v>20</v>
      </c>
      <c r="F470" s="191"/>
      <c r="G470" s="193"/>
      <c r="H470" s="191"/>
      <c r="I470" s="193"/>
      <c r="J470" s="193"/>
      <c r="K470" s="193"/>
      <c r="L470" s="193"/>
      <c r="M470" s="193"/>
      <c r="N470" s="193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93"/>
    </row>
    <row r="471">
      <c r="A471" s="243">
        <v>160.0</v>
      </c>
      <c r="B471" s="243" t="s">
        <v>371</v>
      </c>
      <c r="C471" s="244" t="s">
        <v>372</v>
      </c>
      <c r="D471" s="243" t="s">
        <v>4</v>
      </c>
      <c r="E471" s="190" t="s">
        <v>21</v>
      </c>
      <c r="F471" s="192">
        <v>160.0</v>
      </c>
      <c r="G471" s="193"/>
      <c r="H471" s="191">
        <v>160.0</v>
      </c>
      <c r="I471" s="193"/>
      <c r="J471" s="193"/>
      <c r="K471" s="193"/>
      <c r="L471" s="193"/>
      <c r="M471" s="193"/>
      <c r="N471" s="193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93"/>
    </row>
    <row r="472">
      <c r="A472" s="190"/>
      <c r="B472" s="243" t="s">
        <v>371</v>
      </c>
      <c r="C472" s="244" t="s">
        <v>372</v>
      </c>
      <c r="D472" s="190" t="s">
        <v>4</v>
      </c>
      <c r="E472" s="190" t="s">
        <v>13</v>
      </c>
      <c r="F472" s="191"/>
      <c r="G472" s="193"/>
      <c r="H472" s="191"/>
      <c r="I472" s="193"/>
      <c r="J472" s="193"/>
      <c r="K472" s="193"/>
      <c r="L472" s="193"/>
      <c r="M472" s="193"/>
      <c r="N472" s="193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93"/>
    </row>
    <row r="473">
      <c r="A473" s="190"/>
      <c r="B473" s="243" t="s">
        <v>371</v>
      </c>
      <c r="C473" s="244" t="s">
        <v>372</v>
      </c>
      <c r="D473" s="190" t="s">
        <v>4</v>
      </c>
      <c r="E473" s="190" t="s">
        <v>14</v>
      </c>
      <c r="F473" s="191"/>
      <c r="G473" s="193"/>
      <c r="H473" s="191"/>
      <c r="I473" s="193"/>
      <c r="J473" s="193"/>
      <c r="K473" s="193"/>
      <c r="L473" s="193"/>
      <c r="M473" s="193"/>
      <c r="N473" s="193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93"/>
    </row>
    <row r="474">
      <c r="A474" s="190"/>
      <c r="B474" s="243" t="s">
        <v>371</v>
      </c>
      <c r="C474" s="244" t="s">
        <v>372</v>
      </c>
      <c r="D474" s="190" t="s">
        <v>4</v>
      </c>
      <c r="E474" s="190" t="s">
        <v>15</v>
      </c>
      <c r="F474" s="191"/>
      <c r="G474" s="193"/>
      <c r="H474" s="191"/>
      <c r="I474" s="193"/>
      <c r="J474" s="193"/>
      <c r="K474" s="193"/>
      <c r="L474" s="193"/>
      <c r="M474" s="193"/>
      <c r="N474" s="193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93"/>
    </row>
    <row r="475">
      <c r="A475" s="190"/>
      <c r="B475" s="243" t="s">
        <v>371</v>
      </c>
      <c r="C475" s="244" t="s">
        <v>372</v>
      </c>
      <c r="D475" s="190" t="s">
        <v>4</v>
      </c>
      <c r="E475" s="190" t="s">
        <v>16</v>
      </c>
      <c r="F475" s="191"/>
      <c r="G475" s="193"/>
      <c r="H475" s="191"/>
      <c r="I475" s="193"/>
      <c r="J475" s="193"/>
      <c r="K475" s="193"/>
      <c r="L475" s="193"/>
      <c r="M475" s="193"/>
      <c r="N475" s="193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93"/>
    </row>
    <row r="476">
      <c r="A476" s="190"/>
      <c r="B476" s="243" t="s">
        <v>371</v>
      </c>
      <c r="C476" s="244" t="s">
        <v>372</v>
      </c>
      <c r="D476" s="190" t="s">
        <v>4</v>
      </c>
      <c r="E476" s="190" t="s">
        <v>17</v>
      </c>
      <c r="F476" s="191"/>
      <c r="G476" s="193"/>
      <c r="H476" s="191"/>
      <c r="I476" s="193"/>
      <c r="J476" s="193"/>
      <c r="K476" s="193"/>
      <c r="L476" s="193"/>
      <c r="M476" s="193"/>
      <c r="N476" s="193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93"/>
    </row>
    <row r="477">
      <c r="A477" s="190"/>
      <c r="B477" s="243" t="s">
        <v>371</v>
      </c>
      <c r="C477" s="244" t="s">
        <v>372</v>
      </c>
      <c r="D477" s="190" t="s">
        <v>4</v>
      </c>
      <c r="E477" s="190" t="s">
        <v>18</v>
      </c>
      <c r="F477" s="191"/>
      <c r="G477" s="193"/>
      <c r="H477" s="191"/>
      <c r="I477" s="193"/>
      <c r="J477" s="193"/>
      <c r="K477" s="193"/>
      <c r="L477" s="193"/>
      <c r="M477" s="193"/>
      <c r="N477" s="193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93"/>
    </row>
    <row r="478">
      <c r="A478" s="190"/>
      <c r="B478" s="243" t="s">
        <v>371</v>
      </c>
      <c r="C478" s="244" t="s">
        <v>372</v>
      </c>
      <c r="D478" s="190" t="s">
        <v>4</v>
      </c>
      <c r="E478" s="190" t="s">
        <v>19</v>
      </c>
      <c r="F478" s="191"/>
      <c r="G478" s="193"/>
      <c r="H478" s="191"/>
      <c r="I478" s="193"/>
      <c r="J478" s="193"/>
      <c r="K478" s="193"/>
      <c r="L478" s="193"/>
      <c r="M478" s="193"/>
      <c r="N478" s="193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93"/>
    </row>
    <row r="479">
      <c r="A479" s="190"/>
      <c r="B479" s="243" t="s">
        <v>371</v>
      </c>
      <c r="C479" s="244" t="s">
        <v>372</v>
      </c>
      <c r="D479" s="190" t="s">
        <v>4</v>
      </c>
      <c r="E479" s="190" t="s">
        <v>20</v>
      </c>
      <c r="F479" s="191"/>
      <c r="G479" s="193"/>
      <c r="H479" s="191"/>
      <c r="I479" s="193"/>
      <c r="J479" s="193"/>
      <c r="K479" s="193"/>
      <c r="L479" s="193"/>
      <c r="M479" s="193"/>
      <c r="N479" s="193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93"/>
    </row>
    <row r="480">
      <c r="A480" s="190"/>
      <c r="B480" s="243" t="s">
        <v>371</v>
      </c>
      <c r="C480" s="244" t="s">
        <v>372</v>
      </c>
      <c r="D480" s="190" t="s">
        <v>7</v>
      </c>
      <c r="E480" s="190" t="s">
        <v>21</v>
      </c>
      <c r="F480" s="191"/>
      <c r="G480" s="193"/>
      <c r="H480" s="191"/>
      <c r="I480" s="193"/>
      <c r="J480" s="193"/>
      <c r="K480" s="193"/>
      <c r="L480" s="193"/>
      <c r="M480" s="193"/>
      <c r="N480" s="193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93"/>
    </row>
    <row r="481">
      <c r="A481" s="190"/>
      <c r="B481" s="243" t="s">
        <v>371</v>
      </c>
      <c r="C481" s="244" t="s">
        <v>372</v>
      </c>
      <c r="D481" s="190" t="s">
        <v>7</v>
      </c>
      <c r="E481" s="190" t="s">
        <v>161</v>
      </c>
      <c r="F481" s="191"/>
      <c r="G481" s="193"/>
      <c r="H481" s="191"/>
      <c r="I481" s="193"/>
      <c r="J481" s="193"/>
      <c r="K481" s="193"/>
      <c r="L481" s="193"/>
      <c r="M481" s="193"/>
      <c r="N481" s="193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93"/>
    </row>
    <row r="482">
      <c r="A482" s="190"/>
      <c r="B482" s="243" t="s">
        <v>371</v>
      </c>
      <c r="C482" s="244" t="s">
        <v>372</v>
      </c>
      <c r="D482" s="190" t="s">
        <v>7</v>
      </c>
      <c r="E482" s="190" t="s">
        <v>162</v>
      </c>
      <c r="F482" s="191"/>
      <c r="G482" s="193"/>
      <c r="H482" s="191"/>
      <c r="I482" s="193"/>
      <c r="J482" s="193"/>
      <c r="K482" s="193"/>
      <c r="L482" s="193"/>
      <c r="M482" s="193"/>
      <c r="N482" s="193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93"/>
    </row>
    <row r="483">
      <c r="A483" s="190"/>
      <c r="B483" s="243" t="s">
        <v>371</v>
      </c>
      <c r="C483" s="244" t="s">
        <v>372</v>
      </c>
      <c r="D483" s="190" t="s">
        <v>7</v>
      </c>
      <c r="E483" s="190" t="s">
        <v>163</v>
      </c>
      <c r="F483" s="191"/>
      <c r="G483" s="193"/>
      <c r="H483" s="191"/>
      <c r="I483" s="193"/>
      <c r="J483" s="193"/>
      <c r="K483" s="193"/>
      <c r="L483" s="193"/>
      <c r="M483" s="193"/>
      <c r="N483" s="193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93"/>
    </row>
    <row r="484">
      <c r="A484" s="190"/>
      <c r="B484" s="243" t="s">
        <v>371</v>
      </c>
      <c r="C484" s="244" t="s">
        <v>372</v>
      </c>
      <c r="D484" s="190" t="s">
        <v>7</v>
      </c>
      <c r="E484" s="190" t="s">
        <v>164</v>
      </c>
      <c r="F484" s="191"/>
      <c r="G484" s="193"/>
      <c r="H484" s="191"/>
      <c r="I484" s="193"/>
      <c r="J484" s="193"/>
      <c r="K484" s="193"/>
      <c r="L484" s="193"/>
      <c r="M484" s="193"/>
      <c r="N484" s="193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93"/>
    </row>
    <row r="485">
      <c r="A485" s="190"/>
      <c r="B485" s="243" t="s">
        <v>371</v>
      </c>
      <c r="C485" s="244" t="s">
        <v>372</v>
      </c>
      <c r="D485" s="190" t="s">
        <v>7</v>
      </c>
      <c r="E485" s="190" t="s">
        <v>165</v>
      </c>
      <c r="F485" s="191"/>
      <c r="G485" s="193"/>
      <c r="H485" s="191"/>
      <c r="I485" s="193"/>
      <c r="J485" s="193"/>
      <c r="K485" s="193"/>
      <c r="L485" s="193"/>
      <c r="M485" s="193"/>
      <c r="N485" s="193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93"/>
    </row>
    <row r="486">
      <c r="A486" s="190"/>
      <c r="B486" s="243" t="s">
        <v>371</v>
      </c>
      <c r="C486" s="244" t="s">
        <v>372</v>
      </c>
      <c r="D486" s="190" t="s">
        <v>7</v>
      </c>
      <c r="E486" s="190" t="s">
        <v>166</v>
      </c>
      <c r="F486" s="191"/>
      <c r="G486" s="193"/>
      <c r="H486" s="191"/>
      <c r="I486" s="193"/>
      <c r="J486" s="193"/>
      <c r="K486" s="193"/>
      <c r="L486" s="193"/>
      <c r="M486" s="193"/>
      <c r="N486" s="193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93"/>
    </row>
    <row r="487">
      <c r="A487" s="190"/>
      <c r="B487" s="243" t="s">
        <v>371</v>
      </c>
      <c r="C487" s="244" t="s">
        <v>372</v>
      </c>
      <c r="D487" s="190" t="s">
        <v>7</v>
      </c>
      <c r="E487" s="190" t="s">
        <v>167</v>
      </c>
      <c r="F487" s="191"/>
      <c r="G487" s="193"/>
      <c r="H487" s="191"/>
      <c r="I487" s="193"/>
      <c r="J487" s="193"/>
      <c r="K487" s="193"/>
      <c r="L487" s="193"/>
      <c r="M487" s="193"/>
      <c r="N487" s="193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93"/>
    </row>
    <row r="488">
      <c r="A488" s="190"/>
      <c r="B488" s="243" t="s">
        <v>371</v>
      </c>
      <c r="C488" s="244" t="s">
        <v>372</v>
      </c>
      <c r="D488" s="190" t="s">
        <v>7</v>
      </c>
      <c r="E488" s="190" t="s">
        <v>20</v>
      </c>
      <c r="F488" s="191"/>
      <c r="G488" s="193"/>
      <c r="H488" s="191"/>
      <c r="I488" s="193"/>
      <c r="J488" s="193"/>
      <c r="K488" s="193"/>
      <c r="L488" s="193"/>
      <c r="M488" s="193"/>
      <c r="N488" s="193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93"/>
    </row>
    <row r="489">
      <c r="A489" s="243">
        <v>161.0</v>
      </c>
      <c r="B489" s="243" t="s">
        <v>373</v>
      </c>
      <c r="C489" s="245" t="s">
        <v>374</v>
      </c>
      <c r="D489" s="243" t="s">
        <v>4</v>
      </c>
      <c r="E489" s="190" t="s">
        <v>21</v>
      </c>
      <c r="F489" s="192">
        <v>60.0</v>
      </c>
      <c r="G489" s="193"/>
      <c r="H489" s="191">
        <v>60.0</v>
      </c>
      <c r="I489" s="193"/>
      <c r="J489" s="193"/>
      <c r="K489" s="193"/>
      <c r="L489" s="193"/>
      <c r="M489" s="193"/>
      <c r="N489" s="193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93"/>
    </row>
    <row r="490">
      <c r="A490" s="190"/>
      <c r="B490" s="243" t="s">
        <v>373</v>
      </c>
      <c r="C490" s="245" t="s">
        <v>374</v>
      </c>
      <c r="D490" s="190" t="s">
        <v>4</v>
      </c>
      <c r="E490" s="190" t="s">
        <v>13</v>
      </c>
      <c r="F490" s="191"/>
      <c r="G490" s="193"/>
      <c r="H490" s="191"/>
      <c r="I490" s="193"/>
      <c r="J490" s="193"/>
      <c r="K490" s="193"/>
      <c r="L490" s="193"/>
      <c r="M490" s="193"/>
      <c r="N490" s="193"/>
      <c r="O490" s="193"/>
      <c r="P490" s="193"/>
      <c r="Q490" s="193"/>
      <c r="R490" s="193"/>
      <c r="S490" s="193"/>
      <c r="T490" s="193"/>
      <c r="U490" s="191"/>
      <c r="V490" s="191"/>
      <c r="W490" s="191"/>
      <c r="X490" s="191"/>
      <c r="Y490" s="193"/>
    </row>
    <row r="491">
      <c r="A491" s="190"/>
      <c r="B491" s="243" t="s">
        <v>373</v>
      </c>
      <c r="C491" s="245" t="s">
        <v>374</v>
      </c>
      <c r="D491" s="190" t="s">
        <v>4</v>
      </c>
      <c r="E491" s="190" t="s">
        <v>14</v>
      </c>
      <c r="F491" s="191"/>
      <c r="G491" s="193"/>
      <c r="H491" s="191"/>
      <c r="I491" s="193"/>
      <c r="J491" s="193"/>
      <c r="K491" s="193"/>
      <c r="L491" s="193"/>
      <c r="M491" s="193"/>
      <c r="N491" s="193"/>
      <c r="O491" s="193"/>
      <c r="P491" s="193"/>
      <c r="Q491" s="193"/>
      <c r="R491" s="193"/>
      <c r="S491" s="193"/>
      <c r="T491" s="193"/>
      <c r="U491" s="191"/>
      <c r="V491" s="191"/>
      <c r="W491" s="191"/>
      <c r="X491" s="191"/>
      <c r="Y491" s="193"/>
    </row>
    <row r="492">
      <c r="A492" s="190"/>
      <c r="B492" s="243" t="s">
        <v>373</v>
      </c>
      <c r="C492" s="245" t="s">
        <v>374</v>
      </c>
      <c r="D492" s="190" t="s">
        <v>4</v>
      </c>
      <c r="E492" s="190" t="s">
        <v>15</v>
      </c>
      <c r="F492" s="191"/>
      <c r="G492" s="193"/>
      <c r="H492" s="191"/>
      <c r="I492" s="193"/>
      <c r="J492" s="193"/>
      <c r="K492" s="193"/>
      <c r="L492" s="193"/>
      <c r="M492" s="193"/>
      <c r="N492" s="193"/>
      <c r="O492" s="193"/>
      <c r="P492" s="193"/>
      <c r="Q492" s="193"/>
      <c r="R492" s="193"/>
      <c r="S492" s="193"/>
      <c r="T492" s="193"/>
      <c r="U492" s="191"/>
      <c r="V492" s="191"/>
      <c r="W492" s="191"/>
      <c r="X492" s="191"/>
      <c r="Y492" s="193"/>
    </row>
    <row r="493">
      <c r="A493" s="190"/>
      <c r="B493" s="243" t="s">
        <v>373</v>
      </c>
      <c r="C493" s="245" t="s">
        <v>374</v>
      </c>
      <c r="D493" s="190" t="s">
        <v>4</v>
      </c>
      <c r="E493" s="190" t="s">
        <v>16</v>
      </c>
      <c r="F493" s="191"/>
      <c r="G493" s="193"/>
      <c r="H493" s="191"/>
      <c r="I493" s="193"/>
      <c r="J493" s="193"/>
      <c r="K493" s="193"/>
      <c r="L493" s="193"/>
      <c r="M493" s="193"/>
      <c r="N493" s="193"/>
      <c r="O493" s="193"/>
      <c r="P493" s="193"/>
      <c r="Q493" s="193"/>
      <c r="R493" s="193"/>
      <c r="S493" s="193"/>
      <c r="T493" s="193"/>
      <c r="U493" s="191"/>
      <c r="V493" s="191"/>
      <c r="W493" s="191"/>
      <c r="X493" s="191"/>
      <c r="Y493" s="193"/>
    </row>
    <row r="494">
      <c r="A494" s="190"/>
      <c r="B494" s="243" t="s">
        <v>373</v>
      </c>
      <c r="C494" s="245" t="s">
        <v>374</v>
      </c>
      <c r="D494" s="190" t="s">
        <v>4</v>
      </c>
      <c r="E494" s="190" t="s">
        <v>17</v>
      </c>
      <c r="F494" s="191"/>
      <c r="G494" s="193"/>
      <c r="H494" s="191"/>
      <c r="I494" s="193"/>
      <c r="J494" s="193"/>
      <c r="K494" s="193"/>
      <c r="L494" s="193"/>
      <c r="M494" s="193"/>
      <c r="N494" s="193"/>
      <c r="O494" s="193"/>
      <c r="P494" s="193"/>
      <c r="Q494" s="193"/>
      <c r="R494" s="193"/>
      <c r="S494" s="193"/>
      <c r="T494" s="193"/>
      <c r="U494" s="191"/>
      <c r="V494" s="191"/>
      <c r="W494" s="191"/>
      <c r="X494" s="191"/>
      <c r="Y494" s="193"/>
    </row>
    <row r="495">
      <c r="A495" s="190"/>
      <c r="B495" s="243" t="s">
        <v>373</v>
      </c>
      <c r="C495" s="245" t="s">
        <v>374</v>
      </c>
      <c r="D495" s="190" t="s">
        <v>4</v>
      </c>
      <c r="E495" s="190" t="s">
        <v>18</v>
      </c>
      <c r="F495" s="191"/>
      <c r="G495" s="193"/>
      <c r="H495" s="191"/>
      <c r="I495" s="193"/>
      <c r="J495" s="193"/>
      <c r="K495" s="193"/>
      <c r="L495" s="193"/>
      <c r="M495" s="193"/>
      <c r="N495" s="193"/>
      <c r="O495" s="193"/>
      <c r="P495" s="193"/>
      <c r="Q495" s="193"/>
      <c r="R495" s="193"/>
      <c r="S495" s="193"/>
      <c r="T495" s="193"/>
      <c r="U495" s="191"/>
      <c r="V495" s="191"/>
      <c r="W495" s="191"/>
      <c r="X495" s="191"/>
      <c r="Y495" s="193"/>
    </row>
    <row r="496">
      <c r="A496" s="190"/>
      <c r="B496" s="243" t="s">
        <v>373</v>
      </c>
      <c r="C496" s="245" t="s">
        <v>374</v>
      </c>
      <c r="D496" s="190" t="s">
        <v>4</v>
      </c>
      <c r="E496" s="190" t="s">
        <v>19</v>
      </c>
      <c r="F496" s="191"/>
      <c r="G496" s="193"/>
      <c r="H496" s="191"/>
      <c r="I496" s="193"/>
      <c r="J496" s="193"/>
      <c r="K496" s="193"/>
      <c r="L496" s="193"/>
      <c r="M496" s="193"/>
      <c r="N496" s="193"/>
      <c r="O496" s="193"/>
      <c r="P496" s="193"/>
      <c r="Q496" s="193"/>
      <c r="R496" s="193"/>
      <c r="S496" s="193"/>
      <c r="T496" s="193"/>
      <c r="U496" s="191"/>
      <c r="V496" s="191"/>
      <c r="W496" s="191"/>
      <c r="X496" s="191"/>
      <c r="Y496" s="193"/>
    </row>
    <row r="497">
      <c r="A497" s="190"/>
      <c r="B497" s="243" t="s">
        <v>373</v>
      </c>
      <c r="C497" s="245" t="s">
        <v>374</v>
      </c>
      <c r="D497" s="190" t="s">
        <v>4</v>
      </c>
      <c r="E497" s="190" t="s">
        <v>20</v>
      </c>
      <c r="F497" s="191"/>
      <c r="G497" s="193"/>
      <c r="H497" s="191"/>
      <c r="I497" s="193"/>
      <c r="J497" s="193"/>
      <c r="K497" s="193"/>
      <c r="L497" s="193"/>
      <c r="M497" s="193"/>
      <c r="N497" s="193"/>
      <c r="O497" s="193"/>
      <c r="P497" s="193"/>
      <c r="Q497" s="193"/>
      <c r="R497" s="193"/>
      <c r="S497" s="193"/>
      <c r="T497" s="193"/>
      <c r="U497" s="191"/>
      <c r="V497" s="191"/>
      <c r="W497" s="191"/>
      <c r="X497" s="191"/>
      <c r="Y497" s="193"/>
    </row>
    <row r="498">
      <c r="A498" s="190"/>
      <c r="B498" s="243" t="s">
        <v>373</v>
      </c>
      <c r="C498" s="245" t="s">
        <v>374</v>
      </c>
      <c r="D498" s="190" t="s">
        <v>7</v>
      </c>
      <c r="E498" s="190" t="s">
        <v>21</v>
      </c>
      <c r="F498" s="191"/>
      <c r="G498" s="193"/>
      <c r="H498" s="191"/>
      <c r="I498" s="193"/>
      <c r="J498" s="193"/>
      <c r="K498" s="193"/>
      <c r="L498" s="193"/>
      <c r="M498" s="193"/>
      <c r="N498" s="193"/>
      <c r="O498" s="193"/>
      <c r="P498" s="193"/>
      <c r="Q498" s="193"/>
      <c r="R498" s="193"/>
      <c r="S498" s="193"/>
      <c r="T498" s="193"/>
      <c r="U498" s="191"/>
      <c r="V498" s="191"/>
      <c r="W498" s="191"/>
      <c r="X498" s="191"/>
      <c r="Y498" s="193"/>
    </row>
    <row r="499">
      <c r="A499" s="190"/>
      <c r="B499" s="243" t="s">
        <v>373</v>
      </c>
      <c r="C499" s="245" t="s">
        <v>374</v>
      </c>
      <c r="D499" s="190" t="s">
        <v>7</v>
      </c>
      <c r="E499" s="190" t="s">
        <v>161</v>
      </c>
      <c r="F499" s="191"/>
      <c r="G499" s="193"/>
      <c r="H499" s="191"/>
      <c r="I499" s="193"/>
      <c r="J499" s="193"/>
      <c r="K499" s="193"/>
      <c r="L499" s="193"/>
      <c r="M499" s="193"/>
      <c r="N499" s="193"/>
      <c r="O499" s="193"/>
      <c r="P499" s="193"/>
      <c r="Q499" s="193"/>
      <c r="R499" s="193"/>
      <c r="S499" s="193"/>
      <c r="T499" s="193"/>
      <c r="U499" s="191"/>
      <c r="V499" s="191"/>
      <c r="W499" s="191"/>
      <c r="X499" s="191"/>
      <c r="Y499" s="193"/>
    </row>
    <row r="500">
      <c r="A500" s="190"/>
      <c r="B500" s="243" t="s">
        <v>373</v>
      </c>
      <c r="C500" s="245" t="s">
        <v>374</v>
      </c>
      <c r="D500" s="190" t="s">
        <v>7</v>
      </c>
      <c r="E500" s="190" t="s">
        <v>162</v>
      </c>
      <c r="F500" s="191"/>
      <c r="G500" s="193"/>
      <c r="H500" s="191"/>
      <c r="I500" s="193"/>
      <c r="J500" s="193"/>
      <c r="K500" s="193"/>
      <c r="L500" s="193"/>
      <c r="M500" s="193"/>
      <c r="N500" s="193"/>
      <c r="O500" s="193"/>
      <c r="P500" s="193"/>
      <c r="Q500" s="193"/>
      <c r="R500" s="193"/>
      <c r="S500" s="193"/>
      <c r="T500" s="193"/>
      <c r="U500" s="191"/>
      <c r="V500" s="191"/>
      <c r="W500" s="191"/>
      <c r="X500" s="191"/>
      <c r="Y500" s="193"/>
    </row>
    <row r="501">
      <c r="A501" s="190"/>
      <c r="B501" s="243" t="s">
        <v>373</v>
      </c>
      <c r="C501" s="245" t="s">
        <v>374</v>
      </c>
      <c r="D501" s="190" t="s">
        <v>7</v>
      </c>
      <c r="E501" s="190" t="s">
        <v>163</v>
      </c>
      <c r="F501" s="191"/>
      <c r="G501" s="193"/>
      <c r="H501" s="191"/>
      <c r="I501" s="193"/>
      <c r="J501" s="193"/>
      <c r="K501" s="193"/>
      <c r="L501" s="193"/>
      <c r="M501" s="193"/>
      <c r="N501" s="193"/>
      <c r="O501" s="193"/>
      <c r="P501" s="193"/>
      <c r="Q501" s="193"/>
      <c r="R501" s="193"/>
      <c r="S501" s="193"/>
      <c r="T501" s="193"/>
      <c r="U501" s="191"/>
      <c r="V501" s="191"/>
      <c r="W501" s="191"/>
      <c r="X501" s="191"/>
      <c r="Y501" s="193"/>
    </row>
    <row r="502">
      <c r="A502" s="190"/>
      <c r="B502" s="243" t="s">
        <v>373</v>
      </c>
      <c r="C502" s="245" t="s">
        <v>374</v>
      </c>
      <c r="D502" s="190" t="s">
        <v>7</v>
      </c>
      <c r="E502" s="190" t="s">
        <v>164</v>
      </c>
      <c r="F502" s="191"/>
      <c r="G502" s="193"/>
      <c r="H502" s="191"/>
      <c r="I502" s="193"/>
      <c r="J502" s="193"/>
      <c r="K502" s="193"/>
      <c r="L502" s="193"/>
      <c r="M502" s="193"/>
      <c r="N502" s="193"/>
      <c r="O502" s="193"/>
      <c r="P502" s="193"/>
      <c r="Q502" s="193"/>
      <c r="R502" s="193"/>
      <c r="S502" s="193"/>
      <c r="T502" s="193"/>
      <c r="U502" s="191"/>
      <c r="V502" s="191"/>
      <c r="W502" s="191"/>
      <c r="X502" s="191"/>
      <c r="Y502" s="193"/>
    </row>
    <row r="503">
      <c r="A503" s="190"/>
      <c r="B503" s="243" t="s">
        <v>373</v>
      </c>
      <c r="C503" s="245" t="s">
        <v>374</v>
      </c>
      <c r="D503" s="190" t="s">
        <v>7</v>
      </c>
      <c r="E503" s="190" t="s">
        <v>165</v>
      </c>
      <c r="F503" s="191"/>
      <c r="G503" s="193"/>
      <c r="H503" s="191"/>
      <c r="I503" s="193"/>
      <c r="J503" s="193"/>
      <c r="K503" s="193"/>
      <c r="L503" s="193"/>
      <c r="M503" s="193"/>
      <c r="N503" s="193"/>
      <c r="O503" s="193"/>
      <c r="P503" s="193"/>
      <c r="Q503" s="193"/>
      <c r="R503" s="193"/>
      <c r="S503" s="193"/>
      <c r="T503" s="193"/>
      <c r="U503" s="191"/>
      <c r="V503" s="191"/>
      <c r="W503" s="191"/>
      <c r="X503" s="191"/>
      <c r="Y503" s="193"/>
    </row>
    <row r="504">
      <c r="A504" s="190"/>
      <c r="B504" s="243" t="s">
        <v>373</v>
      </c>
      <c r="C504" s="245" t="s">
        <v>374</v>
      </c>
      <c r="D504" s="190" t="s">
        <v>7</v>
      </c>
      <c r="E504" s="190" t="s">
        <v>166</v>
      </c>
      <c r="F504" s="191"/>
      <c r="G504" s="193"/>
      <c r="H504" s="191"/>
      <c r="I504" s="193"/>
      <c r="J504" s="193"/>
      <c r="K504" s="193"/>
      <c r="L504" s="193"/>
      <c r="M504" s="193"/>
      <c r="N504" s="193"/>
      <c r="O504" s="193"/>
      <c r="P504" s="193"/>
      <c r="Q504" s="193"/>
      <c r="R504" s="193"/>
      <c r="S504" s="193"/>
      <c r="T504" s="193"/>
      <c r="U504" s="191"/>
      <c r="V504" s="191"/>
      <c r="W504" s="191"/>
      <c r="X504" s="191"/>
      <c r="Y504" s="193"/>
    </row>
    <row r="505">
      <c r="A505" s="190"/>
      <c r="B505" s="243" t="s">
        <v>373</v>
      </c>
      <c r="C505" s="245" t="s">
        <v>374</v>
      </c>
      <c r="D505" s="190" t="s">
        <v>7</v>
      </c>
      <c r="E505" s="190" t="s">
        <v>167</v>
      </c>
      <c r="F505" s="191"/>
      <c r="G505" s="193"/>
      <c r="H505" s="191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1"/>
      <c r="V505" s="191"/>
      <c r="W505" s="191"/>
      <c r="X505" s="191"/>
      <c r="Y505" s="193"/>
    </row>
    <row r="506">
      <c r="A506" s="190"/>
      <c r="B506" s="243" t="s">
        <v>373</v>
      </c>
      <c r="C506" s="245" t="s">
        <v>374</v>
      </c>
      <c r="D506" s="190" t="s">
        <v>7</v>
      </c>
      <c r="E506" s="190" t="s">
        <v>20</v>
      </c>
      <c r="F506" s="191"/>
      <c r="G506" s="193"/>
      <c r="H506" s="191"/>
      <c r="I506" s="193"/>
      <c r="J506" s="193"/>
      <c r="K506" s="193"/>
      <c r="L506" s="193"/>
      <c r="M506" s="193"/>
      <c r="N506" s="193"/>
      <c r="O506" s="193"/>
      <c r="P506" s="193"/>
      <c r="Q506" s="193"/>
      <c r="R506" s="193"/>
      <c r="S506" s="193"/>
      <c r="T506" s="193"/>
      <c r="U506" s="191"/>
      <c r="V506" s="191"/>
      <c r="W506" s="191"/>
      <c r="X506" s="191"/>
      <c r="Y506" s="193"/>
    </row>
    <row r="507">
      <c r="A507" s="243">
        <v>162.0</v>
      </c>
      <c r="B507" s="243" t="s">
        <v>375</v>
      </c>
      <c r="C507" s="245" t="s">
        <v>378</v>
      </c>
      <c r="D507" s="243" t="s">
        <v>4</v>
      </c>
      <c r="E507" s="190" t="s">
        <v>21</v>
      </c>
      <c r="F507" s="192">
        <v>10.0</v>
      </c>
      <c r="G507" s="193"/>
      <c r="H507" s="191">
        <v>10.0</v>
      </c>
      <c r="I507" s="193"/>
      <c r="J507" s="193"/>
      <c r="K507" s="193"/>
      <c r="L507" s="193"/>
      <c r="M507" s="193"/>
      <c r="N507" s="193"/>
      <c r="O507" s="193"/>
      <c r="P507" s="193"/>
      <c r="Q507" s="193"/>
      <c r="R507" s="193"/>
      <c r="S507" s="193"/>
      <c r="T507" s="193"/>
      <c r="U507" s="191">
        <v>20.0</v>
      </c>
      <c r="V507" s="191">
        <v>20.0</v>
      </c>
      <c r="W507" s="191">
        <v>567.0</v>
      </c>
      <c r="X507" s="191">
        <v>885.0</v>
      </c>
      <c r="Y507" s="193"/>
    </row>
    <row r="508">
      <c r="A508" s="190"/>
      <c r="B508" s="243" t="s">
        <v>375</v>
      </c>
      <c r="C508" s="245" t="s">
        <v>378</v>
      </c>
      <c r="D508" s="190" t="s">
        <v>4</v>
      </c>
      <c r="E508" s="190" t="s">
        <v>13</v>
      </c>
      <c r="F508" s="191"/>
      <c r="G508" s="193"/>
      <c r="H508" s="193"/>
      <c r="I508" s="193"/>
      <c r="J508" s="193"/>
      <c r="K508" s="193"/>
      <c r="L508" s="191"/>
      <c r="M508" s="193"/>
      <c r="N508" s="193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93"/>
    </row>
    <row r="509">
      <c r="A509" s="190"/>
      <c r="B509" s="243" t="s">
        <v>375</v>
      </c>
      <c r="C509" s="245" t="s">
        <v>378</v>
      </c>
      <c r="D509" s="190" t="s">
        <v>4</v>
      </c>
      <c r="E509" s="190" t="s">
        <v>14</v>
      </c>
      <c r="F509" s="191"/>
      <c r="G509" s="193"/>
      <c r="H509" s="193"/>
      <c r="I509" s="193"/>
      <c r="J509" s="193"/>
      <c r="K509" s="193"/>
      <c r="L509" s="191"/>
      <c r="M509" s="193"/>
      <c r="N509" s="193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93"/>
    </row>
    <row r="510">
      <c r="A510" s="190"/>
      <c r="B510" s="243" t="s">
        <v>375</v>
      </c>
      <c r="C510" s="245" t="s">
        <v>378</v>
      </c>
      <c r="D510" s="190" t="s">
        <v>4</v>
      </c>
      <c r="E510" s="190" t="s">
        <v>15</v>
      </c>
      <c r="F510" s="191"/>
      <c r="G510" s="193"/>
      <c r="H510" s="193"/>
      <c r="I510" s="193"/>
      <c r="J510" s="193"/>
      <c r="K510" s="193"/>
      <c r="L510" s="191"/>
      <c r="M510" s="193"/>
      <c r="N510" s="193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93"/>
    </row>
    <row r="511">
      <c r="A511" s="190"/>
      <c r="B511" s="243" t="s">
        <v>375</v>
      </c>
      <c r="C511" s="245" t="s">
        <v>378</v>
      </c>
      <c r="D511" s="190" t="s">
        <v>4</v>
      </c>
      <c r="E511" s="190" t="s">
        <v>16</v>
      </c>
      <c r="F511" s="191"/>
      <c r="G511" s="193"/>
      <c r="H511" s="193"/>
      <c r="I511" s="193"/>
      <c r="J511" s="193"/>
      <c r="K511" s="193"/>
      <c r="L511" s="191"/>
      <c r="M511" s="193"/>
      <c r="N511" s="193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93"/>
    </row>
    <row r="512">
      <c r="A512" s="190"/>
      <c r="B512" s="243" t="s">
        <v>375</v>
      </c>
      <c r="C512" s="245" t="s">
        <v>378</v>
      </c>
      <c r="D512" s="190" t="s">
        <v>4</v>
      </c>
      <c r="E512" s="190" t="s">
        <v>17</v>
      </c>
      <c r="F512" s="191"/>
      <c r="G512" s="193"/>
      <c r="H512" s="193"/>
      <c r="I512" s="193"/>
      <c r="J512" s="193"/>
      <c r="K512" s="193"/>
      <c r="L512" s="191"/>
      <c r="M512" s="193"/>
      <c r="N512" s="193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93"/>
    </row>
    <row r="513">
      <c r="A513" s="190"/>
      <c r="B513" s="243" t="s">
        <v>375</v>
      </c>
      <c r="C513" s="245" t="s">
        <v>378</v>
      </c>
      <c r="D513" s="190" t="s">
        <v>4</v>
      </c>
      <c r="E513" s="190" t="s">
        <v>18</v>
      </c>
      <c r="F513" s="191"/>
      <c r="G513" s="193"/>
      <c r="H513" s="193"/>
      <c r="I513" s="193"/>
      <c r="J513" s="193"/>
      <c r="K513" s="193"/>
      <c r="L513" s="191"/>
      <c r="M513" s="193"/>
      <c r="N513" s="193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93"/>
    </row>
    <row r="514">
      <c r="A514" s="190"/>
      <c r="B514" s="243" t="s">
        <v>375</v>
      </c>
      <c r="C514" s="245" t="s">
        <v>378</v>
      </c>
      <c r="D514" s="190" t="s">
        <v>4</v>
      </c>
      <c r="E514" s="190" t="s">
        <v>19</v>
      </c>
      <c r="F514" s="191"/>
      <c r="G514" s="193"/>
      <c r="H514" s="193"/>
      <c r="I514" s="193"/>
      <c r="J514" s="193"/>
      <c r="K514" s="193"/>
      <c r="L514" s="191"/>
      <c r="M514" s="193"/>
      <c r="N514" s="193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93"/>
    </row>
    <row r="515">
      <c r="A515" s="190"/>
      <c r="B515" s="243" t="s">
        <v>375</v>
      </c>
      <c r="C515" s="245" t="s">
        <v>378</v>
      </c>
      <c r="D515" s="190" t="s">
        <v>4</v>
      </c>
      <c r="E515" s="190" t="s">
        <v>20</v>
      </c>
      <c r="F515" s="191"/>
      <c r="G515" s="193"/>
      <c r="H515" s="193"/>
      <c r="I515" s="193"/>
      <c r="J515" s="193"/>
      <c r="K515" s="193"/>
      <c r="L515" s="191"/>
      <c r="M515" s="193"/>
      <c r="N515" s="193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93"/>
    </row>
    <row r="516">
      <c r="A516" s="190"/>
      <c r="B516" s="243" t="s">
        <v>375</v>
      </c>
      <c r="C516" s="245" t="s">
        <v>378</v>
      </c>
      <c r="D516" s="190" t="s">
        <v>7</v>
      </c>
      <c r="E516" s="190" t="s">
        <v>21</v>
      </c>
      <c r="F516" s="191"/>
      <c r="G516" s="193"/>
      <c r="H516" s="193"/>
      <c r="I516" s="193"/>
      <c r="J516" s="193"/>
      <c r="K516" s="193"/>
      <c r="L516" s="191"/>
      <c r="M516" s="193"/>
      <c r="N516" s="193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93"/>
    </row>
    <row r="517">
      <c r="A517" s="190"/>
      <c r="B517" s="243" t="s">
        <v>375</v>
      </c>
      <c r="C517" s="245" t="s">
        <v>378</v>
      </c>
      <c r="D517" s="190" t="s">
        <v>7</v>
      </c>
      <c r="E517" s="190" t="s">
        <v>161</v>
      </c>
      <c r="F517" s="191"/>
      <c r="G517" s="193"/>
      <c r="H517" s="193"/>
      <c r="I517" s="193"/>
      <c r="J517" s="193"/>
      <c r="K517" s="193"/>
      <c r="L517" s="191"/>
      <c r="M517" s="193"/>
      <c r="N517" s="193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93"/>
    </row>
    <row r="518">
      <c r="A518" s="190"/>
      <c r="B518" s="243" t="s">
        <v>375</v>
      </c>
      <c r="C518" s="245" t="s">
        <v>378</v>
      </c>
      <c r="D518" s="190" t="s">
        <v>7</v>
      </c>
      <c r="E518" s="190" t="s">
        <v>162</v>
      </c>
      <c r="F518" s="191"/>
      <c r="G518" s="193"/>
      <c r="H518" s="193"/>
      <c r="I518" s="193"/>
      <c r="J518" s="193"/>
      <c r="K518" s="193"/>
      <c r="L518" s="191"/>
      <c r="M518" s="193"/>
      <c r="N518" s="193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93"/>
    </row>
    <row r="519">
      <c r="A519" s="190"/>
      <c r="B519" s="243" t="s">
        <v>375</v>
      </c>
      <c r="C519" s="245" t="s">
        <v>378</v>
      </c>
      <c r="D519" s="190" t="s">
        <v>7</v>
      </c>
      <c r="E519" s="190" t="s">
        <v>163</v>
      </c>
      <c r="F519" s="191"/>
      <c r="G519" s="193"/>
      <c r="H519" s="193"/>
      <c r="I519" s="193"/>
      <c r="J519" s="193"/>
      <c r="K519" s="193"/>
      <c r="L519" s="191"/>
      <c r="M519" s="193"/>
      <c r="N519" s="193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93"/>
    </row>
    <row r="520">
      <c r="A520" s="190"/>
      <c r="B520" s="243" t="s">
        <v>375</v>
      </c>
      <c r="C520" s="245" t="s">
        <v>378</v>
      </c>
      <c r="D520" s="190" t="s">
        <v>7</v>
      </c>
      <c r="E520" s="190" t="s">
        <v>164</v>
      </c>
      <c r="F520" s="191">
        <v>20.0</v>
      </c>
      <c r="G520" s="193"/>
      <c r="H520" s="193"/>
      <c r="I520" s="193"/>
      <c r="J520" s="193"/>
      <c r="K520" s="193"/>
      <c r="L520" s="191"/>
      <c r="M520" s="193"/>
      <c r="N520" s="193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93"/>
    </row>
    <row r="521">
      <c r="A521" s="190"/>
      <c r="B521" s="243" t="s">
        <v>375</v>
      </c>
      <c r="C521" s="245" t="s">
        <v>378</v>
      </c>
      <c r="D521" s="190" t="s">
        <v>7</v>
      </c>
      <c r="E521" s="190" t="s">
        <v>165</v>
      </c>
      <c r="F521" s="191">
        <v>20.0</v>
      </c>
      <c r="G521" s="193"/>
      <c r="H521" s="193"/>
      <c r="I521" s="193"/>
      <c r="J521" s="193"/>
      <c r="K521" s="193"/>
      <c r="L521" s="191"/>
      <c r="M521" s="193"/>
      <c r="N521" s="193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93"/>
    </row>
    <row r="522">
      <c r="A522" s="190"/>
      <c r="B522" s="243" t="s">
        <v>375</v>
      </c>
      <c r="C522" s="245" t="s">
        <v>378</v>
      </c>
      <c r="D522" s="190" t="s">
        <v>7</v>
      </c>
      <c r="E522" s="190" t="s">
        <v>166</v>
      </c>
      <c r="F522" s="191">
        <v>567.0</v>
      </c>
      <c r="G522" s="193"/>
      <c r="H522" s="193"/>
      <c r="I522" s="193"/>
      <c r="J522" s="193"/>
      <c r="K522" s="193"/>
      <c r="L522" s="191"/>
      <c r="M522" s="193"/>
      <c r="N522" s="193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93"/>
    </row>
    <row r="523">
      <c r="A523" s="190"/>
      <c r="B523" s="243" t="s">
        <v>375</v>
      </c>
      <c r="C523" s="245" t="s">
        <v>378</v>
      </c>
      <c r="D523" s="190" t="s">
        <v>7</v>
      </c>
      <c r="E523" s="190" t="s">
        <v>167</v>
      </c>
      <c r="F523" s="191">
        <v>885.0</v>
      </c>
      <c r="G523" s="193"/>
      <c r="H523" s="193"/>
      <c r="I523" s="193"/>
      <c r="J523" s="193"/>
      <c r="K523" s="193"/>
      <c r="L523" s="191"/>
      <c r="M523" s="193"/>
      <c r="N523" s="193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93"/>
    </row>
    <row r="524">
      <c r="A524" s="190"/>
      <c r="B524" s="243" t="s">
        <v>375</v>
      </c>
      <c r="C524" s="245" t="s">
        <v>378</v>
      </c>
      <c r="D524" s="190" t="s">
        <v>7</v>
      </c>
      <c r="E524" s="190" t="s">
        <v>20</v>
      </c>
      <c r="F524" s="191"/>
      <c r="G524" s="193"/>
      <c r="H524" s="193"/>
      <c r="I524" s="193"/>
      <c r="J524" s="193"/>
      <c r="K524" s="193"/>
      <c r="L524" s="191"/>
      <c r="M524" s="193"/>
      <c r="N524" s="193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93"/>
    </row>
    <row r="525">
      <c r="A525" s="243">
        <v>163.0</v>
      </c>
      <c r="B525" s="243" t="s">
        <v>377</v>
      </c>
      <c r="C525" s="245" t="s">
        <v>378</v>
      </c>
      <c r="D525" s="243" t="s">
        <v>4</v>
      </c>
      <c r="E525" s="190" t="s">
        <v>21</v>
      </c>
      <c r="F525" s="192"/>
      <c r="G525" s="193"/>
      <c r="H525" s="193"/>
      <c r="I525" s="193"/>
      <c r="J525" s="193"/>
      <c r="K525" s="193"/>
      <c r="L525" s="191">
        <v>18.0</v>
      </c>
      <c r="M525" s="193"/>
      <c r="N525" s="193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93"/>
    </row>
    <row r="526">
      <c r="A526" s="190"/>
      <c r="B526" s="243" t="s">
        <v>377</v>
      </c>
      <c r="C526" s="245" t="s">
        <v>378</v>
      </c>
      <c r="D526" s="190" t="s">
        <v>4</v>
      </c>
      <c r="E526" s="190" t="s">
        <v>13</v>
      </c>
      <c r="F526" s="191"/>
      <c r="G526" s="193"/>
      <c r="H526" s="193"/>
      <c r="I526" s="193"/>
      <c r="J526" s="193"/>
      <c r="K526" s="193"/>
      <c r="L526" s="191"/>
      <c r="M526" s="193"/>
      <c r="N526" s="193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93"/>
    </row>
    <row r="527">
      <c r="A527" s="190"/>
      <c r="B527" s="243" t="s">
        <v>377</v>
      </c>
      <c r="C527" s="245" t="s">
        <v>378</v>
      </c>
      <c r="D527" s="190" t="s">
        <v>4</v>
      </c>
      <c r="E527" s="190" t="s">
        <v>14</v>
      </c>
      <c r="F527" s="191"/>
      <c r="G527" s="193"/>
      <c r="H527" s="193"/>
      <c r="I527" s="193"/>
      <c r="J527" s="193"/>
      <c r="K527" s="193"/>
      <c r="L527" s="191"/>
      <c r="M527" s="193"/>
      <c r="N527" s="193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93"/>
    </row>
    <row r="528">
      <c r="A528" s="190"/>
      <c r="B528" s="243" t="s">
        <v>377</v>
      </c>
      <c r="C528" s="245" t="s">
        <v>378</v>
      </c>
      <c r="D528" s="190" t="s">
        <v>4</v>
      </c>
      <c r="E528" s="190" t="s">
        <v>15</v>
      </c>
      <c r="F528" s="191"/>
      <c r="G528" s="193"/>
      <c r="H528" s="193"/>
      <c r="I528" s="193"/>
      <c r="J528" s="193"/>
      <c r="K528" s="193"/>
      <c r="L528" s="191"/>
      <c r="M528" s="193"/>
      <c r="N528" s="193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93"/>
    </row>
    <row r="529">
      <c r="A529" s="190"/>
      <c r="B529" s="243" t="s">
        <v>377</v>
      </c>
      <c r="C529" s="245" t="s">
        <v>378</v>
      </c>
      <c r="D529" s="190" t="s">
        <v>4</v>
      </c>
      <c r="E529" s="190" t="s">
        <v>16</v>
      </c>
      <c r="F529" s="191">
        <v>18.0</v>
      </c>
      <c r="G529" s="193"/>
      <c r="H529" s="193"/>
      <c r="I529" s="193"/>
      <c r="J529" s="193"/>
      <c r="K529" s="193"/>
      <c r="L529" s="191"/>
      <c r="M529" s="193"/>
      <c r="N529" s="193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93"/>
    </row>
    <row r="530">
      <c r="A530" s="190"/>
      <c r="B530" s="243" t="s">
        <v>377</v>
      </c>
      <c r="C530" s="245" t="s">
        <v>378</v>
      </c>
      <c r="D530" s="190" t="s">
        <v>4</v>
      </c>
      <c r="E530" s="190" t="s">
        <v>17</v>
      </c>
      <c r="F530" s="191"/>
      <c r="G530" s="193"/>
      <c r="H530" s="193"/>
      <c r="I530" s="193"/>
      <c r="J530" s="193"/>
      <c r="K530" s="193"/>
      <c r="L530" s="191"/>
      <c r="M530" s="193"/>
      <c r="N530" s="193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93"/>
    </row>
    <row r="531">
      <c r="A531" s="190"/>
      <c r="B531" s="243" t="s">
        <v>377</v>
      </c>
      <c r="C531" s="245" t="s">
        <v>378</v>
      </c>
      <c r="D531" s="190" t="s">
        <v>4</v>
      </c>
      <c r="E531" s="190" t="s">
        <v>18</v>
      </c>
      <c r="F531" s="191"/>
      <c r="G531" s="193"/>
      <c r="H531" s="193"/>
      <c r="I531" s="193"/>
      <c r="J531" s="193"/>
      <c r="K531" s="193"/>
      <c r="L531" s="191"/>
      <c r="M531" s="193"/>
      <c r="N531" s="193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93"/>
    </row>
    <row r="532">
      <c r="A532" s="190"/>
      <c r="B532" s="243" t="s">
        <v>377</v>
      </c>
      <c r="C532" s="245" t="s">
        <v>378</v>
      </c>
      <c r="D532" s="190" t="s">
        <v>4</v>
      </c>
      <c r="E532" s="190" t="s">
        <v>19</v>
      </c>
      <c r="F532" s="191"/>
      <c r="G532" s="193"/>
      <c r="H532" s="193"/>
      <c r="I532" s="193"/>
      <c r="J532" s="193"/>
      <c r="K532" s="193"/>
      <c r="L532" s="191"/>
      <c r="M532" s="193"/>
      <c r="N532" s="193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93"/>
    </row>
    <row r="533">
      <c r="A533" s="190"/>
      <c r="B533" s="243" t="s">
        <v>377</v>
      </c>
      <c r="C533" s="245" t="s">
        <v>378</v>
      </c>
      <c r="D533" s="190" t="s">
        <v>4</v>
      </c>
      <c r="E533" s="190" t="s">
        <v>20</v>
      </c>
      <c r="F533" s="191"/>
      <c r="G533" s="193"/>
      <c r="H533" s="193"/>
      <c r="I533" s="193"/>
      <c r="J533" s="193"/>
      <c r="K533" s="193"/>
      <c r="L533" s="191"/>
      <c r="M533" s="193"/>
      <c r="N533" s="193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93"/>
    </row>
    <row r="534">
      <c r="A534" s="190"/>
      <c r="B534" s="243" t="s">
        <v>377</v>
      </c>
      <c r="C534" s="245" t="s">
        <v>378</v>
      </c>
      <c r="D534" s="190" t="s">
        <v>7</v>
      </c>
      <c r="E534" s="190" t="s">
        <v>21</v>
      </c>
      <c r="F534" s="191"/>
      <c r="G534" s="193"/>
      <c r="H534" s="193"/>
      <c r="I534" s="193"/>
      <c r="J534" s="193"/>
      <c r="K534" s="193"/>
      <c r="L534" s="191"/>
      <c r="M534" s="193"/>
      <c r="N534" s="193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93"/>
    </row>
    <row r="535">
      <c r="A535" s="190"/>
      <c r="B535" s="243" t="s">
        <v>377</v>
      </c>
      <c r="C535" s="245" t="s">
        <v>378</v>
      </c>
      <c r="D535" s="190" t="s">
        <v>7</v>
      </c>
      <c r="E535" s="190" t="s">
        <v>161</v>
      </c>
      <c r="F535" s="191"/>
      <c r="G535" s="193"/>
      <c r="H535" s="193"/>
      <c r="I535" s="193"/>
      <c r="J535" s="193"/>
      <c r="K535" s="193"/>
      <c r="L535" s="191"/>
      <c r="M535" s="193"/>
      <c r="N535" s="193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93"/>
    </row>
    <row r="536">
      <c r="A536" s="190"/>
      <c r="B536" s="243" t="s">
        <v>377</v>
      </c>
      <c r="C536" s="245" t="s">
        <v>378</v>
      </c>
      <c r="D536" s="190" t="s">
        <v>7</v>
      </c>
      <c r="E536" s="190" t="s">
        <v>162</v>
      </c>
      <c r="F536" s="191"/>
      <c r="G536" s="193"/>
      <c r="H536" s="193"/>
      <c r="I536" s="193"/>
      <c r="J536" s="193"/>
      <c r="K536" s="193"/>
      <c r="L536" s="191"/>
      <c r="M536" s="193"/>
      <c r="N536" s="193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93"/>
    </row>
    <row r="537">
      <c r="A537" s="190"/>
      <c r="B537" s="243" t="s">
        <v>377</v>
      </c>
      <c r="C537" s="245" t="s">
        <v>378</v>
      </c>
      <c r="D537" s="190" t="s">
        <v>7</v>
      </c>
      <c r="E537" s="190" t="s">
        <v>163</v>
      </c>
      <c r="F537" s="191"/>
      <c r="G537" s="193"/>
      <c r="H537" s="193"/>
      <c r="I537" s="193"/>
      <c r="J537" s="193"/>
      <c r="K537" s="193"/>
      <c r="L537" s="191"/>
      <c r="M537" s="193"/>
      <c r="N537" s="193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93"/>
    </row>
    <row r="538">
      <c r="A538" s="190"/>
      <c r="B538" s="243" t="s">
        <v>377</v>
      </c>
      <c r="C538" s="245" t="s">
        <v>378</v>
      </c>
      <c r="D538" s="190" t="s">
        <v>7</v>
      </c>
      <c r="E538" s="190" t="s">
        <v>164</v>
      </c>
      <c r="F538" s="191"/>
      <c r="G538" s="193"/>
      <c r="H538" s="193"/>
      <c r="I538" s="193"/>
      <c r="J538" s="193"/>
      <c r="K538" s="193"/>
      <c r="L538" s="191"/>
      <c r="M538" s="193"/>
      <c r="N538" s="193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93"/>
    </row>
    <row r="539">
      <c r="A539" s="190"/>
      <c r="B539" s="243" t="s">
        <v>377</v>
      </c>
      <c r="C539" s="245" t="s">
        <v>378</v>
      </c>
      <c r="D539" s="190" t="s">
        <v>7</v>
      </c>
      <c r="E539" s="190" t="s">
        <v>165</v>
      </c>
      <c r="F539" s="191"/>
      <c r="G539" s="193"/>
      <c r="H539" s="193"/>
      <c r="I539" s="193"/>
      <c r="J539" s="193"/>
      <c r="K539" s="193"/>
      <c r="L539" s="191"/>
      <c r="M539" s="193"/>
      <c r="N539" s="193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93"/>
    </row>
    <row r="540">
      <c r="A540" s="190"/>
      <c r="B540" s="243" t="s">
        <v>377</v>
      </c>
      <c r="C540" s="245" t="s">
        <v>378</v>
      </c>
      <c r="D540" s="190" t="s">
        <v>7</v>
      </c>
      <c r="E540" s="190" t="s">
        <v>166</v>
      </c>
      <c r="F540" s="191"/>
      <c r="G540" s="193"/>
      <c r="H540" s="193"/>
      <c r="I540" s="193"/>
      <c r="J540" s="193"/>
      <c r="K540" s="193"/>
      <c r="L540" s="191"/>
      <c r="M540" s="193"/>
      <c r="N540" s="193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93"/>
    </row>
    <row r="541">
      <c r="A541" s="190"/>
      <c r="B541" s="243" t="s">
        <v>377</v>
      </c>
      <c r="C541" s="245" t="s">
        <v>378</v>
      </c>
      <c r="D541" s="190" t="s">
        <v>7</v>
      </c>
      <c r="E541" s="190" t="s">
        <v>167</v>
      </c>
      <c r="F541" s="191"/>
      <c r="G541" s="193"/>
      <c r="H541" s="193"/>
      <c r="I541" s="193"/>
      <c r="J541" s="193"/>
      <c r="K541" s="193"/>
      <c r="L541" s="191"/>
      <c r="M541" s="193"/>
      <c r="N541" s="193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93"/>
    </row>
    <row r="542">
      <c r="A542" s="190"/>
      <c r="B542" s="243" t="s">
        <v>377</v>
      </c>
      <c r="C542" s="245" t="s">
        <v>378</v>
      </c>
      <c r="D542" s="190" t="s">
        <v>7</v>
      </c>
      <c r="E542" s="190" t="s">
        <v>20</v>
      </c>
      <c r="F542" s="191"/>
      <c r="G542" s="193"/>
      <c r="H542" s="193"/>
      <c r="I542" s="193"/>
      <c r="J542" s="193"/>
      <c r="K542" s="193"/>
      <c r="L542" s="191"/>
      <c r="M542" s="193"/>
      <c r="N542" s="193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93"/>
    </row>
    <row r="543">
      <c r="A543" s="243">
        <v>164.0</v>
      </c>
      <c r="B543" s="243" t="s">
        <v>379</v>
      </c>
      <c r="C543" s="245" t="s">
        <v>378</v>
      </c>
      <c r="D543" s="243" t="s">
        <v>4</v>
      </c>
      <c r="E543" s="190" t="s">
        <v>21</v>
      </c>
      <c r="F543" s="192"/>
      <c r="G543" s="193"/>
      <c r="H543" s="193"/>
      <c r="I543" s="193"/>
      <c r="J543" s="193"/>
      <c r="K543" s="193"/>
      <c r="L543" s="191">
        <v>20.0</v>
      </c>
      <c r="M543" s="193"/>
      <c r="N543" s="193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93"/>
    </row>
    <row r="544">
      <c r="A544" s="190"/>
      <c r="B544" s="243" t="s">
        <v>379</v>
      </c>
      <c r="C544" s="245" t="s">
        <v>378</v>
      </c>
      <c r="D544" s="190" t="s">
        <v>4</v>
      </c>
      <c r="E544" s="190" t="s">
        <v>13</v>
      </c>
      <c r="F544" s="191"/>
      <c r="G544" s="193"/>
      <c r="H544" s="193"/>
      <c r="I544" s="193"/>
      <c r="J544" s="193"/>
      <c r="K544" s="193"/>
      <c r="L544" s="191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</row>
    <row r="545">
      <c r="A545" s="190"/>
      <c r="B545" s="243" t="s">
        <v>379</v>
      </c>
      <c r="C545" s="245" t="s">
        <v>378</v>
      </c>
      <c r="D545" s="190" t="s">
        <v>4</v>
      </c>
      <c r="E545" s="190" t="s">
        <v>14</v>
      </c>
      <c r="F545" s="191"/>
      <c r="G545" s="193"/>
      <c r="H545" s="193"/>
      <c r="I545" s="193"/>
      <c r="J545" s="193"/>
      <c r="K545" s="193"/>
      <c r="L545" s="191"/>
      <c r="M545" s="193"/>
      <c r="N545" s="193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93"/>
    </row>
    <row r="546">
      <c r="A546" s="190"/>
      <c r="B546" s="243" t="s">
        <v>379</v>
      </c>
      <c r="C546" s="245" t="s">
        <v>378</v>
      </c>
      <c r="D546" s="190" t="s">
        <v>4</v>
      </c>
      <c r="E546" s="190" t="s">
        <v>15</v>
      </c>
      <c r="F546" s="191"/>
      <c r="G546" s="193"/>
      <c r="H546" s="193"/>
      <c r="I546" s="193"/>
      <c r="J546" s="193"/>
      <c r="K546" s="193"/>
      <c r="L546" s="191"/>
      <c r="M546" s="193"/>
      <c r="N546" s="193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93"/>
    </row>
    <row r="547">
      <c r="A547" s="190"/>
      <c r="B547" s="243" t="s">
        <v>379</v>
      </c>
      <c r="C547" s="245" t="s">
        <v>378</v>
      </c>
      <c r="D547" s="190" t="s">
        <v>4</v>
      </c>
      <c r="E547" s="190" t="s">
        <v>16</v>
      </c>
      <c r="F547" s="191">
        <v>20.0</v>
      </c>
      <c r="G547" s="193"/>
      <c r="H547" s="193"/>
      <c r="I547" s="193"/>
      <c r="J547" s="193"/>
      <c r="K547" s="193"/>
      <c r="L547" s="191"/>
      <c r="M547" s="193"/>
      <c r="N547" s="193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93"/>
    </row>
    <row r="548">
      <c r="A548" s="190"/>
      <c r="B548" s="243" t="s">
        <v>379</v>
      </c>
      <c r="C548" s="245" t="s">
        <v>378</v>
      </c>
      <c r="D548" s="190" t="s">
        <v>4</v>
      </c>
      <c r="E548" s="190" t="s">
        <v>17</v>
      </c>
      <c r="F548" s="191"/>
      <c r="G548" s="193"/>
      <c r="H548" s="193"/>
      <c r="I548" s="193"/>
      <c r="J548" s="193"/>
      <c r="K548" s="193"/>
      <c r="L548" s="191"/>
      <c r="M548" s="193"/>
      <c r="N548" s="193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93"/>
    </row>
    <row r="549">
      <c r="A549" s="190"/>
      <c r="B549" s="243" t="s">
        <v>379</v>
      </c>
      <c r="C549" s="245" t="s">
        <v>378</v>
      </c>
      <c r="D549" s="190" t="s">
        <v>4</v>
      </c>
      <c r="E549" s="190" t="s">
        <v>18</v>
      </c>
      <c r="F549" s="191"/>
      <c r="G549" s="193"/>
      <c r="H549" s="193"/>
      <c r="I549" s="193"/>
      <c r="J549" s="193"/>
      <c r="K549" s="193"/>
      <c r="L549" s="191"/>
      <c r="M549" s="193"/>
      <c r="N549" s="193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93"/>
    </row>
    <row r="550">
      <c r="A550" s="190"/>
      <c r="B550" s="243" t="s">
        <v>379</v>
      </c>
      <c r="C550" s="245" t="s">
        <v>378</v>
      </c>
      <c r="D550" s="190" t="s">
        <v>4</v>
      </c>
      <c r="E550" s="190" t="s">
        <v>19</v>
      </c>
      <c r="F550" s="191"/>
      <c r="G550" s="193"/>
      <c r="H550" s="193"/>
      <c r="I550" s="193"/>
      <c r="J550" s="193"/>
      <c r="K550" s="193"/>
      <c r="L550" s="191"/>
      <c r="M550" s="193"/>
      <c r="N550" s="193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93"/>
    </row>
    <row r="551">
      <c r="A551" s="190"/>
      <c r="B551" s="243" t="s">
        <v>379</v>
      </c>
      <c r="C551" s="245" t="s">
        <v>378</v>
      </c>
      <c r="D551" s="190" t="s">
        <v>4</v>
      </c>
      <c r="E551" s="190" t="s">
        <v>20</v>
      </c>
      <c r="F551" s="191"/>
      <c r="G551" s="193"/>
      <c r="H551" s="193"/>
      <c r="I551" s="193"/>
      <c r="J551" s="193"/>
      <c r="K551" s="193"/>
      <c r="L551" s="191"/>
      <c r="M551" s="193"/>
      <c r="N551" s="193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93"/>
    </row>
    <row r="552">
      <c r="A552" s="190"/>
      <c r="B552" s="243" t="s">
        <v>379</v>
      </c>
      <c r="C552" s="245" t="s">
        <v>378</v>
      </c>
      <c r="D552" s="190" t="s">
        <v>7</v>
      </c>
      <c r="E552" s="190" t="s">
        <v>21</v>
      </c>
      <c r="F552" s="191"/>
      <c r="G552" s="193"/>
      <c r="H552" s="193"/>
      <c r="I552" s="193"/>
      <c r="J552" s="193"/>
      <c r="K552" s="193"/>
      <c r="L552" s="191"/>
      <c r="M552" s="193"/>
      <c r="N552" s="193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93"/>
    </row>
    <row r="553">
      <c r="A553" s="190"/>
      <c r="B553" s="243" t="s">
        <v>379</v>
      </c>
      <c r="C553" s="245" t="s">
        <v>378</v>
      </c>
      <c r="D553" s="190" t="s">
        <v>7</v>
      </c>
      <c r="E553" s="190" t="s">
        <v>161</v>
      </c>
      <c r="F553" s="191"/>
      <c r="G553" s="193"/>
      <c r="H553" s="193"/>
      <c r="I553" s="193"/>
      <c r="J553" s="193"/>
      <c r="K553" s="193"/>
      <c r="L553" s="191"/>
      <c r="M553" s="193"/>
      <c r="N553" s="193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93"/>
    </row>
    <row r="554">
      <c r="A554" s="190"/>
      <c r="B554" s="243" t="s">
        <v>379</v>
      </c>
      <c r="C554" s="245" t="s">
        <v>378</v>
      </c>
      <c r="D554" s="190" t="s">
        <v>7</v>
      </c>
      <c r="E554" s="190" t="s">
        <v>162</v>
      </c>
      <c r="F554" s="191"/>
      <c r="G554" s="193"/>
      <c r="H554" s="193"/>
      <c r="I554" s="193"/>
      <c r="J554" s="193"/>
      <c r="K554" s="193"/>
      <c r="L554" s="191"/>
      <c r="M554" s="193"/>
      <c r="N554" s="193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93"/>
    </row>
    <row r="555">
      <c r="A555" s="190"/>
      <c r="B555" s="243" t="s">
        <v>379</v>
      </c>
      <c r="C555" s="245" t="s">
        <v>378</v>
      </c>
      <c r="D555" s="190" t="s">
        <v>7</v>
      </c>
      <c r="E555" s="190" t="s">
        <v>163</v>
      </c>
      <c r="F555" s="191"/>
      <c r="G555" s="193"/>
      <c r="H555" s="193"/>
      <c r="I555" s="193"/>
      <c r="J555" s="193"/>
      <c r="K555" s="193"/>
      <c r="L555" s="191"/>
      <c r="M555" s="193"/>
      <c r="N555" s="193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93"/>
    </row>
    <row r="556">
      <c r="A556" s="190"/>
      <c r="B556" s="243" t="s">
        <v>379</v>
      </c>
      <c r="C556" s="245" t="s">
        <v>378</v>
      </c>
      <c r="D556" s="190" t="s">
        <v>7</v>
      </c>
      <c r="E556" s="190" t="s">
        <v>164</v>
      </c>
      <c r="F556" s="191"/>
      <c r="G556" s="193"/>
      <c r="H556" s="193"/>
      <c r="I556" s="193"/>
      <c r="J556" s="193"/>
      <c r="K556" s="193"/>
      <c r="L556" s="191"/>
      <c r="M556" s="193"/>
      <c r="N556" s="193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93"/>
    </row>
    <row r="557">
      <c r="A557" s="190"/>
      <c r="B557" s="243" t="s">
        <v>379</v>
      </c>
      <c r="C557" s="245" t="s">
        <v>378</v>
      </c>
      <c r="D557" s="190" t="s">
        <v>7</v>
      </c>
      <c r="E557" s="190" t="s">
        <v>165</v>
      </c>
      <c r="F557" s="191"/>
      <c r="G557" s="193"/>
      <c r="H557" s="193"/>
      <c r="I557" s="193"/>
      <c r="J557" s="193"/>
      <c r="K557" s="193"/>
      <c r="L557" s="191"/>
      <c r="M557" s="193"/>
      <c r="N557" s="193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93"/>
    </row>
    <row r="558">
      <c r="A558" s="190"/>
      <c r="B558" s="243" t="s">
        <v>379</v>
      </c>
      <c r="C558" s="245" t="s">
        <v>378</v>
      </c>
      <c r="D558" s="190" t="s">
        <v>7</v>
      </c>
      <c r="E558" s="190" t="s">
        <v>166</v>
      </c>
      <c r="F558" s="191"/>
      <c r="G558" s="193"/>
      <c r="H558" s="193"/>
      <c r="I558" s="193"/>
      <c r="J558" s="193"/>
      <c r="K558" s="193"/>
      <c r="L558" s="191"/>
      <c r="M558" s="193"/>
      <c r="N558" s="193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93"/>
    </row>
    <row r="559">
      <c r="A559" s="190"/>
      <c r="B559" s="243" t="s">
        <v>379</v>
      </c>
      <c r="C559" s="245" t="s">
        <v>378</v>
      </c>
      <c r="D559" s="190" t="s">
        <v>7</v>
      </c>
      <c r="E559" s="190" t="s">
        <v>167</v>
      </c>
      <c r="F559" s="191"/>
      <c r="G559" s="193"/>
      <c r="H559" s="193"/>
      <c r="I559" s="193"/>
      <c r="J559" s="193"/>
      <c r="K559" s="193"/>
      <c r="L559" s="191"/>
      <c r="M559" s="193"/>
      <c r="N559" s="193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93"/>
    </row>
    <row r="560">
      <c r="A560" s="190"/>
      <c r="B560" s="243" t="s">
        <v>379</v>
      </c>
      <c r="C560" s="245" t="s">
        <v>378</v>
      </c>
      <c r="D560" s="190" t="s">
        <v>7</v>
      </c>
      <c r="E560" s="190" t="s">
        <v>20</v>
      </c>
      <c r="F560" s="191"/>
      <c r="G560" s="193"/>
      <c r="H560" s="193"/>
      <c r="I560" s="193"/>
      <c r="J560" s="193"/>
      <c r="K560" s="193"/>
      <c r="L560" s="191"/>
      <c r="M560" s="193"/>
      <c r="N560" s="193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93"/>
    </row>
    <row r="561">
      <c r="A561" s="243">
        <v>165.0</v>
      </c>
      <c r="B561" s="243" t="s">
        <v>380</v>
      </c>
      <c r="C561" s="245" t="s">
        <v>378</v>
      </c>
      <c r="D561" s="243" t="s">
        <v>4</v>
      </c>
      <c r="E561" s="190" t="s">
        <v>21</v>
      </c>
      <c r="F561" s="192"/>
      <c r="G561" s="193"/>
      <c r="H561" s="193"/>
      <c r="I561" s="193"/>
      <c r="J561" s="193"/>
      <c r="K561" s="193"/>
      <c r="L561" s="191">
        <v>10.0</v>
      </c>
      <c r="M561" s="193"/>
      <c r="N561" s="193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93"/>
    </row>
    <row r="562">
      <c r="A562" s="190"/>
      <c r="B562" s="243" t="s">
        <v>380</v>
      </c>
      <c r="C562" s="245" t="s">
        <v>378</v>
      </c>
      <c r="D562" s="190" t="s">
        <v>4</v>
      </c>
      <c r="E562" s="190" t="s">
        <v>13</v>
      </c>
      <c r="F562" s="191"/>
      <c r="G562" s="193"/>
      <c r="H562" s="191"/>
      <c r="I562" s="193"/>
      <c r="J562" s="193"/>
      <c r="K562" s="193"/>
      <c r="L562" s="193"/>
      <c r="M562" s="193"/>
      <c r="N562" s="193"/>
      <c r="O562" s="193"/>
      <c r="P562" s="193"/>
      <c r="Q562" s="193"/>
      <c r="R562" s="193"/>
      <c r="S562" s="193"/>
      <c r="T562" s="191"/>
      <c r="U562" s="191"/>
      <c r="V562" s="191"/>
      <c r="W562" s="191"/>
      <c r="X562" s="191"/>
      <c r="Y562" s="191"/>
    </row>
    <row r="563">
      <c r="A563" s="190"/>
      <c r="B563" s="243" t="s">
        <v>380</v>
      </c>
      <c r="C563" s="245" t="s">
        <v>378</v>
      </c>
      <c r="D563" s="190" t="s">
        <v>4</v>
      </c>
      <c r="E563" s="190" t="s">
        <v>14</v>
      </c>
      <c r="F563" s="191"/>
      <c r="G563" s="193"/>
      <c r="H563" s="191"/>
      <c r="I563" s="193"/>
      <c r="J563" s="193"/>
      <c r="K563" s="193"/>
      <c r="L563" s="193"/>
      <c r="M563" s="193"/>
      <c r="N563" s="193"/>
      <c r="O563" s="193"/>
      <c r="P563" s="193"/>
      <c r="Q563" s="193"/>
      <c r="R563" s="193"/>
      <c r="S563" s="193"/>
      <c r="T563" s="191"/>
      <c r="U563" s="191"/>
      <c r="V563" s="191"/>
      <c r="W563" s="191"/>
      <c r="X563" s="191"/>
      <c r="Y563" s="191"/>
    </row>
    <row r="564">
      <c r="A564" s="190"/>
      <c r="B564" s="243" t="s">
        <v>380</v>
      </c>
      <c r="C564" s="245" t="s">
        <v>378</v>
      </c>
      <c r="D564" s="190" t="s">
        <v>4</v>
      </c>
      <c r="E564" s="190" t="s">
        <v>15</v>
      </c>
      <c r="F564" s="191"/>
      <c r="G564" s="193"/>
      <c r="H564" s="191"/>
      <c r="I564" s="193"/>
      <c r="J564" s="193"/>
      <c r="K564" s="193"/>
      <c r="L564" s="193"/>
      <c r="M564" s="193"/>
      <c r="N564" s="193"/>
      <c r="O564" s="193"/>
      <c r="P564" s="193"/>
      <c r="Q564" s="193"/>
      <c r="R564" s="193"/>
      <c r="S564" s="193"/>
      <c r="T564" s="191"/>
      <c r="U564" s="191"/>
      <c r="V564" s="191"/>
      <c r="W564" s="191"/>
      <c r="X564" s="191"/>
      <c r="Y564" s="191"/>
    </row>
    <row r="565">
      <c r="A565" s="190"/>
      <c r="B565" s="243" t="s">
        <v>380</v>
      </c>
      <c r="C565" s="245" t="s">
        <v>378</v>
      </c>
      <c r="D565" s="190" t="s">
        <v>4</v>
      </c>
      <c r="E565" s="190" t="s">
        <v>16</v>
      </c>
      <c r="F565" s="191">
        <v>10.0</v>
      </c>
      <c r="G565" s="193"/>
      <c r="H565" s="191"/>
      <c r="I565" s="193"/>
      <c r="J565" s="193"/>
      <c r="K565" s="193"/>
      <c r="L565" s="193"/>
      <c r="M565" s="193"/>
      <c r="N565" s="193"/>
      <c r="O565" s="193"/>
      <c r="P565" s="193"/>
      <c r="Q565" s="193"/>
      <c r="R565" s="193"/>
      <c r="S565" s="193"/>
      <c r="T565" s="191"/>
      <c r="U565" s="191"/>
      <c r="V565" s="191"/>
      <c r="W565" s="191"/>
      <c r="X565" s="191"/>
      <c r="Y565" s="191"/>
    </row>
    <row r="566">
      <c r="A566" s="190"/>
      <c r="B566" s="243" t="s">
        <v>380</v>
      </c>
      <c r="C566" s="245" t="s">
        <v>378</v>
      </c>
      <c r="D566" s="190" t="s">
        <v>4</v>
      </c>
      <c r="E566" s="190" t="s">
        <v>17</v>
      </c>
      <c r="F566" s="191"/>
      <c r="G566" s="193"/>
      <c r="H566" s="191"/>
      <c r="I566" s="193"/>
      <c r="J566" s="193"/>
      <c r="K566" s="193"/>
      <c r="L566" s="193"/>
      <c r="M566" s="193"/>
      <c r="N566" s="193"/>
      <c r="O566" s="193"/>
      <c r="P566" s="193"/>
      <c r="Q566" s="193"/>
      <c r="R566" s="193"/>
      <c r="S566" s="193"/>
      <c r="T566" s="191"/>
      <c r="U566" s="191"/>
      <c r="V566" s="191"/>
      <c r="W566" s="191"/>
      <c r="X566" s="191"/>
      <c r="Y566" s="191"/>
    </row>
    <row r="567">
      <c r="A567" s="190"/>
      <c r="B567" s="243" t="s">
        <v>380</v>
      </c>
      <c r="C567" s="245" t="s">
        <v>378</v>
      </c>
      <c r="D567" s="190" t="s">
        <v>4</v>
      </c>
      <c r="E567" s="190" t="s">
        <v>18</v>
      </c>
      <c r="F567" s="191"/>
      <c r="G567" s="193"/>
      <c r="H567" s="191"/>
      <c r="I567" s="193"/>
      <c r="J567" s="193"/>
      <c r="K567" s="193"/>
      <c r="L567" s="193"/>
      <c r="M567" s="193"/>
      <c r="N567" s="193"/>
      <c r="O567" s="193"/>
      <c r="P567" s="193"/>
      <c r="Q567" s="193"/>
      <c r="R567" s="193"/>
      <c r="S567" s="193"/>
      <c r="T567" s="191"/>
      <c r="U567" s="191"/>
      <c r="V567" s="191"/>
      <c r="W567" s="191"/>
      <c r="X567" s="191"/>
      <c r="Y567" s="191"/>
    </row>
    <row r="568">
      <c r="A568" s="190"/>
      <c r="B568" s="243" t="s">
        <v>380</v>
      </c>
      <c r="C568" s="245" t="s">
        <v>378</v>
      </c>
      <c r="D568" s="190" t="s">
        <v>4</v>
      </c>
      <c r="E568" s="190" t="s">
        <v>19</v>
      </c>
      <c r="F568" s="191"/>
      <c r="G568" s="193"/>
      <c r="H568" s="191"/>
      <c r="I568" s="193"/>
      <c r="J568" s="193"/>
      <c r="K568" s="193"/>
      <c r="L568" s="193"/>
      <c r="M568" s="193"/>
      <c r="N568" s="193"/>
      <c r="O568" s="193"/>
      <c r="P568" s="193"/>
      <c r="Q568" s="193"/>
      <c r="R568" s="193"/>
      <c r="S568" s="193"/>
      <c r="T568" s="191"/>
      <c r="U568" s="191"/>
      <c r="V568" s="191"/>
      <c r="W568" s="191"/>
      <c r="X568" s="191"/>
      <c r="Y568" s="191"/>
    </row>
    <row r="569">
      <c r="A569" s="190"/>
      <c r="B569" s="243" t="s">
        <v>380</v>
      </c>
      <c r="C569" s="245" t="s">
        <v>378</v>
      </c>
      <c r="D569" s="190" t="s">
        <v>4</v>
      </c>
      <c r="E569" s="190" t="s">
        <v>20</v>
      </c>
      <c r="F569" s="191"/>
      <c r="G569" s="193"/>
      <c r="H569" s="191"/>
      <c r="I569" s="193"/>
      <c r="J569" s="193"/>
      <c r="K569" s="193"/>
      <c r="L569" s="193"/>
      <c r="M569" s="193"/>
      <c r="N569" s="193"/>
      <c r="O569" s="193"/>
      <c r="P569" s="193"/>
      <c r="Q569" s="193"/>
      <c r="R569" s="193"/>
      <c r="S569" s="193"/>
      <c r="T569" s="191"/>
      <c r="U569" s="191"/>
      <c r="V569" s="191"/>
      <c r="W569" s="191"/>
      <c r="X569" s="191"/>
      <c r="Y569" s="191"/>
    </row>
    <row r="570">
      <c r="A570" s="190"/>
      <c r="B570" s="243" t="s">
        <v>380</v>
      </c>
      <c r="C570" s="245" t="s">
        <v>378</v>
      </c>
      <c r="D570" s="190" t="s">
        <v>7</v>
      </c>
      <c r="E570" s="190" t="s">
        <v>21</v>
      </c>
      <c r="F570" s="191"/>
      <c r="G570" s="193"/>
      <c r="H570" s="191"/>
      <c r="I570" s="193"/>
      <c r="J570" s="193"/>
      <c r="K570" s="193"/>
      <c r="L570" s="193"/>
      <c r="M570" s="193"/>
      <c r="N570" s="193"/>
      <c r="O570" s="193"/>
      <c r="P570" s="193"/>
      <c r="Q570" s="193"/>
      <c r="R570" s="193"/>
      <c r="S570" s="193"/>
      <c r="T570" s="191"/>
      <c r="U570" s="191"/>
      <c r="V570" s="191"/>
      <c r="W570" s="191"/>
      <c r="X570" s="191"/>
      <c r="Y570" s="191"/>
    </row>
    <row r="571">
      <c r="A571" s="190"/>
      <c r="B571" s="243" t="s">
        <v>380</v>
      </c>
      <c r="C571" s="245" t="s">
        <v>378</v>
      </c>
      <c r="D571" s="190" t="s">
        <v>7</v>
      </c>
      <c r="E571" s="190" t="s">
        <v>161</v>
      </c>
      <c r="F571" s="191"/>
      <c r="G571" s="193"/>
      <c r="H571" s="191"/>
      <c r="I571" s="193"/>
      <c r="J571" s="193"/>
      <c r="K571" s="193"/>
      <c r="L571" s="193"/>
      <c r="M571" s="193"/>
      <c r="N571" s="193"/>
      <c r="O571" s="193"/>
      <c r="P571" s="193"/>
      <c r="Q571" s="193"/>
      <c r="R571" s="193"/>
      <c r="S571" s="193"/>
      <c r="T571" s="191"/>
      <c r="U571" s="191"/>
      <c r="V571" s="191"/>
      <c r="W571" s="191"/>
      <c r="X571" s="191"/>
      <c r="Y571" s="191"/>
    </row>
    <row r="572">
      <c r="A572" s="190"/>
      <c r="B572" s="243" t="s">
        <v>380</v>
      </c>
      <c r="C572" s="245" t="s">
        <v>378</v>
      </c>
      <c r="D572" s="190" t="s">
        <v>7</v>
      </c>
      <c r="E572" s="190" t="s">
        <v>162</v>
      </c>
      <c r="F572" s="191"/>
      <c r="G572" s="193"/>
      <c r="H572" s="191"/>
      <c r="I572" s="193"/>
      <c r="J572" s="193"/>
      <c r="K572" s="193"/>
      <c r="L572" s="193"/>
      <c r="M572" s="193"/>
      <c r="N572" s="193"/>
      <c r="O572" s="193"/>
      <c r="P572" s="193"/>
      <c r="Q572" s="193"/>
      <c r="R572" s="193"/>
      <c r="S572" s="193"/>
      <c r="T572" s="191"/>
      <c r="U572" s="191"/>
      <c r="V572" s="191"/>
      <c r="W572" s="191"/>
      <c r="X572" s="191"/>
      <c r="Y572" s="191"/>
    </row>
    <row r="573">
      <c r="A573" s="190"/>
      <c r="B573" s="243" t="s">
        <v>380</v>
      </c>
      <c r="C573" s="245" t="s">
        <v>378</v>
      </c>
      <c r="D573" s="190" t="s">
        <v>7</v>
      </c>
      <c r="E573" s="190" t="s">
        <v>163</v>
      </c>
      <c r="F573" s="191"/>
      <c r="G573" s="193"/>
      <c r="H573" s="191"/>
      <c r="I573" s="193"/>
      <c r="J573" s="193"/>
      <c r="K573" s="193"/>
      <c r="L573" s="193"/>
      <c r="M573" s="193"/>
      <c r="N573" s="193"/>
      <c r="O573" s="193"/>
      <c r="P573" s="193"/>
      <c r="Q573" s="193"/>
      <c r="R573" s="193"/>
      <c r="S573" s="193"/>
      <c r="T573" s="191"/>
      <c r="U573" s="191"/>
      <c r="V573" s="191"/>
      <c r="W573" s="191"/>
      <c r="X573" s="191"/>
      <c r="Y573" s="191"/>
    </row>
    <row r="574">
      <c r="A574" s="190"/>
      <c r="B574" s="243" t="s">
        <v>380</v>
      </c>
      <c r="C574" s="245" t="s">
        <v>378</v>
      </c>
      <c r="D574" s="190" t="s">
        <v>7</v>
      </c>
      <c r="E574" s="190" t="s">
        <v>164</v>
      </c>
      <c r="F574" s="191"/>
      <c r="G574" s="193"/>
      <c r="H574" s="191"/>
      <c r="I574" s="193"/>
      <c r="J574" s="193"/>
      <c r="K574" s="193"/>
      <c r="L574" s="193"/>
      <c r="M574" s="193"/>
      <c r="N574" s="193"/>
      <c r="O574" s="193"/>
      <c r="P574" s="193"/>
      <c r="Q574" s="193"/>
      <c r="R574" s="193"/>
      <c r="S574" s="193"/>
      <c r="T574" s="191"/>
      <c r="U574" s="191"/>
      <c r="V574" s="191"/>
      <c r="W574" s="191"/>
      <c r="X574" s="191"/>
      <c r="Y574" s="191"/>
    </row>
    <row r="575">
      <c r="A575" s="190"/>
      <c r="B575" s="243" t="s">
        <v>380</v>
      </c>
      <c r="C575" s="245" t="s">
        <v>378</v>
      </c>
      <c r="D575" s="190" t="s">
        <v>7</v>
      </c>
      <c r="E575" s="190" t="s">
        <v>165</v>
      </c>
      <c r="F575" s="191"/>
      <c r="G575" s="193"/>
      <c r="H575" s="191"/>
      <c r="I575" s="193"/>
      <c r="J575" s="193"/>
      <c r="K575" s="193"/>
      <c r="L575" s="193"/>
      <c r="M575" s="193"/>
      <c r="N575" s="193"/>
      <c r="O575" s="193"/>
      <c r="P575" s="193"/>
      <c r="Q575" s="193"/>
      <c r="R575" s="193"/>
      <c r="S575" s="193"/>
      <c r="T575" s="191"/>
      <c r="U575" s="191"/>
      <c r="V575" s="191"/>
      <c r="W575" s="191"/>
      <c r="X575" s="191"/>
      <c r="Y575" s="191"/>
    </row>
    <row r="576">
      <c r="A576" s="190"/>
      <c r="B576" s="243" t="s">
        <v>380</v>
      </c>
      <c r="C576" s="245" t="s">
        <v>378</v>
      </c>
      <c r="D576" s="190" t="s">
        <v>7</v>
      </c>
      <c r="E576" s="190" t="s">
        <v>166</v>
      </c>
      <c r="F576" s="191"/>
      <c r="G576" s="193"/>
      <c r="H576" s="191"/>
      <c r="I576" s="193"/>
      <c r="J576" s="193"/>
      <c r="K576" s="193"/>
      <c r="L576" s="193"/>
      <c r="M576" s="193"/>
      <c r="N576" s="193"/>
      <c r="O576" s="193"/>
      <c r="P576" s="193"/>
      <c r="Q576" s="193"/>
      <c r="R576" s="193"/>
      <c r="S576" s="193"/>
      <c r="T576" s="191"/>
      <c r="U576" s="191"/>
      <c r="V576" s="191"/>
      <c r="W576" s="191"/>
      <c r="X576" s="191"/>
      <c r="Y576" s="191"/>
    </row>
    <row r="577">
      <c r="A577" s="190"/>
      <c r="B577" s="243" t="s">
        <v>380</v>
      </c>
      <c r="C577" s="245" t="s">
        <v>378</v>
      </c>
      <c r="D577" s="190" t="s">
        <v>7</v>
      </c>
      <c r="E577" s="190" t="s">
        <v>167</v>
      </c>
      <c r="F577" s="191"/>
      <c r="G577" s="193"/>
      <c r="H577" s="191"/>
      <c r="I577" s="193"/>
      <c r="J577" s="193"/>
      <c r="K577" s="193"/>
      <c r="L577" s="193"/>
      <c r="M577" s="193"/>
      <c r="N577" s="193"/>
      <c r="O577" s="193"/>
      <c r="P577" s="193"/>
      <c r="Q577" s="193"/>
      <c r="R577" s="193"/>
      <c r="S577" s="193"/>
      <c r="T577" s="191"/>
      <c r="U577" s="191"/>
      <c r="V577" s="191"/>
      <c r="W577" s="191"/>
      <c r="X577" s="191"/>
      <c r="Y577" s="191"/>
    </row>
    <row r="578">
      <c r="A578" s="190"/>
      <c r="B578" s="243" t="s">
        <v>380</v>
      </c>
      <c r="C578" s="245" t="s">
        <v>378</v>
      </c>
      <c r="D578" s="190" t="s">
        <v>7</v>
      </c>
      <c r="E578" s="190" t="s">
        <v>20</v>
      </c>
      <c r="F578" s="191"/>
      <c r="G578" s="193"/>
      <c r="H578" s="191"/>
      <c r="I578" s="193"/>
      <c r="J578" s="193"/>
      <c r="K578" s="193"/>
      <c r="L578" s="193"/>
      <c r="M578" s="193"/>
      <c r="N578" s="193"/>
      <c r="O578" s="193"/>
      <c r="P578" s="193"/>
      <c r="Q578" s="193"/>
      <c r="R578" s="193"/>
      <c r="S578" s="193"/>
      <c r="T578" s="191"/>
      <c r="U578" s="191"/>
      <c r="V578" s="191"/>
      <c r="W578" s="191"/>
      <c r="X578" s="191"/>
      <c r="Y578" s="191"/>
    </row>
    <row r="579">
      <c r="A579" s="243">
        <v>166.0</v>
      </c>
      <c r="B579" s="243" t="s">
        <v>381</v>
      </c>
      <c r="C579" s="245" t="s">
        <v>382</v>
      </c>
      <c r="D579" s="243" t="s">
        <v>4</v>
      </c>
      <c r="E579" s="190" t="s">
        <v>21</v>
      </c>
      <c r="F579" s="192">
        <v>46.0</v>
      </c>
      <c r="G579" s="193"/>
      <c r="H579" s="191">
        <v>46.0</v>
      </c>
      <c r="I579" s="193"/>
      <c r="J579" s="193"/>
      <c r="K579" s="193"/>
      <c r="L579" s="193"/>
      <c r="M579" s="193"/>
      <c r="N579" s="193"/>
      <c r="O579" s="193"/>
      <c r="P579" s="193"/>
      <c r="Q579" s="193"/>
      <c r="R579" s="193"/>
      <c r="S579" s="193"/>
      <c r="T579" s="191">
        <v>400.0</v>
      </c>
      <c r="U579" s="191">
        <v>0.0</v>
      </c>
      <c r="V579" s="191">
        <v>0.0</v>
      </c>
      <c r="W579" s="191">
        <v>0.0</v>
      </c>
      <c r="X579" s="191">
        <v>0.0</v>
      </c>
      <c r="Y579" s="191">
        <v>400.0</v>
      </c>
    </row>
    <row r="580">
      <c r="A580" s="190"/>
      <c r="B580" s="243" t="s">
        <v>381</v>
      </c>
      <c r="C580" s="245" t="s">
        <v>382</v>
      </c>
      <c r="D580" s="190" t="s">
        <v>4</v>
      </c>
      <c r="E580" s="190" t="s">
        <v>13</v>
      </c>
      <c r="F580" s="191"/>
      <c r="G580" s="193"/>
      <c r="H580" s="191"/>
      <c r="I580" s="193"/>
      <c r="J580" s="193"/>
      <c r="K580" s="193"/>
      <c r="L580" s="193"/>
      <c r="M580" s="193"/>
      <c r="N580" s="193"/>
      <c r="O580" s="193"/>
      <c r="P580" s="193"/>
      <c r="Q580" s="191"/>
      <c r="R580" s="193"/>
      <c r="S580" s="193"/>
      <c r="T580" s="193"/>
      <c r="U580" s="193"/>
      <c r="V580" s="193"/>
      <c r="W580" s="193"/>
      <c r="X580" s="193"/>
      <c r="Y580" s="193"/>
    </row>
    <row r="581">
      <c r="A581" s="190"/>
      <c r="B581" s="243" t="s">
        <v>381</v>
      </c>
      <c r="C581" s="245" t="s">
        <v>382</v>
      </c>
      <c r="D581" s="190" t="s">
        <v>4</v>
      </c>
      <c r="E581" s="190" t="s">
        <v>14</v>
      </c>
      <c r="F581" s="191"/>
      <c r="G581" s="193"/>
      <c r="H581" s="191"/>
      <c r="I581" s="193"/>
      <c r="J581" s="193"/>
      <c r="K581" s="193"/>
      <c r="L581" s="193"/>
      <c r="M581" s="193"/>
      <c r="N581" s="193"/>
      <c r="O581" s="193"/>
      <c r="P581" s="193"/>
      <c r="Q581" s="191"/>
      <c r="R581" s="193"/>
      <c r="S581" s="193"/>
      <c r="T581" s="193"/>
      <c r="U581" s="193"/>
      <c r="V581" s="193"/>
      <c r="W581" s="193"/>
      <c r="X581" s="193"/>
      <c r="Y581" s="193"/>
    </row>
    <row r="582">
      <c r="A582" s="190"/>
      <c r="B582" s="243" t="s">
        <v>381</v>
      </c>
      <c r="C582" s="245" t="s">
        <v>382</v>
      </c>
      <c r="D582" s="190" t="s">
        <v>4</v>
      </c>
      <c r="E582" s="190" t="s">
        <v>15</v>
      </c>
      <c r="F582" s="191"/>
      <c r="G582" s="193"/>
      <c r="H582" s="191"/>
      <c r="I582" s="193"/>
      <c r="J582" s="193"/>
      <c r="K582" s="193"/>
      <c r="L582" s="193"/>
      <c r="M582" s="193"/>
      <c r="N582" s="193"/>
      <c r="O582" s="193"/>
      <c r="P582" s="193"/>
      <c r="Q582" s="191"/>
      <c r="R582" s="193"/>
      <c r="S582" s="193"/>
      <c r="T582" s="193"/>
      <c r="U582" s="193"/>
      <c r="V582" s="193"/>
      <c r="W582" s="193"/>
      <c r="X582" s="193"/>
      <c r="Y582" s="193"/>
    </row>
    <row r="583">
      <c r="A583" s="190"/>
      <c r="B583" s="243" t="s">
        <v>381</v>
      </c>
      <c r="C583" s="245" t="s">
        <v>382</v>
      </c>
      <c r="D583" s="190" t="s">
        <v>4</v>
      </c>
      <c r="E583" s="190" t="s">
        <v>16</v>
      </c>
      <c r="F583" s="191"/>
      <c r="G583" s="193"/>
      <c r="H583" s="191"/>
      <c r="I583" s="193"/>
      <c r="J583" s="193"/>
      <c r="K583" s="193"/>
      <c r="L583" s="193"/>
      <c r="M583" s="193"/>
      <c r="N583" s="193"/>
      <c r="O583" s="193"/>
      <c r="P583" s="193"/>
      <c r="Q583" s="191"/>
      <c r="R583" s="193"/>
      <c r="S583" s="193"/>
      <c r="T583" s="193"/>
      <c r="U583" s="193"/>
      <c r="V583" s="193"/>
      <c r="W583" s="193"/>
      <c r="X583" s="193"/>
      <c r="Y583" s="193"/>
    </row>
    <row r="584">
      <c r="A584" s="190"/>
      <c r="B584" s="243" t="s">
        <v>381</v>
      </c>
      <c r="C584" s="245" t="s">
        <v>382</v>
      </c>
      <c r="D584" s="190" t="s">
        <v>4</v>
      </c>
      <c r="E584" s="190" t="s">
        <v>17</v>
      </c>
      <c r="F584" s="191"/>
      <c r="G584" s="193"/>
      <c r="H584" s="191"/>
      <c r="I584" s="193"/>
      <c r="J584" s="193"/>
      <c r="K584" s="193"/>
      <c r="L584" s="193"/>
      <c r="M584" s="193"/>
      <c r="N584" s="193"/>
      <c r="O584" s="193"/>
      <c r="P584" s="193"/>
      <c r="Q584" s="191"/>
      <c r="R584" s="193"/>
      <c r="S584" s="193"/>
      <c r="T584" s="193"/>
      <c r="U584" s="193"/>
      <c r="V584" s="193"/>
      <c r="W584" s="193"/>
      <c r="X584" s="193"/>
      <c r="Y584" s="193"/>
    </row>
    <row r="585">
      <c r="A585" s="190"/>
      <c r="B585" s="243" t="s">
        <v>381</v>
      </c>
      <c r="C585" s="245" t="s">
        <v>382</v>
      </c>
      <c r="D585" s="190" t="s">
        <v>4</v>
      </c>
      <c r="E585" s="190" t="s">
        <v>18</v>
      </c>
      <c r="F585" s="191"/>
      <c r="G585" s="193"/>
      <c r="H585" s="191"/>
      <c r="I585" s="193"/>
      <c r="J585" s="193"/>
      <c r="K585" s="193"/>
      <c r="L585" s="193"/>
      <c r="M585" s="193"/>
      <c r="N585" s="193"/>
      <c r="O585" s="193"/>
      <c r="P585" s="193"/>
      <c r="Q585" s="191"/>
      <c r="R585" s="193"/>
      <c r="S585" s="193"/>
      <c r="T585" s="193"/>
      <c r="U585" s="193"/>
      <c r="V585" s="193"/>
      <c r="W585" s="193"/>
      <c r="X585" s="193"/>
      <c r="Y585" s="193"/>
    </row>
    <row r="586">
      <c r="A586" s="190"/>
      <c r="B586" s="243" t="s">
        <v>381</v>
      </c>
      <c r="C586" s="245" t="s">
        <v>382</v>
      </c>
      <c r="D586" s="190" t="s">
        <v>4</v>
      </c>
      <c r="E586" s="190" t="s">
        <v>19</v>
      </c>
      <c r="F586" s="191"/>
      <c r="G586" s="193"/>
      <c r="H586" s="191"/>
      <c r="I586" s="193"/>
      <c r="J586" s="193"/>
      <c r="K586" s="193"/>
      <c r="L586" s="193"/>
      <c r="M586" s="193"/>
      <c r="N586" s="193"/>
      <c r="O586" s="193"/>
      <c r="P586" s="193"/>
      <c r="Q586" s="191"/>
      <c r="R586" s="193"/>
      <c r="S586" s="193"/>
      <c r="T586" s="193"/>
      <c r="U586" s="193"/>
      <c r="V586" s="193"/>
      <c r="W586" s="193"/>
      <c r="X586" s="193"/>
      <c r="Y586" s="193"/>
    </row>
    <row r="587">
      <c r="A587" s="190"/>
      <c r="B587" s="243" t="s">
        <v>381</v>
      </c>
      <c r="C587" s="245" t="s">
        <v>382</v>
      </c>
      <c r="D587" s="190" t="s">
        <v>4</v>
      </c>
      <c r="E587" s="190" t="s">
        <v>20</v>
      </c>
      <c r="F587" s="191"/>
      <c r="G587" s="193"/>
      <c r="H587" s="191"/>
      <c r="I587" s="193"/>
      <c r="J587" s="193"/>
      <c r="K587" s="193"/>
      <c r="L587" s="193"/>
      <c r="M587" s="193"/>
      <c r="N587" s="193"/>
      <c r="O587" s="193"/>
      <c r="P587" s="193"/>
      <c r="Q587" s="191"/>
      <c r="R587" s="193"/>
      <c r="S587" s="193"/>
      <c r="T587" s="193"/>
      <c r="U587" s="193"/>
      <c r="V587" s="193"/>
      <c r="W587" s="193"/>
      <c r="X587" s="193"/>
      <c r="Y587" s="193"/>
    </row>
    <row r="588">
      <c r="A588" s="190"/>
      <c r="B588" s="243" t="s">
        <v>381</v>
      </c>
      <c r="C588" s="245" t="s">
        <v>382</v>
      </c>
      <c r="D588" s="190" t="s">
        <v>7</v>
      </c>
      <c r="E588" s="190" t="s">
        <v>21</v>
      </c>
      <c r="F588" s="191"/>
      <c r="G588" s="193"/>
      <c r="H588" s="191"/>
      <c r="I588" s="193"/>
      <c r="J588" s="193"/>
      <c r="K588" s="193"/>
      <c r="L588" s="193"/>
      <c r="M588" s="193"/>
      <c r="N588" s="193"/>
      <c r="O588" s="193"/>
      <c r="P588" s="193"/>
      <c r="Q588" s="191"/>
      <c r="R588" s="193"/>
      <c r="S588" s="193"/>
      <c r="T588" s="193"/>
      <c r="U588" s="193"/>
      <c r="V588" s="193"/>
      <c r="W588" s="193"/>
      <c r="X588" s="193"/>
      <c r="Y588" s="193"/>
    </row>
    <row r="589">
      <c r="A589" s="190"/>
      <c r="B589" s="243" t="s">
        <v>381</v>
      </c>
      <c r="C589" s="245" t="s">
        <v>382</v>
      </c>
      <c r="D589" s="190" t="s">
        <v>7</v>
      </c>
      <c r="E589" s="190" t="s">
        <v>161</v>
      </c>
      <c r="F589" s="191"/>
      <c r="G589" s="193"/>
      <c r="H589" s="191"/>
      <c r="I589" s="193"/>
      <c r="J589" s="193"/>
      <c r="K589" s="193"/>
      <c r="L589" s="193"/>
      <c r="M589" s="193"/>
      <c r="N589" s="193"/>
      <c r="O589" s="193"/>
      <c r="P589" s="193"/>
      <c r="Q589" s="191"/>
      <c r="R589" s="193"/>
      <c r="S589" s="193"/>
      <c r="T589" s="193"/>
      <c r="U589" s="193"/>
      <c r="V589" s="193"/>
      <c r="W589" s="193"/>
      <c r="X589" s="193"/>
      <c r="Y589" s="193"/>
    </row>
    <row r="590">
      <c r="A590" s="190"/>
      <c r="B590" s="243" t="s">
        <v>381</v>
      </c>
      <c r="C590" s="245" t="s">
        <v>382</v>
      </c>
      <c r="D590" s="190" t="s">
        <v>7</v>
      </c>
      <c r="E590" s="190" t="s">
        <v>162</v>
      </c>
      <c r="F590" s="191"/>
      <c r="G590" s="193"/>
      <c r="H590" s="191"/>
      <c r="I590" s="193"/>
      <c r="J590" s="193"/>
      <c r="K590" s="193"/>
      <c r="L590" s="193"/>
      <c r="M590" s="193"/>
      <c r="N590" s="193"/>
      <c r="O590" s="193"/>
      <c r="P590" s="193"/>
      <c r="Q590" s="191"/>
      <c r="R590" s="193"/>
      <c r="S590" s="193"/>
      <c r="T590" s="193"/>
      <c r="U590" s="193"/>
      <c r="V590" s="193"/>
      <c r="W590" s="193"/>
      <c r="X590" s="193"/>
      <c r="Y590" s="193"/>
    </row>
    <row r="591">
      <c r="A591" s="190"/>
      <c r="B591" s="243" t="s">
        <v>381</v>
      </c>
      <c r="C591" s="245" t="s">
        <v>382</v>
      </c>
      <c r="D591" s="190" t="s">
        <v>7</v>
      </c>
      <c r="E591" s="190" t="s">
        <v>163</v>
      </c>
      <c r="F591" s="191">
        <v>400.0</v>
      </c>
      <c r="G591" s="193"/>
      <c r="H591" s="191"/>
      <c r="I591" s="193"/>
      <c r="J591" s="193"/>
      <c r="K591" s="193"/>
      <c r="L591" s="193"/>
      <c r="M591" s="193"/>
      <c r="N591" s="193"/>
      <c r="O591" s="193"/>
      <c r="P591" s="193"/>
      <c r="Q591" s="191"/>
      <c r="R591" s="193"/>
      <c r="S591" s="193"/>
      <c r="T591" s="193"/>
      <c r="U591" s="193"/>
      <c r="V591" s="193"/>
      <c r="W591" s="193"/>
      <c r="X591" s="193"/>
      <c r="Y591" s="193"/>
    </row>
    <row r="592">
      <c r="A592" s="190"/>
      <c r="B592" s="243" t="s">
        <v>381</v>
      </c>
      <c r="C592" s="245" t="s">
        <v>382</v>
      </c>
      <c r="D592" s="190" t="s">
        <v>7</v>
      </c>
      <c r="E592" s="190" t="s">
        <v>164</v>
      </c>
      <c r="F592" s="191">
        <v>0.0</v>
      </c>
      <c r="G592" s="193"/>
      <c r="H592" s="191"/>
      <c r="I592" s="193"/>
      <c r="J592" s="193"/>
      <c r="K592" s="193"/>
      <c r="L592" s="193"/>
      <c r="M592" s="193"/>
      <c r="N592" s="193"/>
      <c r="O592" s="193"/>
      <c r="P592" s="193"/>
      <c r="Q592" s="191"/>
      <c r="R592" s="193"/>
      <c r="S592" s="193"/>
      <c r="T592" s="193"/>
      <c r="U592" s="193"/>
      <c r="V592" s="193"/>
      <c r="W592" s="193"/>
      <c r="X592" s="193"/>
      <c r="Y592" s="193"/>
    </row>
    <row r="593">
      <c r="A593" s="190"/>
      <c r="B593" s="243" t="s">
        <v>381</v>
      </c>
      <c r="C593" s="245" t="s">
        <v>382</v>
      </c>
      <c r="D593" s="190" t="s">
        <v>7</v>
      </c>
      <c r="E593" s="190" t="s">
        <v>165</v>
      </c>
      <c r="F593" s="191">
        <v>0.0</v>
      </c>
      <c r="G593" s="193"/>
      <c r="H593" s="191"/>
      <c r="I593" s="193"/>
      <c r="J593" s="193"/>
      <c r="K593" s="193"/>
      <c r="L593" s="193"/>
      <c r="M593" s="193"/>
      <c r="N593" s="193"/>
      <c r="O593" s="193"/>
      <c r="P593" s="193"/>
      <c r="Q593" s="191"/>
      <c r="R593" s="193"/>
      <c r="S593" s="193"/>
      <c r="T593" s="193"/>
      <c r="U593" s="193"/>
      <c r="V593" s="193"/>
      <c r="W593" s="193"/>
      <c r="X593" s="193"/>
      <c r="Y593" s="193"/>
    </row>
    <row r="594">
      <c r="A594" s="190"/>
      <c r="B594" s="243" t="s">
        <v>381</v>
      </c>
      <c r="C594" s="245" t="s">
        <v>382</v>
      </c>
      <c r="D594" s="190" t="s">
        <v>7</v>
      </c>
      <c r="E594" s="190" t="s">
        <v>166</v>
      </c>
      <c r="F594" s="191">
        <v>0.0</v>
      </c>
      <c r="G594" s="193"/>
      <c r="H594" s="191"/>
      <c r="I594" s="193"/>
      <c r="J594" s="193"/>
      <c r="K594" s="193"/>
      <c r="L594" s="193"/>
      <c r="M594" s="193"/>
      <c r="N594" s="193"/>
      <c r="O594" s="193"/>
      <c r="P594" s="193"/>
      <c r="Q594" s="191"/>
      <c r="R594" s="193"/>
      <c r="S594" s="193"/>
      <c r="T594" s="193"/>
      <c r="U594" s="193"/>
      <c r="V594" s="193"/>
      <c r="W594" s="193"/>
      <c r="X594" s="193"/>
      <c r="Y594" s="193"/>
    </row>
    <row r="595">
      <c r="A595" s="190"/>
      <c r="B595" s="243" t="s">
        <v>381</v>
      </c>
      <c r="C595" s="245" t="s">
        <v>382</v>
      </c>
      <c r="D595" s="190" t="s">
        <v>7</v>
      </c>
      <c r="E595" s="190" t="s">
        <v>167</v>
      </c>
      <c r="F595" s="191">
        <v>0.0</v>
      </c>
      <c r="G595" s="193"/>
      <c r="H595" s="191"/>
      <c r="I595" s="193"/>
      <c r="J595" s="193"/>
      <c r="K595" s="193"/>
      <c r="L595" s="193"/>
      <c r="M595" s="193"/>
      <c r="N595" s="193"/>
      <c r="O595" s="193"/>
      <c r="P595" s="193"/>
      <c r="Q595" s="191"/>
      <c r="R595" s="193"/>
      <c r="S595" s="193"/>
      <c r="T595" s="193"/>
      <c r="U595" s="193"/>
      <c r="V595" s="193"/>
      <c r="W595" s="193"/>
      <c r="X595" s="193"/>
      <c r="Y595" s="193"/>
    </row>
    <row r="596">
      <c r="A596" s="190"/>
      <c r="B596" s="243" t="s">
        <v>381</v>
      </c>
      <c r="C596" s="245" t="s">
        <v>382</v>
      </c>
      <c r="D596" s="190" t="s">
        <v>7</v>
      </c>
      <c r="E596" s="190" t="s">
        <v>20</v>
      </c>
      <c r="F596" s="191">
        <v>400.0</v>
      </c>
      <c r="G596" s="193"/>
      <c r="H596" s="191"/>
      <c r="I596" s="193"/>
      <c r="J596" s="193"/>
      <c r="K596" s="193"/>
      <c r="L596" s="193"/>
      <c r="M596" s="193"/>
      <c r="N596" s="193"/>
      <c r="O596" s="193"/>
      <c r="P596" s="193"/>
      <c r="Q596" s="191"/>
      <c r="R596" s="193"/>
      <c r="S596" s="193"/>
      <c r="T596" s="193"/>
      <c r="U596" s="193"/>
      <c r="V596" s="193"/>
      <c r="W596" s="193"/>
      <c r="X596" s="193"/>
      <c r="Y596" s="193"/>
    </row>
    <row r="597">
      <c r="A597" s="243">
        <v>167.0</v>
      </c>
      <c r="B597" s="243" t="s">
        <v>383</v>
      </c>
      <c r="C597" s="244" t="s">
        <v>382</v>
      </c>
      <c r="D597" s="243" t="s">
        <v>4</v>
      </c>
      <c r="E597" s="190" t="s">
        <v>21</v>
      </c>
      <c r="F597" s="192">
        <v>228.0</v>
      </c>
      <c r="G597" s="193"/>
      <c r="H597" s="191">
        <v>228.0</v>
      </c>
      <c r="I597" s="193"/>
      <c r="J597" s="193"/>
      <c r="K597" s="193"/>
      <c r="L597" s="193"/>
      <c r="M597" s="193"/>
      <c r="N597" s="193"/>
      <c r="O597" s="193"/>
      <c r="P597" s="193"/>
      <c r="Q597" s="191">
        <v>896.0</v>
      </c>
      <c r="R597" s="193"/>
      <c r="S597" s="193"/>
      <c r="T597" s="193"/>
      <c r="U597" s="193"/>
      <c r="V597" s="193"/>
      <c r="W597" s="193"/>
      <c r="X597" s="193"/>
      <c r="Y597" s="193"/>
    </row>
    <row r="598">
      <c r="A598" s="190"/>
      <c r="B598" s="243" t="s">
        <v>383</v>
      </c>
      <c r="C598" s="244" t="s">
        <v>382</v>
      </c>
      <c r="D598" s="190" t="s">
        <v>4</v>
      </c>
      <c r="E598" s="190" t="s">
        <v>13</v>
      </c>
      <c r="F598" s="191"/>
      <c r="G598" s="193"/>
      <c r="H598" s="191"/>
      <c r="I598" s="193"/>
      <c r="J598" s="193"/>
      <c r="K598" s="193"/>
      <c r="L598" s="193"/>
      <c r="M598" s="193"/>
      <c r="N598" s="193"/>
      <c r="O598" s="193"/>
      <c r="P598" s="193"/>
      <c r="Q598" s="193"/>
      <c r="R598" s="193"/>
      <c r="S598" s="193"/>
      <c r="T598" s="191"/>
      <c r="U598" s="191"/>
      <c r="V598" s="191"/>
      <c r="W598" s="191"/>
      <c r="X598" s="193"/>
      <c r="Y598" s="193"/>
    </row>
    <row r="599">
      <c r="A599" s="190"/>
      <c r="B599" s="243" t="s">
        <v>383</v>
      </c>
      <c r="C599" s="244" t="s">
        <v>382</v>
      </c>
      <c r="D599" s="190" t="s">
        <v>4</v>
      </c>
      <c r="E599" s="190" t="s">
        <v>14</v>
      </c>
      <c r="F599" s="191"/>
      <c r="G599" s="193"/>
      <c r="H599" s="191"/>
      <c r="I599" s="193"/>
      <c r="J599" s="193"/>
      <c r="K599" s="193"/>
      <c r="L599" s="193"/>
      <c r="M599" s="193"/>
      <c r="N599" s="193"/>
      <c r="O599" s="193"/>
      <c r="P599" s="193"/>
      <c r="Q599" s="193"/>
      <c r="R599" s="193"/>
      <c r="S599" s="193"/>
      <c r="T599" s="191"/>
      <c r="U599" s="191"/>
      <c r="V599" s="191"/>
      <c r="W599" s="191"/>
      <c r="X599" s="193"/>
      <c r="Y599" s="193"/>
    </row>
    <row r="600">
      <c r="A600" s="190"/>
      <c r="B600" s="243" t="s">
        <v>383</v>
      </c>
      <c r="C600" s="244" t="s">
        <v>382</v>
      </c>
      <c r="D600" s="190" t="s">
        <v>4</v>
      </c>
      <c r="E600" s="190" t="s">
        <v>15</v>
      </c>
      <c r="F600" s="191"/>
      <c r="G600" s="193"/>
      <c r="H600" s="191"/>
      <c r="I600" s="193"/>
      <c r="J600" s="193"/>
      <c r="K600" s="193"/>
      <c r="L600" s="193"/>
      <c r="M600" s="193"/>
      <c r="N600" s="193"/>
      <c r="O600" s="193"/>
      <c r="P600" s="193"/>
      <c r="Q600" s="193"/>
      <c r="R600" s="193"/>
      <c r="S600" s="193"/>
      <c r="T600" s="191"/>
      <c r="U600" s="191"/>
      <c r="V600" s="191"/>
      <c r="W600" s="191"/>
      <c r="X600" s="193"/>
      <c r="Y600" s="193"/>
    </row>
    <row r="601">
      <c r="A601" s="190"/>
      <c r="B601" s="243" t="s">
        <v>383</v>
      </c>
      <c r="C601" s="244" t="s">
        <v>382</v>
      </c>
      <c r="D601" s="190" t="s">
        <v>4</v>
      </c>
      <c r="E601" s="190" t="s">
        <v>16</v>
      </c>
      <c r="F601" s="191"/>
      <c r="G601" s="193"/>
      <c r="H601" s="191"/>
      <c r="I601" s="193"/>
      <c r="J601" s="193"/>
      <c r="K601" s="193"/>
      <c r="L601" s="193"/>
      <c r="M601" s="193"/>
      <c r="N601" s="193"/>
      <c r="O601" s="193"/>
      <c r="P601" s="193"/>
      <c r="Q601" s="193"/>
      <c r="R601" s="193"/>
      <c r="S601" s="193"/>
      <c r="T601" s="191"/>
      <c r="U601" s="191"/>
      <c r="V601" s="191"/>
      <c r="W601" s="191"/>
      <c r="X601" s="193"/>
      <c r="Y601" s="193"/>
    </row>
    <row r="602">
      <c r="A602" s="190"/>
      <c r="B602" s="243" t="s">
        <v>383</v>
      </c>
      <c r="C602" s="244" t="s">
        <v>382</v>
      </c>
      <c r="D602" s="190" t="s">
        <v>4</v>
      </c>
      <c r="E602" s="190" t="s">
        <v>17</v>
      </c>
      <c r="F602" s="191"/>
      <c r="G602" s="193"/>
      <c r="H602" s="191"/>
      <c r="I602" s="193"/>
      <c r="J602" s="193"/>
      <c r="K602" s="193"/>
      <c r="L602" s="193"/>
      <c r="M602" s="193"/>
      <c r="N602" s="193"/>
      <c r="O602" s="193"/>
      <c r="P602" s="193"/>
      <c r="Q602" s="193"/>
      <c r="R602" s="193"/>
      <c r="S602" s="193"/>
      <c r="T602" s="191"/>
      <c r="U602" s="191"/>
      <c r="V602" s="191"/>
      <c r="W602" s="191"/>
      <c r="X602" s="193"/>
      <c r="Y602" s="193"/>
    </row>
    <row r="603">
      <c r="A603" s="190"/>
      <c r="B603" s="243" t="s">
        <v>383</v>
      </c>
      <c r="C603" s="244" t="s">
        <v>382</v>
      </c>
      <c r="D603" s="190" t="s">
        <v>4</v>
      </c>
      <c r="E603" s="190" t="s">
        <v>18</v>
      </c>
      <c r="F603" s="191"/>
      <c r="G603" s="193"/>
      <c r="H603" s="191"/>
      <c r="I603" s="193"/>
      <c r="J603" s="193"/>
      <c r="K603" s="193"/>
      <c r="L603" s="193"/>
      <c r="M603" s="193"/>
      <c r="N603" s="193"/>
      <c r="O603" s="193"/>
      <c r="P603" s="193"/>
      <c r="Q603" s="193"/>
      <c r="R603" s="193"/>
      <c r="S603" s="193"/>
      <c r="T603" s="191"/>
      <c r="U603" s="191"/>
      <c r="V603" s="191"/>
      <c r="W603" s="191"/>
      <c r="X603" s="193"/>
      <c r="Y603" s="193"/>
    </row>
    <row r="604">
      <c r="A604" s="190"/>
      <c r="B604" s="243" t="s">
        <v>383</v>
      </c>
      <c r="C604" s="244" t="s">
        <v>382</v>
      </c>
      <c r="D604" s="190" t="s">
        <v>4</v>
      </c>
      <c r="E604" s="190" t="s">
        <v>19</v>
      </c>
      <c r="F604" s="191"/>
      <c r="G604" s="193"/>
      <c r="H604" s="191"/>
      <c r="I604" s="193"/>
      <c r="J604" s="193"/>
      <c r="K604" s="193"/>
      <c r="L604" s="193"/>
      <c r="M604" s="193"/>
      <c r="N604" s="193"/>
      <c r="O604" s="193"/>
      <c r="P604" s="193"/>
      <c r="Q604" s="193"/>
      <c r="R604" s="193"/>
      <c r="S604" s="193"/>
      <c r="T604" s="191"/>
      <c r="U604" s="191"/>
      <c r="V604" s="191"/>
      <c r="W604" s="191"/>
      <c r="X604" s="193"/>
      <c r="Y604" s="193"/>
    </row>
    <row r="605">
      <c r="A605" s="190"/>
      <c r="B605" s="243" t="s">
        <v>383</v>
      </c>
      <c r="C605" s="244" t="s">
        <v>382</v>
      </c>
      <c r="D605" s="190" t="s">
        <v>4</v>
      </c>
      <c r="E605" s="190" t="s">
        <v>20</v>
      </c>
      <c r="F605" s="191"/>
      <c r="G605" s="193"/>
      <c r="H605" s="191"/>
      <c r="I605" s="193"/>
      <c r="J605" s="193"/>
      <c r="K605" s="193"/>
      <c r="L605" s="193"/>
      <c r="M605" s="193"/>
      <c r="N605" s="193"/>
      <c r="O605" s="193"/>
      <c r="P605" s="193"/>
      <c r="Q605" s="193"/>
      <c r="R605" s="193"/>
      <c r="S605" s="193"/>
      <c r="T605" s="191"/>
      <c r="U605" s="191"/>
      <c r="V605" s="191"/>
      <c r="W605" s="191"/>
      <c r="X605" s="193"/>
      <c r="Y605" s="193"/>
    </row>
    <row r="606">
      <c r="A606" s="190"/>
      <c r="B606" s="243" t="s">
        <v>383</v>
      </c>
      <c r="C606" s="244" t="s">
        <v>382</v>
      </c>
      <c r="D606" s="190" t="s">
        <v>7</v>
      </c>
      <c r="E606" s="190" t="s">
        <v>21</v>
      </c>
      <c r="F606" s="191">
        <v>896.0</v>
      </c>
      <c r="G606" s="193"/>
      <c r="H606" s="191"/>
      <c r="I606" s="193"/>
      <c r="J606" s="193"/>
      <c r="K606" s="193"/>
      <c r="L606" s="193"/>
      <c r="M606" s="193"/>
      <c r="N606" s="193"/>
      <c r="O606" s="193"/>
      <c r="P606" s="193"/>
      <c r="Q606" s="193"/>
      <c r="R606" s="193"/>
      <c r="S606" s="193"/>
      <c r="T606" s="191"/>
      <c r="U606" s="191"/>
      <c r="V606" s="191"/>
      <c r="W606" s="191"/>
      <c r="X606" s="193"/>
      <c r="Y606" s="193"/>
    </row>
    <row r="607">
      <c r="A607" s="190"/>
      <c r="B607" s="243" t="s">
        <v>383</v>
      </c>
      <c r="C607" s="244" t="s">
        <v>382</v>
      </c>
      <c r="D607" s="190" t="s">
        <v>7</v>
      </c>
      <c r="E607" s="190" t="s">
        <v>161</v>
      </c>
      <c r="F607" s="191"/>
      <c r="G607" s="193"/>
      <c r="H607" s="191"/>
      <c r="I607" s="193"/>
      <c r="J607" s="193"/>
      <c r="K607" s="193"/>
      <c r="L607" s="193"/>
      <c r="M607" s="193"/>
      <c r="N607" s="193"/>
      <c r="O607" s="193"/>
      <c r="P607" s="193"/>
      <c r="Q607" s="193"/>
      <c r="R607" s="193"/>
      <c r="S607" s="193"/>
      <c r="T607" s="191"/>
      <c r="U607" s="191"/>
      <c r="V607" s="191"/>
      <c r="W607" s="191"/>
      <c r="X607" s="193"/>
      <c r="Y607" s="193"/>
    </row>
    <row r="608">
      <c r="A608" s="190"/>
      <c r="B608" s="243" t="s">
        <v>383</v>
      </c>
      <c r="C608" s="244" t="s">
        <v>382</v>
      </c>
      <c r="D608" s="190" t="s">
        <v>7</v>
      </c>
      <c r="E608" s="190" t="s">
        <v>162</v>
      </c>
      <c r="F608" s="191"/>
      <c r="G608" s="193"/>
      <c r="H608" s="191"/>
      <c r="I608" s="193"/>
      <c r="J608" s="193"/>
      <c r="K608" s="193"/>
      <c r="L608" s="193"/>
      <c r="M608" s="193"/>
      <c r="N608" s="193"/>
      <c r="O608" s="193"/>
      <c r="P608" s="193"/>
      <c r="Q608" s="193"/>
      <c r="R608" s="193"/>
      <c r="S608" s="193"/>
      <c r="T608" s="191"/>
      <c r="U608" s="191"/>
      <c r="V608" s="191"/>
      <c r="W608" s="191"/>
      <c r="X608" s="193"/>
      <c r="Y608" s="193"/>
    </row>
    <row r="609">
      <c r="A609" s="190"/>
      <c r="B609" s="243" t="s">
        <v>383</v>
      </c>
      <c r="C609" s="244" t="s">
        <v>382</v>
      </c>
      <c r="D609" s="190" t="s">
        <v>7</v>
      </c>
      <c r="E609" s="190" t="s">
        <v>163</v>
      </c>
      <c r="F609" s="191"/>
      <c r="G609" s="193"/>
      <c r="H609" s="191"/>
      <c r="I609" s="193"/>
      <c r="J609" s="193"/>
      <c r="K609" s="193"/>
      <c r="L609" s="193"/>
      <c r="M609" s="193"/>
      <c r="N609" s="193"/>
      <c r="O609" s="193"/>
      <c r="P609" s="193"/>
      <c r="Q609" s="193"/>
      <c r="R609" s="193"/>
      <c r="S609" s="193"/>
      <c r="T609" s="191"/>
      <c r="U609" s="191"/>
      <c r="V609" s="191"/>
      <c r="W609" s="191"/>
      <c r="X609" s="193"/>
      <c r="Y609" s="193"/>
    </row>
    <row r="610">
      <c r="A610" s="190"/>
      <c r="B610" s="243" t="s">
        <v>383</v>
      </c>
      <c r="C610" s="244" t="s">
        <v>382</v>
      </c>
      <c r="D610" s="190" t="s">
        <v>7</v>
      </c>
      <c r="E610" s="190" t="s">
        <v>164</v>
      </c>
      <c r="F610" s="191"/>
      <c r="G610" s="193"/>
      <c r="H610" s="191"/>
      <c r="I610" s="193"/>
      <c r="J610" s="193"/>
      <c r="K610" s="193"/>
      <c r="L610" s="193"/>
      <c r="M610" s="193"/>
      <c r="N610" s="193"/>
      <c r="O610" s="193"/>
      <c r="P610" s="193"/>
      <c r="Q610" s="193"/>
      <c r="R610" s="193"/>
      <c r="S610" s="193"/>
      <c r="T610" s="191"/>
      <c r="U610" s="191"/>
      <c r="V610" s="191"/>
      <c r="W610" s="191"/>
      <c r="X610" s="193"/>
      <c r="Y610" s="193"/>
    </row>
    <row r="611">
      <c r="A611" s="190"/>
      <c r="B611" s="243" t="s">
        <v>383</v>
      </c>
      <c r="C611" s="244" t="s">
        <v>382</v>
      </c>
      <c r="D611" s="190" t="s">
        <v>7</v>
      </c>
      <c r="E611" s="190" t="s">
        <v>165</v>
      </c>
      <c r="F611" s="191"/>
      <c r="G611" s="193"/>
      <c r="H611" s="191"/>
      <c r="I611" s="193"/>
      <c r="J611" s="193"/>
      <c r="K611" s="193"/>
      <c r="L611" s="193"/>
      <c r="M611" s="193"/>
      <c r="N611" s="193"/>
      <c r="O611" s="193"/>
      <c r="P611" s="193"/>
      <c r="Q611" s="193"/>
      <c r="R611" s="193"/>
      <c r="S611" s="193"/>
      <c r="T611" s="191"/>
      <c r="U611" s="191"/>
      <c r="V611" s="191"/>
      <c r="W611" s="191"/>
      <c r="X611" s="193"/>
      <c r="Y611" s="193"/>
    </row>
    <row r="612">
      <c r="A612" s="190"/>
      <c r="B612" s="243" t="s">
        <v>383</v>
      </c>
      <c r="C612" s="244" t="s">
        <v>382</v>
      </c>
      <c r="D612" s="190" t="s">
        <v>7</v>
      </c>
      <c r="E612" s="190" t="s">
        <v>166</v>
      </c>
      <c r="F612" s="191"/>
      <c r="G612" s="193"/>
      <c r="H612" s="191"/>
      <c r="I612" s="193"/>
      <c r="J612" s="193"/>
      <c r="K612" s="193"/>
      <c r="L612" s="193"/>
      <c r="M612" s="193"/>
      <c r="N612" s="193"/>
      <c r="O612" s="193"/>
      <c r="P612" s="193"/>
      <c r="Q612" s="193"/>
      <c r="R612" s="193"/>
      <c r="S612" s="193"/>
      <c r="T612" s="191"/>
      <c r="U612" s="191"/>
      <c r="V612" s="191"/>
      <c r="W612" s="191"/>
      <c r="X612" s="193"/>
      <c r="Y612" s="193"/>
    </row>
    <row r="613">
      <c r="A613" s="190"/>
      <c r="B613" s="243" t="s">
        <v>383</v>
      </c>
      <c r="C613" s="244" t="s">
        <v>382</v>
      </c>
      <c r="D613" s="190" t="s">
        <v>7</v>
      </c>
      <c r="E613" s="190" t="s">
        <v>167</v>
      </c>
      <c r="F613" s="191"/>
      <c r="G613" s="193"/>
      <c r="H613" s="191"/>
      <c r="I613" s="193"/>
      <c r="J613" s="193"/>
      <c r="K613" s="193"/>
      <c r="L613" s="193"/>
      <c r="M613" s="193"/>
      <c r="N613" s="193"/>
      <c r="O613" s="193"/>
      <c r="P613" s="193"/>
      <c r="Q613" s="193"/>
      <c r="R613" s="193"/>
      <c r="S613" s="193"/>
      <c r="T613" s="191"/>
      <c r="U613" s="191"/>
      <c r="V613" s="191"/>
      <c r="W613" s="191"/>
      <c r="X613" s="193"/>
      <c r="Y613" s="193"/>
    </row>
    <row r="614">
      <c r="A614" s="190"/>
      <c r="B614" s="243" t="s">
        <v>383</v>
      </c>
      <c r="C614" s="244" t="s">
        <v>382</v>
      </c>
      <c r="D614" s="190" t="s">
        <v>7</v>
      </c>
      <c r="E614" s="190" t="s">
        <v>20</v>
      </c>
      <c r="F614" s="191"/>
      <c r="G614" s="193"/>
      <c r="H614" s="191"/>
      <c r="I614" s="193"/>
      <c r="J614" s="193"/>
      <c r="K614" s="193"/>
      <c r="L614" s="193"/>
      <c r="M614" s="193"/>
      <c r="N614" s="193"/>
      <c r="O614" s="193"/>
      <c r="P614" s="193"/>
      <c r="Q614" s="193"/>
      <c r="R614" s="193"/>
      <c r="S614" s="193"/>
      <c r="T614" s="191"/>
      <c r="U614" s="191"/>
      <c r="V614" s="191"/>
      <c r="W614" s="191"/>
      <c r="X614" s="193"/>
      <c r="Y614" s="193"/>
    </row>
    <row r="615">
      <c r="A615" s="243">
        <v>168.0</v>
      </c>
      <c r="B615" s="243" t="s">
        <v>266</v>
      </c>
      <c r="C615" s="244" t="s">
        <v>236</v>
      </c>
      <c r="D615" s="243" t="s">
        <v>4</v>
      </c>
      <c r="E615" s="190" t="s">
        <v>21</v>
      </c>
      <c r="F615" s="192">
        <v>232.0</v>
      </c>
      <c r="G615" s="193"/>
      <c r="H615" s="191">
        <v>232.0</v>
      </c>
      <c r="I615" s="193"/>
      <c r="J615" s="193"/>
      <c r="K615" s="193"/>
      <c r="L615" s="193"/>
      <c r="M615" s="193"/>
      <c r="N615" s="193"/>
      <c r="O615" s="193"/>
      <c r="P615" s="193"/>
      <c r="Q615" s="193"/>
      <c r="R615" s="193"/>
      <c r="S615" s="193"/>
      <c r="T615" s="191">
        <v>2680.0</v>
      </c>
      <c r="U615" s="191">
        <v>4800.0</v>
      </c>
      <c r="V615" s="191">
        <v>3970.0</v>
      </c>
      <c r="W615" s="191">
        <v>3900.0</v>
      </c>
      <c r="X615" s="193"/>
      <c r="Y615" s="193"/>
    </row>
    <row r="616">
      <c r="A616" s="190"/>
      <c r="B616" s="243" t="s">
        <v>266</v>
      </c>
      <c r="C616" s="244" t="s">
        <v>236</v>
      </c>
      <c r="D616" s="190" t="s">
        <v>4</v>
      </c>
      <c r="E616" s="190" t="s">
        <v>13</v>
      </c>
      <c r="F616" s="191"/>
      <c r="G616" s="193"/>
      <c r="H616" s="191"/>
      <c r="I616" s="193"/>
      <c r="J616" s="193"/>
      <c r="K616" s="193"/>
      <c r="L616" s="193"/>
      <c r="M616" s="193"/>
      <c r="N616" s="193"/>
      <c r="O616" s="193"/>
      <c r="P616" s="193"/>
      <c r="Q616" s="193"/>
      <c r="R616" s="193"/>
      <c r="S616" s="191"/>
      <c r="T616" s="191"/>
      <c r="U616" s="191"/>
      <c r="V616" s="191"/>
      <c r="W616" s="191"/>
      <c r="X616" s="193"/>
      <c r="Y616" s="193"/>
    </row>
    <row r="617">
      <c r="A617" s="190"/>
      <c r="B617" s="243" t="s">
        <v>266</v>
      </c>
      <c r="C617" s="244" t="s">
        <v>236</v>
      </c>
      <c r="D617" s="190" t="s">
        <v>4</v>
      </c>
      <c r="E617" s="190" t="s">
        <v>14</v>
      </c>
      <c r="F617" s="191"/>
      <c r="G617" s="193"/>
      <c r="H617" s="191"/>
      <c r="I617" s="193"/>
      <c r="J617" s="193"/>
      <c r="K617" s="193"/>
      <c r="L617" s="193"/>
      <c r="M617" s="193"/>
      <c r="N617" s="193"/>
      <c r="O617" s="193"/>
      <c r="P617" s="193"/>
      <c r="Q617" s="193"/>
      <c r="R617" s="193"/>
      <c r="S617" s="191"/>
      <c r="T617" s="191"/>
      <c r="U617" s="191"/>
      <c r="V617" s="191"/>
      <c r="W617" s="191"/>
      <c r="X617" s="193"/>
      <c r="Y617" s="193"/>
    </row>
    <row r="618">
      <c r="A618" s="190"/>
      <c r="B618" s="243" t="s">
        <v>266</v>
      </c>
      <c r="C618" s="244" t="s">
        <v>236</v>
      </c>
      <c r="D618" s="190" t="s">
        <v>4</v>
      </c>
      <c r="E618" s="190" t="s">
        <v>15</v>
      </c>
      <c r="F618" s="191"/>
      <c r="G618" s="193"/>
      <c r="H618" s="191"/>
      <c r="I618" s="193"/>
      <c r="J618" s="193"/>
      <c r="K618" s="193"/>
      <c r="L618" s="193"/>
      <c r="M618" s="193"/>
      <c r="N618" s="193"/>
      <c r="O618" s="193"/>
      <c r="P618" s="193"/>
      <c r="Q618" s="193"/>
      <c r="R618" s="193"/>
      <c r="S618" s="191"/>
      <c r="T618" s="191"/>
      <c r="U618" s="191"/>
      <c r="V618" s="191"/>
      <c r="W618" s="191"/>
      <c r="X618" s="193"/>
      <c r="Y618" s="193"/>
    </row>
    <row r="619">
      <c r="A619" s="190"/>
      <c r="B619" s="243" t="s">
        <v>266</v>
      </c>
      <c r="C619" s="244" t="s">
        <v>236</v>
      </c>
      <c r="D619" s="190" t="s">
        <v>4</v>
      </c>
      <c r="E619" s="190" t="s">
        <v>16</v>
      </c>
      <c r="F619" s="191"/>
      <c r="G619" s="193"/>
      <c r="H619" s="191"/>
      <c r="I619" s="193"/>
      <c r="J619" s="193"/>
      <c r="K619" s="193"/>
      <c r="L619" s="193"/>
      <c r="M619" s="193"/>
      <c r="N619" s="193"/>
      <c r="O619" s="193"/>
      <c r="P619" s="193"/>
      <c r="Q619" s="193"/>
      <c r="R619" s="193"/>
      <c r="S619" s="191"/>
      <c r="T619" s="191"/>
      <c r="U619" s="191"/>
      <c r="V619" s="191"/>
      <c r="W619" s="191"/>
      <c r="X619" s="193"/>
      <c r="Y619" s="193"/>
    </row>
    <row r="620">
      <c r="A620" s="190"/>
      <c r="B620" s="243" t="s">
        <v>266</v>
      </c>
      <c r="C620" s="244" t="s">
        <v>236</v>
      </c>
      <c r="D620" s="190" t="s">
        <v>4</v>
      </c>
      <c r="E620" s="190" t="s">
        <v>17</v>
      </c>
      <c r="F620" s="191"/>
      <c r="G620" s="193"/>
      <c r="H620" s="191"/>
      <c r="I620" s="193"/>
      <c r="J620" s="193"/>
      <c r="K620" s="193"/>
      <c r="L620" s="193"/>
      <c r="M620" s="193"/>
      <c r="N620" s="193"/>
      <c r="O620" s="193"/>
      <c r="P620" s="193"/>
      <c r="Q620" s="193"/>
      <c r="R620" s="193"/>
      <c r="S620" s="191"/>
      <c r="T620" s="191"/>
      <c r="U620" s="191"/>
      <c r="V620" s="191"/>
      <c r="W620" s="191"/>
      <c r="X620" s="193"/>
      <c r="Y620" s="193"/>
    </row>
    <row r="621">
      <c r="A621" s="190"/>
      <c r="B621" s="243" t="s">
        <v>266</v>
      </c>
      <c r="C621" s="244" t="s">
        <v>236</v>
      </c>
      <c r="D621" s="190" t="s">
        <v>4</v>
      </c>
      <c r="E621" s="190" t="s">
        <v>18</v>
      </c>
      <c r="F621" s="191"/>
      <c r="G621" s="193"/>
      <c r="H621" s="191"/>
      <c r="I621" s="193"/>
      <c r="J621" s="193"/>
      <c r="K621" s="193"/>
      <c r="L621" s="193"/>
      <c r="M621" s="193"/>
      <c r="N621" s="193"/>
      <c r="O621" s="193"/>
      <c r="P621" s="193"/>
      <c r="Q621" s="193"/>
      <c r="R621" s="193"/>
      <c r="S621" s="191"/>
      <c r="T621" s="191"/>
      <c r="U621" s="191"/>
      <c r="V621" s="191"/>
      <c r="W621" s="191"/>
      <c r="X621" s="193"/>
      <c r="Y621" s="193"/>
    </row>
    <row r="622">
      <c r="A622" s="190"/>
      <c r="B622" s="243" t="s">
        <v>266</v>
      </c>
      <c r="C622" s="244" t="s">
        <v>236</v>
      </c>
      <c r="D622" s="190" t="s">
        <v>4</v>
      </c>
      <c r="E622" s="190" t="s">
        <v>19</v>
      </c>
      <c r="F622" s="191"/>
      <c r="G622" s="193"/>
      <c r="H622" s="191"/>
      <c r="I622" s="193"/>
      <c r="J622" s="193"/>
      <c r="K622" s="193"/>
      <c r="L622" s="193"/>
      <c r="M622" s="193"/>
      <c r="N622" s="193"/>
      <c r="O622" s="193"/>
      <c r="P622" s="193"/>
      <c r="Q622" s="193"/>
      <c r="R622" s="193"/>
      <c r="S622" s="191"/>
      <c r="T622" s="191"/>
      <c r="U622" s="191"/>
      <c r="V622" s="191"/>
      <c r="W622" s="191"/>
      <c r="X622" s="193"/>
      <c r="Y622" s="193"/>
    </row>
    <row r="623">
      <c r="A623" s="190"/>
      <c r="B623" s="243" t="s">
        <v>266</v>
      </c>
      <c r="C623" s="244" t="s">
        <v>236</v>
      </c>
      <c r="D623" s="190" t="s">
        <v>4</v>
      </c>
      <c r="E623" s="190" t="s">
        <v>20</v>
      </c>
      <c r="F623" s="191"/>
      <c r="G623" s="193"/>
      <c r="H623" s="191"/>
      <c r="I623" s="193"/>
      <c r="J623" s="193"/>
      <c r="K623" s="193"/>
      <c r="L623" s="193"/>
      <c r="M623" s="193"/>
      <c r="N623" s="193"/>
      <c r="O623" s="193"/>
      <c r="P623" s="193"/>
      <c r="Q623" s="193"/>
      <c r="R623" s="193"/>
      <c r="S623" s="191"/>
      <c r="T623" s="191"/>
      <c r="U623" s="191"/>
      <c r="V623" s="191"/>
      <c r="W623" s="191"/>
      <c r="X623" s="193"/>
      <c r="Y623" s="193"/>
    </row>
    <row r="624">
      <c r="A624" s="190"/>
      <c r="B624" s="243" t="s">
        <v>266</v>
      </c>
      <c r="C624" s="244" t="s">
        <v>236</v>
      </c>
      <c r="D624" s="190" t="s">
        <v>7</v>
      </c>
      <c r="E624" s="190" t="s">
        <v>21</v>
      </c>
      <c r="F624" s="191"/>
      <c r="G624" s="193"/>
      <c r="H624" s="191"/>
      <c r="I624" s="193"/>
      <c r="J624" s="193"/>
      <c r="K624" s="193"/>
      <c r="L624" s="193"/>
      <c r="M624" s="193"/>
      <c r="N624" s="193"/>
      <c r="O624" s="193"/>
      <c r="P624" s="193"/>
      <c r="Q624" s="193"/>
      <c r="R624" s="193"/>
      <c r="S624" s="191"/>
      <c r="T624" s="191"/>
      <c r="U624" s="191"/>
      <c r="V624" s="191"/>
      <c r="W624" s="191"/>
      <c r="X624" s="193"/>
      <c r="Y624" s="193"/>
    </row>
    <row r="625">
      <c r="A625" s="190"/>
      <c r="B625" s="243" t="s">
        <v>266</v>
      </c>
      <c r="C625" s="244" t="s">
        <v>236</v>
      </c>
      <c r="D625" s="190" t="s">
        <v>7</v>
      </c>
      <c r="E625" s="190" t="s">
        <v>161</v>
      </c>
      <c r="F625" s="191"/>
      <c r="G625" s="193"/>
      <c r="H625" s="191"/>
      <c r="I625" s="193"/>
      <c r="J625" s="193"/>
      <c r="K625" s="193"/>
      <c r="L625" s="193"/>
      <c r="M625" s="193"/>
      <c r="N625" s="193"/>
      <c r="O625" s="193"/>
      <c r="P625" s="193"/>
      <c r="Q625" s="193"/>
      <c r="R625" s="193"/>
      <c r="S625" s="191"/>
      <c r="T625" s="191"/>
      <c r="U625" s="191"/>
      <c r="V625" s="191"/>
      <c r="W625" s="191"/>
      <c r="X625" s="193"/>
      <c r="Y625" s="193"/>
    </row>
    <row r="626">
      <c r="A626" s="190"/>
      <c r="B626" s="243" t="s">
        <v>266</v>
      </c>
      <c r="C626" s="244" t="s">
        <v>236</v>
      </c>
      <c r="D626" s="190" t="s">
        <v>7</v>
      </c>
      <c r="E626" s="190" t="s">
        <v>162</v>
      </c>
      <c r="F626" s="191"/>
      <c r="G626" s="193"/>
      <c r="H626" s="191"/>
      <c r="I626" s="193"/>
      <c r="J626" s="193"/>
      <c r="K626" s="193"/>
      <c r="L626" s="193"/>
      <c r="M626" s="193"/>
      <c r="N626" s="193"/>
      <c r="O626" s="193"/>
      <c r="P626" s="193"/>
      <c r="Q626" s="193"/>
      <c r="R626" s="193"/>
      <c r="S626" s="191"/>
      <c r="T626" s="191"/>
      <c r="U626" s="191"/>
      <c r="V626" s="191"/>
      <c r="W626" s="191"/>
      <c r="X626" s="193"/>
      <c r="Y626" s="193"/>
    </row>
    <row r="627">
      <c r="A627" s="190"/>
      <c r="B627" s="243" t="s">
        <v>266</v>
      </c>
      <c r="C627" s="244" t="s">
        <v>236</v>
      </c>
      <c r="D627" s="190" t="s">
        <v>7</v>
      </c>
      <c r="E627" s="190" t="s">
        <v>163</v>
      </c>
      <c r="F627" s="191">
        <v>2680.0</v>
      </c>
      <c r="G627" s="193"/>
      <c r="H627" s="191"/>
      <c r="I627" s="193"/>
      <c r="J627" s="193"/>
      <c r="K627" s="193"/>
      <c r="L627" s="193"/>
      <c r="M627" s="193"/>
      <c r="N627" s="193"/>
      <c r="O627" s="193"/>
      <c r="P627" s="193"/>
      <c r="Q627" s="193"/>
      <c r="R627" s="193"/>
      <c r="S627" s="191"/>
      <c r="T627" s="191"/>
      <c r="U627" s="191"/>
      <c r="V627" s="191"/>
      <c r="W627" s="191"/>
      <c r="X627" s="193"/>
      <c r="Y627" s="193"/>
    </row>
    <row r="628">
      <c r="A628" s="190"/>
      <c r="B628" s="243" t="s">
        <v>266</v>
      </c>
      <c r="C628" s="244" t="s">
        <v>236</v>
      </c>
      <c r="D628" s="190" t="s">
        <v>7</v>
      </c>
      <c r="E628" s="190" t="s">
        <v>164</v>
      </c>
      <c r="F628" s="191">
        <v>4800.0</v>
      </c>
      <c r="G628" s="193"/>
      <c r="H628" s="191"/>
      <c r="I628" s="193"/>
      <c r="J628" s="193"/>
      <c r="K628" s="193"/>
      <c r="L628" s="193"/>
      <c r="M628" s="193"/>
      <c r="N628" s="193"/>
      <c r="O628" s="193"/>
      <c r="P628" s="193"/>
      <c r="Q628" s="193"/>
      <c r="R628" s="193"/>
      <c r="S628" s="191"/>
      <c r="T628" s="191"/>
      <c r="U628" s="191"/>
      <c r="V628" s="191"/>
      <c r="W628" s="191"/>
      <c r="X628" s="193"/>
      <c r="Y628" s="193"/>
    </row>
    <row r="629">
      <c r="A629" s="190"/>
      <c r="B629" s="243" t="s">
        <v>266</v>
      </c>
      <c r="C629" s="244" t="s">
        <v>236</v>
      </c>
      <c r="D629" s="190" t="s">
        <v>7</v>
      </c>
      <c r="E629" s="190" t="s">
        <v>165</v>
      </c>
      <c r="F629" s="191">
        <v>3970.0</v>
      </c>
      <c r="G629" s="193"/>
      <c r="H629" s="191"/>
      <c r="I629" s="193"/>
      <c r="J629" s="193"/>
      <c r="K629" s="193"/>
      <c r="L629" s="193"/>
      <c r="M629" s="193"/>
      <c r="N629" s="193"/>
      <c r="O629" s="193"/>
      <c r="P629" s="193"/>
      <c r="Q629" s="193"/>
      <c r="R629" s="193"/>
      <c r="S629" s="191"/>
      <c r="T629" s="191"/>
      <c r="U629" s="191"/>
      <c r="V629" s="191"/>
      <c r="W629" s="191"/>
      <c r="X629" s="193"/>
      <c r="Y629" s="193"/>
    </row>
    <row r="630">
      <c r="A630" s="190"/>
      <c r="B630" s="243" t="s">
        <v>266</v>
      </c>
      <c r="C630" s="244" t="s">
        <v>236</v>
      </c>
      <c r="D630" s="190" t="s">
        <v>7</v>
      </c>
      <c r="E630" s="190" t="s">
        <v>166</v>
      </c>
      <c r="F630" s="191">
        <v>3900.0</v>
      </c>
      <c r="G630" s="193"/>
      <c r="H630" s="191"/>
      <c r="I630" s="193"/>
      <c r="J630" s="193"/>
      <c r="K630" s="193"/>
      <c r="L630" s="193"/>
      <c r="M630" s="193"/>
      <c r="N630" s="193"/>
      <c r="O630" s="193"/>
      <c r="P630" s="193"/>
      <c r="Q630" s="193"/>
      <c r="R630" s="193"/>
      <c r="S630" s="191"/>
      <c r="T630" s="191"/>
      <c r="U630" s="191"/>
      <c r="V630" s="191"/>
      <c r="W630" s="191"/>
      <c r="X630" s="193"/>
      <c r="Y630" s="193"/>
    </row>
    <row r="631">
      <c r="A631" s="190"/>
      <c r="B631" s="243" t="s">
        <v>266</v>
      </c>
      <c r="C631" s="244" t="s">
        <v>236</v>
      </c>
      <c r="D631" s="190" t="s">
        <v>7</v>
      </c>
      <c r="E631" s="190" t="s">
        <v>167</v>
      </c>
      <c r="F631" s="191"/>
      <c r="G631" s="193"/>
      <c r="H631" s="191"/>
      <c r="I631" s="193"/>
      <c r="J631" s="193"/>
      <c r="K631" s="193"/>
      <c r="L631" s="193"/>
      <c r="M631" s="193"/>
      <c r="N631" s="193"/>
      <c r="O631" s="193"/>
      <c r="P631" s="193"/>
      <c r="Q631" s="193"/>
      <c r="R631" s="193"/>
      <c r="S631" s="191"/>
      <c r="T631" s="191"/>
      <c r="U631" s="191"/>
      <c r="V631" s="191"/>
      <c r="W631" s="191"/>
      <c r="X631" s="193"/>
      <c r="Y631" s="193"/>
    </row>
    <row r="632">
      <c r="A632" s="190"/>
      <c r="B632" s="243" t="s">
        <v>266</v>
      </c>
      <c r="C632" s="244" t="s">
        <v>236</v>
      </c>
      <c r="D632" s="190" t="s">
        <v>7</v>
      </c>
      <c r="E632" s="190" t="s">
        <v>20</v>
      </c>
      <c r="F632" s="191"/>
      <c r="G632" s="193"/>
      <c r="H632" s="191"/>
      <c r="I632" s="193"/>
      <c r="J632" s="193"/>
      <c r="K632" s="193"/>
      <c r="L632" s="193"/>
      <c r="M632" s="193"/>
      <c r="N632" s="193"/>
      <c r="O632" s="193"/>
      <c r="P632" s="193"/>
      <c r="Q632" s="193"/>
      <c r="R632" s="193"/>
      <c r="S632" s="191"/>
      <c r="T632" s="191"/>
      <c r="U632" s="191"/>
      <c r="V632" s="191"/>
      <c r="W632" s="191"/>
      <c r="X632" s="193"/>
      <c r="Y632" s="193"/>
    </row>
    <row r="633">
      <c r="A633" s="243">
        <v>169.0</v>
      </c>
      <c r="B633" s="243" t="s">
        <v>270</v>
      </c>
      <c r="C633" s="244" t="s">
        <v>236</v>
      </c>
      <c r="D633" s="243" t="s">
        <v>4</v>
      </c>
      <c r="E633" s="190" t="s">
        <v>21</v>
      </c>
      <c r="F633" s="192">
        <v>4488.0</v>
      </c>
      <c r="G633" s="193"/>
      <c r="H633" s="191">
        <v>4488.0</v>
      </c>
      <c r="I633" s="193"/>
      <c r="J633" s="193"/>
      <c r="K633" s="193"/>
      <c r="L633" s="193"/>
      <c r="M633" s="193"/>
      <c r="N633" s="193"/>
      <c r="O633" s="193"/>
      <c r="P633" s="193"/>
      <c r="Q633" s="193"/>
      <c r="R633" s="193"/>
      <c r="S633" s="191">
        <v>1000.0</v>
      </c>
      <c r="T633" s="191">
        <v>2740.0</v>
      </c>
      <c r="U633" s="191">
        <v>2000.0</v>
      </c>
      <c r="V633" s="191">
        <v>23557.0</v>
      </c>
      <c r="W633" s="191">
        <v>1040.0</v>
      </c>
      <c r="X633" s="193"/>
      <c r="Y633" s="193"/>
    </row>
    <row r="634">
      <c r="A634" s="190"/>
      <c r="B634" s="243" t="s">
        <v>270</v>
      </c>
      <c r="C634" s="244" t="s">
        <v>236</v>
      </c>
      <c r="D634" s="190" t="s">
        <v>4</v>
      </c>
      <c r="E634" s="190" t="s">
        <v>13</v>
      </c>
      <c r="F634" s="191"/>
      <c r="G634" s="193"/>
      <c r="H634" s="191"/>
      <c r="I634" s="193"/>
      <c r="J634" s="193"/>
      <c r="K634" s="193"/>
      <c r="L634" s="193"/>
      <c r="M634" s="193"/>
      <c r="N634" s="193"/>
      <c r="O634" s="193"/>
      <c r="P634" s="193"/>
      <c r="Q634" s="193"/>
      <c r="R634" s="193"/>
      <c r="S634" s="191"/>
      <c r="T634" s="191"/>
      <c r="U634" s="191"/>
      <c r="V634" s="191"/>
      <c r="W634" s="191"/>
      <c r="X634" s="193"/>
      <c r="Y634" s="193"/>
    </row>
    <row r="635">
      <c r="A635" s="190"/>
      <c r="B635" s="243" t="s">
        <v>270</v>
      </c>
      <c r="C635" s="244" t="s">
        <v>236</v>
      </c>
      <c r="D635" s="190" t="s">
        <v>4</v>
      </c>
      <c r="E635" s="190" t="s">
        <v>14</v>
      </c>
      <c r="F635" s="191"/>
      <c r="G635" s="193"/>
      <c r="H635" s="191"/>
      <c r="I635" s="193"/>
      <c r="J635" s="193"/>
      <c r="K635" s="193"/>
      <c r="L635" s="193"/>
      <c r="M635" s="193"/>
      <c r="N635" s="193"/>
      <c r="O635" s="193"/>
      <c r="P635" s="193"/>
      <c r="Q635" s="193"/>
      <c r="R635" s="193"/>
      <c r="S635" s="191"/>
      <c r="T635" s="191"/>
      <c r="U635" s="191"/>
      <c r="V635" s="191"/>
      <c r="W635" s="191"/>
      <c r="X635" s="193"/>
      <c r="Y635" s="193"/>
    </row>
    <row r="636">
      <c r="A636" s="190"/>
      <c r="B636" s="243" t="s">
        <v>270</v>
      </c>
      <c r="C636" s="244" t="s">
        <v>236</v>
      </c>
      <c r="D636" s="190" t="s">
        <v>4</v>
      </c>
      <c r="E636" s="190" t="s">
        <v>15</v>
      </c>
      <c r="F636" s="191"/>
      <c r="G636" s="193"/>
      <c r="H636" s="191"/>
      <c r="I636" s="193"/>
      <c r="J636" s="193"/>
      <c r="K636" s="193"/>
      <c r="L636" s="193"/>
      <c r="M636" s="193"/>
      <c r="N636" s="193"/>
      <c r="O636" s="193"/>
      <c r="P636" s="193"/>
      <c r="Q636" s="193"/>
      <c r="R636" s="193"/>
      <c r="S636" s="191"/>
      <c r="T636" s="191"/>
      <c r="U636" s="191"/>
      <c r="V636" s="191"/>
      <c r="W636" s="191"/>
      <c r="X636" s="193"/>
      <c r="Y636" s="193"/>
    </row>
    <row r="637">
      <c r="A637" s="190"/>
      <c r="B637" s="243" t="s">
        <v>270</v>
      </c>
      <c r="C637" s="244" t="s">
        <v>236</v>
      </c>
      <c r="D637" s="190" t="s">
        <v>4</v>
      </c>
      <c r="E637" s="190" t="s">
        <v>16</v>
      </c>
      <c r="F637" s="191"/>
      <c r="G637" s="193"/>
      <c r="H637" s="191"/>
      <c r="I637" s="193"/>
      <c r="J637" s="193"/>
      <c r="K637" s="193"/>
      <c r="L637" s="193"/>
      <c r="M637" s="193"/>
      <c r="N637" s="193"/>
      <c r="O637" s="193"/>
      <c r="P637" s="193"/>
      <c r="Q637" s="193"/>
      <c r="R637" s="193"/>
      <c r="S637" s="191"/>
      <c r="T637" s="191"/>
      <c r="U637" s="191"/>
      <c r="V637" s="191"/>
      <c r="W637" s="191"/>
      <c r="X637" s="193"/>
      <c r="Y637" s="193"/>
    </row>
    <row r="638">
      <c r="A638" s="190"/>
      <c r="B638" s="243" t="s">
        <v>270</v>
      </c>
      <c r="C638" s="244" t="s">
        <v>236</v>
      </c>
      <c r="D638" s="190" t="s">
        <v>4</v>
      </c>
      <c r="E638" s="190" t="s">
        <v>17</v>
      </c>
      <c r="F638" s="191"/>
      <c r="G638" s="193"/>
      <c r="H638" s="191"/>
      <c r="I638" s="193"/>
      <c r="J638" s="193"/>
      <c r="K638" s="193"/>
      <c r="L638" s="193"/>
      <c r="M638" s="193"/>
      <c r="N638" s="193"/>
      <c r="O638" s="193"/>
      <c r="P638" s="193"/>
      <c r="Q638" s="193"/>
      <c r="R638" s="193"/>
      <c r="S638" s="191"/>
      <c r="T638" s="191"/>
      <c r="U638" s="191"/>
      <c r="V638" s="191"/>
      <c r="W638" s="191"/>
      <c r="X638" s="193"/>
      <c r="Y638" s="193"/>
    </row>
    <row r="639">
      <c r="A639" s="190"/>
      <c r="B639" s="243" t="s">
        <v>270</v>
      </c>
      <c r="C639" s="244" t="s">
        <v>236</v>
      </c>
      <c r="D639" s="190" t="s">
        <v>4</v>
      </c>
      <c r="E639" s="190" t="s">
        <v>18</v>
      </c>
      <c r="F639" s="191"/>
      <c r="G639" s="193"/>
      <c r="H639" s="191"/>
      <c r="I639" s="193"/>
      <c r="J639" s="193"/>
      <c r="K639" s="193"/>
      <c r="L639" s="193"/>
      <c r="M639" s="193"/>
      <c r="N639" s="193"/>
      <c r="O639" s="193"/>
      <c r="P639" s="193"/>
      <c r="Q639" s="193"/>
      <c r="R639" s="193"/>
      <c r="S639" s="191"/>
      <c r="T639" s="191"/>
      <c r="U639" s="191"/>
      <c r="V639" s="191"/>
      <c r="W639" s="191"/>
      <c r="X639" s="193"/>
      <c r="Y639" s="193"/>
    </row>
    <row r="640">
      <c r="A640" s="190"/>
      <c r="B640" s="243" t="s">
        <v>270</v>
      </c>
      <c r="C640" s="244" t="s">
        <v>236</v>
      </c>
      <c r="D640" s="190" t="s">
        <v>4</v>
      </c>
      <c r="E640" s="190" t="s">
        <v>19</v>
      </c>
      <c r="F640" s="191"/>
      <c r="G640" s="193"/>
      <c r="H640" s="191"/>
      <c r="I640" s="193"/>
      <c r="J640" s="193"/>
      <c r="K640" s="193"/>
      <c r="L640" s="193"/>
      <c r="M640" s="193"/>
      <c r="N640" s="193"/>
      <c r="O640" s="193"/>
      <c r="P640" s="193"/>
      <c r="Q640" s="193"/>
      <c r="R640" s="193"/>
      <c r="S640" s="191"/>
      <c r="T640" s="191"/>
      <c r="U640" s="191"/>
      <c r="V640" s="191"/>
      <c r="W640" s="191"/>
      <c r="X640" s="193"/>
      <c r="Y640" s="193"/>
    </row>
    <row r="641">
      <c r="A641" s="190"/>
      <c r="B641" s="243" t="s">
        <v>270</v>
      </c>
      <c r="C641" s="244" t="s">
        <v>236</v>
      </c>
      <c r="D641" s="190" t="s">
        <v>4</v>
      </c>
      <c r="E641" s="190" t="s">
        <v>20</v>
      </c>
      <c r="F641" s="191"/>
      <c r="G641" s="193"/>
      <c r="H641" s="191"/>
      <c r="I641" s="193"/>
      <c r="J641" s="193"/>
      <c r="K641" s="193"/>
      <c r="L641" s="193"/>
      <c r="M641" s="193"/>
      <c r="N641" s="193"/>
      <c r="O641" s="193"/>
      <c r="P641" s="193"/>
      <c r="Q641" s="193"/>
      <c r="R641" s="193"/>
      <c r="S641" s="191"/>
      <c r="T641" s="191"/>
      <c r="U641" s="191"/>
      <c r="V641" s="191"/>
      <c r="W641" s="191"/>
      <c r="X641" s="193"/>
      <c r="Y641" s="193"/>
    </row>
    <row r="642">
      <c r="A642" s="190"/>
      <c r="B642" s="243" t="s">
        <v>270</v>
      </c>
      <c r="C642" s="244" t="s">
        <v>236</v>
      </c>
      <c r="D642" s="190" t="s">
        <v>7</v>
      </c>
      <c r="E642" s="190" t="s">
        <v>21</v>
      </c>
      <c r="F642" s="191"/>
      <c r="G642" s="193"/>
      <c r="H642" s="191"/>
      <c r="I642" s="193"/>
      <c r="J642" s="193"/>
      <c r="K642" s="193"/>
      <c r="L642" s="193"/>
      <c r="M642" s="193"/>
      <c r="N642" s="193"/>
      <c r="O642" s="193"/>
      <c r="P642" s="193"/>
      <c r="Q642" s="193"/>
      <c r="R642" s="193"/>
      <c r="S642" s="191"/>
      <c r="T642" s="191"/>
      <c r="U642" s="191"/>
      <c r="V642" s="191"/>
      <c r="W642" s="191"/>
      <c r="X642" s="193"/>
      <c r="Y642" s="193"/>
    </row>
    <row r="643">
      <c r="A643" s="190"/>
      <c r="B643" s="243" t="s">
        <v>270</v>
      </c>
      <c r="C643" s="244" t="s">
        <v>236</v>
      </c>
      <c r="D643" s="190" t="s">
        <v>7</v>
      </c>
      <c r="E643" s="190" t="s">
        <v>161</v>
      </c>
      <c r="F643" s="191"/>
      <c r="G643" s="193"/>
      <c r="H643" s="191"/>
      <c r="I643" s="193"/>
      <c r="J643" s="193"/>
      <c r="K643" s="193"/>
      <c r="L643" s="193"/>
      <c r="M643" s="193"/>
      <c r="N643" s="193"/>
      <c r="O643" s="193"/>
      <c r="P643" s="193"/>
      <c r="Q643" s="193"/>
      <c r="R643" s="193"/>
      <c r="S643" s="191"/>
      <c r="T643" s="191"/>
      <c r="U643" s="191"/>
      <c r="V643" s="191"/>
      <c r="W643" s="191"/>
      <c r="X643" s="193"/>
      <c r="Y643" s="193"/>
    </row>
    <row r="644">
      <c r="A644" s="190"/>
      <c r="B644" s="243" t="s">
        <v>270</v>
      </c>
      <c r="C644" s="244" t="s">
        <v>236</v>
      </c>
      <c r="D644" s="190" t="s">
        <v>7</v>
      </c>
      <c r="E644" s="190" t="s">
        <v>162</v>
      </c>
      <c r="F644" s="191">
        <v>1000.0</v>
      </c>
      <c r="G644" s="193"/>
      <c r="H644" s="191"/>
      <c r="I644" s="193"/>
      <c r="J644" s="193"/>
      <c r="K644" s="193"/>
      <c r="L644" s="193"/>
      <c r="M644" s="193"/>
      <c r="N644" s="193"/>
      <c r="O644" s="193"/>
      <c r="P644" s="193"/>
      <c r="Q644" s="193"/>
      <c r="R644" s="193"/>
      <c r="S644" s="191"/>
      <c r="T644" s="191"/>
      <c r="U644" s="191"/>
      <c r="V644" s="191"/>
      <c r="W644" s="191"/>
      <c r="X644" s="193"/>
      <c r="Y644" s="193"/>
    </row>
    <row r="645">
      <c r="A645" s="190"/>
      <c r="B645" s="243" t="s">
        <v>270</v>
      </c>
      <c r="C645" s="244" t="s">
        <v>236</v>
      </c>
      <c r="D645" s="190" t="s">
        <v>7</v>
      </c>
      <c r="E645" s="190" t="s">
        <v>163</v>
      </c>
      <c r="F645" s="191">
        <v>2740.0</v>
      </c>
      <c r="G645" s="193"/>
      <c r="H645" s="191"/>
      <c r="I645" s="193"/>
      <c r="J645" s="193"/>
      <c r="K645" s="193"/>
      <c r="L645" s="193"/>
      <c r="M645" s="193"/>
      <c r="N645" s="193"/>
      <c r="O645" s="193"/>
      <c r="P645" s="193"/>
      <c r="Q645" s="193"/>
      <c r="R645" s="193"/>
      <c r="S645" s="191"/>
      <c r="T645" s="191"/>
      <c r="U645" s="191"/>
      <c r="V645" s="191"/>
      <c r="W645" s="191"/>
      <c r="X645" s="193"/>
      <c r="Y645" s="193"/>
    </row>
    <row r="646">
      <c r="A646" s="190"/>
      <c r="B646" s="243" t="s">
        <v>270</v>
      </c>
      <c r="C646" s="244" t="s">
        <v>236</v>
      </c>
      <c r="D646" s="190" t="s">
        <v>7</v>
      </c>
      <c r="E646" s="190" t="s">
        <v>164</v>
      </c>
      <c r="F646" s="191">
        <v>2000.0</v>
      </c>
      <c r="G646" s="193"/>
      <c r="H646" s="191"/>
      <c r="I646" s="193"/>
      <c r="J646" s="193"/>
      <c r="K646" s="193"/>
      <c r="L646" s="193"/>
      <c r="M646" s="193"/>
      <c r="N646" s="193"/>
      <c r="O646" s="193"/>
      <c r="P646" s="193"/>
      <c r="Q646" s="193"/>
      <c r="R646" s="193"/>
      <c r="S646" s="191"/>
      <c r="T646" s="191"/>
      <c r="U646" s="191"/>
      <c r="V646" s="191"/>
      <c r="W646" s="191"/>
      <c r="X646" s="193"/>
      <c r="Y646" s="193"/>
    </row>
    <row r="647">
      <c r="A647" s="190"/>
      <c r="B647" s="243" t="s">
        <v>270</v>
      </c>
      <c r="C647" s="244" t="s">
        <v>236</v>
      </c>
      <c r="D647" s="190" t="s">
        <v>7</v>
      </c>
      <c r="E647" s="190" t="s">
        <v>165</v>
      </c>
      <c r="F647" s="191">
        <v>23557.0</v>
      </c>
      <c r="G647" s="193"/>
      <c r="H647" s="191"/>
      <c r="I647" s="193"/>
      <c r="J647" s="193"/>
      <c r="K647" s="193"/>
      <c r="L647" s="193"/>
      <c r="M647" s="193"/>
      <c r="N647" s="193"/>
      <c r="O647" s="193"/>
      <c r="P647" s="193"/>
      <c r="Q647" s="193"/>
      <c r="R647" s="193"/>
      <c r="S647" s="191"/>
      <c r="T647" s="191"/>
      <c r="U647" s="191"/>
      <c r="V647" s="191"/>
      <c r="W647" s="191"/>
      <c r="X647" s="193"/>
      <c r="Y647" s="193"/>
    </row>
    <row r="648">
      <c r="A648" s="190"/>
      <c r="B648" s="243" t="s">
        <v>270</v>
      </c>
      <c r="C648" s="244" t="s">
        <v>236</v>
      </c>
      <c r="D648" s="190" t="s">
        <v>7</v>
      </c>
      <c r="E648" s="190" t="s">
        <v>166</v>
      </c>
      <c r="F648" s="191">
        <v>1040.0</v>
      </c>
      <c r="G648" s="193"/>
      <c r="H648" s="191"/>
      <c r="I648" s="193"/>
      <c r="J648" s="193"/>
      <c r="K648" s="193"/>
      <c r="L648" s="193"/>
      <c r="M648" s="193"/>
      <c r="N648" s="193"/>
      <c r="O648" s="193"/>
      <c r="P648" s="193"/>
      <c r="Q648" s="193"/>
      <c r="R648" s="193"/>
      <c r="S648" s="191"/>
      <c r="T648" s="191"/>
      <c r="U648" s="191"/>
      <c r="V648" s="191"/>
      <c r="W648" s="191"/>
      <c r="X648" s="193"/>
      <c r="Y648" s="193"/>
    </row>
    <row r="649">
      <c r="A649" s="190"/>
      <c r="B649" s="243" t="s">
        <v>270</v>
      </c>
      <c r="C649" s="244" t="s">
        <v>236</v>
      </c>
      <c r="D649" s="190" t="s">
        <v>7</v>
      </c>
      <c r="E649" s="190" t="s">
        <v>167</v>
      </c>
      <c r="F649" s="191"/>
      <c r="G649" s="193"/>
      <c r="H649" s="191"/>
      <c r="I649" s="193"/>
      <c r="J649" s="193"/>
      <c r="K649" s="193"/>
      <c r="L649" s="193"/>
      <c r="M649" s="193"/>
      <c r="N649" s="193"/>
      <c r="O649" s="193"/>
      <c r="P649" s="193"/>
      <c r="Q649" s="193"/>
      <c r="R649" s="193"/>
      <c r="S649" s="191"/>
      <c r="T649" s="191"/>
      <c r="U649" s="191"/>
      <c r="V649" s="191"/>
      <c r="W649" s="191"/>
      <c r="X649" s="193"/>
      <c r="Y649" s="193"/>
    </row>
    <row r="650">
      <c r="A650" s="190"/>
      <c r="B650" s="243" t="s">
        <v>270</v>
      </c>
      <c r="C650" s="244" t="s">
        <v>236</v>
      </c>
      <c r="D650" s="190" t="s">
        <v>7</v>
      </c>
      <c r="E650" s="190" t="s">
        <v>20</v>
      </c>
      <c r="F650" s="191"/>
      <c r="G650" s="193"/>
      <c r="H650" s="191"/>
      <c r="I650" s="193"/>
      <c r="J650" s="193"/>
      <c r="K650" s="193"/>
      <c r="L650" s="193"/>
      <c r="M650" s="193"/>
      <c r="N650" s="193"/>
      <c r="O650" s="193"/>
      <c r="P650" s="193"/>
      <c r="Q650" s="193"/>
      <c r="R650" s="193"/>
      <c r="S650" s="191"/>
      <c r="T650" s="191"/>
      <c r="U650" s="191"/>
      <c r="V650" s="191"/>
      <c r="W650" s="191"/>
      <c r="X650" s="193"/>
      <c r="Y650" s="193"/>
    </row>
    <row r="651">
      <c r="A651" s="243">
        <v>170.0</v>
      </c>
      <c r="B651" s="243" t="s">
        <v>271</v>
      </c>
      <c r="C651" s="244" t="s">
        <v>236</v>
      </c>
      <c r="D651" s="243" t="s">
        <v>4</v>
      </c>
      <c r="E651" s="190" t="s">
        <v>21</v>
      </c>
      <c r="F651" s="192">
        <v>17.0</v>
      </c>
      <c r="G651" s="193"/>
      <c r="H651" s="191">
        <v>17.0</v>
      </c>
      <c r="I651" s="193"/>
      <c r="J651" s="193"/>
      <c r="K651" s="193"/>
      <c r="L651" s="193"/>
      <c r="M651" s="193"/>
      <c r="N651" s="193"/>
      <c r="O651" s="193"/>
      <c r="P651" s="193"/>
      <c r="Q651" s="193"/>
      <c r="R651" s="193"/>
      <c r="S651" s="191">
        <v>1430.0</v>
      </c>
      <c r="T651" s="191">
        <v>1690.0</v>
      </c>
      <c r="U651" s="191">
        <v>2800.0</v>
      </c>
      <c r="V651" s="191">
        <v>1126.0</v>
      </c>
      <c r="W651" s="191">
        <v>1050.0</v>
      </c>
      <c r="X651" s="193"/>
      <c r="Y651" s="193"/>
    </row>
    <row r="652">
      <c r="A652" s="190"/>
      <c r="B652" s="243" t="s">
        <v>271</v>
      </c>
      <c r="C652" s="244" t="s">
        <v>236</v>
      </c>
      <c r="D652" s="190" t="s">
        <v>4</v>
      </c>
      <c r="E652" s="190" t="s">
        <v>13</v>
      </c>
      <c r="F652" s="191"/>
      <c r="G652" s="193"/>
      <c r="H652" s="191"/>
      <c r="I652" s="193"/>
      <c r="J652" s="193"/>
      <c r="K652" s="193"/>
      <c r="L652" s="193"/>
      <c r="M652" s="193"/>
      <c r="N652" s="193"/>
      <c r="O652" s="193"/>
      <c r="P652" s="193"/>
      <c r="Q652" s="193"/>
      <c r="R652" s="193"/>
      <c r="S652" s="193"/>
      <c r="T652" s="193"/>
      <c r="U652" s="193"/>
      <c r="V652" s="193"/>
      <c r="W652" s="193"/>
      <c r="X652" s="193"/>
      <c r="Y652" s="193"/>
    </row>
    <row r="653">
      <c r="A653" s="190"/>
      <c r="B653" s="243" t="s">
        <v>271</v>
      </c>
      <c r="C653" s="244" t="s">
        <v>236</v>
      </c>
      <c r="D653" s="190" t="s">
        <v>4</v>
      </c>
      <c r="E653" s="190" t="s">
        <v>14</v>
      </c>
      <c r="F653" s="191"/>
      <c r="G653" s="193"/>
      <c r="H653" s="191"/>
      <c r="I653" s="193"/>
      <c r="J653" s="193"/>
      <c r="K653" s="193"/>
      <c r="L653" s="193"/>
      <c r="M653" s="193"/>
      <c r="N653" s="193"/>
      <c r="O653" s="193"/>
      <c r="P653" s="193"/>
      <c r="Q653" s="193"/>
      <c r="R653" s="193"/>
      <c r="S653" s="193"/>
      <c r="T653" s="193"/>
      <c r="U653" s="193"/>
      <c r="V653" s="193"/>
      <c r="W653" s="193"/>
      <c r="X653" s="193"/>
      <c r="Y653" s="193"/>
    </row>
    <row r="654">
      <c r="A654" s="190"/>
      <c r="B654" s="243" t="s">
        <v>271</v>
      </c>
      <c r="C654" s="244" t="s">
        <v>236</v>
      </c>
      <c r="D654" s="190" t="s">
        <v>4</v>
      </c>
      <c r="E654" s="190" t="s">
        <v>15</v>
      </c>
      <c r="F654" s="191"/>
      <c r="G654" s="193"/>
      <c r="H654" s="191"/>
      <c r="I654" s="193"/>
      <c r="J654" s="193"/>
      <c r="K654" s="193"/>
      <c r="L654" s="193"/>
      <c r="M654" s="193"/>
      <c r="N654" s="193"/>
      <c r="O654" s="193"/>
      <c r="P654" s="193"/>
      <c r="Q654" s="193"/>
      <c r="R654" s="193"/>
      <c r="S654" s="193"/>
      <c r="T654" s="193"/>
      <c r="U654" s="193"/>
      <c r="V654" s="193"/>
      <c r="W654" s="193"/>
      <c r="X654" s="193"/>
      <c r="Y654" s="193"/>
    </row>
    <row r="655">
      <c r="A655" s="190"/>
      <c r="B655" s="243" t="s">
        <v>271</v>
      </c>
      <c r="C655" s="244" t="s">
        <v>236</v>
      </c>
      <c r="D655" s="190" t="s">
        <v>4</v>
      </c>
      <c r="E655" s="190" t="s">
        <v>16</v>
      </c>
      <c r="F655" s="191"/>
      <c r="G655" s="193"/>
      <c r="H655" s="191"/>
      <c r="I655" s="193"/>
      <c r="J655" s="193"/>
      <c r="K655" s="193"/>
      <c r="L655" s="193"/>
      <c r="M655" s="193"/>
      <c r="N655" s="193"/>
      <c r="O655" s="193"/>
      <c r="P655" s="193"/>
      <c r="Q655" s="193"/>
      <c r="R655" s="193"/>
      <c r="S655" s="193"/>
      <c r="T655" s="193"/>
      <c r="U655" s="193"/>
      <c r="V655" s="193"/>
      <c r="W655" s="193"/>
      <c r="X655" s="193"/>
      <c r="Y655" s="193"/>
    </row>
    <row r="656">
      <c r="A656" s="190"/>
      <c r="B656" s="243" t="s">
        <v>271</v>
      </c>
      <c r="C656" s="244" t="s">
        <v>236</v>
      </c>
      <c r="D656" s="190" t="s">
        <v>4</v>
      </c>
      <c r="E656" s="190" t="s">
        <v>17</v>
      </c>
      <c r="F656" s="191"/>
      <c r="G656" s="193"/>
      <c r="H656" s="191"/>
      <c r="I656" s="193"/>
      <c r="J656" s="193"/>
      <c r="K656" s="193"/>
      <c r="L656" s="193"/>
      <c r="M656" s="193"/>
      <c r="N656" s="193"/>
      <c r="O656" s="193"/>
      <c r="P656" s="193"/>
      <c r="Q656" s="193"/>
      <c r="R656" s="193"/>
      <c r="S656" s="193"/>
      <c r="T656" s="193"/>
      <c r="U656" s="193"/>
      <c r="V656" s="193"/>
      <c r="W656" s="193"/>
      <c r="X656" s="193"/>
      <c r="Y656" s="193"/>
    </row>
    <row r="657">
      <c r="A657" s="190"/>
      <c r="B657" s="243" t="s">
        <v>271</v>
      </c>
      <c r="C657" s="244" t="s">
        <v>236</v>
      </c>
      <c r="D657" s="190" t="s">
        <v>4</v>
      </c>
      <c r="E657" s="190" t="s">
        <v>18</v>
      </c>
      <c r="F657" s="191"/>
      <c r="G657" s="193"/>
      <c r="H657" s="191"/>
      <c r="I657" s="193"/>
      <c r="J657" s="193"/>
      <c r="K657" s="193"/>
      <c r="L657" s="193"/>
      <c r="M657" s="193"/>
      <c r="N657" s="193"/>
      <c r="O657" s="193"/>
      <c r="P657" s="193"/>
      <c r="Q657" s="193"/>
      <c r="R657" s="193"/>
      <c r="S657" s="193"/>
      <c r="T657" s="193"/>
      <c r="U657" s="193"/>
      <c r="V657" s="193"/>
      <c r="W657" s="193"/>
      <c r="X657" s="193"/>
      <c r="Y657" s="193"/>
    </row>
    <row r="658">
      <c r="A658" s="190"/>
      <c r="B658" s="243" t="s">
        <v>271</v>
      </c>
      <c r="C658" s="244" t="s">
        <v>236</v>
      </c>
      <c r="D658" s="190" t="s">
        <v>4</v>
      </c>
      <c r="E658" s="190" t="s">
        <v>19</v>
      </c>
      <c r="F658" s="191"/>
      <c r="G658" s="193"/>
      <c r="H658" s="191"/>
      <c r="I658" s="193"/>
      <c r="J658" s="193"/>
      <c r="K658" s="193"/>
      <c r="L658" s="193"/>
      <c r="M658" s="193"/>
      <c r="N658" s="193"/>
      <c r="O658" s="193"/>
      <c r="P658" s="193"/>
      <c r="Q658" s="193"/>
      <c r="R658" s="193"/>
      <c r="S658" s="193"/>
      <c r="T658" s="193"/>
      <c r="U658" s="193"/>
      <c r="V658" s="193"/>
      <c r="W658" s="193"/>
      <c r="X658" s="193"/>
      <c r="Y658" s="193"/>
    </row>
    <row r="659">
      <c r="A659" s="190"/>
      <c r="B659" s="243" t="s">
        <v>271</v>
      </c>
      <c r="C659" s="244" t="s">
        <v>236</v>
      </c>
      <c r="D659" s="190" t="s">
        <v>4</v>
      </c>
      <c r="E659" s="190" t="s">
        <v>20</v>
      </c>
      <c r="F659" s="191"/>
      <c r="G659" s="193"/>
      <c r="H659" s="191"/>
      <c r="I659" s="193"/>
      <c r="J659" s="193"/>
      <c r="K659" s="193"/>
      <c r="L659" s="193"/>
      <c r="M659" s="193"/>
      <c r="N659" s="193"/>
      <c r="O659" s="193"/>
      <c r="P659" s="193"/>
      <c r="Q659" s="193"/>
      <c r="R659" s="193"/>
      <c r="S659" s="193"/>
      <c r="T659" s="193"/>
      <c r="U659" s="193"/>
      <c r="V659" s="193"/>
      <c r="W659" s="193"/>
      <c r="X659" s="193"/>
      <c r="Y659" s="193"/>
    </row>
    <row r="660">
      <c r="A660" s="190"/>
      <c r="B660" s="243" t="s">
        <v>271</v>
      </c>
      <c r="C660" s="244" t="s">
        <v>236</v>
      </c>
      <c r="D660" s="190" t="s">
        <v>7</v>
      </c>
      <c r="E660" s="190" t="s">
        <v>21</v>
      </c>
      <c r="F660" s="191"/>
      <c r="G660" s="193"/>
      <c r="H660" s="191"/>
      <c r="I660" s="193"/>
      <c r="J660" s="193"/>
      <c r="K660" s="193"/>
      <c r="L660" s="193"/>
      <c r="M660" s="193"/>
      <c r="N660" s="193"/>
      <c r="O660" s="193"/>
      <c r="P660" s="193"/>
      <c r="Q660" s="193"/>
      <c r="R660" s="193"/>
      <c r="S660" s="193"/>
      <c r="T660" s="193"/>
      <c r="U660" s="193"/>
      <c r="V660" s="193"/>
      <c r="W660" s="193"/>
      <c r="X660" s="193"/>
      <c r="Y660" s="193"/>
    </row>
    <row r="661">
      <c r="A661" s="190"/>
      <c r="B661" s="243" t="s">
        <v>271</v>
      </c>
      <c r="C661" s="244" t="s">
        <v>236</v>
      </c>
      <c r="D661" s="190" t="s">
        <v>7</v>
      </c>
      <c r="E661" s="190" t="s">
        <v>161</v>
      </c>
      <c r="F661" s="191"/>
      <c r="G661" s="193"/>
      <c r="H661" s="191"/>
      <c r="I661" s="193"/>
      <c r="J661" s="193"/>
      <c r="K661" s="193"/>
      <c r="L661" s="193"/>
      <c r="M661" s="193"/>
      <c r="N661" s="193"/>
      <c r="O661" s="193"/>
      <c r="P661" s="193"/>
      <c r="Q661" s="193"/>
      <c r="R661" s="193"/>
      <c r="S661" s="193"/>
      <c r="T661" s="193"/>
      <c r="U661" s="193"/>
      <c r="V661" s="193"/>
      <c r="W661" s="193"/>
      <c r="X661" s="193"/>
      <c r="Y661" s="193"/>
    </row>
    <row r="662">
      <c r="A662" s="190"/>
      <c r="B662" s="243" t="s">
        <v>271</v>
      </c>
      <c r="C662" s="244" t="s">
        <v>236</v>
      </c>
      <c r="D662" s="190" t="s">
        <v>7</v>
      </c>
      <c r="E662" s="190" t="s">
        <v>162</v>
      </c>
      <c r="F662" s="191">
        <v>1430.0</v>
      </c>
      <c r="G662" s="193"/>
      <c r="H662" s="191"/>
      <c r="I662" s="193"/>
      <c r="J662" s="193"/>
      <c r="K662" s="193"/>
      <c r="L662" s="193"/>
      <c r="M662" s="193"/>
      <c r="N662" s="193"/>
      <c r="O662" s="193"/>
      <c r="P662" s="193"/>
      <c r="Q662" s="193"/>
      <c r="R662" s="193"/>
      <c r="S662" s="193"/>
      <c r="T662" s="193"/>
      <c r="U662" s="193"/>
      <c r="V662" s="193"/>
      <c r="W662" s="193"/>
      <c r="X662" s="193"/>
      <c r="Y662" s="193"/>
    </row>
    <row r="663">
      <c r="A663" s="190"/>
      <c r="B663" s="243" t="s">
        <v>271</v>
      </c>
      <c r="C663" s="244" t="s">
        <v>236</v>
      </c>
      <c r="D663" s="190" t="s">
        <v>7</v>
      </c>
      <c r="E663" s="190" t="s">
        <v>163</v>
      </c>
      <c r="F663" s="191">
        <v>1690.0</v>
      </c>
      <c r="G663" s="193"/>
      <c r="H663" s="191"/>
      <c r="I663" s="193"/>
      <c r="J663" s="193"/>
      <c r="K663" s="193"/>
      <c r="L663" s="193"/>
      <c r="M663" s="193"/>
      <c r="N663" s="193"/>
      <c r="O663" s="193"/>
      <c r="P663" s="193"/>
      <c r="Q663" s="193"/>
      <c r="R663" s="193"/>
      <c r="S663" s="193"/>
      <c r="T663" s="193"/>
      <c r="U663" s="193"/>
      <c r="V663" s="193"/>
      <c r="W663" s="193"/>
      <c r="X663" s="193"/>
      <c r="Y663" s="193"/>
    </row>
    <row r="664">
      <c r="A664" s="190"/>
      <c r="B664" s="243" t="s">
        <v>271</v>
      </c>
      <c r="C664" s="244" t="s">
        <v>236</v>
      </c>
      <c r="D664" s="190" t="s">
        <v>7</v>
      </c>
      <c r="E664" s="190" t="s">
        <v>164</v>
      </c>
      <c r="F664" s="191">
        <v>2800.0</v>
      </c>
      <c r="G664" s="193"/>
      <c r="H664" s="191"/>
      <c r="I664" s="193"/>
      <c r="J664" s="193"/>
      <c r="K664" s="193"/>
      <c r="L664" s="193"/>
      <c r="M664" s="193"/>
      <c r="N664" s="193"/>
      <c r="O664" s="193"/>
      <c r="P664" s="193"/>
      <c r="Q664" s="193"/>
      <c r="R664" s="193"/>
      <c r="S664" s="193"/>
      <c r="T664" s="193"/>
      <c r="U664" s="193"/>
      <c r="V664" s="193"/>
      <c r="W664" s="193"/>
      <c r="X664" s="193"/>
      <c r="Y664" s="193"/>
    </row>
    <row r="665">
      <c r="A665" s="190"/>
      <c r="B665" s="243" t="s">
        <v>271</v>
      </c>
      <c r="C665" s="244" t="s">
        <v>236</v>
      </c>
      <c r="D665" s="190" t="s">
        <v>7</v>
      </c>
      <c r="E665" s="190" t="s">
        <v>165</v>
      </c>
      <c r="F665" s="191">
        <v>1126.0</v>
      </c>
      <c r="G665" s="193"/>
      <c r="H665" s="191"/>
      <c r="I665" s="193"/>
      <c r="J665" s="193"/>
      <c r="K665" s="193"/>
      <c r="L665" s="193"/>
      <c r="M665" s="193"/>
      <c r="N665" s="193"/>
      <c r="O665" s="193"/>
      <c r="P665" s="193"/>
      <c r="Q665" s="193"/>
      <c r="R665" s="193"/>
      <c r="S665" s="193"/>
      <c r="T665" s="193"/>
      <c r="U665" s="193"/>
      <c r="V665" s="193"/>
      <c r="W665" s="193"/>
      <c r="X665" s="193"/>
      <c r="Y665" s="193"/>
    </row>
    <row r="666">
      <c r="A666" s="190"/>
      <c r="B666" s="243" t="s">
        <v>271</v>
      </c>
      <c r="C666" s="244" t="s">
        <v>236</v>
      </c>
      <c r="D666" s="190" t="s">
        <v>7</v>
      </c>
      <c r="E666" s="190" t="s">
        <v>166</v>
      </c>
      <c r="F666" s="191">
        <v>1050.0</v>
      </c>
      <c r="G666" s="193"/>
      <c r="H666" s="191"/>
      <c r="I666" s="193"/>
      <c r="J666" s="193"/>
      <c r="K666" s="193"/>
      <c r="L666" s="193"/>
      <c r="M666" s="193"/>
      <c r="N666" s="193"/>
      <c r="O666" s="193"/>
      <c r="P666" s="193"/>
      <c r="Q666" s="193"/>
      <c r="R666" s="193"/>
      <c r="S666" s="193"/>
      <c r="T666" s="193"/>
      <c r="U666" s="193"/>
      <c r="V666" s="193"/>
      <c r="W666" s="193"/>
      <c r="X666" s="193"/>
      <c r="Y666" s="193"/>
    </row>
    <row r="667">
      <c r="A667" s="190"/>
      <c r="B667" s="243" t="s">
        <v>271</v>
      </c>
      <c r="C667" s="244" t="s">
        <v>236</v>
      </c>
      <c r="D667" s="190" t="s">
        <v>7</v>
      </c>
      <c r="E667" s="190" t="s">
        <v>167</v>
      </c>
      <c r="F667" s="191"/>
      <c r="G667" s="193"/>
      <c r="H667" s="191"/>
      <c r="I667" s="193"/>
      <c r="J667" s="193"/>
      <c r="K667" s="193"/>
      <c r="L667" s="193"/>
      <c r="M667" s="193"/>
      <c r="N667" s="193"/>
      <c r="O667" s="193"/>
      <c r="P667" s="193"/>
      <c r="Q667" s="193"/>
      <c r="R667" s="193"/>
      <c r="S667" s="193"/>
      <c r="T667" s="193"/>
      <c r="U667" s="193"/>
      <c r="V667" s="193"/>
      <c r="W667" s="193"/>
      <c r="X667" s="193"/>
      <c r="Y667" s="193"/>
    </row>
    <row r="668">
      <c r="A668" s="190"/>
      <c r="B668" s="243" t="s">
        <v>271</v>
      </c>
      <c r="C668" s="244" t="s">
        <v>236</v>
      </c>
      <c r="D668" s="190" t="s">
        <v>7</v>
      </c>
      <c r="E668" s="190" t="s">
        <v>20</v>
      </c>
      <c r="F668" s="191"/>
      <c r="G668" s="193"/>
      <c r="H668" s="191"/>
      <c r="I668" s="193"/>
      <c r="J668" s="193"/>
      <c r="K668" s="193"/>
      <c r="L668" s="193"/>
      <c r="M668" s="193"/>
      <c r="N668" s="193"/>
      <c r="O668" s="193"/>
      <c r="P668" s="193"/>
      <c r="Q668" s="193"/>
      <c r="R668" s="193"/>
      <c r="S668" s="193"/>
      <c r="T668" s="193"/>
      <c r="U668" s="193"/>
      <c r="V668" s="193"/>
      <c r="W668" s="193"/>
      <c r="X668" s="193"/>
      <c r="Y668" s="193"/>
    </row>
    <row r="669">
      <c r="A669" s="243">
        <v>171.0</v>
      </c>
      <c r="B669" s="243" t="s">
        <v>267</v>
      </c>
      <c r="C669" s="245" t="s">
        <v>236</v>
      </c>
      <c r="D669" s="243" t="s">
        <v>4</v>
      </c>
      <c r="E669" s="190" t="s">
        <v>21</v>
      </c>
      <c r="F669" s="192">
        <v>1505.0</v>
      </c>
      <c r="G669" s="193"/>
      <c r="H669" s="191">
        <v>1505.0</v>
      </c>
      <c r="I669" s="193"/>
      <c r="J669" s="193"/>
      <c r="K669" s="193"/>
      <c r="L669" s="193"/>
      <c r="M669" s="193"/>
      <c r="N669" s="193"/>
      <c r="O669" s="193"/>
      <c r="P669" s="193"/>
      <c r="Q669" s="193"/>
      <c r="R669" s="193"/>
      <c r="S669" s="193"/>
      <c r="T669" s="193"/>
      <c r="U669" s="193"/>
      <c r="V669" s="193"/>
      <c r="W669" s="193"/>
      <c r="X669" s="193"/>
      <c r="Y669" s="193"/>
    </row>
    <row r="670">
      <c r="A670" s="190"/>
      <c r="B670" s="243" t="s">
        <v>267</v>
      </c>
      <c r="C670" s="245" t="s">
        <v>236</v>
      </c>
      <c r="D670" s="190" t="s">
        <v>4</v>
      </c>
      <c r="E670" s="190" t="s">
        <v>13</v>
      </c>
      <c r="F670" s="191"/>
      <c r="G670" s="193"/>
      <c r="H670" s="191"/>
      <c r="I670" s="193"/>
      <c r="J670" s="193"/>
      <c r="K670" s="193"/>
      <c r="L670" s="193"/>
      <c r="M670" s="193"/>
      <c r="N670" s="193"/>
      <c r="O670" s="193"/>
      <c r="P670" s="193"/>
      <c r="Q670" s="193"/>
      <c r="R670" s="193"/>
      <c r="S670" s="193"/>
      <c r="T670" s="193"/>
      <c r="U670" s="193"/>
      <c r="V670" s="193"/>
      <c r="W670" s="193"/>
      <c r="X670" s="193"/>
      <c r="Y670" s="193"/>
    </row>
    <row r="671">
      <c r="A671" s="190"/>
      <c r="B671" s="243" t="s">
        <v>267</v>
      </c>
      <c r="C671" s="245" t="s">
        <v>236</v>
      </c>
      <c r="D671" s="190" t="s">
        <v>4</v>
      </c>
      <c r="E671" s="190" t="s">
        <v>14</v>
      </c>
      <c r="F671" s="191"/>
      <c r="G671" s="193"/>
      <c r="H671" s="191"/>
      <c r="I671" s="193"/>
      <c r="J671" s="193"/>
      <c r="K671" s="193"/>
      <c r="L671" s="193"/>
      <c r="M671" s="193"/>
      <c r="N671" s="193"/>
      <c r="O671" s="193"/>
      <c r="P671" s="193"/>
      <c r="Q671" s="193"/>
      <c r="R671" s="193"/>
      <c r="S671" s="193"/>
      <c r="T671" s="193"/>
      <c r="U671" s="193"/>
      <c r="V671" s="193"/>
      <c r="W671" s="193"/>
      <c r="X671" s="193"/>
      <c r="Y671" s="193"/>
    </row>
    <row r="672">
      <c r="A672" s="190"/>
      <c r="B672" s="243" t="s">
        <v>267</v>
      </c>
      <c r="C672" s="245" t="s">
        <v>236</v>
      </c>
      <c r="D672" s="190" t="s">
        <v>4</v>
      </c>
      <c r="E672" s="190" t="s">
        <v>15</v>
      </c>
      <c r="F672" s="191"/>
      <c r="G672" s="193"/>
      <c r="H672" s="191"/>
      <c r="I672" s="193"/>
      <c r="J672" s="193"/>
      <c r="K672" s="193"/>
      <c r="L672" s="193"/>
      <c r="M672" s="193"/>
      <c r="N672" s="193"/>
      <c r="O672" s="193"/>
      <c r="P672" s="193"/>
      <c r="Q672" s="193"/>
      <c r="R672" s="193"/>
      <c r="S672" s="193"/>
      <c r="T672" s="193"/>
      <c r="U672" s="193"/>
      <c r="V672" s="193"/>
      <c r="W672" s="193"/>
      <c r="X672" s="193"/>
      <c r="Y672" s="193"/>
    </row>
    <row r="673">
      <c r="A673" s="190"/>
      <c r="B673" s="243" t="s">
        <v>267</v>
      </c>
      <c r="C673" s="245" t="s">
        <v>236</v>
      </c>
      <c r="D673" s="190" t="s">
        <v>4</v>
      </c>
      <c r="E673" s="190" t="s">
        <v>16</v>
      </c>
      <c r="F673" s="191"/>
      <c r="G673" s="193"/>
      <c r="H673" s="191"/>
      <c r="I673" s="193"/>
      <c r="J673" s="193"/>
      <c r="K673" s="193"/>
      <c r="L673" s="193"/>
      <c r="M673" s="193"/>
      <c r="N673" s="193"/>
      <c r="O673" s="193"/>
      <c r="P673" s="193"/>
      <c r="Q673" s="193"/>
      <c r="R673" s="193"/>
      <c r="S673" s="193"/>
      <c r="T673" s="193"/>
      <c r="U673" s="193"/>
      <c r="V673" s="193"/>
      <c r="W673" s="193"/>
      <c r="X673" s="193"/>
      <c r="Y673" s="193"/>
    </row>
    <row r="674">
      <c r="A674" s="190"/>
      <c r="B674" s="243" t="s">
        <v>267</v>
      </c>
      <c r="C674" s="245" t="s">
        <v>236</v>
      </c>
      <c r="D674" s="190" t="s">
        <v>4</v>
      </c>
      <c r="E674" s="190" t="s">
        <v>17</v>
      </c>
      <c r="F674" s="191"/>
      <c r="G674" s="193"/>
      <c r="H674" s="191"/>
      <c r="I674" s="193"/>
      <c r="J674" s="193"/>
      <c r="K674" s="193"/>
      <c r="L674" s="193"/>
      <c r="M674" s="193"/>
      <c r="N674" s="193"/>
      <c r="O674" s="193"/>
      <c r="P674" s="193"/>
      <c r="Q674" s="193"/>
      <c r="R674" s="193"/>
      <c r="S674" s="193"/>
      <c r="T674" s="193"/>
      <c r="U674" s="193"/>
      <c r="V674" s="193"/>
      <c r="W674" s="193"/>
      <c r="X674" s="193"/>
      <c r="Y674" s="193"/>
    </row>
    <row r="675">
      <c r="A675" s="190"/>
      <c r="B675" s="243" t="s">
        <v>267</v>
      </c>
      <c r="C675" s="245" t="s">
        <v>236</v>
      </c>
      <c r="D675" s="190" t="s">
        <v>4</v>
      </c>
      <c r="E675" s="190" t="s">
        <v>18</v>
      </c>
      <c r="F675" s="191"/>
      <c r="G675" s="193"/>
      <c r="H675" s="191"/>
      <c r="I675" s="193"/>
      <c r="J675" s="193"/>
      <c r="K675" s="193"/>
      <c r="L675" s="193"/>
      <c r="M675" s="193"/>
      <c r="N675" s="193"/>
      <c r="O675" s="193"/>
      <c r="P675" s="193"/>
      <c r="Q675" s="193"/>
      <c r="R675" s="193"/>
      <c r="S675" s="193"/>
      <c r="T675" s="193"/>
      <c r="U675" s="193"/>
      <c r="V675" s="193"/>
      <c r="W675" s="193"/>
      <c r="X675" s="193"/>
      <c r="Y675" s="193"/>
    </row>
    <row r="676">
      <c r="A676" s="190"/>
      <c r="B676" s="243" t="s">
        <v>267</v>
      </c>
      <c r="C676" s="245" t="s">
        <v>236</v>
      </c>
      <c r="D676" s="190" t="s">
        <v>4</v>
      </c>
      <c r="E676" s="190" t="s">
        <v>19</v>
      </c>
      <c r="F676" s="191"/>
      <c r="G676" s="193"/>
      <c r="H676" s="191"/>
      <c r="I676" s="193"/>
      <c r="J676" s="193"/>
      <c r="K676" s="193"/>
      <c r="L676" s="193"/>
      <c r="M676" s="193"/>
      <c r="N676" s="193"/>
      <c r="O676" s="193"/>
      <c r="P676" s="193"/>
      <c r="Q676" s="193"/>
      <c r="R676" s="193"/>
      <c r="S676" s="193"/>
      <c r="T676" s="193"/>
      <c r="U676" s="193"/>
      <c r="V676" s="193"/>
      <c r="W676" s="193"/>
      <c r="X676" s="193"/>
      <c r="Y676" s="193"/>
    </row>
    <row r="677">
      <c r="A677" s="190"/>
      <c r="B677" s="243" t="s">
        <v>267</v>
      </c>
      <c r="C677" s="245" t="s">
        <v>236</v>
      </c>
      <c r="D677" s="190" t="s">
        <v>4</v>
      </c>
      <c r="E677" s="190" t="s">
        <v>20</v>
      </c>
      <c r="F677" s="191"/>
      <c r="G677" s="193"/>
      <c r="H677" s="191"/>
      <c r="I677" s="193"/>
      <c r="J677" s="193"/>
      <c r="K677" s="193"/>
      <c r="L677" s="193"/>
      <c r="M677" s="193"/>
      <c r="N677" s="193"/>
      <c r="O677" s="193"/>
      <c r="P677" s="193"/>
      <c r="Q677" s="193"/>
      <c r="R677" s="193"/>
      <c r="S677" s="193"/>
      <c r="T677" s="193"/>
      <c r="U677" s="193"/>
      <c r="V677" s="193"/>
      <c r="W677" s="193"/>
      <c r="X677" s="193"/>
      <c r="Y677" s="193"/>
    </row>
    <row r="678">
      <c r="A678" s="190"/>
      <c r="B678" s="243" t="s">
        <v>267</v>
      </c>
      <c r="C678" s="245" t="s">
        <v>236</v>
      </c>
      <c r="D678" s="190" t="s">
        <v>7</v>
      </c>
      <c r="E678" s="190" t="s">
        <v>21</v>
      </c>
      <c r="F678" s="191"/>
      <c r="G678" s="193"/>
      <c r="H678" s="191"/>
      <c r="I678" s="193"/>
      <c r="J678" s="193"/>
      <c r="K678" s="193"/>
      <c r="L678" s="193"/>
      <c r="M678" s="193"/>
      <c r="N678" s="193"/>
      <c r="O678" s="193"/>
      <c r="P678" s="193"/>
      <c r="Q678" s="193"/>
      <c r="R678" s="193"/>
      <c r="S678" s="193"/>
      <c r="T678" s="193"/>
      <c r="U678" s="193"/>
      <c r="V678" s="193"/>
      <c r="W678" s="193"/>
      <c r="X678" s="193"/>
      <c r="Y678" s="193"/>
    </row>
    <row r="679">
      <c r="A679" s="190"/>
      <c r="B679" s="243" t="s">
        <v>267</v>
      </c>
      <c r="C679" s="245" t="s">
        <v>236</v>
      </c>
      <c r="D679" s="190" t="s">
        <v>7</v>
      </c>
      <c r="E679" s="190" t="s">
        <v>161</v>
      </c>
      <c r="F679" s="191"/>
      <c r="G679" s="193"/>
      <c r="H679" s="191"/>
      <c r="I679" s="193"/>
      <c r="J679" s="193"/>
      <c r="K679" s="193"/>
      <c r="L679" s="193"/>
      <c r="M679" s="193"/>
      <c r="N679" s="193"/>
      <c r="O679" s="193"/>
      <c r="P679" s="193"/>
      <c r="Q679" s="193"/>
      <c r="R679" s="193"/>
      <c r="S679" s="193"/>
      <c r="T679" s="193"/>
      <c r="U679" s="193"/>
      <c r="V679" s="193"/>
      <c r="W679" s="193"/>
      <c r="X679" s="193"/>
      <c r="Y679" s="193"/>
    </row>
    <row r="680">
      <c r="A680" s="190"/>
      <c r="B680" s="243" t="s">
        <v>267</v>
      </c>
      <c r="C680" s="245" t="s">
        <v>236</v>
      </c>
      <c r="D680" s="190" t="s">
        <v>7</v>
      </c>
      <c r="E680" s="190" t="s">
        <v>162</v>
      </c>
      <c r="F680" s="191"/>
      <c r="G680" s="193"/>
      <c r="H680" s="191"/>
      <c r="I680" s="193"/>
      <c r="J680" s="193"/>
      <c r="K680" s="193"/>
      <c r="L680" s="193"/>
      <c r="M680" s="193"/>
      <c r="N680" s="193"/>
      <c r="O680" s="193"/>
      <c r="P680" s="193"/>
      <c r="Q680" s="193"/>
      <c r="R680" s="193"/>
      <c r="S680" s="193"/>
      <c r="T680" s="193"/>
      <c r="U680" s="193"/>
      <c r="V680" s="193"/>
      <c r="W680" s="193"/>
      <c r="X680" s="193"/>
      <c r="Y680" s="193"/>
    </row>
    <row r="681">
      <c r="A681" s="190"/>
      <c r="B681" s="243" t="s">
        <v>267</v>
      </c>
      <c r="C681" s="245" t="s">
        <v>236</v>
      </c>
      <c r="D681" s="190" t="s">
        <v>7</v>
      </c>
      <c r="E681" s="190" t="s">
        <v>163</v>
      </c>
      <c r="F681" s="191"/>
      <c r="G681" s="193"/>
      <c r="H681" s="191"/>
      <c r="I681" s="193"/>
      <c r="J681" s="193"/>
      <c r="K681" s="193"/>
      <c r="L681" s="193"/>
      <c r="M681" s="193"/>
      <c r="N681" s="193"/>
      <c r="O681" s="193"/>
      <c r="P681" s="193"/>
      <c r="Q681" s="193"/>
      <c r="R681" s="193"/>
      <c r="S681" s="193"/>
      <c r="T681" s="193"/>
      <c r="U681" s="193"/>
      <c r="V681" s="193"/>
      <c r="W681" s="193"/>
      <c r="X681" s="193"/>
      <c r="Y681" s="193"/>
    </row>
    <row r="682">
      <c r="A682" s="190"/>
      <c r="B682" s="243" t="s">
        <v>267</v>
      </c>
      <c r="C682" s="245" t="s">
        <v>236</v>
      </c>
      <c r="D682" s="190" t="s">
        <v>7</v>
      </c>
      <c r="E682" s="190" t="s">
        <v>164</v>
      </c>
      <c r="F682" s="191"/>
      <c r="G682" s="193"/>
      <c r="H682" s="191"/>
      <c r="I682" s="193"/>
      <c r="J682" s="193"/>
      <c r="K682" s="193"/>
      <c r="L682" s="193"/>
      <c r="M682" s="193"/>
      <c r="N682" s="193"/>
      <c r="O682" s="193"/>
      <c r="P682" s="193"/>
      <c r="Q682" s="193"/>
      <c r="R682" s="193"/>
      <c r="S682" s="193"/>
      <c r="T682" s="193"/>
      <c r="U682" s="193"/>
      <c r="V682" s="193"/>
      <c r="W682" s="193"/>
      <c r="X682" s="193"/>
      <c r="Y682" s="193"/>
    </row>
    <row r="683">
      <c r="A683" s="190"/>
      <c r="B683" s="243" t="s">
        <v>267</v>
      </c>
      <c r="C683" s="245" t="s">
        <v>236</v>
      </c>
      <c r="D683" s="190" t="s">
        <v>7</v>
      </c>
      <c r="E683" s="190" t="s">
        <v>165</v>
      </c>
      <c r="F683" s="191"/>
      <c r="G683" s="193"/>
      <c r="H683" s="191"/>
      <c r="I683" s="193"/>
      <c r="J683" s="193"/>
      <c r="K683" s="193"/>
      <c r="L683" s="193"/>
      <c r="M683" s="193"/>
      <c r="N683" s="193"/>
      <c r="O683" s="193"/>
      <c r="P683" s="193"/>
      <c r="Q683" s="193"/>
      <c r="R683" s="193"/>
      <c r="S683" s="193"/>
      <c r="T683" s="193"/>
      <c r="U683" s="193"/>
      <c r="V683" s="193"/>
      <c r="W683" s="193"/>
      <c r="X683" s="193"/>
      <c r="Y683" s="193"/>
    </row>
    <row r="684">
      <c r="A684" s="190"/>
      <c r="B684" s="243" t="s">
        <v>267</v>
      </c>
      <c r="C684" s="245" t="s">
        <v>236</v>
      </c>
      <c r="D684" s="190" t="s">
        <v>7</v>
      </c>
      <c r="E684" s="190" t="s">
        <v>166</v>
      </c>
      <c r="F684" s="191"/>
      <c r="G684" s="193"/>
      <c r="H684" s="191"/>
      <c r="I684" s="193"/>
      <c r="J684" s="193"/>
      <c r="K684" s="193"/>
      <c r="L684" s="193"/>
      <c r="M684" s="193"/>
      <c r="N684" s="193"/>
      <c r="O684" s="193"/>
      <c r="P684" s="193"/>
      <c r="Q684" s="193"/>
      <c r="R684" s="193"/>
      <c r="S684" s="193"/>
      <c r="T684" s="193"/>
      <c r="U684" s="193"/>
      <c r="V684" s="193"/>
      <c r="W684" s="193"/>
      <c r="X684" s="193"/>
      <c r="Y684" s="193"/>
    </row>
    <row r="685">
      <c r="A685" s="190"/>
      <c r="B685" s="243" t="s">
        <v>267</v>
      </c>
      <c r="C685" s="245" t="s">
        <v>236</v>
      </c>
      <c r="D685" s="190" t="s">
        <v>7</v>
      </c>
      <c r="E685" s="190" t="s">
        <v>167</v>
      </c>
      <c r="F685" s="191"/>
      <c r="G685" s="193"/>
      <c r="H685" s="191"/>
      <c r="I685" s="193"/>
      <c r="J685" s="193"/>
      <c r="K685" s="193"/>
      <c r="L685" s="193"/>
      <c r="M685" s="193"/>
      <c r="N685" s="193"/>
      <c r="O685" s="193"/>
      <c r="P685" s="193"/>
      <c r="Q685" s="193"/>
      <c r="R685" s="193"/>
      <c r="S685" s="193"/>
      <c r="T685" s="193"/>
      <c r="U685" s="193"/>
      <c r="V685" s="193"/>
      <c r="W685" s="193"/>
      <c r="X685" s="193"/>
      <c r="Y685" s="193"/>
    </row>
    <row r="686">
      <c r="A686" s="190"/>
      <c r="B686" s="243" t="s">
        <v>267</v>
      </c>
      <c r="C686" s="245" t="s">
        <v>236</v>
      </c>
      <c r="D686" s="190" t="s">
        <v>7</v>
      </c>
      <c r="E686" s="190" t="s">
        <v>20</v>
      </c>
      <c r="F686" s="191"/>
      <c r="G686" s="193"/>
      <c r="H686" s="191"/>
      <c r="I686" s="193"/>
      <c r="J686" s="193"/>
      <c r="K686" s="193"/>
      <c r="L686" s="193"/>
      <c r="M686" s="193"/>
      <c r="N686" s="193"/>
      <c r="O686" s="193"/>
      <c r="P686" s="193"/>
      <c r="Q686" s="193"/>
      <c r="R686" s="193"/>
      <c r="S686" s="193"/>
      <c r="T686" s="193"/>
      <c r="U686" s="193"/>
      <c r="V686" s="193"/>
      <c r="W686" s="193"/>
      <c r="X686" s="193"/>
      <c r="Y686" s="193"/>
    </row>
    <row r="687">
      <c r="A687" s="243">
        <v>172.0</v>
      </c>
      <c r="B687" s="243" t="s">
        <v>237</v>
      </c>
      <c r="C687" s="245" t="s">
        <v>236</v>
      </c>
      <c r="D687" s="243" t="s">
        <v>4</v>
      </c>
      <c r="E687" s="190" t="s">
        <v>21</v>
      </c>
      <c r="F687" s="192">
        <v>2461.0</v>
      </c>
      <c r="G687" s="193"/>
      <c r="H687" s="191">
        <v>2461.0</v>
      </c>
      <c r="I687" s="193"/>
      <c r="J687" s="193"/>
      <c r="K687" s="193"/>
      <c r="L687" s="193"/>
      <c r="M687" s="193"/>
      <c r="N687" s="193"/>
      <c r="O687" s="193"/>
      <c r="P687" s="193"/>
      <c r="Q687" s="193"/>
      <c r="R687" s="193"/>
      <c r="S687" s="193"/>
      <c r="T687" s="193"/>
      <c r="U687" s="193"/>
      <c r="V687" s="193"/>
      <c r="W687" s="193"/>
      <c r="X687" s="193"/>
      <c r="Y687" s="193"/>
    </row>
    <row r="688">
      <c r="A688" s="190"/>
      <c r="B688" s="243" t="s">
        <v>237</v>
      </c>
      <c r="C688" s="245" t="s">
        <v>236</v>
      </c>
      <c r="D688" s="190" t="s">
        <v>4</v>
      </c>
      <c r="E688" s="190" t="s">
        <v>13</v>
      </c>
      <c r="F688" s="191"/>
      <c r="G688" s="193"/>
      <c r="H688" s="191"/>
      <c r="I688" s="193"/>
      <c r="J688" s="193"/>
      <c r="K688" s="193"/>
      <c r="L688" s="193"/>
      <c r="M688" s="193"/>
      <c r="N688" s="193"/>
      <c r="O688" s="193"/>
      <c r="P688" s="193"/>
      <c r="Q688" s="193"/>
      <c r="R688" s="193"/>
      <c r="S688" s="193"/>
      <c r="T688" s="193"/>
      <c r="U688" s="193"/>
      <c r="V688" s="193"/>
      <c r="W688" s="193"/>
      <c r="X688" s="193"/>
      <c r="Y688" s="193"/>
    </row>
    <row r="689">
      <c r="A689" s="190"/>
      <c r="B689" s="243" t="s">
        <v>237</v>
      </c>
      <c r="C689" s="245" t="s">
        <v>236</v>
      </c>
      <c r="D689" s="190" t="s">
        <v>4</v>
      </c>
      <c r="E689" s="190" t="s">
        <v>14</v>
      </c>
      <c r="F689" s="191"/>
      <c r="G689" s="193"/>
      <c r="H689" s="191"/>
      <c r="I689" s="193"/>
      <c r="J689" s="193"/>
      <c r="K689" s="193"/>
      <c r="L689" s="193"/>
      <c r="M689" s="193"/>
      <c r="N689" s="193"/>
      <c r="O689" s="193"/>
      <c r="P689" s="193"/>
      <c r="Q689" s="193"/>
      <c r="R689" s="193"/>
      <c r="S689" s="193"/>
      <c r="T689" s="193"/>
      <c r="U689" s="193"/>
      <c r="V689" s="193"/>
      <c r="W689" s="193"/>
      <c r="X689" s="193"/>
      <c r="Y689" s="193"/>
    </row>
    <row r="690">
      <c r="A690" s="190"/>
      <c r="B690" s="243" t="s">
        <v>237</v>
      </c>
      <c r="C690" s="245" t="s">
        <v>236</v>
      </c>
      <c r="D690" s="190" t="s">
        <v>4</v>
      </c>
      <c r="E690" s="190" t="s">
        <v>15</v>
      </c>
      <c r="F690" s="191"/>
      <c r="G690" s="193"/>
      <c r="H690" s="191"/>
      <c r="I690" s="193"/>
      <c r="J690" s="193"/>
      <c r="K690" s="193"/>
      <c r="L690" s="193"/>
      <c r="M690" s="193"/>
      <c r="N690" s="193"/>
      <c r="O690" s="193"/>
      <c r="P690" s="193"/>
      <c r="Q690" s="193"/>
      <c r="R690" s="193"/>
      <c r="S690" s="193"/>
      <c r="T690" s="193"/>
      <c r="U690" s="193"/>
      <c r="V690" s="193"/>
      <c r="W690" s="193"/>
      <c r="X690" s="193"/>
      <c r="Y690" s="193"/>
    </row>
    <row r="691">
      <c r="A691" s="190"/>
      <c r="B691" s="243" t="s">
        <v>237</v>
      </c>
      <c r="C691" s="245" t="s">
        <v>236</v>
      </c>
      <c r="D691" s="190" t="s">
        <v>4</v>
      </c>
      <c r="E691" s="190" t="s">
        <v>16</v>
      </c>
      <c r="F691" s="191"/>
      <c r="G691" s="193"/>
      <c r="H691" s="191"/>
      <c r="I691" s="193"/>
      <c r="J691" s="193"/>
      <c r="K691" s="193"/>
      <c r="L691" s="193"/>
      <c r="M691" s="193"/>
      <c r="N691" s="193"/>
      <c r="O691" s="193"/>
      <c r="P691" s="193"/>
      <c r="Q691" s="193"/>
      <c r="R691" s="193"/>
      <c r="S691" s="193"/>
      <c r="T691" s="193"/>
      <c r="U691" s="193"/>
      <c r="V691" s="193"/>
      <c r="W691" s="193"/>
      <c r="X691" s="193"/>
      <c r="Y691" s="193"/>
    </row>
    <row r="692">
      <c r="A692" s="190"/>
      <c r="B692" s="243" t="s">
        <v>237</v>
      </c>
      <c r="C692" s="245" t="s">
        <v>236</v>
      </c>
      <c r="D692" s="190" t="s">
        <v>4</v>
      </c>
      <c r="E692" s="190" t="s">
        <v>17</v>
      </c>
      <c r="F692" s="191"/>
      <c r="G692" s="193"/>
      <c r="H692" s="191"/>
      <c r="I692" s="193"/>
      <c r="J692" s="193"/>
      <c r="K692" s="193"/>
      <c r="L692" s="193"/>
      <c r="M692" s="193"/>
      <c r="N692" s="193"/>
      <c r="O692" s="193"/>
      <c r="P692" s="193"/>
      <c r="Q692" s="193"/>
      <c r="R692" s="193"/>
      <c r="S692" s="193"/>
      <c r="T692" s="193"/>
      <c r="U692" s="193"/>
      <c r="V692" s="193"/>
      <c r="W692" s="193"/>
      <c r="X692" s="193"/>
      <c r="Y692" s="193"/>
    </row>
    <row r="693">
      <c r="A693" s="190"/>
      <c r="B693" s="243" t="s">
        <v>237</v>
      </c>
      <c r="C693" s="245" t="s">
        <v>236</v>
      </c>
      <c r="D693" s="190" t="s">
        <v>4</v>
      </c>
      <c r="E693" s="190" t="s">
        <v>18</v>
      </c>
      <c r="F693" s="191"/>
      <c r="G693" s="193"/>
      <c r="H693" s="191"/>
      <c r="I693" s="193"/>
      <c r="J693" s="193"/>
      <c r="K693" s="193"/>
      <c r="L693" s="193"/>
      <c r="M693" s="193"/>
      <c r="N693" s="193"/>
      <c r="O693" s="193"/>
      <c r="P693" s="193"/>
      <c r="Q693" s="193"/>
      <c r="R693" s="193"/>
      <c r="S693" s="193"/>
      <c r="T693" s="193"/>
      <c r="U693" s="193"/>
      <c r="V693" s="193"/>
      <c r="W693" s="193"/>
      <c r="X693" s="193"/>
      <c r="Y693" s="193"/>
    </row>
    <row r="694">
      <c r="A694" s="190"/>
      <c r="B694" s="243" t="s">
        <v>237</v>
      </c>
      <c r="C694" s="245" t="s">
        <v>236</v>
      </c>
      <c r="D694" s="190" t="s">
        <v>4</v>
      </c>
      <c r="E694" s="190" t="s">
        <v>19</v>
      </c>
      <c r="F694" s="191"/>
      <c r="G694" s="193"/>
      <c r="H694" s="191"/>
      <c r="I694" s="193"/>
      <c r="J694" s="193"/>
      <c r="K694" s="193"/>
      <c r="L694" s="193"/>
      <c r="M694" s="193"/>
      <c r="N694" s="193"/>
      <c r="O694" s="193"/>
      <c r="P694" s="193"/>
      <c r="Q694" s="193"/>
      <c r="R694" s="193"/>
      <c r="S694" s="193"/>
      <c r="T694" s="193"/>
      <c r="U694" s="193"/>
      <c r="V694" s="193"/>
      <c r="W694" s="193"/>
      <c r="X694" s="193"/>
      <c r="Y694" s="193"/>
    </row>
    <row r="695">
      <c r="A695" s="190"/>
      <c r="B695" s="243" t="s">
        <v>237</v>
      </c>
      <c r="C695" s="245" t="s">
        <v>236</v>
      </c>
      <c r="D695" s="190" t="s">
        <v>4</v>
      </c>
      <c r="E695" s="190" t="s">
        <v>20</v>
      </c>
      <c r="F695" s="191"/>
      <c r="G695" s="193"/>
      <c r="H695" s="191"/>
      <c r="I695" s="193"/>
      <c r="J695" s="193"/>
      <c r="K695" s="193"/>
      <c r="L695" s="193"/>
      <c r="M695" s="193"/>
      <c r="N695" s="193"/>
      <c r="O695" s="193"/>
      <c r="P695" s="193"/>
      <c r="Q695" s="193"/>
      <c r="R695" s="193"/>
      <c r="S695" s="193"/>
      <c r="T695" s="193"/>
      <c r="U695" s="193"/>
      <c r="V695" s="193"/>
      <c r="W695" s="193"/>
      <c r="X695" s="193"/>
      <c r="Y695" s="193"/>
    </row>
    <row r="696">
      <c r="A696" s="190"/>
      <c r="B696" s="243" t="s">
        <v>237</v>
      </c>
      <c r="C696" s="245" t="s">
        <v>236</v>
      </c>
      <c r="D696" s="190" t="s">
        <v>7</v>
      </c>
      <c r="E696" s="190" t="s">
        <v>21</v>
      </c>
      <c r="F696" s="191"/>
      <c r="G696" s="193"/>
      <c r="H696" s="191"/>
      <c r="I696" s="193"/>
      <c r="J696" s="193"/>
      <c r="K696" s="193"/>
      <c r="L696" s="193"/>
      <c r="M696" s="193"/>
      <c r="N696" s="193"/>
      <c r="O696" s="193"/>
      <c r="P696" s="193"/>
      <c r="Q696" s="193"/>
      <c r="R696" s="193"/>
      <c r="S696" s="193"/>
      <c r="T696" s="193"/>
      <c r="U696" s="193"/>
      <c r="V696" s="193"/>
      <c r="W696" s="193"/>
      <c r="X696" s="193"/>
      <c r="Y696" s="193"/>
    </row>
    <row r="697">
      <c r="A697" s="190"/>
      <c r="B697" s="243" t="s">
        <v>237</v>
      </c>
      <c r="C697" s="245" t="s">
        <v>236</v>
      </c>
      <c r="D697" s="190" t="s">
        <v>7</v>
      </c>
      <c r="E697" s="190" t="s">
        <v>161</v>
      </c>
      <c r="F697" s="191"/>
      <c r="G697" s="193"/>
      <c r="H697" s="191"/>
      <c r="I697" s="193"/>
      <c r="J697" s="193"/>
      <c r="K697" s="193"/>
      <c r="L697" s="193"/>
      <c r="M697" s="193"/>
      <c r="N697" s="193"/>
      <c r="O697" s="193"/>
      <c r="P697" s="193"/>
      <c r="Q697" s="193"/>
      <c r="R697" s="193"/>
      <c r="S697" s="193"/>
      <c r="T697" s="193"/>
      <c r="U697" s="193"/>
      <c r="V697" s="193"/>
      <c r="W697" s="193"/>
      <c r="X697" s="193"/>
      <c r="Y697" s="193"/>
    </row>
    <row r="698">
      <c r="A698" s="190"/>
      <c r="B698" s="243" t="s">
        <v>237</v>
      </c>
      <c r="C698" s="245" t="s">
        <v>236</v>
      </c>
      <c r="D698" s="190" t="s">
        <v>7</v>
      </c>
      <c r="E698" s="190" t="s">
        <v>162</v>
      </c>
      <c r="F698" s="191"/>
      <c r="G698" s="193"/>
      <c r="H698" s="191"/>
      <c r="I698" s="193"/>
      <c r="J698" s="193"/>
      <c r="K698" s="193"/>
      <c r="L698" s="193"/>
      <c r="M698" s="193"/>
      <c r="N698" s="193"/>
      <c r="O698" s="193"/>
      <c r="P698" s="193"/>
      <c r="Q698" s="193"/>
      <c r="R698" s="193"/>
      <c r="S698" s="193"/>
      <c r="T698" s="193"/>
      <c r="U698" s="193"/>
      <c r="V698" s="193"/>
      <c r="W698" s="193"/>
      <c r="X698" s="193"/>
      <c r="Y698" s="193"/>
    </row>
    <row r="699">
      <c r="A699" s="190"/>
      <c r="B699" s="243" t="s">
        <v>237</v>
      </c>
      <c r="C699" s="245" t="s">
        <v>236</v>
      </c>
      <c r="D699" s="190" t="s">
        <v>7</v>
      </c>
      <c r="E699" s="190" t="s">
        <v>163</v>
      </c>
      <c r="F699" s="191"/>
      <c r="G699" s="193"/>
      <c r="H699" s="191"/>
      <c r="I699" s="193"/>
      <c r="J699" s="193"/>
      <c r="K699" s="193"/>
      <c r="L699" s="193"/>
      <c r="M699" s="193"/>
      <c r="N699" s="193"/>
      <c r="O699" s="193"/>
      <c r="P699" s="193"/>
      <c r="Q699" s="193"/>
      <c r="R699" s="193"/>
      <c r="S699" s="193"/>
      <c r="T699" s="193"/>
      <c r="U699" s="193"/>
      <c r="V699" s="193"/>
      <c r="W699" s="193"/>
      <c r="X699" s="193"/>
      <c r="Y699" s="193"/>
    </row>
    <row r="700">
      <c r="A700" s="190"/>
      <c r="B700" s="243" t="s">
        <v>237</v>
      </c>
      <c r="C700" s="245" t="s">
        <v>236</v>
      </c>
      <c r="D700" s="190" t="s">
        <v>7</v>
      </c>
      <c r="E700" s="190" t="s">
        <v>164</v>
      </c>
      <c r="F700" s="191"/>
      <c r="G700" s="193"/>
      <c r="H700" s="191"/>
      <c r="I700" s="193"/>
      <c r="J700" s="193"/>
      <c r="K700" s="193"/>
      <c r="L700" s="193"/>
      <c r="M700" s="193"/>
      <c r="N700" s="193"/>
      <c r="O700" s="193"/>
      <c r="P700" s="193"/>
      <c r="Q700" s="193"/>
      <c r="R700" s="193"/>
      <c r="S700" s="193"/>
      <c r="T700" s="193"/>
      <c r="U700" s="193"/>
      <c r="V700" s="193"/>
      <c r="W700" s="193"/>
      <c r="X700" s="193"/>
      <c r="Y700" s="193"/>
    </row>
    <row r="701">
      <c r="A701" s="190"/>
      <c r="B701" s="243" t="s">
        <v>237</v>
      </c>
      <c r="C701" s="245" t="s">
        <v>236</v>
      </c>
      <c r="D701" s="190" t="s">
        <v>7</v>
      </c>
      <c r="E701" s="190" t="s">
        <v>165</v>
      </c>
      <c r="F701" s="191"/>
      <c r="G701" s="193"/>
      <c r="H701" s="191"/>
      <c r="I701" s="193"/>
      <c r="J701" s="193"/>
      <c r="K701" s="193"/>
      <c r="L701" s="193"/>
      <c r="M701" s="193"/>
      <c r="N701" s="193"/>
      <c r="O701" s="193"/>
      <c r="P701" s="193"/>
      <c r="Q701" s="193"/>
      <c r="R701" s="193"/>
      <c r="S701" s="193"/>
      <c r="T701" s="193"/>
      <c r="U701" s="193"/>
      <c r="V701" s="193"/>
      <c r="W701" s="193"/>
      <c r="X701" s="193"/>
      <c r="Y701" s="193"/>
    </row>
    <row r="702">
      <c r="A702" s="190"/>
      <c r="B702" s="243" t="s">
        <v>237</v>
      </c>
      <c r="C702" s="245" t="s">
        <v>236</v>
      </c>
      <c r="D702" s="190" t="s">
        <v>7</v>
      </c>
      <c r="E702" s="190" t="s">
        <v>166</v>
      </c>
      <c r="F702" s="191"/>
      <c r="G702" s="193"/>
      <c r="H702" s="191"/>
      <c r="I702" s="193"/>
      <c r="J702" s="193"/>
      <c r="K702" s="193"/>
      <c r="L702" s="193"/>
      <c r="M702" s="193"/>
      <c r="N702" s="193"/>
      <c r="O702" s="193"/>
      <c r="P702" s="193"/>
      <c r="Q702" s="193"/>
      <c r="R702" s="193"/>
      <c r="S702" s="193"/>
      <c r="T702" s="193"/>
      <c r="U702" s="193"/>
      <c r="V702" s="193"/>
      <c r="W702" s="193"/>
      <c r="X702" s="193"/>
      <c r="Y702" s="193"/>
    </row>
    <row r="703">
      <c r="A703" s="190"/>
      <c r="B703" s="243" t="s">
        <v>237</v>
      </c>
      <c r="C703" s="245" t="s">
        <v>236</v>
      </c>
      <c r="D703" s="190" t="s">
        <v>7</v>
      </c>
      <c r="E703" s="190" t="s">
        <v>167</v>
      </c>
      <c r="F703" s="191"/>
      <c r="G703" s="193"/>
      <c r="H703" s="191"/>
      <c r="I703" s="193"/>
      <c r="J703" s="193"/>
      <c r="K703" s="193"/>
      <c r="L703" s="193"/>
      <c r="M703" s="193"/>
      <c r="N703" s="193"/>
      <c r="O703" s="193"/>
      <c r="P703" s="193"/>
      <c r="Q703" s="193"/>
      <c r="R703" s="193"/>
      <c r="S703" s="193"/>
      <c r="T703" s="193"/>
      <c r="U703" s="193"/>
      <c r="V703" s="193"/>
      <c r="W703" s="193"/>
      <c r="X703" s="193"/>
      <c r="Y703" s="193"/>
    </row>
    <row r="704">
      <c r="A704" s="190"/>
      <c r="B704" s="243" t="s">
        <v>237</v>
      </c>
      <c r="C704" s="245" t="s">
        <v>236</v>
      </c>
      <c r="D704" s="190" t="s">
        <v>7</v>
      </c>
      <c r="E704" s="190" t="s">
        <v>20</v>
      </c>
      <c r="F704" s="191"/>
      <c r="G704" s="193"/>
      <c r="H704" s="191"/>
      <c r="I704" s="193"/>
      <c r="J704" s="193"/>
      <c r="K704" s="193"/>
      <c r="L704" s="193"/>
      <c r="M704" s="193"/>
      <c r="N704" s="193"/>
      <c r="O704" s="193"/>
      <c r="P704" s="193"/>
      <c r="Q704" s="193"/>
      <c r="R704" s="193"/>
      <c r="S704" s="193"/>
      <c r="T704" s="193"/>
      <c r="U704" s="193"/>
      <c r="V704" s="193"/>
      <c r="W704" s="193"/>
      <c r="X704" s="193"/>
      <c r="Y704" s="193"/>
    </row>
    <row r="705">
      <c r="A705" s="243">
        <v>173.0</v>
      </c>
      <c r="B705" s="243" t="s">
        <v>273</v>
      </c>
      <c r="C705" s="245" t="s">
        <v>236</v>
      </c>
      <c r="D705" s="243" t="s">
        <v>4</v>
      </c>
      <c r="E705" s="190" t="s">
        <v>21</v>
      </c>
      <c r="F705" s="192">
        <v>130.0</v>
      </c>
      <c r="G705" s="193"/>
      <c r="H705" s="191">
        <v>130.0</v>
      </c>
      <c r="I705" s="193"/>
      <c r="J705" s="193"/>
      <c r="K705" s="193"/>
      <c r="L705" s="193"/>
      <c r="M705" s="193"/>
      <c r="N705" s="193"/>
      <c r="O705" s="193"/>
      <c r="P705" s="193"/>
      <c r="Q705" s="193"/>
      <c r="R705" s="193"/>
      <c r="S705" s="193"/>
      <c r="T705" s="193"/>
      <c r="U705" s="193"/>
      <c r="V705" s="193"/>
      <c r="W705" s="193"/>
      <c r="X705" s="193"/>
      <c r="Y705" s="193"/>
    </row>
    <row r="706">
      <c r="A706" s="190"/>
      <c r="B706" s="243" t="s">
        <v>273</v>
      </c>
      <c r="C706" s="245" t="s">
        <v>236</v>
      </c>
      <c r="D706" s="190" t="s">
        <v>4</v>
      </c>
      <c r="E706" s="190" t="s">
        <v>13</v>
      </c>
      <c r="F706" s="191"/>
      <c r="G706" s="193"/>
      <c r="H706" s="191"/>
      <c r="I706" s="193"/>
      <c r="J706" s="193"/>
      <c r="K706" s="193"/>
      <c r="L706" s="193"/>
      <c r="M706" s="193"/>
      <c r="N706" s="193"/>
      <c r="O706" s="193"/>
      <c r="P706" s="193"/>
      <c r="Q706" s="193"/>
      <c r="R706" s="193"/>
      <c r="S706" s="193"/>
      <c r="T706" s="193"/>
      <c r="U706" s="193"/>
      <c r="V706" s="193"/>
      <c r="W706" s="193"/>
      <c r="X706" s="193"/>
      <c r="Y706" s="193"/>
    </row>
    <row r="707">
      <c r="A707" s="190"/>
      <c r="B707" s="243" t="s">
        <v>273</v>
      </c>
      <c r="C707" s="245" t="s">
        <v>236</v>
      </c>
      <c r="D707" s="190" t="s">
        <v>4</v>
      </c>
      <c r="E707" s="190" t="s">
        <v>14</v>
      </c>
      <c r="F707" s="191"/>
      <c r="G707" s="193"/>
      <c r="H707" s="191"/>
      <c r="I707" s="193"/>
      <c r="J707" s="193"/>
      <c r="K707" s="193"/>
      <c r="L707" s="193"/>
      <c r="M707" s="193"/>
      <c r="N707" s="193"/>
      <c r="O707" s="193"/>
      <c r="P707" s="193"/>
      <c r="Q707" s="193"/>
      <c r="R707" s="193"/>
      <c r="S707" s="193"/>
      <c r="T707" s="193"/>
      <c r="U707" s="193"/>
      <c r="V707" s="193"/>
      <c r="W707" s="193"/>
      <c r="X707" s="193"/>
      <c r="Y707" s="193"/>
    </row>
    <row r="708">
      <c r="A708" s="190"/>
      <c r="B708" s="243" t="s">
        <v>273</v>
      </c>
      <c r="C708" s="245" t="s">
        <v>236</v>
      </c>
      <c r="D708" s="190" t="s">
        <v>4</v>
      </c>
      <c r="E708" s="190" t="s">
        <v>15</v>
      </c>
      <c r="F708" s="191"/>
      <c r="G708" s="193"/>
      <c r="H708" s="191"/>
      <c r="I708" s="193"/>
      <c r="J708" s="193"/>
      <c r="K708" s="193"/>
      <c r="L708" s="193"/>
      <c r="M708" s="193"/>
      <c r="N708" s="193"/>
      <c r="O708" s="193"/>
      <c r="P708" s="193"/>
      <c r="Q708" s="193"/>
      <c r="R708" s="193"/>
      <c r="S708" s="193"/>
      <c r="T708" s="193"/>
      <c r="U708" s="193"/>
      <c r="V708" s="193"/>
      <c r="W708" s="193"/>
      <c r="X708" s="193"/>
      <c r="Y708" s="193"/>
    </row>
    <row r="709">
      <c r="A709" s="190"/>
      <c r="B709" s="243" t="s">
        <v>273</v>
      </c>
      <c r="C709" s="245" t="s">
        <v>236</v>
      </c>
      <c r="D709" s="190" t="s">
        <v>4</v>
      </c>
      <c r="E709" s="190" t="s">
        <v>16</v>
      </c>
      <c r="F709" s="191"/>
      <c r="G709" s="193"/>
      <c r="H709" s="191"/>
      <c r="I709" s="193"/>
      <c r="J709" s="193"/>
      <c r="K709" s="193"/>
      <c r="L709" s="193"/>
      <c r="M709" s="193"/>
      <c r="N709" s="193"/>
      <c r="O709" s="193"/>
      <c r="P709" s="193"/>
      <c r="Q709" s="193"/>
      <c r="R709" s="193"/>
      <c r="S709" s="193"/>
      <c r="T709" s="193"/>
      <c r="U709" s="193"/>
      <c r="V709" s="193"/>
      <c r="W709" s="193"/>
      <c r="X709" s="193"/>
      <c r="Y709" s="193"/>
    </row>
    <row r="710">
      <c r="A710" s="190"/>
      <c r="B710" s="243" t="s">
        <v>273</v>
      </c>
      <c r="C710" s="245" t="s">
        <v>236</v>
      </c>
      <c r="D710" s="190" t="s">
        <v>4</v>
      </c>
      <c r="E710" s="190" t="s">
        <v>17</v>
      </c>
      <c r="F710" s="191"/>
      <c r="G710" s="193"/>
      <c r="H710" s="191"/>
      <c r="I710" s="193"/>
      <c r="J710" s="193"/>
      <c r="K710" s="193"/>
      <c r="L710" s="193"/>
      <c r="M710" s="193"/>
      <c r="N710" s="193"/>
      <c r="O710" s="193"/>
      <c r="P710" s="193"/>
      <c r="Q710" s="193"/>
      <c r="R710" s="193"/>
      <c r="S710" s="193"/>
      <c r="T710" s="193"/>
      <c r="U710" s="193"/>
      <c r="V710" s="193"/>
      <c r="W710" s="193"/>
      <c r="X710" s="193"/>
      <c r="Y710" s="193"/>
    </row>
    <row r="711">
      <c r="A711" s="190"/>
      <c r="B711" s="243" t="s">
        <v>273</v>
      </c>
      <c r="C711" s="245" t="s">
        <v>236</v>
      </c>
      <c r="D711" s="190" t="s">
        <v>4</v>
      </c>
      <c r="E711" s="190" t="s">
        <v>18</v>
      </c>
      <c r="F711" s="191"/>
      <c r="G711" s="193"/>
      <c r="H711" s="191"/>
      <c r="I711" s="193"/>
      <c r="J711" s="193"/>
      <c r="K711" s="193"/>
      <c r="L711" s="193"/>
      <c r="M711" s="193"/>
      <c r="N711" s="193"/>
      <c r="O711" s="193"/>
      <c r="P711" s="193"/>
      <c r="Q711" s="193"/>
      <c r="R711" s="193"/>
      <c r="S711" s="193"/>
      <c r="T711" s="193"/>
      <c r="U711" s="193"/>
      <c r="V711" s="193"/>
      <c r="W711" s="193"/>
      <c r="X711" s="193"/>
      <c r="Y711" s="193"/>
    </row>
    <row r="712">
      <c r="A712" s="190"/>
      <c r="B712" s="243" t="s">
        <v>273</v>
      </c>
      <c r="C712" s="245" t="s">
        <v>236</v>
      </c>
      <c r="D712" s="190" t="s">
        <v>4</v>
      </c>
      <c r="E712" s="190" t="s">
        <v>19</v>
      </c>
      <c r="F712" s="191"/>
      <c r="G712" s="193"/>
      <c r="H712" s="191"/>
      <c r="I712" s="193"/>
      <c r="J712" s="193"/>
      <c r="K712" s="193"/>
      <c r="L712" s="193"/>
      <c r="M712" s="193"/>
      <c r="N712" s="193"/>
      <c r="O712" s="193"/>
      <c r="P712" s="193"/>
      <c r="Q712" s="193"/>
      <c r="R712" s="193"/>
      <c r="S712" s="193"/>
      <c r="T712" s="193"/>
      <c r="U712" s="193"/>
      <c r="V712" s="193"/>
      <c r="W712" s="193"/>
      <c r="X712" s="193"/>
      <c r="Y712" s="193"/>
    </row>
    <row r="713">
      <c r="A713" s="190"/>
      <c r="B713" s="243" t="s">
        <v>273</v>
      </c>
      <c r="C713" s="245" t="s">
        <v>236</v>
      </c>
      <c r="D713" s="190" t="s">
        <v>4</v>
      </c>
      <c r="E713" s="190" t="s">
        <v>20</v>
      </c>
      <c r="F713" s="191"/>
      <c r="G713" s="193"/>
      <c r="H713" s="191"/>
      <c r="I713" s="193"/>
      <c r="J713" s="193"/>
      <c r="K713" s="193"/>
      <c r="L713" s="193"/>
      <c r="M713" s="193"/>
      <c r="N713" s="193"/>
      <c r="O713" s="193"/>
      <c r="P713" s="193"/>
      <c r="Q713" s="193"/>
      <c r="R713" s="193"/>
      <c r="S713" s="193"/>
      <c r="T713" s="193"/>
      <c r="U713" s="193"/>
      <c r="V713" s="193"/>
      <c r="W713" s="193"/>
      <c r="X713" s="193"/>
      <c r="Y713" s="193"/>
    </row>
    <row r="714">
      <c r="A714" s="190"/>
      <c r="B714" s="243" t="s">
        <v>273</v>
      </c>
      <c r="C714" s="245" t="s">
        <v>236</v>
      </c>
      <c r="D714" s="190" t="s">
        <v>7</v>
      </c>
      <c r="E714" s="190" t="s">
        <v>21</v>
      </c>
      <c r="F714" s="191"/>
      <c r="G714" s="193"/>
      <c r="H714" s="191"/>
      <c r="I714" s="193"/>
      <c r="J714" s="193"/>
      <c r="K714" s="193"/>
      <c r="L714" s="193"/>
      <c r="M714" s="193"/>
      <c r="N714" s="193"/>
      <c r="O714" s="193"/>
      <c r="P714" s="193"/>
      <c r="Q714" s="193"/>
      <c r="R714" s="193"/>
      <c r="S714" s="193"/>
      <c r="T714" s="193"/>
      <c r="U714" s="193"/>
      <c r="V714" s="193"/>
      <c r="W714" s="193"/>
      <c r="X714" s="193"/>
      <c r="Y714" s="193"/>
    </row>
    <row r="715">
      <c r="A715" s="190"/>
      <c r="B715" s="243" t="s">
        <v>273</v>
      </c>
      <c r="C715" s="245" t="s">
        <v>236</v>
      </c>
      <c r="D715" s="190" t="s">
        <v>7</v>
      </c>
      <c r="E715" s="190" t="s">
        <v>161</v>
      </c>
      <c r="F715" s="191"/>
      <c r="G715" s="193"/>
      <c r="H715" s="191"/>
      <c r="I715" s="193"/>
      <c r="J715" s="193"/>
      <c r="K715" s="193"/>
      <c r="L715" s="193"/>
      <c r="M715" s="193"/>
      <c r="N715" s="193"/>
      <c r="O715" s="193"/>
      <c r="P715" s="193"/>
      <c r="Q715" s="193"/>
      <c r="R715" s="193"/>
      <c r="S715" s="193"/>
      <c r="T715" s="193"/>
      <c r="U715" s="193"/>
      <c r="V715" s="193"/>
      <c r="W715" s="193"/>
      <c r="X715" s="193"/>
      <c r="Y715" s="193"/>
    </row>
    <row r="716">
      <c r="A716" s="190"/>
      <c r="B716" s="243" t="s">
        <v>273</v>
      </c>
      <c r="C716" s="245" t="s">
        <v>236</v>
      </c>
      <c r="D716" s="190" t="s">
        <v>7</v>
      </c>
      <c r="E716" s="190" t="s">
        <v>162</v>
      </c>
      <c r="F716" s="191"/>
      <c r="G716" s="193"/>
      <c r="H716" s="191"/>
      <c r="I716" s="193"/>
      <c r="J716" s="193"/>
      <c r="K716" s="193"/>
      <c r="L716" s="193"/>
      <c r="M716" s="193"/>
      <c r="N716" s="193"/>
      <c r="O716" s="193"/>
      <c r="P716" s="193"/>
      <c r="Q716" s="193"/>
      <c r="R716" s="193"/>
      <c r="S716" s="193"/>
      <c r="T716" s="193"/>
      <c r="U716" s="193"/>
      <c r="V716" s="193"/>
      <c r="W716" s="193"/>
      <c r="X716" s="193"/>
      <c r="Y716" s="193"/>
    </row>
    <row r="717">
      <c r="A717" s="190"/>
      <c r="B717" s="243" t="s">
        <v>273</v>
      </c>
      <c r="C717" s="245" t="s">
        <v>236</v>
      </c>
      <c r="D717" s="190" t="s">
        <v>7</v>
      </c>
      <c r="E717" s="190" t="s">
        <v>163</v>
      </c>
      <c r="F717" s="191"/>
      <c r="G717" s="193"/>
      <c r="H717" s="191"/>
      <c r="I717" s="193"/>
      <c r="J717" s="193"/>
      <c r="K717" s="193"/>
      <c r="L717" s="193"/>
      <c r="M717" s="193"/>
      <c r="N717" s="193"/>
      <c r="O717" s="193"/>
      <c r="P717" s="193"/>
      <c r="Q717" s="193"/>
      <c r="R717" s="193"/>
      <c r="S717" s="193"/>
      <c r="T717" s="193"/>
      <c r="U717" s="193"/>
      <c r="V717" s="193"/>
      <c r="W717" s="193"/>
      <c r="X717" s="193"/>
      <c r="Y717" s="193"/>
    </row>
    <row r="718">
      <c r="A718" s="190"/>
      <c r="B718" s="243" t="s">
        <v>273</v>
      </c>
      <c r="C718" s="245" t="s">
        <v>236</v>
      </c>
      <c r="D718" s="190" t="s">
        <v>7</v>
      </c>
      <c r="E718" s="190" t="s">
        <v>164</v>
      </c>
      <c r="F718" s="191"/>
      <c r="G718" s="193"/>
      <c r="H718" s="191"/>
      <c r="I718" s="193"/>
      <c r="J718" s="193"/>
      <c r="K718" s="193"/>
      <c r="L718" s="193"/>
      <c r="M718" s="193"/>
      <c r="N718" s="193"/>
      <c r="O718" s="193"/>
      <c r="P718" s="193"/>
      <c r="Q718" s="193"/>
      <c r="R718" s="193"/>
      <c r="S718" s="193"/>
      <c r="T718" s="193"/>
      <c r="U718" s="193"/>
      <c r="V718" s="193"/>
      <c r="W718" s="193"/>
      <c r="X718" s="193"/>
      <c r="Y718" s="193"/>
    </row>
    <row r="719">
      <c r="A719" s="190"/>
      <c r="B719" s="243" t="s">
        <v>273</v>
      </c>
      <c r="C719" s="245" t="s">
        <v>236</v>
      </c>
      <c r="D719" s="190" t="s">
        <v>7</v>
      </c>
      <c r="E719" s="190" t="s">
        <v>165</v>
      </c>
      <c r="F719" s="191"/>
      <c r="G719" s="193"/>
      <c r="H719" s="191"/>
      <c r="I719" s="193"/>
      <c r="J719" s="193"/>
      <c r="K719" s="193"/>
      <c r="L719" s="193"/>
      <c r="M719" s="193"/>
      <c r="N719" s="193"/>
      <c r="O719" s="193"/>
      <c r="P719" s="193"/>
      <c r="Q719" s="193"/>
      <c r="R719" s="193"/>
      <c r="S719" s="193"/>
      <c r="T719" s="193"/>
      <c r="U719" s="193"/>
      <c r="V719" s="193"/>
      <c r="W719" s="193"/>
      <c r="X719" s="193"/>
      <c r="Y719" s="193"/>
    </row>
    <row r="720">
      <c r="A720" s="190"/>
      <c r="B720" s="243" t="s">
        <v>273</v>
      </c>
      <c r="C720" s="245" t="s">
        <v>236</v>
      </c>
      <c r="D720" s="190" t="s">
        <v>7</v>
      </c>
      <c r="E720" s="190" t="s">
        <v>166</v>
      </c>
      <c r="F720" s="191"/>
      <c r="G720" s="193"/>
      <c r="H720" s="191"/>
      <c r="I720" s="193"/>
      <c r="J720" s="193"/>
      <c r="K720" s="193"/>
      <c r="L720" s="193"/>
      <c r="M720" s="193"/>
      <c r="N720" s="193"/>
      <c r="O720" s="193"/>
      <c r="P720" s="193"/>
      <c r="Q720" s="193"/>
      <c r="R720" s="193"/>
      <c r="S720" s="193"/>
      <c r="T720" s="193"/>
      <c r="U720" s="193"/>
      <c r="V720" s="193"/>
      <c r="W720" s="193"/>
      <c r="X720" s="193"/>
      <c r="Y720" s="193"/>
    </row>
    <row r="721">
      <c r="A721" s="190"/>
      <c r="B721" s="243" t="s">
        <v>273</v>
      </c>
      <c r="C721" s="245" t="s">
        <v>236</v>
      </c>
      <c r="D721" s="190" t="s">
        <v>7</v>
      </c>
      <c r="E721" s="190" t="s">
        <v>167</v>
      </c>
      <c r="F721" s="191"/>
      <c r="G721" s="193"/>
      <c r="H721" s="191"/>
      <c r="I721" s="193"/>
      <c r="J721" s="193"/>
      <c r="K721" s="193"/>
      <c r="L721" s="193"/>
      <c r="M721" s="193"/>
      <c r="N721" s="193"/>
      <c r="O721" s="193"/>
      <c r="P721" s="193"/>
      <c r="Q721" s="193"/>
      <c r="R721" s="193"/>
      <c r="S721" s="193"/>
      <c r="T721" s="193"/>
      <c r="U721" s="193"/>
      <c r="V721" s="193"/>
      <c r="W721" s="193"/>
      <c r="X721" s="193"/>
      <c r="Y721" s="193"/>
    </row>
    <row r="722">
      <c r="A722" s="190"/>
      <c r="B722" s="243" t="s">
        <v>273</v>
      </c>
      <c r="C722" s="245" t="s">
        <v>236</v>
      </c>
      <c r="D722" s="190" t="s">
        <v>7</v>
      </c>
      <c r="E722" s="190" t="s">
        <v>20</v>
      </c>
      <c r="F722" s="191"/>
      <c r="G722" s="193"/>
      <c r="H722" s="191"/>
      <c r="I722" s="193"/>
      <c r="J722" s="193"/>
      <c r="K722" s="193"/>
      <c r="L722" s="193"/>
      <c r="M722" s="193"/>
      <c r="N722" s="193"/>
      <c r="O722" s="193"/>
      <c r="P722" s="193"/>
      <c r="Q722" s="193"/>
      <c r="R722" s="193"/>
      <c r="S722" s="193"/>
      <c r="T722" s="193"/>
      <c r="U722" s="193"/>
      <c r="V722" s="193"/>
      <c r="W722" s="193"/>
      <c r="X722" s="193"/>
      <c r="Y722" s="193"/>
    </row>
    <row r="723">
      <c r="A723" s="243">
        <v>174.0</v>
      </c>
      <c r="B723" s="243" t="s">
        <v>260</v>
      </c>
      <c r="C723" s="244" t="s">
        <v>236</v>
      </c>
      <c r="D723" s="243" t="s">
        <v>4</v>
      </c>
      <c r="E723" s="190" t="s">
        <v>21</v>
      </c>
      <c r="F723" s="192">
        <v>244.0</v>
      </c>
      <c r="G723" s="193"/>
      <c r="H723" s="191">
        <v>244.0</v>
      </c>
      <c r="I723" s="193"/>
      <c r="J723" s="193"/>
      <c r="K723" s="193"/>
      <c r="L723" s="193"/>
      <c r="M723" s="193"/>
      <c r="N723" s="193"/>
      <c r="O723" s="193"/>
      <c r="P723" s="193"/>
      <c r="Q723" s="193"/>
      <c r="R723" s="193"/>
      <c r="S723" s="193"/>
      <c r="T723" s="193"/>
      <c r="U723" s="193"/>
      <c r="V723" s="193"/>
      <c r="W723" s="193"/>
      <c r="X723" s="193"/>
      <c r="Y723" s="193"/>
    </row>
    <row r="724">
      <c r="A724" s="190"/>
      <c r="B724" s="243" t="s">
        <v>260</v>
      </c>
      <c r="C724" s="244" t="s">
        <v>236</v>
      </c>
      <c r="D724" s="190" t="s">
        <v>4</v>
      </c>
      <c r="E724" s="190" t="s">
        <v>13</v>
      </c>
      <c r="F724" s="191"/>
      <c r="G724" s="193"/>
      <c r="H724" s="191"/>
      <c r="I724" s="193"/>
      <c r="J724" s="193"/>
      <c r="K724" s="193"/>
      <c r="L724" s="193"/>
      <c r="M724" s="193"/>
      <c r="N724" s="193"/>
      <c r="O724" s="193"/>
      <c r="P724" s="193"/>
      <c r="Q724" s="193"/>
      <c r="R724" s="193"/>
      <c r="S724" s="193"/>
      <c r="T724" s="193"/>
      <c r="U724" s="193"/>
      <c r="V724" s="193"/>
      <c r="W724" s="193"/>
      <c r="X724" s="193"/>
      <c r="Y724" s="193"/>
    </row>
    <row r="725">
      <c r="A725" s="190"/>
      <c r="B725" s="243" t="s">
        <v>260</v>
      </c>
      <c r="C725" s="244" t="s">
        <v>236</v>
      </c>
      <c r="D725" s="190" t="s">
        <v>4</v>
      </c>
      <c r="E725" s="190" t="s">
        <v>14</v>
      </c>
      <c r="F725" s="191"/>
      <c r="G725" s="193"/>
      <c r="H725" s="191"/>
      <c r="I725" s="193"/>
      <c r="J725" s="193"/>
      <c r="K725" s="193"/>
      <c r="L725" s="193"/>
      <c r="M725" s="193"/>
      <c r="N725" s="193"/>
      <c r="O725" s="193"/>
      <c r="P725" s="193"/>
      <c r="Q725" s="193"/>
      <c r="R725" s="193"/>
      <c r="S725" s="193"/>
      <c r="T725" s="193"/>
      <c r="U725" s="193"/>
      <c r="V725" s="193"/>
      <c r="W725" s="193"/>
      <c r="X725" s="193"/>
      <c r="Y725" s="193"/>
    </row>
    <row r="726">
      <c r="A726" s="190"/>
      <c r="B726" s="243" t="s">
        <v>260</v>
      </c>
      <c r="C726" s="244" t="s">
        <v>236</v>
      </c>
      <c r="D726" s="190" t="s">
        <v>4</v>
      </c>
      <c r="E726" s="190" t="s">
        <v>15</v>
      </c>
      <c r="F726" s="191"/>
      <c r="G726" s="193"/>
      <c r="H726" s="191"/>
      <c r="I726" s="193"/>
      <c r="J726" s="193"/>
      <c r="K726" s="193"/>
      <c r="L726" s="193"/>
      <c r="M726" s="193"/>
      <c r="N726" s="193"/>
      <c r="O726" s="193"/>
      <c r="P726" s="193"/>
      <c r="Q726" s="193"/>
      <c r="R726" s="193"/>
      <c r="S726" s="193"/>
      <c r="T726" s="193"/>
      <c r="U726" s="193"/>
      <c r="V726" s="193"/>
      <c r="W726" s="193"/>
      <c r="X726" s="193"/>
      <c r="Y726" s="193"/>
    </row>
    <row r="727">
      <c r="A727" s="190"/>
      <c r="B727" s="243" t="s">
        <v>260</v>
      </c>
      <c r="C727" s="244" t="s">
        <v>236</v>
      </c>
      <c r="D727" s="190" t="s">
        <v>4</v>
      </c>
      <c r="E727" s="190" t="s">
        <v>16</v>
      </c>
      <c r="F727" s="191"/>
      <c r="G727" s="193"/>
      <c r="H727" s="191"/>
      <c r="I727" s="193"/>
      <c r="J727" s="193"/>
      <c r="K727" s="193"/>
      <c r="L727" s="193"/>
      <c r="M727" s="193"/>
      <c r="N727" s="193"/>
      <c r="O727" s="193"/>
      <c r="P727" s="193"/>
      <c r="Q727" s="193"/>
      <c r="R727" s="193"/>
      <c r="S727" s="193"/>
      <c r="T727" s="193"/>
      <c r="U727" s="193"/>
      <c r="V727" s="193"/>
      <c r="W727" s="193"/>
      <c r="X727" s="193"/>
      <c r="Y727" s="193"/>
    </row>
    <row r="728">
      <c r="A728" s="190"/>
      <c r="B728" s="243" t="s">
        <v>260</v>
      </c>
      <c r="C728" s="244" t="s">
        <v>236</v>
      </c>
      <c r="D728" s="190" t="s">
        <v>4</v>
      </c>
      <c r="E728" s="190" t="s">
        <v>17</v>
      </c>
      <c r="F728" s="191"/>
      <c r="G728" s="193"/>
      <c r="H728" s="191"/>
      <c r="I728" s="193"/>
      <c r="J728" s="193"/>
      <c r="K728" s="193"/>
      <c r="L728" s="193"/>
      <c r="M728" s="193"/>
      <c r="N728" s="193"/>
      <c r="O728" s="193"/>
      <c r="P728" s="193"/>
      <c r="Q728" s="193"/>
      <c r="R728" s="193"/>
      <c r="S728" s="193"/>
      <c r="T728" s="193"/>
      <c r="U728" s="193"/>
      <c r="V728" s="193"/>
      <c r="W728" s="193"/>
      <c r="X728" s="193"/>
      <c r="Y728" s="193"/>
    </row>
    <row r="729">
      <c r="A729" s="190"/>
      <c r="B729" s="243" t="s">
        <v>260</v>
      </c>
      <c r="C729" s="244" t="s">
        <v>236</v>
      </c>
      <c r="D729" s="190" t="s">
        <v>4</v>
      </c>
      <c r="E729" s="190" t="s">
        <v>18</v>
      </c>
      <c r="F729" s="191"/>
      <c r="G729" s="193"/>
      <c r="H729" s="191"/>
      <c r="I729" s="193"/>
      <c r="J729" s="193"/>
      <c r="K729" s="193"/>
      <c r="L729" s="193"/>
      <c r="M729" s="193"/>
      <c r="N729" s="193"/>
      <c r="O729" s="193"/>
      <c r="P729" s="193"/>
      <c r="Q729" s="193"/>
      <c r="R729" s="193"/>
      <c r="S729" s="193"/>
      <c r="T729" s="193"/>
      <c r="U729" s="193"/>
      <c r="V729" s="193"/>
      <c r="W729" s="193"/>
      <c r="X729" s="193"/>
      <c r="Y729" s="193"/>
    </row>
    <row r="730">
      <c r="A730" s="190"/>
      <c r="B730" s="243" t="s">
        <v>260</v>
      </c>
      <c r="C730" s="244" t="s">
        <v>236</v>
      </c>
      <c r="D730" s="190" t="s">
        <v>4</v>
      </c>
      <c r="E730" s="190" t="s">
        <v>19</v>
      </c>
      <c r="F730" s="191"/>
      <c r="G730" s="193"/>
      <c r="H730" s="191"/>
      <c r="I730" s="193"/>
      <c r="J730" s="193"/>
      <c r="K730" s="193"/>
      <c r="L730" s="193"/>
      <c r="M730" s="193"/>
      <c r="N730" s="193"/>
      <c r="O730" s="193"/>
      <c r="P730" s="193"/>
      <c r="Q730" s="193"/>
      <c r="R730" s="193"/>
      <c r="S730" s="193"/>
      <c r="T730" s="193"/>
      <c r="U730" s="193"/>
      <c r="V730" s="193"/>
      <c r="W730" s="193"/>
      <c r="X730" s="193"/>
      <c r="Y730" s="193"/>
    </row>
    <row r="731">
      <c r="A731" s="190"/>
      <c r="B731" s="243" t="s">
        <v>260</v>
      </c>
      <c r="C731" s="244" t="s">
        <v>236</v>
      </c>
      <c r="D731" s="190" t="s">
        <v>4</v>
      </c>
      <c r="E731" s="190" t="s">
        <v>20</v>
      </c>
      <c r="F731" s="191"/>
      <c r="G731" s="193"/>
      <c r="H731" s="191"/>
      <c r="I731" s="193"/>
      <c r="J731" s="193"/>
      <c r="K731" s="193"/>
      <c r="L731" s="193"/>
      <c r="M731" s="193"/>
      <c r="N731" s="193"/>
      <c r="O731" s="193"/>
      <c r="P731" s="193"/>
      <c r="Q731" s="193"/>
      <c r="R731" s="193"/>
      <c r="S731" s="193"/>
      <c r="T731" s="193"/>
      <c r="U731" s="193"/>
      <c r="V731" s="193"/>
      <c r="W731" s="193"/>
      <c r="X731" s="193"/>
      <c r="Y731" s="193"/>
    </row>
    <row r="732">
      <c r="A732" s="190"/>
      <c r="B732" s="243" t="s">
        <v>260</v>
      </c>
      <c r="C732" s="244" t="s">
        <v>236</v>
      </c>
      <c r="D732" s="190" t="s">
        <v>7</v>
      </c>
      <c r="E732" s="190" t="s">
        <v>21</v>
      </c>
      <c r="F732" s="191"/>
      <c r="G732" s="193"/>
      <c r="H732" s="191"/>
      <c r="I732" s="193"/>
      <c r="J732" s="193"/>
      <c r="K732" s="193"/>
      <c r="L732" s="193"/>
      <c r="M732" s="193"/>
      <c r="N732" s="193"/>
      <c r="O732" s="193"/>
      <c r="P732" s="193"/>
      <c r="Q732" s="193"/>
      <c r="R732" s="193"/>
      <c r="S732" s="193"/>
      <c r="T732" s="193"/>
      <c r="U732" s="193"/>
      <c r="V732" s="193"/>
      <c r="W732" s="193"/>
      <c r="X732" s="193"/>
      <c r="Y732" s="193"/>
    </row>
    <row r="733">
      <c r="A733" s="190"/>
      <c r="B733" s="243" t="s">
        <v>260</v>
      </c>
      <c r="C733" s="244" t="s">
        <v>236</v>
      </c>
      <c r="D733" s="190" t="s">
        <v>7</v>
      </c>
      <c r="E733" s="190" t="s">
        <v>161</v>
      </c>
      <c r="F733" s="191"/>
      <c r="G733" s="193"/>
      <c r="H733" s="191"/>
      <c r="I733" s="193"/>
      <c r="J733" s="193"/>
      <c r="K733" s="193"/>
      <c r="L733" s="193"/>
      <c r="M733" s="193"/>
      <c r="N733" s="193"/>
      <c r="O733" s="193"/>
      <c r="P733" s="193"/>
      <c r="Q733" s="193"/>
      <c r="R733" s="193"/>
      <c r="S733" s="193"/>
      <c r="T733" s="193"/>
      <c r="U733" s="193"/>
      <c r="V733" s="193"/>
      <c r="W733" s="193"/>
      <c r="X733" s="193"/>
      <c r="Y733" s="193"/>
    </row>
    <row r="734">
      <c r="A734" s="190"/>
      <c r="B734" s="243" t="s">
        <v>260</v>
      </c>
      <c r="C734" s="244" t="s">
        <v>236</v>
      </c>
      <c r="D734" s="190" t="s">
        <v>7</v>
      </c>
      <c r="E734" s="190" t="s">
        <v>162</v>
      </c>
      <c r="F734" s="191"/>
      <c r="G734" s="193"/>
      <c r="H734" s="191"/>
      <c r="I734" s="193"/>
      <c r="J734" s="193"/>
      <c r="K734" s="193"/>
      <c r="L734" s="193"/>
      <c r="M734" s="193"/>
      <c r="N734" s="193"/>
      <c r="O734" s="193"/>
      <c r="P734" s="193"/>
      <c r="Q734" s="193"/>
      <c r="R734" s="193"/>
      <c r="S734" s="193"/>
      <c r="T734" s="193"/>
      <c r="U734" s="193"/>
      <c r="V734" s="193"/>
      <c r="W734" s="193"/>
      <c r="X734" s="193"/>
      <c r="Y734" s="193"/>
    </row>
    <row r="735">
      <c r="A735" s="190"/>
      <c r="B735" s="243" t="s">
        <v>260</v>
      </c>
      <c r="C735" s="244" t="s">
        <v>236</v>
      </c>
      <c r="D735" s="190" t="s">
        <v>7</v>
      </c>
      <c r="E735" s="190" t="s">
        <v>163</v>
      </c>
      <c r="F735" s="191"/>
      <c r="G735" s="193"/>
      <c r="H735" s="191"/>
      <c r="I735" s="193"/>
      <c r="J735" s="193"/>
      <c r="K735" s="193"/>
      <c r="L735" s="193"/>
      <c r="M735" s="193"/>
      <c r="N735" s="193"/>
      <c r="O735" s="193"/>
      <c r="P735" s="193"/>
      <c r="Q735" s="193"/>
      <c r="R735" s="193"/>
      <c r="S735" s="193"/>
      <c r="T735" s="193"/>
      <c r="U735" s="193"/>
      <c r="V735" s="193"/>
      <c r="W735" s="193"/>
      <c r="X735" s="193"/>
      <c r="Y735" s="193"/>
    </row>
    <row r="736">
      <c r="A736" s="190"/>
      <c r="B736" s="243" t="s">
        <v>260</v>
      </c>
      <c r="C736" s="244" t="s">
        <v>236</v>
      </c>
      <c r="D736" s="190" t="s">
        <v>7</v>
      </c>
      <c r="E736" s="190" t="s">
        <v>164</v>
      </c>
      <c r="F736" s="191"/>
      <c r="G736" s="193"/>
      <c r="H736" s="191"/>
      <c r="I736" s="193"/>
      <c r="J736" s="193"/>
      <c r="K736" s="193"/>
      <c r="L736" s="193"/>
      <c r="M736" s="193"/>
      <c r="N736" s="193"/>
      <c r="O736" s="193"/>
      <c r="P736" s="193"/>
      <c r="Q736" s="193"/>
      <c r="R736" s="193"/>
      <c r="S736" s="193"/>
      <c r="T736" s="193"/>
      <c r="U736" s="193"/>
      <c r="V736" s="193"/>
      <c r="W736" s="193"/>
      <c r="X736" s="193"/>
      <c r="Y736" s="193"/>
    </row>
    <row r="737">
      <c r="A737" s="190"/>
      <c r="B737" s="243" t="s">
        <v>260</v>
      </c>
      <c r="C737" s="244" t="s">
        <v>236</v>
      </c>
      <c r="D737" s="190" t="s">
        <v>7</v>
      </c>
      <c r="E737" s="190" t="s">
        <v>165</v>
      </c>
      <c r="F737" s="191"/>
      <c r="G737" s="193"/>
      <c r="H737" s="191"/>
      <c r="I737" s="193"/>
      <c r="J737" s="193"/>
      <c r="K737" s="193"/>
      <c r="L737" s="193"/>
      <c r="M737" s="193"/>
      <c r="N737" s="193"/>
      <c r="O737" s="193"/>
      <c r="P737" s="193"/>
      <c r="Q737" s="193"/>
      <c r="R737" s="193"/>
      <c r="S737" s="193"/>
      <c r="T737" s="193"/>
      <c r="U737" s="193"/>
      <c r="V737" s="193"/>
      <c r="W737" s="193"/>
      <c r="X737" s="193"/>
      <c r="Y737" s="193"/>
    </row>
    <row r="738">
      <c r="A738" s="190"/>
      <c r="B738" s="243" t="s">
        <v>260</v>
      </c>
      <c r="C738" s="244" t="s">
        <v>236</v>
      </c>
      <c r="D738" s="190" t="s">
        <v>7</v>
      </c>
      <c r="E738" s="190" t="s">
        <v>166</v>
      </c>
      <c r="F738" s="191"/>
      <c r="G738" s="193"/>
      <c r="H738" s="191"/>
      <c r="I738" s="193"/>
      <c r="J738" s="193"/>
      <c r="K738" s="193"/>
      <c r="L738" s="193"/>
      <c r="M738" s="193"/>
      <c r="N738" s="193"/>
      <c r="O738" s="193"/>
      <c r="P738" s="193"/>
      <c r="Q738" s="193"/>
      <c r="R738" s="193"/>
      <c r="S738" s="193"/>
      <c r="T738" s="193"/>
      <c r="U738" s="193"/>
      <c r="V738" s="193"/>
      <c r="W738" s="193"/>
      <c r="X738" s="193"/>
      <c r="Y738" s="193"/>
    </row>
    <row r="739">
      <c r="A739" s="190"/>
      <c r="B739" s="243" t="s">
        <v>260</v>
      </c>
      <c r="C739" s="244" t="s">
        <v>236</v>
      </c>
      <c r="D739" s="190" t="s">
        <v>7</v>
      </c>
      <c r="E739" s="190" t="s">
        <v>167</v>
      </c>
      <c r="F739" s="191"/>
      <c r="G739" s="193"/>
      <c r="H739" s="191"/>
      <c r="I739" s="193"/>
      <c r="J739" s="193"/>
      <c r="K739" s="193"/>
      <c r="L739" s="193"/>
      <c r="M739" s="193"/>
      <c r="N739" s="193"/>
      <c r="O739" s="193"/>
      <c r="P739" s="193"/>
      <c r="Q739" s="193"/>
      <c r="R739" s="193"/>
      <c r="S739" s="193"/>
      <c r="T739" s="193"/>
      <c r="U739" s="193"/>
      <c r="V739" s="193"/>
      <c r="W739" s="193"/>
      <c r="X739" s="193"/>
      <c r="Y739" s="193"/>
    </row>
    <row r="740" ht="17.25" customHeight="1">
      <c r="A740" s="190"/>
      <c r="B740" s="243" t="s">
        <v>260</v>
      </c>
      <c r="C740" s="244" t="s">
        <v>236</v>
      </c>
      <c r="D740" s="190" t="s">
        <v>7</v>
      </c>
      <c r="E740" s="190" t="s">
        <v>20</v>
      </c>
      <c r="F740" s="191"/>
      <c r="G740" s="193"/>
      <c r="H740" s="191"/>
      <c r="I740" s="193"/>
      <c r="J740" s="193"/>
      <c r="K740" s="193"/>
      <c r="L740" s="193"/>
      <c r="M740" s="193"/>
      <c r="N740" s="193"/>
      <c r="O740" s="193"/>
      <c r="P740" s="193"/>
      <c r="Q740" s="193"/>
      <c r="R740" s="193"/>
      <c r="S740" s="193"/>
      <c r="T740" s="193"/>
      <c r="U740" s="193"/>
      <c r="V740" s="193"/>
      <c r="W740" s="193"/>
      <c r="X740" s="193"/>
      <c r="Y740" s="193"/>
    </row>
    <row r="741" ht="17.25" customHeight="1">
      <c r="A741" s="243">
        <v>175.0</v>
      </c>
      <c r="B741" s="243" t="s">
        <v>254</v>
      </c>
      <c r="C741" s="244" t="s">
        <v>236</v>
      </c>
      <c r="D741" s="243" t="s">
        <v>4</v>
      </c>
      <c r="E741" s="190" t="s">
        <v>21</v>
      </c>
      <c r="F741" s="192">
        <v>169.0</v>
      </c>
      <c r="G741" s="193"/>
      <c r="H741" s="191">
        <v>169.0</v>
      </c>
      <c r="I741" s="193"/>
      <c r="J741" s="193"/>
      <c r="K741" s="193"/>
      <c r="L741" s="193"/>
      <c r="M741" s="193"/>
      <c r="N741" s="193"/>
      <c r="O741" s="193"/>
      <c r="P741" s="193"/>
      <c r="Q741" s="193"/>
      <c r="R741" s="193"/>
      <c r="S741" s="193"/>
      <c r="T741" s="193"/>
      <c r="U741" s="193"/>
      <c r="V741" s="193"/>
      <c r="W741" s="193"/>
      <c r="X741" s="193"/>
      <c r="Y741" s="193"/>
    </row>
    <row r="742" ht="17.25" customHeight="1">
      <c r="A742" s="190"/>
      <c r="B742" s="243" t="s">
        <v>254</v>
      </c>
      <c r="C742" s="244" t="s">
        <v>236</v>
      </c>
      <c r="D742" s="190" t="s">
        <v>4</v>
      </c>
      <c r="E742" s="190" t="s">
        <v>13</v>
      </c>
      <c r="F742" s="191"/>
      <c r="G742" s="193"/>
      <c r="H742" s="191"/>
      <c r="I742" s="193"/>
      <c r="J742" s="193"/>
      <c r="K742" s="193"/>
      <c r="L742" s="193"/>
      <c r="M742" s="193"/>
      <c r="N742" s="193"/>
      <c r="O742" s="193"/>
      <c r="P742" s="193"/>
      <c r="Q742" s="193"/>
      <c r="R742" s="193"/>
      <c r="S742" s="191"/>
      <c r="T742" s="191"/>
      <c r="U742" s="191"/>
      <c r="V742" s="191"/>
      <c r="W742" s="191"/>
      <c r="X742" s="193"/>
      <c r="Y742" s="193"/>
    </row>
    <row r="743" ht="17.25" customHeight="1">
      <c r="A743" s="190"/>
      <c r="B743" s="243" t="s">
        <v>254</v>
      </c>
      <c r="C743" s="244" t="s">
        <v>236</v>
      </c>
      <c r="D743" s="190" t="s">
        <v>4</v>
      </c>
      <c r="E743" s="190" t="s">
        <v>14</v>
      </c>
      <c r="F743" s="191"/>
      <c r="G743" s="193"/>
      <c r="H743" s="191"/>
      <c r="I743" s="193"/>
      <c r="J743" s="193"/>
      <c r="K743" s="193"/>
      <c r="L743" s="193"/>
      <c r="M743" s="193"/>
      <c r="N743" s="193"/>
      <c r="O743" s="193"/>
      <c r="P743" s="193"/>
      <c r="Q743" s="193"/>
      <c r="R743" s="193"/>
      <c r="S743" s="191"/>
      <c r="T743" s="191"/>
      <c r="U743" s="191"/>
      <c r="V743" s="191"/>
      <c r="W743" s="191"/>
      <c r="X743" s="193"/>
      <c r="Y743" s="193"/>
    </row>
    <row r="744" ht="17.25" customHeight="1">
      <c r="A744" s="190"/>
      <c r="B744" s="243" t="s">
        <v>254</v>
      </c>
      <c r="C744" s="244" t="s">
        <v>236</v>
      </c>
      <c r="D744" s="190" t="s">
        <v>4</v>
      </c>
      <c r="E744" s="190" t="s">
        <v>15</v>
      </c>
      <c r="F744" s="191"/>
      <c r="G744" s="193"/>
      <c r="H744" s="191"/>
      <c r="I744" s="193"/>
      <c r="J744" s="193"/>
      <c r="K744" s="193"/>
      <c r="L744" s="193"/>
      <c r="M744" s="193"/>
      <c r="N744" s="193"/>
      <c r="O744" s="193"/>
      <c r="P744" s="193"/>
      <c r="Q744" s="193"/>
      <c r="R744" s="193"/>
      <c r="S744" s="191"/>
      <c r="T744" s="191"/>
      <c r="U744" s="191"/>
      <c r="V744" s="191"/>
      <c r="W744" s="191"/>
      <c r="X744" s="193"/>
      <c r="Y744" s="193"/>
    </row>
    <row r="745" ht="17.25" customHeight="1">
      <c r="A745" s="190"/>
      <c r="B745" s="243" t="s">
        <v>254</v>
      </c>
      <c r="C745" s="244" t="s">
        <v>236</v>
      </c>
      <c r="D745" s="190" t="s">
        <v>4</v>
      </c>
      <c r="E745" s="190" t="s">
        <v>16</v>
      </c>
      <c r="F745" s="191"/>
      <c r="G745" s="193"/>
      <c r="H745" s="191"/>
      <c r="I745" s="193"/>
      <c r="J745" s="193"/>
      <c r="K745" s="193"/>
      <c r="L745" s="193"/>
      <c r="M745" s="193"/>
      <c r="N745" s="193"/>
      <c r="O745" s="193"/>
      <c r="P745" s="193"/>
      <c r="Q745" s="193"/>
      <c r="R745" s="193"/>
      <c r="S745" s="191"/>
      <c r="T745" s="191"/>
      <c r="U745" s="191"/>
      <c r="V745" s="191"/>
      <c r="W745" s="191"/>
      <c r="X745" s="193"/>
      <c r="Y745" s="193"/>
    </row>
    <row r="746" ht="17.25" customHeight="1">
      <c r="A746" s="190"/>
      <c r="B746" s="243" t="s">
        <v>254</v>
      </c>
      <c r="C746" s="244" t="s">
        <v>236</v>
      </c>
      <c r="D746" s="190" t="s">
        <v>4</v>
      </c>
      <c r="E746" s="190" t="s">
        <v>17</v>
      </c>
      <c r="F746" s="191"/>
      <c r="G746" s="193"/>
      <c r="H746" s="191"/>
      <c r="I746" s="193"/>
      <c r="J746" s="193"/>
      <c r="K746" s="193"/>
      <c r="L746" s="193"/>
      <c r="M746" s="193"/>
      <c r="N746" s="193"/>
      <c r="O746" s="193"/>
      <c r="P746" s="193"/>
      <c r="Q746" s="193"/>
      <c r="R746" s="193"/>
      <c r="S746" s="191"/>
      <c r="T746" s="191"/>
      <c r="U746" s="191"/>
      <c r="V746" s="191"/>
      <c r="W746" s="191"/>
      <c r="X746" s="193"/>
      <c r="Y746" s="193"/>
    </row>
    <row r="747" ht="17.25" customHeight="1">
      <c r="A747" s="190"/>
      <c r="B747" s="243" t="s">
        <v>254</v>
      </c>
      <c r="C747" s="244" t="s">
        <v>236</v>
      </c>
      <c r="D747" s="190" t="s">
        <v>4</v>
      </c>
      <c r="E747" s="190" t="s">
        <v>18</v>
      </c>
      <c r="F747" s="191"/>
      <c r="G747" s="193"/>
      <c r="H747" s="191"/>
      <c r="I747" s="193"/>
      <c r="J747" s="193"/>
      <c r="K747" s="193"/>
      <c r="L747" s="193"/>
      <c r="M747" s="193"/>
      <c r="N747" s="193"/>
      <c r="O747" s="193"/>
      <c r="P747" s="193"/>
      <c r="Q747" s="193"/>
      <c r="R747" s="193"/>
      <c r="S747" s="191"/>
      <c r="T747" s="191"/>
      <c r="U747" s="191"/>
      <c r="V747" s="191"/>
      <c r="W747" s="191"/>
      <c r="X747" s="193"/>
      <c r="Y747" s="193"/>
    </row>
    <row r="748" ht="17.25" customHeight="1">
      <c r="A748" s="190"/>
      <c r="B748" s="243" t="s">
        <v>254</v>
      </c>
      <c r="C748" s="244" t="s">
        <v>236</v>
      </c>
      <c r="D748" s="190" t="s">
        <v>4</v>
      </c>
      <c r="E748" s="190" t="s">
        <v>19</v>
      </c>
      <c r="F748" s="191"/>
      <c r="G748" s="193"/>
      <c r="H748" s="191"/>
      <c r="I748" s="193"/>
      <c r="J748" s="193"/>
      <c r="K748" s="193"/>
      <c r="L748" s="193"/>
      <c r="M748" s="193"/>
      <c r="N748" s="193"/>
      <c r="O748" s="193"/>
      <c r="P748" s="193"/>
      <c r="Q748" s="193"/>
      <c r="R748" s="193"/>
      <c r="S748" s="191"/>
      <c r="T748" s="191"/>
      <c r="U748" s="191"/>
      <c r="V748" s="191"/>
      <c r="W748" s="191"/>
      <c r="X748" s="193"/>
      <c r="Y748" s="193"/>
    </row>
    <row r="749" ht="17.25" customHeight="1">
      <c r="A749" s="190"/>
      <c r="B749" s="243" t="s">
        <v>254</v>
      </c>
      <c r="C749" s="244" t="s">
        <v>236</v>
      </c>
      <c r="D749" s="190" t="s">
        <v>4</v>
      </c>
      <c r="E749" s="190" t="s">
        <v>20</v>
      </c>
      <c r="F749" s="191"/>
      <c r="G749" s="193"/>
      <c r="H749" s="191"/>
      <c r="I749" s="193"/>
      <c r="J749" s="193"/>
      <c r="K749" s="193"/>
      <c r="L749" s="193"/>
      <c r="M749" s="193"/>
      <c r="N749" s="193"/>
      <c r="O749" s="193"/>
      <c r="P749" s="193"/>
      <c r="Q749" s="193"/>
      <c r="R749" s="193"/>
      <c r="S749" s="191"/>
      <c r="T749" s="191"/>
      <c r="U749" s="191"/>
      <c r="V749" s="191"/>
      <c r="W749" s="191"/>
      <c r="X749" s="193"/>
      <c r="Y749" s="193"/>
    </row>
    <row r="750" ht="17.25" customHeight="1">
      <c r="A750" s="190"/>
      <c r="B750" s="243" t="s">
        <v>254</v>
      </c>
      <c r="C750" s="244" t="s">
        <v>236</v>
      </c>
      <c r="D750" s="190" t="s">
        <v>7</v>
      </c>
      <c r="E750" s="190" t="s">
        <v>21</v>
      </c>
      <c r="F750" s="191"/>
      <c r="G750" s="193"/>
      <c r="H750" s="191"/>
      <c r="I750" s="193"/>
      <c r="J750" s="193"/>
      <c r="K750" s="193"/>
      <c r="L750" s="193"/>
      <c r="M750" s="193"/>
      <c r="N750" s="193"/>
      <c r="O750" s="193"/>
      <c r="P750" s="193"/>
      <c r="Q750" s="193"/>
      <c r="R750" s="193"/>
      <c r="S750" s="191"/>
      <c r="T750" s="191"/>
      <c r="U750" s="191"/>
      <c r="V750" s="191"/>
      <c r="W750" s="191"/>
      <c r="X750" s="193"/>
      <c r="Y750" s="193"/>
    </row>
    <row r="751">
      <c r="A751" s="190"/>
      <c r="B751" s="243" t="s">
        <v>254</v>
      </c>
      <c r="C751" s="244" t="s">
        <v>236</v>
      </c>
      <c r="D751" s="190" t="s">
        <v>7</v>
      </c>
      <c r="E751" s="190" t="s">
        <v>161</v>
      </c>
      <c r="F751" s="191"/>
      <c r="G751" s="193"/>
      <c r="H751" s="191"/>
      <c r="I751" s="193"/>
      <c r="J751" s="193"/>
      <c r="K751" s="193"/>
      <c r="L751" s="193"/>
      <c r="M751" s="193"/>
      <c r="N751" s="193"/>
      <c r="O751" s="193"/>
      <c r="P751" s="193"/>
      <c r="Q751" s="193"/>
      <c r="R751" s="193"/>
      <c r="S751" s="191"/>
      <c r="T751" s="191"/>
      <c r="U751" s="191"/>
      <c r="V751" s="191"/>
      <c r="W751" s="191"/>
      <c r="X751" s="193"/>
      <c r="Y751" s="193"/>
    </row>
    <row r="752">
      <c r="A752" s="190"/>
      <c r="B752" s="243" t="s">
        <v>254</v>
      </c>
      <c r="C752" s="244" t="s">
        <v>236</v>
      </c>
      <c r="D752" s="190" t="s">
        <v>7</v>
      </c>
      <c r="E752" s="190" t="s">
        <v>162</v>
      </c>
      <c r="F752" s="191"/>
      <c r="G752" s="193"/>
      <c r="H752" s="191"/>
      <c r="I752" s="193"/>
      <c r="J752" s="193"/>
      <c r="K752" s="193"/>
      <c r="L752" s="193"/>
      <c r="M752" s="193"/>
      <c r="N752" s="193"/>
      <c r="O752" s="193"/>
      <c r="P752" s="193"/>
      <c r="Q752" s="193"/>
      <c r="R752" s="193"/>
      <c r="S752" s="191"/>
      <c r="T752" s="191"/>
      <c r="U752" s="191"/>
      <c r="V752" s="191"/>
      <c r="W752" s="191"/>
      <c r="X752" s="193"/>
      <c r="Y752" s="193"/>
    </row>
    <row r="753">
      <c r="A753" s="190"/>
      <c r="B753" s="243" t="s">
        <v>254</v>
      </c>
      <c r="C753" s="244" t="s">
        <v>236</v>
      </c>
      <c r="D753" s="190" t="s">
        <v>7</v>
      </c>
      <c r="E753" s="190" t="s">
        <v>163</v>
      </c>
      <c r="F753" s="191"/>
      <c r="G753" s="193"/>
      <c r="H753" s="191"/>
      <c r="I753" s="193"/>
      <c r="J753" s="193"/>
      <c r="K753" s="193"/>
      <c r="L753" s="193"/>
      <c r="M753" s="193"/>
      <c r="N753" s="193"/>
      <c r="O753" s="193"/>
      <c r="P753" s="193"/>
      <c r="Q753" s="193"/>
      <c r="R753" s="193"/>
      <c r="S753" s="191"/>
      <c r="T753" s="191"/>
      <c r="U753" s="191"/>
      <c r="V753" s="191"/>
      <c r="W753" s="191"/>
      <c r="X753" s="193"/>
      <c r="Y753" s="193"/>
    </row>
    <row r="754">
      <c r="A754" s="190"/>
      <c r="B754" s="243" t="s">
        <v>254</v>
      </c>
      <c r="C754" s="244" t="s">
        <v>236</v>
      </c>
      <c r="D754" s="190" t="s">
        <v>7</v>
      </c>
      <c r="E754" s="190" t="s">
        <v>164</v>
      </c>
      <c r="F754" s="191"/>
      <c r="G754" s="193"/>
      <c r="H754" s="191"/>
      <c r="I754" s="193"/>
      <c r="J754" s="193"/>
      <c r="K754" s="193"/>
      <c r="L754" s="193"/>
      <c r="M754" s="193"/>
      <c r="N754" s="193"/>
      <c r="O754" s="193"/>
      <c r="P754" s="193"/>
      <c r="Q754" s="193"/>
      <c r="R754" s="193"/>
      <c r="S754" s="191"/>
      <c r="T754" s="191"/>
      <c r="U754" s="191"/>
      <c r="V754" s="191"/>
      <c r="W754" s="191"/>
      <c r="X754" s="193"/>
      <c r="Y754" s="193"/>
    </row>
    <row r="755">
      <c r="A755" s="190"/>
      <c r="B755" s="243" t="s">
        <v>254</v>
      </c>
      <c r="C755" s="244" t="s">
        <v>236</v>
      </c>
      <c r="D755" s="190" t="s">
        <v>7</v>
      </c>
      <c r="E755" s="190" t="s">
        <v>165</v>
      </c>
      <c r="F755" s="191"/>
      <c r="G755" s="193"/>
      <c r="H755" s="191"/>
      <c r="I755" s="193"/>
      <c r="J755" s="193"/>
      <c r="K755" s="193"/>
      <c r="L755" s="193"/>
      <c r="M755" s="193"/>
      <c r="N755" s="193"/>
      <c r="O755" s="193"/>
      <c r="P755" s="193"/>
      <c r="Q755" s="193"/>
      <c r="R755" s="193"/>
      <c r="S755" s="191"/>
      <c r="T755" s="191"/>
      <c r="U755" s="191"/>
      <c r="V755" s="191"/>
      <c r="W755" s="191"/>
      <c r="X755" s="193"/>
      <c r="Y755" s="193"/>
    </row>
    <row r="756">
      <c r="A756" s="190"/>
      <c r="B756" s="243" t="s">
        <v>254</v>
      </c>
      <c r="C756" s="244" t="s">
        <v>236</v>
      </c>
      <c r="D756" s="190" t="s">
        <v>7</v>
      </c>
      <c r="E756" s="190" t="s">
        <v>166</v>
      </c>
      <c r="F756" s="191"/>
      <c r="G756" s="193"/>
      <c r="H756" s="191"/>
      <c r="I756" s="193"/>
      <c r="J756" s="193"/>
      <c r="K756" s="193"/>
      <c r="L756" s="193"/>
      <c r="M756" s="193"/>
      <c r="N756" s="193"/>
      <c r="O756" s="193"/>
      <c r="P756" s="193"/>
      <c r="Q756" s="193"/>
      <c r="R756" s="193"/>
      <c r="S756" s="191"/>
      <c r="T756" s="191"/>
      <c r="U756" s="191"/>
      <c r="V756" s="191"/>
      <c r="W756" s="191"/>
      <c r="X756" s="193"/>
      <c r="Y756" s="193"/>
    </row>
    <row r="757">
      <c r="A757" s="190"/>
      <c r="B757" s="243" t="s">
        <v>254</v>
      </c>
      <c r="C757" s="244" t="s">
        <v>236</v>
      </c>
      <c r="D757" s="190" t="s">
        <v>7</v>
      </c>
      <c r="E757" s="190" t="s">
        <v>167</v>
      </c>
      <c r="F757" s="191"/>
      <c r="G757" s="193"/>
      <c r="H757" s="191"/>
      <c r="I757" s="193"/>
      <c r="J757" s="193"/>
      <c r="K757" s="193"/>
      <c r="L757" s="193"/>
      <c r="M757" s="193"/>
      <c r="N757" s="193"/>
      <c r="O757" s="193"/>
      <c r="P757" s="193"/>
      <c r="Q757" s="193"/>
      <c r="R757" s="193"/>
      <c r="S757" s="191"/>
      <c r="T757" s="191"/>
      <c r="U757" s="191"/>
      <c r="V757" s="191"/>
      <c r="W757" s="191"/>
      <c r="X757" s="193"/>
      <c r="Y757" s="193"/>
    </row>
    <row r="758">
      <c r="A758" s="190"/>
      <c r="B758" s="243" t="s">
        <v>254</v>
      </c>
      <c r="C758" s="244" t="s">
        <v>236</v>
      </c>
      <c r="D758" s="190" t="s">
        <v>7</v>
      </c>
      <c r="E758" s="190" t="s">
        <v>20</v>
      </c>
      <c r="F758" s="191"/>
      <c r="G758" s="193"/>
      <c r="H758" s="191"/>
      <c r="I758" s="193"/>
      <c r="J758" s="193"/>
      <c r="K758" s="193"/>
      <c r="L758" s="193"/>
      <c r="M758" s="193"/>
      <c r="N758" s="193"/>
      <c r="O758" s="193"/>
      <c r="P758" s="193"/>
      <c r="Q758" s="193"/>
      <c r="R758" s="193"/>
      <c r="S758" s="191"/>
      <c r="T758" s="191"/>
      <c r="U758" s="191"/>
      <c r="V758" s="191"/>
      <c r="W758" s="191"/>
      <c r="X758" s="193"/>
      <c r="Y758" s="193"/>
    </row>
    <row r="759">
      <c r="A759" s="243">
        <v>176.0</v>
      </c>
      <c r="B759" s="243" t="s">
        <v>274</v>
      </c>
      <c r="C759" s="244" t="s">
        <v>236</v>
      </c>
      <c r="D759" s="243" t="s">
        <v>4</v>
      </c>
      <c r="E759" s="190" t="s">
        <v>21</v>
      </c>
      <c r="F759" s="192">
        <v>896.0</v>
      </c>
      <c r="G759" s="193"/>
      <c r="H759" s="191">
        <v>896.0</v>
      </c>
      <c r="I759" s="193"/>
      <c r="J759" s="193"/>
      <c r="K759" s="193"/>
      <c r="L759" s="193"/>
      <c r="M759" s="193"/>
      <c r="N759" s="193"/>
      <c r="O759" s="193"/>
      <c r="P759" s="193"/>
      <c r="Q759" s="193"/>
      <c r="R759" s="193"/>
      <c r="S759" s="191">
        <v>1910.0</v>
      </c>
      <c r="T759" s="191">
        <v>2300.0</v>
      </c>
      <c r="U759" s="191">
        <v>3060.0</v>
      </c>
      <c r="V759" s="191">
        <v>3540.0</v>
      </c>
      <c r="W759" s="191">
        <v>1330.0</v>
      </c>
      <c r="X759" s="193"/>
      <c r="Y759" s="193"/>
    </row>
    <row r="760">
      <c r="A760" s="190"/>
      <c r="B760" s="243" t="s">
        <v>274</v>
      </c>
      <c r="C760" s="244" t="s">
        <v>236</v>
      </c>
      <c r="D760" s="190" t="s">
        <v>4</v>
      </c>
      <c r="E760" s="190" t="s">
        <v>13</v>
      </c>
      <c r="F760" s="191"/>
      <c r="G760" s="193"/>
      <c r="H760" s="191"/>
      <c r="I760" s="193"/>
      <c r="J760" s="193"/>
      <c r="K760" s="193"/>
      <c r="L760" s="193"/>
      <c r="M760" s="193"/>
      <c r="N760" s="193"/>
      <c r="O760" s="193"/>
      <c r="P760" s="193"/>
      <c r="Q760" s="193"/>
      <c r="R760" s="193"/>
      <c r="S760" s="193"/>
      <c r="T760" s="193"/>
      <c r="U760" s="193"/>
      <c r="V760" s="193"/>
      <c r="W760" s="193"/>
      <c r="X760" s="193"/>
      <c r="Y760" s="193"/>
    </row>
    <row r="761">
      <c r="A761" s="190"/>
      <c r="B761" s="243" t="s">
        <v>274</v>
      </c>
      <c r="C761" s="244" t="s">
        <v>236</v>
      </c>
      <c r="D761" s="190" t="s">
        <v>4</v>
      </c>
      <c r="E761" s="190" t="s">
        <v>14</v>
      </c>
      <c r="F761" s="191"/>
      <c r="G761" s="193"/>
      <c r="H761" s="191"/>
      <c r="I761" s="193"/>
      <c r="J761" s="193"/>
      <c r="K761" s="193"/>
      <c r="L761" s="193"/>
      <c r="M761" s="193"/>
      <c r="N761" s="193"/>
      <c r="O761" s="193"/>
      <c r="P761" s="193"/>
      <c r="Q761" s="193"/>
      <c r="R761" s="193"/>
      <c r="S761" s="193"/>
      <c r="T761" s="193"/>
      <c r="U761" s="193"/>
      <c r="V761" s="193"/>
      <c r="W761" s="193"/>
      <c r="X761" s="193"/>
      <c r="Y761" s="193"/>
    </row>
    <row r="762">
      <c r="A762" s="190"/>
      <c r="B762" s="243" t="s">
        <v>274</v>
      </c>
      <c r="C762" s="244" t="s">
        <v>236</v>
      </c>
      <c r="D762" s="190" t="s">
        <v>4</v>
      </c>
      <c r="E762" s="190" t="s">
        <v>15</v>
      </c>
      <c r="F762" s="191"/>
      <c r="G762" s="193"/>
      <c r="H762" s="191"/>
      <c r="I762" s="193"/>
      <c r="J762" s="193"/>
      <c r="K762" s="193"/>
      <c r="L762" s="193"/>
      <c r="M762" s="193"/>
      <c r="N762" s="193"/>
      <c r="O762" s="193"/>
      <c r="P762" s="193"/>
      <c r="Q762" s="193"/>
      <c r="R762" s="193"/>
      <c r="S762" s="193"/>
      <c r="T762" s="193"/>
      <c r="U762" s="193"/>
      <c r="V762" s="193"/>
      <c r="W762" s="193"/>
      <c r="X762" s="193"/>
      <c r="Y762" s="193"/>
    </row>
    <row r="763">
      <c r="A763" s="190"/>
      <c r="B763" s="243" t="s">
        <v>274</v>
      </c>
      <c r="C763" s="244" t="s">
        <v>236</v>
      </c>
      <c r="D763" s="190" t="s">
        <v>4</v>
      </c>
      <c r="E763" s="190" t="s">
        <v>16</v>
      </c>
      <c r="F763" s="191"/>
      <c r="G763" s="193"/>
      <c r="H763" s="191"/>
      <c r="I763" s="193"/>
      <c r="J763" s="193"/>
      <c r="K763" s="193"/>
      <c r="L763" s="193"/>
      <c r="M763" s="193"/>
      <c r="N763" s="193"/>
      <c r="O763" s="193"/>
      <c r="P763" s="193"/>
      <c r="Q763" s="193"/>
      <c r="R763" s="193"/>
      <c r="S763" s="193"/>
      <c r="T763" s="193"/>
      <c r="U763" s="193"/>
      <c r="V763" s="193"/>
      <c r="W763" s="193"/>
      <c r="X763" s="193"/>
      <c r="Y763" s="193"/>
    </row>
    <row r="764">
      <c r="A764" s="190"/>
      <c r="B764" s="243" t="s">
        <v>274</v>
      </c>
      <c r="C764" s="244" t="s">
        <v>236</v>
      </c>
      <c r="D764" s="190" t="s">
        <v>4</v>
      </c>
      <c r="E764" s="190" t="s">
        <v>17</v>
      </c>
      <c r="F764" s="191"/>
      <c r="G764" s="193"/>
      <c r="H764" s="191"/>
      <c r="I764" s="193"/>
      <c r="J764" s="193"/>
      <c r="K764" s="193"/>
      <c r="L764" s="193"/>
      <c r="M764" s="193"/>
      <c r="N764" s="193"/>
      <c r="O764" s="193"/>
      <c r="P764" s="193"/>
      <c r="Q764" s="193"/>
      <c r="R764" s="193"/>
      <c r="S764" s="193"/>
      <c r="T764" s="193"/>
      <c r="U764" s="193"/>
      <c r="V764" s="193"/>
      <c r="W764" s="193"/>
      <c r="X764" s="193"/>
      <c r="Y764" s="193"/>
    </row>
    <row r="765">
      <c r="A765" s="190"/>
      <c r="B765" s="243" t="s">
        <v>274</v>
      </c>
      <c r="C765" s="244" t="s">
        <v>236</v>
      </c>
      <c r="D765" s="190" t="s">
        <v>4</v>
      </c>
      <c r="E765" s="190" t="s">
        <v>18</v>
      </c>
      <c r="F765" s="191"/>
      <c r="G765" s="193"/>
      <c r="H765" s="191"/>
      <c r="I765" s="193"/>
      <c r="J765" s="193"/>
      <c r="K765" s="193"/>
      <c r="L765" s="193"/>
      <c r="M765" s="193"/>
      <c r="N765" s="193"/>
      <c r="O765" s="193"/>
      <c r="P765" s="193"/>
      <c r="Q765" s="193"/>
      <c r="R765" s="193"/>
      <c r="S765" s="193"/>
      <c r="T765" s="193"/>
      <c r="U765" s="193"/>
      <c r="V765" s="193"/>
      <c r="W765" s="193"/>
      <c r="X765" s="193"/>
      <c r="Y765" s="193"/>
    </row>
    <row r="766">
      <c r="A766" s="190"/>
      <c r="B766" s="243" t="s">
        <v>274</v>
      </c>
      <c r="C766" s="244" t="s">
        <v>236</v>
      </c>
      <c r="D766" s="190" t="s">
        <v>4</v>
      </c>
      <c r="E766" s="190" t="s">
        <v>19</v>
      </c>
      <c r="F766" s="191"/>
      <c r="G766" s="193"/>
      <c r="H766" s="191"/>
      <c r="I766" s="193"/>
      <c r="J766" s="193"/>
      <c r="K766" s="193"/>
      <c r="L766" s="193"/>
      <c r="M766" s="193"/>
      <c r="N766" s="193"/>
      <c r="O766" s="193"/>
      <c r="P766" s="193"/>
      <c r="Q766" s="193"/>
      <c r="R766" s="193"/>
      <c r="S766" s="193"/>
      <c r="T766" s="193"/>
      <c r="U766" s="193"/>
      <c r="V766" s="193"/>
      <c r="W766" s="193"/>
      <c r="X766" s="193"/>
      <c r="Y766" s="193"/>
    </row>
    <row r="767">
      <c r="A767" s="190"/>
      <c r="B767" s="243" t="s">
        <v>274</v>
      </c>
      <c r="C767" s="244" t="s">
        <v>236</v>
      </c>
      <c r="D767" s="190" t="s">
        <v>4</v>
      </c>
      <c r="E767" s="190" t="s">
        <v>20</v>
      </c>
      <c r="F767" s="191"/>
      <c r="G767" s="193"/>
      <c r="H767" s="191"/>
      <c r="I767" s="193"/>
      <c r="J767" s="193"/>
      <c r="K767" s="193"/>
      <c r="L767" s="193"/>
      <c r="M767" s="193"/>
      <c r="N767" s="193"/>
      <c r="O767" s="193"/>
      <c r="P767" s="193"/>
      <c r="Q767" s="193"/>
      <c r="R767" s="193"/>
      <c r="S767" s="193"/>
      <c r="T767" s="193"/>
      <c r="U767" s="193"/>
      <c r="V767" s="193"/>
      <c r="W767" s="193"/>
      <c r="X767" s="193"/>
      <c r="Y767" s="193"/>
    </row>
    <row r="768">
      <c r="A768" s="190"/>
      <c r="B768" s="243" t="s">
        <v>274</v>
      </c>
      <c r="C768" s="244" t="s">
        <v>236</v>
      </c>
      <c r="D768" s="190" t="s">
        <v>7</v>
      </c>
      <c r="E768" s="190" t="s">
        <v>21</v>
      </c>
      <c r="F768" s="191"/>
      <c r="G768" s="193"/>
      <c r="H768" s="191"/>
      <c r="I768" s="193"/>
      <c r="J768" s="193"/>
      <c r="K768" s="193"/>
      <c r="L768" s="193"/>
      <c r="M768" s="193"/>
      <c r="N768" s="193"/>
      <c r="O768" s="193"/>
      <c r="P768" s="193"/>
      <c r="Q768" s="193"/>
      <c r="R768" s="193"/>
      <c r="S768" s="193"/>
      <c r="T768" s="193"/>
      <c r="U768" s="193"/>
      <c r="V768" s="193"/>
      <c r="W768" s="193"/>
      <c r="X768" s="193"/>
      <c r="Y768" s="193"/>
    </row>
    <row r="769">
      <c r="A769" s="190"/>
      <c r="B769" s="243" t="s">
        <v>274</v>
      </c>
      <c r="C769" s="244" t="s">
        <v>236</v>
      </c>
      <c r="D769" s="190" t="s">
        <v>7</v>
      </c>
      <c r="E769" s="190" t="s">
        <v>161</v>
      </c>
      <c r="F769" s="191"/>
      <c r="G769" s="193"/>
      <c r="H769" s="191"/>
      <c r="I769" s="193"/>
      <c r="J769" s="193"/>
      <c r="K769" s="193"/>
      <c r="L769" s="193"/>
      <c r="M769" s="193"/>
      <c r="N769" s="193"/>
      <c r="O769" s="193"/>
      <c r="P769" s="193"/>
      <c r="Q769" s="193"/>
      <c r="R769" s="193"/>
      <c r="S769" s="193"/>
      <c r="T769" s="193"/>
      <c r="U769" s="193"/>
      <c r="V769" s="193"/>
      <c r="W769" s="193"/>
      <c r="X769" s="193"/>
      <c r="Y769" s="193"/>
    </row>
    <row r="770">
      <c r="A770" s="190"/>
      <c r="B770" s="243" t="s">
        <v>274</v>
      </c>
      <c r="C770" s="244" t="s">
        <v>236</v>
      </c>
      <c r="D770" s="190" t="s">
        <v>7</v>
      </c>
      <c r="E770" s="190" t="s">
        <v>162</v>
      </c>
      <c r="F770" s="191">
        <v>1910.0</v>
      </c>
      <c r="G770" s="193"/>
      <c r="H770" s="191"/>
      <c r="I770" s="193"/>
      <c r="J770" s="193"/>
      <c r="K770" s="193"/>
      <c r="L770" s="193"/>
      <c r="M770" s="193"/>
      <c r="N770" s="193"/>
      <c r="O770" s="193"/>
      <c r="P770" s="193"/>
      <c r="Q770" s="193"/>
      <c r="R770" s="193"/>
      <c r="S770" s="193"/>
      <c r="T770" s="193"/>
      <c r="U770" s="193"/>
      <c r="V770" s="193"/>
      <c r="W770" s="193"/>
      <c r="X770" s="193"/>
      <c r="Y770" s="193"/>
    </row>
    <row r="771">
      <c r="A771" s="190"/>
      <c r="B771" s="243" t="s">
        <v>274</v>
      </c>
      <c r="C771" s="244" t="s">
        <v>236</v>
      </c>
      <c r="D771" s="190" t="s">
        <v>7</v>
      </c>
      <c r="E771" s="190" t="s">
        <v>163</v>
      </c>
      <c r="F771" s="191">
        <v>2300.0</v>
      </c>
      <c r="G771" s="193"/>
      <c r="H771" s="191"/>
      <c r="I771" s="193"/>
      <c r="J771" s="193"/>
      <c r="K771" s="193"/>
      <c r="L771" s="193"/>
      <c r="M771" s="193"/>
      <c r="N771" s="193"/>
      <c r="O771" s="193"/>
      <c r="P771" s="193"/>
      <c r="Q771" s="193"/>
      <c r="R771" s="193"/>
      <c r="S771" s="193"/>
      <c r="T771" s="193"/>
      <c r="U771" s="193"/>
      <c r="V771" s="193"/>
      <c r="W771" s="193"/>
      <c r="X771" s="193"/>
      <c r="Y771" s="193"/>
    </row>
    <row r="772">
      <c r="A772" s="190"/>
      <c r="B772" s="243" t="s">
        <v>274</v>
      </c>
      <c r="C772" s="244" t="s">
        <v>236</v>
      </c>
      <c r="D772" s="190" t="s">
        <v>7</v>
      </c>
      <c r="E772" s="190" t="s">
        <v>164</v>
      </c>
      <c r="F772" s="191">
        <v>3060.0</v>
      </c>
      <c r="G772" s="193"/>
      <c r="H772" s="191"/>
      <c r="I772" s="193"/>
      <c r="J772" s="193"/>
      <c r="K772" s="193"/>
      <c r="L772" s="193"/>
      <c r="M772" s="193"/>
      <c r="N772" s="193"/>
      <c r="O772" s="193"/>
      <c r="P772" s="193"/>
      <c r="Q772" s="193"/>
      <c r="R772" s="193"/>
      <c r="S772" s="193"/>
      <c r="T772" s="193"/>
      <c r="U772" s="193"/>
      <c r="V772" s="193"/>
      <c r="W772" s="193"/>
      <c r="X772" s="193"/>
      <c r="Y772" s="193"/>
    </row>
    <row r="773">
      <c r="A773" s="190"/>
      <c r="B773" s="243" t="s">
        <v>274</v>
      </c>
      <c r="C773" s="244" t="s">
        <v>236</v>
      </c>
      <c r="D773" s="190" t="s">
        <v>7</v>
      </c>
      <c r="E773" s="190" t="s">
        <v>165</v>
      </c>
      <c r="F773" s="191">
        <v>3540.0</v>
      </c>
      <c r="G773" s="193"/>
      <c r="H773" s="191"/>
      <c r="I773" s="193"/>
      <c r="J773" s="193"/>
      <c r="K773" s="193"/>
      <c r="L773" s="193"/>
      <c r="M773" s="193"/>
      <c r="N773" s="193"/>
      <c r="O773" s="193"/>
      <c r="P773" s="193"/>
      <c r="Q773" s="193"/>
      <c r="R773" s="193"/>
      <c r="S773" s="193"/>
      <c r="T773" s="193"/>
      <c r="U773" s="193"/>
      <c r="V773" s="193"/>
      <c r="W773" s="193"/>
      <c r="X773" s="193"/>
      <c r="Y773" s="193"/>
    </row>
    <row r="774">
      <c r="A774" s="190"/>
      <c r="B774" s="243" t="s">
        <v>274</v>
      </c>
      <c r="C774" s="244" t="s">
        <v>236</v>
      </c>
      <c r="D774" s="190" t="s">
        <v>7</v>
      </c>
      <c r="E774" s="190" t="s">
        <v>166</v>
      </c>
      <c r="F774" s="191">
        <v>1330.0</v>
      </c>
      <c r="G774" s="193"/>
      <c r="H774" s="191"/>
      <c r="I774" s="193"/>
      <c r="J774" s="193"/>
      <c r="K774" s="193"/>
      <c r="L774" s="193"/>
      <c r="M774" s="193"/>
      <c r="N774" s="193"/>
      <c r="O774" s="193"/>
      <c r="P774" s="193"/>
      <c r="Q774" s="193"/>
      <c r="R774" s="193"/>
      <c r="S774" s="193"/>
      <c r="T774" s="193"/>
      <c r="U774" s="193"/>
      <c r="V774" s="193"/>
      <c r="W774" s="193"/>
      <c r="X774" s="193"/>
      <c r="Y774" s="193"/>
    </row>
    <row r="775">
      <c r="A775" s="190"/>
      <c r="B775" s="243" t="s">
        <v>274</v>
      </c>
      <c r="C775" s="244" t="s">
        <v>236</v>
      </c>
      <c r="D775" s="190" t="s">
        <v>7</v>
      </c>
      <c r="E775" s="190" t="s">
        <v>167</v>
      </c>
      <c r="F775" s="191"/>
      <c r="G775" s="193"/>
      <c r="H775" s="191"/>
      <c r="I775" s="193"/>
      <c r="J775" s="193"/>
      <c r="K775" s="193"/>
      <c r="L775" s="193"/>
      <c r="M775" s="193"/>
      <c r="N775" s="193"/>
      <c r="O775" s="193"/>
      <c r="P775" s="193"/>
      <c r="Q775" s="193"/>
      <c r="R775" s="193"/>
      <c r="S775" s="193"/>
      <c r="T775" s="193"/>
      <c r="U775" s="193"/>
      <c r="V775" s="193"/>
      <c r="W775" s="193"/>
      <c r="X775" s="193"/>
      <c r="Y775" s="193"/>
    </row>
    <row r="776">
      <c r="A776" s="190"/>
      <c r="B776" s="243" t="s">
        <v>274</v>
      </c>
      <c r="C776" s="244" t="s">
        <v>236</v>
      </c>
      <c r="D776" s="190" t="s">
        <v>7</v>
      </c>
      <c r="E776" s="190" t="s">
        <v>20</v>
      </c>
      <c r="F776" s="191"/>
      <c r="G776" s="193"/>
      <c r="H776" s="191"/>
      <c r="I776" s="193"/>
      <c r="J776" s="193"/>
      <c r="K776" s="193"/>
      <c r="L776" s="193"/>
      <c r="M776" s="193"/>
      <c r="N776" s="193"/>
      <c r="O776" s="193"/>
      <c r="P776" s="193"/>
      <c r="Q776" s="193"/>
      <c r="R776" s="193"/>
      <c r="S776" s="193"/>
      <c r="T776" s="193"/>
      <c r="U776" s="193"/>
      <c r="V776" s="193"/>
      <c r="W776" s="193"/>
      <c r="X776" s="193"/>
      <c r="Y776" s="193"/>
    </row>
    <row r="777">
      <c r="A777" s="243">
        <v>177.0</v>
      </c>
      <c r="B777" s="243" t="s">
        <v>384</v>
      </c>
      <c r="C777" s="244" t="s">
        <v>385</v>
      </c>
      <c r="D777" s="243" t="s">
        <v>4</v>
      </c>
      <c r="E777" s="190" t="s">
        <v>21</v>
      </c>
      <c r="F777" s="192">
        <v>120.0</v>
      </c>
      <c r="G777" s="193"/>
      <c r="H777" s="191">
        <v>120.0</v>
      </c>
      <c r="I777" s="193"/>
      <c r="J777" s="193"/>
      <c r="K777" s="193"/>
      <c r="L777" s="193"/>
      <c r="M777" s="193"/>
      <c r="N777" s="193"/>
      <c r="O777" s="193"/>
      <c r="P777" s="193"/>
      <c r="Q777" s="193"/>
      <c r="R777" s="193"/>
      <c r="S777" s="193"/>
      <c r="T777" s="193"/>
      <c r="U777" s="193"/>
      <c r="V777" s="193"/>
      <c r="W777" s="193"/>
      <c r="X777" s="193"/>
      <c r="Y777" s="193"/>
    </row>
    <row r="778">
      <c r="A778" s="190"/>
      <c r="B778" s="243" t="s">
        <v>384</v>
      </c>
      <c r="C778" s="244" t="s">
        <v>385</v>
      </c>
      <c r="D778" s="190" t="s">
        <v>4</v>
      </c>
      <c r="E778" s="190" t="s">
        <v>13</v>
      </c>
      <c r="F778" s="191"/>
      <c r="G778" s="193"/>
      <c r="H778" s="191"/>
      <c r="I778" s="193"/>
      <c r="J778" s="193"/>
      <c r="K778" s="193"/>
      <c r="L778" s="193"/>
      <c r="M778" s="193"/>
      <c r="N778" s="193"/>
      <c r="O778" s="193"/>
      <c r="P778" s="193"/>
      <c r="Q778" s="193"/>
      <c r="R778" s="193"/>
      <c r="S778" s="193"/>
      <c r="T778" s="193"/>
      <c r="U778" s="193"/>
      <c r="V778" s="193"/>
      <c r="W778" s="193"/>
      <c r="X778" s="193"/>
      <c r="Y778" s="193"/>
    </row>
    <row r="779">
      <c r="A779" s="190"/>
      <c r="B779" s="243" t="s">
        <v>384</v>
      </c>
      <c r="C779" s="244" t="s">
        <v>385</v>
      </c>
      <c r="D779" s="190" t="s">
        <v>4</v>
      </c>
      <c r="E779" s="190" t="s">
        <v>14</v>
      </c>
      <c r="F779" s="191"/>
      <c r="G779" s="193"/>
      <c r="H779" s="191"/>
      <c r="I779" s="193"/>
      <c r="J779" s="193"/>
      <c r="K779" s="193"/>
      <c r="L779" s="193"/>
      <c r="M779" s="193"/>
      <c r="N779" s="193"/>
      <c r="O779" s="193"/>
      <c r="P779" s="193"/>
      <c r="Q779" s="193"/>
      <c r="R779" s="193"/>
      <c r="S779" s="193"/>
      <c r="T779" s="193"/>
      <c r="U779" s="193"/>
      <c r="V779" s="193"/>
      <c r="W779" s="193"/>
      <c r="X779" s="193"/>
      <c r="Y779" s="193"/>
    </row>
    <row r="780">
      <c r="A780" s="190"/>
      <c r="B780" s="243" t="s">
        <v>384</v>
      </c>
      <c r="C780" s="244" t="s">
        <v>385</v>
      </c>
      <c r="D780" s="190" t="s">
        <v>4</v>
      </c>
      <c r="E780" s="190" t="s">
        <v>15</v>
      </c>
      <c r="F780" s="191"/>
      <c r="G780" s="193"/>
      <c r="H780" s="191"/>
      <c r="I780" s="193"/>
      <c r="J780" s="193"/>
      <c r="K780" s="193"/>
      <c r="L780" s="193"/>
      <c r="M780" s="193"/>
      <c r="N780" s="193"/>
      <c r="O780" s="193"/>
      <c r="P780" s="193"/>
      <c r="Q780" s="193"/>
      <c r="R780" s="193"/>
      <c r="S780" s="193"/>
      <c r="T780" s="193"/>
      <c r="U780" s="193"/>
      <c r="V780" s="193"/>
      <c r="W780" s="193"/>
      <c r="X780" s="193"/>
      <c r="Y780" s="193"/>
    </row>
    <row r="781">
      <c r="A781" s="190"/>
      <c r="B781" s="243" t="s">
        <v>384</v>
      </c>
      <c r="C781" s="244" t="s">
        <v>385</v>
      </c>
      <c r="D781" s="190" t="s">
        <v>4</v>
      </c>
      <c r="E781" s="190" t="s">
        <v>16</v>
      </c>
      <c r="F781" s="191"/>
      <c r="G781" s="193"/>
      <c r="H781" s="191"/>
      <c r="I781" s="193"/>
      <c r="J781" s="193"/>
      <c r="K781" s="193"/>
      <c r="L781" s="193"/>
      <c r="M781" s="193"/>
      <c r="N781" s="193"/>
      <c r="O781" s="193"/>
      <c r="P781" s="193"/>
      <c r="Q781" s="193"/>
      <c r="R781" s="193"/>
      <c r="S781" s="193"/>
      <c r="T781" s="193"/>
      <c r="U781" s="193"/>
      <c r="V781" s="193"/>
      <c r="W781" s="193"/>
      <c r="X781" s="193"/>
      <c r="Y781" s="193"/>
    </row>
    <row r="782">
      <c r="A782" s="190"/>
      <c r="B782" s="243" t="s">
        <v>384</v>
      </c>
      <c r="C782" s="244" t="s">
        <v>385</v>
      </c>
      <c r="D782" s="190" t="s">
        <v>4</v>
      </c>
      <c r="E782" s="190" t="s">
        <v>17</v>
      </c>
      <c r="F782" s="191"/>
      <c r="G782" s="193"/>
      <c r="H782" s="191"/>
      <c r="I782" s="193"/>
      <c r="J782" s="193"/>
      <c r="K782" s="193"/>
      <c r="L782" s="193"/>
      <c r="M782" s="193"/>
      <c r="N782" s="193"/>
      <c r="O782" s="193"/>
      <c r="P782" s="193"/>
      <c r="Q782" s="193"/>
      <c r="R782" s="193"/>
      <c r="S782" s="193"/>
      <c r="T782" s="193"/>
      <c r="U782" s="193"/>
      <c r="V782" s="193"/>
      <c r="W782" s="193"/>
      <c r="X782" s="193"/>
      <c r="Y782" s="193"/>
    </row>
    <row r="783">
      <c r="A783" s="190"/>
      <c r="B783" s="243" t="s">
        <v>384</v>
      </c>
      <c r="C783" s="244" t="s">
        <v>385</v>
      </c>
      <c r="D783" s="190" t="s">
        <v>4</v>
      </c>
      <c r="E783" s="190" t="s">
        <v>18</v>
      </c>
      <c r="F783" s="191"/>
      <c r="G783" s="193"/>
      <c r="H783" s="191"/>
      <c r="I783" s="193"/>
      <c r="J783" s="193"/>
      <c r="K783" s="193"/>
      <c r="L783" s="193"/>
      <c r="M783" s="193"/>
      <c r="N783" s="193"/>
      <c r="O783" s="193"/>
      <c r="P783" s="193"/>
      <c r="Q783" s="193"/>
      <c r="R783" s="193"/>
      <c r="S783" s="193"/>
      <c r="T783" s="193"/>
      <c r="U783" s="193"/>
      <c r="V783" s="193"/>
      <c r="W783" s="193"/>
      <c r="X783" s="193"/>
      <c r="Y783" s="193"/>
    </row>
    <row r="784">
      <c r="A784" s="190"/>
      <c r="B784" s="243" t="s">
        <v>384</v>
      </c>
      <c r="C784" s="244" t="s">
        <v>385</v>
      </c>
      <c r="D784" s="190" t="s">
        <v>4</v>
      </c>
      <c r="E784" s="190" t="s">
        <v>19</v>
      </c>
      <c r="F784" s="191"/>
      <c r="G784" s="193"/>
      <c r="H784" s="191"/>
      <c r="I784" s="193"/>
      <c r="J784" s="193"/>
      <c r="K784" s="193"/>
      <c r="L784" s="193"/>
      <c r="M784" s="193"/>
      <c r="N784" s="193"/>
      <c r="O784" s="193"/>
      <c r="P784" s="193"/>
      <c r="Q784" s="193"/>
      <c r="R784" s="193"/>
      <c r="S784" s="193"/>
      <c r="T784" s="193"/>
      <c r="U784" s="193"/>
      <c r="V784" s="193"/>
      <c r="W784" s="193"/>
      <c r="X784" s="193"/>
      <c r="Y784" s="193"/>
    </row>
    <row r="785">
      <c r="A785" s="190"/>
      <c r="B785" s="243" t="s">
        <v>384</v>
      </c>
      <c r="C785" s="244" t="s">
        <v>385</v>
      </c>
      <c r="D785" s="190" t="s">
        <v>4</v>
      </c>
      <c r="E785" s="190" t="s">
        <v>20</v>
      </c>
      <c r="F785" s="191"/>
      <c r="G785" s="193"/>
      <c r="H785" s="191"/>
      <c r="I785" s="193"/>
      <c r="J785" s="193"/>
      <c r="K785" s="193"/>
      <c r="L785" s="193"/>
      <c r="M785" s="193"/>
      <c r="N785" s="193"/>
      <c r="O785" s="193"/>
      <c r="P785" s="193"/>
      <c r="Q785" s="193"/>
      <c r="R785" s="193"/>
      <c r="S785" s="193"/>
      <c r="T785" s="193"/>
      <c r="U785" s="193"/>
      <c r="V785" s="193"/>
      <c r="W785" s="193"/>
      <c r="X785" s="193"/>
      <c r="Y785" s="193"/>
    </row>
    <row r="786">
      <c r="A786" s="190"/>
      <c r="B786" s="243" t="s">
        <v>384</v>
      </c>
      <c r="C786" s="244" t="s">
        <v>385</v>
      </c>
      <c r="D786" s="190" t="s">
        <v>7</v>
      </c>
      <c r="E786" s="190" t="s">
        <v>21</v>
      </c>
      <c r="F786" s="191"/>
      <c r="G786" s="193"/>
      <c r="H786" s="191"/>
      <c r="I786" s="193"/>
      <c r="J786" s="193"/>
      <c r="K786" s="193"/>
      <c r="L786" s="193"/>
      <c r="M786" s="193"/>
      <c r="N786" s="193"/>
      <c r="O786" s="193"/>
      <c r="P786" s="193"/>
      <c r="Q786" s="193"/>
      <c r="R786" s="193"/>
      <c r="S786" s="193"/>
      <c r="T786" s="193"/>
      <c r="U786" s="193"/>
      <c r="V786" s="193"/>
      <c r="W786" s="193"/>
      <c r="X786" s="193"/>
      <c r="Y786" s="193"/>
    </row>
    <row r="787">
      <c r="A787" s="190"/>
      <c r="B787" s="243" t="s">
        <v>384</v>
      </c>
      <c r="C787" s="244" t="s">
        <v>385</v>
      </c>
      <c r="D787" s="190" t="s">
        <v>7</v>
      </c>
      <c r="E787" s="190" t="s">
        <v>161</v>
      </c>
      <c r="F787" s="191"/>
      <c r="G787" s="193"/>
      <c r="H787" s="191"/>
      <c r="I787" s="193"/>
      <c r="J787" s="193"/>
      <c r="K787" s="193"/>
      <c r="L787" s="193"/>
      <c r="M787" s="193"/>
      <c r="N787" s="193"/>
      <c r="O787" s="193"/>
      <c r="P787" s="193"/>
      <c r="Q787" s="193"/>
      <c r="R787" s="193"/>
      <c r="S787" s="193"/>
      <c r="T787" s="193"/>
      <c r="U787" s="193"/>
      <c r="V787" s="193"/>
      <c r="W787" s="193"/>
      <c r="X787" s="193"/>
      <c r="Y787" s="193"/>
    </row>
    <row r="788">
      <c r="A788" s="190"/>
      <c r="B788" s="243" t="s">
        <v>384</v>
      </c>
      <c r="C788" s="244" t="s">
        <v>385</v>
      </c>
      <c r="D788" s="190" t="s">
        <v>7</v>
      </c>
      <c r="E788" s="190" t="s">
        <v>162</v>
      </c>
      <c r="F788" s="191"/>
      <c r="G788" s="193"/>
      <c r="H788" s="191"/>
      <c r="I788" s="193"/>
      <c r="J788" s="193"/>
      <c r="K788" s="193"/>
      <c r="L788" s="193"/>
      <c r="M788" s="193"/>
      <c r="N788" s="193"/>
      <c r="O788" s="193"/>
      <c r="P788" s="193"/>
      <c r="Q788" s="193"/>
      <c r="R788" s="193"/>
      <c r="S788" s="193"/>
      <c r="T788" s="193"/>
      <c r="U788" s="193"/>
      <c r="V788" s="193"/>
      <c r="W788" s="193"/>
      <c r="X788" s="193"/>
      <c r="Y788" s="193"/>
    </row>
    <row r="789">
      <c r="A789" s="190"/>
      <c r="B789" s="243" t="s">
        <v>384</v>
      </c>
      <c r="C789" s="244" t="s">
        <v>385</v>
      </c>
      <c r="D789" s="190" t="s">
        <v>7</v>
      </c>
      <c r="E789" s="190" t="s">
        <v>163</v>
      </c>
      <c r="F789" s="191"/>
      <c r="G789" s="193"/>
      <c r="H789" s="191"/>
      <c r="I789" s="193"/>
      <c r="J789" s="193"/>
      <c r="K789" s="193"/>
      <c r="L789" s="193"/>
      <c r="M789" s="193"/>
      <c r="N789" s="193"/>
      <c r="O789" s="193"/>
      <c r="P789" s="193"/>
      <c r="Q789" s="193"/>
      <c r="R789" s="193"/>
      <c r="S789" s="193"/>
      <c r="T789" s="193"/>
      <c r="U789" s="193"/>
      <c r="V789" s="193"/>
      <c r="W789" s="193"/>
      <c r="X789" s="193"/>
      <c r="Y789" s="193"/>
    </row>
    <row r="790">
      <c r="A790" s="190"/>
      <c r="B790" s="243" t="s">
        <v>384</v>
      </c>
      <c r="C790" s="244" t="s">
        <v>385</v>
      </c>
      <c r="D790" s="190" t="s">
        <v>7</v>
      </c>
      <c r="E790" s="190" t="s">
        <v>164</v>
      </c>
      <c r="F790" s="191"/>
      <c r="G790" s="193"/>
      <c r="H790" s="191"/>
      <c r="I790" s="193"/>
      <c r="J790" s="193"/>
      <c r="K790" s="193"/>
      <c r="L790" s="193"/>
      <c r="M790" s="193"/>
      <c r="N790" s="193"/>
      <c r="O790" s="193"/>
      <c r="P790" s="193"/>
      <c r="Q790" s="193"/>
      <c r="R790" s="193"/>
      <c r="S790" s="193"/>
      <c r="T790" s="193"/>
      <c r="U790" s="193"/>
      <c r="V790" s="193"/>
      <c r="W790" s="193"/>
      <c r="X790" s="193"/>
      <c r="Y790" s="193"/>
    </row>
    <row r="791">
      <c r="A791" s="190"/>
      <c r="B791" s="243" t="s">
        <v>384</v>
      </c>
      <c r="C791" s="244" t="s">
        <v>385</v>
      </c>
      <c r="D791" s="190" t="s">
        <v>7</v>
      </c>
      <c r="E791" s="190" t="s">
        <v>165</v>
      </c>
      <c r="F791" s="191"/>
      <c r="G791" s="193"/>
      <c r="H791" s="191"/>
      <c r="I791" s="193"/>
      <c r="J791" s="193"/>
      <c r="K791" s="193"/>
      <c r="L791" s="193"/>
      <c r="M791" s="193"/>
      <c r="N791" s="193"/>
      <c r="O791" s="193"/>
      <c r="P791" s="193"/>
      <c r="Q791" s="193"/>
      <c r="R791" s="193"/>
      <c r="S791" s="193"/>
      <c r="T791" s="193"/>
      <c r="U791" s="193"/>
      <c r="V791" s="193"/>
      <c r="W791" s="193"/>
      <c r="X791" s="193"/>
      <c r="Y791" s="193"/>
    </row>
    <row r="792">
      <c r="A792" s="190"/>
      <c r="B792" s="243" t="s">
        <v>384</v>
      </c>
      <c r="C792" s="244" t="s">
        <v>385</v>
      </c>
      <c r="D792" s="190" t="s">
        <v>7</v>
      </c>
      <c r="E792" s="190" t="s">
        <v>166</v>
      </c>
      <c r="F792" s="191"/>
      <c r="G792" s="193"/>
      <c r="H792" s="191"/>
      <c r="I792" s="193"/>
      <c r="J792" s="193"/>
      <c r="K792" s="193"/>
      <c r="L792" s="193"/>
      <c r="M792" s="193"/>
      <c r="N792" s="193"/>
      <c r="O792" s="193"/>
      <c r="P792" s="193"/>
      <c r="Q792" s="193"/>
      <c r="R792" s="193"/>
      <c r="S792" s="193"/>
      <c r="T792" s="193"/>
      <c r="U792" s="193"/>
      <c r="V792" s="193"/>
      <c r="W792" s="193"/>
      <c r="X792" s="193"/>
      <c r="Y792" s="193"/>
    </row>
    <row r="793">
      <c r="A793" s="190"/>
      <c r="B793" s="243" t="s">
        <v>384</v>
      </c>
      <c r="C793" s="244" t="s">
        <v>385</v>
      </c>
      <c r="D793" s="190" t="s">
        <v>7</v>
      </c>
      <c r="E793" s="190" t="s">
        <v>167</v>
      </c>
      <c r="F793" s="191"/>
      <c r="G793" s="193"/>
      <c r="H793" s="191"/>
      <c r="I793" s="193"/>
      <c r="J793" s="193"/>
      <c r="K793" s="193"/>
      <c r="L793" s="193"/>
      <c r="M793" s="193"/>
      <c r="N793" s="193"/>
      <c r="O793" s="193"/>
      <c r="P793" s="193"/>
      <c r="Q793" s="193"/>
      <c r="R793" s="193"/>
      <c r="S793" s="193"/>
      <c r="T793" s="193"/>
      <c r="U793" s="193"/>
      <c r="V793" s="193"/>
      <c r="W793" s="193"/>
      <c r="X793" s="193"/>
      <c r="Y793" s="193"/>
    </row>
    <row r="794">
      <c r="A794" s="190"/>
      <c r="B794" s="243" t="s">
        <v>384</v>
      </c>
      <c r="C794" s="244" t="s">
        <v>385</v>
      </c>
      <c r="D794" s="190" t="s">
        <v>7</v>
      </c>
      <c r="E794" s="190" t="s">
        <v>20</v>
      </c>
      <c r="F794" s="191"/>
      <c r="G794" s="193"/>
      <c r="H794" s="191"/>
      <c r="I794" s="193"/>
      <c r="J794" s="193"/>
      <c r="K794" s="193"/>
      <c r="L794" s="193"/>
      <c r="M794" s="193"/>
      <c r="N794" s="193"/>
      <c r="O794" s="193"/>
      <c r="P794" s="193"/>
      <c r="Q794" s="193"/>
      <c r="R794" s="193"/>
      <c r="S794" s="193"/>
      <c r="T794" s="193"/>
      <c r="U794" s="193"/>
      <c r="V794" s="193"/>
      <c r="W794" s="193"/>
      <c r="X794" s="193"/>
      <c r="Y794" s="193"/>
    </row>
    <row r="795">
      <c r="A795" s="243">
        <v>178.0</v>
      </c>
      <c r="B795" s="243" t="s">
        <v>386</v>
      </c>
      <c r="C795" s="244" t="s">
        <v>385</v>
      </c>
      <c r="D795" s="243" t="s">
        <v>4</v>
      </c>
      <c r="E795" s="190" t="s">
        <v>21</v>
      </c>
      <c r="F795" s="192">
        <v>64.0</v>
      </c>
      <c r="G795" s="193"/>
      <c r="H795" s="191">
        <v>64.0</v>
      </c>
      <c r="I795" s="193"/>
      <c r="J795" s="193"/>
      <c r="K795" s="193"/>
      <c r="L795" s="193"/>
      <c r="M795" s="193"/>
      <c r="N795" s="193"/>
      <c r="O795" s="193"/>
      <c r="P795" s="193"/>
      <c r="Q795" s="193"/>
      <c r="R795" s="193"/>
      <c r="S795" s="193"/>
      <c r="T795" s="193"/>
      <c r="U795" s="193"/>
      <c r="V795" s="193"/>
      <c r="W795" s="193"/>
      <c r="X795" s="193"/>
      <c r="Y795" s="193"/>
    </row>
    <row r="796">
      <c r="A796" s="190"/>
      <c r="B796" s="243" t="s">
        <v>386</v>
      </c>
      <c r="C796" s="244" t="s">
        <v>385</v>
      </c>
      <c r="D796" s="190" t="s">
        <v>4</v>
      </c>
      <c r="E796" s="190" t="s">
        <v>13</v>
      </c>
      <c r="F796" s="191"/>
      <c r="G796" s="193"/>
      <c r="H796" s="191"/>
      <c r="I796" s="193"/>
      <c r="J796" s="193"/>
      <c r="K796" s="193"/>
      <c r="L796" s="193"/>
      <c r="M796" s="193"/>
      <c r="N796" s="193"/>
      <c r="O796" s="193"/>
      <c r="P796" s="193"/>
      <c r="Q796" s="193"/>
      <c r="R796" s="193"/>
      <c r="S796" s="193"/>
      <c r="T796" s="193"/>
      <c r="U796" s="193"/>
      <c r="V796" s="193"/>
      <c r="W796" s="193"/>
      <c r="X796" s="193"/>
      <c r="Y796" s="193"/>
    </row>
    <row r="797">
      <c r="A797" s="190"/>
      <c r="B797" s="243" t="s">
        <v>386</v>
      </c>
      <c r="C797" s="244" t="s">
        <v>385</v>
      </c>
      <c r="D797" s="190" t="s">
        <v>4</v>
      </c>
      <c r="E797" s="190" t="s">
        <v>14</v>
      </c>
      <c r="F797" s="191"/>
      <c r="G797" s="193"/>
      <c r="H797" s="191"/>
      <c r="I797" s="193"/>
      <c r="J797" s="193"/>
      <c r="K797" s="193"/>
      <c r="L797" s="193"/>
      <c r="M797" s="193"/>
      <c r="N797" s="193"/>
      <c r="O797" s="193"/>
      <c r="P797" s="193"/>
      <c r="Q797" s="193"/>
      <c r="R797" s="193"/>
      <c r="S797" s="193"/>
      <c r="T797" s="193"/>
      <c r="U797" s="193"/>
      <c r="V797" s="193"/>
      <c r="W797" s="193"/>
      <c r="X797" s="193"/>
      <c r="Y797" s="193"/>
    </row>
    <row r="798">
      <c r="A798" s="190"/>
      <c r="B798" s="243" t="s">
        <v>386</v>
      </c>
      <c r="C798" s="244" t="s">
        <v>385</v>
      </c>
      <c r="D798" s="190" t="s">
        <v>4</v>
      </c>
      <c r="E798" s="190" t="s">
        <v>15</v>
      </c>
      <c r="F798" s="191"/>
      <c r="G798" s="193"/>
      <c r="H798" s="191"/>
      <c r="I798" s="193"/>
      <c r="J798" s="193"/>
      <c r="K798" s="193"/>
      <c r="L798" s="193"/>
      <c r="M798" s="193"/>
      <c r="N798" s="193"/>
      <c r="O798" s="193"/>
      <c r="P798" s="193"/>
      <c r="Q798" s="193"/>
      <c r="R798" s="193"/>
      <c r="S798" s="193"/>
      <c r="T798" s="193"/>
      <c r="U798" s="193"/>
      <c r="V798" s="193"/>
      <c r="W798" s="193"/>
      <c r="X798" s="193"/>
      <c r="Y798" s="193"/>
    </row>
    <row r="799">
      <c r="A799" s="190"/>
      <c r="B799" s="243" t="s">
        <v>386</v>
      </c>
      <c r="C799" s="244" t="s">
        <v>385</v>
      </c>
      <c r="D799" s="190" t="s">
        <v>4</v>
      </c>
      <c r="E799" s="190" t="s">
        <v>16</v>
      </c>
      <c r="F799" s="191"/>
      <c r="G799" s="193"/>
      <c r="H799" s="191"/>
      <c r="I799" s="193"/>
      <c r="J799" s="193"/>
      <c r="K799" s="193"/>
      <c r="L799" s="193"/>
      <c r="M799" s="193"/>
      <c r="N799" s="193"/>
      <c r="O799" s="193"/>
      <c r="P799" s="193"/>
      <c r="Q799" s="193"/>
      <c r="R799" s="193"/>
      <c r="S799" s="193"/>
      <c r="T799" s="193"/>
      <c r="U799" s="193"/>
      <c r="V799" s="193"/>
      <c r="W799" s="193"/>
      <c r="X799" s="193"/>
      <c r="Y799" s="193"/>
    </row>
    <row r="800">
      <c r="A800" s="190"/>
      <c r="B800" s="243" t="s">
        <v>386</v>
      </c>
      <c r="C800" s="244" t="s">
        <v>385</v>
      </c>
      <c r="D800" s="190" t="s">
        <v>4</v>
      </c>
      <c r="E800" s="190" t="s">
        <v>17</v>
      </c>
      <c r="F800" s="191"/>
      <c r="G800" s="193"/>
      <c r="H800" s="191"/>
      <c r="I800" s="193"/>
      <c r="J800" s="193"/>
      <c r="K800" s="193"/>
      <c r="L800" s="193"/>
      <c r="M800" s="193"/>
      <c r="N800" s="193"/>
      <c r="O800" s="193"/>
      <c r="P800" s="193"/>
      <c r="Q800" s="193"/>
      <c r="R800" s="193"/>
      <c r="S800" s="193"/>
      <c r="T800" s="193"/>
      <c r="U800" s="193"/>
      <c r="V800" s="193"/>
      <c r="W800" s="193"/>
      <c r="X800" s="193"/>
      <c r="Y800" s="193"/>
    </row>
    <row r="801">
      <c r="A801" s="190"/>
      <c r="B801" s="243" t="s">
        <v>386</v>
      </c>
      <c r="C801" s="244" t="s">
        <v>385</v>
      </c>
      <c r="D801" s="190" t="s">
        <v>4</v>
      </c>
      <c r="E801" s="190" t="s">
        <v>18</v>
      </c>
      <c r="F801" s="191"/>
      <c r="G801" s="193"/>
      <c r="H801" s="191"/>
      <c r="I801" s="193"/>
      <c r="J801" s="193"/>
      <c r="K801" s="193"/>
      <c r="L801" s="193"/>
      <c r="M801" s="193"/>
      <c r="N801" s="193"/>
      <c r="O801" s="193"/>
      <c r="P801" s="193"/>
      <c r="Q801" s="193"/>
      <c r="R801" s="193"/>
      <c r="S801" s="193"/>
      <c r="T801" s="193"/>
      <c r="U801" s="193"/>
      <c r="V801" s="193"/>
      <c r="W801" s="193"/>
      <c r="X801" s="193"/>
      <c r="Y801" s="193"/>
    </row>
    <row r="802">
      <c r="A802" s="190"/>
      <c r="B802" s="243" t="s">
        <v>386</v>
      </c>
      <c r="C802" s="244" t="s">
        <v>385</v>
      </c>
      <c r="D802" s="190" t="s">
        <v>4</v>
      </c>
      <c r="E802" s="190" t="s">
        <v>19</v>
      </c>
      <c r="F802" s="191"/>
      <c r="G802" s="193"/>
      <c r="H802" s="191"/>
      <c r="I802" s="193"/>
      <c r="J802" s="193"/>
      <c r="K802" s="193"/>
      <c r="L802" s="193"/>
      <c r="M802" s="193"/>
      <c r="N802" s="193"/>
      <c r="O802" s="193"/>
      <c r="P802" s="193"/>
      <c r="Q802" s="193"/>
      <c r="R802" s="193"/>
      <c r="S802" s="193"/>
      <c r="T802" s="193"/>
      <c r="U802" s="193"/>
      <c r="V802" s="193"/>
      <c r="W802" s="193"/>
      <c r="X802" s="193"/>
      <c r="Y802" s="193"/>
    </row>
    <row r="803">
      <c r="A803" s="190"/>
      <c r="B803" s="243" t="s">
        <v>386</v>
      </c>
      <c r="C803" s="244" t="s">
        <v>385</v>
      </c>
      <c r="D803" s="190" t="s">
        <v>4</v>
      </c>
      <c r="E803" s="190" t="s">
        <v>20</v>
      </c>
      <c r="F803" s="191"/>
      <c r="G803" s="193"/>
      <c r="H803" s="191"/>
      <c r="I803" s="193"/>
      <c r="J803" s="193"/>
      <c r="K803" s="193"/>
      <c r="L803" s="193"/>
      <c r="M803" s="193"/>
      <c r="N803" s="193"/>
      <c r="O803" s="193"/>
      <c r="P803" s="193"/>
      <c r="Q803" s="193"/>
      <c r="R803" s="193"/>
      <c r="S803" s="193"/>
      <c r="T803" s="193"/>
      <c r="U803" s="193"/>
      <c r="V803" s="193"/>
      <c r="W803" s="193"/>
      <c r="X803" s="193"/>
      <c r="Y803" s="193"/>
    </row>
    <row r="804">
      <c r="A804" s="190"/>
      <c r="B804" s="243" t="s">
        <v>386</v>
      </c>
      <c r="C804" s="244" t="s">
        <v>385</v>
      </c>
      <c r="D804" s="190" t="s">
        <v>7</v>
      </c>
      <c r="E804" s="190" t="s">
        <v>21</v>
      </c>
      <c r="F804" s="191"/>
      <c r="G804" s="193"/>
      <c r="H804" s="191"/>
      <c r="I804" s="193"/>
      <c r="J804" s="193"/>
      <c r="K804" s="193"/>
      <c r="L804" s="193"/>
      <c r="M804" s="193"/>
      <c r="N804" s="193"/>
      <c r="O804" s="193"/>
      <c r="P804" s="193"/>
      <c r="Q804" s="193"/>
      <c r="R804" s="193"/>
      <c r="S804" s="193"/>
      <c r="T804" s="193"/>
      <c r="U804" s="193"/>
      <c r="V804" s="193"/>
      <c r="W804" s="193"/>
      <c r="X804" s="193"/>
      <c r="Y804" s="193"/>
    </row>
    <row r="805">
      <c r="A805" s="190"/>
      <c r="B805" s="243" t="s">
        <v>386</v>
      </c>
      <c r="C805" s="244" t="s">
        <v>385</v>
      </c>
      <c r="D805" s="190" t="s">
        <v>7</v>
      </c>
      <c r="E805" s="190" t="s">
        <v>161</v>
      </c>
      <c r="F805" s="191"/>
      <c r="G805" s="193"/>
      <c r="H805" s="191"/>
      <c r="I805" s="193"/>
      <c r="J805" s="193"/>
      <c r="K805" s="193"/>
      <c r="L805" s="193"/>
      <c r="M805" s="193"/>
      <c r="N805" s="193"/>
      <c r="O805" s="193"/>
      <c r="P805" s="193"/>
      <c r="Q805" s="193"/>
      <c r="R805" s="193"/>
      <c r="S805" s="193"/>
      <c r="T805" s="193"/>
      <c r="U805" s="193"/>
      <c r="V805" s="193"/>
      <c r="W805" s="193"/>
      <c r="X805" s="193"/>
      <c r="Y805" s="193"/>
    </row>
    <row r="806">
      <c r="A806" s="190"/>
      <c r="B806" s="243" t="s">
        <v>386</v>
      </c>
      <c r="C806" s="244" t="s">
        <v>385</v>
      </c>
      <c r="D806" s="190" t="s">
        <v>7</v>
      </c>
      <c r="E806" s="190" t="s">
        <v>162</v>
      </c>
      <c r="F806" s="191"/>
      <c r="G806" s="193"/>
      <c r="H806" s="191"/>
      <c r="I806" s="193"/>
      <c r="J806" s="193"/>
      <c r="K806" s="193"/>
      <c r="L806" s="193"/>
      <c r="M806" s="193"/>
      <c r="N806" s="193"/>
      <c r="O806" s="193"/>
      <c r="P806" s="193"/>
      <c r="Q806" s="193"/>
      <c r="R806" s="193"/>
      <c r="S806" s="193"/>
      <c r="T806" s="193"/>
      <c r="U806" s="193"/>
      <c r="V806" s="193"/>
      <c r="W806" s="193"/>
      <c r="X806" s="193"/>
      <c r="Y806" s="193"/>
    </row>
    <row r="807">
      <c r="A807" s="190"/>
      <c r="B807" s="243" t="s">
        <v>386</v>
      </c>
      <c r="C807" s="244" t="s">
        <v>385</v>
      </c>
      <c r="D807" s="190" t="s">
        <v>7</v>
      </c>
      <c r="E807" s="190" t="s">
        <v>163</v>
      </c>
      <c r="F807" s="191"/>
      <c r="G807" s="193"/>
      <c r="H807" s="191"/>
      <c r="I807" s="193"/>
      <c r="J807" s="193"/>
      <c r="K807" s="193"/>
      <c r="L807" s="193"/>
      <c r="M807" s="193"/>
      <c r="N807" s="193"/>
      <c r="O807" s="193"/>
      <c r="P807" s="193"/>
      <c r="Q807" s="193"/>
      <c r="R807" s="193"/>
      <c r="S807" s="193"/>
      <c r="T807" s="193"/>
      <c r="U807" s="193"/>
      <c r="V807" s="193"/>
      <c r="W807" s="193"/>
      <c r="X807" s="193"/>
      <c r="Y807" s="193"/>
    </row>
    <row r="808">
      <c r="A808" s="190"/>
      <c r="B808" s="243" t="s">
        <v>386</v>
      </c>
      <c r="C808" s="244" t="s">
        <v>385</v>
      </c>
      <c r="D808" s="190" t="s">
        <v>7</v>
      </c>
      <c r="E808" s="190" t="s">
        <v>164</v>
      </c>
      <c r="F808" s="191"/>
      <c r="G808" s="193"/>
      <c r="H808" s="191"/>
      <c r="I808" s="193"/>
      <c r="J808" s="193"/>
      <c r="K808" s="193"/>
      <c r="L808" s="193"/>
      <c r="M808" s="193"/>
      <c r="N808" s="193"/>
      <c r="O808" s="193"/>
      <c r="P808" s="193"/>
      <c r="Q808" s="193"/>
      <c r="R808" s="193"/>
      <c r="S808" s="193"/>
      <c r="T808" s="193"/>
      <c r="U808" s="193"/>
      <c r="V808" s="193"/>
      <c r="W808" s="193"/>
      <c r="X808" s="193"/>
      <c r="Y808" s="193"/>
    </row>
    <row r="809">
      <c r="A809" s="190"/>
      <c r="B809" s="243" t="s">
        <v>386</v>
      </c>
      <c r="C809" s="244" t="s">
        <v>385</v>
      </c>
      <c r="D809" s="190" t="s">
        <v>7</v>
      </c>
      <c r="E809" s="190" t="s">
        <v>165</v>
      </c>
      <c r="F809" s="191"/>
      <c r="G809" s="193"/>
      <c r="H809" s="191"/>
      <c r="I809" s="193"/>
      <c r="J809" s="193"/>
      <c r="K809" s="193"/>
      <c r="L809" s="193"/>
      <c r="M809" s="193"/>
      <c r="N809" s="193"/>
      <c r="O809" s="193"/>
      <c r="P809" s="193"/>
      <c r="Q809" s="193"/>
      <c r="R809" s="193"/>
      <c r="S809" s="193"/>
      <c r="T809" s="193"/>
      <c r="U809" s="193"/>
      <c r="V809" s="193"/>
      <c r="W809" s="193"/>
      <c r="X809" s="193"/>
      <c r="Y809" s="193"/>
    </row>
    <row r="810">
      <c r="A810" s="190"/>
      <c r="B810" s="243" t="s">
        <v>386</v>
      </c>
      <c r="C810" s="244" t="s">
        <v>385</v>
      </c>
      <c r="D810" s="190" t="s">
        <v>7</v>
      </c>
      <c r="E810" s="190" t="s">
        <v>166</v>
      </c>
      <c r="F810" s="191"/>
      <c r="G810" s="193"/>
      <c r="H810" s="191"/>
      <c r="I810" s="193"/>
      <c r="J810" s="193"/>
      <c r="K810" s="193"/>
      <c r="L810" s="193"/>
      <c r="M810" s="193"/>
      <c r="N810" s="193"/>
      <c r="O810" s="193"/>
      <c r="P810" s="193"/>
      <c r="Q810" s="193"/>
      <c r="R810" s="193"/>
      <c r="S810" s="193"/>
      <c r="T810" s="193"/>
      <c r="U810" s="193"/>
      <c r="V810" s="193"/>
      <c r="W810" s="193"/>
      <c r="X810" s="193"/>
      <c r="Y810" s="193"/>
    </row>
    <row r="811">
      <c r="A811" s="190"/>
      <c r="B811" s="243" t="s">
        <v>386</v>
      </c>
      <c r="C811" s="244" t="s">
        <v>385</v>
      </c>
      <c r="D811" s="190" t="s">
        <v>7</v>
      </c>
      <c r="E811" s="190" t="s">
        <v>167</v>
      </c>
      <c r="F811" s="191"/>
      <c r="G811" s="193"/>
      <c r="H811" s="191"/>
      <c r="I811" s="193"/>
      <c r="J811" s="193"/>
      <c r="K811" s="193"/>
      <c r="L811" s="193"/>
      <c r="M811" s="193"/>
      <c r="N811" s="193"/>
      <c r="O811" s="193"/>
      <c r="P811" s="193"/>
      <c r="Q811" s="193"/>
      <c r="R811" s="193"/>
      <c r="S811" s="193"/>
      <c r="T811" s="193"/>
      <c r="U811" s="193"/>
      <c r="V811" s="193"/>
      <c r="W811" s="193"/>
      <c r="X811" s="193"/>
      <c r="Y811" s="193"/>
    </row>
    <row r="812">
      <c r="A812" s="190"/>
      <c r="B812" s="243" t="s">
        <v>386</v>
      </c>
      <c r="C812" s="244" t="s">
        <v>385</v>
      </c>
      <c r="D812" s="190" t="s">
        <v>7</v>
      </c>
      <c r="E812" s="190" t="s">
        <v>20</v>
      </c>
      <c r="F812" s="191"/>
      <c r="G812" s="193"/>
      <c r="H812" s="191"/>
      <c r="I812" s="193"/>
      <c r="J812" s="193"/>
      <c r="K812" s="193"/>
      <c r="L812" s="193"/>
      <c r="M812" s="193"/>
      <c r="N812" s="193"/>
      <c r="O812" s="193"/>
      <c r="P812" s="193"/>
      <c r="Q812" s="193"/>
      <c r="R812" s="193"/>
      <c r="S812" s="193"/>
      <c r="T812" s="193"/>
      <c r="U812" s="193"/>
      <c r="V812" s="193"/>
      <c r="W812" s="193"/>
      <c r="X812" s="193"/>
      <c r="Y812" s="193"/>
    </row>
    <row r="813">
      <c r="A813" s="243">
        <v>179.0</v>
      </c>
      <c r="B813" s="243" t="s">
        <v>387</v>
      </c>
      <c r="C813" s="244" t="s">
        <v>385</v>
      </c>
      <c r="D813" s="243" t="s">
        <v>4</v>
      </c>
      <c r="E813" s="190" t="s">
        <v>21</v>
      </c>
      <c r="F813" s="192">
        <v>200.0</v>
      </c>
      <c r="G813" s="193"/>
      <c r="H813" s="191">
        <v>200.0</v>
      </c>
      <c r="I813" s="193"/>
      <c r="J813" s="193"/>
      <c r="K813" s="193"/>
      <c r="L813" s="193"/>
      <c r="M813" s="193"/>
      <c r="N813" s="193"/>
      <c r="O813" s="193"/>
      <c r="P813" s="193"/>
      <c r="Q813" s="193"/>
      <c r="R813" s="193"/>
      <c r="S813" s="193"/>
      <c r="T813" s="193"/>
      <c r="U813" s="193"/>
      <c r="V813" s="193"/>
      <c r="W813" s="193"/>
      <c r="X813" s="193"/>
      <c r="Y813" s="193"/>
    </row>
    <row r="814">
      <c r="A814" s="190"/>
      <c r="B814" s="243" t="s">
        <v>387</v>
      </c>
      <c r="C814" s="244" t="s">
        <v>385</v>
      </c>
      <c r="D814" s="190" t="s">
        <v>4</v>
      </c>
      <c r="E814" s="190" t="s">
        <v>13</v>
      </c>
      <c r="F814" s="191"/>
      <c r="G814" s="193"/>
      <c r="H814" s="193"/>
      <c r="I814" s="193"/>
      <c r="J814" s="193"/>
      <c r="K814" s="193"/>
      <c r="L814" s="193"/>
      <c r="M814" s="193"/>
      <c r="N814" s="193"/>
      <c r="O814" s="193"/>
      <c r="P814" s="193"/>
      <c r="Q814" s="193"/>
      <c r="R814" s="193"/>
      <c r="S814" s="193"/>
      <c r="T814" s="193"/>
      <c r="U814" s="193"/>
      <c r="V814" s="193"/>
      <c r="W814" s="193"/>
      <c r="X814" s="193"/>
      <c r="Y814" s="193"/>
    </row>
    <row r="815">
      <c r="A815" s="190"/>
      <c r="B815" s="243" t="s">
        <v>387</v>
      </c>
      <c r="C815" s="244" t="s">
        <v>385</v>
      </c>
      <c r="D815" s="190" t="s">
        <v>4</v>
      </c>
      <c r="E815" s="190" t="s">
        <v>14</v>
      </c>
      <c r="F815" s="191"/>
      <c r="G815" s="193"/>
      <c r="H815" s="193"/>
      <c r="I815" s="193"/>
      <c r="J815" s="193"/>
      <c r="K815" s="193"/>
      <c r="L815" s="193"/>
      <c r="M815" s="193"/>
      <c r="N815" s="193"/>
      <c r="O815" s="193"/>
      <c r="P815" s="193"/>
      <c r="Q815" s="193"/>
      <c r="R815" s="193"/>
      <c r="S815" s="193"/>
      <c r="T815" s="193"/>
      <c r="U815" s="193"/>
      <c r="V815" s="193"/>
      <c r="W815" s="193"/>
      <c r="X815" s="193"/>
      <c r="Y815" s="193"/>
    </row>
    <row r="816">
      <c r="A816" s="190"/>
      <c r="B816" s="243" t="s">
        <v>387</v>
      </c>
      <c r="C816" s="244" t="s">
        <v>385</v>
      </c>
      <c r="D816" s="190" t="s">
        <v>4</v>
      </c>
      <c r="E816" s="190" t="s">
        <v>15</v>
      </c>
      <c r="F816" s="191"/>
      <c r="G816" s="193"/>
      <c r="H816" s="193"/>
      <c r="I816" s="193"/>
      <c r="J816" s="193"/>
      <c r="K816" s="193"/>
      <c r="L816" s="193"/>
      <c r="M816" s="193"/>
      <c r="N816" s="193"/>
      <c r="O816" s="193"/>
      <c r="P816" s="193"/>
      <c r="Q816" s="193"/>
      <c r="R816" s="193"/>
      <c r="S816" s="193"/>
      <c r="T816" s="193"/>
      <c r="U816" s="193"/>
      <c r="V816" s="193"/>
      <c r="W816" s="193"/>
      <c r="X816" s="193"/>
      <c r="Y816" s="193"/>
    </row>
    <row r="817">
      <c r="A817" s="190"/>
      <c r="B817" s="243" t="s">
        <v>387</v>
      </c>
      <c r="C817" s="244" t="s">
        <v>385</v>
      </c>
      <c r="D817" s="190" t="s">
        <v>4</v>
      </c>
      <c r="E817" s="190" t="s">
        <v>16</v>
      </c>
      <c r="F817" s="191"/>
      <c r="G817" s="193"/>
      <c r="H817" s="193"/>
      <c r="I817" s="193"/>
      <c r="J817" s="193"/>
      <c r="K817" s="193"/>
      <c r="L817" s="193"/>
      <c r="M817" s="193"/>
      <c r="N817" s="193"/>
      <c r="O817" s="193"/>
      <c r="P817" s="193"/>
      <c r="Q817" s="193"/>
      <c r="R817" s="193"/>
      <c r="S817" s="193"/>
      <c r="T817" s="193"/>
      <c r="U817" s="193"/>
      <c r="V817" s="193"/>
      <c r="W817" s="193"/>
      <c r="X817" s="193"/>
      <c r="Y817" s="193"/>
    </row>
    <row r="818">
      <c r="A818" s="190"/>
      <c r="B818" s="243" t="s">
        <v>387</v>
      </c>
      <c r="C818" s="244" t="s">
        <v>385</v>
      </c>
      <c r="D818" s="190" t="s">
        <v>4</v>
      </c>
      <c r="E818" s="190" t="s">
        <v>17</v>
      </c>
      <c r="F818" s="191"/>
      <c r="G818" s="193"/>
      <c r="H818" s="193"/>
      <c r="I818" s="193"/>
      <c r="J818" s="193"/>
      <c r="K818" s="193"/>
      <c r="L818" s="193"/>
      <c r="M818" s="193"/>
      <c r="N818" s="193"/>
      <c r="O818" s="193"/>
      <c r="P818" s="193"/>
      <c r="Q818" s="193"/>
      <c r="R818" s="193"/>
      <c r="S818" s="193"/>
      <c r="T818" s="193"/>
      <c r="U818" s="193"/>
      <c r="V818" s="193"/>
      <c r="W818" s="193"/>
      <c r="X818" s="193"/>
      <c r="Y818" s="193"/>
    </row>
    <row r="819">
      <c r="A819" s="190"/>
      <c r="B819" s="243" t="s">
        <v>387</v>
      </c>
      <c r="C819" s="244" t="s">
        <v>385</v>
      </c>
      <c r="D819" s="190" t="s">
        <v>4</v>
      </c>
      <c r="E819" s="190" t="s">
        <v>18</v>
      </c>
      <c r="F819" s="191"/>
      <c r="G819" s="193"/>
      <c r="H819" s="193"/>
      <c r="I819" s="193"/>
      <c r="J819" s="193"/>
      <c r="K819" s="193"/>
      <c r="L819" s="193"/>
      <c r="M819" s="193"/>
      <c r="N819" s="193"/>
      <c r="O819" s="193"/>
      <c r="P819" s="193"/>
      <c r="Q819" s="193"/>
      <c r="R819" s="193"/>
      <c r="S819" s="193"/>
      <c r="T819" s="193"/>
      <c r="U819" s="193"/>
      <c r="V819" s="193"/>
      <c r="W819" s="193"/>
      <c r="X819" s="193"/>
      <c r="Y819" s="193"/>
    </row>
    <row r="820">
      <c r="A820" s="190"/>
      <c r="B820" s="243" t="s">
        <v>387</v>
      </c>
      <c r="C820" s="244" t="s">
        <v>385</v>
      </c>
      <c r="D820" s="190" t="s">
        <v>4</v>
      </c>
      <c r="E820" s="190" t="s">
        <v>19</v>
      </c>
      <c r="F820" s="191"/>
      <c r="G820" s="193"/>
      <c r="H820" s="193"/>
      <c r="I820" s="193"/>
      <c r="J820" s="193"/>
      <c r="K820" s="193"/>
      <c r="L820" s="193"/>
      <c r="M820" s="193"/>
      <c r="N820" s="193"/>
      <c r="O820" s="193"/>
      <c r="P820" s="193"/>
      <c r="Q820" s="193"/>
      <c r="R820" s="193"/>
      <c r="S820" s="193"/>
      <c r="T820" s="193"/>
      <c r="U820" s="193"/>
      <c r="V820" s="193"/>
      <c r="W820" s="193"/>
      <c r="X820" s="193"/>
      <c r="Y820" s="193"/>
    </row>
    <row r="821">
      <c r="A821" s="190"/>
      <c r="B821" s="243" t="s">
        <v>387</v>
      </c>
      <c r="C821" s="244" t="s">
        <v>385</v>
      </c>
      <c r="D821" s="190" t="s">
        <v>4</v>
      </c>
      <c r="E821" s="190" t="s">
        <v>20</v>
      </c>
      <c r="F821" s="191"/>
      <c r="G821" s="193"/>
      <c r="H821" s="193"/>
      <c r="I821" s="193"/>
      <c r="J821" s="193"/>
      <c r="K821" s="193"/>
      <c r="L821" s="193"/>
      <c r="M821" s="193"/>
      <c r="N821" s="193"/>
      <c r="O821" s="193"/>
      <c r="P821" s="193"/>
      <c r="Q821" s="193"/>
      <c r="R821" s="193"/>
      <c r="S821" s="193"/>
      <c r="T821" s="193"/>
      <c r="U821" s="193"/>
      <c r="V821" s="193"/>
      <c r="W821" s="193"/>
      <c r="X821" s="193"/>
      <c r="Y821" s="193"/>
    </row>
    <row r="822">
      <c r="A822" s="190"/>
      <c r="B822" s="243" t="s">
        <v>387</v>
      </c>
      <c r="C822" s="244" t="s">
        <v>385</v>
      </c>
      <c r="D822" s="190" t="s">
        <v>7</v>
      </c>
      <c r="E822" s="190" t="s">
        <v>21</v>
      </c>
      <c r="F822" s="191"/>
      <c r="G822" s="193"/>
      <c r="H822" s="193"/>
      <c r="I822" s="193"/>
      <c r="J822" s="193"/>
      <c r="K822" s="193"/>
      <c r="L822" s="193"/>
      <c r="M822" s="193"/>
      <c r="N822" s="193"/>
      <c r="O822" s="193"/>
      <c r="P822" s="193"/>
      <c r="Q822" s="193"/>
      <c r="R822" s="193"/>
      <c r="S822" s="193"/>
      <c r="T822" s="193"/>
      <c r="U822" s="193"/>
      <c r="V822" s="193"/>
      <c r="W822" s="193"/>
      <c r="X822" s="193"/>
      <c r="Y822" s="193"/>
    </row>
    <row r="823">
      <c r="A823" s="190"/>
      <c r="B823" s="243" t="s">
        <v>387</v>
      </c>
      <c r="C823" s="244" t="s">
        <v>385</v>
      </c>
      <c r="D823" s="190" t="s">
        <v>7</v>
      </c>
      <c r="E823" s="190" t="s">
        <v>161</v>
      </c>
      <c r="F823" s="191"/>
      <c r="G823" s="193"/>
      <c r="H823" s="193"/>
      <c r="I823" s="193"/>
      <c r="J823" s="193"/>
      <c r="K823" s="193"/>
      <c r="L823" s="193"/>
      <c r="M823" s="193"/>
      <c r="N823" s="193"/>
      <c r="O823" s="193"/>
      <c r="P823" s="193"/>
      <c r="Q823" s="193"/>
      <c r="R823" s="193"/>
      <c r="S823" s="193"/>
      <c r="T823" s="193"/>
      <c r="U823" s="193"/>
      <c r="V823" s="193"/>
      <c r="W823" s="193"/>
      <c r="X823" s="193"/>
      <c r="Y823" s="193"/>
    </row>
    <row r="824">
      <c r="A824" s="190"/>
      <c r="B824" s="243" t="s">
        <v>387</v>
      </c>
      <c r="C824" s="244" t="s">
        <v>385</v>
      </c>
      <c r="D824" s="190" t="s">
        <v>7</v>
      </c>
      <c r="E824" s="190" t="s">
        <v>162</v>
      </c>
      <c r="F824" s="191"/>
      <c r="G824" s="193"/>
      <c r="H824" s="193"/>
      <c r="I824" s="193"/>
      <c r="J824" s="193"/>
      <c r="K824" s="193"/>
      <c r="L824" s="193"/>
      <c r="M824" s="193"/>
      <c r="N824" s="193"/>
      <c r="O824" s="193"/>
      <c r="P824" s="193"/>
      <c r="Q824" s="193"/>
      <c r="R824" s="193"/>
      <c r="S824" s="193"/>
      <c r="T824" s="193"/>
      <c r="U824" s="193"/>
      <c r="V824" s="193"/>
      <c r="W824" s="193"/>
      <c r="X824" s="193"/>
      <c r="Y824" s="193"/>
    </row>
    <row r="825">
      <c r="A825" s="190"/>
      <c r="B825" s="243" t="s">
        <v>387</v>
      </c>
      <c r="C825" s="244" t="s">
        <v>385</v>
      </c>
      <c r="D825" s="190" t="s">
        <v>7</v>
      </c>
      <c r="E825" s="190" t="s">
        <v>163</v>
      </c>
      <c r="F825" s="191"/>
      <c r="G825" s="193"/>
      <c r="H825" s="193"/>
      <c r="I825" s="193"/>
      <c r="J825" s="193"/>
      <c r="K825" s="193"/>
      <c r="L825" s="193"/>
      <c r="M825" s="193"/>
      <c r="N825" s="193"/>
      <c r="O825" s="193"/>
      <c r="P825" s="193"/>
      <c r="Q825" s="193"/>
      <c r="R825" s="193"/>
      <c r="S825" s="193"/>
      <c r="T825" s="193"/>
      <c r="U825" s="193"/>
      <c r="V825" s="193"/>
      <c r="W825" s="193"/>
      <c r="X825" s="193"/>
      <c r="Y825" s="193"/>
    </row>
    <row r="826">
      <c r="A826" s="190"/>
      <c r="B826" s="243" t="s">
        <v>387</v>
      </c>
      <c r="C826" s="244" t="s">
        <v>385</v>
      </c>
      <c r="D826" s="190" t="s">
        <v>7</v>
      </c>
      <c r="E826" s="190" t="s">
        <v>164</v>
      </c>
      <c r="F826" s="191"/>
      <c r="G826" s="193"/>
      <c r="H826" s="193"/>
      <c r="I826" s="193"/>
      <c r="J826" s="193"/>
      <c r="K826" s="193"/>
      <c r="L826" s="193"/>
      <c r="M826" s="193"/>
      <c r="N826" s="193"/>
      <c r="O826" s="193"/>
      <c r="P826" s="193"/>
      <c r="Q826" s="193"/>
      <c r="R826" s="193"/>
      <c r="S826" s="193"/>
      <c r="T826" s="193"/>
      <c r="U826" s="193"/>
      <c r="V826" s="193"/>
      <c r="W826" s="193"/>
      <c r="X826" s="193"/>
      <c r="Y826" s="193"/>
    </row>
    <row r="827">
      <c r="A827" s="190"/>
      <c r="B827" s="243" t="s">
        <v>387</v>
      </c>
      <c r="C827" s="244" t="s">
        <v>385</v>
      </c>
      <c r="D827" s="190" t="s">
        <v>7</v>
      </c>
      <c r="E827" s="190" t="s">
        <v>165</v>
      </c>
      <c r="F827" s="191"/>
      <c r="G827" s="193"/>
      <c r="H827" s="193"/>
      <c r="I827" s="193"/>
      <c r="J827" s="193"/>
      <c r="K827" s="193"/>
      <c r="L827" s="193"/>
      <c r="M827" s="193"/>
      <c r="N827" s="193"/>
      <c r="O827" s="193"/>
      <c r="P827" s="193"/>
      <c r="Q827" s="193"/>
      <c r="R827" s="193"/>
      <c r="S827" s="193"/>
      <c r="T827" s="193"/>
      <c r="U827" s="193"/>
      <c r="V827" s="193"/>
      <c r="W827" s="193"/>
      <c r="X827" s="193"/>
      <c r="Y827" s="193"/>
    </row>
    <row r="828">
      <c r="A828" s="190"/>
      <c r="B828" s="243" t="s">
        <v>387</v>
      </c>
      <c r="C828" s="244" t="s">
        <v>385</v>
      </c>
      <c r="D828" s="190" t="s">
        <v>7</v>
      </c>
      <c r="E828" s="190" t="s">
        <v>166</v>
      </c>
      <c r="F828" s="191"/>
      <c r="G828" s="193"/>
      <c r="H828" s="193"/>
      <c r="I828" s="193"/>
      <c r="J828" s="193"/>
      <c r="K828" s="193"/>
      <c r="L828" s="193"/>
      <c r="M828" s="193"/>
      <c r="N828" s="193"/>
      <c r="O828" s="193"/>
      <c r="P828" s="193"/>
      <c r="Q828" s="193"/>
      <c r="R828" s="193"/>
      <c r="S828" s="193"/>
      <c r="T828" s="193"/>
      <c r="U828" s="193"/>
      <c r="V828" s="193"/>
      <c r="W828" s="193"/>
      <c r="X828" s="193"/>
      <c r="Y828" s="193"/>
    </row>
    <row r="829">
      <c r="A829" s="190"/>
      <c r="B829" s="243" t="s">
        <v>387</v>
      </c>
      <c r="C829" s="244" t="s">
        <v>385</v>
      </c>
      <c r="D829" s="190" t="s">
        <v>7</v>
      </c>
      <c r="E829" s="190" t="s">
        <v>167</v>
      </c>
      <c r="F829" s="191"/>
      <c r="G829" s="193"/>
      <c r="H829" s="193"/>
      <c r="I829" s="193"/>
      <c r="J829" s="193"/>
      <c r="K829" s="193"/>
      <c r="L829" s="193"/>
      <c r="M829" s="193"/>
      <c r="N829" s="193"/>
      <c r="O829" s="193"/>
      <c r="P829" s="193"/>
      <c r="Q829" s="193"/>
      <c r="R829" s="193"/>
      <c r="S829" s="193"/>
      <c r="T829" s="193"/>
      <c r="U829" s="193"/>
      <c r="V829" s="193"/>
      <c r="W829" s="193"/>
      <c r="X829" s="193"/>
      <c r="Y829" s="193"/>
    </row>
    <row r="830">
      <c r="A830" s="190"/>
      <c r="B830" s="243" t="s">
        <v>387</v>
      </c>
      <c r="C830" s="244" t="s">
        <v>385</v>
      </c>
      <c r="D830" s="190" t="s">
        <v>7</v>
      </c>
      <c r="E830" s="190" t="s">
        <v>20</v>
      </c>
      <c r="F830" s="191"/>
      <c r="G830" s="193"/>
      <c r="H830" s="193"/>
      <c r="I830" s="193"/>
      <c r="J830" s="193"/>
      <c r="K830" s="193"/>
      <c r="L830" s="193"/>
      <c r="M830" s="193"/>
      <c r="N830" s="193"/>
      <c r="O830" s="193"/>
      <c r="P830" s="193"/>
      <c r="Q830" s="193"/>
      <c r="R830" s="193"/>
      <c r="S830" s="193"/>
      <c r="T830" s="193"/>
      <c r="U830" s="193"/>
      <c r="V830" s="193"/>
      <c r="W830" s="193"/>
      <c r="X830" s="193"/>
      <c r="Y830" s="193"/>
    </row>
  </sheetData>
  <mergeCells count="6">
    <mergeCell ref="E1:E2"/>
    <mergeCell ref="F1:F2"/>
    <mergeCell ref="C1:C2"/>
    <mergeCell ref="H1:P1"/>
    <mergeCell ref="Q1:Y1"/>
    <mergeCell ref="D1:D2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5.43"/>
    <col customWidth="1" min="2" max="2" width="50.43"/>
    <col customWidth="1" min="3" max="3" width="23.29"/>
    <col customWidth="1" min="4" max="4" width="11.71"/>
    <col customWidth="1" min="5" max="5" width="11.43"/>
    <col customWidth="1" min="6" max="6" width="15.14"/>
    <col customWidth="1" min="7" max="7" width="6.29"/>
    <col customWidth="1" min="8" max="8" width="7.14"/>
    <col customWidth="1" min="9" max="10" width="8.0"/>
    <col customWidth="1" min="11" max="11" width="7.29"/>
    <col customWidth="1" min="12" max="12" width="6.71"/>
    <col customWidth="1" min="13" max="13" width="7.14"/>
    <col customWidth="1" min="14" max="25" width="6.86"/>
  </cols>
  <sheetData>
    <row r="1">
      <c r="A1" s="313"/>
      <c r="B1" s="308" t="s">
        <v>0</v>
      </c>
      <c r="C1" s="198" t="s">
        <v>8</v>
      </c>
      <c r="D1" s="196" t="s">
        <v>9</v>
      </c>
      <c r="E1" s="196" t="s">
        <v>519</v>
      </c>
      <c r="F1" s="199" t="s">
        <v>601</v>
      </c>
      <c r="G1" s="311"/>
      <c r="H1" s="6" t="s">
        <v>4</v>
      </c>
      <c r="I1" s="7"/>
      <c r="J1" s="7"/>
      <c r="K1" s="7"/>
      <c r="L1" s="7"/>
      <c r="M1" s="7"/>
      <c r="N1" s="7"/>
      <c r="O1" s="7"/>
      <c r="P1" s="10"/>
      <c r="Q1" s="22" t="s">
        <v>7</v>
      </c>
      <c r="R1" s="7"/>
      <c r="S1" s="7"/>
      <c r="T1" s="7"/>
      <c r="U1" s="7"/>
      <c r="V1" s="7"/>
      <c r="W1" s="7"/>
      <c r="X1" s="7"/>
      <c r="Y1" s="10"/>
    </row>
    <row r="2">
      <c r="A2" s="199" t="s">
        <v>219</v>
      </c>
      <c r="B2" s="308"/>
      <c r="C2" s="198"/>
      <c r="D2" s="196"/>
      <c r="G2" s="311"/>
      <c r="H2" s="13" t="s">
        <v>21</v>
      </c>
      <c r="I2" s="13" t="s">
        <v>13</v>
      </c>
      <c r="J2" s="13" t="s">
        <v>14</v>
      </c>
      <c r="K2" s="13" t="s">
        <v>15</v>
      </c>
      <c r="L2" s="13" t="s">
        <v>16</v>
      </c>
      <c r="M2" s="13" t="s">
        <v>17</v>
      </c>
      <c r="N2" s="13" t="s">
        <v>18</v>
      </c>
      <c r="O2" s="13" t="s">
        <v>19</v>
      </c>
      <c r="P2" s="13" t="s">
        <v>20</v>
      </c>
      <c r="Q2" s="13" t="s">
        <v>21</v>
      </c>
      <c r="R2" s="13" t="s">
        <v>13</v>
      </c>
      <c r="S2" s="13" t="s">
        <v>14</v>
      </c>
      <c r="T2" s="13" t="s">
        <v>15</v>
      </c>
      <c r="U2" s="13" t="s">
        <v>16</v>
      </c>
      <c r="V2" s="13" t="s">
        <v>17</v>
      </c>
      <c r="W2" s="13" t="s">
        <v>18</v>
      </c>
      <c r="X2" s="13" t="s">
        <v>19</v>
      </c>
      <c r="Y2" s="13" t="s">
        <v>20</v>
      </c>
    </row>
    <row r="3">
      <c r="A3" s="264">
        <v>180.0</v>
      </c>
      <c r="B3" s="243" t="s">
        <v>388</v>
      </c>
      <c r="C3" s="244" t="s">
        <v>385</v>
      </c>
      <c r="D3" s="243" t="s">
        <v>4</v>
      </c>
      <c r="E3" s="190" t="s">
        <v>21</v>
      </c>
      <c r="F3" s="192">
        <v>135.0</v>
      </c>
      <c r="G3" s="193"/>
      <c r="H3" s="191">
        <v>135.0</v>
      </c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</row>
    <row r="4">
      <c r="A4" s="191"/>
      <c r="B4" s="243" t="s">
        <v>388</v>
      </c>
      <c r="C4" s="244" t="s">
        <v>385</v>
      </c>
      <c r="D4" s="190" t="s">
        <v>4</v>
      </c>
      <c r="E4" s="190" t="s">
        <v>13</v>
      </c>
      <c r="F4" s="191"/>
      <c r="G4" s="193"/>
      <c r="H4" s="191"/>
      <c r="I4" s="193"/>
      <c r="J4" s="193"/>
      <c r="K4" s="193"/>
      <c r="L4" s="193"/>
      <c r="M4" s="193"/>
      <c r="N4" s="193"/>
      <c r="O4" s="193"/>
      <c r="P4" s="193"/>
      <c r="Q4" s="191"/>
      <c r="R4" s="193"/>
      <c r="S4" s="193"/>
      <c r="T4" s="193"/>
      <c r="U4" s="193"/>
      <c r="V4" s="193"/>
      <c r="W4" s="193"/>
      <c r="X4" s="193"/>
      <c r="Y4" s="193"/>
    </row>
    <row r="5">
      <c r="A5" s="191"/>
      <c r="B5" s="243" t="s">
        <v>388</v>
      </c>
      <c r="C5" s="244" t="s">
        <v>385</v>
      </c>
      <c r="D5" s="190" t="s">
        <v>4</v>
      </c>
      <c r="E5" s="190" t="s">
        <v>14</v>
      </c>
      <c r="F5" s="191"/>
      <c r="G5" s="193"/>
      <c r="H5" s="191"/>
      <c r="I5" s="193"/>
      <c r="J5" s="193"/>
      <c r="K5" s="193"/>
      <c r="L5" s="193"/>
      <c r="M5" s="193"/>
      <c r="N5" s="193"/>
      <c r="O5" s="193"/>
      <c r="P5" s="193"/>
      <c r="Q5" s="191"/>
      <c r="R5" s="193"/>
      <c r="S5" s="193"/>
      <c r="T5" s="193"/>
      <c r="U5" s="193"/>
      <c r="V5" s="193"/>
      <c r="W5" s="193"/>
      <c r="X5" s="193"/>
      <c r="Y5" s="193"/>
    </row>
    <row r="6">
      <c r="A6" s="191"/>
      <c r="B6" s="243" t="s">
        <v>388</v>
      </c>
      <c r="C6" s="244" t="s">
        <v>385</v>
      </c>
      <c r="D6" s="190" t="s">
        <v>4</v>
      </c>
      <c r="E6" s="190" t="s">
        <v>15</v>
      </c>
      <c r="F6" s="191"/>
      <c r="G6" s="193"/>
      <c r="H6" s="191"/>
      <c r="I6" s="193"/>
      <c r="J6" s="193"/>
      <c r="K6" s="193"/>
      <c r="L6" s="193"/>
      <c r="M6" s="193"/>
      <c r="N6" s="193"/>
      <c r="O6" s="193"/>
      <c r="P6" s="193"/>
      <c r="Q6" s="191"/>
      <c r="R6" s="193"/>
      <c r="S6" s="193"/>
      <c r="T6" s="193"/>
      <c r="U6" s="193"/>
      <c r="V6" s="193"/>
      <c r="W6" s="193"/>
      <c r="X6" s="193"/>
      <c r="Y6" s="193"/>
    </row>
    <row r="7">
      <c r="A7" s="191"/>
      <c r="B7" s="243" t="s">
        <v>388</v>
      </c>
      <c r="C7" s="244" t="s">
        <v>385</v>
      </c>
      <c r="D7" s="190" t="s">
        <v>4</v>
      </c>
      <c r="E7" s="190" t="s">
        <v>16</v>
      </c>
      <c r="F7" s="191"/>
      <c r="G7" s="193"/>
      <c r="H7" s="191"/>
      <c r="I7" s="193"/>
      <c r="J7" s="193"/>
      <c r="K7" s="193"/>
      <c r="L7" s="193"/>
      <c r="M7" s="193"/>
      <c r="N7" s="193"/>
      <c r="O7" s="193"/>
      <c r="P7" s="193"/>
      <c r="Q7" s="191"/>
      <c r="R7" s="193"/>
      <c r="S7" s="193"/>
      <c r="T7" s="193"/>
      <c r="U7" s="193"/>
      <c r="V7" s="193"/>
      <c r="W7" s="193"/>
      <c r="X7" s="193"/>
      <c r="Y7" s="193"/>
    </row>
    <row r="8">
      <c r="A8" s="191"/>
      <c r="B8" s="243" t="s">
        <v>388</v>
      </c>
      <c r="C8" s="244" t="s">
        <v>385</v>
      </c>
      <c r="D8" s="190" t="s">
        <v>4</v>
      </c>
      <c r="E8" s="190" t="s">
        <v>17</v>
      </c>
      <c r="F8" s="191"/>
      <c r="G8" s="193"/>
      <c r="H8" s="191"/>
      <c r="I8" s="193"/>
      <c r="J8" s="193"/>
      <c r="K8" s="193"/>
      <c r="L8" s="193"/>
      <c r="M8" s="193"/>
      <c r="N8" s="193"/>
      <c r="O8" s="193"/>
      <c r="P8" s="193"/>
      <c r="Q8" s="191"/>
      <c r="R8" s="193"/>
      <c r="S8" s="193"/>
      <c r="T8" s="193"/>
      <c r="U8" s="193"/>
      <c r="V8" s="193"/>
      <c r="W8" s="193"/>
      <c r="X8" s="193"/>
      <c r="Y8" s="193"/>
    </row>
    <row r="9">
      <c r="A9" s="191"/>
      <c r="B9" s="243" t="s">
        <v>388</v>
      </c>
      <c r="C9" s="244" t="s">
        <v>385</v>
      </c>
      <c r="D9" s="190" t="s">
        <v>4</v>
      </c>
      <c r="E9" s="190" t="s">
        <v>18</v>
      </c>
      <c r="F9" s="191"/>
      <c r="G9" s="193"/>
      <c r="H9" s="191"/>
      <c r="I9" s="193"/>
      <c r="J9" s="193"/>
      <c r="K9" s="193"/>
      <c r="L9" s="193"/>
      <c r="M9" s="193"/>
      <c r="N9" s="193"/>
      <c r="O9" s="193"/>
      <c r="P9" s="193"/>
      <c r="Q9" s="191"/>
      <c r="R9" s="193"/>
      <c r="S9" s="193"/>
      <c r="T9" s="193"/>
      <c r="U9" s="193"/>
      <c r="V9" s="193"/>
      <c r="W9" s="193"/>
      <c r="X9" s="193"/>
      <c r="Y9" s="193"/>
    </row>
    <row r="10">
      <c r="A10" s="191"/>
      <c r="B10" s="243" t="s">
        <v>388</v>
      </c>
      <c r="C10" s="244" t="s">
        <v>385</v>
      </c>
      <c r="D10" s="190" t="s">
        <v>4</v>
      </c>
      <c r="E10" s="190" t="s">
        <v>19</v>
      </c>
      <c r="F10" s="191"/>
      <c r="G10" s="193"/>
      <c r="H10" s="191"/>
      <c r="I10" s="193"/>
      <c r="J10" s="193"/>
      <c r="K10" s="193"/>
      <c r="L10" s="193"/>
      <c r="M10" s="193"/>
      <c r="N10" s="193"/>
      <c r="O10" s="193"/>
      <c r="P10" s="193"/>
      <c r="Q10" s="191"/>
      <c r="R10" s="193"/>
      <c r="S10" s="193"/>
      <c r="T10" s="193"/>
      <c r="U10" s="193"/>
      <c r="V10" s="193"/>
      <c r="W10" s="193"/>
      <c r="X10" s="193"/>
      <c r="Y10" s="193"/>
    </row>
    <row r="11">
      <c r="A11" s="191"/>
      <c r="B11" s="243" t="s">
        <v>388</v>
      </c>
      <c r="C11" s="244" t="s">
        <v>385</v>
      </c>
      <c r="D11" s="190" t="s">
        <v>4</v>
      </c>
      <c r="E11" s="190" t="s">
        <v>20</v>
      </c>
      <c r="F11" s="191"/>
      <c r="G11" s="193"/>
      <c r="H11" s="191"/>
      <c r="I11" s="193"/>
      <c r="J11" s="193"/>
      <c r="K11" s="193"/>
      <c r="L11" s="193"/>
      <c r="M11" s="193"/>
      <c r="N11" s="193"/>
      <c r="O11" s="193"/>
      <c r="P11" s="193"/>
      <c r="Q11" s="191"/>
      <c r="R11" s="193"/>
      <c r="S11" s="193"/>
      <c r="T11" s="193"/>
      <c r="U11" s="193"/>
      <c r="V11" s="193"/>
      <c r="W11" s="193"/>
      <c r="X11" s="193"/>
      <c r="Y11" s="193"/>
    </row>
    <row r="12">
      <c r="A12" s="191"/>
      <c r="B12" s="243" t="s">
        <v>388</v>
      </c>
      <c r="C12" s="244" t="s">
        <v>385</v>
      </c>
      <c r="D12" s="190" t="s">
        <v>7</v>
      </c>
      <c r="E12" s="190" t="s">
        <v>21</v>
      </c>
      <c r="F12" s="191"/>
      <c r="G12" s="193"/>
      <c r="H12" s="191"/>
      <c r="I12" s="193"/>
      <c r="J12" s="193"/>
      <c r="K12" s="193"/>
      <c r="L12" s="193"/>
      <c r="M12" s="193"/>
      <c r="N12" s="193"/>
      <c r="O12" s="193"/>
      <c r="P12" s="193"/>
      <c r="Q12" s="191"/>
      <c r="R12" s="193"/>
      <c r="S12" s="193"/>
      <c r="T12" s="193"/>
      <c r="U12" s="193"/>
      <c r="V12" s="193"/>
      <c r="W12" s="193"/>
      <c r="X12" s="193"/>
      <c r="Y12" s="193"/>
    </row>
    <row r="13">
      <c r="A13" s="191"/>
      <c r="B13" s="243" t="s">
        <v>388</v>
      </c>
      <c r="C13" s="244" t="s">
        <v>385</v>
      </c>
      <c r="D13" s="190" t="s">
        <v>7</v>
      </c>
      <c r="E13" s="190" t="s">
        <v>13</v>
      </c>
      <c r="F13" s="191"/>
      <c r="G13" s="193"/>
      <c r="H13" s="191"/>
      <c r="I13" s="193"/>
      <c r="J13" s="193"/>
      <c r="K13" s="193"/>
      <c r="L13" s="193"/>
      <c r="M13" s="193"/>
      <c r="N13" s="193"/>
      <c r="O13" s="193"/>
      <c r="P13" s="193"/>
      <c r="Q13" s="191"/>
      <c r="R13" s="193"/>
      <c r="S13" s="193"/>
      <c r="T13" s="193"/>
      <c r="U13" s="193"/>
      <c r="V13" s="193"/>
      <c r="W13" s="193"/>
      <c r="X13" s="193"/>
      <c r="Y13" s="193"/>
    </row>
    <row r="14">
      <c r="A14" s="191"/>
      <c r="B14" s="243" t="s">
        <v>388</v>
      </c>
      <c r="C14" s="244" t="s">
        <v>385</v>
      </c>
      <c r="D14" s="190" t="s">
        <v>7</v>
      </c>
      <c r="E14" s="190" t="s">
        <v>14</v>
      </c>
      <c r="F14" s="191"/>
      <c r="G14" s="193"/>
      <c r="H14" s="191"/>
      <c r="I14" s="193"/>
      <c r="J14" s="193"/>
      <c r="K14" s="193"/>
      <c r="L14" s="193"/>
      <c r="M14" s="193"/>
      <c r="N14" s="193"/>
      <c r="O14" s="193"/>
      <c r="P14" s="193"/>
      <c r="Q14" s="191"/>
      <c r="R14" s="193"/>
      <c r="S14" s="193"/>
      <c r="T14" s="193"/>
      <c r="U14" s="193"/>
      <c r="V14" s="193"/>
      <c r="W14" s="193"/>
      <c r="X14" s="193"/>
      <c r="Y14" s="193"/>
    </row>
    <row r="15">
      <c r="A15" s="191"/>
      <c r="B15" s="243" t="s">
        <v>388</v>
      </c>
      <c r="C15" s="244" t="s">
        <v>385</v>
      </c>
      <c r="D15" s="190" t="s">
        <v>7</v>
      </c>
      <c r="E15" s="190" t="s">
        <v>15</v>
      </c>
      <c r="F15" s="191"/>
      <c r="G15" s="193"/>
      <c r="H15" s="191"/>
      <c r="I15" s="193"/>
      <c r="J15" s="193"/>
      <c r="K15" s="193"/>
      <c r="L15" s="193"/>
      <c r="M15" s="193"/>
      <c r="N15" s="193"/>
      <c r="O15" s="193"/>
      <c r="P15" s="193"/>
      <c r="Q15" s="191"/>
      <c r="R15" s="193"/>
      <c r="S15" s="193"/>
      <c r="T15" s="193"/>
      <c r="U15" s="193"/>
      <c r="V15" s="193"/>
      <c r="W15" s="193"/>
      <c r="X15" s="193"/>
      <c r="Y15" s="193"/>
    </row>
    <row r="16">
      <c r="A16" s="191"/>
      <c r="B16" s="243" t="s">
        <v>388</v>
      </c>
      <c r="C16" s="244" t="s">
        <v>385</v>
      </c>
      <c r="D16" s="190" t="s">
        <v>7</v>
      </c>
      <c r="E16" s="190" t="s">
        <v>16</v>
      </c>
      <c r="F16" s="191"/>
      <c r="G16" s="193"/>
      <c r="H16" s="191"/>
      <c r="I16" s="193"/>
      <c r="J16" s="193"/>
      <c r="K16" s="193"/>
      <c r="L16" s="193"/>
      <c r="M16" s="193"/>
      <c r="N16" s="193"/>
      <c r="O16" s="193"/>
      <c r="P16" s="193"/>
      <c r="Q16" s="191"/>
      <c r="R16" s="193"/>
      <c r="S16" s="193"/>
      <c r="T16" s="193"/>
      <c r="U16" s="193"/>
      <c r="V16" s="193"/>
      <c r="W16" s="193"/>
      <c r="X16" s="193"/>
      <c r="Y16" s="193"/>
    </row>
    <row r="17">
      <c r="A17" s="191"/>
      <c r="B17" s="243" t="s">
        <v>388</v>
      </c>
      <c r="C17" s="244" t="s">
        <v>385</v>
      </c>
      <c r="D17" s="190" t="s">
        <v>7</v>
      </c>
      <c r="E17" s="190" t="s">
        <v>17</v>
      </c>
      <c r="F17" s="191"/>
      <c r="G17" s="193"/>
      <c r="H17" s="191"/>
      <c r="I17" s="193"/>
      <c r="J17" s="193"/>
      <c r="K17" s="193"/>
      <c r="L17" s="193"/>
      <c r="M17" s="193"/>
      <c r="N17" s="193"/>
      <c r="O17" s="193"/>
      <c r="P17" s="193"/>
      <c r="Q17" s="191"/>
      <c r="R17" s="193"/>
      <c r="S17" s="193"/>
      <c r="T17" s="193"/>
      <c r="U17" s="193"/>
      <c r="V17" s="193"/>
      <c r="W17" s="193"/>
      <c r="X17" s="193"/>
      <c r="Y17" s="193"/>
    </row>
    <row r="18">
      <c r="A18" s="191"/>
      <c r="B18" s="243" t="s">
        <v>388</v>
      </c>
      <c r="C18" s="244" t="s">
        <v>385</v>
      </c>
      <c r="D18" s="190" t="s">
        <v>7</v>
      </c>
      <c r="E18" s="190" t="s">
        <v>18</v>
      </c>
      <c r="F18" s="191"/>
      <c r="G18" s="193"/>
      <c r="H18" s="191"/>
      <c r="I18" s="193"/>
      <c r="J18" s="193"/>
      <c r="K18" s="193"/>
      <c r="L18" s="193"/>
      <c r="M18" s="193"/>
      <c r="N18" s="193"/>
      <c r="O18" s="193"/>
      <c r="P18" s="193"/>
      <c r="Q18" s="191"/>
      <c r="R18" s="193"/>
      <c r="S18" s="193"/>
      <c r="T18" s="193"/>
      <c r="U18" s="193"/>
      <c r="V18" s="193"/>
      <c r="W18" s="193"/>
      <c r="X18" s="193"/>
      <c r="Y18" s="193"/>
    </row>
    <row r="19">
      <c r="A19" s="191"/>
      <c r="B19" s="243" t="s">
        <v>388</v>
      </c>
      <c r="C19" s="244" t="s">
        <v>385</v>
      </c>
      <c r="D19" s="190" t="s">
        <v>7</v>
      </c>
      <c r="E19" s="190" t="s">
        <v>19</v>
      </c>
      <c r="F19" s="191"/>
      <c r="G19" s="193"/>
      <c r="H19" s="191"/>
      <c r="I19" s="193"/>
      <c r="J19" s="193"/>
      <c r="K19" s="193"/>
      <c r="L19" s="193"/>
      <c r="M19" s="193"/>
      <c r="N19" s="193"/>
      <c r="O19" s="193"/>
      <c r="P19" s="193"/>
      <c r="Q19" s="191"/>
      <c r="R19" s="193"/>
      <c r="S19" s="193"/>
      <c r="T19" s="193"/>
      <c r="U19" s="193"/>
      <c r="V19" s="193"/>
      <c r="W19" s="193"/>
      <c r="X19" s="193"/>
      <c r="Y19" s="193"/>
    </row>
    <row r="20">
      <c r="A20" s="191"/>
      <c r="B20" s="243" t="s">
        <v>388</v>
      </c>
      <c r="C20" s="244" t="s">
        <v>385</v>
      </c>
      <c r="D20" s="190" t="s">
        <v>7</v>
      </c>
      <c r="E20" s="190" t="s">
        <v>20</v>
      </c>
      <c r="F20" s="191"/>
      <c r="G20" s="193"/>
      <c r="H20" s="191"/>
      <c r="I20" s="193"/>
      <c r="J20" s="193"/>
      <c r="K20" s="193"/>
      <c r="L20" s="193"/>
      <c r="M20" s="193"/>
      <c r="N20" s="193"/>
      <c r="O20" s="193"/>
      <c r="P20" s="193"/>
      <c r="Q20" s="191"/>
      <c r="R20" s="193"/>
      <c r="S20" s="193"/>
      <c r="T20" s="193"/>
      <c r="U20" s="193"/>
      <c r="V20" s="193"/>
      <c r="W20" s="193"/>
      <c r="X20" s="193"/>
      <c r="Y20" s="193"/>
    </row>
    <row r="21">
      <c r="A21" s="264">
        <v>181.0</v>
      </c>
      <c r="B21" s="243" t="s">
        <v>389</v>
      </c>
      <c r="C21" s="244" t="s">
        <v>390</v>
      </c>
      <c r="D21" s="243" t="s">
        <v>4</v>
      </c>
      <c r="E21" s="190" t="s">
        <v>21</v>
      </c>
      <c r="F21" s="192">
        <v>65.0</v>
      </c>
      <c r="G21" s="193"/>
      <c r="H21" s="191">
        <v>65.0</v>
      </c>
      <c r="I21" s="193"/>
      <c r="J21" s="193"/>
      <c r="K21" s="193"/>
      <c r="L21" s="193"/>
      <c r="M21" s="193"/>
      <c r="N21" s="193"/>
      <c r="O21" s="193"/>
      <c r="P21" s="193"/>
      <c r="Q21" s="191">
        <v>0.0</v>
      </c>
      <c r="R21" s="193"/>
      <c r="S21" s="193"/>
      <c r="T21" s="193"/>
      <c r="U21" s="193"/>
      <c r="V21" s="193"/>
      <c r="W21" s="193"/>
      <c r="X21" s="193"/>
      <c r="Y21" s="193"/>
    </row>
    <row r="22">
      <c r="A22" s="191"/>
      <c r="B22" s="243" t="s">
        <v>389</v>
      </c>
      <c r="C22" s="244" t="s">
        <v>390</v>
      </c>
      <c r="D22" s="190" t="s">
        <v>4</v>
      </c>
      <c r="E22" s="190" t="s">
        <v>13</v>
      </c>
      <c r="F22" s="191"/>
      <c r="G22" s="193"/>
      <c r="H22" s="193"/>
      <c r="I22" s="193"/>
      <c r="J22" s="193"/>
      <c r="K22" s="191"/>
      <c r="L22" s="191"/>
      <c r="M22" s="191"/>
      <c r="N22" s="193"/>
      <c r="O22" s="193"/>
      <c r="P22" s="193"/>
      <c r="Q22" s="193"/>
      <c r="R22" s="193"/>
      <c r="S22" s="193"/>
      <c r="T22" s="191"/>
      <c r="U22" s="193"/>
      <c r="V22" s="191"/>
      <c r="W22" s="191"/>
      <c r="X22" s="193"/>
      <c r="Y22" s="193"/>
    </row>
    <row r="23">
      <c r="A23" s="191"/>
      <c r="B23" s="243" t="s">
        <v>389</v>
      </c>
      <c r="C23" s="244" t="s">
        <v>390</v>
      </c>
      <c r="D23" s="190" t="s">
        <v>4</v>
      </c>
      <c r="E23" s="190" t="s">
        <v>14</v>
      </c>
      <c r="F23" s="191"/>
      <c r="G23" s="193"/>
      <c r="H23" s="193"/>
      <c r="I23" s="193"/>
      <c r="J23" s="193"/>
      <c r="K23" s="191"/>
      <c r="L23" s="191"/>
      <c r="M23" s="191"/>
      <c r="N23" s="193"/>
      <c r="O23" s="193"/>
      <c r="P23" s="193"/>
      <c r="Q23" s="193"/>
      <c r="R23" s="193"/>
      <c r="S23" s="193"/>
      <c r="T23" s="191"/>
      <c r="U23" s="193"/>
      <c r="V23" s="191"/>
      <c r="W23" s="191"/>
      <c r="X23" s="193"/>
      <c r="Y23" s="193"/>
    </row>
    <row r="24">
      <c r="A24" s="191"/>
      <c r="B24" s="243" t="s">
        <v>389</v>
      </c>
      <c r="C24" s="244" t="s">
        <v>390</v>
      </c>
      <c r="D24" s="190" t="s">
        <v>4</v>
      </c>
      <c r="E24" s="190" t="s">
        <v>15</v>
      </c>
      <c r="F24" s="191"/>
      <c r="G24" s="193"/>
      <c r="H24" s="193"/>
      <c r="I24" s="193"/>
      <c r="J24" s="193"/>
      <c r="K24" s="191"/>
      <c r="L24" s="191"/>
      <c r="M24" s="191"/>
      <c r="N24" s="193"/>
      <c r="O24" s="193"/>
      <c r="P24" s="193"/>
      <c r="Q24" s="193"/>
      <c r="R24" s="193"/>
      <c r="S24" s="193"/>
      <c r="T24" s="191"/>
      <c r="U24" s="193"/>
      <c r="V24" s="191"/>
      <c r="W24" s="191"/>
      <c r="X24" s="193"/>
      <c r="Y24" s="193"/>
    </row>
    <row r="25">
      <c r="A25" s="191"/>
      <c r="B25" s="243" t="s">
        <v>389</v>
      </c>
      <c r="C25" s="244" t="s">
        <v>390</v>
      </c>
      <c r="D25" s="190" t="s">
        <v>4</v>
      </c>
      <c r="E25" s="190" t="s">
        <v>16</v>
      </c>
      <c r="F25" s="191"/>
      <c r="G25" s="193"/>
      <c r="H25" s="193"/>
      <c r="I25" s="193"/>
      <c r="J25" s="193"/>
      <c r="K25" s="191"/>
      <c r="L25" s="191"/>
      <c r="M25" s="191"/>
      <c r="N25" s="193"/>
      <c r="O25" s="193"/>
      <c r="P25" s="193"/>
      <c r="Q25" s="193"/>
      <c r="R25" s="193"/>
      <c r="S25" s="193"/>
      <c r="T25" s="191"/>
      <c r="U25" s="193"/>
      <c r="V25" s="191"/>
      <c r="W25" s="191"/>
      <c r="X25" s="193"/>
      <c r="Y25" s="193"/>
    </row>
    <row r="26">
      <c r="A26" s="191"/>
      <c r="B26" s="243" t="s">
        <v>389</v>
      </c>
      <c r="C26" s="244" t="s">
        <v>390</v>
      </c>
      <c r="D26" s="190" t="s">
        <v>4</v>
      </c>
      <c r="E26" s="190" t="s">
        <v>17</v>
      </c>
      <c r="F26" s="191"/>
      <c r="G26" s="193"/>
      <c r="H26" s="193"/>
      <c r="I26" s="193"/>
      <c r="J26" s="193"/>
      <c r="K26" s="191"/>
      <c r="L26" s="191"/>
      <c r="M26" s="191"/>
      <c r="N26" s="193"/>
      <c r="O26" s="193"/>
      <c r="P26" s="193"/>
      <c r="Q26" s="193"/>
      <c r="R26" s="193"/>
      <c r="S26" s="193"/>
      <c r="T26" s="191"/>
      <c r="U26" s="193"/>
      <c r="V26" s="191"/>
      <c r="W26" s="191"/>
      <c r="X26" s="193"/>
      <c r="Y26" s="193"/>
    </row>
    <row r="27">
      <c r="A27" s="191"/>
      <c r="B27" s="243" t="s">
        <v>389</v>
      </c>
      <c r="C27" s="244" t="s">
        <v>390</v>
      </c>
      <c r="D27" s="190" t="s">
        <v>4</v>
      </c>
      <c r="E27" s="190" t="s">
        <v>18</v>
      </c>
      <c r="F27" s="191"/>
      <c r="G27" s="193"/>
      <c r="H27" s="193"/>
      <c r="I27" s="193"/>
      <c r="J27" s="193"/>
      <c r="K27" s="191"/>
      <c r="L27" s="191"/>
      <c r="M27" s="191"/>
      <c r="N27" s="193"/>
      <c r="O27" s="193"/>
      <c r="P27" s="193"/>
      <c r="Q27" s="193"/>
      <c r="R27" s="193"/>
      <c r="S27" s="193"/>
      <c r="T27" s="191"/>
      <c r="U27" s="193"/>
      <c r="V27" s="191"/>
      <c r="W27" s="191"/>
      <c r="X27" s="193"/>
      <c r="Y27" s="193"/>
    </row>
    <row r="28">
      <c r="A28" s="191"/>
      <c r="B28" s="243" t="s">
        <v>389</v>
      </c>
      <c r="C28" s="244" t="s">
        <v>390</v>
      </c>
      <c r="D28" s="190" t="s">
        <v>4</v>
      </c>
      <c r="E28" s="190" t="s">
        <v>19</v>
      </c>
      <c r="F28" s="191"/>
      <c r="G28" s="193"/>
      <c r="H28" s="193"/>
      <c r="I28" s="193"/>
      <c r="J28" s="193"/>
      <c r="K28" s="191"/>
      <c r="L28" s="191"/>
      <c r="M28" s="191"/>
      <c r="N28" s="193"/>
      <c r="O28" s="193"/>
      <c r="P28" s="193"/>
      <c r="Q28" s="193"/>
      <c r="R28" s="193"/>
      <c r="S28" s="193"/>
      <c r="T28" s="191"/>
      <c r="U28" s="193"/>
      <c r="V28" s="191"/>
      <c r="W28" s="191"/>
      <c r="X28" s="193"/>
      <c r="Y28" s="193"/>
    </row>
    <row r="29">
      <c r="A29" s="191"/>
      <c r="B29" s="243" t="s">
        <v>389</v>
      </c>
      <c r="C29" s="244" t="s">
        <v>390</v>
      </c>
      <c r="D29" s="190" t="s">
        <v>4</v>
      </c>
      <c r="E29" s="190" t="s">
        <v>20</v>
      </c>
      <c r="F29" s="191"/>
      <c r="G29" s="193"/>
      <c r="H29" s="193"/>
      <c r="I29" s="193"/>
      <c r="J29" s="193"/>
      <c r="K29" s="191"/>
      <c r="L29" s="191"/>
      <c r="M29" s="191"/>
      <c r="N29" s="193"/>
      <c r="O29" s="193"/>
      <c r="P29" s="193"/>
      <c r="Q29" s="193"/>
      <c r="R29" s="193"/>
      <c r="S29" s="193"/>
      <c r="T29" s="191"/>
      <c r="U29" s="193"/>
      <c r="V29" s="191"/>
      <c r="W29" s="191"/>
      <c r="X29" s="193"/>
      <c r="Y29" s="193"/>
    </row>
    <row r="30">
      <c r="A30" s="191"/>
      <c r="B30" s="243" t="s">
        <v>389</v>
      </c>
      <c r="C30" s="244" t="s">
        <v>390</v>
      </c>
      <c r="D30" s="190" t="s">
        <v>7</v>
      </c>
      <c r="E30" s="190" t="s">
        <v>21</v>
      </c>
      <c r="F30" s="191">
        <v>0.0</v>
      </c>
      <c r="G30" s="193"/>
      <c r="H30" s="193"/>
      <c r="I30" s="193"/>
      <c r="J30" s="193"/>
      <c r="K30" s="191"/>
      <c r="L30" s="191"/>
      <c r="M30" s="191"/>
      <c r="N30" s="193"/>
      <c r="O30" s="193"/>
      <c r="P30" s="193"/>
      <c r="Q30" s="193"/>
      <c r="R30" s="193"/>
      <c r="S30" s="193"/>
      <c r="T30" s="191"/>
      <c r="U30" s="193"/>
      <c r="V30" s="191"/>
      <c r="W30" s="191"/>
      <c r="X30" s="193"/>
      <c r="Y30" s="193"/>
    </row>
    <row r="31">
      <c r="A31" s="191"/>
      <c r="B31" s="243" t="s">
        <v>389</v>
      </c>
      <c r="C31" s="244" t="s">
        <v>390</v>
      </c>
      <c r="D31" s="190" t="s">
        <v>7</v>
      </c>
      <c r="E31" s="190" t="s">
        <v>13</v>
      </c>
      <c r="F31" s="191"/>
      <c r="G31" s="193"/>
      <c r="H31" s="193"/>
      <c r="I31" s="193"/>
      <c r="J31" s="193"/>
      <c r="K31" s="191"/>
      <c r="L31" s="191"/>
      <c r="M31" s="191"/>
      <c r="N31" s="193"/>
      <c r="O31" s="193"/>
      <c r="P31" s="193"/>
      <c r="Q31" s="193"/>
      <c r="R31" s="193"/>
      <c r="S31" s="193"/>
      <c r="T31" s="191"/>
      <c r="U31" s="193"/>
      <c r="V31" s="191"/>
      <c r="W31" s="191"/>
      <c r="X31" s="193"/>
      <c r="Y31" s="193"/>
    </row>
    <row r="32">
      <c r="A32" s="191"/>
      <c r="B32" s="243" t="s">
        <v>389</v>
      </c>
      <c r="C32" s="244" t="s">
        <v>390</v>
      </c>
      <c r="D32" s="190" t="s">
        <v>7</v>
      </c>
      <c r="E32" s="190" t="s">
        <v>14</v>
      </c>
      <c r="F32" s="191"/>
      <c r="G32" s="193"/>
      <c r="H32" s="193"/>
      <c r="I32" s="193"/>
      <c r="J32" s="193"/>
      <c r="K32" s="191"/>
      <c r="L32" s="191"/>
      <c r="M32" s="191"/>
      <c r="N32" s="193"/>
      <c r="O32" s="193"/>
      <c r="P32" s="193"/>
      <c r="Q32" s="193"/>
      <c r="R32" s="193"/>
      <c r="S32" s="193"/>
      <c r="T32" s="191"/>
      <c r="U32" s="193"/>
      <c r="V32" s="191"/>
      <c r="W32" s="191"/>
      <c r="X32" s="193"/>
      <c r="Y32" s="193"/>
    </row>
    <row r="33">
      <c r="A33" s="191"/>
      <c r="B33" s="243" t="s">
        <v>389</v>
      </c>
      <c r="C33" s="244" t="s">
        <v>390</v>
      </c>
      <c r="D33" s="190" t="s">
        <v>7</v>
      </c>
      <c r="E33" s="190" t="s">
        <v>15</v>
      </c>
      <c r="F33" s="191"/>
      <c r="G33" s="193"/>
      <c r="H33" s="193"/>
      <c r="I33" s="193"/>
      <c r="J33" s="193"/>
      <c r="K33" s="191"/>
      <c r="L33" s="191"/>
      <c r="M33" s="191"/>
      <c r="N33" s="193"/>
      <c r="O33" s="193"/>
      <c r="P33" s="193"/>
      <c r="Q33" s="193"/>
      <c r="R33" s="193"/>
      <c r="S33" s="193"/>
      <c r="T33" s="191"/>
      <c r="U33" s="193"/>
      <c r="V33" s="191"/>
      <c r="W33" s="191"/>
      <c r="X33" s="193"/>
      <c r="Y33" s="193"/>
    </row>
    <row r="34">
      <c r="A34" s="191"/>
      <c r="B34" s="243" t="s">
        <v>389</v>
      </c>
      <c r="C34" s="244" t="s">
        <v>390</v>
      </c>
      <c r="D34" s="190" t="s">
        <v>7</v>
      </c>
      <c r="E34" s="190" t="s">
        <v>16</v>
      </c>
      <c r="F34" s="191"/>
      <c r="G34" s="193"/>
      <c r="H34" s="193"/>
      <c r="I34" s="193"/>
      <c r="J34" s="193"/>
      <c r="K34" s="191"/>
      <c r="L34" s="191"/>
      <c r="M34" s="191"/>
      <c r="N34" s="193"/>
      <c r="O34" s="193"/>
      <c r="P34" s="193"/>
      <c r="Q34" s="193"/>
      <c r="R34" s="193"/>
      <c r="S34" s="193"/>
      <c r="T34" s="191"/>
      <c r="U34" s="193"/>
      <c r="V34" s="191"/>
      <c r="W34" s="191"/>
      <c r="X34" s="193"/>
      <c r="Y34" s="193"/>
    </row>
    <row r="35">
      <c r="A35" s="191"/>
      <c r="B35" s="243" t="s">
        <v>389</v>
      </c>
      <c r="C35" s="244" t="s">
        <v>390</v>
      </c>
      <c r="D35" s="190" t="s">
        <v>7</v>
      </c>
      <c r="E35" s="190" t="s">
        <v>17</v>
      </c>
      <c r="F35" s="191"/>
      <c r="G35" s="193"/>
      <c r="H35" s="193"/>
      <c r="I35" s="193"/>
      <c r="J35" s="193"/>
      <c r="K35" s="191"/>
      <c r="L35" s="191"/>
      <c r="M35" s="191"/>
      <c r="N35" s="193"/>
      <c r="O35" s="193"/>
      <c r="P35" s="193"/>
      <c r="Q35" s="193"/>
      <c r="R35" s="193"/>
      <c r="S35" s="193"/>
      <c r="T35" s="191"/>
      <c r="U35" s="193"/>
      <c r="V35" s="191"/>
      <c r="W35" s="191"/>
      <c r="X35" s="193"/>
      <c r="Y35" s="193"/>
    </row>
    <row r="36">
      <c r="A36" s="191"/>
      <c r="B36" s="243" t="s">
        <v>389</v>
      </c>
      <c r="C36" s="244" t="s">
        <v>390</v>
      </c>
      <c r="D36" s="190" t="s">
        <v>7</v>
      </c>
      <c r="E36" s="190" t="s">
        <v>18</v>
      </c>
      <c r="F36" s="191"/>
      <c r="G36" s="193"/>
      <c r="H36" s="193"/>
      <c r="I36" s="193"/>
      <c r="J36" s="193"/>
      <c r="K36" s="191"/>
      <c r="L36" s="191"/>
      <c r="M36" s="191"/>
      <c r="N36" s="193"/>
      <c r="O36" s="193"/>
      <c r="P36" s="193"/>
      <c r="Q36" s="193"/>
      <c r="R36" s="193"/>
      <c r="S36" s="193"/>
      <c r="T36" s="191"/>
      <c r="U36" s="193"/>
      <c r="V36" s="191"/>
      <c r="W36" s="191"/>
      <c r="X36" s="193"/>
      <c r="Y36" s="193"/>
    </row>
    <row r="37">
      <c r="A37" s="191"/>
      <c r="B37" s="243" t="s">
        <v>389</v>
      </c>
      <c r="C37" s="244" t="s">
        <v>390</v>
      </c>
      <c r="D37" s="190" t="s">
        <v>7</v>
      </c>
      <c r="E37" s="190" t="s">
        <v>19</v>
      </c>
      <c r="F37" s="191"/>
      <c r="G37" s="193"/>
      <c r="H37" s="193"/>
      <c r="I37" s="193"/>
      <c r="J37" s="193"/>
      <c r="K37" s="191"/>
      <c r="L37" s="191"/>
      <c r="M37" s="191"/>
      <c r="N37" s="193"/>
      <c r="O37" s="193"/>
      <c r="P37" s="193"/>
      <c r="Q37" s="193"/>
      <c r="R37" s="193"/>
      <c r="S37" s="193"/>
      <c r="T37" s="191"/>
      <c r="U37" s="193"/>
      <c r="V37" s="191"/>
      <c r="W37" s="191"/>
      <c r="X37" s="193"/>
      <c r="Y37" s="193"/>
    </row>
    <row r="38">
      <c r="A38" s="191"/>
      <c r="B38" s="243" t="s">
        <v>389</v>
      </c>
      <c r="C38" s="244" t="s">
        <v>390</v>
      </c>
      <c r="D38" s="190" t="s">
        <v>7</v>
      </c>
      <c r="E38" s="190" t="s">
        <v>20</v>
      </c>
      <c r="F38" s="191"/>
      <c r="G38" s="193"/>
      <c r="H38" s="193"/>
      <c r="I38" s="193"/>
      <c r="J38" s="193"/>
      <c r="K38" s="191"/>
      <c r="L38" s="191"/>
      <c r="M38" s="191"/>
      <c r="N38" s="193"/>
      <c r="O38" s="193"/>
      <c r="P38" s="193"/>
      <c r="Q38" s="193"/>
      <c r="R38" s="193"/>
      <c r="S38" s="193"/>
      <c r="T38" s="191"/>
      <c r="U38" s="193"/>
      <c r="V38" s="191"/>
      <c r="W38" s="191"/>
      <c r="X38" s="193"/>
      <c r="Y38" s="193"/>
    </row>
    <row r="39">
      <c r="A39" s="264">
        <v>182.0</v>
      </c>
      <c r="B39" s="243" t="s">
        <v>391</v>
      </c>
      <c r="C39" s="244" t="s">
        <v>390</v>
      </c>
      <c r="D39" s="243" t="s">
        <v>4</v>
      </c>
      <c r="E39" s="190" t="s">
        <v>21</v>
      </c>
      <c r="F39" s="192"/>
      <c r="G39" s="193"/>
      <c r="H39" s="193"/>
      <c r="I39" s="193"/>
      <c r="J39" s="193"/>
      <c r="K39" s="191">
        <v>15.0</v>
      </c>
      <c r="L39" s="191">
        <v>290.0</v>
      </c>
      <c r="M39" s="191">
        <v>0.0</v>
      </c>
      <c r="N39" s="193"/>
      <c r="O39" s="193"/>
      <c r="P39" s="193"/>
      <c r="Q39" s="193"/>
      <c r="R39" s="193"/>
      <c r="S39" s="193"/>
      <c r="T39" s="191">
        <v>400.0</v>
      </c>
      <c r="U39" s="193"/>
      <c r="V39" s="191">
        <v>300.0</v>
      </c>
      <c r="W39" s="191">
        <v>1300.0</v>
      </c>
      <c r="X39" s="193"/>
      <c r="Y39" s="193"/>
    </row>
    <row r="40">
      <c r="A40" s="191"/>
      <c r="B40" s="243" t="s">
        <v>391</v>
      </c>
      <c r="C40" s="244" t="s">
        <v>390</v>
      </c>
      <c r="D40" s="190" t="s">
        <v>4</v>
      </c>
      <c r="E40" s="190" t="s">
        <v>13</v>
      </c>
      <c r="F40" s="191"/>
      <c r="G40" s="193"/>
      <c r="H40" s="193"/>
      <c r="I40" s="193"/>
      <c r="J40" s="193"/>
      <c r="K40" s="191"/>
      <c r="L40" s="191"/>
      <c r="M40" s="191"/>
      <c r="N40" s="193"/>
      <c r="O40" s="193"/>
      <c r="P40" s="193"/>
      <c r="Q40" s="193"/>
      <c r="R40" s="193"/>
      <c r="S40" s="193"/>
      <c r="T40" s="191"/>
      <c r="U40" s="191"/>
      <c r="V40" s="193"/>
      <c r="W40" s="193"/>
      <c r="X40" s="193"/>
      <c r="Y40" s="193"/>
    </row>
    <row r="41">
      <c r="A41" s="191"/>
      <c r="B41" s="243" t="s">
        <v>391</v>
      </c>
      <c r="C41" s="244" t="s">
        <v>390</v>
      </c>
      <c r="D41" s="190" t="s">
        <v>4</v>
      </c>
      <c r="E41" s="190" t="s">
        <v>14</v>
      </c>
      <c r="F41" s="191"/>
      <c r="G41" s="193"/>
      <c r="H41" s="193"/>
      <c r="I41" s="193"/>
      <c r="J41" s="193"/>
      <c r="K41" s="191"/>
      <c r="L41" s="191"/>
      <c r="M41" s="191"/>
      <c r="N41" s="193"/>
      <c r="O41" s="193"/>
      <c r="P41" s="193"/>
      <c r="Q41" s="193"/>
      <c r="R41" s="193"/>
      <c r="S41" s="193"/>
      <c r="T41" s="191"/>
      <c r="U41" s="191"/>
      <c r="V41" s="193"/>
      <c r="W41" s="193"/>
      <c r="X41" s="193"/>
      <c r="Y41" s="193"/>
    </row>
    <row r="42">
      <c r="A42" s="191"/>
      <c r="B42" s="243" t="s">
        <v>391</v>
      </c>
      <c r="C42" s="244" t="s">
        <v>390</v>
      </c>
      <c r="D42" s="190" t="s">
        <v>4</v>
      </c>
      <c r="E42" s="190" t="s">
        <v>15</v>
      </c>
      <c r="F42" s="191">
        <v>15.0</v>
      </c>
      <c r="G42" s="193"/>
      <c r="H42" s="193"/>
      <c r="I42" s="193"/>
      <c r="J42" s="193"/>
      <c r="K42" s="191"/>
      <c r="L42" s="191"/>
      <c r="M42" s="191"/>
      <c r="N42" s="193"/>
      <c r="O42" s="193"/>
      <c r="P42" s="193"/>
      <c r="Q42" s="193"/>
      <c r="R42" s="193"/>
      <c r="S42" s="193"/>
      <c r="T42" s="191"/>
      <c r="U42" s="191"/>
      <c r="V42" s="193"/>
      <c r="W42" s="193"/>
      <c r="X42" s="193"/>
      <c r="Y42" s="193"/>
    </row>
    <row r="43">
      <c r="A43" s="191"/>
      <c r="B43" s="243" t="s">
        <v>391</v>
      </c>
      <c r="C43" s="244" t="s">
        <v>390</v>
      </c>
      <c r="D43" s="190" t="s">
        <v>4</v>
      </c>
      <c r="E43" s="190" t="s">
        <v>16</v>
      </c>
      <c r="F43" s="191">
        <v>290.0</v>
      </c>
      <c r="G43" s="193"/>
      <c r="H43" s="193"/>
      <c r="I43" s="193"/>
      <c r="J43" s="193"/>
      <c r="K43" s="191"/>
      <c r="L43" s="191"/>
      <c r="M43" s="191"/>
      <c r="N43" s="193"/>
      <c r="O43" s="193"/>
      <c r="P43" s="193"/>
      <c r="Q43" s="193"/>
      <c r="R43" s="193"/>
      <c r="S43" s="193"/>
      <c r="T43" s="191"/>
      <c r="U43" s="191"/>
      <c r="V43" s="193"/>
      <c r="W43" s="193"/>
      <c r="X43" s="193"/>
      <c r="Y43" s="193"/>
    </row>
    <row r="44">
      <c r="A44" s="191"/>
      <c r="B44" s="243" t="s">
        <v>391</v>
      </c>
      <c r="C44" s="244" t="s">
        <v>390</v>
      </c>
      <c r="D44" s="190" t="s">
        <v>4</v>
      </c>
      <c r="E44" s="190" t="s">
        <v>17</v>
      </c>
      <c r="F44" s="191">
        <v>0.0</v>
      </c>
      <c r="G44" s="193"/>
      <c r="H44" s="193"/>
      <c r="I44" s="193"/>
      <c r="J44" s="193"/>
      <c r="K44" s="191"/>
      <c r="L44" s="191"/>
      <c r="M44" s="191"/>
      <c r="N44" s="193"/>
      <c r="O44" s="193"/>
      <c r="P44" s="193"/>
      <c r="Q44" s="193"/>
      <c r="R44" s="193"/>
      <c r="S44" s="193"/>
      <c r="T44" s="191"/>
      <c r="U44" s="191"/>
      <c r="V44" s="193"/>
      <c r="W44" s="193"/>
      <c r="X44" s="193"/>
      <c r="Y44" s="193"/>
    </row>
    <row r="45">
      <c r="A45" s="191"/>
      <c r="B45" s="243" t="s">
        <v>391</v>
      </c>
      <c r="C45" s="244" t="s">
        <v>390</v>
      </c>
      <c r="D45" s="190" t="s">
        <v>4</v>
      </c>
      <c r="E45" s="190" t="s">
        <v>18</v>
      </c>
      <c r="F45" s="191"/>
      <c r="G45" s="193"/>
      <c r="H45" s="193"/>
      <c r="I45" s="193"/>
      <c r="J45" s="193"/>
      <c r="K45" s="191"/>
      <c r="L45" s="191"/>
      <c r="M45" s="191"/>
      <c r="N45" s="193"/>
      <c r="O45" s="193"/>
      <c r="P45" s="193"/>
      <c r="Q45" s="193"/>
      <c r="R45" s="193"/>
      <c r="S45" s="193"/>
      <c r="T45" s="191"/>
      <c r="U45" s="191"/>
      <c r="V45" s="193"/>
      <c r="W45" s="193"/>
      <c r="X45" s="193"/>
      <c r="Y45" s="193"/>
    </row>
    <row r="46">
      <c r="A46" s="191"/>
      <c r="B46" s="243" t="s">
        <v>391</v>
      </c>
      <c r="C46" s="244" t="s">
        <v>390</v>
      </c>
      <c r="D46" s="190" t="s">
        <v>4</v>
      </c>
      <c r="E46" s="190" t="s">
        <v>19</v>
      </c>
      <c r="F46" s="191"/>
      <c r="G46" s="193"/>
      <c r="H46" s="193"/>
      <c r="I46" s="193"/>
      <c r="J46" s="193"/>
      <c r="K46" s="191"/>
      <c r="L46" s="191"/>
      <c r="M46" s="191"/>
      <c r="N46" s="193"/>
      <c r="O46" s="193"/>
      <c r="P46" s="193"/>
      <c r="Q46" s="193"/>
      <c r="R46" s="193"/>
      <c r="S46" s="193"/>
      <c r="T46" s="191"/>
      <c r="U46" s="191"/>
      <c r="V46" s="193"/>
      <c r="W46" s="193"/>
      <c r="X46" s="193"/>
      <c r="Y46" s="193"/>
    </row>
    <row r="47">
      <c r="A47" s="191"/>
      <c r="B47" s="243" t="s">
        <v>391</v>
      </c>
      <c r="C47" s="244" t="s">
        <v>390</v>
      </c>
      <c r="D47" s="190" t="s">
        <v>4</v>
      </c>
      <c r="E47" s="190" t="s">
        <v>20</v>
      </c>
      <c r="F47" s="191"/>
      <c r="G47" s="193"/>
      <c r="H47" s="193"/>
      <c r="I47" s="193"/>
      <c r="J47" s="193"/>
      <c r="K47" s="191"/>
      <c r="L47" s="191"/>
      <c r="M47" s="191"/>
      <c r="N47" s="193"/>
      <c r="O47" s="193"/>
      <c r="P47" s="193"/>
      <c r="Q47" s="193"/>
      <c r="R47" s="193"/>
      <c r="S47" s="193"/>
      <c r="T47" s="191"/>
      <c r="U47" s="191"/>
      <c r="V47" s="193"/>
      <c r="W47" s="193"/>
      <c r="X47" s="193"/>
      <c r="Y47" s="193"/>
    </row>
    <row r="48">
      <c r="A48" s="191"/>
      <c r="B48" s="243" t="s">
        <v>391</v>
      </c>
      <c r="C48" s="244" t="s">
        <v>390</v>
      </c>
      <c r="D48" s="190" t="s">
        <v>7</v>
      </c>
      <c r="E48" s="190" t="s">
        <v>21</v>
      </c>
      <c r="F48" s="191"/>
      <c r="G48" s="193"/>
      <c r="H48" s="193"/>
      <c r="I48" s="193"/>
      <c r="J48" s="193"/>
      <c r="K48" s="191"/>
      <c r="L48" s="191"/>
      <c r="M48" s="191"/>
      <c r="N48" s="193"/>
      <c r="O48" s="193"/>
      <c r="P48" s="193"/>
      <c r="Q48" s="193"/>
      <c r="R48" s="193"/>
      <c r="S48" s="193"/>
      <c r="T48" s="191"/>
      <c r="U48" s="191"/>
      <c r="V48" s="193"/>
      <c r="W48" s="193"/>
      <c r="X48" s="193"/>
      <c r="Y48" s="193"/>
    </row>
    <row r="49">
      <c r="A49" s="191"/>
      <c r="B49" s="243" t="s">
        <v>391</v>
      </c>
      <c r="C49" s="244" t="s">
        <v>390</v>
      </c>
      <c r="D49" s="190" t="s">
        <v>7</v>
      </c>
      <c r="E49" s="190" t="s">
        <v>13</v>
      </c>
      <c r="F49" s="191"/>
      <c r="G49" s="193"/>
      <c r="H49" s="193"/>
      <c r="I49" s="193"/>
      <c r="J49" s="193"/>
      <c r="K49" s="191"/>
      <c r="L49" s="191"/>
      <c r="M49" s="191"/>
      <c r="N49" s="193"/>
      <c r="O49" s="193"/>
      <c r="P49" s="193"/>
      <c r="Q49" s="193"/>
      <c r="R49" s="193"/>
      <c r="S49" s="193"/>
      <c r="T49" s="191"/>
      <c r="U49" s="191"/>
      <c r="V49" s="193"/>
      <c r="W49" s="193"/>
      <c r="X49" s="193"/>
      <c r="Y49" s="193"/>
    </row>
    <row r="50">
      <c r="A50" s="191"/>
      <c r="B50" s="243" t="s">
        <v>391</v>
      </c>
      <c r="C50" s="244" t="s">
        <v>390</v>
      </c>
      <c r="D50" s="190" t="s">
        <v>7</v>
      </c>
      <c r="E50" s="190" t="s">
        <v>14</v>
      </c>
      <c r="F50" s="191"/>
      <c r="G50" s="193"/>
      <c r="H50" s="193"/>
      <c r="I50" s="193"/>
      <c r="J50" s="193"/>
      <c r="K50" s="191"/>
      <c r="L50" s="191"/>
      <c r="M50" s="191"/>
      <c r="N50" s="193"/>
      <c r="O50" s="193"/>
      <c r="P50" s="193"/>
      <c r="Q50" s="193"/>
      <c r="R50" s="193"/>
      <c r="S50" s="193"/>
      <c r="T50" s="191"/>
      <c r="U50" s="191"/>
      <c r="V50" s="193"/>
      <c r="W50" s="193"/>
      <c r="X50" s="193"/>
      <c r="Y50" s="193"/>
    </row>
    <row r="51">
      <c r="A51" s="191"/>
      <c r="B51" s="243" t="s">
        <v>391</v>
      </c>
      <c r="C51" s="244" t="s">
        <v>390</v>
      </c>
      <c r="D51" s="190" t="s">
        <v>7</v>
      </c>
      <c r="E51" s="190" t="s">
        <v>15</v>
      </c>
      <c r="F51" s="191">
        <v>400.0</v>
      </c>
      <c r="G51" s="193"/>
      <c r="H51" s="193"/>
      <c r="I51" s="193"/>
      <c r="J51" s="193"/>
      <c r="K51" s="191"/>
      <c r="L51" s="191"/>
      <c r="M51" s="191"/>
      <c r="N51" s="193"/>
      <c r="O51" s="193"/>
      <c r="P51" s="193"/>
      <c r="Q51" s="193"/>
      <c r="R51" s="193"/>
      <c r="S51" s="193"/>
      <c r="T51" s="191"/>
      <c r="U51" s="191"/>
      <c r="V51" s="193"/>
      <c r="W51" s="193"/>
      <c r="X51" s="193"/>
      <c r="Y51" s="193"/>
    </row>
    <row r="52">
      <c r="A52" s="191"/>
      <c r="B52" s="243" t="s">
        <v>391</v>
      </c>
      <c r="C52" s="244" t="s">
        <v>390</v>
      </c>
      <c r="D52" s="190" t="s">
        <v>7</v>
      </c>
      <c r="E52" s="190" t="s">
        <v>16</v>
      </c>
      <c r="F52" s="191"/>
      <c r="G52" s="193"/>
      <c r="H52" s="193"/>
      <c r="I52" s="193"/>
      <c r="J52" s="193"/>
      <c r="K52" s="191"/>
      <c r="L52" s="191"/>
      <c r="M52" s="191"/>
      <c r="N52" s="193"/>
      <c r="O52" s="193"/>
      <c r="P52" s="193"/>
      <c r="Q52" s="193"/>
      <c r="R52" s="193"/>
      <c r="S52" s="193"/>
      <c r="T52" s="191"/>
      <c r="U52" s="191"/>
      <c r="V52" s="193"/>
      <c r="W52" s="193"/>
      <c r="X52" s="193"/>
      <c r="Y52" s="193"/>
    </row>
    <row r="53">
      <c r="A53" s="191"/>
      <c r="B53" s="243" t="s">
        <v>391</v>
      </c>
      <c r="C53" s="244" t="s">
        <v>390</v>
      </c>
      <c r="D53" s="190" t="s">
        <v>7</v>
      </c>
      <c r="E53" s="190" t="s">
        <v>17</v>
      </c>
      <c r="F53" s="191">
        <v>300.0</v>
      </c>
      <c r="G53" s="193"/>
      <c r="H53" s="193"/>
      <c r="I53" s="193"/>
      <c r="J53" s="193"/>
      <c r="K53" s="191"/>
      <c r="L53" s="191"/>
      <c r="M53" s="191"/>
      <c r="N53" s="193"/>
      <c r="O53" s="193"/>
      <c r="P53" s="193"/>
      <c r="Q53" s="193"/>
      <c r="R53" s="193"/>
      <c r="S53" s="193"/>
      <c r="T53" s="191"/>
      <c r="U53" s="191"/>
      <c r="V53" s="193"/>
      <c r="W53" s="193"/>
      <c r="X53" s="193"/>
      <c r="Y53" s="193"/>
    </row>
    <row r="54">
      <c r="A54" s="191"/>
      <c r="B54" s="243" t="s">
        <v>391</v>
      </c>
      <c r="C54" s="244" t="s">
        <v>390</v>
      </c>
      <c r="D54" s="190" t="s">
        <v>7</v>
      </c>
      <c r="E54" s="190" t="s">
        <v>18</v>
      </c>
      <c r="F54" s="191">
        <v>1300.0</v>
      </c>
      <c r="G54" s="193"/>
      <c r="H54" s="193"/>
      <c r="I54" s="193"/>
      <c r="J54" s="193"/>
      <c r="K54" s="191"/>
      <c r="L54" s="191"/>
      <c r="M54" s="191"/>
      <c r="N54" s="193"/>
      <c r="O54" s="193"/>
      <c r="P54" s="193"/>
      <c r="Q54" s="193"/>
      <c r="R54" s="193"/>
      <c r="S54" s="193"/>
      <c r="T54" s="191"/>
      <c r="U54" s="191"/>
      <c r="V54" s="193"/>
      <c r="W54" s="193"/>
      <c r="X54" s="193"/>
      <c r="Y54" s="193"/>
    </row>
    <row r="55">
      <c r="A55" s="191"/>
      <c r="B55" s="243" t="s">
        <v>391</v>
      </c>
      <c r="C55" s="244" t="s">
        <v>390</v>
      </c>
      <c r="D55" s="190" t="s">
        <v>7</v>
      </c>
      <c r="E55" s="190" t="s">
        <v>19</v>
      </c>
      <c r="F55" s="191"/>
      <c r="G55" s="193"/>
      <c r="H55" s="193"/>
      <c r="I55" s="193"/>
      <c r="J55" s="193"/>
      <c r="K55" s="191"/>
      <c r="L55" s="191"/>
      <c r="M55" s="191"/>
      <c r="N55" s="193"/>
      <c r="O55" s="193"/>
      <c r="P55" s="193"/>
      <c r="Q55" s="193"/>
      <c r="R55" s="193"/>
      <c r="S55" s="193"/>
      <c r="T55" s="191"/>
      <c r="U55" s="191"/>
      <c r="V55" s="193"/>
      <c r="W55" s="193"/>
      <c r="X55" s="193"/>
      <c r="Y55" s="193"/>
    </row>
    <row r="56">
      <c r="A56" s="191"/>
      <c r="B56" s="243" t="s">
        <v>391</v>
      </c>
      <c r="C56" s="244" t="s">
        <v>390</v>
      </c>
      <c r="D56" s="190" t="s">
        <v>7</v>
      </c>
      <c r="E56" s="190" t="s">
        <v>20</v>
      </c>
      <c r="F56" s="191"/>
      <c r="G56" s="193"/>
      <c r="H56" s="193"/>
      <c r="I56" s="193"/>
      <c r="J56" s="193"/>
      <c r="K56" s="191"/>
      <c r="L56" s="191"/>
      <c r="M56" s="191"/>
      <c r="N56" s="193"/>
      <c r="O56" s="193"/>
      <c r="P56" s="193"/>
      <c r="Q56" s="193"/>
      <c r="R56" s="193"/>
      <c r="S56" s="193"/>
      <c r="T56" s="191"/>
      <c r="U56" s="191"/>
      <c r="V56" s="193"/>
      <c r="W56" s="193"/>
      <c r="X56" s="193"/>
      <c r="Y56" s="193"/>
    </row>
    <row r="57">
      <c r="A57" s="264">
        <v>183.0</v>
      </c>
      <c r="B57" s="243" t="s">
        <v>392</v>
      </c>
      <c r="C57" s="244" t="s">
        <v>390</v>
      </c>
      <c r="D57" s="243" t="s">
        <v>4</v>
      </c>
      <c r="E57" s="190" t="s">
        <v>21</v>
      </c>
      <c r="F57" s="192"/>
      <c r="G57" s="193"/>
      <c r="H57" s="193"/>
      <c r="I57" s="193"/>
      <c r="J57" s="193"/>
      <c r="K57" s="191">
        <v>84.0</v>
      </c>
      <c r="L57" s="191">
        <v>0.0</v>
      </c>
      <c r="M57" s="191">
        <v>0.0</v>
      </c>
      <c r="N57" s="193"/>
      <c r="O57" s="193"/>
      <c r="P57" s="193"/>
      <c r="Q57" s="193"/>
      <c r="R57" s="193"/>
      <c r="S57" s="193"/>
      <c r="T57" s="191">
        <v>900.0</v>
      </c>
      <c r="U57" s="191">
        <v>0.0</v>
      </c>
      <c r="V57" s="193"/>
      <c r="W57" s="193"/>
      <c r="X57" s="193"/>
      <c r="Y57" s="193"/>
    </row>
    <row r="58">
      <c r="A58" s="191"/>
      <c r="B58" s="243" t="s">
        <v>392</v>
      </c>
      <c r="C58" s="244" t="s">
        <v>390</v>
      </c>
      <c r="D58" s="190" t="s">
        <v>4</v>
      </c>
      <c r="E58" s="190" t="s">
        <v>13</v>
      </c>
      <c r="F58" s="191"/>
      <c r="G58" s="193"/>
      <c r="H58" s="193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1"/>
      <c r="V58" s="193"/>
      <c r="W58" s="193"/>
      <c r="X58" s="193"/>
      <c r="Y58" s="193"/>
    </row>
    <row r="59">
      <c r="A59" s="191"/>
      <c r="B59" s="243" t="s">
        <v>392</v>
      </c>
      <c r="C59" s="244" t="s">
        <v>390</v>
      </c>
      <c r="D59" s="190" t="s">
        <v>4</v>
      </c>
      <c r="E59" s="190" t="s">
        <v>14</v>
      </c>
      <c r="F59" s="191"/>
      <c r="G59" s="193"/>
      <c r="H59" s="193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1"/>
      <c r="V59" s="193"/>
      <c r="W59" s="193"/>
      <c r="X59" s="193"/>
      <c r="Y59" s="193"/>
    </row>
    <row r="60">
      <c r="A60" s="191"/>
      <c r="B60" s="243" t="s">
        <v>392</v>
      </c>
      <c r="C60" s="244" t="s">
        <v>390</v>
      </c>
      <c r="D60" s="190" t="s">
        <v>4</v>
      </c>
      <c r="E60" s="190" t="s">
        <v>15</v>
      </c>
      <c r="F60" s="191">
        <v>84.0</v>
      </c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1"/>
      <c r="V60" s="193"/>
      <c r="W60" s="193"/>
      <c r="X60" s="193"/>
      <c r="Y60" s="193"/>
    </row>
    <row r="61">
      <c r="A61" s="191"/>
      <c r="B61" s="243" t="s">
        <v>392</v>
      </c>
      <c r="C61" s="244" t="s">
        <v>390</v>
      </c>
      <c r="D61" s="190" t="s">
        <v>4</v>
      </c>
      <c r="E61" s="190" t="s">
        <v>16</v>
      </c>
      <c r="F61" s="191">
        <v>0.0</v>
      </c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1"/>
      <c r="V61" s="193"/>
      <c r="W61" s="193"/>
      <c r="X61" s="193"/>
      <c r="Y61" s="193"/>
    </row>
    <row r="62">
      <c r="A62" s="191"/>
      <c r="B62" s="243" t="s">
        <v>392</v>
      </c>
      <c r="C62" s="244" t="s">
        <v>390</v>
      </c>
      <c r="D62" s="190" t="s">
        <v>4</v>
      </c>
      <c r="E62" s="190" t="s">
        <v>17</v>
      </c>
      <c r="F62" s="191">
        <v>0.0</v>
      </c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1"/>
      <c r="V62" s="193"/>
      <c r="W62" s="193"/>
      <c r="X62" s="193"/>
      <c r="Y62" s="193"/>
    </row>
    <row r="63">
      <c r="A63" s="191"/>
      <c r="B63" s="243" t="s">
        <v>392</v>
      </c>
      <c r="C63" s="244" t="s">
        <v>390</v>
      </c>
      <c r="D63" s="190" t="s">
        <v>4</v>
      </c>
      <c r="E63" s="190" t="s">
        <v>18</v>
      </c>
      <c r="F63" s="191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1"/>
      <c r="V63" s="193"/>
      <c r="W63" s="193"/>
      <c r="X63" s="193"/>
      <c r="Y63" s="193"/>
    </row>
    <row r="64">
      <c r="A64" s="191"/>
      <c r="B64" s="243" t="s">
        <v>392</v>
      </c>
      <c r="C64" s="244" t="s">
        <v>390</v>
      </c>
      <c r="D64" s="190" t="s">
        <v>4</v>
      </c>
      <c r="E64" s="190" t="s">
        <v>19</v>
      </c>
      <c r="F64" s="191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1"/>
      <c r="V64" s="193"/>
      <c r="W64" s="193"/>
      <c r="X64" s="193"/>
      <c r="Y64" s="193"/>
    </row>
    <row r="65">
      <c r="A65" s="191"/>
      <c r="B65" s="243" t="s">
        <v>392</v>
      </c>
      <c r="C65" s="244" t="s">
        <v>390</v>
      </c>
      <c r="D65" s="190" t="s">
        <v>4</v>
      </c>
      <c r="E65" s="190" t="s">
        <v>20</v>
      </c>
      <c r="F65" s="191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1"/>
      <c r="V65" s="193"/>
      <c r="W65" s="193"/>
      <c r="X65" s="193"/>
      <c r="Y65" s="193"/>
    </row>
    <row r="66">
      <c r="A66" s="191"/>
      <c r="B66" s="243" t="s">
        <v>392</v>
      </c>
      <c r="C66" s="244" t="s">
        <v>390</v>
      </c>
      <c r="D66" s="190" t="s">
        <v>7</v>
      </c>
      <c r="E66" s="190" t="s">
        <v>21</v>
      </c>
      <c r="F66" s="191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1"/>
      <c r="V66" s="193"/>
      <c r="W66" s="193"/>
      <c r="X66" s="193"/>
      <c r="Y66" s="193"/>
    </row>
    <row r="67">
      <c r="A67" s="191"/>
      <c r="B67" s="243" t="s">
        <v>392</v>
      </c>
      <c r="C67" s="244" t="s">
        <v>390</v>
      </c>
      <c r="D67" s="190" t="s">
        <v>7</v>
      </c>
      <c r="E67" s="190" t="s">
        <v>13</v>
      </c>
      <c r="F67" s="191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1"/>
      <c r="V67" s="193"/>
      <c r="W67" s="193"/>
      <c r="X67" s="193"/>
      <c r="Y67" s="193"/>
    </row>
    <row r="68">
      <c r="A68" s="191"/>
      <c r="B68" s="243" t="s">
        <v>392</v>
      </c>
      <c r="C68" s="244" t="s">
        <v>390</v>
      </c>
      <c r="D68" s="190" t="s">
        <v>7</v>
      </c>
      <c r="E68" s="190" t="s">
        <v>14</v>
      </c>
      <c r="F68" s="191"/>
      <c r="G68" s="193"/>
      <c r="H68" s="193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1"/>
      <c r="V68" s="193"/>
      <c r="W68" s="193"/>
      <c r="X68" s="193"/>
      <c r="Y68" s="193"/>
    </row>
    <row r="69">
      <c r="A69" s="191"/>
      <c r="B69" s="243" t="s">
        <v>392</v>
      </c>
      <c r="C69" s="244" t="s">
        <v>390</v>
      </c>
      <c r="D69" s="190" t="s">
        <v>7</v>
      </c>
      <c r="E69" s="190" t="s">
        <v>15</v>
      </c>
      <c r="F69" s="191">
        <v>900.0</v>
      </c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1"/>
      <c r="V69" s="193"/>
      <c r="W69" s="193"/>
      <c r="X69" s="193"/>
      <c r="Y69" s="193"/>
    </row>
    <row r="70">
      <c r="A70" s="191"/>
      <c r="B70" s="243" t="s">
        <v>392</v>
      </c>
      <c r="C70" s="244" t="s">
        <v>390</v>
      </c>
      <c r="D70" s="190" t="s">
        <v>7</v>
      </c>
      <c r="E70" s="190" t="s">
        <v>16</v>
      </c>
      <c r="F70" s="191">
        <v>0.0</v>
      </c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1"/>
      <c r="V70" s="193"/>
      <c r="W70" s="193"/>
      <c r="X70" s="193"/>
      <c r="Y70" s="193"/>
    </row>
    <row r="71">
      <c r="A71" s="191"/>
      <c r="B71" s="243" t="s">
        <v>392</v>
      </c>
      <c r="C71" s="244" t="s">
        <v>390</v>
      </c>
      <c r="D71" s="190" t="s">
        <v>7</v>
      </c>
      <c r="E71" s="190" t="s">
        <v>17</v>
      </c>
      <c r="F71" s="191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1"/>
      <c r="V71" s="193"/>
      <c r="W71" s="193"/>
      <c r="X71" s="193"/>
      <c r="Y71" s="193"/>
    </row>
    <row r="72">
      <c r="A72" s="191"/>
      <c r="B72" s="243" t="s">
        <v>392</v>
      </c>
      <c r="C72" s="244" t="s">
        <v>390</v>
      </c>
      <c r="D72" s="190" t="s">
        <v>7</v>
      </c>
      <c r="E72" s="190" t="s">
        <v>18</v>
      </c>
      <c r="F72" s="191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1"/>
      <c r="V72" s="193"/>
      <c r="W72" s="193"/>
      <c r="X72" s="193"/>
      <c r="Y72" s="193"/>
    </row>
    <row r="73">
      <c r="A73" s="191"/>
      <c r="B73" s="243" t="s">
        <v>392</v>
      </c>
      <c r="C73" s="244" t="s">
        <v>390</v>
      </c>
      <c r="D73" s="190" t="s">
        <v>7</v>
      </c>
      <c r="E73" s="190" t="s">
        <v>19</v>
      </c>
      <c r="F73" s="191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1"/>
      <c r="V73" s="193"/>
      <c r="W73" s="193"/>
      <c r="X73" s="193"/>
      <c r="Y73" s="193"/>
    </row>
    <row r="74">
      <c r="A74" s="191"/>
      <c r="B74" s="243" t="s">
        <v>392</v>
      </c>
      <c r="C74" s="244" t="s">
        <v>390</v>
      </c>
      <c r="D74" s="190" t="s">
        <v>7</v>
      </c>
      <c r="E74" s="190" t="s">
        <v>20</v>
      </c>
      <c r="F74" s="191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1"/>
      <c r="V74" s="193"/>
      <c r="W74" s="193"/>
      <c r="X74" s="193"/>
      <c r="Y74" s="193"/>
    </row>
    <row r="75">
      <c r="A75" s="264">
        <v>184.0</v>
      </c>
      <c r="B75" s="243" t="s">
        <v>393</v>
      </c>
      <c r="C75" s="244" t="s">
        <v>390</v>
      </c>
      <c r="D75" s="243" t="s">
        <v>4</v>
      </c>
      <c r="E75" s="190" t="s">
        <v>21</v>
      </c>
      <c r="F75" s="192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1">
        <v>3100.0</v>
      </c>
      <c r="V75" s="193"/>
      <c r="W75" s="193"/>
      <c r="X75" s="193"/>
      <c r="Y75" s="193"/>
    </row>
    <row r="76">
      <c r="A76" s="191"/>
      <c r="B76" s="243" t="s">
        <v>393</v>
      </c>
      <c r="C76" s="244" t="s">
        <v>390</v>
      </c>
      <c r="D76" s="190" t="s">
        <v>4</v>
      </c>
      <c r="E76" s="190" t="s">
        <v>13</v>
      </c>
      <c r="F76" s="191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1"/>
      <c r="V76" s="191"/>
      <c r="W76" s="191"/>
      <c r="X76" s="193"/>
      <c r="Y76" s="193"/>
    </row>
    <row r="77">
      <c r="A77" s="191"/>
      <c r="B77" s="243" t="s">
        <v>393</v>
      </c>
      <c r="C77" s="244" t="s">
        <v>390</v>
      </c>
      <c r="D77" s="190" t="s">
        <v>4</v>
      </c>
      <c r="E77" s="190" t="s">
        <v>14</v>
      </c>
      <c r="F77" s="191"/>
      <c r="G77" s="193"/>
      <c r="H77" s="193"/>
      <c r="I77" s="193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1"/>
      <c r="V77" s="191"/>
      <c r="W77" s="191"/>
      <c r="X77" s="193"/>
      <c r="Y77" s="193"/>
    </row>
    <row r="78">
      <c r="A78" s="191"/>
      <c r="B78" s="243" t="s">
        <v>393</v>
      </c>
      <c r="C78" s="244" t="s">
        <v>390</v>
      </c>
      <c r="D78" s="190" t="s">
        <v>4</v>
      </c>
      <c r="E78" s="190" t="s">
        <v>15</v>
      </c>
      <c r="F78" s="191"/>
      <c r="G78" s="193"/>
      <c r="H78" s="193"/>
      <c r="I78" s="193"/>
      <c r="J78" s="193"/>
      <c r="K78" s="193"/>
      <c r="L78" s="193"/>
      <c r="M78" s="193"/>
      <c r="N78" s="193"/>
      <c r="O78" s="193"/>
      <c r="P78" s="193"/>
      <c r="Q78" s="193"/>
      <c r="R78" s="193"/>
      <c r="S78" s="193"/>
      <c r="T78" s="193"/>
      <c r="U78" s="191"/>
      <c r="V78" s="191"/>
      <c r="W78" s="191"/>
      <c r="X78" s="193"/>
      <c r="Y78" s="193"/>
    </row>
    <row r="79">
      <c r="A79" s="191"/>
      <c r="B79" s="243" t="s">
        <v>393</v>
      </c>
      <c r="C79" s="244" t="s">
        <v>390</v>
      </c>
      <c r="D79" s="190" t="s">
        <v>4</v>
      </c>
      <c r="E79" s="190" t="s">
        <v>16</v>
      </c>
      <c r="F79" s="191"/>
      <c r="G79" s="193"/>
      <c r="H79" s="193"/>
      <c r="I79" s="193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1"/>
      <c r="V79" s="191"/>
      <c r="W79" s="191"/>
      <c r="X79" s="193"/>
      <c r="Y79" s="193"/>
    </row>
    <row r="80">
      <c r="A80" s="191"/>
      <c r="B80" s="243" t="s">
        <v>393</v>
      </c>
      <c r="C80" s="244" t="s">
        <v>390</v>
      </c>
      <c r="D80" s="190" t="s">
        <v>4</v>
      </c>
      <c r="E80" s="190" t="s">
        <v>17</v>
      </c>
      <c r="F80" s="191"/>
      <c r="G80" s="193"/>
      <c r="H80" s="193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1"/>
      <c r="V80" s="191"/>
      <c r="W80" s="191"/>
      <c r="X80" s="193"/>
      <c r="Y80" s="193"/>
    </row>
    <row r="81">
      <c r="A81" s="191"/>
      <c r="B81" s="243" t="s">
        <v>393</v>
      </c>
      <c r="C81" s="244" t="s">
        <v>390</v>
      </c>
      <c r="D81" s="190" t="s">
        <v>4</v>
      </c>
      <c r="E81" s="190" t="s">
        <v>18</v>
      </c>
      <c r="F81" s="191"/>
      <c r="G81" s="193"/>
      <c r="H81" s="193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1"/>
      <c r="V81" s="191"/>
      <c r="W81" s="191"/>
      <c r="X81" s="193"/>
      <c r="Y81" s="193"/>
    </row>
    <row r="82">
      <c r="A82" s="191"/>
      <c r="B82" s="243" t="s">
        <v>393</v>
      </c>
      <c r="C82" s="244" t="s">
        <v>390</v>
      </c>
      <c r="D82" s="190" t="s">
        <v>4</v>
      </c>
      <c r="E82" s="190" t="s">
        <v>19</v>
      </c>
      <c r="F82" s="191"/>
      <c r="G82" s="193"/>
      <c r="H82" s="193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1"/>
      <c r="V82" s="191"/>
      <c r="W82" s="191"/>
      <c r="X82" s="193"/>
      <c r="Y82" s="193"/>
    </row>
    <row r="83">
      <c r="A83" s="191"/>
      <c r="B83" s="243" t="s">
        <v>393</v>
      </c>
      <c r="C83" s="244" t="s">
        <v>390</v>
      </c>
      <c r="D83" s="190" t="s">
        <v>4</v>
      </c>
      <c r="E83" s="190" t="s">
        <v>20</v>
      </c>
      <c r="F83" s="191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1"/>
      <c r="V83" s="191"/>
      <c r="W83" s="191"/>
      <c r="X83" s="193"/>
      <c r="Y83" s="193"/>
    </row>
    <row r="84">
      <c r="A84" s="191"/>
      <c r="B84" s="243" t="s">
        <v>393</v>
      </c>
      <c r="C84" s="244" t="s">
        <v>390</v>
      </c>
      <c r="D84" s="190" t="s">
        <v>7</v>
      </c>
      <c r="E84" s="190" t="s">
        <v>21</v>
      </c>
      <c r="F84" s="191"/>
      <c r="G84" s="193"/>
      <c r="H84" s="193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1"/>
      <c r="V84" s="191"/>
      <c r="W84" s="191"/>
      <c r="X84" s="193"/>
      <c r="Y84" s="193"/>
    </row>
    <row r="85">
      <c r="A85" s="191"/>
      <c r="B85" s="243" t="s">
        <v>393</v>
      </c>
      <c r="C85" s="244" t="s">
        <v>390</v>
      </c>
      <c r="D85" s="190" t="s">
        <v>7</v>
      </c>
      <c r="E85" s="190" t="s">
        <v>13</v>
      </c>
      <c r="F85" s="191"/>
      <c r="G85" s="193"/>
      <c r="H85" s="193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1"/>
      <c r="V85" s="191"/>
      <c r="W85" s="191"/>
      <c r="X85" s="193"/>
      <c r="Y85" s="193"/>
    </row>
    <row r="86">
      <c r="A86" s="191"/>
      <c r="B86" s="243" t="s">
        <v>393</v>
      </c>
      <c r="C86" s="244" t="s">
        <v>390</v>
      </c>
      <c r="D86" s="190" t="s">
        <v>7</v>
      </c>
      <c r="E86" s="190" t="s">
        <v>14</v>
      </c>
      <c r="F86" s="191"/>
      <c r="G86" s="193"/>
      <c r="H86" s="193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1"/>
      <c r="V86" s="191"/>
      <c r="W86" s="191"/>
      <c r="X86" s="193"/>
      <c r="Y86" s="193"/>
    </row>
    <row r="87">
      <c r="A87" s="191"/>
      <c r="B87" s="243" t="s">
        <v>393</v>
      </c>
      <c r="C87" s="244" t="s">
        <v>390</v>
      </c>
      <c r="D87" s="190" t="s">
        <v>7</v>
      </c>
      <c r="E87" s="190" t="s">
        <v>15</v>
      </c>
      <c r="F87" s="191"/>
      <c r="G87" s="193"/>
      <c r="H87" s="193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1"/>
      <c r="V87" s="191"/>
      <c r="W87" s="191"/>
      <c r="X87" s="193"/>
      <c r="Y87" s="193"/>
    </row>
    <row r="88">
      <c r="A88" s="191"/>
      <c r="B88" s="243" t="s">
        <v>393</v>
      </c>
      <c r="C88" s="244" t="s">
        <v>390</v>
      </c>
      <c r="D88" s="190" t="s">
        <v>7</v>
      </c>
      <c r="E88" s="190" t="s">
        <v>16</v>
      </c>
      <c r="F88" s="191">
        <v>3100.0</v>
      </c>
      <c r="G88" s="193"/>
      <c r="H88" s="193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1"/>
      <c r="V88" s="191"/>
      <c r="W88" s="191"/>
      <c r="X88" s="193"/>
      <c r="Y88" s="193"/>
    </row>
    <row r="89">
      <c r="A89" s="191"/>
      <c r="B89" s="243" t="s">
        <v>393</v>
      </c>
      <c r="C89" s="244" t="s">
        <v>390</v>
      </c>
      <c r="D89" s="190" t="s">
        <v>7</v>
      </c>
      <c r="E89" s="190" t="s">
        <v>17</v>
      </c>
      <c r="F89" s="191"/>
      <c r="G89" s="193"/>
      <c r="H89" s="193"/>
      <c r="I89" s="193"/>
      <c r="J89" s="193"/>
      <c r="K89" s="193"/>
      <c r="L89" s="193"/>
      <c r="M89" s="193"/>
      <c r="N89" s="193"/>
      <c r="O89" s="193"/>
      <c r="P89" s="193"/>
      <c r="Q89" s="193"/>
      <c r="R89" s="193"/>
      <c r="S89" s="193"/>
      <c r="T89" s="193"/>
      <c r="U89" s="191"/>
      <c r="V89" s="191"/>
      <c r="W89" s="191"/>
      <c r="X89" s="193"/>
      <c r="Y89" s="193"/>
    </row>
    <row r="90">
      <c r="A90" s="191"/>
      <c r="B90" s="243" t="s">
        <v>393</v>
      </c>
      <c r="C90" s="244" t="s">
        <v>390</v>
      </c>
      <c r="D90" s="190" t="s">
        <v>7</v>
      </c>
      <c r="E90" s="190" t="s">
        <v>18</v>
      </c>
      <c r="F90" s="191"/>
      <c r="G90" s="193"/>
      <c r="H90" s="193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1"/>
      <c r="V90" s="191"/>
      <c r="W90" s="191"/>
      <c r="X90" s="193"/>
      <c r="Y90" s="193"/>
    </row>
    <row r="91">
      <c r="A91" s="191"/>
      <c r="B91" s="243" t="s">
        <v>393</v>
      </c>
      <c r="C91" s="244" t="s">
        <v>390</v>
      </c>
      <c r="D91" s="190" t="s">
        <v>7</v>
      </c>
      <c r="E91" s="190" t="s">
        <v>19</v>
      </c>
      <c r="F91" s="191"/>
      <c r="G91" s="193"/>
      <c r="H91" s="193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1"/>
      <c r="V91" s="191"/>
      <c r="W91" s="191"/>
      <c r="X91" s="193"/>
      <c r="Y91" s="193"/>
    </row>
    <row r="92">
      <c r="A92" s="191"/>
      <c r="B92" s="243" t="s">
        <v>393</v>
      </c>
      <c r="C92" s="244" t="s">
        <v>390</v>
      </c>
      <c r="D92" s="190" t="s">
        <v>7</v>
      </c>
      <c r="E92" s="190" t="s">
        <v>20</v>
      </c>
      <c r="F92" s="191"/>
      <c r="G92" s="193"/>
      <c r="H92" s="193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1"/>
      <c r="V92" s="191"/>
      <c r="W92" s="191"/>
      <c r="X92" s="193"/>
      <c r="Y92" s="193"/>
    </row>
    <row r="93">
      <c r="A93" s="264">
        <v>185.0</v>
      </c>
      <c r="B93" s="243" t="s">
        <v>394</v>
      </c>
      <c r="C93" s="244" t="s">
        <v>390</v>
      </c>
      <c r="D93" s="243" t="s">
        <v>4</v>
      </c>
      <c r="E93" s="190" t="s">
        <v>21</v>
      </c>
      <c r="F93" s="192"/>
      <c r="G93" s="193"/>
      <c r="H93" s="193"/>
      <c r="I93" s="193"/>
      <c r="J93" s="193"/>
      <c r="K93" s="193"/>
      <c r="L93" s="193"/>
      <c r="M93" s="193"/>
      <c r="N93" s="193"/>
      <c r="O93" s="193"/>
      <c r="P93" s="193"/>
      <c r="Q93" s="193"/>
      <c r="R93" s="193"/>
      <c r="S93" s="193"/>
      <c r="T93" s="193"/>
      <c r="U93" s="191">
        <v>1330.0</v>
      </c>
      <c r="V93" s="191">
        <v>1330.0</v>
      </c>
      <c r="W93" s="191">
        <v>2500.0</v>
      </c>
      <c r="X93" s="193"/>
      <c r="Y93" s="193"/>
    </row>
    <row r="94">
      <c r="A94" s="191"/>
      <c r="B94" s="243" t="s">
        <v>394</v>
      </c>
      <c r="C94" s="244" t="s">
        <v>390</v>
      </c>
      <c r="D94" s="190" t="s">
        <v>4</v>
      </c>
      <c r="E94" s="190" t="s">
        <v>13</v>
      </c>
      <c r="F94" s="191"/>
      <c r="G94" s="193"/>
      <c r="H94" s="193"/>
      <c r="I94" s="193"/>
      <c r="J94" s="193"/>
      <c r="K94" s="193"/>
      <c r="L94" s="193"/>
      <c r="M94" s="193"/>
      <c r="N94" s="193"/>
      <c r="O94" s="193"/>
      <c r="P94" s="191"/>
      <c r="Q94" s="193"/>
      <c r="R94" s="193"/>
      <c r="S94" s="193"/>
      <c r="T94" s="193"/>
      <c r="U94" s="193"/>
      <c r="V94" s="193"/>
      <c r="W94" s="191"/>
      <c r="X94" s="191"/>
      <c r="Y94" s="191"/>
    </row>
    <row r="95">
      <c r="A95" s="191"/>
      <c r="B95" s="243" t="s">
        <v>394</v>
      </c>
      <c r="C95" s="244" t="s">
        <v>390</v>
      </c>
      <c r="D95" s="190" t="s">
        <v>4</v>
      </c>
      <c r="E95" s="190" t="s">
        <v>14</v>
      </c>
      <c r="F95" s="191"/>
      <c r="G95" s="193"/>
      <c r="H95" s="193"/>
      <c r="I95" s="193"/>
      <c r="J95" s="193"/>
      <c r="K95" s="193"/>
      <c r="L95" s="193"/>
      <c r="M95" s="193"/>
      <c r="N95" s="193"/>
      <c r="O95" s="193"/>
      <c r="P95" s="191"/>
      <c r="Q95" s="193"/>
      <c r="R95" s="193"/>
      <c r="S95" s="193"/>
      <c r="T95" s="193"/>
      <c r="U95" s="193"/>
      <c r="V95" s="193"/>
      <c r="W95" s="191"/>
      <c r="X95" s="191"/>
      <c r="Y95" s="191"/>
    </row>
    <row r="96">
      <c r="A96" s="191"/>
      <c r="B96" s="243" t="s">
        <v>394</v>
      </c>
      <c r="C96" s="244" t="s">
        <v>390</v>
      </c>
      <c r="D96" s="190" t="s">
        <v>4</v>
      </c>
      <c r="E96" s="190" t="s">
        <v>15</v>
      </c>
      <c r="F96" s="191"/>
      <c r="G96" s="193"/>
      <c r="H96" s="193"/>
      <c r="I96" s="193"/>
      <c r="J96" s="193"/>
      <c r="K96" s="193"/>
      <c r="L96" s="193"/>
      <c r="M96" s="193"/>
      <c r="N96" s="193"/>
      <c r="O96" s="193"/>
      <c r="P96" s="191"/>
      <c r="Q96" s="193"/>
      <c r="R96" s="193"/>
      <c r="S96" s="193"/>
      <c r="T96" s="193"/>
      <c r="U96" s="193"/>
      <c r="V96" s="193"/>
      <c r="W96" s="191"/>
      <c r="X96" s="191"/>
      <c r="Y96" s="191"/>
    </row>
    <row r="97">
      <c r="A97" s="191"/>
      <c r="B97" s="243" t="s">
        <v>394</v>
      </c>
      <c r="C97" s="244" t="s">
        <v>390</v>
      </c>
      <c r="D97" s="190" t="s">
        <v>4</v>
      </c>
      <c r="E97" s="190" t="s">
        <v>16</v>
      </c>
      <c r="F97" s="191"/>
      <c r="G97" s="193"/>
      <c r="H97" s="193"/>
      <c r="I97" s="193"/>
      <c r="J97" s="193"/>
      <c r="K97" s="193"/>
      <c r="L97" s="193"/>
      <c r="M97" s="193"/>
      <c r="N97" s="193"/>
      <c r="O97" s="193"/>
      <c r="P97" s="191"/>
      <c r="Q97" s="193"/>
      <c r="R97" s="193"/>
      <c r="S97" s="193"/>
      <c r="T97" s="193"/>
      <c r="U97" s="193"/>
      <c r="V97" s="193"/>
      <c r="W97" s="191"/>
      <c r="X97" s="191"/>
      <c r="Y97" s="191"/>
    </row>
    <row r="98">
      <c r="A98" s="191"/>
      <c r="B98" s="243" t="s">
        <v>394</v>
      </c>
      <c r="C98" s="244" t="s">
        <v>390</v>
      </c>
      <c r="D98" s="190" t="s">
        <v>4</v>
      </c>
      <c r="E98" s="190" t="s">
        <v>17</v>
      </c>
      <c r="F98" s="191"/>
      <c r="G98" s="193"/>
      <c r="H98" s="193"/>
      <c r="I98" s="193"/>
      <c r="J98" s="193"/>
      <c r="K98" s="193"/>
      <c r="L98" s="193"/>
      <c r="M98" s="193"/>
      <c r="N98" s="193"/>
      <c r="O98" s="193"/>
      <c r="P98" s="191"/>
      <c r="Q98" s="193"/>
      <c r="R98" s="193"/>
      <c r="S98" s="193"/>
      <c r="T98" s="193"/>
      <c r="U98" s="193"/>
      <c r="V98" s="193"/>
      <c r="W98" s="191"/>
      <c r="X98" s="191"/>
      <c r="Y98" s="191"/>
    </row>
    <row r="99">
      <c r="A99" s="191"/>
      <c r="B99" s="243" t="s">
        <v>394</v>
      </c>
      <c r="C99" s="244" t="s">
        <v>390</v>
      </c>
      <c r="D99" s="190" t="s">
        <v>4</v>
      </c>
      <c r="E99" s="190" t="s">
        <v>18</v>
      </c>
      <c r="F99" s="191"/>
      <c r="G99" s="193"/>
      <c r="H99" s="193"/>
      <c r="I99" s="193"/>
      <c r="J99" s="193"/>
      <c r="K99" s="193"/>
      <c r="L99" s="193"/>
      <c r="M99" s="193"/>
      <c r="N99" s="193"/>
      <c r="O99" s="193"/>
      <c r="P99" s="191"/>
      <c r="Q99" s="193"/>
      <c r="R99" s="193"/>
      <c r="S99" s="193"/>
      <c r="T99" s="193"/>
      <c r="U99" s="193"/>
      <c r="V99" s="193"/>
      <c r="W99" s="191"/>
      <c r="X99" s="191"/>
      <c r="Y99" s="191"/>
    </row>
    <row r="100">
      <c r="A100" s="191"/>
      <c r="B100" s="243" t="s">
        <v>394</v>
      </c>
      <c r="C100" s="244" t="s">
        <v>390</v>
      </c>
      <c r="D100" s="190" t="s">
        <v>4</v>
      </c>
      <c r="E100" s="190" t="s">
        <v>19</v>
      </c>
      <c r="F100" s="191"/>
      <c r="G100" s="193"/>
      <c r="H100" s="193"/>
      <c r="I100" s="193"/>
      <c r="J100" s="193"/>
      <c r="K100" s="193"/>
      <c r="L100" s="193"/>
      <c r="M100" s="193"/>
      <c r="N100" s="193"/>
      <c r="O100" s="193"/>
      <c r="P100" s="191"/>
      <c r="Q100" s="193"/>
      <c r="R100" s="193"/>
      <c r="S100" s="193"/>
      <c r="T100" s="193"/>
      <c r="U100" s="193"/>
      <c r="V100" s="193"/>
      <c r="W100" s="191"/>
      <c r="X100" s="191"/>
      <c r="Y100" s="191"/>
    </row>
    <row r="101">
      <c r="A101" s="191"/>
      <c r="B101" s="243" t="s">
        <v>394</v>
      </c>
      <c r="C101" s="244" t="s">
        <v>390</v>
      </c>
      <c r="D101" s="190" t="s">
        <v>4</v>
      </c>
      <c r="E101" s="190" t="s">
        <v>20</v>
      </c>
      <c r="F101" s="191"/>
      <c r="G101" s="193"/>
      <c r="H101" s="193"/>
      <c r="I101" s="193"/>
      <c r="J101" s="193"/>
      <c r="K101" s="193"/>
      <c r="L101" s="193"/>
      <c r="M101" s="193"/>
      <c r="N101" s="193"/>
      <c r="O101" s="193"/>
      <c r="P101" s="191"/>
      <c r="Q101" s="193"/>
      <c r="R101" s="193"/>
      <c r="S101" s="193"/>
      <c r="T101" s="193"/>
      <c r="U101" s="193"/>
      <c r="V101" s="193"/>
      <c r="W101" s="191"/>
      <c r="X101" s="191"/>
      <c r="Y101" s="191"/>
    </row>
    <row r="102">
      <c r="A102" s="191"/>
      <c r="B102" s="243" t="s">
        <v>394</v>
      </c>
      <c r="C102" s="244" t="s">
        <v>390</v>
      </c>
      <c r="D102" s="190" t="s">
        <v>7</v>
      </c>
      <c r="E102" s="190" t="s">
        <v>21</v>
      </c>
      <c r="F102" s="191"/>
      <c r="G102" s="193"/>
      <c r="H102" s="193"/>
      <c r="I102" s="193"/>
      <c r="J102" s="193"/>
      <c r="K102" s="193"/>
      <c r="L102" s="193"/>
      <c r="M102" s="193"/>
      <c r="N102" s="193"/>
      <c r="O102" s="193"/>
      <c r="P102" s="191"/>
      <c r="Q102" s="193"/>
      <c r="R102" s="193"/>
      <c r="S102" s="193"/>
      <c r="T102" s="193"/>
      <c r="U102" s="193"/>
      <c r="V102" s="193"/>
      <c r="W102" s="191"/>
      <c r="X102" s="191"/>
      <c r="Y102" s="191"/>
    </row>
    <row r="103">
      <c r="A103" s="191"/>
      <c r="B103" s="243" t="s">
        <v>394</v>
      </c>
      <c r="C103" s="244" t="s">
        <v>390</v>
      </c>
      <c r="D103" s="190" t="s">
        <v>7</v>
      </c>
      <c r="E103" s="190" t="s">
        <v>13</v>
      </c>
      <c r="F103" s="191"/>
      <c r="G103" s="193"/>
      <c r="H103" s="193"/>
      <c r="I103" s="193"/>
      <c r="J103" s="193"/>
      <c r="K103" s="193"/>
      <c r="L103" s="193"/>
      <c r="M103" s="193"/>
      <c r="N103" s="193"/>
      <c r="O103" s="193"/>
      <c r="P103" s="191"/>
      <c r="Q103" s="193"/>
      <c r="R103" s="193"/>
      <c r="S103" s="193"/>
      <c r="T103" s="193"/>
      <c r="U103" s="193"/>
      <c r="V103" s="193"/>
      <c r="W103" s="191"/>
      <c r="X103" s="191"/>
      <c r="Y103" s="191"/>
    </row>
    <row r="104">
      <c r="A104" s="191"/>
      <c r="B104" s="243" t="s">
        <v>394</v>
      </c>
      <c r="C104" s="244" t="s">
        <v>390</v>
      </c>
      <c r="D104" s="190" t="s">
        <v>7</v>
      </c>
      <c r="E104" s="190" t="s">
        <v>14</v>
      </c>
      <c r="F104" s="191"/>
      <c r="G104" s="193"/>
      <c r="H104" s="193"/>
      <c r="I104" s="193"/>
      <c r="J104" s="193"/>
      <c r="K104" s="193"/>
      <c r="L104" s="193"/>
      <c r="M104" s="193"/>
      <c r="N104" s="193"/>
      <c r="O104" s="193"/>
      <c r="P104" s="191"/>
      <c r="Q104" s="193"/>
      <c r="R104" s="193"/>
      <c r="S104" s="193"/>
      <c r="T104" s="193"/>
      <c r="U104" s="193"/>
      <c r="V104" s="193"/>
      <c r="W104" s="191"/>
      <c r="X104" s="191"/>
      <c r="Y104" s="191"/>
    </row>
    <row r="105">
      <c r="A105" s="191"/>
      <c r="B105" s="243" t="s">
        <v>394</v>
      </c>
      <c r="C105" s="244" t="s">
        <v>390</v>
      </c>
      <c r="D105" s="190" t="s">
        <v>7</v>
      </c>
      <c r="E105" s="190" t="s">
        <v>15</v>
      </c>
      <c r="F105" s="191"/>
      <c r="G105" s="193"/>
      <c r="H105" s="193"/>
      <c r="I105" s="193"/>
      <c r="J105" s="193"/>
      <c r="K105" s="193"/>
      <c r="L105" s="193"/>
      <c r="M105" s="193"/>
      <c r="N105" s="193"/>
      <c r="O105" s="193"/>
      <c r="P105" s="191"/>
      <c r="Q105" s="193"/>
      <c r="R105" s="193"/>
      <c r="S105" s="193"/>
      <c r="T105" s="193"/>
      <c r="U105" s="193"/>
      <c r="V105" s="193"/>
      <c r="W105" s="191"/>
      <c r="X105" s="191"/>
      <c r="Y105" s="191"/>
    </row>
    <row r="106">
      <c r="A106" s="191"/>
      <c r="B106" s="243" t="s">
        <v>394</v>
      </c>
      <c r="C106" s="244" t="s">
        <v>390</v>
      </c>
      <c r="D106" s="190" t="s">
        <v>7</v>
      </c>
      <c r="E106" s="190" t="s">
        <v>16</v>
      </c>
      <c r="F106" s="191">
        <v>1330.0</v>
      </c>
      <c r="G106" s="193"/>
      <c r="H106" s="193"/>
      <c r="I106" s="193"/>
      <c r="J106" s="193"/>
      <c r="K106" s="193"/>
      <c r="L106" s="193"/>
      <c r="M106" s="193"/>
      <c r="N106" s="193"/>
      <c r="O106" s="193"/>
      <c r="P106" s="191"/>
      <c r="Q106" s="193"/>
      <c r="R106" s="193"/>
      <c r="S106" s="193"/>
      <c r="T106" s="193"/>
      <c r="U106" s="193"/>
      <c r="V106" s="193"/>
      <c r="W106" s="191"/>
      <c r="X106" s="191"/>
      <c r="Y106" s="191"/>
    </row>
    <row r="107">
      <c r="A107" s="191"/>
      <c r="B107" s="243" t="s">
        <v>394</v>
      </c>
      <c r="C107" s="244" t="s">
        <v>390</v>
      </c>
      <c r="D107" s="190" t="s">
        <v>7</v>
      </c>
      <c r="E107" s="190" t="s">
        <v>17</v>
      </c>
      <c r="F107" s="191">
        <v>1330.0</v>
      </c>
      <c r="G107" s="193"/>
      <c r="H107" s="193"/>
      <c r="I107" s="193"/>
      <c r="J107" s="193"/>
      <c r="K107" s="193"/>
      <c r="L107" s="193"/>
      <c r="M107" s="193"/>
      <c r="N107" s="193"/>
      <c r="O107" s="193"/>
      <c r="P107" s="191"/>
      <c r="Q107" s="193"/>
      <c r="R107" s="193"/>
      <c r="S107" s="193"/>
      <c r="T107" s="193"/>
      <c r="U107" s="193"/>
      <c r="V107" s="193"/>
      <c r="W107" s="191"/>
      <c r="X107" s="191"/>
      <c r="Y107" s="191"/>
    </row>
    <row r="108">
      <c r="A108" s="191"/>
      <c r="B108" s="243" t="s">
        <v>394</v>
      </c>
      <c r="C108" s="244" t="s">
        <v>390</v>
      </c>
      <c r="D108" s="190" t="s">
        <v>7</v>
      </c>
      <c r="E108" s="190" t="s">
        <v>18</v>
      </c>
      <c r="F108" s="191">
        <v>2500.0</v>
      </c>
      <c r="G108" s="193"/>
      <c r="H108" s="193"/>
      <c r="I108" s="193"/>
      <c r="J108" s="193"/>
      <c r="K108" s="193"/>
      <c r="L108" s="193"/>
      <c r="M108" s="193"/>
      <c r="N108" s="193"/>
      <c r="O108" s="193"/>
      <c r="P108" s="191"/>
      <c r="Q108" s="193"/>
      <c r="R108" s="193"/>
      <c r="S108" s="193"/>
      <c r="T108" s="193"/>
      <c r="U108" s="193"/>
      <c r="V108" s="193"/>
      <c r="W108" s="191"/>
      <c r="X108" s="191"/>
      <c r="Y108" s="191"/>
    </row>
    <row r="109">
      <c r="A109" s="191"/>
      <c r="B109" s="243" t="s">
        <v>394</v>
      </c>
      <c r="C109" s="244" t="s">
        <v>390</v>
      </c>
      <c r="D109" s="190" t="s">
        <v>7</v>
      </c>
      <c r="E109" s="190" t="s">
        <v>19</v>
      </c>
      <c r="F109" s="191"/>
      <c r="G109" s="193"/>
      <c r="H109" s="193"/>
      <c r="I109" s="193"/>
      <c r="J109" s="193"/>
      <c r="K109" s="193"/>
      <c r="L109" s="193"/>
      <c r="M109" s="193"/>
      <c r="N109" s="193"/>
      <c r="O109" s="193"/>
      <c r="P109" s="191"/>
      <c r="Q109" s="193"/>
      <c r="R109" s="193"/>
      <c r="S109" s="193"/>
      <c r="T109" s="193"/>
      <c r="U109" s="193"/>
      <c r="V109" s="193"/>
      <c r="W109" s="191"/>
      <c r="X109" s="191"/>
      <c r="Y109" s="191"/>
    </row>
    <row r="110">
      <c r="A110" s="191"/>
      <c r="B110" s="243" t="s">
        <v>394</v>
      </c>
      <c r="C110" s="244" t="s">
        <v>390</v>
      </c>
      <c r="D110" s="190" t="s">
        <v>7</v>
      </c>
      <c r="E110" s="190" t="s">
        <v>20</v>
      </c>
      <c r="F110" s="191"/>
      <c r="G110" s="193"/>
      <c r="H110" s="193"/>
      <c r="I110" s="193"/>
      <c r="J110" s="193"/>
      <c r="K110" s="193"/>
      <c r="L110" s="193"/>
      <c r="M110" s="193"/>
      <c r="N110" s="193"/>
      <c r="O110" s="193"/>
      <c r="P110" s="191"/>
      <c r="Q110" s="193"/>
      <c r="R110" s="193"/>
      <c r="S110" s="193"/>
      <c r="T110" s="193"/>
      <c r="U110" s="193"/>
      <c r="V110" s="193"/>
      <c r="W110" s="191"/>
      <c r="X110" s="191"/>
      <c r="Y110" s="191"/>
    </row>
    <row r="111">
      <c r="A111" s="264">
        <v>186.0</v>
      </c>
      <c r="B111" s="243" t="s">
        <v>395</v>
      </c>
      <c r="C111" s="244" t="s">
        <v>390</v>
      </c>
      <c r="D111" s="243" t="s">
        <v>4</v>
      </c>
      <c r="E111" s="190" t="s">
        <v>21</v>
      </c>
      <c r="F111" s="192"/>
      <c r="G111" s="193"/>
      <c r="H111" s="193"/>
      <c r="I111" s="193"/>
      <c r="J111" s="193"/>
      <c r="K111" s="193"/>
      <c r="L111" s="193"/>
      <c r="M111" s="193"/>
      <c r="N111" s="193"/>
      <c r="O111" s="193"/>
      <c r="P111" s="191">
        <v>930.0</v>
      </c>
      <c r="Q111" s="193"/>
      <c r="R111" s="193"/>
      <c r="S111" s="193"/>
      <c r="T111" s="193"/>
      <c r="U111" s="193"/>
      <c r="V111" s="193"/>
      <c r="W111" s="191">
        <v>250.0</v>
      </c>
      <c r="X111" s="191">
        <v>0.0</v>
      </c>
      <c r="Y111" s="191">
        <v>5800.0</v>
      </c>
    </row>
    <row r="112">
      <c r="A112" s="191"/>
      <c r="B112" s="243" t="s">
        <v>395</v>
      </c>
      <c r="C112" s="244" t="s">
        <v>390</v>
      </c>
      <c r="D112" s="190" t="s">
        <v>4</v>
      </c>
      <c r="E112" s="190" t="s">
        <v>13</v>
      </c>
      <c r="F112" s="191"/>
      <c r="G112" s="193"/>
      <c r="H112" s="191"/>
      <c r="I112" s="193"/>
      <c r="J112" s="193"/>
      <c r="K112" s="193"/>
      <c r="L112" s="193"/>
      <c r="M112" s="193"/>
      <c r="N112" s="193"/>
      <c r="O112" s="193"/>
      <c r="P112" s="193"/>
      <c r="Q112" s="191"/>
      <c r="R112" s="193"/>
      <c r="S112" s="193"/>
      <c r="T112" s="193"/>
      <c r="U112" s="193"/>
      <c r="V112" s="193"/>
      <c r="W112" s="193"/>
      <c r="X112" s="193"/>
      <c r="Y112" s="193"/>
    </row>
    <row r="113">
      <c r="A113" s="191"/>
      <c r="B113" s="243" t="s">
        <v>395</v>
      </c>
      <c r="C113" s="244" t="s">
        <v>390</v>
      </c>
      <c r="D113" s="190" t="s">
        <v>4</v>
      </c>
      <c r="E113" s="190" t="s">
        <v>14</v>
      </c>
      <c r="F113" s="191"/>
      <c r="G113" s="193"/>
      <c r="H113" s="191"/>
      <c r="I113" s="193"/>
      <c r="J113" s="193"/>
      <c r="K113" s="193"/>
      <c r="L113" s="193"/>
      <c r="M113" s="193"/>
      <c r="N113" s="193"/>
      <c r="O113" s="193"/>
      <c r="P113" s="193"/>
      <c r="Q113" s="191"/>
      <c r="R113" s="193"/>
      <c r="S113" s="193"/>
      <c r="T113" s="193"/>
      <c r="U113" s="193"/>
      <c r="V113" s="193"/>
      <c r="W113" s="193"/>
      <c r="X113" s="193"/>
      <c r="Y113" s="193"/>
    </row>
    <row r="114">
      <c r="A114" s="191"/>
      <c r="B114" s="243" t="s">
        <v>395</v>
      </c>
      <c r="C114" s="244" t="s">
        <v>390</v>
      </c>
      <c r="D114" s="190" t="s">
        <v>4</v>
      </c>
      <c r="E114" s="190" t="s">
        <v>15</v>
      </c>
      <c r="F114" s="191"/>
      <c r="G114" s="193"/>
      <c r="H114" s="191"/>
      <c r="I114" s="193"/>
      <c r="J114" s="193"/>
      <c r="K114" s="193"/>
      <c r="L114" s="193"/>
      <c r="M114" s="193"/>
      <c r="N114" s="193"/>
      <c r="O114" s="193"/>
      <c r="P114" s="193"/>
      <c r="Q114" s="191"/>
      <c r="R114" s="193"/>
      <c r="S114" s="193"/>
      <c r="T114" s="193"/>
      <c r="U114" s="193"/>
      <c r="V114" s="193"/>
      <c r="W114" s="193"/>
      <c r="X114" s="193"/>
      <c r="Y114" s="193"/>
    </row>
    <row r="115">
      <c r="A115" s="191"/>
      <c r="B115" s="243" t="s">
        <v>395</v>
      </c>
      <c r="C115" s="244" t="s">
        <v>390</v>
      </c>
      <c r="D115" s="190" t="s">
        <v>4</v>
      </c>
      <c r="E115" s="190" t="s">
        <v>16</v>
      </c>
      <c r="F115" s="191"/>
      <c r="G115" s="193"/>
      <c r="H115" s="191"/>
      <c r="I115" s="193"/>
      <c r="J115" s="193"/>
      <c r="K115" s="193"/>
      <c r="L115" s="193"/>
      <c r="M115" s="193"/>
      <c r="N115" s="193"/>
      <c r="O115" s="193"/>
      <c r="P115" s="193"/>
      <c r="Q115" s="191"/>
      <c r="R115" s="193"/>
      <c r="S115" s="193"/>
      <c r="T115" s="193"/>
      <c r="U115" s="193"/>
      <c r="V115" s="193"/>
      <c r="W115" s="193"/>
      <c r="X115" s="193"/>
      <c r="Y115" s="193"/>
    </row>
    <row r="116">
      <c r="A116" s="191"/>
      <c r="B116" s="243" t="s">
        <v>395</v>
      </c>
      <c r="C116" s="244" t="s">
        <v>390</v>
      </c>
      <c r="D116" s="190" t="s">
        <v>4</v>
      </c>
      <c r="E116" s="190" t="s">
        <v>17</v>
      </c>
      <c r="F116" s="191"/>
      <c r="G116" s="193"/>
      <c r="H116" s="191"/>
      <c r="I116" s="193"/>
      <c r="J116" s="193"/>
      <c r="K116" s="193"/>
      <c r="L116" s="193"/>
      <c r="M116" s="193"/>
      <c r="N116" s="193"/>
      <c r="O116" s="193"/>
      <c r="P116" s="193"/>
      <c r="Q116" s="191"/>
      <c r="R116" s="193"/>
      <c r="S116" s="193"/>
      <c r="T116" s="193"/>
      <c r="U116" s="193"/>
      <c r="V116" s="193"/>
      <c r="W116" s="193"/>
      <c r="X116" s="193"/>
      <c r="Y116" s="193"/>
    </row>
    <row r="117">
      <c r="A117" s="191"/>
      <c r="B117" s="243" t="s">
        <v>395</v>
      </c>
      <c r="C117" s="244" t="s">
        <v>390</v>
      </c>
      <c r="D117" s="190" t="s">
        <v>4</v>
      </c>
      <c r="E117" s="190" t="s">
        <v>18</v>
      </c>
      <c r="F117" s="191"/>
      <c r="G117" s="193"/>
      <c r="H117" s="191"/>
      <c r="I117" s="193"/>
      <c r="J117" s="193"/>
      <c r="K117" s="193"/>
      <c r="L117" s="193"/>
      <c r="M117" s="193"/>
      <c r="N117" s="193"/>
      <c r="O117" s="193"/>
      <c r="P117" s="193"/>
      <c r="Q117" s="191"/>
      <c r="R117" s="193"/>
      <c r="S117" s="193"/>
      <c r="T117" s="193"/>
      <c r="U117" s="193"/>
      <c r="V117" s="193"/>
      <c r="W117" s="193"/>
      <c r="X117" s="193"/>
      <c r="Y117" s="193"/>
    </row>
    <row r="118">
      <c r="A118" s="191"/>
      <c r="B118" s="243" t="s">
        <v>395</v>
      </c>
      <c r="C118" s="244" t="s">
        <v>390</v>
      </c>
      <c r="D118" s="190" t="s">
        <v>4</v>
      </c>
      <c r="E118" s="190" t="s">
        <v>19</v>
      </c>
      <c r="F118" s="191"/>
      <c r="G118" s="193"/>
      <c r="H118" s="191"/>
      <c r="I118" s="193"/>
      <c r="J118" s="193"/>
      <c r="K118" s="193"/>
      <c r="L118" s="193"/>
      <c r="M118" s="193"/>
      <c r="N118" s="193"/>
      <c r="O118" s="193"/>
      <c r="P118" s="193"/>
      <c r="Q118" s="191"/>
      <c r="R118" s="193"/>
      <c r="S118" s="193"/>
      <c r="T118" s="193"/>
      <c r="U118" s="193"/>
      <c r="V118" s="193"/>
      <c r="W118" s="193"/>
      <c r="X118" s="193"/>
      <c r="Y118" s="193"/>
    </row>
    <row r="119">
      <c r="A119" s="191"/>
      <c r="B119" s="243" t="s">
        <v>395</v>
      </c>
      <c r="C119" s="244" t="s">
        <v>390</v>
      </c>
      <c r="D119" s="190" t="s">
        <v>4</v>
      </c>
      <c r="E119" s="190" t="s">
        <v>20</v>
      </c>
      <c r="F119" s="191">
        <v>930.0</v>
      </c>
      <c r="G119" s="193"/>
      <c r="H119" s="191"/>
      <c r="I119" s="193"/>
      <c r="J119" s="193"/>
      <c r="K119" s="193"/>
      <c r="L119" s="193"/>
      <c r="M119" s="193"/>
      <c r="N119" s="193"/>
      <c r="O119" s="193"/>
      <c r="P119" s="193"/>
      <c r="Q119" s="191"/>
      <c r="R119" s="193"/>
      <c r="S119" s="193"/>
      <c r="T119" s="193"/>
      <c r="U119" s="193"/>
      <c r="V119" s="193"/>
      <c r="W119" s="193"/>
      <c r="X119" s="193"/>
      <c r="Y119" s="193"/>
    </row>
    <row r="120">
      <c r="A120" s="191"/>
      <c r="B120" s="243" t="s">
        <v>395</v>
      </c>
      <c r="C120" s="244" t="s">
        <v>390</v>
      </c>
      <c r="D120" s="190" t="s">
        <v>7</v>
      </c>
      <c r="E120" s="190" t="s">
        <v>21</v>
      </c>
      <c r="F120" s="191"/>
      <c r="G120" s="193"/>
      <c r="H120" s="191"/>
      <c r="I120" s="193"/>
      <c r="J120" s="193"/>
      <c r="K120" s="193"/>
      <c r="L120" s="193"/>
      <c r="M120" s="193"/>
      <c r="N120" s="193"/>
      <c r="O120" s="193"/>
      <c r="P120" s="193"/>
      <c r="Q120" s="191"/>
      <c r="R120" s="193"/>
      <c r="S120" s="193"/>
      <c r="T120" s="193"/>
      <c r="U120" s="193"/>
      <c r="V120" s="193"/>
      <c r="W120" s="193"/>
      <c r="X120" s="193"/>
      <c r="Y120" s="193"/>
    </row>
    <row r="121">
      <c r="A121" s="191"/>
      <c r="B121" s="243" t="s">
        <v>395</v>
      </c>
      <c r="C121" s="244" t="s">
        <v>390</v>
      </c>
      <c r="D121" s="190" t="s">
        <v>7</v>
      </c>
      <c r="E121" s="190" t="s">
        <v>13</v>
      </c>
      <c r="F121" s="191"/>
      <c r="G121" s="193"/>
      <c r="H121" s="191"/>
      <c r="I121" s="193"/>
      <c r="J121" s="193"/>
      <c r="K121" s="193"/>
      <c r="L121" s="193"/>
      <c r="M121" s="193"/>
      <c r="N121" s="193"/>
      <c r="O121" s="193"/>
      <c r="P121" s="193"/>
      <c r="Q121" s="191"/>
      <c r="R121" s="193"/>
      <c r="S121" s="193"/>
      <c r="T121" s="193"/>
      <c r="U121" s="193"/>
      <c r="V121" s="193"/>
      <c r="W121" s="193"/>
      <c r="X121" s="193"/>
      <c r="Y121" s="193"/>
    </row>
    <row r="122">
      <c r="A122" s="191"/>
      <c r="B122" s="243" t="s">
        <v>395</v>
      </c>
      <c r="C122" s="244" t="s">
        <v>390</v>
      </c>
      <c r="D122" s="190" t="s">
        <v>7</v>
      </c>
      <c r="E122" s="190" t="s">
        <v>14</v>
      </c>
      <c r="F122" s="191"/>
      <c r="G122" s="193"/>
      <c r="H122" s="191"/>
      <c r="I122" s="193"/>
      <c r="J122" s="193"/>
      <c r="K122" s="193"/>
      <c r="L122" s="193"/>
      <c r="M122" s="193"/>
      <c r="N122" s="193"/>
      <c r="O122" s="193"/>
      <c r="P122" s="193"/>
      <c r="Q122" s="191"/>
      <c r="R122" s="193"/>
      <c r="S122" s="193"/>
      <c r="T122" s="193"/>
      <c r="U122" s="193"/>
      <c r="V122" s="193"/>
      <c r="W122" s="193"/>
      <c r="X122" s="193"/>
      <c r="Y122" s="193"/>
    </row>
    <row r="123">
      <c r="A123" s="191"/>
      <c r="B123" s="243" t="s">
        <v>395</v>
      </c>
      <c r="C123" s="244" t="s">
        <v>390</v>
      </c>
      <c r="D123" s="190" t="s">
        <v>7</v>
      </c>
      <c r="E123" s="190" t="s">
        <v>15</v>
      </c>
      <c r="F123" s="191"/>
      <c r="G123" s="193"/>
      <c r="H123" s="191"/>
      <c r="I123" s="193"/>
      <c r="J123" s="193"/>
      <c r="K123" s="193"/>
      <c r="L123" s="193"/>
      <c r="M123" s="193"/>
      <c r="N123" s="193"/>
      <c r="O123" s="193"/>
      <c r="P123" s="193"/>
      <c r="Q123" s="191"/>
      <c r="R123" s="193"/>
      <c r="S123" s="193"/>
      <c r="T123" s="193"/>
      <c r="U123" s="193"/>
      <c r="V123" s="193"/>
      <c r="W123" s="193"/>
      <c r="X123" s="193"/>
      <c r="Y123" s="193"/>
    </row>
    <row r="124">
      <c r="A124" s="191"/>
      <c r="B124" s="243" t="s">
        <v>395</v>
      </c>
      <c r="C124" s="244" t="s">
        <v>390</v>
      </c>
      <c r="D124" s="190" t="s">
        <v>7</v>
      </c>
      <c r="E124" s="190" t="s">
        <v>16</v>
      </c>
      <c r="F124" s="191"/>
      <c r="G124" s="193"/>
      <c r="H124" s="191"/>
      <c r="I124" s="193"/>
      <c r="J124" s="193"/>
      <c r="K124" s="193"/>
      <c r="L124" s="193"/>
      <c r="M124" s="193"/>
      <c r="N124" s="193"/>
      <c r="O124" s="193"/>
      <c r="P124" s="193"/>
      <c r="Q124" s="191"/>
      <c r="R124" s="193"/>
      <c r="S124" s="193"/>
      <c r="T124" s="193"/>
      <c r="U124" s="193"/>
      <c r="V124" s="193"/>
      <c r="W124" s="193"/>
      <c r="X124" s="193"/>
      <c r="Y124" s="193"/>
    </row>
    <row r="125">
      <c r="A125" s="191"/>
      <c r="B125" s="243" t="s">
        <v>395</v>
      </c>
      <c r="C125" s="244" t="s">
        <v>390</v>
      </c>
      <c r="D125" s="190" t="s">
        <v>7</v>
      </c>
      <c r="E125" s="190" t="s">
        <v>17</v>
      </c>
      <c r="F125" s="191"/>
      <c r="G125" s="193"/>
      <c r="H125" s="191"/>
      <c r="I125" s="193"/>
      <c r="J125" s="193"/>
      <c r="K125" s="193"/>
      <c r="L125" s="193"/>
      <c r="M125" s="193"/>
      <c r="N125" s="193"/>
      <c r="O125" s="193"/>
      <c r="P125" s="193"/>
      <c r="Q125" s="191"/>
      <c r="R125" s="193"/>
      <c r="S125" s="193"/>
      <c r="T125" s="193"/>
      <c r="U125" s="193"/>
      <c r="V125" s="193"/>
      <c r="W125" s="193"/>
      <c r="X125" s="193"/>
      <c r="Y125" s="193"/>
    </row>
    <row r="126">
      <c r="A126" s="191"/>
      <c r="B126" s="243" t="s">
        <v>395</v>
      </c>
      <c r="C126" s="244" t="s">
        <v>390</v>
      </c>
      <c r="D126" s="190" t="s">
        <v>7</v>
      </c>
      <c r="E126" s="190" t="s">
        <v>18</v>
      </c>
      <c r="F126" s="191">
        <v>250.0</v>
      </c>
      <c r="G126" s="193"/>
      <c r="H126" s="191"/>
      <c r="I126" s="193"/>
      <c r="J126" s="193"/>
      <c r="K126" s="193"/>
      <c r="L126" s="193"/>
      <c r="M126" s="193"/>
      <c r="N126" s="193"/>
      <c r="O126" s="193"/>
      <c r="P126" s="193"/>
      <c r="Q126" s="191"/>
      <c r="R126" s="193"/>
      <c r="S126" s="193"/>
      <c r="T126" s="193"/>
      <c r="U126" s="193"/>
      <c r="V126" s="193"/>
      <c r="W126" s="193"/>
      <c r="X126" s="193"/>
      <c r="Y126" s="193"/>
    </row>
    <row r="127">
      <c r="A127" s="191"/>
      <c r="B127" s="243" t="s">
        <v>395</v>
      </c>
      <c r="C127" s="244" t="s">
        <v>390</v>
      </c>
      <c r="D127" s="190" t="s">
        <v>7</v>
      </c>
      <c r="E127" s="190" t="s">
        <v>19</v>
      </c>
      <c r="F127" s="191">
        <v>0.0</v>
      </c>
      <c r="G127" s="193"/>
      <c r="H127" s="191"/>
      <c r="I127" s="193"/>
      <c r="J127" s="193"/>
      <c r="K127" s="193"/>
      <c r="L127" s="193"/>
      <c r="M127" s="193"/>
      <c r="N127" s="193"/>
      <c r="O127" s="193"/>
      <c r="P127" s="193"/>
      <c r="Q127" s="191"/>
      <c r="R127" s="193"/>
      <c r="S127" s="193"/>
      <c r="T127" s="193"/>
      <c r="U127" s="193"/>
      <c r="V127" s="193"/>
      <c r="W127" s="193"/>
      <c r="X127" s="193"/>
      <c r="Y127" s="193"/>
    </row>
    <row r="128">
      <c r="A128" s="191"/>
      <c r="B128" s="243" t="s">
        <v>395</v>
      </c>
      <c r="C128" s="244" t="s">
        <v>390</v>
      </c>
      <c r="D128" s="190" t="s">
        <v>7</v>
      </c>
      <c r="E128" s="190" t="s">
        <v>20</v>
      </c>
      <c r="F128" s="191">
        <v>5800.0</v>
      </c>
      <c r="G128" s="193"/>
      <c r="H128" s="191"/>
      <c r="I128" s="193"/>
      <c r="J128" s="193"/>
      <c r="K128" s="193"/>
      <c r="L128" s="193"/>
      <c r="M128" s="193"/>
      <c r="N128" s="193"/>
      <c r="O128" s="193"/>
      <c r="P128" s="193"/>
      <c r="Q128" s="191"/>
      <c r="R128" s="193"/>
      <c r="S128" s="193"/>
      <c r="T128" s="193"/>
      <c r="U128" s="193"/>
      <c r="V128" s="193"/>
      <c r="W128" s="193"/>
      <c r="X128" s="193"/>
      <c r="Y128" s="193"/>
    </row>
    <row r="129">
      <c r="A129" s="264">
        <v>187.0</v>
      </c>
      <c r="B129" s="243" t="s">
        <v>396</v>
      </c>
      <c r="C129" s="244" t="s">
        <v>390</v>
      </c>
      <c r="D129" s="243" t="s">
        <v>4</v>
      </c>
      <c r="E129" s="190" t="s">
        <v>21</v>
      </c>
      <c r="F129" s="192">
        <v>150.0</v>
      </c>
      <c r="G129" s="193"/>
      <c r="H129" s="191">
        <v>150.0</v>
      </c>
      <c r="I129" s="193"/>
      <c r="J129" s="193"/>
      <c r="K129" s="193"/>
      <c r="L129" s="193"/>
      <c r="M129" s="193"/>
      <c r="N129" s="193"/>
      <c r="O129" s="193"/>
      <c r="P129" s="193"/>
      <c r="Q129" s="191">
        <v>550.0</v>
      </c>
      <c r="R129" s="193"/>
      <c r="S129" s="193"/>
      <c r="T129" s="193"/>
      <c r="U129" s="193"/>
      <c r="V129" s="193"/>
      <c r="W129" s="193"/>
      <c r="X129" s="193"/>
      <c r="Y129" s="193"/>
    </row>
    <row r="130">
      <c r="A130" s="191"/>
      <c r="B130" s="243" t="s">
        <v>396</v>
      </c>
      <c r="C130" s="244" t="s">
        <v>390</v>
      </c>
      <c r="D130" s="190" t="s">
        <v>4</v>
      </c>
      <c r="E130" s="190" t="s">
        <v>13</v>
      </c>
      <c r="F130" s="191"/>
      <c r="G130" s="193"/>
      <c r="H130" s="191"/>
      <c r="I130" s="193"/>
      <c r="J130" s="193"/>
      <c r="K130" s="193"/>
      <c r="L130" s="193"/>
      <c r="M130" s="193"/>
      <c r="N130" s="193"/>
      <c r="O130" s="193"/>
      <c r="P130" s="193"/>
      <c r="Q130" s="191"/>
      <c r="R130" s="193"/>
      <c r="S130" s="193"/>
      <c r="T130" s="193"/>
      <c r="U130" s="193"/>
      <c r="V130" s="193"/>
      <c r="W130" s="193"/>
      <c r="X130" s="193"/>
      <c r="Y130" s="193"/>
    </row>
    <row r="131">
      <c r="A131" s="191"/>
      <c r="B131" s="243" t="s">
        <v>396</v>
      </c>
      <c r="C131" s="244" t="s">
        <v>390</v>
      </c>
      <c r="D131" s="190" t="s">
        <v>4</v>
      </c>
      <c r="E131" s="190" t="s">
        <v>14</v>
      </c>
      <c r="F131" s="191"/>
      <c r="G131" s="193"/>
      <c r="H131" s="191"/>
      <c r="I131" s="193"/>
      <c r="J131" s="193"/>
      <c r="K131" s="193"/>
      <c r="L131" s="193"/>
      <c r="M131" s="193"/>
      <c r="N131" s="193"/>
      <c r="O131" s="193"/>
      <c r="P131" s="193"/>
      <c r="Q131" s="191"/>
      <c r="R131" s="193"/>
      <c r="S131" s="193"/>
      <c r="T131" s="193"/>
      <c r="U131" s="193"/>
      <c r="V131" s="193"/>
      <c r="W131" s="193"/>
      <c r="X131" s="193"/>
      <c r="Y131" s="193"/>
    </row>
    <row r="132">
      <c r="A132" s="191"/>
      <c r="B132" s="243" t="s">
        <v>396</v>
      </c>
      <c r="C132" s="244" t="s">
        <v>390</v>
      </c>
      <c r="D132" s="190" t="s">
        <v>4</v>
      </c>
      <c r="E132" s="190" t="s">
        <v>15</v>
      </c>
      <c r="F132" s="191"/>
      <c r="G132" s="193"/>
      <c r="H132" s="191"/>
      <c r="I132" s="193"/>
      <c r="J132" s="193"/>
      <c r="K132" s="193"/>
      <c r="L132" s="193"/>
      <c r="M132" s="193"/>
      <c r="N132" s="193"/>
      <c r="O132" s="193"/>
      <c r="P132" s="193"/>
      <c r="Q132" s="191"/>
      <c r="R132" s="193"/>
      <c r="S132" s="193"/>
      <c r="T132" s="193"/>
      <c r="U132" s="193"/>
      <c r="V132" s="193"/>
      <c r="W132" s="193"/>
      <c r="X132" s="193"/>
      <c r="Y132" s="193"/>
    </row>
    <row r="133">
      <c r="A133" s="191"/>
      <c r="B133" s="243" t="s">
        <v>396</v>
      </c>
      <c r="C133" s="244" t="s">
        <v>390</v>
      </c>
      <c r="D133" s="190" t="s">
        <v>4</v>
      </c>
      <c r="E133" s="190" t="s">
        <v>16</v>
      </c>
      <c r="F133" s="191"/>
      <c r="G133" s="193"/>
      <c r="H133" s="191"/>
      <c r="I133" s="193"/>
      <c r="J133" s="193"/>
      <c r="K133" s="193"/>
      <c r="L133" s="193"/>
      <c r="M133" s="193"/>
      <c r="N133" s="193"/>
      <c r="O133" s="193"/>
      <c r="P133" s="193"/>
      <c r="Q133" s="191"/>
      <c r="R133" s="193"/>
      <c r="S133" s="193"/>
      <c r="T133" s="193"/>
      <c r="U133" s="193"/>
      <c r="V133" s="193"/>
      <c r="W133" s="193"/>
      <c r="X133" s="193"/>
      <c r="Y133" s="193"/>
    </row>
    <row r="134">
      <c r="A134" s="191"/>
      <c r="B134" s="243" t="s">
        <v>396</v>
      </c>
      <c r="C134" s="244" t="s">
        <v>390</v>
      </c>
      <c r="D134" s="190" t="s">
        <v>4</v>
      </c>
      <c r="E134" s="190" t="s">
        <v>17</v>
      </c>
      <c r="F134" s="191"/>
      <c r="G134" s="193"/>
      <c r="H134" s="191"/>
      <c r="I134" s="193"/>
      <c r="J134" s="193"/>
      <c r="K134" s="193"/>
      <c r="L134" s="193"/>
      <c r="M134" s="193"/>
      <c r="N134" s="193"/>
      <c r="O134" s="193"/>
      <c r="P134" s="193"/>
      <c r="Q134" s="191"/>
      <c r="R134" s="193"/>
      <c r="S134" s="193"/>
      <c r="T134" s="193"/>
      <c r="U134" s="193"/>
      <c r="V134" s="193"/>
      <c r="W134" s="193"/>
      <c r="X134" s="193"/>
      <c r="Y134" s="193"/>
    </row>
    <row r="135">
      <c r="A135" s="191"/>
      <c r="B135" s="243" t="s">
        <v>396</v>
      </c>
      <c r="C135" s="244" t="s">
        <v>390</v>
      </c>
      <c r="D135" s="190" t="s">
        <v>4</v>
      </c>
      <c r="E135" s="190" t="s">
        <v>18</v>
      </c>
      <c r="F135" s="191"/>
      <c r="G135" s="193"/>
      <c r="H135" s="191"/>
      <c r="I135" s="193"/>
      <c r="J135" s="193"/>
      <c r="K135" s="193"/>
      <c r="L135" s="193"/>
      <c r="M135" s="193"/>
      <c r="N135" s="193"/>
      <c r="O135" s="193"/>
      <c r="P135" s="193"/>
      <c r="Q135" s="191"/>
      <c r="R135" s="193"/>
      <c r="S135" s="193"/>
      <c r="T135" s="193"/>
      <c r="U135" s="193"/>
      <c r="V135" s="193"/>
      <c r="W135" s="193"/>
      <c r="X135" s="193"/>
      <c r="Y135" s="193"/>
    </row>
    <row r="136">
      <c r="A136" s="191"/>
      <c r="B136" s="243" t="s">
        <v>396</v>
      </c>
      <c r="C136" s="244" t="s">
        <v>390</v>
      </c>
      <c r="D136" s="190" t="s">
        <v>4</v>
      </c>
      <c r="E136" s="190" t="s">
        <v>19</v>
      </c>
      <c r="F136" s="191"/>
      <c r="G136" s="193"/>
      <c r="H136" s="191"/>
      <c r="I136" s="193"/>
      <c r="J136" s="193"/>
      <c r="K136" s="193"/>
      <c r="L136" s="193"/>
      <c r="M136" s="193"/>
      <c r="N136" s="193"/>
      <c r="O136" s="193"/>
      <c r="P136" s="193"/>
      <c r="Q136" s="191"/>
      <c r="R136" s="193"/>
      <c r="S136" s="193"/>
      <c r="T136" s="193"/>
      <c r="U136" s="193"/>
      <c r="V136" s="193"/>
      <c r="W136" s="193"/>
      <c r="X136" s="193"/>
      <c r="Y136" s="193"/>
    </row>
    <row r="137">
      <c r="A137" s="191"/>
      <c r="B137" s="243" t="s">
        <v>396</v>
      </c>
      <c r="C137" s="244" t="s">
        <v>390</v>
      </c>
      <c r="D137" s="190" t="s">
        <v>4</v>
      </c>
      <c r="E137" s="190" t="s">
        <v>20</v>
      </c>
      <c r="F137" s="191"/>
      <c r="G137" s="193"/>
      <c r="H137" s="191"/>
      <c r="I137" s="193"/>
      <c r="J137" s="193"/>
      <c r="K137" s="193"/>
      <c r="L137" s="193"/>
      <c r="M137" s="193"/>
      <c r="N137" s="193"/>
      <c r="O137" s="193"/>
      <c r="P137" s="193"/>
      <c r="Q137" s="191"/>
      <c r="R137" s="193"/>
      <c r="S137" s="193"/>
      <c r="T137" s="193"/>
      <c r="U137" s="193"/>
      <c r="V137" s="193"/>
      <c r="W137" s="193"/>
      <c r="X137" s="193"/>
      <c r="Y137" s="193"/>
    </row>
    <row r="138">
      <c r="A138" s="191"/>
      <c r="B138" s="243" t="s">
        <v>396</v>
      </c>
      <c r="C138" s="244" t="s">
        <v>390</v>
      </c>
      <c r="D138" s="190" t="s">
        <v>7</v>
      </c>
      <c r="E138" s="190" t="s">
        <v>21</v>
      </c>
      <c r="F138" s="191">
        <v>550.0</v>
      </c>
      <c r="G138" s="193"/>
      <c r="H138" s="191"/>
      <c r="I138" s="193"/>
      <c r="J138" s="193"/>
      <c r="K138" s="193"/>
      <c r="L138" s="193"/>
      <c r="M138" s="193"/>
      <c r="N138" s="193"/>
      <c r="O138" s="193"/>
      <c r="P138" s="193"/>
      <c r="Q138" s="191"/>
      <c r="R138" s="193"/>
      <c r="S138" s="193"/>
      <c r="T138" s="193"/>
      <c r="U138" s="193"/>
      <c r="V138" s="193"/>
      <c r="W138" s="193"/>
      <c r="X138" s="193"/>
      <c r="Y138" s="193"/>
    </row>
    <row r="139">
      <c r="A139" s="191"/>
      <c r="B139" s="243" t="s">
        <v>396</v>
      </c>
      <c r="C139" s="244" t="s">
        <v>390</v>
      </c>
      <c r="D139" s="190" t="s">
        <v>7</v>
      </c>
      <c r="E139" s="190" t="s">
        <v>13</v>
      </c>
      <c r="F139" s="191"/>
      <c r="G139" s="193"/>
      <c r="H139" s="191"/>
      <c r="I139" s="193"/>
      <c r="J139" s="193"/>
      <c r="K139" s="193"/>
      <c r="L139" s="193"/>
      <c r="M139" s="193"/>
      <c r="N139" s="193"/>
      <c r="O139" s="193"/>
      <c r="P139" s="193"/>
      <c r="Q139" s="191"/>
      <c r="R139" s="193"/>
      <c r="S139" s="193"/>
      <c r="T139" s="193"/>
      <c r="U139" s="193"/>
      <c r="V139" s="193"/>
      <c r="W139" s="193"/>
      <c r="X139" s="193"/>
      <c r="Y139" s="193"/>
    </row>
    <row r="140">
      <c r="A140" s="191"/>
      <c r="B140" s="243" t="s">
        <v>396</v>
      </c>
      <c r="C140" s="244" t="s">
        <v>390</v>
      </c>
      <c r="D140" s="190" t="s">
        <v>7</v>
      </c>
      <c r="E140" s="190" t="s">
        <v>14</v>
      </c>
      <c r="F140" s="191"/>
      <c r="G140" s="193"/>
      <c r="H140" s="191"/>
      <c r="I140" s="193"/>
      <c r="J140" s="193"/>
      <c r="K140" s="193"/>
      <c r="L140" s="193"/>
      <c r="M140" s="193"/>
      <c r="N140" s="193"/>
      <c r="O140" s="193"/>
      <c r="P140" s="193"/>
      <c r="Q140" s="191"/>
      <c r="R140" s="193"/>
      <c r="S140" s="193"/>
      <c r="T140" s="193"/>
      <c r="U140" s="193"/>
      <c r="V140" s="193"/>
      <c r="W140" s="193"/>
      <c r="X140" s="193"/>
      <c r="Y140" s="193"/>
    </row>
    <row r="141">
      <c r="A141" s="191"/>
      <c r="B141" s="243" t="s">
        <v>396</v>
      </c>
      <c r="C141" s="244" t="s">
        <v>390</v>
      </c>
      <c r="D141" s="190" t="s">
        <v>7</v>
      </c>
      <c r="E141" s="190" t="s">
        <v>15</v>
      </c>
      <c r="F141" s="191"/>
      <c r="G141" s="193"/>
      <c r="H141" s="191"/>
      <c r="I141" s="193"/>
      <c r="J141" s="193"/>
      <c r="K141" s="193"/>
      <c r="L141" s="193"/>
      <c r="M141" s="193"/>
      <c r="N141" s="193"/>
      <c r="O141" s="193"/>
      <c r="P141" s="193"/>
      <c r="Q141" s="191"/>
      <c r="R141" s="193"/>
      <c r="S141" s="193"/>
      <c r="T141" s="193"/>
      <c r="U141" s="193"/>
      <c r="V141" s="193"/>
      <c r="W141" s="193"/>
      <c r="X141" s="193"/>
      <c r="Y141" s="193"/>
    </row>
    <row r="142">
      <c r="A142" s="191"/>
      <c r="B142" s="243" t="s">
        <v>396</v>
      </c>
      <c r="C142" s="244" t="s">
        <v>390</v>
      </c>
      <c r="D142" s="190" t="s">
        <v>7</v>
      </c>
      <c r="E142" s="190" t="s">
        <v>16</v>
      </c>
      <c r="F142" s="191"/>
      <c r="G142" s="193"/>
      <c r="H142" s="191"/>
      <c r="I142" s="193"/>
      <c r="J142" s="193"/>
      <c r="K142" s="193"/>
      <c r="L142" s="193"/>
      <c r="M142" s="193"/>
      <c r="N142" s="193"/>
      <c r="O142" s="193"/>
      <c r="P142" s="193"/>
      <c r="Q142" s="191"/>
      <c r="R142" s="193"/>
      <c r="S142" s="193"/>
      <c r="T142" s="193"/>
      <c r="U142" s="193"/>
      <c r="V142" s="193"/>
      <c r="W142" s="193"/>
      <c r="X142" s="193"/>
      <c r="Y142" s="193"/>
    </row>
    <row r="143">
      <c r="A143" s="191"/>
      <c r="B143" s="243" t="s">
        <v>396</v>
      </c>
      <c r="C143" s="244" t="s">
        <v>390</v>
      </c>
      <c r="D143" s="190" t="s">
        <v>7</v>
      </c>
      <c r="E143" s="190" t="s">
        <v>17</v>
      </c>
      <c r="F143" s="191"/>
      <c r="G143" s="193"/>
      <c r="H143" s="191"/>
      <c r="I143" s="193"/>
      <c r="J143" s="193"/>
      <c r="K143" s="193"/>
      <c r="L143" s="193"/>
      <c r="M143" s="193"/>
      <c r="N143" s="193"/>
      <c r="O143" s="193"/>
      <c r="P143" s="193"/>
      <c r="Q143" s="191"/>
      <c r="R143" s="193"/>
      <c r="S143" s="193"/>
      <c r="T143" s="193"/>
      <c r="U143" s="193"/>
      <c r="V143" s="193"/>
      <c r="W143" s="193"/>
      <c r="X143" s="193"/>
      <c r="Y143" s="193"/>
    </row>
    <row r="144">
      <c r="A144" s="191"/>
      <c r="B144" s="243" t="s">
        <v>396</v>
      </c>
      <c r="C144" s="244" t="s">
        <v>390</v>
      </c>
      <c r="D144" s="190" t="s">
        <v>7</v>
      </c>
      <c r="E144" s="190" t="s">
        <v>18</v>
      </c>
      <c r="F144" s="191"/>
      <c r="G144" s="193"/>
      <c r="H144" s="191"/>
      <c r="I144" s="193"/>
      <c r="J144" s="193"/>
      <c r="K144" s="193"/>
      <c r="L144" s="193"/>
      <c r="M144" s="193"/>
      <c r="N144" s="193"/>
      <c r="O144" s="193"/>
      <c r="P144" s="193"/>
      <c r="Q144" s="191"/>
      <c r="R144" s="193"/>
      <c r="S144" s="193"/>
      <c r="T144" s="193"/>
      <c r="U144" s="193"/>
      <c r="V144" s="193"/>
      <c r="W144" s="193"/>
      <c r="X144" s="193"/>
      <c r="Y144" s="193"/>
    </row>
    <row r="145">
      <c r="A145" s="191"/>
      <c r="B145" s="243" t="s">
        <v>396</v>
      </c>
      <c r="C145" s="244" t="s">
        <v>390</v>
      </c>
      <c r="D145" s="190" t="s">
        <v>7</v>
      </c>
      <c r="E145" s="190" t="s">
        <v>19</v>
      </c>
      <c r="F145" s="191"/>
      <c r="G145" s="193"/>
      <c r="H145" s="191"/>
      <c r="I145" s="193"/>
      <c r="J145" s="193"/>
      <c r="K145" s="193"/>
      <c r="L145" s="193"/>
      <c r="M145" s="193"/>
      <c r="N145" s="193"/>
      <c r="O145" s="193"/>
      <c r="P145" s="193"/>
      <c r="Q145" s="191"/>
      <c r="R145" s="193"/>
      <c r="S145" s="193"/>
      <c r="T145" s="193"/>
      <c r="U145" s="193"/>
      <c r="V145" s="193"/>
      <c r="W145" s="193"/>
      <c r="X145" s="193"/>
      <c r="Y145" s="193"/>
    </row>
    <row r="146">
      <c r="A146" s="191"/>
      <c r="B146" s="243" t="s">
        <v>396</v>
      </c>
      <c r="C146" s="244" t="s">
        <v>390</v>
      </c>
      <c r="D146" s="190" t="s">
        <v>7</v>
      </c>
      <c r="E146" s="190" t="s">
        <v>20</v>
      </c>
      <c r="F146" s="191"/>
      <c r="G146" s="193"/>
      <c r="H146" s="191"/>
      <c r="I146" s="193"/>
      <c r="J146" s="193"/>
      <c r="K146" s="193"/>
      <c r="L146" s="193"/>
      <c r="M146" s="193"/>
      <c r="N146" s="193"/>
      <c r="O146" s="193"/>
      <c r="P146" s="193"/>
      <c r="Q146" s="191"/>
      <c r="R146" s="193"/>
      <c r="S146" s="193"/>
      <c r="T146" s="193"/>
      <c r="U146" s="193"/>
      <c r="V146" s="193"/>
      <c r="W146" s="193"/>
      <c r="X146" s="193"/>
      <c r="Y146" s="193"/>
    </row>
    <row r="147">
      <c r="A147" s="264">
        <v>188.0</v>
      </c>
      <c r="B147" s="243" t="s">
        <v>397</v>
      </c>
      <c r="C147" s="244" t="s">
        <v>390</v>
      </c>
      <c r="D147" s="243" t="s">
        <v>4</v>
      </c>
      <c r="E147" s="190" t="s">
        <v>21</v>
      </c>
      <c r="F147" s="192">
        <v>0.0</v>
      </c>
      <c r="G147" s="193"/>
      <c r="H147" s="191">
        <v>0.0</v>
      </c>
      <c r="I147" s="193"/>
      <c r="J147" s="193"/>
      <c r="K147" s="193"/>
      <c r="L147" s="193"/>
      <c r="M147" s="193"/>
      <c r="N147" s="193"/>
      <c r="O147" s="193"/>
      <c r="P147" s="193"/>
      <c r="Q147" s="191">
        <v>0.0</v>
      </c>
      <c r="R147" s="193"/>
      <c r="S147" s="193"/>
      <c r="T147" s="193"/>
      <c r="U147" s="193"/>
      <c r="V147" s="193"/>
      <c r="W147" s="193"/>
      <c r="X147" s="193"/>
      <c r="Y147" s="193"/>
    </row>
    <row r="148">
      <c r="A148" s="191"/>
      <c r="B148" s="243" t="s">
        <v>397</v>
      </c>
      <c r="C148" s="244" t="s">
        <v>390</v>
      </c>
      <c r="D148" s="190" t="s">
        <v>4</v>
      </c>
      <c r="E148" s="190" t="s">
        <v>13</v>
      </c>
      <c r="F148" s="191"/>
      <c r="G148" s="193"/>
      <c r="H148" s="191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93"/>
    </row>
    <row r="149">
      <c r="A149" s="191"/>
      <c r="B149" s="243" t="s">
        <v>397</v>
      </c>
      <c r="C149" s="244" t="s">
        <v>390</v>
      </c>
      <c r="D149" s="190" t="s">
        <v>4</v>
      </c>
      <c r="E149" s="190" t="s">
        <v>14</v>
      </c>
      <c r="F149" s="191"/>
      <c r="G149" s="193"/>
      <c r="H149" s="191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</row>
    <row r="150">
      <c r="A150" s="191"/>
      <c r="B150" s="243" t="s">
        <v>397</v>
      </c>
      <c r="C150" s="244" t="s">
        <v>390</v>
      </c>
      <c r="D150" s="190" t="s">
        <v>4</v>
      </c>
      <c r="E150" s="190" t="s">
        <v>15</v>
      </c>
      <c r="F150" s="191"/>
      <c r="G150" s="193"/>
      <c r="H150" s="191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</row>
    <row r="151">
      <c r="A151" s="191"/>
      <c r="B151" s="243" t="s">
        <v>397</v>
      </c>
      <c r="C151" s="244" t="s">
        <v>390</v>
      </c>
      <c r="D151" s="190" t="s">
        <v>4</v>
      </c>
      <c r="E151" s="190" t="s">
        <v>16</v>
      </c>
      <c r="F151" s="191"/>
      <c r="G151" s="193"/>
      <c r="H151" s="191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</row>
    <row r="152">
      <c r="A152" s="191"/>
      <c r="B152" s="243" t="s">
        <v>397</v>
      </c>
      <c r="C152" s="244" t="s">
        <v>390</v>
      </c>
      <c r="D152" s="190" t="s">
        <v>4</v>
      </c>
      <c r="E152" s="190" t="s">
        <v>17</v>
      </c>
      <c r="F152" s="191"/>
      <c r="G152" s="193"/>
      <c r="H152" s="191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</row>
    <row r="153">
      <c r="A153" s="191"/>
      <c r="B153" s="243" t="s">
        <v>397</v>
      </c>
      <c r="C153" s="244" t="s">
        <v>390</v>
      </c>
      <c r="D153" s="190" t="s">
        <v>4</v>
      </c>
      <c r="E153" s="190" t="s">
        <v>18</v>
      </c>
      <c r="F153" s="191"/>
      <c r="G153" s="193"/>
      <c r="H153" s="191"/>
      <c r="I153" s="193"/>
      <c r="J153" s="193"/>
      <c r="K153" s="193"/>
      <c r="L153" s="193"/>
      <c r="M153" s="193"/>
      <c r="N153" s="193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93"/>
    </row>
    <row r="154">
      <c r="A154" s="191"/>
      <c r="B154" s="243" t="s">
        <v>397</v>
      </c>
      <c r="C154" s="244" t="s">
        <v>390</v>
      </c>
      <c r="D154" s="190" t="s">
        <v>4</v>
      </c>
      <c r="E154" s="190" t="s">
        <v>19</v>
      </c>
      <c r="F154" s="191"/>
      <c r="G154" s="193"/>
      <c r="H154" s="191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</row>
    <row r="155">
      <c r="A155" s="191"/>
      <c r="B155" s="243" t="s">
        <v>397</v>
      </c>
      <c r="C155" s="244" t="s">
        <v>390</v>
      </c>
      <c r="D155" s="190" t="s">
        <v>4</v>
      </c>
      <c r="E155" s="190" t="s">
        <v>20</v>
      </c>
      <c r="F155" s="191"/>
      <c r="G155" s="193"/>
      <c r="H155" s="191"/>
      <c r="I155" s="193"/>
      <c r="J155" s="193"/>
      <c r="K155" s="193"/>
      <c r="L155" s="193"/>
      <c r="M155" s="193"/>
      <c r="N155" s="193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93"/>
    </row>
    <row r="156">
      <c r="A156" s="191"/>
      <c r="B156" s="243" t="s">
        <v>397</v>
      </c>
      <c r="C156" s="244" t="s">
        <v>390</v>
      </c>
      <c r="D156" s="190" t="s">
        <v>7</v>
      </c>
      <c r="E156" s="190" t="s">
        <v>21</v>
      </c>
      <c r="F156" s="191">
        <v>0.0</v>
      </c>
      <c r="G156" s="193"/>
      <c r="H156" s="191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</row>
    <row r="157">
      <c r="A157" s="191"/>
      <c r="B157" s="243" t="s">
        <v>397</v>
      </c>
      <c r="C157" s="244" t="s">
        <v>390</v>
      </c>
      <c r="D157" s="190" t="s">
        <v>7</v>
      </c>
      <c r="E157" s="190" t="s">
        <v>13</v>
      </c>
      <c r="F157" s="191"/>
      <c r="G157" s="193"/>
      <c r="H157" s="191"/>
      <c r="I157" s="193"/>
      <c r="J157" s="193"/>
      <c r="K157" s="193"/>
      <c r="L157" s="193"/>
      <c r="M157" s="193"/>
      <c r="N157" s="193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93"/>
    </row>
    <row r="158">
      <c r="A158" s="191"/>
      <c r="B158" s="243" t="s">
        <v>397</v>
      </c>
      <c r="C158" s="244" t="s">
        <v>390</v>
      </c>
      <c r="D158" s="190" t="s">
        <v>7</v>
      </c>
      <c r="E158" s="190" t="s">
        <v>14</v>
      </c>
      <c r="F158" s="191"/>
      <c r="G158" s="193"/>
      <c r="H158" s="191"/>
      <c r="I158" s="193"/>
      <c r="J158" s="193"/>
      <c r="K158" s="193"/>
      <c r="L158" s="193"/>
      <c r="M158" s="193"/>
      <c r="N158" s="193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93"/>
    </row>
    <row r="159">
      <c r="A159" s="191"/>
      <c r="B159" s="243" t="s">
        <v>397</v>
      </c>
      <c r="C159" s="244" t="s">
        <v>390</v>
      </c>
      <c r="D159" s="190" t="s">
        <v>7</v>
      </c>
      <c r="E159" s="190" t="s">
        <v>15</v>
      </c>
      <c r="F159" s="191"/>
      <c r="G159" s="193"/>
      <c r="H159" s="191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</row>
    <row r="160">
      <c r="A160" s="191"/>
      <c r="B160" s="243" t="s">
        <v>397</v>
      </c>
      <c r="C160" s="244" t="s">
        <v>390</v>
      </c>
      <c r="D160" s="190" t="s">
        <v>7</v>
      </c>
      <c r="E160" s="190" t="s">
        <v>16</v>
      </c>
      <c r="F160" s="191"/>
      <c r="G160" s="193"/>
      <c r="H160" s="191"/>
      <c r="I160" s="193"/>
      <c r="J160" s="193"/>
      <c r="K160" s="193"/>
      <c r="L160" s="193"/>
      <c r="M160" s="193"/>
      <c r="N160" s="193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93"/>
    </row>
    <row r="161">
      <c r="A161" s="191"/>
      <c r="B161" s="243" t="s">
        <v>397</v>
      </c>
      <c r="C161" s="244" t="s">
        <v>390</v>
      </c>
      <c r="D161" s="190" t="s">
        <v>7</v>
      </c>
      <c r="E161" s="190" t="s">
        <v>17</v>
      </c>
      <c r="F161" s="191"/>
      <c r="G161" s="193"/>
      <c r="H161" s="191"/>
      <c r="I161" s="193"/>
      <c r="J161" s="193"/>
      <c r="K161" s="193"/>
      <c r="L161" s="193"/>
      <c r="M161" s="193"/>
      <c r="N161" s="193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93"/>
    </row>
    <row r="162">
      <c r="A162" s="191"/>
      <c r="B162" s="243" t="s">
        <v>397</v>
      </c>
      <c r="C162" s="244" t="s">
        <v>390</v>
      </c>
      <c r="D162" s="190" t="s">
        <v>7</v>
      </c>
      <c r="E162" s="190" t="s">
        <v>18</v>
      </c>
      <c r="F162" s="191"/>
      <c r="G162" s="193"/>
      <c r="H162" s="191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</row>
    <row r="163">
      <c r="A163" s="191"/>
      <c r="B163" s="243" t="s">
        <v>397</v>
      </c>
      <c r="C163" s="244" t="s">
        <v>390</v>
      </c>
      <c r="D163" s="190" t="s">
        <v>7</v>
      </c>
      <c r="E163" s="190" t="s">
        <v>19</v>
      </c>
      <c r="F163" s="191"/>
      <c r="G163" s="193"/>
      <c r="H163" s="191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</row>
    <row r="164">
      <c r="A164" s="191"/>
      <c r="B164" s="243" t="s">
        <v>397</v>
      </c>
      <c r="C164" s="244" t="s">
        <v>390</v>
      </c>
      <c r="D164" s="190" t="s">
        <v>7</v>
      </c>
      <c r="E164" s="190" t="s">
        <v>20</v>
      </c>
      <c r="F164" s="191"/>
      <c r="G164" s="193"/>
      <c r="H164" s="191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</row>
    <row r="165">
      <c r="A165" s="264">
        <v>189.0</v>
      </c>
      <c r="B165" s="243" t="s">
        <v>398</v>
      </c>
      <c r="C165" s="244" t="s">
        <v>390</v>
      </c>
      <c r="D165" s="243" t="s">
        <v>4</v>
      </c>
      <c r="E165" s="190" t="s">
        <v>21</v>
      </c>
      <c r="F165" s="192">
        <v>152.0</v>
      </c>
      <c r="G165" s="193"/>
      <c r="H165" s="191">
        <v>152.0</v>
      </c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</row>
    <row r="166">
      <c r="A166" s="191"/>
      <c r="B166" s="243" t="s">
        <v>398</v>
      </c>
      <c r="C166" s="244" t="s">
        <v>390</v>
      </c>
      <c r="D166" s="190" t="s">
        <v>4</v>
      </c>
      <c r="E166" s="190" t="s">
        <v>13</v>
      </c>
      <c r="F166" s="191"/>
      <c r="G166" s="193"/>
      <c r="H166" s="191"/>
      <c r="I166" s="193"/>
      <c r="J166" s="193"/>
      <c r="K166" s="193"/>
      <c r="L166" s="193"/>
      <c r="M166" s="193"/>
      <c r="N166" s="193"/>
      <c r="O166" s="193"/>
      <c r="P166" s="193"/>
      <c r="Q166" s="191"/>
      <c r="R166" s="193"/>
      <c r="S166" s="193"/>
      <c r="T166" s="193"/>
      <c r="U166" s="193"/>
      <c r="V166" s="193"/>
      <c r="W166" s="193"/>
      <c r="X166" s="193"/>
      <c r="Y166" s="193"/>
    </row>
    <row r="167">
      <c r="A167" s="191"/>
      <c r="B167" s="243" t="s">
        <v>398</v>
      </c>
      <c r="C167" s="244" t="s">
        <v>390</v>
      </c>
      <c r="D167" s="190" t="s">
        <v>4</v>
      </c>
      <c r="E167" s="190" t="s">
        <v>14</v>
      </c>
      <c r="F167" s="191"/>
      <c r="G167" s="193"/>
      <c r="H167" s="191"/>
      <c r="I167" s="193"/>
      <c r="J167" s="193"/>
      <c r="K167" s="193"/>
      <c r="L167" s="193"/>
      <c r="M167" s="193"/>
      <c r="N167" s="193"/>
      <c r="O167" s="193"/>
      <c r="P167" s="193"/>
      <c r="Q167" s="191"/>
      <c r="R167" s="193"/>
      <c r="S167" s="193"/>
      <c r="T167" s="193"/>
      <c r="U167" s="193"/>
      <c r="V167" s="193"/>
      <c r="W167" s="193"/>
      <c r="X167" s="193"/>
      <c r="Y167" s="193"/>
    </row>
    <row r="168">
      <c r="A168" s="191"/>
      <c r="B168" s="243" t="s">
        <v>398</v>
      </c>
      <c r="C168" s="244" t="s">
        <v>390</v>
      </c>
      <c r="D168" s="190" t="s">
        <v>4</v>
      </c>
      <c r="E168" s="190" t="s">
        <v>15</v>
      </c>
      <c r="F168" s="191"/>
      <c r="G168" s="193"/>
      <c r="H168" s="191"/>
      <c r="I168" s="193"/>
      <c r="J168" s="193"/>
      <c r="K168" s="193"/>
      <c r="L168" s="193"/>
      <c r="M168" s="193"/>
      <c r="N168" s="193"/>
      <c r="O168" s="193"/>
      <c r="P168" s="193"/>
      <c r="Q168" s="191"/>
      <c r="R168" s="193"/>
      <c r="S168" s="193"/>
      <c r="T168" s="193"/>
      <c r="U168" s="193"/>
      <c r="V168" s="193"/>
      <c r="W168" s="193"/>
      <c r="X168" s="193"/>
      <c r="Y168" s="193"/>
    </row>
    <row r="169">
      <c r="A169" s="191"/>
      <c r="B169" s="243" t="s">
        <v>398</v>
      </c>
      <c r="C169" s="244" t="s">
        <v>390</v>
      </c>
      <c r="D169" s="190" t="s">
        <v>4</v>
      </c>
      <c r="E169" s="190" t="s">
        <v>16</v>
      </c>
      <c r="F169" s="191"/>
      <c r="G169" s="193"/>
      <c r="H169" s="191"/>
      <c r="I169" s="193"/>
      <c r="J169" s="193"/>
      <c r="K169" s="193"/>
      <c r="L169" s="193"/>
      <c r="M169" s="193"/>
      <c r="N169" s="193"/>
      <c r="O169" s="193"/>
      <c r="P169" s="193"/>
      <c r="Q169" s="191"/>
      <c r="R169" s="193"/>
      <c r="S169" s="193"/>
      <c r="T169" s="193"/>
      <c r="U169" s="193"/>
      <c r="V169" s="193"/>
      <c r="W169" s="193"/>
      <c r="X169" s="193"/>
      <c r="Y169" s="193"/>
    </row>
    <row r="170">
      <c r="A170" s="191"/>
      <c r="B170" s="243" t="s">
        <v>398</v>
      </c>
      <c r="C170" s="244" t="s">
        <v>390</v>
      </c>
      <c r="D170" s="190" t="s">
        <v>4</v>
      </c>
      <c r="E170" s="190" t="s">
        <v>17</v>
      </c>
      <c r="F170" s="191"/>
      <c r="G170" s="193"/>
      <c r="H170" s="191"/>
      <c r="I170" s="193"/>
      <c r="J170" s="193"/>
      <c r="K170" s="193"/>
      <c r="L170" s="193"/>
      <c r="M170" s="193"/>
      <c r="N170" s="193"/>
      <c r="O170" s="193"/>
      <c r="P170" s="193"/>
      <c r="Q170" s="191"/>
      <c r="R170" s="193"/>
      <c r="S170" s="193"/>
      <c r="T170" s="193"/>
      <c r="U170" s="193"/>
      <c r="V170" s="193"/>
      <c r="W170" s="193"/>
      <c r="X170" s="193"/>
      <c r="Y170" s="193"/>
    </row>
    <row r="171">
      <c r="A171" s="191"/>
      <c r="B171" s="243" t="s">
        <v>398</v>
      </c>
      <c r="C171" s="244" t="s">
        <v>390</v>
      </c>
      <c r="D171" s="190" t="s">
        <v>4</v>
      </c>
      <c r="E171" s="190" t="s">
        <v>18</v>
      </c>
      <c r="F171" s="191"/>
      <c r="G171" s="193"/>
      <c r="H171" s="191"/>
      <c r="I171" s="193"/>
      <c r="J171" s="193"/>
      <c r="K171" s="193"/>
      <c r="L171" s="193"/>
      <c r="M171" s="193"/>
      <c r="N171" s="193"/>
      <c r="O171" s="193"/>
      <c r="P171" s="193"/>
      <c r="Q171" s="191"/>
      <c r="R171" s="193"/>
      <c r="S171" s="193"/>
      <c r="T171" s="193"/>
      <c r="U171" s="193"/>
      <c r="V171" s="193"/>
      <c r="W171" s="193"/>
      <c r="X171" s="193"/>
      <c r="Y171" s="193"/>
    </row>
    <row r="172">
      <c r="A172" s="191"/>
      <c r="B172" s="243" t="s">
        <v>398</v>
      </c>
      <c r="C172" s="244" t="s">
        <v>390</v>
      </c>
      <c r="D172" s="190" t="s">
        <v>4</v>
      </c>
      <c r="E172" s="190" t="s">
        <v>19</v>
      </c>
      <c r="F172" s="191"/>
      <c r="G172" s="193"/>
      <c r="H172" s="191"/>
      <c r="I172" s="193"/>
      <c r="J172" s="193"/>
      <c r="K172" s="193"/>
      <c r="L172" s="193"/>
      <c r="M172" s="193"/>
      <c r="N172" s="193"/>
      <c r="O172" s="193"/>
      <c r="P172" s="193"/>
      <c r="Q172" s="191"/>
      <c r="R172" s="193"/>
      <c r="S172" s="193"/>
      <c r="T172" s="193"/>
      <c r="U172" s="193"/>
      <c r="V172" s="193"/>
      <c r="W172" s="193"/>
      <c r="X172" s="193"/>
      <c r="Y172" s="193"/>
    </row>
    <row r="173">
      <c r="A173" s="191"/>
      <c r="B173" s="243" t="s">
        <v>398</v>
      </c>
      <c r="C173" s="244" t="s">
        <v>390</v>
      </c>
      <c r="D173" s="190" t="s">
        <v>4</v>
      </c>
      <c r="E173" s="190" t="s">
        <v>20</v>
      </c>
      <c r="F173" s="191"/>
      <c r="G173" s="193"/>
      <c r="H173" s="191"/>
      <c r="I173" s="193"/>
      <c r="J173" s="193"/>
      <c r="K173" s="193"/>
      <c r="L173" s="193"/>
      <c r="M173" s="193"/>
      <c r="N173" s="193"/>
      <c r="O173" s="193"/>
      <c r="P173" s="193"/>
      <c r="Q173" s="191"/>
      <c r="R173" s="193"/>
      <c r="S173" s="193"/>
      <c r="T173" s="193"/>
      <c r="U173" s="193"/>
      <c r="V173" s="193"/>
      <c r="W173" s="193"/>
      <c r="X173" s="193"/>
      <c r="Y173" s="193"/>
    </row>
    <row r="174">
      <c r="A174" s="191"/>
      <c r="B174" s="243" t="s">
        <v>398</v>
      </c>
      <c r="C174" s="244" t="s">
        <v>390</v>
      </c>
      <c r="D174" s="190" t="s">
        <v>7</v>
      </c>
      <c r="E174" s="190" t="s">
        <v>21</v>
      </c>
      <c r="F174" s="191"/>
      <c r="G174" s="193"/>
      <c r="H174" s="191"/>
      <c r="I174" s="193"/>
      <c r="J174" s="193"/>
      <c r="K174" s="193"/>
      <c r="L174" s="193"/>
      <c r="M174" s="193"/>
      <c r="N174" s="193"/>
      <c r="O174" s="193"/>
      <c r="P174" s="193"/>
      <c r="Q174" s="191"/>
      <c r="R174" s="193"/>
      <c r="S174" s="193"/>
      <c r="T174" s="193"/>
      <c r="U174" s="193"/>
      <c r="V174" s="193"/>
      <c r="W174" s="193"/>
      <c r="X174" s="193"/>
      <c r="Y174" s="193"/>
    </row>
    <row r="175">
      <c r="A175" s="191"/>
      <c r="B175" s="243" t="s">
        <v>398</v>
      </c>
      <c r="C175" s="244" t="s">
        <v>390</v>
      </c>
      <c r="D175" s="190" t="s">
        <v>7</v>
      </c>
      <c r="E175" s="190" t="s">
        <v>13</v>
      </c>
      <c r="F175" s="191"/>
      <c r="G175" s="193"/>
      <c r="H175" s="191"/>
      <c r="I175" s="193"/>
      <c r="J175" s="193"/>
      <c r="K175" s="193"/>
      <c r="L175" s="193"/>
      <c r="M175" s="193"/>
      <c r="N175" s="193"/>
      <c r="O175" s="193"/>
      <c r="P175" s="193"/>
      <c r="Q175" s="191"/>
      <c r="R175" s="193"/>
      <c r="S175" s="193"/>
      <c r="T175" s="193"/>
      <c r="U175" s="193"/>
      <c r="V175" s="193"/>
      <c r="W175" s="193"/>
      <c r="X175" s="193"/>
      <c r="Y175" s="193"/>
    </row>
    <row r="176">
      <c r="A176" s="191"/>
      <c r="B176" s="243" t="s">
        <v>398</v>
      </c>
      <c r="C176" s="244" t="s">
        <v>390</v>
      </c>
      <c r="D176" s="190" t="s">
        <v>7</v>
      </c>
      <c r="E176" s="190" t="s">
        <v>14</v>
      </c>
      <c r="F176" s="191"/>
      <c r="G176" s="193"/>
      <c r="H176" s="191"/>
      <c r="I176" s="193"/>
      <c r="J176" s="193"/>
      <c r="K176" s="193"/>
      <c r="L176" s="193"/>
      <c r="M176" s="193"/>
      <c r="N176" s="193"/>
      <c r="O176" s="193"/>
      <c r="P176" s="193"/>
      <c r="Q176" s="191"/>
      <c r="R176" s="193"/>
      <c r="S176" s="193"/>
      <c r="T176" s="193"/>
      <c r="U176" s="193"/>
      <c r="V176" s="193"/>
      <c r="W176" s="193"/>
      <c r="X176" s="193"/>
      <c r="Y176" s="193"/>
    </row>
    <row r="177">
      <c r="A177" s="191"/>
      <c r="B177" s="243" t="s">
        <v>398</v>
      </c>
      <c r="C177" s="244" t="s">
        <v>390</v>
      </c>
      <c r="D177" s="190" t="s">
        <v>7</v>
      </c>
      <c r="E177" s="190" t="s">
        <v>15</v>
      </c>
      <c r="F177" s="191"/>
      <c r="G177" s="193"/>
      <c r="H177" s="191"/>
      <c r="I177" s="193"/>
      <c r="J177" s="193"/>
      <c r="K177" s="193"/>
      <c r="L177" s="193"/>
      <c r="M177" s="193"/>
      <c r="N177" s="193"/>
      <c r="O177" s="193"/>
      <c r="P177" s="193"/>
      <c r="Q177" s="191"/>
      <c r="R177" s="193"/>
      <c r="S177" s="193"/>
      <c r="T177" s="193"/>
      <c r="U177" s="193"/>
      <c r="V177" s="193"/>
      <c r="W177" s="193"/>
      <c r="X177" s="193"/>
      <c r="Y177" s="193"/>
    </row>
    <row r="178">
      <c r="A178" s="191"/>
      <c r="B178" s="243" t="s">
        <v>398</v>
      </c>
      <c r="C178" s="244" t="s">
        <v>390</v>
      </c>
      <c r="D178" s="190" t="s">
        <v>7</v>
      </c>
      <c r="E178" s="190" t="s">
        <v>16</v>
      </c>
      <c r="F178" s="191"/>
      <c r="G178" s="193"/>
      <c r="H178" s="191"/>
      <c r="I178" s="193"/>
      <c r="J178" s="193"/>
      <c r="K178" s="193"/>
      <c r="L178" s="193"/>
      <c r="M178" s="193"/>
      <c r="N178" s="193"/>
      <c r="O178" s="193"/>
      <c r="P178" s="193"/>
      <c r="Q178" s="191"/>
      <c r="R178" s="193"/>
      <c r="S178" s="193"/>
      <c r="T178" s="193"/>
      <c r="U178" s="193"/>
      <c r="V178" s="193"/>
      <c r="W178" s="193"/>
      <c r="X178" s="193"/>
      <c r="Y178" s="193"/>
    </row>
    <row r="179">
      <c r="A179" s="191"/>
      <c r="B179" s="243" t="s">
        <v>398</v>
      </c>
      <c r="C179" s="244" t="s">
        <v>390</v>
      </c>
      <c r="D179" s="190" t="s">
        <v>7</v>
      </c>
      <c r="E179" s="190" t="s">
        <v>17</v>
      </c>
      <c r="F179" s="191"/>
      <c r="G179" s="193"/>
      <c r="H179" s="191"/>
      <c r="I179" s="193"/>
      <c r="J179" s="193"/>
      <c r="K179" s="193"/>
      <c r="L179" s="193"/>
      <c r="M179" s="193"/>
      <c r="N179" s="193"/>
      <c r="O179" s="193"/>
      <c r="P179" s="193"/>
      <c r="Q179" s="191"/>
      <c r="R179" s="193"/>
      <c r="S179" s="193"/>
      <c r="T179" s="193"/>
      <c r="U179" s="193"/>
      <c r="V179" s="193"/>
      <c r="W179" s="193"/>
      <c r="X179" s="193"/>
      <c r="Y179" s="193"/>
    </row>
    <row r="180">
      <c r="A180" s="191"/>
      <c r="B180" s="243" t="s">
        <v>398</v>
      </c>
      <c r="C180" s="244" t="s">
        <v>390</v>
      </c>
      <c r="D180" s="190" t="s">
        <v>7</v>
      </c>
      <c r="E180" s="190" t="s">
        <v>18</v>
      </c>
      <c r="F180" s="191"/>
      <c r="G180" s="193"/>
      <c r="H180" s="191"/>
      <c r="I180" s="193"/>
      <c r="J180" s="193"/>
      <c r="K180" s="193"/>
      <c r="L180" s="193"/>
      <c r="M180" s="193"/>
      <c r="N180" s="193"/>
      <c r="O180" s="193"/>
      <c r="P180" s="193"/>
      <c r="Q180" s="191"/>
      <c r="R180" s="193"/>
      <c r="S180" s="193"/>
      <c r="T180" s="193"/>
      <c r="U180" s="193"/>
      <c r="V180" s="193"/>
      <c r="W180" s="193"/>
      <c r="X180" s="193"/>
      <c r="Y180" s="193"/>
    </row>
    <row r="181">
      <c r="A181" s="191"/>
      <c r="B181" s="243" t="s">
        <v>398</v>
      </c>
      <c r="C181" s="244" t="s">
        <v>390</v>
      </c>
      <c r="D181" s="190" t="s">
        <v>7</v>
      </c>
      <c r="E181" s="190" t="s">
        <v>19</v>
      </c>
      <c r="F181" s="191"/>
      <c r="G181" s="193"/>
      <c r="H181" s="191"/>
      <c r="I181" s="193"/>
      <c r="J181" s="193"/>
      <c r="K181" s="193"/>
      <c r="L181" s="193"/>
      <c r="M181" s="193"/>
      <c r="N181" s="193"/>
      <c r="O181" s="193"/>
      <c r="P181" s="193"/>
      <c r="Q181" s="191"/>
      <c r="R181" s="193"/>
      <c r="S181" s="193"/>
      <c r="T181" s="193"/>
      <c r="U181" s="193"/>
      <c r="V181" s="193"/>
      <c r="W181" s="193"/>
      <c r="X181" s="193"/>
      <c r="Y181" s="193"/>
    </row>
    <row r="182">
      <c r="A182" s="191"/>
      <c r="B182" s="243" t="s">
        <v>398</v>
      </c>
      <c r="C182" s="244" t="s">
        <v>390</v>
      </c>
      <c r="D182" s="190" t="s">
        <v>7</v>
      </c>
      <c r="E182" s="190" t="s">
        <v>20</v>
      </c>
      <c r="F182" s="191"/>
      <c r="G182" s="193"/>
      <c r="H182" s="191"/>
      <c r="I182" s="193"/>
      <c r="J182" s="193"/>
      <c r="K182" s="193"/>
      <c r="L182" s="193"/>
      <c r="M182" s="193"/>
      <c r="N182" s="193"/>
      <c r="O182" s="193"/>
      <c r="P182" s="193"/>
      <c r="Q182" s="191"/>
      <c r="R182" s="193"/>
      <c r="S182" s="193"/>
      <c r="T182" s="193"/>
      <c r="U182" s="193"/>
      <c r="V182" s="193"/>
      <c r="W182" s="193"/>
      <c r="X182" s="193"/>
      <c r="Y182" s="193"/>
    </row>
    <row r="183">
      <c r="A183" s="264">
        <v>190.0</v>
      </c>
      <c r="B183" s="243" t="s">
        <v>399</v>
      </c>
      <c r="C183" s="244" t="s">
        <v>390</v>
      </c>
      <c r="D183" s="243" t="s">
        <v>4</v>
      </c>
      <c r="E183" s="190" t="s">
        <v>21</v>
      </c>
      <c r="F183" s="192">
        <v>96.0</v>
      </c>
      <c r="G183" s="193"/>
      <c r="H183" s="191">
        <v>96.0</v>
      </c>
      <c r="I183" s="193"/>
      <c r="J183" s="193"/>
      <c r="K183" s="193"/>
      <c r="L183" s="193"/>
      <c r="M183" s="193"/>
      <c r="N183" s="193"/>
      <c r="O183" s="193"/>
      <c r="P183" s="193"/>
      <c r="Q183" s="191">
        <v>640.0</v>
      </c>
      <c r="R183" s="193"/>
      <c r="S183" s="193"/>
      <c r="T183" s="193"/>
      <c r="U183" s="193"/>
      <c r="V183" s="193"/>
      <c r="W183" s="193"/>
      <c r="X183" s="193"/>
      <c r="Y183" s="193"/>
    </row>
    <row r="184">
      <c r="A184" s="191"/>
      <c r="B184" s="243" t="s">
        <v>399</v>
      </c>
      <c r="C184" s="244" t="s">
        <v>390</v>
      </c>
      <c r="D184" s="190" t="s">
        <v>4</v>
      </c>
      <c r="E184" s="190" t="s">
        <v>13</v>
      </c>
      <c r="F184" s="191"/>
      <c r="G184" s="193"/>
      <c r="H184" s="191"/>
      <c r="I184" s="193"/>
      <c r="J184" s="193"/>
      <c r="K184" s="193"/>
      <c r="L184" s="193"/>
      <c r="M184" s="193"/>
      <c r="N184" s="193"/>
      <c r="O184" s="193"/>
      <c r="P184" s="193"/>
      <c r="Q184" s="191"/>
      <c r="R184" s="193"/>
      <c r="S184" s="193"/>
      <c r="T184" s="193"/>
      <c r="U184" s="193"/>
      <c r="V184" s="193"/>
      <c r="W184" s="193"/>
      <c r="X184" s="193"/>
      <c r="Y184" s="193"/>
    </row>
    <row r="185">
      <c r="A185" s="191"/>
      <c r="B185" s="243" t="s">
        <v>399</v>
      </c>
      <c r="C185" s="244" t="s">
        <v>390</v>
      </c>
      <c r="D185" s="190" t="s">
        <v>4</v>
      </c>
      <c r="E185" s="190" t="s">
        <v>14</v>
      </c>
      <c r="F185" s="191"/>
      <c r="G185" s="193"/>
      <c r="H185" s="191"/>
      <c r="I185" s="193"/>
      <c r="J185" s="193"/>
      <c r="K185" s="193"/>
      <c r="L185" s="193"/>
      <c r="M185" s="193"/>
      <c r="N185" s="193"/>
      <c r="O185" s="193"/>
      <c r="P185" s="193"/>
      <c r="Q185" s="191"/>
      <c r="R185" s="193"/>
      <c r="S185" s="193"/>
      <c r="T185" s="193"/>
      <c r="U185" s="193"/>
      <c r="V185" s="193"/>
      <c r="W185" s="193"/>
      <c r="X185" s="193"/>
      <c r="Y185" s="193"/>
    </row>
    <row r="186">
      <c r="A186" s="191"/>
      <c r="B186" s="243" t="s">
        <v>399</v>
      </c>
      <c r="C186" s="244" t="s">
        <v>390</v>
      </c>
      <c r="D186" s="190" t="s">
        <v>4</v>
      </c>
      <c r="E186" s="190" t="s">
        <v>15</v>
      </c>
      <c r="F186" s="191"/>
      <c r="G186" s="193"/>
      <c r="H186" s="191"/>
      <c r="I186" s="193"/>
      <c r="J186" s="193"/>
      <c r="K186" s="193"/>
      <c r="L186" s="193"/>
      <c r="M186" s="193"/>
      <c r="N186" s="193"/>
      <c r="O186" s="193"/>
      <c r="P186" s="193"/>
      <c r="Q186" s="191"/>
      <c r="R186" s="193"/>
      <c r="S186" s="193"/>
      <c r="T186" s="193"/>
      <c r="U186" s="193"/>
      <c r="V186" s="193"/>
      <c r="W186" s="193"/>
      <c r="X186" s="193"/>
      <c r="Y186" s="193"/>
    </row>
    <row r="187">
      <c r="A187" s="191"/>
      <c r="B187" s="243" t="s">
        <v>399</v>
      </c>
      <c r="C187" s="244" t="s">
        <v>390</v>
      </c>
      <c r="D187" s="190" t="s">
        <v>4</v>
      </c>
      <c r="E187" s="190" t="s">
        <v>16</v>
      </c>
      <c r="F187" s="191"/>
      <c r="G187" s="193"/>
      <c r="H187" s="191"/>
      <c r="I187" s="193"/>
      <c r="J187" s="193"/>
      <c r="K187" s="193"/>
      <c r="L187" s="193"/>
      <c r="M187" s="193"/>
      <c r="N187" s="193"/>
      <c r="O187" s="193"/>
      <c r="P187" s="193"/>
      <c r="Q187" s="191"/>
      <c r="R187" s="193"/>
      <c r="S187" s="193"/>
      <c r="T187" s="193"/>
      <c r="U187" s="193"/>
      <c r="V187" s="193"/>
      <c r="W187" s="193"/>
      <c r="X187" s="193"/>
      <c r="Y187" s="193"/>
    </row>
    <row r="188">
      <c r="A188" s="191"/>
      <c r="B188" s="243" t="s">
        <v>399</v>
      </c>
      <c r="C188" s="244" t="s">
        <v>390</v>
      </c>
      <c r="D188" s="190" t="s">
        <v>4</v>
      </c>
      <c r="E188" s="190" t="s">
        <v>17</v>
      </c>
      <c r="F188" s="191"/>
      <c r="G188" s="193"/>
      <c r="H188" s="191"/>
      <c r="I188" s="193"/>
      <c r="J188" s="193"/>
      <c r="K188" s="193"/>
      <c r="L188" s="193"/>
      <c r="M188" s="193"/>
      <c r="N188" s="193"/>
      <c r="O188" s="193"/>
      <c r="P188" s="193"/>
      <c r="Q188" s="191"/>
      <c r="R188" s="193"/>
      <c r="S188" s="193"/>
      <c r="T188" s="193"/>
      <c r="U188" s="193"/>
      <c r="V188" s="193"/>
      <c r="W188" s="193"/>
      <c r="X188" s="193"/>
      <c r="Y188" s="193"/>
    </row>
    <row r="189">
      <c r="A189" s="191"/>
      <c r="B189" s="243" t="s">
        <v>399</v>
      </c>
      <c r="C189" s="244" t="s">
        <v>390</v>
      </c>
      <c r="D189" s="190" t="s">
        <v>4</v>
      </c>
      <c r="E189" s="190" t="s">
        <v>18</v>
      </c>
      <c r="F189" s="191"/>
      <c r="G189" s="193"/>
      <c r="H189" s="191"/>
      <c r="I189" s="193"/>
      <c r="J189" s="193"/>
      <c r="K189" s="193"/>
      <c r="L189" s="193"/>
      <c r="M189" s="193"/>
      <c r="N189" s="193"/>
      <c r="O189" s="193"/>
      <c r="P189" s="193"/>
      <c r="Q189" s="191"/>
      <c r="R189" s="193"/>
      <c r="S189" s="193"/>
      <c r="T189" s="193"/>
      <c r="U189" s="193"/>
      <c r="V189" s="193"/>
      <c r="W189" s="193"/>
      <c r="X189" s="193"/>
      <c r="Y189" s="193"/>
    </row>
    <row r="190">
      <c r="A190" s="191"/>
      <c r="B190" s="243" t="s">
        <v>399</v>
      </c>
      <c r="C190" s="244" t="s">
        <v>390</v>
      </c>
      <c r="D190" s="190" t="s">
        <v>4</v>
      </c>
      <c r="E190" s="190" t="s">
        <v>19</v>
      </c>
      <c r="F190" s="191"/>
      <c r="G190" s="193"/>
      <c r="H190" s="191"/>
      <c r="I190" s="193"/>
      <c r="J190" s="193"/>
      <c r="K190" s="193"/>
      <c r="L190" s="193"/>
      <c r="M190" s="193"/>
      <c r="N190" s="193"/>
      <c r="O190" s="193"/>
      <c r="P190" s="193"/>
      <c r="Q190" s="191"/>
      <c r="R190" s="193"/>
      <c r="S190" s="193"/>
      <c r="T190" s="193"/>
      <c r="U190" s="193"/>
      <c r="V190" s="193"/>
      <c r="W190" s="193"/>
      <c r="X190" s="193"/>
      <c r="Y190" s="193"/>
    </row>
    <row r="191">
      <c r="A191" s="191"/>
      <c r="B191" s="243" t="s">
        <v>399</v>
      </c>
      <c r="C191" s="244" t="s">
        <v>390</v>
      </c>
      <c r="D191" s="190" t="s">
        <v>4</v>
      </c>
      <c r="E191" s="190" t="s">
        <v>20</v>
      </c>
      <c r="F191" s="191"/>
      <c r="G191" s="193"/>
      <c r="H191" s="191"/>
      <c r="I191" s="193"/>
      <c r="J191" s="193"/>
      <c r="K191" s="193"/>
      <c r="L191" s="193"/>
      <c r="M191" s="193"/>
      <c r="N191" s="193"/>
      <c r="O191" s="193"/>
      <c r="P191" s="193"/>
      <c r="Q191" s="191"/>
      <c r="R191" s="193"/>
      <c r="S191" s="193"/>
      <c r="T191" s="193"/>
      <c r="U191" s="193"/>
      <c r="V191" s="193"/>
      <c r="W191" s="193"/>
      <c r="X191" s="193"/>
      <c r="Y191" s="193"/>
    </row>
    <row r="192">
      <c r="A192" s="191"/>
      <c r="B192" s="243" t="s">
        <v>399</v>
      </c>
      <c r="C192" s="244" t="s">
        <v>390</v>
      </c>
      <c r="D192" s="190" t="s">
        <v>7</v>
      </c>
      <c r="E192" s="190" t="s">
        <v>21</v>
      </c>
      <c r="F192" s="191">
        <v>640.0</v>
      </c>
      <c r="G192" s="193"/>
      <c r="H192" s="191"/>
      <c r="I192" s="193"/>
      <c r="J192" s="193"/>
      <c r="K192" s="193"/>
      <c r="L192" s="193"/>
      <c r="M192" s="193"/>
      <c r="N192" s="193"/>
      <c r="O192" s="193"/>
      <c r="P192" s="193"/>
      <c r="Q192" s="191"/>
      <c r="R192" s="193"/>
      <c r="S192" s="193"/>
      <c r="T192" s="193"/>
      <c r="U192" s="193"/>
      <c r="V192" s="193"/>
      <c r="W192" s="193"/>
      <c r="X192" s="193"/>
      <c r="Y192" s="193"/>
    </row>
    <row r="193">
      <c r="A193" s="191"/>
      <c r="B193" s="243" t="s">
        <v>399</v>
      </c>
      <c r="C193" s="244" t="s">
        <v>390</v>
      </c>
      <c r="D193" s="190" t="s">
        <v>7</v>
      </c>
      <c r="E193" s="190" t="s">
        <v>13</v>
      </c>
      <c r="F193" s="191"/>
      <c r="G193" s="193"/>
      <c r="H193" s="191"/>
      <c r="I193" s="193"/>
      <c r="J193" s="193"/>
      <c r="K193" s="193"/>
      <c r="L193" s="193"/>
      <c r="M193" s="193"/>
      <c r="N193" s="193"/>
      <c r="O193" s="193"/>
      <c r="P193" s="193"/>
      <c r="Q193" s="191"/>
      <c r="R193" s="193"/>
      <c r="S193" s="193"/>
      <c r="T193" s="193"/>
      <c r="U193" s="193"/>
      <c r="V193" s="193"/>
      <c r="W193" s="193"/>
      <c r="X193" s="193"/>
      <c r="Y193" s="193"/>
    </row>
    <row r="194">
      <c r="A194" s="191"/>
      <c r="B194" s="243" t="s">
        <v>399</v>
      </c>
      <c r="C194" s="244" t="s">
        <v>390</v>
      </c>
      <c r="D194" s="190" t="s">
        <v>7</v>
      </c>
      <c r="E194" s="190" t="s">
        <v>14</v>
      </c>
      <c r="F194" s="191"/>
      <c r="G194" s="193"/>
      <c r="H194" s="191"/>
      <c r="I194" s="193"/>
      <c r="J194" s="193"/>
      <c r="K194" s="193"/>
      <c r="L194" s="193"/>
      <c r="M194" s="193"/>
      <c r="N194" s="193"/>
      <c r="O194" s="193"/>
      <c r="P194" s="193"/>
      <c r="Q194" s="191"/>
      <c r="R194" s="193"/>
      <c r="S194" s="193"/>
      <c r="T194" s="193"/>
      <c r="U194" s="193"/>
      <c r="V194" s="193"/>
      <c r="W194" s="193"/>
      <c r="X194" s="193"/>
      <c r="Y194" s="193"/>
    </row>
    <row r="195">
      <c r="A195" s="191"/>
      <c r="B195" s="243" t="s">
        <v>399</v>
      </c>
      <c r="C195" s="244" t="s">
        <v>390</v>
      </c>
      <c r="D195" s="190" t="s">
        <v>7</v>
      </c>
      <c r="E195" s="190" t="s">
        <v>15</v>
      </c>
      <c r="F195" s="191"/>
      <c r="G195" s="193"/>
      <c r="H195" s="191"/>
      <c r="I195" s="193"/>
      <c r="J195" s="193"/>
      <c r="K195" s="193"/>
      <c r="L195" s="193"/>
      <c r="M195" s="193"/>
      <c r="N195" s="193"/>
      <c r="O195" s="193"/>
      <c r="P195" s="193"/>
      <c r="Q195" s="191"/>
      <c r="R195" s="193"/>
      <c r="S195" s="193"/>
      <c r="T195" s="193"/>
      <c r="U195" s="193"/>
      <c r="V195" s="193"/>
      <c r="W195" s="193"/>
      <c r="X195" s="193"/>
      <c r="Y195" s="193"/>
    </row>
    <row r="196">
      <c r="A196" s="191"/>
      <c r="B196" s="243" t="s">
        <v>399</v>
      </c>
      <c r="C196" s="244" t="s">
        <v>390</v>
      </c>
      <c r="D196" s="190" t="s">
        <v>7</v>
      </c>
      <c r="E196" s="190" t="s">
        <v>16</v>
      </c>
      <c r="F196" s="191"/>
      <c r="G196" s="193"/>
      <c r="H196" s="191"/>
      <c r="I196" s="193"/>
      <c r="J196" s="193"/>
      <c r="K196" s="193"/>
      <c r="L196" s="193"/>
      <c r="M196" s="193"/>
      <c r="N196" s="193"/>
      <c r="O196" s="193"/>
      <c r="P196" s="193"/>
      <c r="Q196" s="191"/>
      <c r="R196" s="193"/>
      <c r="S196" s="193"/>
      <c r="T196" s="193"/>
      <c r="U196" s="193"/>
      <c r="V196" s="193"/>
      <c r="W196" s="193"/>
      <c r="X196" s="193"/>
      <c r="Y196" s="193"/>
    </row>
    <row r="197">
      <c r="A197" s="191"/>
      <c r="B197" s="243" t="s">
        <v>399</v>
      </c>
      <c r="C197" s="244" t="s">
        <v>390</v>
      </c>
      <c r="D197" s="190" t="s">
        <v>7</v>
      </c>
      <c r="E197" s="190" t="s">
        <v>17</v>
      </c>
      <c r="F197" s="191"/>
      <c r="G197" s="193"/>
      <c r="H197" s="191"/>
      <c r="I197" s="193"/>
      <c r="J197" s="193"/>
      <c r="K197" s="193"/>
      <c r="L197" s="193"/>
      <c r="M197" s="193"/>
      <c r="N197" s="193"/>
      <c r="O197" s="193"/>
      <c r="P197" s="193"/>
      <c r="Q197" s="191"/>
      <c r="R197" s="193"/>
      <c r="S197" s="193"/>
      <c r="T197" s="193"/>
      <c r="U197" s="193"/>
      <c r="V197" s="193"/>
      <c r="W197" s="193"/>
      <c r="X197" s="193"/>
      <c r="Y197" s="193"/>
    </row>
    <row r="198">
      <c r="A198" s="191"/>
      <c r="B198" s="243" t="s">
        <v>399</v>
      </c>
      <c r="C198" s="244" t="s">
        <v>390</v>
      </c>
      <c r="D198" s="190" t="s">
        <v>7</v>
      </c>
      <c r="E198" s="190" t="s">
        <v>18</v>
      </c>
      <c r="F198" s="191"/>
      <c r="G198" s="193"/>
      <c r="H198" s="191"/>
      <c r="I198" s="193"/>
      <c r="J198" s="193"/>
      <c r="K198" s="193"/>
      <c r="L198" s="193"/>
      <c r="M198" s="193"/>
      <c r="N198" s="193"/>
      <c r="O198" s="193"/>
      <c r="P198" s="193"/>
      <c r="Q198" s="191"/>
      <c r="R198" s="193"/>
      <c r="S198" s="193"/>
      <c r="T198" s="193"/>
      <c r="U198" s="193"/>
      <c r="V198" s="193"/>
      <c r="W198" s="193"/>
      <c r="X198" s="193"/>
      <c r="Y198" s="193"/>
    </row>
    <row r="199">
      <c r="A199" s="191"/>
      <c r="B199" s="243" t="s">
        <v>399</v>
      </c>
      <c r="C199" s="244" t="s">
        <v>390</v>
      </c>
      <c r="D199" s="190" t="s">
        <v>7</v>
      </c>
      <c r="E199" s="190" t="s">
        <v>19</v>
      </c>
      <c r="F199" s="191"/>
      <c r="G199" s="193"/>
      <c r="H199" s="191"/>
      <c r="I199" s="193"/>
      <c r="J199" s="193"/>
      <c r="K199" s="193"/>
      <c r="L199" s="193"/>
      <c r="M199" s="193"/>
      <c r="N199" s="193"/>
      <c r="O199" s="193"/>
      <c r="P199" s="193"/>
      <c r="Q199" s="191"/>
      <c r="R199" s="193"/>
      <c r="S199" s="193"/>
      <c r="T199" s="193"/>
      <c r="U199" s="193"/>
      <c r="V199" s="193"/>
      <c r="W199" s="193"/>
      <c r="X199" s="193"/>
      <c r="Y199" s="193"/>
    </row>
    <row r="200">
      <c r="A200" s="191"/>
      <c r="B200" s="243" t="s">
        <v>399</v>
      </c>
      <c r="C200" s="244" t="s">
        <v>390</v>
      </c>
      <c r="D200" s="190" t="s">
        <v>7</v>
      </c>
      <c r="E200" s="190" t="s">
        <v>20</v>
      </c>
      <c r="F200" s="191"/>
      <c r="G200" s="193"/>
      <c r="H200" s="191"/>
      <c r="I200" s="193"/>
      <c r="J200" s="193"/>
      <c r="K200" s="193"/>
      <c r="L200" s="193"/>
      <c r="M200" s="193"/>
      <c r="N200" s="193"/>
      <c r="O200" s="193"/>
      <c r="P200" s="193"/>
      <c r="Q200" s="191"/>
      <c r="R200" s="193"/>
      <c r="S200" s="193"/>
      <c r="T200" s="193"/>
      <c r="U200" s="193"/>
      <c r="V200" s="193"/>
      <c r="W200" s="193"/>
      <c r="X200" s="193"/>
      <c r="Y200" s="193"/>
    </row>
    <row r="201">
      <c r="A201" s="264">
        <v>191.0</v>
      </c>
      <c r="B201" s="243" t="s">
        <v>400</v>
      </c>
      <c r="C201" s="244" t="s">
        <v>390</v>
      </c>
      <c r="D201" s="243" t="s">
        <v>4</v>
      </c>
      <c r="E201" s="190" t="s">
        <v>21</v>
      </c>
      <c r="F201" s="192">
        <v>55.0</v>
      </c>
      <c r="G201" s="193"/>
      <c r="H201" s="191">
        <v>55.0</v>
      </c>
      <c r="I201" s="193"/>
      <c r="J201" s="193"/>
      <c r="K201" s="193"/>
      <c r="L201" s="193"/>
      <c r="M201" s="193"/>
      <c r="N201" s="193"/>
      <c r="O201" s="193"/>
      <c r="P201" s="193"/>
      <c r="Q201" s="191">
        <v>400.0</v>
      </c>
      <c r="R201" s="193"/>
      <c r="S201" s="193"/>
      <c r="T201" s="193"/>
      <c r="U201" s="193"/>
      <c r="V201" s="193"/>
      <c r="W201" s="193"/>
      <c r="X201" s="193"/>
      <c r="Y201" s="193"/>
    </row>
    <row r="202">
      <c r="A202" s="191"/>
      <c r="B202" s="243" t="s">
        <v>400</v>
      </c>
      <c r="C202" s="244" t="s">
        <v>390</v>
      </c>
      <c r="D202" s="190" t="s">
        <v>4</v>
      </c>
      <c r="E202" s="190" t="s">
        <v>13</v>
      </c>
      <c r="F202" s="191"/>
      <c r="G202" s="193"/>
      <c r="H202" s="193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1"/>
      <c r="T202" s="191"/>
      <c r="U202" s="191"/>
      <c r="V202" s="193"/>
      <c r="W202" s="193"/>
      <c r="X202" s="193"/>
      <c r="Y202" s="193"/>
    </row>
    <row r="203">
      <c r="A203" s="191"/>
      <c r="B203" s="243" t="s">
        <v>400</v>
      </c>
      <c r="C203" s="244" t="s">
        <v>390</v>
      </c>
      <c r="D203" s="190" t="s">
        <v>4</v>
      </c>
      <c r="E203" s="190" t="s">
        <v>14</v>
      </c>
      <c r="F203" s="191"/>
      <c r="G203" s="193"/>
      <c r="H203" s="193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1"/>
      <c r="T203" s="191"/>
      <c r="U203" s="191"/>
      <c r="V203" s="193"/>
      <c r="W203" s="193"/>
      <c r="X203" s="193"/>
      <c r="Y203" s="193"/>
    </row>
    <row r="204">
      <c r="A204" s="191"/>
      <c r="B204" s="243" t="s">
        <v>400</v>
      </c>
      <c r="C204" s="244" t="s">
        <v>390</v>
      </c>
      <c r="D204" s="190" t="s">
        <v>4</v>
      </c>
      <c r="E204" s="190" t="s">
        <v>15</v>
      </c>
      <c r="F204" s="191"/>
      <c r="G204" s="193"/>
      <c r="H204" s="193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1"/>
      <c r="T204" s="191"/>
      <c r="U204" s="191"/>
      <c r="V204" s="193"/>
      <c r="W204" s="193"/>
      <c r="X204" s="193"/>
      <c r="Y204" s="193"/>
    </row>
    <row r="205">
      <c r="A205" s="191"/>
      <c r="B205" s="243" t="s">
        <v>400</v>
      </c>
      <c r="C205" s="244" t="s">
        <v>390</v>
      </c>
      <c r="D205" s="190" t="s">
        <v>4</v>
      </c>
      <c r="E205" s="190" t="s">
        <v>16</v>
      </c>
      <c r="F205" s="191"/>
      <c r="G205" s="193"/>
      <c r="H205" s="193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1"/>
      <c r="T205" s="191"/>
      <c r="U205" s="191"/>
      <c r="V205" s="193"/>
      <c r="W205" s="193"/>
      <c r="X205" s="193"/>
      <c r="Y205" s="193"/>
    </row>
    <row r="206">
      <c r="A206" s="191"/>
      <c r="B206" s="243" t="s">
        <v>400</v>
      </c>
      <c r="C206" s="244" t="s">
        <v>390</v>
      </c>
      <c r="D206" s="190" t="s">
        <v>4</v>
      </c>
      <c r="E206" s="190" t="s">
        <v>17</v>
      </c>
      <c r="F206" s="191"/>
      <c r="G206" s="193"/>
      <c r="H206" s="193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1"/>
      <c r="T206" s="191"/>
      <c r="U206" s="191"/>
      <c r="V206" s="193"/>
      <c r="W206" s="193"/>
      <c r="X206" s="193"/>
      <c r="Y206" s="193"/>
    </row>
    <row r="207">
      <c r="A207" s="191"/>
      <c r="B207" s="243" t="s">
        <v>400</v>
      </c>
      <c r="C207" s="244" t="s">
        <v>390</v>
      </c>
      <c r="D207" s="190" t="s">
        <v>4</v>
      </c>
      <c r="E207" s="190" t="s">
        <v>18</v>
      </c>
      <c r="F207" s="191"/>
      <c r="G207" s="193"/>
      <c r="H207" s="193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1"/>
      <c r="T207" s="191"/>
      <c r="U207" s="191"/>
      <c r="V207" s="193"/>
      <c r="W207" s="193"/>
      <c r="X207" s="193"/>
      <c r="Y207" s="193"/>
    </row>
    <row r="208">
      <c r="A208" s="191"/>
      <c r="B208" s="243" t="s">
        <v>400</v>
      </c>
      <c r="C208" s="244" t="s">
        <v>390</v>
      </c>
      <c r="D208" s="190" t="s">
        <v>4</v>
      </c>
      <c r="E208" s="190" t="s">
        <v>19</v>
      </c>
      <c r="F208" s="191"/>
      <c r="G208" s="193"/>
      <c r="H208" s="193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1"/>
      <c r="T208" s="191"/>
      <c r="U208" s="191"/>
      <c r="V208" s="193"/>
      <c r="W208" s="193"/>
      <c r="X208" s="193"/>
      <c r="Y208" s="193"/>
    </row>
    <row r="209">
      <c r="A209" s="191"/>
      <c r="B209" s="243" t="s">
        <v>400</v>
      </c>
      <c r="C209" s="244" t="s">
        <v>390</v>
      </c>
      <c r="D209" s="190" t="s">
        <v>4</v>
      </c>
      <c r="E209" s="190" t="s">
        <v>20</v>
      </c>
      <c r="F209" s="191"/>
      <c r="G209" s="193"/>
      <c r="H209" s="193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1"/>
      <c r="T209" s="191"/>
      <c r="U209" s="191"/>
      <c r="V209" s="193"/>
      <c r="W209" s="193"/>
      <c r="X209" s="193"/>
      <c r="Y209" s="193"/>
    </row>
    <row r="210">
      <c r="A210" s="191"/>
      <c r="B210" s="243" t="s">
        <v>400</v>
      </c>
      <c r="C210" s="244" t="s">
        <v>390</v>
      </c>
      <c r="D210" s="190" t="s">
        <v>7</v>
      </c>
      <c r="E210" s="190" t="s">
        <v>21</v>
      </c>
      <c r="F210" s="191">
        <v>400.0</v>
      </c>
      <c r="G210" s="193"/>
      <c r="H210" s="193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1"/>
      <c r="T210" s="191"/>
      <c r="U210" s="191"/>
      <c r="V210" s="193"/>
      <c r="W210" s="193"/>
      <c r="X210" s="193"/>
      <c r="Y210" s="193"/>
    </row>
    <row r="211">
      <c r="A211" s="191"/>
      <c r="B211" s="243" t="s">
        <v>400</v>
      </c>
      <c r="C211" s="244" t="s">
        <v>390</v>
      </c>
      <c r="D211" s="190" t="s">
        <v>7</v>
      </c>
      <c r="E211" s="190" t="s">
        <v>13</v>
      </c>
      <c r="F211" s="191"/>
      <c r="G211" s="193"/>
      <c r="H211" s="193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1"/>
      <c r="T211" s="191"/>
      <c r="U211" s="191"/>
      <c r="V211" s="193"/>
      <c r="W211" s="193"/>
      <c r="X211" s="193"/>
      <c r="Y211" s="193"/>
    </row>
    <row r="212">
      <c r="A212" s="191"/>
      <c r="B212" s="243" t="s">
        <v>400</v>
      </c>
      <c r="C212" s="244" t="s">
        <v>390</v>
      </c>
      <c r="D212" s="190" t="s">
        <v>7</v>
      </c>
      <c r="E212" s="190" t="s">
        <v>14</v>
      </c>
      <c r="F212" s="191"/>
      <c r="G212" s="193"/>
      <c r="H212" s="193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1"/>
      <c r="T212" s="191"/>
      <c r="U212" s="191"/>
      <c r="V212" s="193"/>
      <c r="W212" s="193"/>
      <c r="X212" s="193"/>
      <c r="Y212" s="193"/>
    </row>
    <row r="213">
      <c r="A213" s="191"/>
      <c r="B213" s="243" t="s">
        <v>400</v>
      </c>
      <c r="C213" s="244" t="s">
        <v>390</v>
      </c>
      <c r="D213" s="190" t="s">
        <v>7</v>
      </c>
      <c r="E213" s="190" t="s">
        <v>15</v>
      </c>
      <c r="F213" s="191"/>
      <c r="G213" s="193"/>
      <c r="H213" s="193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1"/>
      <c r="T213" s="191"/>
      <c r="U213" s="191"/>
      <c r="V213" s="193"/>
      <c r="W213" s="193"/>
      <c r="X213" s="193"/>
      <c r="Y213" s="193"/>
    </row>
    <row r="214">
      <c r="A214" s="191"/>
      <c r="B214" s="243" t="s">
        <v>400</v>
      </c>
      <c r="C214" s="244" t="s">
        <v>390</v>
      </c>
      <c r="D214" s="190" t="s">
        <v>7</v>
      </c>
      <c r="E214" s="190" t="s">
        <v>16</v>
      </c>
      <c r="F214" s="191"/>
      <c r="G214" s="193"/>
      <c r="H214" s="193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1"/>
      <c r="T214" s="191"/>
      <c r="U214" s="191"/>
      <c r="V214" s="193"/>
      <c r="W214" s="193"/>
      <c r="X214" s="193"/>
      <c r="Y214" s="193"/>
    </row>
    <row r="215">
      <c r="A215" s="191"/>
      <c r="B215" s="243" t="s">
        <v>400</v>
      </c>
      <c r="C215" s="244" t="s">
        <v>390</v>
      </c>
      <c r="D215" s="190" t="s">
        <v>7</v>
      </c>
      <c r="E215" s="190" t="s">
        <v>17</v>
      </c>
      <c r="F215" s="191"/>
      <c r="G215" s="193"/>
      <c r="H215" s="193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1"/>
      <c r="T215" s="191"/>
      <c r="U215" s="191"/>
      <c r="V215" s="193"/>
      <c r="W215" s="193"/>
      <c r="X215" s="193"/>
      <c r="Y215" s="193"/>
    </row>
    <row r="216">
      <c r="A216" s="191"/>
      <c r="B216" s="243" t="s">
        <v>400</v>
      </c>
      <c r="C216" s="244" t="s">
        <v>390</v>
      </c>
      <c r="D216" s="190" t="s">
        <v>7</v>
      </c>
      <c r="E216" s="190" t="s">
        <v>18</v>
      </c>
      <c r="F216" s="191"/>
      <c r="G216" s="193"/>
      <c r="H216" s="193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1"/>
      <c r="T216" s="191"/>
      <c r="U216" s="191"/>
      <c r="V216" s="193"/>
      <c r="W216" s="193"/>
      <c r="X216" s="193"/>
      <c r="Y216" s="193"/>
    </row>
    <row r="217">
      <c r="A217" s="191"/>
      <c r="B217" s="243" t="s">
        <v>400</v>
      </c>
      <c r="C217" s="244" t="s">
        <v>390</v>
      </c>
      <c r="D217" s="190" t="s">
        <v>7</v>
      </c>
      <c r="E217" s="190" t="s">
        <v>19</v>
      </c>
      <c r="F217" s="191"/>
      <c r="G217" s="193"/>
      <c r="H217" s="193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1"/>
      <c r="T217" s="191"/>
      <c r="U217" s="191"/>
      <c r="V217" s="193"/>
      <c r="W217" s="193"/>
      <c r="X217" s="193"/>
      <c r="Y217" s="193"/>
    </row>
    <row r="218">
      <c r="A218" s="191"/>
      <c r="B218" s="243" t="s">
        <v>400</v>
      </c>
      <c r="C218" s="244" t="s">
        <v>390</v>
      </c>
      <c r="D218" s="190" t="s">
        <v>7</v>
      </c>
      <c r="E218" s="190" t="s">
        <v>20</v>
      </c>
      <c r="F218" s="191"/>
      <c r="G218" s="193"/>
      <c r="H218" s="193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1"/>
      <c r="T218" s="191"/>
      <c r="U218" s="191"/>
      <c r="V218" s="193"/>
      <c r="W218" s="193"/>
      <c r="X218" s="193"/>
      <c r="Y218" s="193"/>
    </row>
    <row r="219">
      <c r="A219" s="264">
        <v>192.0</v>
      </c>
      <c r="B219" s="243" t="s">
        <v>401</v>
      </c>
      <c r="C219" s="244" t="s">
        <v>390</v>
      </c>
      <c r="D219" s="243" t="s">
        <v>4</v>
      </c>
      <c r="E219" s="190" t="s">
        <v>21</v>
      </c>
      <c r="F219" s="192"/>
      <c r="G219" s="193"/>
      <c r="H219" s="193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1">
        <v>2500.0</v>
      </c>
      <c r="T219" s="191">
        <v>3000.0</v>
      </c>
      <c r="U219" s="191">
        <v>900.0</v>
      </c>
      <c r="V219" s="193"/>
      <c r="W219" s="193"/>
      <c r="X219" s="193"/>
      <c r="Y219" s="193"/>
    </row>
    <row r="220">
      <c r="A220" s="191"/>
      <c r="B220" s="243" t="s">
        <v>401</v>
      </c>
      <c r="C220" s="244" t="s">
        <v>390</v>
      </c>
      <c r="D220" s="190" t="s">
        <v>4</v>
      </c>
      <c r="E220" s="190" t="s">
        <v>13</v>
      </c>
      <c r="F220" s="191"/>
      <c r="G220" s="193"/>
      <c r="H220" s="193"/>
      <c r="I220" s="193"/>
      <c r="J220" s="193"/>
      <c r="K220" s="193"/>
      <c r="L220" s="191"/>
      <c r="M220" s="193"/>
      <c r="N220" s="191"/>
      <c r="O220" s="193"/>
      <c r="P220" s="193"/>
      <c r="Q220" s="193"/>
      <c r="R220" s="193"/>
      <c r="S220" s="193"/>
      <c r="T220" s="191"/>
      <c r="U220" s="191"/>
      <c r="V220" s="193"/>
      <c r="W220" s="191"/>
      <c r="X220" s="193"/>
      <c r="Y220" s="193"/>
    </row>
    <row r="221">
      <c r="A221" s="191"/>
      <c r="B221" s="243" t="s">
        <v>401</v>
      </c>
      <c r="C221" s="244" t="s">
        <v>390</v>
      </c>
      <c r="D221" s="190" t="s">
        <v>4</v>
      </c>
      <c r="E221" s="190" t="s">
        <v>14</v>
      </c>
      <c r="F221" s="191"/>
      <c r="G221" s="193"/>
      <c r="H221" s="193"/>
      <c r="I221" s="193"/>
      <c r="J221" s="193"/>
      <c r="K221" s="193"/>
      <c r="L221" s="191"/>
      <c r="M221" s="193"/>
      <c r="N221" s="191"/>
      <c r="O221" s="193"/>
      <c r="P221" s="193"/>
      <c r="Q221" s="193"/>
      <c r="R221" s="193"/>
      <c r="S221" s="193"/>
      <c r="T221" s="191"/>
      <c r="U221" s="191"/>
      <c r="V221" s="193"/>
      <c r="W221" s="191"/>
      <c r="X221" s="193"/>
      <c r="Y221" s="193"/>
    </row>
    <row r="222">
      <c r="A222" s="191"/>
      <c r="B222" s="243" t="s">
        <v>401</v>
      </c>
      <c r="C222" s="244" t="s">
        <v>390</v>
      </c>
      <c r="D222" s="190" t="s">
        <v>4</v>
      </c>
      <c r="E222" s="190" t="s">
        <v>15</v>
      </c>
      <c r="F222" s="191"/>
      <c r="G222" s="193"/>
      <c r="H222" s="193"/>
      <c r="I222" s="193"/>
      <c r="J222" s="193"/>
      <c r="K222" s="193"/>
      <c r="L222" s="191"/>
      <c r="M222" s="193"/>
      <c r="N222" s="191"/>
      <c r="O222" s="193"/>
      <c r="P222" s="193"/>
      <c r="Q222" s="193"/>
      <c r="R222" s="193"/>
      <c r="S222" s="193"/>
      <c r="T222" s="191"/>
      <c r="U222" s="191"/>
      <c r="V222" s="193"/>
      <c r="W222" s="191"/>
      <c r="X222" s="193"/>
      <c r="Y222" s="193"/>
    </row>
    <row r="223">
      <c r="A223" s="191"/>
      <c r="B223" s="243" t="s">
        <v>401</v>
      </c>
      <c r="C223" s="244" t="s">
        <v>390</v>
      </c>
      <c r="D223" s="190" t="s">
        <v>4</v>
      </c>
      <c r="E223" s="190" t="s">
        <v>16</v>
      </c>
      <c r="F223" s="191"/>
      <c r="G223" s="193"/>
      <c r="H223" s="193"/>
      <c r="I223" s="193"/>
      <c r="J223" s="193"/>
      <c r="K223" s="193"/>
      <c r="L223" s="191"/>
      <c r="M223" s="193"/>
      <c r="N223" s="191"/>
      <c r="O223" s="193"/>
      <c r="P223" s="193"/>
      <c r="Q223" s="193"/>
      <c r="R223" s="193"/>
      <c r="S223" s="193"/>
      <c r="T223" s="191"/>
      <c r="U223" s="191"/>
      <c r="V223" s="193"/>
      <c r="W223" s="191"/>
      <c r="X223" s="193"/>
      <c r="Y223" s="193"/>
    </row>
    <row r="224">
      <c r="A224" s="191"/>
      <c r="B224" s="243" t="s">
        <v>401</v>
      </c>
      <c r="C224" s="244" t="s">
        <v>390</v>
      </c>
      <c r="D224" s="190" t="s">
        <v>4</v>
      </c>
      <c r="E224" s="190" t="s">
        <v>17</v>
      </c>
      <c r="F224" s="191"/>
      <c r="G224" s="193"/>
      <c r="H224" s="193"/>
      <c r="I224" s="193"/>
      <c r="J224" s="193"/>
      <c r="K224" s="193"/>
      <c r="L224" s="191"/>
      <c r="M224" s="193"/>
      <c r="N224" s="191"/>
      <c r="O224" s="193"/>
      <c r="P224" s="193"/>
      <c r="Q224" s="193"/>
      <c r="R224" s="193"/>
      <c r="S224" s="193"/>
      <c r="T224" s="191"/>
      <c r="U224" s="191"/>
      <c r="V224" s="193"/>
      <c r="W224" s="191"/>
      <c r="X224" s="193"/>
      <c r="Y224" s="193"/>
    </row>
    <row r="225">
      <c r="A225" s="191"/>
      <c r="B225" s="243" t="s">
        <v>401</v>
      </c>
      <c r="C225" s="244" t="s">
        <v>390</v>
      </c>
      <c r="D225" s="190" t="s">
        <v>4</v>
      </c>
      <c r="E225" s="190" t="s">
        <v>18</v>
      </c>
      <c r="F225" s="191"/>
      <c r="G225" s="193"/>
      <c r="H225" s="193"/>
      <c r="I225" s="193"/>
      <c r="J225" s="193"/>
      <c r="K225" s="193"/>
      <c r="L225" s="191"/>
      <c r="M225" s="193"/>
      <c r="N225" s="191"/>
      <c r="O225" s="193"/>
      <c r="P225" s="193"/>
      <c r="Q225" s="193"/>
      <c r="R225" s="193"/>
      <c r="S225" s="193"/>
      <c r="T225" s="191"/>
      <c r="U225" s="191"/>
      <c r="V225" s="193"/>
      <c r="W225" s="191"/>
      <c r="X225" s="193"/>
      <c r="Y225" s="193"/>
    </row>
    <row r="226">
      <c r="A226" s="191"/>
      <c r="B226" s="243" t="s">
        <v>401</v>
      </c>
      <c r="C226" s="244" t="s">
        <v>390</v>
      </c>
      <c r="D226" s="190" t="s">
        <v>4</v>
      </c>
      <c r="E226" s="190" t="s">
        <v>19</v>
      </c>
      <c r="F226" s="191"/>
      <c r="G226" s="193"/>
      <c r="H226" s="193"/>
      <c r="I226" s="193"/>
      <c r="J226" s="193"/>
      <c r="K226" s="193"/>
      <c r="L226" s="191"/>
      <c r="M226" s="193"/>
      <c r="N226" s="191"/>
      <c r="O226" s="193"/>
      <c r="P226" s="193"/>
      <c r="Q226" s="193"/>
      <c r="R226" s="193"/>
      <c r="S226" s="193"/>
      <c r="T226" s="191"/>
      <c r="U226" s="191"/>
      <c r="V226" s="193"/>
      <c r="W226" s="191"/>
      <c r="X226" s="193"/>
      <c r="Y226" s="193"/>
    </row>
    <row r="227">
      <c r="A227" s="191"/>
      <c r="B227" s="243" t="s">
        <v>401</v>
      </c>
      <c r="C227" s="244" t="s">
        <v>390</v>
      </c>
      <c r="D227" s="190" t="s">
        <v>4</v>
      </c>
      <c r="E227" s="190" t="s">
        <v>20</v>
      </c>
      <c r="F227" s="191"/>
      <c r="G227" s="193"/>
      <c r="H227" s="193"/>
      <c r="I227" s="193"/>
      <c r="J227" s="193"/>
      <c r="K227" s="193"/>
      <c r="L227" s="191"/>
      <c r="M227" s="193"/>
      <c r="N227" s="191"/>
      <c r="O227" s="193"/>
      <c r="P227" s="193"/>
      <c r="Q227" s="193"/>
      <c r="R227" s="193"/>
      <c r="S227" s="193"/>
      <c r="T227" s="191"/>
      <c r="U227" s="191"/>
      <c r="V227" s="193"/>
      <c r="W227" s="191"/>
      <c r="X227" s="193"/>
      <c r="Y227" s="193"/>
    </row>
    <row r="228">
      <c r="A228" s="191"/>
      <c r="B228" s="243" t="s">
        <v>401</v>
      </c>
      <c r="C228" s="244" t="s">
        <v>390</v>
      </c>
      <c r="D228" s="190" t="s">
        <v>7</v>
      </c>
      <c r="E228" s="190" t="s">
        <v>21</v>
      </c>
      <c r="F228" s="191"/>
      <c r="G228" s="193"/>
      <c r="H228" s="193"/>
      <c r="I228" s="193"/>
      <c r="J228" s="193"/>
      <c r="K228" s="193"/>
      <c r="L228" s="191"/>
      <c r="M228" s="193"/>
      <c r="N228" s="191"/>
      <c r="O228" s="193"/>
      <c r="P228" s="193"/>
      <c r="Q228" s="193"/>
      <c r="R228" s="193"/>
      <c r="S228" s="193"/>
      <c r="T228" s="191"/>
      <c r="U228" s="191"/>
      <c r="V228" s="193"/>
      <c r="W228" s="191"/>
      <c r="X228" s="193"/>
      <c r="Y228" s="193"/>
    </row>
    <row r="229">
      <c r="A229" s="191"/>
      <c r="B229" s="243" t="s">
        <v>401</v>
      </c>
      <c r="C229" s="244" t="s">
        <v>390</v>
      </c>
      <c r="D229" s="190" t="s">
        <v>7</v>
      </c>
      <c r="E229" s="190" t="s">
        <v>13</v>
      </c>
      <c r="F229" s="191"/>
      <c r="G229" s="193"/>
      <c r="H229" s="193"/>
      <c r="I229" s="193"/>
      <c r="J229" s="193"/>
      <c r="K229" s="193"/>
      <c r="L229" s="191"/>
      <c r="M229" s="193"/>
      <c r="N229" s="191"/>
      <c r="O229" s="193"/>
      <c r="P229" s="193"/>
      <c r="Q229" s="193"/>
      <c r="R229" s="193"/>
      <c r="S229" s="193"/>
      <c r="T229" s="191"/>
      <c r="U229" s="191"/>
      <c r="V229" s="193"/>
      <c r="W229" s="191"/>
      <c r="X229" s="193"/>
      <c r="Y229" s="193"/>
    </row>
    <row r="230">
      <c r="A230" s="191"/>
      <c r="B230" s="243" t="s">
        <v>401</v>
      </c>
      <c r="C230" s="244" t="s">
        <v>390</v>
      </c>
      <c r="D230" s="190" t="s">
        <v>7</v>
      </c>
      <c r="E230" s="190" t="s">
        <v>14</v>
      </c>
      <c r="F230" s="191">
        <v>2500.0</v>
      </c>
      <c r="G230" s="193"/>
      <c r="H230" s="193"/>
      <c r="I230" s="193"/>
      <c r="J230" s="193"/>
      <c r="K230" s="193"/>
      <c r="L230" s="191"/>
      <c r="M230" s="193"/>
      <c r="N230" s="191"/>
      <c r="O230" s="193"/>
      <c r="P230" s="193"/>
      <c r="Q230" s="193"/>
      <c r="R230" s="193"/>
      <c r="S230" s="193"/>
      <c r="T230" s="191"/>
      <c r="U230" s="191"/>
      <c r="V230" s="193"/>
      <c r="W230" s="191"/>
      <c r="X230" s="193"/>
      <c r="Y230" s="193"/>
    </row>
    <row r="231">
      <c r="A231" s="191"/>
      <c r="B231" s="243" t="s">
        <v>401</v>
      </c>
      <c r="C231" s="244" t="s">
        <v>390</v>
      </c>
      <c r="D231" s="190" t="s">
        <v>7</v>
      </c>
      <c r="E231" s="190" t="s">
        <v>15</v>
      </c>
      <c r="F231" s="191">
        <v>3000.0</v>
      </c>
      <c r="G231" s="193"/>
      <c r="H231" s="193"/>
      <c r="I231" s="193"/>
      <c r="J231" s="193"/>
      <c r="K231" s="193"/>
      <c r="L231" s="191"/>
      <c r="M231" s="193"/>
      <c r="N231" s="191"/>
      <c r="O231" s="193"/>
      <c r="P231" s="193"/>
      <c r="Q231" s="193"/>
      <c r="R231" s="193"/>
      <c r="S231" s="193"/>
      <c r="T231" s="191"/>
      <c r="U231" s="191"/>
      <c r="V231" s="193"/>
      <c r="W231" s="191"/>
      <c r="X231" s="193"/>
      <c r="Y231" s="193"/>
    </row>
    <row r="232">
      <c r="A232" s="191"/>
      <c r="B232" s="243" t="s">
        <v>401</v>
      </c>
      <c r="C232" s="244" t="s">
        <v>390</v>
      </c>
      <c r="D232" s="190" t="s">
        <v>7</v>
      </c>
      <c r="E232" s="190" t="s">
        <v>16</v>
      </c>
      <c r="F232" s="191">
        <v>900.0</v>
      </c>
      <c r="G232" s="193"/>
      <c r="H232" s="193"/>
      <c r="I232" s="193"/>
      <c r="J232" s="193"/>
      <c r="K232" s="193"/>
      <c r="L232" s="191"/>
      <c r="M232" s="193"/>
      <c r="N232" s="191"/>
      <c r="O232" s="193"/>
      <c r="P232" s="193"/>
      <c r="Q232" s="193"/>
      <c r="R232" s="193"/>
      <c r="S232" s="193"/>
      <c r="T232" s="191"/>
      <c r="U232" s="191"/>
      <c r="V232" s="193"/>
      <c r="W232" s="191"/>
      <c r="X232" s="193"/>
      <c r="Y232" s="193"/>
    </row>
    <row r="233">
      <c r="A233" s="191"/>
      <c r="B233" s="243" t="s">
        <v>401</v>
      </c>
      <c r="C233" s="244" t="s">
        <v>390</v>
      </c>
      <c r="D233" s="190" t="s">
        <v>7</v>
      </c>
      <c r="E233" s="190" t="s">
        <v>17</v>
      </c>
      <c r="F233" s="191"/>
      <c r="G233" s="193"/>
      <c r="H233" s="193"/>
      <c r="I233" s="193"/>
      <c r="J233" s="193"/>
      <c r="K233" s="193"/>
      <c r="L233" s="191"/>
      <c r="M233" s="193"/>
      <c r="N233" s="191"/>
      <c r="O233" s="193"/>
      <c r="P233" s="193"/>
      <c r="Q233" s="193"/>
      <c r="R233" s="193"/>
      <c r="S233" s="193"/>
      <c r="T233" s="191"/>
      <c r="U233" s="191"/>
      <c r="V233" s="193"/>
      <c r="W233" s="191"/>
      <c r="X233" s="193"/>
      <c r="Y233" s="193"/>
    </row>
    <row r="234">
      <c r="A234" s="191"/>
      <c r="B234" s="243" t="s">
        <v>401</v>
      </c>
      <c r="C234" s="244" t="s">
        <v>390</v>
      </c>
      <c r="D234" s="190" t="s">
        <v>7</v>
      </c>
      <c r="E234" s="190" t="s">
        <v>18</v>
      </c>
      <c r="F234" s="191"/>
      <c r="G234" s="193"/>
      <c r="H234" s="193"/>
      <c r="I234" s="193"/>
      <c r="J234" s="193"/>
      <c r="K234" s="193"/>
      <c r="L234" s="191"/>
      <c r="M234" s="193"/>
      <c r="N234" s="191"/>
      <c r="O234" s="193"/>
      <c r="P234" s="193"/>
      <c r="Q234" s="193"/>
      <c r="R234" s="193"/>
      <c r="S234" s="193"/>
      <c r="T234" s="191"/>
      <c r="U234" s="191"/>
      <c r="V234" s="193"/>
      <c r="W234" s="191"/>
      <c r="X234" s="193"/>
      <c r="Y234" s="193"/>
    </row>
    <row r="235">
      <c r="A235" s="191"/>
      <c r="B235" s="243" t="s">
        <v>401</v>
      </c>
      <c r="C235" s="244" t="s">
        <v>390</v>
      </c>
      <c r="D235" s="190" t="s">
        <v>7</v>
      </c>
      <c r="E235" s="190" t="s">
        <v>19</v>
      </c>
      <c r="F235" s="191"/>
      <c r="G235" s="193"/>
      <c r="H235" s="193"/>
      <c r="I235" s="193"/>
      <c r="J235" s="193"/>
      <c r="K235" s="193"/>
      <c r="L235" s="191"/>
      <c r="M235" s="193"/>
      <c r="N235" s="191"/>
      <c r="O235" s="193"/>
      <c r="P235" s="193"/>
      <c r="Q235" s="193"/>
      <c r="R235" s="193"/>
      <c r="S235" s="193"/>
      <c r="T235" s="191"/>
      <c r="U235" s="191"/>
      <c r="V235" s="193"/>
      <c r="W235" s="191"/>
      <c r="X235" s="193"/>
      <c r="Y235" s="193"/>
    </row>
    <row r="236">
      <c r="A236" s="191"/>
      <c r="B236" s="243" t="s">
        <v>401</v>
      </c>
      <c r="C236" s="244" t="s">
        <v>390</v>
      </c>
      <c r="D236" s="190" t="s">
        <v>7</v>
      </c>
      <c r="E236" s="190" t="s">
        <v>20</v>
      </c>
      <c r="F236" s="191"/>
      <c r="G236" s="193"/>
      <c r="H236" s="193"/>
      <c r="I236" s="193"/>
      <c r="J236" s="193"/>
      <c r="K236" s="193"/>
      <c r="L236" s="191"/>
      <c r="M236" s="193"/>
      <c r="N236" s="191"/>
      <c r="O236" s="193"/>
      <c r="P236" s="193"/>
      <c r="Q236" s="193"/>
      <c r="R236" s="193"/>
      <c r="S236" s="193"/>
      <c r="T236" s="191"/>
      <c r="U236" s="191"/>
      <c r="V236" s="193"/>
      <c r="W236" s="191"/>
      <c r="X236" s="193"/>
      <c r="Y236" s="193"/>
    </row>
    <row r="237">
      <c r="A237" s="264">
        <v>193.0</v>
      </c>
      <c r="B237" s="243" t="s">
        <v>402</v>
      </c>
      <c r="C237" s="244" t="s">
        <v>390</v>
      </c>
      <c r="D237" s="243" t="s">
        <v>4</v>
      </c>
      <c r="E237" s="190" t="s">
        <v>21</v>
      </c>
      <c r="F237" s="192"/>
      <c r="G237" s="193"/>
      <c r="H237" s="193"/>
      <c r="I237" s="193"/>
      <c r="J237" s="193"/>
      <c r="K237" s="193"/>
      <c r="L237" s="191">
        <v>160.0</v>
      </c>
      <c r="M237" s="193"/>
      <c r="N237" s="191">
        <v>10.0</v>
      </c>
      <c r="O237" s="193"/>
      <c r="P237" s="193"/>
      <c r="Q237" s="193"/>
      <c r="R237" s="193"/>
      <c r="S237" s="193"/>
      <c r="T237" s="191">
        <v>300.0</v>
      </c>
      <c r="U237" s="191">
        <v>200.0</v>
      </c>
      <c r="V237" s="193"/>
      <c r="W237" s="191">
        <v>100.0</v>
      </c>
      <c r="X237" s="193"/>
      <c r="Y237" s="193"/>
    </row>
    <row r="238">
      <c r="A238" s="191"/>
      <c r="B238" s="243" t="s">
        <v>402</v>
      </c>
      <c r="C238" s="244" t="s">
        <v>390</v>
      </c>
      <c r="D238" s="190" t="s">
        <v>4</v>
      </c>
      <c r="E238" s="190" t="s">
        <v>13</v>
      </c>
      <c r="F238" s="191"/>
      <c r="G238" s="193"/>
      <c r="H238" s="193"/>
      <c r="I238" s="193"/>
      <c r="J238" s="193"/>
      <c r="K238" s="193"/>
      <c r="L238" s="191"/>
      <c r="M238" s="191"/>
      <c r="N238" s="191"/>
      <c r="O238" s="193"/>
      <c r="P238" s="193"/>
      <c r="Q238" s="193"/>
      <c r="R238" s="193"/>
      <c r="S238" s="193"/>
      <c r="T238" s="193"/>
      <c r="U238" s="193"/>
      <c r="V238" s="191"/>
      <c r="W238" s="191"/>
      <c r="X238" s="193"/>
      <c r="Y238" s="193"/>
    </row>
    <row r="239">
      <c r="A239" s="191"/>
      <c r="B239" s="243" t="s">
        <v>402</v>
      </c>
      <c r="C239" s="244" t="s">
        <v>390</v>
      </c>
      <c r="D239" s="190" t="s">
        <v>4</v>
      </c>
      <c r="E239" s="190" t="s">
        <v>14</v>
      </c>
      <c r="F239" s="191"/>
      <c r="G239" s="193"/>
      <c r="H239" s="193"/>
      <c r="I239" s="193"/>
      <c r="J239" s="193"/>
      <c r="K239" s="193"/>
      <c r="L239" s="191"/>
      <c r="M239" s="191"/>
      <c r="N239" s="191"/>
      <c r="O239" s="193"/>
      <c r="P239" s="193"/>
      <c r="Q239" s="193"/>
      <c r="R239" s="193"/>
      <c r="S239" s="193"/>
      <c r="T239" s="193"/>
      <c r="U239" s="193"/>
      <c r="V239" s="191"/>
      <c r="W239" s="191"/>
      <c r="X239" s="193"/>
      <c r="Y239" s="193"/>
    </row>
    <row r="240">
      <c r="A240" s="191"/>
      <c r="B240" s="243" t="s">
        <v>402</v>
      </c>
      <c r="C240" s="244" t="s">
        <v>390</v>
      </c>
      <c r="D240" s="190" t="s">
        <v>4</v>
      </c>
      <c r="E240" s="190" t="s">
        <v>15</v>
      </c>
      <c r="F240" s="191"/>
      <c r="G240" s="193"/>
      <c r="H240" s="193"/>
      <c r="I240" s="193"/>
      <c r="J240" s="193"/>
      <c r="K240" s="193"/>
      <c r="L240" s="191"/>
      <c r="M240" s="191"/>
      <c r="N240" s="191"/>
      <c r="O240" s="193"/>
      <c r="P240" s="193"/>
      <c r="Q240" s="193"/>
      <c r="R240" s="193"/>
      <c r="S240" s="193"/>
      <c r="T240" s="193"/>
      <c r="U240" s="193"/>
      <c r="V240" s="191"/>
      <c r="W240" s="191"/>
      <c r="X240" s="193"/>
      <c r="Y240" s="193"/>
    </row>
    <row r="241">
      <c r="A241" s="191"/>
      <c r="B241" s="243" t="s">
        <v>402</v>
      </c>
      <c r="C241" s="244" t="s">
        <v>390</v>
      </c>
      <c r="D241" s="190" t="s">
        <v>4</v>
      </c>
      <c r="E241" s="190" t="s">
        <v>16</v>
      </c>
      <c r="F241" s="191">
        <v>160.0</v>
      </c>
      <c r="G241" s="193"/>
      <c r="H241" s="193"/>
      <c r="I241" s="193"/>
      <c r="J241" s="193"/>
      <c r="K241" s="193"/>
      <c r="L241" s="191"/>
      <c r="M241" s="191"/>
      <c r="N241" s="191"/>
      <c r="O241" s="193"/>
      <c r="P241" s="193"/>
      <c r="Q241" s="193"/>
      <c r="R241" s="193"/>
      <c r="S241" s="193"/>
      <c r="T241" s="193"/>
      <c r="U241" s="193"/>
      <c r="V241" s="191"/>
      <c r="W241" s="191"/>
      <c r="X241" s="193"/>
      <c r="Y241" s="193"/>
    </row>
    <row r="242">
      <c r="A242" s="191"/>
      <c r="B242" s="243" t="s">
        <v>402</v>
      </c>
      <c r="C242" s="244" t="s">
        <v>390</v>
      </c>
      <c r="D242" s="190" t="s">
        <v>4</v>
      </c>
      <c r="E242" s="190" t="s">
        <v>17</v>
      </c>
      <c r="F242" s="191"/>
      <c r="G242" s="193"/>
      <c r="H242" s="193"/>
      <c r="I242" s="193"/>
      <c r="J242" s="193"/>
      <c r="K242" s="193"/>
      <c r="L242" s="191"/>
      <c r="M242" s="191"/>
      <c r="N242" s="191"/>
      <c r="O242" s="193"/>
      <c r="P242" s="193"/>
      <c r="Q242" s="193"/>
      <c r="R242" s="193"/>
      <c r="S242" s="193"/>
      <c r="T242" s="193"/>
      <c r="U242" s="193"/>
      <c r="V242" s="191"/>
      <c r="W242" s="191"/>
      <c r="X242" s="193"/>
      <c r="Y242" s="193"/>
    </row>
    <row r="243">
      <c r="A243" s="191"/>
      <c r="B243" s="243" t="s">
        <v>402</v>
      </c>
      <c r="C243" s="244" t="s">
        <v>390</v>
      </c>
      <c r="D243" s="190" t="s">
        <v>4</v>
      </c>
      <c r="E243" s="190" t="s">
        <v>18</v>
      </c>
      <c r="F243" s="191">
        <v>10.0</v>
      </c>
      <c r="G243" s="193"/>
      <c r="H243" s="193"/>
      <c r="I243" s="193"/>
      <c r="J243" s="193"/>
      <c r="K243" s="193"/>
      <c r="L243" s="191"/>
      <c r="M243" s="191"/>
      <c r="N243" s="191"/>
      <c r="O243" s="193"/>
      <c r="P243" s="193"/>
      <c r="Q243" s="193"/>
      <c r="R243" s="193"/>
      <c r="S243" s="193"/>
      <c r="T243" s="193"/>
      <c r="U243" s="193"/>
      <c r="V243" s="191"/>
      <c r="W243" s="191"/>
      <c r="X243" s="193"/>
      <c r="Y243" s="193"/>
    </row>
    <row r="244">
      <c r="A244" s="191"/>
      <c r="B244" s="243" t="s">
        <v>402</v>
      </c>
      <c r="C244" s="244" t="s">
        <v>390</v>
      </c>
      <c r="D244" s="190" t="s">
        <v>4</v>
      </c>
      <c r="E244" s="190" t="s">
        <v>19</v>
      </c>
      <c r="F244" s="191"/>
      <c r="G244" s="193"/>
      <c r="H244" s="193"/>
      <c r="I244" s="193"/>
      <c r="J244" s="193"/>
      <c r="K244" s="193"/>
      <c r="L244" s="191"/>
      <c r="M244" s="191"/>
      <c r="N244" s="191"/>
      <c r="O244" s="193"/>
      <c r="P244" s="193"/>
      <c r="Q244" s="193"/>
      <c r="R244" s="193"/>
      <c r="S244" s="193"/>
      <c r="T244" s="193"/>
      <c r="U244" s="193"/>
      <c r="V244" s="191"/>
      <c r="W244" s="191"/>
      <c r="X244" s="193"/>
      <c r="Y244" s="193"/>
    </row>
    <row r="245">
      <c r="A245" s="191"/>
      <c r="B245" s="243" t="s">
        <v>402</v>
      </c>
      <c r="C245" s="244" t="s">
        <v>390</v>
      </c>
      <c r="D245" s="190" t="s">
        <v>4</v>
      </c>
      <c r="E245" s="190" t="s">
        <v>20</v>
      </c>
      <c r="F245" s="191"/>
      <c r="G245" s="193"/>
      <c r="H245" s="193"/>
      <c r="I245" s="193"/>
      <c r="J245" s="193"/>
      <c r="K245" s="193"/>
      <c r="L245" s="191"/>
      <c r="M245" s="191"/>
      <c r="N245" s="191"/>
      <c r="O245" s="193"/>
      <c r="P245" s="193"/>
      <c r="Q245" s="193"/>
      <c r="R245" s="193"/>
      <c r="S245" s="193"/>
      <c r="T245" s="193"/>
      <c r="U245" s="193"/>
      <c r="V245" s="191"/>
      <c r="W245" s="191"/>
      <c r="X245" s="193"/>
      <c r="Y245" s="193"/>
    </row>
    <row r="246">
      <c r="A246" s="191"/>
      <c r="B246" s="243" t="s">
        <v>402</v>
      </c>
      <c r="C246" s="244" t="s">
        <v>390</v>
      </c>
      <c r="D246" s="190" t="s">
        <v>7</v>
      </c>
      <c r="E246" s="190" t="s">
        <v>21</v>
      </c>
      <c r="F246" s="191"/>
      <c r="G246" s="193"/>
      <c r="H246" s="193"/>
      <c r="I246" s="193"/>
      <c r="J246" s="193"/>
      <c r="K246" s="193"/>
      <c r="L246" s="191"/>
      <c r="M246" s="191"/>
      <c r="N246" s="191"/>
      <c r="O246" s="193"/>
      <c r="P246" s="193"/>
      <c r="Q246" s="193"/>
      <c r="R246" s="193"/>
      <c r="S246" s="193"/>
      <c r="T246" s="193"/>
      <c r="U246" s="193"/>
      <c r="V246" s="191"/>
      <c r="W246" s="191"/>
      <c r="X246" s="193"/>
      <c r="Y246" s="193"/>
    </row>
    <row r="247">
      <c r="A247" s="191"/>
      <c r="B247" s="243" t="s">
        <v>402</v>
      </c>
      <c r="C247" s="244" t="s">
        <v>390</v>
      </c>
      <c r="D247" s="190" t="s">
        <v>7</v>
      </c>
      <c r="E247" s="190" t="s">
        <v>13</v>
      </c>
      <c r="F247" s="191"/>
      <c r="G247" s="193"/>
      <c r="H247" s="193"/>
      <c r="I247" s="193"/>
      <c r="J247" s="193"/>
      <c r="K247" s="193"/>
      <c r="L247" s="191"/>
      <c r="M247" s="191"/>
      <c r="N247" s="191"/>
      <c r="O247" s="193"/>
      <c r="P247" s="193"/>
      <c r="Q247" s="193"/>
      <c r="R247" s="193"/>
      <c r="S247" s="193"/>
      <c r="T247" s="193"/>
      <c r="U247" s="193"/>
      <c r="V247" s="191"/>
      <c r="W247" s="191"/>
      <c r="X247" s="193"/>
      <c r="Y247" s="193"/>
    </row>
    <row r="248">
      <c r="A248" s="191"/>
      <c r="B248" s="243" t="s">
        <v>402</v>
      </c>
      <c r="C248" s="244" t="s">
        <v>390</v>
      </c>
      <c r="D248" s="190" t="s">
        <v>7</v>
      </c>
      <c r="E248" s="190" t="s">
        <v>14</v>
      </c>
      <c r="F248" s="191"/>
      <c r="G248" s="193"/>
      <c r="H248" s="193"/>
      <c r="I248" s="193"/>
      <c r="J248" s="193"/>
      <c r="K248" s="193"/>
      <c r="L248" s="191"/>
      <c r="M248" s="191"/>
      <c r="N248" s="191"/>
      <c r="O248" s="193"/>
      <c r="P248" s="193"/>
      <c r="Q248" s="193"/>
      <c r="R248" s="193"/>
      <c r="S248" s="193"/>
      <c r="T248" s="193"/>
      <c r="U248" s="193"/>
      <c r="V248" s="191"/>
      <c r="W248" s="191"/>
      <c r="X248" s="193"/>
      <c r="Y248" s="193"/>
    </row>
    <row r="249">
      <c r="A249" s="191"/>
      <c r="B249" s="243" t="s">
        <v>402</v>
      </c>
      <c r="C249" s="244" t="s">
        <v>390</v>
      </c>
      <c r="D249" s="190" t="s">
        <v>7</v>
      </c>
      <c r="E249" s="190" t="s">
        <v>15</v>
      </c>
      <c r="F249" s="191">
        <v>300.0</v>
      </c>
      <c r="G249" s="193"/>
      <c r="H249" s="193"/>
      <c r="I249" s="193"/>
      <c r="J249" s="193"/>
      <c r="K249" s="193"/>
      <c r="L249" s="191"/>
      <c r="M249" s="191"/>
      <c r="N249" s="191"/>
      <c r="O249" s="193"/>
      <c r="P249" s="193"/>
      <c r="Q249" s="193"/>
      <c r="R249" s="193"/>
      <c r="S249" s="193"/>
      <c r="T249" s="193"/>
      <c r="U249" s="193"/>
      <c r="V249" s="191"/>
      <c r="W249" s="191"/>
      <c r="X249" s="193"/>
      <c r="Y249" s="193"/>
    </row>
    <row r="250">
      <c r="A250" s="191"/>
      <c r="B250" s="243" t="s">
        <v>402</v>
      </c>
      <c r="C250" s="244" t="s">
        <v>390</v>
      </c>
      <c r="D250" s="190" t="s">
        <v>7</v>
      </c>
      <c r="E250" s="190" t="s">
        <v>16</v>
      </c>
      <c r="F250" s="191">
        <v>200.0</v>
      </c>
      <c r="G250" s="193"/>
      <c r="H250" s="193"/>
      <c r="I250" s="193"/>
      <c r="J250" s="193"/>
      <c r="K250" s="193"/>
      <c r="L250" s="191"/>
      <c r="M250" s="191"/>
      <c r="N250" s="191"/>
      <c r="O250" s="193"/>
      <c r="P250" s="193"/>
      <c r="Q250" s="193"/>
      <c r="R250" s="193"/>
      <c r="S250" s="193"/>
      <c r="T250" s="193"/>
      <c r="U250" s="193"/>
      <c r="V250" s="191"/>
      <c r="W250" s="191"/>
      <c r="X250" s="193"/>
      <c r="Y250" s="193"/>
    </row>
    <row r="251">
      <c r="A251" s="191"/>
      <c r="B251" s="243" t="s">
        <v>402</v>
      </c>
      <c r="C251" s="244" t="s">
        <v>390</v>
      </c>
      <c r="D251" s="190" t="s">
        <v>7</v>
      </c>
      <c r="E251" s="190" t="s">
        <v>17</v>
      </c>
      <c r="F251" s="191"/>
      <c r="G251" s="193"/>
      <c r="H251" s="193"/>
      <c r="I251" s="193"/>
      <c r="J251" s="193"/>
      <c r="K251" s="193"/>
      <c r="L251" s="191"/>
      <c r="M251" s="191"/>
      <c r="N251" s="191"/>
      <c r="O251" s="193"/>
      <c r="P251" s="193"/>
      <c r="Q251" s="193"/>
      <c r="R251" s="193"/>
      <c r="S251" s="193"/>
      <c r="T251" s="193"/>
      <c r="U251" s="193"/>
      <c r="V251" s="191"/>
      <c r="W251" s="191"/>
      <c r="X251" s="193"/>
      <c r="Y251" s="193"/>
    </row>
    <row r="252">
      <c r="A252" s="191"/>
      <c r="B252" s="243" t="s">
        <v>402</v>
      </c>
      <c r="C252" s="244" t="s">
        <v>390</v>
      </c>
      <c r="D252" s="190" t="s">
        <v>7</v>
      </c>
      <c r="E252" s="190" t="s">
        <v>18</v>
      </c>
      <c r="F252" s="191">
        <v>100.0</v>
      </c>
      <c r="G252" s="193"/>
      <c r="H252" s="193"/>
      <c r="I252" s="193"/>
      <c r="J252" s="193"/>
      <c r="K252" s="193"/>
      <c r="L252" s="191"/>
      <c r="M252" s="191"/>
      <c r="N252" s="191"/>
      <c r="O252" s="193"/>
      <c r="P252" s="193"/>
      <c r="Q252" s="193"/>
      <c r="R252" s="193"/>
      <c r="S252" s="193"/>
      <c r="T252" s="193"/>
      <c r="U252" s="193"/>
      <c r="V252" s="191"/>
      <c r="W252" s="191"/>
      <c r="X252" s="193"/>
      <c r="Y252" s="193"/>
    </row>
    <row r="253">
      <c r="A253" s="191"/>
      <c r="B253" s="243" t="s">
        <v>402</v>
      </c>
      <c r="C253" s="244" t="s">
        <v>390</v>
      </c>
      <c r="D253" s="190" t="s">
        <v>7</v>
      </c>
      <c r="E253" s="190" t="s">
        <v>19</v>
      </c>
      <c r="F253" s="191"/>
      <c r="G253" s="193"/>
      <c r="H253" s="193"/>
      <c r="I253" s="193"/>
      <c r="J253" s="193"/>
      <c r="K253" s="193"/>
      <c r="L253" s="191"/>
      <c r="M253" s="191"/>
      <c r="N253" s="191"/>
      <c r="O253" s="193"/>
      <c r="P253" s="193"/>
      <c r="Q253" s="193"/>
      <c r="R253" s="193"/>
      <c r="S253" s="193"/>
      <c r="T253" s="193"/>
      <c r="U253" s="193"/>
      <c r="V253" s="191"/>
      <c r="W253" s="191"/>
      <c r="X253" s="193"/>
      <c r="Y253" s="193"/>
    </row>
    <row r="254">
      <c r="A254" s="191"/>
      <c r="B254" s="243" t="s">
        <v>402</v>
      </c>
      <c r="C254" s="244" t="s">
        <v>390</v>
      </c>
      <c r="D254" s="190" t="s">
        <v>7</v>
      </c>
      <c r="E254" s="190" t="s">
        <v>20</v>
      </c>
      <c r="F254" s="191"/>
      <c r="G254" s="193"/>
      <c r="H254" s="193"/>
      <c r="I254" s="193"/>
      <c r="J254" s="193"/>
      <c r="K254" s="193"/>
      <c r="L254" s="191"/>
      <c r="M254" s="191"/>
      <c r="N254" s="191"/>
      <c r="O254" s="193"/>
      <c r="P254" s="193"/>
      <c r="Q254" s="193"/>
      <c r="R254" s="193"/>
      <c r="S254" s="193"/>
      <c r="T254" s="193"/>
      <c r="U254" s="193"/>
      <c r="V254" s="191"/>
      <c r="W254" s="191"/>
      <c r="X254" s="193"/>
      <c r="Y254" s="193"/>
    </row>
    <row r="255">
      <c r="A255" s="264">
        <v>194.0</v>
      </c>
      <c r="B255" s="243" t="s">
        <v>403</v>
      </c>
      <c r="C255" s="244" t="s">
        <v>390</v>
      </c>
      <c r="D255" s="243" t="s">
        <v>4</v>
      </c>
      <c r="E255" s="190" t="s">
        <v>21</v>
      </c>
      <c r="F255" s="192"/>
      <c r="G255" s="193"/>
      <c r="H255" s="193"/>
      <c r="I255" s="193"/>
      <c r="J255" s="193"/>
      <c r="K255" s="193"/>
      <c r="L255" s="191">
        <v>0.0</v>
      </c>
      <c r="M255" s="191">
        <v>230.0</v>
      </c>
      <c r="N255" s="191">
        <v>0.0</v>
      </c>
      <c r="O255" s="193"/>
      <c r="P255" s="193"/>
      <c r="Q255" s="193"/>
      <c r="R255" s="193"/>
      <c r="S255" s="193"/>
      <c r="T255" s="193"/>
      <c r="U255" s="193"/>
      <c r="V255" s="191">
        <v>170.0</v>
      </c>
      <c r="W255" s="191">
        <v>0.0</v>
      </c>
      <c r="X255" s="193"/>
      <c r="Y255" s="193"/>
    </row>
    <row r="256">
      <c r="A256" s="191"/>
      <c r="B256" s="243" t="s">
        <v>403</v>
      </c>
      <c r="C256" s="244" t="s">
        <v>390</v>
      </c>
      <c r="D256" s="190" t="s">
        <v>4</v>
      </c>
      <c r="E256" s="190" t="s">
        <v>13</v>
      </c>
      <c r="F256" s="191"/>
      <c r="G256" s="193"/>
      <c r="H256" s="193"/>
      <c r="I256" s="193"/>
      <c r="J256" s="193"/>
      <c r="K256" s="193"/>
      <c r="L256" s="193"/>
      <c r="M256" s="193"/>
      <c r="N256" s="193"/>
      <c r="O256" s="193"/>
      <c r="P256" s="193"/>
      <c r="Q256" s="193"/>
      <c r="R256" s="193"/>
      <c r="S256" s="193"/>
      <c r="T256" s="193"/>
      <c r="U256" s="193"/>
      <c r="V256" s="191"/>
      <c r="W256" s="191"/>
      <c r="X256" s="193"/>
      <c r="Y256" s="193"/>
    </row>
    <row r="257">
      <c r="A257" s="191"/>
      <c r="B257" s="243" t="s">
        <v>403</v>
      </c>
      <c r="C257" s="244" t="s">
        <v>390</v>
      </c>
      <c r="D257" s="190" t="s">
        <v>4</v>
      </c>
      <c r="E257" s="190" t="s">
        <v>14</v>
      </c>
      <c r="F257" s="191"/>
      <c r="G257" s="193"/>
      <c r="H257" s="193"/>
      <c r="I257" s="193"/>
      <c r="J257" s="193"/>
      <c r="K257" s="193"/>
      <c r="L257" s="193"/>
      <c r="M257" s="193"/>
      <c r="N257" s="193"/>
      <c r="O257" s="193"/>
      <c r="P257" s="193"/>
      <c r="Q257" s="193"/>
      <c r="R257" s="193"/>
      <c r="S257" s="193"/>
      <c r="T257" s="193"/>
      <c r="U257" s="193"/>
      <c r="V257" s="191"/>
      <c r="W257" s="191"/>
      <c r="X257" s="193"/>
      <c r="Y257" s="193"/>
    </row>
    <row r="258">
      <c r="A258" s="191"/>
      <c r="B258" s="243" t="s">
        <v>403</v>
      </c>
      <c r="C258" s="244" t="s">
        <v>390</v>
      </c>
      <c r="D258" s="190" t="s">
        <v>4</v>
      </c>
      <c r="E258" s="190" t="s">
        <v>15</v>
      </c>
      <c r="F258" s="191"/>
      <c r="G258" s="193"/>
      <c r="H258" s="193"/>
      <c r="I258" s="193"/>
      <c r="J258" s="193"/>
      <c r="K258" s="193"/>
      <c r="L258" s="193"/>
      <c r="M258" s="193"/>
      <c r="N258" s="193"/>
      <c r="O258" s="193"/>
      <c r="P258" s="193"/>
      <c r="Q258" s="193"/>
      <c r="R258" s="193"/>
      <c r="S258" s="193"/>
      <c r="T258" s="193"/>
      <c r="U258" s="193"/>
      <c r="V258" s="191"/>
      <c r="W258" s="191"/>
      <c r="X258" s="193"/>
      <c r="Y258" s="193"/>
    </row>
    <row r="259">
      <c r="A259" s="191"/>
      <c r="B259" s="243" t="s">
        <v>403</v>
      </c>
      <c r="C259" s="244" t="s">
        <v>390</v>
      </c>
      <c r="D259" s="190" t="s">
        <v>4</v>
      </c>
      <c r="E259" s="190" t="s">
        <v>16</v>
      </c>
      <c r="F259" s="191">
        <v>0.0</v>
      </c>
      <c r="G259" s="193"/>
      <c r="H259" s="193"/>
      <c r="I259" s="193"/>
      <c r="J259" s="193"/>
      <c r="K259" s="193"/>
      <c r="L259" s="193"/>
      <c r="M259" s="193"/>
      <c r="N259" s="193"/>
      <c r="O259" s="193"/>
      <c r="P259" s="193"/>
      <c r="Q259" s="193"/>
      <c r="R259" s="193"/>
      <c r="S259" s="193"/>
      <c r="T259" s="193"/>
      <c r="U259" s="193"/>
      <c r="V259" s="191"/>
      <c r="W259" s="191"/>
      <c r="X259" s="193"/>
      <c r="Y259" s="193"/>
    </row>
    <row r="260">
      <c r="A260" s="191"/>
      <c r="B260" s="243" t="s">
        <v>403</v>
      </c>
      <c r="C260" s="244" t="s">
        <v>390</v>
      </c>
      <c r="D260" s="190" t="s">
        <v>4</v>
      </c>
      <c r="E260" s="190" t="s">
        <v>17</v>
      </c>
      <c r="F260" s="191">
        <v>230.0</v>
      </c>
      <c r="G260" s="193"/>
      <c r="H260" s="193"/>
      <c r="I260" s="193"/>
      <c r="J260" s="193"/>
      <c r="K260" s="193"/>
      <c r="L260" s="193"/>
      <c r="M260" s="193"/>
      <c r="N260" s="193"/>
      <c r="O260" s="193"/>
      <c r="P260" s="193"/>
      <c r="Q260" s="193"/>
      <c r="R260" s="193"/>
      <c r="S260" s="193"/>
      <c r="T260" s="193"/>
      <c r="U260" s="193"/>
      <c r="V260" s="191"/>
      <c r="W260" s="191"/>
      <c r="X260" s="193"/>
      <c r="Y260" s="193"/>
    </row>
    <row r="261">
      <c r="A261" s="191"/>
      <c r="B261" s="243" t="s">
        <v>403</v>
      </c>
      <c r="C261" s="244" t="s">
        <v>390</v>
      </c>
      <c r="D261" s="190" t="s">
        <v>4</v>
      </c>
      <c r="E261" s="190" t="s">
        <v>18</v>
      </c>
      <c r="F261" s="191">
        <v>0.0</v>
      </c>
      <c r="G261" s="193"/>
      <c r="H261" s="193"/>
      <c r="I261" s="193"/>
      <c r="J261" s="193"/>
      <c r="K261" s="193"/>
      <c r="L261" s="193"/>
      <c r="M261" s="193"/>
      <c r="N261" s="193"/>
      <c r="O261" s="193"/>
      <c r="P261" s="193"/>
      <c r="Q261" s="193"/>
      <c r="R261" s="193"/>
      <c r="S261" s="193"/>
      <c r="T261" s="193"/>
      <c r="U261" s="193"/>
      <c r="V261" s="191"/>
      <c r="W261" s="191"/>
      <c r="X261" s="193"/>
      <c r="Y261" s="193"/>
    </row>
    <row r="262">
      <c r="A262" s="191"/>
      <c r="B262" s="243" t="s">
        <v>403</v>
      </c>
      <c r="C262" s="244" t="s">
        <v>390</v>
      </c>
      <c r="D262" s="190" t="s">
        <v>4</v>
      </c>
      <c r="E262" s="190" t="s">
        <v>19</v>
      </c>
      <c r="F262" s="191"/>
      <c r="G262" s="193"/>
      <c r="H262" s="193"/>
      <c r="I262" s="193"/>
      <c r="J262" s="193"/>
      <c r="K262" s="193"/>
      <c r="L262" s="193"/>
      <c r="M262" s="193"/>
      <c r="N262" s="193"/>
      <c r="O262" s="193"/>
      <c r="P262" s="193"/>
      <c r="Q262" s="193"/>
      <c r="R262" s="193"/>
      <c r="S262" s="193"/>
      <c r="T262" s="193"/>
      <c r="U262" s="193"/>
      <c r="V262" s="191"/>
      <c r="W262" s="191"/>
      <c r="X262" s="193"/>
      <c r="Y262" s="193"/>
    </row>
    <row r="263">
      <c r="A263" s="191"/>
      <c r="B263" s="243" t="s">
        <v>403</v>
      </c>
      <c r="C263" s="244" t="s">
        <v>390</v>
      </c>
      <c r="D263" s="190" t="s">
        <v>4</v>
      </c>
      <c r="E263" s="190" t="s">
        <v>20</v>
      </c>
      <c r="F263" s="191"/>
      <c r="G263" s="193"/>
      <c r="H263" s="193"/>
      <c r="I263" s="193"/>
      <c r="J263" s="193"/>
      <c r="K263" s="193"/>
      <c r="L263" s="193"/>
      <c r="M263" s="193"/>
      <c r="N263" s="193"/>
      <c r="O263" s="193"/>
      <c r="P263" s="193"/>
      <c r="Q263" s="193"/>
      <c r="R263" s="193"/>
      <c r="S263" s="193"/>
      <c r="T263" s="193"/>
      <c r="U263" s="193"/>
      <c r="V263" s="191"/>
      <c r="W263" s="191"/>
      <c r="X263" s="193"/>
      <c r="Y263" s="193"/>
    </row>
    <row r="264">
      <c r="A264" s="191"/>
      <c r="B264" s="243" t="s">
        <v>403</v>
      </c>
      <c r="C264" s="244" t="s">
        <v>390</v>
      </c>
      <c r="D264" s="190" t="s">
        <v>7</v>
      </c>
      <c r="E264" s="190" t="s">
        <v>21</v>
      </c>
      <c r="F264" s="191"/>
      <c r="G264" s="193"/>
      <c r="H264" s="193"/>
      <c r="I264" s="193"/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1"/>
      <c r="W264" s="191"/>
      <c r="X264" s="193"/>
      <c r="Y264" s="193"/>
    </row>
    <row r="265">
      <c r="A265" s="191"/>
      <c r="B265" s="243" t="s">
        <v>403</v>
      </c>
      <c r="C265" s="244" t="s">
        <v>390</v>
      </c>
      <c r="D265" s="190" t="s">
        <v>7</v>
      </c>
      <c r="E265" s="190" t="s">
        <v>13</v>
      </c>
      <c r="F265" s="191"/>
      <c r="G265" s="193"/>
      <c r="H265" s="193"/>
      <c r="I265" s="193"/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1"/>
      <c r="W265" s="191"/>
      <c r="X265" s="193"/>
      <c r="Y265" s="193"/>
    </row>
    <row r="266">
      <c r="A266" s="191"/>
      <c r="B266" s="243" t="s">
        <v>403</v>
      </c>
      <c r="C266" s="244" t="s">
        <v>390</v>
      </c>
      <c r="D266" s="190" t="s">
        <v>7</v>
      </c>
      <c r="E266" s="190" t="s">
        <v>14</v>
      </c>
      <c r="F266" s="191"/>
      <c r="G266" s="193"/>
      <c r="H266" s="193"/>
      <c r="I266" s="193"/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1"/>
      <c r="W266" s="191"/>
      <c r="X266" s="193"/>
      <c r="Y266" s="193"/>
    </row>
    <row r="267">
      <c r="A267" s="191"/>
      <c r="B267" s="243" t="s">
        <v>403</v>
      </c>
      <c r="C267" s="244" t="s">
        <v>390</v>
      </c>
      <c r="D267" s="190" t="s">
        <v>7</v>
      </c>
      <c r="E267" s="190" t="s">
        <v>15</v>
      </c>
      <c r="F267" s="191"/>
      <c r="G267" s="193"/>
      <c r="H267" s="193"/>
      <c r="I267" s="193"/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1"/>
      <c r="W267" s="191"/>
      <c r="X267" s="193"/>
      <c r="Y267" s="193"/>
    </row>
    <row r="268">
      <c r="A268" s="191"/>
      <c r="B268" s="243" t="s">
        <v>403</v>
      </c>
      <c r="C268" s="244" t="s">
        <v>390</v>
      </c>
      <c r="D268" s="190" t="s">
        <v>7</v>
      </c>
      <c r="E268" s="190" t="s">
        <v>16</v>
      </c>
      <c r="F268" s="191"/>
      <c r="G268" s="193"/>
      <c r="H268" s="193"/>
      <c r="I268" s="193"/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1"/>
      <c r="W268" s="191"/>
      <c r="X268" s="193"/>
      <c r="Y268" s="193"/>
    </row>
    <row r="269">
      <c r="A269" s="191"/>
      <c r="B269" s="243" t="s">
        <v>403</v>
      </c>
      <c r="C269" s="244" t="s">
        <v>390</v>
      </c>
      <c r="D269" s="190" t="s">
        <v>7</v>
      </c>
      <c r="E269" s="190" t="s">
        <v>17</v>
      </c>
      <c r="F269" s="191">
        <v>170.0</v>
      </c>
      <c r="G269" s="193"/>
      <c r="H269" s="193"/>
      <c r="I269" s="193"/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1"/>
      <c r="W269" s="191"/>
      <c r="X269" s="193"/>
      <c r="Y269" s="193"/>
    </row>
    <row r="270">
      <c r="A270" s="191"/>
      <c r="B270" s="243" t="s">
        <v>403</v>
      </c>
      <c r="C270" s="244" t="s">
        <v>390</v>
      </c>
      <c r="D270" s="190" t="s">
        <v>7</v>
      </c>
      <c r="E270" s="190" t="s">
        <v>18</v>
      </c>
      <c r="F270" s="191">
        <v>0.0</v>
      </c>
      <c r="G270" s="193"/>
      <c r="H270" s="193"/>
      <c r="I270" s="193"/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1"/>
      <c r="W270" s="191"/>
      <c r="X270" s="193"/>
      <c r="Y270" s="193"/>
    </row>
    <row r="271">
      <c r="A271" s="191"/>
      <c r="B271" s="243" t="s">
        <v>403</v>
      </c>
      <c r="C271" s="244" t="s">
        <v>390</v>
      </c>
      <c r="D271" s="190" t="s">
        <v>7</v>
      </c>
      <c r="E271" s="190" t="s">
        <v>19</v>
      </c>
      <c r="F271" s="191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1"/>
      <c r="W271" s="191"/>
      <c r="X271" s="193"/>
      <c r="Y271" s="193"/>
    </row>
    <row r="272">
      <c r="A272" s="191"/>
      <c r="B272" s="243" t="s">
        <v>403</v>
      </c>
      <c r="C272" s="244" t="s">
        <v>390</v>
      </c>
      <c r="D272" s="190" t="s">
        <v>7</v>
      </c>
      <c r="E272" s="190" t="s">
        <v>20</v>
      </c>
      <c r="F272" s="191"/>
      <c r="G272" s="193"/>
      <c r="H272" s="193"/>
      <c r="I272" s="193"/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1"/>
      <c r="W272" s="191"/>
      <c r="X272" s="193"/>
      <c r="Y272" s="193"/>
    </row>
    <row r="273">
      <c r="A273" s="264">
        <v>195.0</v>
      </c>
      <c r="B273" s="243" t="s">
        <v>404</v>
      </c>
      <c r="C273" s="244" t="s">
        <v>390</v>
      </c>
      <c r="D273" s="243" t="s">
        <v>4</v>
      </c>
      <c r="E273" s="190" t="s">
        <v>21</v>
      </c>
      <c r="F273" s="192"/>
      <c r="G273" s="193"/>
      <c r="H273" s="193"/>
      <c r="I273" s="193"/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1">
        <v>650.0</v>
      </c>
      <c r="W273" s="191">
        <v>550.0</v>
      </c>
      <c r="X273" s="193"/>
      <c r="Y273" s="193"/>
    </row>
    <row r="274">
      <c r="A274" s="191"/>
      <c r="B274" s="243" t="s">
        <v>404</v>
      </c>
      <c r="C274" s="244" t="s">
        <v>390</v>
      </c>
      <c r="D274" s="190" t="s">
        <v>4</v>
      </c>
      <c r="E274" s="190" t="s">
        <v>13</v>
      </c>
      <c r="F274" s="191"/>
      <c r="G274" s="193"/>
      <c r="H274" s="191"/>
      <c r="I274" s="193"/>
      <c r="J274" s="193"/>
      <c r="K274" s="193"/>
      <c r="L274" s="193"/>
      <c r="M274" s="193"/>
      <c r="N274" s="193"/>
      <c r="O274" s="193"/>
      <c r="P274" s="193"/>
      <c r="Q274" s="191"/>
      <c r="R274" s="193"/>
      <c r="S274" s="193"/>
      <c r="T274" s="193"/>
      <c r="U274" s="193"/>
      <c r="V274" s="193"/>
      <c r="W274" s="193"/>
      <c r="X274" s="193"/>
      <c r="Y274" s="193"/>
    </row>
    <row r="275">
      <c r="A275" s="191"/>
      <c r="B275" s="243" t="s">
        <v>404</v>
      </c>
      <c r="C275" s="244" t="s">
        <v>390</v>
      </c>
      <c r="D275" s="190" t="s">
        <v>4</v>
      </c>
      <c r="E275" s="190" t="s">
        <v>14</v>
      </c>
      <c r="F275" s="191"/>
      <c r="G275" s="193"/>
      <c r="H275" s="191"/>
      <c r="I275" s="193"/>
      <c r="J275" s="193"/>
      <c r="K275" s="193"/>
      <c r="L275" s="193"/>
      <c r="M275" s="193"/>
      <c r="N275" s="193"/>
      <c r="O275" s="193"/>
      <c r="P275" s="193"/>
      <c r="Q275" s="191"/>
      <c r="R275" s="193"/>
      <c r="S275" s="193"/>
      <c r="T275" s="193"/>
      <c r="U275" s="193"/>
      <c r="V275" s="193"/>
      <c r="W275" s="193"/>
      <c r="X275" s="193"/>
      <c r="Y275" s="193"/>
    </row>
    <row r="276">
      <c r="A276" s="191"/>
      <c r="B276" s="243" t="s">
        <v>404</v>
      </c>
      <c r="C276" s="244" t="s">
        <v>390</v>
      </c>
      <c r="D276" s="190" t="s">
        <v>4</v>
      </c>
      <c r="E276" s="190" t="s">
        <v>15</v>
      </c>
      <c r="F276" s="191"/>
      <c r="G276" s="193"/>
      <c r="H276" s="191"/>
      <c r="I276" s="193"/>
      <c r="J276" s="193"/>
      <c r="K276" s="193"/>
      <c r="L276" s="193"/>
      <c r="M276" s="193"/>
      <c r="N276" s="193"/>
      <c r="O276" s="193"/>
      <c r="P276" s="193"/>
      <c r="Q276" s="191"/>
      <c r="R276" s="193"/>
      <c r="S276" s="193"/>
      <c r="T276" s="193"/>
      <c r="U276" s="193"/>
      <c r="V276" s="193"/>
      <c r="W276" s="193"/>
      <c r="X276" s="193"/>
      <c r="Y276" s="193"/>
    </row>
    <row r="277">
      <c r="A277" s="191"/>
      <c r="B277" s="243" t="s">
        <v>404</v>
      </c>
      <c r="C277" s="244" t="s">
        <v>390</v>
      </c>
      <c r="D277" s="190" t="s">
        <v>4</v>
      </c>
      <c r="E277" s="190" t="s">
        <v>16</v>
      </c>
      <c r="F277" s="191"/>
      <c r="G277" s="193"/>
      <c r="H277" s="191"/>
      <c r="I277" s="193"/>
      <c r="J277" s="193"/>
      <c r="K277" s="193"/>
      <c r="L277" s="193"/>
      <c r="M277" s="193"/>
      <c r="N277" s="193"/>
      <c r="O277" s="193"/>
      <c r="P277" s="193"/>
      <c r="Q277" s="191"/>
      <c r="R277" s="193"/>
      <c r="S277" s="193"/>
      <c r="T277" s="193"/>
      <c r="U277" s="193"/>
      <c r="V277" s="193"/>
      <c r="W277" s="193"/>
      <c r="X277" s="193"/>
      <c r="Y277" s="193"/>
    </row>
    <row r="278">
      <c r="A278" s="191"/>
      <c r="B278" s="243" t="s">
        <v>404</v>
      </c>
      <c r="C278" s="244" t="s">
        <v>390</v>
      </c>
      <c r="D278" s="190" t="s">
        <v>4</v>
      </c>
      <c r="E278" s="190" t="s">
        <v>17</v>
      </c>
      <c r="F278" s="191"/>
      <c r="G278" s="193"/>
      <c r="H278" s="191"/>
      <c r="I278" s="193"/>
      <c r="J278" s="193"/>
      <c r="K278" s="193"/>
      <c r="L278" s="193"/>
      <c r="M278" s="193"/>
      <c r="N278" s="193"/>
      <c r="O278" s="193"/>
      <c r="P278" s="193"/>
      <c r="Q278" s="191"/>
      <c r="R278" s="193"/>
      <c r="S278" s="193"/>
      <c r="T278" s="193"/>
      <c r="U278" s="193"/>
      <c r="V278" s="193"/>
      <c r="W278" s="193"/>
      <c r="X278" s="193"/>
      <c r="Y278" s="193"/>
    </row>
    <row r="279">
      <c r="A279" s="191"/>
      <c r="B279" s="243" t="s">
        <v>404</v>
      </c>
      <c r="C279" s="244" t="s">
        <v>390</v>
      </c>
      <c r="D279" s="190" t="s">
        <v>4</v>
      </c>
      <c r="E279" s="190" t="s">
        <v>18</v>
      </c>
      <c r="F279" s="191"/>
      <c r="G279" s="193"/>
      <c r="H279" s="191"/>
      <c r="I279" s="193"/>
      <c r="J279" s="193"/>
      <c r="K279" s="193"/>
      <c r="L279" s="193"/>
      <c r="M279" s="193"/>
      <c r="N279" s="193"/>
      <c r="O279" s="193"/>
      <c r="P279" s="193"/>
      <c r="Q279" s="191"/>
      <c r="R279" s="193"/>
      <c r="S279" s="193"/>
      <c r="T279" s="193"/>
      <c r="U279" s="193"/>
      <c r="V279" s="193"/>
      <c r="W279" s="193"/>
      <c r="X279" s="193"/>
      <c r="Y279" s="193"/>
    </row>
    <row r="280">
      <c r="A280" s="191"/>
      <c r="B280" s="243" t="s">
        <v>404</v>
      </c>
      <c r="C280" s="244" t="s">
        <v>390</v>
      </c>
      <c r="D280" s="190" t="s">
        <v>4</v>
      </c>
      <c r="E280" s="190" t="s">
        <v>19</v>
      </c>
      <c r="F280" s="191"/>
      <c r="G280" s="193"/>
      <c r="H280" s="191"/>
      <c r="I280" s="193"/>
      <c r="J280" s="193"/>
      <c r="K280" s="193"/>
      <c r="L280" s="193"/>
      <c r="M280" s="193"/>
      <c r="N280" s="193"/>
      <c r="O280" s="193"/>
      <c r="P280" s="193"/>
      <c r="Q280" s="191"/>
      <c r="R280" s="193"/>
      <c r="S280" s="193"/>
      <c r="T280" s="193"/>
      <c r="U280" s="193"/>
      <c r="V280" s="193"/>
      <c r="W280" s="193"/>
      <c r="X280" s="193"/>
      <c r="Y280" s="193"/>
    </row>
    <row r="281">
      <c r="A281" s="191"/>
      <c r="B281" s="243" t="s">
        <v>404</v>
      </c>
      <c r="C281" s="244" t="s">
        <v>390</v>
      </c>
      <c r="D281" s="190" t="s">
        <v>4</v>
      </c>
      <c r="E281" s="190" t="s">
        <v>20</v>
      </c>
      <c r="F281" s="191"/>
      <c r="G281" s="193"/>
      <c r="H281" s="191"/>
      <c r="I281" s="193"/>
      <c r="J281" s="193"/>
      <c r="K281" s="193"/>
      <c r="L281" s="193"/>
      <c r="M281" s="193"/>
      <c r="N281" s="193"/>
      <c r="O281" s="193"/>
      <c r="P281" s="193"/>
      <c r="Q281" s="191"/>
      <c r="R281" s="193"/>
      <c r="S281" s="193"/>
      <c r="T281" s="193"/>
      <c r="U281" s="193"/>
      <c r="V281" s="193"/>
      <c r="W281" s="193"/>
      <c r="X281" s="193"/>
      <c r="Y281" s="193"/>
    </row>
    <row r="282">
      <c r="A282" s="191"/>
      <c r="B282" s="243" t="s">
        <v>404</v>
      </c>
      <c r="C282" s="244" t="s">
        <v>390</v>
      </c>
      <c r="D282" s="190" t="s">
        <v>7</v>
      </c>
      <c r="E282" s="190" t="s">
        <v>21</v>
      </c>
      <c r="F282" s="191"/>
      <c r="G282" s="193"/>
      <c r="H282" s="191"/>
      <c r="I282" s="193"/>
      <c r="J282" s="193"/>
      <c r="K282" s="193"/>
      <c r="L282" s="193"/>
      <c r="M282" s="193"/>
      <c r="N282" s="193"/>
      <c r="O282" s="193"/>
      <c r="P282" s="193"/>
      <c r="Q282" s="191"/>
      <c r="R282" s="193"/>
      <c r="S282" s="193"/>
      <c r="T282" s="193"/>
      <c r="U282" s="193"/>
      <c r="V282" s="193"/>
      <c r="W282" s="193"/>
      <c r="X282" s="193"/>
      <c r="Y282" s="193"/>
    </row>
    <row r="283">
      <c r="A283" s="191"/>
      <c r="B283" s="243" t="s">
        <v>404</v>
      </c>
      <c r="C283" s="244" t="s">
        <v>390</v>
      </c>
      <c r="D283" s="190" t="s">
        <v>7</v>
      </c>
      <c r="E283" s="190" t="s">
        <v>13</v>
      </c>
      <c r="F283" s="191"/>
      <c r="G283" s="193"/>
      <c r="H283" s="191"/>
      <c r="I283" s="193"/>
      <c r="J283" s="193"/>
      <c r="K283" s="193"/>
      <c r="L283" s="193"/>
      <c r="M283" s="193"/>
      <c r="N283" s="193"/>
      <c r="O283" s="193"/>
      <c r="P283" s="193"/>
      <c r="Q283" s="191"/>
      <c r="R283" s="193"/>
      <c r="S283" s="193"/>
      <c r="T283" s="193"/>
      <c r="U283" s="193"/>
      <c r="V283" s="193"/>
      <c r="W283" s="193"/>
      <c r="X283" s="193"/>
      <c r="Y283" s="193"/>
    </row>
    <row r="284">
      <c r="A284" s="191"/>
      <c r="B284" s="243" t="s">
        <v>404</v>
      </c>
      <c r="C284" s="244" t="s">
        <v>390</v>
      </c>
      <c r="D284" s="190" t="s">
        <v>7</v>
      </c>
      <c r="E284" s="190" t="s">
        <v>14</v>
      </c>
      <c r="F284" s="191"/>
      <c r="G284" s="193"/>
      <c r="H284" s="191"/>
      <c r="I284" s="193"/>
      <c r="J284" s="193"/>
      <c r="K284" s="193"/>
      <c r="L284" s="193"/>
      <c r="M284" s="193"/>
      <c r="N284" s="193"/>
      <c r="O284" s="193"/>
      <c r="P284" s="193"/>
      <c r="Q284" s="191"/>
      <c r="R284" s="193"/>
      <c r="S284" s="193"/>
      <c r="T284" s="193"/>
      <c r="U284" s="193"/>
      <c r="V284" s="193"/>
      <c r="W284" s="193"/>
      <c r="X284" s="193"/>
      <c r="Y284" s="193"/>
    </row>
    <row r="285">
      <c r="A285" s="191"/>
      <c r="B285" s="243" t="s">
        <v>404</v>
      </c>
      <c r="C285" s="244" t="s">
        <v>390</v>
      </c>
      <c r="D285" s="190" t="s">
        <v>7</v>
      </c>
      <c r="E285" s="190" t="s">
        <v>15</v>
      </c>
      <c r="F285" s="191"/>
      <c r="G285" s="193"/>
      <c r="H285" s="191"/>
      <c r="I285" s="193"/>
      <c r="J285" s="193"/>
      <c r="K285" s="193"/>
      <c r="L285" s="193"/>
      <c r="M285" s="193"/>
      <c r="N285" s="193"/>
      <c r="O285" s="193"/>
      <c r="P285" s="193"/>
      <c r="Q285" s="191"/>
      <c r="R285" s="193"/>
      <c r="S285" s="193"/>
      <c r="T285" s="193"/>
      <c r="U285" s="193"/>
      <c r="V285" s="193"/>
      <c r="W285" s="193"/>
      <c r="X285" s="193"/>
      <c r="Y285" s="193"/>
    </row>
    <row r="286">
      <c r="A286" s="191"/>
      <c r="B286" s="243" t="s">
        <v>404</v>
      </c>
      <c r="C286" s="244" t="s">
        <v>390</v>
      </c>
      <c r="D286" s="190" t="s">
        <v>7</v>
      </c>
      <c r="E286" s="190" t="s">
        <v>16</v>
      </c>
      <c r="F286" s="191"/>
      <c r="G286" s="193"/>
      <c r="H286" s="191"/>
      <c r="I286" s="193"/>
      <c r="J286" s="193"/>
      <c r="K286" s="193"/>
      <c r="L286" s="193"/>
      <c r="M286" s="193"/>
      <c r="N286" s="193"/>
      <c r="O286" s="193"/>
      <c r="P286" s="193"/>
      <c r="Q286" s="191"/>
      <c r="R286" s="193"/>
      <c r="S286" s="193"/>
      <c r="T286" s="193"/>
      <c r="U286" s="193"/>
      <c r="V286" s="193"/>
      <c r="W286" s="193"/>
      <c r="X286" s="193"/>
      <c r="Y286" s="193"/>
    </row>
    <row r="287">
      <c r="A287" s="191"/>
      <c r="B287" s="243" t="s">
        <v>404</v>
      </c>
      <c r="C287" s="244" t="s">
        <v>390</v>
      </c>
      <c r="D287" s="190" t="s">
        <v>7</v>
      </c>
      <c r="E287" s="190" t="s">
        <v>17</v>
      </c>
      <c r="F287" s="191">
        <v>650.0</v>
      </c>
      <c r="G287" s="193"/>
      <c r="H287" s="191"/>
      <c r="I287" s="193"/>
      <c r="J287" s="193"/>
      <c r="K287" s="193"/>
      <c r="L287" s="193"/>
      <c r="M287" s="193"/>
      <c r="N287" s="193"/>
      <c r="O287" s="193"/>
      <c r="P287" s="193"/>
      <c r="Q287" s="191"/>
      <c r="R287" s="193"/>
      <c r="S287" s="193"/>
      <c r="T287" s="193"/>
      <c r="U287" s="193"/>
      <c r="V287" s="193"/>
      <c r="W287" s="193"/>
      <c r="X287" s="193"/>
      <c r="Y287" s="193"/>
    </row>
    <row r="288">
      <c r="A288" s="191"/>
      <c r="B288" s="243" t="s">
        <v>404</v>
      </c>
      <c r="C288" s="244" t="s">
        <v>390</v>
      </c>
      <c r="D288" s="190" t="s">
        <v>7</v>
      </c>
      <c r="E288" s="190" t="s">
        <v>18</v>
      </c>
      <c r="F288" s="191">
        <v>550.0</v>
      </c>
      <c r="G288" s="193"/>
      <c r="H288" s="191"/>
      <c r="I288" s="193"/>
      <c r="J288" s="193"/>
      <c r="K288" s="193"/>
      <c r="L288" s="193"/>
      <c r="M288" s="193"/>
      <c r="N288" s="193"/>
      <c r="O288" s="193"/>
      <c r="P288" s="193"/>
      <c r="Q288" s="191"/>
      <c r="R288" s="193"/>
      <c r="S288" s="193"/>
      <c r="T288" s="193"/>
      <c r="U288" s="193"/>
      <c r="V288" s="193"/>
      <c r="W288" s="193"/>
      <c r="X288" s="193"/>
      <c r="Y288" s="193"/>
    </row>
    <row r="289">
      <c r="A289" s="191"/>
      <c r="B289" s="243" t="s">
        <v>404</v>
      </c>
      <c r="C289" s="244" t="s">
        <v>390</v>
      </c>
      <c r="D289" s="190" t="s">
        <v>7</v>
      </c>
      <c r="E289" s="190" t="s">
        <v>19</v>
      </c>
      <c r="F289" s="191"/>
      <c r="G289" s="193"/>
      <c r="H289" s="191"/>
      <c r="I289" s="193"/>
      <c r="J289" s="193"/>
      <c r="K289" s="193"/>
      <c r="L289" s="193"/>
      <c r="M289" s="193"/>
      <c r="N289" s="193"/>
      <c r="O289" s="193"/>
      <c r="P289" s="193"/>
      <c r="Q289" s="191"/>
      <c r="R289" s="193"/>
      <c r="S289" s="193"/>
      <c r="T289" s="193"/>
      <c r="U289" s="193"/>
      <c r="V289" s="193"/>
      <c r="W289" s="193"/>
      <c r="X289" s="193"/>
      <c r="Y289" s="193"/>
    </row>
    <row r="290">
      <c r="A290" s="191"/>
      <c r="B290" s="243" t="s">
        <v>404</v>
      </c>
      <c r="C290" s="244" t="s">
        <v>390</v>
      </c>
      <c r="D290" s="190" t="s">
        <v>7</v>
      </c>
      <c r="E290" s="190" t="s">
        <v>20</v>
      </c>
      <c r="F290" s="191"/>
      <c r="G290" s="193"/>
      <c r="H290" s="191"/>
      <c r="I290" s="193"/>
      <c r="J290" s="193"/>
      <c r="K290" s="193"/>
      <c r="L290" s="193"/>
      <c r="M290" s="193"/>
      <c r="N290" s="193"/>
      <c r="O290" s="193"/>
      <c r="P290" s="193"/>
      <c r="Q290" s="191"/>
      <c r="R290" s="193"/>
      <c r="S290" s="193"/>
      <c r="T290" s="193"/>
      <c r="U290" s="193"/>
      <c r="V290" s="193"/>
      <c r="W290" s="193"/>
      <c r="X290" s="193"/>
      <c r="Y290" s="193"/>
    </row>
    <row r="291">
      <c r="A291" s="264">
        <v>196.0</v>
      </c>
      <c r="B291" s="243" t="s">
        <v>405</v>
      </c>
      <c r="C291" s="244" t="s">
        <v>390</v>
      </c>
      <c r="D291" s="243" t="s">
        <v>4</v>
      </c>
      <c r="E291" s="190" t="s">
        <v>21</v>
      </c>
      <c r="F291" s="192">
        <v>15.0</v>
      </c>
      <c r="G291" s="193"/>
      <c r="H291" s="191">
        <v>15.0</v>
      </c>
      <c r="I291" s="193"/>
      <c r="J291" s="193"/>
      <c r="K291" s="193"/>
      <c r="L291" s="193"/>
      <c r="M291" s="193"/>
      <c r="N291" s="193"/>
      <c r="O291" s="193"/>
      <c r="P291" s="193"/>
      <c r="Q291" s="191">
        <v>364.0</v>
      </c>
      <c r="R291" s="193"/>
      <c r="S291" s="193"/>
      <c r="T291" s="193"/>
      <c r="U291" s="193"/>
      <c r="V291" s="193"/>
      <c r="W291" s="193"/>
      <c r="X291" s="193"/>
      <c r="Y291" s="193"/>
    </row>
    <row r="292">
      <c r="A292" s="191"/>
      <c r="B292" s="243" t="s">
        <v>405</v>
      </c>
      <c r="C292" s="244" t="s">
        <v>390</v>
      </c>
      <c r="D292" s="190" t="s">
        <v>4</v>
      </c>
      <c r="E292" s="190" t="s">
        <v>13</v>
      </c>
      <c r="F292" s="191"/>
      <c r="G292" s="193"/>
      <c r="H292" s="193"/>
      <c r="I292" s="193"/>
      <c r="J292" s="193"/>
      <c r="K292" s="193"/>
      <c r="L292" s="193"/>
      <c r="M292" s="193"/>
      <c r="N292" s="193"/>
      <c r="O292" s="193"/>
      <c r="P292" s="193"/>
      <c r="Q292" s="193"/>
      <c r="R292" s="193"/>
      <c r="S292" s="193"/>
      <c r="T292" s="193"/>
      <c r="U292" s="191"/>
      <c r="V292" s="191"/>
      <c r="W292" s="191"/>
      <c r="X292" s="193"/>
      <c r="Y292" s="193"/>
    </row>
    <row r="293">
      <c r="A293" s="191"/>
      <c r="B293" s="243" t="s">
        <v>405</v>
      </c>
      <c r="C293" s="244" t="s">
        <v>390</v>
      </c>
      <c r="D293" s="190" t="s">
        <v>4</v>
      </c>
      <c r="E293" s="190" t="s">
        <v>14</v>
      </c>
      <c r="F293" s="191"/>
      <c r="G293" s="193"/>
      <c r="H293" s="193"/>
      <c r="I293" s="193"/>
      <c r="J293" s="193"/>
      <c r="K293" s="193"/>
      <c r="L293" s="193"/>
      <c r="M293" s="193"/>
      <c r="N293" s="193"/>
      <c r="O293" s="193"/>
      <c r="P293" s="193"/>
      <c r="Q293" s="193"/>
      <c r="R293" s="193"/>
      <c r="S293" s="193"/>
      <c r="T293" s="193"/>
      <c r="U293" s="191"/>
      <c r="V293" s="191"/>
      <c r="W293" s="191"/>
      <c r="X293" s="193"/>
      <c r="Y293" s="193"/>
    </row>
    <row r="294">
      <c r="A294" s="191"/>
      <c r="B294" s="243" t="s">
        <v>405</v>
      </c>
      <c r="C294" s="244" t="s">
        <v>390</v>
      </c>
      <c r="D294" s="190" t="s">
        <v>4</v>
      </c>
      <c r="E294" s="190" t="s">
        <v>15</v>
      </c>
      <c r="F294" s="191"/>
      <c r="G294" s="193"/>
      <c r="H294" s="193"/>
      <c r="I294" s="193"/>
      <c r="J294" s="193"/>
      <c r="K294" s="193"/>
      <c r="L294" s="193"/>
      <c r="M294" s="193"/>
      <c r="N294" s="193"/>
      <c r="O294" s="193"/>
      <c r="P294" s="193"/>
      <c r="Q294" s="193"/>
      <c r="R294" s="193"/>
      <c r="S294" s="193"/>
      <c r="T294" s="193"/>
      <c r="U294" s="191"/>
      <c r="V294" s="191"/>
      <c r="W294" s="191"/>
      <c r="X294" s="193"/>
      <c r="Y294" s="193"/>
    </row>
    <row r="295">
      <c r="A295" s="191"/>
      <c r="B295" s="243" t="s">
        <v>405</v>
      </c>
      <c r="C295" s="244" t="s">
        <v>390</v>
      </c>
      <c r="D295" s="190" t="s">
        <v>4</v>
      </c>
      <c r="E295" s="190" t="s">
        <v>16</v>
      </c>
      <c r="F295" s="191"/>
      <c r="G295" s="193"/>
      <c r="H295" s="193"/>
      <c r="I295" s="193"/>
      <c r="J295" s="193"/>
      <c r="K295" s="193"/>
      <c r="L295" s="193"/>
      <c r="M295" s="193"/>
      <c r="N295" s="193"/>
      <c r="O295" s="193"/>
      <c r="P295" s="193"/>
      <c r="Q295" s="193"/>
      <c r="R295" s="193"/>
      <c r="S295" s="193"/>
      <c r="T295" s="193"/>
      <c r="U295" s="191"/>
      <c r="V295" s="191"/>
      <c r="W295" s="191"/>
      <c r="X295" s="193"/>
      <c r="Y295" s="193"/>
    </row>
    <row r="296">
      <c r="A296" s="191"/>
      <c r="B296" s="243" t="s">
        <v>405</v>
      </c>
      <c r="C296" s="244" t="s">
        <v>390</v>
      </c>
      <c r="D296" s="190" t="s">
        <v>4</v>
      </c>
      <c r="E296" s="190" t="s">
        <v>17</v>
      </c>
      <c r="F296" s="191"/>
      <c r="G296" s="193"/>
      <c r="H296" s="193"/>
      <c r="I296" s="193"/>
      <c r="J296" s="193"/>
      <c r="K296" s="193"/>
      <c r="L296" s="193"/>
      <c r="M296" s="193"/>
      <c r="N296" s="193"/>
      <c r="O296" s="193"/>
      <c r="P296" s="193"/>
      <c r="Q296" s="193"/>
      <c r="R296" s="193"/>
      <c r="S296" s="193"/>
      <c r="T296" s="193"/>
      <c r="U296" s="191"/>
      <c r="V296" s="191"/>
      <c r="W296" s="191"/>
      <c r="X296" s="193"/>
      <c r="Y296" s="193"/>
    </row>
    <row r="297">
      <c r="A297" s="191"/>
      <c r="B297" s="243" t="s">
        <v>405</v>
      </c>
      <c r="C297" s="244" t="s">
        <v>390</v>
      </c>
      <c r="D297" s="190" t="s">
        <v>4</v>
      </c>
      <c r="E297" s="190" t="s">
        <v>18</v>
      </c>
      <c r="F297" s="191"/>
      <c r="G297" s="193"/>
      <c r="H297" s="193"/>
      <c r="I297" s="193"/>
      <c r="J297" s="193"/>
      <c r="K297" s="193"/>
      <c r="L297" s="193"/>
      <c r="M297" s="193"/>
      <c r="N297" s="193"/>
      <c r="O297" s="193"/>
      <c r="P297" s="193"/>
      <c r="Q297" s="193"/>
      <c r="R297" s="193"/>
      <c r="S297" s="193"/>
      <c r="T297" s="193"/>
      <c r="U297" s="191"/>
      <c r="V297" s="191"/>
      <c r="W297" s="191"/>
      <c r="X297" s="193"/>
      <c r="Y297" s="193"/>
    </row>
    <row r="298">
      <c r="A298" s="191"/>
      <c r="B298" s="243" t="s">
        <v>405</v>
      </c>
      <c r="C298" s="244" t="s">
        <v>390</v>
      </c>
      <c r="D298" s="190" t="s">
        <v>4</v>
      </c>
      <c r="E298" s="190" t="s">
        <v>19</v>
      </c>
      <c r="F298" s="191"/>
      <c r="G298" s="193"/>
      <c r="H298" s="193"/>
      <c r="I298" s="193"/>
      <c r="J298" s="193"/>
      <c r="K298" s="193"/>
      <c r="L298" s="193"/>
      <c r="M298" s="193"/>
      <c r="N298" s="193"/>
      <c r="O298" s="193"/>
      <c r="P298" s="193"/>
      <c r="Q298" s="193"/>
      <c r="R298" s="193"/>
      <c r="S298" s="193"/>
      <c r="T298" s="193"/>
      <c r="U298" s="191"/>
      <c r="V298" s="191"/>
      <c r="W298" s="191"/>
      <c r="X298" s="193"/>
      <c r="Y298" s="193"/>
    </row>
    <row r="299">
      <c r="A299" s="191"/>
      <c r="B299" s="243" t="s">
        <v>405</v>
      </c>
      <c r="C299" s="244" t="s">
        <v>390</v>
      </c>
      <c r="D299" s="190" t="s">
        <v>4</v>
      </c>
      <c r="E299" s="190" t="s">
        <v>20</v>
      </c>
      <c r="F299" s="191"/>
      <c r="G299" s="193"/>
      <c r="H299" s="193"/>
      <c r="I299" s="193"/>
      <c r="J299" s="193"/>
      <c r="K299" s="193"/>
      <c r="L299" s="193"/>
      <c r="M299" s="193"/>
      <c r="N299" s="193"/>
      <c r="O299" s="193"/>
      <c r="P299" s="193"/>
      <c r="Q299" s="193"/>
      <c r="R299" s="193"/>
      <c r="S299" s="193"/>
      <c r="T299" s="193"/>
      <c r="U299" s="191"/>
      <c r="V299" s="191"/>
      <c r="W299" s="191"/>
      <c r="X299" s="193"/>
      <c r="Y299" s="193"/>
    </row>
    <row r="300">
      <c r="A300" s="191"/>
      <c r="B300" s="243" t="s">
        <v>405</v>
      </c>
      <c r="C300" s="244" t="s">
        <v>390</v>
      </c>
      <c r="D300" s="190" t="s">
        <v>7</v>
      </c>
      <c r="E300" s="190" t="s">
        <v>21</v>
      </c>
      <c r="F300" s="191">
        <v>364.0</v>
      </c>
      <c r="G300" s="193"/>
      <c r="H300" s="193"/>
      <c r="I300" s="193"/>
      <c r="J300" s="193"/>
      <c r="K300" s="193"/>
      <c r="L300" s="193"/>
      <c r="M300" s="193"/>
      <c r="N300" s="193"/>
      <c r="O300" s="193"/>
      <c r="P300" s="193"/>
      <c r="Q300" s="193"/>
      <c r="R300" s="193"/>
      <c r="S300" s="193"/>
      <c r="T300" s="193"/>
      <c r="U300" s="191"/>
      <c r="V300" s="191"/>
      <c r="W300" s="191"/>
      <c r="X300" s="193"/>
      <c r="Y300" s="193"/>
    </row>
    <row r="301">
      <c r="A301" s="191"/>
      <c r="B301" s="243" t="s">
        <v>405</v>
      </c>
      <c r="C301" s="244" t="s">
        <v>390</v>
      </c>
      <c r="D301" s="190" t="s">
        <v>7</v>
      </c>
      <c r="E301" s="190" t="s">
        <v>13</v>
      </c>
      <c r="F301" s="191"/>
      <c r="G301" s="193"/>
      <c r="H301" s="193"/>
      <c r="I301" s="193"/>
      <c r="J301" s="193"/>
      <c r="K301" s="193"/>
      <c r="L301" s="193"/>
      <c r="M301" s="193"/>
      <c r="N301" s="193"/>
      <c r="O301" s="193"/>
      <c r="P301" s="193"/>
      <c r="Q301" s="193"/>
      <c r="R301" s="193"/>
      <c r="S301" s="193"/>
      <c r="T301" s="193"/>
      <c r="U301" s="191"/>
      <c r="V301" s="191"/>
      <c r="W301" s="191"/>
      <c r="X301" s="193"/>
      <c r="Y301" s="193"/>
    </row>
    <row r="302">
      <c r="A302" s="191"/>
      <c r="B302" s="243" t="s">
        <v>405</v>
      </c>
      <c r="C302" s="244" t="s">
        <v>390</v>
      </c>
      <c r="D302" s="190" t="s">
        <v>7</v>
      </c>
      <c r="E302" s="190" t="s">
        <v>14</v>
      </c>
      <c r="F302" s="191"/>
      <c r="G302" s="193"/>
      <c r="H302" s="193"/>
      <c r="I302" s="193"/>
      <c r="J302" s="193"/>
      <c r="K302" s="193"/>
      <c r="L302" s="193"/>
      <c r="M302" s="193"/>
      <c r="N302" s="193"/>
      <c r="O302" s="193"/>
      <c r="P302" s="193"/>
      <c r="Q302" s="193"/>
      <c r="R302" s="193"/>
      <c r="S302" s="193"/>
      <c r="T302" s="193"/>
      <c r="U302" s="191"/>
      <c r="V302" s="191"/>
      <c r="W302" s="191"/>
      <c r="X302" s="193"/>
      <c r="Y302" s="193"/>
    </row>
    <row r="303">
      <c r="A303" s="191"/>
      <c r="B303" s="243" t="s">
        <v>405</v>
      </c>
      <c r="C303" s="244" t="s">
        <v>390</v>
      </c>
      <c r="D303" s="190" t="s">
        <v>7</v>
      </c>
      <c r="E303" s="190" t="s">
        <v>15</v>
      </c>
      <c r="F303" s="191"/>
      <c r="G303" s="193"/>
      <c r="H303" s="193"/>
      <c r="I303" s="193"/>
      <c r="J303" s="193"/>
      <c r="K303" s="193"/>
      <c r="L303" s="193"/>
      <c r="M303" s="193"/>
      <c r="N303" s="193"/>
      <c r="O303" s="193"/>
      <c r="P303" s="193"/>
      <c r="Q303" s="193"/>
      <c r="R303" s="193"/>
      <c r="S303" s="193"/>
      <c r="T303" s="193"/>
      <c r="U303" s="191"/>
      <c r="V303" s="191"/>
      <c r="W303" s="191"/>
      <c r="X303" s="193"/>
      <c r="Y303" s="193"/>
    </row>
    <row r="304">
      <c r="A304" s="191"/>
      <c r="B304" s="243" t="s">
        <v>405</v>
      </c>
      <c r="C304" s="244" t="s">
        <v>390</v>
      </c>
      <c r="D304" s="190" t="s">
        <v>7</v>
      </c>
      <c r="E304" s="190" t="s">
        <v>16</v>
      </c>
      <c r="F304" s="191"/>
      <c r="G304" s="193"/>
      <c r="H304" s="193"/>
      <c r="I304" s="193"/>
      <c r="J304" s="193"/>
      <c r="K304" s="193"/>
      <c r="L304" s="193"/>
      <c r="M304" s="193"/>
      <c r="N304" s="193"/>
      <c r="O304" s="193"/>
      <c r="P304" s="193"/>
      <c r="Q304" s="193"/>
      <c r="R304" s="193"/>
      <c r="S304" s="193"/>
      <c r="T304" s="193"/>
      <c r="U304" s="191"/>
      <c r="V304" s="191"/>
      <c r="W304" s="191"/>
      <c r="X304" s="193"/>
      <c r="Y304" s="193"/>
    </row>
    <row r="305">
      <c r="A305" s="191"/>
      <c r="B305" s="243" t="s">
        <v>405</v>
      </c>
      <c r="C305" s="244" t="s">
        <v>390</v>
      </c>
      <c r="D305" s="190" t="s">
        <v>7</v>
      </c>
      <c r="E305" s="190" t="s">
        <v>17</v>
      </c>
      <c r="F305" s="191"/>
      <c r="G305" s="193"/>
      <c r="H305" s="193"/>
      <c r="I305" s="193"/>
      <c r="J305" s="193"/>
      <c r="K305" s="193"/>
      <c r="L305" s="193"/>
      <c r="M305" s="193"/>
      <c r="N305" s="193"/>
      <c r="O305" s="193"/>
      <c r="P305" s="193"/>
      <c r="Q305" s="193"/>
      <c r="R305" s="193"/>
      <c r="S305" s="193"/>
      <c r="T305" s="193"/>
      <c r="U305" s="191"/>
      <c r="V305" s="191"/>
      <c r="W305" s="191"/>
      <c r="X305" s="193"/>
      <c r="Y305" s="193"/>
    </row>
    <row r="306">
      <c r="A306" s="191"/>
      <c r="B306" s="243" t="s">
        <v>405</v>
      </c>
      <c r="C306" s="244" t="s">
        <v>390</v>
      </c>
      <c r="D306" s="190" t="s">
        <v>7</v>
      </c>
      <c r="E306" s="190" t="s">
        <v>18</v>
      </c>
      <c r="F306" s="191"/>
      <c r="G306" s="193"/>
      <c r="H306" s="193"/>
      <c r="I306" s="193"/>
      <c r="J306" s="193"/>
      <c r="K306" s="193"/>
      <c r="L306" s="193"/>
      <c r="M306" s="193"/>
      <c r="N306" s="193"/>
      <c r="O306" s="193"/>
      <c r="P306" s="193"/>
      <c r="Q306" s="193"/>
      <c r="R306" s="193"/>
      <c r="S306" s="193"/>
      <c r="T306" s="193"/>
      <c r="U306" s="191"/>
      <c r="V306" s="191"/>
      <c r="W306" s="191"/>
      <c r="X306" s="193"/>
      <c r="Y306" s="193"/>
    </row>
    <row r="307">
      <c r="A307" s="191"/>
      <c r="B307" s="243" t="s">
        <v>405</v>
      </c>
      <c r="C307" s="244" t="s">
        <v>390</v>
      </c>
      <c r="D307" s="190" t="s">
        <v>7</v>
      </c>
      <c r="E307" s="190" t="s">
        <v>19</v>
      </c>
      <c r="F307" s="191"/>
      <c r="G307" s="193"/>
      <c r="H307" s="193"/>
      <c r="I307" s="193"/>
      <c r="J307" s="193"/>
      <c r="K307" s="193"/>
      <c r="L307" s="193"/>
      <c r="M307" s="193"/>
      <c r="N307" s="193"/>
      <c r="O307" s="193"/>
      <c r="P307" s="193"/>
      <c r="Q307" s="193"/>
      <c r="R307" s="193"/>
      <c r="S307" s="193"/>
      <c r="T307" s="193"/>
      <c r="U307" s="191"/>
      <c r="V307" s="191"/>
      <c r="W307" s="191"/>
      <c r="X307" s="193"/>
      <c r="Y307" s="193"/>
    </row>
    <row r="308">
      <c r="A308" s="191"/>
      <c r="B308" s="243" t="s">
        <v>405</v>
      </c>
      <c r="C308" s="244" t="s">
        <v>390</v>
      </c>
      <c r="D308" s="190" t="s">
        <v>7</v>
      </c>
      <c r="E308" s="190" t="s">
        <v>20</v>
      </c>
      <c r="F308" s="191"/>
      <c r="G308" s="193"/>
      <c r="H308" s="193"/>
      <c r="I308" s="193"/>
      <c r="J308" s="193"/>
      <c r="K308" s="193"/>
      <c r="L308" s="193"/>
      <c r="M308" s="193"/>
      <c r="N308" s="193"/>
      <c r="O308" s="193"/>
      <c r="P308" s="193"/>
      <c r="Q308" s="193"/>
      <c r="R308" s="193"/>
      <c r="S308" s="193"/>
      <c r="T308" s="193"/>
      <c r="U308" s="191"/>
      <c r="V308" s="191"/>
      <c r="W308" s="191"/>
      <c r="X308" s="193"/>
      <c r="Y308" s="193"/>
    </row>
    <row r="309">
      <c r="A309" s="264">
        <v>197.0</v>
      </c>
      <c r="B309" s="243" t="s">
        <v>406</v>
      </c>
      <c r="C309" s="244" t="s">
        <v>390</v>
      </c>
      <c r="D309" s="243" t="s">
        <v>4</v>
      </c>
      <c r="E309" s="190" t="s">
        <v>21</v>
      </c>
      <c r="F309" s="192"/>
      <c r="G309" s="193"/>
      <c r="H309" s="193"/>
      <c r="I309" s="193"/>
      <c r="J309" s="193"/>
      <c r="K309" s="193"/>
      <c r="L309" s="193"/>
      <c r="M309" s="193"/>
      <c r="N309" s="193"/>
      <c r="O309" s="193"/>
      <c r="P309" s="193"/>
      <c r="Q309" s="193"/>
      <c r="R309" s="193"/>
      <c r="S309" s="193"/>
      <c r="T309" s="193"/>
      <c r="U309" s="191">
        <v>400.0</v>
      </c>
      <c r="V309" s="191">
        <v>450.0</v>
      </c>
      <c r="W309" s="191">
        <v>590.0</v>
      </c>
      <c r="X309" s="193"/>
      <c r="Y309" s="193"/>
    </row>
    <row r="310">
      <c r="A310" s="191"/>
      <c r="B310" s="243" t="s">
        <v>406</v>
      </c>
      <c r="C310" s="244" t="s">
        <v>390</v>
      </c>
      <c r="D310" s="190" t="s">
        <v>4</v>
      </c>
      <c r="E310" s="190" t="s">
        <v>13</v>
      </c>
      <c r="F310" s="191"/>
      <c r="G310" s="193"/>
      <c r="H310" s="193"/>
      <c r="I310" s="193"/>
      <c r="J310" s="193"/>
      <c r="K310" s="191"/>
      <c r="L310" s="191"/>
      <c r="M310" s="193"/>
      <c r="N310" s="193"/>
      <c r="O310" s="193"/>
      <c r="P310" s="193"/>
      <c r="Q310" s="193"/>
      <c r="R310" s="193"/>
      <c r="S310" s="193"/>
      <c r="T310" s="191"/>
      <c r="U310" s="191"/>
      <c r="V310" s="191"/>
      <c r="W310" s="191"/>
      <c r="X310" s="193"/>
      <c r="Y310" s="193"/>
    </row>
    <row r="311">
      <c r="A311" s="191"/>
      <c r="B311" s="243" t="s">
        <v>406</v>
      </c>
      <c r="C311" s="244" t="s">
        <v>390</v>
      </c>
      <c r="D311" s="190" t="s">
        <v>4</v>
      </c>
      <c r="E311" s="190" t="s">
        <v>14</v>
      </c>
      <c r="F311" s="191"/>
      <c r="G311" s="193"/>
      <c r="H311" s="193"/>
      <c r="I311" s="193"/>
      <c r="J311" s="193"/>
      <c r="K311" s="191"/>
      <c r="L311" s="191"/>
      <c r="M311" s="193"/>
      <c r="N311" s="193"/>
      <c r="O311" s="193"/>
      <c r="P311" s="193"/>
      <c r="Q311" s="193"/>
      <c r="R311" s="193"/>
      <c r="S311" s="193"/>
      <c r="T311" s="191"/>
      <c r="U311" s="191"/>
      <c r="V311" s="191"/>
      <c r="W311" s="191"/>
      <c r="X311" s="193"/>
      <c r="Y311" s="193"/>
    </row>
    <row r="312">
      <c r="A312" s="191"/>
      <c r="B312" s="243" t="s">
        <v>406</v>
      </c>
      <c r="C312" s="244" t="s">
        <v>390</v>
      </c>
      <c r="D312" s="190" t="s">
        <v>4</v>
      </c>
      <c r="E312" s="190" t="s">
        <v>15</v>
      </c>
      <c r="F312" s="191"/>
      <c r="G312" s="193"/>
      <c r="H312" s="193"/>
      <c r="I312" s="193"/>
      <c r="J312" s="193"/>
      <c r="K312" s="191"/>
      <c r="L312" s="191"/>
      <c r="M312" s="193"/>
      <c r="N312" s="193"/>
      <c r="O312" s="193"/>
      <c r="P312" s="193"/>
      <c r="Q312" s="193"/>
      <c r="R312" s="193"/>
      <c r="S312" s="193"/>
      <c r="T312" s="191"/>
      <c r="U312" s="191"/>
      <c r="V312" s="191"/>
      <c r="W312" s="191"/>
      <c r="X312" s="193"/>
      <c r="Y312" s="193"/>
    </row>
    <row r="313">
      <c r="A313" s="191"/>
      <c r="B313" s="243" t="s">
        <v>406</v>
      </c>
      <c r="C313" s="244" t="s">
        <v>390</v>
      </c>
      <c r="D313" s="190" t="s">
        <v>4</v>
      </c>
      <c r="E313" s="190" t="s">
        <v>16</v>
      </c>
      <c r="F313" s="191"/>
      <c r="G313" s="193"/>
      <c r="H313" s="193"/>
      <c r="I313" s="193"/>
      <c r="J313" s="193"/>
      <c r="K313" s="191"/>
      <c r="L313" s="191"/>
      <c r="M313" s="193"/>
      <c r="N313" s="193"/>
      <c r="O313" s="193"/>
      <c r="P313" s="193"/>
      <c r="Q313" s="193"/>
      <c r="R313" s="193"/>
      <c r="S313" s="193"/>
      <c r="T313" s="191"/>
      <c r="U313" s="191"/>
      <c r="V313" s="191"/>
      <c r="W313" s="191"/>
      <c r="X313" s="193"/>
      <c r="Y313" s="193"/>
    </row>
    <row r="314">
      <c r="A314" s="191"/>
      <c r="B314" s="243" t="s">
        <v>406</v>
      </c>
      <c r="C314" s="244" t="s">
        <v>390</v>
      </c>
      <c r="D314" s="190" t="s">
        <v>4</v>
      </c>
      <c r="E314" s="190" t="s">
        <v>17</v>
      </c>
      <c r="F314" s="191"/>
      <c r="G314" s="193"/>
      <c r="H314" s="193"/>
      <c r="I314" s="193"/>
      <c r="J314" s="193"/>
      <c r="K314" s="191"/>
      <c r="L314" s="191"/>
      <c r="M314" s="193"/>
      <c r="N314" s="193"/>
      <c r="O314" s="193"/>
      <c r="P314" s="193"/>
      <c r="Q314" s="193"/>
      <c r="R314" s="193"/>
      <c r="S314" s="193"/>
      <c r="T314" s="191"/>
      <c r="U314" s="191"/>
      <c r="V314" s="191"/>
      <c r="W314" s="191"/>
      <c r="X314" s="193"/>
      <c r="Y314" s="193"/>
    </row>
    <row r="315">
      <c r="A315" s="191"/>
      <c r="B315" s="243" t="s">
        <v>406</v>
      </c>
      <c r="C315" s="244" t="s">
        <v>390</v>
      </c>
      <c r="D315" s="190" t="s">
        <v>4</v>
      </c>
      <c r="E315" s="190" t="s">
        <v>18</v>
      </c>
      <c r="F315" s="191"/>
      <c r="G315" s="193"/>
      <c r="H315" s="193"/>
      <c r="I315" s="193"/>
      <c r="J315" s="193"/>
      <c r="K315" s="191"/>
      <c r="L315" s="191"/>
      <c r="M315" s="193"/>
      <c r="N315" s="193"/>
      <c r="O315" s="193"/>
      <c r="P315" s="193"/>
      <c r="Q315" s="193"/>
      <c r="R315" s="193"/>
      <c r="S315" s="193"/>
      <c r="T315" s="191"/>
      <c r="U315" s="191"/>
      <c r="V315" s="191"/>
      <c r="W315" s="191"/>
      <c r="X315" s="193"/>
      <c r="Y315" s="193"/>
    </row>
    <row r="316">
      <c r="A316" s="191"/>
      <c r="B316" s="243" t="s">
        <v>406</v>
      </c>
      <c r="C316" s="244" t="s">
        <v>390</v>
      </c>
      <c r="D316" s="190" t="s">
        <v>4</v>
      </c>
      <c r="E316" s="190" t="s">
        <v>19</v>
      </c>
      <c r="F316" s="191"/>
      <c r="G316" s="193"/>
      <c r="H316" s="193"/>
      <c r="I316" s="193"/>
      <c r="J316" s="193"/>
      <c r="K316" s="191"/>
      <c r="L316" s="191"/>
      <c r="M316" s="193"/>
      <c r="N316" s="193"/>
      <c r="O316" s="193"/>
      <c r="P316" s="193"/>
      <c r="Q316" s="193"/>
      <c r="R316" s="193"/>
      <c r="S316" s="193"/>
      <c r="T316" s="191"/>
      <c r="U316" s="191"/>
      <c r="V316" s="191"/>
      <c r="W316" s="191"/>
      <c r="X316" s="193"/>
      <c r="Y316" s="193"/>
    </row>
    <row r="317">
      <c r="A317" s="191"/>
      <c r="B317" s="243" t="s">
        <v>406</v>
      </c>
      <c r="C317" s="244" t="s">
        <v>390</v>
      </c>
      <c r="D317" s="190" t="s">
        <v>4</v>
      </c>
      <c r="E317" s="190" t="s">
        <v>20</v>
      </c>
      <c r="F317" s="191"/>
      <c r="G317" s="193"/>
      <c r="H317" s="193"/>
      <c r="I317" s="193"/>
      <c r="J317" s="193"/>
      <c r="K317" s="191"/>
      <c r="L317" s="191"/>
      <c r="M317" s="193"/>
      <c r="N317" s="193"/>
      <c r="O317" s="193"/>
      <c r="P317" s="193"/>
      <c r="Q317" s="193"/>
      <c r="R317" s="193"/>
      <c r="S317" s="193"/>
      <c r="T317" s="191"/>
      <c r="U317" s="191"/>
      <c r="V317" s="191"/>
      <c r="W317" s="191"/>
      <c r="X317" s="193"/>
      <c r="Y317" s="193"/>
    </row>
    <row r="318">
      <c r="A318" s="191"/>
      <c r="B318" s="243" t="s">
        <v>406</v>
      </c>
      <c r="C318" s="244" t="s">
        <v>390</v>
      </c>
      <c r="D318" s="190" t="s">
        <v>7</v>
      </c>
      <c r="E318" s="190" t="s">
        <v>21</v>
      </c>
      <c r="F318" s="191"/>
      <c r="G318" s="193"/>
      <c r="H318" s="193"/>
      <c r="I318" s="193"/>
      <c r="J318" s="193"/>
      <c r="K318" s="191"/>
      <c r="L318" s="191"/>
      <c r="M318" s="193"/>
      <c r="N318" s="193"/>
      <c r="O318" s="193"/>
      <c r="P318" s="193"/>
      <c r="Q318" s="193"/>
      <c r="R318" s="193"/>
      <c r="S318" s="193"/>
      <c r="T318" s="191"/>
      <c r="U318" s="191"/>
      <c r="V318" s="191"/>
      <c r="W318" s="191"/>
      <c r="X318" s="193"/>
      <c r="Y318" s="193"/>
    </row>
    <row r="319">
      <c r="A319" s="191"/>
      <c r="B319" s="243" t="s">
        <v>406</v>
      </c>
      <c r="C319" s="244" t="s">
        <v>390</v>
      </c>
      <c r="D319" s="190" t="s">
        <v>7</v>
      </c>
      <c r="E319" s="190" t="s">
        <v>13</v>
      </c>
      <c r="F319" s="191"/>
      <c r="G319" s="193"/>
      <c r="H319" s="193"/>
      <c r="I319" s="193"/>
      <c r="J319" s="193"/>
      <c r="K319" s="191"/>
      <c r="L319" s="191"/>
      <c r="M319" s="193"/>
      <c r="N319" s="193"/>
      <c r="O319" s="193"/>
      <c r="P319" s="193"/>
      <c r="Q319" s="193"/>
      <c r="R319" s="193"/>
      <c r="S319" s="193"/>
      <c r="T319" s="191"/>
      <c r="U319" s="191"/>
      <c r="V319" s="191"/>
      <c r="W319" s="191"/>
      <c r="X319" s="193"/>
      <c r="Y319" s="193"/>
    </row>
    <row r="320">
      <c r="A320" s="191"/>
      <c r="B320" s="243" t="s">
        <v>406</v>
      </c>
      <c r="C320" s="244" t="s">
        <v>390</v>
      </c>
      <c r="D320" s="190" t="s">
        <v>7</v>
      </c>
      <c r="E320" s="190" t="s">
        <v>14</v>
      </c>
      <c r="F320" s="191"/>
      <c r="G320" s="193"/>
      <c r="H320" s="193"/>
      <c r="I320" s="193"/>
      <c r="J320" s="193"/>
      <c r="K320" s="191"/>
      <c r="L320" s="191"/>
      <c r="M320" s="193"/>
      <c r="N320" s="193"/>
      <c r="O320" s="193"/>
      <c r="P320" s="193"/>
      <c r="Q320" s="193"/>
      <c r="R320" s="193"/>
      <c r="S320" s="193"/>
      <c r="T320" s="191"/>
      <c r="U320" s="191"/>
      <c r="V320" s="191"/>
      <c r="W320" s="191"/>
      <c r="X320" s="193"/>
      <c r="Y320" s="193"/>
    </row>
    <row r="321">
      <c r="A321" s="191"/>
      <c r="B321" s="243" t="s">
        <v>406</v>
      </c>
      <c r="C321" s="244" t="s">
        <v>390</v>
      </c>
      <c r="D321" s="190" t="s">
        <v>7</v>
      </c>
      <c r="E321" s="190" t="s">
        <v>15</v>
      </c>
      <c r="F321" s="191"/>
      <c r="G321" s="193"/>
      <c r="H321" s="193"/>
      <c r="I321" s="193"/>
      <c r="J321" s="193"/>
      <c r="K321" s="191"/>
      <c r="L321" s="191"/>
      <c r="M321" s="193"/>
      <c r="N321" s="193"/>
      <c r="O321" s="193"/>
      <c r="P321" s="193"/>
      <c r="Q321" s="193"/>
      <c r="R321" s="193"/>
      <c r="S321" s="193"/>
      <c r="T321" s="191"/>
      <c r="U321" s="191"/>
      <c r="V321" s="191"/>
      <c r="W321" s="191"/>
      <c r="X321" s="193"/>
      <c r="Y321" s="193"/>
    </row>
    <row r="322">
      <c r="A322" s="191"/>
      <c r="B322" s="243" t="s">
        <v>406</v>
      </c>
      <c r="C322" s="244" t="s">
        <v>390</v>
      </c>
      <c r="D322" s="190" t="s">
        <v>7</v>
      </c>
      <c r="E322" s="190" t="s">
        <v>16</v>
      </c>
      <c r="F322" s="191">
        <v>400.0</v>
      </c>
      <c r="G322" s="193"/>
      <c r="H322" s="193"/>
      <c r="I322" s="193"/>
      <c r="J322" s="193"/>
      <c r="K322" s="191"/>
      <c r="L322" s="191"/>
      <c r="M322" s="193"/>
      <c r="N322" s="193"/>
      <c r="O322" s="193"/>
      <c r="P322" s="193"/>
      <c r="Q322" s="193"/>
      <c r="R322" s="193"/>
      <c r="S322" s="193"/>
      <c r="T322" s="191"/>
      <c r="U322" s="191"/>
      <c r="V322" s="191"/>
      <c r="W322" s="191"/>
      <c r="X322" s="193"/>
      <c r="Y322" s="193"/>
    </row>
    <row r="323">
      <c r="A323" s="191"/>
      <c r="B323" s="243" t="s">
        <v>406</v>
      </c>
      <c r="C323" s="244" t="s">
        <v>390</v>
      </c>
      <c r="D323" s="190" t="s">
        <v>7</v>
      </c>
      <c r="E323" s="190" t="s">
        <v>17</v>
      </c>
      <c r="F323" s="191">
        <v>450.0</v>
      </c>
      <c r="G323" s="193"/>
      <c r="H323" s="193"/>
      <c r="I323" s="193"/>
      <c r="J323" s="193"/>
      <c r="K323" s="191"/>
      <c r="L323" s="191"/>
      <c r="M323" s="193"/>
      <c r="N323" s="193"/>
      <c r="O323" s="193"/>
      <c r="P323" s="193"/>
      <c r="Q323" s="193"/>
      <c r="R323" s="193"/>
      <c r="S323" s="193"/>
      <c r="T323" s="191"/>
      <c r="U323" s="191"/>
      <c r="V323" s="191"/>
      <c r="W323" s="191"/>
      <c r="X323" s="193"/>
      <c r="Y323" s="193"/>
    </row>
    <row r="324">
      <c r="A324" s="191"/>
      <c r="B324" s="243" t="s">
        <v>406</v>
      </c>
      <c r="C324" s="244" t="s">
        <v>390</v>
      </c>
      <c r="D324" s="190" t="s">
        <v>7</v>
      </c>
      <c r="E324" s="190" t="s">
        <v>18</v>
      </c>
      <c r="F324" s="191">
        <v>590.0</v>
      </c>
      <c r="G324" s="193"/>
      <c r="H324" s="193"/>
      <c r="I324" s="193"/>
      <c r="J324" s="193"/>
      <c r="K324" s="191"/>
      <c r="L324" s="191"/>
      <c r="M324" s="193"/>
      <c r="N324" s="193"/>
      <c r="O324" s="193"/>
      <c r="P324" s="193"/>
      <c r="Q324" s="193"/>
      <c r="R324" s="193"/>
      <c r="S324" s="193"/>
      <c r="T324" s="191"/>
      <c r="U324" s="191"/>
      <c r="V324" s="191"/>
      <c r="W324" s="191"/>
      <c r="X324" s="193"/>
      <c r="Y324" s="193"/>
    </row>
    <row r="325">
      <c r="A325" s="191"/>
      <c r="B325" s="243" t="s">
        <v>406</v>
      </c>
      <c r="C325" s="244" t="s">
        <v>390</v>
      </c>
      <c r="D325" s="190" t="s">
        <v>7</v>
      </c>
      <c r="E325" s="190" t="s">
        <v>19</v>
      </c>
      <c r="F325" s="191"/>
      <c r="G325" s="193"/>
      <c r="H325" s="193"/>
      <c r="I325" s="193"/>
      <c r="J325" s="193"/>
      <c r="K325" s="191"/>
      <c r="L325" s="191"/>
      <c r="M325" s="193"/>
      <c r="N325" s="193"/>
      <c r="O325" s="193"/>
      <c r="P325" s="193"/>
      <c r="Q325" s="193"/>
      <c r="R325" s="193"/>
      <c r="S325" s="193"/>
      <c r="T325" s="191"/>
      <c r="U325" s="191"/>
      <c r="V325" s="191"/>
      <c r="W325" s="191"/>
      <c r="X325" s="193"/>
      <c r="Y325" s="193"/>
    </row>
    <row r="326">
      <c r="A326" s="191"/>
      <c r="B326" s="243" t="s">
        <v>406</v>
      </c>
      <c r="C326" s="244" t="s">
        <v>390</v>
      </c>
      <c r="D326" s="190" t="s">
        <v>7</v>
      </c>
      <c r="E326" s="190" t="s">
        <v>20</v>
      </c>
      <c r="F326" s="191"/>
      <c r="G326" s="193"/>
      <c r="H326" s="193"/>
      <c r="I326" s="193"/>
      <c r="J326" s="193"/>
      <c r="K326" s="191"/>
      <c r="L326" s="191"/>
      <c r="M326" s="193"/>
      <c r="N326" s="193"/>
      <c r="O326" s="193"/>
      <c r="P326" s="193"/>
      <c r="Q326" s="193"/>
      <c r="R326" s="193"/>
      <c r="S326" s="193"/>
      <c r="T326" s="191"/>
      <c r="U326" s="191"/>
      <c r="V326" s="191"/>
      <c r="W326" s="191"/>
      <c r="X326" s="193"/>
      <c r="Y326" s="193"/>
    </row>
    <row r="327">
      <c r="A327" s="264">
        <v>198.0</v>
      </c>
      <c r="B327" s="243" t="s">
        <v>407</v>
      </c>
      <c r="C327" s="244" t="s">
        <v>390</v>
      </c>
      <c r="D327" s="243" t="s">
        <v>4</v>
      </c>
      <c r="E327" s="190" t="s">
        <v>21</v>
      </c>
      <c r="F327" s="192"/>
      <c r="G327" s="193"/>
      <c r="H327" s="193"/>
      <c r="I327" s="193"/>
      <c r="J327" s="193"/>
      <c r="K327" s="191">
        <v>0.0</v>
      </c>
      <c r="L327" s="191">
        <v>250.0</v>
      </c>
      <c r="M327" s="193"/>
      <c r="N327" s="193"/>
      <c r="O327" s="193"/>
      <c r="P327" s="193"/>
      <c r="Q327" s="193"/>
      <c r="R327" s="193"/>
      <c r="S327" s="193"/>
      <c r="T327" s="191">
        <v>0.0</v>
      </c>
      <c r="U327" s="191">
        <v>0.0</v>
      </c>
      <c r="V327" s="191">
        <v>0.0</v>
      </c>
      <c r="W327" s="191">
        <v>4550.0</v>
      </c>
      <c r="X327" s="193"/>
      <c r="Y327" s="193"/>
    </row>
    <row r="328">
      <c r="A328" s="191"/>
      <c r="B328" s="243" t="s">
        <v>407</v>
      </c>
      <c r="C328" s="244" t="s">
        <v>390</v>
      </c>
      <c r="D328" s="190" t="s">
        <v>4</v>
      </c>
      <c r="E328" s="190" t="s">
        <v>13</v>
      </c>
      <c r="F328" s="191"/>
      <c r="G328" s="193"/>
      <c r="H328" s="193"/>
      <c r="I328" s="193"/>
      <c r="J328" s="193"/>
      <c r="K328" s="193"/>
      <c r="L328" s="191"/>
      <c r="M328" s="191"/>
      <c r="N328" s="191"/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93"/>
    </row>
    <row r="329">
      <c r="A329" s="191"/>
      <c r="B329" s="243" t="s">
        <v>407</v>
      </c>
      <c r="C329" s="244" t="s">
        <v>390</v>
      </c>
      <c r="D329" s="190" t="s">
        <v>4</v>
      </c>
      <c r="E329" s="190" t="s">
        <v>14</v>
      </c>
      <c r="F329" s="191"/>
      <c r="G329" s="193"/>
      <c r="H329" s="193"/>
      <c r="I329" s="193"/>
      <c r="J329" s="193"/>
      <c r="K329" s="193"/>
      <c r="L329" s="191"/>
      <c r="M329" s="191"/>
      <c r="N329" s="191"/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93"/>
    </row>
    <row r="330">
      <c r="A330" s="191"/>
      <c r="B330" s="243" t="s">
        <v>407</v>
      </c>
      <c r="C330" s="244" t="s">
        <v>390</v>
      </c>
      <c r="D330" s="190" t="s">
        <v>4</v>
      </c>
      <c r="E330" s="190" t="s">
        <v>15</v>
      </c>
      <c r="F330" s="191">
        <v>0.0</v>
      </c>
      <c r="G330" s="193"/>
      <c r="H330" s="193"/>
      <c r="I330" s="193"/>
      <c r="J330" s="193"/>
      <c r="K330" s="193"/>
      <c r="L330" s="191"/>
      <c r="M330" s="191"/>
      <c r="N330" s="191"/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93"/>
    </row>
    <row r="331">
      <c r="A331" s="191"/>
      <c r="B331" s="243" t="s">
        <v>407</v>
      </c>
      <c r="C331" s="244" t="s">
        <v>390</v>
      </c>
      <c r="D331" s="190" t="s">
        <v>4</v>
      </c>
      <c r="E331" s="190" t="s">
        <v>16</v>
      </c>
      <c r="F331" s="191">
        <v>250.0</v>
      </c>
      <c r="G331" s="193"/>
      <c r="H331" s="193"/>
      <c r="I331" s="193"/>
      <c r="J331" s="193"/>
      <c r="K331" s="193"/>
      <c r="L331" s="191"/>
      <c r="M331" s="191"/>
      <c r="N331" s="191"/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93"/>
    </row>
    <row r="332">
      <c r="A332" s="191"/>
      <c r="B332" s="243" t="s">
        <v>407</v>
      </c>
      <c r="C332" s="244" t="s">
        <v>390</v>
      </c>
      <c r="D332" s="190" t="s">
        <v>4</v>
      </c>
      <c r="E332" s="190" t="s">
        <v>17</v>
      </c>
      <c r="F332" s="191"/>
      <c r="G332" s="193"/>
      <c r="H332" s="193"/>
      <c r="I332" s="193"/>
      <c r="J332" s="193"/>
      <c r="K332" s="193"/>
      <c r="L332" s="191"/>
      <c r="M332" s="191"/>
      <c r="N332" s="191"/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93"/>
    </row>
    <row r="333">
      <c r="A333" s="191"/>
      <c r="B333" s="243" t="s">
        <v>407</v>
      </c>
      <c r="C333" s="244" t="s">
        <v>390</v>
      </c>
      <c r="D333" s="190" t="s">
        <v>4</v>
      </c>
      <c r="E333" s="190" t="s">
        <v>18</v>
      </c>
      <c r="F333" s="191"/>
      <c r="G333" s="193"/>
      <c r="H333" s="193"/>
      <c r="I333" s="193"/>
      <c r="J333" s="193"/>
      <c r="K333" s="193"/>
      <c r="L333" s="191"/>
      <c r="M333" s="191"/>
      <c r="N333" s="191"/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93"/>
    </row>
    <row r="334">
      <c r="A334" s="191"/>
      <c r="B334" s="243" t="s">
        <v>407</v>
      </c>
      <c r="C334" s="244" t="s">
        <v>390</v>
      </c>
      <c r="D334" s="190" t="s">
        <v>4</v>
      </c>
      <c r="E334" s="190" t="s">
        <v>19</v>
      </c>
      <c r="F334" s="191"/>
      <c r="G334" s="193"/>
      <c r="H334" s="193"/>
      <c r="I334" s="193"/>
      <c r="J334" s="193"/>
      <c r="K334" s="193"/>
      <c r="L334" s="191"/>
      <c r="M334" s="191"/>
      <c r="N334" s="191"/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93"/>
    </row>
    <row r="335">
      <c r="A335" s="191"/>
      <c r="B335" s="243" t="s">
        <v>407</v>
      </c>
      <c r="C335" s="244" t="s">
        <v>390</v>
      </c>
      <c r="D335" s="190" t="s">
        <v>4</v>
      </c>
      <c r="E335" s="190" t="s">
        <v>20</v>
      </c>
      <c r="F335" s="191"/>
      <c r="G335" s="193"/>
      <c r="H335" s="193"/>
      <c r="I335" s="193"/>
      <c r="J335" s="193"/>
      <c r="K335" s="193"/>
      <c r="L335" s="191"/>
      <c r="M335" s="191"/>
      <c r="N335" s="191"/>
      <c r="O335" s="193"/>
      <c r="P335" s="193"/>
      <c r="Q335" s="193"/>
      <c r="R335" s="193"/>
      <c r="S335" s="193"/>
      <c r="T335" s="193"/>
      <c r="U335" s="193"/>
      <c r="V335" s="193"/>
      <c r="W335" s="193"/>
      <c r="X335" s="193"/>
      <c r="Y335" s="193"/>
    </row>
    <row r="336">
      <c r="A336" s="191"/>
      <c r="B336" s="243" t="s">
        <v>407</v>
      </c>
      <c r="C336" s="244" t="s">
        <v>390</v>
      </c>
      <c r="D336" s="190" t="s">
        <v>7</v>
      </c>
      <c r="E336" s="190" t="s">
        <v>21</v>
      </c>
      <c r="F336" s="191"/>
      <c r="G336" s="193"/>
      <c r="H336" s="193"/>
      <c r="I336" s="193"/>
      <c r="J336" s="193"/>
      <c r="K336" s="193"/>
      <c r="L336" s="191"/>
      <c r="M336" s="191"/>
      <c r="N336" s="191"/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93"/>
    </row>
    <row r="337">
      <c r="A337" s="191"/>
      <c r="B337" s="243" t="s">
        <v>407</v>
      </c>
      <c r="C337" s="244" t="s">
        <v>390</v>
      </c>
      <c r="D337" s="190" t="s">
        <v>7</v>
      </c>
      <c r="E337" s="190" t="s">
        <v>13</v>
      </c>
      <c r="F337" s="191"/>
      <c r="G337" s="193"/>
      <c r="H337" s="193"/>
      <c r="I337" s="193"/>
      <c r="J337" s="193"/>
      <c r="K337" s="193"/>
      <c r="L337" s="191"/>
      <c r="M337" s="191"/>
      <c r="N337" s="191"/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93"/>
    </row>
    <row r="338">
      <c r="A338" s="191"/>
      <c r="B338" s="243" t="s">
        <v>407</v>
      </c>
      <c r="C338" s="244" t="s">
        <v>390</v>
      </c>
      <c r="D338" s="190" t="s">
        <v>7</v>
      </c>
      <c r="E338" s="190" t="s">
        <v>14</v>
      </c>
      <c r="F338" s="191"/>
      <c r="G338" s="193"/>
      <c r="H338" s="193"/>
      <c r="I338" s="193"/>
      <c r="J338" s="193"/>
      <c r="K338" s="193"/>
      <c r="L338" s="191"/>
      <c r="M338" s="191"/>
      <c r="N338" s="191"/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93"/>
    </row>
    <row r="339">
      <c r="A339" s="191"/>
      <c r="B339" s="243" t="s">
        <v>407</v>
      </c>
      <c r="C339" s="244" t="s">
        <v>390</v>
      </c>
      <c r="D339" s="190" t="s">
        <v>7</v>
      </c>
      <c r="E339" s="190" t="s">
        <v>15</v>
      </c>
      <c r="F339" s="191">
        <v>0.0</v>
      </c>
      <c r="G339" s="193"/>
      <c r="H339" s="193"/>
      <c r="I339" s="193"/>
      <c r="J339" s="193"/>
      <c r="K339" s="193"/>
      <c r="L339" s="191"/>
      <c r="M339" s="191"/>
      <c r="N339" s="191"/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93"/>
    </row>
    <row r="340">
      <c r="A340" s="191"/>
      <c r="B340" s="243" t="s">
        <v>407</v>
      </c>
      <c r="C340" s="244" t="s">
        <v>390</v>
      </c>
      <c r="D340" s="190" t="s">
        <v>7</v>
      </c>
      <c r="E340" s="190" t="s">
        <v>16</v>
      </c>
      <c r="F340" s="191">
        <v>0.0</v>
      </c>
      <c r="G340" s="193"/>
      <c r="H340" s="193"/>
      <c r="I340" s="193"/>
      <c r="J340" s="193"/>
      <c r="K340" s="193"/>
      <c r="L340" s="191"/>
      <c r="M340" s="191"/>
      <c r="N340" s="191"/>
      <c r="O340" s="193"/>
      <c r="P340" s="193"/>
      <c r="Q340" s="193"/>
      <c r="R340" s="193"/>
      <c r="S340" s="193"/>
      <c r="T340" s="193"/>
      <c r="U340" s="193"/>
      <c r="V340" s="193"/>
      <c r="W340" s="193"/>
      <c r="X340" s="193"/>
      <c r="Y340" s="193"/>
    </row>
    <row r="341">
      <c r="A341" s="191"/>
      <c r="B341" s="243" t="s">
        <v>407</v>
      </c>
      <c r="C341" s="244" t="s">
        <v>390</v>
      </c>
      <c r="D341" s="190" t="s">
        <v>7</v>
      </c>
      <c r="E341" s="190" t="s">
        <v>17</v>
      </c>
      <c r="F341" s="191">
        <v>0.0</v>
      </c>
      <c r="G341" s="193"/>
      <c r="H341" s="193"/>
      <c r="I341" s="193"/>
      <c r="J341" s="193"/>
      <c r="K341" s="193"/>
      <c r="L341" s="191"/>
      <c r="M341" s="191"/>
      <c r="N341" s="191"/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93"/>
    </row>
    <row r="342">
      <c r="A342" s="191"/>
      <c r="B342" s="243" t="s">
        <v>407</v>
      </c>
      <c r="C342" s="244" t="s">
        <v>390</v>
      </c>
      <c r="D342" s="190" t="s">
        <v>7</v>
      </c>
      <c r="E342" s="190" t="s">
        <v>18</v>
      </c>
      <c r="F342" s="191">
        <v>4550.0</v>
      </c>
      <c r="G342" s="193"/>
      <c r="H342" s="193"/>
      <c r="I342" s="193"/>
      <c r="J342" s="193"/>
      <c r="K342" s="193"/>
      <c r="L342" s="191"/>
      <c r="M342" s="191"/>
      <c r="N342" s="191"/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93"/>
    </row>
    <row r="343">
      <c r="A343" s="191"/>
      <c r="B343" s="243" t="s">
        <v>407</v>
      </c>
      <c r="C343" s="244" t="s">
        <v>390</v>
      </c>
      <c r="D343" s="190" t="s">
        <v>7</v>
      </c>
      <c r="E343" s="190" t="s">
        <v>19</v>
      </c>
      <c r="F343" s="191"/>
      <c r="G343" s="193"/>
      <c r="H343" s="193"/>
      <c r="I343" s="193"/>
      <c r="J343" s="193"/>
      <c r="K343" s="193"/>
      <c r="L343" s="191"/>
      <c r="M343" s="191"/>
      <c r="N343" s="191"/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93"/>
    </row>
    <row r="344">
      <c r="A344" s="191"/>
      <c r="B344" s="243" t="s">
        <v>407</v>
      </c>
      <c r="C344" s="244" t="s">
        <v>390</v>
      </c>
      <c r="D344" s="190" t="s">
        <v>7</v>
      </c>
      <c r="E344" s="190" t="s">
        <v>20</v>
      </c>
      <c r="F344" s="191"/>
      <c r="G344" s="193"/>
      <c r="H344" s="193"/>
      <c r="I344" s="193"/>
      <c r="J344" s="193"/>
      <c r="K344" s="193"/>
      <c r="L344" s="191"/>
      <c r="M344" s="191"/>
      <c r="N344" s="191"/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93"/>
    </row>
    <row r="345">
      <c r="A345" s="264">
        <v>199.0</v>
      </c>
      <c r="B345" s="243" t="s">
        <v>408</v>
      </c>
      <c r="C345" s="244" t="s">
        <v>390</v>
      </c>
      <c r="D345" s="243" t="s">
        <v>4</v>
      </c>
      <c r="E345" s="190" t="s">
        <v>21</v>
      </c>
      <c r="F345" s="192"/>
      <c r="G345" s="193"/>
      <c r="H345" s="193"/>
      <c r="I345" s="193"/>
      <c r="J345" s="193"/>
      <c r="K345" s="193"/>
      <c r="L345" s="191">
        <v>12.0</v>
      </c>
      <c r="M345" s="191">
        <v>50.0</v>
      </c>
      <c r="N345" s="191">
        <v>34.0</v>
      </c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93"/>
    </row>
    <row r="346">
      <c r="A346" s="191"/>
      <c r="B346" s="243" t="s">
        <v>408</v>
      </c>
      <c r="C346" s="244" t="s">
        <v>390</v>
      </c>
      <c r="D346" s="190" t="s">
        <v>4</v>
      </c>
      <c r="E346" s="190" t="s">
        <v>13</v>
      </c>
      <c r="F346" s="191"/>
      <c r="G346" s="193"/>
      <c r="H346" s="191"/>
      <c r="I346" s="193"/>
      <c r="J346" s="193"/>
      <c r="K346" s="193"/>
      <c r="L346" s="193"/>
      <c r="M346" s="193"/>
      <c r="N346" s="193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93"/>
    </row>
    <row r="347">
      <c r="A347" s="191"/>
      <c r="B347" s="243" t="s">
        <v>408</v>
      </c>
      <c r="C347" s="244" t="s">
        <v>390</v>
      </c>
      <c r="D347" s="190" t="s">
        <v>4</v>
      </c>
      <c r="E347" s="190" t="s">
        <v>14</v>
      </c>
      <c r="F347" s="191"/>
      <c r="G347" s="193"/>
      <c r="H347" s="191"/>
      <c r="I347" s="193"/>
      <c r="J347" s="193"/>
      <c r="K347" s="193"/>
      <c r="L347" s="193"/>
      <c r="M347" s="193"/>
      <c r="N347" s="193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93"/>
    </row>
    <row r="348">
      <c r="A348" s="191"/>
      <c r="B348" s="243" t="s">
        <v>408</v>
      </c>
      <c r="C348" s="244" t="s">
        <v>390</v>
      </c>
      <c r="D348" s="190" t="s">
        <v>4</v>
      </c>
      <c r="E348" s="190" t="s">
        <v>15</v>
      </c>
      <c r="F348" s="191"/>
      <c r="G348" s="193"/>
      <c r="H348" s="191"/>
      <c r="I348" s="193"/>
      <c r="J348" s="193"/>
      <c r="K348" s="193"/>
      <c r="L348" s="193"/>
      <c r="M348" s="193"/>
      <c r="N348" s="193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93"/>
    </row>
    <row r="349">
      <c r="A349" s="191"/>
      <c r="B349" s="243" t="s">
        <v>408</v>
      </c>
      <c r="C349" s="244" t="s">
        <v>390</v>
      </c>
      <c r="D349" s="190" t="s">
        <v>4</v>
      </c>
      <c r="E349" s="190" t="s">
        <v>16</v>
      </c>
      <c r="F349" s="191">
        <v>12.0</v>
      </c>
      <c r="G349" s="193"/>
      <c r="H349" s="191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</row>
    <row r="350">
      <c r="A350" s="191"/>
      <c r="B350" s="243" t="s">
        <v>408</v>
      </c>
      <c r="C350" s="244" t="s">
        <v>390</v>
      </c>
      <c r="D350" s="190" t="s">
        <v>4</v>
      </c>
      <c r="E350" s="190" t="s">
        <v>17</v>
      </c>
      <c r="F350" s="191">
        <v>50.0</v>
      </c>
      <c r="G350" s="193"/>
      <c r="H350" s="191"/>
      <c r="I350" s="193"/>
      <c r="J350" s="193"/>
      <c r="K350" s="193"/>
      <c r="L350" s="193"/>
      <c r="M350" s="193"/>
      <c r="N350" s="193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93"/>
    </row>
    <row r="351">
      <c r="A351" s="191"/>
      <c r="B351" s="243" t="s">
        <v>408</v>
      </c>
      <c r="C351" s="244" t="s">
        <v>390</v>
      </c>
      <c r="D351" s="190" t="s">
        <v>4</v>
      </c>
      <c r="E351" s="190" t="s">
        <v>18</v>
      </c>
      <c r="F351" s="191">
        <v>34.0</v>
      </c>
      <c r="G351" s="193"/>
      <c r="H351" s="191"/>
      <c r="I351" s="193"/>
      <c r="J351" s="193"/>
      <c r="K351" s="193"/>
      <c r="L351" s="193"/>
      <c r="M351" s="193"/>
      <c r="N351" s="193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93"/>
    </row>
    <row r="352">
      <c r="A352" s="191"/>
      <c r="B352" s="243" t="s">
        <v>408</v>
      </c>
      <c r="C352" s="244" t="s">
        <v>390</v>
      </c>
      <c r="D352" s="190" t="s">
        <v>4</v>
      </c>
      <c r="E352" s="190" t="s">
        <v>19</v>
      </c>
      <c r="F352" s="191"/>
      <c r="G352" s="193"/>
      <c r="H352" s="191"/>
      <c r="I352" s="193"/>
      <c r="J352" s="193"/>
      <c r="K352" s="193"/>
      <c r="L352" s="193"/>
      <c r="M352" s="193"/>
      <c r="N352" s="193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93"/>
    </row>
    <row r="353">
      <c r="A353" s="191"/>
      <c r="B353" s="243" t="s">
        <v>408</v>
      </c>
      <c r="C353" s="244" t="s">
        <v>390</v>
      </c>
      <c r="D353" s="190" t="s">
        <v>4</v>
      </c>
      <c r="E353" s="190" t="s">
        <v>20</v>
      </c>
      <c r="F353" s="191"/>
      <c r="G353" s="193"/>
      <c r="H353" s="191"/>
      <c r="I353" s="193"/>
      <c r="J353" s="193"/>
      <c r="K353" s="193"/>
      <c r="L353" s="193"/>
      <c r="M353" s="193"/>
      <c r="N353" s="193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93"/>
    </row>
    <row r="354">
      <c r="A354" s="191"/>
      <c r="B354" s="243" t="s">
        <v>408</v>
      </c>
      <c r="C354" s="244" t="s">
        <v>390</v>
      </c>
      <c r="D354" s="190" t="s">
        <v>7</v>
      </c>
      <c r="E354" s="190" t="s">
        <v>21</v>
      </c>
      <c r="F354" s="191"/>
      <c r="G354" s="193"/>
      <c r="H354" s="191"/>
      <c r="I354" s="193"/>
      <c r="J354" s="193"/>
      <c r="K354" s="193"/>
      <c r="L354" s="193"/>
      <c r="M354" s="193"/>
      <c r="N354" s="193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93"/>
    </row>
    <row r="355">
      <c r="A355" s="191"/>
      <c r="B355" s="243" t="s">
        <v>408</v>
      </c>
      <c r="C355" s="244" t="s">
        <v>390</v>
      </c>
      <c r="D355" s="190" t="s">
        <v>7</v>
      </c>
      <c r="E355" s="190" t="s">
        <v>13</v>
      </c>
      <c r="F355" s="191"/>
      <c r="G355" s="193"/>
      <c r="H355" s="191"/>
      <c r="I355" s="193"/>
      <c r="J355" s="193"/>
      <c r="K355" s="193"/>
      <c r="L355" s="193"/>
      <c r="M355" s="193"/>
      <c r="N355" s="193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93"/>
    </row>
    <row r="356">
      <c r="A356" s="191"/>
      <c r="B356" s="243" t="s">
        <v>408</v>
      </c>
      <c r="C356" s="244" t="s">
        <v>390</v>
      </c>
      <c r="D356" s="190" t="s">
        <v>7</v>
      </c>
      <c r="E356" s="190" t="s">
        <v>14</v>
      </c>
      <c r="F356" s="191"/>
      <c r="G356" s="193"/>
      <c r="H356" s="191"/>
      <c r="I356" s="193"/>
      <c r="J356" s="193"/>
      <c r="K356" s="193"/>
      <c r="L356" s="193"/>
      <c r="M356" s="193"/>
      <c r="N356" s="193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93"/>
    </row>
    <row r="357">
      <c r="A357" s="191"/>
      <c r="B357" s="243" t="s">
        <v>408</v>
      </c>
      <c r="C357" s="244" t="s">
        <v>390</v>
      </c>
      <c r="D357" s="190" t="s">
        <v>7</v>
      </c>
      <c r="E357" s="190" t="s">
        <v>15</v>
      </c>
      <c r="F357" s="191"/>
      <c r="G357" s="193"/>
      <c r="H357" s="191"/>
      <c r="I357" s="193"/>
      <c r="J357" s="193"/>
      <c r="K357" s="193"/>
      <c r="L357" s="193"/>
      <c r="M357" s="193"/>
      <c r="N357" s="193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93"/>
    </row>
    <row r="358">
      <c r="A358" s="191"/>
      <c r="B358" s="243" t="s">
        <v>408</v>
      </c>
      <c r="C358" s="244" t="s">
        <v>390</v>
      </c>
      <c r="D358" s="190" t="s">
        <v>7</v>
      </c>
      <c r="E358" s="190" t="s">
        <v>16</v>
      </c>
      <c r="F358" s="191"/>
      <c r="G358" s="193"/>
      <c r="H358" s="191"/>
      <c r="I358" s="193"/>
      <c r="J358" s="193"/>
      <c r="K358" s="193"/>
      <c r="L358" s="193"/>
      <c r="M358" s="193"/>
      <c r="N358" s="193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93"/>
    </row>
    <row r="359">
      <c r="A359" s="191"/>
      <c r="B359" s="243" t="s">
        <v>408</v>
      </c>
      <c r="C359" s="244" t="s">
        <v>390</v>
      </c>
      <c r="D359" s="190" t="s">
        <v>7</v>
      </c>
      <c r="E359" s="190" t="s">
        <v>17</v>
      </c>
      <c r="F359" s="191"/>
      <c r="G359" s="193"/>
      <c r="H359" s="191"/>
      <c r="I359" s="193"/>
      <c r="J359" s="193"/>
      <c r="K359" s="193"/>
      <c r="L359" s="193"/>
      <c r="M359" s="193"/>
      <c r="N359" s="193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93"/>
    </row>
    <row r="360">
      <c r="A360" s="191"/>
      <c r="B360" s="243" t="s">
        <v>408</v>
      </c>
      <c r="C360" s="244" t="s">
        <v>390</v>
      </c>
      <c r="D360" s="190" t="s">
        <v>7</v>
      </c>
      <c r="E360" s="190" t="s">
        <v>18</v>
      </c>
      <c r="F360" s="191"/>
      <c r="G360" s="193"/>
      <c r="H360" s="191"/>
      <c r="I360" s="193"/>
      <c r="J360" s="193"/>
      <c r="K360" s="193"/>
      <c r="L360" s="193"/>
      <c r="M360" s="193"/>
      <c r="N360" s="193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93"/>
    </row>
    <row r="361">
      <c r="A361" s="191"/>
      <c r="B361" s="243" t="s">
        <v>408</v>
      </c>
      <c r="C361" s="244" t="s">
        <v>390</v>
      </c>
      <c r="D361" s="190" t="s">
        <v>7</v>
      </c>
      <c r="E361" s="190" t="s">
        <v>19</v>
      </c>
      <c r="F361" s="191"/>
      <c r="G361" s="193"/>
      <c r="H361" s="191"/>
      <c r="I361" s="193"/>
      <c r="J361" s="193"/>
      <c r="K361" s="193"/>
      <c r="L361" s="193"/>
      <c r="M361" s="193"/>
      <c r="N361" s="193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93"/>
    </row>
    <row r="362">
      <c r="A362" s="191"/>
      <c r="B362" s="243" t="s">
        <v>408</v>
      </c>
      <c r="C362" s="244" t="s">
        <v>390</v>
      </c>
      <c r="D362" s="190" t="s">
        <v>7</v>
      </c>
      <c r="E362" s="190" t="s">
        <v>20</v>
      </c>
      <c r="F362" s="191"/>
      <c r="G362" s="193"/>
      <c r="H362" s="191"/>
      <c r="I362" s="193"/>
      <c r="J362" s="193"/>
      <c r="K362" s="193"/>
      <c r="L362" s="193"/>
      <c r="M362" s="193"/>
      <c r="N362" s="193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93"/>
    </row>
    <row r="363">
      <c r="A363" s="264">
        <v>200.0</v>
      </c>
      <c r="B363" s="243" t="s">
        <v>409</v>
      </c>
      <c r="C363" s="244" t="s">
        <v>390</v>
      </c>
      <c r="D363" s="243" t="s">
        <v>4</v>
      </c>
      <c r="E363" s="190" t="s">
        <v>21</v>
      </c>
      <c r="F363" s="192">
        <v>150.0</v>
      </c>
      <c r="G363" s="193"/>
      <c r="H363" s="191">
        <v>150.0</v>
      </c>
      <c r="I363" s="193"/>
      <c r="J363" s="193"/>
      <c r="K363" s="193"/>
      <c r="L363" s="193"/>
      <c r="M363" s="193"/>
      <c r="N363" s="193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93"/>
    </row>
    <row r="364">
      <c r="A364" s="191"/>
      <c r="B364" s="243" t="s">
        <v>409</v>
      </c>
      <c r="C364" s="244" t="s">
        <v>390</v>
      </c>
      <c r="D364" s="190" t="s">
        <v>4</v>
      </c>
      <c r="E364" s="190" t="s">
        <v>13</v>
      </c>
      <c r="F364" s="191"/>
      <c r="G364" s="193"/>
      <c r="H364" s="191"/>
      <c r="I364" s="193"/>
      <c r="J364" s="193"/>
      <c r="K364" s="193"/>
      <c r="L364" s="193"/>
      <c r="M364" s="193"/>
      <c r="N364" s="193"/>
      <c r="O364" s="193"/>
      <c r="P364" s="193"/>
      <c r="Q364" s="191"/>
      <c r="R364" s="193"/>
      <c r="S364" s="193"/>
      <c r="T364" s="193"/>
      <c r="U364" s="193"/>
      <c r="V364" s="193"/>
      <c r="W364" s="193"/>
      <c r="X364" s="193"/>
      <c r="Y364" s="193"/>
    </row>
    <row r="365">
      <c r="A365" s="191"/>
      <c r="B365" s="243" t="s">
        <v>409</v>
      </c>
      <c r="C365" s="244" t="s">
        <v>390</v>
      </c>
      <c r="D365" s="190" t="s">
        <v>4</v>
      </c>
      <c r="E365" s="190" t="s">
        <v>14</v>
      </c>
      <c r="F365" s="191"/>
      <c r="G365" s="193"/>
      <c r="H365" s="191"/>
      <c r="I365" s="193"/>
      <c r="J365" s="193"/>
      <c r="K365" s="193"/>
      <c r="L365" s="193"/>
      <c r="M365" s="193"/>
      <c r="N365" s="193"/>
      <c r="O365" s="193"/>
      <c r="P365" s="193"/>
      <c r="Q365" s="191"/>
      <c r="R365" s="193"/>
      <c r="S365" s="193"/>
      <c r="T365" s="193"/>
      <c r="U365" s="193"/>
      <c r="V365" s="193"/>
      <c r="W365" s="193"/>
      <c r="X365" s="193"/>
      <c r="Y365" s="193"/>
    </row>
    <row r="366">
      <c r="A366" s="191"/>
      <c r="B366" s="243" t="s">
        <v>409</v>
      </c>
      <c r="C366" s="244" t="s">
        <v>390</v>
      </c>
      <c r="D366" s="190" t="s">
        <v>4</v>
      </c>
      <c r="E366" s="190" t="s">
        <v>15</v>
      </c>
      <c r="F366" s="191"/>
      <c r="G366" s="193"/>
      <c r="H366" s="191"/>
      <c r="I366" s="193"/>
      <c r="J366" s="193"/>
      <c r="K366" s="193"/>
      <c r="L366" s="193"/>
      <c r="M366" s="193"/>
      <c r="N366" s="193"/>
      <c r="O366" s="193"/>
      <c r="P366" s="193"/>
      <c r="Q366" s="191"/>
      <c r="R366" s="193"/>
      <c r="S366" s="193"/>
      <c r="T366" s="193"/>
      <c r="U366" s="193"/>
      <c r="V366" s="193"/>
      <c r="W366" s="193"/>
      <c r="X366" s="193"/>
      <c r="Y366" s="193"/>
    </row>
    <row r="367">
      <c r="A367" s="191"/>
      <c r="B367" s="243" t="s">
        <v>409</v>
      </c>
      <c r="C367" s="244" t="s">
        <v>390</v>
      </c>
      <c r="D367" s="190" t="s">
        <v>4</v>
      </c>
      <c r="E367" s="190" t="s">
        <v>16</v>
      </c>
      <c r="F367" s="191"/>
      <c r="G367" s="193"/>
      <c r="H367" s="191"/>
      <c r="I367" s="193"/>
      <c r="J367" s="193"/>
      <c r="K367" s="193"/>
      <c r="L367" s="193"/>
      <c r="M367" s="193"/>
      <c r="N367" s="193"/>
      <c r="O367" s="193"/>
      <c r="P367" s="193"/>
      <c r="Q367" s="191"/>
      <c r="R367" s="193"/>
      <c r="S367" s="193"/>
      <c r="T367" s="193"/>
      <c r="U367" s="193"/>
      <c r="V367" s="193"/>
      <c r="W367" s="193"/>
      <c r="X367" s="193"/>
      <c r="Y367" s="193"/>
    </row>
    <row r="368">
      <c r="A368" s="191"/>
      <c r="B368" s="243" t="s">
        <v>409</v>
      </c>
      <c r="C368" s="244" t="s">
        <v>390</v>
      </c>
      <c r="D368" s="190" t="s">
        <v>4</v>
      </c>
      <c r="E368" s="190" t="s">
        <v>17</v>
      </c>
      <c r="F368" s="191"/>
      <c r="G368" s="193"/>
      <c r="H368" s="191"/>
      <c r="I368" s="193"/>
      <c r="J368" s="193"/>
      <c r="K368" s="193"/>
      <c r="L368" s="193"/>
      <c r="M368" s="193"/>
      <c r="N368" s="193"/>
      <c r="O368" s="193"/>
      <c r="P368" s="193"/>
      <c r="Q368" s="191"/>
      <c r="R368" s="193"/>
      <c r="S368" s="193"/>
      <c r="T368" s="193"/>
      <c r="U368" s="193"/>
      <c r="V368" s="193"/>
      <c r="W368" s="193"/>
      <c r="X368" s="193"/>
      <c r="Y368" s="193"/>
    </row>
    <row r="369">
      <c r="A369" s="191"/>
      <c r="B369" s="243" t="s">
        <v>409</v>
      </c>
      <c r="C369" s="244" t="s">
        <v>390</v>
      </c>
      <c r="D369" s="190" t="s">
        <v>4</v>
      </c>
      <c r="E369" s="190" t="s">
        <v>18</v>
      </c>
      <c r="F369" s="191"/>
      <c r="G369" s="193"/>
      <c r="H369" s="191"/>
      <c r="I369" s="193"/>
      <c r="J369" s="193"/>
      <c r="K369" s="193"/>
      <c r="L369" s="193"/>
      <c r="M369" s="193"/>
      <c r="N369" s="193"/>
      <c r="O369" s="193"/>
      <c r="P369" s="193"/>
      <c r="Q369" s="191"/>
      <c r="R369" s="193"/>
      <c r="S369" s="193"/>
      <c r="T369" s="193"/>
      <c r="U369" s="193"/>
      <c r="V369" s="193"/>
      <c r="W369" s="193"/>
      <c r="X369" s="193"/>
      <c r="Y369" s="193"/>
    </row>
    <row r="370">
      <c r="A370" s="191"/>
      <c r="B370" s="243" t="s">
        <v>409</v>
      </c>
      <c r="C370" s="244" t="s">
        <v>390</v>
      </c>
      <c r="D370" s="190" t="s">
        <v>4</v>
      </c>
      <c r="E370" s="190" t="s">
        <v>19</v>
      </c>
      <c r="F370" s="191"/>
      <c r="G370" s="193"/>
      <c r="H370" s="191"/>
      <c r="I370" s="193"/>
      <c r="J370" s="193"/>
      <c r="K370" s="193"/>
      <c r="L370" s="193"/>
      <c r="M370" s="193"/>
      <c r="N370" s="193"/>
      <c r="O370" s="193"/>
      <c r="P370" s="193"/>
      <c r="Q370" s="191"/>
      <c r="R370" s="193"/>
      <c r="S370" s="193"/>
      <c r="T370" s="193"/>
      <c r="U370" s="193"/>
      <c r="V370" s="193"/>
      <c r="W370" s="193"/>
      <c r="X370" s="193"/>
      <c r="Y370" s="193"/>
    </row>
    <row r="371">
      <c r="A371" s="191"/>
      <c r="B371" s="243" t="s">
        <v>409</v>
      </c>
      <c r="C371" s="244" t="s">
        <v>390</v>
      </c>
      <c r="D371" s="190" t="s">
        <v>4</v>
      </c>
      <c r="E371" s="190" t="s">
        <v>20</v>
      </c>
      <c r="F371" s="191"/>
      <c r="G371" s="193"/>
      <c r="H371" s="191"/>
      <c r="I371" s="193"/>
      <c r="J371" s="193"/>
      <c r="K371" s="193"/>
      <c r="L371" s="193"/>
      <c r="M371" s="193"/>
      <c r="N371" s="193"/>
      <c r="O371" s="193"/>
      <c r="P371" s="193"/>
      <c r="Q371" s="191"/>
      <c r="R371" s="193"/>
      <c r="S371" s="193"/>
      <c r="T371" s="193"/>
      <c r="U371" s="193"/>
      <c r="V371" s="193"/>
      <c r="W371" s="193"/>
      <c r="X371" s="193"/>
      <c r="Y371" s="193"/>
    </row>
    <row r="372">
      <c r="A372" s="191"/>
      <c r="B372" s="243" t="s">
        <v>409</v>
      </c>
      <c r="C372" s="244" t="s">
        <v>390</v>
      </c>
      <c r="D372" s="190" t="s">
        <v>7</v>
      </c>
      <c r="E372" s="190" t="s">
        <v>21</v>
      </c>
      <c r="F372" s="191"/>
      <c r="G372" s="193"/>
      <c r="H372" s="191"/>
      <c r="I372" s="193"/>
      <c r="J372" s="193"/>
      <c r="K372" s="193"/>
      <c r="L372" s="193"/>
      <c r="M372" s="193"/>
      <c r="N372" s="193"/>
      <c r="O372" s="193"/>
      <c r="P372" s="193"/>
      <c r="Q372" s="191"/>
      <c r="R372" s="193"/>
      <c r="S372" s="193"/>
      <c r="T372" s="193"/>
      <c r="U372" s="193"/>
      <c r="V372" s="193"/>
      <c r="W372" s="193"/>
      <c r="X372" s="193"/>
      <c r="Y372" s="193"/>
    </row>
    <row r="373">
      <c r="A373" s="191"/>
      <c r="B373" s="243" t="s">
        <v>409</v>
      </c>
      <c r="C373" s="244" t="s">
        <v>390</v>
      </c>
      <c r="D373" s="190" t="s">
        <v>7</v>
      </c>
      <c r="E373" s="190" t="s">
        <v>13</v>
      </c>
      <c r="F373" s="191"/>
      <c r="G373" s="193"/>
      <c r="H373" s="191"/>
      <c r="I373" s="193"/>
      <c r="J373" s="193"/>
      <c r="K373" s="193"/>
      <c r="L373" s="193"/>
      <c r="M373" s="193"/>
      <c r="N373" s="193"/>
      <c r="O373" s="193"/>
      <c r="P373" s="193"/>
      <c r="Q373" s="191"/>
      <c r="R373" s="193"/>
      <c r="S373" s="193"/>
      <c r="T373" s="193"/>
      <c r="U373" s="193"/>
      <c r="V373" s="193"/>
      <c r="W373" s="193"/>
      <c r="X373" s="193"/>
      <c r="Y373" s="193"/>
    </row>
    <row r="374">
      <c r="A374" s="191"/>
      <c r="B374" s="243" t="s">
        <v>409</v>
      </c>
      <c r="C374" s="244" t="s">
        <v>390</v>
      </c>
      <c r="D374" s="190" t="s">
        <v>7</v>
      </c>
      <c r="E374" s="190" t="s">
        <v>14</v>
      </c>
      <c r="F374" s="191"/>
      <c r="G374" s="193"/>
      <c r="H374" s="191"/>
      <c r="I374" s="193"/>
      <c r="J374" s="193"/>
      <c r="K374" s="193"/>
      <c r="L374" s="193"/>
      <c r="M374" s="193"/>
      <c r="N374" s="193"/>
      <c r="O374" s="193"/>
      <c r="P374" s="193"/>
      <c r="Q374" s="191"/>
      <c r="R374" s="193"/>
      <c r="S374" s="193"/>
      <c r="T374" s="193"/>
      <c r="U374" s="193"/>
      <c r="V374" s="193"/>
      <c r="W374" s="193"/>
      <c r="X374" s="193"/>
      <c r="Y374" s="193"/>
    </row>
    <row r="375">
      <c r="A375" s="191"/>
      <c r="B375" s="243" t="s">
        <v>409</v>
      </c>
      <c r="C375" s="244" t="s">
        <v>390</v>
      </c>
      <c r="D375" s="190" t="s">
        <v>7</v>
      </c>
      <c r="E375" s="190" t="s">
        <v>15</v>
      </c>
      <c r="F375" s="191"/>
      <c r="G375" s="193"/>
      <c r="H375" s="191"/>
      <c r="I375" s="193"/>
      <c r="J375" s="193"/>
      <c r="K375" s="193"/>
      <c r="L375" s="193"/>
      <c r="M375" s="193"/>
      <c r="N375" s="193"/>
      <c r="O375" s="193"/>
      <c r="P375" s="193"/>
      <c r="Q375" s="191"/>
      <c r="R375" s="193"/>
      <c r="S375" s="193"/>
      <c r="T375" s="193"/>
      <c r="U375" s="193"/>
      <c r="V375" s="193"/>
      <c r="W375" s="193"/>
      <c r="X375" s="193"/>
      <c r="Y375" s="193"/>
    </row>
    <row r="376">
      <c r="A376" s="191"/>
      <c r="B376" s="243" t="s">
        <v>409</v>
      </c>
      <c r="C376" s="244" t="s">
        <v>390</v>
      </c>
      <c r="D376" s="190" t="s">
        <v>7</v>
      </c>
      <c r="E376" s="190" t="s">
        <v>16</v>
      </c>
      <c r="F376" s="191"/>
      <c r="G376" s="193"/>
      <c r="H376" s="191"/>
      <c r="I376" s="193"/>
      <c r="J376" s="193"/>
      <c r="K376" s="193"/>
      <c r="L376" s="193"/>
      <c r="M376" s="193"/>
      <c r="N376" s="193"/>
      <c r="O376" s="193"/>
      <c r="P376" s="193"/>
      <c r="Q376" s="191"/>
      <c r="R376" s="193"/>
      <c r="S376" s="193"/>
      <c r="T376" s="193"/>
      <c r="U376" s="193"/>
      <c r="V376" s="193"/>
      <c r="W376" s="193"/>
      <c r="X376" s="193"/>
      <c r="Y376" s="193"/>
    </row>
    <row r="377">
      <c r="A377" s="191"/>
      <c r="B377" s="243" t="s">
        <v>409</v>
      </c>
      <c r="C377" s="244" t="s">
        <v>390</v>
      </c>
      <c r="D377" s="190" t="s">
        <v>7</v>
      </c>
      <c r="E377" s="190" t="s">
        <v>17</v>
      </c>
      <c r="F377" s="191"/>
      <c r="G377" s="193"/>
      <c r="H377" s="191"/>
      <c r="I377" s="193"/>
      <c r="J377" s="193"/>
      <c r="K377" s="193"/>
      <c r="L377" s="193"/>
      <c r="M377" s="193"/>
      <c r="N377" s="193"/>
      <c r="O377" s="193"/>
      <c r="P377" s="193"/>
      <c r="Q377" s="191"/>
      <c r="R377" s="193"/>
      <c r="S377" s="193"/>
      <c r="T377" s="193"/>
      <c r="U377" s="193"/>
      <c r="V377" s="193"/>
      <c r="W377" s="193"/>
      <c r="X377" s="193"/>
      <c r="Y377" s="193"/>
    </row>
    <row r="378">
      <c r="A378" s="191"/>
      <c r="B378" s="243" t="s">
        <v>409</v>
      </c>
      <c r="C378" s="244" t="s">
        <v>390</v>
      </c>
      <c r="D378" s="190" t="s">
        <v>7</v>
      </c>
      <c r="E378" s="190" t="s">
        <v>18</v>
      </c>
      <c r="F378" s="191"/>
      <c r="G378" s="193"/>
      <c r="H378" s="191"/>
      <c r="I378" s="193"/>
      <c r="J378" s="193"/>
      <c r="K378" s="193"/>
      <c r="L378" s="193"/>
      <c r="M378" s="193"/>
      <c r="N378" s="193"/>
      <c r="O378" s="193"/>
      <c r="P378" s="193"/>
      <c r="Q378" s="191"/>
      <c r="R378" s="193"/>
      <c r="S378" s="193"/>
      <c r="T378" s="193"/>
      <c r="U378" s="193"/>
      <c r="V378" s="193"/>
      <c r="W378" s="193"/>
      <c r="X378" s="193"/>
      <c r="Y378" s="193"/>
    </row>
    <row r="379">
      <c r="A379" s="191"/>
      <c r="B379" s="243" t="s">
        <v>409</v>
      </c>
      <c r="C379" s="244" t="s">
        <v>390</v>
      </c>
      <c r="D379" s="190" t="s">
        <v>7</v>
      </c>
      <c r="E379" s="190" t="s">
        <v>19</v>
      </c>
      <c r="F379" s="191"/>
      <c r="G379" s="193"/>
      <c r="H379" s="191"/>
      <c r="I379" s="193"/>
      <c r="J379" s="193"/>
      <c r="K379" s="193"/>
      <c r="L379" s="193"/>
      <c r="M379" s="193"/>
      <c r="N379" s="193"/>
      <c r="O379" s="193"/>
      <c r="P379" s="193"/>
      <c r="Q379" s="191"/>
      <c r="R379" s="193"/>
      <c r="S379" s="193"/>
      <c r="T379" s="193"/>
      <c r="U379" s="193"/>
      <c r="V379" s="193"/>
      <c r="W379" s="193"/>
      <c r="X379" s="193"/>
      <c r="Y379" s="193"/>
    </row>
    <row r="380">
      <c r="A380" s="191"/>
      <c r="B380" s="243" t="s">
        <v>409</v>
      </c>
      <c r="C380" s="244" t="s">
        <v>390</v>
      </c>
      <c r="D380" s="190" t="s">
        <v>7</v>
      </c>
      <c r="E380" s="190" t="s">
        <v>20</v>
      </c>
      <c r="F380" s="191"/>
      <c r="G380" s="193"/>
      <c r="H380" s="191"/>
      <c r="I380" s="193"/>
      <c r="J380" s="193"/>
      <c r="K380" s="193"/>
      <c r="L380" s="193"/>
      <c r="M380" s="193"/>
      <c r="N380" s="193"/>
      <c r="O380" s="193"/>
      <c r="P380" s="193"/>
      <c r="Q380" s="191"/>
      <c r="R380" s="193"/>
      <c r="S380" s="193"/>
      <c r="T380" s="193"/>
      <c r="U380" s="193"/>
      <c r="V380" s="193"/>
      <c r="W380" s="193"/>
      <c r="X380" s="193"/>
      <c r="Y380" s="193"/>
    </row>
    <row r="381">
      <c r="A381" s="264">
        <v>201.0</v>
      </c>
      <c r="B381" s="243" t="s">
        <v>410</v>
      </c>
      <c r="C381" s="244" t="s">
        <v>390</v>
      </c>
      <c r="D381" s="243" t="s">
        <v>4</v>
      </c>
      <c r="E381" s="190" t="s">
        <v>21</v>
      </c>
      <c r="F381" s="192">
        <v>110.0</v>
      </c>
      <c r="G381" s="193"/>
      <c r="H381" s="191">
        <v>110.0</v>
      </c>
      <c r="I381" s="193"/>
      <c r="J381" s="193"/>
      <c r="K381" s="193"/>
      <c r="L381" s="193"/>
      <c r="M381" s="193"/>
      <c r="N381" s="193"/>
      <c r="O381" s="193"/>
      <c r="P381" s="193"/>
      <c r="Q381" s="191">
        <v>580.0</v>
      </c>
      <c r="R381" s="193"/>
      <c r="S381" s="193"/>
      <c r="T381" s="193"/>
      <c r="U381" s="193"/>
      <c r="V381" s="193"/>
      <c r="W381" s="193"/>
      <c r="X381" s="193"/>
      <c r="Y381" s="193"/>
    </row>
    <row r="382">
      <c r="A382" s="191"/>
      <c r="B382" s="243" t="s">
        <v>410</v>
      </c>
      <c r="C382" s="244" t="s">
        <v>390</v>
      </c>
      <c r="D382" s="190" t="s">
        <v>4</v>
      </c>
      <c r="E382" s="190" t="s">
        <v>13</v>
      </c>
      <c r="F382" s="191"/>
      <c r="G382" s="193"/>
      <c r="H382" s="191"/>
      <c r="I382" s="193"/>
      <c r="J382" s="193"/>
      <c r="K382" s="193"/>
      <c r="L382" s="193"/>
      <c r="M382" s="193"/>
      <c r="N382" s="193"/>
      <c r="O382" s="193"/>
      <c r="P382" s="193"/>
      <c r="Q382" s="193"/>
      <c r="R382" s="193"/>
      <c r="S382" s="193"/>
      <c r="T382" s="191"/>
      <c r="U382" s="191"/>
      <c r="V382" s="191"/>
      <c r="W382" s="191"/>
      <c r="X382" s="193"/>
      <c r="Y382" s="193"/>
    </row>
    <row r="383">
      <c r="A383" s="191"/>
      <c r="B383" s="243" t="s">
        <v>410</v>
      </c>
      <c r="C383" s="244" t="s">
        <v>390</v>
      </c>
      <c r="D383" s="190" t="s">
        <v>4</v>
      </c>
      <c r="E383" s="190" t="s">
        <v>14</v>
      </c>
      <c r="F383" s="191"/>
      <c r="G383" s="193"/>
      <c r="H383" s="191"/>
      <c r="I383" s="193"/>
      <c r="J383" s="193"/>
      <c r="K383" s="193"/>
      <c r="L383" s="193"/>
      <c r="M383" s="193"/>
      <c r="N383" s="193"/>
      <c r="O383" s="193"/>
      <c r="P383" s="193"/>
      <c r="Q383" s="193"/>
      <c r="R383" s="193"/>
      <c r="S383" s="193"/>
      <c r="T383" s="191"/>
      <c r="U383" s="191"/>
      <c r="V383" s="191"/>
      <c r="W383" s="191"/>
      <c r="X383" s="193"/>
      <c r="Y383" s="193"/>
    </row>
    <row r="384">
      <c r="A384" s="191"/>
      <c r="B384" s="243" t="s">
        <v>410</v>
      </c>
      <c r="C384" s="244" t="s">
        <v>390</v>
      </c>
      <c r="D384" s="190" t="s">
        <v>4</v>
      </c>
      <c r="E384" s="190" t="s">
        <v>15</v>
      </c>
      <c r="F384" s="191"/>
      <c r="G384" s="193"/>
      <c r="H384" s="191"/>
      <c r="I384" s="193"/>
      <c r="J384" s="193"/>
      <c r="K384" s="193"/>
      <c r="L384" s="193"/>
      <c r="M384" s="193"/>
      <c r="N384" s="193"/>
      <c r="O384" s="193"/>
      <c r="P384" s="193"/>
      <c r="Q384" s="193"/>
      <c r="R384" s="193"/>
      <c r="S384" s="193"/>
      <c r="T384" s="191"/>
      <c r="U384" s="191"/>
      <c r="V384" s="191"/>
      <c r="W384" s="191"/>
      <c r="X384" s="193"/>
      <c r="Y384" s="193"/>
    </row>
    <row r="385">
      <c r="A385" s="191"/>
      <c r="B385" s="243" t="s">
        <v>410</v>
      </c>
      <c r="C385" s="244" t="s">
        <v>390</v>
      </c>
      <c r="D385" s="190" t="s">
        <v>4</v>
      </c>
      <c r="E385" s="190" t="s">
        <v>16</v>
      </c>
      <c r="F385" s="191"/>
      <c r="G385" s="193"/>
      <c r="H385" s="191"/>
      <c r="I385" s="193"/>
      <c r="J385" s="193"/>
      <c r="K385" s="193"/>
      <c r="L385" s="193"/>
      <c r="M385" s="193"/>
      <c r="N385" s="193"/>
      <c r="O385" s="193"/>
      <c r="P385" s="193"/>
      <c r="Q385" s="193"/>
      <c r="R385" s="193"/>
      <c r="S385" s="193"/>
      <c r="T385" s="191"/>
      <c r="U385" s="191"/>
      <c r="V385" s="191"/>
      <c r="W385" s="191"/>
      <c r="X385" s="193"/>
      <c r="Y385" s="193"/>
    </row>
    <row r="386">
      <c r="A386" s="191"/>
      <c r="B386" s="243" t="s">
        <v>410</v>
      </c>
      <c r="C386" s="244" t="s">
        <v>390</v>
      </c>
      <c r="D386" s="190" t="s">
        <v>4</v>
      </c>
      <c r="E386" s="190" t="s">
        <v>17</v>
      </c>
      <c r="F386" s="191"/>
      <c r="G386" s="193"/>
      <c r="H386" s="191"/>
      <c r="I386" s="193"/>
      <c r="J386" s="193"/>
      <c r="K386" s="193"/>
      <c r="L386" s="193"/>
      <c r="M386" s="193"/>
      <c r="N386" s="193"/>
      <c r="O386" s="193"/>
      <c r="P386" s="193"/>
      <c r="Q386" s="193"/>
      <c r="R386" s="193"/>
      <c r="S386" s="193"/>
      <c r="T386" s="191"/>
      <c r="U386" s="191"/>
      <c r="V386" s="191"/>
      <c r="W386" s="191"/>
      <c r="X386" s="193"/>
      <c r="Y386" s="193"/>
    </row>
    <row r="387">
      <c r="A387" s="191"/>
      <c r="B387" s="243" t="s">
        <v>410</v>
      </c>
      <c r="C387" s="244" t="s">
        <v>390</v>
      </c>
      <c r="D387" s="190" t="s">
        <v>4</v>
      </c>
      <c r="E387" s="190" t="s">
        <v>18</v>
      </c>
      <c r="F387" s="191"/>
      <c r="G387" s="193"/>
      <c r="H387" s="191"/>
      <c r="I387" s="193"/>
      <c r="J387" s="193"/>
      <c r="K387" s="193"/>
      <c r="L387" s="193"/>
      <c r="M387" s="193"/>
      <c r="N387" s="193"/>
      <c r="O387" s="193"/>
      <c r="P387" s="193"/>
      <c r="Q387" s="193"/>
      <c r="R387" s="193"/>
      <c r="S387" s="193"/>
      <c r="T387" s="191"/>
      <c r="U387" s="191"/>
      <c r="V387" s="191"/>
      <c r="W387" s="191"/>
      <c r="X387" s="193"/>
      <c r="Y387" s="193"/>
    </row>
    <row r="388">
      <c r="A388" s="191"/>
      <c r="B388" s="243" t="s">
        <v>410</v>
      </c>
      <c r="C388" s="244" t="s">
        <v>390</v>
      </c>
      <c r="D388" s="190" t="s">
        <v>4</v>
      </c>
      <c r="E388" s="190" t="s">
        <v>19</v>
      </c>
      <c r="F388" s="191"/>
      <c r="G388" s="193"/>
      <c r="H388" s="191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1"/>
      <c r="U388" s="191"/>
      <c r="V388" s="191"/>
      <c r="W388" s="191"/>
      <c r="X388" s="193"/>
      <c r="Y388" s="193"/>
    </row>
    <row r="389">
      <c r="A389" s="191"/>
      <c r="B389" s="243" t="s">
        <v>410</v>
      </c>
      <c r="C389" s="244" t="s">
        <v>390</v>
      </c>
      <c r="D389" s="190" t="s">
        <v>4</v>
      </c>
      <c r="E389" s="190" t="s">
        <v>20</v>
      </c>
      <c r="F389" s="191"/>
      <c r="G389" s="193"/>
      <c r="H389" s="191"/>
      <c r="I389" s="193"/>
      <c r="J389" s="193"/>
      <c r="K389" s="193"/>
      <c r="L389" s="193"/>
      <c r="M389" s="193"/>
      <c r="N389" s="193"/>
      <c r="O389" s="193"/>
      <c r="P389" s="193"/>
      <c r="Q389" s="193"/>
      <c r="R389" s="193"/>
      <c r="S389" s="193"/>
      <c r="T389" s="191"/>
      <c r="U389" s="191"/>
      <c r="V389" s="191"/>
      <c r="W389" s="191"/>
      <c r="X389" s="193"/>
      <c r="Y389" s="193"/>
    </row>
    <row r="390">
      <c r="A390" s="191"/>
      <c r="B390" s="243" t="s">
        <v>410</v>
      </c>
      <c r="C390" s="244" t="s">
        <v>390</v>
      </c>
      <c r="D390" s="190" t="s">
        <v>7</v>
      </c>
      <c r="E390" s="190" t="s">
        <v>21</v>
      </c>
      <c r="F390" s="191">
        <v>580.0</v>
      </c>
      <c r="G390" s="193"/>
      <c r="H390" s="191"/>
      <c r="I390" s="193"/>
      <c r="J390" s="193"/>
      <c r="K390" s="193"/>
      <c r="L390" s="193"/>
      <c r="M390" s="193"/>
      <c r="N390" s="193"/>
      <c r="O390" s="193"/>
      <c r="P390" s="193"/>
      <c r="Q390" s="193"/>
      <c r="R390" s="193"/>
      <c r="S390" s="193"/>
      <c r="T390" s="191"/>
      <c r="U390" s="191"/>
      <c r="V390" s="191"/>
      <c r="W390" s="191"/>
      <c r="X390" s="193"/>
      <c r="Y390" s="193"/>
    </row>
    <row r="391">
      <c r="A391" s="191"/>
      <c r="B391" s="243" t="s">
        <v>410</v>
      </c>
      <c r="C391" s="244" t="s">
        <v>390</v>
      </c>
      <c r="D391" s="190" t="s">
        <v>7</v>
      </c>
      <c r="E391" s="190" t="s">
        <v>13</v>
      </c>
      <c r="F391" s="191"/>
      <c r="G391" s="193"/>
      <c r="H391" s="191"/>
      <c r="I391" s="193"/>
      <c r="J391" s="193"/>
      <c r="K391" s="193"/>
      <c r="L391" s="193"/>
      <c r="M391" s="193"/>
      <c r="N391" s="193"/>
      <c r="O391" s="193"/>
      <c r="P391" s="193"/>
      <c r="Q391" s="193"/>
      <c r="R391" s="193"/>
      <c r="S391" s="193"/>
      <c r="T391" s="191"/>
      <c r="U391" s="191"/>
      <c r="V391" s="191"/>
      <c r="W391" s="191"/>
      <c r="X391" s="193"/>
      <c r="Y391" s="193"/>
    </row>
    <row r="392">
      <c r="A392" s="191"/>
      <c r="B392" s="243" t="s">
        <v>410</v>
      </c>
      <c r="C392" s="244" t="s">
        <v>390</v>
      </c>
      <c r="D392" s="190" t="s">
        <v>7</v>
      </c>
      <c r="E392" s="190" t="s">
        <v>14</v>
      </c>
      <c r="F392" s="191"/>
      <c r="G392" s="193"/>
      <c r="H392" s="191"/>
      <c r="I392" s="193"/>
      <c r="J392" s="193"/>
      <c r="K392" s="193"/>
      <c r="L392" s="193"/>
      <c r="M392" s="193"/>
      <c r="N392" s="193"/>
      <c r="O392" s="193"/>
      <c r="P392" s="193"/>
      <c r="Q392" s="193"/>
      <c r="R392" s="193"/>
      <c r="S392" s="193"/>
      <c r="T392" s="191"/>
      <c r="U392" s="191"/>
      <c r="V392" s="191"/>
      <c r="W392" s="191"/>
      <c r="X392" s="193"/>
      <c r="Y392" s="193"/>
    </row>
    <row r="393">
      <c r="A393" s="191"/>
      <c r="B393" s="243" t="s">
        <v>410</v>
      </c>
      <c r="C393" s="244" t="s">
        <v>390</v>
      </c>
      <c r="D393" s="190" t="s">
        <v>7</v>
      </c>
      <c r="E393" s="190" t="s">
        <v>15</v>
      </c>
      <c r="F393" s="191"/>
      <c r="G393" s="193"/>
      <c r="H393" s="191"/>
      <c r="I393" s="193"/>
      <c r="J393" s="193"/>
      <c r="K393" s="193"/>
      <c r="L393" s="193"/>
      <c r="M393" s="193"/>
      <c r="N393" s="193"/>
      <c r="O393" s="193"/>
      <c r="P393" s="193"/>
      <c r="Q393" s="193"/>
      <c r="R393" s="193"/>
      <c r="S393" s="193"/>
      <c r="T393" s="191"/>
      <c r="U393" s="191"/>
      <c r="V393" s="191"/>
      <c r="W393" s="191"/>
      <c r="X393" s="193"/>
      <c r="Y393" s="193"/>
    </row>
    <row r="394">
      <c r="A394" s="191"/>
      <c r="B394" s="243" t="s">
        <v>410</v>
      </c>
      <c r="C394" s="244" t="s">
        <v>390</v>
      </c>
      <c r="D394" s="190" t="s">
        <v>7</v>
      </c>
      <c r="E394" s="190" t="s">
        <v>16</v>
      </c>
      <c r="F394" s="191"/>
      <c r="G394" s="193"/>
      <c r="H394" s="191"/>
      <c r="I394" s="193"/>
      <c r="J394" s="193"/>
      <c r="K394" s="193"/>
      <c r="L394" s="193"/>
      <c r="M394" s="193"/>
      <c r="N394" s="193"/>
      <c r="O394" s="193"/>
      <c r="P394" s="193"/>
      <c r="Q394" s="193"/>
      <c r="R394" s="193"/>
      <c r="S394" s="193"/>
      <c r="T394" s="191"/>
      <c r="U394" s="191"/>
      <c r="V394" s="191"/>
      <c r="W394" s="191"/>
      <c r="X394" s="193"/>
      <c r="Y394" s="193"/>
    </row>
    <row r="395">
      <c r="A395" s="191"/>
      <c r="B395" s="243" t="s">
        <v>410</v>
      </c>
      <c r="C395" s="244" t="s">
        <v>390</v>
      </c>
      <c r="D395" s="190" t="s">
        <v>7</v>
      </c>
      <c r="E395" s="190" t="s">
        <v>17</v>
      </c>
      <c r="F395" s="191"/>
      <c r="G395" s="193"/>
      <c r="H395" s="191"/>
      <c r="I395" s="193"/>
      <c r="J395" s="193"/>
      <c r="K395" s="193"/>
      <c r="L395" s="193"/>
      <c r="M395" s="193"/>
      <c r="N395" s="193"/>
      <c r="O395" s="193"/>
      <c r="P395" s="193"/>
      <c r="Q395" s="193"/>
      <c r="R395" s="193"/>
      <c r="S395" s="193"/>
      <c r="T395" s="191"/>
      <c r="U395" s="191"/>
      <c r="V395" s="191"/>
      <c r="W395" s="191"/>
      <c r="X395" s="193"/>
      <c r="Y395" s="193"/>
    </row>
    <row r="396">
      <c r="A396" s="191"/>
      <c r="B396" s="243" t="s">
        <v>410</v>
      </c>
      <c r="C396" s="244" t="s">
        <v>390</v>
      </c>
      <c r="D396" s="190" t="s">
        <v>7</v>
      </c>
      <c r="E396" s="190" t="s">
        <v>18</v>
      </c>
      <c r="F396" s="191"/>
      <c r="G396" s="193"/>
      <c r="H396" s="191"/>
      <c r="I396" s="193"/>
      <c r="J396" s="193"/>
      <c r="K396" s="193"/>
      <c r="L396" s="193"/>
      <c r="M396" s="193"/>
      <c r="N396" s="193"/>
      <c r="O396" s="193"/>
      <c r="P396" s="193"/>
      <c r="Q396" s="193"/>
      <c r="R396" s="193"/>
      <c r="S396" s="193"/>
      <c r="T396" s="191"/>
      <c r="U396" s="191"/>
      <c r="V396" s="191"/>
      <c r="W396" s="191"/>
      <c r="X396" s="193"/>
      <c r="Y396" s="193"/>
    </row>
    <row r="397">
      <c r="A397" s="191"/>
      <c r="B397" s="243" t="s">
        <v>410</v>
      </c>
      <c r="C397" s="244" t="s">
        <v>390</v>
      </c>
      <c r="D397" s="190" t="s">
        <v>7</v>
      </c>
      <c r="E397" s="190" t="s">
        <v>19</v>
      </c>
      <c r="F397" s="191"/>
      <c r="G397" s="193"/>
      <c r="H397" s="191"/>
      <c r="I397" s="193"/>
      <c r="J397" s="193"/>
      <c r="K397" s="193"/>
      <c r="L397" s="193"/>
      <c r="M397" s="193"/>
      <c r="N397" s="193"/>
      <c r="O397" s="193"/>
      <c r="P397" s="193"/>
      <c r="Q397" s="193"/>
      <c r="R397" s="193"/>
      <c r="S397" s="193"/>
      <c r="T397" s="191"/>
      <c r="U397" s="191"/>
      <c r="V397" s="191"/>
      <c r="W397" s="191"/>
      <c r="X397" s="193"/>
      <c r="Y397" s="193"/>
    </row>
    <row r="398">
      <c r="A398" s="191"/>
      <c r="B398" s="243" t="s">
        <v>410</v>
      </c>
      <c r="C398" s="244" t="s">
        <v>390</v>
      </c>
      <c r="D398" s="190" t="s">
        <v>7</v>
      </c>
      <c r="E398" s="190" t="s">
        <v>20</v>
      </c>
      <c r="F398" s="191"/>
      <c r="G398" s="193"/>
      <c r="H398" s="191"/>
      <c r="I398" s="193"/>
      <c r="J398" s="193"/>
      <c r="K398" s="193"/>
      <c r="L398" s="193"/>
      <c r="M398" s="193"/>
      <c r="N398" s="193"/>
      <c r="O398" s="193"/>
      <c r="P398" s="193"/>
      <c r="Q398" s="193"/>
      <c r="R398" s="193"/>
      <c r="S398" s="193"/>
      <c r="T398" s="191"/>
      <c r="U398" s="191"/>
      <c r="V398" s="191"/>
      <c r="W398" s="191"/>
      <c r="X398" s="193"/>
      <c r="Y398" s="193"/>
    </row>
    <row r="399">
      <c r="A399" s="264">
        <v>202.0</v>
      </c>
      <c r="B399" s="243" t="s">
        <v>411</v>
      </c>
      <c r="C399" s="244" t="s">
        <v>390</v>
      </c>
      <c r="D399" s="243" t="s">
        <v>4</v>
      </c>
      <c r="E399" s="190" t="s">
        <v>21</v>
      </c>
      <c r="F399" s="192">
        <v>0.0</v>
      </c>
      <c r="G399" s="193"/>
      <c r="H399" s="191">
        <v>0.0</v>
      </c>
      <c r="I399" s="193"/>
      <c r="J399" s="193"/>
      <c r="K399" s="193"/>
      <c r="L399" s="193"/>
      <c r="M399" s="193"/>
      <c r="N399" s="193"/>
      <c r="O399" s="193"/>
      <c r="P399" s="193"/>
      <c r="Q399" s="193"/>
      <c r="R399" s="193"/>
      <c r="S399" s="193"/>
      <c r="T399" s="191">
        <v>781.0</v>
      </c>
      <c r="U399" s="191">
        <v>544.0</v>
      </c>
      <c r="V399" s="191">
        <v>240.0</v>
      </c>
      <c r="W399" s="191">
        <v>132.0</v>
      </c>
      <c r="X399" s="193"/>
      <c r="Y399" s="193"/>
    </row>
    <row r="400">
      <c r="A400" s="191"/>
      <c r="B400" s="243" t="s">
        <v>411</v>
      </c>
      <c r="C400" s="244" t="s">
        <v>390</v>
      </c>
      <c r="D400" s="190" t="s">
        <v>4</v>
      </c>
      <c r="E400" s="190" t="s">
        <v>13</v>
      </c>
      <c r="F400" s="191"/>
      <c r="G400" s="193"/>
      <c r="H400" s="193"/>
      <c r="I400" s="193"/>
      <c r="J400" s="193"/>
      <c r="K400" s="193"/>
      <c r="L400" s="193"/>
      <c r="M400" s="193"/>
      <c r="N400" s="193"/>
      <c r="O400" s="193"/>
      <c r="P400" s="193"/>
      <c r="Q400" s="193"/>
      <c r="R400" s="193"/>
      <c r="S400" s="193"/>
      <c r="T400" s="191"/>
      <c r="U400" s="191"/>
      <c r="V400" s="191"/>
      <c r="W400" s="191"/>
      <c r="X400" s="193"/>
      <c r="Y400" s="193"/>
    </row>
    <row r="401">
      <c r="A401" s="191"/>
      <c r="B401" s="243" t="s">
        <v>411</v>
      </c>
      <c r="C401" s="244" t="s">
        <v>390</v>
      </c>
      <c r="D401" s="190" t="s">
        <v>4</v>
      </c>
      <c r="E401" s="190" t="s">
        <v>14</v>
      </c>
      <c r="F401" s="191"/>
      <c r="G401" s="193"/>
      <c r="H401" s="193"/>
      <c r="I401" s="193"/>
      <c r="J401" s="193"/>
      <c r="K401" s="193"/>
      <c r="L401" s="193"/>
      <c r="M401" s="193"/>
      <c r="N401" s="193"/>
      <c r="O401" s="193"/>
      <c r="P401" s="193"/>
      <c r="Q401" s="193"/>
      <c r="R401" s="193"/>
      <c r="S401" s="193"/>
      <c r="T401" s="191"/>
      <c r="U401" s="191"/>
      <c r="V401" s="191"/>
      <c r="W401" s="191"/>
      <c r="X401" s="193"/>
      <c r="Y401" s="193"/>
    </row>
    <row r="402">
      <c r="A402" s="191"/>
      <c r="B402" s="243" t="s">
        <v>411</v>
      </c>
      <c r="C402" s="244" t="s">
        <v>390</v>
      </c>
      <c r="D402" s="190" t="s">
        <v>4</v>
      </c>
      <c r="E402" s="190" t="s">
        <v>15</v>
      </c>
      <c r="F402" s="191"/>
      <c r="G402" s="193"/>
      <c r="H402" s="193"/>
      <c r="I402" s="193"/>
      <c r="J402" s="193"/>
      <c r="K402" s="193"/>
      <c r="L402" s="193"/>
      <c r="M402" s="193"/>
      <c r="N402" s="193"/>
      <c r="O402" s="193"/>
      <c r="P402" s="193"/>
      <c r="Q402" s="193"/>
      <c r="R402" s="193"/>
      <c r="S402" s="193"/>
      <c r="T402" s="191"/>
      <c r="U402" s="191"/>
      <c r="V402" s="191"/>
      <c r="W402" s="191"/>
      <c r="X402" s="193"/>
      <c r="Y402" s="193"/>
    </row>
    <row r="403">
      <c r="A403" s="191"/>
      <c r="B403" s="243" t="s">
        <v>411</v>
      </c>
      <c r="C403" s="244" t="s">
        <v>390</v>
      </c>
      <c r="D403" s="190" t="s">
        <v>4</v>
      </c>
      <c r="E403" s="190" t="s">
        <v>16</v>
      </c>
      <c r="F403" s="191"/>
      <c r="G403" s="193"/>
      <c r="H403" s="193"/>
      <c r="I403" s="193"/>
      <c r="J403" s="193"/>
      <c r="K403" s="193"/>
      <c r="L403" s="193"/>
      <c r="M403" s="193"/>
      <c r="N403" s="193"/>
      <c r="O403" s="193"/>
      <c r="P403" s="193"/>
      <c r="Q403" s="193"/>
      <c r="R403" s="193"/>
      <c r="S403" s="193"/>
      <c r="T403" s="191"/>
      <c r="U403" s="191"/>
      <c r="V403" s="191"/>
      <c r="W403" s="191"/>
      <c r="X403" s="193"/>
      <c r="Y403" s="193"/>
    </row>
    <row r="404">
      <c r="A404" s="191"/>
      <c r="B404" s="243" t="s">
        <v>411</v>
      </c>
      <c r="C404" s="244" t="s">
        <v>390</v>
      </c>
      <c r="D404" s="190" t="s">
        <v>4</v>
      </c>
      <c r="E404" s="190" t="s">
        <v>17</v>
      </c>
      <c r="F404" s="191"/>
      <c r="G404" s="193"/>
      <c r="H404" s="193"/>
      <c r="I404" s="193"/>
      <c r="J404" s="193"/>
      <c r="K404" s="193"/>
      <c r="L404" s="193"/>
      <c r="M404" s="193"/>
      <c r="N404" s="193"/>
      <c r="O404" s="193"/>
      <c r="P404" s="193"/>
      <c r="Q404" s="193"/>
      <c r="R404" s="193"/>
      <c r="S404" s="193"/>
      <c r="T404" s="191"/>
      <c r="U404" s="191"/>
      <c r="V404" s="191"/>
      <c r="W404" s="191"/>
      <c r="X404" s="193"/>
      <c r="Y404" s="193"/>
    </row>
    <row r="405">
      <c r="A405" s="191"/>
      <c r="B405" s="243" t="s">
        <v>411</v>
      </c>
      <c r="C405" s="244" t="s">
        <v>390</v>
      </c>
      <c r="D405" s="190" t="s">
        <v>4</v>
      </c>
      <c r="E405" s="190" t="s">
        <v>18</v>
      </c>
      <c r="F405" s="191"/>
      <c r="G405" s="193"/>
      <c r="H405" s="193"/>
      <c r="I405" s="193"/>
      <c r="J405" s="193"/>
      <c r="K405" s="193"/>
      <c r="L405" s="193"/>
      <c r="M405" s="193"/>
      <c r="N405" s="193"/>
      <c r="O405" s="193"/>
      <c r="P405" s="193"/>
      <c r="Q405" s="193"/>
      <c r="R405" s="193"/>
      <c r="S405" s="193"/>
      <c r="T405" s="191"/>
      <c r="U405" s="191"/>
      <c r="V405" s="191"/>
      <c r="W405" s="191"/>
      <c r="X405" s="193"/>
      <c r="Y405" s="193"/>
    </row>
    <row r="406">
      <c r="A406" s="191"/>
      <c r="B406" s="243" t="s">
        <v>411</v>
      </c>
      <c r="C406" s="244" t="s">
        <v>390</v>
      </c>
      <c r="D406" s="190" t="s">
        <v>4</v>
      </c>
      <c r="E406" s="190" t="s">
        <v>19</v>
      </c>
      <c r="F406" s="191"/>
      <c r="G406" s="193"/>
      <c r="H406" s="193"/>
      <c r="I406" s="193"/>
      <c r="J406" s="193"/>
      <c r="K406" s="193"/>
      <c r="L406" s="193"/>
      <c r="M406" s="193"/>
      <c r="N406" s="193"/>
      <c r="O406" s="193"/>
      <c r="P406" s="193"/>
      <c r="Q406" s="193"/>
      <c r="R406" s="193"/>
      <c r="S406" s="193"/>
      <c r="T406" s="191"/>
      <c r="U406" s="191"/>
      <c r="V406" s="191"/>
      <c r="W406" s="191"/>
      <c r="X406" s="193"/>
      <c r="Y406" s="193"/>
    </row>
    <row r="407">
      <c r="A407" s="191"/>
      <c r="B407" s="243" t="s">
        <v>411</v>
      </c>
      <c r="C407" s="244" t="s">
        <v>390</v>
      </c>
      <c r="D407" s="190" t="s">
        <v>4</v>
      </c>
      <c r="E407" s="190" t="s">
        <v>20</v>
      </c>
      <c r="F407" s="191"/>
      <c r="G407" s="193"/>
      <c r="H407" s="193"/>
      <c r="I407" s="193"/>
      <c r="J407" s="193"/>
      <c r="K407" s="193"/>
      <c r="L407" s="193"/>
      <c r="M407" s="193"/>
      <c r="N407" s="193"/>
      <c r="O407" s="193"/>
      <c r="P407" s="193"/>
      <c r="Q407" s="193"/>
      <c r="R407" s="193"/>
      <c r="S407" s="193"/>
      <c r="T407" s="191"/>
      <c r="U407" s="191"/>
      <c r="V407" s="191"/>
      <c r="W407" s="191"/>
      <c r="X407" s="193"/>
      <c r="Y407" s="193"/>
    </row>
    <row r="408">
      <c r="A408" s="191"/>
      <c r="B408" s="243" t="s">
        <v>411</v>
      </c>
      <c r="C408" s="244" t="s">
        <v>390</v>
      </c>
      <c r="D408" s="190" t="s">
        <v>7</v>
      </c>
      <c r="E408" s="190" t="s">
        <v>21</v>
      </c>
      <c r="F408" s="191"/>
      <c r="G408" s="193"/>
      <c r="H408" s="193"/>
      <c r="I408" s="193"/>
      <c r="J408" s="193"/>
      <c r="K408" s="193"/>
      <c r="L408" s="193"/>
      <c r="M408" s="193"/>
      <c r="N408" s="193"/>
      <c r="O408" s="193"/>
      <c r="P408" s="193"/>
      <c r="Q408" s="193"/>
      <c r="R408" s="193"/>
      <c r="S408" s="193"/>
      <c r="T408" s="191"/>
      <c r="U408" s="191"/>
      <c r="V408" s="191"/>
      <c r="W408" s="191"/>
      <c r="X408" s="193"/>
      <c r="Y408" s="193"/>
    </row>
    <row r="409">
      <c r="A409" s="191"/>
      <c r="B409" s="243" t="s">
        <v>411</v>
      </c>
      <c r="C409" s="244" t="s">
        <v>390</v>
      </c>
      <c r="D409" s="190" t="s">
        <v>7</v>
      </c>
      <c r="E409" s="190" t="s">
        <v>13</v>
      </c>
      <c r="F409" s="191"/>
      <c r="G409" s="193"/>
      <c r="H409" s="193"/>
      <c r="I409" s="193"/>
      <c r="J409" s="193"/>
      <c r="K409" s="193"/>
      <c r="L409" s="193"/>
      <c r="M409" s="193"/>
      <c r="N409" s="193"/>
      <c r="O409" s="193"/>
      <c r="P409" s="193"/>
      <c r="Q409" s="193"/>
      <c r="R409" s="193"/>
      <c r="S409" s="193"/>
      <c r="T409" s="191"/>
      <c r="U409" s="191"/>
      <c r="V409" s="191"/>
      <c r="W409" s="191"/>
      <c r="X409" s="193"/>
      <c r="Y409" s="193"/>
    </row>
    <row r="410">
      <c r="A410" s="191"/>
      <c r="B410" s="243" t="s">
        <v>411</v>
      </c>
      <c r="C410" s="244" t="s">
        <v>390</v>
      </c>
      <c r="D410" s="190" t="s">
        <v>7</v>
      </c>
      <c r="E410" s="190" t="s">
        <v>14</v>
      </c>
      <c r="F410" s="191"/>
      <c r="G410" s="193"/>
      <c r="H410" s="193"/>
      <c r="I410" s="193"/>
      <c r="J410" s="193"/>
      <c r="K410" s="193"/>
      <c r="L410" s="193"/>
      <c r="M410" s="193"/>
      <c r="N410" s="193"/>
      <c r="O410" s="193"/>
      <c r="P410" s="193"/>
      <c r="Q410" s="193"/>
      <c r="R410" s="193"/>
      <c r="S410" s="193"/>
      <c r="T410" s="191"/>
      <c r="U410" s="191"/>
      <c r="V410" s="191"/>
      <c r="W410" s="191"/>
      <c r="X410" s="193"/>
      <c r="Y410" s="193"/>
    </row>
    <row r="411">
      <c r="A411" s="191"/>
      <c r="B411" s="243" t="s">
        <v>411</v>
      </c>
      <c r="C411" s="244" t="s">
        <v>390</v>
      </c>
      <c r="D411" s="190" t="s">
        <v>7</v>
      </c>
      <c r="E411" s="190" t="s">
        <v>15</v>
      </c>
      <c r="F411" s="191">
        <v>781.0</v>
      </c>
      <c r="G411" s="193"/>
      <c r="H411" s="193"/>
      <c r="I411" s="193"/>
      <c r="J411" s="193"/>
      <c r="K411" s="193"/>
      <c r="L411" s="193"/>
      <c r="M411" s="193"/>
      <c r="N411" s="193"/>
      <c r="O411" s="193"/>
      <c r="P411" s="193"/>
      <c r="Q411" s="193"/>
      <c r="R411" s="193"/>
      <c r="S411" s="193"/>
      <c r="T411" s="191"/>
      <c r="U411" s="191"/>
      <c r="V411" s="191"/>
      <c r="W411" s="191"/>
      <c r="X411" s="193"/>
      <c r="Y411" s="193"/>
    </row>
    <row r="412">
      <c r="A412" s="191"/>
      <c r="B412" s="243" t="s">
        <v>411</v>
      </c>
      <c r="C412" s="244" t="s">
        <v>390</v>
      </c>
      <c r="D412" s="190" t="s">
        <v>7</v>
      </c>
      <c r="E412" s="190" t="s">
        <v>16</v>
      </c>
      <c r="F412" s="191">
        <v>544.0</v>
      </c>
      <c r="G412" s="193"/>
      <c r="H412" s="193"/>
      <c r="I412" s="193"/>
      <c r="J412" s="193"/>
      <c r="K412" s="193"/>
      <c r="L412" s="193"/>
      <c r="M412" s="193"/>
      <c r="N412" s="193"/>
      <c r="O412" s="193"/>
      <c r="P412" s="193"/>
      <c r="Q412" s="193"/>
      <c r="R412" s="193"/>
      <c r="S412" s="193"/>
      <c r="T412" s="191"/>
      <c r="U412" s="191"/>
      <c r="V412" s="191"/>
      <c r="W412" s="191"/>
      <c r="X412" s="193"/>
      <c r="Y412" s="193"/>
    </row>
    <row r="413">
      <c r="A413" s="191"/>
      <c r="B413" s="243" t="s">
        <v>411</v>
      </c>
      <c r="C413" s="244" t="s">
        <v>390</v>
      </c>
      <c r="D413" s="190" t="s">
        <v>7</v>
      </c>
      <c r="E413" s="190" t="s">
        <v>17</v>
      </c>
      <c r="F413" s="191">
        <v>240.0</v>
      </c>
      <c r="G413" s="193"/>
      <c r="H413" s="193"/>
      <c r="I413" s="193"/>
      <c r="J413" s="193"/>
      <c r="K413" s="193"/>
      <c r="L413" s="193"/>
      <c r="M413" s="193"/>
      <c r="N413" s="193"/>
      <c r="O413" s="193"/>
      <c r="P413" s="193"/>
      <c r="Q413" s="193"/>
      <c r="R413" s="193"/>
      <c r="S413" s="193"/>
      <c r="T413" s="191"/>
      <c r="U413" s="191"/>
      <c r="V413" s="191"/>
      <c r="W413" s="191"/>
      <c r="X413" s="193"/>
      <c r="Y413" s="193"/>
    </row>
    <row r="414">
      <c r="A414" s="191"/>
      <c r="B414" s="243" t="s">
        <v>411</v>
      </c>
      <c r="C414" s="244" t="s">
        <v>390</v>
      </c>
      <c r="D414" s="190" t="s">
        <v>7</v>
      </c>
      <c r="E414" s="190" t="s">
        <v>18</v>
      </c>
      <c r="F414" s="191">
        <v>132.0</v>
      </c>
      <c r="G414" s="193"/>
      <c r="H414" s="193"/>
      <c r="I414" s="193"/>
      <c r="J414" s="193"/>
      <c r="K414" s="193"/>
      <c r="L414" s="193"/>
      <c r="M414" s="193"/>
      <c r="N414" s="193"/>
      <c r="O414" s="193"/>
      <c r="P414" s="193"/>
      <c r="Q414" s="193"/>
      <c r="R414" s="193"/>
      <c r="S414" s="193"/>
      <c r="T414" s="191"/>
      <c r="U414" s="191"/>
      <c r="V414" s="191"/>
      <c r="W414" s="191"/>
      <c r="X414" s="193"/>
      <c r="Y414" s="193"/>
    </row>
    <row r="415">
      <c r="A415" s="191"/>
      <c r="B415" s="243" t="s">
        <v>411</v>
      </c>
      <c r="C415" s="244" t="s">
        <v>390</v>
      </c>
      <c r="D415" s="190" t="s">
        <v>7</v>
      </c>
      <c r="E415" s="190" t="s">
        <v>19</v>
      </c>
      <c r="F415" s="191"/>
      <c r="G415" s="193"/>
      <c r="H415" s="193"/>
      <c r="I415" s="193"/>
      <c r="J415" s="193"/>
      <c r="K415" s="193"/>
      <c r="L415" s="193"/>
      <c r="M415" s="193"/>
      <c r="N415" s="193"/>
      <c r="O415" s="193"/>
      <c r="P415" s="193"/>
      <c r="Q415" s="193"/>
      <c r="R415" s="193"/>
      <c r="S415" s="193"/>
      <c r="T415" s="191"/>
      <c r="U415" s="191"/>
      <c r="V415" s="191"/>
      <c r="W415" s="191"/>
      <c r="X415" s="193"/>
      <c r="Y415" s="193"/>
    </row>
    <row r="416">
      <c r="A416" s="191"/>
      <c r="B416" s="243" t="s">
        <v>411</v>
      </c>
      <c r="C416" s="244" t="s">
        <v>390</v>
      </c>
      <c r="D416" s="190" t="s">
        <v>7</v>
      </c>
      <c r="E416" s="190" t="s">
        <v>20</v>
      </c>
      <c r="F416" s="191"/>
      <c r="G416" s="193"/>
      <c r="H416" s="193"/>
      <c r="I416" s="193"/>
      <c r="J416" s="193"/>
      <c r="K416" s="193"/>
      <c r="L416" s="193"/>
      <c r="M416" s="193"/>
      <c r="N416" s="193"/>
      <c r="O416" s="193"/>
      <c r="P416" s="193"/>
      <c r="Q416" s="193"/>
      <c r="R416" s="193"/>
      <c r="S416" s="193"/>
      <c r="T416" s="191"/>
      <c r="U416" s="191"/>
      <c r="V416" s="191"/>
      <c r="W416" s="191"/>
      <c r="X416" s="193"/>
      <c r="Y416" s="193"/>
    </row>
    <row r="417">
      <c r="A417" s="264">
        <v>203.0</v>
      </c>
      <c r="B417" s="243" t="s">
        <v>412</v>
      </c>
      <c r="C417" s="244" t="s">
        <v>390</v>
      </c>
      <c r="D417" s="243" t="s">
        <v>4</v>
      </c>
      <c r="E417" s="190" t="s">
        <v>21</v>
      </c>
      <c r="F417" s="192"/>
      <c r="G417" s="193"/>
      <c r="H417" s="193"/>
      <c r="I417" s="193"/>
      <c r="J417" s="193"/>
      <c r="K417" s="193"/>
      <c r="L417" s="193"/>
      <c r="M417" s="193"/>
      <c r="N417" s="193"/>
      <c r="O417" s="193"/>
      <c r="P417" s="193"/>
      <c r="Q417" s="193"/>
      <c r="R417" s="193"/>
      <c r="S417" s="193"/>
      <c r="T417" s="191">
        <v>2200.0</v>
      </c>
      <c r="U417" s="191">
        <v>4800.0</v>
      </c>
      <c r="V417" s="191">
        <v>1900.0</v>
      </c>
      <c r="W417" s="191">
        <v>1900.0</v>
      </c>
      <c r="X417" s="193"/>
      <c r="Y417" s="193"/>
    </row>
    <row r="418">
      <c r="A418" s="191"/>
      <c r="B418" s="243" t="s">
        <v>412</v>
      </c>
      <c r="C418" s="244" t="s">
        <v>390</v>
      </c>
      <c r="D418" s="190" t="s">
        <v>4</v>
      </c>
      <c r="E418" s="190" t="s">
        <v>13</v>
      </c>
      <c r="F418" s="191"/>
      <c r="G418" s="193"/>
      <c r="H418" s="193"/>
      <c r="I418" s="193"/>
      <c r="J418" s="193"/>
      <c r="K418" s="191"/>
      <c r="L418" s="191"/>
      <c r="M418" s="191"/>
      <c r="N418" s="193"/>
      <c r="O418" s="193"/>
      <c r="P418" s="193"/>
      <c r="Q418" s="193"/>
      <c r="R418" s="193"/>
      <c r="S418" s="193"/>
      <c r="T418" s="191"/>
      <c r="U418" s="191"/>
      <c r="V418" s="191"/>
      <c r="W418" s="193"/>
      <c r="X418" s="193"/>
      <c r="Y418" s="193"/>
    </row>
    <row r="419">
      <c r="A419" s="191"/>
      <c r="B419" s="243" t="s">
        <v>412</v>
      </c>
      <c r="C419" s="244" t="s">
        <v>390</v>
      </c>
      <c r="D419" s="190" t="s">
        <v>4</v>
      </c>
      <c r="E419" s="190" t="s">
        <v>14</v>
      </c>
      <c r="F419" s="191"/>
      <c r="G419" s="193"/>
      <c r="H419" s="193"/>
      <c r="I419" s="193"/>
      <c r="J419" s="193"/>
      <c r="K419" s="191"/>
      <c r="L419" s="191"/>
      <c r="M419" s="191"/>
      <c r="N419" s="193"/>
      <c r="O419" s="193"/>
      <c r="P419" s="193"/>
      <c r="Q419" s="193"/>
      <c r="R419" s="193"/>
      <c r="S419" s="193"/>
      <c r="T419" s="191"/>
      <c r="U419" s="191"/>
      <c r="V419" s="191"/>
      <c r="W419" s="193"/>
      <c r="X419" s="193"/>
      <c r="Y419" s="193"/>
    </row>
    <row r="420">
      <c r="A420" s="191"/>
      <c r="B420" s="243" t="s">
        <v>412</v>
      </c>
      <c r="C420" s="244" t="s">
        <v>390</v>
      </c>
      <c r="D420" s="190" t="s">
        <v>4</v>
      </c>
      <c r="E420" s="190" t="s">
        <v>15</v>
      </c>
      <c r="F420" s="191"/>
      <c r="G420" s="193"/>
      <c r="H420" s="193"/>
      <c r="I420" s="193"/>
      <c r="J420" s="193"/>
      <c r="K420" s="191"/>
      <c r="L420" s="191"/>
      <c r="M420" s="191"/>
      <c r="N420" s="193"/>
      <c r="O420" s="193"/>
      <c r="P420" s="193"/>
      <c r="Q420" s="193"/>
      <c r="R420" s="193"/>
      <c r="S420" s="193"/>
      <c r="T420" s="191"/>
      <c r="U420" s="191"/>
      <c r="V420" s="191"/>
      <c r="W420" s="193"/>
      <c r="X420" s="193"/>
      <c r="Y420" s="193"/>
    </row>
    <row r="421">
      <c r="A421" s="191"/>
      <c r="B421" s="243" t="s">
        <v>412</v>
      </c>
      <c r="C421" s="244" t="s">
        <v>390</v>
      </c>
      <c r="D421" s="190" t="s">
        <v>4</v>
      </c>
      <c r="E421" s="190" t="s">
        <v>16</v>
      </c>
      <c r="F421" s="191"/>
      <c r="G421" s="193"/>
      <c r="H421" s="193"/>
      <c r="I421" s="193"/>
      <c r="J421" s="193"/>
      <c r="K421" s="191"/>
      <c r="L421" s="191"/>
      <c r="M421" s="191"/>
      <c r="N421" s="193"/>
      <c r="O421" s="193"/>
      <c r="P421" s="193"/>
      <c r="Q421" s="193"/>
      <c r="R421" s="193"/>
      <c r="S421" s="193"/>
      <c r="T421" s="191"/>
      <c r="U421" s="191"/>
      <c r="V421" s="191"/>
      <c r="W421" s="193"/>
      <c r="X421" s="193"/>
      <c r="Y421" s="193"/>
    </row>
    <row r="422">
      <c r="A422" s="191"/>
      <c r="B422" s="243" t="s">
        <v>412</v>
      </c>
      <c r="C422" s="244" t="s">
        <v>390</v>
      </c>
      <c r="D422" s="190" t="s">
        <v>4</v>
      </c>
      <c r="E422" s="190" t="s">
        <v>17</v>
      </c>
      <c r="F422" s="191"/>
      <c r="G422" s="193"/>
      <c r="H422" s="193"/>
      <c r="I422" s="193"/>
      <c r="J422" s="193"/>
      <c r="K422" s="191"/>
      <c r="L422" s="191"/>
      <c r="M422" s="191"/>
      <c r="N422" s="193"/>
      <c r="O422" s="193"/>
      <c r="P422" s="193"/>
      <c r="Q422" s="193"/>
      <c r="R422" s="193"/>
      <c r="S422" s="193"/>
      <c r="T422" s="191"/>
      <c r="U422" s="191"/>
      <c r="V422" s="191"/>
      <c r="W422" s="193"/>
      <c r="X422" s="193"/>
      <c r="Y422" s="193"/>
    </row>
    <row r="423">
      <c r="A423" s="191"/>
      <c r="B423" s="243" t="s">
        <v>412</v>
      </c>
      <c r="C423" s="244" t="s">
        <v>390</v>
      </c>
      <c r="D423" s="190" t="s">
        <v>4</v>
      </c>
      <c r="E423" s="190" t="s">
        <v>18</v>
      </c>
      <c r="F423" s="191"/>
      <c r="G423" s="193"/>
      <c r="H423" s="193"/>
      <c r="I423" s="193"/>
      <c r="J423" s="193"/>
      <c r="K423" s="191"/>
      <c r="L423" s="191"/>
      <c r="M423" s="191"/>
      <c r="N423" s="193"/>
      <c r="O423" s="193"/>
      <c r="P423" s="193"/>
      <c r="Q423" s="193"/>
      <c r="R423" s="193"/>
      <c r="S423" s="193"/>
      <c r="T423" s="191"/>
      <c r="U423" s="191"/>
      <c r="V423" s="191"/>
      <c r="W423" s="193"/>
      <c r="X423" s="193"/>
      <c r="Y423" s="193"/>
    </row>
    <row r="424">
      <c r="A424" s="191"/>
      <c r="B424" s="243" t="s">
        <v>412</v>
      </c>
      <c r="C424" s="244" t="s">
        <v>390</v>
      </c>
      <c r="D424" s="190" t="s">
        <v>4</v>
      </c>
      <c r="E424" s="190" t="s">
        <v>19</v>
      </c>
      <c r="F424" s="191"/>
      <c r="G424" s="193"/>
      <c r="H424" s="193"/>
      <c r="I424" s="193"/>
      <c r="J424" s="193"/>
      <c r="K424" s="191"/>
      <c r="L424" s="191"/>
      <c r="M424" s="191"/>
      <c r="N424" s="193"/>
      <c r="O424" s="193"/>
      <c r="P424" s="193"/>
      <c r="Q424" s="193"/>
      <c r="R424" s="193"/>
      <c r="S424" s="193"/>
      <c r="T424" s="191"/>
      <c r="U424" s="191"/>
      <c r="V424" s="191"/>
      <c r="W424" s="193"/>
      <c r="X424" s="193"/>
      <c r="Y424" s="193"/>
    </row>
    <row r="425">
      <c r="A425" s="191"/>
      <c r="B425" s="243" t="s">
        <v>412</v>
      </c>
      <c r="C425" s="244" t="s">
        <v>390</v>
      </c>
      <c r="D425" s="190" t="s">
        <v>4</v>
      </c>
      <c r="E425" s="190" t="s">
        <v>20</v>
      </c>
      <c r="F425" s="191"/>
      <c r="G425" s="193"/>
      <c r="H425" s="193"/>
      <c r="I425" s="193"/>
      <c r="J425" s="193"/>
      <c r="K425" s="191"/>
      <c r="L425" s="191"/>
      <c r="M425" s="191"/>
      <c r="N425" s="193"/>
      <c r="O425" s="193"/>
      <c r="P425" s="193"/>
      <c r="Q425" s="193"/>
      <c r="R425" s="193"/>
      <c r="S425" s="193"/>
      <c r="T425" s="191"/>
      <c r="U425" s="191"/>
      <c r="V425" s="191"/>
      <c r="W425" s="193"/>
      <c r="X425" s="193"/>
      <c r="Y425" s="193"/>
    </row>
    <row r="426">
      <c r="A426" s="191"/>
      <c r="B426" s="243" t="s">
        <v>412</v>
      </c>
      <c r="C426" s="244" t="s">
        <v>390</v>
      </c>
      <c r="D426" s="190" t="s">
        <v>7</v>
      </c>
      <c r="E426" s="190" t="s">
        <v>21</v>
      </c>
      <c r="F426" s="191"/>
      <c r="G426" s="193"/>
      <c r="H426" s="193"/>
      <c r="I426" s="193"/>
      <c r="J426" s="193"/>
      <c r="K426" s="191"/>
      <c r="L426" s="191"/>
      <c r="M426" s="191"/>
      <c r="N426" s="193"/>
      <c r="O426" s="193"/>
      <c r="P426" s="193"/>
      <c r="Q426" s="193"/>
      <c r="R426" s="193"/>
      <c r="S426" s="193"/>
      <c r="T426" s="191"/>
      <c r="U426" s="191"/>
      <c r="V426" s="191"/>
      <c r="W426" s="193"/>
      <c r="X426" s="193"/>
      <c r="Y426" s="193"/>
    </row>
    <row r="427">
      <c r="A427" s="191"/>
      <c r="B427" s="243" t="s">
        <v>412</v>
      </c>
      <c r="C427" s="244" t="s">
        <v>390</v>
      </c>
      <c r="D427" s="190" t="s">
        <v>7</v>
      </c>
      <c r="E427" s="190" t="s">
        <v>13</v>
      </c>
      <c r="F427" s="191"/>
      <c r="G427" s="193"/>
      <c r="H427" s="193"/>
      <c r="I427" s="193"/>
      <c r="J427" s="193"/>
      <c r="K427" s="191"/>
      <c r="L427" s="191"/>
      <c r="M427" s="191"/>
      <c r="N427" s="193"/>
      <c r="O427" s="193"/>
      <c r="P427" s="193"/>
      <c r="Q427" s="193"/>
      <c r="R427" s="193"/>
      <c r="S427" s="193"/>
      <c r="T427" s="191"/>
      <c r="U427" s="191"/>
      <c r="V427" s="191"/>
      <c r="W427" s="193"/>
      <c r="X427" s="193"/>
      <c r="Y427" s="193"/>
    </row>
    <row r="428">
      <c r="A428" s="191"/>
      <c r="B428" s="243" t="s">
        <v>412</v>
      </c>
      <c r="C428" s="244" t="s">
        <v>390</v>
      </c>
      <c r="D428" s="190" t="s">
        <v>7</v>
      </c>
      <c r="E428" s="190" t="s">
        <v>14</v>
      </c>
      <c r="F428" s="191"/>
      <c r="G428" s="193"/>
      <c r="H428" s="193"/>
      <c r="I428" s="193"/>
      <c r="J428" s="193"/>
      <c r="K428" s="191"/>
      <c r="L428" s="191"/>
      <c r="M428" s="191"/>
      <c r="N428" s="193"/>
      <c r="O428" s="193"/>
      <c r="P428" s="193"/>
      <c r="Q428" s="193"/>
      <c r="R428" s="193"/>
      <c r="S428" s="193"/>
      <c r="T428" s="191"/>
      <c r="U428" s="191"/>
      <c r="V428" s="191"/>
      <c r="W428" s="193"/>
      <c r="X428" s="193"/>
      <c r="Y428" s="193"/>
    </row>
    <row r="429">
      <c r="A429" s="191"/>
      <c r="B429" s="243" t="s">
        <v>412</v>
      </c>
      <c r="C429" s="244" t="s">
        <v>390</v>
      </c>
      <c r="D429" s="190" t="s">
        <v>7</v>
      </c>
      <c r="E429" s="190" t="s">
        <v>15</v>
      </c>
      <c r="F429" s="191">
        <v>2200.0</v>
      </c>
      <c r="G429" s="193"/>
      <c r="H429" s="193"/>
      <c r="I429" s="193"/>
      <c r="J429" s="193"/>
      <c r="K429" s="191"/>
      <c r="L429" s="191"/>
      <c r="M429" s="191"/>
      <c r="N429" s="193"/>
      <c r="O429" s="193"/>
      <c r="P429" s="193"/>
      <c r="Q429" s="193"/>
      <c r="R429" s="193"/>
      <c r="S429" s="193"/>
      <c r="T429" s="191"/>
      <c r="U429" s="191"/>
      <c r="V429" s="191"/>
      <c r="W429" s="193"/>
      <c r="X429" s="193"/>
      <c r="Y429" s="193"/>
    </row>
    <row r="430">
      <c r="A430" s="191"/>
      <c r="B430" s="243" t="s">
        <v>412</v>
      </c>
      <c r="C430" s="244" t="s">
        <v>390</v>
      </c>
      <c r="D430" s="190" t="s">
        <v>7</v>
      </c>
      <c r="E430" s="190" t="s">
        <v>16</v>
      </c>
      <c r="F430" s="191">
        <v>4800.0</v>
      </c>
      <c r="G430" s="193"/>
      <c r="H430" s="193"/>
      <c r="I430" s="193"/>
      <c r="J430" s="193"/>
      <c r="K430" s="191"/>
      <c r="L430" s="191"/>
      <c r="M430" s="191"/>
      <c r="N430" s="193"/>
      <c r="O430" s="193"/>
      <c r="P430" s="193"/>
      <c r="Q430" s="193"/>
      <c r="R430" s="193"/>
      <c r="S430" s="193"/>
      <c r="T430" s="191"/>
      <c r="U430" s="191"/>
      <c r="V430" s="191"/>
      <c r="W430" s="193"/>
      <c r="X430" s="193"/>
      <c r="Y430" s="193"/>
    </row>
    <row r="431">
      <c r="A431" s="191"/>
      <c r="B431" s="243" t="s">
        <v>412</v>
      </c>
      <c r="C431" s="244" t="s">
        <v>390</v>
      </c>
      <c r="D431" s="190" t="s">
        <v>7</v>
      </c>
      <c r="E431" s="190" t="s">
        <v>17</v>
      </c>
      <c r="F431" s="191">
        <v>1900.0</v>
      </c>
      <c r="G431" s="193"/>
      <c r="H431" s="193"/>
      <c r="I431" s="193"/>
      <c r="J431" s="193"/>
      <c r="K431" s="191"/>
      <c r="L431" s="191"/>
      <c r="M431" s="191"/>
      <c r="N431" s="193"/>
      <c r="O431" s="193"/>
      <c r="P431" s="193"/>
      <c r="Q431" s="193"/>
      <c r="R431" s="193"/>
      <c r="S431" s="193"/>
      <c r="T431" s="191"/>
      <c r="U431" s="191"/>
      <c r="V431" s="191"/>
      <c r="W431" s="193"/>
      <c r="X431" s="193"/>
      <c r="Y431" s="193"/>
    </row>
    <row r="432">
      <c r="A432" s="191"/>
      <c r="B432" s="243" t="s">
        <v>412</v>
      </c>
      <c r="C432" s="244" t="s">
        <v>390</v>
      </c>
      <c r="D432" s="190" t="s">
        <v>7</v>
      </c>
      <c r="E432" s="190" t="s">
        <v>18</v>
      </c>
      <c r="F432" s="191">
        <v>1900.0</v>
      </c>
      <c r="G432" s="193"/>
      <c r="H432" s="193"/>
      <c r="I432" s="193"/>
      <c r="J432" s="193"/>
      <c r="K432" s="191"/>
      <c r="L432" s="191"/>
      <c r="M432" s="191"/>
      <c r="N432" s="193"/>
      <c r="O432" s="193"/>
      <c r="P432" s="193"/>
      <c r="Q432" s="193"/>
      <c r="R432" s="193"/>
      <c r="S432" s="193"/>
      <c r="T432" s="191"/>
      <c r="U432" s="191"/>
      <c r="V432" s="191"/>
      <c r="W432" s="193"/>
      <c r="X432" s="193"/>
      <c r="Y432" s="193"/>
    </row>
    <row r="433">
      <c r="A433" s="191"/>
      <c r="B433" s="243" t="s">
        <v>412</v>
      </c>
      <c r="C433" s="244" t="s">
        <v>390</v>
      </c>
      <c r="D433" s="190" t="s">
        <v>7</v>
      </c>
      <c r="E433" s="190" t="s">
        <v>19</v>
      </c>
      <c r="F433" s="191"/>
      <c r="G433" s="193"/>
      <c r="H433" s="193"/>
      <c r="I433" s="193"/>
      <c r="J433" s="193"/>
      <c r="K433" s="191"/>
      <c r="L433" s="191"/>
      <c r="M433" s="191"/>
      <c r="N433" s="193"/>
      <c r="O433" s="193"/>
      <c r="P433" s="193"/>
      <c r="Q433" s="193"/>
      <c r="R433" s="193"/>
      <c r="S433" s="193"/>
      <c r="T433" s="191"/>
      <c r="U433" s="191"/>
      <c r="V433" s="191"/>
      <c r="W433" s="193"/>
      <c r="X433" s="193"/>
      <c r="Y433" s="193"/>
    </row>
    <row r="434">
      <c r="A434" s="191"/>
      <c r="B434" s="243" t="s">
        <v>412</v>
      </c>
      <c r="C434" s="244" t="s">
        <v>390</v>
      </c>
      <c r="D434" s="190" t="s">
        <v>7</v>
      </c>
      <c r="E434" s="190" t="s">
        <v>20</v>
      </c>
      <c r="F434" s="191"/>
      <c r="G434" s="193"/>
      <c r="H434" s="193"/>
      <c r="I434" s="193"/>
      <c r="J434" s="193"/>
      <c r="K434" s="191"/>
      <c r="L434" s="191"/>
      <c r="M434" s="191"/>
      <c r="N434" s="193"/>
      <c r="O434" s="193"/>
      <c r="P434" s="193"/>
      <c r="Q434" s="193"/>
      <c r="R434" s="193"/>
      <c r="S434" s="193"/>
      <c r="T434" s="191"/>
      <c r="U434" s="191"/>
      <c r="V434" s="191"/>
      <c r="W434" s="193"/>
      <c r="X434" s="193"/>
      <c r="Y434" s="193"/>
    </row>
    <row r="435">
      <c r="A435" s="264">
        <v>204.0</v>
      </c>
      <c r="B435" s="243" t="s">
        <v>413</v>
      </c>
      <c r="C435" s="244" t="s">
        <v>390</v>
      </c>
      <c r="D435" s="243" t="s">
        <v>4</v>
      </c>
      <c r="E435" s="190" t="s">
        <v>21</v>
      </c>
      <c r="F435" s="192"/>
      <c r="G435" s="193"/>
      <c r="H435" s="193"/>
      <c r="I435" s="193"/>
      <c r="J435" s="193"/>
      <c r="K435" s="191">
        <v>134.0</v>
      </c>
      <c r="L435" s="191">
        <v>97.0</v>
      </c>
      <c r="M435" s="191">
        <v>140.0</v>
      </c>
      <c r="N435" s="193"/>
      <c r="O435" s="193"/>
      <c r="P435" s="193"/>
      <c r="Q435" s="193"/>
      <c r="R435" s="193"/>
      <c r="S435" s="193"/>
      <c r="T435" s="191">
        <v>3500.0</v>
      </c>
      <c r="U435" s="191">
        <v>1800.0</v>
      </c>
      <c r="V435" s="191">
        <v>2000.0</v>
      </c>
      <c r="W435" s="193"/>
      <c r="X435" s="193"/>
      <c r="Y435" s="193"/>
    </row>
    <row r="436">
      <c r="A436" s="191"/>
      <c r="B436" s="243" t="s">
        <v>413</v>
      </c>
      <c r="C436" s="244" t="s">
        <v>390</v>
      </c>
      <c r="D436" s="190" t="s">
        <v>4</v>
      </c>
      <c r="E436" s="190" t="s">
        <v>13</v>
      </c>
      <c r="F436" s="191"/>
      <c r="G436" s="193"/>
      <c r="H436" s="193"/>
      <c r="I436" s="193"/>
      <c r="J436" s="191"/>
      <c r="K436" s="191"/>
      <c r="L436" s="191"/>
      <c r="M436" s="191"/>
      <c r="N436" s="193"/>
      <c r="O436" s="193"/>
      <c r="P436" s="193"/>
      <c r="Q436" s="193"/>
      <c r="R436" s="193"/>
      <c r="S436" s="191"/>
      <c r="T436" s="191"/>
      <c r="U436" s="191"/>
      <c r="V436" s="191"/>
      <c r="W436" s="191"/>
      <c r="X436" s="193"/>
      <c r="Y436" s="193"/>
    </row>
    <row r="437">
      <c r="A437" s="191"/>
      <c r="B437" s="243" t="s">
        <v>413</v>
      </c>
      <c r="C437" s="244" t="s">
        <v>390</v>
      </c>
      <c r="D437" s="190" t="s">
        <v>4</v>
      </c>
      <c r="E437" s="190" t="s">
        <v>14</v>
      </c>
      <c r="F437" s="191"/>
      <c r="G437" s="193"/>
      <c r="H437" s="193"/>
      <c r="I437" s="193"/>
      <c r="J437" s="191"/>
      <c r="K437" s="191"/>
      <c r="L437" s="191"/>
      <c r="M437" s="191"/>
      <c r="N437" s="193"/>
      <c r="O437" s="193"/>
      <c r="P437" s="193"/>
      <c r="Q437" s="193"/>
      <c r="R437" s="193"/>
      <c r="S437" s="191"/>
      <c r="T437" s="191"/>
      <c r="U437" s="191"/>
      <c r="V437" s="191"/>
      <c r="W437" s="191"/>
      <c r="X437" s="193"/>
      <c r="Y437" s="193"/>
    </row>
    <row r="438">
      <c r="A438" s="191"/>
      <c r="B438" s="243" t="s">
        <v>413</v>
      </c>
      <c r="C438" s="244" t="s">
        <v>390</v>
      </c>
      <c r="D438" s="190" t="s">
        <v>4</v>
      </c>
      <c r="E438" s="190" t="s">
        <v>15</v>
      </c>
      <c r="F438" s="191">
        <v>134.0</v>
      </c>
      <c r="G438" s="193"/>
      <c r="H438" s="193"/>
      <c r="I438" s="193"/>
      <c r="J438" s="191"/>
      <c r="K438" s="191"/>
      <c r="L438" s="191"/>
      <c r="M438" s="191"/>
      <c r="N438" s="193"/>
      <c r="O438" s="193"/>
      <c r="P438" s="193"/>
      <c r="Q438" s="193"/>
      <c r="R438" s="193"/>
      <c r="S438" s="191"/>
      <c r="T438" s="191"/>
      <c r="U438" s="191"/>
      <c r="V438" s="191"/>
      <c r="W438" s="191"/>
      <c r="X438" s="193"/>
      <c r="Y438" s="193"/>
    </row>
    <row r="439">
      <c r="A439" s="191"/>
      <c r="B439" s="243" t="s">
        <v>413</v>
      </c>
      <c r="C439" s="244" t="s">
        <v>390</v>
      </c>
      <c r="D439" s="190" t="s">
        <v>4</v>
      </c>
      <c r="E439" s="190" t="s">
        <v>16</v>
      </c>
      <c r="F439" s="191">
        <v>97.0</v>
      </c>
      <c r="G439" s="193"/>
      <c r="H439" s="193"/>
      <c r="I439" s="193"/>
      <c r="J439" s="191"/>
      <c r="K439" s="191"/>
      <c r="L439" s="191"/>
      <c r="M439" s="191"/>
      <c r="N439" s="193"/>
      <c r="O439" s="193"/>
      <c r="P439" s="193"/>
      <c r="Q439" s="193"/>
      <c r="R439" s="193"/>
      <c r="S439" s="191"/>
      <c r="T439" s="191"/>
      <c r="U439" s="191"/>
      <c r="V439" s="191"/>
      <c r="W439" s="191"/>
      <c r="X439" s="193"/>
      <c r="Y439" s="193"/>
    </row>
    <row r="440">
      <c r="A440" s="191"/>
      <c r="B440" s="243" t="s">
        <v>413</v>
      </c>
      <c r="C440" s="244" t="s">
        <v>390</v>
      </c>
      <c r="D440" s="190" t="s">
        <v>4</v>
      </c>
      <c r="E440" s="190" t="s">
        <v>17</v>
      </c>
      <c r="F440" s="191">
        <v>140.0</v>
      </c>
      <c r="G440" s="193"/>
      <c r="H440" s="193"/>
      <c r="I440" s="193"/>
      <c r="J440" s="191"/>
      <c r="K440" s="191"/>
      <c r="L440" s="191"/>
      <c r="M440" s="191"/>
      <c r="N440" s="193"/>
      <c r="O440" s="193"/>
      <c r="P440" s="193"/>
      <c r="Q440" s="193"/>
      <c r="R440" s="193"/>
      <c r="S440" s="191"/>
      <c r="T440" s="191"/>
      <c r="U440" s="191"/>
      <c r="V440" s="191"/>
      <c r="W440" s="191"/>
      <c r="X440" s="193"/>
      <c r="Y440" s="193"/>
    </row>
    <row r="441">
      <c r="A441" s="191"/>
      <c r="B441" s="243" t="s">
        <v>413</v>
      </c>
      <c r="C441" s="244" t="s">
        <v>390</v>
      </c>
      <c r="D441" s="190" t="s">
        <v>4</v>
      </c>
      <c r="E441" s="190" t="s">
        <v>18</v>
      </c>
      <c r="F441" s="191"/>
      <c r="G441" s="193"/>
      <c r="H441" s="193"/>
      <c r="I441" s="193"/>
      <c r="J441" s="191"/>
      <c r="K441" s="191"/>
      <c r="L441" s="191"/>
      <c r="M441" s="191"/>
      <c r="N441" s="193"/>
      <c r="O441" s="193"/>
      <c r="P441" s="193"/>
      <c r="Q441" s="193"/>
      <c r="R441" s="193"/>
      <c r="S441" s="191"/>
      <c r="T441" s="191"/>
      <c r="U441" s="191"/>
      <c r="V441" s="191"/>
      <c r="W441" s="191"/>
      <c r="X441" s="193"/>
      <c r="Y441" s="193"/>
    </row>
    <row r="442">
      <c r="A442" s="191"/>
      <c r="B442" s="243" t="s">
        <v>413</v>
      </c>
      <c r="C442" s="244" t="s">
        <v>390</v>
      </c>
      <c r="D442" s="190" t="s">
        <v>4</v>
      </c>
      <c r="E442" s="190" t="s">
        <v>19</v>
      </c>
      <c r="F442" s="191"/>
      <c r="G442" s="193"/>
      <c r="H442" s="193"/>
      <c r="I442" s="193"/>
      <c r="J442" s="191"/>
      <c r="K442" s="191"/>
      <c r="L442" s="191"/>
      <c r="M442" s="191"/>
      <c r="N442" s="193"/>
      <c r="O442" s="193"/>
      <c r="P442" s="193"/>
      <c r="Q442" s="193"/>
      <c r="R442" s="193"/>
      <c r="S442" s="191"/>
      <c r="T442" s="191"/>
      <c r="U442" s="191"/>
      <c r="V442" s="191"/>
      <c r="W442" s="191"/>
      <c r="X442" s="193"/>
      <c r="Y442" s="193"/>
    </row>
    <row r="443">
      <c r="A443" s="191"/>
      <c r="B443" s="243" t="s">
        <v>413</v>
      </c>
      <c r="C443" s="244" t="s">
        <v>390</v>
      </c>
      <c r="D443" s="190" t="s">
        <v>4</v>
      </c>
      <c r="E443" s="190" t="s">
        <v>20</v>
      </c>
      <c r="F443" s="191"/>
      <c r="G443" s="193"/>
      <c r="H443" s="193"/>
      <c r="I443" s="193"/>
      <c r="J443" s="191"/>
      <c r="K443" s="191"/>
      <c r="L443" s="191"/>
      <c r="M443" s="191"/>
      <c r="N443" s="193"/>
      <c r="O443" s="193"/>
      <c r="P443" s="193"/>
      <c r="Q443" s="193"/>
      <c r="R443" s="193"/>
      <c r="S443" s="191"/>
      <c r="T443" s="191"/>
      <c r="U443" s="191"/>
      <c r="V443" s="191"/>
      <c r="W443" s="191"/>
      <c r="X443" s="193"/>
      <c r="Y443" s="193"/>
    </row>
    <row r="444">
      <c r="A444" s="191"/>
      <c r="B444" s="243" t="s">
        <v>413</v>
      </c>
      <c r="C444" s="244" t="s">
        <v>390</v>
      </c>
      <c r="D444" s="190" t="s">
        <v>7</v>
      </c>
      <c r="E444" s="190" t="s">
        <v>21</v>
      </c>
      <c r="F444" s="191"/>
      <c r="G444" s="193"/>
      <c r="H444" s="193"/>
      <c r="I444" s="193"/>
      <c r="J444" s="191"/>
      <c r="K444" s="191"/>
      <c r="L444" s="191"/>
      <c r="M444" s="191"/>
      <c r="N444" s="193"/>
      <c r="O444" s="193"/>
      <c r="P444" s="193"/>
      <c r="Q444" s="193"/>
      <c r="R444" s="193"/>
      <c r="S444" s="191"/>
      <c r="T444" s="191"/>
      <c r="U444" s="191"/>
      <c r="V444" s="191"/>
      <c r="W444" s="191"/>
      <c r="X444" s="193"/>
      <c r="Y444" s="193"/>
    </row>
    <row r="445">
      <c r="A445" s="191"/>
      <c r="B445" s="243" t="s">
        <v>413</v>
      </c>
      <c r="C445" s="244" t="s">
        <v>390</v>
      </c>
      <c r="D445" s="190" t="s">
        <v>7</v>
      </c>
      <c r="E445" s="190" t="s">
        <v>13</v>
      </c>
      <c r="F445" s="191"/>
      <c r="G445" s="193"/>
      <c r="H445" s="193"/>
      <c r="I445" s="193"/>
      <c r="J445" s="191"/>
      <c r="K445" s="191"/>
      <c r="L445" s="191"/>
      <c r="M445" s="191"/>
      <c r="N445" s="193"/>
      <c r="O445" s="193"/>
      <c r="P445" s="193"/>
      <c r="Q445" s="193"/>
      <c r="R445" s="193"/>
      <c r="S445" s="191"/>
      <c r="T445" s="191"/>
      <c r="U445" s="191"/>
      <c r="V445" s="191"/>
      <c r="W445" s="191"/>
      <c r="X445" s="193"/>
      <c r="Y445" s="193"/>
    </row>
    <row r="446">
      <c r="A446" s="191"/>
      <c r="B446" s="243" t="s">
        <v>413</v>
      </c>
      <c r="C446" s="244" t="s">
        <v>390</v>
      </c>
      <c r="D446" s="190" t="s">
        <v>7</v>
      </c>
      <c r="E446" s="190" t="s">
        <v>14</v>
      </c>
      <c r="F446" s="191"/>
      <c r="G446" s="193"/>
      <c r="H446" s="193"/>
      <c r="I446" s="193"/>
      <c r="J446" s="191"/>
      <c r="K446" s="191"/>
      <c r="L446" s="191"/>
      <c r="M446" s="191"/>
      <c r="N446" s="193"/>
      <c r="O446" s="193"/>
      <c r="P446" s="193"/>
      <c r="Q446" s="193"/>
      <c r="R446" s="193"/>
      <c r="S446" s="191"/>
      <c r="T446" s="191"/>
      <c r="U446" s="191"/>
      <c r="V446" s="191"/>
      <c r="W446" s="191"/>
      <c r="X446" s="193"/>
      <c r="Y446" s="193"/>
    </row>
    <row r="447">
      <c r="A447" s="191"/>
      <c r="B447" s="243" t="s">
        <v>413</v>
      </c>
      <c r="C447" s="244" t="s">
        <v>390</v>
      </c>
      <c r="D447" s="190" t="s">
        <v>7</v>
      </c>
      <c r="E447" s="190" t="s">
        <v>15</v>
      </c>
      <c r="F447" s="191">
        <v>3500.0</v>
      </c>
      <c r="G447" s="193"/>
      <c r="H447" s="193"/>
      <c r="I447" s="193"/>
      <c r="J447" s="191"/>
      <c r="K447" s="191"/>
      <c r="L447" s="191"/>
      <c r="M447" s="191"/>
      <c r="N447" s="193"/>
      <c r="O447" s="193"/>
      <c r="P447" s="193"/>
      <c r="Q447" s="193"/>
      <c r="R447" s="193"/>
      <c r="S447" s="191"/>
      <c r="T447" s="191"/>
      <c r="U447" s="191"/>
      <c r="V447" s="191"/>
      <c r="W447" s="191"/>
      <c r="X447" s="193"/>
      <c r="Y447" s="193"/>
    </row>
    <row r="448">
      <c r="A448" s="191"/>
      <c r="B448" s="243" t="s">
        <v>413</v>
      </c>
      <c r="C448" s="244" t="s">
        <v>390</v>
      </c>
      <c r="D448" s="190" t="s">
        <v>7</v>
      </c>
      <c r="E448" s="190" t="s">
        <v>16</v>
      </c>
      <c r="F448" s="191">
        <v>1800.0</v>
      </c>
      <c r="G448" s="193"/>
      <c r="H448" s="193"/>
      <c r="I448" s="193"/>
      <c r="J448" s="191"/>
      <c r="K448" s="191"/>
      <c r="L448" s="191"/>
      <c r="M448" s="191"/>
      <c r="N448" s="193"/>
      <c r="O448" s="193"/>
      <c r="P448" s="193"/>
      <c r="Q448" s="193"/>
      <c r="R448" s="193"/>
      <c r="S448" s="191"/>
      <c r="T448" s="191"/>
      <c r="U448" s="191"/>
      <c r="V448" s="191"/>
      <c r="W448" s="191"/>
      <c r="X448" s="193"/>
      <c r="Y448" s="193"/>
    </row>
    <row r="449">
      <c r="A449" s="191"/>
      <c r="B449" s="243" t="s">
        <v>413</v>
      </c>
      <c r="C449" s="244" t="s">
        <v>390</v>
      </c>
      <c r="D449" s="190" t="s">
        <v>7</v>
      </c>
      <c r="E449" s="190" t="s">
        <v>17</v>
      </c>
      <c r="F449" s="191">
        <v>2000.0</v>
      </c>
      <c r="G449" s="193"/>
      <c r="H449" s="193"/>
      <c r="I449" s="193"/>
      <c r="J449" s="191"/>
      <c r="K449" s="191"/>
      <c r="L449" s="191"/>
      <c r="M449" s="191"/>
      <c r="N449" s="193"/>
      <c r="O449" s="193"/>
      <c r="P449" s="193"/>
      <c r="Q449" s="193"/>
      <c r="R449" s="193"/>
      <c r="S449" s="191"/>
      <c r="T449" s="191"/>
      <c r="U449" s="191"/>
      <c r="V449" s="191"/>
      <c r="W449" s="191"/>
      <c r="X449" s="193"/>
      <c r="Y449" s="193"/>
    </row>
    <row r="450">
      <c r="A450" s="191"/>
      <c r="B450" s="243" t="s">
        <v>413</v>
      </c>
      <c r="C450" s="244" t="s">
        <v>390</v>
      </c>
      <c r="D450" s="190" t="s">
        <v>7</v>
      </c>
      <c r="E450" s="190" t="s">
        <v>18</v>
      </c>
      <c r="F450" s="191"/>
      <c r="G450" s="193"/>
      <c r="H450" s="193"/>
      <c r="I450" s="193"/>
      <c r="J450" s="191"/>
      <c r="K450" s="191"/>
      <c r="L450" s="191"/>
      <c r="M450" s="191"/>
      <c r="N450" s="193"/>
      <c r="O450" s="193"/>
      <c r="P450" s="193"/>
      <c r="Q450" s="193"/>
      <c r="R450" s="193"/>
      <c r="S450" s="191"/>
      <c r="T450" s="191"/>
      <c r="U450" s="191"/>
      <c r="V450" s="191"/>
      <c r="W450" s="191"/>
      <c r="X450" s="193"/>
      <c r="Y450" s="193"/>
    </row>
    <row r="451">
      <c r="A451" s="191"/>
      <c r="B451" s="243" t="s">
        <v>413</v>
      </c>
      <c r="C451" s="244" t="s">
        <v>390</v>
      </c>
      <c r="D451" s="190" t="s">
        <v>7</v>
      </c>
      <c r="E451" s="190" t="s">
        <v>19</v>
      </c>
      <c r="F451" s="191"/>
      <c r="G451" s="193"/>
      <c r="H451" s="193"/>
      <c r="I451" s="193"/>
      <c r="J451" s="191"/>
      <c r="K451" s="191"/>
      <c r="L451" s="191"/>
      <c r="M451" s="191"/>
      <c r="N451" s="193"/>
      <c r="O451" s="193"/>
      <c r="P451" s="193"/>
      <c r="Q451" s="193"/>
      <c r="R451" s="193"/>
      <c r="S451" s="191"/>
      <c r="T451" s="191"/>
      <c r="U451" s="191"/>
      <c r="V451" s="191"/>
      <c r="W451" s="191"/>
      <c r="X451" s="193"/>
      <c r="Y451" s="193"/>
    </row>
    <row r="452">
      <c r="A452" s="191"/>
      <c r="B452" s="243" t="s">
        <v>413</v>
      </c>
      <c r="C452" s="244" t="s">
        <v>390</v>
      </c>
      <c r="D452" s="190" t="s">
        <v>7</v>
      </c>
      <c r="E452" s="190" t="s">
        <v>20</v>
      </c>
      <c r="F452" s="191"/>
      <c r="G452" s="193"/>
      <c r="H452" s="193"/>
      <c r="I452" s="193"/>
      <c r="J452" s="191"/>
      <c r="K452" s="191"/>
      <c r="L452" s="191"/>
      <c r="M452" s="191"/>
      <c r="N452" s="193"/>
      <c r="O452" s="193"/>
      <c r="P452" s="193"/>
      <c r="Q452" s="193"/>
      <c r="R452" s="193"/>
      <c r="S452" s="191"/>
      <c r="T452" s="191"/>
      <c r="U452" s="191"/>
      <c r="V452" s="191"/>
      <c r="W452" s="191"/>
      <c r="X452" s="193"/>
      <c r="Y452" s="193"/>
    </row>
    <row r="453">
      <c r="A453" s="264">
        <v>205.0</v>
      </c>
      <c r="B453" s="243" t="s">
        <v>414</v>
      </c>
      <c r="C453" s="244" t="s">
        <v>390</v>
      </c>
      <c r="D453" s="243" t="s">
        <v>4</v>
      </c>
      <c r="E453" s="190" t="s">
        <v>21</v>
      </c>
      <c r="F453" s="192"/>
      <c r="G453" s="193"/>
      <c r="H453" s="193"/>
      <c r="I453" s="193"/>
      <c r="J453" s="191">
        <v>176.0</v>
      </c>
      <c r="K453" s="191">
        <v>25.0</v>
      </c>
      <c r="L453" s="191">
        <v>311.0</v>
      </c>
      <c r="M453" s="191">
        <v>200.0</v>
      </c>
      <c r="N453" s="193"/>
      <c r="O453" s="193"/>
      <c r="P453" s="193"/>
      <c r="Q453" s="193"/>
      <c r="R453" s="193"/>
      <c r="S453" s="191">
        <v>750.0</v>
      </c>
      <c r="T453" s="191">
        <v>1360.0</v>
      </c>
      <c r="U453" s="191">
        <v>1600.0</v>
      </c>
      <c r="V453" s="191">
        <v>1800.0</v>
      </c>
      <c r="W453" s="191">
        <v>0.0</v>
      </c>
      <c r="X453" s="193"/>
      <c r="Y453" s="193"/>
    </row>
    <row r="454">
      <c r="A454" s="191"/>
      <c r="B454" s="243" t="s">
        <v>414</v>
      </c>
      <c r="C454" s="244" t="s">
        <v>390</v>
      </c>
      <c r="D454" s="190" t="s">
        <v>4</v>
      </c>
      <c r="E454" s="190" t="s">
        <v>13</v>
      </c>
      <c r="F454" s="191"/>
      <c r="G454" s="193"/>
      <c r="H454" s="191"/>
      <c r="I454" s="193"/>
      <c r="J454" s="193"/>
      <c r="K454" s="193"/>
      <c r="L454" s="193"/>
      <c r="M454" s="193"/>
      <c r="N454" s="193"/>
      <c r="O454" s="193"/>
      <c r="P454" s="193"/>
      <c r="Q454" s="193"/>
      <c r="R454" s="193"/>
      <c r="S454" s="191"/>
      <c r="T454" s="191"/>
      <c r="U454" s="191"/>
      <c r="V454" s="191"/>
      <c r="W454" s="191"/>
      <c r="X454" s="193"/>
      <c r="Y454" s="193"/>
    </row>
    <row r="455">
      <c r="A455" s="191"/>
      <c r="B455" s="243" t="s">
        <v>414</v>
      </c>
      <c r="C455" s="244" t="s">
        <v>390</v>
      </c>
      <c r="D455" s="190" t="s">
        <v>4</v>
      </c>
      <c r="E455" s="190" t="s">
        <v>14</v>
      </c>
      <c r="F455" s="191">
        <v>176.0</v>
      </c>
      <c r="G455" s="193"/>
      <c r="H455" s="191"/>
      <c r="I455" s="193"/>
      <c r="J455" s="193"/>
      <c r="K455" s="193"/>
      <c r="L455" s="193"/>
      <c r="M455" s="193"/>
      <c r="N455" s="193"/>
      <c r="O455" s="193"/>
      <c r="P455" s="193"/>
      <c r="Q455" s="193"/>
      <c r="R455" s="193"/>
      <c r="S455" s="191"/>
      <c r="T455" s="191"/>
      <c r="U455" s="191"/>
      <c r="V455" s="191"/>
      <c r="W455" s="191"/>
      <c r="X455" s="193"/>
      <c r="Y455" s="193"/>
    </row>
    <row r="456">
      <c r="A456" s="191"/>
      <c r="B456" s="243" t="s">
        <v>414</v>
      </c>
      <c r="C456" s="244" t="s">
        <v>390</v>
      </c>
      <c r="D456" s="190" t="s">
        <v>4</v>
      </c>
      <c r="E456" s="190" t="s">
        <v>15</v>
      </c>
      <c r="F456" s="191">
        <v>25.0</v>
      </c>
      <c r="G456" s="193"/>
      <c r="H456" s="191"/>
      <c r="I456" s="193"/>
      <c r="J456" s="193"/>
      <c r="K456" s="193"/>
      <c r="L456" s="193"/>
      <c r="M456" s="193"/>
      <c r="N456" s="193"/>
      <c r="O456" s="193"/>
      <c r="P456" s="193"/>
      <c r="Q456" s="193"/>
      <c r="R456" s="193"/>
      <c r="S456" s="191"/>
      <c r="T456" s="191"/>
      <c r="U456" s="191"/>
      <c r="V456" s="191"/>
      <c r="W456" s="191"/>
      <c r="X456" s="193"/>
      <c r="Y456" s="193"/>
    </row>
    <row r="457">
      <c r="A457" s="191"/>
      <c r="B457" s="243" t="s">
        <v>414</v>
      </c>
      <c r="C457" s="244" t="s">
        <v>390</v>
      </c>
      <c r="D457" s="190" t="s">
        <v>4</v>
      </c>
      <c r="E457" s="190" t="s">
        <v>16</v>
      </c>
      <c r="F457" s="191">
        <v>311.0</v>
      </c>
      <c r="G457" s="193"/>
      <c r="H457" s="191"/>
      <c r="I457" s="193"/>
      <c r="J457" s="193"/>
      <c r="K457" s="193"/>
      <c r="L457" s="193"/>
      <c r="M457" s="193"/>
      <c r="N457" s="193"/>
      <c r="O457" s="193"/>
      <c r="P457" s="193"/>
      <c r="Q457" s="193"/>
      <c r="R457" s="193"/>
      <c r="S457" s="191"/>
      <c r="T457" s="191"/>
      <c r="U457" s="191"/>
      <c r="V457" s="191"/>
      <c r="W457" s="191"/>
      <c r="X457" s="193"/>
      <c r="Y457" s="193"/>
    </row>
    <row r="458">
      <c r="A458" s="191"/>
      <c r="B458" s="243" t="s">
        <v>414</v>
      </c>
      <c r="C458" s="244" t="s">
        <v>390</v>
      </c>
      <c r="D458" s="190" t="s">
        <v>4</v>
      </c>
      <c r="E458" s="190" t="s">
        <v>17</v>
      </c>
      <c r="F458" s="191">
        <v>200.0</v>
      </c>
      <c r="G458" s="193"/>
      <c r="H458" s="191"/>
      <c r="I458" s="193"/>
      <c r="J458" s="193"/>
      <c r="K458" s="193"/>
      <c r="L458" s="193"/>
      <c r="M458" s="193"/>
      <c r="N458" s="193"/>
      <c r="O458" s="193"/>
      <c r="P458" s="193"/>
      <c r="Q458" s="193"/>
      <c r="R458" s="193"/>
      <c r="S458" s="191"/>
      <c r="T458" s="191"/>
      <c r="U458" s="191"/>
      <c r="V458" s="191"/>
      <c r="W458" s="191"/>
      <c r="X458" s="193"/>
      <c r="Y458" s="193"/>
    </row>
    <row r="459">
      <c r="A459" s="191"/>
      <c r="B459" s="243" t="s">
        <v>414</v>
      </c>
      <c r="C459" s="244" t="s">
        <v>390</v>
      </c>
      <c r="D459" s="190" t="s">
        <v>4</v>
      </c>
      <c r="E459" s="190" t="s">
        <v>18</v>
      </c>
      <c r="F459" s="191"/>
      <c r="G459" s="193"/>
      <c r="H459" s="191"/>
      <c r="I459" s="193"/>
      <c r="J459" s="193"/>
      <c r="K459" s="193"/>
      <c r="L459" s="193"/>
      <c r="M459" s="193"/>
      <c r="N459" s="193"/>
      <c r="O459" s="193"/>
      <c r="P459" s="193"/>
      <c r="Q459" s="193"/>
      <c r="R459" s="193"/>
      <c r="S459" s="191"/>
      <c r="T459" s="191"/>
      <c r="U459" s="191"/>
      <c r="V459" s="191"/>
      <c r="W459" s="191"/>
      <c r="X459" s="193"/>
      <c r="Y459" s="193"/>
    </row>
    <row r="460">
      <c r="A460" s="191"/>
      <c r="B460" s="243" t="s">
        <v>414</v>
      </c>
      <c r="C460" s="244" t="s">
        <v>390</v>
      </c>
      <c r="D460" s="190" t="s">
        <v>4</v>
      </c>
      <c r="E460" s="190" t="s">
        <v>19</v>
      </c>
      <c r="F460" s="191"/>
      <c r="G460" s="193"/>
      <c r="H460" s="191"/>
      <c r="I460" s="193"/>
      <c r="J460" s="193"/>
      <c r="K460" s="193"/>
      <c r="L460" s="193"/>
      <c r="M460" s="193"/>
      <c r="N460" s="193"/>
      <c r="O460" s="193"/>
      <c r="P460" s="193"/>
      <c r="Q460" s="193"/>
      <c r="R460" s="193"/>
      <c r="S460" s="191"/>
      <c r="T460" s="191"/>
      <c r="U460" s="191"/>
      <c r="V460" s="191"/>
      <c r="W460" s="191"/>
      <c r="X460" s="193"/>
      <c r="Y460" s="193"/>
    </row>
    <row r="461">
      <c r="A461" s="191"/>
      <c r="B461" s="243" t="s">
        <v>414</v>
      </c>
      <c r="C461" s="244" t="s">
        <v>390</v>
      </c>
      <c r="D461" s="190" t="s">
        <v>4</v>
      </c>
      <c r="E461" s="190" t="s">
        <v>20</v>
      </c>
      <c r="F461" s="191"/>
      <c r="G461" s="193"/>
      <c r="H461" s="191"/>
      <c r="I461" s="193"/>
      <c r="J461" s="193"/>
      <c r="K461" s="193"/>
      <c r="L461" s="193"/>
      <c r="M461" s="193"/>
      <c r="N461" s="193"/>
      <c r="O461" s="193"/>
      <c r="P461" s="193"/>
      <c r="Q461" s="193"/>
      <c r="R461" s="193"/>
      <c r="S461" s="191"/>
      <c r="T461" s="191"/>
      <c r="U461" s="191"/>
      <c r="V461" s="191"/>
      <c r="W461" s="191"/>
      <c r="X461" s="193"/>
      <c r="Y461" s="193"/>
    </row>
    <row r="462">
      <c r="A462" s="191"/>
      <c r="B462" s="243" t="s">
        <v>414</v>
      </c>
      <c r="C462" s="244" t="s">
        <v>390</v>
      </c>
      <c r="D462" s="190" t="s">
        <v>7</v>
      </c>
      <c r="E462" s="190" t="s">
        <v>21</v>
      </c>
      <c r="F462" s="191"/>
      <c r="G462" s="193"/>
      <c r="H462" s="191"/>
      <c r="I462" s="193"/>
      <c r="J462" s="193"/>
      <c r="K462" s="193"/>
      <c r="L462" s="193"/>
      <c r="M462" s="193"/>
      <c r="N462" s="193"/>
      <c r="O462" s="193"/>
      <c r="P462" s="193"/>
      <c r="Q462" s="193"/>
      <c r="R462" s="193"/>
      <c r="S462" s="191"/>
      <c r="T462" s="191"/>
      <c r="U462" s="191"/>
      <c r="V462" s="191"/>
      <c r="W462" s="191"/>
      <c r="X462" s="193"/>
      <c r="Y462" s="193"/>
    </row>
    <row r="463">
      <c r="A463" s="191"/>
      <c r="B463" s="243" t="s">
        <v>414</v>
      </c>
      <c r="C463" s="244" t="s">
        <v>390</v>
      </c>
      <c r="D463" s="190" t="s">
        <v>7</v>
      </c>
      <c r="E463" s="190" t="s">
        <v>13</v>
      </c>
      <c r="F463" s="191"/>
      <c r="G463" s="193"/>
      <c r="H463" s="191"/>
      <c r="I463" s="193"/>
      <c r="J463" s="193"/>
      <c r="K463" s="193"/>
      <c r="L463" s="193"/>
      <c r="M463" s="193"/>
      <c r="N463" s="193"/>
      <c r="O463" s="193"/>
      <c r="P463" s="193"/>
      <c r="Q463" s="193"/>
      <c r="R463" s="193"/>
      <c r="S463" s="191"/>
      <c r="T463" s="191"/>
      <c r="U463" s="191"/>
      <c r="V463" s="191"/>
      <c r="W463" s="191"/>
      <c r="X463" s="193"/>
      <c r="Y463" s="193"/>
    </row>
    <row r="464">
      <c r="A464" s="191"/>
      <c r="B464" s="243" t="s">
        <v>414</v>
      </c>
      <c r="C464" s="244" t="s">
        <v>390</v>
      </c>
      <c r="D464" s="190" t="s">
        <v>7</v>
      </c>
      <c r="E464" s="190" t="s">
        <v>14</v>
      </c>
      <c r="F464" s="191">
        <v>750.0</v>
      </c>
      <c r="G464" s="193"/>
      <c r="H464" s="191"/>
      <c r="I464" s="193"/>
      <c r="J464" s="193"/>
      <c r="K464" s="193"/>
      <c r="L464" s="193"/>
      <c r="M464" s="193"/>
      <c r="N464" s="193"/>
      <c r="O464" s="193"/>
      <c r="P464" s="193"/>
      <c r="Q464" s="193"/>
      <c r="R464" s="193"/>
      <c r="S464" s="191"/>
      <c r="T464" s="191"/>
      <c r="U464" s="191"/>
      <c r="V464" s="191"/>
      <c r="W464" s="191"/>
      <c r="X464" s="193"/>
      <c r="Y464" s="193"/>
    </row>
    <row r="465">
      <c r="A465" s="191"/>
      <c r="B465" s="243" t="s">
        <v>414</v>
      </c>
      <c r="C465" s="244" t="s">
        <v>390</v>
      </c>
      <c r="D465" s="190" t="s">
        <v>7</v>
      </c>
      <c r="E465" s="190" t="s">
        <v>15</v>
      </c>
      <c r="F465" s="191">
        <v>1360.0</v>
      </c>
      <c r="G465" s="193"/>
      <c r="H465" s="191"/>
      <c r="I465" s="193"/>
      <c r="J465" s="193"/>
      <c r="K465" s="193"/>
      <c r="L465" s="193"/>
      <c r="M465" s="193"/>
      <c r="N465" s="193"/>
      <c r="O465" s="193"/>
      <c r="P465" s="193"/>
      <c r="Q465" s="193"/>
      <c r="R465" s="193"/>
      <c r="S465" s="191"/>
      <c r="T465" s="191"/>
      <c r="U465" s="191"/>
      <c r="V465" s="191"/>
      <c r="W465" s="191"/>
      <c r="X465" s="193"/>
      <c r="Y465" s="193"/>
    </row>
    <row r="466">
      <c r="A466" s="191"/>
      <c r="B466" s="243" t="s">
        <v>414</v>
      </c>
      <c r="C466" s="244" t="s">
        <v>390</v>
      </c>
      <c r="D466" s="190" t="s">
        <v>7</v>
      </c>
      <c r="E466" s="190" t="s">
        <v>16</v>
      </c>
      <c r="F466" s="191">
        <v>1600.0</v>
      </c>
      <c r="G466" s="193"/>
      <c r="H466" s="191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1"/>
      <c r="T466" s="191"/>
      <c r="U466" s="191"/>
      <c r="V466" s="191"/>
      <c r="W466" s="191"/>
      <c r="X466" s="193"/>
      <c r="Y466" s="193"/>
    </row>
    <row r="467">
      <c r="A467" s="191"/>
      <c r="B467" s="243" t="s">
        <v>414</v>
      </c>
      <c r="C467" s="244" t="s">
        <v>390</v>
      </c>
      <c r="D467" s="190" t="s">
        <v>7</v>
      </c>
      <c r="E467" s="190" t="s">
        <v>17</v>
      </c>
      <c r="F467" s="191">
        <v>1800.0</v>
      </c>
      <c r="G467" s="193"/>
      <c r="H467" s="191"/>
      <c r="I467" s="193"/>
      <c r="J467" s="193"/>
      <c r="K467" s="193"/>
      <c r="L467" s="193"/>
      <c r="M467" s="193"/>
      <c r="N467" s="193"/>
      <c r="O467" s="193"/>
      <c r="P467" s="193"/>
      <c r="Q467" s="193"/>
      <c r="R467" s="193"/>
      <c r="S467" s="191"/>
      <c r="T467" s="191"/>
      <c r="U467" s="191"/>
      <c r="V467" s="191"/>
      <c r="W467" s="191"/>
      <c r="X467" s="193"/>
      <c r="Y467" s="193"/>
    </row>
    <row r="468">
      <c r="A468" s="191"/>
      <c r="B468" s="243" t="s">
        <v>414</v>
      </c>
      <c r="C468" s="244" t="s">
        <v>390</v>
      </c>
      <c r="D468" s="190" t="s">
        <v>7</v>
      </c>
      <c r="E468" s="190" t="s">
        <v>18</v>
      </c>
      <c r="F468" s="191">
        <v>0.0</v>
      </c>
      <c r="G468" s="193"/>
      <c r="H468" s="191"/>
      <c r="I468" s="193"/>
      <c r="J468" s="193"/>
      <c r="K468" s="193"/>
      <c r="L468" s="193"/>
      <c r="M468" s="193"/>
      <c r="N468" s="193"/>
      <c r="O468" s="193"/>
      <c r="P468" s="193"/>
      <c r="Q468" s="193"/>
      <c r="R468" s="193"/>
      <c r="S468" s="191"/>
      <c r="T468" s="191"/>
      <c r="U468" s="191"/>
      <c r="V468" s="191"/>
      <c r="W468" s="191"/>
      <c r="X468" s="193"/>
      <c r="Y468" s="193"/>
    </row>
    <row r="469">
      <c r="A469" s="191"/>
      <c r="B469" s="243" t="s">
        <v>414</v>
      </c>
      <c r="C469" s="244" t="s">
        <v>390</v>
      </c>
      <c r="D469" s="190" t="s">
        <v>7</v>
      </c>
      <c r="E469" s="190" t="s">
        <v>19</v>
      </c>
      <c r="F469" s="191"/>
      <c r="G469" s="193"/>
      <c r="H469" s="191"/>
      <c r="I469" s="193"/>
      <c r="J469" s="193"/>
      <c r="K469" s="193"/>
      <c r="L469" s="193"/>
      <c r="M469" s="193"/>
      <c r="N469" s="193"/>
      <c r="O469" s="193"/>
      <c r="P469" s="193"/>
      <c r="Q469" s="193"/>
      <c r="R469" s="193"/>
      <c r="S469" s="191"/>
      <c r="T469" s="191"/>
      <c r="U469" s="191"/>
      <c r="V469" s="191"/>
      <c r="W469" s="191"/>
      <c r="X469" s="193"/>
      <c r="Y469" s="193"/>
    </row>
    <row r="470">
      <c r="A470" s="191"/>
      <c r="B470" s="243" t="s">
        <v>414</v>
      </c>
      <c r="C470" s="244" t="s">
        <v>390</v>
      </c>
      <c r="D470" s="190" t="s">
        <v>7</v>
      </c>
      <c r="E470" s="190" t="s">
        <v>20</v>
      </c>
      <c r="F470" s="191"/>
      <c r="G470" s="193"/>
      <c r="H470" s="191"/>
      <c r="I470" s="193"/>
      <c r="J470" s="193"/>
      <c r="K470" s="193"/>
      <c r="L470" s="193"/>
      <c r="M470" s="193"/>
      <c r="N470" s="193"/>
      <c r="O470" s="193"/>
      <c r="P470" s="193"/>
      <c r="Q470" s="193"/>
      <c r="R470" s="193"/>
      <c r="S470" s="191"/>
      <c r="T470" s="191"/>
      <c r="U470" s="191"/>
      <c r="V470" s="191"/>
      <c r="W470" s="191"/>
      <c r="X470" s="193"/>
      <c r="Y470" s="193"/>
    </row>
    <row r="471">
      <c r="A471" s="264">
        <v>206.0</v>
      </c>
      <c r="B471" s="243" t="s">
        <v>415</v>
      </c>
      <c r="C471" s="244" t="s">
        <v>390</v>
      </c>
      <c r="D471" s="243" t="s">
        <v>4</v>
      </c>
      <c r="E471" s="190" t="s">
        <v>21</v>
      </c>
      <c r="F471" s="192">
        <v>300.0</v>
      </c>
      <c r="G471" s="193"/>
      <c r="H471" s="191">
        <v>300.0</v>
      </c>
      <c r="I471" s="193"/>
      <c r="J471" s="193"/>
      <c r="K471" s="193"/>
      <c r="L471" s="193"/>
      <c r="M471" s="193"/>
      <c r="N471" s="193"/>
      <c r="O471" s="193"/>
      <c r="P471" s="193"/>
      <c r="Q471" s="193"/>
      <c r="R471" s="193"/>
      <c r="S471" s="191">
        <v>1500.0</v>
      </c>
      <c r="T471" s="191">
        <v>900.0</v>
      </c>
      <c r="U471" s="191">
        <v>500.0</v>
      </c>
      <c r="V471" s="191">
        <v>900.0</v>
      </c>
      <c r="W471" s="191">
        <v>3500.0</v>
      </c>
      <c r="X471" s="193"/>
      <c r="Y471" s="193"/>
    </row>
    <row r="472">
      <c r="A472" s="191"/>
      <c r="B472" s="243" t="s">
        <v>415</v>
      </c>
      <c r="C472" s="244" t="s">
        <v>390</v>
      </c>
      <c r="D472" s="190" t="s">
        <v>4</v>
      </c>
      <c r="E472" s="190" t="s">
        <v>13</v>
      </c>
      <c r="F472" s="191"/>
      <c r="G472" s="193"/>
      <c r="H472" s="193"/>
      <c r="I472" s="193"/>
      <c r="J472" s="193"/>
      <c r="K472" s="193"/>
      <c r="L472" s="193"/>
      <c r="M472" s="193"/>
      <c r="N472" s="193"/>
      <c r="O472" s="193"/>
      <c r="P472" s="193"/>
      <c r="Q472" s="193"/>
      <c r="R472" s="193"/>
      <c r="S472" s="193"/>
      <c r="T472" s="191"/>
      <c r="U472" s="191"/>
      <c r="V472" s="191"/>
      <c r="W472" s="191"/>
      <c r="X472" s="193"/>
      <c r="Y472" s="193"/>
    </row>
    <row r="473">
      <c r="A473" s="191"/>
      <c r="B473" s="243" t="s">
        <v>415</v>
      </c>
      <c r="C473" s="244" t="s">
        <v>390</v>
      </c>
      <c r="D473" s="190" t="s">
        <v>4</v>
      </c>
      <c r="E473" s="190" t="s">
        <v>14</v>
      </c>
      <c r="F473" s="191"/>
      <c r="G473" s="193"/>
      <c r="H473" s="193"/>
      <c r="I473" s="193"/>
      <c r="J473" s="193"/>
      <c r="K473" s="193"/>
      <c r="L473" s="193"/>
      <c r="M473" s="193"/>
      <c r="N473" s="193"/>
      <c r="O473" s="193"/>
      <c r="P473" s="193"/>
      <c r="Q473" s="193"/>
      <c r="R473" s="193"/>
      <c r="S473" s="193"/>
      <c r="T473" s="191"/>
      <c r="U473" s="191"/>
      <c r="V473" s="191"/>
      <c r="W473" s="191"/>
      <c r="X473" s="193"/>
      <c r="Y473" s="193"/>
    </row>
    <row r="474">
      <c r="A474" s="191"/>
      <c r="B474" s="243" t="s">
        <v>415</v>
      </c>
      <c r="C474" s="244" t="s">
        <v>390</v>
      </c>
      <c r="D474" s="190" t="s">
        <v>4</v>
      </c>
      <c r="E474" s="190" t="s">
        <v>15</v>
      </c>
      <c r="F474" s="191"/>
      <c r="G474" s="193"/>
      <c r="H474" s="193"/>
      <c r="I474" s="193"/>
      <c r="J474" s="193"/>
      <c r="K474" s="193"/>
      <c r="L474" s="193"/>
      <c r="M474" s="193"/>
      <c r="N474" s="193"/>
      <c r="O474" s="193"/>
      <c r="P474" s="193"/>
      <c r="Q474" s="193"/>
      <c r="R474" s="193"/>
      <c r="S474" s="193"/>
      <c r="T474" s="191"/>
      <c r="U474" s="191"/>
      <c r="V474" s="191"/>
      <c r="W474" s="191"/>
      <c r="X474" s="193"/>
      <c r="Y474" s="193"/>
    </row>
    <row r="475">
      <c r="A475" s="191"/>
      <c r="B475" s="243" t="s">
        <v>415</v>
      </c>
      <c r="C475" s="244" t="s">
        <v>390</v>
      </c>
      <c r="D475" s="190" t="s">
        <v>4</v>
      </c>
      <c r="E475" s="190" t="s">
        <v>16</v>
      </c>
      <c r="F475" s="191"/>
      <c r="G475" s="193"/>
      <c r="H475" s="193"/>
      <c r="I475" s="193"/>
      <c r="J475" s="193"/>
      <c r="K475" s="193"/>
      <c r="L475" s="193"/>
      <c r="M475" s="193"/>
      <c r="N475" s="193"/>
      <c r="O475" s="193"/>
      <c r="P475" s="193"/>
      <c r="Q475" s="193"/>
      <c r="R475" s="193"/>
      <c r="S475" s="193"/>
      <c r="T475" s="191"/>
      <c r="U475" s="191"/>
      <c r="V475" s="191"/>
      <c r="W475" s="191"/>
      <c r="X475" s="193"/>
      <c r="Y475" s="193"/>
    </row>
    <row r="476">
      <c r="A476" s="191"/>
      <c r="B476" s="243" t="s">
        <v>415</v>
      </c>
      <c r="C476" s="244" t="s">
        <v>390</v>
      </c>
      <c r="D476" s="190" t="s">
        <v>4</v>
      </c>
      <c r="E476" s="190" t="s">
        <v>17</v>
      </c>
      <c r="F476" s="191"/>
      <c r="G476" s="193"/>
      <c r="H476" s="193"/>
      <c r="I476" s="193"/>
      <c r="J476" s="193"/>
      <c r="K476" s="193"/>
      <c r="L476" s="193"/>
      <c r="M476" s="193"/>
      <c r="N476" s="193"/>
      <c r="O476" s="193"/>
      <c r="P476" s="193"/>
      <c r="Q476" s="193"/>
      <c r="R476" s="193"/>
      <c r="S476" s="193"/>
      <c r="T476" s="191"/>
      <c r="U476" s="191"/>
      <c r="V476" s="191"/>
      <c r="W476" s="191"/>
      <c r="X476" s="193"/>
      <c r="Y476" s="193"/>
    </row>
    <row r="477">
      <c r="A477" s="191"/>
      <c r="B477" s="243" t="s">
        <v>415</v>
      </c>
      <c r="C477" s="244" t="s">
        <v>390</v>
      </c>
      <c r="D477" s="190" t="s">
        <v>4</v>
      </c>
      <c r="E477" s="190" t="s">
        <v>18</v>
      </c>
      <c r="F477" s="191"/>
      <c r="G477" s="193"/>
      <c r="H477" s="193"/>
      <c r="I477" s="193"/>
      <c r="J477" s="193"/>
      <c r="K477" s="193"/>
      <c r="L477" s="193"/>
      <c r="M477" s="193"/>
      <c r="N477" s="193"/>
      <c r="O477" s="193"/>
      <c r="P477" s="193"/>
      <c r="Q477" s="193"/>
      <c r="R477" s="193"/>
      <c r="S477" s="193"/>
      <c r="T477" s="191"/>
      <c r="U477" s="191"/>
      <c r="V477" s="191"/>
      <c r="W477" s="191"/>
      <c r="X477" s="193"/>
      <c r="Y477" s="193"/>
    </row>
    <row r="478">
      <c r="A478" s="191"/>
      <c r="B478" s="243" t="s">
        <v>415</v>
      </c>
      <c r="C478" s="244" t="s">
        <v>390</v>
      </c>
      <c r="D478" s="190" t="s">
        <v>4</v>
      </c>
      <c r="E478" s="190" t="s">
        <v>19</v>
      </c>
      <c r="F478" s="191"/>
      <c r="G478" s="193"/>
      <c r="H478" s="193"/>
      <c r="I478" s="193"/>
      <c r="J478" s="193"/>
      <c r="K478" s="193"/>
      <c r="L478" s="193"/>
      <c r="M478" s="193"/>
      <c r="N478" s="193"/>
      <c r="O478" s="193"/>
      <c r="P478" s="193"/>
      <c r="Q478" s="193"/>
      <c r="R478" s="193"/>
      <c r="S478" s="193"/>
      <c r="T478" s="191"/>
      <c r="U478" s="191"/>
      <c r="V478" s="191"/>
      <c r="W478" s="191"/>
      <c r="X478" s="193"/>
      <c r="Y478" s="193"/>
    </row>
    <row r="479">
      <c r="A479" s="191"/>
      <c r="B479" s="243" t="s">
        <v>415</v>
      </c>
      <c r="C479" s="244" t="s">
        <v>390</v>
      </c>
      <c r="D479" s="190" t="s">
        <v>4</v>
      </c>
      <c r="E479" s="190" t="s">
        <v>20</v>
      </c>
      <c r="F479" s="191"/>
      <c r="G479" s="193"/>
      <c r="H479" s="193"/>
      <c r="I479" s="193"/>
      <c r="J479" s="193"/>
      <c r="K479" s="193"/>
      <c r="L479" s="193"/>
      <c r="M479" s="193"/>
      <c r="N479" s="193"/>
      <c r="O479" s="193"/>
      <c r="P479" s="193"/>
      <c r="Q479" s="193"/>
      <c r="R479" s="193"/>
      <c r="S479" s="193"/>
      <c r="T479" s="191"/>
      <c r="U479" s="191"/>
      <c r="V479" s="191"/>
      <c r="W479" s="191"/>
      <c r="X479" s="193"/>
      <c r="Y479" s="193"/>
    </row>
    <row r="480">
      <c r="A480" s="191"/>
      <c r="B480" s="243" t="s">
        <v>415</v>
      </c>
      <c r="C480" s="244" t="s">
        <v>390</v>
      </c>
      <c r="D480" s="190" t="s">
        <v>7</v>
      </c>
      <c r="E480" s="190" t="s">
        <v>21</v>
      </c>
      <c r="F480" s="191"/>
      <c r="G480" s="193"/>
      <c r="H480" s="193"/>
      <c r="I480" s="193"/>
      <c r="J480" s="193"/>
      <c r="K480" s="193"/>
      <c r="L480" s="193"/>
      <c r="M480" s="193"/>
      <c r="N480" s="193"/>
      <c r="O480" s="193"/>
      <c r="P480" s="193"/>
      <c r="Q480" s="193"/>
      <c r="R480" s="193"/>
      <c r="S480" s="193"/>
      <c r="T480" s="191"/>
      <c r="U480" s="191"/>
      <c r="V480" s="191"/>
      <c r="W480" s="191"/>
      <c r="X480" s="193"/>
      <c r="Y480" s="193"/>
    </row>
    <row r="481">
      <c r="A481" s="191"/>
      <c r="B481" s="243" t="s">
        <v>415</v>
      </c>
      <c r="C481" s="244" t="s">
        <v>390</v>
      </c>
      <c r="D481" s="190" t="s">
        <v>7</v>
      </c>
      <c r="E481" s="190" t="s">
        <v>13</v>
      </c>
      <c r="F481" s="191"/>
      <c r="G481" s="193"/>
      <c r="H481" s="193"/>
      <c r="I481" s="193"/>
      <c r="J481" s="193"/>
      <c r="K481" s="193"/>
      <c r="L481" s="193"/>
      <c r="M481" s="193"/>
      <c r="N481" s="193"/>
      <c r="O481" s="193"/>
      <c r="P481" s="193"/>
      <c r="Q481" s="193"/>
      <c r="R481" s="193"/>
      <c r="S481" s="193"/>
      <c r="T481" s="191"/>
      <c r="U481" s="191"/>
      <c r="V481" s="191"/>
      <c r="W481" s="191"/>
      <c r="X481" s="193"/>
      <c r="Y481" s="193"/>
    </row>
    <row r="482">
      <c r="A482" s="191"/>
      <c r="B482" s="243" t="s">
        <v>415</v>
      </c>
      <c r="C482" s="244" t="s">
        <v>390</v>
      </c>
      <c r="D482" s="190" t="s">
        <v>7</v>
      </c>
      <c r="E482" s="190" t="s">
        <v>14</v>
      </c>
      <c r="F482" s="191">
        <v>1500.0</v>
      </c>
      <c r="G482" s="193"/>
      <c r="H482" s="193"/>
      <c r="I482" s="193"/>
      <c r="J482" s="193"/>
      <c r="K482" s="193"/>
      <c r="L482" s="193"/>
      <c r="M482" s="193"/>
      <c r="N482" s="193"/>
      <c r="O482" s="193"/>
      <c r="P482" s="193"/>
      <c r="Q482" s="193"/>
      <c r="R482" s="193"/>
      <c r="S482" s="193"/>
      <c r="T482" s="191"/>
      <c r="U482" s="191"/>
      <c r="V482" s="191"/>
      <c r="W482" s="191"/>
      <c r="X482" s="193"/>
      <c r="Y482" s="193"/>
    </row>
    <row r="483">
      <c r="A483" s="191"/>
      <c r="B483" s="243" t="s">
        <v>415</v>
      </c>
      <c r="C483" s="244" t="s">
        <v>390</v>
      </c>
      <c r="D483" s="190" t="s">
        <v>7</v>
      </c>
      <c r="E483" s="190" t="s">
        <v>15</v>
      </c>
      <c r="F483" s="191">
        <v>900.0</v>
      </c>
      <c r="G483" s="193"/>
      <c r="H483" s="193"/>
      <c r="I483" s="193"/>
      <c r="J483" s="193"/>
      <c r="K483" s="193"/>
      <c r="L483" s="193"/>
      <c r="M483" s="193"/>
      <c r="N483" s="193"/>
      <c r="O483" s="193"/>
      <c r="P483" s="193"/>
      <c r="Q483" s="193"/>
      <c r="R483" s="193"/>
      <c r="S483" s="193"/>
      <c r="T483" s="191"/>
      <c r="U483" s="191"/>
      <c r="V483" s="191"/>
      <c r="W483" s="191"/>
      <c r="X483" s="193"/>
      <c r="Y483" s="193"/>
    </row>
    <row r="484">
      <c r="A484" s="191"/>
      <c r="B484" s="243" t="s">
        <v>415</v>
      </c>
      <c r="C484" s="244" t="s">
        <v>390</v>
      </c>
      <c r="D484" s="190" t="s">
        <v>7</v>
      </c>
      <c r="E484" s="190" t="s">
        <v>16</v>
      </c>
      <c r="F484" s="191">
        <v>500.0</v>
      </c>
      <c r="G484" s="193"/>
      <c r="H484" s="193"/>
      <c r="I484" s="193"/>
      <c r="J484" s="193"/>
      <c r="K484" s="193"/>
      <c r="L484" s="193"/>
      <c r="M484" s="193"/>
      <c r="N484" s="193"/>
      <c r="O484" s="193"/>
      <c r="P484" s="193"/>
      <c r="Q484" s="193"/>
      <c r="R484" s="193"/>
      <c r="S484" s="193"/>
      <c r="T484" s="191"/>
      <c r="U484" s="191"/>
      <c r="V484" s="191"/>
      <c r="W484" s="191"/>
      <c r="X484" s="193"/>
      <c r="Y484" s="193"/>
    </row>
    <row r="485">
      <c r="A485" s="191"/>
      <c r="B485" s="243" t="s">
        <v>415</v>
      </c>
      <c r="C485" s="244" t="s">
        <v>390</v>
      </c>
      <c r="D485" s="190" t="s">
        <v>7</v>
      </c>
      <c r="E485" s="190" t="s">
        <v>17</v>
      </c>
      <c r="F485" s="191">
        <v>900.0</v>
      </c>
      <c r="G485" s="193"/>
      <c r="H485" s="193"/>
      <c r="I485" s="193"/>
      <c r="J485" s="193"/>
      <c r="K485" s="193"/>
      <c r="L485" s="193"/>
      <c r="M485" s="193"/>
      <c r="N485" s="193"/>
      <c r="O485" s="193"/>
      <c r="P485" s="193"/>
      <c r="Q485" s="193"/>
      <c r="R485" s="193"/>
      <c r="S485" s="193"/>
      <c r="T485" s="191"/>
      <c r="U485" s="191"/>
      <c r="V485" s="191"/>
      <c r="W485" s="191"/>
      <c r="X485" s="193"/>
      <c r="Y485" s="193"/>
    </row>
    <row r="486">
      <c r="A486" s="191"/>
      <c r="B486" s="243" t="s">
        <v>415</v>
      </c>
      <c r="C486" s="244" t="s">
        <v>390</v>
      </c>
      <c r="D486" s="190" t="s">
        <v>7</v>
      </c>
      <c r="E486" s="190" t="s">
        <v>18</v>
      </c>
      <c r="F486" s="191">
        <v>3500.0</v>
      </c>
      <c r="G486" s="193"/>
      <c r="H486" s="193"/>
      <c r="I486" s="193"/>
      <c r="J486" s="193"/>
      <c r="K486" s="193"/>
      <c r="L486" s="193"/>
      <c r="M486" s="193"/>
      <c r="N486" s="193"/>
      <c r="O486" s="193"/>
      <c r="P486" s="193"/>
      <c r="Q486" s="193"/>
      <c r="R486" s="193"/>
      <c r="S486" s="193"/>
      <c r="T486" s="191"/>
      <c r="U486" s="191"/>
      <c r="V486" s="191"/>
      <c r="W486" s="191"/>
      <c r="X486" s="193"/>
      <c r="Y486" s="193"/>
    </row>
    <row r="487">
      <c r="A487" s="191"/>
      <c r="B487" s="243" t="s">
        <v>415</v>
      </c>
      <c r="C487" s="244" t="s">
        <v>390</v>
      </c>
      <c r="D487" s="190" t="s">
        <v>7</v>
      </c>
      <c r="E487" s="190" t="s">
        <v>19</v>
      </c>
      <c r="F487" s="191"/>
      <c r="G487" s="193"/>
      <c r="H487" s="193"/>
      <c r="I487" s="193"/>
      <c r="J487" s="193"/>
      <c r="K487" s="193"/>
      <c r="L487" s="193"/>
      <c r="M487" s="193"/>
      <c r="N487" s="193"/>
      <c r="O487" s="193"/>
      <c r="P487" s="193"/>
      <c r="Q487" s="193"/>
      <c r="R487" s="193"/>
      <c r="S487" s="193"/>
      <c r="T487" s="191"/>
      <c r="U487" s="191"/>
      <c r="V487" s="191"/>
      <c r="W487" s="191"/>
      <c r="X487" s="193"/>
      <c r="Y487" s="193"/>
    </row>
    <row r="488">
      <c r="A488" s="191"/>
      <c r="B488" s="243" t="s">
        <v>415</v>
      </c>
      <c r="C488" s="244" t="s">
        <v>390</v>
      </c>
      <c r="D488" s="190" t="s">
        <v>7</v>
      </c>
      <c r="E488" s="190" t="s">
        <v>20</v>
      </c>
      <c r="F488" s="191"/>
      <c r="G488" s="193"/>
      <c r="H488" s="193"/>
      <c r="I488" s="193"/>
      <c r="J488" s="193"/>
      <c r="K488" s="193"/>
      <c r="L488" s="193"/>
      <c r="M488" s="193"/>
      <c r="N488" s="193"/>
      <c r="O488" s="193"/>
      <c r="P488" s="193"/>
      <c r="Q488" s="193"/>
      <c r="R488" s="193"/>
      <c r="S488" s="193"/>
      <c r="T488" s="191"/>
      <c r="U488" s="191"/>
      <c r="V488" s="191"/>
      <c r="W488" s="191"/>
      <c r="X488" s="193"/>
      <c r="Y488" s="193"/>
    </row>
    <row r="489">
      <c r="A489" s="264">
        <v>207.0</v>
      </c>
      <c r="B489" s="243" t="s">
        <v>416</v>
      </c>
      <c r="C489" s="244" t="s">
        <v>390</v>
      </c>
      <c r="D489" s="243" t="s">
        <v>4</v>
      </c>
      <c r="E489" s="190" t="s">
        <v>21</v>
      </c>
      <c r="F489" s="192"/>
      <c r="G489" s="193"/>
      <c r="H489" s="193"/>
      <c r="I489" s="193"/>
      <c r="J489" s="193"/>
      <c r="K489" s="193"/>
      <c r="L489" s="193"/>
      <c r="M489" s="193"/>
      <c r="N489" s="193"/>
      <c r="O489" s="193"/>
      <c r="P489" s="193"/>
      <c r="Q489" s="193"/>
      <c r="R489" s="193"/>
      <c r="S489" s="193"/>
      <c r="T489" s="191">
        <v>300.0</v>
      </c>
      <c r="U489" s="191">
        <v>800.0</v>
      </c>
      <c r="V489" s="191">
        <v>600.0</v>
      </c>
      <c r="W489" s="191">
        <v>800.0</v>
      </c>
      <c r="X489" s="193"/>
      <c r="Y489" s="193"/>
    </row>
    <row r="490">
      <c r="A490" s="191"/>
      <c r="B490" s="243" t="s">
        <v>416</v>
      </c>
      <c r="C490" s="244" t="s">
        <v>390</v>
      </c>
      <c r="D490" s="190" t="s">
        <v>4</v>
      </c>
      <c r="E490" s="190" t="s">
        <v>13</v>
      </c>
      <c r="F490" s="191"/>
      <c r="G490" s="193"/>
      <c r="H490" s="191"/>
      <c r="I490" s="193"/>
      <c r="J490" s="191"/>
      <c r="K490" s="191"/>
      <c r="L490" s="191"/>
      <c r="M490" s="191"/>
      <c r="N490" s="191"/>
      <c r="O490" s="193"/>
      <c r="P490" s="193"/>
      <c r="Q490" s="193"/>
      <c r="R490" s="193"/>
      <c r="S490" s="191"/>
      <c r="T490" s="191"/>
      <c r="U490" s="191"/>
      <c r="V490" s="191"/>
      <c r="W490" s="191"/>
      <c r="X490" s="193"/>
      <c r="Y490" s="193"/>
    </row>
    <row r="491">
      <c r="A491" s="191"/>
      <c r="B491" s="243" t="s">
        <v>416</v>
      </c>
      <c r="C491" s="244" t="s">
        <v>390</v>
      </c>
      <c r="D491" s="190" t="s">
        <v>4</v>
      </c>
      <c r="E491" s="190" t="s">
        <v>14</v>
      </c>
      <c r="F491" s="191"/>
      <c r="G491" s="193"/>
      <c r="H491" s="191"/>
      <c r="I491" s="193"/>
      <c r="J491" s="191"/>
      <c r="K491" s="191"/>
      <c r="L491" s="191"/>
      <c r="M491" s="191"/>
      <c r="N491" s="191"/>
      <c r="O491" s="193"/>
      <c r="P491" s="193"/>
      <c r="Q491" s="193"/>
      <c r="R491" s="193"/>
      <c r="S491" s="191"/>
      <c r="T491" s="191"/>
      <c r="U491" s="191"/>
      <c r="V491" s="191"/>
      <c r="W491" s="191"/>
      <c r="X491" s="193"/>
      <c r="Y491" s="193"/>
    </row>
    <row r="492">
      <c r="A492" s="191"/>
      <c r="B492" s="243" t="s">
        <v>416</v>
      </c>
      <c r="C492" s="244" t="s">
        <v>390</v>
      </c>
      <c r="D492" s="190" t="s">
        <v>4</v>
      </c>
      <c r="E492" s="190" t="s">
        <v>15</v>
      </c>
      <c r="F492" s="191"/>
      <c r="G492" s="193"/>
      <c r="H492" s="191"/>
      <c r="I492" s="193"/>
      <c r="J492" s="191"/>
      <c r="K492" s="191"/>
      <c r="L492" s="191"/>
      <c r="M492" s="191"/>
      <c r="N492" s="191"/>
      <c r="O492" s="193"/>
      <c r="P492" s="193"/>
      <c r="Q492" s="193"/>
      <c r="R492" s="193"/>
      <c r="S492" s="191"/>
      <c r="T492" s="191"/>
      <c r="U492" s="191"/>
      <c r="V492" s="191"/>
      <c r="W492" s="191"/>
      <c r="X492" s="193"/>
      <c r="Y492" s="193"/>
    </row>
    <row r="493">
      <c r="A493" s="191"/>
      <c r="B493" s="243" t="s">
        <v>416</v>
      </c>
      <c r="C493" s="244" t="s">
        <v>390</v>
      </c>
      <c r="D493" s="190" t="s">
        <v>4</v>
      </c>
      <c r="E493" s="190" t="s">
        <v>16</v>
      </c>
      <c r="F493" s="191"/>
      <c r="G493" s="193"/>
      <c r="H493" s="191"/>
      <c r="I493" s="193"/>
      <c r="J493" s="191"/>
      <c r="K493" s="191"/>
      <c r="L493" s="191"/>
      <c r="M493" s="191"/>
      <c r="N493" s="191"/>
      <c r="O493" s="193"/>
      <c r="P493" s="193"/>
      <c r="Q493" s="193"/>
      <c r="R493" s="193"/>
      <c r="S493" s="191"/>
      <c r="T493" s="191"/>
      <c r="U493" s="191"/>
      <c r="V493" s="191"/>
      <c r="W493" s="191"/>
      <c r="X493" s="193"/>
      <c r="Y493" s="193"/>
    </row>
    <row r="494">
      <c r="A494" s="191"/>
      <c r="B494" s="243" t="s">
        <v>416</v>
      </c>
      <c r="C494" s="244" t="s">
        <v>390</v>
      </c>
      <c r="D494" s="190" t="s">
        <v>4</v>
      </c>
      <c r="E494" s="190" t="s">
        <v>17</v>
      </c>
      <c r="F494" s="191"/>
      <c r="G494" s="193"/>
      <c r="H494" s="191"/>
      <c r="I494" s="193"/>
      <c r="J494" s="191"/>
      <c r="K494" s="191"/>
      <c r="L494" s="191"/>
      <c r="M494" s="191"/>
      <c r="N494" s="191"/>
      <c r="O494" s="193"/>
      <c r="P494" s="193"/>
      <c r="Q494" s="193"/>
      <c r="R494" s="193"/>
      <c r="S494" s="191"/>
      <c r="T494" s="191"/>
      <c r="U494" s="191"/>
      <c r="V494" s="191"/>
      <c r="W494" s="191"/>
      <c r="X494" s="193"/>
      <c r="Y494" s="193"/>
    </row>
    <row r="495">
      <c r="A495" s="191"/>
      <c r="B495" s="243" t="s">
        <v>416</v>
      </c>
      <c r="C495" s="244" t="s">
        <v>390</v>
      </c>
      <c r="D495" s="190" t="s">
        <v>4</v>
      </c>
      <c r="E495" s="190" t="s">
        <v>18</v>
      </c>
      <c r="F495" s="191"/>
      <c r="G495" s="193"/>
      <c r="H495" s="191"/>
      <c r="I495" s="193"/>
      <c r="J495" s="191"/>
      <c r="K495" s="191"/>
      <c r="L495" s="191"/>
      <c r="M495" s="191"/>
      <c r="N495" s="191"/>
      <c r="O495" s="193"/>
      <c r="P495" s="193"/>
      <c r="Q495" s="193"/>
      <c r="R495" s="193"/>
      <c r="S495" s="191"/>
      <c r="T495" s="191"/>
      <c r="U495" s="191"/>
      <c r="V495" s="191"/>
      <c r="W495" s="191"/>
      <c r="X495" s="193"/>
      <c r="Y495" s="193"/>
    </row>
    <row r="496">
      <c r="A496" s="191"/>
      <c r="B496" s="243" t="s">
        <v>416</v>
      </c>
      <c r="C496" s="244" t="s">
        <v>390</v>
      </c>
      <c r="D496" s="190" t="s">
        <v>4</v>
      </c>
      <c r="E496" s="190" t="s">
        <v>19</v>
      </c>
      <c r="F496" s="191"/>
      <c r="G496" s="193"/>
      <c r="H496" s="191"/>
      <c r="I496" s="193"/>
      <c r="J496" s="191"/>
      <c r="K496" s="191"/>
      <c r="L496" s="191"/>
      <c r="M496" s="191"/>
      <c r="N496" s="191"/>
      <c r="O496" s="193"/>
      <c r="P496" s="193"/>
      <c r="Q496" s="193"/>
      <c r="R496" s="193"/>
      <c r="S496" s="191"/>
      <c r="T496" s="191"/>
      <c r="U496" s="191"/>
      <c r="V496" s="191"/>
      <c r="W496" s="191"/>
      <c r="X496" s="193"/>
      <c r="Y496" s="193"/>
    </row>
    <row r="497">
      <c r="A497" s="191"/>
      <c r="B497" s="243" t="s">
        <v>416</v>
      </c>
      <c r="C497" s="244" t="s">
        <v>390</v>
      </c>
      <c r="D497" s="190" t="s">
        <v>4</v>
      </c>
      <c r="E497" s="190" t="s">
        <v>20</v>
      </c>
      <c r="F497" s="191"/>
      <c r="G497" s="193"/>
      <c r="H497" s="191"/>
      <c r="I497" s="193"/>
      <c r="J497" s="191"/>
      <c r="K497" s="191"/>
      <c r="L497" s="191"/>
      <c r="M497" s="191"/>
      <c r="N497" s="191"/>
      <c r="O497" s="193"/>
      <c r="P497" s="193"/>
      <c r="Q497" s="193"/>
      <c r="R497" s="193"/>
      <c r="S497" s="191"/>
      <c r="T497" s="191"/>
      <c r="U497" s="191"/>
      <c r="V497" s="191"/>
      <c r="W497" s="191"/>
      <c r="X497" s="193"/>
      <c r="Y497" s="193"/>
    </row>
    <row r="498">
      <c r="A498" s="191"/>
      <c r="B498" s="243" t="s">
        <v>416</v>
      </c>
      <c r="C498" s="244" t="s">
        <v>390</v>
      </c>
      <c r="D498" s="190" t="s">
        <v>7</v>
      </c>
      <c r="E498" s="190" t="s">
        <v>21</v>
      </c>
      <c r="F498" s="191"/>
      <c r="G498" s="193"/>
      <c r="H498" s="191"/>
      <c r="I498" s="193"/>
      <c r="J498" s="191"/>
      <c r="K498" s="191"/>
      <c r="L498" s="191"/>
      <c r="M498" s="191"/>
      <c r="N498" s="191"/>
      <c r="O498" s="193"/>
      <c r="P498" s="193"/>
      <c r="Q498" s="193"/>
      <c r="R498" s="193"/>
      <c r="S498" s="191"/>
      <c r="T498" s="191"/>
      <c r="U498" s="191"/>
      <c r="V498" s="191"/>
      <c r="W498" s="191"/>
      <c r="X498" s="193"/>
      <c r="Y498" s="193"/>
    </row>
    <row r="499">
      <c r="A499" s="191"/>
      <c r="B499" s="243" t="s">
        <v>416</v>
      </c>
      <c r="C499" s="244" t="s">
        <v>390</v>
      </c>
      <c r="D499" s="190" t="s">
        <v>7</v>
      </c>
      <c r="E499" s="190" t="s">
        <v>13</v>
      </c>
      <c r="F499" s="191"/>
      <c r="G499" s="193"/>
      <c r="H499" s="191"/>
      <c r="I499" s="193"/>
      <c r="J499" s="191"/>
      <c r="K499" s="191"/>
      <c r="L499" s="191"/>
      <c r="M499" s="191"/>
      <c r="N499" s="191"/>
      <c r="O499" s="193"/>
      <c r="P499" s="193"/>
      <c r="Q499" s="193"/>
      <c r="R499" s="193"/>
      <c r="S499" s="191"/>
      <c r="T499" s="191"/>
      <c r="U499" s="191"/>
      <c r="V499" s="191"/>
      <c r="W499" s="191"/>
      <c r="X499" s="193"/>
      <c r="Y499" s="193"/>
    </row>
    <row r="500">
      <c r="A500" s="191"/>
      <c r="B500" s="243" t="s">
        <v>416</v>
      </c>
      <c r="C500" s="244" t="s">
        <v>390</v>
      </c>
      <c r="D500" s="190" t="s">
        <v>7</v>
      </c>
      <c r="E500" s="190" t="s">
        <v>14</v>
      </c>
      <c r="F500" s="191"/>
      <c r="G500" s="193"/>
      <c r="H500" s="191"/>
      <c r="I500" s="193"/>
      <c r="J500" s="191"/>
      <c r="K500" s="191"/>
      <c r="L500" s="191"/>
      <c r="M500" s="191"/>
      <c r="N500" s="191"/>
      <c r="O500" s="193"/>
      <c r="P500" s="193"/>
      <c r="Q500" s="193"/>
      <c r="R500" s="193"/>
      <c r="S500" s="191"/>
      <c r="T500" s="191"/>
      <c r="U500" s="191"/>
      <c r="V500" s="191"/>
      <c r="W500" s="191"/>
      <c r="X500" s="193"/>
      <c r="Y500" s="193"/>
    </row>
    <row r="501">
      <c r="A501" s="191"/>
      <c r="B501" s="243" t="s">
        <v>416</v>
      </c>
      <c r="C501" s="244" t="s">
        <v>390</v>
      </c>
      <c r="D501" s="190" t="s">
        <v>7</v>
      </c>
      <c r="E501" s="190" t="s">
        <v>15</v>
      </c>
      <c r="F501" s="191">
        <v>300.0</v>
      </c>
      <c r="G501" s="193"/>
      <c r="H501" s="191"/>
      <c r="I501" s="193"/>
      <c r="J501" s="191"/>
      <c r="K501" s="191"/>
      <c r="L501" s="191"/>
      <c r="M501" s="191"/>
      <c r="N501" s="191"/>
      <c r="O501" s="193"/>
      <c r="P501" s="193"/>
      <c r="Q501" s="193"/>
      <c r="R501" s="193"/>
      <c r="S501" s="191"/>
      <c r="T501" s="191"/>
      <c r="U501" s="191"/>
      <c r="V501" s="191"/>
      <c r="W501" s="191"/>
      <c r="X501" s="193"/>
      <c r="Y501" s="193"/>
    </row>
    <row r="502">
      <c r="A502" s="191"/>
      <c r="B502" s="243" t="s">
        <v>416</v>
      </c>
      <c r="C502" s="244" t="s">
        <v>390</v>
      </c>
      <c r="D502" s="190" t="s">
        <v>7</v>
      </c>
      <c r="E502" s="190" t="s">
        <v>16</v>
      </c>
      <c r="F502" s="191">
        <v>800.0</v>
      </c>
      <c r="G502" s="193"/>
      <c r="H502" s="191"/>
      <c r="I502" s="193"/>
      <c r="J502" s="191"/>
      <c r="K502" s="191"/>
      <c r="L502" s="191"/>
      <c r="M502" s="191"/>
      <c r="N502" s="191"/>
      <c r="O502" s="193"/>
      <c r="P502" s="193"/>
      <c r="Q502" s="193"/>
      <c r="R502" s="193"/>
      <c r="S502" s="191"/>
      <c r="T502" s="191"/>
      <c r="U502" s="191"/>
      <c r="V502" s="191"/>
      <c r="W502" s="191"/>
      <c r="X502" s="193"/>
      <c r="Y502" s="193"/>
    </row>
    <row r="503">
      <c r="A503" s="191"/>
      <c r="B503" s="243" t="s">
        <v>416</v>
      </c>
      <c r="C503" s="244" t="s">
        <v>390</v>
      </c>
      <c r="D503" s="190" t="s">
        <v>7</v>
      </c>
      <c r="E503" s="190" t="s">
        <v>17</v>
      </c>
      <c r="F503" s="191">
        <v>600.0</v>
      </c>
      <c r="G503" s="193"/>
      <c r="H503" s="191"/>
      <c r="I503" s="193"/>
      <c r="J503" s="191"/>
      <c r="K503" s="191"/>
      <c r="L503" s="191"/>
      <c r="M503" s="191"/>
      <c r="N503" s="191"/>
      <c r="O503" s="193"/>
      <c r="P503" s="193"/>
      <c r="Q503" s="193"/>
      <c r="R503" s="193"/>
      <c r="S503" s="191"/>
      <c r="T503" s="191"/>
      <c r="U503" s="191"/>
      <c r="V503" s="191"/>
      <c r="W503" s="191"/>
      <c r="X503" s="193"/>
      <c r="Y503" s="193"/>
    </row>
    <row r="504">
      <c r="A504" s="191"/>
      <c r="B504" s="243" t="s">
        <v>416</v>
      </c>
      <c r="C504" s="244" t="s">
        <v>390</v>
      </c>
      <c r="D504" s="190" t="s">
        <v>7</v>
      </c>
      <c r="E504" s="190" t="s">
        <v>18</v>
      </c>
      <c r="F504" s="191">
        <v>800.0</v>
      </c>
      <c r="G504" s="193"/>
      <c r="H504" s="191"/>
      <c r="I504" s="193"/>
      <c r="J504" s="191"/>
      <c r="K504" s="191"/>
      <c r="L504" s="191"/>
      <c r="M504" s="191"/>
      <c r="N504" s="191"/>
      <c r="O504" s="193"/>
      <c r="P504" s="193"/>
      <c r="Q504" s="193"/>
      <c r="R504" s="193"/>
      <c r="S504" s="191"/>
      <c r="T504" s="191"/>
      <c r="U504" s="191"/>
      <c r="V504" s="191"/>
      <c r="W504" s="191"/>
      <c r="X504" s="193"/>
      <c r="Y504" s="193"/>
    </row>
    <row r="505">
      <c r="A505" s="191"/>
      <c r="B505" s="243" t="s">
        <v>416</v>
      </c>
      <c r="C505" s="244" t="s">
        <v>390</v>
      </c>
      <c r="D505" s="190" t="s">
        <v>7</v>
      </c>
      <c r="E505" s="190" t="s">
        <v>19</v>
      </c>
      <c r="F505" s="191"/>
      <c r="G505" s="193"/>
      <c r="H505" s="191"/>
      <c r="I505" s="193"/>
      <c r="J505" s="191"/>
      <c r="K505" s="191"/>
      <c r="L505" s="191"/>
      <c r="M505" s="191"/>
      <c r="N505" s="191"/>
      <c r="O505" s="193"/>
      <c r="P505" s="193"/>
      <c r="Q505" s="193"/>
      <c r="R505" s="193"/>
      <c r="S505" s="191"/>
      <c r="T505" s="191"/>
      <c r="U505" s="191"/>
      <c r="V505" s="191"/>
      <c r="W505" s="191"/>
      <c r="X505" s="193"/>
      <c r="Y505" s="193"/>
    </row>
    <row r="506">
      <c r="A506" s="191"/>
      <c r="B506" s="243" t="s">
        <v>416</v>
      </c>
      <c r="C506" s="244" t="s">
        <v>390</v>
      </c>
      <c r="D506" s="190" t="s">
        <v>7</v>
      </c>
      <c r="E506" s="190" t="s">
        <v>20</v>
      </c>
      <c r="F506" s="191"/>
      <c r="G506" s="193"/>
      <c r="H506" s="191"/>
      <c r="I506" s="193"/>
      <c r="J506" s="191"/>
      <c r="K506" s="191"/>
      <c r="L506" s="191"/>
      <c r="M506" s="191"/>
      <c r="N506" s="191"/>
      <c r="O506" s="193"/>
      <c r="P506" s="193"/>
      <c r="Q506" s="193"/>
      <c r="R506" s="193"/>
      <c r="S506" s="191"/>
      <c r="T506" s="191"/>
      <c r="U506" s="191"/>
      <c r="V506" s="191"/>
      <c r="W506" s="191"/>
      <c r="X506" s="193"/>
      <c r="Y506" s="193"/>
    </row>
    <row r="507">
      <c r="A507" s="264">
        <v>208.0</v>
      </c>
      <c r="B507" s="243" t="s">
        <v>417</v>
      </c>
      <c r="C507" s="244" t="s">
        <v>390</v>
      </c>
      <c r="D507" s="243" t="s">
        <v>4</v>
      </c>
      <c r="E507" s="190" t="s">
        <v>21</v>
      </c>
      <c r="F507" s="192">
        <v>80.0</v>
      </c>
      <c r="G507" s="193"/>
      <c r="H507" s="191">
        <v>80.0</v>
      </c>
      <c r="I507" s="193"/>
      <c r="J507" s="191">
        <v>30.0</v>
      </c>
      <c r="K507" s="191">
        <v>0.0</v>
      </c>
      <c r="L507" s="191">
        <v>5.0</v>
      </c>
      <c r="M507" s="191">
        <v>50.0</v>
      </c>
      <c r="N507" s="191">
        <v>350.0</v>
      </c>
      <c r="O507" s="193"/>
      <c r="P507" s="193"/>
      <c r="Q507" s="193"/>
      <c r="R507" s="193"/>
      <c r="S507" s="191">
        <v>1100.0</v>
      </c>
      <c r="T507" s="191">
        <v>400.0</v>
      </c>
      <c r="U507" s="191">
        <v>700.0</v>
      </c>
      <c r="V507" s="191">
        <v>0.0</v>
      </c>
      <c r="W507" s="191">
        <v>3600.0</v>
      </c>
      <c r="X507" s="193"/>
      <c r="Y507" s="193"/>
    </row>
    <row r="508">
      <c r="A508" s="191"/>
      <c r="B508" s="243" t="s">
        <v>417</v>
      </c>
      <c r="C508" s="244" t="s">
        <v>390</v>
      </c>
      <c r="D508" s="190" t="s">
        <v>4</v>
      </c>
      <c r="E508" s="190" t="s">
        <v>13</v>
      </c>
      <c r="F508" s="191"/>
      <c r="G508" s="193"/>
      <c r="H508" s="193"/>
      <c r="I508" s="193"/>
      <c r="J508" s="193"/>
      <c r="K508" s="193"/>
      <c r="L508" s="191"/>
      <c r="M508" s="193"/>
      <c r="N508" s="193"/>
      <c r="O508" s="193"/>
      <c r="P508" s="193"/>
      <c r="Q508" s="193"/>
      <c r="R508" s="193"/>
      <c r="S508" s="193"/>
      <c r="T508" s="191"/>
      <c r="U508" s="191"/>
      <c r="V508" s="191"/>
      <c r="W508" s="193"/>
      <c r="X508" s="193"/>
      <c r="Y508" s="193"/>
    </row>
    <row r="509">
      <c r="A509" s="191"/>
      <c r="B509" s="243" t="s">
        <v>417</v>
      </c>
      <c r="C509" s="244" t="s">
        <v>390</v>
      </c>
      <c r="D509" s="190" t="s">
        <v>4</v>
      </c>
      <c r="E509" s="190" t="s">
        <v>14</v>
      </c>
      <c r="F509" s="191">
        <v>30.0</v>
      </c>
      <c r="G509" s="193"/>
      <c r="H509" s="193"/>
      <c r="I509" s="193"/>
      <c r="J509" s="193"/>
      <c r="K509" s="193"/>
      <c r="L509" s="191"/>
      <c r="M509" s="193"/>
      <c r="N509" s="193"/>
      <c r="O509" s="193"/>
      <c r="P509" s="193"/>
      <c r="Q509" s="193"/>
      <c r="R509" s="193"/>
      <c r="S509" s="193"/>
      <c r="T509" s="191"/>
      <c r="U509" s="191"/>
      <c r="V509" s="191"/>
      <c r="W509" s="193"/>
      <c r="X509" s="193"/>
      <c r="Y509" s="193"/>
    </row>
    <row r="510">
      <c r="A510" s="191"/>
      <c r="B510" s="243" t="s">
        <v>417</v>
      </c>
      <c r="C510" s="244" t="s">
        <v>390</v>
      </c>
      <c r="D510" s="190" t="s">
        <v>4</v>
      </c>
      <c r="E510" s="190" t="s">
        <v>15</v>
      </c>
      <c r="F510" s="191">
        <v>0.0</v>
      </c>
      <c r="G510" s="193"/>
      <c r="H510" s="193"/>
      <c r="I510" s="193"/>
      <c r="J510" s="193"/>
      <c r="K510" s="193"/>
      <c r="L510" s="191"/>
      <c r="M510" s="193"/>
      <c r="N510" s="193"/>
      <c r="O510" s="193"/>
      <c r="P510" s="193"/>
      <c r="Q510" s="193"/>
      <c r="R510" s="193"/>
      <c r="S510" s="193"/>
      <c r="T510" s="191"/>
      <c r="U510" s="191"/>
      <c r="V510" s="191"/>
      <c r="W510" s="193"/>
      <c r="X510" s="193"/>
      <c r="Y510" s="193"/>
    </row>
    <row r="511">
      <c r="A511" s="191"/>
      <c r="B511" s="243" t="s">
        <v>417</v>
      </c>
      <c r="C511" s="244" t="s">
        <v>390</v>
      </c>
      <c r="D511" s="190" t="s">
        <v>4</v>
      </c>
      <c r="E511" s="190" t="s">
        <v>16</v>
      </c>
      <c r="F511" s="191">
        <v>5.0</v>
      </c>
      <c r="G511" s="193"/>
      <c r="H511" s="193"/>
      <c r="I511" s="193"/>
      <c r="J511" s="193"/>
      <c r="K511" s="193"/>
      <c r="L511" s="191"/>
      <c r="M511" s="193"/>
      <c r="N511" s="193"/>
      <c r="O511" s="193"/>
      <c r="P511" s="193"/>
      <c r="Q511" s="193"/>
      <c r="R511" s="193"/>
      <c r="S511" s="193"/>
      <c r="T511" s="191"/>
      <c r="U511" s="191"/>
      <c r="V511" s="191"/>
      <c r="W511" s="193"/>
      <c r="X511" s="193"/>
      <c r="Y511" s="193"/>
    </row>
    <row r="512">
      <c r="A512" s="191"/>
      <c r="B512" s="243" t="s">
        <v>417</v>
      </c>
      <c r="C512" s="244" t="s">
        <v>390</v>
      </c>
      <c r="D512" s="190" t="s">
        <v>4</v>
      </c>
      <c r="E512" s="190" t="s">
        <v>17</v>
      </c>
      <c r="F512" s="191">
        <v>50.0</v>
      </c>
      <c r="G512" s="193"/>
      <c r="H512" s="193"/>
      <c r="I512" s="193"/>
      <c r="J512" s="193"/>
      <c r="K512" s="193"/>
      <c r="L512" s="191"/>
      <c r="M512" s="193"/>
      <c r="N512" s="193"/>
      <c r="O512" s="193"/>
      <c r="P512" s="193"/>
      <c r="Q512" s="193"/>
      <c r="R512" s="193"/>
      <c r="S512" s="193"/>
      <c r="T512" s="191"/>
      <c r="U512" s="191"/>
      <c r="V512" s="191"/>
      <c r="W512" s="193"/>
      <c r="X512" s="193"/>
      <c r="Y512" s="193"/>
    </row>
    <row r="513">
      <c r="A513" s="191"/>
      <c r="B513" s="243" t="s">
        <v>417</v>
      </c>
      <c r="C513" s="244" t="s">
        <v>390</v>
      </c>
      <c r="D513" s="190" t="s">
        <v>4</v>
      </c>
      <c r="E513" s="190" t="s">
        <v>18</v>
      </c>
      <c r="F513" s="191">
        <v>350.0</v>
      </c>
      <c r="G513" s="193"/>
      <c r="H513" s="193"/>
      <c r="I513" s="193"/>
      <c r="J513" s="193"/>
      <c r="K513" s="193"/>
      <c r="L513" s="191"/>
      <c r="M513" s="193"/>
      <c r="N513" s="193"/>
      <c r="O513" s="193"/>
      <c r="P513" s="193"/>
      <c r="Q513" s="193"/>
      <c r="R513" s="193"/>
      <c r="S513" s="193"/>
      <c r="T513" s="191"/>
      <c r="U513" s="191"/>
      <c r="V513" s="191"/>
      <c r="W513" s="193"/>
      <c r="X513" s="193"/>
      <c r="Y513" s="193"/>
    </row>
    <row r="514">
      <c r="A514" s="191"/>
      <c r="B514" s="243" t="s">
        <v>417</v>
      </c>
      <c r="C514" s="244" t="s">
        <v>390</v>
      </c>
      <c r="D514" s="190" t="s">
        <v>4</v>
      </c>
      <c r="E514" s="190" t="s">
        <v>19</v>
      </c>
      <c r="F514" s="191"/>
      <c r="G514" s="193"/>
      <c r="H514" s="193"/>
      <c r="I514" s="193"/>
      <c r="J514" s="193"/>
      <c r="K514" s="193"/>
      <c r="L514" s="191"/>
      <c r="M514" s="193"/>
      <c r="N514" s="193"/>
      <c r="O514" s="193"/>
      <c r="P514" s="193"/>
      <c r="Q514" s="193"/>
      <c r="R514" s="193"/>
      <c r="S514" s="193"/>
      <c r="T514" s="191"/>
      <c r="U514" s="191"/>
      <c r="V514" s="191"/>
      <c r="W514" s="193"/>
      <c r="X514" s="193"/>
      <c r="Y514" s="193"/>
    </row>
    <row r="515">
      <c r="A515" s="191"/>
      <c r="B515" s="243" t="s">
        <v>417</v>
      </c>
      <c r="C515" s="244" t="s">
        <v>390</v>
      </c>
      <c r="D515" s="190" t="s">
        <v>4</v>
      </c>
      <c r="E515" s="190" t="s">
        <v>20</v>
      </c>
      <c r="F515" s="191"/>
      <c r="G515" s="193"/>
      <c r="H515" s="193"/>
      <c r="I515" s="193"/>
      <c r="J515" s="193"/>
      <c r="K515" s="193"/>
      <c r="L515" s="191"/>
      <c r="M515" s="193"/>
      <c r="N515" s="193"/>
      <c r="O515" s="193"/>
      <c r="P515" s="193"/>
      <c r="Q515" s="193"/>
      <c r="R515" s="193"/>
      <c r="S515" s="193"/>
      <c r="T515" s="191"/>
      <c r="U515" s="191"/>
      <c r="V515" s="191"/>
      <c r="W515" s="193"/>
      <c r="X515" s="193"/>
      <c r="Y515" s="193"/>
    </row>
    <row r="516">
      <c r="A516" s="191"/>
      <c r="B516" s="243" t="s">
        <v>417</v>
      </c>
      <c r="C516" s="244" t="s">
        <v>390</v>
      </c>
      <c r="D516" s="190" t="s">
        <v>7</v>
      </c>
      <c r="E516" s="190" t="s">
        <v>21</v>
      </c>
      <c r="F516" s="191"/>
      <c r="G516" s="193"/>
      <c r="H516" s="193"/>
      <c r="I516" s="193"/>
      <c r="J516" s="193"/>
      <c r="K516" s="193"/>
      <c r="L516" s="191"/>
      <c r="M516" s="193"/>
      <c r="N516" s="193"/>
      <c r="O516" s="193"/>
      <c r="P516" s="193"/>
      <c r="Q516" s="193"/>
      <c r="R516" s="193"/>
      <c r="S516" s="193"/>
      <c r="T516" s="191"/>
      <c r="U516" s="191"/>
      <c r="V516" s="191"/>
      <c r="W516" s="193"/>
      <c r="X516" s="193"/>
      <c r="Y516" s="193"/>
    </row>
    <row r="517">
      <c r="A517" s="191"/>
      <c r="B517" s="243" t="s">
        <v>417</v>
      </c>
      <c r="C517" s="244" t="s">
        <v>390</v>
      </c>
      <c r="D517" s="190" t="s">
        <v>7</v>
      </c>
      <c r="E517" s="190" t="s">
        <v>13</v>
      </c>
      <c r="F517" s="191"/>
      <c r="G517" s="193"/>
      <c r="H517" s="193"/>
      <c r="I517" s="193"/>
      <c r="J517" s="193"/>
      <c r="K517" s="193"/>
      <c r="L517" s="191"/>
      <c r="M517" s="193"/>
      <c r="N517" s="193"/>
      <c r="O517" s="193"/>
      <c r="P517" s="193"/>
      <c r="Q517" s="193"/>
      <c r="R517" s="193"/>
      <c r="S517" s="193"/>
      <c r="T517" s="191"/>
      <c r="U517" s="191"/>
      <c r="V517" s="191"/>
      <c r="W517" s="193"/>
      <c r="X517" s="193"/>
      <c r="Y517" s="193"/>
    </row>
    <row r="518">
      <c r="A518" s="191"/>
      <c r="B518" s="243" t="s">
        <v>417</v>
      </c>
      <c r="C518" s="244" t="s">
        <v>390</v>
      </c>
      <c r="D518" s="190" t="s">
        <v>7</v>
      </c>
      <c r="E518" s="190" t="s">
        <v>14</v>
      </c>
      <c r="F518" s="191">
        <v>1100.0</v>
      </c>
      <c r="G518" s="193"/>
      <c r="H518" s="193"/>
      <c r="I518" s="193"/>
      <c r="J518" s="193"/>
      <c r="K518" s="193"/>
      <c r="L518" s="191"/>
      <c r="M518" s="193"/>
      <c r="N518" s="193"/>
      <c r="O518" s="193"/>
      <c r="P518" s="193"/>
      <c r="Q518" s="193"/>
      <c r="R518" s="193"/>
      <c r="S518" s="193"/>
      <c r="T518" s="191"/>
      <c r="U518" s="191"/>
      <c r="V518" s="191"/>
      <c r="W518" s="193"/>
      <c r="X518" s="193"/>
      <c r="Y518" s="193"/>
    </row>
    <row r="519">
      <c r="A519" s="191"/>
      <c r="B519" s="243" t="s">
        <v>417</v>
      </c>
      <c r="C519" s="244" t="s">
        <v>390</v>
      </c>
      <c r="D519" s="190" t="s">
        <v>7</v>
      </c>
      <c r="E519" s="190" t="s">
        <v>15</v>
      </c>
      <c r="F519" s="191">
        <v>400.0</v>
      </c>
      <c r="G519" s="193"/>
      <c r="H519" s="193"/>
      <c r="I519" s="193"/>
      <c r="J519" s="193"/>
      <c r="K519" s="193"/>
      <c r="L519" s="191"/>
      <c r="M519" s="193"/>
      <c r="N519" s="193"/>
      <c r="O519" s="193"/>
      <c r="P519" s="193"/>
      <c r="Q519" s="193"/>
      <c r="R519" s="193"/>
      <c r="S519" s="193"/>
      <c r="T519" s="191"/>
      <c r="U519" s="191"/>
      <c r="V519" s="191"/>
      <c r="W519" s="193"/>
      <c r="X519" s="193"/>
      <c r="Y519" s="193"/>
    </row>
    <row r="520">
      <c r="A520" s="191"/>
      <c r="B520" s="243" t="s">
        <v>417</v>
      </c>
      <c r="C520" s="244" t="s">
        <v>390</v>
      </c>
      <c r="D520" s="190" t="s">
        <v>7</v>
      </c>
      <c r="E520" s="190" t="s">
        <v>16</v>
      </c>
      <c r="F520" s="191">
        <v>700.0</v>
      </c>
      <c r="G520" s="193"/>
      <c r="H520" s="193"/>
      <c r="I520" s="193"/>
      <c r="J520" s="193"/>
      <c r="K520" s="193"/>
      <c r="L520" s="191"/>
      <c r="M520" s="193"/>
      <c r="N520" s="193"/>
      <c r="O520" s="193"/>
      <c r="P520" s="193"/>
      <c r="Q520" s="193"/>
      <c r="R520" s="193"/>
      <c r="S520" s="193"/>
      <c r="T520" s="191"/>
      <c r="U520" s="191"/>
      <c r="V520" s="191"/>
      <c r="W520" s="193"/>
      <c r="X520" s="193"/>
      <c r="Y520" s="193"/>
    </row>
    <row r="521">
      <c r="A521" s="191"/>
      <c r="B521" s="243" t="s">
        <v>417</v>
      </c>
      <c r="C521" s="244" t="s">
        <v>390</v>
      </c>
      <c r="D521" s="190" t="s">
        <v>7</v>
      </c>
      <c r="E521" s="190" t="s">
        <v>17</v>
      </c>
      <c r="F521" s="191">
        <v>0.0</v>
      </c>
      <c r="G521" s="193"/>
      <c r="H521" s="193"/>
      <c r="I521" s="193"/>
      <c r="J521" s="193"/>
      <c r="K521" s="193"/>
      <c r="L521" s="191"/>
      <c r="M521" s="193"/>
      <c r="N521" s="193"/>
      <c r="O521" s="193"/>
      <c r="P521" s="193"/>
      <c r="Q521" s="193"/>
      <c r="R521" s="193"/>
      <c r="S521" s="193"/>
      <c r="T521" s="191"/>
      <c r="U521" s="191"/>
      <c r="V521" s="191"/>
      <c r="W521" s="193"/>
      <c r="X521" s="193"/>
      <c r="Y521" s="193"/>
    </row>
    <row r="522">
      <c r="A522" s="191"/>
      <c r="B522" s="243" t="s">
        <v>417</v>
      </c>
      <c r="C522" s="244" t="s">
        <v>390</v>
      </c>
      <c r="D522" s="190" t="s">
        <v>7</v>
      </c>
      <c r="E522" s="190" t="s">
        <v>18</v>
      </c>
      <c r="F522" s="191">
        <v>3600.0</v>
      </c>
      <c r="G522" s="193"/>
      <c r="H522" s="193"/>
      <c r="I522" s="193"/>
      <c r="J522" s="193"/>
      <c r="K522" s="193"/>
      <c r="L522" s="191"/>
      <c r="M522" s="193"/>
      <c r="N522" s="193"/>
      <c r="O522" s="193"/>
      <c r="P522" s="193"/>
      <c r="Q522" s="193"/>
      <c r="R522" s="193"/>
      <c r="S522" s="193"/>
      <c r="T522" s="191"/>
      <c r="U522" s="191"/>
      <c r="V522" s="191"/>
      <c r="W522" s="193"/>
      <c r="X522" s="193"/>
      <c r="Y522" s="193"/>
    </row>
    <row r="523">
      <c r="A523" s="191"/>
      <c r="B523" s="243" t="s">
        <v>417</v>
      </c>
      <c r="C523" s="244" t="s">
        <v>390</v>
      </c>
      <c r="D523" s="190" t="s">
        <v>7</v>
      </c>
      <c r="E523" s="190" t="s">
        <v>19</v>
      </c>
      <c r="F523" s="191"/>
      <c r="G523" s="193"/>
      <c r="H523" s="193"/>
      <c r="I523" s="193"/>
      <c r="J523" s="193"/>
      <c r="K523" s="193"/>
      <c r="L523" s="191"/>
      <c r="M523" s="193"/>
      <c r="N523" s="193"/>
      <c r="O523" s="193"/>
      <c r="P523" s="193"/>
      <c r="Q523" s="193"/>
      <c r="R523" s="193"/>
      <c r="S523" s="193"/>
      <c r="T523" s="191"/>
      <c r="U523" s="191"/>
      <c r="V523" s="191"/>
      <c r="W523" s="193"/>
      <c r="X523" s="193"/>
      <c r="Y523" s="193"/>
    </row>
    <row r="524">
      <c r="A524" s="191"/>
      <c r="B524" s="243" t="s">
        <v>417</v>
      </c>
      <c r="C524" s="244" t="s">
        <v>390</v>
      </c>
      <c r="D524" s="190" t="s">
        <v>7</v>
      </c>
      <c r="E524" s="190" t="s">
        <v>20</v>
      </c>
      <c r="F524" s="191"/>
      <c r="G524" s="193"/>
      <c r="H524" s="193"/>
      <c r="I524" s="193"/>
      <c r="J524" s="193"/>
      <c r="K524" s="193"/>
      <c r="L524" s="191"/>
      <c r="M524" s="193"/>
      <c r="N524" s="193"/>
      <c r="O524" s="193"/>
      <c r="P524" s="193"/>
      <c r="Q524" s="193"/>
      <c r="R524" s="193"/>
      <c r="S524" s="193"/>
      <c r="T524" s="191"/>
      <c r="U524" s="191"/>
      <c r="V524" s="191"/>
      <c r="W524" s="193"/>
      <c r="X524" s="193"/>
      <c r="Y524" s="193"/>
    </row>
    <row r="525">
      <c r="A525" s="264">
        <v>209.0</v>
      </c>
      <c r="B525" s="243" t="s">
        <v>418</v>
      </c>
      <c r="C525" s="244" t="s">
        <v>390</v>
      </c>
      <c r="D525" s="243" t="s">
        <v>4</v>
      </c>
      <c r="E525" s="190" t="s">
        <v>21</v>
      </c>
      <c r="F525" s="192"/>
      <c r="G525" s="193"/>
      <c r="H525" s="193"/>
      <c r="I525" s="193"/>
      <c r="J525" s="193"/>
      <c r="K525" s="193"/>
      <c r="L525" s="191">
        <v>70.0</v>
      </c>
      <c r="M525" s="193"/>
      <c r="N525" s="193"/>
      <c r="O525" s="193"/>
      <c r="P525" s="193"/>
      <c r="Q525" s="193"/>
      <c r="R525" s="193"/>
      <c r="S525" s="193"/>
      <c r="T525" s="191">
        <v>470.0</v>
      </c>
      <c r="U525" s="191">
        <v>2000.0</v>
      </c>
      <c r="V525" s="191">
        <v>600.0</v>
      </c>
      <c r="W525" s="193"/>
      <c r="X525" s="193"/>
      <c r="Y525" s="193"/>
    </row>
    <row r="526">
      <c r="A526" s="191"/>
      <c r="B526" s="243" t="s">
        <v>418</v>
      </c>
      <c r="C526" s="244" t="s">
        <v>390</v>
      </c>
      <c r="D526" s="190" t="s">
        <v>4</v>
      </c>
      <c r="E526" s="190" t="s">
        <v>13</v>
      </c>
      <c r="F526" s="191"/>
      <c r="G526" s="193"/>
      <c r="H526" s="193"/>
      <c r="I526" s="193"/>
      <c r="J526" s="193"/>
      <c r="K526" s="193"/>
      <c r="L526" s="193"/>
      <c r="M526" s="191"/>
      <c r="N526" s="193"/>
      <c r="O526" s="193"/>
      <c r="P526" s="193"/>
      <c r="Q526" s="193"/>
      <c r="R526" s="193"/>
      <c r="S526" s="193"/>
      <c r="T526" s="193"/>
      <c r="U526" s="193"/>
      <c r="V526" s="191"/>
      <c r="W526" s="193"/>
      <c r="X526" s="193"/>
      <c r="Y526" s="193"/>
    </row>
    <row r="527">
      <c r="A527" s="191"/>
      <c r="B527" s="243" t="s">
        <v>418</v>
      </c>
      <c r="C527" s="244" t="s">
        <v>390</v>
      </c>
      <c r="D527" s="190" t="s">
        <v>4</v>
      </c>
      <c r="E527" s="190" t="s">
        <v>14</v>
      </c>
      <c r="F527" s="191"/>
      <c r="G527" s="193"/>
      <c r="H527" s="193"/>
      <c r="I527" s="193"/>
      <c r="J527" s="193"/>
      <c r="K527" s="193"/>
      <c r="L527" s="193"/>
      <c r="M527" s="191"/>
      <c r="N527" s="193"/>
      <c r="O527" s="193"/>
      <c r="P527" s="193"/>
      <c r="Q527" s="193"/>
      <c r="R527" s="193"/>
      <c r="S527" s="193"/>
      <c r="T527" s="193"/>
      <c r="U527" s="193"/>
      <c r="V527" s="191"/>
      <c r="W527" s="193"/>
      <c r="X527" s="193"/>
      <c r="Y527" s="193"/>
    </row>
    <row r="528">
      <c r="A528" s="191"/>
      <c r="B528" s="243" t="s">
        <v>418</v>
      </c>
      <c r="C528" s="244" t="s">
        <v>390</v>
      </c>
      <c r="D528" s="190" t="s">
        <v>4</v>
      </c>
      <c r="E528" s="190" t="s">
        <v>15</v>
      </c>
      <c r="F528" s="191"/>
      <c r="G528" s="193"/>
      <c r="H528" s="193"/>
      <c r="I528" s="193"/>
      <c r="J528" s="193"/>
      <c r="K528" s="193"/>
      <c r="L528" s="193"/>
      <c r="M528" s="191"/>
      <c r="N528" s="193"/>
      <c r="O528" s="193"/>
      <c r="P528" s="193"/>
      <c r="Q528" s="193"/>
      <c r="R528" s="193"/>
      <c r="S528" s="193"/>
      <c r="T528" s="193"/>
      <c r="U528" s="193"/>
      <c r="V528" s="191"/>
      <c r="W528" s="193"/>
      <c r="X528" s="193"/>
      <c r="Y528" s="193"/>
    </row>
    <row r="529">
      <c r="A529" s="191"/>
      <c r="B529" s="243" t="s">
        <v>418</v>
      </c>
      <c r="C529" s="244" t="s">
        <v>390</v>
      </c>
      <c r="D529" s="190" t="s">
        <v>4</v>
      </c>
      <c r="E529" s="190" t="s">
        <v>16</v>
      </c>
      <c r="F529" s="191">
        <v>70.0</v>
      </c>
      <c r="G529" s="193"/>
      <c r="H529" s="193"/>
      <c r="I529" s="193"/>
      <c r="J529" s="193"/>
      <c r="K529" s="193"/>
      <c r="L529" s="193"/>
      <c r="M529" s="191"/>
      <c r="N529" s="193"/>
      <c r="O529" s="193"/>
      <c r="P529" s="193"/>
      <c r="Q529" s="193"/>
      <c r="R529" s="193"/>
      <c r="S529" s="193"/>
      <c r="T529" s="193"/>
      <c r="U529" s="193"/>
      <c r="V529" s="191"/>
      <c r="W529" s="193"/>
      <c r="X529" s="193"/>
      <c r="Y529" s="193"/>
    </row>
    <row r="530">
      <c r="A530" s="191"/>
      <c r="B530" s="243" t="s">
        <v>418</v>
      </c>
      <c r="C530" s="244" t="s">
        <v>390</v>
      </c>
      <c r="D530" s="190" t="s">
        <v>4</v>
      </c>
      <c r="E530" s="190" t="s">
        <v>17</v>
      </c>
      <c r="F530" s="191"/>
      <c r="G530" s="193"/>
      <c r="H530" s="193"/>
      <c r="I530" s="193"/>
      <c r="J530" s="193"/>
      <c r="K530" s="193"/>
      <c r="L530" s="193"/>
      <c r="M530" s="191"/>
      <c r="N530" s="193"/>
      <c r="O530" s="193"/>
      <c r="P530" s="193"/>
      <c r="Q530" s="193"/>
      <c r="R530" s="193"/>
      <c r="S530" s="193"/>
      <c r="T530" s="193"/>
      <c r="U530" s="193"/>
      <c r="V530" s="191"/>
      <c r="W530" s="193"/>
      <c r="X530" s="193"/>
      <c r="Y530" s="193"/>
    </row>
    <row r="531">
      <c r="A531" s="191"/>
      <c r="B531" s="243" t="s">
        <v>418</v>
      </c>
      <c r="C531" s="244" t="s">
        <v>390</v>
      </c>
      <c r="D531" s="190" t="s">
        <v>4</v>
      </c>
      <c r="E531" s="190" t="s">
        <v>18</v>
      </c>
      <c r="F531" s="191"/>
      <c r="G531" s="193"/>
      <c r="H531" s="193"/>
      <c r="I531" s="193"/>
      <c r="J531" s="193"/>
      <c r="K531" s="193"/>
      <c r="L531" s="193"/>
      <c r="M531" s="191"/>
      <c r="N531" s="193"/>
      <c r="O531" s="193"/>
      <c r="P531" s="193"/>
      <c r="Q531" s="193"/>
      <c r="R531" s="193"/>
      <c r="S531" s="193"/>
      <c r="T531" s="193"/>
      <c r="U531" s="193"/>
      <c r="V531" s="191"/>
      <c r="W531" s="193"/>
      <c r="X531" s="193"/>
      <c r="Y531" s="193"/>
    </row>
    <row r="532">
      <c r="A532" s="191"/>
      <c r="B532" s="243" t="s">
        <v>418</v>
      </c>
      <c r="C532" s="244" t="s">
        <v>390</v>
      </c>
      <c r="D532" s="190" t="s">
        <v>4</v>
      </c>
      <c r="E532" s="190" t="s">
        <v>19</v>
      </c>
      <c r="F532" s="191"/>
      <c r="G532" s="193"/>
      <c r="H532" s="193"/>
      <c r="I532" s="193"/>
      <c r="J532" s="193"/>
      <c r="K532" s="193"/>
      <c r="L532" s="193"/>
      <c r="M532" s="191"/>
      <c r="N532" s="193"/>
      <c r="O532" s="193"/>
      <c r="P532" s="193"/>
      <c r="Q532" s="193"/>
      <c r="R532" s="193"/>
      <c r="S532" s="193"/>
      <c r="T532" s="193"/>
      <c r="U532" s="193"/>
      <c r="V532" s="191"/>
      <c r="W532" s="193"/>
      <c r="X532" s="193"/>
      <c r="Y532" s="193"/>
    </row>
    <row r="533">
      <c r="A533" s="191"/>
      <c r="B533" s="243" t="s">
        <v>418</v>
      </c>
      <c r="C533" s="244" t="s">
        <v>390</v>
      </c>
      <c r="D533" s="190" t="s">
        <v>4</v>
      </c>
      <c r="E533" s="190" t="s">
        <v>20</v>
      </c>
      <c r="F533" s="191"/>
      <c r="G533" s="193"/>
      <c r="H533" s="193"/>
      <c r="I533" s="193"/>
      <c r="J533" s="193"/>
      <c r="K533" s="193"/>
      <c r="L533" s="193"/>
      <c r="M533" s="191"/>
      <c r="N533" s="193"/>
      <c r="O533" s="193"/>
      <c r="P533" s="193"/>
      <c r="Q533" s="193"/>
      <c r="R533" s="193"/>
      <c r="S533" s="193"/>
      <c r="T533" s="193"/>
      <c r="U533" s="193"/>
      <c r="V533" s="191"/>
      <c r="W533" s="193"/>
      <c r="X533" s="193"/>
      <c r="Y533" s="193"/>
    </row>
    <row r="534">
      <c r="A534" s="191"/>
      <c r="B534" s="243" t="s">
        <v>418</v>
      </c>
      <c r="C534" s="244" t="s">
        <v>390</v>
      </c>
      <c r="D534" s="190" t="s">
        <v>7</v>
      </c>
      <c r="E534" s="190" t="s">
        <v>21</v>
      </c>
      <c r="F534" s="191"/>
      <c r="G534" s="193"/>
      <c r="H534" s="193"/>
      <c r="I534" s="193"/>
      <c r="J534" s="193"/>
      <c r="K534" s="193"/>
      <c r="L534" s="193"/>
      <c r="M534" s="191"/>
      <c r="N534" s="193"/>
      <c r="O534" s="193"/>
      <c r="P534" s="193"/>
      <c r="Q534" s="193"/>
      <c r="R534" s="193"/>
      <c r="S534" s="193"/>
      <c r="T534" s="193"/>
      <c r="U534" s="193"/>
      <c r="V534" s="191"/>
      <c r="W534" s="193"/>
      <c r="X534" s="193"/>
      <c r="Y534" s="193"/>
    </row>
    <row r="535">
      <c r="A535" s="191"/>
      <c r="B535" s="243" t="s">
        <v>418</v>
      </c>
      <c r="C535" s="244" t="s">
        <v>390</v>
      </c>
      <c r="D535" s="190" t="s">
        <v>7</v>
      </c>
      <c r="E535" s="190" t="s">
        <v>13</v>
      </c>
      <c r="F535" s="191"/>
      <c r="G535" s="193"/>
      <c r="H535" s="193"/>
      <c r="I535" s="193"/>
      <c r="J535" s="193"/>
      <c r="K535" s="193"/>
      <c r="L535" s="193"/>
      <c r="M535" s="191"/>
      <c r="N535" s="193"/>
      <c r="O535" s="193"/>
      <c r="P535" s="193"/>
      <c r="Q535" s="193"/>
      <c r="R535" s="193"/>
      <c r="S535" s="193"/>
      <c r="T535" s="193"/>
      <c r="U535" s="193"/>
      <c r="V535" s="191"/>
      <c r="W535" s="193"/>
      <c r="X535" s="193"/>
      <c r="Y535" s="193"/>
    </row>
    <row r="536">
      <c r="A536" s="191"/>
      <c r="B536" s="243" t="s">
        <v>418</v>
      </c>
      <c r="C536" s="244" t="s">
        <v>390</v>
      </c>
      <c r="D536" s="190" t="s">
        <v>7</v>
      </c>
      <c r="E536" s="190" t="s">
        <v>14</v>
      </c>
      <c r="F536" s="191"/>
      <c r="G536" s="193"/>
      <c r="H536" s="193"/>
      <c r="I536" s="193"/>
      <c r="J536" s="193"/>
      <c r="K536" s="193"/>
      <c r="L536" s="193"/>
      <c r="M536" s="191"/>
      <c r="N536" s="193"/>
      <c r="O536" s="193"/>
      <c r="P536" s="193"/>
      <c r="Q536" s="193"/>
      <c r="R536" s="193"/>
      <c r="S536" s="193"/>
      <c r="T536" s="193"/>
      <c r="U536" s="193"/>
      <c r="V536" s="191"/>
      <c r="W536" s="193"/>
      <c r="X536" s="193"/>
      <c r="Y536" s="193"/>
    </row>
    <row r="537">
      <c r="A537" s="191"/>
      <c r="B537" s="243" t="s">
        <v>418</v>
      </c>
      <c r="C537" s="244" t="s">
        <v>390</v>
      </c>
      <c r="D537" s="190" t="s">
        <v>7</v>
      </c>
      <c r="E537" s="190" t="s">
        <v>15</v>
      </c>
      <c r="F537" s="191">
        <v>470.0</v>
      </c>
      <c r="G537" s="193"/>
      <c r="H537" s="193"/>
      <c r="I537" s="193"/>
      <c r="J537" s="193"/>
      <c r="K537" s="193"/>
      <c r="L537" s="193"/>
      <c r="M537" s="191"/>
      <c r="N537" s="193"/>
      <c r="O537" s="193"/>
      <c r="P537" s="193"/>
      <c r="Q537" s="193"/>
      <c r="R537" s="193"/>
      <c r="S537" s="193"/>
      <c r="T537" s="193"/>
      <c r="U537" s="193"/>
      <c r="V537" s="191"/>
      <c r="W537" s="193"/>
      <c r="X537" s="193"/>
      <c r="Y537" s="193"/>
    </row>
    <row r="538">
      <c r="A538" s="191"/>
      <c r="B538" s="243" t="s">
        <v>418</v>
      </c>
      <c r="C538" s="244" t="s">
        <v>390</v>
      </c>
      <c r="D538" s="190" t="s">
        <v>7</v>
      </c>
      <c r="E538" s="190" t="s">
        <v>16</v>
      </c>
      <c r="F538" s="191">
        <v>2000.0</v>
      </c>
      <c r="G538" s="193"/>
      <c r="H538" s="193"/>
      <c r="I538" s="193"/>
      <c r="J538" s="193"/>
      <c r="K538" s="193"/>
      <c r="L538" s="193"/>
      <c r="M538" s="191"/>
      <c r="N538" s="193"/>
      <c r="O538" s="193"/>
      <c r="P538" s="193"/>
      <c r="Q538" s="193"/>
      <c r="R538" s="193"/>
      <c r="S538" s="193"/>
      <c r="T538" s="193"/>
      <c r="U538" s="193"/>
      <c r="V538" s="191"/>
      <c r="W538" s="193"/>
      <c r="X538" s="193"/>
      <c r="Y538" s="193"/>
    </row>
    <row r="539">
      <c r="A539" s="191"/>
      <c r="B539" s="243" t="s">
        <v>418</v>
      </c>
      <c r="C539" s="244" t="s">
        <v>390</v>
      </c>
      <c r="D539" s="190" t="s">
        <v>7</v>
      </c>
      <c r="E539" s="190" t="s">
        <v>17</v>
      </c>
      <c r="F539" s="191">
        <v>600.0</v>
      </c>
      <c r="G539" s="193"/>
      <c r="H539" s="193"/>
      <c r="I539" s="193"/>
      <c r="J539" s="193"/>
      <c r="K539" s="193"/>
      <c r="L539" s="193"/>
      <c r="M539" s="191"/>
      <c r="N539" s="193"/>
      <c r="O539" s="193"/>
      <c r="P539" s="193"/>
      <c r="Q539" s="193"/>
      <c r="R539" s="193"/>
      <c r="S539" s="193"/>
      <c r="T539" s="193"/>
      <c r="U539" s="193"/>
      <c r="V539" s="191"/>
      <c r="W539" s="193"/>
      <c r="X539" s="193"/>
      <c r="Y539" s="193"/>
    </row>
    <row r="540">
      <c r="A540" s="191"/>
      <c r="B540" s="243" t="s">
        <v>418</v>
      </c>
      <c r="C540" s="244" t="s">
        <v>390</v>
      </c>
      <c r="D540" s="190" t="s">
        <v>7</v>
      </c>
      <c r="E540" s="190" t="s">
        <v>18</v>
      </c>
      <c r="F540" s="191"/>
      <c r="G540" s="193"/>
      <c r="H540" s="193"/>
      <c r="I540" s="193"/>
      <c r="J540" s="193"/>
      <c r="K540" s="193"/>
      <c r="L540" s="193"/>
      <c r="M540" s="191"/>
      <c r="N540" s="193"/>
      <c r="O540" s="193"/>
      <c r="P540" s="193"/>
      <c r="Q540" s="193"/>
      <c r="R540" s="193"/>
      <c r="S540" s="193"/>
      <c r="T540" s="193"/>
      <c r="U540" s="193"/>
      <c r="V540" s="191"/>
      <c r="W540" s="193"/>
      <c r="X540" s="193"/>
      <c r="Y540" s="193"/>
    </row>
    <row r="541">
      <c r="A541" s="191"/>
      <c r="B541" s="243" t="s">
        <v>418</v>
      </c>
      <c r="C541" s="244" t="s">
        <v>390</v>
      </c>
      <c r="D541" s="190" t="s">
        <v>7</v>
      </c>
      <c r="E541" s="190" t="s">
        <v>19</v>
      </c>
      <c r="F541" s="191"/>
      <c r="G541" s="193"/>
      <c r="H541" s="193"/>
      <c r="I541" s="193"/>
      <c r="J541" s="193"/>
      <c r="K541" s="193"/>
      <c r="L541" s="193"/>
      <c r="M541" s="191"/>
      <c r="N541" s="193"/>
      <c r="O541" s="193"/>
      <c r="P541" s="193"/>
      <c r="Q541" s="193"/>
      <c r="R541" s="193"/>
      <c r="S541" s="193"/>
      <c r="T541" s="193"/>
      <c r="U541" s="193"/>
      <c r="V541" s="191"/>
      <c r="W541" s="193"/>
      <c r="X541" s="193"/>
      <c r="Y541" s="193"/>
    </row>
    <row r="542">
      <c r="A542" s="191"/>
      <c r="B542" s="243" t="s">
        <v>418</v>
      </c>
      <c r="C542" s="244" t="s">
        <v>390</v>
      </c>
      <c r="D542" s="190" t="s">
        <v>7</v>
      </c>
      <c r="E542" s="190" t="s">
        <v>20</v>
      </c>
      <c r="F542" s="191"/>
      <c r="G542" s="193"/>
      <c r="H542" s="193"/>
      <c r="I542" s="193"/>
      <c r="J542" s="193"/>
      <c r="K542" s="193"/>
      <c r="L542" s="193"/>
      <c r="M542" s="191"/>
      <c r="N542" s="193"/>
      <c r="O542" s="193"/>
      <c r="P542" s="193"/>
      <c r="Q542" s="193"/>
      <c r="R542" s="193"/>
      <c r="S542" s="193"/>
      <c r="T542" s="193"/>
      <c r="U542" s="193"/>
      <c r="V542" s="191"/>
      <c r="W542" s="193"/>
      <c r="X542" s="193"/>
      <c r="Y542" s="193"/>
    </row>
    <row r="543">
      <c r="A543" s="264">
        <v>210.0</v>
      </c>
      <c r="B543" s="243" t="s">
        <v>419</v>
      </c>
      <c r="C543" s="244" t="s">
        <v>390</v>
      </c>
      <c r="D543" s="243" t="s">
        <v>4</v>
      </c>
      <c r="E543" s="190" t="s">
        <v>21</v>
      </c>
      <c r="F543" s="192"/>
      <c r="G543" s="193"/>
      <c r="H543" s="193"/>
      <c r="I543" s="193"/>
      <c r="J543" s="193"/>
      <c r="K543" s="193"/>
      <c r="L543" s="193"/>
      <c r="M543" s="191">
        <v>0.0</v>
      </c>
      <c r="N543" s="193"/>
      <c r="O543" s="193"/>
      <c r="P543" s="193"/>
      <c r="Q543" s="193"/>
      <c r="R543" s="193"/>
      <c r="S543" s="193"/>
      <c r="T543" s="193"/>
      <c r="U543" s="193"/>
      <c r="V543" s="191">
        <v>1080.0</v>
      </c>
      <c r="W543" s="193"/>
      <c r="X543" s="193"/>
      <c r="Y543" s="193"/>
    </row>
    <row r="544">
      <c r="A544" s="191"/>
      <c r="B544" s="243" t="s">
        <v>419</v>
      </c>
      <c r="C544" s="244" t="s">
        <v>390</v>
      </c>
      <c r="D544" s="190" t="s">
        <v>4</v>
      </c>
      <c r="E544" s="190" t="s">
        <v>13</v>
      </c>
      <c r="F544" s="191"/>
      <c r="G544" s="193"/>
      <c r="H544" s="193"/>
      <c r="I544" s="193"/>
      <c r="J544" s="193"/>
      <c r="K544" s="191"/>
      <c r="L544" s="191"/>
      <c r="M544" s="191"/>
      <c r="N544" s="193"/>
      <c r="O544" s="193"/>
      <c r="P544" s="193"/>
      <c r="Q544" s="193"/>
      <c r="R544" s="193"/>
      <c r="S544" s="193"/>
      <c r="T544" s="191"/>
      <c r="U544" s="191"/>
      <c r="V544" s="191"/>
      <c r="W544" s="193"/>
      <c r="X544" s="193"/>
      <c r="Y544" s="193"/>
    </row>
    <row r="545">
      <c r="A545" s="191"/>
      <c r="B545" s="243" t="s">
        <v>419</v>
      </c>
      <c r="C545" s="244" t="s">
        <v>390</v>
      </c>
      <c r="D545" s="190" t="s">
        <v>4</v>
      </c>
      <c r="E545" s="190" t="s">
        <v>14</v>
      </c>
      <c r="F545" s="191"/>
      <c r="G545" s="193"/>
      <c r="H545" s="193"/>
      <c r="I545" s="193"/>
      <c r="J545" s="193"/>
      <c r="K545" s="191"/>
      <c r="L545" s="191"/>
      <c r="M545" s="191"/>
      <c r="N545" s="193"/>
      <c r="O545" s="193"/>
      <c r="P545" s="193"/>
      <c r="Q545" s="193"/>
      <c r="R545" s="193"/>
      <c r="S545" s="193"/>
      <c r="T545" s="191"/>
      <c r="U545" s="191"/>
      <c r="V545" s="191"/>
      <c r="W545" s="193"/>
      <c r="X545" s="193"/>
      <c r="Y545" s="193"/>
    </row>
    <row r="546">
      <c r="A546" s="191"/>
      <c r="B546" s="243" t="s">
        <v>419</v>
      </c>
      <c r="C546" s="244" t="s">
        <v>390</v>
      </c>
      <c r="D546" s="190" t="s">
        <v>4</v>
      </c>
      <c r="E546" s="190" t="s">
        <v>15</v>
      </c>
      <c r="F546" s="191"/>
      <c r="G546" s="193"/>
      <c r="H546" s="193"/>
      <c r="I546" s="193"/>
      <c r="J546" s="193"/>
      <c r="K546" s="191"/>
      <c r="L546" s="191"/>
      <c r="M546" s="191"/>
      <c r="N546" s="193"/>
      <c r="O546" s="193"/>
      <c r="P546" s="193"/>
      <c r="Q546" s="193"/>
      <c r="R546" s="193"/>
      <c r="S546" s="193"/>
      <c r="T546" s="191"/>
      <c r="U546" s="191"/>
      <c r="V546" s="191"/>
      <c r="W546" s="193"/>
      <c r="X546" s="193"/>
      <c r="Y546" s="193"/>
    </row>
    <row r="547">
      <c r="A547" s="191"/>
      <c r="B547" s="243" t="s">
        <v>419</v>
      </c>
      <c r="C547" s="244" t="s">
        <v>390</v>
      </c>
      <c r="D547" s="190" t="s">
        <v>4</v>
      </c>
      <c r="E547" s="190" t="s">
        <v>16</v>
      </c>
      <c r="F547" s="191"/>
      <c r="G547" s="193"/>
      <c r="H547" s="193"/>
      <c r="I547" s="193"/>
      <c r="J547" s="193"/>
      <c r="K547" s="191"/>
      <c r="L547" s="191"/>
      <c r="M547" s="191"/>
      <c r="N547" s="193"/>
      <c r="O547" s="193"/>
      <c r="P547" s="193"/>
      <c r="Q547" s="193"/>
      <c r="R547" s="193"/>
      <c r="S547" s="193"/>
      <c r="T547" s="191"/>
      <c r="U547" s="191"/>
      <c r="V547" s="191"/>
      <c r="W547" s="193"/>
      <c r="X547" s="193"/>
      <c r="Y547" s="193"/>
    </row>
    <row r="548">
      <c r="A548" s="191"/>
      <c r="B548" s="243" t="s">
        <v>419</v>
      </c>
      <c r="C548" s="244" t="s">
        <v>390</v>
      </c>
      <c r="D548" s="190" t="s">
        <v>4</v>
      </c>
      <c r="E548" s="190" t="s">
        <v>17</v>
      </c>
      <c r="F548" s="191">
        <v>0.0</v>
      </c>
      <c r="G548" s="193"/>
      <c r="H548" s="193"/>
      <c r="I548" s="193"/>
      <c r="J548" s="193"/>
      <c r="K548" s="191"/>
      <c r="L548" s="191"/>
      <c r="M548" s="191"/>
      <c r="N548" s="193"/>
      <c r="O548" s="193"/>
      <c r="P548" s="193"/>
      <c r="Q548" s="193"/>
      <c r="R548" s="193"/>
      <c r="S548" s="193"/>
      <c r="T548" s="191"/>
      <c r="U548" s="191"/>
      <c r="V548" s="191"/>
      <c r="W548" s="193"/>
      <c r="X548" s="193"/>
      <c r="Y548" s="193"/>
    </row>
    <row r="549">
      <c r="A549" s="191"/>
      <c r="B549" s="243" t="s">
        <v>419</v>
      </c>
      <c r="C549" s="244" t="s">
        <v>390</v>
      </c>
      <c r="D549" s="190" t="s">
        <v>4</v>
      </c>
      <c r="E549" s="190" t="s">
        <v>18</v>
      </c>
      <c r="F549" s="191"/>
      <c r="G549" s="193"/>
      <c r="H549" s="193"/>
      <c r="I549" s="193"/>
      <c r="J549" s="193"/>
      <c r="K549" s="191"/>
      <c r="L549" s="191"/>
      <c r="M549" s="191"/>
      <c r="N549" s="193"/>
      <c r="O549" s="193"/>
      <c r="P549" s="193"/>
      <c r="Q549" s="193"/>
      <c r="R549" s="193"/>
      <c r="S549" s="193"/>
      <c r="T549" s="191"/>
      <c r="U549" s="191"/>
      <c r="V549" s="191"/>
      <c r="W549" s="193"/>
      <c r="X549" s="193"/>
      <c r="Y549" s="193"/>
    </row>
    <row r="550">
      <c r="A550" s="191"/>
      <c r="B550" s="243" t="s">
        <v>419</v>
      </c>
      <c r="C550" s="244" t="s">
        <v>390</v>
      </c>
      <c r="D550" s="190" t="s">
        <v>4</v>
      </c>
      <c r="E550" s="190" t="s">
        <v>19</v>
      </c>
      <c r="F550" s="191"/>
      <c r="G550" s="193"/>
      <c r="H550" s="193"/>
      <c r="I550" s="193"/>
      <c r="J550" s="193"/>
      <c r="K550" s="191"/>
      <c r="L550" s="191"/>
      <c r="M550" s="191"/>
      <c r="N550" s="193"/>
      <c r="O550" s="193"/>
      <c r="P550" s="193"/>
      <c r="Q550" s="193"/>
      <c r="R550" s="193"/>
      <c r="S550" s="193"/>
      <c r="T550" s="191"/>
      <c r="U550" s="191"/>
      <c r="V550" s="191"/>
      <c r="W550" s="193"/>
      <c r="X550" s="193"/>
      <c r="Y550" s="193"/>
    </row>
    <row r="551">
      <c r="A551" s="191"/>
      <c r="B551" s="243" t="s">
        <v>419</v>
      </c>
      <c r="C551" s="244" t="s">
        <v>390</v>
      </c>
      <c r="D551" s="190" t="s">
        <v>4</v>
      </c>
      <c r="E551" s="190" t="s">
        <v>20</v>
      </c>
      <c r="F551" s="191"/>
      <c r="G551" s="193"/>
      <c r="H551" s="193"/>
      <c r="I551" s="193"/>
      <c r="J551" s="193"/>
      <c r="K551" s="191"/>
      <c r="L551" s="191"/>
      <c r="M551" s="191"/>
      <c r="N551" s="193"/>
      <c r="O551" s="193"/>
      <c r="P551" s="193"/>
      <c r="Q551" s="193"/>
      <c r="R551" s="193"/>
      <c r="S551" s="193"/>
      <c r="T551" s="191"/>
      <c r="U551" s="191"/>
      <c r="V551" s="191"/>
      <c r="W551" s="193"/>
      <c r="X551" s="193"/>
      <c r="Y551" s="193"/>
    </row>
    <row r="552">
      <c r="A552" s="191"/>
      <c r="B552" s="243" t="s">
        <v>419</v>
      </c>
      <c r="C552" s="244" t="s">
        <v>390</v>
      </c>
      <c r="D552" s="190" t="s">
        <v>7</v>
      </c>
      <c r="E552" s="190" t="s">
        <v>21</v>
      </c>
      <c r="F552" s="191"/>
      <c r="G552" s="193"/>
      <c r="H552" s="193"/>
      <c r="I552" s="193"/>
      <c r="J552" s="193"/>
      <c r="K552" s="191"/>
      <c r="L552" s="191"/>
      <c r="M552" s="191"/>
      <c r="N552" s="193"/>
      <c r="O552" s="193"/>
      <c r="P552" s="193"/>
      <c r="Q552" s="193"/>
      <c r="R552" s="193"/>
      <c r="S552" s="193"/>
      <c r="T552" s="191"/>
      <c r="U552" s="191"/>
      <c r="V552" s="191"/>
      <c r="W552" s="193"/>
      <c r="X552" s="193"/>
      <c r="Y552" s="193"/>
    </row>
    <row r="553">
      <c r="A553" s="191"/>
      <c r="B553" s="243" t="s">
        <v>419</v>
      </c>
      <c r="C553" s="244" t="s">
        <v>390</v>
      </c>
      <c r="D553" s="190" t="s">
        <v>7</v>
      </c>
      <c r="E553" s="190" t="s">
        <v>13</v>
      </c>
      <c r="F553" s="191"/>
      <c r="G553" s="193"/>
      <c r="H553" s="193"/>
      <c r="I553" s="193"/>
      <c r="J553" s="193"/>
      <c r="K553" s="191"/>
      <c r="L553" s="191"/>
      <c r="M553" s="191"/>
      <c r="N553" s="193"/>
      <c r="O553" s="193"/>
      <c r="P553" s="193"/>
      <c r="Q553" s="193"/>
      <c r="R553" s="193"/>
      <c r="S553" s="193"/>
      <c r="T553" s="191"/>
      <c r="U553" s="191"/>
      <c r="V553" s="191"/>
      <c r="W553" s="193"/>
      <c r="X553" s="193"/>
      <c r="Y553" s="193"/>
    </row>
    <row r="554">
      <c r="A554" s="191"/>
      <c r="B554" s="243" t="s">
        <v>419</v>
      </c>
      <c r="C554" s="244" t="s">
        <v>390</v>
      </c>
      <c r="D554" s="190" t="s">
        <v>7</v>
      </c>
      <c r="E554" s="190" t="s">
        <v>14</v>
      </c>
      <c r="F554" s="191"/>
      <c r="G554" s="193"/>
      <c r="H554" s="193"/>
      <c r="I554" s="193"/>
      <c r="J554" s="193"/>
      <c r="K554" s="191"/>
      <c r="L554" s="191"/>
      <c r="M554" s="191"/>
      <c r="N554" s="193"/>
      <c r="O554" s="193"/>
      <c r="P554" s="193"/>
      <c r="Q554" s="193"/>
      <c r="R554" s="193"/>
      <c r="S554" s="193"/>
      <c r="T554" s="191"/>
      <c r="U554" s="191"/>
      <c r="V554" s="191"/>
      <c r="W554" s="193"/>
      <c r="X554" s="193"/>
      <c r="Y554" s="193"/>
    </row>
    <row r="555">
      <c r="A555" s="191"/>
      <c r="B555" s="243" t="s">
        <v>419</v>
      </c>
      <c r="C555" s="244" t="s">
        <v>390</v>
      </c>
      <c r="D555" s="190" t="s">
        <v>7</v>
      </c>
      <c r="E555" s="190" t="s">
        <v>15</v>
      </c>
      <c r="F555" s="191"/>
      <c r="G555" s="193"/>
      <c r="H555" s="193"/>
      <c r="I555" s="193"/>
      <c r="J555" s="193"/>
      <c r="K555" s="191"/>
      <c r="L555" s="191"/>
      <c r="M555" s="191"/>
      <c r="N555" s="193"/>
      <c r="O555" s="193"/>
      <c r="P555" s="193"/>
      <c r="Q555" s="193"/>
      <c r="R555" s="193"/>
      <c r="S555" s="193"/>
      <c r="T555" s="191"/>
      <c r="U555" s="191"/>
      <c r="V555" s="191"/>
      <c r="W555" s="193"/>
      <c r="X555" s="193"/>
      <c r="Y555" s="193"/>
    </row>
    <row r="556">
      <c r="A556" s="191"/>
      <c r="B556" s="243" t="s">
        <v>419</v>
      </c>
      <c r="C556" s="244" t="s">
        <v>390</v>
      </c>
      <c r="D556" s="190" t="s">
        <v>7</v>
      </c>
      <c r="E556" s="190" t="s">
        <v>16</v>
      </c>
      <c r="F556" s="191"/>
      <c r="G556" s="193"/>
      <c r="H556" s="193"/>
      <c r="I556" s="193"/>
      <c r="J556" s="193"/>
      <c r="K556" s="191"/>
      <c r="L556" s="191"/>
      <c r="M556" s="191"/>
      <c r="N556" s="193"/>
      <c r="O556" s="193"/>
      <c r="P556" s="193"/>
      <c r="Q556" s="193"/>
      <c r="R556" s="193"/>
      <c r="S556" s="193"/>
      <c r="T556" s="191"/>
      <c r="U556" s="191"/>
      <c r="V556" s="191"/>
      <c r="W556" s="193"/>
      <c r="X556" s="193"/>
      <c r="Y556" s="193"/>
    </row>
    <row r="557">
      <c r="A557" s="191"/>
      <c r="B557" s="243" t="s">
        <v>419</v>
      </c>
      <c r="C557" s="244" t="s">
        <v>390</v>
      </c>
      <c r="D557" s="190" t="s">
        <v>7</v>
      </c>
      <c r="E557" s="190" t="s">
        <v>17</v>
      </c>
      <c r="F557" s="191">
        <v>1080.0</v>
      </c>
      <c r="G557" s="193"/>
      <c r="H557" s="193"/>
      <c r="I557" s="193"/>
      <c r="J557" s="193"/>
      <c r="K557" s="191"/>
      <c r="L557" s="191"/>
      <c r="M557" s="191"/>
      <c r="N557" s="193"/>
      <c r="O557" s="193"/>
      <c r="P557" s="193"/>
      <c r="Q557" s="193"/>
      <c r="R557" s="193"/>
      <c r="S557" s="193"/>
      <c r="T557" s="191"/>
      <c r="U557" s="191"/>
      <c r="V557" s="191"/>
      <c r="W557" s="193"/>
      <c r="X557" s="193"/>
      <c r="Y557" s="193"/>
    </row>
    <row r="558">
      <c r="A558" s="191"/>
      <c r="B558" s="243" t="s">
        <v>419</v>
      </c>
      <c r="C558" s="244" t="s">
        <v>390</v>
      </c>
      <c r="D558" s="190" t="s">
        <v>7</v>
      </c>
      <c r="E558" s="190" t="s">
        <v>18</v>
      </c>
      <c r="F558" s="191"/>
      <c r="G558" s="193"/>
      <c r="H558" s="193"/>
      <c r="I558" s="193"/>
      <c r="J558" s="193"/>
      <c r="K558" s="191"/>
      <c r="L558" s="191"/>
      <c r="M558" s="191"/>
      <c r="N558" s="193"/>
      <c r="O558" s="193"/>
      <c r="P558" s="193"/>
      <c r="Q558" s="193"/>
      <c r="R558" s="193"/>
      <c r="S558" s="193"/>
      <c r="T558" s="191"/>
      <c r="U558" s="191"/>
      <c r="V558" s="191"/>
      <c r="W558" s="193"/>
      <c r="X558" s="193"/>
      <c r="Y558" s="193"/>
    </row>
    <row r="559">
      <c r="A559" s="191"/>
      <c r="B559" s="243" t="s">
        <v>419</v>
      </c>
      <c r="C559" s="244" t="s">
        <v>390</v>
      </c>
      <c r="D559" s="190" t="s">
        <v>7</v>
      </c>
      <c r="E559" s="190" t="s">
        <v>19</v>
      </c>
      <c r="F559" s="191"/>
      <c r="G559" s="193"/>
      <c r="H559" s="193"/>
      <c r="I559" s="193"/>
      <c r="J559" s="193"/>
      <c r="K559" s="191"/>
      <c r="L559" s="191"/>
      <c r="M559" s="191"/>
      <c r="N559" s="193"/>
      <c r="O559" s="193"/>
      <c r="P559" s="193"/>
      <c r="Q559" s="193"/>
      <c r="R559" s="193"/>
      <c r="S559" s="193"/>
      <c r="T559" s="191"/>
      <c r="U559" s="191"/>
      <c r="V559" s="191"/>
      <c r="W559" s="193"/>
      <c r="X559" s="193"/>
      <c r="Y559" s="193"/>
    </row>
    <row r="560">
      <c r="A560" s="191"/>
      <c r="B560" s="243" t="s">
        <v>419</v>
      </c>
      <c r="C560" s="244" t="s">
        <v>390</v>
      </c>
      <c r="D560" s="190" t="s">
        <v>7</v>
      </c>
      <c r="E560" s="190" t="s">
        <v>20</v>
      </c>
      <c r="F560" s="191"/>
      <c r="G560" s="193"/>
      <c r="H560" s="193"/>
      <c r="I560" s="193"/>
      <c r="J560" s="193"/>
      <c r="K560" s="191"/>
      <c r="L560" s="191"/>
      <c r="M560" s="191"/>
      <c r="N560" s="193"/>
      <c r="O560" s="193"/>
      <c r="P560" s="193"/>
      <c r="Q560" s="193"/>
      <c r="R560" s="193"/>
      <c r="S560" s="193"/>
      <c r="T560" s="191"/>
      <c r="U560" s="191"/>
      <c r="V560" s="191"/>
      <c r="W560" s="193"/>
      <c r="X560" s="193"/>
      <c r="Y560" s="193"/>
    </row>
    <row r="561">
      <c r="A561" s="264">
        <v>211.0</v>
      </c>
      <c r="B561" s="243" t="s">
        <v>420</v>
      </c>
      <c r="C561" s="244" t="s">
        <v>390</v>
      </c>
      <c r="D561" s="243" t="s">
        <v>4</v>
      </c>
      <c r="E561" s="190" t="s">
        <v>21</v>
      </c>
      <c r="F561" s="192"/>
      <c r="G561" s="193"/>
      <c r="H561" s="193"/>
      <c r="I561" s="193"/>
      <c r="J561" s="193"/>
      <c r="K561" s="191">
        <v>430.0</v>
      </c>
      <c r="L561" s="191">
        <v>0.0</v>
      </c>
      <c r="M561" s="191">
        <v>284.0</v>
      </c>
      <c r="N561" s="193"/>
      <c r="O561" s="193"/>
      <c r="P561" s="193"/>
      <c r="Q561" s="193"/>
      <c r="R561" s="193"/>
      <c r="S561" s="193"/>
      <c r="T561" s="191">
        <v>4380.0</v>
      </c>
      <c r="U561" s="191">
        <v>700.0</v>
      </c>
      <c r="V561" s="191">
        <v>2400.0</v>
      </c>
      <c r="W561" s="193"/>
      <c r="X561" s="193"/>
      <c r="Y561" s="193"/>
    </row>
    <row r="562">
      <c r="A562" s="191"/>
      <c r="B562" s="243" t="s">
        <v>420</v>
      </c>
      <c r="C562" s="244" t="s">
        <v>390</v>
      </c>
      <c r="D562" s="190" t="s">
        <v>4</v>
      </c>
      <c r="E562" s="190" t="s">
        <v>13</v>
      </c>
      <c r="F562" s="191"/>
      <c r="G562" s="193"/>
      <c r="H562" s="193"/>
      <c r="I562" s="193"/>
      <c r="J562" s="193"/>
      <c r="K562" s="193"/>
      <c r="L562" s="191"/>
      <c r="M562" s="193"/>
      <c r="N562" s="191"/>
      <c r="O562" s="191"/>
      <c r="P562" s="193"/>
      <c r="Q562" s="193"/>
      <c r="R562" s="193"/>
      <c r="S562" s="193"/>
      <c r="T562" s="193"/>
      <c r="U562" s="193"/>
      <c r="V562" s="193"/>
      <c r="W562" s="191"/>
      <c r="X562" s="191"/>
      <c r="Y562" s="193"/>
    </row>
    <row r="563">
      <c r="A563" s="191"/>
      <c r="B563" s="243" t="s">
        <v>420</v>
      </c>
      <c r="C563" s="244" t="s">
        <v>390</v>
      </c>
      <c r="D563" s="190" t="s">
        <v>4</v>
      </c>
      <c r="E563" s="190" t="s">
        <v>14</v>
      </c>
      <c r="F563" s="191"/>
      <c r="G563" s="193"/>
      <c r="H563" s="193"/>
      <c r="I563" s="193"/>
      <c r="J563" s="193"/>
      <c r="K563" s="193"/>
      <c r="L563" s="191"/>
      <c r="M563" s="193"/>
      <c r="N563" s="191"/>
      <c r="O563" s="191"/>
      <c r="P563" s="193"/>
      <c r="Q563" s="193"/>
      <c r="R563" s="193"/>
      <c r="S563" s="193"/>
      <c r="T563" s="193"/>
      <c r="U563" s="193"/>
      <c r="V563" s="193"/>
      <c r="W563" s="191"/>
      <c r="X563" s="191"/>
      <c r="Y563" s="193"/>
    </row>
    <row r="564">
      <c r="A564" s="191"/>
      <c r="B564" s="243" t="s">
        <v>420</v>
      </c>
      <c r="C564" s="244" t="s">
        <v>390</v>
      </c>
      <c r="D564" s="190" t="s">
        <v>4</v>
      </c>
      <c r="E564" s="190" t="s">
        <v>15</v>
      </c>
      <c r="F564" s="191">
        <v>430.0</v>
      </c>
      <c r="G564" s="193"/>
      <c r="H564" s="193"/>
      <c r="I564" s="193"/>
      <c r="J564" s="193"/>
      <c r="K564" s="193"/>
      <c r="L564" s="191"/>
      <c r="M564" s="193"/>
      <c r="N564" s="191"/>
      <c r="O564" s="191"/>
      <c r="P564" s="193"/>
      <c r="Q564" s="193"/>
      <c r="R564" s="193"/>
      <c r="S564" s="193"/>
      <c r="T564" s="193"/>
      <c r="U564" s="193"/>
      <c r="V564" s="193"/>
      <c r="W564" s="191"/>
      <c r="X564" s="191"/>
      <c r="Y564" s="193"/>
    </row>
    <row r="565">
      <c r="A565" s="191"/>
      <c r="B565" s="243" t="s">
        <v>420</v>
      </c>
      <c r="C565" s="244" t="s">
        <v>390</v>
      </c>
      <c r="D565" s="190" t="s">
        <v>4</v>
      </c>
      <c r="E565" s="190" t="s">
        <v>16</v>
      </c>
      <c r="F565" s="191">
        <v>0.0</v>
      </c>
      <c r="G565" s="193"/>
      <c r="H565" s="193"/>
      <c r="I565" s="193"/>
      <c r="J565" s="193"/>
      <c r="K565" s="193"/>
      <c r="L565" s="191"/>
      <c r="M565" s="193"/>
      <c r="N565" s="191"/>
      <c r="O565" s="191"/>
      <c r="P565" s="193"/>
      <c r="Q565" s="193"/>
      <c r="R565" s="193"/>
      <c r="S565" s="193"/>
      <c r="T565" s="193"/>
      <c r="U565" s="193"/>
      <c r="V565" s="193"/>
      <c r="W565" s="191"/>
      <c r="X565" s="191"/>
      <c r="Y565" s="193"/>
    </row>
    <row r="566">
      <c r="A566" s="191"/>
      <c r="B566" s="243" t="s">
        <v>420</v>
      </c>
      <c r="C566" s="244" t="s">
        <v>390</v>
      </c>
      <c r="D566" s="190" t="s">
        <v>4</v>
      </c>
      <c r="E566" s="190" t="s">
        <v>17</v>
      </c>
      <c r="F566" s="191">
        <v>284.0</v>
      </c>
      <c r="G566" s="193"/>
      <c r="H566" s="193"/>
      <c r="I566" s="193"/>
      <c r="J566" s="193"/>
      <c r="K566" s="193"/>
      <c r="L566" s="191"/>
      <c r="M566" s="193"/>
      <c r="N566" s="191"/>
      <c r="O566" s="191"/>
      <c r="P566" s="193"/>
      <c r="Q566" s="193"/>
      <c r="R566" s="193"/>
      <c r="S566" s="193"/>
      <c r="T566" s="193"/>
      <c r="U566" s="193"/>
      <c r="V566" s="193"/>
      <c r="W566" s="191"/>
      <c r="X566" s="191"/>
      <c r="Y566" s="193"/>
    </row>
    <row r="567">
      <c r="A567" s="191"/>
      <c r="B567" s="243" t="s">
        <v>420</v>
      </c>
      <c r="C567" s="244" t="s">
        <v>390</v>
      </c>
      <c r="D567" s="190" t="s">
        <v>4</v>
      </c>
      <c r="E567" s="190" t="s">
        <v>18</v>
      </c>
      <c r="F567" s="191"/>
      <c r="G567" s="193"/>
      <c r="H567" s="193"/>
      <c r="I567" s="193"/>
      <c r="J567" s="193"/>
      <c r="K567" s="193"/>
      <c r="L567" s="191"/>
      <c r="M567" s="193"/>
      <c r="N567" s="191"/>
      <c r="O567" s="191"/>
      <c r="P567" s="193"/>
      <c r="Q567" s="193"/>
      <c r="R567" s="193"/>
      <c r="S567" s="193"/>
      <c r="T567" s="193"/>
      <c r="U567" s="193"/>
      <c r="V567" s="193"/>
      <c r="W567" s="191"/>
      <c r="X567" s="191"/>
      <c r="Y567" s="193"/>
    </row>
    <row r="568">
      <c r="A568" s="191"/>
      <c r="B568" s="243" t="s">
        <v>420</v>
      </c>
      <c r="C568" s="244" t="s">
        <v>390</v>
      </c>
      <c r="D568" s="190" t="s">
        <v>4</v>
      </c>
      <c r="E568" s="190" t="s">
        <v>19</v>
      </c>
      <c r="F568" s="191"/>
      <c r="G568" s="193"/>
      <c r="H568" s="193"/>
      <c r="I568" s="193"/>
      <c r="J568" s="193"/>
      <c r="K568" s="193"/>
      <c r="L568" s="191"/>
      <c r="M568" s="193"/>
      <c r="N568" s="191"/>
      <c r="O568" s="191"/>
      <c r="P568" s="193"/>
      <c r="Q568" s="193"/>
      <c r="R568" s="193"/>
      <c r="S568" s="193"/>
      <c r="T568" s="193"/>
      <c r="U568" s="193"/>
      <c r="V568" s="193"/>
      <c r="W568" s="191"/>
      <c r="X568" s="191"/>
      <c r="Y568" s="193"/>
    </row>
    <row r="569">
      <c r="A569" s="191"/>
      <c r="B569" s="243" t="s">
        <v>420</v>
      </c>
      <c r="C569" s="244" t="s">
        <v>390</v>
      </c>
      <c r="D569" s="190" t="s">
        <v>4</v>
      </c>
      <c r="E569" s="190" t="s">
        <v>20</v>
      </c>
      <c r="F569" s="191"/>
      <c r="G569" s="193"/>
      <c r="H569" s="193"/>
      <c r="I569" s="193"/>
      <c r="J569" s="193"/>
      <c r="K569" s="193"/>
      <c r="L569" s="191"/>
      <c r="M569" s="193"/>
      <c r="N569" s="191"/>
      <c r="O569" s="191"/>
      <c r="P569" s="193"/>
      <c r="Q569" s="193"/>
      <c r="R569" s="193"/>
      <c r="S569" s="193"/>
      <c r="T569" s="193"/>
      <c r="U569" s="193"/>
      <c r="V569" s="193"/>
      <c r="W569" s="191"/>
      <c r="X569" s="191"/>
      <c r="Y569" s="193"/>
    </row>
    <row r="570">
      <c r="A570" s="191"/>
      <c r="B570" s="243" t="s">
        <v>420</v>
      </c>
      <c r="C570" s="244" t="s">
        <v>390</v>
      </c>
      <c r="D570" s="190" t="s">
        <v>7</v>
      </c>
      <c r="E570" s="190" t="s">
        <v>21</v>
      </c>
      <c r="F570" s="191"/>
      <c r="G570" s="193"/>
      <c r="H570" s="193"/>
      <c r="I570" s="193"/>
      <c r="J570" s="193"/>
      <c r="K570" s="193"/>
      <c r="L570" s="191"/>
      <c r="M570" s="193"/>
      <c r="N570" s="191"/>
      <c r="O570" s="191"/>
      <c r="P570" s="193"/>
      <c r="Q570" s="193"/>
      <c r="R570" s="193"/>
      <c r="S570" s="193"/>
      <c r="T570" s="193"/>
      <c r="U570" s="193"/>
      <c r="V570" s="193"/>
      <c r="W570" s="191"/>
      <c r="X570" s="191"/>
      <c r="Y570" s="193"/>
    </row>
    <row r="571">
      <c r="A571" s="191"/>
      <c r="B571" s="243" t="s">
        <v>420</v>
      </c>
      <c r="C571" s="244" t="s">
        <v>390</v>
      </c>
      <c r="D571" s="190" t="s">
        <v>7</v>
      </c>
      <c r="E571" s="190" t="s">
        <v>13</v>
      </c>
      <c r="F571" s="191"/>
      <c r="G571" s="193"/>
      <c r="H571" s="193"/>
      <c r="I571" s="193"/>
      <c r="J571" s="193"/>
      <c r="K571" s="193"/>
      <c r="L571" s="191"/>
      <c r="M571" s="193"/>
      <c r="N571" s="191"/>
      <c r="O571" s="191"/>
      <c r="P571" s="193"/>
      <c r="Q571" s="193"/>
      <c r="R571" s="193"/>
      <c r="S571" s="193"/>
      <c r="T571" s="193"/>
      <c r="U571" s="193"/>
      <c r="V571" s="193"/>
      <c r="W571" s="191"/>
      <c r="X571" s="191"/>
      <c r="Y571" s="193"/>
    </row>
    <row r="572">
      <c r="A572" s="191"/>
      <c r="B572" s="243" t="s">
        <v>420</v>
      </c>
      <c r="C572" s="244" t="s">
        <v>390</v>
      </c>
      <c r="D572" s="190" t="s">
        <v>7</v>
      </c>
      <c r="E572" s="190" t="s">
        <v>14</v>
      </c>
      <c r="F572" s="191"/>
      <c r="G572" s="193"/>
      <c r="H572" s="193"/>
      <c r="I572" s="193"/>
      <c r="J572" s="193"/>
      <c r="K572" s="193"/>
      <c r="L572" s="191"/>
      <c r="M572" s="193"/>
      <c r="N572" s="191"/>
      <c r="O572" s="191"/>
      <c r="P572" s="193"/>
      <c r="Q572" s="193"/>
      <c r="R572" s="193"/>
      <c r="S572" s="193"/>
      <c r="T572" s="193"/>
      <c r="U572" s="193"/>
      <c r="V572" s="193"/>
      <c r="W572" s="191"/>
      <c r="X572" s="191"/>
      <c r="Y572" s="193"/>
    </row>
    <row r="573">
      <c r="A573" s="191"/>
      <c r="B573" s="243" t="s">
        <v>420</v>
      </c>
      <c r="C573" s="244" t="s">
        <v>390</v>
      </c>
      <c r="D573" s="190" t="s">
        <v>7</v>
      </c>
      <c r="E573" s="190" t="s">
        <v>15</v>
      </c>
      <c r="F573" s="191">
        <v>4380.0</v>
      </c>
      <c r="G573" s="193"/>
      <c r="H573" s="193"/>
      <c r="I573" s="193"/>
      <c r="J573" s="193"/>
      <c r="K573" s="193"/>
      <c r="L573" s="191"/>
      <c r="M573" s="193"/>
      <c r="N573" s="191"/>
      <c r="O573" s="191"/>
      <c r="P573" s="193"/>
      <c r="Q573" s="193"/>
      <c r="R573" s="193"/>
      <c r="S573" s="193"/>
      <c r="T573" s="193"/>
      <c r="U573" s="193"/>
      <c r="V573" s="193"/>
      <c r="W573" s="191"/>
      <c r="X573" s="191"/>
      <c r="Y573" s="193"/>
    </row>
    <row r="574">
      <c r="A574" s="191"/>
      <c r="B574" s="243" t="s">
        <v>420</v>
      </c>
      <c r="C574" s="244" t="s">
        <v>390</v>
      </c>
      <c r="D574" s="190" t="s">
        <v>7</v>
      </c>
      <c r="E574" s="190" t="s">
        <v>16</v>
      </c>
      <c r="F574" s="191">
        <v>700.0</v>
      </c>
      <c r="G574" s="193"/>
      <c r="H574" s="193"/>
      <c r="I574" s="193"/>
      <c r="J574" s="193"/>
      <c r="K574" s="193"/>
      <c r="L574" s="191"/>
      <c r="M574" s="193"/>
      <c r="N574" s="191"/>
      <c r="O574" s="191"/>
      <c r="P574" s="193"/>
      <c r="Q574" s="193"/>
      <c r="R574" s="193"/>
      <c r="S574" s="193"/>
      <c r="T574" s="193"/>
      <c r="U574" s="193"/>
      <c r="V574" s="193"/>
      <c r="W574" s="191"/>
      <c r="X574" s="191"/>
      <c r="Y574" s="193"/>
    </row>
    <row r="575">
      <c r="A575" s="191"/>
      <c r="B575" s="243" t="s">
        <v>420</v>
      </c>
      <c r="C575" s="244" t="s">
        <v>390</v>
      </c>
      <c r="D575" s="190" t="s">
        <v>7</v>
      </c>
      <c r="E575" s="190" t="s">
        <v>17</v>
      </c>
      <c r="F575" s="191">
        <v>2400.0</v>
      </c>
      <c r="G575" s="193"/>
      <c r="H575" s="193"/>
      <c r="I575" s="193"/>
      <c r="J575" s="193"/>
      <c r="K575" s="193"/>
      <c r="L575" s="191"/>
      <c r="M575" s="193"/>
      <c r="N575" s="191"/>
      <c r="O575" s="191"/>
      <c r="P575" s="193"/>
      <c r="Q575" s="193"/>
      <c r="R575" s="193"/>
      <c r="S575" s="193"/>
      <c r="T575" s="193"/>
      <c r="U575" s="193"/>
      <c r="V575" s="193"/>
      <c r="W575" s="191"/>
      <c r="X575" s="191"/>
      <c r="Y575" s="193"/>
    </row>
    <row r="576">
      <c r="A576" s="191"/>
      <c r="B576" s="243" t="s">
        <v>420</v>
      </c>
      <c r="C576" s="244" t="s">
        <v>390</v>
      </c>
      <c r="D576" s="190" t="s">
        <v>7</v>
      </c>
      <c r="E576" s="190" t="s">
        <v>18</v>
      </c>
      <c r="F576" s="191"/>
      <c r="G576" s="193"/>
      <c r="H576" s="193"/>
      <c r="I576" s="193"/>
      <c r="J576" s="193"/>
      <c r="K576" s="193"/>
      <c r="L576" s="191"/>
      <c r="M576" s="193"/>
      <c r="N576" s="191"/>
      <c r="O576" s="191"/>
      <c r="P576" s="193"/>
      <c r="Q576" s="193"/>
      <c r="R576" s="193"/>
      <c r="S576" s="193"/>
      <c r="T576" s="193"/>
      <c r="U576" s="193"/>
      <c r="V576" s="193"/>
      <c r="W576" s="191"/>
      <c r="X576" s="191"/>
      <c r="Y576" s="193"/>
    </row>
    <row r="577">
      <c r="A577" s="191"/>
      <c r="B577" s="243" t="s">
        <v>420</v>
      </c>
      <c r="C577" s="244" t="s">
        <v>390</v>
      </c>
      <c r="D577" s="190" t="s">
        <v>7</v>
      </c>
      <c r="E577" s="190" t="s">
        <v>19</v>
      </c>
      <c r="F577" s="191"/>
      <c r="G577" s="193"/>
      <c r="H577" s="193"/>
      <c r="I577" s="193"/>
      <c r="J577" s="193"/>
      <c r="K577" s="193"/>
      <c r="L577" s="191"/>
      <c r="M577" s="193"/>
      <c r="N577" s="191"/>
      <c r="O577" s="191"/>
      <c r="P577" s="193"/>
      <c r="Q577" s="193"/>
      <c r="R577" s="193"/>
      <c r="S577" s="193"/>
      <c r="T577" s="193"/>
      <c r="U577" s="193"/>
      <c r="V577" s="193"/>
      <c r="W577" s="191"/>
      <c r="X577" s="191"/>
      <c r="Y577" s="193"/>
    </row>
    <row r="578">
      <c r="A578" s="191"/>
      <c r="B578" s="243" t="s">
        <v>420</v>
      </c>
      <c r="C578" s="244" t="s">
        <v>390</v>
      </c>
      <c r="D578" s="190" t="s">
        <v>7</v>
      </c>
      <c r="E578" s="190" t="s">
        <v>20</v>
      </c>
      <c r="F578" s="191"/>
      <c r="G578" s="193"/>
      <c r="H578" s="193"/>
      <c r="I578" s="193"/>
      <c r="J578" s="193"/>
      <c r="K578" s="193"/>
      <c r="L578" s="191"/>
      <c r="M578" s="193"/>
      <c r="N578" s="191"/>
      <c r="O578" s="191"/>
      <c r="P578" s="193"/>
      <c r="Q578" s="193"/>
      <c r="R578" s="193"/>
      <c r="S578" s="193"/>
      <c r="T578" s="193"/>
      <c r="U578" s="193"/>
      <c r="V578" s="193"/>
      <c r="W578" s="191"/>
      <c r="X578" s="191"/>
      <c r="Y578" s="193"/>
    </row>
    <row r="579">
      <c r="A579" s="264">
        <v>212.0</v>
      </c>
      <c r="B579" s="243" t="s">
        <v>421</v>
      </c>
      <c r="C579" s="244" t="s">
        <v>390</v>
      </c>
      <c r="D579" s="243" t="s">
        <v>4</v>
      </c>
      <c r="E579" s="190" t="s">
        <v>21</v>
      </c>
      <c r="F579" s="192"/>
      <c r="G579" s="193"/>
      <c r="H579" s="193"/>
      <c r="I579" s="193"/>
      <c r="J579" s="193"/>
      <c r="K579" s="193"/>
      <c r="L579" s="191">
        <v>180.0</v>
      </c>
      <c r="M579" s="193"/>
      <c r="N579" s="191">
        <v>34.0</v>
      </c>
      <c r="O579" s="191">
        <v>0.0</v>
      </c>
      <c r="P579" s="193"/>
      <c r="Q579" s="193"/>
      <c r="R579" s="193"/>
      <c r="S579" s="193"/>
      <c r="T579" s="193"/>
      <c r="U579" s="193"/>
      <c r="V579" s="193"/>
      <c r="W579" s="191">
        <v>0.0</v>
      </c>
      <c r="X579" s="191">
        <v>1488.0</v>
      </c>
      <c r="Y579" s="193"/>
    </row>
    <row r="580">
      <c r="A580" s="191"/>
      <c r="B580" s="243" t="s">
        <v>421</v>
      </c>
      <c r="C580" s="244" t="s">
        <v>390</v>
      </c>
      <c r="D580" s="190" t="s">
        <v>4</v>
      </c>
      <c r="E580" s="190" t="s">
        <v>13</v>
      </c>
      <c r="F580" s="191"/>
      <c r="G580" s="193"/>
      <c r="H580" s="193"/>
      <c r="I580" s="193"/>
      <c r="J580" s="193"/>
      <c r="K580" s="193"/>
      <c r="L580" s="193"/>
      <c r="M580" s="193"/>
      <c r="N580" s="193"/>
      <c r="O580" s="193"/>
      <c r="P580" s="193"/>
      <c r="Q580" s="193"/>
      <c r="R580" s="193"/>
      <c r="S580" s="193"/>
      <c r="T580" s="191"/>
      <c r="U580" s="191"/>
      <c r="V580" s="191"/>
      <c r="W580" s="191"/>
      <c r="X580" s="193"/>
      <c r="Y580" s="193"/>
    </row>
    <row r="581">
      <c r="A581" s="191"/>
      <c r="B581" s="243" t="s">
        <v>421</v>
      </c>
      <c r="C581" s="244" t="s">
        <v>390</v>
      </c>
      <c r="D581" s="190" t="s">
        <v>4</v>
      </c>
      <c r="E581" s="190" t="s">
        <v>14</v>
      </c>
      <c r="F581" s="191"/>
      <c r="G581" s="193"/>
      <c r="H581" s="193"/>
      <c r="I581" s="193"/>
      <c r="J581" s="193"/>
      <c r="K581" s="193"/>
      <c r="L581" s="193"/>
      <c r="M581" s="193"/>
      <c r="N581" s="193"/>
      <c r="O581" s="193"/>
      <c r="P581" s="193"/>
      <c r="Q581" s="193"/>
      <c r="R581" s="193"/>
      <c r="S581" s="193"/>
      <c r="T581" s="191"/>
      <c r="U581" s="191"/>
      <c r="V581" s="191"/>
      <c r="W581" s="191"/>
      <c r="X581" s="193"/>
      <c r="Y581" s="193"/>
    </row>
    <row r="582">
      <c r="A582" s="191"/>
      <c r="B582" s="243" t="s">
        <v>421</v>
      </c>
      <c r="C582" s="244" t="s">
        <v>390</v>
      </c>
      <c r="D582" s="190" t="s">
        <v>4</v>
      </c>
      <c r="E582" s="190" t="s">
        <v>15</v>
      </c>
      <c r="F582" s="191"/>
      <c r="G582" s="193"/>
      <c r="H582" s="193"/>
      <c r="I582" s="193"/>
      <c r="J582" s="193"/>
      <c r="K582" s="193"/>
      <c r="L582" s="193"/>
      <c r="M582" s="193"/>
      <c r="N582" s="193"/>
      <c r="O582" s="193"/>
      <c r="P582" s="193"/>
      <c r="Q582" s="193"/>
      <c r="R582" s="193"/>
      <c r="S582" s="193"/>
      <c r="T582" s="191"/>
      <c r="U582" s="191"/>
      <c r="V582" s="191"/>
      <c r="W582" s="191"/>
      <c r="X582" s="193"/>
      <c r="Y582" s="193"/>
    </row>
    <row r="583">
      <c r="A583" s="191"/>
      <c r="B583" s="243" t="s">
        <v>421</v>
      </c>
      <c r="C583" s="244" t="s">
        <v>390</v>
      </c>
      <c r="D583" s="190" t="s">
        <v>4</v>
      </c>
      <c r="E583" s="190" t="s">
        <v>16</v>
      </c>
      <c r="F583" s="191">
        <v>180.0</v>
      </c>
      <c r="G583" s="193"/>
      <c r="H583" s="193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1"/>
      <c r="U583" s="191"/>
      <c r="V583" s="191"/>
      <c r="W583" s="191"/>
      <c r="X583" s="193"/>
      <c r="Y583" s="193"/>
    </row>
    <row r="584">
      <c r="A584" s="191"/>
      <c r="B584" s="243" t="s">
        <v>421</v>
      </c>
      <c r="C584" s="244" t="s">
        <v>390</v>
      </c>
      <c r="D584" s="190" t="s">
        <v>4</v>
      </c>
      <c r="E584" s="190" t="s">
        <v>17</v>
      </c>
      <c r="F584" s="191"/>
      <c r="G584" s="193"/>
      <c r="H584" s="193"/>
      <c r="I584" s="193"/>
      <c r="J584" s="193"/>
      <c r="K584" s="193"/>
      <c r="L584" s="193"/>
      <c r="M584" s="193"/>
      <c r="N584" s="193"/>
      <c r="O584" s="193"/>
      <c r="P584" s="193"/>
      <c r="Q584" s="193"/>
      <c r="R584" s="193"/>
      <c r="S584" s="193"/>
      <c r="T584" s="191"/>
      <c r="U584" s="191"/>
      <c r="V584" s="191"/>
      <c r="W584" s="191"/>
      <c r="X584" s="193"/>
      <c r="Y584" s="193"/>
    </row>
    <row r="585">
      <c r="A585" s="191"/>
      <c r="B585" s="243" t="s">
        <v>421</v>
      </c>
      <c r="C585" s="244" t="s">
        <v>390</v>
      </c>
      <c r="D585" s="190" t="s">
        <v>4</v>
      </c>
      <c r="E585" s="190" t="s">
        <v>18</v>
      </c>
      <c r="F585" s="191">
        <v>34.0</v>
      </c>
      <c r="G585" s="193"/>
      <c r="H585" s="193"/>
      <c r="I585" s="193"/>
      <c r="J585" s="193"/>
      <c r="K585" s="193"/>
      <c r="L585" s="193"/>
      <c r="M585" s="193"/>
      <c r="N585" s="193"/>
      <c r="O585" s="193"/>
      <c r="P585" s="193"/>
      <c r="Q585" s="193"/>
      <c r="R585" s="193"/>
      <c r="S585" s="193"/>
      <c r="T585" s="191"/>
      <c r="U585" s="191"/>
      <c r="V585" s="191"/>
      <c r="W585" s="191"/>
      <c r="X585" s="193"/>
      <c r="Y585" s="193"/>
    </row>
    <row r="586">
      <c r="A586" s="191"/>
      <c r="B586" s="243" t="s">
        <v>421</v>
      </c>
      <c r="C586" s="244" t="s">
        <v>390</v>
      </c>
      <c r="D586" s="190" t="s">
        <v>4</v>
      </c>
      <c r="E586" s="190" t="s">
        <v>19</v>
      </c>
      <c r="F586" s="191">
        <v>0.0</v>
      </c>
      <c r="G586" s="193"/>
      <c r="H586" s="193"/>
      <c r="I586" s="193"/>
      <c r="J586" s="193"/>
      <c r="K586" s="193"/>
      <c r="L586" s="193"/>
      <c r="M586" s="193"/>
      <c r="N586" s="193"/>
      <c r="O586" s="193"/>
      <c r="P586" s="193"/>
      <c r="Q586" s="193"/>
      <c r="R586" s="193"/>
      <c r="S586" s="193"/>
      <c r="T586" s="191"/>
      <c r="U586" s="191"/>
      <c r="V586" s="191"/>
      <c r="W586" s="191"/>
      <c r="X586" s="193"/>
      <c r="Y586" s="193"/>
    </row>
    <row r="587">
      <c r="A587" s="191"/>
      <c r="B587" s="243" t="s">
        <v>421</v>
      </c>
      <c r="C587" s="244" t="s">
        <v>390</v>
      </c>
      <c r="D587" s="190" t="s">
        <v>4</v>
      </c>
      <c r="E587" s="190" t="s">
        <v>20</v>
      </c>
      <c r="F587" s="191"/>
      <c r="G587" s="193"/>
      <c r="H587" s="193"/>
      <c r="I587" s="193"/>
      <c r="J587" s="193"/>
      <c r="K587" s="193"/>
      <c r="L587" s="193"/>
      <c r="M587" s="193"/>
      <c r="N587" s="193"/>
      <c r="O587" s="193"/>
      <c r="P587" s="193"/>
      <c r="Q587" s="193"/>
      <c r="R587" s="193"/>
      <c r="S587" s="193"/>
      <c r="T587" s="191"/>
      <c r="U587" s="191"/>
      <c r="V587" s="191"/>
      <c r="W587" s="191"/>
      <c r="X587" s="193"/>
      <c r="Y587" s="193"/>
    </row>
    <row r="588">
      <c r="A588" s="191"/>
      <c r="B588" s="243" t="s">
        <v>421</v>
      </c>
      <c r="C588" s="244" t="s">
        <v>390</v>
      </c>
      <c r="D588" s="190" t="s">
        <v>7</v>
      </c>
      <c r="E588" s="190" t="s">
        <v>21</v>
      </c>
      <c r="F588" s="191"/>
      <c r="G588" s="193"/>
      <c r="H588" s="193"/>
      <c r="I588" s="193"/>
      <c r="J588" s="193"/>
      <c r="K588" s="193"/>
      <c r="L588" s="193"/>
      <c r="M588" s="193"/>
      <c r="N588" s="193"/>
      <c r="O588" s="193"/>
      <c r="P588" s="193"/>
      <c r="Q588" s="193"/>
      <c r="R588" s="193"/>
      <c r="S588" s="193"/>
      <c r="T588" s="191"/>
      <c r="U588" s="191"/>
      <c r="V588" s="191"/>
      <c r="W588" s="191"/>
      <c r="X588" s="193"/>
      <c r="Y588" s="193"/>
    </row>
    <row r="589">
      <c r="A589" s="191"/>
      <c r="B589" s="243" t="s">
        <v>421</v>
      </c>
      <c r="C589" s="244" t="s">
        <v>390</v>
      </c>
      <c r="D589" s="190" t="s">
        <v>7</v>
      </c>
      <c r="E589" s="190" t="s">
        <v>13</v>
      </c>
      <c r="F589" s="191"/>
      <c r="G589" s="193"/>
      <c r="H589" s="193"/>
      <c r="I589" s="193"/>
      <c r="J589" s="193"/>
      <c r="K589" s="193"/>
      <c r="L589" s="193"/>
      <c r="M589" s="193"/>
      <c r="N589" s="193"/>
      <c r="O589" s="193"/>
      <c r="P589" s="193"/>
      <c r="Q589" s="193"/>
      <c r="R589" s="193"/>
      <c r="S589" s="193"/>
      <c r="T589" s="191"/>
      <c r="U589" s="191"/>
      <c r="V589" s="191"/>
      <c r="W589" s="191"/>
      <c r="X589" s="193"/>
      <c r="Y589" s="193"/>
    </row>
    <row r="590">
      <c r="A590" s="191"/>
      <c r="B590" s="243" t="s">
        <v>421</v>
      </c>
      <c r="C590" s="244" t="s">
        <v>390</v>
      </c>
      <c r="D590" s="190" t="s">
        <v>7</v>
      </c>
      <c r="E590" s="190" t="s">
        <v>14</v>
      </c>
      <c r="F590" s="191"/>
      <c r="G590" s="193"/>
      <c r="H590" s="193"/>
      <c r="I590" s="193"/>
      <c r="J590" s="193"/>
      <c r="K590" s="193"/>
      <c r="L590" s="193"/>
      <c r="M590" s="193"/>
      <c r="N590" s="193"/>
      <c r="O590" s="193"/>
      <c r="P590" s="193"/>
      <c r="Q590" s="193"/>
      <c r="R590" s="193"/>
      <c r="S590" s="193"/>
      <c r="T590" s="191"/>
      <c r="U590" s="191"/>
      <c r="V590" s="191"/>
      <c r="W590" s="191"/>
      <c r="X590" s="193"/>
      <c r="Y590" s="193"/>
    </row>
    <row r="591">
      <c r="A591" s="191"/>
      <c r="B591" s="243" t="s">
        <v>421</v>
      </c>
      <c r="C591" s="244" t="s">
        <v>390</v>
      </c>
      <c r="D591" s="190" t="s">
        <v>7</v>
      </c>
      <c r="E591" s="190" t="s">
        <v>15</v>
      </c>
      <c r="F591" s="191"/>
      <c r="G591" s="193"/>
      <c r="H591" s="193"/>
      <c r="I591" s="193"/>
      <c r="J591" s="193"/>
      <c r="K591" s="193"/>
      <c r="L591" s="193"/>
      <c r="M591" s="193"/>
      <c r="N591" s="193"/>
      <c r="O591" s="193"/>
      <c r="P591" s="193"/>
      <c r="Q591" s="193"/>
      <c r="R591" s="193"/>
      <c r="S591" s="193"/>
      <c r="T591" s="191"/>
      <c r="U591" s="191"/>
      <c r="V591" s="191"/>
      <c r="W591" s="191"/>
      <c r="X591" s="193"/>
      <c r="Y591" s="193"/>
    </row>
    <row r="592">
      <c r="A592" s="191"/>
      <c r="B592" s="243" t="s">
        <v>421</v>
      </c>
      <c r="C592" s="244" t="s">
        <v>390</v>
      </c>
      <c r="D592" s="190" t="s">
        <v>7</v>
      </c>
      <c r="E592" s="190" t="s">
        <v>16</v>
      </c>
      <c r="F592" s="191"/>
      <c r="G592" s="193"/>
      <c r="H592" s="193"/>
      <c r="I592" s="193"/>
      <c r="J592" s="193"/>
      <c r="K592" s="193"/>
      <c r="L592" s="193"/>
      <c r="M592" s="193"/>
      <c r="N592" s="193"/>
      <c r="O592" s="193"/>
      <c r="P592" s="193"/>
      <c r="Q592" s="193"/>
      <c r="R592" s="193"/>
      <c r="S592" s="193"/>
      <c r="T592" s="191"/>
      <c r="U592" s="191"/>
      <c r="V592" s="191"/>
      <c r="W592" s="191"/>
      <c r="X592" s="193"/>
      <c r="Y592" s="193"/>
    </row>
    <row r="593">
      <c r="A593" s="191"/>
      <c r="B593" s="243" t="s">
        <v>421</v>
      </c>
      <c r="C593" s="244" t="s">
        <v>390</v>
      </c>
      <c r="D593" s="190" t="s">
        <v>7</v>
      </c>
      <c r="E593" s="190" t="s">
        <v>17</v>
      </c>
      <c r="F593" s="191"/>
      <c r="G593" s="193"/>
      <c r="H593" s="193"/>
      <c r="I593" s="193"/>
      <c r="J593" s="193"/>
      <c r="K593" s="193"/>
      <c r="L593" s="193"/>
      <c r="M593" s="193"/>
      <c r="N593" s="193"/>
      <c r="O593" s="193"/>
      <c r="P593" s="193"/>
      <c r="Q593" s="193"/>
      <c r="R593" s="193"/>
      <c r="S593" s="193"/>
      <c r="T593" s="191"/>
      <c r="U593" s="191"/>
      <c r="V593" s="191"/>
      <c r="W593" s="191"/>
      <c r="X593" s="193"/>
      <c r="Y593" s="193"/>
    </row>
    <row r="594">
      <c r="A594" s="191"/>
      <c r="B594" s="243" t="s">
        <v>421</v>
      </c>
      <c r="C594" s="244" t="s">
        <v>390</v>
      </c>
      <c r="D594" s="190" t="s">
        <v>7</v>
      </c>
      <c r="E594" s="190" t="s">
        <v>18</v>
      </c>
      <c r="F594" s="191">
        <v>0.0</v>
      </c>
      <c r="G594" s="193"/>
      <c r="H594" s="193"/>
      <c r="I594" s="193"/>
      <c r="J594" s="193"/>
      <c r="K594" s="193"/>
      <c r="L594" s="193"/>
      <c r="M594" s="193"/>
      <c r="N594" s="193"/>
      <c r="O594" s="193"/>
      <c r="P594" s="193"/>
      <c r="Q594" s="193"/>
      <c r="R594" s="193"/>
      <c r="S594" s="193"/>
      <c r="T594" s="191"/>
      <c r="U594" s="191"/>
      <c r="V594" s="191"/>
      <c r="W594" s="191"/>
      <c r="X594" s="193"/>
      <c r="Y594" s="193"/>
    </row>
    <row r="595">
      <c r="A595" s="191"/>
      <c r="B595" s="243" t="s">
        <v>421</v>
      </c>
      <c r="C595" s="244" t="s">
        <v>390</v>
      </c>
      <c r="D595" s="190" t="s">
        <v>7</v>
      </c>
      <c r="E595" s="190" t="s">
        <v>19</v>
      </c>
      <c r="F595" s="191">
        <v>1488.0</v>
      </c>
      <c r="G595" s="193"/>
      <c r="H595" s="193"/>
      <c r="I595" s="193"/>
      <c r="J595" s="193"/>
      <c r="K595" s="193"/>
      <c r="L595" s="193"/>
      <c r="M595" s="193"/>
      <c r="N595" s="193"/>
      <c r="O595" s="193"/>
      <c r="P595" s="193"/>
      <c r="Q595" s="193"/>
      <c r="R595" s="193"/>
      <c r="S595" s="193"/>
      <c r="T595" s="191"/>
      <c r="U595" s="191"/>
      <c r="V595" s="191"/>
      <c r="W595" s="191"/>
      <c r="X595" s="193"/>
      <c r="Y595" s="193"/>
    </row>
    <row r="596">
      <c r="A596" s="191"/>
      <c r="B596" s="243" t="s">
        <v>421</v>
      </c>
      <c r="C596" s="244" t="s">
        <v>390</v>
      </c>
      <c r="D596" s="190" t="s">
        <v>7</v>
      </c>
      <c r="E596" s="190" t="s">
        <v>20</v>
      </c>
      <c r="F596" s="191"/>
      <c r="G596" s="193"/>
      <c r="H596" s="193"/>
      <c r="I596" s="193"/>
      <c r="J596" s="193"/>
      <c r="K596" s="193"/>
      <c r="L596" s="193"/>
      <c r="M596" s="193"/>
      <c r="N596" s="193"/>
      <c r="O596" s="193"/>
      <c r="P596" s="193"/>
      <c r="Q596" s="193"/>
      <c r="R596" s="193"/>
      <c r="S596" s="193"/>
      <c r="T596" s="191"/>
      <c r="U596" s="191"/>
      <c r="V596" s="191"/>
      <c r="W596" s="191"/>
      <c r="X596" s="193"/>
      <c r="Y596" s="193"/>
    </row>
    <row r="597">
      <c r="A597" s="264">
        <v>213.0</v>
      </c>
      <c r="B597" s="243" t="s">
        <v>422</v>
      </c>
      <c r="C597" s="244" t="s">
        <v>390</v>
      </c>
      <c r="D597" s="243" t="s">
        <v>4</v>
      </c>
      <c r="E597" s="190" t="s">
        <v>21</v>
      </c>
      <c r="F597" s="192"/>
      <c r="G597" s="193"/>
      <c r="H597" s="193"/>
      <c r="I597" s="193"/>
      <c r="J597" s="193"/>
      <c r="K597" s="193"/>
      <c r="L597" s="193"/>
      <c r="M597" s="193"/>
      <c r="N597" s="193"/>
      <c r="O597" s="193"/>
      <c r="P597" s="193"/>
      <c r="Q597" s="193"/>
      <c r="R597" s="193"/>
      <c r="S597" s="193"/>
      <c r="T597" s="191">
        <v>500.0</v>
      </c>
      <c r="U597" s="191">
        <v>900.0</v>
      </c>
      <c r="V597" s="191">
        <v>0.0</v>
      </c>
      <c r="W597" s="191">
        <v>300.0</v>
      </c>
      <c r="X597" s="193"/>
      <c r="Y597" s="193"/>
    </row>
    <row r="598">
      <c r="A598" s="191"/>
      <c r="B598" s="243" t="s">
        <v>422</v>
      </c>
      <c r="C598" s="244" t="s">
        <v>390</v>
      </c>
      <c r="D598" s="190" t="s">
        <v>4</v>
      </c>
      <c r="E598" s="190" t="s">
        <v>13</v>
      </c>
      <c r="F598" s="191"/>
      <c r="G598" s="193"/>
      <c r="H598" s="191"/>
      <c r="I598" s="193"/>
      <c r="J598" s="193"/>
      <c r="K598" s="193"/>
      <c r="L598" s="193"/>
      <c r="M598" s="193"/>
      <c r="N598" s="193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93"/>
    </row>
    <row r="599">
      <c r="A599" s="191"/>
      <c r="B599" s="243" t="s">
        <v>422</v>
      </c>
      <c r="C599" s="244" t="s">
        <v>390</v>
      </c>
      <c r="D599" s="190" t="s">
        <v>4</v>
      </c>
      <c r="E599" s="190" t="s">
        <v>14</v>
      </c>
      <c r="F599" s="191"/>
      <c r="G599" s="193"/>
      <c r="H599" s="191"/>
      <c r="I599" s="193"/>
      <c r="J599" s="193"/>
      <c r="K599" s="193"/>
      <c r="L599" s="193"/>
      <c r="M599" s="193"/>
      <c r="N599" s="193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93"/>
    </row>
    <row r="600">
      <c r="A600" s="191"/>
      <c r="B600" s="243" t="s">
        <v>422</v>
      </c>
      <c r="C600" s="244" t="s">
        <v>390</v>
      </c>
      <c r="D600" s="190" t="s">
        <v>4</v>
      </c>
      <c r="E600" s="190" t="s">
        <v>15</v>
      </c>
      <c r="F600" s="191"/>
      <c r="G600" s="193"/>
      <c r="H600" s="191"/>
      <c r="I600" s="193"/>
      <c r="J600" s="193"/>
      <c r="K600" s="193"/>
      <c r="L600" s="193"/>
      <c r="M600" s="193"/>
      <c r="N600" s="193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93"/>
    </row>
    <row r="601">
      <c r="A601" s="191"/>
      <c r="B601" s="243" t="s">
        <v>422</v>
      </c>
      <c r="C601" s="244" t="s">
        <v>390</v>
      </c>
      <c r="D601" s="190" t="s">
        <v>4</v>
      </c>
      <c r="E601" s="190" t="s">
        <v>16</v>
      </c>
      <c r="F601" s="191"/>
      <c r="G601" s="193"/>
      <c r="H601" s="191"/>
      <c r="I601" s="193"/>
      <c r="J601" s="193"/>
      <c r="K601" s="193"/>
      <c r="L601" s="193"/>
      <c r="M601" s="193"/>
      <c r="N601" s="193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93"/>
    </row>
    <row r="602">
      <c r="A602" s="191"/>
      <c r="B602" s="243" t="s">
        <v>422</v>
      </c>
      <c r="C602" s="244" t="s">
        <v>390</v>
      </c>
      <c r="D602" s="190" t="s">
        <v>4</v>
      </c>
      <c r="E602" s="190" t="s">
        <v>17</v>
      </c>
      <c r="F602" s="191"/>
      <c r="G602" s="193"/>
      <c r="H602" s="191"/>
      <c r="I602" s="193"/>
      <c r="J602" s="193"/>
      <c r="K602" s="193"/>
      <c r="L602" s="193"/>
      <c r="M602" s="193"/>
      <c r="N602" s="193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93"/>
    </row>
    <row r="603">
      <c r="A603" s="191"/>
      <c r="B603" s="243" t="s">
        <v>422</v>
      </c>
      <c r="C603" s="244" t="s">
        <v>390</v>
      </c>
      <c r="D603" s="190" t="s">
        <v>4</v>
      </c>
      <c r="E603" s="190" t="s">
        <v>18</v>
      </c>
      <c r="F603" s="191"/>
      <c r="G603" s="193"/>
      <c r="H603" s="191"/>
      <c r="I603" s="193"/>
      <c r="J603" s="193"/>
      <c r="K603" s="193"/>
      <c r="L603" s="193"/>
      <c r="M603" s="193"/>
      <c r="N603" s="193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93"/>
    </row>
    <row r="604">
      <c r="A604" s="191"/>
      <c r="B604" s="243" t="s">
        <v>422</v>
      </c>
      <c r="C604" s="244" t="s">
        <v>390</v>
      </c>
      <c r="D604" s="190" t="s">
        <v>4</v>
      </c>
      <c r="E604" s="190" t="s">
        <v>19</v>
      </c>
      <c r="F604" s="191"/>
      <c r="G604" s="193"/>
      <c r="H604" s="191"/>
      <c r="I604" s="193"/>
      <c r="J604" s="193"/>
      <c r="K604" s="193"/>
      <c r="L604" s="193"/>
      <c r="M604" s="193"/>
      <c r="N604" s="193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93"/>
    </row>
    <row r="605">
      <c r="A605" s="191"/>
      <c r="B605" s="243" t="s">
        <v>422</v>
      </c>
      <c r="C605" s="244" t="s">
        <v>390</v>
      </c>
      <c r="D605" s="190" t="s">
        <v>4</v>
      </c>
      <c r="E605" s="190" t="s">
        <v>20</v>
      </c>
      <c r="F605" s="191"/>
      <c r="G605" s="193"/>
      <c r="H605" s="191"/>
      <c r="I605" s="193"/>
      <c r="J605" s="193"/>
      <c r="K605" s="193"/>
      <c r="L605" s="193"/>
      <c r="M605" s="193"/>
      <c r="N605" s="193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93"/>
    </row>
    <row r="606">
      <c r="A606" s="191"/>
      <c r="B606" s="243" t="s">
        <v>422</v>
      </c>
      <c r="C606" s="244" t="s">
        <v>390</v>
      </c>
      <c r="D606" s="190" t="s">
        <v>7</v>
      </c>
      <c r="E606" s="190" t="s">
        <v>21</v>
      </c>
      <c r="F606" s="191"/>
      <c r="G606" s="193"/>
      <c r="H606" s="191"/>
      <c r="I606" s="193"/>
      <c r="J606" s="193"/>
      <c r="K606" s="193"/>
      <c r="L606" s="193"/>
      <c r="M606" s="193"/>
      <c r="N606" s="193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93"/>
    </row>
    <row r="607">
      <c r="A607" s="191"/>
      <c r="B607" s="243" t="s">
        <v>422</v>
      </c>
      <c r="C607" s="244" t="s">
        <v>390</v>
      </c>
      <c r="D607" s="190" t="s">
        <v>7</v>
      </c>
      <c r="E607" s="190" t="s">
        <v>13</v>
      </c>
      <c r="F607" s="191"/>
      <c r="G607" s="193"/>
      <c r="H607" s="191"/>
      <c r="I607" s="193"/>
      <c r="J607" s="193"/>
      <c r="K607" s="193"/>
      <c r="L607" s="193"/>
      <c r="M607" s="193"/>
      <c r="N607" s="193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93"/>
    </row>
    <row r="608">
      <c r="A608" s="191"/>
      <c r="B608" s="243" t="s">
        <v>422</v>
      </c>
      <c r="C608" s="244" t="s">
        <v>390</v>
      </c>
      <c r="D608" s="190" t="s">
        <v>7</v>
      </c>
      <c r="E608" s="190" t="s">
        <v>14</v>
      </c>
      <c r="F608" s="191"/>
      <c r="G608" s="193"/>
      <c r="H608" s="191"/>
      <c r="I608" s="193"/>
      <c r="J608" s="193"/>
      <c r="K608" s="193"/>
      <c r="L608" s="193"/>
      <c r="M608" s="193"/>
      <c r="N608" s="193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93"/>
    </row>
    <row r="609">
      <c r="A609" s="191"/>
      <c r="B609" s="243" t="s">
        <v>422</v>
      </c>
      <c r="C609" s="244" t="s">
        <v>390</v>
      </c>
      <c r="D609" s="190" t="s">
        <v>7</v>
      </c>
      <c r="E609" s="190" t="s">
        <v>15</v>
      </c>
      <c r="F609" s="191">
        <v>500.0</v>
      </c>
      <c r="G609" s="193"/>
      <c r="H609" s="191"/>
      <c r="I609" s="193"/>
      <c r="J609" s="193"/>
      <c r="K609" s="193"/>
      <c r="L609" s="193"/>
      <c r="M609" s="193"/>
      <c r="N609" s="193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93"/>
    </row>
    <row r="610">
      <c r="A610" s="191"/>
      <c r="B610" s="243" t="s">
        <v>422</v>
      </c>
      <c r="C610" s="244" t="s">
        <v>390</v>
      </c>
      <c r="D610" s="190" t="s">
        <v>7</v>
      </c>
      <c r="E610" s="190" t="s">
        <v>16</v>
      </c>
      <c r="F610" s="191">
        <v>900.0</v>
      </c>
      <c r="G610" s="193"/>
      <c r="H610" s="191"/>
      <c r="I610" s="193"/>
      <c r="J610" s="193"/>
      <c r="K610" s="193"/>
      <c r="L610" s="193"/>
      <c r="M610" s="193"/>
      <c r="N610" s="193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93"/>
    </row>
    <row r="611">
      <c r="A611" s="191"/>
      <c r="B611" s="243" t="s">
        <v>422</v>
      </c>
      <c r="C611" s="244" t="s">
        <v>390</v>
      </c>
      <c r="D611" s="190" t="s">
        <v>7</v>
      </c>
      <c r="E611" s="190" t="s">
        <v>17</v>
      </c>
      <c r="F611" s="191">
        <v>0.0</v>
      </c>
      <c r="G611" s="193"/>
      <c r="H611" s="191"/>
      <c r="I611" s="193"/>
      <c r="J611" s="193"/>
      <c r="K611" s="193"/>
      <c r="L611" s="193"/>
      <c r="M611" s="193"/>
      <c r="N611" s="193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93"/>
    </row>
    <row r="612">
      <c r="A612" s="191"/>
      <c r="B612" s="243" t="s">
        <v>422</v>
      </c>
      <c r="C612" s="244" t="s">
        <v>390</v>
      </c>
      <c r="D612" s="190" t="s">
        <v>7</v>
      </c>
      <c r="E612" s="190" t="s">
        <v>18</v>
      </c>
      <c r="F612" s="191">
        <v>300.0</v>
      </c>
      <c r="G612" s="193"/>
      <c r="H612" s="191"/>
      <c r="I612" s="193"/>
      <c r="J612" s="193"/>
      <c r="K612" s="193"/>
      <c r="L612" s="193"/>
      <c r="M612" s="193"/>
      <c r="N612" s="193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93"/>
    </row>
    <row r="613">
      <c r="A613" s="191"/>
      <c r="B613" s="243" t="s">
        <v>422</v>
      </c>
      <c r="C613" s="244" t="s">
        <v>390</v>
      </c>
      <c r="D613" s="190" t="s">
        <v>7</v>
      </c>
      <c r="E613" s="190" t="s">
        <v>19</v>
      </c>
      <c r="F613" s="191"/>
      <c r="G613" s="193"/>
      <c r="H613" s="191"/>
      <c r="I613" s="193"/>
      <c r="J613" s="193"/>
      <c r="K613" s="193"/>
      <c r="L613" s="193"/>
      <c r="M613" s="193"/>
      <c r="N613" s="193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93"/>
    </row>
    <row r="614">
      <c r="A614" s="191"/>
      <c r="B614" s="243" t="s">
        <v>422</v>
      </c>
      <c r="C614" s="244" t="s">
        <v>390</v>
      </c>
      <c r="D614" s="190" t="s">
        <v>7</v>
      </c>
      <c r="E614" s="190" t="s">
        <v>20</v>
      </c>
      <c r="F614" s="191"/>
      <c r="G614" s="193"/>
      <c r="H614" s="191"/>
      <c r="I614" s="193"/>
      <c r="J614" s="193"/>
      <c r="K614" s="193"/>
      <c r="L614" s="193"/>
      <c r="M614" s="193"/>
      <c r="N614" s="193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93"/>
    </row>
    <row r="615">
      <c r="A615" s="264">
        <v>214.0</v>
      </c>
      <c r="B615" s="243" t="s">
        <v>423</v>
      </c>
      <c r="C615" s="244" t="s">
        <v>390</v>
      </c>
      <c r="D615" s="243" t="s">
        <v>4</v>
      </c>
      <c r="E615" s="190" t="s">
        <v>21</v>
      </c>
      <c r="F615" s="192">
        <v>110.0</v>
      </c>
      <c r="G615" s="193"/>
      <c r="H615" s="191">
        <v>110.0</v>
      </c>
      <c r="I615" s="193"/>
      <c r="J615" s="193"/>
      <c r="K615" s="193"/>
      <c r="L615" s="193"/>
      <c r="M615" s="193"/>
      <c r="N615" s="193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93"/>
    </row>
    <row r="616">
      <c r="A616" s="191"/>
      <c r="B616" s="243" t="s">
        <v>423</v>
      </c>
      <c r="C616" s="244" t="s">
        <v>390</v>
      </c>
      <c r="D616" s="190" t="s">
        <v>4</v>
      </c>
      <c r="E616" s="190" t="s">
        <v>13</v>
      </c>
      <c r="F616" s="191"/>
      <c r="G616" s="193"/>
      <c r="H616" s="193"/>
      <c r="I616" s="193"/>
      <c r="J616" s="193"/>
      <c r="K616" s="193"/>
      <c r="L616" s="193"/>
      <c r="M616" s="193"/>
      <c r="N616" s="193"/>
      <c r="O616" s="193"/>
      <c r="P616" s="193"/>
      <c r="Q616" s="191"/>
      <c r="R616" s="193"/>
      <c r="S616" s="193"/>
      <c r="T616" s="193"/>
      <c r="U616" s="193"/>
      <c r="V616" s="193"/>
      <c r="W616" s="193"/>
      <c r="X616" s="193"/>
      <c r="Y616" s="193"/>
    </row>
    <row r="617">
      <c r="A617" s="191"/>
      <c r="B617" s="243" t="s">
        <v>423</v>
      </c>
      <c r="C617" s="244" t="s">
        <v>390</v>
      </c>
      <c r="D617" s="190" t="s">
        <v>4</v>
      </c>
      <c r="E617" s="190" t="s">
        <v>14</v>
      </c>
      <c r="F617" s="191"/>
      <c r="G617" s="193"/>
      <c r="H617" s="193"/>
      <c r="I617" s="193"/>
      <c r="J617" s="193"/>
      <c r="K617" s="193"/>
      <c r="L617" s="193"/>
      <c r="M617" s="193"/>
      <c r="N617" s="193"/>
      <c r="O617" s="193"/>
      <c r="P617" s="193"/>
      <c r="Q617" s="191"/>
      <c r="R617" s="193"/>
      <c r="S617" s="193"/>
      <c r="T617" s="193"/>
      <c r="U617" s="193"/>
      <c r="V617" s="193"/>
      <c r="W617" s="193"/>
      <c r="X617" s="193"/>
      <c r="Y617" s="193"/>
    </row>
    <row r="618">
      <c r="A618" s="191"/>
      <c r="B618" s="243" t="s">
        <v>423</v>
      </c>
      <c r="C618" s="244" t="s">
        <v>390</v>
      </c>
      <c r="D618" s="190" t="s">
        <v>4</v>
      </c>
      <c r="E618" s="190" t="s">
        <v>15</v>
      </c>
      <c r="F618" s="191"/>
      <c r="G618" s="193"/>
      <c r="H618" s="193"/>
      <c r="I618" s="193"/>
      <c r="J618" s="193"/>
      <c r="K618" s="193"/>
      <c r="L618" s="193"/>
      <c r="M618" s="193"/>
      <c r="N618" s="193"/>
      <c r="O618" s="193"/>
      <c r="P618" s="193"/>
      <c r="Q618" s="191"/>
      <c r="R618" s="193"/>
      <c r="S618" s="193"/>
      <c r="T618" s="193"/>
      <c r="U618" s="193"/>
      <c r="V618" s="193"/>
      <c r="W618" s="193"/>
      <c r="X618" s="193"/>
      <c r="Y618" s="193"/>
    </row>
    <row r="619">
      <c r="A619" s="191"/>
      <c r="B619" s="243" t="s">
        <v>423</v>
      </c>
      <c r="C619" s="244" t="s">
        <v>390</v>
      </c>
      <c r="D619" s="190" t="s">
        <v>4</v>
      </c>
      <c r="E619" s="190" t="s">
        <v>16</v>
      </c>
      <c r="F619" s="191"/>
      <c r="G619" s="193"/>
      <c r="H619" s="193"/>
      <c r="I619" s="193"/>
      <c r="J619" s="193"/>
      <c r="K619" s="193"/>
      <c r="L619" s="193"/>
      <c r="M619" s="193"/>
      <c r="N619" s="193"/>
      <c r="O619" s="193"/>
      <c r="P619" s="193"/>
      <c r="Q619" s="191"/>
      <c r="R619" s="193"/>
      <c r="S619" s="193"/>
      <c r="T619" s="193"/>
      <c r="U619" s="193"/>
      <c r="V619" s="193"/>
      <c r="W619" s="193"/>
      <c r="X619" s="193"/>
      <c r="Y619" s="193"/>
    </row>
    <row r="620">
      <c r="A620" s="191"/>
      <c r="B620" s="243" t="s">
        <v>423</v>
      </c>
      <c r="C620" s="244" t="s">
        <v>390</v>
      </c>
      <c r="D620" s="190" t="s">
        <v>4</v>
      </c>
      <c r="E620" s="190" t="s">
        <v>17</v>
      </c>
      <c r="F620" s="191"/>
      <c r="G620" s="193"/>
      <c r="H620" s="193"/>
      <c r="I620" s="193"/>
      <c r="J620" s="193"/>
      <c r="K620" s="193"/>
      <c r="L620" s="193"/>
      <c r="M620" s="193"/>
      <c r="N620" s="193"/>
      <c r="O620" s="193"/>
      <c r="P620" s="193"/>
      <c r="Q620" s="191"/>
      <c r="R620" s="193"/>
      <c r="S620" s="193"/>
      <c r="T620" s="193"/>
      <c r="U620" s="193"/>
      <c r="V620" s="193"/>
      <c r="W620" s="193"/>
      <c r="X620" s="193"/>
      <c r="Y620" s="193"/>
    </row>
    <row r="621">
      <c r="A621" s="191"/>
      <c r="B621" s="243" t="s">
        <v>423</v>
      </c>
      <c r="C621" s="244" t="s">
        <v>390</v>
      </c>
      <c r="D621" s="190" t="s">
        <v>4</v>
      </c>
      <c r="E621" s="190" t="s">
        <v>18</v>
      </c>
      <c r="F621" s="191"/>
      <c r="G621" s="193"/>
      <c r="H621" s="193"/>
      <c r="I621" s="193"/>
      <c r="J621" s="193"/>
      <c r="K621" s="193"/>
      <c r="L621" s="193"/>
      <c r="M621" s="193"/>
      <c r="N621" s="193"/>
      <c r="O621" s="193"/>
      <c r="P621" s="193"/>
      <c r="Q621" s="191"/>
      <c r="R621" s="193"/>
      <c r="S621" s="193"/>
      <c r="T621" s="193"/>
      <c r="U621" s="193"/>
      <c r="V621" s="193"/>
      <c r="W621" s="193"/>
      <c r="X621" s="193"/>
      <c r="Y621" s="193"/>
    </row>
    <row r="622">
      <c r="A622" s="191"/>
      <c r="B622" s="243" t="s">
        <v>423</v>
      </c>
      <c r="C622" s="244" t="s">
        <v>390</v>
      </c>
      <c r="D622" s="190" t="s">
        <v>4</v>
      </c>
      <c r="E622" s="190" t="s">
        <v>19</v>
      </c>
      <c r="F622" s="191"/>
      <c r="G622" s="193"/>
      <c r="H622" s="193"/>
      <c r="I622" s="193"/>
      <c r="J622" s="193"/>
      <c r="K622" s="193"/>
      <c r="L622" s="193"/>
      <c r="M622" s="193"/>
      <c r="N622" s="193"/>
      <c r="O622" s="193"/>
      <c r="P622" s="193"/>
      <c r="Q622" s="191"/>
      <c r="R622" s="193"/>
      <c r="S622" s="193"/>
      <c r="T622" s="193"/>
      <c r="U622" s="193"/>
      <c r="V622" s="193"/>
      <c r="W622" s="193"/>
      <c r="X622" s="193"/>
      <c r="Y622" s="193"/>
    </row>
    <row r="623">
      <c r="A623" s="191"/>
      <c r="B623" s="243" t="s">
        <v>423</v>
      </c>
      <c r="C623" s="244" t="s">
        <v>390</v>
      </c>
      <c r="D623" s="190" t="s">
        <v>4</v>
      </c>
      <c r="E623" s="190" t="s">
        <v>20</v>
      </c>
      <c r="F623" s="191"/>
      <c r="G623" s="193"/>
      <c r="H623" s="193"/>
      <c r="I623" s="193"/>
      <c r="J623" s="193"/>
      <c r="K623" s="193"/>
      <c r="L623" s="193"/>
      <c r="M623" s="193"/>
      <c r="N623" s="193"/>
      <c r="O623" s="193"/>
      <c r="P623" s="193"/>
      <c r="Q623" s="191"/>
      <c r="R623" s="193"/>
      <c r="S623" s="193"/>
      <c r="T623" s="193"/>
      <c r="U623" s="193"/>
      <c r="V623" s="193"/>
      <c r="W623" s="193"/>
      <c r="X623" s="193"/>
      <c r="Y623" s="193"/>
    </row>
    <row r="624">
      <c r="A624" s="191"/>
      <c r="B624" s="243" t="s">
        <v>423</v>
      </c>
      <c r="C624" s="244" t="s">
        <v>390</v>
      </c>
      <c r="D624" s="190" t="s">
        <v>7</v>
      </c>
      <c r="E624" s="190" t="s">
        <v>21</v>
      </c>
      <c r="F624" s="191"/>
      <c r="G624" s="193"/>
      <c r="H624" s="193"/>
      <c r="I624" s="193"/>
      <c r="J624" s="193"/>
      <c r="K624" s="193"/>
      <c r="L624" s="193"/>
      <c r="M624" s="193"/>
      <c r="N624" s="193"/>
      <c r="O624" s="193"/>
      <c r="P624" s="193"/>
      <c r="Q624" s="191"/>
      <c r="R624" s="193"/>
      <c r="S624" s="193"/>
      <c r="T624" s="193"/>
      <c r="U624" s="193"/>
      <c r="V624" s="193"/>
      <c r="W624" s="193"/>
      <c r="X624" s="193"/>
      <c r="Y624" s="193"/>
    </row>
    <row r="625">
      <c r="A625" s="191"/>
      <c r="B625" s="243" t="s">
        <v>423</v>
      </c>
      <c r="C625" s="244" t="s">
        <v>390</v>
      </c>
      <c r="D625" s="190" t="s">
        <v>7</v>
      </c>
      <c r="E625" s="190" t="s">
        <v>13</v>
      </c>
      <c r="F625" s="191"/>
      <c r="G625" s="193"/>
      <c r="H625" s="193"/>
      <c r="I625" s="193"/>
      <c r="J625" s="193"/>
      <c r="K625" s="193"/>
      <c r="L625" s="193"/>
      <c r="M625" s="193"/>
      <c r="N625" s="193"/>
      <c r="O625" s="193"/>
      <c r="P625" s="193"/>
      <c r="Q625" s="191"/>
      <c r="R625" s="193"/>
      <c r="S625" s="193"/>
      <c r="T625" s="193"/>
      <c r="U625" s="193"/>
      <c r="V625" s="193"/>
      <c r="W625" s="193"/>
      <c r="X625" s="193"/>
      <c r="Y625" s="193"/>
    </row>
    <row r="626">
      <c r="A626" s="191"/>
      <c r="B626" s="243" t="s">
        <v>423</v>
      </c>
      <c r="C626" s="244" t="s">
        <v>390</v>
      </c>
      <c r="D626" s="190" t="s">
        <v>7</v>
      </c>
      <c r="E626" s="190" t="s">
        <v>14</v>
      </c>
      <c r="F626" s="191"/>
      <c r="G626" s="193"/>
      <c r="H626" s="193"/>
      <c r="I626" s="193"/>
      <c r="J626" s="193"/>
      <c r="K626" s="193"/>
      <c r="L626" s="193"/>
      <c r="M626" s="193"/>
      <c r="N626" s="193"/>
      <c r="O626" s="193"/>
      <c r="P626" s="193"/>
      <c r="Q626" s="191"/>
      <c r="R626" s="193"/>
      <c r="S626" s="193"/>
      <c r="T626" s="193"/>
      <c r="U626" s="193"/>
      <c r="V626" s="193"/>
      <c r="W626" s="193"/>
      <c r="X626" s="193"/>
      <c r="Y626" s="193"/>
    </row>
    <row r="627">
      <c r="A627" s="191"/>
      <c r="B627" s="243" t="s">
        <v>423</v>
      </c>
      <c r="C627" s="244" t="s">
        <v>390</v>
      </c>
      <c r="D627" s="190" t="s">
        <v>7</v>
      </c>
      <c r="E627" s="190" t="s">
        <v>15</v>
      </c>
      <c r="F627" s="191"/>
      <c r="G627" s="193"/>
      <c r="H627" s="193"/>
      <c r="I627" s="193"/>
      <c r="J627" s="193"/>
      <c r="K627" s="193"/>
      <c r="L627" s="193"/>
      <c r="M627" s="193"/>
      <c r="N627" s="193"/>
      <c r="O627" s="193"/>
      <c r="P627" s="193"/>
      <c r="Q627" s="191"/>
      <c r="R627" s="193"/>
      <c r="S627" s="193"/>
      <c r="T627" s="193"/>
      <c r="U627" s="193"/>
      <c r="V627" s="193"/>
      <c r="W627" s="193"/>
      <c r="X627" s="193"/>
      <c r="Y627" s="193"/>
    </row>
    <row r="628">
      <c r="A628" s="191"/>
      <c r="B628" s="243" t="s">
        <v>423</v>
      </c>
      <c r="C628" s="244" t="s">
        <v>390</v>
      </c>
      <c r="D628" s="190" t="s">
        <v>7</v>
      </c>
      <c r="E628" s="190" t="s">
        <v>16</v>
      </c>
      <c r="F628" s="191"/>
      <c r="G628" s="193"/>
      <c r="H628" s="193"/>
      <c r="I628" s="193"/>
      <c r="J628" s="193"/>
      <c r="K628" s="193"/>
      <c r="L628" s="193"/>
      <c r="M628" s="193"/>
      <c r="N628" s="193"/>
      <c r="O628" s="193"/>
      <c r="P628" s="193"/>
      <c r="Q628" s="191"/>
      <c r="R628" s="193"/>
      <c r="S628" s="193"/>
      <c r="T628" s="193"/>
      <c r="U628" s="193"/>
      <c r="V628" s="193"/>
      <c r="W628" s="193"/>
      <c r="X628" s="193"/>
      <c r="Y628" s="193"/>
    </row>
    <row r="629">
      <c r="A629" s="191"/>
      <c r="B629" s="243" t="s">
        <v>423</v>
      </c>
      <c r="C629" s="244" t="s">
        <v>390</v>
      </c>
      <c r="D629" s="190" t="s">
        <v>7</v>
      </c>
      <c r="E629" s="190" t="s">
        <v>17</v>
      </c>
      <c r="F629" s="191"/>
      <c r="G629" s="193"/>
      <c r="H629" s="193"/>
      <c r="I629" s="193"/>
      <c r="J629" s="193"/>
      <c r="K629" s="193"/>
      <c r="L629" s="193"/>
      <c r="M629" s="193"/>
      <c r="N629" s="193"/>
      <c r="O629" s="193"/>
      <c r="P629" s="193"/>
      <c r="Q629" s="191"/>
      <c r="R629" s="193"/>
      <c r="S629" s="193"/>
      <c r="T629" s="193"/>
      <c r="U629" s="193"/>
      <c r="V629" s="193"/>
      <c r="W629" s="193"/>
      <c r="X629" s="193"/>
      <c r="Y629" s="193"/>
    </row>
    <row r="630">
      <c r="A630" s="191"/>
      <c r="B630" s="243" t="s">
        <v>423</v>
      </c>
      <c r="C630" s="244" t="s">
        <v>390</v>
      </c>
      <c r="D630" s="190" t="s">
        <v>7</v>
      </c>
      <c r="E630" s="190" t="s">
        <v>18</v>
      </c>
      <c r="F630" s="191"/>
      <c r="G630" s="193"/>
      <c r="H630" s="193"/>
      <c r="I630" s="193"/>
      <c r="J630" s="193"/>
      <c r="K630" s="193"/>
      <c r="L630" s="193"/>
      <c r="M630" s="193"/>
      <c r="N630" s="193"/>
      <c r="O630" s="193"/>
      <c r="P630" s="193"/>
      <c r="Q630" s="191"/>
      <c r="R630" s="193"/>
      <c r="S630" s="193"/>
      <c r="T630" s="193"/>
      <c r="U630" s="193"/>
      <c r="V630" s="193"/>
      <c r="W630" s="193"/>
      <c r="X630" s="193"/>
      <c r="Y630" s="193"/>
    </row>
    <row r="631">
      <c r="A631" s="191"/>
      <c r="B631" s="243" t="s">
        <v>423</v>
      </c>
      <c r="C631" s="244" t="s">
        <v>390</v>
      </c>
      <c r="D631" s="190" t="s">
        <v>7</v>
      </c>
      <c r="E631" s="190" t="s">
        <v>19</v>
      </c>
      <c r="F631" s="191"/>
      <c r="G631" s="193"/>
      <c r="H631" s="193"/>
      <c r="I631" s="193"/>
      <c r="J631" s="193"/>
      <c r="K631" s="193"/>
      <c r="L631" s="193"/>
      <c r="M631" s="193"/>
      <c r="N631" s="193"/>
      <c r="O631" s="193"/>
      <c r="P631" s="193"/>
      <c r="Q631" s="191"/>
      <c r="R631" s="193"/>
      <c r="S631" s="193"/>
      <c r="T631" s="193"/>
      <c r="U631" s="193"/>
      <c r="V631" s="193"/>
      <c r="W631" s="193"/>
      <c r="X631" s="193"/>
      <c r="Y631" s="193"/>
    </row>
    <row r="632">
      <c r="A632" s="191"/>
      <c r="B632" s="243" t="s">
        <v>423</v>
      </c>
      <c r="C632" s="244" t="s">
        <v>390</v>
      </c>
      <c r="D632" s="190" t="s">
        <v>7</v>
      </c>
      <c r="E632" s="190" t="s">
        <v>20</v>
      </c>
      <c r="F632" s="191"/>
      <c r="G632" s="193"/>
      <c r="H632" s="193"/>
      <c r="I632" s="193"/>
      <c r="J632" s="193"/>
      <c r="K632" s="193"/>
      <c r="L632" s="193"/>
      <c r="M632" s="193"/>
      <c r="N632" s="193"/>
      <c r="O632" s="193"/>
      <c r="P632" s="193"/>
      <c r="Q632" s="191"/>
      <c r="R632" s="193"/>
      <c r="S632" s="193"/>
      <c r="T632" s="193"/>
      <c r="U632" s="193"/>
      <c r="V632" s="193"/>
      <c r="W632" s="193"/>
      <c r="X632" s="193"/>
      <c r="Y632" s="193"/>
    </row>
    <row r="633">
      <c r="A633" s="264">
        <v>215.0</v>
      </c>
      <c r="B633" s="243" t="s">
        <v>424</v>
      </c>
      <c r="C633" s="244" t="s">
        <v>390</v>
      </c>
      <c r="D633" s="243" t="s">
        <v>4</v>
      </c>
      <c r="E633" s="190" t="s">
        <v>21</v>
      </c>
      <c r="F633" s="192"/>
      <c r="G633" s="193"/>
      <c r="H633" s="193"/>
      <c r="I633" s="193"/>
      <c r="J633" s="193"/>
      <c r="K633" s="193"/>
      <c r="L633" s="193"/>
      <c r="M633" s="193"/>
      <c r="N633" s="193"/>
      <c r="O633" s="193"/>
      <c r="P633" s="193"/>
      <c r="Q633" s="191">
        <v>800.0</v>
      </c>
      <c r="R633" s="193"/>
      <c r="S633" s="193"/>
      <c r="T633" s="193"/>
      <c r="U633" s="193"/>
      <c r="V633" s="193"/>
      <c r="W633" s="193"/>
      <c r="X633" s="193"/>
      <c r="Y633" s="193"/>
    </row>
    <row r="634">
      <c r="A634" s="191"/>
      <c r="B634" s="243" t="s">
        <v>424</v>
      </c>
      <c r="C634" s="244" t="s">
        <v>390</v>
      </c>
      <c r="D634" s="190" t="s">
        <v>4</v>
      </c>
      <c r="E634" s="190" t="s">
        <v>13</v>
      </c>
      <c r="F634" s="191"/>
      <c r="G634" s="193"/>
      <c r="H634" s="191"/>
      <c r="I634" s="193"/>
      <c r="J634" s="193"/>
      <c r="K634" s="193"/>
      <c r="L634" s="193"/>
      <c r="M634" s="193"/>
      <c r="N634" s="193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93"/>
    </row>
    <row r="635">
      <c r="A635" s="191"/>
      <c r="B635" s="243" t="s">
        <v>424</v>
      </c>
      <c r="C635" s="244" t="s">
        <v>390</v>
      </c>
      <c r="D635" s="190" t="s">
        <v>4</v>
      </c>
      <c r="E635" s="190" t="s">
        <v>14</v>
      </c>
      <c r="F635" s="191"/>
      <c r="G635" s="193"/>
      <c r="H635" s="191"/>
      <c r="I635" s="193"/>
      <c r="J635" s="193"/>
      <c r="K635" s="193"/>
      <c r="L635" s="193"/>
      <c r="M635" s="193"/>
      <c r="N635" s="193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93"/>
    </row>
    <row r="636">
      <c r="A636" s="191"/>
      <c r="B636" s="243" t="s">
        <v>424</v>
      </c>
      <c r="C636" s="244" t="s">
        <v>390</v>
      </c>
      <c r="D636" s="190" t="s">
        <v>4</v>
      </c>
      <c r="E636" s="190" t="s">
        <v>15</v>
      </c>
      <c r="F636" s="191"/>
      <c r="G636" s="193"/>
      <c r="H636" s="191"/>
      <c r="I636" s="193"/>
      <c r="J636" s="193"/>
      <c r="K636" s="193"/>
      <c r="L636" s="193"/>
      <c r="M636" s="193"/>
      <c r="N636" s="193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93"/>
    </row>
    <row r="637">
      <c r="A637" s="191"/>
      <c r="B637" s="243" t="s">
        <v>424</v>
      </c>
      <c r="C637" s="244" t="s">
        <v>390</v>
      </c>
      <c r="D637" s="190" t="s">
        <v>4</v>
      </c>
      <c r="E637" s="190" t="s">
        <v>16</v>
      </c>
      <c r="F637" s="191"/>
      <c r="G637" s="193"/>
      <c r="H637" s="191"/>
      <c r="I637" s="193"/>
      <c r="J637" s="193"/>
      <c r="K637" s="193"/>
      <c r="L637" s="193"/>
      <c r="M637" s="193"/>
      <c r="N637" s="193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93"/>
    </row>
    <row r="638">
      <c r="A638" s="191"/>
      <c r="B638" s="243" t="s">
        <v>424</v>
      </c>
      <c r="C638" s="244" t="s">
        <v>390</v>
      </c>
      <c r="D638" s="190" t="s">
        <v>4</v>
      </c>
      <c r="E638" s="190" t="s">
        <v>17</v>
      </c>
      <c r="F638" s="191"/>
      <c r="G638" s="193"/>
      <c r="H638" s="191"/>
      <c r="I638" s="193"/>
      <c r="J638" s="193"/>
      <c r="K638" s="193"/>
      <c r="L638" s="193"/>
      <c r="M638" s="193"/>
      <c r="N638" s="193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93"/>
    </row>
    <row r="639">
      <c r="A639" s="191"/>
      <c r="B639" s="243" t="s">
        <v>424</v>
      </c>
      <c r="C639" s="244" t="s">
        <v>390</v>
      </c>
      <c r="D639" s="190" t="s">
        <v>4</v>
      </c>
      <c r="E639" s="190" t="s">
        <v>18</v>
      </c>
      <c r="F639" s="191"/>
      <c r="G639" s="193"/>
      <c r="H639" s="191"/>
      <c r="I639" s="193"/>
      <c r="J639" s="193"/>
      <c r="K639" s="193"/>
      <c r="L639" s="193"/>
      <c r="M639" s="193"/>
      <c r="N639" s="193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93"/>
    </row>
    <row r="640">
      <c r="A640" s="191"/>
      <c r="B640" s="243" t="s">
        <v>424</v>
      </c>
      <c r="C640" s="244" t="s">
        <v>390</v>
      </c>
      <c r="D640" s="190" t="s">
        <v>4</v>
      </c>
      <c r="E640" s="190" t="s">
        <v>19</v>
      </c>
      <c r="F640" s="191"/>
      <c r="G640" s="193"/>
      <c r="H640" s="191"/>
      <c r="I640" s="193"/>
      <c r="J640" s="193"/>
      <c r="K640" s="193"/>
      <c r="L640" s="193"/>
      <c r="M640" s="193"/>
      <c r="N640" s="193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93"/>
    </row>
    <row r="641">
      <c r="A641" s="191"/>
      <c r="B641" s="243" t="s">
        <v>424</v>
      </c>
      <c r="C641" s="244" t="s">
        <v>390</v>
      </c>
      <c r="D641" s="190" t="s">
        <v>4</v>
      </c>
      <c r="E641" s="190" t="s">
        <v>20</v>
      </c>
      <c r="F641" s="191"/>
      <c r="G641" s="193"/>
      <c r="H641" s="191"/>
      <c r="I641" s="193"/>
      <c r="J641" s="193"/>
      <c r="K641" s="193"/>
      <c r="L641" s="193"/>
      <c r="M641" s="193"/>
      <c r="N641" s="193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93"/>
    </row>
    <row r="642">
      <c r="A642" s="191"/>
      <c r="B642" s="243" t="s">
        <v>424</v>
      </c>
      <c r="C642" s="244" t="s">
        <v>390</v>
      </c>
      <c r="D642" s="190" t="s">
        <v>7</v>
      </c>
      <c r="E642" s="190" t="s">
        <v>21</v>
      </c>
      <c r="F642" s="191">
        <v>800.0</v>
      </c>
      <c r="G642" s="193"/>
      <c r="H642" s="191"/>
      <c r="I642" s="193"/>
      <c r="J642" s="193"/>
      <c r="K642" s="193"/>
      <c r="L642" s="193"/>
      <c r="M642" s="193"/>
      <c r="N642" s="193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93"/>
    </row>
    <row r="643">
      <c r="A643" s="191"/>
      <c r="B643" s="243" t="s">
        <v>424</v>
      </c>
      <c r="C643" s="244" t="s">
        <v>390</v>
      </c>
      <c r="D643" s="190" t="s">
        <v>7</v>
      </c>
      <c r="E643" s="190" t="s">
        <v>13</v>
      </c>
      <c r="F643" s="191"/>
      <c r="G643" s="193"/>
      <c r="H643" s="191"/>
      <c r="I643" s="193"/>
      <c r="J643" s="193"/>
      <c r="K643" s="193"/>
      <c r="L643" s="193"/>
      <c r="M643" s="193"/>
      <c r="N643" s="193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93"/>
    </row>
    <row r="644">
      <c r="A644" s="191"/>
      <c r="B644" s="243" t="s">
        <v>424</v>
      </c>
      <c r="C644" s="244" t="s">
        <v>390</v>
      </c>
      <c r="D644" s="190" t="s">
        <v>7</v>
      </c>
      <c r="E644" s="190" t="s">
        <v>14</v>
      </c>
      <c r="F644" s="191"/>
      <c r="G644" s="193"/>
      <c r="H644" s="191"/>
      <c r="I644" s="193"/>
      <c r="J644" s="193"/>
      <c r="K644" s="193"/>
      <c r="L644" s="193"/>
      <c r="M644" s="193"/>
      <c r="N644" s="193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93"/>
    </row>
    <row r="645">
      <c r="A645" s="191"/>
      <c r="B645" s="243" t="s">
        <v>424</v>
      </c>
      <c r="C645" s="244" t="s">
        <v>390</v>
      </c>
      <c r="D645" s="190" t="s">
        <v>7</v>
      </c>
      <c r="E645" s="190" t="s">
        <v>15</v>
      </c>
      <c r="F645" s="191"/>
      <c r="G645" s="193"/>
      <c r="H645" s="191"/>
      <c r="I645" s="193"/>
      <c r="J645" s="193"/>
      <c r="K645" s="193"/>
      <c r="L645" s="193"/>
      <c r="M645" s="193"/>
      <c r="N645" s="193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93"/>
    </row>
    <row r="646">
      <c r="A646" s="191"/>
      <c r="B646" s="243" t="s">
        <v>424</v>
      </c>
      <c r="C646" s="244" t="s">
        <v>390</v>
      </c>
      <c r="D646" s="190" t="s">
        <v>7</v>
      </c>
      <c r="E646" s="190" t="s">
        <v>16</v>
      </c>
      <c r="F646" s="191"/>
      <c r="G646" s="193"/>
      <c r="H646" s="191"/>
      <c r="I646" s="193"/>
      <c r="J646" s="193"/>
      <c r="K646" s="193"/>
      <c r="L646" s="193"/>
      <c r="M646" s="193"/>
      <c r="N646" s="193"/>
      <c r="O646" s="193"/>
      <c r="P646" s="193"/>
      <c r="Q646" s="193"/>
      <c r="R646" s="193"/>
      <c r="S646" s="193"/>
      <c r="T646" s="193"/>
      <c r="U646" s="193"/>
      <c r="V646" s="193"/>
      <c r="W646" s="193"/>
      <c r="X646" s="193"/>
      <c r="Y646" s="193"/>
    </row>
    <row r="647">
      <c r="A647" s="191"/>
      <c r="B647" s="243" t="s">
        <v>424</v>
      </c>
      <c r="C647" s="244" t="s">
        <v>390</v>
      </c>
      <c r="D647" s="190" t="s">
        <v>7</v>
      </c>
      <c r="E647" s="190" t="s">
        <v>17</v>
      </c>
      <c r="F647" s="191"/>
      <c r="G647" s="193"/>
      <c r="H647" s="191"/>
      <c r="I647" s="193"/>
      <c r="J647" s="193"/>
      <c r="K647" s="193"/>
      <c r="L647" s="193"/>
      <c r="M647" s="193"/>
      <c r="N647" s="193"/>
      <c r="O647" s="193"/>
      <c r="P647" s="193"/>
      <c r="Q647" s="193"/>
      <c r="R647" s="193"/>
      <c r="S647" s="193"/>
      <c r="T647" s="193"/>
      <c r="U647" s="193"/>
      <c r="V647" s="193"/>
      <c r="W647" s="193"/>
      <c r="X647" s="193"/>
      <c r="Y647" s="193"/>
    </row>
    <row r="648">
      <c r="A648" s="191"/>
      <c r="B648" s="243" t="s">
        <v>424</v>
      </c>
      <c r="C648" s="244" t="s">
        <v>390</v>
      </c>
      <c r="D648" s="190" t="s">
        <v>7</v>
      </c>
      <c r="E648" s="190" t="s">
        <v>18</v>
      </c>
      <c r="F648" s="191"/>
      <c r="G648" s="193"/>
      <c r="H648" s="191"/>
      <c r="I648" s="193"/>
      <c r="J648" s="193"/>
      <c r="K648" s="193"/>
      <c r="L648" s="193"/>
      <c r="M648" s="193"/>
      <c r="N648" s="193"/>
      <c r="O648" s="193"/>
      <c r="P648" s="193"/>
      <c r="Q648" s="193"/>
      <c r="R648" s="193"/>
      <c r="S648" s="193"/>
      <c r="T648" s="193"/>
      <c r="U648" s="193"/>
      <c r="V648" s="193"/>
      <c r="W648" s="193"/>
      <c r="X648" s="193"/>
      <c r="Y648" s="193"/>
    </row>
    <row r="649">
      <c r="A649" s="191"/>
      <c r="B649" s="243" t="s">
        <v>424</v>
      </c>
      <c r="C649" s="244" t="s">
        <v>390</v>
      </c>
      <c r="D649" s="190" t="s">
        <v>7</v>
      </c>
      <c r="E649" s="190" t="s">
        <v>19</v>
      </c>
      <c r="F649" s="191"/>
      <c r="G649" s="193"/>
      <c r="H649" s="191"/>
      <c r="I649" s="193"/>
      <c r="J649" s="193"/>
      <c r="K649" s="193"/>
      <c r="L649" s="193"/>
      <c r="M649" s="193"/>
      <c r="N649" s="193"/>
      <c r="O649" s="193"/>
      <c r="P649" s="193"/>
      <c r="Q649" s="193"/>
      <c r="R649" s="193"/>
      <c r="S649" s="193"/>
      <c r="T649" s="193"/>
      <c r="U649" s="193"/>
      <c r="V649" s="193"/>
      <c r="W649" s="193"/>
      <c r="X649" s="193"/>
      <c r="Y649" s="193"/>
    </row>
    <row r="650">
      <c r="A650" s="191"/>
      <c r="B650" s="243" t="s">
        <v>424</v>
      </c>
      <c r="C650" s="244" t="s">
        <v>390</v>
      </c>
      <c r="D650" s="190" t="s">
        <v>7</v>
      </c>
      <c r="E650" s="190" t="s">
        <v>20</v>
      </c>
      <c r="F650" s="191"/>
      <c r="G650" s="193"/>
      <c r="H650" s="191"/>
      <c r="I650" s="193"/>
      <c r="J650" s="193"/>
      <c r="K650" s="193"/>
      <c r="L650" s="193"/>
      <c r="M650" s="193"/>
      <c r="N650" s="193"/>
      <c r="O650" s="193"/>
      <c r="P650" s="193"/>
      <c r="Q650" s="193"/>
      <c r="R650" s="193"/>
      <c r="S650" s="193"/>
      <c r="T650" s="193"/>
      <c r="U650" s="193"/>
      <c r="V650" s="193"/>
      <c r="W650" s="193"/>
      <c r="X650" s="193"/>
      <c r="Y650" s="193"/>
    </row>
    <row r="651">
      <c r="A651" s="264">
        <v>216.0</v>
      </c>
      <c r="B651" s="243" t="s">
        <v>425</v>
      </c>
      <c r="C651" s="244" t="s">
        <v>390</v>
      </c>
      <c r="D651" s="243" t="s">
        <v>4</v>
      </c>
      <c r="E651" s="190" t="s">
        <v>21</v>
      </c>
      <c r="F651" s="192">
        <v>70.0</v>
      </c>
      <c r="G651" s="193"/>
      <c r="H651" s="191">
        <v>70.0</v>
      </c>
      <c r="I651" s="193"/>
      <c r="J651" s="193"/>
      <c r="K651" s="193"/>
      <c r="L651" s="193"/>
      <c r="M651" s="193"/>
      <c r="N651" s="193"/>
      <c r="O651" s="193"/>
      <c r="P651" s="193"/>
      <c r="Q651" s="193"/>
      <c r="R651" s="193"/>
      <c r="S651" s="193"/>
      <c r="T651" s="193"/>
      <c r="U651" s="193"/>
      <c r="V651" s="193"/>
      <c r="W651" s="193"/>
      <c r="X651" s="193"/>
      <c r="Y651" s="193"/>
    </row>
    <row r="652">
      <c r="A652" s="191"/>
      <c r="B652" s="243" t="s">
        <v>986</v>
      </c>
      <c r="C652" s="244" t="s">
        <v>390</v>
      </c>
      <c r="D652" s="190" t="s">
        <v>4</v>
      </c>
      <c r="E652" s="190" t="s">
        <v>13</v>
      </c>
      <c r="F652" s="191"/>
      <c r="G652" s="193"/>
      <c r="H652" s="191"/>
      <c r="I652" s="193"/>
      <c r="J652" s="193"/>
      <c r="K652" s="193"/>
      <c r="L652" s="193"/>
      <c r="M652" s="193"/>
      <c r="N652" s="193"/>
      <c r="O652" s="193"/>
      <c r="P652" s="193"/>
      <c r="Q652" s="193"/>
      <c r="R652" s="193"/>
      <c r="S652" s="193"/>
      <c r="T652" s="193"/>
      <c r="U652" s="193"/>
      <c r="V652" s="193"/>
      <c r="W652" s="193"/>
      <c r="X652" s="193"/>
      <c r="Y652" s="193"/>
    </row>
    <row r="653">
      <c r="A653" s="191"/>
      <c r="B653" s="243" t="s">
        <v>987</v>
      </c>
      <c r="C653" s="244" t="s">
        <v>390</v>
      </c>
      <c r="D653" s="190" t="s">
        <v>4</v>
      </c>
      <c r="E653" s="190" t="s">
        <v>14</v>
      </c>
      <c r="F653" s="191"/>
      <c r="G653" s="193"/>
      <c r="H653" s="191"/>
      <c r="I653" s="193"/>
      <c r="J653" s="193"/>
      <c r="K653" s="193"/>
      <c r="L653" s="193"/>
      <c r="M653" s="193"/>
      <c r="N653" s="193"/>
      <c r="O653" s="193"/>
      <c r="P653" s="193"/>
      <c r="Q653" s="193"/>
      <c r="R653" s="193"/>
      <c r="S653" s="193"/>
      <c r="T653" s="193"/>
      <c r="U653" s="193"/>
      <c r="V653" s="193"/>
      <c r="W653" s="193"/>
      <c r="X653" s="193"/>
      <c r="Y653" s="193"/>
    </row>
    <row r="654">
      <c r="A654" s="191"/>
      <c r="B654" s="243" t="s">
        <v>988</v>
      </c>
      <c r="C654" s="244" t="s">
        <v>390</v>
      </c>
      <c r="D654" s="190" t="s">
        <v>4</v>
      </c>
      <c r="E654" s="190" t="s">
        <v>15</v>
      </c>
      <c r="F654" s="191"/>
      <c r="G654" s="193"/>
      <c r="H654" s="191"/>
      <c r="I654" s="193"/>
      <c r="J654" s="193"/>
      <c r="K654" s="193"/>
      <c r="L654" s="193"/>
      <c r="M654" s="193"/>
      <c r="N654" s="193"/>
      <c r="O654" s="193"/>
      <c r="P654" s="193"/>
      <c r="Q654" s="193"/>
      <c r="R654" s="193"/>
      <c r="S654" s="193"/>
      <c r="T654" s="193"/>
      <c r="U654" s="193"/>
      <c r="V654" s="193"/>
      <c r="W654" s="193"/>
      <c r="X654" s="193"/>
      <c r="Y654" s="193"/>
    </row>
    <row r="655">
      <c r="A655" s="191"/>
      <c r="B655" s="243" t="s">
        <v>989</v>
      </c>
      <c r="C655" s="244" t="s">
        <v>390</v>
      </c>
      <c r="D655" s="190" t="s">
        <v>4</v>
      </c>
      <c r="E655" s="190" t="s">
        <v>16</v>
      </c>
      <c r="F655" s="191"/>
      <c r="G655" s="193"/>
      <c r="H655" s="191"/>
      <c r="I655" s="193"/>
      <c r="J655" s="193"/>
      <c r="K655" s="193"/>
      <c r="L655" s="193"/>
      <c r="M655" s="193"/>
      <c r="N655" s="193"/>
      <c r="O655" s="193"/>
      <c r="P655" s="193"/>
      <c r="Q655" s="193"/>
      <c r="R655" s="193"/>
      <c r="S655" s="193"/>
      <c r="T655" s="193"/>
      <c r="U655" s="193"/>
      <c r="V655" s="193"/>
      <c r="W655" s="193"/>
      <c r="X655" s="193"/>
      <c r="Y655" s="193"/>
    </row>
    <row r="656">
      <c r="A656" s="191"/>
      <c r="B656" s="243" t="s">
        <v>990</v>
      </c>
      <c r="C656" s="244" t="s">
        <v>390</v>
      </c>
      <c r="D656" s="190" t="s">
        <v>4</v>
      </c>
      <c r="E656" s="190" t="s">
        <v>17</v>
      </c>
      <c r="F656" s="191"/>
      <c r="G656" s="193"/>
      <c r="H656" s="191"/>
      <c r="I656" s="193"/>
      <c r="J656" s="193"/>
      <c r="K656" s="193"/>
      <c r="L656" s="193"/>
      <c r="M656" s="193"/>
      <c r="N656" s="193"/>
      <c r="O656" s="193"/>
      <c r="P656" s="193"/>
      <c r="Q656" s="193"/>
      <c r="R656" s="193"/>
      <c r="S656" s="193"/>
      <c r="T656" s="193"/>
      <c r="U656" s="193"/>
      <c r="V656" s="193"/>
      <c r="W656" s="193"/>
      <c r="X656" s="193"/>
      <c r="Y656" s="193"/>
    </row>
    <row r="657">
      <c r="A657" s="191"/>
      <c r="B657" s="243" t="s">
        <v>991</v>
      </c>
      <c r="C657" s="244" t="s">
        <v>390</v>
      </c>
      <c r="D657" s="190" t="s">
        <v>4</v>
      </c>
      <c r="E657" s="190" t="s">
        <v>18</v>
      </c>
      <c r="F657" s="191"/>
      <c r="G657" s="193"/>
      <c r="H657" s="191"/>
      <c r="I657" s="193"/>
      <c r="J657" s="193"/>
      <c r="K657" s="193"/>
      <c r="L657" s="193"/>
      <c r="M657" s="193"/>
      <c r="N657" s="193"/>
      <c r="O657" s="193"/>
      <c r="P657" s="193"/>
      <c r="Q657" s="193"/>
      <c r="R657" s="193"/>
      <c r="S657" s="193"/>
      <c r="T657" s="193"/>
      <c r="U657" s="193"/>
      <c r="V657" s="193"/>
      <c r="W657" s="193"/>
      <c r="X657" s="193"/>
      <c r="Y657" s="193"/>
    </row>
    <row r="658">
      <c r="A658" s="191"/>
      <c r="B658" s="243" t="s">
        <v>992</v>
      </c>
      <c r="C658" s="244" t="s">
        <v>390</v>
      </c>
      <c r="D658" s="190" t="s">
        <v>4</v>
      </c>
      <c r="E658" s="190" t="s">
        <v>19</v>
      </c>
      <c r="F658" s="191"/>
      <c r="G658" s="193"/>
      <c r="H658" s="191"/>
      <c r="I658" s="193"/>
      <c r="J658" s="193"/>
      <c r="K658" s="193"/>
      <c r="L658" s="193"/>
      <c r="M658" s="193"/>
      <c r="N658" s="193"/>
      <c r="O658" s="193"/>
      <c r="P658" s="193"/>
      <c r="Q658" s="193"/>
      <c r="R658" s="193"/>
      <c r="S658" s="193"/>
      <c r="T658" s="193"/>
      <c r="U658" s="193"/>
      <c r="V658" s="193"/>
      <c r="W658" s="193"/>
      <c r="X658" s="193"/>
      <c r="Y658" s="193"/>
    </row>
    <row r="659">
      <c r="A659" s="191"/>
      <c r="B659" s="243" t="s">
        <v>993</v>
      </c>
      <c r="C659" s="244" t="s">
        <v>390</v>
      </c>
      <c r="D659" s="190" t="s">
        <v>4</v>
      </c>
      <c r="E659" s="190" t="s">
        <v>20</v>
      </c>
      <c r="F659" s="191"/>
      <c r="G659" s="193"/>
      <c r="H659" s="191"/>
      <c r="I659" s="193"/>
      <c r="J659" s="193"/>
      <c r="K659" s="193"/>
      <c r="L659" s="193"/>
      <c r="M659" s="193"/>
      <c r="N659" s="193"/>
      <c r="O659" s="193"/>
      <c r="P659" s="193"/>
      <c r="Q659" s="193"/>
      <c r="R659" s="193"/>
      <c r="S659" s="193"/>
      <c r="T659" s="193"/>
      <c r="U659" s="193"/>
      <c r="V659" s="193"/>
      <c r="W659" s="193"/>
      <c r="X659" s="193"/>
      <c r="Y659" s="193"/>
    </row>
    <row r="660">
      <c r="A660" s="191"/>
      <c r="B660" s="243" t="s">
        <v>994</v>
      </c>
      <c r="C660" s="244" t="s">
        <v>390</v>
      </c>
      <c r="D660" s="190" t="s">
        <v>7</v>
      </c>
      <c r="E660" s="190" t="s">
        <v>21</v>
      </c>
      <c r="F660" s="191"/>
      <c r="G660" s="193"/>
      <c r="H660" s="191"/>
      <c r="I660" s="193"/>
      <c r="J660" s="193"/>
      <c r="K660" s="193"/>
      <c r="L660" s="193"/>
      <c r="M660" s="193"/>
      <c r="N660" s="193"/>
      <c r="O660" s="193"/>
      <c r="P660" s="193"/>
      <c r="Q660" s="193"/>
      <c r="R660" s="193"/>
      <c r="S660" s="193"/>
      <c r="T660" s="193"/>
      <c r="U660" s="193"/>
      <c r="V660" s="193"/>
      <c r="W660" s="193"/>
      <c r="X660" s="193"/>
      <c r="Y660" s="193"/>
    </row>
    <row r="661">
      <c r="A661" s="191"/>
      <c r="B661" s="243" t="s">
        <v>995</v>
      </c>
      <c r="C661" s="244" t="s">
        <v>390</v>
      </c>
      <c r="D661" s="190" t="s">
        <v>7</v>
      </c>
      <c r="E661" s="190" t="s">
        <v>13</v>
      </c>
      <c r="F661" s="191"/>
      <c r="G661" s="193"/>
      <c r="H661" s="191"/>
      <c r="I661" s="193"/>
      <c r="J661" s="193"/>
      <c r="K661" s="193"/>
      <c r="L661" s="193"/>
      <c r="M661" s="193"/>
      <c r="N661" s="193"/>
      <c r="O661" s="193"/>
      <c r="P661" s="193"/>
      <c r="Q661" s="193"/>
      <c r="R661" s="193"/>
      <c r="S661" s="193"/>
      <c r="T661" s="193"/>
      <c r="U661" s="193"/>
      <c r="V661" s="193"/>
      <c r="W661" s="193"/>
      <c r="X661" s="193"/>
      <c r="Y661" s="193"/>
    </row>
    <row r="662">
      <c r="A662" s="191"/>
      <c r="B662" s="243" t="s">
        <v>996</v>
      </c>
      <c r="C662" s="244" t="s">
        <v>390</v>
      </c>
      <c r="D662" s="190" t="s">
        <v>7</v>
      </c>
      <c r="E662" s="190" t="s">
        <v>14</v>
      </c>
      <c r="F662" s="191"/>
      <c r="G662" s="193"/>
      <c r="H662" s="191"/>
      <c r="I662" s="193"/>
      <c r="J662" s="193"/>
      <c r="K662" s="193"/>
      <c r="L662" s="193"/>
      <c r="M662" s="193"/>
      <c r="N662" s="193"/>
      <c r="O662" s="193"/>
      <c r="P662" s="193"/>
      <c r="Q662" s="193"/>
      <c r="R662" s="193"/>
      <c r="S662" s="193"/>
      <c r="T662" s="193"/>
      <c r="U662" s="193"/>
      <c r="V662" s="193"/>
      <c r="W662" s="193"/>
      <c r="X662" s="193"/>
      <c r="Y662" s="193"/>
    </row>
    <row r="663">
      <c r="A663" s="191"/>
      <c r="B663" s="243" t="s">
        <v>997</v>
      </c>
      <c r="C663" s="244" t="s">
        <v>390</v>
      </c>
      <c r="D663" s="190" t="s">
        <v>7</v>
      </c>
      <c r="E663" s="190" t="s">
        <v>15</v>
      </c>
      <c r="F663" s="191"/>
      <c r="G663" s="193"/>
      <c r="H663" s="191"/>
      <c r="I663" s="193"/>
      <c r="J663" s="193"/>
      <c r="K663" s="193"/>
      <c r="L663" s="193"/>
      <c r="M663" s="193"/>
      <c r="N663" s="193"/>
      <c r="O663" s="193"/>
      <c r="P663" s="193"/>
      <c r="Q663" s="193"/>
      <c r="R663" s="193"/>
      <c r="S663" s="193"/>
      <c r="T663" s="193"/>
      <c r="U663" s="193"/>
      <c r="V663" s="193"/>
      <c r="W663" s="193"/>
      <c r="X663" s="193"/>
      <c r="Y663" s="193"/>
    </row>
    <row r="664">
      <c r="A664" s="191"/>
      <c r="B664" s="243" t="s">
        <v>998</v>
      </c>
      <c r="C664" s="244" t="s">
        <v>390</v>
      </c>
      <c r="D664" s="190" t="s">
        <v>7</v>
      </c>
      <c r="E664" s="190" t="s">
        <v>16</v>
      </c>
      <c r="F664" s="191"/>
      <c r="G664" s="193"/>
      <c r="H664" s="191"/>
      <c r="I664" s="193"/>
      <c r="J664" s="193"/>
      <c r="K664" s="193"/>
      <c r="L664" s="193"/>
      <c r="M664" s="193"/>
      <c r="N664" s="193"/>
      <c r="O664" s="193"/>
      <c r="P664" s="193"/>
      <c r="Q664" s="193"/>
      <c r="R664" s="193"/>
      <c r="S664" s="193"/>
      <c r="T664" s="193"/>
      <c r="U664" s="193"/>
      <c r="V664" s="193"/>
      <c r="W664" s="193"/>
      <c r="X664" s="193"/>
      <c r="Y664" s="193"/>
    </row>
    <row r="665">
      <c r="A665" s="191"/>
      <c r="B665" s="243" t="s">
        <v>999</v>
      </c>
      <c r="C665" s="244" t="s">
        <v>390</v>
      </c>
      <c r="D665" s="190" t="s">
        <v>7</v>
      </c>
      <c r="E665" s="190" t="s">
        <v>17</v>
      </c>
      <c r="F665" s="191"/>
      <c r="G665" s="193"/>
      <c r="H665" s="191"/>
      <c r="I665" s="193"/>
      <c r="J665" s="193"/>
      <c r="K665" s="193"/>
      <c r="L665" s="193"/>
      <c r="M665" s="193"/>
      <c r="N665" s="193"/>
      <c r="O665" s="193"/>
      <c r="P665" s="193"/>
      <c r="Q665" s="193"/>
      <c r="R665" s="193"/>
      <c r="S665" s="193"/>
      <c r="T665" s="193"/>
      <c r="U665" s="193"/>
      <c r="V665" s="193"/>
      <c r="W665" s="193"/>
      <c r="X665" s="193"/>
      <c r="Y665" s="193"/>
    </row>
    <row r="666">
      <c r="A666" s="191"/>
      <c r="B666" s="243" t="s">
        <v>1000</v>
      </c>
      <c r="C666" s="244" t="s">
        <v>390</v>
      </c>
      <c r="D666" s="190" t="s">
        <v>7</v>
      </c>
      <c r="E666" s="190" t="s">
        <v>18</v>
      </c>
      <c r="F666" s="191"/>
      <c r="G666" s="193"/>
      <c r="H666" s="191"/>
      <c r="I666" s="193"/>
      <c r="J666" s="193"/>
      <c r="K666" s="193"/>
      <c r="L666" s="193"/>
      <c r="M666" s="193"/>
      <c r="N666" s="193"/>
      <c r="O666" s="193"/>
      <c r="P666" s="193"/>
      <c r="Q666" s="193"/>
      <c r="R666" s="193"/>
      <c r="S666" s="193"/>
      <c r="T666" s="193"/>
      <c r="U666" s="193"/>
      <c r="V666" s="193"/>
      <c r="W666" s="193"/>
      <c r="X666" s="193"/>
      <c r="Y666" s="193"/>
    </row>
    <row r="667">
      <c r="A667" s="191"/>
      <c r="B667" s="243" t="s">
        <v>1001</v>
      </c>
      <c r="C667" s="244" t="s">
        <v>390</v>
      </c>
      <c r="D667" s="190" t="s">
        <v>7</v>
      </c>
      <c r="E667" s="190" t="s">
        <v>19</v>
      </c>
      <c r="F667" s="191"/>
      <c r="G667" s="193"/>
      <c r="H667" s="191"/>
      <c r="I667" s="193"/>
      <c r="J667" s="193"/>
      <c r="K667" s="193"/>
      <c r="L667" s="193"/>
      <c r="M667" s="193"/>
      <c r="N667" s="193"/>
      <c r="O667" s="193"/>
      <c r="P667" s="193"/>
      <c r="Q667" s="193"/>
      <c r="R667" s="193"/>
      <c r="S667" s="193"/>
      <c r="T667" s="193"/>
      <c r="U667" s="193"/>
      <c r="V667" s="193"/>
      <c r="W667" s="193"/>
      <c r="X667" s="193"/>
      <c r="Y667" s="193"/>
    </row>
    <row r="668">
      <c r="A668" s="191"/>
      <c r="B668" s="243" t="s">
        <v>1002</v>
      </c>
      <c r="C668" s="244" t="s">
        <v>390</v>
      </c>
      <c r="D668" s="190" t="s">
        <v>7</v>
      </c>
      <c r="E668" s="190" t="s">
        <v>20</v>
      </c>
      <c r="F668" s="191"/>
      <c r="G668" s="193"/>
      <c r="H668" s="191"/>
      <c r="I668" s="193"/>
      <c r="J668" s="193"/>
      <c r="K668" s="193"/>
      <c r="L668" s="193"/>
      <c r="M668" s="193"/>
      <c r="N668" s="193"/>
      <c r="O668" s="193"/>
      <c r="P668" s="193"/>
      <c r="Q668" s="193"/>
      <c r="R668" s="193"/>
      <c r="S668" s="193"/>
      <c r="T668" s="193"/>
      <c r="U668" s="193"/>
      <c r="V668" s="193"/>
      <c r="W668" s="193"/>
      <c r="X668" s="193"/>
      <c r="Y668" s="193"/>
    </row>
    <row r="669">
      <c r="A669" s="264">
        <v>217.0</v>
      </c>
      <c r="B669" s="243" t="s">
        <v>426</v>
      </c>
      <c r="C669" s="244" t="s">
        <v>390</v>
      </c>
      <c r="D669" s="243" t="s">
        <v>4</v>
      </c>
      <c r="E669" s="190" t="s">
        <v>21</v>
      </c>
      <c r="F669" s="192">
        <v>14.0</v>
      </c>
      <c r="G669" s="193"/>
      <c r="H669" s="191">
        <v>14.0</v>
      </c>
      <c r="I669" s="193"/>
      <c r="J669" s="193"/>
      <c r="K669" s="193"/>
      <c r="L669" s="193"/>
      <c r="M669" s="193"/>
      <c r="N669" s="193"/>
      <c r="O669" s="193"/>
      <c r="P669" s="193"/>
      <c r="Q669" s="193"/>
      <c r="R669" s="193"/>
      <c r="S669" s="193"/>
      <c r="T669" s="193"/>
      <c r="U669" s="193"/>
      <c r="V669" s="193"/>
      <c r="W669" s="193"/>
      <c r="X669" s="193"/>
      <c r="Y669" s="193"/>
    </row>
    <row r="670">
      <c r="A670" s="191"/>
      <c r="B670" s="243" t="s">
        <v>426</v>
      </c>
      <c r="C670" s="244" t="s">
        <v>390</v>
      </c>
      <c r="D670" s="190" t="s">
        <v>4</v>
      </c>
      <c r="E670" s="190" t="s">
        <v>13</v>
      </c>
      <c r="F670" s="191"/>
      <c r="G670" s="193"/>
      <c r="H670" s="191"/>
      <c r="I670" s="193"/>
      <c r="J670" s="193"/>
      <c r="K670" s="193"/>
      <c r="L670" s="193"/>
      <c r="M670" s="193"/>
      <c r="N670" s="193"/>
      <c r="O670" s="193"/>
      <c r="P670" s="193"/>
      <c r="Q670" s="193"/>
      <c r="R670" s="193"/>
      <c r="S670" s="193"/>
      <c r="T670" s="193"/>
      <c r="U670" s="193"/>
      <c r="V670" s="193"/>
      <c r="W670" s="193"/>
      <c r="X670" s="193"/>
      <c r="Y670" s="193"/>
    </row>
    <row r="671">
      <c r="A671" s="191"/>
      <c r="B671" s="243" t="s">
        <v>426</v>
      </c>
      <c r="C671" s="244" t="s">
        <v>390</v>
      </c>
      <c r="D671" s="190" t="s">
        <v>4</v>
      </c>
      <c r="E671" s="190" t="s">
        <v>14</v>
      </c>
      <c r="F671" s="191"/>
      <c r="G671" s="193"/>
      <c r="H671" s="191"/>
      <c r="I671" s="193"/>
      <c r="J671" s="193"/>
      <c r="K671" s="193"/>
      <c r="L671" s="193"/>
      <c r="M671" s="193"/>
      <c r="N671" s="193"/>
      <c r="O671" s="193"/>
      <c r="P671" s="193"/>
      <c r="Q671" s="193"/>
      <c r="R671" s="193"/>
      <c r="S671" s="193"/>
      <c r="T671" s="193"/>
      <c r="U671" s="193"/>
      <c r="V671" s="193"/>
      <c r="W671" s="193"/>
      <c r="X671" s="193"/>
      <c r="Y671" s="193"/>
    </row>
    <row r="672">
      <c r="A672" s="191"/>
      <c r="B672" s="243" t="s">
        <v>426</v>
      </c>
      <c r="C672" s="244" t="s">
        <v>390</v>
      </c>
      <c r="D672" s="190" t="s">
        <v>4</v>
      </c>
      <c r="E672" s="190" t="s">
        <v>15</v>
      </c>
      <c r="F672" s="191"/>
      <c r="G672" s="193"/>
      <c r="H672" s="191"/>
      <c r="I672" s="193"/>
      <c r="J672" s="193"/>
      <c r="K672" s="193"/>
      <c r="L672" s="193"/>
      <c r="M672" s="193"/>
      <c r="N672" s="193"/>
      <c r="O672" s="193"/>
      <c r="P672" s="193"/>
      <c r="Q672" s="193"/>
      <c r="R672" s="193"/>
      <c r="S672" s="193"/>
      <c r="T672" s="193"/>
      <c r="U672" s="193"/>
      <c r="V672" s="193"/>
      <c r="W672" s="193"/>
      <c r="X672" s="193"/>
      <c r="Y672" s="193"/>
    </row>
    <row r="673">
      <c r="A673" s="191"/>
      <c r="B673" s="243" t="s">
        <v>426</v>
      </c>
      <c r="C673" s="244" t="s">
        <v>390</v>
      </c>
      <c r="D673" s="190" t="s">
        <v>4</v>
      </c>
      <c r="E673" s="190" t="s">
        <v>16</v>
      </c>
      <c r="F673" s="191"/>
      <c r="G673" s="193"/>
      <c r="H673" s="191"/>
      <c r="I673" s="193"/>
      <c r="J673" s="193"/>
      <c r="K673" s="193"/>
      <c r="L673" s="193"/>
      <c r="M673" s="193"/>
      <c r="N673" s="193"/>
      <c r="O673" s="193"/>
      <c r="P673" s="193"/>
      <c r="Q673" s="193"/>
      <c r="R673" s="193"/>
      <c r="S673" s="193"/>
      <c r="T673" s="193"/>
      <c r="U673" s="193"/>
      <c r="V673" s="193"/>
      <c r="W673" s="193"/>
      <c r="X673" s="193"/>
      <c r="Y673" s="193"/>
    </row>
    <row r="674">
      <c r="A674" s="191"/>
      <c r="B674" s="243" t="s">
        <v>426</v>
      </c>
      <c r="C674" s="244" t="s">
        <v>390</v>
      </c>
      <c r="D674" s="190" t="s">
        <v>4</v>
      </c>
      <c r="E674" s="190" t="s">
        <v>17</v>
      </c>
      <c r="F674" s="191"/>
      <c r="G674" s="193"/>
      <c r="H674" s="191"/>
      <c r="I674" s="193"/>
      <c r="J674" s="193"/>
      <c r="K674" s="193"/>
      <c r="L674" s="193"/>
      <c r="M674" s="193"/>
      <c r="N674" s="193"/>
      <c r="O674" s="193"/>
      <c r="P674" s="193"/>
      <c r="Q674" s="193"/>
      <c r="R674" s="193"/>
      <c r="S674" s="193"/>
      <c r="T674" s="193"/>
      <c r="U674" s="193"/>
      <c r="V674" s="193"/>
      <c r="W674" s="193"/>
      <c r="X674" s="193"/>
      <c r="Y674" s="193"/>
    </row>
    <row r="675">
      <c r="A675" s="191"/>
      <c r="B675" s="243" t="s">
        <v>426</v>
      </c>
      <c r="C675" s="244" t="s">
        <v>390</v>
      </c>
      <c r="D675" s="190" t="s">
        <v>4</v>
      </c>
      <c r="E675" s="190" t="s">
        <v>18</v>
      </c>
      <c r="F675" s="191"/>
      <c r="G675" s="193"/>
      <c r="H675" s="191"/>
      <c r="I675" s="193"/>
      <c r="J675" s="193"/>
      <c r="K675" s="193"/>
      <c r="L675" s="193"/>
      <c r="M675" s="193"/>
      <c r="N675" s="193"/>
      <c r="O675" s="193"/>
      <c r="P675" s="193"/>
      <c r="Q675" s="193"/>
      <c r="R675" s="193"/>
      <c r="S675" s="193"/>
      <c r="T675" s="193"/>
      <c r="U675" s="193"/>
      <c r="V675" s="193"/>
      <c r="W675" s="193"/>
      <c r="X675" s="193"/>
      <c r="Y675" s="193"/>
    </row>
    <row r="676">
      <c r="A676" s="191"/>
      <c r="B676" s="243" t="s">
        <v>426</v>
      </c>
      <c r="C676" s="244" t="s">
        <v>390</v>
      </c>
      <c r="D676" s="190" t="s">
        <v>4</v>
      </c>
      <c r="E676" s="190" t="s">
        <v>19</v>
      </c>
      <c r="F676" s="191"/>
      <c r="G676" s="193"/>
      <c r="H676" s="191"/>
      <c r="I676" s="193"/>
      <c r="J676" s="193"/>
      <c r="K676" s="193"/>
      <c r="L676" s="193"/>
      <c r="M676" s="193"/>
      <c r="N676" s="193"/>
      <c r="O676" s="193"/>
      <c r="P676" s="193"/>
      <c r="Q676" s="193"/>
      <c r="R676" s="193"/>
      <c r="S676" s="193"/>
      <c r="T676" s="193"/>
      <c r="U676" s="193"/>
      <c r="V676" s="193"/>
      <c r="W676" s="193"/>
      <c r="X676" s="193"/>
      <c r="Y676" s="193"/>
    </row>
    <row r="677">
      <c r="A677" s="191"/>
      <c r="B677" s="243" t="s">
        <v>426</v>
      </c>
      <c r="C677" s="244" t="s">
        <v>390</v>
      </c>
      <c r="D677" s="190" t="s">
        <v>4</v>
      </c>
      <c r="E677" s="190" t="s">
        <v>20</v>
      </c>
      <c r="F677" s="191"/>
      <c r="G677" s="193"/>
      <c r="H677" s="191"/>
      <c r="I677" s="193"/>
      <c r="J677" s="193"/>
      <c r="K677" s="193"/>
      <c r="L677" s="193"/>
      <c r="M677" s="193"/>
      <c r="N677" s="193"/>
      <c r="O677" s="193"/>
      <c r="P677" s="193"/>
      <c r="Q677" s="193"/>
      <c r="R677" s="193"/>
      <c r="S677" s="193"/>
      <c r="T677" s="193"/>
      <c r="U677" s="193"/>
      <c r="V677" s="193"/>
      <c r="W677" s="193"/>
      <c r="X677" s="193"/>
      <c r="Y677" s="193"/>
    </row>
    <row r="678">
      <c r="A678" s="191"/>
      <c r="B678" s="243" t="s">
        <v>426</v>
      </c>
      <c r="C678" s="244" t="s">
        <v>390</v>
      </c>
      <c r="D678" s="190" t="s">
        <v>7</v>
      </c>
      <c r="E678" s="190" t="s">
        <v>21</v>
      </c>
      <c r="F678" s="191"/>
      <c r="G678" s="193"/>
      <c r="H678" s="191"/>
      <c r="I678" s="193"/>
      <c r="J678" s="193"/>
      <c r="K678" s="193"/>
      <c r="L678" s="193"/>
      <c r="M678" s="193"/>
      <c r="N678" s="193"/>
      <c r="O678" s="193"/>
      <c r="P678" s="193"/>
      <c r="Q678" s="193"/>
      <c r="R678" s="193"/>
      <c r="S678" s="193"/>
      <c r="T678" s="193"/>
      <c r="U678" s="193"/>
      <c r="V678" s="193"/>
      <c r="W678" s="193"/>
      <c r="X678" s="193"/>
      <c r="Y678" s="193"/>
    </row>
    <row r="679">
      <c r="A679" s="191"/>
      <c r="B679" s="243" t="s">
        <v>426</v>
      </c>
      <c r="C679" s="244" t="s">
        <v>390</v>
      </c>
      <c r="D679" s="190" t="s">
        <v>7</v>
      </c>
      <c r="E679" s="190" t="s">
        <v>13</v>
      </c>
      <c r="F679" s="191"/>
      <c r="G679" s="193"/>
      <c r="H679" s="191"/>
      <c r="I679" s="193"/>
      <c r="J679" s="193"/>
      <c r="K679" s="193"/>
      <c r="L679" s="193"/>
      <c r="M679" s="193"/>
      <c r="N679" s="193"/>
      <c r="O679" s="193"/>
      <c r="P679" s="193"/>
      <c r="Q679" s="193"/>
      <c r="R679" s="193"/>
      <c r="S679" s="193"/>
      <c r="T679" s="193"/>
      <c r="U679" s="193"/>
      <c r="V679" s="193"/>
      <c r="W679" s="193"/>
      <c r="X679" s="193"/>
      <c r="Y679" s="193"/>
    </row>
    <row r="680">
      <c r="A680" s="191"/>
      <c r="B680" s="243" t="s">
        <v>426</v>
      </c>
      <c r="C680" s="244" t="s">
        <v>390</v>
      </c>
      <c r="D680" s="190" t="s">
        <v>7</v>
      </c>
      <c r="E680" s="190" t="s">
        <v>14</v>
      </c>
      <c r="F680" s="191"/>
      <c r="G680" s="193"/>
      <c r="H680" s="191"/>
      <c r="I680" s="193"/>
      <c r="J680" s="193"/>
      <c r="K680" s="193"/>
      <c r="L680" s="193"/>
      <c r="M680" s="193"/>
      <c r="N680" s="193"/>
      <c r="O680" s="193"/>
      <c r="P680" s="193"/>
      <c r="Q680" s="193"/>
      <c r="R680" s="193"/>
      <c r="S680" s="193"/>
      <c r="T680" s="193"/>
      <c r="U680" s="193"/>
      <c r="V680" s="193"/>
      <c r="W680" s="193"/>
      <c r="X680" s="193"/>
      <c r="Y680" s="193"/>
    </row>
    <row r="681">
      <c r="A681" s="191"/>
      <c r="B681" s="243" t="s">
        <v>426</v>
      </c>
      <c r="C681" s="244" t="s">
        <v>390</v>
      </c>
      <c r="D681" s="190" t="s">
        <v>7</v>
      </c>
      <c r="E681" s="190" t="s">
        <v>15</v>
      </c>
      <c r="F681" s="191"/>
      <c r="G681" s="193"/>
      <c r="H681" s="191"/>
      <c r="I681" s="193"/>
      <c r="J681" s="193"/>
      <c r="K681" s="193"/>
      <c r="L681" s="193"/>
      <c r="M681" s="193"/>
      <c r="N681" s="193"/>
      <c r="O681" s="193"/>
      <c r="P681" s="193"/>
      <c r="Q681" s="193"/>
      <c r="R681" s="193"/>
      <c r="S681" s="193"/>
      <c r="T681" s="193"/>
      <c r="U681" s="193"/>
      <c r="V681" s="193"/>
      <c r="W681" s="193"/>
      <c r="X681" s="193"/>
      <c r="Y681" s="193"/>
    </row>
    <row r="682">
      <c r="A682" s="191"/>
      <c r="B682" s="243" t="s">
        <v>426</v>
      </c>
      <c r="C682" s="244" t="s">
        <v>390</v>
      </c>
      <c r="D682" s="190" t="s">
        <v>7</v>
      </c>
      <c r="E682" s="190" t="s">
        <v>16</v>
      </c>
      <c r="F682" s="191"/>
      <c r="G682" s="193"/>
      <c r="H682" s="191"/>
      <c r="I682" s="193"/>
      <c r="J682" s="193"/>
      <c r="K682" s="193"/>
      <c r="L682" s="193"/>
      <c r="M682" s="193"/>
      <c r="N682" s="193"/>
      <c r="O682" s="193"/>
      <c r="P682" s="193"/>
      <c r="Q682" s="193"/>
      <c r="R682" s="193"/>
      <c r="S682" s="193"/>
      <c r="T682" s="193"/>
      <c r="U682" s="193"/>
      <c r="V682" s="193"/>
      <c r="W682" s="193"/>
      <c r="X682" s="193"/>
      <c r="Y682" s="193"/>
    </row>
    <row r="683">
      <c r="A683" s="191"/>
      <c r="B683" s="243" t="s">
        <v>426</v>
      </c>
      <c r="C683" s="244" t="s">
        <v>390</v>
      </c>
      <c r="D683" s="190" t="s">
        <v>7</v>
      </c>
      <c r="E683" s="190" t="s">
        <v>17</v>
      </c>
      <c r="F683" s="191"/>
      <c r="G683" s="193"/>
      <c r="H683" s="191"/>
      <c r="I683" s="193"/>
      <c r="J683" s="193"/>
      <c r="K683" s="193"/>
      <c r="L683" s="193"/>
      <c r="M683" s="193"/>
      <c r="N683" s="193"/>
      <c r="O683" s="193"/>
      <c r="P683" s="193"/>
      <c r="Q683" s="193"/>
      <c r="R683" s="193"/>
      <c r="S683" s="193"/>
      <c r="T683" s="193"/>
      <c r="U683" s="193"/>
      <c r="V683" s="193"/>
      <c r="W683" s="193"/>
      <c r="X683" s="193"/>
      <c r="Y683" s="193"/>
    </row>
    <row r="684">
      <c r="A684" s="191"/>
      <c r="B684" s="243" t="s">
        <v>426</v>
      </c>
      <c r="C684" s="244" t="s">
        <v>390</v>
      </c>
      <c r="D684" s="190" t="s">
        <v>7</v>
      </c>
      <c r="E684" s="190" t="s">
        <v>18</v>
      </c>
      <c r="F684" s="191"/>
      <c r="G684" s="193"/>
      <c r="H684" s="191"/>
      <c r="I684" s="193"/>
      <c r="J684" s="193"/>
      <c r="K684" s="193"/>
      <c r="L684" s="193"/>
      <c r="M684" s="193"/>
      <c r="N684" s="193"/>
      <c r="O684" s="193"/>
      <c r="P684" s="193"/>
      <c r="Q684" s="193"/>
      <c r="R684" s="193"/>
      <c r="S684" s="193"/>
      <c r="T684" s="193"/>
      <c r="U684" s="193"/>
      <c r="V684" s="193"/>
      <c r="W684" s="193"/>
      <c r="X684" s="193"/>
      <c r="Y684" s="193"/>
    </row>
    <row r="685">
      <c r="A685" s="191"/>
      <c r="B685" s="243" t="s">
        <v>426</v>
      </c>
      <c r="C685" s="244" t="s">
        <v>390</v>
      </c>
      <c r="D685" s="190" t="s">
        <v>7</v>
      </c>
      <c r="E685" s="190" t="s">
        <v>19</v>
      </c>
      <c r="F685" s="191"/>
      <c r="G685" s="193"/>
      <c r="H685" s="191"/>
      <c r="I685" s="193"/>
      <c r="J685" s="193"/>
      <c r="K685" s="193"/>
      <c r="L685" s="193"/>
      <c r="M685" s="193"/>
      <c r="N685" s="193"/>
      <c r="O685" s="193"/>
      <c r="P685" s="193"/>
      <c r="Q685" s="193"/>
      <c r="R685" s="193"/>
      <c r="S685" s="193"/>
      <c r="T685" s="193"/>
      <c r="U685" s="193"/>
      <c r="V685" s="193"/>
      <c r="W685" s="193"/>
      <c r="X685" s="193"/>
      <c r="Y685" s="193"/>
    </row>
    <row r="686">
      <c r="A686" s="191"/>
      <c r="B686" s="243" t="s">
        <v>426</v>
      </c>
      <c r="C686" s="244" t="s">
        <v>390</v>
      </c>
      <c r="D686" s="190" t="s">
        <v>7</v>
      </c>
      <c r="E686" s="190" t="s">
        <v>20</v>
      </c>
      <c r="F686" s="191"/>
      <c r="G686" s="193"/>
      <c r="H686" s="191"/>
      <c r="I686" s="193"/>
      <c r="J686" s="193"/>
      <c r="K686" s="193"/>
      <c r="L686" s="193"/>
      <c r="M686" s="193"/>
      <c r="N686" s="193"/>
      <c r="O686" s="193"/>
      <c r="P686" s="193"/>
      <c r="Q686" s="193"/>
      <c r="R686" s="193"/>
      <c r="S686" s="193"/>
      <c r="T686" s="193"/>
      <c r="U686" s="193"/>
      <c r="V686" s="193"/>
      <c r="W686" s="193"/>
      <c r="X686" s="193"/>
      <c r="Y686" s="193"/>
    </row>
    <row r="687">
      <c r="A687" s="264">
        <v>218.0</v>
      </c>
      <c r="B687" s="243" t="s">
        <v>427</v>
      </c>
      <c r="C687" s="244" t="s">
        <v>390</v>
      </c>
      <c r="D687" s="243" t="s">
        <v>4</v>
      </c>
      <c r="E687" s="190" t="s">
        <v>21</v>
      </c>
      <c r="F687" s="192">
        <v>83.0</v>
      </c>
      <c r="G687" s="193"/>
      <c r="H687" s="191">
        <v>83.0</v>
      </c>
      <c r="I687" s="193"/>
      <c r="J687" s="193"/>
      <c r="K687" s="193"/>
      <c r="L687" s="193"/>
      <c r="M687" s="193"/>
      <c r="N687" s="193"/>
      <c r="O687" s="193"/>
      <c r="P687" s="193"/>
      <c r="Q687" s="193"/>
      <c r="R687" s="193"/>
      <c r="S687" s="193"/>
      <c r="T687" s="193"/>
      <c r="U687" s="193"/>
      <c r="V687" s="193"/>
      <c r="W687" s="193"/>
      <c r="X687" s="193"/>
      <c r="Y687" s="193"/>
    </row>
    <row r="688">
      <c r="A688" s="191"/>
      <c r="B688" s="243" t="s">
        <v>427</v>
      </c>
      <c r="C688" s="244" t="s">
        <v>390</v>
      </c>
      <c r="D688" s="190" t="s">
        <v>4</v>
      </c>
      <c r="E688" s="190" t="s">
        <v>13</v>
      </c>
      <c r="F688" s="191"/>
      <c r="G688" s="193"/>
      <c r="H688" s="193"/>
      <c r="I688" s="193"/>
      <c r="J688" s="191"/>
      <c r="K688" s="191"/>
      <c r="L688" s="191"/>
      <c r="M688" s="191"/>
      <c r="N688" s="191"/>
      <c r="O688" s="191"/>
      <c r="P688" s="193"/>
      <c r="Q688" s="193"/>
      <c r="R688" s="193"/>
      <c r="S688" s="193"/>
      <c r="T688" s="193"/>
      <c r="U688" s="193"/>
      <c r="V688" s="193"/>
      <c r="W688" s="193"/>
      <c r="X688" s="193"/>
      <c r="Y688" s="193"/>
    </row>
    <row r="689">
      <c r="A689" s="191"/>
      <c r="B689" s="243" t="s">
        <v>427</v>
      </c>
      <c r="C689" s="244" t="s">
        <v>390</v>
      </c>
      <c r="D689" s="190" t="s">
        <v>4</v>
      </c>
      <c r="E689" s="190" t="s">
        <v>14</v>
      </c>
      <c r="F689" s="191"/>
      <c r="G689" s="193"/>
      <c r="H689" s="193"/>
      <c r="I689" s="193"/>
      <c r="J689" s="191"/>
      <c r="K689" s="191"/>
      <c r="L689" s="191"/>
      <c r="M689" s="191"/>
      <c r="N689" s="191"/>
      <c r="O689" s="191"/>
      <c r="P689" s="193"/>
      <c r="Q689" s="193"/>
      <c r="R689" s="193"/>
      <c r="S689" s="193"/>
      <c r="T689" s="193"/>
      <c r="U689" s="193"/>
      <c r="V689" s="193"/>
      <c r="W689" s="193"/>
      <c r="X689" s="193"/>
      <c r="Y689" s="193"/>
    </row>
    <row r="690">
      <c r="A690" s="191"/>
      <c r="B690" s="243" t="s">
        <v>427</v>
      </c>
      <c r="C690" s="244" t="s">
        <v>390</v>
      </c>
      <c r="D690" s="190" t="s">
        <v>4</v>
      </c>
      <c r="E690" s="190" t="s">
        <v>15</v>
      </c>
      <c r="F690" s="191"/>
      <c r="G690" s="193"/>
      <c r="H690" s="193"/>
      <c r="I690" s="193"/>
      <c r="J690" s="191"/>
      <c r="K690" s="191"/>
      <c r="L690" s="191"/>
      <c r="M690" s="191"/>
      <c r="N690" s="191"/>
      <c r="O690" s="191"/>
      <c r="P690" s="193"/>
      <c r="Q690" s="193"/>
      <c r="R690" s="193"/>
      <c r="S690" s="193"/>
      <c r="T690" s="193"/>
      <c r="U690" s="193"/>
      <c r="V690" s="193"/>
      <c r="W690" s="193"/>
      <c r="X690" s="193"/>
      <c r="Y690" s="193"/>
    </row>
    <row r="691">
      <c r="A691" s="191"/>
      <c r="B691" s="243" t="s">
        <v>427</v>
      </c>
      <c r="C691" s="244" t="s">
        <v>390</v>
      </c>
      <c r="D691" s="190" t="s">
        <v>4</v>
      </c>
      <c r="E691" s="190" t="s">
        <v>16</v>
      </c>
      <c r="F691" s="191"/>
      <c r="G691" s="193"/>
      <c r="H691" s="193"/>
      <c r="I691" s="193"/>
      <c r="J691" s="191"/>
      <c r="K691" s="191"/>
      <c r="L691" s="191"/>
      <c r="M691" s="191"/>
      <c r="N691" s="191"/>
      <c r="O691" s="191"/>
      <c r="P691" s="193"/>
      <c r="Q691" s="193"/>
      <c r="R691" s="193"/>
      <c r="S691" s="193"/>
      <c r="T691" s="193"/>
      <c r="U691" s="193"/>
      <c r="V691" s="193"/>
      <c r="W691" s="193"/>
      <c r="X691" s="193"/>
      <c r="Y691" s="193"/>
    </row>
    <row r="692">
      <c r="A692" s="191"/>
      <c r="B692" s="243" t="s">
        <v>427</v>
      </c>
      <c r="C692" s="244" t="s">
        <v>390</v>
      </c>
      <c r="D692" s="190" t="s">
        <v>4</v>
      </c>
      <c r="E692" s="190" t="s">
        <v>17</v>
      </c>
      <c r="F692" s="191"/>
      <c r="G692" s="193"/>
      <c r="H692" s="193"/>
      <c r="I692" s="193"/>
      <c r="J692" s="191"/>
      <c r="K692" s="191"/>
      <c r="L692" s="191"/>
      <c r="M692" s="191"/>
      <c r="N692" s="191"/>
      <c r="O692" s="191"/>
      <c r="P692" s="193"/>
      <c r="Q692" s="193"/>
      <c r="R692" s="193"/>
      <c r="S692" s="193"/>
      <c r="T692" s="193"/>
      <c r="U692" s="193"/>
      <c r="V692" s="193"/>
      <c r="W692" s="193"/>
      <c r="X692" s="193"/>
      <c r="Y692" s="193"/>
    </row>
    <row r="693">
      <c r="A693" s="191"/>
      <c r="B693" s="243" t="s">
        <v>427</v>
      </c>
      <c r="C693" s="244" t="s">
        <v>390</v>
      </c>
      <c r="D693" s="190" t="s">
        <v>4</v>
      </c>
      <c r="E693" s="190" t="s">
        <v>18</v>
      </c>
      <c r="F693" s="191"/>
      <c r="G693" s="193"/>
      <c r="H693" s="193"/>
      <c r="I693" s="193"/>
      <c r="J693" s="191"/>
      <c r="K693" s="191"/>
      <c r="L693" s="191"/>
      <c r="M693" s="191"/>
      <c r="N693" s="191"/>
      <c r="O693" s="191"/>
      <c r="P693" s="193"/>
      <c r="Q693" s="193"/>
      <c r="R693" s="193"/>
      <c r="S693" s="193"/>
      <c r="T693" s="193"/>
      <c r="U693" s="193"/>
      <c r="V693" s="193"/>
      <c r="W693" s="193"/>
      <c r="X693" s="193"/>
      <c r="Y693" s="193"/>
    </row>
    <row r="694">
      <c r="A694" s="191"/>
      <c r="B694" s="243" t="s">
        <v>427</v>
      </c>
      <c r="C694" s="244" t="s">
        <v>390</v>
      </c>
      <c r="D694" s="190" t="s">
        <v>4</v>
      </c>
      <c r="E694" s="190" t="s">
        <v>19</v>
      </c>
      <c r="F694" s="191"/>
      <c r="G694" s="193"/>
      <c r="H694" s="193"/>
      <c r="I694" s="193"/>
      <c r="J694" s="191"/>
      <c r="K694" s="191"/>
      <c r="L694" s="191"/>
      <c r="M694" s="191"/>
      <c r="N694" s="191"/>
      <c r="O694" s="191"/>
      <c r="P694" s="193"/>
      <c r="Q694" s="193"/>
      <c r="R694" s="193"/>
      <c r="S694" s="193"/>
      <c r="T694" s="193"/>
      <c r="U694" s="193"/>
      <c r="V694" s="193"/>
      <c r="W694" s="193"/>
      <c r="X694" s="193"/>
      <c r="Y694" s="193"/>
    </row>
    <row r="695">
      <c r="A695" s="191"/>
      <c r="B695" s="243" t="s">
        <v>427</v>
      </c>
      <c r="C695" s="244" t="s">
        <v>390</v>
      </c>
      <c r="D695" s="190" t="s">
        <v>4</v>
      </c>
      <c r="E695" s="190" t="s">
        <v>20</v>
      </c>
      <c r="F695" s="191"/>
      <c r="G695" s="193"/>
      <c r="H695" s="193"/>
      <c r="I695" s="193"/>
      <c r="J695" s="191"/>
      <c r="K695" s="191"/>
      <c r="L695" s="191"/>
      <c r="M695" s="191"/>
      <c r="N695" s="191"/>
      <c r="O695" s="191"/>
      <c r="P695" s="193"/>
      <c r="Q695" s="193"/>
      <c r="R695" s="193"/>
      <c r="S695" s="193"/>
      <c r="T695" s="193"/>
      <c r="U695" s="193"/>
      <c r="V695" s="193"/>
      <c r="W695" s="193"/>
      <c r="X695" s="193"/>
      <c r="Y695" s="193"/>
    </row>
    <row r="696">
      <c r="A696" s="191"/>
      <c r="B696" s="243" t="s">
        <v>427</v>
      </c>
      <c r="C696" s="244" t="s">
        <v>390</v>
      </c>
      <c r="D696" s="190" t="s">
        <v>7</v>
      </c>
      <c r="E696" s="190" t="s">
        <v>21</v>
      </c>
      <c r="F696" s="191"/>
      <c r="G696" s="193"/>
      <c r="H696" s="193"/>
      <c r="I696" s="193"/>
      <c r="J696" s="191"/>
      <c r="K696" s="191"/>
      <c r="L696" s="191"/>
      <c r="M696" s="191"/>
      <c r="N696" s="191"/>
      <c r="O696" s="191"/>
      <c r="P696" s="193"/>
      <c r="Q696" s="193"/>
      <c r="R696" s="193"/>
      <c r="S696" s="193"/>
      <c r="T696" s="193"/>
      <c r="U696" s="193"/>
      <c r="V696" s="193"/>
      <c r="W696" s="193"/>
      <c r="X696" s="193"/>
      <c r="Y696" s="193"/>
    </row>
    <row r="697">
      <c r="A697" s="191"/>
      <c r="B697" s="243" t="s">
        <v>427</v>
      </c>
      <c r="C697" s="244" t="s">
        <v>390</v>
      </c>
      <c r="D697" s="190" t="s">
        <v>7</v>
      </c>
      <c r="E697" s="190" t="s">
        <v>13</v>
      </c>
      <c r="F697" s="191"/>
      <c r="G697" s="193"/>
      <c r="H697" s="193"/>
      <c r="I697" s="193"/>
      <c r="J697" s="191"/>
      <c r="K697" s="191"/>
      <c r="L697" s="191"/>
      <c r="M697" s="191"/>
      <c r="N697" s="191"/>
      <c r="O697" s="191"/>
      <c r="P697" s="193"/>
      <c r="Q697" s="193"/>
      <c r="R697" s="193"/>
      <c r="S697" s="193"/>
      <c r="T697" s="193"/>
      <c r="U697" s="193"/>
      <c r="V697" s="193"/>
      <c r="W697" s="193"/>
      <c r="X697" s="193"/>
      <c r="Y697" s="193"/>
    </row>
    <row r="698">
      <c r="A698" s="191"/>
      <c r="B698" s="243" t="s">
        <v>427</v>
      </c>
      <c r="C698" s="244" t="s">
        <v>390</v>
      </c>
      <c r="D698" s="190" t="s">
        <v>7</v>
      </c>
      <c r="E698" s="190" t="s">
        <v>14</v>
      </c>
      <c r="F698" s="191"/>
      <c r="G698" s="193"/>
      <c r="H698" s="193"/>
      <c r="I698" s="193"/>
      <c r="J698" s="191"/>
      <c r="K698" s="191"/>
      <c r="L698" s="191"/>
      <c r="M698" s="191"/>
      <c r="N698" s="191"/>
      <c r="O698" s="191"/>
      <c r="P698" s="193"/>
      <c r="Q698" s="193"/>
      <c r="R698" s="193"/>
      <c r="S698" s="193"/>
      <c r="T698" s="193"/>
      <c r="U698" s="193"/>
      <c r="V698" s="193"/>
      <c r="W698" s="193"/>
      <c r="X698" s="193"/>
      <c r="Y698" s="193"/>
    </row>
    <row r="699">
      <c r="A699" s="191"/>
      <c r="B699" s="243" t="s">
        <v>427</v>
      </c>
      <c r="C699" s="244" t="s">
        <v>390</v>
      </c>
      <c r="D699" s="190" t="s">
        <v>7</v>
      </c>
      <c r="E699" s="190" t="s">
        <v>15</v>
      </c>
      <c r="F699" s="191"/>
      <c r="G699" s="193"/>
      <c r="H699" s="193"/>
      <c r="I699" s="193"/>
      <c r="J699" s="191"/>
      <c r="K699" s="191"/>
      <c r="L699" s="191"/>
      <c r="M699" s="191"/>
      <c r="N699" s="191"/>
      <c r="O699" s="191"/>
      <c r="P699" s="193"/>
      <c r="Q699" s="193"/>
      <c r="R699" s="193"/>
      <c r="S699" s="193"/>
      <c r="T699" s="193"/>
      <c r="U699" s="193"/>
      <c r="V699" s="193"/>
      <c r="W699" s="193"/>
      <c r="X699" s="193"/>
      <c r="Y699" s="193"/>
    </row>
    <row r="700">
      <c r="A700" s="191"/>
      <c r="B700" s="243" t="s">
        <v>427</v>
      </c>
      <c r="C700" s="244" t="s">
        <v>390</v>
      </c>
      <c r="D700" s="190" t="s">
        <v>7</v>
      </c>
      <c r="E700" s="190" t="s">
        <v>16</v>
      </c>
      <c r="F700" s="191"/>
      <c r="G700" s="193"/>
      <c r="H700" s="193"/>
      <c r="I700" s="193"/>
      <c r="J700" s="191"/>
      <c r="K700" s="191"/>
      <c r="L700" s="191"/>
      <c r="M700" s="191"/>
      <c r="N700" s="191"/>
      <c r="O700" s="191"/>
      <c r="P700" s="193"/>
      <c r="Q700" s="193"/>
      <c r="R700" s="193"/>
      <c r="S700" s="193"/>
      <c r="T700" s="193"/>
      <c r="U700" s="193"/>
      <c r="V700" s="193"/>
      <c r="W700" s="193"/>
      <c r="X700" s="193"/>
      <c r="Y700" s="193"/>
    </row>
    <row r="701">
      <c r="A701" s="191"/>
      <c r="B701" s="243" t="s">
        <v>427</v>
      </c>
      <c r="C701" s="244" t="s">
        <v>390</v>
      </c>
      <c r="D701" s="190" t="s">
        <v>7</v>
      </c>
      <c r="E701" s="190" t="s">
        <v>17</v>
      </c>
      <c r="F701" s="191"/>
      <c r="G701" s="193"/>
      <c r="H701" s="193"/>
      <c r="I701" s="193"/>
      <c r="J701" s="191"/>
      <c r="K701" s="191"/>
      <c r="L701" s="191"/>
      <c r="M701" s="191"/>
      <c r="N701" s="191"/>
      <c r="O701" s="191"/>
      <c r="P701" s="193"/>
      <c r="Q701" s="193"/>
      <c r="R701" s="193"/>
      <c r="S701" s="193"/>
      <c r="T701" s="193"/>
      <c r="U701" s="193"/>
      <c r="V701" s="193"/>
      <c r="W701" s="193"/>
      <c r="X701" s="193"/>
      <c r="Y701" s="193"/>
    </row>
    <row r="702">
      <c r="A702" s="191"/>
      <c r="B702" s="243" t="s">
        <v>427</v>
      </c>
      <c r="C702" s="244" t="s">
        <v>390</v>
      </c>
      <c r="D702" s="190" t="s">
        <v>7</v>
      </c>
      <c r="E702" s="190" t="s">
        <v>18</v>
      </c>
      <c r="F702" s="191"/>
      <c r="G702" s="193"/>
      <c r="H702" s="193"/>
      <c r="I702" s="193"/>
      <c r="J702" s="191"/>
      <c r="K702" s="191"/>
      <c r="L702" s="191"/>
      <c r="M702" s="191"/>
      <c r="N702" s="191"/>
      <c r="O702" s="191"/>
      <c r="P702" s="193"/>
      <c r="Q702" s="193"/>
      <c r="R702" s="193"/>
      <c r="S702" s="193"/>
      <c r="T702" s="193"/>
      <c r="U702" s="193"/>
      <c r="V702" s="193"/>
      <c r="W702" s="193"/>
      <c r="X702" s="193"/>
      <c r="Y702" s="193"/>
    </row>
    <row r="703">
      <c r="A703" s="191"/>
      <c r="B703" s="243" t="s">
        <v>427</v>
      </c>
      <c r="C703" s="244" t="s">
        <v>390</v>
      </c>
      <c r="D703" s="190" t="s">
        <v>7</v>
      </c>
      <c r="E703" s="190" t="s">
        <v>19</v>
      </c>
      <c r="F703" s="191"/>
      <c r="G703" s="193"/>
      <c r="H703" s="193"/>
      <c r="I703" s="193"/>
      <c r="J703" s="191"/>
      <c r="K703" s="191"/>
      <c r="L703" s="191"/>
      <c r="M703" s="191"/>
      <c r="N703" s="191"/>
      <c r="O703" s="191"/>
      <c r="P703" s="193"/>
      <c r="Q703" s="193"/>
      <c r="R703" s="193"/>
      <c r="S703" s="193"/>
      <c r="T703" s="193"/>
      <c r="U703" s="193"/>
      <c r="V703" s="193"/>
      <c r="W703" s="193"/>
      <c r="X703" s="193"/>
      <c r="Y703" s="193"/>
    </row>
    <row r="704">
      <c r="A704" s="191"/>
      <c r="B704" s="243" t="s">
        <v>427</v>
      </c>
      <c r="C704" s="244" t="s">
        <v>390</v>
      </c>
      <c r="D704" s="190" t="s">
        <v>7</v>
      </c>
      <c r="E704" s="190" t="s">
        <v>20</v>
      </c>
      <c r="F704" s="191"/>
      <c r="G704" s="193"/>
      <c r="H704" s="193"/>
      <c r="I704" s="193"/>
      <c r="J704" s="191"/>
      <c r="K704" s="191"/>
      <c r="L704" s="191"/>
      <c r="M704" s="191"/>
      <c r="N704" s="191"/>
      <c r="O704" s="191"/>
      <c r="P704" s="193"/>
      <c r="Q704" s="193"/>
      <c r="R704" s="193"/>
      <c r="S704" s="193"/>
      <c r="T704" s="193"/>
      <c r="U704" s="193"/>
      <c r="V704" s="193"/>
      <c r="W704" s="193"/>
      <c r="X704" s="193"/>
      <c r="Y704" s="193"/>
    </row>
    <row r="705">
      <c r="A705" s="264">
        <v>219.0</v>
      </c>
      <c r="B705" s="243" t="s">
        <v>428</v>
      </c>
      <c r="C705" s="244" t="s">
        <v>429</v>
      </c>
      <c r="D705" s="243" t="s">
        <v>4</v>
      </c>
      <c r="E705" s="190" t="s">
        <v>21</v>
      </c>
      <c r="F705" s="192"/>
      <c r="G705" s="193"/>
      <c r="H705" s="193"/>
      <c r="I705" s="193"/>
      <c r="J705" s="191">
        <v>313.0</v>
      </c>
      <c r="K705" s="191">
        <v>357.0</v>
      </c>
      <c r="L705" s="191">
        <v>298.0</v>
      </c>
      <c r="M705" s="191">
        <v>110.0</v>
      </c>
      <c r="N705" s="191">
        <v>377.0</v>
      </c>
      <c r="O705" s="191">
        <v>294.0</v>
      </c>
      <c r="P705" s="193"/>
      <c r="Q705" s="193"/>
      <c r="R705" s="193"/>
      <c r="S705" s="193"/>
      <c r="T705" s="193"/>
      <c r="U705" s="193"/>
      <c r="V705" s="193"/>
      <c r="W705" s="193"/>
      <c r="X705" s="193"/>
      <c r="Y705" s="193"/>
    </row>
    <row r="706">
      <c r="A706" s="191"/>
      <c r="B706" s="243" t="s">
        <v>428</v>
      </c>
      <c r="C706" s="244" t="s">
        <v>429</v>
      </c>
      <c r="D706" s="190" t="s">
        <v>4</v>
      </c>
      <c r="E706" s="190" t="s">
        <v>13</v>
      </c>
      <c r="F706" s="191"/>
      <c r="G706" s="193"/>
      <c r="H706" s="191"/>
      <c r="I706" s="193"/>
      <c r="J706" s="193"/>
      <c r="K706" s="193"/>
      <c r="L706" s="193"/>
      <c r="M706" s="193"/>
      <c r="N706" s="193"/>
      <c r="O706" s="193"/>
      <c r="P706" s="193"/>
      <c r="Q706" s="191"/>
      <c r="R706" s="193"/>
      <c r="S706" s="193"/>
      <c r="T706" s="193"/>
      <c r="U706" s="193"/>
      <c r="V706" s="193"/>
      <c r="W706" s="193"/>
      <c r="X706" s="193"/>
      <c r="Y706" s="193"/>
    </row>
    <row r="707">
      <c r="A707" s="191"/>
      <c r="B707" s="243" t="s">
        <v>428</v>
      </c>
      <c r="C707" s="244" t="s">
        <v>429</v>
      </c>
      <c r="D707" s="190" t="s">
        <v>4</v>
      </c>
      <c r="E707" s="190" t="s">
        <v>14</v>
      </c>
      <c r="F707" s="191">
        <v>313.0</v>
      </c>
      <c r="G707" s="193"/>
      <c r="H707" s="191"/>
      <c r="I707" s="193"/>
      <c r="J707" s="193"/>
      <c r="K707" s="193"/>
      <c r="L707" s="193"/>
      <c r="M707" s="193"/>
      <c r="N707" s="193"/>
      <c r="O707" s="193"/>
      <c r="P707" s="193"/>
      <c r="Q707" s="191"/>
      <c r="R707" s="193"/>
      <c r="S707" s="193"/>
      <c r="T707" s="193"/>
      <c r="U707" s="193"/>
      <c r="V707" s="193"/>
      <c r="W707" s="193"/>
      <c r="X707" s="193"/>
      <c r="Y707" s="193"/>
    </row>
    <row r="708">
      <c r="A708" s="191"/>
      <c r="B708" s="243" t="s">
        <v>428</v>
      </c>
      <c r="C708" s="244" t="s">
        <v>429</v>
      </c>
      <c r="D708" s="190" t="s">
        <v>4</v>
      </c>
      <c r="E708" s="190" t="s">
        <v>15</v>
      </c>
      <c r="F708" s="191">
        <v>357.0</v>
      </c>
      <c r="G708" s="193"/>
      <c r="H708" s="191"/>
      <c r="I708" s="193"/>
      <c r="J708" s="193"/>
      <c r="K708" s="193"/>
      <c r="L708" s="193"/>
      <c r="M708" s="193"/>
      <c r="N708" s="193"/>
      <c r="O708" s="193"/>
      <c r="P708" s="193"/>
      <c r="Q708" s="191"/>
      <c r="R708" s="193"/>
      <c r="S708" s="193"/>
      <c r="T708" s="193"/>
      <c r="U708" s="193"/>
      <c r="V708" s="193"/>
      <c r="W708" s="193"/>
      <c r="X708" s="193"/>
      <c r="Y708" s="193"/>
    </row>
    <row r="709">
      <c r="A709" s="191"/>
      <c r="B709" s="243" t="s">
        <v>428</v>
      </c>
      <c r="C709" s="244" t="s">
        <v>429</v>
      </c>
      <c r="D709" s="190" t="s">
        <v>4</v>
      </c>
      <c r="E709" s="190" t="s">
        <v>16</v>
      </c>
      <c r="F709" s="191">
        <v>298.0</v>
      </c>
      <c r="G709" s="193"/>
      <c r="H709" s="191"/>
      <c r="I709" s="193"/>
      <c r="J709" s="193"/>
      <c r="K709" s="193"/>
      <c r="L709" s="193"/>
      <c r="M709" s="193"/>
      <c r="N709" s="193"/>
      <c r="O709" s="193"/>
      <c r="P709" s="193"/>
      <c r="Q709" s="191"/>
      <c r="R709" s="193"/>
      <c r="S709" s="193"/>
      <c r="T709" s="193"/>
      <c r="U709" s="193"/>
      <c r="V709" s="193"/>
      <c r="W709" s="193"/>
      <c r="X709" s="193"/>
      <c r="Y709" s="193"/>
    </row>
    <row r="710">
      <c r="A710" s="191"/>
      <c r="B710" s="243" t="s">
        <v>428</v>
      </c>
      <c r="C710" s="244" t="s">
        <v>429</v>
      </c>
      <c r="D710" s="190" t="s">
        <v>4</v>
      </c>
      <c r="E710" s="190" t="s">
        <v>17</v>
      </c>
      <c r="F710" s="191">
        <v>110.0</v>
      </c>
      <c r="G710" s="193"/>
      <c r="H710" s="191"/>
      <c r="I710" s="193"/>
      <c r="J710" s="193"/>
      <c r="K710" s="193"/>
      <c r="L710" s="193"/>
      <c r="M710" s="193"/>
      <c r="N710" s="193"/>
      <c r="O710" s="193"/>
      <c r="P710" s="193"/>
      <c r="Q710" s="191"/>
      <c r="R710" s="193"/>
      <c r="S710" s="193"/>
      <c r="T710" s="193"/>
      <c r="U710" s="193"/>
      <c r="V710" s="193"/>
      <c r="W710" s="193"/>
      <c r="X710" s="193"/>
      <c r="Y710" s="193"/>
    </row>
    <row r="711">
      <c r="A711" s="191"/>
      <c r="B711" s="243" t="s">
        <v>428</v>
      </c>
      <c r="C711" s="244" t="s">
        <v>429</v>
      </c>
      <c r="D711" s="190" t="s">
        <v>4</v>
      </c>
      <c r="E711" s="190" t="s">
        <v>18</v>
      </c>
      <c r="F711" s="191">
        <v>377.0</v>
      </c>
      <c r="G711" s="193"/>
      <c r="H711" s="191"/>
      <c r="I711" s="193"/>
      <c r="J711" s="193"/>
      <c r="K711" s="193"/>
      <c r="L711" s="193"/>
      <c r="M711" s="193"/>
      <c r="N711" s="193"/>
      <c r="O711" s="193"/>
      <c r="P711" s="193"/>
      <c r="Q711" s="191"/>
      <c r="R711" s="193"/>
      <c r="S711" s="193"/>
      <c r="T711" s="193"/>
      <c r="U711" s="193"/>
      <c r="V711" s="193"/>
      <c r="W711" s="193"/>
      <c r="X711" s="193"/>
      <c r="Y711" s="193"/>
    </row>
    <row r="712">
      <c r="A712" s="191"/>
      <c r="B712" s="243" t="s">
        <v>428</v>
      </c>
      <c r="C712" s="244" t="s">
        <v>429</v>
      </c>
      <c r="D712" s="190" t="s">
        <v>4</v>
      </c>
      <c r="E712" s="190" t="s">
        <v>19</v>
      </c>
      <c r="F712" s="191">
        <v>294.0</v>
      </c>
      <c r="G712" s="193"/>
      <c r="H712" s="191"/>
      <c r="I712" s="193"/>
      <c r="J712" s="193"/>
      <c r="K712" s="193"/>
      <c r="L712" s="193"/>
      <c r="M712" s="193"/>
      <c r="N712" s="193"/>
      <c r="O712" s="193"/>
      <c r="P712" s="193"/>
      <c r="Q712" s="191"/>
      <c r="R712" s="193"/>
      <c r="S712" s="193"/>
      <c r="T712" s="193"/>
      <c r="U712" s="193"/>
      <c r="V712" s="193"/>
      <c r="W712" s="193"/>
      <c r="X712" s="193"/>
      <c r="Y712" s="193"/>
    </row>
    <row r="713">
      <c r="A713" s="191"/>
      <c r="B713" s="243" t="s">
        <v>428</v>
      </c>
      <c r="C713" s="244" t="s">
        <v>429</v>
      </c>
      <c r="D713" s="190" t="s">
        <v>4</v>
      </c>
      <c r="E713" s="190" t="s">
        <v>20</v>
      </c>
      <c r="F713" s="191"/>
      <c r="G713" s="193"/>
      <c r="H713" s="191"/>
      <c r="I713" s="193"/>
      <c r="J713" s="193"/>
      <c r="K713" s="193"/>
      <c r="L713" s="193"/>
      <c r="M713" s="193"/>
      <c r="N713" s="193"/>
      <c r="O713" s="193"/>
      <c r="P713" s="193"/>
      <c r="Q713" s="191"/>
      <c r="R713" s="193"/>
      <c r="S713" s="193"/>
      <c r="T713" s="193"/>
      <c r="U713" s="193"/>
      <c r="V713" s="193"/>
      <c r="W713" s="193"/>
      <c r="X713" s="193"/>
      <c r="Y713" s="193"/>
    </row>
    <row r="714">
      <c r="A714" s="191"/>
      <c r="B714" s="243" t="s">
        <v>428</v>
      </c>
      <c r="C714" s="244" t="s">
        <v>429</v>
      </c>
      <c r="D714" s="190" t="s">
        <v>7</v>
      </c>
      <c r="E714" s="190" t="s">
        <v>21</v>
      </c>
      <c r="F714" s="191"/>
      <c r="G714" s="193"/>
      <c r="H714" s="191"/>
      <c r="I714" s="193"/>
      <c r="J714" s="193"/>
      <c r="K714" s="193"/>
      <c r="L714" s="193"/>
      <c r="M714" s="193"/>
      <c r="N714" s="193"/>
      <c r="O714" s="193"/>
      <c r="P714" s="193"/>
      <c r="Q714" s="191"/>
      <c r="R714" s="193"/>
      <c r="S714" s="193"/>
      <c r="T714" s="193"/>
      <c r="U714" s="193"/>
      <c r="V714" s="193"/>
      <c r="W714" s="193"/>
      <c r="X714" s="193"/>
      <c r="Y714" s="193"/>
    </row>
    <row r="715">
      <c r="A715" s="191"/>
      <c r="B715" s="243" t="s">
        <v>428</v>
      </c>
      <c r="C715" s="244" t="s">
        <v>429</v>
      </c>
      <c r="D715" s="190" t="s">
        <v>7</v>
      </c>
      <c r="E715" s="190" t="s">
        <v>13</v>
      </c>
      <c r="F715" s="191"/>
      <c r="G715" s="193"/>
      <c r="H715" s="191"/>
      <c r="I715" s="193"/>
      <c r="J715" s="193"/>
      <c r="K715" s="193"/>
      <c r="L715" s="193"/>
      <c r="M715" s="193"/>
      <c r="N715" s="193"/>
      <c r="O715" s="193"/>
      <c r="P715" s="193"/>
      <c r="Q715" s="191"/>
      <c r="R715" s="193"/>
      <c r="S715" s="193"/>
      <c r="T715" s="193"/>
      <c r="U715" s="193"/>
      <c r="V715" s="193"/>
      <c r="W715" s="193"/>
      <c r="X715" s="193"/>
      <c r="Y715" s="193"/>
    </row>
    <row r="716">
      <c r="A716" s="191"/>
      <c r="B716" s="243" t="s">
        <v>428</v>
      </c>
      <c r="C716" s="244" t="s">
        <v>429</v>
      </c>
      <c r="D716" s="190" t="s">
        <v>7</v>
      </c>
      <c r="E716" s="190" t="s">
        <v>14</v>
      </c>
      <c r="F716" s="191"/>
      <c r="G716" s="193"/>
      <c r="H716" s="191"/>
      <c r="I716" s="193"/>
      <c r="J716" s="193"/>
      <c r="K716" s="193"/>
      <c r="L716" s="193"/>
      <c r="M716" s="193"/>
      <c r="N716" s="193"/>
      <c r="O716" s="193"/>
      <c r="P716" s="193"/>
      <c r="Q716" s="191"/>
      <c r="R716" s="193"/>
      <c r="S716" s="193"/>
      <c r="T716" s="193"/>
      <c r="U716" s="193"/>
      <c r="V716" s="193"/>
      <c r="W716" s="193"/>
      <c r="X716" s="193"/>
      <c r="Y716" s="193"/>
    </row>
    <row r="717">
      <c r="A717" s="191"/>
      <c r="B717" s="243" t="s">
        <v>428</v>
      </c>
      <c r="C717" s="244" t="s">
        <v>429</v>
      </c>
      <c r="D717" s="190" t="s">
        <v>7</v>
      </c>
      <c r="E717" s="190" t="s">
        <v>15</v>
      </c>
      <c r="F717" s="191"/>
      <c r="G717" s="193"/>
      <c r="H717" s="191"/>
      <c r="I717" s="193"/>
      <c r="J717" s="193"/>
      <c r="K717" s="193"/>
      <c r="L717" s="193"/>
      <c r="M717" s="193"/>
      <c r="N717" s="193"/>
      <c r="O717" s="193"/>
      <c r="P717" s="193"/>
      <c r="Q717" s="191"/>
      <c r="R717" s="193"/>
      <c r="S717" s="193"/>
      <c r="T717" s="193"/>
      <c r="U717" s="193"/>
      <c r="V717" s="193"/>
      <c r="W717" s="193"/>
      <c r="X717" s="193"/>
      <c r="Y717" s="193"/>
    </row>
    <row r="718">
      <c r="A718" s="191"/>
      <c r="B718" s="243" t="s">
        <v>428</v>
      </c>
      <c r="C718" s="244" t="s">
        <v>429</v>
      </c>
      <c r="D718" s="190" t="s">
        <v>7</v>
      </c>
      <c r="E718" s="190" t="s">
        <v>16</v>
      </c>
      <c r="F718" s="191"/>
      <c r="G718" s="193"/>
      <c r="H718" s="191"/>
      <c r="I718" s="193"/>
      <c r="J718" s="193"/>
      <c r="K718" s="193"/>
      <c r="L718" s="193"/>
      <c r="M718" s="193"/>
      <c r="N718" s="193"/>
      <c r="O718" s="193"/>
      <c r="P718" s="193"/>
      <c r="Q718" s="191"/>
      <c r="R718" s="193"/>
      <c r="S718" s="193"/>
      <c r="T718" s="193"/>
      <c r="U718" s="193"/>
      <c r="V718" s="193"/>
      <c r="W718" s="193"/>
      <c r="X718" s="193"/>
      <c r="Y718" s="193"/>
    </row>
    <row r="719">
      <c r="A719" s="191"/>
      <c r="B719" s="243" t="s">
        <v>428</v>
      </c>
      <c r="C719" s="244" t="s">
        <v>429</v>
      </c>
      <c r="D719" s="190" t="s">
        <v>7</v>
      </c>
      <c r="E719" s="190" t="s">
        <v>17</v>
      </c>
      <c r="F719" s="191"/>
      <c r="G719" s="193"/>
      <c r="H719" s="191"/>
      <c r="I719" s="193"/>
      <c r="J719" s="193"/>
      <c r="K719" s="193"/>
      <c r="L719" s="193"/>
      <c r="M719" s="193"/>
      <c r="N719" s="193"/>
      <c r="O719" s="193"/>
      <c r="P719" s="193"/>
      <c r="Q719" s="191"/>
      <c r="R719" s="193"/>
      <c r="S719" s="193"/>
      <c r="T719" s="193"/>
      <c r="U719" s="193"/>
      <c r="V719" s="193"/>
      <c r="W719" s="193"/>
      <c r="X719" s="193"/>
      <c r="Y719" s="193"/>
    </row>
    <row r="720">
      <c r="A720" s="191"/>
      <c r="B720" s="243" t="s">
        <v>428</v>
      </c>
      <c r="C720" s="244" t="s">
        <v>429</v>
      </c>
      <c r="D720" s="190" t="s">
        <v>7</v>
      </c>
      <c r="E720" s="190" t="s">
        <v>18</v>
      </c>
      <c r="F720" s="191"/>
      <c r="G720" s="193"/>
      <c r="H720" s="191"/>
      <c r="I720" s="193"/>
      <c r="J720" s="193"/>
      <c r="K720" s="193"/>
      <c r="L720" s="193"/>
      <c r="M720" s="193"/>
      <c r="N720" s="193"/>
      <c r="O720" s="193"/>
      <c r="P720" s="193"/>
      <c r="Q720" s="191"/>
      <c r="R720" s="193"/>
      <c r="S720" s="193"/>
      <c r="T720" s="193"/>
      <c r="U720" s="193"/>
      <c r="V720" s="193"/>
      <c r="W720" s="193"/>
      <c r="X720" s="193"/>
      <c r="Y720" s="193"/>
    </row>
    <row r="721">
      <c r="A721" s="191"/>
      <c r="B721" s="243" t="s">
        <v>428</v>
      </c>
      <c r="C721" s="244" t="s">
        <v>429</v>
      </c>
      <c r="D721" s="190" t="s">
        <v>7</v>
      </c>
      <c r="E721" s="190" t="s">
        <v>19</v>
      </c>
      <c r="F721" s="191"/>
      <c r="G721" s="193"/>
      <c r="H721" s="191"/>
      <c r="I721" s="193"/>
      <c r="J721" s="193"/>
      <c r="K721" s="193"/>
      <c r="L721" s="193"/>
      <c r="M721" s="193"/>
      <c r="N721" s="193"/>
      <c r="O721" s="193"/>
      <c r="P721" s="193"/>
      <c r="Q721" s="191"/>
      <c r="R721" s="193"/>
      <c r="S721" s="193"/>
      <c r="T721" s="193"/>
      <c r="U721" s="193"/>
      <c r="V721" s="193"/>
      <c r="W721" s="193"/>
      <c r="X721" s="193"/>
      <c r="Y721" s="193"/>
    </row>
    <row r="722">
      <c r="A722" s="191"/>
      <c r="B722" s="243" t="s">
        <v>428</v>
      </c>
      <c r="C722" s="244" t="s">
        <v>429</v>
      </c>
      <c r="D722" s="190" t="s">
        <v>7</v>
      </c>
      <c r="E722" s="190" t="s">
        <v>20</v>
      </c>
      <c r="F722" s="191"/>
      <c r="G722" s="193"/>
      <c r="H722" s="191"/>
      <c r="I722" s="193"/>
      <c r="J722" s="193"/>
      <c r="K722" s="193"/>
      <c r="L722" s="193"/>
      <c r="M722" s="193"/>
      <c r="N722" s="193"/>
      <c r="O722" s="193"/>
      <c r="P722" s="193"/>
      <c r="Q722" s="191"/>
      <c r="R722" s="193"/>
      <c r="S722" s="193"/>
      <c r="T722" s="193"/>
      <c r="U722" s="193"/>
      <c r="V722" s="193"/>
      <c r="W722" s="193"/>
      <c r="X722" s="193"/>
      <c r="Y722" s="193"/>
    </row>
    <row r="723">
      <c r="A723" s="264">
        <v>220.0</v>
      </c>
      <c r="B723" s="243" t="s">
        <v>430</v>
      </c>
      <c r="C723" s="244" t="s">
        <v>429</v>
      </c>
      <c r="D723" s="243" t="s">
        <v>4</v>
      </c>
      <c r="E723" s="190" t="s">
        <v>21</v>
      </c>
      <c r="F723" s="192">
        <v>90.0</v>
      </c>
      <c r="G723" s="193"/>
      <c r="H723" s="191">
        <v>90.0</v>
      </c>
      <c r="I723" s="193"/>
      <c r="J723" s="193"/>
      <c r="K723" s="193"/>
      <c r="L723" s="193"/>
      <c r="M723" s="193"/>
      <c r="N723" s="193"/>
      <c r="O723" s="193"/>
      <c r="P723" s="193"/>
      <c r="Q723" s="191">
        <v>50.0</v>
      </c>
      <c r="R723" s="193"/>
      <c r="S723" s="193"/>
      <c r="T723" s="193"/>
      <c r="U723" s="193"/>
      <c r="V723" s="193"/>
      <c r="W723" s="193"/>
      <c r="X723" s="193"/>
      <c r="Y723" s="193"/>
    </row>
    <row r="724">
      <c r="A724" s="191"/>
      <c r="B724" s="243" t="s">
        <v>430</v>
      </c>
      <c r="C724" s="244" t="s">
        <v>429</v>
      </c>
      <c r="D724" s="190" t="s">
        <v>4</v>
      </c>
      <c r="E724" s="190" t="s">
        <v>13</v>
      </c>
      <c r="F724" s="191"/>
      <c r="G724" s="193"/>
      <c r="H724" s="191"/>
      <c r="I724" s="193"/>
      <c r="J724" s="193"/>
      <c r="K724" s="193"/>
      <c r="L724" s="193"/>
      <c r="M724" s="193"/>
      <c r="N724" s="193"/>
      <c r="O724" s="193"/>
      <c r="P724" s="193"/>
      <c r="Q724" s="191"/>
      <c r="R724" s="193"/>
      <c r="S724" s="193"/>
      <c r="T724" s="193"/>
      <c r="U724" s="193"/>
      <c r="V724" s="193"/>
      <c r="W724" s="193"/>
      <c r="X724" s="193"/>
      <c r="Y724" s="193"/>
    </row>
    <row r="725">
      <c r="A725" s="191"/>
      <c r="B725" s="243" t="s">
        <v>430</v>
      </c>
      <c r="C725" s="244" t="s">
        <v>429</v>
      </c>
      <c r="D725" s="190" t="s">
        <v>4</v>
      </c>
      <c r="E725" s="190" t="s">
        <v>14</v>
      </c>
      <c r="F725" s="191"/>
      <c r="G725" s="193"/>
      <c r="H725" s="191"/>
      <c r="I725" s="193"/>
      <c r="J725" s="193"/>
      <c r="K725" s="193"/>
      <c r="L725" s="193"/>
      <c r="M725" s="193"/>
      <c r="N725" s="193"/>
      <c r="O725" s="193"/>
      <c r="P725" s="193"/>
      <c r="Q725" s="191"/>
      <c r="R725" s="193"/>
      <c r="S725" s="193"/>
      <c r="T725" s="193"/>
      <c r="U725" s="193"/>
      <c r="V725" s="193"/>
      <c r="W725" s="193"/>
      <c r="X725" s="193"/>
      <c r="Y725" s="193"/>
    </row>
    <row r="726">
      <c r="A726" s="191"/>
      <c r="B726" s="243" t="s">
        <v>430</v>
      </c>
      <c r="C726" s="244" t="s">
        <v>429</v>
      </c>
      <c r="D726" s="190" t="s">
        <v>4</v>
      </c>
      <c r="E726" s="190" t="s">
        <v>15</v>
      </c>
      <c r="F726" s="191"/>
      <c r="G726" s="193"/>
      <c r="H726" s="191"/>
      <c r="I726" s="193"/>
      <c r="J726" s="193"/>
      <c r="K726" s="193"/>
      <c r="L726" s="193"/>
      <c r="M726" s="193"/>
      <c r="N726" s="193"/>
      <c r="O726" s="193"/>
      <c r="P726" s="193"/>
      <c r="Q726" s="191"/>
      <c r="R726" s="193"/>
      <c r="S726" s="193"/>
      <c r="T726" s="193"/>
      <c r="U726" s="193"/>
      <c r="V726" s="193"/>
      <c r="W726" s="193"/>
      <c r="X726" s="193"/>
      <c r="Y726" s="193"/>
    </row>
    <row r="727">
      <c r="A727" s="191"/>
      <c r="B727" s="243" t="s">
        <v>430</v>
      </c>
      <c r="C727" s="244" t="s">
        <v>429</v>
      </c>
      <c r="D727" s="190" t="s">
        <v>4</v>
      </c>
      <c r="E727" s="190" t="s">
        <v>16</v>
      </c>
      <c r="F727" s="191"/>
      <c r="G727" s="193"/>
      <c r="H727" s="191"/>
      <c r="I727" s="193"/>
      <c r="J727" s="193"/>
      <c r="K727" s="193"/>
      <c r="L727" s="193"/>
      <c r="M727" s="193"/>
      <c r="N727" s="193"/>
      <c r="O727" s="193"/>
      <c r="P727" s="193"/>
      <c r="Q727" s="191"/>
      <c r="R727" s="193"/>
      <c r="S727" s="193"/>
      <c r="T727" s="193"/>
      <c r="U727" s="193"/>
      <c r="V727" s="193"/>
      <c r="W727" s="193"/>
      <c r="X727" s="193"/>
      <c r="Y727" s="193"/>
    </row>
    <row r="728">
      <c r="A728" s="191"/>
      <c r="B728" s="243" t="s">
        <v>430</v>
      </c>
      <c r="C728" s="244" t="s">
        <v>429</v>
      </c>
      <c r="D728" s="190" t="s">
        <v>4</v>
      </c>
      <c r="E728" s="190" t="s">
        <v>17</v>
      </c>
      <c r="F728" s="191"/>
      <c r="G728" s="193"/>
      <c r="H728" s="191"/>
      <c r="I728" s="193"/>
      <c r="J728" s="193"/>
      <c r="K728" s="193"/>
      <c r="L728" s="193"/>
      <c r="M728" s="193"/>
      <c r="N728" s="193"/>
      <c r="O728" s="193"/>
      <c r="P728" s="193"/>
      <c r="Q728" s="191"/>
      <c r="R728" s="193"/>
      <c r="S728" s="193"/>
      <c r="T728" s="193"/>
      <c r="U728" s="193"/>
      <c r="V728" s="193"/>
      <c r="W728" s="193"/>
      <c r="X728" s="193"/>
      <c r="Y728" s="193"/>
    </row>
    <row r="729">
      <c r="A729" s="191"/>
      <c r="B729" s="243" t="s">
        <v>430</v>
      </c>
      <c r="C729" s="244" t="s">
        <v>429</v>
      </c>
      <c r="D729" s="190" t="s">
        <v>4</v>
      </c>
      <c r="E729" s="190" t="s">
        <v>18</v>
      </c>
      <c r="F729" s="191"/>
      <c r="G729" s="193"/>
      <c r="H729" s="191"/>
      <c r="I729" s="193"/>
      <c r="J729" s="193"/>
      <c r="K729" s="193"/>
      <c r="L729" s="193"/>
      <c r="M729" s="193"/>
      <c r="N729" s="193"/>
      <c r="O729" s="193"/>
      <c r="P729" s="193"/>
      <c r="Q729" s="191"/>
      <c r="R729" s="193"/>
      <c r="S729" s="193"/>
      <c r="T729" s="193"/>
      <c r="U729" s="193"/>
      <c r="V729" s="193"/>
      <c r="W729" s="193"/>
      <c r="X729" s="193"/>
      <c r="Y729" s="193"/>
    </row>
    <row r="730">
      <c r="A730" s="191"/>
      <c r="B730" s="243" t="s">
        <v>430</v>
      </c>
      <c r="C730" s="244" t="s">
        <v>429</v>
      </c>
      <c r="D730" s="190" t="s">
        <v>4</v>
      </c>
      <c r="E730" s="190" t="s">
        <v>19</v>
      </c>
      <c r="F730" s="191"/>
      <c r="G730" s="193"/>
      <c r="H730" s="191"/>
      <c r="I730" s="193"/>
      <c r="J730" s="193"/>
      <c r="K730" s="193"/>
      <c r="L730" s="193"/>
      <c r="M730" s="193"/>
      <c r="N730" s="193"/>
      <c r="O730" s="193"/>
      <c r="P730" s="193"/>
      <c r="Q730" s="191"/>
      <c r="R730" s="193"/>
      <c r="S730" s="193"/>
      <c r="T730" s="193"/>
      <c r="U730" s="193"/>
      <c r="V730" s="193"/>
      <c r="W730" s="193"/>
      <c r="X730" s="193"/>
      <c r="Y730" s="193"/>
    </row>
    <row r="731">
      <c r="A731" s="191"/>
      <c r="B731" s="243" t="s">
        <v>430</v>
      </c>
      <c r="C731" s="244" t="s">
        <v>429</v>
      </c>
      <c r="D731" s="190" t="s">
        <v>4</v>
      </c>
      <c r="E731" s="190" t="s">
        <v>20</v>
      </c>
      <c r="F731" s="191"/>
      <c r="G731" s="193"/>
      <c r="H731" s="191"/>
      <c r="I731" s="193"/>
      <c r="J731" s="193"/>
      <c r="K731" s="193"/>
      <c r="L731" s="193"/>
      <c r="M731" s="193"/>
      <c r="N731" s="193"/>
      <c r="O731" s="193"/>
      <c r="P731" s="193"/>
      <c r="Q731" s="191"/>
      <c r="R731" s="193"/>
      <c r="S731" s="193"/>
      <c r="T731" s="193"/>
      <c r="U731" s="193"/>
      <c r="V731" s="193"/>
      <c r="W731" s="193"/>
      <c r="X731" s="193"/>
      <c r="Y731" s="193"/>
    </row>
    <row r="732">
      <c r="A732" s="191"/>
      <c r="B732" s="243" t="s">
        <v>430</v>
      </c>
      <c r="C732" s="244" t="s">
        <v>429</v>
      </c>
      <c r="D732" s="190" t="s">
        <v>7</v>
      </c>
      <c r="E732" s="190" t="s">
        <v>21</v>
      </c>
      <c r="F732" s="191">
        <v>50.0</v>
      </c>
      <c r="G732" s="193"/>
      <c r="H732" s="191"/>
      <c r="I732" s="193"/>
      <c r="J732" s="193"/>
      <c r="K732" s="193"/>
      <c r="L732" s="193"/>
      <c r="M732" s="193"/>
      <c r="N732" s="193"/>
      <c r="O732" s="193"/>
      <c r="P732" s="193"/>
      <c r="Q732" s="191"/>
      <c r="R732" s="193"/>
      <c r="S732" s="193"/>
      <c r="T732" s="193"/>
      <c r="U732" s="193"/>
      <c r="V732" s="193"/>
      <c r="W732" s="193"/>
      <c r="X732" s="193"/>
      <c r="Y732" s="193"/>
    </row>
    <row r="733">
      <c r="A733" s="191"/>
      <c r="B733" s="243" t="s">
        <v>430</v>
      </c>
      <c r="C733" s="244" t="s">
        <v>429</v>
      </c>
      <c r="D733" s="190" t="s">
        <v>7</v>
      </c>
      <c r="E733" s="190" t="s">
        <v>13</v>
      </c>
      <c r="F733" s="191"/>
      <c r="G733" s="193"/>
      <c r="H733" s="191"/>
      <c r="I733" s="193"/>
      <c r="J733" s="193"/>
      <c r="K733" s="193"/>
      <c r="L733" s="193"/>
      <c r="M733" s="193"/>
      <c r="N733" s="193"/>
      <c r="O733" s="193"/>
      <c r="P733" s="193"/>
      <c r="Q733" s="191"/>
      <c r="R733" s="193"/>
      <c r="S733" s="193"/>
      <c r="T733" s="193"/>
      <c r="U733" s="193"/>
      <c r="V733" s="193"/>
      <c r="W733" s="193"/>
      <c r="X733" s="193"/>
      <c r="Y733" s="193"/>
    </row>
    <row r="734">
      <c r="A734" s="191"/>
      <c r="B734" s="243" t="s">
        <v>430</v>
      </c>
      <c r="C734" s="244" t="s">
        <v>429</v>
      </c>
      <c r="D734" s="190" t="s">
        <v>7</v>
      </c>
      <c r="E734" s="190" t="s">
        <v>14</v>
      </c>
      <c r="F734" s="191"/>
      <c r="G734" s="193"/>
      <c r="H734" s="191"/>
      <c r="I734" s="193"/>
      <c r="J734" s="193"/>
      <c r="K734" s="193"/>
      <c r="L734" s="193"/>
      <c r="M734" s="193"/>
      <c r="N734" s="193"/>
      <c r="O734" s="193"/>
      <c r="P734" s="193"/>
      <c r="Q734" s="191"/>
      <c r="R734" s="193"/>
      <c r="S734" s="193"/>
      <c r="T734" s="193"/>
      <c r="U734" s="193"/>
      <c r="V734" s="193"/>
      <c r="W734" s="193"/>
      <c r="X734" s="193"/>
      <c r="Y734" s="193"/>
    </row>
    <row r="735">
      <c r="A735" s="191"/>
      <c r="B735" s="243" t="s">
        <v>430</v>
      </c>
      <c r="C735" s="244" t="s">
        <v>429</v>
      </c>
      <c r="D735" s="190" t="s">
        <v>7</v>
      </c>
      <c r="E735" s="190" t="s">
        <v>15</v>
      </c>
      <c r="F735" s="191"/>
      <c r="G735" s="193"/>
      <c r="H735" s="191"/>
      <c r="I735" s="193"/>
      <c r="J735" s="193"/>
      <c r="K735" s="193"/>
      <c r="L735" s="193"/>
      <c r="M735" s="193"/>
      <c r="N735" s="193"/>
      <c r="O735" s="193"/>
      <c r="P735" s="193"/>
      <c r="Q735" s="191"/>
      <c r="R735" s="193"/>
      <c r="S735" s="193"/>
      <c r="T735" s="193"/>
      <c r="U735" s="193"/>
      <c r="V735" s="193"/>
      <c r="W735" s="193"/>
      <c r="X735" s="193"/>
      <c r="Y735" s="193"/>
    </row>
    <row r="736">
      <c r="A736" s="191"/>
      <c r="B736" s="243" t="s">
        <v>430</v>
      </c>
      <c r="C736" s="244" t="s">
        <v>429</v>
      </c>
      <c r="D736" s="190" t="s">
        <v>7</v>
      </c>
      <c r="E736" s="190" t="s">
        <v>16</v>
      </c>
      <c r="F736" s="191"/>
      <c r="G736" s="193"/>
      <c r="H736" s="191"/>
      <c r="I736" s="193"/>
      <c r="J736" s="193"/>
      <c r="K736" s="193"/>
      <c r="L736" s="193"/>
      <c r="M736" s="193"/>
      <c r="N736" s="193"/>
      <c r="O736" s="193"/>
      <c r="P736" s="193"/>
      <c r="Q736" s="191"/>
      <c r="R736" s="193"/>
      <c r="S736" s="193"/>
      <c r="T736" s="193"/>
      <c r="U736" s="193"/>
      <c r="V736" s="193"/>
      <c r="W736" s="193"/>
      <c r="X736" s="193"/>
      <c r="Y736" s="193"/>
    </row>
    <row r="737">
      <c r="A737" s="191"/>
      <c r="B737" s="243" t="s">
        <v>430</v>
      </c>
      <c r="C737" s="244" t="s">
        <v>429</v>
      </c>
      <c r="D737" s="190" t="s">
        <v>7</v>
      </c>
      <c r="E737" s="190" t="s">
        <v>17</v>
      </c>
      <c r="F737" s="191"/>
      <c r="G737" s="193"/>
      <c r="H737" s="191"/>
      <c r="I737" s="193"/>
      <c r="J737" s="193"/>
      <c r="K737" s="193"/>
      <c r="L737" s="193"/>
      <c r="M737" s="193"/>
      <c r="N737" s="193"/>
      <c r="O737" s="193"/>
      <c r="P737" s="193"/>
      <c r="Q737" s="191"/>
      <c r="R737" s="193"/>
      <c r="S737" s="193"/>
      <c r="T737" s="193"/>
      <c r="U737" s="193"/>
      <c r="V737" s="193"/>
      <c r="W737" s="193"/>
      <c r="X737" s="193"/>
      <c r="Y737" s="193"/>
    </row>
    <row r="738">
      <c r="A738" s="191"/>
      <c r="B738" s="243" t="s">
        <v>430</v>
      </c>
      <c r="C738" s="244" t="s">
        <v>429</v>
      </c>
      <c r="D738" s="190" t="s">
        <v>7</v>
      </c>
      <c r="E738" s="190" t="s">
        <v>18</v>
      </c>
      <c r="F738" s="191"/>
      <c r="G738" s="193"/>
      <c r="H738" s="191"/>
      <c r="I738" s="193"/>
      <c r="J738" s="193"/>
      <c r="K738" s="193"/>
      <c r="L738" s="193"/>
      <c r="M738" s="193"/>
      <c r="N738" s="193"/>
      <c r="O738" s="193"/>
      <c r="P738" s="193"/>
      <c r="Q738" s="191"/>
      <c r="R738" s="193"/>
      <c r="S738" s="193"/>
      <c r="T738" s="193"/>
      <c r="U738" s="193"/>
      <c r="V738" s="193"/>
      <c r="W738" s="193"/>
      <c r="X738" s="193"/>
      <c r="Y738" s="193"/>
    </row>
    <row r="739">
      <c r="A739" s="191"/>
      <c r="B739" s="243" t="s">
        <v>430</v>
      </c>
      <c r="C739" s="244" t="s">
        <v>429</v>
      </c>
      <c r="D739" s="190" t="s">
        <v>7</v>
      </c>
      <c r="E739" s="190" t="s">
        <v>19</v>
      </c>
      <c r="F739" s="191"/>
      <c r="G739" s="193"/>
      <c r="H739" s="191"/>
      <c r="I739" s="193"/>
      <c r="J739" s="193"/>
      <c r="K739" s="193"/>
      <c r="L739" s="193"/>
      <c r="M739" s="193"/>
      <c r="N739" s="193"/>
      <c r="O739" s="193"/>
      <c r="P739" s="193"/>
      <c r="Q739" s="191"/>
      <c r="R739" s="193"/>
      <c r="S739" s="193"/>
      <c r="T739" s="193"/>
      <c r="U739" s="193"/>
      <c r="V739" s="193"/>
      <c r="W739" s="193"/>
      <c r="X739" s="193"/>
      <c r="Y739" s="193"/>
    </row>
    <row r="740">
      <c r="A740" s="191"/>
      <c r="B740" s="243" t="s">
        <v>430</v>
      </c>
      <c r="C740" s="244" t="s">
        <v>429</v>
      </c>
      <c r="D740" s="190" t="s">
        <v>7</v>
      </c>
      <c r="E740" s="190" t="s">
        <v>20</v>
      </c>
      <c r="F740" s="191"/>
      <c r="G740" s="193"/>
      <c r="H740" s="191"/>
      <c r="I740" s="193"/>
      <c r="J740" s="193"/>
      <c r="K740" s="193"/>
      <c r="L740" s="193"/>
      <c r="M740" s="193"/>
      <c r="N740" s="193"/>
      <c r="O740" s="193"/>
      <c r="P740" s="193"/>
      <c r="Q740" s="191"/>
      <c r="R740" s="193"/>
      <c r="S740" s="193"/>
      <c r="T740" s="193"/>
      <c r="U740" s="193"/>
      <c r="V740" s="193"/>
      <c r="W740" s="193"/>
      <c r="X740" s="193"/>
      <c r="Y740" s="193"/>
    </row>
    <row r="741">
      <c r="A741" s="264">
        <v>221.0</v>
      </c>
      <c r="B741" s="243" t="s">
        <v>431</v>
      </c>
      <c r="C741" s="244" t="s">
        <v>429</v>
      </c>
      <c r="D741" s="243" t="s">
        <v>4</v>
      </c>
      <c r="E741" s="190" t="s">
        <v>21</v>
      </c>
      <c r="F741" s="192">
        <v>50.0</v>
      </c>
      <c r="G741" s="193"/>
      <c r="H741" s="191">
        <v>50.0</v>
      </c>
      <c r="I741" s="193"/>
      <c r="J741" s="193"/>
      <c r="K741" s="193"/>
      <c r="L741" s="193"/>
      <c r="M741" s="193"/>
      <c r="N741" s="193"/>
      <c r="O741" s="193"/>
      <c r="P741" s="193"/>
      <c r="Q741" s="191">
        <v>0.0</v>
      </c>
      <c r="R741" s="193"/>
      <c r="S741" s="193"/>
      <c r="T741" s="193"/>
      <c r="U741" s="193"/>
      <c r="V741" s="193"/>
      <c r="W741" s="193"/>
      <c r="X741" s="193"/>
      <c r="Y741" s="193"/>
    </row>
    <row r="742">
      <c r="A742" s="191"/>
      <c r="B742" s="243" t="s">
        <v>431</v>
      </c>
      <c r="C742" s="244" t="s">
        <v>429</v>
      </c>
      <c r="D742" s="190" t="s">
        <v>4</v>
      </c>
      <c r="E742" s="190" t="s">
        <v>13</v>
      </c>
      <c r="F742" s="191"/>
      <c r="G742" s="193"/>
      <c r="H742" s="191"/>
      <c r="I742" s="193"/>
      <c r="J742" s="193"/>
      <c r="K742" s="193"/>
      <c r="L742" s="193"/>
      <c r="M742" s="193"/>
      <c r="N742" s="193"/>
      <c r="O742" s="193"/>
      <c r="P742" s="193"/>
      <c r="Q742" s="191"/>
      <c r="R742" s="193"/>
      <c r="S742" s="193"/>
      <c r="T742" s="193"/>
      <c r="U742" s="193"/>
      <c r="V742" s="193"/>
      <c r="W742" s="193"/>
      <c r="X742" s="193"/>
      <c r="Y742" s="193"/>
    </row>
    <row r="743">
      <c r="A743" s="191"/>
      <c r="B743" s="243" t="s">
        <v>431</v>
      </c>
      <c r="C743" s="244" t="s">
        <v>429</v>
      </c>
      <c r="D743" s="190" t="s">
        <v>4</v>
      </c>
      <c r="E743" s="190" t="s">
        <v>14</v>
      </c>
      <c r="F743" s="191"/>
      <c r="G743" s="193"/>
      <c r="H743" s="191"/>
      <c r="I743" s="193"/>
      <c r="J743" s="193"/>
      <c r="K743" s="193"/>
      <c r="L743" s="193"/>
      <c r="M743" s="193"/>
      <c r="N743" s="193"/>
      <c r="O743" s="193"/>
      <c r="P743" s="193"/>
      <c r="Q743" s="191"/>
      <c r="R743" s="193"/>
      <c r="S743" s="193"/>
      <c r="T743" s="193"/>
      <c r="U743" s="193"/>
      <c r="V743" s="193"/>
      <c r="W743" s="193"/>
      <c r="X743" s="193"/>
      <c r="Y743" s="193"/>
    </row>
    <row r="744">
      <c r="A744" s="191"/>
      <c r="B744" s="243" t="s">
        <v>431</v>
      </c>
      <c r="C744" s="244" t="s">
        <v>429</v>
      </c>
      <c r="D744" s="190" t="s">
        <v>4</v>
      </c>
      <c r="E744" s="190" t="s">
        <v>15</v>
      </c>
      <c r="F744" s="191"/>
      <c r="G744" s="193"/>
      <c r="H744" s="191"/>
      <c r="I744" s="193"/>
      <c r="J744" s="193"/>
      <c r="K744" s="193"/>
      <c r="L744" s="193"/>
      <c r="M744" s="193"/>
      <c r="N744" s="193"/>
      <c r="O744" s="193"/>
      <c r="P744" s="193"/>
      <c r="Q744" s="191"/>
      <c r="R744" s="193"/>
      <c r="S744" s="193"/>
      <c r="T744" s="193"/>
      <c r="U744" s="193"/>
      <c r="V744" s="193"/>
      <c r="W744" s="193"/>
      <c r="X744" s="193"/>
      <c r="Y744" s="193"/>
    </row>
    <row r="745">
      <c r="A745" s="191"/>
      <c r="B745" s="243" t="s">
        <v>431</v>
      </c>
      <c r="C745" s="244" t="s">
        <v>429</v>
      </c>
      <c r="D745" s="190" t="s">
        <v>4</v>
      </c>
      <c r="E745" s="190" t="s">
        <v>16</v>
      </c>
      <c r="F745" s="191"/>
      <c r="G745" s="193"/>
      <c r="H745" s="191"/>
      <c r="I745" s="193"/>
      <c r="J745" s="193"/>
      <c r="K745" s="193"/>
      <c r="L745" s="193"/>
      <c r="M745" s="193"/>
      <c r="N745" s="193"/>
      <c r="O745" s="193"/>
      <c r="P745" s="193"/>
      <c r="Q745" s="191"/>
      <c r="R745" s="193"/>
      <c r="S745" s="193"/>
      <c r="T745" s="193"/>
      <c r="U745" s="193"/>
      <c r="V745" s="193"/>
      <c r="W745" s="193"/>
      <c r="X745" s="193"/>
      <c r="Y745" s="193"/>
    </row>
    <row r="746">
      <c r="A746" s="191"/>
      <c r="B746" s="243" t="s">
        <v>431</v>
      </c>
      <c r="C746" s="244" t="s">
        <v>429</v>
      </c>
      <c r="D746" s="190" t="s">
        <v>4</v>
      </c>
      <c r="E746" s="190" t="s">
        <v>17</v>
      </c>
      <c r="F746" s="191"/>
      <c r="G746" s="193"/>
      <c r="H746" s="191"/>
      <c r="I746" s="193"/>
      <c r="J746" s="193"/>
      <c r="K746" s="193"/>
      <c r="L746" s="193"/>
      <c r="M746" s="193"/>
      <c r="N746" s="193"/>
      <c r="O746" s="193"/>
      <c r="P746" s="193"/>
      <c r="Q746" s="191"/>
      <c r="R746" s="193"/>
      <c r="S746" s="193"/>
      <c r="T746" s="193"/>
      <c r="U746" s="193"/>
      <c r="V746" s="193"/>
      <c r="W746" s="193"/>
      <c r="X746" s="193"/>
      <c r="Y746" s="193"/>
    </row>
    <row r="747">
      <c r="A747" s="191"/>
      <c r="B747" s="243" t="s">
        <v>431</v>
      </c>
      <c r="C747" s="244" t="s">
        <v>429</v>
      </c>
      <c r="D747" s="190" t="s">
        <v>4</v>
      </c>
      <c r="E747" s="190" t="s">
        <v>18</v>
      </c>
      <c r="F747" s="191"/>
      <c r="G747" s="193"/>
      <c r="H747" s="191"/>
      <c r="I747" s="193"/>
      <c r="J747" s="193"/>
      <c r="K747" s="193"/>
      <c r="L747" s="193"/>
      <c r="M747" s="193"/>
      <c r="N747" s="193"/>
      <c r="O747" s="193"/>
      <c r="P747" s="193"/>
      <c r="Q747" s="191"/>
      <c r="R747" s="193"/>
      <c r="S747" s="193"/>
      <c r="T747" s="193"/>
      <c r="U747" s="193"/>
      <c r="V747" s="193"/>
      <c r="W747" s="193"/>
      <c r="X747" s="193"/>
      <c r="Y747" s="193"/>
    </row>
    <row r="748">
      <c r="A748" s="191"/>
      <c r="B748" s="243" t="s">
        <v>431</v>
      </c>
      <c r="C748" s="244" t="s">
        <v>429</v>
      </c>
      <c r="D748" s="190" t="s">
        <v>4</v>
      </c>
      <c r="E748" s="190" t="s">
        <v>19</v>
      </c>
      <c r="F748" s="191"/>
      <c r="G748" s="193"/>
      <c r="H748" s="191"/>
      <c r="I748" s="193"/>
      <c r="J748" s="193"/>
      <c r="K748" s="193"/>
      <c r="L748" s="193"/>
      <c r="M748" s="193"/>
      <c r="N748" s="193"/>
      <c r="O748" s="193"/>
      <c r="P748" s="193"/>
      <c r="Q748" s="191"/>
      <c r="R748" s="193"/>
      <c r="S748" s="193"/>
      <c r="T748" s="193"/>
      <c r="U748" s="193"/>
      <c r="V748" s="193"/>
      <c r="W748" s="193"/>
      <c r="X748" s="193"/>
      <c r="Y748" s="193"/>
    </row>
    <row r="749">
      <c r="A749" s="191"/>
      <c r="B749" s="243" t="s">
        <v>431</v>
      </c>
      <c r="C749" s="244" t="s">
        <v>429</v>
      </c>
      <c r="D749" s="190" t="s">
        <v>4</v>
      </c>
      <c r="E749" s="190" t="s">
        <v>20</v>
      </c>
      <c r="F749" s="191"/>
      <c r="G749" s="193"/>
      <c r="H749" s="191"/>
      <c r="I749" s="193"/>
      <c r="J749" s="193"/>
      <c r="K749" s="193"/>
      <c r="L749" s="193"/>
      <c r="M749" s="193"/>
      <c r="N749" s="193"/>
      <c r="O749" s="193"/>
      <c r="P749" s="193"/>
      <c r="Q749" s="191"/>
      <c r="R749" s="193"/>
      <c r="S749" s="193"/>
      <c r="T749" s="193"/>
      <c r="U749" s="193"/>
      <c r="V749" s="193"/>
      <c r="W749" s="193"/>
      <c r="X749" s="193"/>
      <c r="Y749" s="193"/>
    </row>
    <row r="750">
      <c r="A750" s="191"/>
      <c r="B750" s="243" t="s">
        <v>431</v>
      </c>
      <c r="C750" s="244" t="s">
        <v>429</v>
      </c>
      <c r="D750" s="190" t="s">
        <v>7</v>
      </c>
      <c r="E750" s="190" t="s">
        <v>21</v>
      </c>
      <c r="F750" s="191">
        <v>0.0</v>
      </c>
      <c r="G750" s="193"/>
      <c r="H750" s="191"/>
      <c r="I750" s="193"/>
      <c r="J750" s="193"/>
      <c r="K750" s="193"/>
      <c r="L750" s="193"/>
      <c r="M750" s="193"/>
      <c r="N750" s="193"/>
      <c r="O750" s="193"/>
      <c r="P750" s="193"/>
      <c r="Q750" s="191"/>
      <c r="R750" s="193"/>
      <c r="S750" s="193"/>
      <c r="T750" s="193"/>
      <c r="U750" s="193"/>
      <c r="V750" s="193"/>
      <c r="W750" s="193"/>
      <c r="X750" s="193"/>
      <c r="Y750" s="193"/>
    </row>
    <row r="751">
      <c r="A751" s="191"/>
      <c r="B751" s="243" t="s">
        <v>431</v>
      </c>
      <c r="C751" s="244" t="s">
        <v>429</v>
      </c>
      <c r="D751" s="190" t="s">
        <v>7</v>
      </c>
      <c r="E751" s="190" t="s">
        <v>13</v>
      </c>
      <c r="F751" s="191"/>
      <c r="G751" s="193"/>
      <c r="H751" s="191"/>
      <c r="I751" s="193"/>
      <c r="J751" s="193"/>
      <c r="K751" s="193"/>
      <c r="L751" s="193"/>
      <c r="M751" s="193"/>
      <c r="N751" s="193"/>
      <c r="O751" s="193"/>
      <c r="P751" s="193"/>
      <c r="Q751" s="191"/>
      <c r="R751" s="193"/>
      <c r="S751" s="193"/>
      <c r="T751" s="193"/>
      <c r="U751" s="193"/>
      <c r="V751" s="193"/>
      <c r="W751" s="193"/>
      <c r="X751" s="193"/>
      <c r="Y751" s="193"/>
    </row>
    <row r="752">
      <c r="A752" s="191"/>
      <c r="B752" s="243" t="s">
        <v>431</v>
      </c>
      <c r="C752" s="244" t="s">
        <v>429</v>
      </c>
      <c r="D752" s="190" t="s">
        <v>7</v>
      </c>
      <c r="E752" s="190" t="s">
        <v>14</v>
      </c>
      <c r="F752" s="191"/>
      <c r="G752" s="193"/>
      <c r="H752" s="191"/>
      <c r="I752" s="193"/>
      <c r="J752" s="193"/>
      <c r="K752" s="193"/>
      <c r="L752" s="193"/>
      <c r="M752" s="193"/>
      <c r="N752" s="193"/>
      <c r="O752" s="193"/>
      <c r="P752" s="193"/>
      <c r="Q752" s="191"/>
      <c r="R752" s="193"/>
      <c r="S752" s="193"/>
      <c r="T752" s="193"/>
      <c r="U752" s="193"/>
      <c r="V752" s="193"/>
      <c r="W752" s="193"/>
      <c r="X752" s="193"/>
      <c r="Y752" s="193"/>
    </row>
    <row r="753">
      <c r="A753" s="191"/>
      <c r="B753" s="243" t="s">
        <v>431</v>
      </c>
      <c r="C753" s="244" t="s">
        <v>429</v>
      </c>
      <c r="D753" s="190" t="s">
        <v>7</v>
      </c>
      <c r="E753" s="190" t="s">
        <v>15</v>
      </c>
      <c r="F753" s="191"/>
      <c r="G753" s="193"/>
      <c r="H753" s="191"/>
      <c r="I753" s="193"/>
      <c r="J753" s="193"/>
      <c r="K753" s="193"/>
      <c r="L753" s="193"/>
      <c r="M753" s="193"/>
      <c r="N753" s="193"/>
      <c r="O753" s="193"/>
      <c r="P753" s="193"/>
      <c r="Q753" s="191"/>
      <c r="R753" s="193"/>
      <c r="S753" s="193"/>
      <c r="T753" s="193"/>
      <c r="U753" s="193"/>
      <c r="V753" s="193"/>
      <c r="W753" s="193"/>
      <c r="X753" s="193"/>
      <c r="Y753" s="193"/>
    </row>
    <row r="754">
      <c r="A754" s="191"/>
      <c r="B754" s="243" t="s">
        <v>431</v>
      </c>
      <c r="C754" s="244" t="s">
        <v>429</v>
      </c>
      <c r="D754" s="190" t="s">
        <v>7</v>
      </c>
      <c r="E754" s="190" t="s">
        <v>16</v>
      </c>
      <c r="F754" s="191"/>
      <c r="G754" s="193"/>
      <c r="H754" s="191"/>
      <c r="I754" s="193"/>
      <c r="J754" s="193"/>
      <c r="K754" s="193"/>
      <c r="L754" s="193"/>
      <c r="M754" s="193"/>
      <c r="N754" s="193"/>
      <c r="O754" s="193"/>
      <c r="P754" s="193"/>
      <c r="Q754" s="191"/>
      <c r="R754" s="193"/>
      <c r="S754" s="193"/>
      <c r="T754" s="193"/>
      <c r="U754" s="193"/>
      <c r="V754" s="193"/>
      <c r="W754" s="193"/>
      <c r="X754" s="193"/>
      <c r="Y754" s="193"/>
    </row>
    <row r="755">
      <c r="A755" s="191"/>
      <c r="B755" s="243" t="s">
        <v>431</v>
      </c>
      <c r="C755" s="244" t="s">
        <v>429</v>
      </c>
      <c r="D755" s="190" t="s">
        <v>7</v>
      </c>
      <c r="E755" s="190" t="s">
        <v>17</v>
      </c>
      <c r="F755" s="191"/>
      <c r="G755" s="193"/>
      <c r="H755" s="191"/>
      <c r="I755" s="193"/>
      <c r="J755" s="193"/>
      <c r="K755" s="193"/>
      <c r="L755" s="193"/>
      <c r="M755" s="193"/>
      <c r="N755" s="193"/>
      <c r="O755" s="193"/>
      <c r="P755" s="193"/>
      <c r="Q755" s="191"/>
      <c r="R755" s="193"/>
      <c r="S755" s="193"/>
      <c r="T755" s="193"/>
      <c r="U755" s="193"/>
      <c r="V755" s="193"/>
      <c r="W755" s="193"/>
      <c r="X755" s="193"/>
      <c r="Y755" s="193"/>
    </row>
    <row r="756">
      <c r="A756" s="191"/>
      <c r="B756" s="243" t="s">
        <v>431</v>
      </c>
      <c r="C756" s="244" t="s">
        <v>429</v>
      </c>
      <c r="D756" s="190" t="s">
        <v>7</v>
      </c>
      <c r="E756" s="190" t="s">
        <v>18</v>
      </c>
      <c r="F756" s="191"/>
      <c r="G756" s="193"/>
      <c r="H756" s="191"/>
      <c r="I756" s="193"/>
      <c r="J756" s="193"/>
      <c r="K756" s="193"/>
      <c r="L756" s="193"/>
      <c r="M756" s="193"/>
      <c r="N756" s="193"/>
      <c r="O756" s="193"/>
      <c r="P756" s="193"/>
      <c r="Q756" s="191"/>
      <c r="R756" s="193"/>
      <c r="S756" s="193"/>
      <c r="T756" s="193"/>
      <c r="U756" s="193"/>
      <c r="V756" s="193"/>
      <c r="W756" s="193"/>
      <c r="X756" s="193"/>
      <c r="Y756" s="193"/>
    </row>
    <row r="757">
      <c r="A757" s="191"/>
      <c r="B757" s="243" t="s">
        <v>431</v>
      </c>
      <c r="C757" s="244" t="s">
        <v>429</v>
      </c>
      <c r="D757" s="190" t="s">
        <v>7</v>
      </c>
      <c r="E757" s="190" t="s">
        <v>19</v>
      </c>
      <c r="F757" s="191"/>
      <c r="G757" s="193"/>
      <c r="H757" s="191"/>
      <c r="I757" s="193"/>
      <c r="J757" s="193"/>
      <c r="K757" s="193"/>
      <c r="L757" s="193"/>
      <c r="M757" s="193"/>
      <c r="N757" s="193"/>
      <c r="O757" s="193"/>
      <c r="P757" s="193"/>
      <c r="Q757" s="191"/>
      <c r="R757" s="193"/>
      <c r="S757" s="193"/>
      <c r="T757" s="193"/>
      <c r="U757" s="193"/>
      <c r="V757" s="193"/>
      <c r="W757" s="193"/>
      <c r="X757" s="193"/>
      <c r="Y757" s="193"/>
    </row>
    <row r="758">
      <c r="A758" s="191"/>
      <c r="B758" s="243" t="s">
        <v>431</v>
      </c>
      <c r="C758" s="244" t="s">
        <v>429</v>
      </c>
      <c r="D758" s="190" t="s">
        <v>7</v>
      </c>
      <c r="E758" s="190" t="s">
        <v>20</v>
      </c>
      <c r="F758" s="191"/>
      <c r="G758" s="193"/>
      <c r="H758" s="191"/>
      <c r="I758" s="193"/>
      <c r="J758" s="193"/>
      <c r="K758" s="193"/>
      <c r="L758" s="193"/>
      <c r="M758" s="193"/>
      <c r="N758" s="193"/>
      <c r="O758" s="193"/>
      <c r="P758" s="193"/>
      <c r="Q758" s="191"/>
      <c r="R758" s="193"/>
      <c r="S758" s="193"/>
      <c r="T758" s="193"/>
      <c r="U758" s="193"/>
      <c r="V758" s="193"/>
      <c r="W758" s="193"/>
      <c r="X758" s="193"/>
      <c r="Y758" s="193"/>
    </row>
    <row r="759">
      <c r="A759" s="264">
        <v>222.0</v>
      </c>
      <c r="B759" s="243" t="s">
        <v>432</v>
      </c>
      <c r="C759" s="244" t="s">
        <v>429</v>
      </c>
      <c r="D759" s="243" t="s">
        <v>4</v>
      </c>
      <c r="E759" s="190" t="s">
        <v>21</v>
      </c>
      <c r="F759" s="192">
        <v>170.0</v>
      </c>
      <c r="G759" s="193"/>
      <c r="H759" s="191">
        <v>170.0</v>
      </c>
      <c r="I759" s="193"/>
      <c r="J759" s="193"/>
      <c r="K759" s="193"/>
      <c r="L759" s="193"/>
      <c r="M759" s="193"/>
      <c r="N759" s="193"/>
      <c r="O759" s="193"/>
      <c r="P759" s="193"/>
      <c r="Q759" s="191">
        <v>4500.0</v>
      </c>
      <c r="R759" s="193"/>
      <c r="S759" s="193"/>
      <c r="T759" s="193"/>
      <c r="U759" s="193"/>
      <c r="V759" s="193"/>
      <c r="W759" s="193"/>
      <c r="X759" s="193"/>
      <c r="Y759" s="193"/>
    </row>
    <row r="760">
      <c r="A760" s="191"/>
      <c r="B760" s="243" t="s">
        <v>432</v>
      </c>
      <c r="C760" s="244" t="s">
        <v>429</v>
      </c>
      <c r="D760" s="190" t="s">
        <v>4</v>
      </c>
      <c r="E760" s="190" t="s">
        <v>13</v>
      </c>
      <c r="F760" s="191"/>
      <c r="G760" s="193"/>
      <c r="H760" s="193"/>
      <c r="I760" s="193"/>
      <c r="J760" s="193"/>
      <c r="K760" s="191"/>
      <c r="L760" s="191"/>
      <c r="M760" s="191"/>
      <c r="N760" s="191"/>
      <c r="O760" s="191"/>
      <c r="P760" s="191"/>
      <c r="Q760" s="193"/>
      <c r="R760" s="193"/>
      <c r="S760" s="193"/>
      <c r="T760" s="191"/>
      <c r="U760" s="191"/>
      <c r="V760" s="191"/>
      <c r="W760" s="191"/>
      <c r="X760" s="191"/>
      <c r="Y760" s="191"/>
    </row>
    <row r="761">
      <c r="A761" s="191"/>
      <c r="B761" s="243" t="s">
        <v>432</v>
      </c>
      <c r="C761" s="244" t="s">
        <v>429</v>
      </c>
      <c r="D761" s="190" t="s">
        <v>4</v>
      </c>
      <c r="E761" s="190" t="s">
        <v>14</v>
      </c>
      <c r="F761" s="191"/>
      <c r="G761" s="193"/>
      <c r="H761" s="193"/>
      <c r="I761" s="193"/>
      <c r="J761" s="193"/>
      <c r="K761" s="191"/>
      <c r="L761" s="191"/>
      <c r="M761" s="191"/>
      <c r="N761" s="191"/>
      <c r="O761" s="191"/>
      <c r="P761" s="191"/>
      <c r="Q761" s="193"/>
      <c r="R761" s="193"/>
      <c r="S761" s="193"/>
      <c r="T761" s="191"/>
      <c r="U761" s="191"/>
      <c r="V761" s="191"/>
      <c r="W761" s="191"/>
      <c r="X761" s="191"/>
      <c r="Y761" s="191"/>
    </row>
    <row r="762">
      <c r="A762" s="191"/>
      <c r="B762" s="243" t="s">
        <v>432</v>
      </c>
      <c r="C762" s="244" t="s">
        <v>429</v>
      </c>
      <c r="D762" s="190" t="s">
        <v>4</v>
      </c>
      <c r="E762" s="190" t="s">
        <v>15</v>
      </c>
      <c r="F762" s="191"/>
      <c r="G762" s="193"/>
      <c r="H762" s="193"/>
      <c r="I762" s="193"/>
      <c r="J762" s="193"/>
      <c r="K762" s="191"/>
      <c r="L762" s="191"/>
      <c r="M762" s="191"/>
      <c r="N762" s="191"/>
      <c r="O762" s="191"/>
      <c r="P762" s="191"/>
      <c r="Q762" s="193"/>
      <c r="R762" s="193"/>
      <c r="S762" s="193"/>
      <c r="T762" s="191"/>
      <c r="U762" s="191"/>
      <c r="V762" s="191"/>
      <c r="W762" s="191"/>
      <c r="X762" s="191"/>
      <c r="Y762" s="191"/>
    </row>
    <row r="763">
      <c r="A763" s="191"/>
      <c r="B763" s="243" t="s">
        <v>432</v>
      </c>
      <c r="C763" s="244" t="s">
        <v>429</v>
      </c>
      <c r="D763" s="190" t="s">
        <v>4</v>
      </c>
      <c r="E763" s="190" t="s">
        <v>16</v>
      </c>
      <c r="F763" s="191"/>
      <c r="G763" s="193"/>
      <c r="H763" s="193"/>
      <c r="I763" s="193"/>
      <c r="J763" s="193"/>
      <c r="K763" s="191"/>
      <c r="L763" s="191"/>
      <c r="M763" s="191"/>
      <c r="N763" s="191"/>
      <c r="O763" s="191"/>
      <c r="P763" s="191"/>
      <c r="Q763" s="193"/>
      <c r="R763" s="193"/>
      <c r="S763" s="193"/>
      <c r="T763" s="191"/>
      <c r="U763" s="191"/>
      <c r="V763" s="191"/>
      <c r="W763" s="191"/>
      <c r="X763" s="191"/>
      <c r="Y763" s="191"/>
    </row>
    <row r="764">
      <c r="A764" s="191"/>
      <c r="B764" s="243" t="s">
        <v>432</v>
      </c>
      <c r="C764" s="244" t="s">
        <v>429</v>
      </c>
      <c r="D764" s="190" t="s">
        <v>4</v>
      </c>
      <c r="E764" s="190" t="s">
        <v>17</v>
      </c>
      <c r="F764" s="191"/>
      <c r="G764" s="193"/>
      <c r="H764" s="193"/>
      <c r="I764" s="193"/>
      <c r="J764" s="193"/>
      <c r="K764" s="191"/>
      <c r="L764" s="191"/>
      <c r="M764" s="191"/>
      <c r="N764" s="191"/>
      <c r="O764" s="191"/>
      <c r="P764" s="191"/>
      <c r="Q764" s="193"/>
      <c r="R764" s="193"/>
      <c r="S764" s="193"/>
      <c r="T764" s="191"/>
      <c r="U764" s="191"/>
      <c r="V764" s="191"/>
      <c r="W764" s="191"/>
      <c r="X764" s="191"/>
      <c r="Y764" s="191"/>
    </row>
    <row r="765">
      <c r="A765" s="191"/>
      <c r="B765" s="243" t="s">
        <v>432</v>
      </c>
      <c r="C765" s="244" t="s">
        <v>429</v>
      </c>
      <c r="D765" s="190" t="s">
        <v>4</v>
      </c>
      <c r="E765" s="190" t="s">
        <v>18</v>
      </c>
      <c r="F765" s="191"/>
      <c r="G765" s="193"/>
      <c r="H765" s="193"/>
      <c r="I765" s="193"/>
      <c r="J765" s="193"/>
      <c r="K765" s="191"/>
      <c r="L765" s="191"/>
      <c r="M765" s="191"/>
      <c r="N765" s="191"/>
      <c r="O765" s="191"/>
      <c r="P765" s="191"/>
      <c r="Q765" s="193"/>
      <c r="R765" s="193"/>
      <c r="S765" s="193"/>
      <c r="T765" s="191"/>
      <c r="U765" s="191"/>
      <c r="V765" s="191"/>
      <c r="W765" s="191"/>
      <c r="X765" s="191"/>
      <c r="Y765" s="191"/>
    </row>
    <row r="766">
      <c r="A766" s="191"/>
      <c r="B766" s="243" t="s">
        <v>432</v>
      </c>
      <c r="C766" s="244" t="s">
        <v>429</v>
      </c>
      <c r="D766" s="190" t="s">
        <v>4</v>
      </c>
      <c r="E766" s="190" t="s">
        <v>19</v>
      </c>
      <c r="F766" s="191"/>
      <c r="G766" s="193"/>
      <c r="H766" s="193"/>
      <c r="I766" s="193"/>
      <c r="J766" s="193"/>
      <c r="K766" s="191"/>
      <c r="L766" s="191"/>
      <c r="M766" s="191"/>
      <c r="N766" s="191"/>
      <c r="O766" s="191"/>
      <c r="P766" s="191"/>
      <c r="Q766" s="193"/>
      <c r="R766" s="193"/>
      <c r="S766" s="193"/>
      <c r="T766" s="191"/>
      <c r="U766" s="191"/>
      <c r="V766" s="191"/>
      <c r="W766" s="191"/>
      <c r="X766" s="191"/>
      <c r="Y766" s="191"/>
    </row>
    <row r="767">
      <c r="A767" s="191"/>
      <c r="B767" s="243" t="s">
        <v>432</v>
      </c>
      <c r="C767" s="244" t="s">
        <v>429</v>
      </c>
      <c r="D767" s="190" t="s">
        <v>4</v>
      </c>
      <c r="E767" s="190" t="s">
        <v>20</v>
      </c>
      <c r="F767" s="191"/>
      <c r="G767" s="193"/>
      <c r="H767" s="193"/>
      <c r="I767" s="193"/>
      <c r="J767" s="193"/>
      <c r="K767" s="191"/>
      <c r="L767" s="191"/>
      <c r="M767" s="191"/>
      <c r="N767" s="191"/>
      <c r="O767" s="191"/>
      <c r="P767" s="191"/>
      <c r="Q767" s="193"/>
      <c r="R767" s="193"/>
      <c r="S767" s="193"/>
      <c r="T767" s="191"/>
      <c r="U767" s="191"/>
      <c r="V767" s="191"/>
      <c r="W767" s="191"/>
      <c r="X767" s="191"/>
      <c r="Y767" s="191"/>
    </row>
    <row r="768">
      <c r="A768" s="191"/>
      <c r="B768" s="243" t="s">
        <v>432</v>
      </c>
      <c r="C768" s="244" t="s">
        <v>429</v>
      </c>
      <c r="D768" s="190" t="s">
        <v>7</v>
      </c>
      <c r="E768" s="190" t="s">
        <v>21</v>
      </c>
      <c r="F768" s="191">
        <v>4500.0</v>
      </c>
      <c r="G768" s="193"/>
      <c r="H768" s="193"/>
      <c r="I768" s="193"/>
      <c r="J768" s="193"/>
      <c r="K768" s="191"/>
      <c r="L768" s="191"/>
      <c r="M768" s="191"/>
      <c r="N768" s="191"/>
      <c r="O768" s="191"/>
      <c r="P768" s="191"/>
      <c r="Q768" s="193"/>
      <c r="R768" s="193"/>
      <c r="S768" s="193"/>
      <c r="T768" s="191"/>
      <c r="U768" s="191"/>
      <c r="V768" s="191"/>
      <c r="W768" s="191"/>
      <c r="X768" s="191"/>
      <c r="Y768" s="191"/>
    </row>
    <row r="769">
      <c r="A769" s="191"/>
      <c r="B769" s="243" t="s">
        <v>432</v>
      </c>
      <c r="C769" s="244" t="s">
        <v>429</v>
      </c>
      <c r="D769" s="190" t="s">
        <v>7</v>
      </c>
      <c r="E769" s="190" t="s">
        <v>13</v>
      </c>
      <c r="F769" s="191"/>
      <c r="G769" s="193"/>
      <c r="H769" s="193"/>
      <c r="I769" s="193"/>
      <c r="J769" s="193"/>
      <c r="K769" s="191"/>
      <c r="L769" s="191"/>
      <c r="M769" s="191"/>
      <c r="N769" s="191"/>
      <c r="O769" s="191"/>
      <c r="P769" s="191"/>
      <c r="Q769" s="193"/>
      <c r="R769" s="193"/>
      <c r="S769" s="193"/>
      <c r="T769" s="191"/>
      <c r="U769" s="191"/>
      <c r="V769" s="191"/>
      <c r="W769" s="191"/>
      <c r="X769" s="191"/>
      <c r="Y769" s="191"/>
    </row>
    <row r="770">
      <c r="A770" s="191"/>
      <c r="B770" s="243" t="s">
        <v>432</v>
      </c>
      <c r="C770" s="244" t="s">
        <v>429</v>
      </c>
      <c r="D770" s="190" t="s">
        <v>7</v>
      </c>
      <c r="E770" s="190" t="s">
        <v>14</v>
      </c>
      <c r="F770" s="191"/>
      <c r="G770" s="193"/>
      <c r="H770" s="193"/>
      <c r="I770" s="193"/>
      <c r="J770" s="193"/>
      <c r="K770" s="191"/>
      <c r="L770" s="191"/>
      <c r="M770" s="191"/>
      <c r="N770" s="191"/>
      <c r="O770" s="191"/>
      <c r="P770" s="191"/>
      <c r="Q770" s="193"/>
      <c r="R770" s="193"/>
      <c r="S770" s="193"/>
      <c r="T770" s="191"/>
      <c r="U770" s="191"/>
      <c r="V770" s="191"/>
      <c r="W770" s="191"/>
      <c r="X770" s="191"/>
      <c r="Y770" s="191"/>
    </row>
    <row r="771">
      <c r="A771" s="191"/>
      <c r="B771" s="243" t="s">
        <v>432</v>
      </c>
      <c r="C771" s="244" t="s">
        <v>429</v>
      </c>
      <c r="D771" s="190" t="s">
        <v>7</v>
      </c>
      <c r="E771" s="190" t="s">
        <v>15</v>
      </c>
      <c r="F771" s="191"/>
      <c r="G771" s="193"/>
      <c r="H771" s="193"/>
      <c r="I771" s="193"/>
      <c r="J771" s="193"/>
      <c r="K771" s="191"/>
      <c r="L771" s="191"/>
      <c r="M771" s="191"/>
      <c r="N771" s="191"/>
      <c r="O771" s="191"/>
      <c r="P771" s="191"/>
      <c r="Q771" s="193"/>
      <c r="R771" s="193"/>
      <c r="S771" s="193"/>
      <c r="T771" s="191"/>
      <c r="U771" s="191"/>
      <c r="V771" s="191"/>
      <c r="W771" s="191"/>
      <c r="X771" s="191"/>
      <c r="Y771" s="191"/>
    </row>
    <row r="772">
      <c r="A772" s="191"/>
      <c r="B772" s="243" t="s">
        <v>432</v>
      </c>
      <c r="C772" s="244" t="s">
        <v>429</v>
      </c>
      <c r="D772" s="190" t="s">
        <v>7</v>
      </c>
      <c r="E772" s="190" t="s">
        <v>16</v>
      </c>
      <c r="F772" s="191"/>
      <c r="G772" s="193"/>
      <c r="H772" s="193"/>
      <c r="I772" s="193"/>
      <c r="J772" s="193"/>
      <c r="K772" s="191"/>
      <c r="L772" s="191"/>
      <c r="M772" s="191"/>
      <c r="N772" s="191"/>
      <c r="O772" s="191"/>
      <c r="P772" s="191"/>
      <c r="Q772" s="193"/>
      <c r="R772" s="193"/>
      <c r="S772" s="193"/>
      <c r="T772" s="191"/>
      <c r="U772" s="191"/>
      <c r="V772" s="191"/>
      <c r="W772" s="191"/>
      <c r="X772" s="191"/>
      <c r="Y772" s="191"/>
    </row>
    <row r="773">
      <c r="A773" s="191"/>
      <c r="B773" s="243" t="s">
        <v>432</v>
      </c>
      <c r="C773" s="244" t="s">
        <v>429</v>
      </c>
      <c r="D773" s="190" t="s">
        <v>7</v>
      </c>
      <c r="E773" s="190" t="s">
        <v>17</v>
      </c>
      <c r="F773" s="191"/>
      <c r="G773" s="193"/>
      <c r="H773" s="193"/>
      <c r="I773" s="193"/>
      <c r="J773" s="193"/>
      <c r="K773" s="191"/>
      <c r="L773" s="191"/>
      <c r="M773" s="191"/>
      <c r="N773" s="191"/>
      <c r="O773" s="191"/>
      <c r="P773" s="191"/>
      <c r="Q773" s="193"/>
      <c r="R773" s="193"/>
      <c r="S773" s="193"/>
      <c r="T773" s="191"/>
      <c r="U773" s="191"/>
      <c r="V773" s="191"/>
      <c r="W773" s="191"/>
      <c r="X773" s="191"/>
      <c r="Y773" s="191"/>
    </row>
    <row r="774">
      <c r="A774" s="191"/>
      <c r="B774" s="243" t="s">
        <v>432</v>
      </c>
      <c r="C774" s="244" t="s">
        <v>429</v>
      </c>
      <c r="D774" s="190" t="s">
        <v>7</v>
      </c>
      <c r="E774" s="190" t="s">
        <v>18</v>
      </c>
      <c r="F774" s="191"/>
      <c r="G774" s="193"/>
      <c r="H774" s="193"/>
      <c r="I774" s="193"/>
      <c r="J774" s="193"/>
      <c r="K774" s="191"/>
      <c r="L774" s="191"/>
      <c r="M774" s="191"/>
      <c r="N774" s="191"/>
      <c r="O774" s="191"/>
      <c r="P774" s="191"/>
      <c r="Q774" s="193"/>
      <c r="R774" s="193"/>
      <c r="S774" s="193"/>
      <c r="T774" s="191"/>
      <c r="U774" s="191"/>
      <c r="V774" s="191"/>
      <c r="W774" s="191"/>
      <c r="X774" s="191"/>
      <c r="Y774" s="191"/>
    </row>
    <row r="775">
      <c r="A775" s="191"/>
      <c r="B775" s="243" t="s">
        <v>432</v>
      </c>
      <c r="C775" s="244" t="s">
        <v>429</v>
      </c>
      <c r="D775" s="190" t="s">
        <v>7</v>
      </c>
      <c r="E775" s="190" t="s">
        <v>19</v>
      </c>
      <c r="F775" s="191"/>
      <c r="G775" s="193"/>
      <c r="H775" s="193"/>
      <c r="I775" s="193"/>
      <c r="J775" s="193"/>
      <c r="K775" s="191"/>
      <c r="L775" s="191"/>
      <c r="M775" s="191"/>
      <c r="N775" s="191"/>
      <c r="O775" s="191"/>
      <c r="P775" s="191"/>
      <c r="Q775" s="193"/>
      <c r="R775" s="193"/>
      <c r="S775" s="193"/>
      <c r="T775" s="191"/>
      <c r="U775" s="191"/>
      <c r="V775" s="191"/>
      <c r="W775" s="191"/>
      <c r="X775" s="191"/>
      <c r="Y775" s="191"/>
    </row>
    <row r="776">
      <c r="A776" s="191"/>
      <c r="B776" s="243" t="s">
        <v>432</v>
      </c>
      <c r="C776" s="244" t="s">
        <v>429</v>
      </c>
      <c r="D776" s="190" t="s">
        <v>7</v>
      </c>
      <c r="E776" s="190" t="s">
        <v>20</v>
      </c>
      <c r="F776" s="191"/>
      <c r="G776" s="193"/>
      <c r="H776" s="193"/>
      <c r="I776" s="193"/>
      <c r="J776" s="193"/>
      <c r="K776" s="191"/>
      <c r="L776" s="191"/>
      <c r="M776" s="191"/>
      <c r="N776" s="191"/>
      <c r="O776" s="191"/>
      <c r="P776" s="191"/>
      <c r="Q776" s="193"/>
      <c r="R776" s="193"/>
      <c r="S776" s="193"/>
      <c r="T776" s="191"/>
      <c r="U776" s="191"/>
      <c r="V776" s="191"/>
      <c r="W776" s="191"/>
      <c r="X776" s="191"/>
      <c r="Y776" s="191"/>
    </row>
    <row r="777">
      <c r="A777" s="264">
        <v>223.0</v>
      </c>
      <c r="B777" s="243" t="s">
        <v>433</v>
      </c>
      <c r="C777" s="244" t="s">
        <v>429</v>
      </c>
      <c r="D777" s="243" t="s">
        <v>4</v>
      </c>
      <c r="E777" s="190" t="s">
        <v>21</v>
      </c>
      <c r="F777" s="192"/>
      <c r="G777" s="193"/>
      <c r="H777" s="193"/>
      <c r="I777" s="193"/>
      <c r="J777" s="193"/>
      <c r="K777" s="191">
        <v>43.0</v>
      </c>
      <c r="L777" s="191">
        <v>30.0</v>
      </c>
      <c r="M777" s="191">
        <v>37.0</v>
      </c>
      <c r="N777" s="191">
        <v>37.0</v>
      </c>
      <c r="O777" s="191">
        <v>220.0</v>
      </c>
      <c r="P777" s="191">
        <v>240.0</v>
      </c>
      <c r="Q777" s="193"/>
      <c r="R777" s="193"/>
      <c r="S777" s="193"/>
      <c r="T777" s="191">
        <v>100.0</v>
      </c>
      <c r="U777" s="191">
        <v>360.0</v>
      </c>
      <c r="V777" s="191">
        <v>200.0</v>
      </c>
      <c r="W777" s="191">
        <v>0.0</v>
      </c>
      <c r="X777" s="191">
        <v>1280.0</v>
      </c>
      <c r="Y777" s="191">
        <v>1350.0</v>
      </c>
    </row>
    <row r="778">
      <c r="A778" s="191"/>
      <c r="B778" s="243" t="s">
        <v>433</v>
      </c>
      <c r="C778" s="244" t="s">
        <v>429</v>
      </c>
      <c r="D778" s="190" t="s">
        <v>4</v>
      </c>
      <c r="E778" s="190" t="s">
        <v>13</v>
      </c>
      <c r="F778" s="191"/>
      <c r="G778" s="193"/>
      <c r="H778" s="193"/>
      <c r="I778" s="193"/>
      <c r="J778" s="193"/>
      <c r="K778" s="191"/>
      <c r="L778" s="191"/>
      <c r="M778" s="191"/>
      <c r="N778" s="191"/>
      <c r="O778" s="191"/>
      <c r="P778" s="191"/>
      <c r="Q778" s="193"/>
      <c r="R778" s="193"/>
      <c r="S778" s="193"/>
      <c r="T778" s="191"/>
      <c r="U778" s="191"/>
      <c r="V778" s="191"/>
      <c r="W778" s="191"/>
      <c r="X778" s="191"/>
      <c r="Y778" s="191"/>
    </row>
    <row r="779">
      <c r="A779" s="191"/>
      <c r="B779" s="243" t="s">
        <v>433</v>
      </c>
      <c r="C779" s="244" t="s">
        <v>429</v>
      </c>
      <c r="D779" s="190" t="s">
        <v>4</v>
      </c>
      <c r="E779" s="190" t="s">
        <v>14</v>
      </c>
      <c r="F779" s="191"/>
      <c r="G779" s="193"/>
      <c r="H779" s="193"/>
      <c r="I779" s="193"/>
      <c r="J779" s="193"/>
      <c r="K779" s="191"/>
      <c r="L779" s="191"/>
      <c r="M779" s="191"/>
      <c r="N779" s="191"/>
      <c r="O779" s="191"/>
      <c r="P779" s="191"/>
      <c r="Q779" s="193"/>
      <c r="R779" s="193"/>
      <c r="S779" s="193"/>
      <c r="T779" s="191"/>
      <c r="U779" s="191"/>
      <c r="V779" s="191"/>
      <c r="W779" s="191"/>
      <c r="X779" s="191"/>
      <c r="Y779" s="191"/>
    </row>
    <row r="780">
      <c r="A780" s="191"/>
      <c r="B780" s="243" t="s">
        <v>433</v>
      </c>
      <c r="C780" s="244" t="s">
        <v>429</v>
      </c>
      <c r="D780" s="190" t="s">
        <v>4</v>
      </c>
      <c r="E780" s="190" t="s">
        <v>15</v>
      </c>
      <c r="F780" s="191">
        <v>43.0</v>
      </c>
      <c r="G780" s="193"/>
      <c r="H780" s="193"/>
      <c r="I780" s="193"/>
      <c r="J780" s="193"/>
      <c r="K780" s="191"/>
      <c r="L780" s="191"/>
      <c r="M780" s="191"/>
      <c r="N780" s="191"/>
      <c r="O780" s="191"/>
      <c r="P780" s="191"/>
      <c r="Q780" s="193"/>
      <c r="R780" s="193"/>
      <c r="S780" s="193"/>
      <c r="T780" s="191"/>
      <c r="U780" s="191"/>
      <c r="V780" s="191"/>
      <c r="W780" s="191"/>
      <c r="X780" s="191"/>
      <c r="Y780" s="191"/>
    </row>
    <row r="781">
      <c r="A781" s="191"/>
      <c r="B781" s="243" t="s">
        <v>433</v>
      </c>
      <c r="C781" s="244" t="s">
        <v>429</v>
      </c>
      <c r="D781" s="190" t="s">
        <v>4</v>
      </c>
      <c r="E781" s="190" t="s">
        <v>16</v>
      </c>
      <c r="F781" s="191">
        <v>30.0</v>
      </c>
      <c r="G781" s="193"/>
      <c r="H781" s="193"/>
      <c r="I781" s="193"/>
      <c r="J781" s="193"/>
      <c r="K781" s="191"/>
      <c r="L781" s="191"/>
      <c r="M781" s="191"/>
      <c r="N781" s="191"/>
      <c r="O781" s="191"/>
      <c r="P781" s="191"/>
      <c r="Q781" s="193"/>
      <c r="R781" s="193"/>
      <c r="S781" s="193"/>
      <c r="T781" s="191"/>
      <c r="U781" s="191"/>
      <c r="V781" s="191"/>
      <c r="W781" s="191"/>
      <c r="X781" s="191"/>
      <c r="Y781" s="191"/>
    </row>
    <row r="782">
      <c r="A782" s="191"/>
      <c r="B782" s="243" t="s">
        <v>433</v>
      </c>
      <c r="C782" s="244" t="s">
        <v>429</v>
      </c>
      <c r="D782" s="190" t="s">
        <v>4</v>
      </c>
      <c r="E782" s="190" t="s">
        <v>17</v>
      </c>
      <c r="F782" s="191">
        <v>37.0</v>
      </c>
      <c r="G782" s="193"/>
      <c r="H782" s="193"/>
      <c r="I782" s="193"/>
      <c r="J782" s="193"/>
      <c r="K782" s="191"/>
      <c r="L782" s="191"/>
      <c r="M782" s="191"/>
      <c r="N782" s="191"/>
      <c r="O782" s="191"/>
      <c r="P782" s="191"/>
      <c r="Q782" s="193"/>
      <c r="R782" s="193"/>
      <c r="S782" s="193"/>
      <c r="T782" s="191"/>
      <c r="U782" s="191"/>
      <c r="V782" s="191"/>
      <c r="W782" s="191"/>
      <c r="X782" s="191"/>
      <c r="Y782" s="191"/>
    </row>
    <row r="783">
      <c r="A783" s="191"/>
      <c r="B783" s="243" t="s">
        <v>433</v>
      </c>
      <c r="C783" s="244" t="s">
        <v>429</v>
      </c>
      <c r="D783" s="190" t="s">
        <v>4</v>
      </c>
      <c r="E783" s="190" t="s">
        <v>18</v>
      </c>
      <c r="F783" s="191">
        <v>37.0</v>
      </c>
      <c r="G783" s="193"/>
      <c r="H783" s="193"/>
      <c r="I783" s="193"/>
      <c r="J783" s="193"/>
      <c r="K783" s="191"/>
      <c r="L783" s="191"/>
      <c r="M783" s="191"/>
      <c r="N783" s="191"/>
      <c r="O783" s="191"/>
      <c r="P783" s="191"/>
      <c r="Q783" s="193"/>
      <c r="R783" s="193"/>
      <c r="S783" s="193"/>
      <c r="T783" s="191"/>
      <c r="U783" s="191"/>
      <c r="V783" s="191"/>
      <c r="W783" s="191"/>
      <c r="X783" s="191"/>
      <c r="Y783" s="191"/>
    </row>
    <row r="784">
      <c r="A784" s="191"/>
      <c r="B784" s="243" t="s">
        <v>433</v>
      </c>
      <c r="C784" s="244" t="s">
        <v>429</v>
      </c>
      <c r="D784" s="190" t="s">
        <v>4</v>
      </c>
      <c r="E784" s="190" t="s">
        <v>19</v>
      </c>
      <c r="F784" s="191">
        <v>220.0</v>
      </c>
      <c r="G784" s="193"/>
      <c r="H784" s="193"/>
      <c r="I784" s="193"/>
      <c r="J784" s="193"/>
      <c r="K784" s="191"/>
      <c r="L784" s="191"/>
      <c r="M784" s="191"/>
      <c r="N784" s="191"/>
      <c r="O784" s="191"/>
      <c r="P784" s="191"/>
      <c r="Q784" s="193"/>
      <c r="R784" s="193"/>
      <c r="S784" s="193"/>
      <c r="T784" s="191"/>
      <c r="U784" s="191"/>
      <c r="V784" s="191"/>
      <c r="W784" s="191"/>
      <c r="X784" s="191"/>
      <c r="Y784" s="191"/>
    </row>
    <row r="785">
      <c r="A785" s="191"/>
      <c r="B785" s="243" t="s">
        <v>433</v>
      </c>
      <c r="C785" s="244" t="s">
        <v>429</v>
      </c>
      <c r="D785" s="190" t="s">
        <v>4</v>
      </c>
      <c r="E785" s="190" t="s">
        <v>20</v>
      </c>
      <c r="F785" s="191">
        <v>240.0</v>
      </c>
      <c r="G785" s="193"/>
      <c r="H785" s="193"/>
      <c r="I785" s="193"/>
      <c r="J785" s="193"/>
      <c r="K785" s="191"/>
      <c r="L785" s="191"/>
      <c r="M785" s="191"/>
      <c r="N785" s="191"/>
      <c r="O785" s="191"/>
      <c r="P785" s="191"/>
      <c r="Q785" s="193"/>
      <c r="R785" s="193"/>
      <c r="S785" s="193"/>
      <c r="T785" s="191"/>
      <c r="U785" s="191"/>
      <c r="V785" s="191"/>
      <c r="W785" s="191"/>
      <c r="X785" s="191"/>
      <c r="Y785" s="191"/>
    </row>
    <row r="786">
      <c r="A786" s="191"/>
      <c r="B786" s="243" t="s">
        <v>433</v>
      </c>
      <c r="C786" s="244" t="s">
        <v>429</v>
      </c>
      <c r="D786" s="190" t="s">
        <v>7</v>
      </c>
      <c r="E786" s="190" t="s">
        <v>21</v>
      </c>
      <c r="F786" s="191"/>
      <c r="G786" s="193"/>
      <c r="H786" s="193"/>
      <c r="I786" s="193"/>
      <c r="J786" s="193"/>
      <c r="K786" s="191"/>
      <c r="L786" s="191"/>
      <c r="M786" s="191"/>
      <c r="N786" s="191"/>
      <c r="O786" s="191"/>
      <c r="P786" s="191"/>
      <c r="Q786" s="193"/>
      <c r="R786" s="193"/>
      <c r="S786" s="193"/>
      <c r="T786" s="191"/>
      <c r="U786" s="191"/>
      <c r="V786" s="191"/>
      <c r="W786" s="191"/>
      <c r="X786" s="191"/>
      <c r="Y786" s="191"/>
    </row>
    <row r="787">
      <c r="A787" s="191"/>
      <c r="B787" s="243" t="s">
        <v>433</v>
      </c>
      <c r="C787" s="244" t="s">
        <v>429</v>
      </c>
      <c r="D787" s="190" t="s">
        <v>7</v>
      </c>
      <c r="E787" s="190" t="s">
        <v>13</v>
      </c>
      <c r="F787" s="191"/>
      <c r="G787" s="193"/>
      <c r="H787" s="193"/>
      <c r="I787" s="193"/>
      <c r="J787" s="193"/>
      <c r="K787" s="191"/>
      <c r="L787" s="191"/>
      <c r="M787" s="191"/>
      <c r="N787" s="191"/>
      <c r="O787" s="191"/>
      <c r="P787" s="191"/>
      <c r="Q787" s="193"/>
      <c r="R787" s="193"/>
      <c r="S787" s="193"/>
      <c r="T787" s="191"/>
      <c r="U787" s="191"/>
      <c r="V787" s="191"/>
      <c r="W787" s="191"/>
      <c r="X787" s="191"/>
      <c r="Y787" s="191"/>
    </row>
    <row r="788">
      <c r="A788" s="191"/>
      <c r="B788" s="243" t="s">
        <v>433</v>
      </c>
      <c r="C788" s="244" t="s">
        <v>429</v>
      </c>
      <c r="D788" s="190" t="s">
        <v>7</v>
      </c>
      <c r="E788" s="190" t="s">
        <v>14</v>
      </c>
      <c r="F788" s="191"/>
      <c r="G788" s="193"/>
      <c r="H788" s="193"/>
      <c r="I788" s="193"/>
      <c r="J788" s="193"/>
      <c r="K788" s="191"/>
      <c r="L788" s="191"/>
      <c r="M788" s="191"/>
      <c r="N788" s="191"/>
      <c r="O788" s="191"/>
      <c r="P788" s="191"/>
      <c r="Q788" s="193"/>
      <c r="R788" s="193"/>
      <c r="S788" s="193"/>
      <c r="T788" s="191"/>
      <c r="U788" s="191"/>
      <c r="V788" s="191"/>
      <c r="W788" s="191"/>
      <c r="X788" s="191"/>
      <c r="Y788" s="191"/>
    </row>
    <row r="789">
      <c r="A789" s="191"/>
      <c r="B789" s="243" t="s">
        <v>433</v>
      </c>
      <c r="C789" s="244" t="s">
        <v>429</v>
      </c>
      <c r="D789" s="190" t="s">
        <v>7</v>
      </c>
      <c r="E789" s="190" t="s">
        <v>15</v>
      </c>
      <c r="F789" s="191">
        <v>100.0</v>
      </c>
      <c r="G789" s="193"/>
      <c r="H789" s="193"/>
      <c r="I789" s="193"/>
      <c r="J789" s="193"/>
      <c r="K789" s="191"/>
      <c r="L789" s="191"/>
      <c r="M789" s="191"/>
      <c r="N789" s="191"/>
      <c r="O789" s="191"/>
      <c r="P789" s="191"/>
      <c r="Q789" s="193"/>
      <c r="R789" s="193"/>
      <c r="S789" s="193"/>
      <c r="T789" s="191"/>
      <c r="U789" s="191"/>
      <c r="V789" s="191"/>
      <c r="W789" s="191"/>
      <c r="X789" s="191"/>
      <c r="Y789" s="191"/>
    </row>
    <row r="790">
      <c r="A790" s="191"/>
      <c r="B790" s="243" t="s">
        <v>433</v>
      </c>
      <c r="C790" s="244" t="s">
        <v>429</v>
      </c>
      <c r="D790" s="190" t="s">
        <v>7</v>
      </c>
      <c r="E790" s="190" t="s">
        <v>16</v>
      </c>
      <c r="F790" s="191">
        <v>360.0</v>
      </c>
      <c r="G790" s="193"/>
      <c r="H790" s="193"/>
      <c r="I790" s="193"/>
      <c r="J790" s="193"/>
      <c r="K790" s="191"/>
      <c r="L790" s="191"/>
      <c r="M790" s="191"/>
      <c r="N790" s="191"/>
      <c r="O790" s="191"/>
      <c r="P790" s="191"/>
      <c r="Q790" s="193"/>
      <c r="R790" s="193"/>
      <c r="S790" s="193"/>
      <c r="T790" s="191"/>
      <c r="U790" s="191"/>
      <c r="V790" s="191"/>
      <c r="W790" s="191"/>
      <c r="X790" s="191"/>
      <c r="Y790" s="191"/>
    </row>
    <row r="791">
      <c r="A791" s="191"/>
      <c r="B791" s="243" t="s">
        <v>433</v>
      </c>
      <c r="C791" s="244" t="s">
        <v>429</v>
      </c>
      <c r="D791" s="190" t="s">
        <v>7</v>
      </c>
      <c r="E791" s="190" t="s">
        <v>17</v>
      </c>
      <c r="F791" s="191">
        <v>200.0</v>
      </c>
      <c r="G791" s="193"/>
      <c r="H791" s="193"/>
      <c r="I791" s="193"/>
      <c r="J791" s="193"/>
      <c r="K791" s="191"/>
      <c r="L791" s="191"/>
      <c r="M791" s="191"/>
      <c r="N791" s="191"/>
      <c r="O791" s="191"/>
      <c r="P791" s="191"/>
      <c r="Q791" s="193"/>
      <c r="R791" s="193"/>
      <c r="S791" s="193"/>
      <c r="T791" s="191"/>
      <c r="U791" s="191"/>
      <c r="V791" s="191"/>
      <c r="W791" s="191"/>
      <c r="X791" s="191"/>
      <c r="Y791" s="191"/>
    </row>
    <row r="792">
      <c r="A792" s="191"/>
      <c r="B792" s="243" t="s">
        <v>433</v>
      </c>
      <c r="C792" s="244" t="s">
        <v>429</v>
      </c>
      <c r="D792" s="190" t="s">
        <v>7</v>
      </c>
      <c r="E792" s="190" t="s">
        <v>18</v>
      </c>
      <c r="F792" s="191">
        <v>0.0</v>
      </c>
      <c r="G792" s="193"/>
      <c r="H792" s="193"/>
      <c r="I792" s="193"/>
      <c r="J792" s="193"/>
      <c r="K792" s="191"/>
      <c r="L792" s="191"/>
      <c r="M792" s="191"/>
      <c r="N792" s="191"/>
      <c r="O792" s="191"/>
      <c r="P792" s="191"/>
      <c r="Q792" s="193"/>
      <c r="R792" s="193"/>
      <c r="S792" s="193"/>
      <c r="T792" s="191"/>
      <c r="U792" s="191"/>
      <c r="V792" s="191"/>
      <c r="W792" s="191"/>
      <c r="X792" s="191"/>
      <c r="Y792" s="191"/>
    </row>
    <row r="793">
      <c r="A793" s="191"/>
      <c r="B793" s="243" t="s">
        <v>433</v>
      </c>
      <c r="C793" s="244" t="s">
        <v>429</v>
      </c>
      <c r="D793" s="190" t="s">
        <v>7</v>
      </c>
      <c r="E793" s="190" t="s">
        <v>19</v>
      </c>
      <c r="F793" s="191">
        <v>1280.0</v>
      </c>
      <c r="G793" s="193"/>
      <c r="H793" s="193"/>
      <c r="I793" s="193"/>
      <c r="J793" s="193"/>
      <c r="K793" s="191"/>
      <c r="L793" s="191"/>
      <c r="M793" s="191"/>
      <c r="N793" s="191"/>
      <c r="O793" s="191"/>
      <c r="P793" s="191"/>
      <c r="Q793" s="193"/>
      <c r="R793" s="193"/>
      <c r="S793" s="193"/>
      <c r="T793" s="191"/>
      <c r="U793" s="191"/>
      <c r="V793" s="191"/>
      <c r="W793" s="191"/>
      <c r="X793" s="191"/>
      <c r="Y793" s="191"/>
    </row>
    <row r="794">
      <c r="A794" s="191"/>
      <c r="B794" s="243" t="s">
        <v>433</v>
      </c>
      <c r="C794" s="244" t="s">
        <v>429</v>
      </c>
      <c r="D794" s="190" t="s">
        <v>7</v>
      </c>
      <c r="E794" s="190" t="s">
        <v>20</v>
      </c>
      <c r="F794" s="191">
        <v>1350.0</v>
      </c>
      <c r="G794" s="193"/>
      <c r="H794" s="193"/>
      <c r="I794" s="193"/>
      <c r="J794" s="193"/>
      <c r="K794" s="191"/>
      <c r="L794" s="191"/>
      <c r="M794" s="191"/>
      <c r="N794" s="191"/>
      <c r="O794" s="191"/>
      <c r="P794" s="191"/>
      <c r="Q794" s="193"/>
      <c r="R794" s="193"/>
      <c r="S794" s="193"/>
      <c r="T794" s="191"/>
      <c r="U794" s="191"/>
      <c r="V794" s="191"/>
      <c r="W794" s="191"/>
      <c r="X794" s="191"/>
      <c r="Y794" s="191"/>
    </row>
    <row r="795">
      <c r="A795" s="264">
        <v>224.0</v>
      </c>
      <c r="B795" s="243" t="s">
        <v>434</v>
      </c>
      <c r="C795" s="244" t="s">
        <v>429</v>
      </c>
      <c r="D795" s="243" t="s">
        <v>4</v>
      </c>
      <c r="E795" s="190" t="s">
        <v>21</v>
      </c>
      <c r="F795" s="192"/>
      <c r="G795" s="193"/>
      <c r="H795" s="193"/>
      <c r="I795" s="193"/>
      <c r="J795" s="193"/>
      <c r="K795" s="191">
        <v>48.0</v>
      </c>
      <c r="L795" s="191">
        <v>57.0</v>
      </c>
      <c r="M795" s="191">
        <v>36.0</v>
      </c>
      <c r="N795" s="191">
        <v>34.0</v>
      </c>
      <c r="O795" s="191">
        <v>168.0</v>
      </c>
      <c r="P795" s="191">
        <v>200.0</v>
      </c>
      <c r="Q795" s="193"/>
      <c r="R795" s="193"/>
      <c r="S795" s="193"/>
      <c r="T795" s="191">
        <v>60.0</v>
      </c>
      <c r="U795" s="191">
        <v>100.0</v>
      </c>
      <c r="V795" s="191">
        <v>0.0</v>
      </c>
      <c r="W795" s="191">
        <v>180.0</v>
      </c>
      <c r="X795" s="191">
        <v>700.0</v>
      </c>
      <c r="Y795" s="191">
        <v>1000.0</v>
      </c>
    </row>
    <row r="796">
      <c r="A796" s="191"/>
      <c r="B796" s="243" t="s">
        <v>434</v>
      </c>
      <c r="C796" s="244" t="s">
        <v>429</v>
      </c>
      <c r="D796" s="190" t="s">
        <v>4</v>
      </c>
      <c r="E796" s="190" t="s">
        <v>13</v>
      </c>
      <c r="F796" s="191"/>
      <c r="G796" s="193"/>
      <c r="H796" s="191"/>
      <c r="I796" s="193"/>
      <c r="J796" s="193"/>
      <c r="K796" s="193"/>
      <c r="L796" s="193"/>
      <c r="M796" s="193"/>
      <c r="N796" s="193"/>
      <c r="O796" s="193"/>
      <c r="P796" s="193"/>
      <c r="Q796" s="193"/>
      <c r="R796" s="193"/>
      <c r="S796" s="193"/>
      <c r="T796" s="193"/>
      <c r="U796" s="193"/>
      <c r="V796" s="193"/>
      <c r="W796" s="193"/>
      <c r="X796" s="193"/>
      <c r="Y796" s="193"/>
    </row>
    <row r="797">
      <c r="A797" s="191"/>
      <c r="B797" s="243" t="s">
        <v>434</v>
      </c>
      <c r="C797" s="244" t="s">
        <v>429</v>
      </c>
      <c r="D797" s="190" t="s">
        <v>4</v>
      </c>
      <c r="E797" s="190" t="s">
        <v>14</v>
      </c>
      <c r="F797" s="191"/>
      <c r="G797" s="193"/>
      <c r="H797" s="191"/>
      <c r="I797" s="193"/>
      <c r="J797" s="193"/>
      <c r="K797" s="193"/>
      <c r="L797" s="193"/>
      <c r="M797" s="193"/>
      <c r="N797" s="193"/>
      <c r="O797" s="193"/>
      <c r="P797" s="193"/>
      <c r="Q797" s="193"/>
      <c r="R797" s="193"/>
      <c r="S797" s="193"/>
      <c r="T797" s="193"/>
      <c r="U797" s="193"/>
      <c r="V797" s="193"/>
      <c r="W797" s="193"/>
      <c r="X797" s="193"/>
      <c r="Y797" s="193"/>
    </row>
    <row r="798">
      <c r="A798" s="191"/>
      <c r="B798" s="243" t="s">
        <v>434</v>
      </c>
      <c r="C798" s="244" t="s">
        <v>429</v>
      </c>
      <c r="D798" s="190" t="s">
        <v>4</v>
      </c>
      <c r="E798" s="190" t="s">
        <v>15</v>
      </c>
      <c r="F798" s="191">
        <v>48.0</v>
      </c>
      <c r="G798" s="193"/>
      <c r="H798" s="191"/>
      <c r="I798" s="193"/>
      <c r="J798" s="193"/>
      <c r="K798" s="193"/>
      <c r="L798" s="193"/>
      <c r="M798" s="193"/>
      <c r="N798" s="193"/>
      <c r="O798" s="193"/>
      <c r="P798" s="193"/>
      <c r="Q798" s="193"/>
      <c r="R798" s="193"/>
      <c r="S798" s="193"/>
      <c r="T798" s="193"/>
      <c r="U798" s="193"/>
      <c r="V798" s="193"/>
      <c r="W798" s="193"/>
      <c r="X798" s="193"/>
      <c r="Y798" s="193"/>
    </row>
    <row r="799">
      <c r="A799" s="191"/>
      <c r="B799" s="243" t="s">
        <v>434</v>
      </c>
      <c r="C799" s="244" t="s">
        <v>429</v>
      </c>
      <c r="D799" s="190" t="s">
        <v>4</v>
      </c>
      <c r="E799" s="190" t="s">
        <v>16</v>
      </c>
      <c r="F799" s="191">
        <v>57.0</v>
      </c>
      <c r="G799" s="193"/>
      <c r="H799" s="191"/>
      <c r="I799" s="193"/>
      <c r="J799" s="193"/>
      <c r="K799" s="193"/>
      <c r="L799" s="193"/>
      <c r="M799" s="193"/>
      <c r="N799" s="193"/>
      <c r="O799" s="193"/>
      <c r="P799" s="193"/>
      <c r="Q799" s="193"/>
      <c r="R799" s="193"/>
      <c r="S799" s="193"/>
      <c r="T799" s="193"/>
      <c r="U799" s="193"/>
      <c r="V799" s="193"/>
      <c r="W799" s="193"/>
      <c r="X799" s="193"/>
      <c r="Y799" s="193"/>
    </row>
    <row r="800">
      <c r="A800" s="191"/>
      <c r="B800" s="243" t="s">
        <v>434</v>
      </c>
      <c r="C800" s="244" t="s">
        <v>429</v>
      </c>
      <c r="D800" s="190" t="s">
        <v>4</v>
      </c>
      <c r="E800" s="190" t="s">
        <v>17</v>
      </c>
      <c r="F800" s="191">
        <v>36.0</v>
      </c>
      <c r="G800" s="193"/>
      <c r="H800" s="191"/>
      <c r="I800" s="193"/>
      <c r="J800" s="193"/>
      <c r="K800" s="193"/>
      <c r="L800" s="193"/>
      <c r="M800" s="193"/>
      <c r="N800" s="193"/>
      <c r="O800" s="193"/>
      <c r="P800" s="193"/>
      <c r="Q800" s="193"/>
      <c r="R800" s="193"/>
      <c r="S800" s="193"/>
      <c r="T800" s="193"/>
      <c r="U800" s="193"/>
      <c r="V800" s="193"/>
      <c r="W800" s="193"/>
      <c r="X800" s="193"/>
      <c r="Y800" s="193"/>
    </row>
    <row r="801">
      <c r="A801" s="191"/>
      <c r="B801" s="243" t="s">
        <v>434</v>
      </c>
      <c r="C801" s="244" t="s">
        <v>429</v>
      </c>
      <c r="D801" s="190" t="s">
        <v>4</v>
      </c>
      <c r="E801" s="190" t="s">
        <v>18</v>
      </c>
      <c r="F801" s="191">
        <v>34.0</v>
      </c>
      <c r="G801" s="193"/>
      <c r="H801" s="191"/>
      <c r="I801" s="193"/>
      <c r="J801" s="193"/>
      <c r="K801" s="193"/>
      <c r="L801" s="193"/>
      <c r="M801" s="193"/>
      <c r="N801" s="193"/>
      <c r="O801" s="193"/>
      <c r="P801" s="193"/>
      <c r="Q801" s="193"/>
      <c r="R801" s="193"/>
      <c r="S801" s="193"/>
      <c r="T801" s="193"/>
      <c r="U801" s="193"/>
      <c r="V801" s="193"/>
      <c r="W801" s="193"/>
      <c r="X801" s="193"/>
      <c r="Y801" s="193"/>
    </row>
    <row r="802">
      <c r="A802" s="191"/>
      <c r="B802" s="243" t="s">
        <v>434</v>
      </c>
      <c r="C802" s="244" t="s">
        <v>429</v>
      </c>
      <c r="D802" s="190" t="s">
        <v>4</v>
      </c>
      <c r="E802" s="190" t="s">
        <v>19</v>
      </c>
      <c r="F802" s="191">
        <v>168.0</v>
      </c>
      <c r="G802" s="193"/>
      <c r="H802" s="191"/>
      <c r="I802" s="193"/>
      <c r="J802" s="193"/>
      <c r="K802" s="193"/>
      <c r="L802" s="193"/>
      <c r="M802" s="193"/>
      <c r="N802" s="193"/>
      <c r="O802" s="193"/>
      <c r="P802" s="193"/>
      <c r="Q802" s="193"/>
      <c r="R802" s="193"/>
      <c r="S802" s="193"/>
      <c r="T802" s="193"/>
      <c r="U802" s="193"/>
      <c r="V802" s="193"/>
      <c r="W802" s="193"/>
      <c r="X802" s="193"/>
      <c r="Y802" s="193"/>
    </row>
    <row r="803">
      <c r="A803" s="191"/>
      <c r="B803" s="243" t="s">
        <v>434</v>
      </c>
      <c r="C803" s="244" t="s">
        <v>429</v>
      </c>
      <c r="D803" s="190" t="s">
        <v>4</v>
      </c>
      <c r="E803" s="190" t="s">
        <v>20</v>
      </c>
      <c r="F803" s="191">
        <v>200.0</v>
      </c>
      <c r="G803" s="193"/>
      <c r="H803" s="191"/>
      <c r="I803" s="193"/>
      <c r="J803" s="193"/>
      <c r="K803" s="193"/>
      <c r="L803" s="193"/>
      <c r="M803" s="193"/>
      <c r="N803" s="193"/>
      <c r="O803" s="193"/>
      <c r="P803" s="193"/>
      <c r="Q803" s="193"/>
      <c r="R803" s="193"/>
      <c r="S803" s="193"/>
      <c r="T803" s="193"/>
      <c r="U803" s="193"/>
      <c r="V803" s="193"/>
      <c r="W803" s="193"/>
      <c r="X803" s="193"/>
      <c r="Y803" s="193"/>
    </row>
    <row r="804">
      <c r="A804" s="191"/>
      <c r="B804" s="243" t="s">
        <v>434</v>
      </c>
      <c r="C804" s="244" t="s">
        <v>429</v>
      </c>
      <c r="D804" s="190" t="s">
        <v>7</v>
      </c>
      <c r="E804" s="190" t="s">
        <v>21</v>
      </c>
      <c r="F804" s="191"/>
      <c r="G804" s="193"/>
      <c r="H804" s="191"/>
      <c r="I804" s="193"/>
      <c r="J804" s="193"/>
      <c r="K804" s="193"/>
      <c r="L804" s="193"/>
      <c r="M804" s="193"/>
      <c r="N804" s="193"/>
      <c r="O804" s="193"/>
      <c r="P804" s="193"/>
      <c r="Q804" s="193"/>
      <c r="R804" s="193"/>
      <c r="S804" s="193"/>
      <c r="T804" s="193"/>
      <c r="U804" s="193"/>
      <c r="V804" s="193"/>
      <c r="W804" s="193"/>
      <c r="X804" s="193"/>
      <c r="Y804" s="193"/>
    </row>
    <row r="805">
      <c r="A805" s="191"/>
      <c r="B805" s="243" t="s">
        <v>434</v>
      </c>
      <c r="C805" s="244" t="s">
        <v>429</v>
      </c>
      <c r="D805" s="190" t="s">
        <v>7</v>
      </c>
      <c r="E805" s="190" t="s">
        <v>13</v>
      </c>
      <c r="F805" s="191"/>
      <c r="G805" s="193"/>
      <c r="H805" s="191"/>
      <c r="I805" s="193"/>
      <c r="J805" s="193"/>
      <c r="K805" s="193"/>
      <c r="L805" s="193"/>
      <c r="M805" s="193"/>
      <c r="N805" s="193"/>
      <c r="O805" s="193"/>
      <c r="P805" s="193"/>
      <c r="Q805" s="193"/>
      <c r="R805" s="193"/>
      <c r="S805" s="193"/>
      <c r="T805" s="193"/>
      <c r="U805" s="193"/>
      <c r="V805" s="193"/>
      <c r="W805" s="193"/>
      <c r="X805" s="193"/>
      <c r="Y805" s="193"/>
    </row>
    <row r="806">
      <c r="A806" s="191"/>
      <c r="B806" s="243" t="s">
        <v>434</v>
      </c>
      <c r="C806" s="244" t="s">
        <v>429</v>
      </c>
      <c r="D806" s="190" t="s">
        <v>7</v>
      </c>
      <c r="E806" s="190" t="s">
        <v>14</v>
      </c>
      <c r="F806" s="191"/>
      <c r="G806" s="193"/>
      <c r="H806" s="191"/>
      <c r="I806" s="193"/>
      <c r="J806" s="193"/>
      <c r="K806" s="193"/>
      <c r="L806" s="193"/>
      <c r="M806" s="193"/>
      <c r="N806" s="193"/>
      <c r="O806" s="193"/>
      <c r="P806" s="193"/>
      <c r="Q806" s="193"/>
      <c r="R806" s="193"/>
      <c r="S806" s="193"/>
      <c r="T806" s="193"/>
      <c r="U806" s="193"/>
      <c r="V806" s="193"/>
      <c r="W806" s="193"/>
      <c r="X806" s="193"/>
      <c r="Y806" s="193"/>
    </row>
    <row r="807">
      <c r="A807" s="191"/>
      <c r="B807" s="243" t="s">
        <v>434</v>
      </c>
      <c r="C807" s="244" t="s">
        <v>429</v>
      </c>
      <c r="D807" s="190" t="s">
        <v>7</v>
      </c>
      <c r="E807" s="190" t="s">
        <v>15</v>
      </c>
      <c r="F807" s="191">
        <v>60.0</v>
      </c>
      <c r="G807" s="193"/>
      <c r="H807" s="191"/>
      <c r="I807" s="193"/>
      <c r="J807" s="193"/>
      <c r="K807" s="193"/>
      <c r="L807" s="193"/>
      <c r="M807" s="193"/>
      <c r="N807" s="193"/>
      <c r="O807" s="193"/>
      <c r="P807" s="193"/>
      <c r="Q807" s="193"/>
      <c r="R807" s="193"/>
      <c r="S807" s="193"/>
      <c r="T807" s="193"/>
      <c r="U807" s="193"/>
      <c r="V807" s="193"/>
      <c r="W807" s="193"/>
      <c r="X807" s="193"/>
      <c r="Y807" s="193"/>
    </row>
    <row r="808">
      <c r="A808" s="191"/>
      <c r="B808" s="243" t="s">
        <v>434</v>
      </c>
      <c r="C808" s="244" t="s">
        <v>429</v>
      </c>
      <c r="D808" s="190" t="s">
        <v>7</v>
      </c>
      <c r="E808" s="190" t="s">
        <v>16</v>
      </c>
      <c r="F808" s="191">
        <v>100.0</v>
      </c>
      <c r="G808" s="193"/>
      <c r="H808" s="191"/>
      <c r="I808" s="193"/>
      <c r="J808" s="193"/>
      <c r="K808" s="193"/>
      <c r="L808" s="193"/>
      <c r="M808" s="193"/>
      <c r="N808" s="193"/>
      <c r="O808" s="193"/>
      <c r="P808" s="193"/>
      <c r="Q808" s="193"/>
      <c r="R808" s="193"/>
      <c r="S808" s="193"/>
      <c r="T808" s="193"/>
      <c r="U808" s="193"/>
      <c r="V808" s="193"/>
      <c r="W808" s="193"/>
      <c r="X808" s="193"/>
      <c r="Y808" s="193"/>
    </row>
    <row r="809">
      <c r="A809" s="191"/>
      <c r="B809" s="243" t="s">
        <v>434</v>
      </c>
      <c r="C809" s="244" t="s">
        <v>429</v>
      </c>
      <c r="D809" s="190" t="s">
        <v>7</v>
      </c>
      <c r="E809" s="190" t="s">
        <v>17</v>
      </c>
      <c r="F809" s="191">
        <v>0.0</v>
      </c>
      <c r="G809" s="193"/>
      <c r="H809" s="191"/>
      <c r="I809" s="193"/>
      <c r="J809" s="193"/>
      <c r="K809" s="193"/>
      <c r="L809" s="193"/>
      <c r="M809" s="193"/>
      <c r="N809" s="193"/>
      <c r="O809" s="193"/>
      <c r="P809" s="193"/>
      <c r="Q809" s="193"/>
      <c r="R809" s="193"/>
      <c r="S809" s="193"/>
      <c r="T809" s="193"/>
      <c r="U809" s="193"/>
      <c r="V809" s="193"/>
      <c r="W809" s="193"/>
      <c r="X809" s="193"/>
      <c r="Y809" s="193"/>
    </row>
    <row r="810">
      <c r="A810" s="191"/>
      <c r="B810" s="243" t="s">
        <v>434</v>
      </c>
      <c r="C810" s="244" t="s">
        <v>429</v>
      </c>
      <c r="D810" s="190" t="s">
        <v>7</v>
      </c>
      <c r="E810" s="190" t="s">
        <v>18</v>
      </c>
      <c r="F810" s="191">
        <v>180.0</v>
      </c>
      <c r="G810" s="193"/>
      <c r="H810" s="191"/>
      <c r="I810" s="193"/>
      <c r="J810" s="193"/>
      <c r="K810" s="193"/>
      <c r="L810" s="193"/>
      <c r="M810" s="193"/>
      <c r="N810" s="193"/>
      <c r="O810" s="193"/>
      <c r="P810" s="193"/>
      <c r="Q810" s="193"/>
      <c r="R810" s="193"/>
      <c r="S810" s="193"/>
      <c r="T810" s="193"/>
      <c r="U810" s="193"/>
      <c r="V810" s="193"/>
      <c r="W810" s="193"/>
      <c r="X810" s="193"/>
      <c r="Y810" s="193"/>
    </row>
    <row r="811">
      <c r="A811" s="191"/>
      <c r="B811" s="243" t="s">
        <v>434</v>
      </c>
      <c r="C811" s="244" t="s">
        <v>429</v>
      </c>
      <c r="D811" s="190" t="s">
        <v>7</v>
      </c>
      <c r="E811" s="190" t="s">
        <v>19</v>
      </c>
      <c r="F811" s="191">
        <v>700.0</v>
      </c>
      <c r="G811" s="193"/>
      <c r="H811" s="191"/>
      <c r="I811" s="193"/>
      <c r="J811" s="193"/>
      <c r="K811" s="193"/>
      <c r="L811" s="193"/>
      <c r="M811" s="193"/>
      <c r="N811" s="193"/>
      <c r="O811" s="193"/>
      <c r="P811" s="193"/>
      <c r="Q811" s="193"/>
      <c r="R811" s="193"/>
      <c r="S811" s="193"/>
      <c r="T811" s="193"/>
      <c r="U811" s="193"/>
      <c r="V811" s="193"/>
      <c r="W811" s="193"/>
      <c r="X811" s="193"/>
      <c r="Y811" s="193"/>
    </row>
    <row r="812">
      <c r="A812" s="191"/>
      <c r="B812" s="243" t="s">
        <v>434</v>
      </c>
      <c r="C812" s="244" t="s">
        <v>429</v>
      </c>
      <c r="D812" s="190" t="s">
        <v>7</v>
      </c>
      <c r="E812" s="190" t="s">
        <v>20</v>
      </c>
      <c r="F812" s="191">
        <v>1000.0</v>
      </c>
      <c r="G812" s="193"/>
      <c r="H812" s="191"/>
      <c r="I812" s="193"/>
      <c r="J812" s="193"/>
      <c r="K812" s="193"/>
      <c r="L812" s="193"/>
      <c r="M812" s="193"/>
      <c r="N812" s="193"/>
      <c r="O812" s="193"/>
      <c r="P812" s="193"/>
      <c r="Q812" s="193"/>
      <c r="R812" s="193"/>
      <c r="S812" s="193"/>
      <c r="T812" s="193"/>
      <c r="U812" s="193"/>
      <c r="V812" s="193"/>
      <c r="W812" s="193"/>
      <c r="X812" s="193"/>
      <c r="Y812" s="193"/>
    </row>
    <row r="813">
      <c r="A813" s="264">
        <v>225.0</v>
      </c>
      <c r="B813" s="243" t="s">
        <v>435</v>
      </c>
      <c r="C813" s="244" t="s">
        <v>429</v>
      </c>
      <c r="D813" s="243" t="s">
        <v>4</v>
      </c>
      <c r="E813" s="190" t="s">
        <v>21</v>
      </c>
      <c r="F813" s="192">
        <v>130.0</v>
      </c>
      <c r="G813" s="193"/>
      <c r="H813" s="191">
        <v>130.0</v>
      </c>
      <c r="I813" s="193"/>
      <c r="J813" s="193"/>
      <c r="K813" s="193"/>
      <c r="L813" s="193"/>
      <c r="M813" s="193"/>
      <c r="N813" s="193"/>
      <c r="O813" s="193"/>
      <c r="P813" s="193"/>
      <c r="Q813" s="193"/>
      <c r="R813" s="193"/>
      <c r="S813" s="193"/>
      <c r="T813" s="193"/>
      <c r="U813" s="193"/>
      <c r="V813" s="193"/>
      <c r="W813" s="193"/>
      <c r="X813" s="193"/>
      <c r="Y813" s="193"/>
    </row>
    <row r="814">
      <c r="A814" s="191"/>
      <c r="B814" s="243" t="s">
        <v>435</v>
      </c>
      <c r="C814" s="244" t="s">
        <v>429</v>
      </c>
      <c r="D814" s="190" t="s">
        <v>4</v>
      </c>
      <c r="E814" s="190" t="s">
        <v>13</v>
      </c>
      <c r="F814" s="191"/>
      <c r="G814" s="193"/>
      <c r="H814" s="191"/>
      <c r="I814" s="193"/>
      <c r="J814" s="193"/>
      <c r="K814" s="193"/>
      <c r="L814" s="193"/>
      <c r="M814" s="193"/>
      <c r="N814" s="193"/>
      <c r="O814" s="193"/>
      <c r="P814" s="193"/>
      <c r="Q814" s="191"/>
      <c r="R814" s="193"/>
      <c r="S814" s="193"/>
      <c r="T814" s="193"/>
      <c r="U814" s="193"/>
      <c r="V814" s="193"/>
      <c r="W814" s="193"/>
      <c r="X814" s="193"/>
      <c r="Y814" s="193"/>
    </row>
    <row r="815">
      <c r="A815" s="191"/>
      <c r="B815" s="243" t="s">
        <v>435</v>
      </c>
      <c r="C815" s="244" t="s">
        <v>429</v>
      </c>
      <c r="D815" s="190" t="s">
        <v>4</v>
      </c>
      <c r="E815" s="190" t="s">
        <v>14</v>
      </c>
      <c r="F815" s="191"/>
      <c r="G815" s="193"/>
      <c r="H815" s="191"/>
      <c r="I815" s="193"/>
      <c r="J815" s="193"/>
      <c r="K815" s="193"/>
      <c r="L815" s="193"/>
      <c r="M815" s="193"/>
      <c r="N815" s="193"/>
      <c r="O815" s="193"/>
      <c r="P815" s="193"/>
      <c r="Q815" s="191"/>
      <c r="R815" s="193"/>
      <c r="S815" s="193"/>
      <c r="T815" s="193"/>
      <c r="U815" s="193"/>
      <c r="V815" s="193"/>
      <c r="W815" s="193"/>
      <c r="X815" s="193"/>
      <c r="Y815" s="193"/>
    </row>
    <row r="816">
      <c r="A816" s="191"/>
      <c r="B816" s="243" t="s">
        <v>435</v>
      </c>
      <c r="C816" s="244" t="s">
        <v>429</v>
      </c>
      <c r="D816" s="190" t="s">
        <v>4</v>
      </c>
      <c r="E816" s="190" t="s">
        <v>15</v>
      </c>
      <c r="F816" s="191"/>
      <c r="G816" s="193"/>
      <c r="H816" s="191"/>
      <c r="I816" s="193"/>
      <c r="J816" s="193"/>
      <c r="K816" s="193"/>
      <c r="L816" s="193"/>
      <c r="M816" s="193"/>
      <c r="N816" s="193"/>
      <c r="O816" s="193"/>
      <c r="P816" s="193"/>
      <c r="Q816" s="191"/>
      <c r="R816" s="193"/>
      <c r="S816" s="193"/>
      <c r="T816" s="193"/>
      <c r="U816" s="193"/>
      <c r="V816" s="193"/>
      <c r="W816" s="193"/>
      <c r="X816" s="193"/>
      <c r="Y816" s="193"/>
    </row>
    <row r="817">
      <c r="A817" s="191"/>
      <c r="B817" s="243" t="s">
        <v>435</v>
      </c>
      <c r="C817" s="244" t="s">
        <v>429</v>
      </c>
      <c r="D817" s="190" t="s">
        <v>4</v>
      </c>
      <c r="E817" s="190" t="s">
        <v>16</v>
      </c>
      <c r="F817" s="191"/>
      <c r="G817" s="193"/>
      <c r="H817" s="191"/>
      <c r="I817" s="193"/>
      <c r="J817" s="193"/>
      <c r="K817" s="193"/>
      <c r="L817" s="193"/>
      <c r="M817" s="193"/>
      <c r="N817" s="193"/>
      <c r="O817" s="193"/>
      <c r="P817" s="193"/>
      <c r="Q817" s="191"/>
      <c r="R817" s="193"/>
      <c r="S817" s="193"/>
      <c r="T817" s="193"/>
      <c r="U817" s="193"/>
      <c r="V817" s="193"/>
      <c r="W817" s="193"/>
      <c r="X817" s="193"/>
      <c r="Y817" s="193"/>
    </row>
    <row r="818">
      <c r="A818" s="191"/>
      <c r="B818" s="243" t="s">
        <v>435</v>
      </c>
      <c r="C818" s="244" t="s">
        <v>429</v>
      </c>
      <c r="D818" s="190" t="s">
        <v>4</v>
      </c>
      <c r="E818" s="190" t="s">
        <v>17</v>
      </c>
      <c r="F818" s="191"/>
      <c r="G818" s="193"/>
      <c r="H818" s="191"/>
      <c r="I818" s="193"/>
      <c r="J818" s="193"/>
      <c r="K818" s="193"/>
      <c r="L818" s="193"/>
      <c r="M818" s="193"/>
      <c r="N818" s="193"/>
      <c r="O818" s="193"/>
      <c r="P818" s="193"/>
      <c r="Q818" s="191"/>
      <c r="R818" s="193"/>
      <c r="S818" s="193"/>
      <c r="T818" s="193"/>
      <c r="U818" s="193"/>
      <c r="V818" s="193"/>
      <c r="W818" s="193"/>
      <c r="X818" s="193"/>
      <c r="Y818" s="193"/>
    </row>
    <row r="819">
      <c r="A819" s="191"/>
      <c r="B819" s="243" t="s">
        <v>435</v>
      </c>
      <c r="C819" s="244" t="s">
        <v>429</v>
      </c>
      <c r="D819" s="190" t="s">
        <v>4</v>
      </c>
      <c r="E819" s="190" t="s">
        <v>18</v>
      </c>
      <c r="F819" s="191"/>
      <c r="G819" s="193"/>
      <c r="H819" s="191"/>
      <c r="I819" s="193"/>
      <c r="J819" s="193"/>
      <c r="K819" s="193"/>
      <c r="L819" s="193"/>
      <c r="M819" s="193"/>
      <c r="N819" s="193"/>
      <c r="O819" s="193"/>
      <c r="P819" s="193"/>
      <c r="Q819" s="191"/>
      <c r="R819" s="193"/>
      <c r="S819" s="193"/>
      <c r="T819" s="193"/>
      <c r="U819" s="193"/>
      <c r="V819" s="193"/>
      <c r="W819" s="193"/>
      <c r="X819" s="193"/>
      <c r="Y819" s="193"/>
    </row>
    <row r="820">
      <c r="A820" s="191"/>
      <c r="B820" s="243" t="s">
        <v>435</v>
      </c>
      <c r="C820" s="244" t="s">
        <v>429</v>
      </c>
      <c r="D820" s="190" t="s">
        <v>4</v>
      </c>
      <c r="E820" s="190" t="s">
        <v>19</v>
      </c>
      <c r="F820" s="191"/>
      <c r="G820" s="193"/>
      <c r="H820" s="191"/>
      <c r="I820" s="193"/>
      <c r="J820" s="193"/>
      <c r="K820" s="193"/>
      <c r="L820" s="193"/>
      <c r="M820" s="193"/>
      <c r="N820" s="193"/>
      <c r="O820" s="193"/>
      <c r="P820" s="193"/>
      <c r="Q820" s="191"/>
      <c r="R820" s="193"/>
      <c r="S820" s="193"/>
      <c r="T820" s="193"/>
      <c r="U820" s="193"/>
      <c r="V820" s="193"/>
      <c r="W820" s="193"/>
      <c r="X820" s="193"/>
      <c r="Y820" s="193"/>
    </row>
    <row r="821">
      <c r="A821" s="191"/>
      <c r="B821" s="243" t="s">
        <v>435</v>
      </c>
      <c r="C821" s="244" t="s">
        <v>429</v>
      </c>
      <c r="D821" s="190" t="s">
        <v>4</v>
      </c>
      <c r="E821" s="190" t="s">
        <v>20</v>
      </c>
      <c r="F821" s="191"/>
      <c r="G821" s="193"/>
      <c r="H821" s="191"/>
      <c r="I821" s="193"/>
      <c r="J821" s="193"/>
      <c r="K821" s="193"/>
      <c r="L821" s="193"/>
      <c r="M821" s="193"/>
      <c r="N821" s="193"/>
      <c r="O821" s="193"/>
      <c r="P821" s="193"/>
      <c r="Q821" s="191"/>
      <c r="R821" s="193"/>
      <c r="S821" s="193"/>
      <c r="T821" s="193"/>
      <c r="U821" s="193"/>
      <c r="V821" s="193"/>
      <c r="W821" s="193"/>
      <c r="X821" s="193"/>
      <c r="Y821" s="193"/>
    </row>
    <row r="822">
      <c r="A822" s="191"/>
      <c r="B822" s="243" t="s">
        <v>435</v>
      </c>
      <c r="C822" s="244" t="s">
        <v>429</v>
      </c>
      <c r="D822" s="190" t="s">
        <v>7</v>
      </c>
      <c r="E822" s="190" t="s">
        <v>21</v>
      </c>
      <c r="F822" s="191"/>
      <c r="G822" s="193"/>
      <c r="H822" s="191"/>
      <c r="I822" s="193"/>
      <c r="J822" s="193"/>
      <c r="K822" s="193"/>
      <c r="L822" s="193"/>
      <c r="M822" s="193"/>
      <c r="N822" s="193"/>
      <c r="O822" s="193"/>
      <c r="P822" s="193"/>
      <c r="Q822" s="191"/>
      <c r="R822" s="193"/>
      <c r="S822" s="193"/>
      <c r="T822" s="193"/>
      <c r="U822" s="193"/>
      <c r="V822" s="193"/>
      <c r="W822" s="193"/>
      <c r="X822" s="193"/>
      <c r="Y822" s="193"/>
    </row>
    <row r="823">
      <c r="A823" s="191"/>
      <c r="B823" s="243" t="s">
        <v>435</v>
      </c>
      <c r="C823" s="244" t="s">
        <v>429</v>
      </c>
      <c r="D823" s="190" t="s">
        <v>7</v>
      </c>
      <c r="E823" s="190" t="s">
        <v>13</v>
      </c>
      <c r="F823" s="191"/>
      <c r="G823" s="193"/>
      <c r="H823" s="191"/>
      <c r="I823" s="193"/>
      <c r="J823" s="193"/>
      <c r="K823" s="193"/>
      <c r="L823" s="193"/>
      <c r="M823" s="193"/>
      <c r="N823" s="193"/>
      <c r="O823" s="193"/>
      <c r="P823" s="193"/>
      <c r="Q823" s="191"/>
      <c r="R823" s="193"/>
      <c r="S823" s="193"/>
      <c r="T823" s="193"/>
      <c r="U823" s="193"/>
      <c r="V823" s="193"/>
      <c r="W823" s="193"/>
      <c r="X823" s="193"/>
      <c r="Y823" s="193"/>
    </row>
    <row r="824">
      <c r="A824" s="191"/>
      <c r="B824" s="243" t="s">
        <v>435</v>
      </c>
      <c r="C824" s="244" t="s">
        <v>429</v>
      </c>
      <c r="D824" s="190" t="s">
        <v>7</v>
      </c>
      <c r="E824" s="190" t="s">
        <v>14</v>
      </c>
      <c r="F824" s="191"/>
      <c r="G824" s="193"/>
      <c r="H824" s="191"/>
      <c r="I824" s="193"/>
      <c r="J824" s="193"/>
      <c r="K824" s="193"/>
      <c r="L824" s="193"/>
      <c r="M824" s="193"/>
      <c r="N824" s="193"/>
      <c r="O824" s="193"/>
      <c r="P824" s="193"/>
      <c r="Q824" s="191"/>
      <c r="R824" s="193"/>
      <c r="S824" s="193"/>
      <c r="T824" s="193"/>
      <c r="U824" s="193"/>
      <c r="V824" s="193"/>
      <c r="W824" s="193"/>
      <c r="X824" s="193"/>
      <c r="Y824" s="193"/>
    </row>
    <row r="825">
      <c r="A825" s="191"/>
      <c r="B825" s="243" t="s">
        <v>435</v>
      </c>
      <c r="C825" s="244" t="s">
        <v>429</v>
      </c>
      <c r="D825" s="190" t="s">
        <v>7</v>
      </c>
      <c r="E825" s="190" t="s">
        <v>15</v>
      </c>
      <c r="F825" s="191"/>
      <c r="G825" s="193"/>
      <c r="H825" s="191"/>
      <c r="I825" s="193"/>
      <c r="J825" s="193"/>
      <c r="K825" s="193"/>
      <c r="L825" s="193"/>
      <c r="M825" s="193"/>
      <c r="N825" s="193"/>
      <c r="O825" s="193"/>
      <c r="P825" s="193"/>
      <c r="Q825" s="191"/>
      <c r="R825" s="193"/>
      <c r="S825" s="193"/>
      <c r="T825" s="193"/>
      <c r="U825" s="193"/>
      <c r="V825" s="193"/>
      <c r="W825" s="193"/>
      <c r="X825" s="193"/>
      <c r="Y825" s="193"/>
    </row>
    <row r="826">
      <c r="A826" s="191"/>
      <c r="B826" s="243" t="s">
        <v>435</v>
      </c>
      <c r="C826" s="244" t="s">
        <v>429</v>
      </c>
      <c r="D826" s="190" t="s">
        <v>7</v>
      </c>
      <c r="E826" s="190" t="s">
        <v>16</v>
      </c>
      <c r="F826" s="191"/>
      <c r="G826" s="193"/>
      <c r="H826" s="191"/>
      <c r="I826" s="193"/>
      <c r="J826" s="193"/>
      <c r="K826" s="193"/>
      <c r="L826" s="193"/>
      <c r="M826" s="193"/>
      <c r="N826" s="193"/>
      <c r="O826" s="193"/>
      <c r="P826" s="193"/>
      <c r="Q826" s="191"/>
      <c r="R826" s="193"/>
      <c r="S826" s="193"/>
      <c r="T826" s="193"/>
      <c r="U826" s="193"/>
      <c r="V826" s="193"/>
      <c r="W826" s="193"/>
      <c r="X826" s="193"/>
      <c r="Y826" s="193"/>
    </row>
    <row r="827">
      <c r="A827" s="191"/>
      <c r="B827" s="243" t="s">
        <v>435</v>
      </c>
      <c r="C827" s="244" t="s">
        <v>429</v>
      </c>
      <c r="D827" s="190" t="s">
        <v>7</v>
      </c>
      <c r="E827" s="190" t="s">
        <v>17</v>
      </c>
      <c r="F827" s="191"/>
      <c r="G827" s="193"/>
      <c r="H827" s="191"/>
      <c r="I827" s="193"/>
      <c r="J827" s="193"/>
      <c r="K827" s="193"/>
      <c r="L827" s="193"/>
      <c r="M827" s="193"/>
      <c r="N827" s="193"/>
      <c r="O827" s="193"/>
      <c r="P827" s="193"/>
      <c r="Q827" s="191"/>
      <c r="R827" s="193"/>
      <c r="S827" s="193"/>
      <c r="T827" s="193"/>
      <c r="U827" s="193"/>
      <c r="V827" s="193"/>
      <c r="W827" s="193"/>
      <c r="X827" s="193"/>
      <c r="Y827" s="193"/>
    </row>
    <row r="828">
      <c r="A828" s="191"/>
      <c r="B828" s="243" t="s">
        <v>435</v>
      </c>
      <c r="C828" s="244" t="s">
        <v>429</v>
      </c>
      <c r="D828" s="190" t="s">
        <v>7</v>
      </c>
      <c r="E828" s="190" t="s">
        <v>18</v>
      </c>
      <c r="F828" s="191"/>
      <c r="G828" s="193"/>
      <c r="H828" s="191"/>
      <c r="I828" s="193"/>
      <c r="J828" s="193"/>
      <c r="K828" s="193"/>
      <c r="L828" s="193"/>
      <c r="M828" s="193"/>
      <c r="N828" s="193"/>
      <c r="O828" s="193"/>
      <c r="P828" s="193"/>
      <c r="Q828" s="191"/>
      <c r="R828" s="193"/>
      <c r="S828" s="193"/>
      <c r="T828" s="193"/>
      <c r="U828" s="193"/>
      <c r="V828" s="193"/>
      <c r="W828" s="193"/>
      <c r="X828" s="193"/>
      <c r="Y828" s="193"/>
    </row>
    <row r="829">
      <c r="A829" s="191"/>
      <c r="B829" s="243" t="s">
        <v>435</v>
      </c>
      <c r="C829" s="244" t="s">
        <v>429</v>
      </c>
      <c r="D829" s="190" t="s">
        <v>7</v>
      </c>
      <c r="E829" s="190" t="s">
        <v>19</v>
      </c>
      <c r="F829" s="191"/>
      <c r="G829" s="193"/>
      <c r="H829" s="191"/>
      <c r="I829" s="193"/>
      <c r="J829" s="193"/>
      <c r="K829" s="193"/>
      <c r="L829" s="193"/>
      <c r="M829" s="193"/>
      <c r="N829" s="193"/>
      <c r="O829" s="193"/>
      <c r="P829" s="193"/>
      <c r="Q829" s="191"/>
      <c r="R829" s="193"/>
      <c r="S829" s="193"/>
      <c r="T829" s="193"/>
      <c r="U829" s="193"/>
      <c r="V829" s="193"/>
      <c r="W829" s="193"/>
      <c r="X829" s="193"/>
      <c r="Y829" s="193"/>
    </row>
    <row r="830">
      <c r="A830" s="191"/>
      <c r="B830" s="243" t="s">
        <v>435</v>
      </c>
      <c r="C830" s="244" t="s">
        <v>429</v>
      </c>
      <c r="D830" s="190" t="s">
        <v>7</v>
      </c>
      <c r="E830" s="190" t="s">
        <v>20</v>
      </c>
      <c r="F830" s="191"/>
      <c r="G830" s="193"/>
      <c r="H830" s="191"/>
      <c r="I830" s="193"/>
      <c r="J830" s="193"/>
      <c r="K830" s="193"/>
      <c r="L830" s="193"/>
      <c r="M830" s="193"/>
      <c r="N830" s="193"/>
      <c r="O830" s="193"/>
      <c r="P830" s="193"/>
      <c r="Q830" s="191"/>
      <c r="R830" s="193"/>
      <c r="S830" s="193"/>
      <c r="T830" s="193"/>
      <c r="U830" s="193"/>
      <c r="V830" s="193"/>
      <c r="W830" s="193"/>
      <c r="X830" s="193"/>
      <c r="Y830" s="193"/>
    </row>
    <row r="831">
      <c r="A831" s="264">
        <v>226.0</v>
      </c>
      <c r="B831" s="243" t="s">
        <v>436</v>
      </c>
      <c r="C831" s="244" t="s">
        <v>429</v>
      </c>
      <c r="D831" s="243" t="s">
        <v>4</v>
      </c>
      <c r="E831" s="190" t="s">
        <v>21</v>
      </c>
      <c r="F831" s="192">
        <v>0.0</v>
      </c>
      <c r="G831" s="193"/>
      <c r="H831" s="191">
        <v>0.0</v>
      </c>
      <c r="I831" s="193"/>
      <c r="J831" s="193"/>
      <c r="K831" s="193"/>
      <c r="L831" s="193"/>
      <c r="M831" s="193"/>
      <c r="N831" s="193"/>
      <c r="O831" s="193"/>
      <c r="P831" s="193"/>
      <c r="Q831" s="191">
        <v>0.0</v>
      </c>
      <c r="R831" s="193"/>
      <c r="S831" s="193"/>
      <c r="T831" s="193"/>
      <c r="U831" s="193"/>
      <c r="V831" s="193"/>
      <c r="W831" s="193"/>
      <c r="X831" s="193"/>
      <c r="Y831" s="193"/>
    </row>
    <row r="832">
      <c r="A832" s="191"/>
      <c r="B832" s="243" t="s">
        <v>436</v>
      </c>
      <c r="C832" s="244" t="s">
        <v>429</v>
      </c>
      <c r="D832" s="190" t="s">
        <v>4</v>
      </c>
      <c r="E832" s="190" t="s">
        <v>13</v>
      </c>
      <c r="F832" s="191"/>
      <c r="G832" s="193"/>
      <c r="H832" s="191"/>
      <c r="I832" s="193"/>
      <c r="J832" s="193"/>
      <c r="K832" s="193"/>
      <c r="L832" s="193"/>
      <c r="M832" s="193"/>
      <c r="N832" s="193"/>
      <c r="O832" s="193"/>
      <c r="P832" s="193"/>
      <c r="Q832" s="191"/>
      <c r="R832" s="193"/>
      <c r="S832" s="193"/>
      <c r="T832" s="193"/>
      <c r="U832" s="193"/>
      <c r="V832" s="193"/>
      <c r="W832" s="193"/>
      <c r="X832" s="193"/>
      <c r="Y832" s="193"/>
    </row>
    <row r="833">
      <c r="A833" s="191"/>
      <c r="B833" s="243" t="s">
        <v>436</v>
      </c>
      <c r="C833" s="244" t="s">
        <v>429</v>
      </c>
      <c r="D833" s="190" t="s">
        <v>4</v>
      </c>
      <c r="E833" s="190" t="s">
        <v>14</v>
      </c>
      <c r="F833" s="191"/>
      <c r="G833" s="193"/>
      <c r="H833" s="191"/>
      <c r="I833" s="193"/>
      <c r="J833" s="193"/>
      <c r="K833" s="193"/>
      <c r="L833" s="193"/>
      <c r="M833" s="193"/>
      <c r="N833" s="193"/>
      <c r="O833" s="193"/>
      <c r="P833" s="193"/>
      <c r="Q833" s="191"/>
      <c r="R833" s="193"/>
      <c r="S833" s="193"/>
      <c r="T833" s="193"/>
      <c r="U833" s="193"/>
      <c r="V833" s="193"/>
      <c r="W833" s="193"/>
      <c r="X833" s="193"/>
      <c r="Y833" s="193"/>
    </row>
    <row r="834">
      <c r="A834" s="191"/>
      <c r="B834" s="243" t="s">
        <v>436</v>
      </c>
      <c r="C834" s="244" t="s">
        <v>429</v>
      </c>
      <c r="D834" s="190" t="s">
        <v>4</v>
      </c>
      <c r="E834" s="190" t="s">
        <v>15</v>
      </c>
      <c r="F834" s="191"/>
      <c r="G834" s="193"/>
      <c r="H834" s="191"/>
      <c r="I834" s="193"/>
      <c r="J834" s="193"/>
      <c r="K834" s="193"/>
      <c r="L834" s="193"/>
      <c r="M834" s="193"/>
      <c r="N834" s="193"/>
      <c r="O834" s="193"/>
      <c r="P834" s="193"/>
      <c r="Q834" s="191"/>
      <c r="R834" s="193"/>
      <c r="S834" s="193"/>
      <c r="T834" s="193"/>
      <c r="U834" s="193"/>
      <c r="V834" s="193"/>
      <c r="W834" s="193"/>
      <c r="X834" s="193"/>
      <c r="Y834" s="193"/>
    </row>
    <row r="835">
      <c r="A835" s="191"/>
      <c r="B835" s="243" t="s">
        <v>436</v>
      </c>
      <c r="C835" s="244" t="s">
        <v>429</v>
      </c>
      <c r="D835" s="190" t="s">
        <v>4</v>
      </c>
      <c r="E835" s="190" t="s">
        <v>16</v>
      </c>
      <c r="F835" s="191"/>
      <c r="G835" s="193"/>
      <c r="H835" s="191"/>
      <c r="I835" s="193"/>
      <c r="J835" s="193"/>
      <c r="K835" s="193"/>
      <c r="L835" s="193"/>
      <c r="M835" s="193"/>
      <c r="N835" s="193"/>
      <c r="O835" s="193"/>
      <c r="P835" s="193"/>
      <c r="Q835" s="191"/>
      <c r="R835" s="193"/>
      <c r="S835" s="193"/>
      <c r="T835" s="193"/>
      <c r="U835" s="193"/>
      <c r="V835" s="193"/>
      <c r="W835" s="193"/>
      <c r="X835" s="193"/>
      <c r="Y835" s="193"/>
    </row>
    <row r="836">
      <c r="A836" s="191"/>
      <c r="B836" s="243" t="s">
        <v>436</v>
      </c>
      <c r="C836" s="244" t="s">
        <v>429</v>
      </c>
      <c r="D836" s="190" t="s">
        <v>4</v>
      </c>
      <c r="E836" s="190" t="s">
        <v>17</v>
      </c>
      <c r="F836" s="191"/>
      <c r="G836" s="193"/>
      <c r="H836" s="191"/>
      <c r="I836" s="193"/>
      <c r="J836" s="193"/>
      <c r="K836" s="193"/>
      <c r="L836" s="193"/>
      <c r="M836" s="193"/>
      <c r="N836" s="193"/>
      <c r="O836" s="193"/>
      <c r="P836" s="193"/>
      <c r="Q836" s="191"/>
      <c r="R836" s="193"/>
      <c r="S836" s="193"/>
      <c r="T836" s="193"/>
      <c r="U836" s="193"/>
      <c r="V836" s="193"/>
      <c r="W836" s="193"/>
      <c r="X836" s="193"/>
      <c r="Y836" s="193"/>
    </row>
    <row r="837">
      <c r="A837" s="191"/>
      <c r="B837" s="243" t="s">
        <v>436</v>
      </c>
      <c r="C837" s="244" t="s">
        <v>429</v>
      </c>
      <c r="D837" s="190" t="s">
        <v>4</v>
      </c>
      <c r="E837" s="190" t="s">
        <v>18</v>
      </c>
      <c r="F837" s="191"/>
      <c r="G837" s="193"/>
      <c r="H837" s="191"/>
      <c r="I837" s="193"/>
      <c r="J837" s="193"/>
      <c r="K837" s="193"/>
      <c r="L837" s="193"/>
      <c r="M837" s="193"/>
      <c r="N837" s="193"/>
      <c r="O837" s="193"/>
      <c r="P837" s="193"/>
      <c r="Q837" s="191"/>
      <c r="R837" s="193"/>
      <c r="S837" s="193"/>
      <c r="T837" s="193"/>
      <c r="U837" s="193"/>
      <c r="V837" s="193"/>
      <c r="W837" s="193"/>
      <c r="X837" s="193"/>
      <c r="Y837" s="193"/>
    </row>
    <row r="838">
      <c r="A838" s="191"/>
      <c r="B838" s="243" t="s">
        <v>436</v>
      </c>
      <c r="C838" s="244" t="s">
        <v>429</v>
      </c>
      <c r="D838" s="190" t="s">
        <v>4</v>
      </c>
      <c r="E838" s="190" t="s">
        <v>19</v>
      </c>
      <c r="F838" s="191"/>
      <c r="G838" s="193"/>
      <c r="H838" s="191"/>
      <c r="I838" s="193"/>
      <c r="J838" s="193"/>
      <c r="K838" s="193"/>
      <c r="L838" s="193"/>
      <c r="M838" s="193"/>
      <c r="N838" s="193"/>
      <c r="O838" s="193"/>
      <c r="P838" s="193"/>
      <c r="Q838" s="191"/>
      <c r="R838" s="193"/>
      <c r="S838" s="193"/>
      <c r="T838" s="193"/>
      <c r="U838" s="193"/>
      <c r="V838" s="193"/>
      <c r="W838" s="193"/>
      <c r="X838" s="193"/>
      <c r="Y838" s="193"/>
    </row>
    <row r="839">
      <c r="A839" s="191"/>
      <c r="B839" s="243" t="s">
        <v>436</v>
      </c>
      <c r="C839" s="244" t="s">
        <v>429</v>
      </c>
      <c r="D839" s="190" t="s">
        <v>4</v>
      </c>
      <c r="E839" s="190" t="s">
        <v>20</v>
      </c>
      <c r="F839" s="191"/>
      <c r="G839" s="193"/>
      <c r="H839" s="191"/>
      <c r="I839" s="193"/>
      <c r="J839" s="193"/>
      <c r="K839" s="193"/>
      <c r="L839" s="193"/>
      <c r="M839" s="193"/>
      <c r="N839" s="193"/>
      <c r="O839" s="193"/>
      <c r="P839" s="193"/>
      <c r="Q839" s="191"/>
      <c r="R839" s="193"/>
      <c r="S839" s="193"/>
      <c r="T839" s="193"/>
      <c r="U839" s="193"/>
      <c r="V839" s="193"/>
      <c r="W839" s="193"/>
      <c r="X839" s="193"/>
      <c r="Y839" s="193"/>
    </row>
    <row r="840">
      <c r="A840" s="191"/>
      <c r="B840" s="243" t="s">
        <v>436</v>
      </c>
      <c r="C840" s="244" t="s">
        <v>429</v>
      </c>
      <c r="D840" s="190" t="s">
        <v>7</v>
      </c>
      <c r="E840" s="190" t="s">
        <v>21</v>
      </c>
      <c r="F840" s="191">
        <v>0.0</v>
      </c>
      <c r="G840" s="193"/>
      <c r="H840" s="191"/>
      <c r="I840" s="193"/>
      <c r="J840" s="193"/>
      <c r="K840" s="193"/>
      <c r="L840" s="193"/>
      <c r="M840" s="193"/>
      <c r="N840" s="193"/>
      <c r="O840" s="193"/>
      <c r="P840" s="193"/>
      <c r="Q840" s="191"/>
      <c r="R840" s="193"/>
      <c r="S840" s="193"/>
      <c r="T840" s="193"/>
      <c r="U840" s="193"/>
      <c r="V840" s="193"/>
      <c r="W840" s="193"/>
      <c r="X840" s="193"/>
      <c r="Y840" s="193"/>
    </row>
    <row r="841">
      <c r="A841" s="191"/>
      <c r="B841" s="243" t="s">
        <v>436</v>
      </c>
      <c r="C841" s="244" t="s">
        <v>429</v>
      </c>
      <c r="D841" s="190" t="s">
        <v>7</v>
      </c>
      <c r="E841" s="190" t="s">
        <v>13</v>
      </c>
      <c r="F841" s="191"/>
      <c r="G841" s="193"/>
      <c r="H841" s="191"/>
      <c r="I841" s="193"/>
      <c r="J841" s="193"/>
      <c r="K841" s="193"/>
      <c r="L841" s="193"/>
      <c r="M841" s="193"/>
      <c r="N841" s="193"/>
      <c r="O841" s="193"/>
      <c r="P841" s="193"/>
      <c r="Q841" s="191"/>
      <c r="R841" s="193"/>
      <c r="S841" s="193"/>
      <c r="T841" s="193"/>
      <c r="U841" s="193"/>
      <c r="V841" s="193"/>
      <c r="W841" s="193"/>
      <c r="X841" s="193"/>
      <c r="Y841" s="193"/>
    </row>
    <row r="842">
      <c r="A842" s="191"/>
      <c r="B842" s="243" t="s">
        <v>436</v>
      </c>
      <c r="C842" s="244" t="s">
        <v>429</v>
      </c>
      <c r="D842" s="190" t="s">
        <v>7</v>
      </c>
      <c r="E842" s="190" t="s">
        <v>14</v>
      </c>
      <c r="F842" s="191"/>
      <c r="G842" s="193"/>
      <c r="H842" s="191"/>
      <c r="I842" s="193"/>
      <c r="J842" s="193"/>
      <c r="K842" s="193"/>
      <c r="L842" s="193"/>
      <c r="M842" s="193"/>
      <c r="N842" s="193"/>
      <c r="O842" s="193"/>
      <c r="P842" s="193"/>
      <c r="Q842" s="191"/>
      <c r="R842" s="193"/>
      <c r="S842" s="193"/>
      <c r="T842" s="193"/>
      <c r="U842" s="193"/>
      <c r="V842" s="193"/>
      <c r="W842" s="193"/>
      <c r="X842" s="193"/>
      <c r="Y842" s="193"/>
    </row>
    <row r="843">
      <c r="A843" s="191"/>
      <c r="B843" s="243" t="s">
        <v>436</v>
      </c>
      <c r="C843" s="244" t="s">
        <v>429</v>
      </c>
      <c r="D843" s="190" t="s">
        <v>7</v>
      </c>
      <c r="E843" s="190" t="s">
        <v>15</v>
      </c>
      <c r="F843" s="191"/>
      <c r="G843" s="193"/>
      <c r="H843" s="191"/>
      <c r="I843" s="193"/>
      <c r="J843" s="193"/>
      <c r="K843" s="193"/>
      <c r="L843" s="193"/>
      <c r="M843" s="193"/>
      <c r="N843" s="193"/>
      <c r="O843" s="193"/>
      <c r="P843" s="193"/>
      <c r="Q843" s="191"/>
      <c r="R843" s="193"/>
      <c r="S843" s="193"/>
      <c r="T843" s="193"/>
      <c r="U843" s="193"/>
      <c r="V843" s="193"/>
      <c r="W843" s="193"/>
      <c r="X843" s="193"/>
      <c r="Y843" s="193"/>
    </row>
    <row r="844">
      <c r="A844" s="191"/>
      <c r="B844" s="243" t="s">
        <v>436</v>
      </c>
      <c r="C844" s="244" t="s">
        <v>429</v>
      </c>
      <c r="D844" s="190" t="s">
        <v>7</v>
      </c>
      <c r="E844" s="190" t="s">
        <v>16</v>
      </c>
      <c r="F844" s="191"/>
      <c r="G844" s="193"/>
      <c r="H844" s="191"/>
      <c r="I844" s="193"/>
      <c r="J844" s="193"/>
      <c r="K844" s="193"/>
      <c r="L844" s="193"/>
      <c r="M844" s="193"/>
      <c r="N844" s="193"/>
      <c r="O844" s="193"/>
      <c r="P844" s="193"/>
      <c r="Q844" s="191"/>
      <c r="R844" s="193"/>
      <c r="S844" s="193"/>
      <c r="T844" s="193"/>
      <c r="U844" s="193"/>
      <c r="V844" s="193"/>
      <c r="W844" s="193"/>
      <c r="X844" s="193"/>
      <c r="Y844" s="193"/>
    </row>
    <row r="845">
      <c r="A845" s="191"/>
      <c r="B845" s="243" t="s">
        <v>436</v>
      </c>
      <c r="C845" s="244" t="s">
        <v>429</v>
      </c>
      <c r="D845" s="190" t="s">
        <v>7</v>
      </c>
      <c r="E845" s="190" t="s">
        <v>17</v>
      </c>
      <c r="F845" s="191"/>
      <c r="G845" s="193"/>
      <c r="H845" s="191"/>
      <c r="I845" s="193"/>
      <c r="J845" s="193"/>
      <c r="K845" s="193"/>
      <c r="L845" s="193"/>
      <c r="M845" s="193"/>
      <c r="N845" s="193"/>
      <c r="O845" s="193"/>
      <c r="P845" s="193"/>
      <c r="Q845" s="191"/>
      <c r="R845" s="193"/>
      <c r="S845" s="193"/>
      <c r="T845" s="193"/>
      <c r="U845" s="193"/>
      <c r="V845" s="193"/>
      <c r="W845" s="193"/>
      <c r="X845" s="193"/>
      <c r="Y845" s="193"/>
    </row>
    <row r="846">
      <c r="A846" s="191"/>
      <c r="B846" s="243" t="s">
        <v>436</v>
      </c>
      <c r="C846" s="244" t="s">
        <v>429</v>
      </c>
      <c r="D846" s="190" t="s">
        <v>7</v>
      </c>
      <c r="E846" s="190" t="s">
        <v>18</v>
      </c>
      <c r="F846" s="191"/>
      <c r="G846" s="193"/>
      <c r="H846" s="191"/>
      <c r="I846" s="193"/>
      <c r="J846" s="193"/>
      <c r="K846" s="193"/>
      <c r="L846" s="193"/>
      <c r="M846" s="193"/>
      <c r="N846" s="193"/>
      <c r="O846" s="193"/>
      <c r="P846" s="193"/>
      <c r="Q846" s="191"/>
      <c r="R846" s="193"/>
      <c r="S846" s="193"/>
      <c r="T846" s="193"/>
      <c r="U846" s="193"/>
      <c r="V846" s="193"/>
      <c r="W846" s="193"/>
      <c r="X846" s="193"/>
      <c r="Y846" s="193"/>
    </row>
    <row r="847">
      <c r="A847" s="191"/>
      <c r="B847" s="243" t="s">
        <v>436</v>
      </c>
      <c r="C847" s="244" t="s">
        <v>429</v>
      </c>
      <c r="D847" s="190" t="s">
        <v>7</v>
      </c>
      <c r="E847" s="190" t="s">
        <v>19</v>
      </c>
      <c r="F847" s="191"/>
      <c r="G847" s="193"/>
      <c r="H847" s="191"/>
      <c r="I847" s="193"/>
      <c r="J847" s="193"/>
      <c r="K847" s="193"/>
      <c r="L847" s="193"/>
      <c r="M847" s="193"/>
      <c r="N847" s="193"/>
      <c r="O847" s="193"/>
      <c r="P847" s="193"/>
      <c r="Q847" s="191"/>
      <c r="R847" s="193"/>
      <c r="S847" s="193"/>
      <c r="T847" s="193"/>
      <c r="U847" s="193"/>
      <c r="V847" s="193"/>
      <c r="W847" s="193"/>
      <c r="X847" s="193"/>
      <c r="Y847" s="193"/>
    </row>
    <row r="848">
      <c r="A848" s="191"/>
      <c r="B848" s="243" t="s">
        <v>436</v>
      </c>
      <c r="C848" s="244" t="s">
        <v>429</v>
      </c>
      <c r="D848" s="190" t="s">
        <v>7</v>
      </c>
      <c r="E848" s="190" t="s">
        <v>20</v>
      </c>
      <c r="F848" s="191"/>
      <c r="G848" s="193"/>
      <c r="H848" s="191"/>
      <c r="I848" s="193"/>
      <c r="J848" s="193"/>
      <c r="K848" s="193"/>
      <c r="L848" s="193"/>
      <c r="M848" s="193"/>
      <c r="N848" s="193"/>
      <c r="O848" s="193"/>
      <c r="P848" s="193"/>
      <c r="Q848" s="191"/>
      <c r="R848" s="193"/>
      <c r="S848" s="193"/>
      <c r="T848" s="193"/>
      <c r="U848" s="193"/>
      <c r="V848" s="193"/>
      <c r="W848" s="193"/>
      <c r="X848" s="193"/>
      <c r="Y848" s="193"/>
    </row>
  </sheetData>
  <mergeCells count="4">
    <mergeCell ref="E1:E2"/>
    <mergeCell ref="F1:F2"/>
    <mergeCell ref="H1:P1"/>
    <mergeCell ref="Q1:Y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5.43"/>
    <col customWidth="1" min="2" max="2" width="50.43"/>
    <col customWidth="1" min="3" max="3" width="23.29"/>
    <col customWidth="1" min="4" max="4" width="11.71"/>
    <col customWidth="1" min="5" max="5" width="11.43"/>
    <col customWidth="1" min="6" max="6" width="15.14"/>
    <col customWidth="1" min="7" max="7" width="6.29"/>
    <col customWidth="1" min="8" max="8" width="7.14"/>
    <col customWidth="1" min="9" max="10" width="8.0"/>
    <col customWidth="1" min="11" max="11" width="7.29"/>
    <col customWidth="1" min="12" max="12" width="6.71"/>
    <col customWidth="1" min="13" max="13" width="7.14"/>
    <col customWidth="1" min="14" max="25" width="6.86"/>
  </cols>
  <sheetData>
    <row r="1">
      <c r="A1" s="313"/>
      <c r="B1" s="308" t="s">
        <v>0</v>
      </c>
      <c r="C1" s="198" t="s">
        <v>8</v>
      </c>
      <c r="D1" s="196" t="s">
        <v>9</v>
      </c>
      <c r="E1" s="196" t="s">
        <v>519</v>
      </c>
      <c r="F1" s="199" t="s">
        <v>601</v>
      </c>
      <c r="G1" s="311"/>
      <c r="H1" s="6" t="s">
        <v>4</v>
      </c>
      <c r="I1" s="7"/>
      <c r="J1" s="7"/>
      <c r="K1" s="7"/>
      <c r="L1" s="7"/>
      <c r="M1" s="7"/>
      <c r="N1" s="7"/>
      <c r="O1" s="7"/>
      <c r="P1" s="10"/>
      <c r="Q1" s="22" t="s">
        <v>7</v>
      </c>
      <c r="R1" s="7"/>
      <c r="S1" s="7"/>
      <c r="T1" s="7"/>
      <c r="U1" s="7"/>
      <c r="V1" s="7"/>
      <c r="W1" s="7"/>
      <c r="X1" s="7"/>
      <c r="Y1" s="10"/>
    </row>
    <row r="2">
      <c r="A2" s="199" t="s">
        <v>219</v>
      </c>
      <c r="B2" s="308"/>
      <c r="G2" s="311"/>
      <c r="H2" s="13" t="s">
        <v>21</v>
      </c>
      <c r="I2" s="13" t="s">
        <v>13</v>
      </c>
      <c r="J2" s="13" t="s">
        <v>14</v>
      </c>
      <c r="K2" s="13" t="s">
        <v>15</v>
      </c>
      <c r="L2" s="13" t="s">
        <v>16</v>
      </c>
      <c r="M2" s="13" t="s">
        <v>17</v>
      </c>
      <c r="N2" s="13" t="s">
        <v>18</v>
      </c>
      <c r="O2" s="13" t="s">
        <v>19</v>
      </c>
      <c r="P2" s="13" t="s">
        <v>20</v>
      </c>
      <c r="Q2" s="13" t="s">
        <v>21</v>
      </c>
      <c r="R2" s="13" t="s">
        <v>13</v>
      </c>
      <c r="S2" s="13" t="s">
        <v>14</v>
      </c>
      <c r="T2" s="13" t="s">
        <v>15</v>
      </c>
      <c r="U2" s="13" t="s">
        <v>16</v>
      </c>
      <c r="V2" s="13" t="s">
        <v>17</v>
      </c>
      <c r="W2" s="13" t="s">
        <v>18</v>
      </c>
      <c r="X2" s="13" t="s">
        <v>19</v>
      </c>
      <c r="Y2" s="13" t="s">
        <v>20</v>
      </c>
    </row>
    <row r="3">
      <c r="A3" s="264">
        <v>227.0</v>
      </c>
      <c r="B3" s="243" t="s">
        <v>437</v>
      </c>
      <c r="C3" s="244" t="s">
        <v>429</v>
      </c>
      <c r="D3" s="243" t="s">
        <v>4</v>
      </c>
      <c r="E3" s="190" t="s">
        <v>21</v>
      </c>
      <c r="F3" s="192">
        <v>0.0</v>
      </c>
      <c r="G3" s="193"/>
      <c r="H3" s="191">
        <v>0.0</v>
      </c>
      <c r="I3" s="193"/>
      <c r="J3" s="193"/>
      <c r="K3" s="193"/>
      <c r="L3" s="193"/>
      <c r="M3" s="193"/>
      <c r="N3" s="193"/>
      <c r="O3" s="193"/>
      <c r="P3" s="193"/>
      <c r="Q3" s="191">
        <v>130.0</v>
      </c>
      <c r="R3" s="193"/>
      <c r="S3" s="193"/>
      <c r="T3" s="193"/>
      <c r="U3" s="193"/>
      <c r="V3" s="193"/>
      <c r="W3" s="193"/>
      <c r="X3" s="193"/>
      <c r="Y3" s="193"/>
    </row>
    <row r="4">
      <c r="A4" s="264"/>
      <c r="B4" s="243" t="s">
        <v>437</v>
      </c>
      <c r="C4" s="244" t="s">
        <v>429</v>
      </c>
      <c r="D4" s="190" t="s">
        <v>4</v>
      </c>
      <c r="E4" s="190" t="s">
        <v>13</v>
      </c>
      <c r="F4" s="191"/>
      <c r="G4" s="193"/>
      <c r="H4" s="191"/>
      <c r="I4" s="193"/>
      <c r="J4" s="193"/>
      <c r="K4" s="193"/>
      <c r="L4" s="193"/>
      <c r="M4" s="193"/>
      <c r="N4" s="193"/>
      <c r="O4" s="193"/>
      <c r="P4" s="193"/>
      <c r="Q4" s="193"/>
      <c r="R4" s="193"/>
      <c r="S4" s="193"/>
      <c r="T4" s="191"/>
      <c r="U4" s="191"/>
      <c r="V4" s="191"/>
      <c r="W4" s="191"/>
      <c r="X4" s="193"/>
      <c r="Y4" s="193"/>
    </row>
    <row r="5">
      <c r="A5" s="264"/>
      <c r="B5" s="243" t="s">
        <v>437</v>
      </c>
      <c r="C5" s="244" t="s">
        <v>429</v>
      </c>
      <c r="D5" s="190" t="s">
        <v>4</v>
      </c>
      <c r="E5" s="190" t="s">
        <v>14</v>
      </c>
      <c r="F5" s="191"/>
      <c r="G5" s="193"/>
      <c r="H5" s="191"/>
      <c r="I5" s="193"/>
      <c r="J5" s="193"/>
      <c r="K5" s="193"/>
      <c r="L5" s="193"/>
      <c r="M5" s="193"/>
      <c r="N5" s="193"/>
      <c r="O5" s="193"/>
      <c r="P5" s="193"/>
      <c r="Q5" s="193"/>
      <c r="R5" s="193"/>
      <c r="S5" s="193"/>
      <c r="T5" s="191"/>
      <c r="U5" s="191"/>
      <c r="V5" s="191"/>
      <c r="W5" s="191"/>
      <c r="X5" s="193"/>
      <c r="Y5" s="193"/>
    </row>
    <row r="6">
      <c r="A6" s="264"/>
      <c r="B6" s="243" t="s">
        <v>437</v>
      </c>
      <c r="C6" s="244" t="s">
        <v>429</v>
      </c>
      <c r="D6" s="190" t="s">
        <v>4</v>
      </c>
      <c r="E6" s="190" t="s">
        <v>15</v>
      </c>
      <c r="F6" s="191"/>
      <c r="G6" s="193"/>
      <c r="H6" s="191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1"/>
      <c r="U6" s="191"/>
      <c r="V6" s="191"/>
      <c r="W6" s="191"/>
      <c r="X6" s="193"/>
      <c r="Y6" s="193"/>
    </row>
    <row r="7">
      <c r="A7" s="264"/>
      <c r="B7" s="243" t="s">
        <v>437</v>
      </c>
      <c r="C7" s="244" t="s">
        <v>429</v>
      </c>
      <c r="D7" s="190" t="s">
        <v>4</v>
      </c>
      <c r="E7" s="190" t="s">
        <v>16</v>
      </c>
      <c r="F7" s="191"/>
      <c r="G7" s="193"/>
      <c r="H7" s="191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1"/>
      <c r="U7" s="191"/>
      <c r="V7" s="191"/>
      <c r="W7" s="191"/>
      <c r="X7" s="193"/>
      <c r="Y7" s="193"/>
    </row>
    <row r="8">
      <c r="A8" s="264"/>
      <c r="B8" s="243" t="s">
        <v>437</v>
      </c>
      <c r="C8" s="244" t="s">
        <v>429</v>
      </c>
      <c r="D8" s="190" t="s">
        <v>4</v>
      </c>
      <c r="E8" s="190" t="s">
        <v>17</v>
      </c>
      <c r="F8" s="191"/>
      <c r="G8" s="193"/>
      <c r="H8" s="191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1"/>
      <c r="U8" s="191"/>
      <c r="V8" s="191"/>
      <c r="W8" s="191"/>
      <c r="X8" s="193"/>
      <c r="Y8" s="193"/>
    </row>
    <row r="9">
      <c r="A9" s="264"/>
      <c r="B9" s="243" t="s">
        <v>437</v>
      </c>
      <c r="C9" s="244" t="s">
        <v>429</v>
      </c>
      <c r="D9" s="190" t="s">
        <v>4</v>
      </c>
      <c r="E9" s="190" t="s">
        <v>18</v>
      </c>
      <c r="F9" s="191"/>
      <c r="G9" s="193"/>
      <c r="H9" s="191"/>
      <c r="I9" s="193"/>
      <c r="J9" s="193"/>
      <c r="K9" s="193"/>
      <c r="L9" s="193"/>
      <c r="M9" s="193"/>
      <c r="N9" s="193"/>
      <c r="O9" s="193"/>
      <c r="P9" s="193"/>
      <c r="Q9" s="193"/>
      <c r="R9" s="193"/>
      <c r="S9" s="193"/>
      <c r="T9" s="191"/>
      <c r="U9" s="191"/>
      <c r="V9" s="191"/>
      <c r="W9" s="191"/>
      <c r="X9" s="193"/>
      <c r="Y9" s="193"/>
    </row>
    <row r="10">
      <c r="A10" s="264"/>
      <c r="B10" s="243" t="s">
        <v>437</v>
      </c>
      <c r="C10" s="244" t="s">
        <v>429</v>
      </c>
      <c r="D10" s="190" t="s">
        <v>4</v>
      </c>
      <c r="E10" s="190" t="s">
        <v>19</v>
      </c>
      <c r="F10" s="191"/>
      <c r="G10" s="193"/>
      <c r="H10" s="191"/>
      <c r="I10" s="193"/>
      <c r="J10" s="193"/>
      <c r="K10" s="193"/>
      <c r="L10" s="193"/>
      <c r="M10" s="193"/>
      <c r="N10" s="193"/>
      <c r="O10" s="193"/>
      <c r="P10" s="193"/>
      <c r="Q10" s="193"/>
      <c r="R10" s="193"/>
      <c r="S10" s="193"/>
      <c r="T10" s="191"/>
      <c r="U10" s="191"/>
      <c r="V10" s="191"/>
      <c r="W10" s="191"/>
      <c r="X10" s="193"/>
      <c r="Y10" s="193"/>
    </row>
    <row r="11">
      <c r="A11" s="264"/>
      <c r="B11" s="243" t="s">
        <v>437</v>
      </c>
      <c r="C11" s="244" t="s">
        <v>429</v>
      </c>
      <c r="D11" s="190" t="s">
        <v>4</v>
      </c>
      <c r="E11" s="190" t="s">
        <v>20</v>
      </c>
      <c r="F11" s="191"/>
      <c r="G11" s="193"/>
      <c r="H11" s="191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1"/>
      <c r="U11" s="191"/>
      <c r="V11" s="191"/>
      <c r="W11" s="191"/>
      <c r="X11" s="193"/>
      <c r="Y11" s="193"/>
    </row>
    <row r="12">
      <c r="A12" s="264"/>
      <c r="B12" s="243" t="s">
        <v>437</v>
      </c>
      <c r="C12" s="244" t="s">
        <v>429</v>
      </c>
      <c r="D12" s="190" t="s">
        <v>7</v>
      </c>
      <c r="E12" s="190" t="s">
        <v>21</v>
      </c>
      <c r="F12" s="191">
        <v>130.0</v>
      </c>
      <c r="G12" s="193"/>
      <c r="H12" s="191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1"/>
      <c r="U12" s="191"/>
      <c r="V12" s="191"/>
      <c r="W12" s="191"/>
      <c r="X12" s="193"/>
      <c r="Y12" s="193"/>
    </row>
    <row r="13">
      <c r="A13" s="264"/>
      <c r="B13" s="243" t="s">
        <v>437</v>
      </c>
      <c r="C13" s="244" t="s">
        <v>429</v>
      </c>
      <c r="D13" s="190" t="s">
        <v>7</v>
      </c>
      <c r="E13" s="190" t="s">
        <v>13</v>
      </c>
      <c r="F13" s="191"/>
      <c r="G13" s="193"/>
      <c r="H13" s="191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1"/>
      <c r="U13" s="191"/>
      <c r="V13" s="191"/>
      <c r="W13" s="191"/>
      <c r="X13" s="193"/>
      <c r="Y13" s="193"/>
    </row>
    <row r="14">
      <c r="A14" s="264"/>
      <c r="B14" s="243" t="s">
        <v>437</v>
      </c>
      <c r="C14" s="244" t="s">
        <v>429</v>
      </c>
      <c r="D14" s="190" t="s">
        <v>7</v>
      </c>
      <c r="E14" s="190" t="s">
        <v>14</v>
      </c>
      <c r="F14" s="191"/>
      <c r="G14" s="193"/>
      <c r="H14" s="191"/>
      <c r="I14" s="193"/>
      <c r="J14" s="193"/>
      <c r="K14" s="193"/>
      <c r="L14" s="193"/>
      <c r="M14" s="193"/>
      <c r="N14" s="193"/>
      <c r="O14" s="193"/>
      <c r="P14" s="193"/>
      <c r="Q14" s="193"/>
      <c r="R14" s="193"/>
      <c r="S14" s="193"/>
      <c r="T14" s="191"/>
      <c r="U14" s="191"/>
      <c r="V14" s="191"/>
      <c r="W14" s="191"/>
      <c r="X14" s="193"/>
      <c r="Y14" s="193"/>
    </row>
    <row r="15">
      <c r="A15" s="264"/>
      <c r="B15" s="243" t="s">
        <v>437</v>
      </c>
      <c r="C15" s="244" t="s">
        <v>429</v>
      </c>
      <c r="D15" s="190" t="s">
        <v>7</v>
      </c>
      <c r="E15" s="190" t="s">
        <v>15</v>
      </c>
      <c r="F15" s="191"/>
      <c r="G15" s="193"/>
      <c r="H15" s="191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1"/>
      <c r="U15" s="191"/>
      <c r="V15" s="191"/>
      <c r="W15" s="191"/>
      <c r="X15" s="193"/>
      <c r="Y15" s="193"/>
    </row>
    <row r="16">
      <c r="A16" s="264"/>
      <c r="B16" s="243" t="s">
        <v>437</v>
      </c>
      <c r="C16" s="244" t="s">
        <v>429</v>
      </c>
      <c r="D16" s="190" t="s">
        <v>7</v>
      </c>
      <c r="E16" s="190" t="s">
        <v>16</v>
      </c>
      <c r="F16" s="191"/>
      <c r="G16" s="193"/>
      <c r="H16" s="191"/>
      <c r="I16" s="193"/>
      <c r="J16" s="193"/>
      <c r="K16" s="193"/>
      <c r="L16" s="193"/>
      <c r="M16" s="193"/>
      <c r="N16" s="193"/>
      <c r="O16" s="193"/>
      <c r="P16" s="193"/>
      <c r="Q16" s="193"/>
      <c r="R16" s="193"/>
      <c r="S16" s="193"/>
      <c r="T16" s="191"/>
      <c r="U16" s="191"/>
      <c r="V16" s="191"/>
      <c r="W16" s="191"/>
      <c r="X16" s="193"/>
      <c r="Y16" s="193"/>
    </row>
    <row r="17">
      <c r="A17" s="264"/>
      <c r="B17" s="243" t="s">
        <v>437</v>
      </c>
      <c r="C17" s="244" t="s">
        <v>429</v>
      </c>
      <c r="D17" s="190" t="s">
        <v>7</v>
      </c>
      <c r="E17" s="190" t="s">
        <v>17</v>
      </c>
      <c r="F17" s="191"/>
      <c r="G17" s="193"/>
      <c r="H17" s="191"/>
      <c r="I17" s="193"/>
      <c r="J17" s="193"/>
      <c r="K17" s="193"/>
      <c r="L17" s="193"/>
      <c r="M17" s="193"/>
      <c r="N17" s="193"/>
      <c r="O17" s="193"/>
      <c r="P17" s="193"/>
      <c r="Q17" s="193"/>
      <c r="R17" s="193"/>
      <c r="S17" s="193"/>
      <c r="T17" s="191"/>
      <c r="U17" s="191"/>
      <c r="V17" s="191"/>
      <c r="W17" s="191"/>
      <c r="X17" s="193"/>
      <c r="Y17" s="193"/>
    </row>
    <row r="18">
      <c r="A18" s="264"/>
      <c r="B18" s="243" t="s">
        <v>437</v>
      </c>
      <c r="C18" s="244" t="s">
        <v>429</v>
      </c>
      <c r="D18" s="190" t="s">
        <v>7</v>
      </c>
      <c r="E18" s="190" t="s">
        <v>18</v>
      </c>
      <c r="F18" s="191"/>
      <c r="G18" s="193"/>
      <c r="H18" s="191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1"/>
      <c r="U18" s="191"/>
      <c r="V18" s="191"/>
      <c r="W18" s="191"/>
      <c r="X18" s="193"/>
      <c r="Y18" s="193"/>
    </row>
    <row r="19">
      <c r="A19" s="264"/>
      <c r="B19" s="243" t="s">
        <v>437</v>
      </c>
      <c r="C19" s="244" t="s">
        <v>429</v>
      </c>
      <c r="D19" s="190" t="s">
        <v>7</v>
      </c>
      <c r="E19" s="190" t="s">
        <v>19</v>
      </c>
      <c r="F19" s="191"/>
      <c r="G19" s="193"/>
      <c r="H19" s="191"/>
      <c r="I19" s="193"/>
      <c r="J19" s="193"/>
      <c r="K19" s="193"/>
      <c r="L19" s="193"/>
      <c r="M19" s="193"/>
      <c r="N19" s="193"/>
      <c r="O19" s="193"/>
      <c r="P19" s="193"/>
      <c r="Q19" s="193"/>
      <c r="R19" s="193"/>
      <c r="S19" s="193"/>
      <c r="T19" s="191"/>
      <c r="U19" s="191"/>
      <c r="V19" s="191"/>
      <c r="W19" s="191"/>
      <c r="X19" s="193"/>
      <c r="Y19" s="193"/>
    </row>
    <row r="20">
      <c r="A20" s="264"/>
      <c r="B20" s="243" t="s">
        <v>437</v>
      </c>
      <c r="C20" s="244" t="s">
        <v>429</v>
      </c>
      <c r="D20" s="190" t="s">
        <v>7</v>
      </c>
      <c r="E20" s="190" t="s">
        <v>20</v>
      </c>
      <c r="F20" s="191"/>
      <c r="G20" s="193"/>
      <c r="H20" s="191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1"/>
      <c r="U20" s="191"/>
      <c r="V20" s="191"/>
      <c r="W20" s="191"/>
      <c r="X20" s="193"/>
      <c r="Y20" s="193"/>
    </row>
    <row r="21">
      <c r="A21" s="264">
        <v>228.0</v>
      </c>
      <c r="B21" s="243" t="s">
        <v>438</v>
      </c>
      <c r="C21" s="244" t="s">
        <v>439</v>
      </c>
      <c r="D21" s="243" t="s">
        <v>4</v>
      </c>
      <c r="E21" s="190" t="s">
        <v>21</v>
      </c>
      <c r="F21" s="192">
        <v>1087.0</v>
      </c>
      <c r="G21" s="193"/>
      <c r="H21" s="191">
        <v>1087.0</v>
      </c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1">
        <v>2750.0</v>
      </c>
      <c r="U21" s="191">
        <v>8750.0</v>
      </c>
      <c r="V21" s="191">
        <v>1250.0</v>
      </c>
      <c r="W21" s="191">
        <v>0.0</v>
      </c>
      <c r="X21" s="193"/>
      <c r="Y21" s="193"/>
    </row>
    <row r="22">
      <c r="A22" s="264"/>
      <c r="B22" s="243" t="s">
        <v>438</v>
      </c>
      <c r="C22" s="244" t="s">
        <v>439</v>
      </c>
      <c r="D22" s="190" t="s">
        <v>4</v>
      </c>
      <c r="E22" s="190" t="s">
        <v>13</v>
      </c>
      <c r="F22" s="191"/>
      <c r="G22" s="193"/>
      <c r="H22" s="191"/>
      <c r="I22" s="193"/>
      <c r="J22" s="193"/>
      <c r="K22" s="193"/>
      <c r="L22" s="193"/>
      <c r="M22" s="193"/>
      <c r="N22" s="193"/>
      <c r="O22" s="193"/>
      <c r="P22" s="193"/>
      <c r="Q22" s="191"/>
      <c r="R22" s="193"/>
      <c r="S22" s="193"/>
      <c r="T22" s="191"/>
      <c r="U22" s="191"/>
      <c r="V22" s="191"/>
      <c r="W22" s="193"/>
      <c r="X22" s="193"/>
      <c r="Y22" s="193"/>
    </row>
    <row r="23">
      <c r="A23" s="264"/>
      <c r="B23" s="243" t="s">
        <v>438</v>
      </c>
      <c r="C23" s="244" t="s">
        <v>439</v>
      </c>
      <c r="D23" s="190" t="s">
        <v>4</v>
      </c>
      <c r="E23" s="190" t="s">
        <v>14</v>
      </c>
      <c r="F23" s="191"/>
      <c r="G23" s="193"/>
      <c r="H23" s="191"/>
      <c r="I23" s="193"/>
      <c r="J23" s="193"/>
      <c r="K23" s="193"/>
      <c r="L23" s="193"/>
      <c r="M23" s="193"/>
      <c r="N23" s="193"/>
      <c r="O23" s="193"/>
      <c r="P23" s="193"/>
      <c r="Q23" s="191"/>
      <c r="R23" s="193"/>
      <c r="S23" s="193"/>
      <c r="T23" s="191"/>
      <c r="U23" s="191"/>
      <c r="V23" s="191"/>
      <c r="W23" s="193"/>
      <c r="X23" s="193"/>
      <c r="Y23" s="193"/>
    </row>
    <row r="24">
      <c r="A24" s="264"/>
      <c r="B24" s="243" t="s">
        <v>438</v>
      </c>
      <c r="C24" s="244" t="s">
        <v>439</v>
      </c>
      <c r="D24" s="190" t="s">
        <v>4</v>
      </c>
      <c r="E24" s="190" t="s">
        <v>15</v>
      </c>
      <c r="F24" s="191"/>
      <c r="G24" s="193"/>
      <c r="H24" s="191"/>
      <c r="I24" s="193"/>
      <c r="J24" s="193"/>
      <c r="K24" s="193"/>
      <c r="L24" s="193"/>
      <c r="M24" s="193"/>
      <c r="N24" s="193"/>
      <c r="O24" s="193"/>
      <c r="P24" s="193"/>
      <c r="Q24" s="191"/>
      <c r="R24" s="193"/>
      <c r="S24" s="193"/>
      <c r="T24" s="191"/>
      <c r="U24" s="191"/>
      <c r="V24" s="191"/>
      <c r="W24" s="193"/>
      <c r="X24" s="193"/>
      <c r="Y24" s="193"/>
    </row>
    <row r="25">
      <c r="A25" s="264"/>
      <c r="B25" s="243" t="s">
        <v>438</v>
      </c>
      <c r="C25" s="244" t="s">
        <v>439</v>
      </c>
      <c r="D25" s="190" t="s">
        <v>4</v>
      </c>
      <c r="E25" s="190" t="s">
        <v>16</v>
      </c>
      <c r="F25" s="191"/>
      <c r="G25" s="193"/>
      <c r="H25" s="191"/>
      <c r="I25" s="193"/>
      <c r="J25" s="193"/>
      <c r="K25" s="193"/>
      <c r="L25" s="193"/>
      <c r="M25" s="193"/>
      <c r="N25" s="193"/>
      <c r="O25" s="193"/>
      <c r="P25" s="193"/>
      <c r="Q25" s="191"/>
      <c r="R25" s="193"/>
      <c r="S25" s="193"/>
      <c r="T25" s="191"/>
      <c r="U25" s="191"/>
      <c r="V25" s="191"/>
      <c r="W25" s="193"/>
      <c r="X25" s="193"/>
      <c r="Y25" s="193"/>
    </row>
    <row r="26">
      <c r="A26" s="264"/>
      <c r="B26" s="243" t="s">
        <v>438</v>
      </c>
      <c r="C26" s="244" t="s">
        <v>439</v>
      </c>
      <c r="D26" s="190" t="s">
        <v>4</v>
      </c>
      <c r="E26" s="190" t="s">
        <v>17</v>
      </c>
      <c r="F26" s="191"/>
      <c r="G26" s="193"/>
      <c r="H26" s="191"/>
      <c r="I26" s="193"/>
      <c r="J26" s="193"/>
      <c r="K26" s="193"/>
      <c r="L26" s="193"/>
      <c r="M26" s="193"/>
      <c r="N26" s="193"/>
      <c r="O26" s="193"/>
      <c r="P26" s="193"/>
      <c r="Q26" s="191"/>
      <c r="R26" s="193"/>
      <c r="S26" s="193"/>
      <c r="T26" s="191"/>
      <c r="U26" s="191"/>
      <c r="V26" s="191"/>
      <c r="W26" s="193"/>
      <c r="X26" s="193"/>
      <c r="Y26" s="193"/>
    </row>
    <row r="27">
      <c r="A27" s="264"/>
      <c r="B27" s="243" t="s">
        <v>438</v>
      </c>
      <c r="C27" s="244" t="s">
        <v>439</v>
      </c>
      <c r="D27" s="190" t="s">
        <v>4</v>
      </c>
      <c r="E27" s="190" t="s">
        <v>18</v>
      </c>
      <c r="F27" s="191"/>
      <c r="G27" s="193"/>
      <c r="H27" s="191"/>
      <c r="I27" s="193"/>
      <c r="J27" s="193"/>
      <c r="K27" s="193"/>
      <c r="L27" s="193"/>
      <c r="M27" s="193"/>
      <c r="N27" s="193"/>
      <c r="O27" s="193"/>
      <c r="P27" s="193"/>
      <c r="Q27" s="191"/>
      <c r="R27" s="193"/>
      <c r="S27" s="193"/>
      <c r="T27" s="191"/>
      <c r="U27" s="191"/>
      <c r="V27" s="191"/>
      <c r="W27" s="193"/>
      <c r="X27" s="193"/>
      <c r="Y27" s="193"/>
    </row>
    <row r="28">
      <c r="A28" s="264"/>
      <c r="B28" s="243" t="s">
        <v>438</v>
      </c>
      <c r="C28" s="244" t="s">
        <v>439</v>
      </c>
      <c r="D28" s="190" t="s">
        <v>4</v>
      </c>
      <c r="E28" s="190" t="s">
        <v>19</v>
      </c>
      <c r="F28" s="191"/>
      <c r="G28" s="193"/>
      <c r="H28" s="191"/>
      <c r="I28" s="193"/>
      <c r="J28" s="193"/>
      <c r="K28" s="193"/>
      <c r="L28" s="193"/>
      <c r="M28" s="193"/>
      <c r="N28" s="193"/>
      <c r="O28" s="193"/>
      <c r="P28" s="193"/>
      <c r="Q28" s="191"/>
      <c r="R28" s="193"/>
      <c r="S28" s="193"/>
      <c r="T28" s="191"/>
      <c r="U28" s="191"/>
      <c r="V28" s="191"/>
      <c r="W28" s="193"/>
      <c r="X28" s="193"/>
      <c r="Y28" s="193"/>
    </row>
    <row r="29">
      <c r="A29" s="264"/>
      <c r="B29" s="243" t="s">
        <v>438</v>
      </c>
      <c r="C29" s="244" t="s">
        <v>439</v>
      </c>
      <c r="D29" s="190" t="s">
        <v>4</v>
      </c>
      <c r="E29" s="190" t="s">
        <v>20</v>
      </c>
      <c r="F29" s="191"/>
      <c r="G29" s="193"/>
      <c r="H29" s="191"/>
      <c r="I29" s="193"/>
      <c r="J29" s="193"/>
      <c r="K29" s="193"/>
      <c r="L29" s="193"/>
      <c r="M29" s="193"/>
      <c r="N29" s="193"/>
      <c r="O29" s="193"/>
      <c r="P29" s="193"/>
      <c r="Q29" s="191"/>
      <c r="R29" s="193"/>
      <c r="S29" s="193"/>
      <c r="T29" s="191"/>
      <c r="U29" s="191"/>
      <c r="V29" s="191"/>
      <c r="W29" s="193"/>
      <c r="X29" s="193"/>
      <c r="Y29" s="193"/>
    </row>
    <row r="30">
      <c r="A30" s="264"/>
      <c r="B30" s="243" t="s">
        <v>438</v>
      </c>
      <c r="C30" s="244" t="s">
        <v>439</v>
      </c>
      <c r="D30" s="190" t="s">
        <v>7</v>
      </c>
      <c r="E30" s="190" t="s">
        <v>21</v>
      </c>
      <c r="F30" s="191"/>
      <c r="G30" s="193"/>
      <c r="H30" s="191"/>
      <c r="I30" s="193"/>
      <c r="J30" s="193"/>
      <c r="K30" s="193"/>
      <c r="L30" s="193"/>
      <c r="M30" s="193"/>
      <c r="N30" s="193"/>
      <c r="O30" s="193"/>
      <c r="P30" s="193"/>
      <c r="Q30" s="191"/>
      <c r="R30" s="193"/>
      <c r="S30" s="193"/>
      <c r="T30" s="191"/>
      <c r="U30" s="191"/>
      <c r="V30" s="191"/>
      <c r="W30" s="193"/>
      <c r="X30" s="193"/>
      <c r="Y30" s="193"/>
    </row>
    <row r="31">
      <c r="A31" s="264"/>
      <c r="B31" s="243" t="s">
        <v>438</v>
      </c>
      <c r="C31" s="244" t="s">
        <v>439</v>
      </c>
      <c r="D31" s="190" t="s">
        <v>7</v>
      </c>
      <c r="E31" s="190" t="s">
        <v>13</v>
      </c>
      <c r="F31" s="191"/>
      <c r="G31" s="193"/>
      <c r="H31" s="191"/>
      <c r="I31" s="193"/>
      <c r="J31" s="193"/>
      <c r="K31" s="193"/>
      <c r="L31" s="193"/>
      <c r="M31" s="193"/>
      <c r="N31" s="193"/>
      <c r="O31" s="193"/>
      <c r="P31" s="193"/>
      <c r="Q31" s="191"/>
      <c r="R31" s="193"/>
      <c r="S31" s="193"/>
      <c r="T31" s="191"/>
      <c r="U31" s="191"/>
      <c r="V31" s="191"/>
      <c r="W31" s="193"/>
      <c r="X31" s="193"/>
      <c r="Y31" s="193"/>
    </row>
    <row r="32">
      <c r="A32" s="264"/>
      <c r="B32" s="243" t="s">
        <v>438</v>
      </c>
      <c r="C32" s="244" t="s">
        <v>439</v>
      </c>
      <c r="D32" s="190" t="s">
        <v>7</v>
      </c>
      <c r="E32" s="190" t="s">
        <v>14</v>
      </c>
      <c r="F32" s="191"/>
      <c r="G32" s="193"/>
      <c r="H32" s="191"/>
      <c r="I32" s="193"/>
      <c r="J32" s="193"/>
      <c r="K32" s="193"/>
      <c r="L32" s="193"/>
      <c r="M32" s="193"/>
      <c r="N32" s="193"/>
      <c r="O32" s="193"/>
      <c r="P32" s="193"/>
      <c r="Q32" s="191"/>
      <c r="R32" s="193"/>
      <c r="S32" s="193"/>
      <c r="T32" s="191"/>
      <c r="U32" s="191"/>
      <c r="V32" s="191"/>
      <c r="W32" s="193"/>
      <c r="X32" s="193"/>
      <c r="Y32" s="193"/>
    </row>
    <row r="33">
      <c r="A33" s="264"/>
      <c r="B33" s="243" t="s">
        <v>438</v>
      </c>
      <c r="C33" s="244" t="s">
        <v>439</v>
      </c>
      <c r="D33" s="190" t="s">
        <v>7</v>
      </c>
      <c r="E33" s="190" t="s">
        <v>15</v>
      </c>
      <c r="F33" s="191">
        <v>2750.0</v>
      </c>
      <c r="G33" s="193"/>
      <c r="H33" s="191"/>
      <c r="I33" s="193"/>
      <c r="J33" s="193"/>
      <c r="K33" s="193"/>
      <c r="L33" s="193"/>
      <c r="M33" s="193"/>
      <c r="N33" s="193"/>
      <c r="O33" s="193"/>
      <c r="P33" s="193"/>
      <c r="Q33" s="191"/>
      <c r="R33" s="193"/>
      <c r="S33" s="193"/>
      <c r="T33" s="191"/>
      <c r="U33" s="191"/>
      <c r="V33" s="191"/>
      <c r="W33" s="193"/>
      <c r="X33" s="193"/>
      <c r="Y33" s="193"/>
    </row>
    <row r="34">
      <c r="A34" s="264"/>
      <c r="B34" s="243" t="s">
        <v>438</v>
      </c>
      <c r="C34" s="244" t="s">
        <v>439</v>
      </c>
      <c r="D34" s="190" t="s">
        <v>7</v>
      </c>
      <c r="E34" s="190" t="s">
        <v>16</v>
      </c>
      <c r="F34" s="191">
        <v>8750.0</v>
      </c>
      <c r="G34" s="193"/>
      <c r="H34" s="191"/>
      <c r="I34" s="193"/>
      <c r="J34" s="193"/>
      <c r="K34" s="193"/>
      <c r="L34" s="193"/>
      <c r="M34" s="193"/>
      <c r="N34" s="193"/>
      <c r="O34" s="193"/>
      <c r="P34" s="193"/>
      <c r="Q34" s="191"/>
      <c r="R34" s="193"/>
      <c r="S34" s="193"/>
      <c r="T34" s="191"/>
      <c r="U34" s="191"/>
      <c r="V34" s="191"/>
      <c r="W34" s="193"/>
      <c r="X34" s="193"/>
      <c r="Y34" s="193"/>
    </row>
    <row r="35">
      <c r="A35" s="264"/>
      <c r="B35" s="243" t="s">
        <v>438</v>
      </c>
      <c r="C35" s="244" t="s">
        <v>439</v>
      </c>
      <c r="D35" s="190" t="s">
        <v>7</v>
      </c>
      <c r="E35" s="190" t="s">
        <v>17</v>
      </c>
      <c r="F35" s="191">
        <v>1250.0</v>
      </c>
      <c r="G35" s="193"/>
      <c r="H35" s="191"/>
      <c r="I35" s="193"/>
      <c r="J35" s="193"/>
      <c r="K35" s="193"/>
      <c r="L35" s="193"/>
      <c r="M35" s="193"/>
      <c r="N35" s="193"/>
      <c r="O35" s="193"/>
      <c r="P35" s="193"/>
      <c r="Q35" s="191"/>
      <c r="R35" s="193"/>
      <c r="S35" s="193"/>
      <c r="T35" s="191"/>
      <c r="U35" s="191"/>
      <c r="V35" s="191"/>
      <c r="W35" s="193"/>
      <c r="X35" s="193"/>
      <c r="Y35" s="193"/>
    </row>
    <row r="36">
      <c r="A36" s="264"/>
      <c r="B36" s="243" t="s">
        <v>438</v>
      </c>
      <c r="C36" s="244" t="s">
        <v>439</v>
      </c>
      <c r="D36" s="190" t="s">
        <v>7</v>
      </c>
      <c r="E36" s="190" t="s">
        <v>18</v>
      </c>
      <c r="F36" s="191">
        <v>0.0</v>
      </c>
      <c r="G36" s="193"/>
      <c r="H36" s="191"/>
      <c r="I36" s="193"/>
      <c r="J36" s="193"/>
      <c r="K36" s="193"/>
      <c r="L36" s="193"/>
      <c r="M36" s="193"/>
      <c r="N36" s="193"/>
      <c r="O36" s="193"/>
      <c r="P36" s="193"/>
      <c r="Q36" s="191"/>
      <c r="R36" s="193"/>
      <c r="S36" s="193"/>
      <c r="T36" s="191"/>
      <c r="U36" s="191"/>
      <c r="V36" s="191"/>
      <c r="W36" s="193"/>
      <c r="X36" s="193"/>
      <c r="Y36" s="193"/>
    </row>
    <row r="37">
      <c r="A37" s="264"/>
      <c r="B37" s="243" t="s">
        <v>438</v>
      </c>
      <c r="C37" s="244" t="s">
        <v>439</v>
      </c>
      <c r="D37" s="190" t="s">
        <v>7</v>
      </c>
      <c r="E37" s="190" t="s">
        <v>19</v>
      </c>
      <c r="F37" s="191"/>
      <c r="G37" s="193"/>
      <c r="H37" s="191"/>
      <c r="I37" s="193"/>
      <c r="J37" s="193"/>
      <c r="K37" s="193"/>
      <c r="L37" s="193"/>
      <c r="M37" s="193"/>
      <c r="N37" s="193"/>
      <c r="O37" s="193"/>
      <c r="P37" s="193"/>
      <c r="Q37" s="191"/>
      <c r="R37" s="193"/>
      <c r="S37" s="193"/>
      <c r="T37" s="191"/>
      <c r="U37" s="191"/>
      <c r="V37" s="191"/>
      <c r="W37" s="193"/>
      <c r="X37" s="193"/>
      <c r="Y37" s="193"/>
    </row>
    <row r="38">
      <c r="A38" s="264"/>
      <c r="B38" s="243" t="s">
        <v>438</v>
      </c>
      <c r="C38" s="244" t="s">
        <v>439</v>
      </c>
      <c r="D38" s="190" t="s">
        <v>7</v>
      </c>
      <c r="E38" s="190" t="s">
        <v>20</v>
      </c>
      <c r="F38" s="191"/>
      <c r="G38" s="193"/>
      <c r="H38" s="191"/>
      <c r="I38" s="193"/>
      <c r="J38" s="193"/>
      <c r="K38" s="193"/>
      <c r="L38" s="193"/>
      <c r="M38" s="193"/>
      <c r="N38" s="193"/>
      <c r="O38" s="193"/>
      <c r="P38" s="193"/>
      <c r="Q38" s="191"/>
      <c r="R38" s="193"/>
      <c r="S38" s="193"/>
      <c r="T38" s="191"/>
      <c r="U38" s="191"/>
      <c r="V38" s="191"/>
      <c r="W38" s="193"/>
      <c r="X38" s="193"/>
      <c r="Y38" s="193"/>
    </row>
    <row r="39">
      <c r="A39" s="264">
        <v>229.0</v>
      </c>
      <c r="B39" s="243" t="s">
        <v>440</v>
      </c>
      <c r="C39" s="244" t="s">
        <v>439</v>
      </c>
      <c r="D39" s="243" t="s">
        <v>4</v>
      </c>
      <c r="E39" s="190" t="s">
        <v>21</v>
      </c>
      <c r="F39" s="192">
        <v>160.0</v>
      </c>
      <c r="G39" s="193"/>
      <c r="H39" s="191">
        <v>160.0</v>
      </c>
      <c r="I39" s="193"/>
      <c r="J39" s="193"/>
      <c r="K39" s="193"/>
      <c r="L39" s="193"/>
      <c r="M39" s="193"/>
      <c r="N39" s="193"/>
      <c r="O39" s="193"/>
      <c r="P39" s="193"/>
      <c r="Q39" s="191">
        <v>0.0</v>
      </c>
      <c r="R39" s="193"/>
      <c r="S39" s="193"/>
      <c r="T39" s="191">
        <v>70.0</v>
      </c>
      <c r="U39" s="191">
        <v>0.0</v>
      </c>
      <c r="V39" s="191">
        <v>100.0</v>
      </c>
      <c r="W39" s="193"/>
      <c r="X39" s="193"/>
      <c r="Y39" s="193"/>
    </row>
    <row r="40">
      <c r="A40" s="264"/>
      <c r="B40" s="243" t="s">
        <v>440</v>
      </c>
      <c r="C40" s="244" t="s">
        <v>439</v>
      </c>
      <c r="D40" s="190" t="s">
        <v>4</v>
      </c>
      <c r="E40" s="190" t="s">
        <v>13</v>
      </c>
      <c r="F40" s="191"/>
      <c r="G40" s="193"/>
      <c r="H40" s="191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1"/>
      <c r="U40" s="191"/>
      <c r="V40" s="191"/>
      <c r="W40" s="191"/>
      <c r="X40" s="193"/>
      <c r="Y40" s="193"/>
    </row>
    <row r="41">
      <c r="A41" s="264"/>
      <c r="B41" s="243" t="s">
        <v>440</v>
      </c>
      <c r="C41" s="244" t="s">
        <v>439</v>
      </c>
      <c r="D41" s="190" t="s">
        <v>4</v>
      </c>
      <c r="E41" s="190" t="s">
        <v>14</v>
      </c>
      <c r="F41" s="191"/>
      <c r="G41" s="193"/>
      <c r="H41" s="191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1"/>
      <c r="U41" s="191"/>
      <c r="V41" s="191"/>
      <c r="W41" s="191"/>
      <c r="X41" s="193"/>
      <c r="Y41" s="193"/>
    </row>
    <row r="42">
      <c r="A42" s="264"/>
      <c r="B42" s="243" t="s">
        <v>440</v>
      </c>
      <c r="C42" s="244" t="s">
        <v>439</v>
      </c>
      <c r="D42" s="190" t="s">
        <v>4</v>
      </c>
      <c r="E42" s="190" t="s">
        <v>15</v>
      </c>
      <c r="F42" s="191"/>
      <c r="G42" s="193"/>
      <c r="H42" s="191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1"/>
      <c r="U42" s="191"/>
      <c r="V42" s="191"/>
      <c r="W42" s="191"/>
      <c r="X42" s="193"/>
      <c r="Y42" s="193"/>
    </row>
    <row r="43">
      <c r="A43" s="264"/>
      <c r="B43" s="243" t="s">
        <v>440</v>
      </c>
      <c r="C43" s="244" t="s">
        <v>439</v>
      </c>
      <c r="D43" s="190" t="s">
        <v>4</v>
      </c>
      <c r="E43" s="190" t="s">
        <v>16</v>
      </c>
      <c r="F43" s="191"/>
      <c r="G43" s="193"/>
      <c r="H43" s="191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1"/>
      <c r="U43" s="191"/>
      <c r="V43" s="191"/>
      <c r="W43" s="191"/>
      <c r="X43" s="193"/>
      <c r="Y43" s="193"/>
    </row>
    <row r="44">
      <c r="A44" s="264"/>
      <c r="B44" s="243" t="s">
        <v>440</v>
      </c>
      <c r="C44" s="244" t="s">
        <v>439</v>
      </c>
      <c r="D44" s="190" t="s">
        <v>4</v>
      </c>
      <c r="E44" s="190" t="s">
        <v>17</v>
      </c>
      <c r="F44" s="191"/>
      <c r="G44" s="193"/>
      <c r="H44" s="191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1"/>
      <c r="U44" s="191"/>
      <c r="V44" s="191"/>
      <c r="W44" s="191"/>
      <c r="X44" s="193"/>
      <c r="Y44" s="193"/>
    </row>
    <row r="45">
      <c r="A45" s="264"/>
      <c r="B45" s="243" t="s">
        <v>440</v>
      </c>
      <c r="C45" s="244" t="s">
        <v>439</v>
      </c>
      <c r="D45" s="190" t="s">
        <v>4</v>
      </c>
      <c r="E45" s="190" t="s">
        <v>18</v>
      </c>
      <c r="F45" s="191"/>
      <c r="G45" s="193"/>
      <c r="H45" s="191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1"/>
      <c r="U45" s="191"/>
      <c r="V45" s="191"/>
      <c r="W45" s="191"/>
      <c r="X45" s="193"/>
      <c r="Y45" s="193"/>
    </row>
    <row r="46">
      <c r="A46" s="264"/>
      <c r="B46" s="243" t="s">
        <v>440</v>
      </c>
      <c r="C46" s="244" t="s">
        <v>439</v>
      </c>
      <c r="D46" s="190" t="s">
        <v>4</v>
      </c>
      <c r="E46" s="190" t="s">
        <v>19</v>
      </c>
      <c r="F46" s="191"/>
      <c r="G46" s="193"/>
      <c r="H46" s="191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1"/>
      <c r="U46" s="191"/>
      <c r="V46" s="191"/>
      <c r="W46" s="191"/>
      <c r="X46" s="193"/>
      <c r="Y46" s="193"/>
    </row>
    <row r="47">
      <c r="A47" s="264"/>
      <c r="B47" s="243" t="s">
        <v>440</v>
      </c>
      <c r="C47" s="244" t="s">
        <v>439</v>
      </c>
      <c r="D47" s="190" t="s">
        <v>4</v>
      </c>
      <c r="E47" s="190" t="s">
        <v>20</v>
      </c>
      <c r="F47" s="191"/>
      <c r="G47" s="193"/>
      <c r="H47" s="191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1"/>
      <c r="U47" s="191"/>
      <c r="V47" s="191"/>
      <c r="W47" s="191"/>
      <c r="X47" s="193"/>
      <c r="Y47" s="193"/>
    </row>
    <row r="48">
      <c r="A48" s="264"/>
      <c r="B48" s="243" t="s">
        <v>440</v>
      </c>
      <c r="C48" s="244" t="s">
        <v>439</v>
      </c>
      <c r="D48" s="190" t="s">
        <v>7</v>
      </c>
      <c r="E48" s="190" t="s">
        <v>21</v>
      </c>
      <c r="F48" s="191">
        <v>0.0</v>
      </c>
      <c r="G48" s="193"/>
      <c r="H48" s="191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1"/>
      <c r="U48" s="191"/>
      <c r="V48" s="191"/>
      <c r="W48" s="191"/>
      <c r="X48" s="193"/>
      <c r="Y48" s="193"/>
    </row>
    <row r="49">
      <c r="A49" s="264"/>
      <c r="B49" s="243" t="s">
        <v>440</v>
      </c>
      <c r="C49" s="244" t="s">
        <v>439</v>
      </c>
      <c r="D49" s="190" t="s">
        <v>7</v>
      </c>
      <c r="E49" s="190" t="s">
        <v>13</v>
      </c>
      <c r="F49" s="191"/>
      <c r="G49" s="193"/>
      <c r="H49" s="191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1"/>
      <c r="U49" s="191"/>
      <c r="V49" s="191"/>
      <c r="W49" s="191"/>
      <c r="X49" s="193"/>
      <c r="Y49" s="193"/>
    </row>
    <row r="50">
      <c r="A50" s="264"/>
      <c r="B50" s="243" t="s">
        <v>440</v>
      </c>
      <c r="C50" s="244" t="s">
        <v>439</v>
      </c>
      <c r="D50" s="190" t="s">
        <v>7</v>
      </c>
      <c r="E50" s="190" t="s">
        <v>14</v>
      </c>
      <c r="F50" s="191"/>
      <c r="G50" s="193"/>
      <c r="H50" s="191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1"/>
      <c r="U50" s="191"/>
      <c r="V50" s="191"/>
      <c r="W50" s="191"/>
      <c r="X50" s="193"/>
      <c r="Y50" s="193"/>
    </row>
    <row r="51">
      <c r="A51" s="264"/>
      <c r="B51" s="243" t="s">
        <v>440</v>
      </c>
      <c r="C51" s="244" t="s">
        <v>439</v>
      </c>
      <c r="D51" s="190" t="s">
        <v>7</v>
      </c>
      <c r="E51" s="190" t="s">
        <v>15</v>
      </c>
      <c r="F51" s="191">
        <v>70.0</v>
      </c>
      <c r="G51" s="193"/>
      <c r="H51" s="191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1"/>
      <c r="U51" s="191"/>
      <c r="V51" s="191"/>
      <c r="W51" s="191"/>
      <c r="X51" s="193"/>
      <c r="Y51" s="193"/>
    </row>
    <row r="52">
      <c r="A52" s="264"/>
      <c r="B52" s="243" t="s">
        <v>440</v>
      </c>
      <c r="C52" s="244" t="s">
        <v>439</v>
      </c>
      <c r="D52" s="190" t="s">
        <v>7</v>
      </c>
      <c r="E52" s="190" t="s">
        <v>16</v>
      </c>
      <c r="F52" s="191">
        <v>0.0</v>
      </c>
      <c r="G52" s="193"/>
      <c r="H52" s="191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1"/>
      <c r="U52" s="191"/>
      <c r="V52" s="191"/>
      <c r="W52" s="191"/>
      <c r="X52" s="193"/>
      <c r="Y52" s="193"/>
    </row>
    <row r="53">
      <c r="A53" s="264"/>
      <c r="B53" s="243" t="s">
        <v>440</v>
      </c>
      <c r="C53" s="244" t="s">
        <v>439</v>
      </c>
      <c r="D53" s="190" t="s">
        <v>7</v>
      </c>
      <c r="E53" s="190" t="s">
        <v>17</v>
      </c>
      <c r="F53" s="191">
        <v>100.0</v>
      </c>
      <c r="G53" s="193"/>
      <c r="H53" s="191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1"/>
      <c r="U53" s="191"/>
      <c r="V53" s="191"/>
      <c r="W53" s="191"/>
      <c r="X53" s="193"/>
      <c r="Y53" s="193"/>
    </row>
    <row r="54">
      <c r="A54" s="264"/>
      <c r="B54" s="243" t="s">
        <v>440</v>
      </c>
      <c r="C54" s="244" t="s">
        <v>439</v>
      </c>
      <c r="D54" s="190" t="s">
        <v>7</v>
      </c>
      <c r="E54" s="190" t="s">
        <v>18</v>
      </c>
      <c r="F54" s="191"/>
      <c r="G54" s="193"/>
      <c r="H54" s="191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1"/>
      <c r="U54" s="191"/>
      <c r="V54" s="191"/>
      <c r="W54" s="191"/>
      <c r="X54" s="193"/>
      <c r="Y54" s="193"/>
    </row>
    <row r="55">
      <c r="A55" s="264"/>
      <c r="B55" s="243" t="s">
        <v>440</v>
      </c>
      <c r="C55" s="244" t="s">
        <v>439</v>
      </c>
      <c r="D55" s="190" t="s">
        <v>7</v>
      </c>
      <c r="E55" s="190" t="s">
        <v>19</v>
      </c>
      <c r="F55" s="191"/>
      <c r="G55" s="193"/>
      <c r="H55" s="191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1"/>
      <c r="U55" s="191"/>
      <c r="V55" s="191"/>
      <c r="W55" s="191"/>
      <c r="X55" s="193"/>
      <c r="Y55" s="193"/>
    </row>
    <row r="56">
      <c r="A56" s="264"/>
      <c r="B56" s="243" t="s">
        <v>440</v>
      </c>
      <c r="C56" s="244" t="s">
        <v>439</v>
      </c>
      <c r="D56" s="190" t="s">
        <v>7</v>
      </c>
      <c r="E56" s="190" t="s">
        <v>20</v>
      </c>
      <c r="F56" s="191"/>
      <c r="G56" s="193"/>
      <c r="H56" s="191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1"/>
      <c r="U56" s="191"/>
      <c r="V56" s="191"/>
      <c r="W56" s="191"/>
      <c r="X56" s="193"/>
      <c r="Y56" s="193"/>
    </row>
    <row r="57">
      <c r="A57" s="264">
        <v>230.0</v>
      </c>
      <c r="B57" s="243" t="s">
        <v>441</v>
      </c>
      <c r="C57" s="244" t="s">
        <v>439</v>
      </c>
      <c r="D57" s="243" t="s">
        <v>4</v>
      </c>
      <c r="E57" s="190" t="s">
        <v>21</v>
      </c>
      <c r="F57" s="192">
        <v>24.0</v>
      </c>
      <c r="G57" s="193"/>
      <c r="H57" s="191">
        <v>24.0</v>
      </c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1">
        <v>0.0</v>
      </c>
      <c r="U57" s="191">
        <v>100.0</v>
      </c>
      <c r="V57" s="191">
        <v>0.0</v>
      </c>
      <c r="W57" s="191">
        <v>0.0</v>
      </c>
      <c r="X57" s="193"/>
      <c r="Y57" s="193"/>
    </row>
    <row r="58">
      <c r="A58" s="264"/>
      <c r="B58" s="243" t="s">
        <v>441</v>
      </c>
      <c r="C58" s="244" t="s">
        <v>439</v>
      </c>
      <c r="D58" s="190" t="s">
        <v>4</v>
      </c>
      <c r="E58" s="190" t="s">
        <v>13</v>
      </c>
      <c r="F58" s="191"/>
      <c r="G58" s="193"/>
      <c r="H58" s="191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1"/>
      <c r="U58" s="191"/>
      <c r="V58" s="191"/>
      <c r="W58" s="191"/>
      <c r="X58" s="193"/>
      <c r="Y58" s="193"/>
    </row>
    <row r="59">
      <c r="A59" s="264"/>
      <c r="B59" s="243" t="s">
        <v>441</v>
      </c>
      <c r="C59" s="244" t="s">
        <v>439</v>
      </c>
      <c r="D59" s="190" t="s">
        <v>4</v>
      </c>
      <c r="E59" s="190" t="s">
        <v>14</v>
      </c>
      <c r="F59" s="191"/>
      <c r="G59" s="193"/>
      <c r="H59" s="191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1"/>
      <c r="U59" s="191"/>
      <c r="V59" s="191"/>
      <c r="W59" s="191"/>
      <c r="X59" s="193"/>
      <c r="Y59" s="193"/>
    </row>
    <row r="60">
      <c r="A60" s="264"/>
      <c r="B60" s="243" t="s">
        <v>441</v>
      </c>
      <c r="C60" s="244" t="s">
        <v>439</v>
      </c>
      <c r="D60" s="190" t="s">
        <v>4</v>
      </c>
      <c r="E60" s="190" t="s">
        <v>15</v>
      </c>
      <c r="F60" s="191"/>
      <c r="G60" s="193"/>
      <c r="H60" s="191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1"/>
      <c r="U60" s="191"/>
      <c r="V60" s="191"/>
      <c r="W60" s="191"/>
      <c r="X60" s="193"/>
      <c r="Y60" s="193"/>
    </row>
    <row r="61">
      <c r="A61" s="264"/>
      <c r="B61" s="243" t="s">
        <v>441</v>
      </c>
      <c r="C61" s="244" t="s">
        <v>439</v>
      </c>
      <c r="D61" s="190" t="s">
        <v>4</v>
      </c>
      <c r="E61" s="190" t="s">
        <v>16</v>
      </c>
      <c r="F61" s="191"/>
      <c r="G61" s="193"/>
      <c r="H61" s="191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1"/>
      <c r="U61" s="191"/>
      <c r="V61" s="191"/>
      <c r="W61" s="191"/>
      <c r="X61" s="193"/>
      <c r="Y61" s="193"/>
    </row>
    <row r="62">
      <c r="A62" s="264"/>
      <c r="B62" s="243" t="s">
        <v>441</v>
      </c>
      <c r="C62" s="244" t="s">
        <v>439</v>
      </c>
      <c r="D62" s="190" t="s">
        <v>4</v>
      </c>
      <c r="E62" s="190" t="s">
        <v>17</v>
      </c>
      <c r="F62" s="191"/>
      <c r="G62" s="193"/>
      <c r="H62" s="191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1"/>
      <c r="U62" s="191"/>
      <c r="V62" s="191"/>
      <c r="W62" s="191"/>
      <c r="X62" s="193"/>
      <c r="Y62" s="193"/>
    </row>
    <row r="63">
      <c r="A63" s="264"/>
      <c r="B63" s="243" t="s">
        <v>441</v>
      </c>
      <c r="C63" s="244" t="s">
        <v>439</v>
      </c>
      <c r="D63" s="190" t="s">
        <v>4</v>
      </c>
      <c r="E63" s="190" t="s">
        <v>18</v>
      </c>
      <c r="F63" s="191"/>
      <c r="G63" s="193"/>
      <c r="H63" s="191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1"/>
      <c r="U63" s="191"/>
      <c r="V63" s="191"/>
      <c r="W63" s="191"/>
      <c r="X63" s="193"/>
      <c r="Y63" s="193"/>
    </row>
    <row r="64">
      <c r="A64" s="264"/>
      <c r="B64" s="243" t="s">
        <v>441</v>
      </c>
      <c r="C64" s="244" t="s">
        <v>439</v>
      </c>
      <c r="D64" s="190" t="s">
        <v>4</v>
      </c>
      <c r="E64" s="190" t="s">
        <v>19</v>
      </c>
      <c r="F64" s="191"/>
      <c r="G64" s="193"/>
      <c r="H64" s="191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1"/>
      <c r="U64" s="191"/>
      <c r="V64" s="191"/>
      <c r="W64" s="191"/>
      <c r="X64" s="193"/>
      <c r="Y64" s="193"/>
    </row>
    <row r="65">
      <c r="A65" s="264"/>
      <c r="B65" s="243" t="s">
        <v>441</v>
      </c>
      <c r="C65" s="244" t="s">
        <v>439</v>
      </c>
      <c r="D65" s="190" t="s">
        <v>4</v>
      </c>
      <c r="E65" s="190" t="s">
        <v>20</v>
      </c>
      <c r="F65" s="191"/>
      <c r="G65" s="193"/>
      <c r="H65" s="191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1"/>
      <c r="U65" s="191"/>
      <c r="V65" s="191"/>
      <c r="W65" s="191"/>
      <c r="X65" s="193"/>
      <c r="Y65" s="193"/>
    </row>
    <row r="66">
      <c r="A66" s="264"/>
      <c r="B66" s="243" t="s">
        <v>441</v>
      </c>
      <c r="C66" s="244" t="s">
        <v>439</v>
      </c>
      <c r="D66" s="190" t="s">
        <v>7</v>
      </c>
      <c r="E66" s="190" t="s">
        <v>21</v>
      </c>
      <c r="F66" s="191"/>
      <c r="G66" s="193"/>
      <c r="H66" s="191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1"/>
      <c r="U66" s="191"/>
      <c r="V66" s="191"/>
      <c r="W66" s="191"/>
      <c r="X66" s="193"/>
      <c r="Y66" s="193"/>
    </row>
    <row r="67">
      <c r="A67" s="264"/>
      <c r="B67" s="243" t="s">
        <v>441</v>
      </c>
      <c r="C67" s="244" t="s">
        <v>439</v>
      </c>
      <c r="D67" s="190" t="s">
        <v>7</v>
      </c>
      <c r="E67" s="190" t="s">
        <v>13</v>
      </c>
      <c r="F67" s="191"/>
      <c r="G67" s="193"/>
      <c r="H67" s="191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1"/>
      <c r="U67" s="191"/>
      <c r="V67" s="191"/>
      <c r="W67" s="191"/>
      <c r="X67" s="193"/>
      <c r="Y67" s="193"/>
    </row>
    <row r="68">
      <c r="A68" s="264"/>
      <c r="B68" s="243" t="s">
        <v>441</v>
      </c>
      <c r="C68" s="244" t="s">
        <v>439</v>
      </c>
      <c r="D68" s="190" t="s">
        <v>7</v>
      </c>
      <c r="E68" s="190" t="s">
        <v>14</v>
      </c>
      <c r="F68" s="191"/>
      <c r="G68" s="193"/>
      <c r="H68" s="191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1"/>
      <c r="U68" s="191"/>
      <c r="V68" s="191"/>
      <c r="W68" s="191"/>
      <c r="X68" s="193"/>
      <c r="Y68" s="193"/>
    </row>
    <row r="69">
      <c r="A69" s="264"/>
      <c r="B69" s="243" t="s">
        <v>441</v>
      </c>
      <c r="C69" s="244" t="s">
        <v>439</v>
      </c>
      <c r="D69" s="190" t="s">
        <v>7</v>
      </c>
      <c r="E69" s="190" t="s">
        <v>15</v>
      </c>
      <c r="F69" s="191">
        <v>0.0</v>
      </c>
      <c r="G69" s="193"/>
      <c r="H69" s="191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1"/>
      <c r="U69" s="191"/>
      <c r="V69" s="191"/>
      <c r="W69" s="191"/>
      <c r="X69" s="193"/>
      <c r="Y69" s="193"/>
    </row>
    <row r="70">
      <c r="A70" s="264"/>
      <c r="B70" s="243" t="s">
        <v>441</v>
      </c>
      <c r="C70" s="244" t="s">
        <v>439</v>
      </c>
      <c r="D70" s="190" t="s">
        <v>7</v>
      </c>
      <c r="E70" s="190" t="s">
        <v>16</v>
      </c>
      <c r="F70" s="191">
        <v>100.0</v>
      </c>
      <c r="G70" s="193"/>
      <c r="H70" s="191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1"/>
      <c r="U70" s="191"/>
      <c r="V70" s="191"/>
      <c r="W70" s="191"/>
      <c r="X70" s="193"/>
      <c r="Y70" s="193"/>
    </row>
    <row r="71">
      <c r="A71" s="264"/>
      <c r="B71" s="243" t="s">
        <v>441</v>
      </c>
      <c r="C71" s="244" t="s">
        <v>439</v>
      </c>
      <c r="D71" s="190" t="s">
        <v>7</v>
      </c>
      <c r="E71" s="190" t="s">
        <v>17</v>
      </c>
      <c r="F71" s="191">
        <v>0.0</v>
      </c>
      <c r="G71" s="193"/>
      <c r="H71" s="191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1"/>
      <c r="U71" s="191"/>
      <c r="V71" s="191"/>
      <c r="W71" s="191"/>
      <c r="X71" s="193"/>
      <c r="Y71" s="193"/>
    </row>
    <row r="72">
      <c r="A72" s="264"/>
      <c r="B72" s="243" t="s">
        <v>441</v>
      </c>
      <c r="C72" s="244" t="s">
        <v>439</v>
      </c>
      <c r="D72" s="190" t="s">
        <v>7</v>
      </c>
      <c r="E72" s="190" t="s">
        <v>18</v>
      </c>
      <c r="F72" s="191">
        <v>0.0</v>
      </c>
      <c r="G72" s="193"/>
      <c r="H72" s="191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1"/>
      <c r="U72" s="191"/>
      <c r="V72" s="191"/>
      <c r="W72" s="191"/>
      <c r="X72" s="193"/>
      <c r="Y72" s="193"/>
    </row>
    <row r="73">
      <c r="A73" s="264"/>
      <c r="B73" s="243" t="s">
        <v>441</v>
      </c>
      <c r="C73" s="244" t="s">
        <v>439</v>
      </c>
      <c r="D73" s="190" t="s">
        <v>7</v>
      </c>
      <c r="E73" s="190" t="s">
        <v>19</v>
      </c>
      <c r="F73" s="191"/>
      <c r="G73" s="193"/>
      <c r="H73" s="191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1"/>
      <c r="U73" s="191"/>
      <c r="V73" s="191"/>
      <c r="W73" s="191"/>
      <c r="X73" s="193"/>
      <c r="Y73" s="193"/>
    </row>
    <row r="74">
      <c r="A74" s="264"/>
      <c r="B74" s="243" t="s">
        <v>441</v>
      </c>
      <c r="C74" s="244" t="s">
        <v>439</v>
      </c>
      <c r="D74" s="190" t="s">
        <v>7</v>
      </c>
      <c r="E74" s="190" t="s">
        <v>20</v>
      </c>
      <c r="F74" s="191"/>
      <c r="G74" s="193"/>
      <c r="H74" s="191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1"/>
      <c r="U74" s="191"/>
      <c r="V74" s="191"/>
      <c r="W74" s="191"/>
      <c r="X74" s="193"/>
      <c r="Y74" s="193"/>
    </row>
    <row r="75">
      <c r="A75" s="264">
        <v>231.0</v>
      </c>
      <c r="B75" s="243" t="s">
        <v>442</v>
      </c>
      <c r="C75" s="244" t="s">
        <v>439</v>
      </c>
      <c r="D75" s="243" t="s">
        <v>4</v>
      </c>
      <c r="E75" s="190" t="s">
        <v>21</v>
      </c>
      <c r="F75" s="192">
        <v>40.0</v>
      </c>
      <c r="G75" s="193"/>
      <c r="H75" s="191">
        <v>40.0</v>
      </c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1">
        <v>0.0</v>
      </c>
      <c r="U75" s="191">
        <v>0.0</v>
      </c>
      <c r="V75" s="191">
        <v>70.0</v>
      </c>
      <c r="W75" s="191">
        <v>0.0</v>
      </c>
      <c r="X75" s="193"/>
      <c r="Y75" s="193"/>
    </row>
    <row r="76">
      <c r="A76" s="264"/>
      <c r="B76" s="243" t="s">
        <v>442</v>
      </c>
      <c r="C76" s="244" t="s">
        <v>439</v>
      </c>
      <c r="D76" s="190" t="s">
        <v>4</v>
      </c>
      <c r="E76" s="190" t="s">
        <v>13</v>
      </c>
      <c r="F76" s="191"/>
      <c r="G76" s="193"/>
      <c r="H76" s="191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</row>
    <row r="77">
      <c r="A77" s="264"/>
      <c r="B77" s="243" t="s">
        <v>442</v>
      </c>
      <c r="C77" s="244" t="s">
        <v>439</v>
      </c>
      <c r="D77" s="190" t="s">
        <v>4</v>
      </c>
      <c r="E77" s="190" t="s">
        <v>14</v>
      </c>
      <c r="F77" s="191"/>
      <c r="G77" s="193"/>
      <c r="H77" s="191"/>
      <c r="I77" s="193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</row>
    <row r="78">
      <c r="A78" s="264"/>
      <c r="B78" s="243" t="s">
        <v>442</v>
      </c>
      <c r="C78" s="244" t="s">
        <v>439</v>
      </c>
      <c r="D78" s="190" t="s">
        <v>4</v>
      </c>
      <c r="E78" s="190" t="s">
        <v>15</v>
      </c>
      <c r="F78" s="191"/>
      <c r="G78" s="193"/>
      <c r="H78" s="191"/>
      <c r="I78" s="193"/>
      <c r="J78" s="193"/>
      <c r="K78" s="193"/>
      <c r="L78" s="193"/>
      <c r="M78" s="193"/>
      <c r="N78" s="193"/>
      <c r="O78" s="193"/>
      <c r="P78" s="193"/>
      <c r="Q78" s="193"/>
      <c r="R78" s="193"/>
      <c r="S78" s="193"/>
      <c r="T78" s="193"/>
      <c r="U78" s="193"/>
      <c r="V78" s="193"/>
      <c r="W78" s="193"/>
      <c r="X78" s="193"/>
      <c r="Y78" s="193"/>
    </row>
    <row r="79">
      <c r="A79" s="264"/>
      <c r="B79" s="243" t="s">
        <v>442</v>
      </c>
      <c r="C79" s="244" t="s">
        <v>439</v>
      </c>
      <c r="D79" s="190" t="s">
        <v>4</v>
      </c>
      <c r="E79" s="190" t="s">
        <v>16</v>
      </c>
      <c r="F79" s="191"/>
      <c r="G79" s="193"/>
      <c r="H79" s="191"/>
      <c r="I79" s="193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93"/>
      <c r="X79" s="193"/>
      <c r="Y79" s="193"/>
    </row>
    <row r="80">
      <c r="A80" s="264"/>
      <c r="B80" s="243" t="s">
        <v>442</v>
      </c>
      <c r="C80" s="244" t="s">
        <v>439</v>
      </c>
      <c r="D80" s="190" t="s">
        <v>4</v>
      </c>
      <c r="E80" s="190" t="s">
        <v>17</v>
      </c>
      <c r="F80" s="191"/>
      <c r="G80" s="193"/>
      <c r="H80" s="191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</row>
    <row r="81">
      <c r="A81" s="264"/>
      <c r="B81" s="243" t="s">
        <v>442</v>
      </c>
      <c r="C81" s="244" t="s">
        <v>439</v>
      </c>
      <c r="D81" s="190" t="s">
        <v>4</v>
      </c>
      <c r="E81" s="190" t="s">
        <v>18</v>
      </c>
      <c r="F81" s="191"/>
      <c r="G81" s="193"/>
      <c r="H81" s="191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</row>
    <row r="82">
      <c r="A82" s="264"/>
      <c r="B82" s="243" t="s">
        <v>442</v>
      </c>
      <c r="C82" s="244" t="s">
        <v>439</v>
      </c>
      <c r="D82" s="190" t="s">
        <v>4</v>
      </c>
      <c r="E82" s="190" t="s">
        <v>19</v>
      </c>
      <c r="F82" s="191"/>
      <c r="G82" s="193"/>
      <c r="H82" s="191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</row>
    <row r="83">
      <c r="A83" s="264"/>
      <c r="B83" s="243" t="s">
        <v>442</v>
      </c>
      <c r="C83" s="244" t="s">
        <v>439</v>
      </c>
      <c r="D83" s="190" t="s">
        <v>4</v>
      </c>
      <c r="E83" s="190" t="s">
        <v>20</v>
      </c>
      <c r="F83" s="191"/>
      <c r="G83" s="193"/>
      <c r="H83" s="191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</row>
    <row r="84">
      <c r="A84" s="264"/>
      <c r="B84" s="243" t="s">
        <v>442</v>
      </c>
      <c r="C84" s="244" t="s">
        <v>439</v>
      </c>
      <c r="D84" s="190" t="s">
        <v>7</v>
      </c>
      <c r="E84" s="190" t="s">
        <v>21</v>
      </c>
      <c r="F84" s="191"/>
      <c r="G84" s="193"/>
      <c r="H84" s="191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</row>
    <row r="85">
      <c r="A85" s="264"/>
      <c r="B85" s="243" t="s">
        <v>442</v>
      </c>
      <c r="C85" s="244" t="s">
        <v>439</v>
      </c>
      <c r="D85" s="190" t="s">
        <v>7</v>
      </c>
      <c r="E85" s="190" t="s">
        <v>13</v>
      </c>
      <c r="F85" s="191"/>
      <c r="G85" s="193"/>
      <c r="H85" s="191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93"/>
    </row>
    <row r="86">
      <c r="A86" s="264"/>
      <c r="B86" s="243" t="s">
        <v>442</v>
      </c>
      <c r="C86" s="244" t="s">
        <v>439</v>
      </c>
      <c r="D86" s="190" t="s">
        <v>7</v>
      </c>
      <c r="E86" s="190" t="s">
        <v>14</v>
      </c>
      <c r="F86" s="191"/>
      <c r="G86" s="193"/>
      <c r="H86" s="191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</row>
    <row r="87">
      <c r="A87" s="264"/>
      <c r="B87" s="243" t="s">
        <v>442</v>
      </c>
      <c r="C87" s="244" t="s">
        <v>439</v>
      </c>
      <c r="D87" s="190" t="s">
        <v>7</v>
      </c>
      <c r="E87" s="190" t="s">
        <v>15</v>
      </c>
      <c r="F87" s="191">
        <v>0.0</v>
      </c>
      <c r="G87" s="193"/>
      <c r="H87" s="191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93"/>
    </row>
    <row r="88">
      <c r="A88" s="264"/>
      <c r="B88" s="243" t="s">
        <v>442</v>
      </c>
      <c r="C88" s="244" t="s">
        <v>439</v>
      </c>
      <c r="D88" s="190" t="s">
        <v>7</v>
      </c>
      <c r="E88" s="190" t="s">
        <v>16</v>
      </c>
      <c r="F88" s="191">
        <v>0.0</v>
      </c>
      <c r="G88" s="193"/>
      <c r="H88" s="191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93"/>
    </row>
    <row r="89">
      <c r="A89" s="264"/>
      <c r="B89" s="243" t="s">
        <v>442</v>
      </c>
      <c r="C89" s="244" t="s">
        <v>439</v>
      </c>
      <c r="D89" s="190" t="s">
        <v>7</v>
      </c>
      <c r="E89" s="190" t="s">
        <v>17</v>
      </c>
      <c r="F89" s="191">
        <v>70.0</v>
      </c>
      <c r="G89" s="193"/>
      <c r="H89" s="191"/>
      <c r="I89" s="193"/>
      <c r="J89" s="193"/>
      <c r="K89" s="193"/>
      <c r="L89" s="193"/>
      <c r="M89" s="193"/>
      <c r="N89" s="193"/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93"/>
    </row>
    <row r="90">
      <c r="A90" s="264"/>
      <c r="B90" s="243" t="s">
        <v>442</v>
      </c>
      <c r="C90" s="244" t="s">
        <v>439</v>
      </c>
      <c r="D90" s="190" t="s">
        <v>7</v>
      </c>
      <c r="E90" s="190" t="s">
        <v>18</v>
      </c>
      <c r="F90" s="191">
        <v>0.0</v>
      </c>
      <c r="G90" s="193"/>
      <c r="H90" s="191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93"/>
    </row>
    <row r="91">
      <c r="A91" s="264"/>
      <c r="B91" s="243" t="s">
        <v>442</v>
      </c>
      <c r="C91" s="244" t="s">
        <v>439</v>
      </c>
      <c r="D91" s="190" t="s">
        <v>7</v>
      </c>
      <c r="E91" s="190" t="s">
        <v>19</v>
      </c>
      <c r="F91" s="191"/>
      <c r="G91" s="193"/>
      <c r="H91" s="191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3"/>
      <c r="V91" s="193"/>
      <c r="W91" s="193"/>
      <c r="X91" s="193"/>
      <c r="Y91" s="193"/>
    </row>
    <row r="92">
      <c r="A92" s="264"/>
      <c r="B92" s="243" t="s">
        <v>442</v>
      </c>
      <c r="C92" s="244" t="s">
        <v>439</v>
      </c>
      <c r="D92" s="190" t="s">
        <v>7</v>
      </c>
      <c r="E92" s="190" t="s">
        <v>20</v>
      </c>
      <c r="F92" s="191"/>
      <c r="G92" s="193"/>
      <c r="H92" s="191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93"/>
    </row>
    <row r="93">
      <c r="A93" s="264">
        <v>232.0</v>
      </c>
      <c r="B93" s="243" t="s">
        <v>443</v>
      </c>
      <c r="C93" s="244" t="s">
        <v>439</v>
      </c>
      <c r="D93" s="243" t="s">
        <v>4</v>
      </c>
      <c r="E93" s="190" t="s">
        <v>21</v>
      </c>
      <c r="F93" s="192">
        <v>56.0</v>
      </c>
      <c r="G93" s="193"/>
      <c r="H93" s="191">
        <v>56.0</v>
      </c>
      <c r="I93" s="193"/>
      <c r="J93" s="193"/>
      <c r="K93" s="193"/>
      <c r="L93" s="193"/>
      <c r="M93" s="193"/>
      <c r="N93" s="193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93"/>
    </row>
    <row r="94">
      <c r="A94" s="264"/>
      <c r="B94" s="243" t="s">
        <v>443</v>
      </c>
      <c r="C94" s="244" t="s">
        <v>439</v>
      </c>
      <c r="D94" s="190" t="s">
        <v>4</v>
      </c>
      <c r="E94" s="190" t="s">
        <v>13</v>
      </c>
      <c r="F94" s="191"/>
      <c r="G94" s="193"/>
      <c r="H94" s="191"/>
      <c r="I94" s="193"/>
      <c r="J94" s="193"/>
      <c r="K94" s="193"/>
      <c r="L94" s="193"/>
      <c r="M94" s="193"/>
      <c r="N94" s="193"/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93"/>
    </row>
    <row r="95">
      <c r="A95" s="264"/>
      <c r="B95" s="243" t="s">
        <v>443</v>
      </c>
      <c r="C95" s="244" t="s">
        <v>439</v>
      </c>
      <c r="D95" s="190" t="s">
        <v>4</v>
      </c>
      <c r="E95" s="190" t="s">
        <v>14</v>
      </c>
      <c r="F95" s="191"/>
      <c r="G95" s="193"/>
      <c r="H95" s="191"/>
      <c r="I95" s="193"/>
      <c r="J95" s="193"/>
      <c r="K95" s="193"/>
      <c r="L95" s="193"/>
      <c r="M95" s="193"/>
      <c r="N95" s="193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93"/>
    </row>
    <row r="96">
      <c r="A96" s="264"/>
      <c r="B96" s="243" t="s">
        <v>443</v>
      </c>
      <c r="C96" s="244" t="s">
        <v>439</v>
      </c>
      <c r="D96" s="190" t="s">
        <v>4</v>
      </c>
      <c r="E96" s="190" t="s">
        <v>15</v>
      </c>
      <c r="F96" s="191"/>
      <c r="G96" s="193"/>
      <c r="H96" s="191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</row>
    <row r="97">
      <c r="A97" s="264"/>
      <c r="B97" s="243" t="s">
        <v>443</v>
      </c>
      <c r="C97" s="244" t="s">
        <v>439</v>
      </c>
      <c r="D97" s="190" t="s">
        <v>4</v>
      </c>
      <c r="E97" s="190" t="s">
        <v>16</v>
      </c>
      <c r="F97" s="191"/>
      <c r="G97" s="193"/>
      <c r="H97" s="191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</row>
    <row r="98">
      <c r="A98" s="264"/>
      <c r="B98" s="243" t="s">
        <v>443</v>
      </c>
      <c r="C98" s="244" t="s">
        <v>439</v>
      </c>
      <c r="D98" s="190" t="s">
        <v>4</v>
      </c>
      <c r="E98" s="190" t="s">
        <v>17</v>
      </c>
      <c r="F98" s="191"/>
      <c r="G98" s="193"/>
      <c r="H98" s="191"/>
      <c r="I98" s="193"/>
      <c r="J98" s="193"/>
      <c r="K98" s="193"/>
      <c r="L98" s="193"/>
      <c r="M98" s="193"/>
      <c r="N98" s="193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93"/>
    </row>
    <row r="99">
      <c r="A99" s="264"/>
      <c r="B99" s="243" t="s">
        <v>443</v>
      </c>
      <c r="C99" s="244" t="s">
        <v>439</v>
      </c>
      <c r="D99" s="190" t="s">
        <v>4</v>
      </c>
      <c r="E99" s="190" t="s">
        <v>18</v>
      </c>
      <c r="F99" s="191"/>
      <c r="G99" s="193"/>
      <c r="H99" s="191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</row>
    <row r="100">
      <c r="A100" s="264"/>
      <c r="B100" s="243" t="s">
        <v>443</v>
      </c>
      <c r="C100" s="244" t="s">
        <v>439</v>
      </c>
      <c r="D100" s="190" t="s">
        <v>4</v>
      </c>
      <c r="E100" s="190" t="s">
        <v>19</v>
      </c>
      <c r="F100" s="191"/>
      <c r="G100" s="193"/>
      <c r="H100" s="191"/>
      <c r="I100" s="193"/>
      <c r="J100" s="193"/>
      <c r="K100" s="193"/>
      <c r="L100" s="193"/>
      <c r="M100" s="193"/>
      <c r="N100" s="193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93"/>
    </row>
    <row r="101">
      <c r="A101" s="264"/>
      <c r="B101" s="243" t="s">
        <v>443</v>
      </c>
      <c r="C101" s="244" t="s">
        <v>439</v>
      </c>
      <c r="D101" s="190" t="s">
        <v>4</v>
      </c>
      <c r="E101" s="190" t="s">
        <v>20</v>
      </c>
      <c r="F101" s="191"/>
      <c r="G101" s="193"/>
      <c r="H101" s="191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</row>
    <row r="102">
      <c r="A102" s="264"/>
      <c r="B102" s="243" t="s">
        <v>443</v>
      </c>
      <c r="C102" s="244" t="s">
        <v>439</v>
      </c>
      <c r="D102" s="190" t="s">
        <v>7</v>
      </c>
      <c r="E102" s="190" t="s">
        <v>21</v>
      </c>
      <c r="F102" s="191"/>
      <c r="G102" s="193"/>
      <c r="H102" s="191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</row>
    <row r="103">
      <c r="A103" s="264"/>
      <c r="B103" s="243" t="s">
        <v>443</v>
      </c>
      <c r="C103" s="244" t="s">
        <v>439</v>
      </c>
      <c r="D103" s="190" t="s">
        <v>7</v>
      </c>
      <c r="E103" s="190" t="s">
        <v>13</v>
      </c>
      <c r="F103" s="191"/>
      <c r="G103" s="193"/>
      <c r="H103" s="191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</row>
    <row r="104">
      <c r="A104" s="264"/>
      <c r="B104" s="243" t="s">
        <v>443</v>
      </c>
      <c r="C104" s="244" t="s">
        <v>439</v>
      </c>
      <c r="D104" s="190" t="s">
        <v>7</v>
      </c>
      <c r="E104" s="190" t="s">
        <v>14</v>
      </c>
      <c r="F104" s="191"/>
      <c r="G104" s="193"/>
      <c r="H104" s="191"/>
      <c r="I104" s="193"/>
      <c r="J104" s="193"/>
      <c r="K104" s="193"/>
      <c r="L104" s="193"/>
      <c r="M104" s="193"/>
      <c r="N104" s="193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93"/>
    </row>
    <row r="105">
      <c r="A105" s="264"/>
      <c r="B105" s="243" t="s">
        <v>443</v>
      </c>
      <c r="C105" s="244" t="s">
        <v>439</v>
      </c>
      <c r="D105" s="190" t="s">
        <v>7</v>
      </c>
      <c r="E105" s="190" t="s">
        <v>15</v>
      </c>
      <c r="F105" s="191"/>
      <c r="G105" s="193"/>
      <c r="H105" s="191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</row>
    <row r="106">
      <c r="A106" s="264"/>
      <c r="B106" s="243" t="s">
        <v>443</v>
      </c>
      <c r="C106" s="244" t="s">
        <v>439</v>
      </c>
      <c r="D106" s="190" t="s">
        <v>7</v>
      </c>
      <c r="E106" s="190" t="s">
        <v>16</v>
      </c>
      <c r="F106" s="191"/>
      <c r="G106" s="193"/>
      <c r="H106" s="191"/>
      <c r="I106" s="193"/>
      <c r="J106" s="193"/>
      <c r="K106" s="193"/>
      <c r="L106" s="193"/>
      <c r="M106" s="193"/>
      <c r="N106" s="193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93"/>
    </row>
    <row r="107">
      <c r="A107" s="264"/>
      <c r="B107" s="243" t="s">
        <v>443</v>
      </c>
      <c r="C107" s="244" t="s">
        <v>439</v>
      </c>
      <c r="D107" s="190" t="s">
        <v>7</v>
      </c>
      <c r="E107" s="190" t="s">
        <v>17</v>
      </c>
      <c r="F107" s="191"/>
      <c r="G107" s="193"/>
      <c r="H107" s="191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</row>
    <row r="108">
      <c r="A108" s="264"/>
      <c r="B108" s="243" t="s">
        <v>443</v>
      </c>
      <c r="C108" s="244" t="s">
        <v>439</v>
      </c>
      <c r="D108" s="190" t="s">
        <v>7</v>
      </c>
      <c r="E108" s="190" t="s">
        <v>18</v>
      </c>
      <c r="F108" s="191"/>
      <c r="G108" s="193"/>
      <c r="H108" s="191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</row>
    <row r="109">
      <c r="A109" s="264"/>
      <c r="B109" s="243" t="s">
        <v>443</v>
      </c>
      <c r="C109" s="244" t="s">
        <v>439</v>
      </c>
      <c r="D109" s="190" t="s">
        <v>7</v>
      </c>
      <c r="E109" s="190" t="s">
        <v>19</v>
      </c>
      <c r="F109" s="191"/>
      <c r="G109" s="193"/>
      <c r="H109" s="191"/>
      <c r="I109" s="193"/>
      <c r="J109" s="193"/>
      <c r="K109" s="193"/>
      <c r="L109" s="193"/>
      <c r="M109" s="193"/>
      <c r="N109" s="193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93"/>
    </row>
    <row r="110">
      <c r="A110" s="264"/>
      <c r="B110" s="243" t="s">
        <v>443</v>
      </c>
      <c r="C110" s="244" t="s">
        <v>439</v>
      </c>
      <c r="D110" s="190" t="s">
        <v>7</v>
      </c>
      <c r="E110" s="190" t="s">
        <v>20</v>
      </c>
      <c r="F110" s="191"/>
      <c r="G110" s="193"/>
      <c r="H110" s="191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93"/>
    </row>
    <row r="111">
      <c r="A111" s="264">
        <v>233.0</v>
      </c>
      <c r="B111" s="243" t="s">
        <v>444</v>
      </c>
      <c r="C111" s="244" t="s">
        <v>439</v>
      </c>
      <c r="D111" s="243" t="s">
        <v>4</v>
      </c>
      <c r="E111" s="190" t="s">
        <v>21</v>
      </c>
      <c r="F111" s="192">
        <v>10.0</v>
      </c>
      <c r="G111" s="193"/>
      <c r="H111" s="191">
        <v>10.0</v>
      </c>
      <c r="I111" s="193"/>
      <c r="J111" s="193"/>
      <c r="K111" s="193"/>
      <c r="L111" s="193"/>
      <c r="M111" s="193"/>
      <c r="N111" s="193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93"/>
    </row>
    <row r="112">
      <c r="A112" s="264"/>
      <c r="B112" s="243" t="s">
        <v>444</v>
      </c>
      <c r="C112" s="244" t="s">
        <v>439</v>
      </c>
      <c r="D112" s="190" t="s">
        <v>4</v>
      </c>
      <c r="E112" s="190" t="s">
        <v>13</v>
      </c>
      <c r="F112" s="191"/>
      <c r="G112" s="193"/>
      <c r="H112" s="193"/>
      <c r="I112" s="193"/>
      <c r="J112" s="193"/>
      <c r="K112" s="191"/>
      <c r="L112" s="191"/>
      <c r="M112" s="191"/>
      <c r="N112" s="193"/>
      <c r="O112" s="193"/>
      <c r="P112" s="193"/>
      <c r="Q112" s="193"/>
      <c r="R112" s="193"/>
      <c r="S112" s="193"/>
      <c r="T112" s="191"/>
      <c r="U112" s="191"/>
      <c r="V112" s="191"/>
      <c r="W112" s="193"/>
      <c r="X112" s="193"/>
      <c r="Y112" s="193"/>
    </row>
    <row r="113">
      <c r="A113" s="264"/>
      <c r="B113" s="243" t="s">
        <v>444</v>
      </c>
      <c r="C113" s="244" t="s">
        <v>439</v>
      </c>
      <c r="D113" s="190" t="s">
        <v>4</v>
      </c>
      <c r="E113" s="190" t="s">
        <v>14</v>
      </c>
      <c r="F113" s="191"/>
      <c r="G113" s="193"/>
      <c r="H113" s="193"/>
      <c r="I113" s="193"/>
      <c r="J113" s="193"/>
      <c r="K113" s="191"/>
      <c r="L113" s="191"/>
      <c r="M113" s="191"/>
      <c r="N113" s="193"/>
      <c r="O113" s="193"/>
      <c r="P113" s="193"/>
      <c r="Q113" s="193"/>
      <c r="R113" s="193"/>
      <c r="S113" s="193"/>
      <c r="T113" s="191"/>
      <c r="U113" s="191"/>
      <c r="V113" s="191"/>
      <c r="W113" s="193"/>
      <c r="X113" s="193"/>
      <c r="Y113" s="193"/>
    </row>
    <row r="114">
      <c r="A114" s="264"/>
      <c r="B114" s="243" t="s">
        <v>444</v>
      </c>
      <c r="C114" s="244" t="s">
        <v>439</v>
      </c>
      <c r="D114" s="190" t="s">
        <v>4</v>
      </c>
      <c r="E114" s="190" t="s">
        <v>15</v>
      </c>
      <c r="F114" s="191"/>
      <c r="G114" s="193"/>
      <c r="H114" s="193"/>
      <c r="I114" s="193"/>
      <c r="J114" s="193"/>
      <c r="K114" s="191"/>
      <c r="L114" s="191"/>
      <c r="M114" s="191"/>
      <c r="N114" s="193"/>
      <c r="O114" s="193"/>
      <c r="P114" s="193"/>
      <c r="Q114" s="193"/>
      <c r="R114" s="193"/>
      <c r="S114" s="193"/>
      <c r="T114" s="191"/>
      <c r="U114" s="191"/>
      <c r="V114" s="191"/>
      <c r="W114" s="193"/>
      <c r="X114" s="193"/>
      <c r="Y114" s="193"/>
    </row>
    <row r="115">
      <c r="A115" s="264"/>
      <c r="B115" s="243" t="s">
        <v>444</v>
      </c>
      <c r="C115" s="244" t="s">
        <v>439</v>
      </c>
      <c r="D115" s="190" t="s">
        <v>4</v>
      </c>
      <c r="E115" s="190" t="s">
        <v>16</v>
      </c>
      <c r="F115" s="191"/>
      <c r="G115" s="193"/>
      <c r="H115" s="193"/>
      <c r="I115" s="193"/>
      <c r="J115" s="193"/>
      <c r="K115" s="191"/>
      <c r="L115" s="191"/>
      <c r="M115" s="191"/>
      <c r="N115" s="193"/>
      <c r="O115" s="193"/>
      <c r="P115" s="193"/>
      <c r="Q115" s="193"/>
      <c r="R115" s="193"/>
      <c r="S115" s="193"/>
      <c r="T115" s="191"/>
      <c r="U115" s="191"/>
      <c r="V115" s="191"/>
      <c r="W115" s="193"/>
      <c r="X115" s="193"/>
      <c r="Y115" s="193"/>
    </row>
    <row r="116">
      <c r="A116" s="264"/>
      <c r="B116" s="243" t="s">
        <v>444</v>
      </c>
      <c r="C116" s="244" t="s">
        <v>439</v>
      </c>
      <c r="D116" s="190" t="s">
        <v>4</v>
      </c>
      <c r="E116" s="190" t="s">
        <v>17</v>
      </c>
      <c r="F116" s="191"/>
      <c r="G116" s="193"/>
      <c r="H116" s="193"/>
      <c r="I116" s="193"/>
      <c r="J116" s="193"/>
      <c r="K116" s="191"/>
      <c r="L116" s="191"/>
      <c r="M116" s="191"/>
      <c r="N116" s="193"/>
      <c r="O116" s="193"/>
      <c r="P116" s="193"/>
      <c r="Q116" s="193"/>
      <c r="R116" s="193"/>
      <c r="S116" s="193"/>
      <c r="T116" s="191"/>
      <c r="U116" s="191"/>
      <c r="V116" s="191"/>
      <c r="W116" s="193"/>
      <c r="X116" s="193"/>
      <c r="Y116" s="193"/>
    </row>
    <row r="117">
      <c r="A117" s="264"/>
      <c r="B117" s="243" t="s">
        <v>444</v>
      </c>
      <c r="C117" s="244" t="s">
        <v>439</v>
      </c>
      <c r="D117" s="190" t="s">
        <v>4</v>
      </c>
      <c r="E117" s="190" t="s">
        <v>18</v>
      </c>
      <c r="F117" s="191"/>
      <c r="G117" s="193"/>
      <c r="H117" s="193"/>
      <c r="I117" s="193"/>
      <c r="J117" s="193"/>
      <c r="K117" s="191"/>
      <c r="L117" s="191"/>
      <c r="M117" s="191"/>
      <c r="N117" s="193"/>
      <c r="O117" s="193"/>
      <c r="P117" s="193"/>
      <c r="Q117" s="193"/>
      <c r="R117" s="193"/>
      <c r="S117" s="193"/>
      <c r="T117" s="191"/>
      <c r="U117" s="191"/>
      <c r="V117" s="191"/>
      <c r="W117" s="193"/>
      <c r="X117" s="193"/>
      <c r="Y117" s="193"/>
    </row>
    <row r="118">
      <c r="A118" s="264"/>
      <c r="B118" s="243" t="s">
        <v>444</v>
      </c>
      <c r="C118" s="244" t="s">
        <v>439</v>
      </c>
      <c r="D118" s="190" t="s">
        <v>4</v>
      </c>
      <c r="E118" s="190" t="s">
        <v>19</v>
      </c>
      <c r="F118" s="191"/>
      <c r="G118" s="193"/>
      <c r="H118" s="193"/>
      <c r="I118" s="193"/>
      <c r="J118" s="193"/>
      <c r="K118" s="191"/>
      <c r="L118" s="191"/>
      <c r="M118" s="191"/>
      <c r="N118" s="193"/>
      <c r="O118" s="193"/>
      <c r="P118" s="193"/>
      <c r="Q118" s="193"/>
      <c r="R118" s="193"/>
      <c r="S118" s="193"/>
      <c r="T118" s="191"/>
      <c r="U118" s="191"/>
      <c r="V118" s="191"/>
      <c r="W118" s="193"/>
      <c r="X118" s="193"/>
      <c r="Y118" s="193"/>
    </row>
    <row r="119">
      <c r="A119" s="264"/>
      <c r="B119" s="243" t="s">
        <v>444</v>
      </c>
      <c r="C119" s="244" t="s">
        <v>439</v>
      </c>
      <c r="D119" s="190" t="s">
        <v>4</v>
      </c>
      <c r="E119" s="190" t="s">
        <v>20</v>
      </c>
      <c r="F119" s="191"/>
      <c r="G119" s="193"/>
      <c r="H119" s="193"/>
      <c r="I119" s="193"/>
      <c r="J119" s="193"/>
      <c r="K119" s="191"/>
      <c r="L119" s="191"/>
      <c r="M119" s="191"/>
      <c r="N119" s="193"/>
      <c r="O119" s="193"/>
      <c r="P119" s="193"/>
      <c r="Q119" s="193"/>
      <c r="R119" s="193"/>
      <c r="S119" s="193"/>
      <c r="T119" s="191"/>
      <c r="U119" s="191"/>
      <c r="V119" s="191"/>
      <c r="W119" s="193"/>
      <c r="X119" s="193"/>
      <c r="Y119" s="193"/>
    </row>
    <row r="120">
      <c r="A120" s="264"/>
      <c r="B120" s="243" t="s">
        <v>444</v>
      </c>
      <c r="C120" s="244" t="s">
        <v>439</v>
      </c>
      <c r="D120" s="190" t="s">
        <v>7</v>
      </c>
      <c r="E120" s="190" t="s">
        <v>21</v>
      </c>
      <c r="F120" s="191"/>
      <c r="G120" s="193"/>
      <c r="H120" s="193"/>
      <c r="I120" s="193"/>
      <c r="J120" s="193"/>
      <c r="K120" s="191"/>
      <c r="L120" s="191"/>
      <c r="M120" s="191"/>
      <c r="N120" s="193"/>
      <c r="O120" s="193"/>
      <c r="P120" s="193"/>
      <c r="Q120" s="193"/>
      <c r="R120" s="193"/>
      <c r="S120" s="193"/>
      <c r="T120" s="191"/>
      <c r="U120" s="191"/>
      <c r="V120" s="191"/>
      <c r="W120" s="193"/>
      <c r="X120" s="193"/>
      <c r="Y120" s="193"/>
    </row>
    <row r="121">
      <c r="A121" s="264"/>
      <c r="B121" s="243" t="s">
        <v>444</v>
      </c>
      <c r="C121" s="244" t="s">
        <v>439</v>
      </c>
      <c r="D121" s="190" t="s">
        <v>7</v>
      </c>
      <c r="E121" s="190" t="s">
        <v>13</v>
      </c>
      <c r="F121" s="191"/>
      <c r="G121" s="193"/>
      <c r="H121" s="193"/>
      <c r="I121" s="193"/>
      <c r="J121" s="193"/>
      <c r="K121" s="191"/>
      <c r="L121" s="191"/>
      <c r="M121" s="191"/>
      <c r="N121" s="193"/>
      <c r="O121" s="193"/>
      <c r="P121" s="193"/>
      <c r="Q121" s="193"/>
      <c r="R121" s="193"/>
      <c r="S121" s="193"/>
      <c r="T121" s="191"/>
      <c r="U121" s="191"/>
      <c r="V121" s="191"/>
      <c r="W121" s="193"/>
      <c r="X121" s="193"/>
      <c r="Y121" s="193"/>
    </row>
    <row r="122">
      <c r="A122" s="264"/>
      <c r="B122" s="243" t="s">
        <v>444</v>
      </c>
      <c r="C122" s="244" t="s">
        <v>439</v>
      </c>
      <c r="D122" s="190" t="s">
        <v>7</v>
      </c>
      <c r="E122" s="190" t="s">
        <v>14</v>
      </c>
      <c r="F122" s="191"/>
      <c r="G122" s="193"/>
      <c r="H122" s="193"/>
      <c r="I122" s="193"/>
      <c r="J122" s="193"/>
      <c r="K122" s="191"/>
      <c r="L122" s="191"/>
      <c r="M122" s="191"/>
      <c r="N122" s="193"/>
      <c r="O122" s="193"/>
      <c r="P122" s="193"/>
      <c r="Q122" s="193"/>
      <c r="R122" s="193"/>
      <c r="S122" s="193"/>
      <c r="T122" s="191"/>
      <c r="U122" s="191"/>
      <c r="V122" s="191"/>
      <c r="W122" s="193"/>
      <c r="X122" s="193"/>
      <c r="Y122" s="193"/>
    </row>
    <row r="123">
      <c r="A123" s="264"/>
      <c r="B123" s="243" t="s">
        <v>444</v>
      </c>
      <c r="C123" s="244" t="s">
        <v>439</v>
      </c>
      <c r="D123" s="190" t="s">
        <v>7</v>
      </c>
      <c r="E123" s="190" t="s">
        <v>15</v>
      </c>
      <c r="F123" s="191"/>
      <c r="G123" s="193"/>
      <c r="H123" s="193"/>
      <c r="I123" s="193"/>
      <c r="J123" s="193"/>
      <c r="K123" s="191"/>
      <c r="L123" s="191"/>
      <c r="M123" s="191"/>
      <c r="N123" s="193"/>
      <c r="O123" s="193"/>
      <c r="P123" s="193"/>
      <c r="Q123" s="193"/>
      <c r="R123" s="193"/>
      <c r="S123" s="193"/>
      <c r="T123" s="191"/>
      <c r="U123" s="191"/>
      <c r="V123" s="191"/>
      <c r="W123" s="193"/>
      <c r="X123" s="193"/>
      <c r="Y123" s="193"/>
    </row>
    <row r="124">
      <c r="A124" s="264"/>
      <c r="B124" s="243" t="s">
        <v>444</v>
      </c>
      <c r="C124" s="244" t="s">
        <v>439</v>
      </c>
      <c r="D124" s="190" t="s">
        <v>7</v>
      </c>
      <c r="E124" s="190" t="s">
        <v>16</v>
      </c>
      <c r="F124" s="191"/>
      <c r="G124" s="193"/>
      <c r="H124" s="193"/>
      <c r="I124" s="193"/>
      <c r="J124" s="193"/>
      <c r="K124" s="191"/>
      <c r="L124" s="191"/>
      <c r="M124" s="191"/>
      <c r="N124" s="193"/>
      <c r="O124" s="193"/>
      <c r="P124" s="193"/>
      <c r="Q124" s="193"/>
      <c r="R124" s="193"/>
      <c r="S124" s="193"/>
      <c r="T124" s="191"/>
      <c r="U124" s="191"/>
      <c r="V124" s="191"/>
      <c r="W124" s="193"/>
      <c r="X124" s="193"/>
      <c r="Y124" s="193"/>
    </row>
    <row r="125">
      <c r="A125" s="264"/>
      <c r="B125" s="243" t="s">
        <v>444</v>
      </c>
      <c r="C125" s="244" t="s">
        <v>439</v>
      </c>
      <c r="D125" s="190" t="s">
        <v>7</v>
      </c>
      <c r="E125" s="190" t="s">
        <v>17</v>
      </c>
      <c r="F125" s="191"/>
      <c r="G125" s="193"/>
      <c r="H125" s="193"/>
      <c r="I125" s="193"/>
      <c r="J125" s="193"/>
      <c r="K125" s="191"/>
      <c r="L125" s="191"/>
      <c r="M125" s="191"/>
      <c r="N125" s="193"/>
      <c r="O125" s="193"/>
      <c r="P125" s="193"/>
      <c r="Q125" s="193"/>
      <c r="R125" s="193"/>
      <c r="S125" s="193"/>
      <c r="T125" s="191"/>
      <c r="U125" s="191"/>
      <c r="V125" s="191"/>
      <c r="W125" s="193"/>
      <c r="X125" s="193"/>
      <c r="Y125" s="193"/>
    </row>
    <row r="126">
      <c r="A126" s="264"/>
      <c r="B126" s="243" t="s">
        <v>444</v>
      </c>
      <c r="C126" s="244" t="s">
        <v>439</v>
      </c>
      <c r="D126" s="190" t="s">
        <v>7</v>
      </c>
      <c r="E126" s="190" t="s">
        <v>18</v>
      </c>
      <c r="F126" s="191"/>
      <c r="G126" s="193"/>
      <c r="H126" s="193"/>
      <c r="I126" s="193"/>
      <c r="J126" s="193"/>
      <c r="K126" s="191"/>
      <c r="L126" s="191"/>
      <c r="M126" s="191"/>
      <c r="N126" s="193"/>
      <c r="O126" s="193"/>
      <c r="P126" s="193"/>
      <c r="Q126" s="193"/>
      <c r="R126" s="193"/>
      <c r="S126" s="193"/>
      <c r="T126" s="191"/>
      <c r="U126" s="191"/>
      <c r="V126" s="191"/>
      <c r="W126" s="193"/>
      <c r="X126" s="193"/>
      <c r="Y126" s="193"/>
    </row>
    <row r="127">
      <c r="A127" s="264"/>
      <c r="B127" s="243" t="s">
        <v>444</v>
      </c>
      <c r="C127" s="244" t="s">
        <v>439</v>
      </c>
      <c r="D127" s="190" t="s">
        <v>7</v>
      </c>
      <c r="E127" s="190" t="s">
        <v>19</v>
      </c>
      <c r="F127" s="191"/>
      <c r="G127" s="193"/>
      <c r="H127" s="193"/>
      <c r="I127" s="193"/>
      <c r="J127" s="193"/>
      <c r="K127" s="191"/>
      <c r="L127" s="191"/>
      <c r="M127" s="191"/>
      <c r="N127" s="193"/>
      <c r="O127" s="193"/>
      <c r="P127" s="193"/>
      <c r="Q127" s="193"/>
      <c r="R127" s="193"/>
      <c r="S127" s="193"/>
      <c r="T127" s="191"/>
      <c r="U127" s="191"/>
      <c r="V127" s="191"/>
      <c r="W127" s="193"/>
      <c r="X127" s="193"/>
      <c r="Y127" s="193"/>
    </row>
    <row r="128">
      <c r="A128" s="264"/>
      <c r="B128" s="243" t="s">
        <v>444</v>
      </c>
      <c r="C128" s="244" t="s">
        <v>439</v>
      </c>
      <c r="D128" s="190" t="s">
        <v>7</v>
      </c>
      <c r="E128" s="190" t="s">
        <v>20</v>
      </c>
      <c r="F128" s="191"/>
      <c r="G128" s="193"/>
      <c r="H128" s="193"/>
      <c r="I128" s="193"/>
      <c r="J128" s="193"/>
      <c r="K128" s="191"/>
      <c r="L128" s="191"/>
      <c r="M128" s="191"/>
      <c r="N128" s="193"/>
      <c r="O128" s="193"/>
      <c r="P128" s="193"/>
      <c r="Q128" s="193"/>
      <c r="R128" s="193"/>
      <c r="S128" s="193"/>
      <c r="T128" s="191"/>
      <c r="U128" s="191"/>
      <c r="V128" s="191"/>
      <c r="W128" s="193"/>
      <c r="X128" s="193"/>
      <c r="Y128" s="193"/>
    </row>
    <row r="129">
      <c r="A129" s="264">
        <v>234.0</v>
      </c>
      <c r="B129" s="243" t="s">
        <v>445</v>
      </c>
      <c r="C129" s="244" t="s">
        <v>445</v>
      </c>
      <c r="D129" s="243" t="s">
        <v>4</v>
      </c>
      <c r="E129" s="190" t="s">
        <v>21</v>
      </c>
      <c r="F129" s="192"/>
      <c r="G129" s="193"/>
      <c r="H129" s="193"/>
      <c r="I129" s="193"/>
      <c r="J129" s="193"/>
      <c r="K129" s="191">
        <v>0.0</v>
      </c>
      <c r="L129" s="191">
        <v>49.0</v>
      </c>
      <c r="M129" s="191">
        <v>10.0</v>
      </c>
      <c r="N129" s="193"/>
      <c r="O129" s="193"/>
      <c r="P129" s="193"/>
      <c r="Q129" s="193"/>
      <c r="R129" s="193"/>
      <c r="S129" s="193"/>
      <c r="T129" s="191">
        <v>600.0</v>
      </c>
      <c r="U129" s="191">
        <v>0.0</v>
      </c>
      <c r="V129" s="191">
        <v>510.0</v>
      </c>
      <c r="W129" s="193"/>
      <c r="X129" s="193"/>
      <c r="Y129" s="193"/>
    </row>
    <row r="130">
      <c r="A130" s="264"/>
      <c r="B130" s="243" t="s">
        <v>445</v>
      </c>
      <c r="C130" s="244" t="s">
        <v>445</v>
      </c>
      <c r="D130" s="190" t="s">
        <v>4</v>
      </c>
      <c r="E130" s="190" t="s">
        <v>13</v>
      </c>
      <c r="F130" s="191"/>
      <c r="G130" s="193"/>
      <c r="H130" s="191"/>
      <c r="I130" s="193"/>
      <c r="J130" s="193"/>
      <c r="K130" s="193"/>
      <c r="L130" s="193"/>
      <c r="M130" s="193"/>
      <c r="N130" s="193"/>
      <c r="O130" s="193"/>
      <c r="P130" s="193"/>
      <c r="Q130" s="191"/>
      <c r="R130" s="193"/>
      <c r="S130" s="193"/>
      <c r="T130" s="193"/>
      <c r="U130" s="193"/>
      <c r="V130" s="193"/>
      <c r="W130" s="193"/>
      <c r="X130" s="193"/>
      <c r="Y130" s="193"/>
    </row>
    <row r="131">
      <c r="A131" s="264"/>
      <c r="B131" s="243" t="s">
        <v>445</v>
      </c>
      <c r="C131" s="244" t="s">
        <v>445</v>
      </c>
      <c r="D131" s="190" t="s">
        <v>4</v>
      </c>
      <c r="E131" s="190" t="s">
        <v>14</v>
      </c>
      <c r="F131" s="191"/>
      <c r="G131" s="193"/>
      <c r="H131" s="191"/>
      <c r="I131" s="193"/>
      <c r="J131" s="193"/>
      <c r="K131" s="193"/>
      <c r="L131" s="193"/>
      <c r="M131" s="193"/>
      <c r="N131" s="193"/>
      <c r="O131" s="193"/>
      <c r="P131" s="193"/>
      <c r="Q131" s="191"/>
      <c r="R131" s="193"/>
      <c r="S131" s="193"/>
      <c r="T131" s="193"/>
      <c r="U131" s="193"/>
      <c r="V131" s="193"/>
      <c r="W131" s="193"/>
      <c r="X131" s="193"/>
      <c r="Y131" s="193"/>
    </row>
    <row r="132">
      <c r="A132" s="264"/>
      <c r="B132" s="243" t="s">
        <v>445</v>
      </c>
      <c r="C132" s="244" t="s">
        <v>445</v>
      </c>
      <c r="D132" s="190" t="s">
        <v>4</v>
      </c>
      <c r="E132" s="190" t="s">
        <v>15</v>
      </c>
      <c r="F132" s="191">
        <v>0.0</v>
      </c>
      <c r="G132" s="193"/>
      <c r="H132" s="191"/>
      <c r="I132" s="193"/>
      <c r="J132" s="193"/>
      <c r="K132" s="193"/>
      <c r="L132" s="193"/>
      <c r="M132" s="193"/>
      <c r="N132" s="193"/>
      <c r="O132" s="193"/>
      <c r="P132" s="193"/>
      <c r="Q132" s="191"/>
      <c r="R132" s="193"/>
      <c r="S132" s="193"/>
      <c r="T132" s="193"/>
      <c r="U132" s="193"/>
      <c r="V132" s="193"/>
      <c r="W132" s="193"/>
      <c r="X132" s="193"/>
      <c r="Y132" s="193"/>
    </row>
    <row r="133">
      <c r="A133" s="264"/>
      <c r="B133" s="243" t="s">
        <v>445</v>
      </c>
      <c r="C133" s="244" t="s">
        <v>445</v>
      </c>
      <c r="D133" s="190" t="s">
        <v>4</v>
      </c>
      <c r="E133" s="190" t="s">
        <v>16</v>
      </c>
      <c r="F133" s="191">
        <v>49.0</v>
      </c>
      <c r="G133" s="193"/>
      <c r="H133" s="191"/>
      <c r="I133" s="193"/>
      <c r="J133" s="193"/>
      <c r="K133" s="193"/>
      <c r="L133" s="193"/>
      <c r="M133" s="193"/>
      <c r="N133" s="193"/>
      <c r="O133" s="193"/>
      <c r="P133" s="193"/>
      <c r="Q133" s="191"/>
      <c r="R133" s="193"/>
      <c r="S133" s="193"/>
      <c r="T133" s="193"/>
      <c r="U133" s="193"/>
      <c r="V133" s="193"/>
      <c r="W133" s="193"/>
      <c r="X133" s="193"/>
      <c r="Y133" s="193"/>
    </row>
    <row r="134">
      <c r="A134" s="264"/>
      <c r="B134" s="243" t="s">
        <v>445</v>
      </c>
      <c r="C134" s="244" t="s">
        <v>445</v>
      </c>
      <c r="D134" s="190" t="s">
        <v>4</v>
      </c>
      <c r="E134" s="190" t="s">
        <v>17</v>
      </c>
      <c r="F134" s="191">
        <v>10.0</v>
      </c>
      <c r="G134" s="193"/>
      <c r="H134" s="191"/>
      <c r="I134" s="193"/>
      <c r="J134" s="193"/>
      <c r="K134" s="193"/>
      <c r="L134" s="193"/>
      <c r="M134" s="193"/>
      <c r="N134" s="193"/>
      <c r="O134" s="193"/>
      <c r="P134" s="193"/>
      <c r="Q134" s="191"/>
      <c r="R134" s="193"/>
      <c r="S134" s="193"/>
      <c r="T134" s="193"/>
      <c r="U134" s="193"/>
      <c r="V134" s="193"/>
      <c r="W134" s="193"/>
      <c r="X134" s="193"/>
      <c r="Y134" s="193"/>
    </row>
    <row r="135">
      <c r="A135" s="264"/>
      <c r="B135" s="243" t="s">
        <v>445</v>
      </c>
      <c r="C135" s="244" t="s">
        <v>445</v>
      </c>
      <c r="D135" s="190" t="s">
        <v>4</v>
      </c>
      <c r="E135" s="190" t="s">
        <v>18</v>
      </c>
      <c r="F135" s="191"/>
      <c r="G135" s="193"/>
      <c r="H135" s="191"/>
      <c r="I135" s="193"/>
      <c r="J135" s="193"/>
      <c r="K135" s="193"/>
      <c r="L135" s="193"/>
      <c r="M135" s="193"/>
      <c r="N135" s="193"/>
      <c r="O135" s="193"/>
      <c r="P135" s="193"/>
      <c r="Q135" s="191"/>
      <c r="R135" s="193"/>
      <c r="S135" s="193"/>
      <c r="T135" s="193"/>
      <c r="U135" s="193"/>
      <c r="V135" s="193"/>
      <c r="W135" s="193"/>
      <c r="X135" s="193"/>
      <c r="Y135" s="193"/>
    </row>
    <row r="136">
      <c r="A136" s="264"/>
      <c r="B136" s="243" t="s">
        <v>445</v>
      </c>
      <c r="C136" s="244" t="s">
        <v>445</v>
      </c>
      <c r="D136" s="190" t="s">
        <v>4</v>
      </c>
      <c r="E136" s="190" t="s">
        <v>19</v>
      </c>
      <c r="F136" s="191"/>
      <c r="G136" s="193"/>
      <c r="H136" s="191"/>
      <c r="I136" s="193"/>
      <c r="J136" s="193"/>
      <c r="K136" s="193"/>
      <c r="L136" s="193"/>
      <c r="M136" s="193"/>
      <c r="N136" s="193"/>
      <c r="O136" s="193"/>
      <c r="P136" s="193"/>
      <c r="Q136" s="191"/>
      <c r="R136" s="193"/>
      <c r="S136" s="193"/>
      <c r="T136" s="193"/>
      <c r="U136" s="193"/>
      <c r="V136" s="193"/>
      <c r="W136" s="193"/>
      <c r="X136" s="193"/>
      <c r="Y136" s="193"/>
    </row>
    <row r="137">
      <c r="A137" s="264"/>
      <c r="B137" s="243" t="s">
        <v>445</v>
      </c>
      <c r="C137" s="244" t="s">
        <v>445</v>
      </c>
      <c r="D137" s="190" t="s">
        <v>4</v>
      </c>
      <c r="E137" s="190" t="s">
        <v>20</v>
      </c>
      <c r="F137" s="191"/>
      <c r="G137" s="193"/>
      <c r="H137" s="191"/>
      <c r="I137" s="193"/>
      <c r="J137" s="193"/>
      <c r="K137" s="193"/>
      <c r="L137" s="193"/>
      <c r="M137" s="193"/>
      <c r="N137" s="193"/>
      <c r="O137" s="193"/>
      <c r="P137" s="193"/>
      <c r="Q137" s="191"/>
      <c r="R137" s="193"/>
      <c r="S137" s="193"/>
      <c r="T137" s="193"/>
      <c r="U137" s="193"/>
      <c r="V137" s="193"/>
      <c r="W137" s="193"/>
      <c r="X137" s="193"/>
      <c r="Y137" s="193"/>
    </row>
    <row r="138">
      <c r="A138" s="264"/>
      <c r="B138" s="243" t="s">
        <v>445</v>
      </c>
      <c r="C138" s="244" t="s">
        <v>445</v>
      </c>
      <c r="D138" s="190" t="s">
        <v>7</v>
      </c>
      <c r="E138" s="190" t="s">
        <v>21</v>
      </c>
      <c r="F138" s="191"/>
      <c r="G138" s="193"/>
      <c r="H138" s="191"/>
      <c r="I138" s="193"/>
      <c r="J138" s="193"/>
      <c r="K138" s="193"/>
      <c r="L138" s="193"/>
      <c r="M138" s="193"/>
      <c r="N138" s="193"/>
      <c r="O138" s="193"/>
      <c r="P138" s="193"/>
      <c r="Q138" s="191"/>
      <c r="R138" s="193"/>
      <c r="S138" s="193"/>
      <c r="T138" s="193"/>
      <c r="U138" s="193"/>
      <c r="V138" s="193"/>
      <c r="W138" s="193"/>
      <c r="X138" s="193"/>
      <c r="Y138" s="193"/>
    </row>
    <row r="139">
      <c r="A139" s="264"/>
      <c r="B139" s="243" t="s">
        <v>445</v>
      </c>
      <c r="C139" s="244" t="s">
        <v>445</v>
      </c>
      <c r="D139" s="190" t="s">
        <v>7</v>
      </c>
      <c r="E139" s="190" t="s">
        <v>13</v>
      </c>
      <c r="F139" s="191"/>
      <c r="G139" s="193"/>
      <c r="H139" s="191"/>
      <c r="I139" s="193"/>
      <c r="J139" s="193"/>
      <c r="K139" s="193"/>
      <c r="L139" s="193"/>
      <c r="M139" s="193"/>
      <c r="N139" s="193"/>
      <c r="O139" s="193"/>
      <c r="P139" s="193"/>
      <c r="Q139" s="191"/>
      <c r="R139" s="193"/>
      <c r="S139" s="193"/>
      <c r="T139" s="193"/>
      <c r="U139" s="193"/>
      <c r="V139" s="193"/>
      <c r="W139" s="193"/>
      <c r="X139" s="193"/>
      <c r="Y139" s="193"/>
    </row>
    <row r="140">
      <c r="A140" s="264"/>
      <c r="B140" s="243" t="s">
        <v>445</v>
      </c>
      <c r="C140" s="244" t="s">
        <v>445</v>
      </c>
      <c r="D140" s="190" t="s">
        <v>7</v>
      </c>
      <c r="E140" s="190" t="s">
        <v>14</v>
      </c>
      <c r="F140" s="191"/>
      <c r="G140" s="193"/>
      <c r="H140" s="191"/>
      <c r="I140" s="193"/>
      <c r="J140" s="193"/>
      <c r="K140" s="193"/>
      <c r="L140" s="193"/>
      <c r="M140" s="193"/>
      <c r="N140" s="193"/>
      <c r="O140" s="193"/>
      <c r="P140" s="193"/>
      <c r="Q140" s="191"/>
      <c r="R140" s="193"/>
      <c r="S140" s="193"/>
      <c r="T140" s="193"/>
      <c r="U140" s="193"/>
      <c r="V140" s="193"/>
      <c r="W140" s="193"/>
      <c r="X140" s="193"/>
      <c r="Y140" s="193"/>
    </row>
    <row r="141">
      <c r="A141" s="264"/>
      <c r="B141" s="243" t="s">
        <v>445</v>
      </c>
      <c r="C141" s="244" t="s">
        <v>445</v>
      </c>
      <c r="D141" s="190" t="s">
        <v>7</v>
      </c>
      <c r="E141" s="190" t="s">
        <v>15</v>
      </c>
      <c r="F141" s="191">
        <v>600.0</v>
      </c>
      <c r="G141" s="193"/>
      <c r="H141" s="191"/>
      <c r="I141" s="193"/>
      <c r="J141" s="193"/>
      <c r="K141" s="193"/>
      <c r="L141" s="193"/>
      <c r="M141" s="193"/>
      <c r="N141" s="193"/>
      <c r="O141" s="193"/>
      <c r="P141" s="193"/>
      <c r="Q141" s="191"/>
      <c r="R141" s="193"/>
      <c r="S141" s="193"/>
      <c r="T141" s="193"/>
      <c r="U141" s="193"/>
      <c r="V141" s="193"/>
      <c r="W141" s="193"/>
      <c r="X141" s="193"/>
      <c r="Y141" s="193"/>
    </row>
    <row r="142">
      <c r="A142" s="264"/>
      <c r="B142" s="243" t="s">
        <v>445</v>
      </c>
      <c r="C142" s="244" t="s">
        <v>445</v>
      </c>
      <c r="D142" s="190" t="s">
        <v>7</v>
      </c>
      <c r="E142" s="190" t="s">
        <v>16</v>
      </c>
      <c r="F142" s="191">
        <v>0.0</v>
      </c>
      <c r="G142" s="193"/>
      <c r="H142" s="191"/>
      <c r="I142" s="193"/>
      <c r="J142" s="193"/>
      <c r="K142" s="193"/>
      <c r="L142" s="193"/>
      <c r="M142" s="193"/>
      <c r="N142" s="193"/>
      <c r="O142" s="193"/>
      <c r="P142" s="193"/>
      <c r="Q142" s="191"/>
      <c r="R142" s="193"/>
      <c r="S142" s="193"/>
      <c r="T142" s="193"/>
      <c r="U142" s="193"/>
      <c r="V142" s="193"/>
      <c r="W142" s="193"/>
      <c r="X142" s="193"/>
      <c r="Y142" s="193"/>
    </row>
    <row r="143">
      <c r="A143" s="264"/>
      <c r="B143" s="243" t="s">
        <v>445</v>
      </c>
      <c r="C143" s="244" t="s">
        <v>445</v>
      </c>
      <c r="D143" s="190" t="s">
        <v>7</v>
      </c>
      <c r="E143" s="190" t="s">
        <v>17</v>
      </c>
      <c r="F143" s="191">
        <v>510.0</v>
      </c>
      <c r="G143" s="193"/>
      <c r="H143" s="191"/>
      <c r="I143" s="193"/>
      <c r="J143" s="193"/>
      <c r="K143" s="193"/>
      <c r="L143" s="193"/>
      <c r="M143" s="193"/>
      <c r="N143" s="193"/>
      <c r="O143" s="193"/>
      <c r="P143" s="193"/>
      <c r="Q143" s="191"/>
      <c r="R143" s="193"/>
      <c r="S143" s="193"/>
      <c r="T143" s="193"/>
      <c r="U143" s="193"/>
      <c r="V143" s="193"/>
      <c r="W143" s="193"/>
      <c r="X143" s="193"/>
      <c r="Y143" s="193"/>
    </row>
    <row r="144">
      <c r="A144" s="264"/>
      <c r="B144" s="243" t="s">
        <v>445</v>
      </c>
      <c r="C144" s="244" t="s">
        <v>445</v>
      </c>
      <c r="D144" s="190" t="s">
        <v>7</v>
      </c>
      <c r="E144" s="190" t="s">
        <v>18</v>
      </c>
      <c r="F144" s="191"/>
      <c r="G144" s="193"/>
      <c r="H144" s="191"/>
      <c r="I144" s="193"/>
      <c r="J144" s="193"/>
      <c r="K144" s="193"/>
      <c r="L144" s="193"/>
      <c r="M144" s="193"/>
      <c r="N144" s="193"/>
      <c r="O144" s="193"/>
      <c r="P144" s="193"/>
      <c r="Q144" s="191"/>
      <c r="R144" s="193"/>
      <c r="S144" s="193"/>
      <c r="T144" s="193"/>
      <c r="U144" s="193"/>
      <c r="V144" s="193"/>
      <c r="W144" s="193"/>
      <c r="X144" s="193"/>
      <c r="Y144" s="193"/>
    </row>
    <row r="145">
      <c r="A145" s="264"/>
      <c r="B145" s="243" t="s">
        <v>445</v>
      </c>
      <c r="C145" s="244" t="s">
        <v>445</v>
      </c>
      <c r="D145" s="190" t="s">
        <v>7</v>
      </c>
      <c r="E145" s="190" t="s">
        <v>19</v>
      </c>
      <c r="F145" s="191"/>
      <c r="G145" s="193"/>
      <c r="H145" s="191"/>
      <c r="I145" s="193"/>
      <c r="J145" s="193"/>
      <c r="K145" s="193"/>
      <c r="L145" s="193"/>
      <c r="M145" s="193"/>
      <c r="N145" s="193"/>
      <c r="O145" s="193"/>
      <c r="P145" s="193"/>
      <c r="Q145" s="191"/>
      <c r="R145" s="193"/>
      <c r="S145" s="193"/>
      <c r="T145" s="193"/>
      <c r="U145" s="193"/>
      <c r="V145" s="193"/>
      <c r="W145" s="193"/>
      <c r="X145" s="193"/>
      <c r="Y145" s="193"/>
    </row>
    <row r="146">
      <c r="A146" s="264"/>
      <c r="B146" s="243" t="s">
        <v>445</v>
      </c>
      <c r="C146" s="244" t="s">
        <v>445</v>
      </c>
      <c r="D146" s="190" t="s">
        <v>7</v>
      </c>
      <c r="E146" s="190" t="s">
        <v>20</v>
      </c>
      <c r="F146" s="191"/>
      <c r="G146" s="193"/>
      <c r="H146" s="191"/>
      <c r="I146" s="193"/>
      <c r="J146" s="193"/>
      <c r="K146" s="193"/>
      <c r="L146" s="193"/>
      <c r="M146" s="193"/>
      <c r="N146" s="193"/>
      <c r="O146" s="193"/>
      <c r="P146" s="193"/>
      <c r="Q146" s="191"/>
      <c r="R146" s="193"/>
      <c r="S146" s="193"/>
      <c r="T146" s="193"/>
      <c r="U146" s="193"/>
      <c r="V146" s="193"/>
      <c r="W146" s="193"/>
      <c r="X146" s="193"/>
      <c r="Y146" s="193"/>
    </row>
    <row r="147">
      <c r="A147" s="264">
        <v>235.0</v>
      </c>
      <c r="B147" s="243" t="s">
        <v>446</v>
      </c>
      <c r="C147" s="244" t="s">
        <v>447</v>
      </c>
      <c r="D147" s="243" t="s">
        <v>4</v>
      </c>
      <c r="E147" s="190" t="s">
        <v>21</v>
      </c>
      <c r="F147" s="192">
        <v>70.0</v>
      </c>
      <c r="G147" s="193"/>
      <c r="H147" s="191">
        <v>70.0</v>
      </c>
      <c r="I147" s="193"/>
      <c r="J147" s="193"/>
      <c r="K147" s="193"/>
      <c r="L147" s="193"/>
      <c r="M147" s="193"/>
      <c r="N147" s="193"/>
      <c r="O147" s="193"/>
      <c r="P147" s="193"/>
      <c r="Q147" s="191">
        <v>3960.0</v>
      </c>
      <c r="R147" s="193"/>
      <c r="S147" s="193"/>
      <c r="T147" s="193"/>
      <c r="U147" s="193"/>
      <c r="V147" s="193"/>
      <c r="W147" s="193"/>
      <c r="X147" s="193"/>
      <c r="Y147" s="193"/>
    </row>
    <row r="148">
      <c r="A148" s="264"/>
      <c r="B148" s="243" t="s">
        <v>446</v>
      </c>
      <c r="C148" s="244" t="s">
        <v>447</v>
      </c>
      <c r="D148" s="190" t="s">
        <v>4</v>
      </c>
      <c r="E148" s="190" t="s">
        <v>13</v>
      </c>
      <c r="F148" s="191"/>
      <c r="G148" s="193"/>
      <c r="H148" s="191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93"/>
    </row>
    <row r="149">
      <c r="A149" s="264"/>
      <c r="B149" s="243" t="s">
        <v>446</v>
      </c>
      <c r="C149" s="244" t="s">
        <v>447</v>
      </c>
      <c r="D149" s="190" t="s">
        <v>4</v>
      </c>
      <c r="E149" s="190" t="s">
        <v>14</v>
      </c>
      <c r="F149" s="191"/>
      <c r="G149" s="193"/>
      <c r="H149" s="191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</row>
    <row r="150">
      <c r="A150" s="264"/>
      <c r="B150" s="243" t="s">
        <v>446</v>
      </c>
      <c r="C150" s="244" t="s">
        <v>447</v>
      </c>
      <c r="D150" s="190" t="s">
        <v>4</v>
      </c>
      <c r="E150" s="190" t="s">
        <v>15</v>
      </c>
      <c r="F150" s="191"/>
      <c r="G150" s="193"/>
      <c r="H150" s="191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</row>
    <row r="151">
      <c r="A151" s="264"/>
      <c r="B151" s="243" t="s">
        <v>446</v>
      </c>
      <c r="C151" s="244" t="s">
        <v>447</v>
      </c>
      <c r="D151" s="190" t="s">
        <v>4</v>
      </c>
      <c r="E151" s="190" t="s">
        <v>16</v>
      </c>
      <c r="F151" s="191"/>
      <c r="G151" s="193"/>
      <c r="H151" s="191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</row>
    <row r="152">
      <c r="A152" s="264"/>
      <c r="B152" s="243" t="s">
        <v>446</v>
      </c>
      <c r="C152" s="244" t="s">
        <v>447</v>
      </c>
      <c r="D152" s="190" t="s">
        <v>4</v>
      </c>
      <c r="E152" s="190" t="s">
        <v>17</v>
      </c>
      <c r="F152" s="191"/>
      <c r="G152" s="193"/>
      <c r="H152" s="191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</row>
    <row r="153">
      <c r="A153" s="264"/>
      <c r="B153" s="243" t="s">
        <v>446</v>
      </c>
      <c r="C153" s="244" t="s">
        <v>447</v>
      </c>
      <c r="D153" s="190" t="s">
        <v>4</v>
      </c>
      <c r="E153" s="190" t="s">
        <v>18</v>
      </c>
      <c r="F153" s="191"/>
      <c r="G153" s="193"/>
      <c r="H153" s="191"/>
      <c r="I153" s="193"/>
      <c r="J153" s="193"/>
      <c r="K153" s="193"/>
      <c r="L153" s="193"/>
      <c r="M153" s="193"/>
      <c r="N153" s="193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93"/>
    </row>
    <row r="154">
      <c r="A154" s="264"/>
      <c r="B154" s="243" t="s">
        <v>446</v>
      </c>
      <c r="C154" s="244" t="s">
        <v>447</v>
      </c>
      <c r="D154" s="190" t="s">
        <v>4</v>
      </c>
      <c r="E154" s="190" t="s">
        <v>19</v>
      </c>
      <c r="F154" s="191"/>
      <c r="G154" s="193"/>
      <c r="H154" s="191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</row>
    <row r="155">
      <c r="A155" s="264"/>
      <c r="B155" s="243" t="s">
        <v>446</v>
      </c>
      <c r="C155" s="244" t="s">
        <v>447</v>
      </c>
      <c r="D155" s="190" t="s">
        <v>4</v>
      </c>
      <c r="E155" s="190" t="s">
        <v>20</v>
      </c>
      <c r="F155" s="191"/>
      <c r="G155" s="193"/>
      <c r="H155" s="191"/>
      <c r="I155" s="193"/>
      <c r="J155" s="193"/>
      <c r="K155" s="193"/>
      <c r="L155" s="193"/>
      <c r="M155" s="193"/>
      <c r="N155" s="193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93"/>
    </row>
    <row r="156">
      <c r="A156" s="264"/>
      <c r="B156" s="243" t="s">
        <v>446</v>
      </c>
      <c r="C156" s="244" t="s">
        <v>447</v>
      </c>
      <c r="D156" s="190" t="s">
        <v>7</v>
      </c>
      <c r="E156" s="190" t="s">
        <v>21</v>
      </c>
      <c r="F156" s="191">
        <v>3960.0</v>
      </c>
      <c r="G156" s="193"/>
      <c r="H156" s="191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</row>
    <row r="157">
      <c r="A157" s="264"/>
      <c r="B157" s="243" t="s">
        <v>446</v>
      </c>
      <c r="C157" s="244" t="s">
        <v>447</v>
      </c>
      <c r="D157" s="190" t="s">
        <v>7</v>
      </c>
      <c r="E157" s="190" t="s">
        <v>13</v>
      </c>
      <c r="F157" s="191"/>
      <c r="G157" s="193"/>
      <c r="H157" s="191"/>
      <c r="I157" s="193"/>
      <c r="J157" s="193"/>
      <c r="K157" s="193"/>
      <c r="L157" s="193"/>
      <c r="M157" s="193"/>
      <c r="N157" s="193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93"/>
    </row>
    <row r="158">
      <c r="A158" s="264"/>
      <c r="B158" s="243" t="s">
        <v>446</v>
      </c>
      <c r="C158" s="244" t="s">
        <v>447</v>
      </c>
      <c r="D158" s="190" t="s">
        <v>7</v>
      </c>
      <c r="E158" s="190" t="s">
        <v>14</v>
      </c>
      <c r="F158" s="191"/>
      <c r="G158" s="193"/>
      <c r="H158" s="191"/>
      <c r="I158" s="193"/>
      <c r="J158" s="193"/>
      <c r="K158" s="193"/>
      <c r="L158" s="193"/>
      <c r="M158" s="193"/>
      <c r="N158" s="193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93"/>
    </row>
    <row r="159">
      <c r="A159" s="264"/>
      <c r="B159" s="243" t="s">
        <v>446</v>
      </c>
      <c r="C159" s="244" t="s">
        <v>447</v>
      </c>
      <c r="D159" s="190" t="s">
        <v>7</v>
      </c>
      <c r="E159" s="190" t="s">
        <v>15</v>
      </c>
      <c r="F159" s="191"/>
      <c r="G159" s="193"/>
      <c r="H159" s="191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</row>
    <row r="160">
      <c r="A160" s="264"/>
      <c r="B160" s="243" t="s">
        <v>446</v>
      </c>
      <c r="C160" s="244" t="s">
        <v>447</v>
      </c>
      <c r="D160" s="190" t="s">
        <v>7</v>
      </c>
      <c r="E160" s="190" t="s">
        <v>16</v>
      </c>
      <c r="F160" s="191"/>
      <c r="G160" s="193"/>
      <c r="H160" s="191"/>
      <c r="I160" s="193"/>
      <c r="J160" s="193"/>
      <c r="K160" s="193"/>
      <c r="L160" s="193"/>
      <c r="M160" s="193"/>
      <c r="N160" s="193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93"/>
    </row>
    <row r="161">
      <c r="A161" s="264"/>
      <c r="B161" s="243" t="s">
        <v>446</v>
      </c>
      <c r="C161" s="244" t="s">
        <v>447</v>
      </c>
      <c r="D161" s="190" t="s">
        <v>7</v>
      </c>
      <c r="E161" s="190" t="s">
        <v>17</v>
      </c>
      <c r="F161" s="191"/>
      <c r="G161" s="193"/>
      <c r="H161" s="191"/>
      <c r="I161" s="193"/>
      <c r="J161" s="193"/>
      <c r="K161" s="193"/>
      <c r="L161" s="193"/>
      <c r="M161" s="193"/>
      <c r="N161" s="193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93"/>
    </row>
    <row r="162">
      <c r="A162" s="264"/>
      <c r="B162" s="243" t="s">
        <v>446</v>
      </c>
      <c r="C162" s="244" t="s">
        <v>447</v>
      </c>
      <c r="D162" s="190" t="s">
        <v>7</v>
      </c>
      <c r="E162" s="190" t="s">
        <v>18</v>
      </c>
      <c r="F162" s="191"/>
      <c r="G162" s="193"/>
      <c r="H162" s="191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</row>
    <row r="163">
      <c r="A163" s="264"/>
      <c r="B163" s="243" t="s">
        <v>446</v>
      </c>
      <c r="C163" s="244" t="s">
        <v>447</v>
      </c>
      <c r="D163" s="190" t="s">
        <v>7</v>
      </c>
      <c r="E163" s="190" t="s">
        <v>19</v>
      </c>
      <c r="F163" s="191"/>
      <c r="G163" s="193"/>
      <c r="H163" s="191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</row>
    <row r="164">
      <c r="A164" s="264"/>
      <c r="B164" s="243" t="s">
        <v>446</v>
      </c>
      <c r="C164" s="244" t="s">
        <v>447</v>
      </c>
      <c r="D164" s="190" t="s">
        <v>7</v>
      </c>
      <c r="E164" s="190" t="s">
        <v>20</v>
      </c>
      <c r="F164" s="191"/>
      <c r="G164" s="193"/>
      <c r="H164" s="191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</row>
    <row r="165">
      <c r="A165" s="264">
        <v>236.0</v>
      </c>
      <c r="B165" s="243" t="s">
        <v>448</v>
      </c>
      <c r="C165" s="244" t="s">
        <v>449</v>
      </c>
      <c r="D165" s="243" t="s">
        <v>4</v>
      </c>
      <c r="E165" s="190" t="s">
        <v>21</v>
      </c>
      <c r="F165" s="192">
        <v>19.0</v>
      </c>
      <c r="G165" s="193"/>
      <c r="H165" s="191">
        <v>19.0</v>
      </c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</row>
    <row r="166">
      <c r="A166" s="264"/>
      <c r="B166" s="243" t="s">
        <v>448</v>
      </c>
      <c r="C166" s="244" t="s">
        <v>449</v>
      </c>
      <c r="D166" s="190" t="s">
        <v>4</v>
      </c>
      <c r="E166" s="190" t="s">
        <v>13</v>
      </c>
      <c r="F166" s="191"/>
      <c r="G166" s="193"/>
      <c r="H166" s="193"/>
      <c r="I166" s="191"/>
      <c r="J166" s="191"/>
      <c r="K166" s="191"/>
      <c r="L166" s="191"/>
      <c r="M166" s="193"/>
      <c r="N166" s="193"/>
      <c r="O166" s="193"/>
      <c r="P166" s="193"/>
      <c r="Q166" s="193"/>
      <c r="R166" s="191"/>
      <c r="S166" s="191"/>
      <c r="T166" s="191"/>
      <c r="U166" s="191"/>
      <c r="V166" s="193"/>
      <c r="W166" s="193"/>
      <c r="X166" s="193"/>
      <c r="Y166" s="193"/>
    </row>
    <row r="167">
      <c r="A167" s="264"/>
      <c r="B167" s="243" t="s">
        <v>448</v>
      </c>
      <c r="C167" s="244" t="s">
        <v>449</v>
      </c>
      <c r="D167" s="190" t="s">
        <v>4</v>
      </c>
      <c r="E167" s="190" t="s">
        <v>14</v>
      </c>
      <c r="F167" s="191"/>
      <c r="G167" s="193"/>
      <c r="H167" s="193"/>
      <c r="I167" s="191"/>
      <c r="J167" s="191"/>
      <c r="K167" s="191"/>
      <c r="L167" s="191"/>
      <c r="M167" s="193"/>
      <c r="N167" s="193"/>
      <c r="O167" s="193"/>
      <c r="P167" s="193"/>
      <c r="Q167" s="193"/>
      <c r="R167" s="191"/>
      <c r="S167" s="191"/>
      <c r="T167" s="191"/>
      <c r="U167" s="191"/>
      <c r="V167" s="193"/>
      <c r="W167" s="193"/>
      <c r="X167" s="193"/>
      <c r="Y167" s="193"/>
    </row>
    <row r="168">
      <c r="A168" s="264"/>
      <c r="B168" s="243" t="s">
        <v>448</v>
      </c>
      <c r="C168" s="244" t="s">
        <v>449</v>
      </c>
      <c r="D168" s="190" t="s">
        <v>4</v>
      </c>
      <c r="E168" s="190" t="s">
        <v>15</v>
      </c>
      <c r="F168" s="191"/>
      <c r="G168" s="193"/>
      <c r="H168" s="193"/>
      <c r="I168" s="191"/>
      <c r="J168" s="191"/>
      <c r="K168" s="191"/>
      <c r="L168" s="191"/>
      <c r="M168" s="193"/>
      <c r="N168" s="193"/>
      <c r="O168" s="193"/>
      <c r="P168" s="193"/>
      <c r="Q168" s="193"/>
      <c r="R168" s="191"/>
      <c r="S168" s="191"/>
      <c r="T168" s="191"/>
      <c r="U168" s="191"/>
      <c r="V168" s="193"/>
      <c r="W168" s="193"/>
      <c r="X168" s="193"/>
      <c r="Y168" s="193"/>
    </row>
    <row r="169">
      <c r="A169" s="264"/>
      <c r="B169" s="243" t="s">
        <v>448</v>
      </c>
      <c r="C169" s="244" t="s">
        <v>449</v>
      </c>
      <c r="D169" s="190" t="s">
        <v>4</v>
      </c>
      <c r="E169" s="190" t="s">
        <v>16</v>
      </c>
      <c r="F169" s="191"/>
      <c r="G169" s="193"/>
      <c r="H169" s="193"/>
      <c r="I169" s="191"/>
      <c r="J169" s="191"/>
      <c r="K169" s="191"/>
      <c r="L169" s="191"/>
      <c r="M169" s="193"/>
      <c r="N169" s="193"/>
      <c r="O169" s="193"/>
      <c r="P169" s="193"/>
      <c r="Q169" s="193"/>
      <c r="R169" s="191"/>
      <c r="S169" s="191"/>
      <c r="T169" s="191"/>
      <c r="U169" s="191"/>
      <c r="V169" s="193"/>
      <c r="W169" s="193"/>
      <c r="X169" s="193"/>
      <c r="Y169" s="193"/>
    </row>
    <row r="170">
      <c r="A170" s="264"/>
      <c r="B170" s="243" t="s">
        <v>448</v>
      </c>
      <c r="C170" s="244" t="s">
        <v>449</v>
      </c>
      <c r="D170" s="190" t="s">
        <v>4</v>
      </c>
      <c r="E170" s="190" t="s">
        <v>17</v>
      </c>
      <c r="F170" s="191"/>
      <c r="G170" s="193"/>
      <c r="H170" s="193"/>
      <c r="I170" s="191"/>
      <c r="J170" s="191"/>
      <c r="K170" s="191"/>
      <c r="L170" s="191"/>
      <c r="M170" s="193"/>
      <c r="N170" s="193"/>
      <c r="O170" s="193"/>
      <c r="P170" s="193"/>
      <c r="Q170" s="193"/>
      <c r="R170" s="191"/>
      <c r="S170" s="191"/>
      <c r="T170" s="191"/>
      <c r="U170" s="191"/>
      <c r="V170" s="193"/>
      <c r="W170" s="193"/>
      <c r="X170" s="193"/>
      <c r="Y170" s="193"/>
    </row>
    <row r="171">
      <c r="A171" s="264"/>
      <c r="B171" s="243" t="s">
        <v>448</v>
      </c>
      <c r="C171" s="244" t="s">
        <v>449</v>
      </c>
      <c r="D171" s="190" t="s">
        <v>4</v>
      </c>
      <c r="E171" s="190" t="s">
        <v>18</v>
      </c>
      <c r="F171" s="191"/>
      <c r="G171" s="193"/>
      <c r="H171" s="193"/>
      <c r="I171" s="191"/>
      <c r="J171" s="191"/>
      <c r="K171" s="191"/>
      <c r="L171" s="191"/>
      <c r="M171" s="193"/>
      <c r="N171" s="193"/>
      <c r="O171" s="193"/>
      <c r="P171" s="193"/>
      <c r="Q171" s="193"/>
      <c r="R171" s="191"/>
      <c r="S171" s="191"/>
      <c r="T171" s="191"/>
      <c r="U171" s="191"/>
      <c r="V171" s="193"/>
      <c r="W171" s="193"/>
      <c r="X171" s="193"/>
      <c r="Y171" s="193"/>
    </row>
    <row r="172">
      <c r="A172" s="264"/>
      <c r="B172" s="243" t="s">
        <v>448</v>
      </c>
      <c r="C172" s="244" t="s">
        <v>449</v>
      </c>
      <c r="D172" s="190" t="s">
        <v>4</v>
      </c>
      <c r="E172" s="190" t="s">
        <v>19</v>
      </c>
      <c r="F172" s="191"/>
      <c r="G172" s="193"/>
      <c r="H172" s="193"/>
      <c r="I172" s="191"/>
      <c r="J172" s="191"/>
      <c r="K172" s="191"/>
      <c r="L172" s="191"/>
      <c r="M172" s="193"/>
      <c r="N172" s="193"/>
      <c r="O172" s="193"/>
      <c r="P172" s="193"/>
      <c r="Q172" s="193"/>
      <c r="R172" s="191"/>
      <c r="S172" s="191"/>
      <c r="T172" s="191"/>
      <c r="U172" s="191"/>
      <c r="V172" s="193"/>
      <c r="W172" s="193"/>
      <c r="X172" s="193"/>
      <c r="Y172" s="193"/>
    </row>
    <row r="173">
      <c r="A173" s="264"/>
      <c r="B173" s="243" t="s">
        <v>448</v>
      </c>
      <c r="C173" s="244" t="s">
        <v>449</v>
      </c>
      <c r="D173" s="190" t="s">
        <v>4</v>
      </c>
      <c r="E173" s="190" t="s">
        <v>20</v>
      </c>
      <c r="F173" s="191"/>
      <c r="G173" s="193"/>
      <c r="H173" s="193"/>
      <c r="I173" s="191"/>
      <c r="J173" s="191"/>
      <c r="K173" s="191"/>
      <c r="L173" s="191"/>
      <c r="M173" s="193"/>
      <c r="N173" s="193"/>
      <c r="O173" s="193"/>
      <c r="P173" s="193"/>
      <c r="Q173" s="193"/>
      <c r="R173" s="191"/>
      <c r="S173" s="191"/>
      <c r="T173" s="191"/>
      <c r="U173" s="191"/>
      <c r="V173" s="193"/>
      <c r="W173" s="193"/>
      <c r="X173" s="193"/>
      <c r="Y173" s="193"/>
    </row>
    <row r="174">
      <c r="A174" s="264"/>
      <c r="B174" s="243" t="s">
        <v>448</v>
      </c>
      <c r="C174" s="244" t="s">
        <v>449</v>
      </c>
      <c r="D174" s="190" t="s">
        <v>7</v>
      </c>
      <c r="E174" s="190" t="s">
        <v>21</v>
      </c>
      <c r="F174" s="191"/>
      <c r="G174" s="193"/>
      <c r="H174" s="193"/>
      <c r="I174" s="191"/>
      <c r="J174" s="191"/>
      <c r="K174" s="191"/>
      <c r="L174" s="191"/>
      <c r="M174" s="193"/>
      <c r="N174" s="193"/>
      <c r="O174" s="193"/>
      <c r="P174" s="193"/>
      <c r="Q174" s="193"/>
      <c r="R174" s="191"/>
      <c r="S174" s="191"/>
      <c r="T174" s="191"/>
      <c r="U174" s="191"/>
      <c r="V174" s="193"/>
      <c r="W174" s="193"/>
      <c r="X174" s="193"/>
      <c r="Y174" s="193"/>
    </row>
    <row r="175">
      <c r="A175" s="264"/>
      <c r="B175" s="243" t="s">
        <v>448</v>
      </c>
      <c r="C175" s="244" t="s">
        <v>449</v>
      </c>
      <c r="D175" s="190" t="s">
        <v>7</v>
      </c>
      <c r="E175" s="190" t="s">
        <v>13</v>
      </c>
      <c r="F175" s="191"/>
      <c r="G175" s="193"/>
      <c r="H175" s="193"/>
      <c r="I175" s="191"/>
      <c r="J175" s="191"/>
      <c r="K175" s="191"/>
      <c r="L175" s="191"/>
      <c r="M175" s="193"/>
      <c r="N175" s="193"/>
      <c r="O175" s="193"/>
      <c r="P175" s="193"/>
      <c r="Q175" s="193"/>
      <c r="R175" s="191"/>
      <c r="S175" s="191"/>
      <c r="T175" s="191"/>
      <c r="U175" s="191"/>
      <c r="V175" s="193"/>
      <c r="W175" s="193"/>
      <c r="X175" s="193"/>
      <c r="Y175" s="193"/>
    </row>
    <row r="176">
      <c r="A176" s="264"/>
      <c r="B176" s="243" t="s">
        <v>448</v>
      </c>
      <c r="C176" s="244" t="s">
        <v>449</v>
      </c>
      <c r="D176" s="190" t="s">
        <v>7</v>
      </c>
      <c r="E176" s="190" t="s">
        <v>14</v>
      </c>
      <c r="F176" s="191"/>
      <c r="G176" s="193"/>
      <c r="H176" s="193"/>
      <c r="I176" s="191"/>
      <c r="J176" s="191"/>
      <c r="K176" s="191"/>
      <c r="L176" s="191"/>
      <c r="M176" s="193"/>
      <c r="N176" s="193"/>
      <c r="O176" s="193"/>
      <c r="P176" s="193"/>
      <c r="Q176" s="193"/>
      <c r="R176" s="191"/>
      <c r="S176" s="191"/>
      <c r="T176" s="191"/>
      <c r="U176" s="191"/>
      <c r="V176" s="193"/>
      <c r="W176" s="193"/>
      <c r="X176" s="193"/>
      <c r="Y176" s="193"/>
    </row>
    <row r="177">
      <c r="A177" s="264"/>
      <c r="B177" s="243" t="s">
        <v>448</v>
      </c>
      <c r="C177" s="244" t="s">
        <v>449</v>
      </c>
      <c r="D177" s="190" t="s">
        <v>7</v>
      </c>
      <c r="E177" s="190" t="s">
        <v>15</v>
      </c>
      <c r="F177" s="191"/>
      <c r="G177" s="193"/>
      <c r="H177" s="193"/>
      <c r="I177" s="191"/>
      <c r="J177" s="191"/>
      <c r="K177" s="191"/>
      <c r="L177" s="191"/>
      <c r="M177" s="193"/>
      <c r="N177" s="193"/>
      <c r="O177" s="193"/>
      <c r="P177" s="193"/>
      <c r="Q177" s="193"/>
      <c r="R177" s="191"/>
      <c r="S177" s="191"/>
      <c r="T177" s="191"/>
      <c r="U177" s="191"/>
      <c r="V177" s="193"/>
      <c r="W177" s="193"/>
      <c r="X177" s="193"/>
      <c r="Y177" s="193"/>
    </row>
    <row r="178">
      <c r="A178" s="264"/>
      <c r="B178" s="243" t="s">
        <v>448</v>
      </c>
      <c r="C178" s="244" t="s">
        <v>449</v>
      </c>
      <c r="D178" s="190" t="s">
        <v>7</v>
      </c>
      <c r="E178" s="190" t="s">
        <v>16</v>
      </c>
      <c r="F178" s="191"/>
      <c r="G178" s="193"/>
      <c r="H178" s="193"/>
      <c r="I178" s="191"/>
      <c r="J178" s="191"/>
      <c r="K178" s="191"/>
      <c r="L178" s="191"/>
      <c r="M178" s="193"/>
      <c r="N178" s="193"/>
      <c r="O178" s="193"/>
      <c r="P178" s="193"/>
      <c r="Q178" s="193"/>
      <c r="R178" s="191"/>
      <c r="S178" s="191"/>
      <c r="T178" s="191"/>
      <c r="U178" s="191"/>
      <c r="V178" s="193"/>
      <c r="W178" s="193"/>
      <c r="X178" s="193"/>
      <c r="Y178" s="193"/>
    </row>
    <row r="179">
      <c r="A179" s="264"/>
      <c r="B179" s="243" t="s">
        <v>448</v>
      </c>
      <c r="C179" s="244" t="s">
        <v>449</v>
      </c>
      <c r="D179" s="190" t="s">
        <v>7</v>
      </c>
      <c r="E179" s="190" t="s">
        <v>17</v>
      </c>
      <c r="F179" s="191"/>
      <c r="G179" s="193"/>
      <c r="H179" s="193"/>
      <c r="I179" s="191"/>
      <c r="J179" s="191"/>
      <c r="K179" s="191"/>
      <c r="L179" s="191"/>
      <c r="M179" s="193"/>
      <c r="N179" s="193"/>
      <c r="O179" s="193"/>
      <c r="P179" s="193"/>
      <c r="Q179" s="193"/>
      <c r="R179" s="191"/>
      <c r="S179" s="191"/>
      <c r="T179" s="191"/>
      <c r="U179" s="191"/>
      <c r="V179" s="193"/>
      <c r="W179" s="193"/>
      <c r="X179" s="193"/>
      <c r="Y179" s="193"/>
    </row>
    <row r="180">
      <c r="A180" s="264"/>
      <c r="B180" s="243" t="s">
        <v>448</v>
      </c>
      <c r="C180" s="244" t="s">
        <v>449</v>
      </c>
      <c r="D180" s="190" t="s">
        <v>7</v>
      </c>
      <c r="E180" s="190" t="s">
        <v>18</v>
      </c>
      <c r="F180" s="191"/>
      <c r="G180" s="193"/>
      <c r="H180" s="193"/>
      <c r="I180" s="191"/>
      <c r="J180" s="191"/>
      <c r="K180" s="191"/>
      <c r="L180" s="191"/>
      <c r="M180" s="193"/>
      <c r="N180" s="193"/>
      <c r="O180" s="193"/>
      <c r="P180" s="193"/>
      <c r="Q180" s="193"/>
      <c r="R180" s="191"/>
      <c r="S180" s="191"/>
      <c r="T180" s="191"/>
      <c r="U180" s="191"/>
      <c r="V180" s="193"/>
      <c r="W180" s="193"/>
      <c r="X180" s="193"/>
      <c r="Y180" s="193"/>
    </row>
    <row r="181">
      <c r="A181" s="264"/>
      <c r="B181" s="243" t="s">
        <v>448</v>
      </c>
      <c r="C181" s="244" t="s">
        <v>449</v>
      </c>
      <c r="D181" s="190" t="s">
        <v>7</v>
      </c>
      <c r="E181" s="190" t="s">
        <v>19</v>
      </c>
      <c r="F181" s="191"/>
      <c r="G181" s="193"/>
      <c r="H181" s="193"/>
      <c r="I181" s="191"/>
      <c r="J181" s="191"/>
      <c r="K181" s="191"/>
      <c r="L181" s="191"/>
      <c r="M181" s="193"/>
      <c r="N181" s="193"/>
      <c r="O181" s="193"/>
      <c r="P181" s="193"/>
      <c r="Q181" s="193"/>
      <c r="R181" s="191"/>
      <c r="S181" s="191"/>
      <c r="T181" s="191"/>
      <c r="U181" s="191"/>
      <c r="V181" s="193"/>
      <c r="W181" s="193"/>
      <c r="X181" s="193"/>
      <c r="Y181" s="193"/>
    </row>
    <row r="182">
      <c r="A182" s="264"/>
      <c r="B182" s="243" t="s">
        <v>448</v>
      </c>
      <c r="C182" s="244" t="s">
        <v>449</v>
      </c>
      <c r="D182" s="190" t="s">
        <v>7</v>
      </c>
      <c r="E182" s="190" t="s">
        <v>20</v>
      </c>
      <c r="F182" s="191"/>
      <c r="G182" s="193"/>
      <c r="H182" s="193"/>
      <c r="I182" s="191"/>
      <c r="J182" s="191"/>
      <c r="K182" s="191"/>
      <c r="L182" s="191"/>
      <c r="M182" s="193"/>
      <c r="N182" s="193"/>
      <c r="O182" s="193"/>
      <c r="P182" s="193"/>
      <c r="Q182" s="193"/>
      <c r="R182" s="191"/>
      <c r="S182" s="191"/>
      <c r="T182" s="191"/>
      <c r="U182" s="191"/>
      <c r="V182" s="193"/>
      <c r="W182" s="193"/>
      <c r="X182" s="193"/>
      <c r="Y182" s="193"/>
    </row>
    <row r="183">
      <c r="A183" s="264">
        <v>237.0</v>
      </c>
      <c r="B183" s="243" t="s">
        <v>450</v>
      </c>
      <c r="C183" s="244" t="s">
        <v>451</v>
      </c>
      <c r="D183" s="243" t="s">
        <v>4</v>
      </c>
      <c r="E183" s="190" t="s">
        <v>21</v>
      </c>
      <c r="F183" s="192"/>
      <c r="G183" s="193"/>
      <c r="H183" s="193"/>
      <c r="I183" s="191">
        <v>17.0</v>
      </c>
      <c r="J183" s="191">
        <v>10.0</v>
      </c>
      <c r="K183" s="191">
        <v>13.0</v>
      </c>
      <c r="L183" s="191">
        <v>22.0</v>
      </c>
      <c r="M183" s="193"/>
      <c r="N183" s="193"/>
      <c r="O183" s="193"/>
      <c r="P183" s="193"/>
      <c r="Q183" s="193"/>
      <c r="R183" s="191">
        <v>0.0</v>
      </c>
      <c r="S183" s="191">
        <v>0.0</v>
      </c>
      <c r="T183" s="191">
        <v>0.0</v>
      </c>
      <c r="U183" s="191">
        <v>0.0</v>
      </c>
      <c r="V183" s="193"/>
      <c r="W183" s="193"/>
      <c r="X183" s="193"/>
      <c r="Y183" s="193"/>
    </row>
    <row r="184">
      <c r="A184" s="264"/>
      <c r="B184" s="243" t="s">
        <v>450</v>
      </c>
      <c r="C184" s="244" t="s">
        <v>451</v>
      </c>
      <c r="D184" s="190" t="s">
        <v>4</v>
      </c>
      <c r="E184" s="190" t="s">
        <v>13</v>
      </c>
      <c r="F184" s="191">
        <v>17.0</v>
      </c>
      <c r="G184" s="193"/>
      <c r="H184" s="193"/>
      <c r="I184" s="193"/>
      <c r="J184" s="191"/>
      <c r="K184" s="191"/>
      <c r="L184" s="191"/>
      <c r="M184" s="191"/>
      <c r="N184" s="193"/>
      <c r="O184" s="193"/>
      <c r="P184" s="193"/>
      <c r="Q184" s="193"/>
      <c r="R184" s="193"/>
      <c r="S184" s="191"/>
      <c r="T184" s="191"/>
      <c r="U184" s="191"/>
      <c r="V184" s="191"/>
      <c r="W184" s="193"/>
      <c r="X184" s="193"/>
      <c r="Y184" s="193"/>
    </row>
    <row r="185">
      <c r="A185" s="264"/>
      <c r="B185" s="243" t="s">
        <v>450</v>
      </c>
      <c r="C185" s="244" t="s">
        <v>451</v>
      </c>
      <c r="D185" s="190" t="s">
        <v>4</v>
      </c>
      <c r="E185" s="190" t="s">
        <v>14</v>
      </c>
      <c r="F185" s="191">
        <v>10.0</v>
      </c>
      <c r="G185" s="193"/>
      <c r="H185" s="193"/>
      <c r="I185" s="193"/>
      <c r="J185" s="191"/>
      <c r="K185" s="191"/>
      <c r="L185" s="191"/>
      <c r="M185" s="191"/>
      <c r="N185" s="193"/>
      <c r="O185" s="193"/>
      <c r="P185" s="193"/>
      <c r="Q185" s="193"/>
      <c r="R185" s="193"/>
      <c r="S185" s="191"/>
      <c r="T185" s="191"/>
      <c r="U185" s="191"/>
      <c r="V185" s="191"/>
      <c r="W185" s="193"/>
      <c r="X185" s="193"/>
      <c r="Y185" s="193"/>
    </row>
    <row r="186">
      <c r="A186" s="264"/>
      <c r="B186" s="243" t="s">
        <v>450</v>
      </c>
      <c r="C186" s="244" t="s">
        <v>451</v>
      </c>
      <c r="D186" s="190" t="s">
        <v>4</v>
      </c>
      <c r="E186" s="190" t="s">
        <v>15</v>
      </c>
      <c r="F186" s="191">
        <v>13.0</v>
      </c>
      <c r="G186" s="193"/>
      <c r="H186" s="193"/>
      <c r="I186" s="193"/>
      <c r="J186" s="191"/>
      <c r="K186" s="191"/>
      <c r="L186" s="191"/>
      <c r="M186" s="191"/>
      <c r="N186" s="193"/>
      <c r="O186" s="193"/>
      <c r="P186" s="193"/>
      <c r="Q186" s="193"/>
      <c r="R186" s="193"/>
      <c r="S186" s="191"/>
      <c r="T186" s="191"/>
      <c r="U186" s="191"/>
      <c r="V186" s="191"/>
      <c r="W186" s="193"/>
      <c r="X186" s="193"/>
      <c r="Y186" s="193"/>
    </row>
    <row r="187">
      <c r="A187" s="264"/>
      <c r="B187" s="243" t="s">
        <v>450</v>
      </c>
      <c r="C187" s="244" t="s">
        <v>451</v>
      </c>
      <c r="D187" s="190" t="s">
        <v>4</v>
      </c>
      <c r="E187" s="190" t="s">
        <v>16</v>
      </c>
      <c r="F187" s="191">
        <v>22.0</v>
      </c>
      <c r="G187" s="193"/>
      <c r="H187" s="193"/>
      <c r="I187" s="193"/>
      <c r="J187" s="191"/>
      <c r="K187" s="191"/>
      <c r="L187" s="191"/>
      <c r="M187" s="191"/>
      <c r="N187" s="193"/>
      <c r="O187" s="193"/>
      <c r="P187" s="193"/>
      <c r="Q187" s="193"/>
      <c r="R187" s="193"/>
      <c r="S187" s="191"/>
      <c r="T187" s="191"/>
      <c r="U187" s="191"/>
      <c r="V187" s="191"/>
      <c r="W187" s="193"/>
      <c r="X187" s="193"/>
      <c r="Y187" s="193"/>
    </row>
    <row r="188">
      <c r="A188" s="264"/>
      <c r="B188" s="243" t="s">
        <v>450</v>
      </c>
      <c r="C188" s="244" t="s">
        <v>451</v>
      </c>
      <c r="D188" s="190" t="s">
        <v>4</v>
      </c>
      <c r="E188" s="190" t="s">
        <v>17</v>
      </c>
      <c r="F188" s="191"/>
      <c r="G188" s="193"/>
      <c r="H188" s="193"/>
      <c r="I188" s="193"/>
      <c r="J188" s="191"/>
      <c r="K188" s="191"/>
      <c r="L188" s="191"/>
      <c r="M188" s="191"/>
      <c r="N188" s="193"/>
      <c r="O188" s="193"/>
      <c r="P188" s="193"/>
      <c r="Q188" s="193"/>
      <c r="R188" s="193"/>
      <c r="S188" s="191"/>
      <c r="T188" s="191"/>
      <c r="U188" s="191"/>
      <c r="V188" s="191"/>
      <c r="W188" s="193"/>
      <c r="X188" s="193"/>
      <c r="Y188" s="193"/>
    </row>
    <row r="189">
      <c r="A189" s="264"/>
      <c r="B189" s="243" t="s">
        <v>450</v>
      </c>
      <c r="C189" s="244" t="s">
        <v>451</v>
      </c>
      <c r="D189" s="190" t="s">
        <v>4</v>
      </c>
      <c r="E189" s="190" t="s">
        <v>18</v>
      </c>
      <c r="F189" s="191"/>
      <c r="G189" s="193"/>
      <c r="H189" s="193"/>
      <c r="I189" s="193"/>
      <c r="J189" s="191"/>
      <c r="K189" s="191"/>
      <c r="L189" s="191"/>
      <c r="M189" s="191"/>
      <c r="N189" s="193"/>
      <c r="O189" s="193"/>
      <c r="P189" s="193"/>
      <c r="Q189" s="193"/>
      <c r="R189" s="193"/>
      <c r="S189" s="191"/>
      <c r="T189" s="191"/>
      <c r="U189" s="191"/>
      <c r="V189" s="191"/>
      <c r="W189" s="193"/>
      <c r="X189" s="193"/>
      <c r="Y189" s="193"/>
    </row>
    <row r="190">
      <c r="A190" s="264"/>
      <c r="B190" s="243" t="s">
        <v>450</v>
      </c>
      <c r="C190" s="244" t="s">
        <v>451</v>
      </c>
      <c r="D190" s="190" t="s">
        <v>4</v>
      </c>
      <c r="E190" s="190" t="s">
        <v>19</v>
      </c>
      <c r="F190" s="191"/>
      <c r="G190" s="193"/>
      <c r="H190" s="193"/>
      <c r="I190" s="193"/>
      <c r="J190" s="191"/>
      <c r="K190" s="191"/>
      <c r="L190" s="191"/>
      <c r="M190" s="191"/>
      <c r="N190" s="193"/>
      <c r="O190" s="193"/>
      <c r="P190" s="193"/>
      <c r="Q190" s="193"/>
      <c r="R190" s="193"/>
      <c r="S190" s="191"/>
      <c r="T190" s="191"/>
      <c r="U190" s="191"/>
      <c r="V190" s="191"/>
      <c r="W190" s="193"/>
      <c r="X190" s="193"/>
      <c r="Y190" s="193"/>
    </row>
    <row r="191">
      <c r="A191" s="264"/>
      <c r="B191" s="243" t="s">
        <v>450</v>
      </c>
      <c r="C191" s="244" t="s">
        <v>451</v>
      </c>
      <c r="D191" s="190" t="s">
        <v>4</v>
      </c>
      <c r="E191" s="190" t="s">
        <v>20</v>
      </c>
      <c r="F191" s="191"/>
      <c r="G191" s="193"/>
      <c r="H191" s="193"/>
      <c r="I191" s="193"/>
      <c r="J191" s="191"/>
      <c r="K191" s="191"/>
      <c r="L191" s="191"/>
      <c r="M191" s="191"/>
      <c r="N191" s="193"/>
      <c r="O191" s="193"/>
      <c r="P191" s="193"/>
      <c r="Q191" s="193"/>
      <c r="R191" s="193"/>
      <c r="S191" s="191"/>
      <c r="T191" s="191"/>
      <c r="U191" s="191"/>
      <c r="V191" s="191"/>
      <c r="W191" s="193"/>
      <c r="X191" s="193"/>
      <c r="Y191" s="193"/>
    </row>
    <row r="192">
      <c r="A192" s="264"/>
      <c r="B192" s="243" t="s">
        <v>450</v>
      </c>
      <c r="C192" s="244" t="s">
        <v>451</v>
      </c>
      <c r="D192" s="190" t="s">
        <v>7</v>
      </c>
      <c r="E192" s="190" t="s">
        <v>21</v>
      </c>
      <c r="F192" s="191"/>
      <c r="G192" s="193"/>
      <c r="H192" s="193"/>
      <c r="I192" s="193"/>
      <c r="J192" s="191"/>
      <c r="K192" s="191"/>
      <c r="L192" s="191"/>
      <c r="M192" s="191"/>
      <c r="N192" s="193"/>
      <c r="O192" s="193"/>
      <c r="P192" s="193"/>
      <c r="Q192" s="193"/>
      <c r="R192" s="193"/>
      <c r="S192" s="191"/>
      <c r="T192" s="191"/>
      <c r="U192" s="191"/>
      <c r="V192" s="191"/>
      <c r="W192" s="193"/>
      <c r="X192" s="193"/>
      <c r="Y192" s="193"/>
    </row>
    <row r="193">
      <c r="A193" s="264"/>
      <c r="B193" s="243" t="s">
        <v>450</v>
      </c>
      <c r="C193" s="244" t="s">
        <v>451</v>
      </c>
      <c r="D193" s="190" t="s">
        <v>7</v>
      </c>
      <c r="E193" s="190" t="s">
        <v>13</v>
      </c>
      <c r="F193" s="191">
        <v>0.0</v>
      </c>
      <c r="G193" s="193"/>
      <c r="H193" s="193"/>
      <c r="I193" s="193"/>
      <c r="J193" s="191"/>
      <c r="K193" s="191"/>
      <c r="L193" s="191"/>
      <c r="M193" s="191"/>
      <c r="N193" s="193"/>
      <c r="O193" s="193"/>
      <c r="P193" s="193"/>
      <c r="Q193" s="193"/>
      <c r="R193" s="193"/>
      <c r="S193" s="191"/>
      <c r="T193" s="191"/>
      <c r="U193" s="191"/>
      <c r="V193" s="191"/>
      <c r="W193" s="193"/>
      <c r="X193" s="193"/>
      <c r="Y193" s="193"/>
    </row>
    <row r="194">
      <c r="A194" s="264"/>
      <c r="B194" s="243" t="s">
        <v>450</v>
      </c>
      <c r="C194" s="244" t="s">
        <v>451</v>
      </c>
      <c r="D194" s="190" t="s">
        <v>7</v>
      </c>
      <c r="E194" s="190" t="s">
        <v>14</v>
      </c>
      <c r="F194" s="191">
        <v>0.0</v>
      </c>
      <c r="G194" s="193"/>
      <c r="H194" s="193"/>
      <c r="I194" s="193"/>
      <c r="J194" s="191"/>
      <c r="K194" s="191"/>
      <c r="L194" s="191"/>
      <c r="M194" s="191"/>
      <c r="N194" s="193"/>
      <c r="O194" s="193"/>
      <c r="P194" s="193"/>
      <c r="Q194" s="193"/>
      <c r="R194" s="193"/>
      <c r="S194" s="191"/>
      <c r="T194" s="191"/>
      <c r="U194" s="191"/>
      <c r="V194" s="191"/>
      <c r="W194" s="193"/>
      <c r="X194" s="193"/>
      <c r="Y194" s="193"/>
    </row>
    <row r="195">
      <c r="A195" s="264"/>
      <c r="B195" s="243" t="s">
        <v>450</v>
      </c>
      <c r="C195" s="244" t="s">
        <v>451</v>
      </c>
      <c r="D195" s="190" t="s">
        <v>7</v>
      </c>
      <c r="E195" s="190" t="s">
        <v>15</v>
      </c>
      <c r="F195" s="191">
        <v>0.0</v>
      </c>
      <c r="G195" s="193"/>
      <c r="H195" s="193"/>
      <c r="I195" s="193"/>
      <c r="J195" s="191"/>
      <c r="K195" s="191"/>
      <c r="L195" s="191"/>
      <c r="M195" s="191"/>
      <c r="N195" s="193"/>
      <c r="O195" s="193"/>
      <c r="P195" s="193"/>
      <c r="Q195" s="193"/>
      <c r="R195" s="193"/>
      <c r="S195" s="191"/>
      <c r="T195" s="191"/>
      <c r="U195" s="191"/>
      <c r="V195" s="191"/>
      <c r="W195" s="193"/>
      <c r="X195" s="193"/>
      <c r="Y195" s="193"/>
    </row>
    <row r="196">
      <c r="A196" s="264"/>
      <c r="B196" s="243" t="s">
        <v>450</v>
      </c>
      <c r="C196" s="244" t="s">
        <v>451</v>
      </c>
      <c r="D196" s="190" t="s">
        <v>7</v>
      </c>
      <c r="E196" s="190" t="s">
        <v>16</v>
      </c>
      <c r="F196" s="191">
        <v>0.0</v>
      </c>
      <c r="G196" s="193"/>
      <c r="H196" s="193"/>
      <c r="I196" s="193"/>
      <c r="J196" s="191"/>
      <c r="K196" s="191"/>
      <c r="L196" s="191"/>
      <c r="M196" s="191"/>
      <c r="N196" s="193"/>
      <c r="O196" s="193"/>
      <c r="P196" s="193"/>
      <c r="Q196" s="193"/>
      <c r="R196" s="193"/>
      <c r="S196" s="191"/>
      <c r="T196" s="191"/>
      <c r="U196" s="191"/>
      <c r="V196" s="191"/>
      <c r="W196" s="193"/>
      <c r="X196" s="193"/>
      <c r="Y196" s="193"/>
    </row>
    <row r="197">
      <c r="A197" s="264"/>
      <c r="B197" s="243" t="s">
        <v>450</v>
      </c>
      <c r="C197" s="244" t="s">
        <v>451</v>
      </c>
      <c r="D197" s="190" t="s">
        <v>7</v>
      </c>
      <c r="E197" s="190" t="s">
        <v>17</v>
      </c>
      <c r="F197" s="191"/>
      <c r="G197" s="193"/>
      <c r="H197" s="193"/>
      <c r="I197" s="193"/>
      <c r="J197" s="191"/>
      <c r="K197" s="191"/>
      <c r="L197" s="191"/>
      <c r="M197" s="191"/>
      <c r="N197" s="193"/>
      <c r="O197" s="193"/>
      <c r="P197" s="193"/>
      <c r="Q197" s="193"/>
      <c r="R197" s="193"/>
      <c r="S197" s="191"/>
      <c r="T197" s="191"/>
      <c r="U197" s="191"/>
      <c r="V197" s="191"/>
      <c r="W197" s="193"/>
      <c r="X197" s="193"/>
      <c r="Y197" s="193"/>
    </row>
    <row r="198">
      <c r="A198" s="264"/>
      <c r="B198" s="243" t="s">
        <v>450</v>
      </c>
      <c r="C198" s="244" t="s">
        <v>451</v>
      </c>
      <c r="D198" s="190" t="s">
        <v>7</v>
      </c>
      <c r="E198" s="190" t="s">
        <v>18</v>
      </c>
      <c r="F198" s="191"/>
      <c r="G198" s="193"/>
      <c r="H198" s="193"/>
      <c r="I198" s="193"/>
      <c r="J198" s="191"/>
      <c r="K198" s="191"/>
      <c r="L198" s="191"/>
      <c r="M198" s="191"/>
      <c r="N198" s="193"/>
      <c r="O198" s="193"/>
      <c r="P198" s="193"/>
      <c r="Q198" s="193"/>
      <c r="R198" s="193"/>
      <c r="S198" s="191"/>
      <c r="T198" s="191"/>
      <c r="U198" s="191"/>
      <c r="V198" s="191"/>
      <c r="W198" s="193"/>
      <c r="X198" s="193"/>
      <c r="Y198" s="193"/>
    </row>
    <row r="199">
      <c r="A199" s="264"/>
      <c r="B199" s="243" t="s">
        <v>450</v>
      </c>
      <c r="C199" s="244" t="s">
        <v>451</v>
      </c>
      <c r="D199" s="190" t="s">
        <v>7</v>
      </c>
      <c r="E199" s="190" t="s">
        <v>19</v>
      </c>
      <c r="F199" s="191"/>
      <c r="G199" s="193"/>
      <c r="H199" s="193"/>
      <c r="I199" s="193"/>
      <c r="J199" s="191"/>
      <c r="K199" s="191"/>
      <c r="L199" s="191"/>
      <c r="M199" s="191"/>
      <c r="N199" s="193"/>
      <c r="O199" s="193"/>
      <c r="P199" s="193"/>
      <c r="Q199" s="193"/>
      <c r="R199" s="193"/>
      <c r="S199" s="191"/>
      <c r="T199" s="191"/>
      <c r="U199" s="191"/>
      <c r="V199" s="191"/>
      <c r="W199" s="193"/>
      <c r="X199" s="193"/>
      <c r="Y199" s="193"/>
    </row>
    <row r="200">
      <c r="A200" s="264"/>
      <c r="B200" s="243" t="s">
        <v>450</v>
      </c>
      <c r="C200" s="244" t="s">
        <v>451</v>
      </c>
      <c r="D200" s="190" t="s">
        <v>7</v>
      </c>
      <c r="E200" s="190" t="s">
        <v>20</v>
      </c>
      <c r="F200" s="191"/>
      <c r="G200" s="193"/>
      <c r="H200" s="193"/>
      <c r="I200" s="193"/>
      <c r="J200" s="191"/>
      <c r="K200" s="191"/>
      <c r="L200" s="191"/>
      <c r="M200" s="191"/>
      <c r="N200" s="193"/>
      <c r="O200" s="193"/>
      <c r="P200" s="193"/>
      <c r="Q200" s="193"/>
      <c r="R200" s="193"/>
      <c r="S200" s="191"/>
      <c r="T200" s="191"/>
      <c r="U200" s="191"/>
      <c r="V200" s="191"/>
      <c r="W200" s="193"/>
      <c r="X200" s="193"/>
      <c r="Y200" s="193"/>
    </row>
    <row r="201">
      <c r="A201" s="264">
        <v>238.0</v>
      </c>
      <c r="B201" s="243" t="s">
        <v>452</v>
      </c>
      <c r="C201" s="244" t="s">
        <v>451</v>
      </c>
      <c r="D201" s="243" t="s">
        <v>4</v>
      </c>
      <c r="E201" s="190" t="s">
        <v>21</v>
      </c>
      <c r="F201" s="192"/>
      <c r="G201" s="193"/>
      <c r="H201" s="193"/>
      <c r="I201" s="193"/>
      <c r="J201" s="191">
        <v>50.0</v>
      </c>
      <c r="K201" s="191">
        <v>33.0</v>
      </c>
      <c r="L201" s="191">
        <v>47.0</v>
      </c>
      <c r="M201" s="191">
        <v>90.0</v>
      </c>
      <c r="N201" s="193"/>
      <c r="O201" s="193"/>
      <c r="P201" s="193"/>
      <c r="Q201" s="193"/>
      <c r="R201" s="193"/>
      <c r="S201" s="191">
        <v>0.0</v>
      </c>
      <c r="T201" s="191">
        <v>0.0</v>
      </c>
      <c r="U201" s="191">
        <v>0.0</v>
      </c>
      <c r="V201" s="191">
        <v>0.0</v>
      </c>
      <c r="W201" s="193"/>
      <c r="X201" s="193"/>
      <c r="Y201" s="193"/>
    </row>
    <row r="202">
      <c r="A202" s="264"/>
      <c r="B202" s="243" t="s">
        <v>452</v>
      </c>
      <c r="C202" s="244" t="s">
        <v>451</v>
      </c>
      <c r="D202" s="190" t="s">
        <v>4</v>
      </c>
      <c r="E202" s="190" t="s">
        <v>13</v>
      </c>
      <c r="F202" s="191"/>
      <c r="G202" s="193"/>
      <c r="H202" s="191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1"/>
      <c r="U202" s="191"/>
      <c r="V202" s="191"/>
      <c r="W202" s="191"/>
      <c r="X202" s="191"/>
      <c r="Y202" s="193"/>
    </row>
    <row r="203">
      <c r="A203" s="264"/>
      <c r="B203" s="243" t="s">
        <v>452</v>
      </c>
      <c r="C203" s="244" t="s">
        <v>451</v>
      </c>
      <c r="D203" s="190" t="s">
        <v>4</v>
      </c>
      <c r="E203" s="190" t="s">
        <v>14</v>
      </c>
      <c r="F203" s="191">
        <v>50.0</v>
      </c>
      <c r="G203" s="193"/>
      <c r="H203" s="191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1"/>
      <c r="U203" s="191"/>
      <c r="V203" s="191"/>
      <c r="W203" s="191"/>
      <c r="X203" s="191"/>
      <c r="Y203" s="193"/>
    </row>
    <row r="204">
      <c r="A204" s="264"/>
      <c r="B204" s="243" t="s">
        <v>452</v>
      </c>
      <c r="C204" s="244" t="s">
        <v>451</v>
      </c>
      <c r="D204" s="190" t="s">
        <v>4</v>
      </c>
      <c r="E204" s="190" t="s">
        <v>15</v>
      </c>
      <c r="F204" s="191">
        <v>33.0</v>
      </c>
      <c r="G204" s="193"/>
      <c r="H204" s="191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1"/>
      <c r="U204" s="191"/>
      <c r="V204" s="191"/>
      <c r="W204" s="191"/>
      <c r="X204" s="191"/>
      <c r="Y204" s="193"/>
    </row>
    <row r="205">
      <c r="A205" s="264"/>
      <c r="B205" s="243" t="s">
        <v>452</v>
      </c>
      <c r="C205" s="244" t="s">
        <v>451</v>
      </c>
      <c r="D205" s="190" t="s">
        <v>4</v>
      </c>
      <c r="E205" s="190" t="s">
        <v>16</v>
      </c>
      <c r="F205" s="191">
        <v>47.0</v>
      </c>
      <c r="G205" s="193"/>
      <c r="H205" s="191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1"/>
      <c r="U205" s="191"/>
      <c r="V205" s="191"/>
      <c r="W205" s="191"/>
      <c r="X205" s="191"/>
      <c r="Y205" s="193"/>
    </row>
    <row r="206">
      <c r="A206" s="264"/>
      <c r="B206" s="243" t="s">
        <v>452</v>
      </c>
      <c r="C206" s="244" t="s">
        <v>451</v>
      </c>
      <c r="D206" s="190" t="s">
        <v>4</v>
      </c>
      <c r="E206" s="190" t="s">
        <v>17</v>
      </c>
      <c r="F206" s="191">
        <v>90.0</v>
      </c>
      <c r="G206" s="193"/>
      <c r="H206" s="191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1"/>
      <c r="U206" s="191"/>
      <c r="V206" s="191"/>
      <c r="W206" s="191"/>
      <c r="X206" s="191"/>
      <c r="Y206" s="193"/>
    </row>
    <row r="207">
      <c r="A207" s="264"/>
      <c r="B207" s="243" t="s">
        <v>452</v>
      </c>
      <c r="C207" s="244" t="s">
        <v>451</v>
      </c>
      <c r="D207" s="190" t="s">
        <v>4</v>
      </c>
      <c r="E207" s="190" t="s">
        <v>18</v>
      </c>
      <c r="F207" s="191"/>
      <c r="G207" s="193"/>
      <c r="H207" s="191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1"/>
      <c r="U207" s="191"/>
      <c r="V207" s="191"/>
      <c r="W207" s="191"/>
      <c r="X207" s="191"/>
      <c r="Y207" s="193"/>
    </row>
    <row r="208">
      <c r="A208" s="264"/>
      <c r="B208" s="243" t="s">
        <v>452</v>
      </c>
      <c r="C208" s="244" t="s">
        <v>451</v>
      </c>
      <c r="D208" s="190" t="s">
        <v>4</v>
      </c>
      <c r="E208" s="190" t="s">
        <v>19</v>
      </c>
      <c r="F208" s="191"/>
      <c r="G208" s="193"/>
      <c r="H208" s="191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1"/>
      <c r="U208" s="191"/>
      <c r="V208" s="191"/>
      <c r="W208" s="191"/>
      <c r="X208" s="191"/>
      <c r="Y208" s="193"/>
    </row>
    <row r="209">
      <c r="A209" s="264"/>
      <c r="B209" s="243" t="s">
        <v>452</v>
      </c>
      <c r="C209" s="244" t="s">
        <v>451</v>
      </c>
      <c r="D209" s="190" t="s">
        <v>4</v>
      </c>
      <c r="E209" s="190" t="s">
        <v>20</v>
      </c>
      <c r="F209" s="191"/>
      <c r="G209" s="193"/>
      <c r="H209" s="191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1"/>
      <c r="U209" s="191"/>
      <c r="V209" s="191"/>
      <c r="W209" s="191"/>
      <c r="X209" s="191"/>
      <c r="Y209" s="193"/>
    </row>
    <row r="210">
      <c r="A210" s="264"/>
      <c r="B210" s="243" t="s">
        <v>452</v>
      </c>
      <c r="C210" s="244" t="s">
        <v>451</v>
      </c>
      <c r="D210" s="190" t="s">
        <v>7</v>
      </c>
      <c r="E210" s="190" t="s">
        <v>21</v>
      </c>
      <c r="F210" s="191"/>
      <c r="G210" s="193"/>
      <c r="H210" s="191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1"/>
      <c r="U210" s="191"/>
      <c r="V210" s="191"/>
      <c r="W210" s="191"/>
      <c r="X210" s="191"/>
      <c r="Y210" s="193"/>
    </row>
    <row r="211">
      <c r="A211" s="264"/>
      <c r="B211" s="243" t="s">
        <v>452</v>
      </c>
      <c r="C211" s="244" t="s">
        <v>451</v>
      </c>
      <c r="D211" s="190" t="s">
        <v>7</v>
      </c>
      <c r="E211" s="190" t="s">
        <v>13</v>
      </c>
      <c r="F211" s="191"/>
      <c r="G211" s="193"/>
      <c r="H211" s="191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1"/>
      <c r="U211" s="191"/>
      <c r="V211" s="191"/>
      <c r="W211" s="191"/>
      <c r="X211" s="191"/>
      <c r="Y211" s="193"/>
    </row>
    <row r="212">
      <c r="A212" s="264"/>
      <c r="B212" s="243" t="s">
        <v>452</v>
      </c>
      <c r="C212" s="244" t="s">
        <v>451</v>
      </c>
      <c r="D212" s="190" t="s">
        <v>7</v>
      </c>
      <c r="E212" s="190" t="s">
        <v>14</v>
      </c>
      <c r="F212" s="191">
        <v>0.0</v>
      </c>
      <c r="G212" s="193"/>
      <c r="H212" s="191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1"/>
      <c r="U212" s="191"/>
      <c r="V212" s="191"/>
      <c r="W212" s="191"/>
      <c r="X212" s="191"/>
      <c r="Y212" s="193"/>
    </row>
    <row r="213">
      <c r="A213" s="264"/>
      <c r="B213" s="243" t="s">
        <v>452</v>
      </c>
      <c r="C213" s="244" t="s">
        <v>451</v>
      </c>
      <c r="D213" s="190" t="s">
        <v>7</v>
      </c>
      <c r="E213" s="190" t="s">
        <v>15</v>
      </c>
      <c r="F213" s="191">
        <v>0.0</v>
      </c>
      <c r="G213" s="193"/>
      <c r="H213" s="191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1"/>
      <c r="U213" s="191"/>
      <c r="V213" s="191"/>
      <c r="W213" s="191"/>
      <c r="X213" s="191"/>
      <c r="Y213" s="193"/>
    </row>
    <row r="214">
      <c r="A214" s="264"/>
      <c r="B214" s="243" t="s">
        <v>452</v>
      </c>
      <c r="C214" s="244" t="s">
        <v>451</v>
      </c>
      <c r="D214" s="190" t="s">
        <v>7</v>
      </c>
      <c r="E214" s="190" t="s">
        <v>16</v>
      </c>
      <c r="F214" s="191">
        <v>0.0</v>
      </c>
      <c r="G214" s="193"/>
      <c r="H214" s="191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1"/>
      <c r="U214" s="191"/>
      <c r="V214" s="191"/>
      <c r="W214" s="191"/>
      <c r="X214" s="191"/>
      <c r="Y214" s="193"/>
    </row>
    <row r="215">
      <c r="A215" s="264"/>
      <c r="B215" s="243" t="s">
        <v>452</v>
      </c>
      <c r="C215" s="244" t="s">
        <v>451</v>
      </c>
      <c r="D215" s="190" t="s">
        <v>7</v>
      </c>
      <c r="E215" s="190" t="s">
        <v>17</v>
      </c>
      <c r="F215" s="191">
        <v>0.0</v>
      </c>
      <c r="G215" s="193"/>
      <c r="H215" s="191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1"/>
      <c r="U215" s="191"/>
      <c r="V215" s="191"/>
      <c r="W215" s="191"/>
      <c r="X215" s="191"/>
      <c r="Y215" s="193"/>
    </row>
    <row r="216">
      <c r="A216" s="264"/>
      <c r="B216" s="243" t="s">
        <v>452</v>
      </c>
      <c r="C216" s="244" t="s">
        <v>451</v>
      </c>
      <c r="D216" s="190" t="s">
        <v>7</v>
      </c>
      <c r="E216" s="190" t="s">
        <v>18</v>
      </c>
      <c r="F216" s="191"/>
      <c r="G216" s="193"/>
      <c r="H216" s="191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1"/>
      <c r="U216" s="191"/>
      <c r="V216" s="191"/>
      <c r="W216" s="191"/>
      <c r="X216" s="191"/>
      <c r="Y216" s="193"/>
    </row>
    <row r="217">
      <c r="A217" s="264"/>
      <c r="B217" s="243" t="s">
        <v>452</v>
      </c>
      <c r="C217" s="244" t="s">
        <v>451</v>
      </c>
      <c r="D217" s="190" t="s">
        <v>7</v>
      </c>
      <c r="E217" s="190" t="s">
        <v>19</v>
      </c>
      <c r="F217" s="191"/>
      <c r="G217" s="193"/>
      <c r="H217" s="191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1"/>
      <c r="U217" s="191"/>
      <c r="V217" s="191"/>
      <c r="W217" s="191"/>
      <c r="X217" s="191"/>
      <c r="Y217" s="193"/>
    </row>
    <row r="218">
      <c r="A218" s="264"/>
      <c r="B218" s="243" t="s">
        <v>452</v>
      </c>
      <c r="C218" s="244" t="s">
        <v>451</v>
      </c>
      <c r="D218" s="190" t="s">
        <v>7</v>
      </c>
      <c r="E218" s="190" t="s">
        <v>20</v>
      </c>
      <c r="F218" s="191"/>
      <c r="G218" s="193"/>
      <c r="H218" s="191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1"/>
      <c r="U218" s="191"/>
      <c r="V218" s="191"/>
      <c r="W218" s="191"/>
      <c r="X218" s="191"/>
      <c r="Y218" s="193"/>
    </row>
    <row r="219">
      <c r="A219" s="264">
        <v>239.0</v>
      </c>
      <c r="B219" s="243" t="s">
        <v>453</v>
      </c>
      <c r="C219" s="244" t="s">
        <v>454</v>
      </c>
      <c r="D219" s="243" t="s">
        <v>4</v>
      </c>
      <c r="E219" s="190" t="s">
        <v>21</v>
      </c>
      <c r="F219" s="192">
        <v>50.0</v>
      </c>
      <c r="G219" s="193"/>
      <c r="H219" s="191">
        <v>50.0</v>
      </c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1">
        <v>100.0</v>
      </c>
      <c r="U219" s="191">
        <v>180.0</v>
      </c>
      <c r="V219" s="191">
        <v>30.0</v>
      </c>
      <c r="W219" s="191">
        <v>200.0</v>
      </c>
      <c r="X219" s="191">
        <v>170.0</v>
      </c>
      <c r="Y219" s="193"/>
    </row>
    <row r="220">
      <c r="A220" s="264"/>
      <c r="B220" s="243" t="s">
        <v>453</v>
      </c>
      <c r="C220" s="244" t="s">
        <v>454</v>
      </c>
      <c r="D220" s="190" t="s">
        <v>4</v>
      </c>
      <c r="E220" s="190" t="s">
        <v>13</v>
      </c>
      <c r="F220" s="191"/>
      <c r="G220" s="193"/>
      <c r="H220" s="191"/>
      <c r="I220" s="193"/>
      <c r="J220" s="193"/>
      <c r="K220" s="193"/>
      <c r="L220" s="193"/>
      <c r="M220" s="193"/>
      <c r="N220" s="193"/>
      <c r="O220" s="193"/>
      <c r="P220" s="193"/>
      <c r="Q220" s="191"/>
      <c r="R220" s="193"/>
      <c r="S220" s="193"/>
      <c r="T220" s="191"/>
      <c r="U220" s="191"/>
      <c r="V220" s="191"/>
      <c r="W220" s="193"/>
      <c r="X220" s="193"/>
      <c r="Y220" s="193"/>
    </row>
    <row r="221">
      <c r="A221" s="264"/>
      <c r="B221" s="243" t="s">
        <v>453</v>
      </c>
      <c r="C221" s="244" t="s">
        <v>454</v>
      </c>
      <c r="D221" s="190" t="s">
        <v>4</v>
      </c>
      <c r="E221" s="190" t="s">
        <v>14</v>
      </c>
      <c r="F221" s="191"/>
      <c r="G221" s="193"/>
      <c r="H221" s="191"/>
      <c r="I221" s="193"/>
      <c r="J221" s="193"/>
      <c r="K221" s="193"/>
      <c r="L221" s="193"/>
      <c r="M221" s="193"/>
      <c r="N221" s="193"/>
      <c r="O221" s="193"/>
      <c r="P221" s="193"/>
      <c r="Q221" s="191"/>
      <c r="R221" s="193"/>
      <c r="S221" s="193"/>
      <c r="T221" s="191"/>
      <c r="U221" s="191"/>
      <c r="V221" s="191"/>
      <c r="W221" s="193"/>
      <c r="X221" s="193"/>
      <c r="Y221" s="193"/>
    </row>
    <row r="222">
      <c r="A222" s="264"/>
      <c r="B222" s="243" t="s">
        <v>453</v>
      </c>
      <c r="C222" s="244" t="s">
        <v>454</v>
      </c>
      <c r="D222" s="190" t="s">
        <v>4</v>
      </c>
      <c r="E222" s="190" t="s">
        <v>15</v>
      </c>
      <c r="F222" s="191"/>
      <c r="G222" s="193"/>
      <c r="H222" s="191"/>
      <c r="I222" s="193"/>
      <c r="J222" s="193"/>
      <c r="K222" s="193"/>
      <c r="L222" s="193"/>
      <c r="M222" s="193"/>
      <c r="N222" s="193"/>
      <c r="O222" s="193"/>
      <c r="P222" s="193"/>
      <c r="Q222" s="191"/>
      <c r="R222" s="193"/>
      <c r="S222" s="193"/>
      <c r="T222" s="191"/>
      <c r="U222" s="191"/>
      <c r="V222" s="191"/>
      <c r="W222" s="193"/>
      <c r="X222" s="193"/>
      <c r="Y222" s="193"/>
    </row>
    <row r="223">
      <c r="A223" s="264"/>
      <c r="B223" s="243" t="s">
        <v>453</v>
      </c>
      <c r="C223" s="244" t="s">
        <v>454</v>
      </c>
      <c r="D223" s="190" t="s">
        <v>4</v>
      </c>
      <c r="E223" s="190" t="s">
        <v>16</v>
      </c>
      <c r="F223" s="191"/>
      <c r="G223" s="193"/>
      <c r="H223" s="191"/>
      <c r="I223" s="193"/>
      <c r="J223" s="193"/>
      <c r="K223" s="193"/>
      <c r="L223" s="193"/>
      <c r="M223" s="193"/>
      <c r="N223" s="193"/>
      <c r="O223" s="193"/>
      <c r="P223" s="193"/>
      <c r="Q223" s="191"/>
      <c r="R223" s="193"/>
      <c r="S223" s="193"/>
      <c r="T223" s="191"/>
      <c r="U223" s="191"/>
      <c r="V223" s="191"/>
      <c r="W223" s="193"/>
      <c r="X223" s="193"/>
      <c r="Y223" s="193"/>
    </row>
    <row r="224">
      <c r="A224" s="264"/>
      <c r="B224" s="243" t="s">
        <v>453</v>
      </c>
      <c r="C224" s="244" t="s">
        <v>454</v>
      </c>
      <c r="D224" s="190" t="s">
        <v>4</v>
      </c>
      <c r="E224" s="190" t="s">
        <v>17</v>
      </c>
      <c r="F224" s="191"/>
      <c r="G224" s="193"/>
      <c r="H224" s="191"/>
      <c r="I224" s="193"/>
      <c r="J224" s="193"/>
      <c r="K224" s="193"/>
      <c r="L224" s="193"/>
      <c r="M224" s="193"/>
      <c r="N224" s="193"/>
      <c r="O224" s="193"/>
      <c r="P224" s="193"/>
      <c r="Q224" s="191"/>
      <c r="R224" s="193"/>
      <c r="S224" s="193"/>
      <c r="T224" s="191"/>
      <c r="U224" s="191"/>
      <c r="V224" s="191"/>
      <c r="W224" s="193"/>
      <c r="X224" s="193"/>
      <c r="Y224" s="193"/>
    </row>
    <row r="225">
      <c r="A225" s="264"/>
      <c r="B225" s="243" t="s">
        <v>453</v>
      </c>
      <c r="C225" s="244" t="s">
        <v>454</v>
      </c>
      <c r="D225" s="190" t="s">
        <v>4</v>
      </c>
      <c r="E225" s="190" t="s">
        <v>18</v>
      </c>
      <c r="F225" s="191"/>
      <c r="G225" s="193"/>
      <c r="H225" s="191"/>
      <c r="I225" s="193"/>
      <c r="J225" s="193"/>
      <c r="K225" s="193"/>
      <c r="L225" s="193"/>
      <c r="M225" s="193"/>
      <c r="N225" s="193"/>
      <c r="O225" s="193"/>
      <c r="P225" s="193"/>
      <c r="Q225" s="191"/>
      <c r="R225" s="193"/>
      <c r="S225" s="193"/>
      <c r="T225" s="191"/>
      <c r="U225" s="191"/>
      <c r="V225" s="191"/>
      <c r="W225" s="193"/>
      <c r="X225" s="193"/>
      <c r="Y225" s="193"/>
    </row>
    <row r="226">
      <c r="A226" s="264"/>
      <c r="B226" s="243" t="s">
        <v>453</v>
      </c>
      <c r="C226" s="244" t="s">
        <v>454</v>
      </c>
      <c r="D226" s="190" t="s">
        <v>4</v>
      </c>
      <c r="E226" s="190" t="s">
        <v>19</v>
      </c>
      <c r="F226" s="191"/>
      <c r="G226" s="193"/>
      <c r="H226" s="191"/>
      <c r="I226" s="193"/>
      <c r="J226" s="193"/>
      <c r="K226" s="193"/>
      <c r="L226" s="193"/>
      <c r="M226" s="193"/>
      <c r="N226" s="193"/>
      <c r="O226" s="193"/>
      <c r="P226" s="193"/>
      <c r="Q226" s="191"/>
      <c r="R226" s="193"/>
      <c r="S226" s="193"/>
      <c r="T226" s="191"/>
      <c r="U226" s="191"/>
      <c r="V226" s="191"/>
      <c r="W226" s="193"/>
      <c r="X226" s="193"/>
      <c r="Y226" s="193"/>
    </row>
    <row r="227">
      <c r="A227" s="264"/>
      <c r="B227" s="243" t="s">
        <v>453</v>
      </c>
      <c r="C227" s="244" t="s">
        <v>454</v>
      </c>
      <c r="D227" s="190" t="s">
        <v>4</v>
      </c>
      <c r="E227" s="190" t="s">
        <v>20</v>
      </c>
      <c r="F227" s="191"/>
      <c r="G227" s="193"/>
      <c r="H227" s="191"/>
      <c r="I227" s="193"/>
      <c r="J227" s="193"/>
      <c r="K227" s="193"/>
      <c r="L227" s="193"/>
      <c r="M227" s="193"/>
      <c r="N227" s="193"/>
      <c r="O227" s="193"/>
      <c r="P227" s="193"/>
      <c r="Q227" s="191"/>
      <c r="R227" s="193"/>
      <c r="S227" s="193"/>
      <c r="T227" s="191"/>
      <c r="U227" s="191"/>
      <c r="V227" s="191"/>
      <c r="W227" s="193"/>
      <c r="X227" s="193"/>
      <c r="Y227" s="193"/>
    </row>
    <row r="228">
      <c r="A228" s="264"/>
      <c r="B228" s="243" t="s">
        <v>453</v>
      </c>
      <c r="C228" s="244" t="s">
        <v>454</v>
      </c>
      <c r="D228" s="190" t="s">
        <v>7</v>
      </c>
      <c r="E228" s="190" t="s">
        <v>21</v>
      </c>
      <c r="F228" s="191"/>
      <c r="G228" s="193"/>
      <c r="H228" s="191"/>
      <c r="I228" s="193"/>
      <c r="J228" s="193"/>
      <c r="K228" s="193"/>
      <c r="L228" s="193"/>
      <c r="M228" s="193"/>
      <c r="N228" s="193"/>
      <c r="O228" s="193"/>
      <c r="P228" s="193"/>
      <c r="Q228" s="191"/>
      <c r="R228" s="193"/>
      <c r="S228" s="193"/>
      <c r="T228" s="191"/>
      <c r="U228" s="191"/>
      <c r="V228" s="191"/>
      <c r="W228" s="193"/>
      <c r="X228" s="193"/>
      <c r="Y228" s="193"/>
    </row>
    <row r="229">
      <c r="A229" s="264"/>
      <c r="B229" s="243" t="s">
        <v>453</v>
      </c>
      <c r="C229" s="244" t="s">
        <v>454</v>
      </c>
      <c r="D229" s="190" t="s">
        <v>7</v>
      </c>
      <c r="E229" s="190" t="s">
        <v>13</v>
      </c>
      <c r="F229" s="191"/>
      <c r="G229" s="193"/>
      <c r="H229" s="191"/>
      <c r="I229" s="193"/>
      <c r="J229" s="193"/>
      <c r="K229" s="193"/>
      <c r="L229" s="193"/>
      <c r="M229" s="193"/>
      <c r="N229" s="193"/>
      <c r="O229" s="193"/>
      <c r="P229" s="193"/>
      <c r="Q229" s="191"/>
      <c r="R229" s="193"/>
      <c r="S229" s="193"/>
      <c r="T229" s="191"/>
      <c r="U229" s="191"/>
      <c r="V229" s="191"/>
      <c r="W229" s="193"/>
      <c r="X229" s="193"/>
      <c r="Y229" s="193"/>
    </row>
    <row r="230">
      <c r="A230" s="264"/>
      <c r="B230" s="243" t="s">
        <v>453</v>
      </c>
      <c r="C230" s="244" t="s">
        <v>454</v>
      </c>
      <c r="D230" s="190" t="s">
        <v>7</v>
      </c>
      <c r="E230" s="190" t="s">
        <v>14</v>
      </c>
      <c r="F230" s="191"/>
      <c r="G230" s="193"/>
      <c r="H230" s="191"/>
      <c r="I230" s="193"/>
      <c r="J230" s="193"/>
      <c r="K230" s="193"/>
      <c r="L230" s="193"/>
      <c r="M230" s="193"/>
      <c r="N230" s="193"/>
      <c r="O230" s="193"/>
      <c r="P230" s="193"/>
      <c r="Q230" s="191"/>
      <c r="R230" s="193"/>
      <c r="S230" s="193"/>
      <c r="T230" s="191"/>
      <c r="U230" s="191"/>
      <c r="V230" s="191"/>
      <c r="W230" s="193"/>
      <c r="X230" s="193"/>
      <c r="Y230" s="193"/>
    </row>
    <row r="231">
      <c r="A231" s="264"/>
      <c r="B231" s="243" t="s">
        <v>453</v>
      </c>
      <c r="C231" s="244" t="s">
        <v>454</v>
      </c>
      <c r="D231" s="190" t="s">
        <v>7</v>
      </c>
      <c r="E231" s="190" t="s">
        <v>15</v>
      </c>
      <c r="F231" s="191">
        <v>100.0</v>
      </c>
      <c r="G231" s="193"/>
      <c r="H231" s="191"/>
      <c r="I231" s="193"/>
      <c r="J231" s="193"/>
      <c r="K231" s="193"/>
      <c r="L231" s="193"/>
      <c r="M231" s="193"/>
      <c r="N231" s="193"/>
      <c r="O231" s="193"/>
      <c r="P231" s="193"/>
      <c r="Q231" s="191"/>
      <c r="R231" s="193"/>
      <c r="S231" s="193"/>
      <c r="T231" s="191"/>
      <c r="U231" s="191"/>
      <c r="V231" s="191"/>
      <c r="W231" s="193"/>
      <c r="X231" s="193"/>
      <c r="Y231" s="193"/>
    </row>
    <row r="232">
      <c r="A232" s="264"/>
      <c r="B232" s="243" t="s">
        <v>453</v>
      </c>
      <c r="C232" s="244" t="s">
        <v>454</v>
      </c>
      <c r="D232" s="190" t="s">
        <v>7</v>
      </c>
      <c r="E232" s="190" t="s">
        <v>16</v>
      </c>
      <c r="F232" s="191">
        <v>180.0</v>
      </c>
      <c r="G232" s="193"/>
      <c r="H232" s="191"/>
      <c r="I232" s="193"/>
      <c r="J232" s="193"/>
      <c r="K232" s="193"/>
      <c r="L232" s="193"/>
      <c r="M232" s="193"/>
      <c r="N232" s="193"/>
      <c r="O232" s="193"/>
      <c r="P232" s="193"/>
      <c r="Q232" s="191"/>
      <c r="R232" s="193"/>
      <c r="S232" s="193"/>
      <c r="T232" s="191"/>
      <c r="U232" s="191"/>
      <c r="V232" s="191"/>
      <c r="W232" s="193"/>
      <c r="X232" s="193"/>
      <c r="Y232" s="193"/>
    </row>
    <row r="233">
      <c r="A233" s="264"/>
      <c r="B233" s="243" t="s">
        <v>453</v>
      </c>
      <c r="C233" s="244" t="s">
        <v>454</v>
      </c>
      <c r="D233" s="190" t="s">
        <v>7</v>
      </c>
      <c r="E233" s="190" t="s">
        <v>17</v>
      </c>
      <c r="F233" s="191">
        <v>30.0</v>
      </c>
      <c r="G233" s="193"/>
      <c r="H233" s="191"/>
      <c r="I233" s="193"/>
      <c r="J233" s="193"/>
      <c r="K233" s="193"/>
      <c r="L233" s="193"/>
      <c r="M233" s="193"/>
      <c r="N233" s="193"/>
      <c r="O233" s="193"/>
      <c r="P233" s="193"/>
      <c r="Q233" s="191"/>
      <c r="R233" s="193"/>
      <c r="S233" s="193"/>
      <c r="T233" s="191"/>
      <c r="U233" s="191"/>
      <c r="V233" s="191"/>
      <c r="W233" s="193"/>
      <c r="X233" s="193"/>
      <c r="Y233" s="193"/>
    </row>
    <row r="234">
      <c r="A234" s="264"/>
      <c r="B234" s="243" t="s">
        <v>453</v>
      </c>
      <c r="C234" s="244" t="s">
        <v>454</v>
      </c>
      <c r="D234" s="190" t="s">
        <v>7</v>
      </c>
      <c r="E234" s="190" t="s">
        <v>18</v>
      </c>
      <c r="F234" s="191">
        <v>200.0</v>
      </c>
      <c r="G234" s="193"/>
      <c r="H234" s="191"/>
      <c r="I234" s="193"/>
      <c r="J234" s="193"/>
      <c r="K234" s="193"/>
      <c r="L234" s="193"/>
      <c r="M234" s="193"/>
      <c r="N234" s="193"/>
      <c r="O234" s="193"/>
      <c r="P234" s="193"/>
      <c r="Q234" s="191"/>
      <c r="R234" s="193"/>
      <c r="S234" s="193"/>
      <c r="T234" s="191"/>
      <c r="U234" s="191"/>
      <c r="V234" s="191"/>
      <c r="W234" s="193"/>
      <c r="X234" s="193"/>
      <c r="Y234" s="193"/>
    </row>
    <row r="235">
      <c r="A235" s="264"/>
      <c r="B235" s="243" t="s">
        <v>453</v>
      </c>
      <c r="C235" s="244" t="s">
        <v>454</v>
      </c>
      <c r="D235" s="190" t="s">
        <v>7</v>
      </c>
      <c r="E235" s="190" t="s">
        <v>19</v>
      </c>
      <c r="F235" s="191">
        <v>170.0</v>
      </c>
      <c r="G235" s="193"/>
      <c r="H235" s="191"/>
      <c r="I235" s="193"/>
      <c r="J235" s="193"/>
      <c r="K235" s="193"/>
      <c r="L235" s="193"/>
      <c r="M235" s="193"/>
      <c r="N235" s="193"/>
      <c r="O235" s="193"/>
      <c r="P235" s="193"/>
      <c r="Q235" s="191"/>
      <c r="R235" s="193"/>
      <c r="S235" s="193"/>
      <c r="T235" s="191"/>
      <c r="U235" s="191"/>
      <c r="V235" s="191"/>
      <c r="W235" s="193"/>
      <c r="X235" s="193"/>
      <c r="Y235" s="193"/>
    </row>
    <row r="236">
      <c r="A236" s="264"/>
      <c r="B236" s="243" t="s">
        <v>453</v>
      </c>
      <c r="C236" s="244" t="s">
        <v>454</v>
      </c>
      <c r="D236" s="190" t="s">
        <v>7</v>
      </c>
      <c r="E236" s="190" t="s">
        <v>20</v>
      </c>
      <c r="F236" s="191"/>
      <c r="G236" s="193"/>
      <c r="H236" s="191"/>
      <c r="I236" s="193"/>
      <c r="J236" s="193"/>
      <c r="K236" s="193"/>
      <c r="L236" s="193"/>
      <c r="M236" s="193"/>
      <c r="N236" s="193"/>
      <c r="O236" s="193"/>
      <c r="P236" s="193"/>
      <c r="Q236" s="191"/>
      <c r="R236" s="193"/>
      <c r="S236" s="193"/>
      <c r="T236" s="191"/>
      <c r="U236" s="191"/>
      <c r="V236" s="191"/>
      <c r="W236" s="193"/>
      <c r="X236" s="193"/>
      <c r="Y236" s="193"/>
    </row>
    <row r="237">
      <c r="A237" s="264">
        <v>240.0</v>
      </c>
      <c r="B237" s="243" t="s">
        <v>455</v>
      </c>
      <c r="C237" s="244" t="s">
        <v>456</v>
      </c>
      <c r="D237" s="243" t="s">
        <v>4</v>
      </c>
      <c r="E237" s="190" t="s">
        <v>21</v>
      </c>
      <c r="F237" s="192">
        <v>60.0</v>
      </c>
      <c r="G237" s="193"/>
      <c r="H237" s="191">
        <v>60.0</v>
      </c>
      <c r="I237" s="193"/>
      <c r="J237" s="193"/>
      <c r="K237" s="193"/>
      <c r="L237" s="193"/>
      <c r="M237" s="193"/>
      <c r="N237" s="193"/>
      <c r="O237" s="193"/>
      <c r="P237" s="193"/>
      <c r="Q237" s="191">
        <v>200.0</v>
      </c>
      <c r="R237" s="193"/>
      <c r="S237" s="193"/>
      <c r="T237" s="191">
        <v>0.0</v>
      </c>
      <c r="U237" s="191">
        <v>0.0</v>
      </c>
      <c r="V237" s="191">
        <v>0.0</v>
      </c>
      <c r="W237" s="193"/>
      <c r="X237" s="193"/>
      <c r="Y237" s="193"/>
    </row>
    <row r="238">
      <c r="A238" s="264"/>
      <c r="B238" s="243" t="s">
        <v>455</v>
      </c>
      <c r="C238" s="244" t="s">
        <v>456</v>
      </c>
      <c r="D238" s="190" t="s">
        <v>4</v>
      </c>
      <c r="E238" s="190" t="s">
        <v>13</v>
      </c>
      <c r="F238" s="191"/>
      <c r="G238" s="193"/>
      <c r="H238" s="191"/>
      <c r="I238" s="193"/>
      <c r="J238" s="193"/>
      <c r="K238" s="193"/>
      <c r="L238" s="193"/>
      <c r="M238" s="193"/>
      <c r="N238" s="193"/>
      <c r="O238" s="193"/>
      <c r="P238" s="193"/>
      <c r="Q238" s="191"/>
      <c r="R238" s="193"/>
      <c r="S238" s="193"/>
      <c r="T238" s="193"/>
      <c r="U238" s="193"/>
      <c r="V238" s="193"/>
      <c r="W238" s="193"/>
      <c r="X238" s="193"/>
      <c r="Y238" s="193"/>
    </row>
    <row r="239">
      <c r="A239" s="264"/>
      <c r="B239" s="243" t="s">
        <v>455</v>
      </c>
      <c r="C239" s="244" t="s">
        <v>456</v>
      </c>
      <c r="D239" s="190" t="s">
        <v>4</v>
      </c>
      <c r="E239" s="190" t="s">
        <v>14</v>
      </c>
      <c r="F239" s="191"/>
      <c r="G239" s="193"/>
      <c r="H239" s="191"/>
      <c r="I239" s="193"/>
      <c r="J239" s="193"/>
      <c r="K239" s="193"/>
      <c r="L239" s="193"/>
      <c r="M239" s="193"/>
      <c r="N239" s="193"/>
      <c r="O239" s="193"/>
      <c r="P239" s="193"/>
      <c r="Q239" s="191"/>
      <c r="R239" s="193"/>
      <c r="S239" s="193"/>
      <c r="T239" s="193"/>
      <c r="U239" s="193"/>
      <c r="V239" s="193"/>
      <c r="W239" s="193"/>
      <c r="X239" s="193"/>
      <c r="Y239" s="193"/>
    </row>
    <row r="240">
      <c r="A240" s="264"/>
      <c r="B240" s="243" t="s">
        <v>455</v>
      </c>
      <c r="C240" s="244" t="s">
        <v>456</v>
      </c>
      <c r="D240" s="190" t="s">
        <v>4</v>
      </c>
      <c r="E240" s="190" t="s">
        <v>15</v>
      </c>
      <c r="F240" s="191"/>
      <c r="G240" s="193"/>
      <c r="H240" s="191"/>
      <c r="I240" s="193"/>
      <c r="J240" s="193"/>
      <c r="K240" s="193"/>
      <c r="L240" s="193"/>
      <c r="M240" s="193"/>
      <c r="N240" s="193"/>
      <c r="O240" s="193"/>
      <c r="P240" s="193"/>
      <c r="Q240" s="191"/>
      <c r="R240" s="193"/>
      <c r="S240" s="193"/>
      <c r="T240" s="193"/>
      <c r="U240" s="193"/>
      <c r="V240" s="193"/>
      <c r="W240" s="193"/>
      <c r="X240" s="193"/>
      <c r="Y240" s="193"/>
    </row>
    <row r="241">
      <c r="A241" s="264"/>
      <c r="B241" s="243" t="s">
        <v>455</v>
      </c>
      <c r="C241" s="244" t="s">
        <v>456</v>
      </c>
      <c r="D241" s="190" t="s">
        <v>4</v>
      </c>
      <c r="E241" s="190" t="s">
        <v>16</v>
      </c>
      <c r="F241" s="191"/>
      <c r="G241" s="193"/>
      <c r="H241" s="191"/>
      <c r="I241" s="193"/>
      <c r="J241" s="193"/>
      <c r="K241" s="193"/>
      <c r="L241" s="193"/>
      <c r="M241" s="193"/>
      <c r="N241" s="193"/>
      <c r="O241" s="193"/>
      <c r="P241" s="193"/>
      <c r="Q241" s="191"/>
      <c r="R241" s="193"/>
      <c r="S241" s="193"/>
      <c r="T241" s="193"/>
      <c r="U241" s="193"/>
      <c r="V241" s="193"/>
      <c r="W241" s="193"/>
      <c r="X241" s="193"/>
      <c r="Y241" s="193"/>
    </row>
    <row r="242">
      <c r="A242" s="264"/>
      <c r="B242" s="243" t="s">
        <v>455</v>
      </c>
      <c r="C242" s="244" t="s">
        <v>456</v>
      </c>
      <c r="D242" s="190" t="s">
        <v>4</v>
      </c>
      <c r="E242" s="190" t="s">
        <v>17</v>
      </c>
      <c r="F242" s="191"/>
      <c r="G242" s="193"/>
      <c r="H242" s="191"/>
      <c r="I242" s="193"/>
      <c r="J242" s="193"/>
      <c r="K242" s="193"/>
      <c r="L242" s="193"/>
      <c r="M242" s="193"/>
      <c r="N242" s="193"/>
      <c r="O242" s="193"/>
      <c r="P242" s="193"/>
      <c r="Q242" s="191"/>
      <c r="R242" s="193"/>
      <c r="S242" s="193"/>
      <c r="T242" s="193"/>
      <c r="U242" s="193"/>
      <c r="V242" s="193"/>
      <c r="W242" s="193"/>
      <c r="X242" s="193"/>
      <c r="Y242" s="193"/>
    </row>
    <row r="243">
      <c r="A243" s="264"/>
      <c r="B243" s="243" t="s">
        <v>455</v>
      </c>
      <c r="C243" s="244" t="s">
        <v>456</v>
      </c>
      <c r="D243" s="190" t="s">
        <v>4</v>
      </c>
      <c r="E243" s="190" t="s">
        <v>18</v>
      </c>
      <c r="F243" s="191"/>
      <c r="G243" s="193"/>
      <c r="H243" s="191"/>
      <c r="I243" s="193"/>
      <c r="J243" s="193"/>
      <c r="K243" s="193"/>
      <c r="L243" s="193"/>
      <c r="M243" s="193"/>
      <c r="N243" s="193"/>
      <c r="O243" s="193"/>
      <c r="P243" s="193"/>
      <c r="Q243" s="191"/>
      <c r="R243" s="193"/>
      <c r="S243" s="193"/>
      <c r="T243" s="193"/>
      <c r="U243" s="193"/>
      <c r="V243" s="193"/>
      <c r="W243" s="193"/>
      <c r="X243" s="193"/>
      <c r="Y243" s="193"/>
    </row>
    <row r="244">
      <c r="A244" s="264"/>
      <c r="B244" s="243" t="s">
        <v>455</v>
      </c>
      <c r="C244" s="244" t="s">
        <v>456</v>
      </c>
      <c r="D244" s="190" t="s">
        <v>4</v>
      </c>
      <c r="E244" s="190" t="s">
        <v>19</v>
      </c>
      <c r="F244" s="191"/>
      <c r="G244" s="193"/>
      <c r="H244" s="191"/>
      <c r="I244" s="193"/>
      <c r="J244" s="193"/>
      <c r="K244" s="193"/>
      <c r="L244" s="193"/>
      <c r="M244" s="193"/>
      <c r="N244" s="193"/>
      <c r="O244" s="193"/>
      <c r="P244" s="193"/>
      <c r="Q244" s="191"/>
      <c r="R244" s="193"/>
      <c r="S244" s="193"/>
      <c r="T244" s="193"/>
      <c r="U244" s="193"/>
      <c r="V244" s="193"/>
      <c r="W244" s="193"/>
      <c r="X244" s="193"/>
      <c r="Y244" s="193"/>
    </row>
    <row r="245">
      <c r="A245" s="264"/>
      <c r="B245" s="243" t="s">
        <v>455</v>
      </c>
      <c r="C245" s="244" t="s">
        <v>456</v>
      </c>
      <c r="D245" s="190" t="s">
        <v>4</v>
      </c>
      <c r="E245" s="190" t="s">
        <v>20</v>
      </c>
      <c r="F245" s="191"/>
      <c r="G245" s="193"/>
      <c r="H245" s="191"/>
      <c r="I245" s="193"/>
      <c r="J245" s="193"/>
      <c r="K245" s="193"/>
      <c r="L245" s="193"/>
      <c r="M245" s="193"/>
      <c r="N245" s="193"/>
      <c r="O245" s="193"/>
      <c r="P245" s="193"/>
      <c r="Q245" s="191"/>
      <c r="R245" s="193"/>
      <c r="S245" s="193"/>
      <c r="T245" s="193"/>
      <c r="U245" s="193"/>
      <c r="V245" s="193"/>
      <c r="W245" s="193"/>
      <c r="X245" s="193"/>
      <c r="Y245" s="193"/>
    </row>
    <row r="246">
      <c r="A246" s="264"/>
      <c r="B246" s="243" t="s">
        <v>455</v>
      </c>
      <c r="C246" s="244" t="s">
        <v>456</v>
      </c>
      <c r="D246" s="190" t="s">
        <v>7</v>
      </c>
      <c r="E246" s="190" t="s">
        <v>21</v>
      </c>
      <c r="F246" s="191">
        <v>200.0</v>
      </c>
      <c r="G246" s="193"/>
      <c r="H246" s="191"/>
      <c r="I246" s="193"/>
      <c r="J246" s="193"/>
      <c r="K246" s="193"/>
      <c r="L246" s="193"/>
      <c r="M246" s="193"/>
      <c r="N246" s="193"/>
      <c r="O246" s="193"/>
      <c r="P246" s="193"/>
      <c r="Q246" s="191"/>
      <c r="R246" s="193"/>
      <c r="S246" s="193"/>
      <c r="T246" s="193"/>
      <c r="U246" s="193"/>
      <c r="V246" s="193"/>
      <c r="W246" s="193"/>
      <c r="X246" s="193"/>
      <c r="Y246" s="193"/>
    </row>
    <row r="247">
      <c r="A247" s="264"/>
      <c r="B247" s="243" t="s">
        <v>455</v>
      </c>
      <c r="C247" s="244" t="s">
        <v>456</v>
      </c>
      <c r="D247" s="190" t="s">
        <v>7</v>
      </c>
      <c r="E247" s="190" t="s">
        <v>13</v>
      </c>
      <c r="F247" s="191"/>
      <c r="G247" s="193"/>
      <c r="H247" s="191"/>
      <c r="I247" s="193"/>
      <c r="J247" s="193"/>
      <c r="K247" s="193"/>
      <c r="L247" s="193"/>
      <c r="M247" s="193"/>
      <c r="N247" s="193"/>
      <c r="O247" s="193"/>
      <c r="P247" s="193"/>
      <c r="Q247" s="191"/>
      <c r="R247" s="193"/>
      <c r="S247" s="193"/>
      <c r="T247" s="193"/>
      <c r="U247" s="193"/>
      <c r="V247" s="193"/>
      <c r="W247" s="193"/>
      <c r="X247" s="193"/>
      <c r="Y247" s="193"/>
    </row>
    <row r="248">
      <c r="A248" s="264"/>
      <c r="B248" s="243" t="s">
        <v>455</v>
      </c>
      <c r="C248" s="244" t="s">
        <v>456</v>
      </c>
      <c r="D248" s="190" t="s">
        <v>7</v>
      </c>
      <c r="E248" s="190" t="s">
        <v>14</v>
      </c>
      <c r="F248" s="191"/>
      <c r="G248" s="193"/>
      <c r="H248" s="191"/>
      <c r="I248" s="193"/>
      <c r="J248" s="193"/>
      <c r="K248" s="193"/>
      <c r="L248" s="193"/>
      <c r="M248" s="193"/>
      <c r="N248" s="193"/>
      <c r="O248" s="193"/>
      <c r="P248" s="193"/>
      <c r="Q248" s="191"/>
      <c r="R248" s="193"/>
      <c r="S248" s="193"/>
      <c r="T248" s="193"/>
      <c r="U248" s="193"/>
      <c r="V248" s="193"/>
      <c r="W248" s="193"/>
      <c r="X248" s="193"/>
      <c r="Y248" s="193"/>
    </row>
    <row r="249">
      <c r="A249" s="264"/>
      <c r="B249" s="243" t="s">
        <v>455</v>
      </c>
      <c r="C249" s="244" t="s">
        <v>456</v>
      </c>
      <c r="D249" s="190" t="s">
        <v>7</v>
      </c>
      <c r="E249" s="190" t="s">
        <v>15</v>
      </c>
      <c r="F249" s="191">
        <v>0.0</v>
      </c>
      <c r="G249" s="193"/>
      <c r="H249" s="191"/>
      <c r="I249" s="193"/>
      <c r="J249" s="193"/>
      <c r="K249" s="193"/>
      <c r="L249" s="193"/>
      <c r="M249" s="193"/>
      <c r="N249" s="193"/>
      <c r="O249" s="193"/>
      <c r="P249" s="193"/>
      <c r="Q249" s="191"/>
      <c r="R249" s="193"/>
      <c r="S249" s="193"/>
      <c r="T249" s="193"/>
      <c r="U249" s="193"/>
      <c r="V249" s="193"/>
      <c r="W249" s="193"/>
      <c r="X249" s="193"/>
      <c r="Y249" s="193"/>
    </row>
    <row r="250">
      <c r="A250" s="264"/>
      <c r="B250" s="243" t="s">
        <v>455</v>
      </c>
      <c r="C250" s="244" t="s">
        <v>456</v>
      </c>
      <c r="D250" s="190" t="s">
        <v>7</v>
      </c>
      <c r="E250" s="190" t="s">
        <v>16</v>
      </c>
      <c r="F250" s="191">
        <v>0.0</v>
      </c>
      <c r="G250" s="193"/>
      <c r="H250" s="191"/>
      <c r="I250" s="193"/>
      <c r="J250" s="193"/>
      <c r="K250" s="193"/>
      <c r="L250" s="193"/>
      <c r="M250" s="193"/>
      <c r="N250" s="193"/>
      <c r="O250" s="193"/>
      <c r="P250" s="193"/>
      <c r="Q250" s="191"/>
      <c r="R250" s="193"/>
      <c r="S250" s="193"/>
      <c r="T250" s="193"/>
      <c r="U250" s="193"/>
      <c r="V250" s="193"/>
      <c r="W250" s="193"/>
      <c r="X250" s="193"/>
      <c r="Y250" s="193"/>
    </row>
    <row r="251">
      <c r="A251" s="264"/>
      <c r="B251" s="243" t="s">
        <v>455</v>
      </c>
      <c r="C251" s="244" t="s">
        <v>456</v>
      </c>
      <c r="D251" s="190" t="s">
        <v>7</v>
      </c>
      <c r="E251" s="190" t="s">
        <v>17</v>
      </c>
      <c r="F251" s="191">
        <v>0.0</v>
      </c>
      <c r="G251" s="193"/>
      <c r="H251" s="191"/>
      <c r="I251" s="193"/>
      <c r="J251" s="193"/>
      <c r="K251" s="193"/>
      <c r="L251" s="193"/>
      <c r="M251" s="193"/>
      <c r="N251" s="193"/>
      <c r="O251" s="193"/>
      <c r="P251" s="193"/>
      <c r="Q251" s="191"/>
      <c r="R251" s="193"/>
      <c r="S251" s="193"/>
      <c r="T251" s="193"/>
      <c r="U251" s="193"/>
      <c r="V251" s="193"/>
      <c r="W251" s="193"/>
      <c r="X251" s="193"/>
      <c r="Y251" s="193"/>
    </row>
    <row r="252">
      <c r="A252" s="264"/>
      <c r="B252" s="243" t="s">
        <v>455</v>
      </c>
      <c r="C252" s="244" t="s">
        <v>456</v>
      </c>
      <c r="D252" s="190" t="s">
        <v>7</v>
      </c>
      <c r="E252" s="190" t="s">
        <v>18</v>
      </c>
      <c r="F252" s="191"/>
      <c r="G252" s="193"/>
      <c r="H252" s="191"/>
      <c r="I252" s="193"/>
      <c r="J252" s="193"/>
      <c r="K252" s="193"/>
      <c r="L252" s="193"/>
      <c r="M252" s="193"/>
      <c r="N252" s="193"/>
      <c r="O252" s="193"/>
      <c r="P252" s="193"/>
      <c r="Q252" s="191"/>
      <c r="R252" s="193"/>
      <c r="S252" s="193"/>
      <c r="T252" s="193"/>
      <c r="U252" s="193"/>
      <c r="V252" s="193"/>
      <c r="W252" s="193"/>
      <c r="X252" s="193"/>
      <c r="Y252" s="193"/>
    </row>
    <row r="253">
      <c r="A253" s="264"/>
      <c r="B253" s="243" t="s">
        <v>455</v>
      </c>
      <c r="C253" s="244" t="s">
        <v>456</v>
      </c>
      <c r="D253" s="190" t="s">
        <v>7</v>
      </c>
      <c r="E253" s="190" t="s">
        <v>19</v>
      </c>
      <c r="F253" s="191"/>
      <c r="G253" s="193"/>
      <c r="H253" s="191"/>
      <c r="I253" s="193"/>
      <c r="J253" s="193"/>
      <c r="K253" s="193"/>
      <c r="L253" s="193"/>
      <c r="M253" s="193"/>
      <c r="N253" s="193"/>
      <c r="O253" s="193"/>
      <c r="P253" s="193"/>
      <c r="Q253" s="191"/>
      <c r="R253" s="193"/>
      <c r="S253" s="193"/>
      <c r="T253" s="193"/>
      <c r="U253" s="193"/>
      <c r="V253" s="193"/>
      <c r="W253" s="193"/>
      <c r="X253" s="193"/>
      <c r="Y253" s="193"/>
    </row>
    <row r="254">
      <c r="A254" s="264"/>
      <c r="B254" s="243" t="s">
        <v>455</v>
      </c>
      <c r="C254" s="244" t="s">
        <v>456</v>
      </c>
      <c r="D254" s="190" t="s">
        <v>7</v>
      </c>
      <c r="E254" s="190" t="s">
        <v>20</v>
      </c>
      <c r="F254" s="191"/>
      <c r="G254" s="193"/>
      <c r="H254" s="191"/>
      <c r="I254" s="193"/>
      <c r="J254" s="193"/>
      <c r="K254" s="193"/>
      <c r="L254" s="193"/>
      <c r="M254" s="193"/>
      <c r="N254" s="193"/>
      <c r="O254" s="193"/>
      <c r="P254" s="193"/>
      <c r="Q254" s="191"/>
      <c r="R254" s="193"/>
      <c r="S254" s="193"/>
      <c r="T254" s="193"/>
      <c r="U254" s="193"/>
      <c r="V254" s="193"/>
      <c r="W254" s="193"/>
      <c r="X254" s="193"/>
      <c r="Y254" s="193"/>
    </row>
    <row r="255">
      <c r="A255" s="264">
        <v>241.0</v>
      </c>
      <c r="B255" s="243" t="s">
        <v>457</v>
      </c>
      <c r="C255" s="244" t="s">
        <v>458</v>
      </c>
      <c r="D255" s="243" t="s">
        <v>4</v>
      </c>
      <c r="E255" s="190" t="s">
        <v>21</v>
      </c>
      <c r="F255" s="192">
        <v>36.0</v>
      </c>
      <c r="G255" s="193"/>
      <c r="H255" s="191">
        <v>36.0</v>
      </c>
      <c r="I255" s="193"/>
      <c r="J255" s="193"/>
      <c r="K255" s="193"/>
      <c r="L255" s="193"/>
      <c r="M255" s="193"/>
      <c r="N255" s="193"/>
      <c r="O255" s="193"/>
      <c r="P255" s="193"/>
      <c r="Q255" s="191">
        <v>200.0</v>
      </c>
      <c r="R255" s="193"/>
      <c r="S255" s="193"/>
      <c r="T255" s="193"/>
      <c r="U255" s="193"/>
      <c r="V255" s="193"/>
      <c r="W255" s="193"/>
      <c r="X255" s="193"/>
      <c r="Y255" s="193"/>
    </row>
    <row r="256">
      <c r="A256" s="264"/>
      <c r="B256" s="243" t="s">
        <v>457</v>
      </c>
      <c r="C256" s="244" t="s">
        <v>458</v>
      </c>
      <c r="D256" s="190" t="s">
        <v>4</v>
      </c>
      <c r="E256" s="190" t="s">
        <v>13</v>
      </c>
      <c r="F256" s="191"/>
      <c r="G256" s="193"/>
      <c r="H256" s="193"/>
      <c r="I256" s="193"/>
      <c r="J256" s="191"/>
      <c r="K256" s="191"/>
      <c r="L256" s="191"/>
      <c r="M256" s="191"/>
      <c r="N256" s="191"/>
      <c r="O256" s="191"/>
      <c r="P256" s="193"/>
      <c r="Q256" s="193"/>
      <c r="R256" s="193"/>
      <c r="S256" s="191"/>
      <c r="T256" s="191"/>
      <c r="U256" s="191"/>
      <c r="V256" s="191"/>
      <c r="W256" s="191"/>
      <c r="X256" s="191"/>
      <c r="Y256" s="191"/>
    </row>
    <row r="257">
      <c r="A257" s="264"/>
      <c r="B257" s="243" t="s">
        <v>457</v>
      </c>
      <c r="C257" s="244" t="s">
        <v>458</v>
      </c>
      <c r="D257" s="190" t="s">
        <v>4</v>
      </c>
      <c r="E257" s="190" t="s">
        <v>14</v>
      </c>
      <c r="F257" s="191"/>
      <c r="G257" s="193"/>
      <c r="H257" s="193"/>
      <c r="I257" s="193"/>
      <c r="J257" s="191"/>
      <c r="K257" s="191"/>
      <c r="L257" s="191"/>
      <c r="M257" s="191"/>
      <c r="N257" s="191"/>
      <c r="O257" s="191"/>
      <c r="P257" s="193"/>
      <c r="Q257" s="193"/>
      <c r="R257" s="193"/>
      <c r="S257" s="191"/>
      <c r="T257" s="191"/>
      <c r="U257" s="191"/>
      <c r="V257" s="191"/>
      <c r="W257" s="191"/>
      <c r="X257" s="191"/>
      <c r="Y257" s="191"/>
    </row>
    <row r="258">
      <c r="A258" s="264"/>
      <c r="B258" s="243" t="s">
        <v>457</v>
      </c>
      <c r="C258" s="244" t="s">
        <v>458</v>
      </c>
      <c r="D258" s="190" t="s">
        <v>4</v>
      </c>
      <c r="E258" s="190" t="s">
        <v>15</v>
      </c>
      <c r="F258" s="191"/>
      <c r="G258" s="193"/>
      <c r="H258" s="193"/>
      <c r="I258" s="193"/>
      <c r="J258" s="191"/>
      <c r="K258" s="191"/>
      <c r="L258" s="191"/>
      <c r="M258" s="191"/>
      <c r="N258" s="191"/>
      <c r="O258" s="191"/>
      <c r="P258" s="193"/>
      <c r="Q258" s="193"/>
      <c r="R258" s="193"/>
      <c r="S258" s="191"/>
      <c r="T258" s="191"/>
      <c r="U258" s="191"/>
      <c r="V258" s="191"/>
      <c r="W258" s="191"/>
      <c r="X258" s="191"/>
      <c r="Y258" s="191"/>
    </row>
    <row r="259">
      <c r="A259" s="264"/>
      <c r="B259" s="243" t="s">
        <v>457</v>
      </c>
      <c r="C259" s="244" t="s">
        <v>458</v>
      </c>
      <c r="D259" s="190" t="s">
        <v>4</v>
      </c>
      <c r="E259" s="190" t="s">
        <v>16</v>
      </c>
      <c r="F259" s="191"/>
      <c r="G259" s="193"/>
      <c r="H259" s="193"/>
      <c r="I259" s="193"/>
      <c r="J259" s="191"/>
      <c r="K259" s="191"/>
      <c r="L259" s="191"/>
      <c r="M259" s="191"/>
      <c r="N259" s="191"/>
      <c r="O259" s="191"/>
      <c r="P259" s="193"/>
      <c r="Q259" s="193"/>
      <c r="R259" s="193"/>
      <c r="S259" s="191"/>
      <c r="T259" s="191"/>
      <c r="U259" s="191"/>
      <c r="V259" s="191"/>
      <c r="W259" s="191"/>
      <c r="X259" s="191"/>
      <c r="Y259" s="191"/>
    </row>
    <row r="260">
      <c r="A260" s="264"/>
      <c r="B260" s="243" t="s">
        <v>457</v>
      </c>
      <c r="C260" s="244" t="s">
        <v>458</v>
      </c>
      <c r="D260" s="190" t="s">
        <v>4</v>
      </c>
      <c r="E260" s="190" t="s">
        <v>17</v>
      </c>
      <c r="F260" s="191"/>
      <c r="G260" s="193"/>
      <c r="H260" s="193"/>
      <c r="I260" s="193"/>
      <c r="J260" s="191"/>
      <c r="K260" s="191"/>
      <c r="L260" s="191"/>
      <c r="M260" s="191"/>
      <c r="N260" s="191"/>
      <c r="O260" s="191"/>
      <c r="P260" s="193"/>
      <c r="Q260" s="193"/>
      <c r="R260" s="193"/>
      <c r="S260" s="191"/>
      <c r="T260" s="191"/>
      <c r="U260" s="191"/>
      <c r="V260" s="191"/>
      <c r="W260" s="191"/>
      <c r="X260" s="191"/>
      <c r="Y260" s="191"/>
    </row>
    <row r="261">
      <c r="A261" s="264"/>
      <c r="B261" s="243" t="s">
        <v>457</v>
      </c>
      <c r="C261" s="244" t="s">
        <v>458</v>
      </c>
      <c r="D261" s="190" t="s">
        <v>4</v>
      </c>
      <c r="E261" s="190" t="s">
        <v>18</v>
      </c>
      <c r="F261" s="191"/>
      <c r="G261" s="193"/>
      <c r="H261" s="193"/>
      <c r="I261" s="193"/>
      <c r="J261" s="191"/>
      <c r="K261" s="191"/>
      <c r="L261" s="191"/>
      <c r="M261" s="191"/>
      <c r="N261" s="191"/>
      <c r="O261" s="191"/>
      <c r="P261" s="193"/>
      <c r="Q261" s="193"/>
      <c r="R261" s="193"/>
      <c r="S261" s="191"/>
      <c r="T261" s="191"/>
      <c r="U261" s="191"/>
      <c r="V261" s="191"/>
      <c r="W261" s="191"/>
      <c r="X261" s="191"/>
      <c r="Y261" s="191"/>
    </row>
    <row r="262">
      <c r="A262" s="264"/>
      <c r="B262" s="243" t="s">
        <v>457</v>
      </c>
      <c r="C262" s="244" t="s">
        <v>458</v>
      </c>
      <c r="D262" s="190" t="s">
        <v>4</v>
      </c>
      <c r="E262" s="190" t="s">
        <v>19</v>
      </c>
      <c r="F262" s="191"/>
      <c r="G262" s="193"/>
      <c r="H262" s="193"/>
      <c r="I262" s="193"/>
      <c r="J262" s="191"/>
      <c r="K262" s="191"/>
      <c r="L262" s="191"/>
      <c r="M262" s="191"/>
      <c r="N262" s="191"/>
      <c r="O262" s="191"/>
      <c r="P262" s="193"/>
      <c r="Q262" s="193"/>
      <c r="R262" s="193"/>
      <c r="S262" s="191"/>
      <c r="T262" s="191"/>
      <c r="U262" s="191"/>
      <c r="V262" s="191"/>
      <c r="W262" s="191"/>
      <c r="X262" s="191"/>
      <c r="Y262" s="191"/>
    </row>
    <row r="263">
      <c r="A263" s="264"/>
      <c r="B263" s="243" t="s">
        <v>457</v>
      </c>
      <c r="C263" s="244" t="s">
        <v>458</v>
      </c>
      <c r="D263" s="190" t="s">
        <v>4</v>
      </c>
      <c r="E263" s="190" t="s">
        <v>20</v>
      </c>
      <c r="F263" s="191"/>
      <c r="G263" s="193"/>
      <c r="H263" s="193"/>
      <c r="I263" s="193"/>
      <c r="J263" s="191"/>
      <c r="K263" s="191"/>
      <c r="L263" s="191"/>
      <c r="M263" s="191"/>
      <c r="N263" s="191"/>
      <c r="O263" s="191"/>
      <c r="P263" s="193"/>
      <c r="Q263" s="193"/>
      <c r="R263" s="193"/>
      <c r="S263" s="191"/>
      <c r="T263" s="191"/>
      <c r="U263" s="191"/>
      <c r="V263" s="191"/>
      <c r="W263" s="191"/>
      <c r="X263" s="191"/>
      <c r="Y263" s="191"/>
    </row>
    <row r="264">
      <c r="A264" s="264"/>
      <c r="B264" s="243" t="s">
        <v>457</v>
      </c>
      <c r="C264" s="244" t="s">
        <v>458</v>
      </c>
      <c r="D264" s="190" t="s">
        <v>7</v>
      </c>
      <c r="E264" s="190" t="s">
        <v>21</v>
      </c>
      <c r="F264" s="191">
        <v>200.0</v>
      </c>
      <c r="G264" s="193"/>
      <c r="H264" s="193"/>
      <c r="I264" s="193"/>
      <c r="J264" s="191"/>
      <c r="K264" s="191"/>
      <c r="L264" s="191"/>
      <c r="M264" s="191"/>
      <c r="N264" s="191"/>
      <c r="O264" s="191"/>
      <c r="P264" s="193"/>
      <c r="Q264" s="193"/>
      <c r="R264" s="193"/>
      <c r="S264" s="191"/>
      <c r="T264" s="191"/>
      <c r="U264" s="191"/>
      <c r="V264" s="191"/>
      <c r="W264" s="191"/>
      <c r="X264" s="191"/>
      <c r="Y264" s="191"/>
    </row>
    <row r="265">
      <c r="A265" s="264"/>
      <c r="B265" s="243" t="s">
        <v>457</v>
      </c>
      <c r="C265" s="244" t="s">
        <v>458</v>
      </c>
      <c r="D265" s="190" t="s">
        <v>7</v>
      </c>
      <c r="E265" s="190" t="s">
        <v>13</v>
      </c>
      <c r="F265" s="191"/>
      <c r="G265" s="193"/>
      <c r="H265" s="193"/>
      <c r="I265" s="193"/>
      <c r="J265" s="191"/>
      <c r="K265" s="191"/>
      <c r="L265" s="191"/>
      <c r="M265" s="191"/>
      <c r="N265" s="191"/>
      <c r="O265" s="191"/>
      <c r="P265" s="193"/>
      <c r="Q265" s="193"/>
      <c r="R265" s="193"/>
      <c r="S265" s="191"/>
      <c r="T265" s="191"/>
      <c r="U265" s="191"/>
      <c r="V265" s="191"/>
      <c r="W265" s="191"/>
      <c r="X265" s="191"/>
      <c r="Y265" s="191"/>
    </row>
    <row r="266">
      <c r="A266" s="264"/>
      <c r="B266" s="243" t="s">
        <v>457</v>
      </c>
      <c r="C266" s="244" t="s">
        <v>458</v>
      </c>
      <c r="D266" s="190" t="s">
        <v>7</v>
      </c>
      <c r="E266" s="190" t="s">
        <v>14</v>
      </c>
      <c r="F266" s="191"/>
      <c r="G266" s="193"/>
      <c r="H266" s="193"/>
      <c r="I266" s="193"/>
      <c r="J266" s="191"/>
      <c r="K266" s="191"/>
      <c r="L266" s="191"/>
      <c r="M266" s="191"/>
      <c r="N266" s="191"/>
      <c r="O266" s="191"/>
      <c r="P266" s="193"/>
      <c r="Q266" s="193"/>
      <c r="R266" s="193"/>
      <c r="S266" s="191"/>
      <c r="T266" s="191"/>
      <c r="U266" s="191"/>
      <c r="V266" s="191"/>
      <c r="W266" s="191"/>
      <c r="X266" s="191"/>
      <c r="Y266" s="191"/>
    </row>
    <row r="267">
      <c r="A267" s="264"/>
      <c r="B267" s="243" t="s">
        <v>457</v>
      </c>
      <c r="C267" s="244" t="s">
        <v>458</v>
      </c>
      <c r="D267" s="190" t="s">
        <v>7</v>
      </c>
      <c r="E267" s="190" t="s">
        <v>15</v>
      </c>
      <c r="F267" s="191"/>
      <c r="G267" s="193"/>
      <c r="H267" s="193"/>
      <c r="I267" s="193"/>
      <c r="J267" s="191"/>
      <c r="K267" s="191"/>
      <c r="L267" s="191"/>
      <c r="M267" s="191"/>
      <c r="N267" s="191"/>
      <c r="O267" s="191"/>
      <c r="P267" s="193"/>
      <c r="Q267" s="193"/>
      <c r="R267" s="193"/>
      <c r="S267" s="191"/>
      <c r="T267" s="191"/>
      <c r="U267" s="191"/>
      <c r="V267" s="191"/>
      <c r="W267" s="191"/>
      <c r="X267" s="191"/>
      <c r="Y267" s="191"/>
    </row>
    <row r="268">
      <c r="A268" s="264"/>
      <c r="B268" s="243" t="s">
        <v>457</v>
      </c>
      <c r="C268" s="244" t="s">
        <v>458</v>
      </c>
      <c r="D268" s="190" t="s">
        <v>7</v>
      </c>
      <c r="E268" s="190" t="s">
        <v>16</v>
      </c>
      <c r="F268" s="191"/>
      <c r="G268" s="193"/>
      <c r="H268" s="193"/>
      <c r="I268" s="193"/>
      <c r="J268" s="191"/>
      <c r="K268" s="191"/>
      <c r="L268" s="191"/>
      <c r="M268" s="191"/>
      <c r="N268" s="191"/>
      <c r="O268" s="191"/>
      <c r="P268" s="193"/>
      <c r="Q268" s="193"/>
      <c r="R268" s="193"/>
      <c r="S268" s="191"/>
      <c r="T268" s="191"/>
      <c r="U268" s="191"/>
      <c r="V268" s="191"/>
      <c r="W268" s="191"/>
      <c r="X268" s="191"/>
      <c r="Y268" s="191"/>
    </row>
    <row r="269">
      <c r="A269" s="264"/>
      <c r="B269" s="243" t="s">
        <v>457</v>
      </c>
      <c r="C269" s="244" t="s">
        <v>458</v>
      </c>
      <c r="D269" s="190" t="s">
        <v>7</v>
      </c>
      <c r="E269" s="190" t="s">
        <v>17</v>
      </c>
      <c r="F269" s="191"/>
      <c r="G269" s="193"/>
      <c r="H269" s="193"/>
      <c r="I269" s="193"/>
      <c r="J269" s="191"/>
      <c r="K269" s="191"/>
      <c r="L269" s="191"/>
      <c r="M269" s="191"/>
      <c r="N269" s="191"/>
      <c r="O269" s="191"/>
      <c r="P269" s="193"/>
      <c r="Q269" s="193"/>
      <c r="R269" s="193"/>
      <c r="S269" s="191"/>
      <c r="T269" s="191"/>
      <c r="U269" s="191"/>
      <c r="V269" s="191"/>
      <c r="W269" s="191"/>
      <c r="X269" s="191"/>
      <c r="Y269" s="191"/>
    </row>
    <row r="270">
      <c r="A270" s="264"/>
      <c r="B270" s="243" t="s">
        <v>457</v>
      </c>
      <c r="C270" s="244" t="s">
        <v>458</v>
      </c>
      <c r="D270" s="190" t="s">
        <v>7</v>
      </c>
      <c r="E270" s="190" t="s">
        <v>18</v>
      </c>
      <c r="F270" s="191"/>
      <c r="G270" s="193"/>
      <c r="H270" s="193"/>
      <c r="I270" s="193"/>
      <c r="J270" s="191"/>
      <c r="K270" s="191"/>
      <c r="L270" s="191"/>
      <c r="M270" s="191"/>
      <c r="N270" s="191"/>
      <c r="O270" s="191"/>
      <c r="P270" s="193"/>
      <c r="Q270" s="193"/>
      <c r="R270" s="193"/>
      <c r="S270" s="191"/>
      <c r="T270" s="191"/>
      <c r="U270" s="191"/>
      <c r="V270" s="191"/>
      <c r="W270" s="191"/>
      <c r="X270" s="191"/>
      <c r="Y270" s="191"/>
    </row>
    <row r="271">
      <c r="A271" s="264"/>
      <c r="B271" s="243" t="s">
        <v>457</v>
      </c>
      <c r="C271" s="244" t="s">
        <v>458</v>
      </c>
      <c r="D271" s="190" t="s">
        <v>7</v>
      </c>
      <c r="E271" s="190" t="s">
        <v>19</v>
      </c>
      <c r="F271" s="191"/>
      <c r="G271" s="193"/>
      <c r="H271" s="193"/>
      <c r="I271" s="193"/>
      <c r="J271" s="191"/>
      <c r="K271" s="191"/>
      <c r="L271" s="191"/>
      <c r="M271" s="191"/>
      <c r="N271" s="191"/>
      <c r="O271" s="191"/>
      <c r="P271" s="193"/>
      <c r="Q271" s="193"/>
      <c r="R271" s="193"/>
      <c r="S271" s="191"/>
      <c r="T271" s="191"/>
      <c r="U271" s="191"/>
      <c r="V271" s="191"/>
      <c r="W271" s="191"/>
      <c r="X271" s="191"/>
      <c r="Y271" s="191"/>
    </row>
    <row r="272">
      <c r="A272" s="264"/>
      <c r="B272" s="243" t="s">
        <v>457</v>
      </c>
      <c r="C272" s="244" t="s">
        <v>458</v>
      </c>
      <c r="D272" s="190" t="s">
        <v>7</v>
      </c>
      <c r="E272" s="190" t="s">
        <v>20</v>
      </c>
      <c r="F272" s="191"/>
      <c r="G272" s="193"/>
      <c r="H272" s="193"/>
      <c r="I272" s="193"/>
      <c r="J272" s="191"/>
      <c r="K272" s="191"/>
      <c r="L272" s="191"/>
      <c r="M272" s="191"/>
      <c r="N272" s="191"/>
      <c r="O272" s="191"/>
      <c r="P272" s="193"/>
      <c r="Q272" s="193"/>
      <c r="R272" s="193"/>
      <c r="S272" s="191"/>
      <c r="T272" s="191"/>
      <c r="U272" s="191"/>
      <c r="V272" s="191"/>
      <c r="W272" s="191"/>
      <c r="X272" s="191"/>
      <c r="Y272" s="191"/>
    </row>
    <row r="273">
      <c r="A273" s="264">
        <v>242.0</v>
      </c>
      <c r="B273" s="243" t="s">
        <v>459</v>
      </c>
      <c r="C273" s="244" t="s">
        <v>411</v>
      </c>
      <c r="D273" s="243" t="s">
        <v>4</v>
      </c>
      <c r="E273" s="190" t="s">
        <v>21</v>
      </c>
      <c r="F273" s="192"/>
      <c r="G273" s="193"/>
      <c r="H273" s="193"/>
      <c r="I273" s="193"/>
      <c r="J273" s="191">
        <v>0.0</v>
      </c>
      <c r="K273" s="191">
        <v>218.0</v>
      </c>
      <c r="L273" s="191">
        <v>370.0</v>
      </c>
      <c r="M273" s="191">
        <v>300.0</v>
      </c>
      <c r="N273" s="191">
        <v>0.0</v>
      </c>
      <c r="O273" s="191">
        <v>0.0</v>
      </c>
      <c r="P273" s="193"/>
      <c r="Q273" s="193"/>
      <c r="R273" s="193"/>
      <c r="S273" s="191">
        <v>0.0</v>
      </c>
      <c r="T273" s="191">
        <v>2140.0</v>
      </c>
      <c r="U273" s="191">
        <v>3687.0</v>
      </c>
      <c r="V273" s="191">
        <v>2940.0</v>
      </c>
      <c r="W273" s="191">
        <v>0.0</v>
      </c>
      <c r="X273" s="191">
        <v>0.0</v>
      </c>
      <c r="Y273" s="191">
        <v>0.0</v>
      </c>
    </row>
    <row r="274">
      <c r="A274" s="264"/>
      <c r="B274" s="243" t="s">
        <v>459</v>
      </c>
      <c r="C274" s="244" t="s">
        <v>411</v>
      </c>
      <c r="D274" s="190" t="s">
        <v>4</v>
      </c>
      <c r="E274" s="190" t="s">
        <v>13</v>
      </c>
      <c r="F274" s="191"/>
      <c r="G274" s="193"/>
      <c r="H274" s="191"/>
      <c r="I274" s="193"/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</row>
    <row r="275">
      <c r="A275" s="264"/>
      <c r="B275" s="243" t="s">
        <v>459</v>
      </c>
      <c r="C275" s="244" t="s">
        <v>411</v>
      </c>
      <c r="D275" s="190" t="s">
        <v>4</v>
      </c>
      <c r="E275" s="190" t="s">
        <v>14</v>
      </c>
      <c r="F275" s="191">
        <v>0.0</v>
      </c>
      <c r="G275" s="193"/>
      <c r="H275" s="191"/>
      <c r="I275" s="193"/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</row>
    <row r="276">
      <c r="A276" s="264"/>
      <c r="B276" s="243" t="s">
        <v>459</v>
      </c>
      <c r="C276" s="244" t="s">
        <v>411</v>
      </c>
      <c r="D276" s="190" t="s">
        <v>4</v>
      </c>
      <c r="E276" s="190" t="s">
        <v>15</v>
      </c>
      <c r="F276" s="191">
        <v>218.0</v>
      </c>
      <c r="G276" s="193"/>
      <c r="H276" s="191"/>
      <c r="I276" s="193"/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93"/>
    </row>
    <row r="277">
      <c r="A277" s="264"/>
      <c r="B277" s="243" t="s">
        <v>459</v>
      </c>
      <c r="C277" s="244" t="s">
        <v>411</v>
      </c>
      <c r="D277" s="190" t="s">
        <v>4</v>
      </c>
      <c r="E277" s="190" t="s">
        <v>16</v>
      </c>
      <c r="F277" s="191">
        <v>370.0</v>
      </c>
      <c r="G277" s="193"/>
      <c r="H277" s="191"/>
      <c r="I277" s="193"/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</row>
    <row r="278">
      <c r="A278" s="264"/>
      <c r="B278" s="243" t="s">
        <v>459</v>
      </c>
      <c r="C278" s="244" t="s">
        <v>411</v>
      </c>
      <c r="D278" s="190" t="s">
        <v>4</v>
      </c>
      <c r="E278" s="190" t="s">
        <v>17</v>
      </c>
      <c r="F278" s="191">
        <v>300.0</v>
      </c>
      <c r="G278" s="193"/>
      <c r="H278" s="191"/>
      <c r="I278" s="193"/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93"/>
    </row>
    <row r="279">
      <c r="A279" s="264"/>
      <c r="B279" s="243" t="s">
        <v>459</v>
      </c>
      <c r="C279" s="244" t="s">
        <v>411</v>
      </c>
      <c r="D279" s="190" t="s">
        <v>4</v>
      </c>
      <c r="E279" s="190" t="s">
        <v>18</v>
      </c>
      <c r="F279" s="191">
        <v>0.0</v>
      </c>
      <c r="G279" s="193"/>
      <c r="H279" s="191"/>
      <c r="I279" s="193"/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93"/>
    </row>
    <row r="280">
      <c r="A280" s="264"/>
      <c r="B280" s="243" t="s">
        <v>459</v>
      </c>
      <c r="C280" s="244" t="s">
        <v>411</v>
      </c>
      <c r="D280" s="190" t="s">
        <v>4</v>
      </c>
      <c r="E280" s="190" t="s">
        <v>19</v>
      </c>
      <c r="F280" s="191">
        <v>0.0</v>
      </c>
      <c r="G280" s="193"/>
      <c r="H280" s="191"/>
      <c r="I280" s="193"/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93"/>
    </row>
    <row r="281">
      <c r="A281" s="264"/>
      <c r="B281" s="243" t="s">
        <v>459</v>
      </c>
      <c r="C281" s="244" t="s">
        <v>411</v>
      </c>
      <c r="D281" s="190" t="s">
        <v>4</v>
      </c>
      <c r="E281" s="190" t="s">
        <v>20</v>
      </c>
      <c r="F281" s="191"/>
      <c r="G281" s="193"/>
      <c r="H281" s="191"/>
      <c r="I281" s="193"/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93"/>
    </row>
    <row r="282">
      <c r="A282" s="264"/>
      <c r="B282" s="243" t="s">
        <v>459</v>
      </c>
      <c r="C282" s="244" t="s">
        <v>411</v>
      </c>
      <c r="D282" s="190" t="s">
        <v>7</v>
      </c>
      <c r="E282" s="190" t="s">
        <v>21</v>
      </c>
      <c r="F282" s="191"/>
      <c r="G282" s="193"/>
      <c r="H282" s="191"/>
      <c r="I282" s="193"/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93"/>
    </row>
    <row r="283">
      <c r="A283" s="264"/>
      <c r="B283" s="243" t="s">
        <v>459</v>
      </c>
      <c r="C283" s="244" t="s">
        <v>411</v>
      </c>
      <c r="D283" s="190" t="s">
        <v>7</v>
      </c>
      <c r="E283" s="190" t="s">
        <v>13</v>
      </c>
      <c r="F283" s="191"/>
      <c r="G283" s="193"/>
      <c r="H283" s="191"/>
      <c r="I283" s="193"/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93"/>
    </row>
    <row r="284">
      <c r="A284" s="264"/>
      <c r="B284" s="243" t="s">
        <v>459</v>
      </c>
      <c r="C284" s="244" t="s">
        <v>411</v>
      </c>
      <c r="D284" s="190" t="s">
        <v>7</v>
      </c>
      <c r="E284" s="190" t="s">
        <v>14</v>
      </c>
      <c r="F284" s="191">
        <v>0.0</v>
      </c>
      <c r="G284" s="193"/>
      <c r="H284" s="191"/>
      <c r="I284" s="193"/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93"/>
    </row>
    <row r="285">
      <c r="A285" s="264"/>
      <c r="B285" s="243" t="s">
        <v>459</v>
      </c>
      <c r="C285" s="244" t="s">
        <v>411</v>
      </c>
      <c r="D285" s="190" t="s">
        <v>7</v>
      </c>
      <c r="E285" s="190" t="s">
        <v>15</v>
      </c>
      <c r="F285" s="191">
        <v>2140.0</v>
      </c>
      <c r="G285" s="193"/>
      <c r="H285" s="191"/>
      <c r="I285" s="193"/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93"/>
    </row>
    <row r="286">
      <c r="A286" s="264"/>
      <c r="B286" s="243" t="s">
        <v>459</v>
      </c>
      <c r="C286" s="244" t="s">
        <v>411</v>
      </c>
      <c r="D286" s="190" t="s">
        <v>7</v>
      </c>
      <c r="E286" s="190" t="s">
        <v>16</v>
      </c>
      <c r="F286" s="191">
        <v>3687.0</v>
      </c>
      <c r="G286" s="193"/>
      <c r="H286" s="191"/>
      <c r="I286" s="193"/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93"/>
    </row>
    <row r="287">
      <c r="A287" s="264"/>
      <c r="B287" s="243" t="s">
        <v>459</v>
      </c>
      <c r="C287" s="244" t="s">
        <v>411</v>
      </c>
      <c r="D287" s="190" t="s">
        <v>7</v>
      </c>
      <c r="E287" s="190" t="s">
        <v>17</v>
      </c>
      <c r="F287" s="191">
        <v>2940.0</v>
      </c>
      <c r="G287" s="193"/>
      <c r="H287" s="191"/>
      <c r="I287" s="193"/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93"/>
    </row>
    <row r="288">
      <c r="A288" s="264"/>
      <c r="B288" s="243" t="s">
        <v>459</v>
      </c>
      <c r="C288" s="244" t="s">
        <v>411</v>
      </c>
      <c r="D288" s="190" t="s">
        <v>7</v>
      </c>
      <c r="E288" s="190" t="s">
        <v>18</v>
      </c>
      <c r="F288" s="191">
        <v>0.0</v>
      </c>
      <c r="G288" s="193"/>
      <c r="H288" s="191"/>
      <c r="I288" s="193"/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93"/>
    </row>
    <row r="289">
      <c r="A289" s="264"/>
      <c r="B289" s="243" t="s">
        <v>459</v>
      </c>
      <c r="C289" s="244" t="s">
        <v>411</v>
      </c>
      <c r="D289" s="190" t="s">
        <v>7</v>
      </c>
      <c r="E289" s="190" t="s">
        <v>19</v>
      </c>
      <c r="F289" s="191">
        <v>0.0</v>
      </c>
      <c r="G289" s="193"/>
      <c r="H289" s="191"/>
      <c r="I289" s="193"/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93"/>
    </row>
    <row r="290">
      <c r="A290" s="264"/>
      <c r="B290" s="243" t="s">
        <v>459</v>
      </c>
      <c r="C290" s="244" t="s">
        <v>411</v>
      </c>
      <c r="D290" s="190" t="s">
        <v>7</v>
      </c>
      <c r="E290" s="190" t="s">
        <v>20</v>
      </c>
      <c r="F290" s="191">
        <v>0.0</v>
      </c>
      <c r="G290" s="193"/>
      <c r="H290" s="191"/>
      <c r="I290" s="193"/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93"/>
    </row>
    <row r="291">
      <c r="A291" s="264">
        <v>243.0</v>
      </c>
      <c r="B291" s="243" t="s">
        <v>460</v>
      </c>
      <c r="C291" s="244" t="s">
        <v>461</v>
      </c>
      <c r="D291" s="243" t="s">
        <v>4</v>
      </c>
      <c r="E291" s="190" t="s">
        <v>21</v>
      </c>
      <c r="F291" s="192">
        <v>10.0</v>
      </c>
      <c r="G291" s="193"/>
      <c r="H291" s="191">
        <v>10.0</v>
      </c>
      <c r="I291" s="193"/>
      <c r="J291" s="193"/>
      <c r="K291" s="193"/>
      <c r="L291" s="193"/>
      <c r="M291" s="193"/>
      <c r="N291" s="193"/>
      <c r="O291" s="193"/>
      <c r="P291" s="193"/>
      <c r="Q291" s="193"/>
      <c r="R291" s="193"/>
      <c r="S291" s="193"/>
      <c r="T291" s="193"/>
      <c r="U291" s="193"/>
      <c r="V291" s="193"/>
      <c r="W291" s="193"/>
      <c r="X291" s="193"/>
      <c r="Y291" s="193"/>
    </row>
    <row r="292">
      <c r="A292" s="264"/>
      <c r="B292" s="243" t="s">
        <v>460</v>
      </c>
      <c r="C292" s="244" t="s">
        <v>461</v>
      </c>
      <c r="D292" s="190" t="s">
        <v>4</v>
      </c>
      <c r="E292" s="190" t="s">
        <v>13</v>
      </c>
      <c r="F292" s="191"/>
      <c r="G292" s="193"/>
      <c r="H292" s="191"/>
      <c r="I292" s="193"/>
      <c r="J292" s="193"/>
      <c r="K292" s="193"/>
      <c r="L292" s="193"/>
      <c r="M292" s="193"/>
      <c r="N292" s="193"/>
      <c r="O292" s="193"/>
      <c r="P292" s="193"/>
      <c r="Q292" s="191"/>
      <c r="R292" s="193"/>
      <c r="S292" s="193"/>
      <c r="T292" s="193"/>
      <c r="U292" s="193"/>
      <c r="V292" s="193"/>
      <c r="W292" s="193"/>
      <c r="X292" s="193"/>
      <c r="Y292" s="193"/>
    </row>
    <row r="293">
      <c r="A293" s="264"/>
      <c r="B293" s="243" t="s">
        <v>460</v>
      </c>
      <c r="C293" s="244" t="s">
        <v>461</v>
      </c>
      <c r="D293" s="190" t="s">
        <v>4</v>
      </c>
      <c r="E293" s="190" t="s">
        <v>14</v>
      </c>
      <c r="F293" s="191"/>
      <c r="G293" s="193"/>
      <c r="H293" s="191"/>
      <c r="I293" s="193"/>
      <c r="J293" s="193"/>
      <c r="K293" s="193"/>
      <c r="L293" s="193"/>
      <c r="M293" s="193"/>
      <c r="N293" s="193"/>
      <c r="O293" s="193"/>
      <c r="P293" s="193"/>
      <c r="Q293" s="191"/>
      <c r="R293" s="193"/>
      <c r="S293" s="193"/>
      <c r="T293" s="193"/>
      <c r="U293" s="193"/>
      <c r="V293" s="193"/>
      <c r="W293" s="193"/>
      <c r="X293" s="193"/>
      <c r="Y293" s="193"/>
    </row>
    <row r="294">
      <c r="A294" s="264"/>
      <c r="B294" s="243" t="s">
        <v>460</v>
      </c>
      <c r="C294" s="244" t="s">
        <v>461</v>
      </c>
      <c r="D294" s="190" t="s">
        <v>4</v>
      </c>
      <c r="E294" s="190" t="s">
        <v>15</v>
      </c>
      <c r="F294" s="191"/>
      <c r="G294" s="193"/>
      <c r="H294" s="191"/>
      <c r="I294" s="193"/>
      <c r="J294" s="193"/>
      <c r="K294" s="193"/>
      <c r="L294" s="193"/>
      <c r="M294" s="193"/>
      <c r="N294" s="193"/>
      <c r="O294" s="193"/>
      <c r="P294" s="193"/>
      <c r="Q294" s="191"/>
      <c r="R294" s="193"/>
      <c r="S294" s="193"/>
      <c r="T294" s="193"/>
      <c r="U294" s="193"/>
      <c r="V294" s="193"/>
      <c r="W294" s="193"/>
      <c r="X294" s="193"/>
      <c r="Y294" s="193"/>
    </row>
    <row r="295">
      <c r="A295" s="264"/>
      <c r="B295" s="243" t="s">
        <v>460</v>
      </c>
      <c r="C295" s="244" t="s">
        <v>461</v>
      </c>
      <c r="D295" s="190" t="s">
        <v>4</v>
      </c>
      <c r="E295" s="190" t="s">
        <v>16</v>
      </c>
      <c r="F295" s="191"/>
      <c r="G295" s="193"/>
      <c r="H295" s="191"/>
      <c r="I295" s="193"/>
      <c r="J295" s="193"/>
      <c r="K295" s="193"/>
      <c r="L295" s="193"/>
      <c r="M295" s="193"/>
      <c r="N295" s="193"/>
      <c r="O295" s="193"/>
      <c r="P295" s="193"/>
      <c r="Q295" s="191"/>
      <c r="R295" s="193"/>
      <c r="S295" s="193"/>
      <c r="T295" s="193"/>
      <c r="U295" s="193"/>
      <c r="V295" s="193"/>
      <c r="W295" s="193"/>
      <c r="X295" s="193"/>
      <c r="Y295" s="193"/>
    </row>
    <row r="296">
      <c r="A296" s="264"/>
      <c r="B296" s="243" t="s">
        <v>460</v>
      </c>
      <c r="C296" s="244" t="s">
        <v>461</v>
      </c>
      <c r="D296" s="190" t="s">
        <v>4</v>
      </c>
      <c r="E296" s="190" t="s">
        <v>17</v>
      </c>
      <c r="F296" s="191"/>
      <c r="G296" s="193"/>
      <c r="H296" s="191"/>
      <c r="I296" s="193"/>
      <c r="J296" s="193"/>
      <c r="K296" s="193"/>
      <c r="L296" s="193"/>
      <c r="M296" s="193"/>
      <c r="N296" s="193"/>
      <c r="O296" s="193"/>
      <c r="P296" s="193"/>
      <c r="Q296" s="191"/>
      <c r="R296" s="193"/>
      <c r="S296" s="193"/>
      <c r="T296" s="193"/>
      <c r="U296" s="193"/>
      <c r="V296" s="193"/>
      <c r="W296" s="193"/>
      <c r="X296" s="193"/>
      <c r="Y296" s="193"/>
    </row>
    <row r="297">
      <c r="A297" s="264"/>
      <c r="B297" s="243" t="s">
        <v>460</v>
      </c>
      <c r="C297" s="244" t="s">
        <v>461</v>
      </c>
      <c r="D297" s="190" t="s">
        <v>4</v>
      </c>
      <c r="E297" s="190" t="s">
        <v>18</v>
      </c>
      <c r="F297" s="191"/>
      <c r="G297" s="193"/>
      <c r="H297" s="191"/>
      <c r="I297" s="193"/>
      <c r="J297" s="193"/>
      <c r="K297" s="193"/>
      <c r="L297" s="193"/>
      <c r="M297" s="193"/>
      <c r="N297" s="193"/>
      <c r="O297" s="193"/>
      <c r="P297" s="193"/>
      <c r="Q297" s="191"/>
      <c r="R297" s="193"/>
      <c r="S297" s="193"/>
      <c r="T297" s="193"/>
      <c r="U297" s="193"/>
      <c r="V297" s="193"/>
      <c r="W297" s="193"/>
      <c r="X297" s="193"/>
      <c r="Y297" s="193"/>
    </row>
    <row r="298">
      <c r="A298" s="264"/>
      <c r="B298" s="243" t="s">
        <v>460</v>
      </c>
      <c r="C298" s="244" t="s">
        <v>461</v>
      </c>
      <c r="D298" s="190" t="s">
        <v>4</v>
      </c>
      <c r="E298" s="190" t="s">
        <v>19</v>
      </c>
      <c r="F298" s="191"/>
      <c r="G298" s="193"/>
      <c r="H298" s="191"/>
      <c r="I298" s="193"/>
      <c r="J298" s="193"/>
      <c r="K298" s="193"/>
      <c r="L298" s="193"/>
      <c r="M298" s="193"/>
      <c r="N298" s="193"/>
      <c r="O298" s="193"/>
      <c r="P298" s="193"/>
      <c r="Q298" s="191"/>
      <c r="R298" s="193"/>
      <c r="S298" s="193"/>
      <c r="T298" s="193"/>
      <c r="U298" s="193"/>
      <c r="V298" s="193"/>
      <c r="W298" s="193"/>
      <c r="X298" s="193"/>
      <c r="Y298" s="193"/>
    </row>
    <row r="299">
      <c r="A299" s="264"/>
      <c r="B299" s="243" t="s">
        <v>460</v>
      </c>
      <c r="C299" s="244" t="s">
        <v>461</v>
      </c>
      <c r="D299" s="190" t="s">
        <v>4</v>
      </c>
      <c r="E299" s="190" t="s">
        <v>20</v>
      </c>
      <c r="F299" s="191"/>
      <c r="G299" s="193"/>
      <c r="H299" s="191"/>
      <c r="I299" s="193"/>
      <c r="J299" s="193"/>
      <c r="K299" s="193"/>
      <c r="L299" s="193"/>
      <c r="M299" s="193"/>
      <c r="N299" s="193"/>
      <c r="O299" s="193"/>
      <c r="P299" s="193"/>
      <c r="Q299" s="191"/>
      <c r="R299" s="193"/>
      <c r="S299" s="193"/>
      <c r="T299" s="193"/>
      <c r="U299" s="193"/>
      <c r="V299" s="193"/>
      <c r="W299" s="193"/>
      <c r="X299" s="193"/>
      <c r="Y299" s="193"/>
    </row>
    <row r="300">
      <c r="A300" s="264"/>
      <c r="B300" s="243" t="s">
        <v>460</v>
      </c>
      <c r="C300" s="244" t="s">
        <v>461</v>
      </c>
      <c r="D300" s="190" t="s">
        <v>7</v>
      </c>
      <c r="E300" s="190" t="s">
        <v>21</v>
      </c>
      <c r="F300" s="191"/>
      <c r="G300" s="193"/>
      <c r="H300" s="191"/>
      <c r="I300" s="193"/>
      <c r="J300" s="193"/>
      <c r="K300" s="193"/>
      <c r="L300" s="193"/>
      <c r="M300" s="193"/>
      <c r="N300" s="193"/>
      <c r="O300" s="193"/>
      <c r="P300" s="193"/>
      <c r="Q300" s="191"/>
      <c r="R300" s="193"/>
      <c r="S300" s="193"/>
      <c r="T300" s="193"/>
      <c r="U300" s="193"/>
      <c r="V300" s="193"/>
      <c r="W300" s="193"/>
      <c r="X300" s="193"/>
      <c r="Y300" s="193"/>
    </row>
    <row r="301">
      <c r="A301" s="264"/>
      <c r="B301" s="243" t="s">
        <v>460</v>
      </c>
      <c r="C301" s="244" t="s">
        <v>461</v>
      </c>
      <c r="D301" s="190" t="s">
        <v>7</v>
      </c>
      <c r="E301" s="190" t="s">
        <v>13</v>
      </c>
      <c r="F301" s="191"/>
      <c r="G301" s="193"/>
      <c r="H301" s="191"/>
      <c r="I301" s="193"/>
      <c r="J301" s="193"/>
      <c r="K301" s="193"/>
      <c r="L301" s="193"/>
      <c r="M301" s="193"/>
      <c r="N301" s="193"/>
      <c r="O301" s="193"/>
      <c r="P301" s="193"/>
      <c r="Q301" s="191"/>
      <c r="R301" s="193"/>
      <c r="S301" s="193"/>
      <c r="T301" s="193"/>
      <c r="U301" s="193"/>
      <c r="V301" s="193"/>
      <c r="W301" s="193"/>
      <c r="X301" s="193"/>
      <c r="Y301" s="193"/>
    </row>
    <row r="302">
      <c r="A302" s="264"/>
      <c r="B302" s="243" t="s">
        <v>460</v>
      </c>
      <c r="C302" s="244" t="s">
        <v>461</v>
      </c>
      <c r="D302" s="190" t="s">
        <v>7</v>
      </c>
      <c r="E302" s="190" t="s">
        <v>14</v>
      </c>
      <c r="F302" s="191"/>
      <c r="G302" s="193"/>
      <c r="H302" s="191"/>
      <c r="I302" s="193"/>
      <c r="J302" s="193"/>
      <c r="K302" s="193"/>
      <c r="L302" s="193"/>
      <c r="M302" s="193"/>
      <c r="N302" s="193"/>
      <c r="O302" s="193"/>
      <c r="P302" s="193"/>
      <c r="Q302" s="191"/>
      <c r="R302" s="193"/>
      <c r="S302" s="193"/>
      <c r="T302" s="193"/>
      <c r="U302" s="193"/>
      <c r="V302" s="193"/>
      <c r="W302" s="193"/>
      <c r="X302" s="193"/>
      <c r="Y302" s="193"/>
    </row>
    <row r="303">
      <c r="A303" s="264"/>
      <c r="B303" s="243" t="s">
        <v>460</v>
      </c>
      <c r="C303" s="244" t="s">
        <v>461</v>
      </c>
      <c r="D303" s="190" t="s">
        <v>7</v>
      </c>
      <c r="E303" s="190" t="s">
        <v>15</v>
      </c>
      <c r="F303" s="191"/>
      <c r="G303" s="193"/>
      <c r="H303" s="191"/>
      <c r="I303" s="193"/>
      <c r="J303" s="193"/>
      <c r="K303" s="193"/>
      <c r="L303" s="193"/>
      <c r="M303" s="193"/>
      <c r="N303" s="193"/>
      <c r="O303" s="193"/>
      <c r="P303" s="193"/>
      <c r="Q303" s="191"/>
      <c r="R303" s="193"/>
      <c r="S303" s="193"/>
      <c r="T303" s="193"/>
      <c r="U303" s="193"/>
      <c r="V303" s="193"/>
      <c r="W303" s="193"/>
      <c r="X303" s="193"/>
      <c r="Y303" s="193"/>
    </row>
    <row r="304">
      <c r="A304" s="264"/>
      <c r="B304" s="243" t="s">
        <v>460</v>
      </c>
      <c r="C304" s="244" t="s">
        <v>461</v>
      </c>
      <c r="D304" s="190" t="s">
        <v>7</v>
      </c>
      <c r="E304" s="190" t="s">
        <v>16</v>
      </c>
      <c r="F304" s="191"/>
      <c r="G304" s="193"/>
      <c r="H304" s="191"/>
      <c r="I304" s="193"/>
      <c r="J304" s="193"/>
      <c r="K304" s="193"/>
      <c r="L304" s="193"/>
      <c r="M304" s="193"/>
      <c r="N304" s="193"/>
      <c r="O304" s="193"/>
      <c r="P304" s="193"/>
      <c r="Q304" s="191"/>
      <c r="R304" s="193"/>
      <c r="S304" s="193"/>
      <c r="T304" s="193"/>
      <c r="U304" s="193"/>
      <c r="V304" s="193"/>
      <c r="W304" s="193"/>
      <c r="X304" s="193"/>
      <c r="Y304" s="193"/>
    </row>
    <row r="305">
      <c r="A305" s="264"/>
      <c r="B305" s="243" t="s">
        <v>460</v>
      </c>
      <c r="C305" s="244" t="s">
        <v>461</v>
      </c>
      <c r="D305" s="190" t="s">
        <v>7</v>
      </c>
      <c r="E305" s="190" t="s">
        <v>17</v>
      </c>
      <c r="F305" s="191"/>
      <c r="G305" s="193"/>
      <c r="H305" s="191"/>
      <c r="I305" s="193"/>
      <c r="J305" s="193"/>
      <c r="K305" s="193"/>
      <c r="L305" s="193"/>
      <c r="M305" s="193"/>
      <c r="N305" s="193"/>
      <c r="O305" s="193"/>
      <c r="P305" s="193"/>
      <c r="Q305" s="191"/>
      <c r="R305" s="193"/>
      <c r="S305" s="193"/>
      <c r="T305" s="193"/>
      <c r="U305" s="193"/>
      <c r="V305" s="193"/>
      <c r="W305" s="193"/>
      <c r="X305" s="193"/>
      <c r="Y305" s="193"/>
    </row>
    <row r="306">
      <c r="A306" s="264"/>
      <c r="B306" s="243" t="s">
        <v>460</v>
      </c>
      <c r="C306" s="244" t="s">
        <v>461</v>
      </c>
      <c r="D306" s="190" t="s">
        <v>7</v>
      </c>
      <c r="E306" s="190" t="s">
        <v>18</v>
      </c>
      <c r="F306" s="191"/>
      <c r="G306" s="193"/>
      <c r="H306" s="191"/>
      <c r="I306" s="193"/>
      <c r="J306" s="193"/>
      <c r="K306" s="193"/>
      <c r="L306" s="193"/>
      <c r="M306" s="193"/>
      <c r="N306" s="193"/>
      <c r="O306" s="193"/>
      <c r="P306" s="193"/>
      <c r="Q306" s="191"/>
      <c r="R306" s="193"/>
      <c r="S306" s="193"/>
      <c r="T306" s="193"/>
      <c r="U306" s="193"/>
      <c r="V306" s="193"/>
      <c r="W306" s="193"/>
      <c r="X306" s="193"/>
      <c r="Y306" s="193"/>
    </row>
    <row r="307">
      <c r="A307" s="264"/>
      <c r="B307" s="243" t="s">
        <v>460</v>
      </c>
      <c r="C307" s="244" t="s">
        <v>461</v>
      </c>
      <c r="D307" s="190" t="s">
        <v>7</v>
      </c>
      <c r="E307" s="190" t="s">
        <v>19</v>
      </c>
      <c r="F307" s="191"/>
      <c r="G307" s="193"/>
      <c r="H307" s="191"/>
      <c r="I307" s="193"/>
      <c r="J307" s="193"/>
      <c r="K307" s="193"/>
      <c r="L307" s="193"/>
      <c r="M307" s="193"/>
      <c r="N307" s="193"/>
      <c r="O307" s="193"/>
      <c r="P307" s="193"/>
      <c r="Q307" s="191"/>
      <c r="R307" s="193"/>
      <c r="S307" s="193"/>
      <c r="T307" s="193"/>
      <c r="U307" s="193"/>
      <c r="V307" s="193"/>
      <c r="W307" s="193"/>
      <c r="X307" s="193"/>
      <c r="Y307" s="193"/>
    </row>
    <row r="308">
      <c r="A308" s="264"/>
      <c r="B308" s="243" t="s">
        <v>460</v>
      </c>
      <c r="C308" s="244" t="s">
        <v>461</v>
      </c>
      <c r="D308" s="190" t="s">
        <v>7</v>
      </c>
      <c r="E308" s="190" t="s">
        <v>20</v>
      </c>
      <c r="F308" s="191"/>
      <c r="G308" s="193"/>
      <c r="H308" s="191"/>
      <c r="I308" s="193"/>
      <c r="J308" s="193"/>
      <c r="K308" s="193"/>
      <c r="L308" s="193"/>
      <c r="M308" s="193"/>
      <c r="N308" s="193"/>
      <c r="O308" s="193"/>
      <c r="P308" s="193"/>
      <c r="Q308" s="191"/>
      <c r="R308" s="193"/>
      <c r="S308" s="193"/>
      <c r="T308" s="193"/>
      <c r="U308" s="193"/>
      <c r="V308" s="193"/>
      <c r="W308" s="193"/>
      <c r="X308" s="193"/>
      <c r="Y308" s="193"/>
    </row>
    <row r="309">
      <c r="A309" s="264">
        <v>244.0</v>
      </c>
      <c r="B309" s="243" t="s">
        <v>462</v>
      </c>
      <c r="C309" s="244" t="s">
        <v>463</v>
      </c>
      <c r="D309" s="243" t="s">
        <v>4</v>
      </c>
      <c r="E309" s="190" t="s">
        <v>21</v>
      </c>
      <c r="F309" s="192">
        <v>90.0</v>
      </c>
      <c r="G309" s="193"/>
      <c r="H309" s="191">
        <v>90.0</v>
      </c>
      <c r="I309" s="193"/>
      <c r="J309" s="193"/>
      <c r="K309" s="193"/>
      <c r="L309" s="193"/>
      <c r="M309" s="193"/>
      <c r="N309" s="193"/>
      <c r="O309" s="193"/>
      <c r="P309" s="193"/>
      <c r="Q309" s="191">
        <v>380.0</v>
      </c>
      <c r="R309" s="193"/>
      <c r="S309" s="193"/>
      <c r="T309" s="193"/>
      <c r="U309" s="193"/>
      <c r="V309" s="193"/>
      <c r="W309" s="193"/>
      <c r="X309" s="193"/>
      <c r="Y309" s="193"/>
    </row>
    <row r="310">
      <c r="A310" s="264"/>
      <c r="B310" s="243" t="s">
        <v>462</v>
      </c>
      <c r="C310" s="244" t="s">
        <v>463</v>
      </c>
      <c r="D310" s="190" t="s">
        <v>4</v>
      </c>
      <c r="E310" s="190" t="s">
        <v>13</v>
      </c>
      <c r="F310" s="191"/>
      <c r="G310" s="193"/>
      <c r="H310" s="191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</row>
    <row r="311">
      <c r="A311" s="264"/>
      <c r="B311" s="243" t="s">
        <v>462</v>
      </c>
      <c r="C311" s="244" t="s">
        <v>463</v>
      </c>
      <c r="D311" s="190" t="s">
        <v>4</v>
      </c>
      <c r="E311" s="190" t="s">
        <v>14</v>
      </c>
      <c r="F311" s="191"/>
      <c r="G311" s="193"/>
      <c r="H311" s="191"/>
      <c r="I311" s="193"/>
      <c r="J311" s="193"/>
      <c r="K311" s="193"/>
      <c r="L311" s="193"/>
      <c r="M311" s="193"/>
      <c r="N311" s="193"/>
      <c r="O311" s="193"/>
      <c r="P311" s="193"/>
      <c r="Q311" s="193"/>
      <c r="R311" s="193"/>
      <c r="S311" s="193"/>
      <c r="T311" s="193"/>
      <c r="U311" s="193"/>
      <c r="V311" s="193"/>
      <c r="W311" s="193"/>
      <c r="X311" s="193"/>
      <c r="Y311" s="193"/>
    </row>
    <row r="312">
      <c r="A312" s="264"/>
      <c r="B312" s="243" t="s">
        <v>462</v>
      </c>
      <c r="C312" s="244" t="s">
        <v>463</v>
      </c>
      <c r="D312" s="190" t="s">
        <v>4</v>
      </c>
      <c r="E312" s="190" t="s">
        <v>15</v>
      </c>
      <c r="F312" s="191"/>
      <c r="G312" s="193"/>
      <c r="H312" s="191"/>
      <c r="I312" s="193"/>
      <c r="J312" s="193"/>
      <c r="K312" s="193"/>
      <c r="L312" s="193"/>
      <c r="M312" s="193"/>
      <c r="N312" s="193"/>
      <c r="O312" s="193"/>
      <c r="P312" s="193"/>
      <c r="Q312" s="193"/>
      <c r="R312" s="193"/>
      <c r="S312" s="193"/>
      <c r="T312" s="193"/>
      <c r="U312" s="193"/>
      <c r="V312" s="193"/>
      <c r="W312" s="193"/>
      <c r="X312" s="193"/>
      <c r="Y312" s="193"/>
    </row>
    <row r="313">
      <c r="A313" s="264"/>
      <c r="B313" s="243" t="s">
        <v>462</v>
      </c>
      <c r="C313" s="244" t="s">
        <v>463</v>
      </c>
      <c r="D313" s="190" t="s">
        <v>4</v>
      </c>
      <c r="E313" s="190" t="s">
        <v>16</v>
      </c>
      <c r="F313" s="191"/>
      <c r="G313" s="193"/>
      <c r="H313" s="191"/>
      <c r="I313" s="193"/>
      <c r="J313" s="193"/>
      <c r="K313" s="193"/>
      <c r="L313" s="193"/>
      <c r="M313" s="193"/>
      <c r="N313" s="193"/>
      <c r="O313" s="193"/>
      <c r="P313" s="193"/>
      <c r="Q313" s="193"/>
      <c r="R313" s="193"/>
      <c r="S313" s="193"/>
      <c r="T313" s="193"/>
      <c r="U313" s="193"/>
      <c r="V313" s="193"/>
      <c r="W313" s="193"/>
      <c r="X313" s="193"/>
      <c r="Y313" s="193"/>
    </row>
    <row r="314">
      <c r="A314" s="264"/>
      <c r="B314" s="243" t="s">
        <v>462</v>
      </c>
      <c r="C314" s="244" t="s">
        <v>463</v>
      </c>
      <c r="D314" s="190" t="s">
        <v>4</v>
      </c>
      <c r="E314" s="190" t="s">
        <v>17</v>
      </c>
      <c r="F314" s="191"/>
      <c r="G314" s="193"/>
      <c r="H314" s="191"/>
      <c r="I314" s="193"/>
      <c r="J314" s="193"/>
      <c r="K314" s="193"/>
      <c r="L314" s="193"/>
      <c r="M314" s="193"/>
      <c r="N314" s="193"/>
      <c r="O314" s="193"/>
      <c r="P314" s="193"/>
      <c r="Q314" s="193"/>
      <c r="R314" s="193"/>
      <c r="S314" s="193"/>
      <c r="T314" s="193"/>
      <c r="U314" s="193"/>
      <c r="V314" s="193"/>
      <c r="W314" s="193"/>
      <c r="X314" s="193"/>
      <c r="Y314" s="193"/>
    </row>
    <row r="315">
      <c r="A315" s="264"/>
      <c r="B315" s="243" t="s">
        <v>462</v>
      </c>
      <c r="C315" s="244" t="s">
        <v>463</v>
      </c>
      <c r="D315" s="190" t="s">
        <v>4</v>
      </c>
      <c r="E315" s="190" t="s">
        <v>18</v>
      </c>
      <c r="F315" s="191"/>
      <c r="G315" s="193"/>
      <c r="H315" s="191"/>
      <c r="I315" s="193"/>
      <c r="J315" s="193"/>
      <c r="K315" s="193"/>
      <c r="L315" s="193"/>
      <c r="M315" s="193"/>
      <c r="N315" s="193"/>
      <c r="O315" s="193"/>
      <c r="P315" s="193"/>
      <c r="Q315" s="193"/>
      <c r="R315" s="193"/>
      <c r="S315" s="193"/>
      <c r="T315" s="193"/>
      <c r="U315" s="193"/>
      <c r="V315" s="193"/>
      <c r="W315" s="193"/>
      <c r="X315" s="193"/>
      <c r="Y315" s="193"/>
    </row>
    <row r="316">
      <c r="A316" s="264"/>
      <c r="B316" s="243" t="s">
        <v>462</v>
      </c>
      <c r="C316" s="244" t="s">
        <v>463</v>
      </c>
      <c r="D316" s="190" t="s">
        <v>4</v>
      </c>
      <c r="E316" s="190" t="s">
        <v>19</v>
      </c>
      <c r="F316" s="191"/>
      <c r="G316" s="193"/>
      <c r="H316" s="191"/>
      <c r="I316" s="193"/>
      <c r="J316" s="193"/>
      <c r="K316" s="193"/>
      <c r="L316" s="193"/>
      <c r="M316" s="193"/>
      <c r="N316" s="193"/>
      <c r="O316" s="193"/>
      <c r="P316" s="193"/>
      <c r="Q316" s="193"/>
      <c r="R316" s="193"/>
      <c r="S316" s="193"/>
      <c r="T316" s="193"/>
      <c r="U316" s="193"/>
      <c r="V316" s="193"/>
      <c r="W316" s="193"/>
      <c r="X316" s="193"/>
      <c r="Y316" s="193"/>
    </row>
    <row r="317">
      <c r="A317" s="264"/>
      <c r="B317" s="243" t="s">
        <v>462</v>
      </c>
      <c r="C317" s="244" t="s">
        <v>463</v>
      </c>
      <c r="D317" s="190" t="s">
        <v>4</v>
      </c>
      <c r="E317" s="190" t="s">
        <v>20</v>
      </c>
      <c r="F317" s="191"/>
      <c r="G317" s="193"/>
      <c r="H317" s="191"/>
      <c r="I317" s="193"/>
      <c r="J317" s="193"/>
      <c r="K317" s="193"/>
      <c r="L317" s="193"/>
      <c r="M317" s="193"/>
      <c r="N317" s="193"/>
      <c r="O317" s="193"/>
      <c r="P317" s="193"/>
      <c r="Q317" s="193"/>
      <c r="R317" s="193"/>
      <c r="S317" s="193"/>
      <c r="T317" s="193"/>
      <c r="U317" s="193"/>
      <c r="V317" s="193"/>
      <c r="W317" s="193"/>
      <c r="X317" s="193"/>
      <c r="Y317" s="193"/>
    </row>
    <row r="318">
      <c r="A318" s="264"/>
      <c r="B318" s="243" t="s">
        <v>462</v>
      </c>
      <c r="C318" s="244" t="s">
        <v>463</v>
      </c>
      <c r="D318" s="190" t="s">
        <v>7</v>
      </c>
      <c r="E318" s="190" t="s">
        <v>21</v>
      </c>
      <c r="F318" s="191">
        <v>380.0</v>
      </c>
      <c r="G318" s="193"/>
      <c r="H318" s="191"/>
      <c r="I318" s="193"/>
      <c r="J318" s="193"/>
      <c r="K318" s="193"/>
      <c r="L318" s="193"/>
      <c r="M318" s="193"/>
      <c r="N318" s="193"/>
      <c r="O318" s="193"/>
      <c r="P318" s="193"/>
      <c r="Q318" s="193"/>
      <c r="R318" s="193"/>
      <c r="S318" s="193"/>
      <c r="T318" s="193"/>
      <c r="U318" s="193"/>
      <c r="V318" s="193"/>
      <c r="W318" s="193"/>
      <c r="X318" s="193"/>
      <c r="Y318" s="193"/>
    </row>
    <row r="319">
      <c r="A319" s="264"/>
      <c r="B319" s="243" t="s">
        <v>462</v>
      </c>
      <c r="C319" s="244" t="s">
        <v>463</v>
      </c>
      <c r="D319" s="190" t="s">
        <v>7</v>
      </c>
      <c r="E319" s="190" t="s">
        <v>13</v>
      </c>
      <c r="F319" s="191"/>
      <c r="G319" s="193"/>
      <c r="H319" s="191"/>
      <c r="I319" s="193"/>
      <c r="J319" s="193"/>
      <c r="K319" s="193"/>
      <c r="L319" s="193"/>
      <c r="M319" s="193"/>
      <c r="N319" s="193"/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93"/>
    </row>
    <row r="320">
      <c r="A320" s="264"/>
      <c r="B320" s="243" t="s">
        <v>462</v>
      </c>
      <c r="C320" s="244" t="s">
        <v>463</v>
      </c>
      <c r="D320" s="190" t="s">
        <v>7</v>
      </c>
      <c r="E320" s="190" t="s">
        <v>14</v>
      </c>
      <c r="F320" s="191"/>
      <c r="G320" s="193"/>
      <c r="H320" s="191"/>
      <c r="I320" s="193"/>
      <c r="J320" s="193"/>
      <c r="K320" s="193"/>
      <c r="L320" s="193"/>
      <c r="M320" s="193"/>
      <c r="N320" s="193"/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93"/>
    </row>
    <row r="321">
      <c r="A321" s="264"/>
      <c r="B321" s="243" t="s">
        <v>462</v>
      </c>
      <c r="C321" s="244" t="s">
        <v>463</v>
      </c>
      <c r="D321" s="190" t="s">
        <v>7</v>
      </c>
      <c r="E321" s="190" t="s">
        <v>15</v>
      </c>
      <c r="F321" s="191"/>
      <c r="G321" s="193"/>
      <c r="H321" s="191"/>
      <c r="I321" s="193"/>
      <c r="J321" s="193"/>
      <c r="K321" s="193"/>
      <c r="L321" s="193"/>
      <c r="M321" s="193"/>
      <c r="N321" s="193"/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93"/>
    </row>
    <row r="322">
      <c r="A322" s="264"/>
      <c r="B322" s="243" t="s">
        <v>462</v>
      </c>
      <c r="C322" s="244" t="s">
        <v>463</v>
      </c>
      <c r="D322" s="190" t="s">
        <v>7</v>
      </c>
      <c r="E322" s="190" t="s">
        <v>16</v>
      </c>
      <c r="F322" s="191"/>
      <c r="G322" s="193"/>
      <c r="H322" s="191"/>
      <c r="I322" s="193"/>
      <c r="J322" s="193"/>
      <c r="K322" s="193"/>
      <c r="L322" s="193"/>
      <c r="M322" s="193"/>
      <c r="N322" s="193"/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93"/>
    </row>
    <row r="323">
      <c r="A323" s="264"/>
      <c r="B323" s="243" t="s">
        <v>462</v>
      </c>
      <c r="C323" s="244" t="s">
        <v>463</v>
      </c>
      <c r="D323" s="190" t="s">
        <v>7</v>
      </c>
      <c r="E323" s="190" t="s">
        <v>17</v>
      </c>
      <c r="F323" s="191"/>
      <c r="G323" s="193"/>
      <c r="H323" s="191"/>
      <c r="I323" s="193"/>
      <c r="J323" s="193"/>
      <c r="K323" s="193"/>
      <c r="L323" s="193"/>
      <c r="M323" s="193"/>
      <c r="N323" s="193"/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93"/>
    </row>
    <row r="324">
      <c r="A324" s="264"/>
      <c r="B324" s="243" t="s">
        <v>462</v>
      </c>
      <c r="C324" s="244" t="s">
        <v>463</v>
      </c>
      <c r="D324" s="190" t="s">
        <v>7</v>
      </c>
      <c r="E324" s="190" t="s">
        <v>18</v>
      </c>
      <c r="F324" s="191"/>
      <c r="G324" s="193"/>
      <c r="H324" s="191"/>
      <c r="I324" s="193"/>
      <c r="J324" s="193"/>
      <c r="K324" s="193"/>
      <c r="L324" s="193"/>
      <c r="M324" s="193"/>
      <c r="N324" s="193"/>
      <c r="O324" s="193"/>
      <c r="P324" s="193"/>
      <c r="Q324" s="193"/>
      <c r="R324" s="193"/>
      <c r="S324" s="193"/>
      <c r="T324" s="193"/>
      <c r="U324" s="193"/>
      <c r="V324" s="193"/>
      <c r="W324" s="193"/>
      <c r="X324" s="193"/>
      <c r="Y324" s="193"/>
    </row>
    <row r="325">
      <c r="A325" s="264"/>
      <c r="B325" s="243" t="s">
        <v>462</v>
      </c>
      <c r="C325" s="244" t="s">
        <v>463</v>
      </c>
      <c r="D325" s="190" t="s">
        <v>7</v>
      </c>
      <c r="E325" s="190" t="s">
        <v>19</v>
      </c>
      <c r="F325" s="191"/>
      <c r="G325" s="193"/>
      <c r="H325" s="191"/>
      <c r="I325" s="193"/>
      <c r="J325" s="193"/>
      <c r="K325" s="193"/>
      <c r="L325" s="193"/>
      <c r="M325" s="193"/>
      <c r="N325" s="193"/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93"/>
    </row>
    <row r="326">
      <c r="A326" s="264"/>
      <c r="B326" s="243" t="s">
        <v>462</v>
      </c>
      <c r="C326" s="244" t="s">
        <v>463</v>
      </c>
      <c r="D326" s="190" t="s">
        <v>7</v>
      </c>
      <c r="E326" s="190" t="s">
        <v>20</v>
      </c>
      <c r="F326" s="191"/>
      <c r="G326" s="193"/>
      <c r="H326" s="191"/>
      <c r="I326" s="193"/>
      <c r="J326" s="193"/>
      <c r="K326" s="193"/>
      <c r="L326" s="193"/>
      <c r="M326" s="193"/>
      <c r="N326" s="193"/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93"/>
    </row>
    <row r="327">
      <c r="A327" s="264">
        <v>245.0</v>
      </c>
      <c r="B327" s="243" t="s">
        <v>464</v>
      </c>
      <c r="C327" s="244" t="s">
        <v>465</v>
      </c>
      <c r="D327" s="243" t="s">
        <v>4</v>
      </c>
      <c r="E327" s="190" t="s">
        <v>21</v>
      </c>
      <c r="F327" s="192">
        <v>94.0</v>
      </c>
      <c r="G327" s="193"/>
      <c r="H327" s="191">
        <v>94.0</v>
      </c>
      <c r="I327" s="193"/>
      <c r="J327" s="193"/>
      <c r="K327" s="193"/>
      <c r="L327" s="193"/>
      <c r="M327" s="193"/>
      <c r="N327" s="193"/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93"/>
    </row>
    <row r="328">
      <c r="A328" s="264"/>
      <c r="B328" s="243" t="s">
        <v>464</v>
      </c>
      <c r="C328" s="244" t="s">
        <v>465</v>
      </c>
      <c r="D328" s="190" t="s">
        <v>4</v>
      </c>
      <c r="E328" s="190" t="s">
        <v>13</v>
      </c>
      <c r="F328" s="191"/>
      <c r="G328" s="193"/>
      <c r="H328" s="191"/>
      <c r="I328" s="193"/>
      <c r="J328" s="193"/>
      <c r="K328" s="193"/>
      <c r="L328" s="193"/>
      <c r="M328" s="193"/>
      <c r="N328" s="193"/>
      <c r="O328" s="193"/>
      <c r="P328" s="193"/>
      <c r="Q328" s="193"/>
      <c r="R328" s="193"/>
      <c r="S328" s="193"/>
      <c r="T328" s="191"/>
      <c r="U328" s="191"/>
      <c r="V328" s="191"/>
      <c r="W328" s="193"/>
      <c r="X328" s="193"/>
      <c r="Y328" s="193"/>
    </row>
    <row r="329">
      <c r="A329" s="264"/>
      <c r="B329" s="243" t="s">
        <v>464</v>
      </c>
      <c r="C329" s="244" t="s">
        <v>465</v>
      </c>
      <c r="D329" s="190" t="s">
        <v>4</v>
      </c>
      <c r="E329" s="190" t="s">
        <v>14</v>
      </c>
      <c r="F329" s="191"/>
      <c r="G329" s="193"/>
      <c r="H329" s="191"/>
      <c r="I329" s="193"/>
      <c r="J329" s="193"/>
      <c r="K329" s="193"/>
      <c r="L329" s="193"/>
      <c r="M329" s="193"/>
      <c r="N329" s="193"/>
      <c r="O329" s="193"/>
      <c r="P329" s="193"/>
      <c r="Q329" s="193"/>
      <c r="R329" s="193"/>
      <c r="S329" s="193"/>
      <c r="T329" s="191"/>
      <c r="U329" s="191"/>
      <c r="V329" s="191"/>
      <c r="W329" s="193"/>
      <c r="X329" s="193"/>
      <c r="Y329" s="193"/>
    </row>
    <row r="330">
      <c r="A330" s="264"/>
      <c r="B330" s="243" t="s">
        <v>464</v>
      </c>
      <c r="C330" s="244" t="s">
        <v>465</v>
      </c>
      <c r="D330" s="190" t="s">
        <v>4</v>
      </c>
      <c r="E330" s="190" t="s">
        <v>15</v>
      </c>
      <c r="F330" s="191"/>
      <c r="G330" s="193"/>
      <c r="H330" s="191"/>
      <c r="I330" s="193"/>
      <c r="J330" s="193"/>
      <c r="K330" s="193"/>
      <c r="L330" s="193"/>
      <c r="M330" s="193"/>
      <c r="N330" s="193"/>
      <c r="O330" s="193"/>
      <c r="P330" s="193"/>
      <c r="Q330" s="193"/>
      <c r="R330" s="193"/>
      <c r="S330" s="193"/>
      <c r="T330" s="191"/>
      <c r="U330" s="191"/>
      <c r="V330" s="191"/>
      <c r="W330" s="193"/>
      <c r="X330" s="193"/>
      <c r="Y330" s="193"/>
    </row>
    <row r="331">
      <c r="A331" s="264"/>
      <c r="B331" s="243" t="s">
        <v>464</v>
      </c>
      <c r="C331" s="244" t="s">
        <v>465</v>
      </c>
      <c r="D331" s="190" t="s">
        <v>4</v>
      </c>
      <c r="E331" s="190" t="s">
        <v>16</v>
      </c>
      <c r="F331" s="191"/>
      <c r="G331" s="193"/>
      <c r="H331" s="191"/>
      <c r="I331" s="193"/>
      <c r="J331" s="193"/>
      <c r="K331" s="193"/>
      <c r="L331" s="193"/>
      <c r="M331" s="193"/>
      <c r="N331" s="193"/>
      <c r="O331" s="193"/>
      <c r="P331" s="193"/>
      <c r="Q331" s="193"/>
      <c r="R331" s="193"/>
      <c r="S331" s="193"/>
      <c r="T331" s="191"/>
      <c r="U331" s="191"/>
      <c r="V331" s="191"/>
      <c r="W331" s="193"/>
      <c r="X331" s="193"/>
      <c r="Y331" s="193"/>
    </row>
    <row r="332">
      <c r="A332" s="264"/>
      <c r="B332" s="243" t="s">
        <v>464</v>
      </c>
      <c r="C332" s="244" t="s">
        <v>465</v>
      </c>
      <c r="D332" s="190" t="s">
        <v>4</v>
      </c>
      <c r="E332" s="190" t="s">
        <v>17</v>
      </c>
      <c r="F332" s="191"/>
      <c r="G332" s="193"/>
      <c r="H332" s="191"/>
      <c r="I332" s="193"/>
      <c r="J332" s="193"/>
      <c r="K332" s="193"/>
      <c r="L332" s="193"/>
      <c r="M332" s="193"/>
      <c r="N332" s="193"/>
      <c r="O332" s="193"/>
      <c r="P332" s="193"/>
      <c r="Q332" s="193"/>
      <c r="R332" s="193"/>
      <c r="S332" s="193"/>
      <c r="T332" s="191"/>
      <c r="U332" s="191"/>
      <c r="V332" s="191"/>
      <c r="W332" s="193"/>
      <c r="X332" s="193"/>
      <c r="Y332" s="193"/>
    </row>
    <row r="333">
      <c r="A333" s="264"/>
      <c r="B333" s="243" t="s">
        <v>464</v>
      </c>
      <c r="C333" s="244" t="s">
        <v>465</v>
      </c>
      <c r="D333" s="190" t="s">
        <v>4</v>
      </c>
      <c r="E333" s="190" t="s">
        <v>18</v>
      </c>
      <c r="F333" s="191"/>
      <c r="G333" s="193"/>
      <c r="H333" s="191"/>
      <c r="I333" s="193"/>
      <c r="J333" s="193"/>
      <c r="K333" s="193"/>
      <c r="L333" s="193"/>
      <c r="M333" s="193"/>
      <c r="N333" s="193"/>
      <c r="O333" s="193"/>
      <c r="P333" s="193"/>
      <c r="Q333" s="193"/>
      <c r="R333" s="193"/>
      <c r="S333" s="193"/>
      <c r="T333" s="191"/>
      <c r="U333" s="191"/>
      <c r="V333" s="191"/>
      <c r="W333" s="193"/>
      <c r="X333" s="193"/>
      <c r="Y333" s="193"/>
    </row>
    <row r="334">
      <c r="A334" s="264"/>
      <c r="B334" s="243" t="s">
        <v>464</v>
      </c>
      <c r="C334" s="244" t="s">
        <v>465</v>
      </c>
      <c r="D334" s="190" t="s">
        <v>4</v>
      </c>
      <c r="E334" s="190" t="s">
        <v>19</v>
      </c>
      <c r="F334" s="191"/>
      <c r="G334" s="193"/>
      <c r="H334" s="191"/>
      <c r="I334" s="193"/>
      <c r="J334" s="193"/>
      <c r="K334" s="193"/>
      <c r="L334" s="193"/>
      <c r="M334" s="193"/>
      <c r="N334" s="193"/>
      <c r="O334" s="193"/>
      <c r="P334" s="193"/>
      <c r="Q334" s="193"/>
      <c r="R334" s="193"/>
      <c r="S334" s="193"/>
      <c r="T334" s="191"/>
      <c r="U334" s="191"/>
      <c r="V334" s="191"/>
      <c r="W334" s="193"/>
      <c r="X334" s="193"/>
      <c r="Y334" s="193"/>
    </row>
    <row r="335">
      <c r="A335" s="264"/>
      <c r="B335" s="243" t="s">
        <v>464</v>
      </c>
      <c r="C335" s="244" t="s">
        <v>465</v>
      </c>
      <c r="D335" s="190" t="s">
        <v>4</v>
      </c>
      <c r="E335" s="190" t="s">
        <v>20</v>
      </c>
      <c r="F335" s="191"/>
      <c r="G335" s="193"/>
      <c r="H335" s="191"/>
      <c r="I335" s="193"/>
      <c r="J335" s="193"/>
      <c r="K335" s="193"/>
      <c r="L335" s="193"/>
      <c r="M335" s="193"/>
      <c r="N335" s="193"/>
      <c r="O335" s="193"/>
      <c r="P335" s="193"/>
      <c r="Q335" s="193"/>
      <c r="R335" s="193"/>
      <c r="S335" s="193"/>
      <c r="T335" s="191"/>
      <c r="U335" s="191"/>
      <c r="V335" s="191"/>
      <c r="W335" s="193"/>
      <c r="X335" s="193"/>
      <c r="Y335" s="193"/>
    </row>
    <row r="336">
      <c r="A336" s="264"/>
      <c r="B336" s="243" t="s">
        <v>464</v>
      </c>
      <c r="C336" s="244" t="s">
        <v>465</v>
      </c>
      <c r="D336" s="190" t="s">
        <v>7</v>
      </c>
      <c r="E336" s="190" t="s">
        <v>21</v>
      </c>
      <c r="F336" s="191"/>
      <c r="G336" s="193"/>
      <c r="H336" s="191"/>
      <c r="I336" s="193"/>
      <c r="J336" s="193"/>
      <c r="K336" s="193"/>
      <c r="L336" s="193"/>
      <c r="M336" s="193"/>
      <c r="N336" s="193"/>
      <c r="O336" s="193"/>
      <c r="P336" s="193"/>
      <c r="Q336" s="193"/>
      <c r="R336" s="193"/>
      <c r="S336" s="193"/>
      <c r="T336" s="191"/>
      <c r="U336" s="191"/>
      <c r="V336" s="191"/>
      <c r="W336" s="193"/>
      <c r="X336" s="193"/>
      <c r="Y336" s="193"/>
    </row>
    <row r="337">
      <c r="A337" s="264"/>
      <c r="B337" s="243" t="s">
        <v>464</v>
      </c>
      <c r="C337" s="244" t="s">
        <v>465</v>
      </c>
      <c r="D337" s="190" t="s">
        <v>7</v>
      </c>
      <c r="E337" s="190" t="s">
        <v>13</v>
      </c>
      <c r="F337" s="191"/>
      <c r="G337" s="193"/>
      <c r="H337" s="191"/>
      <c r="I337" s="193"/>
      <c r="J337" s="193"/>
      <c r="K337" s="193"/>
      <c r="L337" s="193"/>
      <c r="M337" s="193"/>
      <c r="N337" s="193"/>
      <c r="O337" s="193"/>
      <c r="P337" s="193"/>
      <c r="Q337" s="193"/>
      <c r="R337" s="193"/>
      <c r="S337" s="193"/>
      <c r="T337" s="191"/>
      <c r="U337" s="191"/>
      <c r="V337" s="191"/>
      <c r="W337" s="193"/>
      <c r="X337" s="193"/>
      <c r="Y337" s="193"/>
    </row>
    <row r="338">
      <c r="A338" s="264"/>
      <c r="B338" s="243" t="s">
        <v>464</v>
      </c>
      <c r="C338" s="244" t="s">
        <v>465</v>
      </c>
      <c r="D338" s="190" t="s">
        <v>7</v>
      </c>
      <c r="E338" s="190" t="s">
        <v>14</v>
      </c>
      <c r="F338" s="191"/>
      <c r="G338" s="193"/>
      <c r="H338" s="191"/>
      <c r="I338" s="193"/>
      <c r="J338" s="193"/>
      <c r="K338" s="193"/>
      <c r="L338" s="193"/>
      <c r="M338" s="193"/>
      <c r="N338" s="193"/>
      <c r="O338" s="193"/>
      <c r="P338" s="193"/>
      <c r="Q338" s="193"/>
      <c r="R338" s="193"/>
      <c r="S338" s="193"/>
      <c r="T338" s="191"/>
      <c r="U338" s="191"/>
      <c r="V338" s="191"/>
      <c r="W338" s="193"/>
      <c r="X338" s="193"/>
      <c r="Y338" s="193"/>
    </row>
    <row r="339">
      <c r="A339" s="264"/>
      <c r="B339" s="243" t="s">
        <v>464</v>
      </c>
      <c r="C339" s="244" t="s">
        <v>465</v>
      </c>
      <c r="D339" s="190" t="s">
        <v>7</v>
      </c>
      <c r="E339" s="190" t="s">
        <v>15</v>
      </c>
      <c r="F339" s="191"/>
      <c r="G339" s="193"/>
      <c r="H339" s="191"/>
      <c r="I339" s="193"/>
      <c r="J339" s="193"/>
      <c r="K339" s="193"/>
      <c r="L339" s="193"/>
      <c r="M339" s="193"/>
      <c r="N339" s="193"/>
      <c r="O339" s="193"/>
      <c r="P339" s="193"/>
      <c r="Q339" s="193"/>
      <c r="R339" s="193"/>
      <c r="S339" s="193"/>
      <c r="T339" s="191"/>
      <c r="U339" s="191"/>
      <c r="V339" s="191"/>
      <c r="W339" s="193"/>
      <c r="X339" s="193"/>
      <c r="Y339" s="193"/>
    </row>
    <row r="340">
      <c r="A340" s="264"/>
      <c r="B340" s="243" t="s">
        <v>464</v>
      </c>
      <c r="C340" s="244" t="s">
        <v>465</v>
      </c>
      <c r="D340" s="190" t="s">
        <v>7</v>
      </c>
      <c r="E340" s="190" t="s">
        <v>16</v>
      </c>
      <c r="F340" s="191"/>
      <c r="G340" s="193"/>
      <c r="H340" s="191"/>
      <c r="I340" s="193"/>
      <c r="J340" s="193"/>
      <c r="K340" s="193"/>
      <c r="L340" s="193"/>
      <c r="M340" s="193"/>
      <c r="N340" s="193"/>
      <c r="O340" s="193"/>
      <c r="P340" s="193"/>
      <c r="Q340" s="193"/>
      <c r="R340" s="193"/>
      <c r="S340" s="193"/>
      <c r="T340" s="191"/>
      <c r="U340" s="191"/>
      <c r="V340" s="191"/>
      <c r="W340" s="193"/>
      <c r="X340" s="193"/>
      <c r="Y340" s="193"/>
    </row>
    <row r="341">
      <c r="A341" s="264"/>
      <c r="B341" s="243" t="s">
        <v>464</v>
      </c>
      <c r="C341" s="244" t="s">
        <v>465</v>
      </c>
      <c r="D341" s="190" t="s">
        <v>7</v>
      </c>
      <c r="E341" s="190" t="s">
        <v>17</v>
      </c>
      <c r="F341" s="191"/>
      <c r="G341" s="193"/>
      <c r="H341" s="191"/>
      <c r="I341" s="193"/>
      <c r="J341" s="193"/>
      <c r="K341" s="193"/>
      <c r="L341" s="193"/>
      <c r="M341" s="193"/>
      <c r="N341" s="193"/>
      <c r="O341" s="193"/>
      <c r="P341" s="193"/>
      <c r="Q341" s="193"/>
      <c r="R341" s="193"/>
      <c r="S341" s="193"/>
      <c r="T341" s="191"/>
      <c r="U341" s="191"/>
      <c r="V341" s="191"/>
      <c r="W341" s="193"/>
      <c r="X341" s="193"/>
      <c r="Y341" s="193"/>
    </row>
    <row r="342">
      <c r="A342" s="264"/>
      <c r="B342" s="243" t="s">
        <v>464</v>
      </c>
      <c r="C342" s="244" t="s">
        <v>465</v>
      </c>
      <c r="D342" s="190" t="s">
        <v>7</v>
      </c>
      <c r="E342" s="190" t="s">
        <v>18</v>
      </c>
      <c r="F342" s="191"/>
      <c r="G342" s="193"/>
      <c r="H342" s="191"/>
      <c r="I342" s="193"/>
      <c r="J342" s="193"/>
      <c r="K342" s="193"/>
      <c r="L342" s="193"/>
      <c r="M342" s="193"/>
      <c r="N342" s="193"/>
      <c r="O342" s="193"/>
      <c r="P342" s="193"/>
      <c r="Q342" s="193"/>
      <c r="R342" s="193"/>
      <c r="S342" s="193"/>
      <c r="T342" s="191"/>
      <c r="U342" s="191"/>
      <c r="V342" s="191"/>
      <c r="W342" s="193"/>
      <c r="X342" s="193"/>
      <c r="Y342" s="193"/>
    </row>
    <row r="343">
      <c r="A343" s="264"/>
      <c r="B343" s="243" t="s">
        <v>464</v>
      </c>
      <c r="C343" s="244" t="s">
        <v>465</v>
      </c>
      <c r="D343" s="190" t="s">
        <v>7</v>
      </c>
      <c r="E343" s="190" t="s">
        <v>19</v>
      </c>
      <c r="F343" s="191"/>
      <c r="G343" s="193"/>
      <c r="H343" s="191"/>
      <c r="I343" s="193"/>
      <c r="J343" s="193"/>
      <c r="K343" s="193"/>
      <c r="L343" s="193"/>
      <c r="M343" s="193"/>
      <c r="N343" s="193"/>
      <c r="O343" s="193"/>
      <c r="P343" s="193"/>
      <c r="Q343" s="193"/>
      <c r="R343" s="193"/>
      <c r="S343" s="193"/>
      <c r="T343" s="191"/>
      <c r="U343" s="191"/>
      <c r="V343" s="191"/>
      <c r="W343" s="193"/>
      <c r="X343" s="193"/>
      <c r="Y343" s="193"/>
    </row>
    <row r="344">
      <c r="A344" s="264"/>
      <c r="B344" s="243" t="s">
        <v>464</v>
      </c>
      <c r="C344" s="244" t="s">
        <v>465</v>
      </c>
      <c r="D344" s="190" t="s">
        <v>7</v>
      </c>
      <c r="E344" s="190" t="s">
        <v>20</v>
      </c>
      <c r="F344" s="191"/>
      <c r="G344" s="193"/>
      <c r="H344" s="191"/>
      <c r="I344" s="193"/>
      <c r="J344" s="193"/>
      <c r="K344" s="193"/>
      <c r="L344" s="193"/>
      <c r="M344" s="193"/>
      <c r="N344" s="193"/>
      <c r="O344" s="193"/>
      <c r="P344" s="193"/>
      <c r="Q344" s="193"/>
      <c r="R344" s="193"/>
      <c r="S344" s="193"/>
      <c r="T344" s="191"/>
      <c r="U344" s="191"/>
      <c r="V344" s="191"/>
      <c r="W344" s="193"/>
      <c r="X344" s="193"/>
      <c r="Y344" s="193"/>
    </row>
    <row r="345">
      <c r="A345" s="264">
        <v>246.0</v>
      </c>
      <c r="B345" s="243" t="s">
        <v>466</v>
      </c>
      <c r="C345" s="244" t="s">
        <v>467</v>
      </c>
      <c r="D345" s="243" t="s">
        <v>4</v>
      </c>
      <c r="E345" s="190" t="s">
        <v>21</v>
      </c>
      <c r="F345" s="192">
        <v>0.0</v>
      </c>
      <c r="G345" s="193"/>
      <c r="H345" s="191">
        <v>0.0</v>
      </c>
      <c r="I345" s="193"/>
      <c r="J345" s="193"/>
      <c r="K345" s="193"/>
      <c r="L345" s="193"/>
      <c r="M345" s="193"/>
      <c r="N345" s="193"/>
      <c r="O345" s="193"/>
      <c r="P345" s="193"/>
      <c r="Q345" s="193"/>
      <c r="R345" s="193"/>
      <c r="S345" s="193"/>
      <c r="T345" s="191">
        <v>410.0</v>
      </c>
      <c r="U345" s="191">
        <v>220.0</v>
      </c>
      <c r="V345" s="191">
        <v>150.0</v>
      </c>
      <c r="W345" s="193"/>
      <c r="X345" s="193"/>
      <c r="Y345" s="193"/>
    </row>
    <row r="346">
      <c r="A346" s="264"/>
      <c r="B346" s="243" t="s">
        <v>1003</v>
      </c>
      <c r="C346" s="244" t="s">
        <v>467</v>
      </c>
      <c r="D346" s="190" t="s">
        <v>4</v>
      </c>
      <c r="E346" s="190" t="s">
        <v>13</v>
      </c>
      <c r="F346" s="191"/>
      <c r="G346" s="193"/>
      <c r="H346" s="191"/>
      <c r="I346" s="193"/>
      <c r="J346" s="193"/>
      <c r="K346" s="193"/>
      <c r="L346" s="193"/>
      <c r="M346" s="193"/>
      <c r="N346" s="193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93"/>
    </row>
    <row r="347">
      <c r="A347" s="264"/>
      <c r="B347" s="243" t="s">
        <v>1004</v>
      </c>
      <c r="C347" s="244" t="s">
        <v>467</v>
      </c>
      <c r="D347" s="190" t="s">
        <v>4</v>
      </c>
      <c r="E347" s="190" t="s">
        <v>14</v>
      </c>
      <c r="F347" s="191"/>
      <c r="G347" s="193"/>
      <c r="H347" s="191"/>
      <c r="I347" s="193"/>
      <c r="J347" s="193"/>
      <c r="K347" s="193"/>
      <c r="L347" s="193"/>
      <c r="M347" s="193"/>
      <c r="N347" s="193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93"/>
    </row>
    <row r="348">
      <c r="A348" s="264"/>
      <c r="B348" s="243" t="s">
        <v>1005</v>
      </c>
      <c r="C348" s="244" t="s">
        <v>467</v>
      </c>
      <c r="D348" s="190" t="s">
        <v>4</v>
      </c>
      <c r="E348" s="190" t="s">
        <v>15</v>
      </c>
      <c r="F348" s="191"/>
      <c r="G348" s="193"/>
      <c r="H348" s="191"/>
      <c r="I348" s="193"/>
      <c r="J348" s="193"/>
      <c r="K348" s="193"/>
      <c r="L348" s="193"/>
      <c r="M348" s="193"/>
      <c r="N348" s="193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93"/>
    </row>
    <row r="349">
      <c r="A349" s="264"/>
      <c r="B349" s="243" t="s">
        <v>1006</v>
      </c>
      <c r="C349" s="244" t="s">
        <v>467</v>
      </c>
      <c r="D349" s="190" t="s">
        <v>4</v>
      </c>
      <c r="E349" s="190" t="s">
        <v>16</v>
      </c>
      <c r="F349" s="191"/>
      <c r="G349" s="193"/>
      <c r="H349" s="191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</row>
    <row r="350">
      <c r="A350" s="264"/>
      <c r="B350" s="243" t="s">
        <v>1007</v>
      </c>
      <c r="C350" s="244" t="s">
        <v>467</v>
      </c>
      <c r="D350" s="190" t="s">
        <v>4</v>
      </c>
      <c r="E350" s="190" t="s">
        <v>17</v>
      </c>
      <c r="F350" s="191"/>
      <c r="G350" s="193"/>
      <c r="H350" s="191"/>
      <c r="I350" s="193"/>
      <c r="J350" s="193"/>
      <c r="K350" s="193"/>
      <c r="L350" s="193"/>
      <c r="M350" s="193"/>
      <c r="N350" s="193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93"/>
    </row>
    <row r="351">
      <c r="A351" s="264"/>
      <c r="B351" s="243" t="s">
        <v>1008</v>
      </c>
      <c r="C351" s="244" t="s">
        <v>467</v>
      </c>
      <c r="D351" s="190" t="s">
        <v>4</v>
      </c>
      <c r="E351" s="190" t="s">
        <v>18</v>
      </c>
      <c r="F351" s="191"/>
      <c r="G351" s="193"/>
      <c r="H351" s="191"/>
      <c r="I351" s="193"/>
      <c r="J351" s="193"/>
      <c r="K351" s="193"/>
      <c r="L351" s="193"/>
      <c r="M351" s="193"/>
      <c r="N351" s="193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93"/>
    </row>
    <row r="352">
      <c r="A352" s="264"/>
      <c r="B352" s="243" t="s">
        <v>1009</v>
      </c>
      <c r="C352" s="244" t="s">
        <v>467</v>
      </c>
      <c r="D352" s="190" t="s">
        <v>4</v>
      </c>
      <c r="E352" s="190" t="s">
        <v>19</v>
      </c>
      <c r="F352" s="191"/>
      <c r="G352" s="193"/>
      <c r="H352" s="191"/>
      <c r="I352" s="193"/>
      <c r="J352" s="193"/>
      <c r="K352" s="193"/>
      <c r="L352" s="193"/>
      <c r="M352" s="193"/>
      <c r="N352" s="193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93"/>
    </row>
    <row r="353">
      <c r="A353" s="264"/>
      <c r="B353" s="243" t="s">
        <v>1010</v>
      </c>
      <c r="C353" s="244" t="s">
        <v>467</v>
      </c>
      <c r="D353" s="190" t="s">
        <v>4</v>
      </c>
      <c r="E353" s="190" t="s">
        <v>20</v>
      </c>
      <c r="F353" s="191"/>
      <c r="G353" s="193"/>
      <c r="H353" s="191"/>
      <c r="I353" s="193"/>
      <c r="J353" s="193"/>
      <c r="K353" s="193"/>
      <c r="L353" s="193"/>
      <c r="M353" s="193"/>
      <c r="N353" s="193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93"/>
    </row>
    <row r="354">
      <c r="A354" s="264"/>
      <c r="B354" s="243" t="s">
        <v>1011</v>
      </c>
      <c r="C354" s="244" t="s">
        <v>467</v>
      </c>
      <c r="D354" s="190" t="s">
        <v>7</v>
      </c>
      <c r="E354" s="190" t="s">
        <v>21</v>
      </c>
      <c r="F354" s="191"/>
      <c r="G354" s="193"/>
      <c r="H354" s="191"/>
      <c r="I354" s="193"/>
      <c r="J354" s="193"/>
      <c r="K354" s="193"/>
      <c r="L354" s="193"/>
      <c r="M354" s="193"/>
      <c r="N354" s="193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93"/>
    </row>
    <row r="355">
      <c r="A355" s="264"/>
      <c r="B355" s="243" t="s">
        <v>1012</v>
      </c>
      <c r="C355" s="244" t="s">
        <v>467</v>
      </c>
      <c r="D355" s="190" t="s">
        <v>7</v>
      </c>
      <c r="E355" s="190" t="s">
        <v>13</v>
      </c>
      <c r="F355" s="191"/>
      <c r="G355" s="193"/>
      <c r="H355" s="191"/>
      <c r="I355" s="193"/>
      <c r="J355" s="193"/>
      <c r="K355" s="193"/>
      <c r="L355" s="193"/>
      <c r="M355" s="193"/>
      <c r="N355" s="193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93"/>
    </row>
    <row r="356">
      <c r="A356" s="264"/>
      <c r="B356" s="243" t="s">
        <v>1013</v>
      </c>
      <c r="C356" s="244" t="s">
        <v>467</v>
      </c>
      <c r="D356" s="190" t="s">
        <v>7</v>
      </c>
      <c r="E356" s="190" t="s">
        <v>14</v>
      </c>
      <c r="F356" s="191"/>
      <c r="G356" s="193"/>
      <c r="H356" s="191"/>
      <c r="I356" s="193"/>
      <c r="J356" s="193"/>
      <c r="K356" s="193"/>
      <c r="L356" s="193"/>
      <c r="M356" s="193"/>
      <c r="N356" s="193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93"/>
    </row>
    <row r="357">
      <c r="A357" s="264"/>
      <c r="B357" s="243" t="s">
        <v>1014</v>
      </c>
      <c r="C357" s="244" t="s">
        <v>467</v>
      </c>
      <c r="D357" s="190" t="s">
        <v>7</v>
      </c>
      <c r="E357" s="190" t="s">
        <v>15</v>
      </c>
      <c r="F357" s="191">
        <v>410.0</v>
      </c>
      <c r="G357" s="193"/>
      <c r="H357" s="191"/>
      <c r="I357" s="193"/>
      <c r="J357" s="193"/>
      <c r="K357" s="193"/>
      <c r="L357" s="193"/>
      <c r="M357" s="193"/>
      <c r="N357" s="193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93"/>
    </row>
    <row r="358">
      <c r="A358" s="264"/>
      <c r="B358" s="243" t="s">
        <v>1015</v>
      </c>
      <c r="C358" s="244" t="s">
        <v>467</v>
      </c>
      <c r="D358" s="190" t="s">
        <v>7</v>
      </c>
      <c r="E358" s="190" t="s">
        <v>16</v>
      </c>
      <c r="F358" s="191">
        <v>220.0</v>
      </c>
      <c r="G358" s="193"/>
      <c r="H358" s="191"/>
      <c r="I358" s="193"/>
      <c r="J358" s="193"/>
      <c r="K358" s="193"/>
      <c r="L358" s="193"/>
      <c r="M358" s="193"/>
      <c r="N358" s="193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93"/>
    </row>
    <row r="359">
      <c r="A359" s="264"/>
      <c r="B359" s="243" t="s">
        <v>1016</v>
      </c>
      <c r="C359" s="244" t="s">
        <v>467</v>
      </c>
      <c r="D359" s="190" t="s">
        <v>7</v>
      </c>
      <c r="E359" s="190" t="s">
        <v>17</v>
      </c>
      <c r="F359" s="191">
        <v>150.0</v>
      </c>
      <c r="G359" s="193"/>
      <c r="H359" s="191"/>
      <c r="I359" s="193"/>
      <c r="J359" s="193"/>
      <c r="K359" s="193"/>
      <c r="L359" s="193"/>
      <c r="M359" s="193"/>
      <c r="N359" s="193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93"/>
    </row>
    <row r="360">
      <c r="A360" s="264"/>
      <c r="B360" s="243" t="s">
        <v>1017</v>
      </c>
      <c r="C360" s="244" t="s">
        <v>467</v>
      </c>
      <c r="D360" s="190" t="s">
        <v>7</v>
      </c>
      <c r="E360" s="190" t="s">
        <v>18</v>
      </c>
      <c r="F360" s="191"/>
      <c r="G360" s="193"/>
      <c r="H360" s="191"/>
      <c r="I360" s="193"/>
      <c r="J360" s="193"/>
      <c r="K360" s="193"/>
      <c r="L360" s="193"/>
      <c r="M360" s="193"/>
      <c r="N360" s="193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93"/>
    </row>
    <row r="361">
      <c r="A361" s="264"/>
      <c r="B361" s="243" t="s">
        <v>1018</v>
      </c>
      <c r="C361" s="244" t="s">
        <v>467</v>
      </c>
      <c r="D361" s="190" t="s">
        <v>7</v>
      </c>
      <c r="E361" s="190" t="s">
        <v>19</v>
      </c>
      <c r="F361" s="191"/>
      <c r="G361" s="193"/>
      <c r="H361" s="191"/>
      <c r="I361" s="193"/>
      <c r="J361" s="193"/>
      <c r="K361" s="193"/>
      <c r="L361" s="193"/>
      <c r="M361" s="193"/>
      <c r="N361" s="193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93"/>
    </row>
    <row r="362">
      <c r="A362" s="264"/>
      <c r="B362" s="243" t="s">
        <v>1019</v>
      </c>
      <c r="C362" s="244" t="s">
        <v>467</v>
      </c>
      <c r="D362" s="190" t="s">
        <v>7</v>
      </c>
      <c r="E362" s="190" t="s">
        <v>20</v>
      </c>
      <c r="F362" s="191"/>
      <c r="G362" s="193"/>
      <c r="H362" s="191"/>
      <c r="I362" s="193"/>
      <c r="J362" s="193"/>
      <c r="K362" s="193"/>
      <c r="L362" s="193"/>
      <c r="M362" s="193"/>
      <c r="N362" s="193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93"/>
    </row>
    <row r="363">
      <c r="A363" s="264">
        <v>247.0</v>
      </c>
      <c r="B363" s="243" t="s">
        <v>468</v>
      </c>
      <c r="C363" s="244" t="s">
        <v>469</v>
      </c>
      <c r="D363" s="243" t="s">
        <v>4</v>
      </c>
      <c r="E363" s="190" t="s">
        <v>21</v>
      </c>
      <c r="F363" s="192">
        <v>0.0</v>
      </c>
      <c r="G363" s="193"/>
      <c r="H363" s="191">
        <v>0.0</v>
      </c>
      <c r="I363" s="193"/>
      <c r="J363" s="193"/>
      <c r="K363" s="193"/>
      <c r="L363" s="193"/>
      <c r="M363" s="193"/>
      <c r="N363" s="193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93"/>
    </row>
    <row r="364">
      <c r="A364" s="264"/>
      <c r="B364" s="243" t="s">
        <v>468</v>
      </c>
      <c r="C364" s="244" t="s">
        <v>469</v>
      </c>
      <c r="D364" s="190" t="s">
        <v>4</v>
      </c>
      <c r="E364" s="190" t="s">
        <v>13</v>
      </c>
      <c r="F364" s="191"/>
      <c r="G364" s="193"/>
      <c r="H364" s="191"/>
      <c r="I364" s="193"/>
      <c r="J364" s="193"/>
      <c r="K364" s="193"/>
      <c r="L364" s="193"/>
      <c r="M364" s="193"/>
      <c r="N364" s="193"/>
      <c r="O364" s="193"/>
      <c r="P364" s="193"/>
      <c r="Q364" s="193"/>
      <c r="R364" s="193"/>
      <c r="S364" s="193"/>
      <c r="T364" s="193"/>
      <c r="U364" s="193"/>
      <c r="V364" s="193"/>
      <c r="W364" s="193"/>
      <c r="X364" s="193"/>
      <c r="Y364" s="193"/>
    </row>
    <row r="365">
      <c r="A365" s="264"/>
      <c r="B365" s="243" t="s">
        <v>468</v>
      </c>
      <c r="C365" s="244" t="s">
        <v>469</v>
      </c>
      <c r="D365" s="190" t="s">
        <v>4</v>
      </c>
      <c r="E365" s="190" t="s">
        <v>14</v>
      </c>
      <c r="F365" s="191"/>
      <c r="G365" s="193"/>
      <c r="H365" s="191"/>
      <c r="I365" s="193"/>
      <c r="J365" s="193"/>
      <c r="K365" s="193"/>
      <c r="L365" s="193"/>
      <c r="M365" s="193"/>
      <c r="N365" s="193"/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93"/>
    </row>
    <row r="366">
      <c r="A366" s="264"/>
      <c r="B366" s="243" t="s">
        <v>468</v>
      </c>
      <c r="C366" s="244" t="s">
        <v>469</v>
      </c>
      <c r="D366" s="190" t="s">
        <v>4</v>
      </c>
      <c r="E366" s="190" t="s">
        <v>15</v>
      </c>
      <c r="F366" s="191"/>
      <c r="G366" s="193"/>
      <c r="H366" s="191"/>
      <c r="I366" s="193"/>
      <c r="J366" s="193"/>
      <c r="K366" s="193"/>
      <c r="L366" s="193"/>
      <c r="M366" s="193"/>
      <c r="N366" s="193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93"/>
    </row>
    <row r="367">
      <c r="A367" s="264"/>
      <c r="B367" s="243" t="s">
        <v>468</v>
      </c>
      <c r="C367" s="244" t="s">
        <v>469</v>
      </c>
      <c r="D367" s="190" t="s">
        <v>4</v>
      </c>
      <c r="E367" s="190" t="s">
        <v>16</v>
      </c>
      <c r="F367" s="191"/>
      <c r="G367" s="193"/>
      <c r="H367" s="191"/>
      <c r="I367" s="193"/>
      <c r="J367" s="193"/>
      <c r="K367" s="193"/>
      <c r="L367" s="193"/>
      <c r="M367" s="193"/>
      <c r="N367" s="193"/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93"/>
    </row>
    <row r="368">
      <c r="A368" s="264"/>
      <c r="B368" s="243" t="s">
        <v>468</v>
      </c>
      <c r="C368" s="244" t="s">
        <v>469</v>
      </c>
      <c r="D368" s="190" t="s">
        <v>4</v>
      </c>
      <c r="E368" s="190" t="s">
        <v>17</v>
      </c>
      <c r="F368" s="191"/>
      <c r="G368" s="193"/>
      <c r="H368" s="191"/>
      <c r="I368" s="193"/>
      <c r="J368" s="193"/>
      <c r="K368" s="193"/>
      <c r="L368" s="193"/>
      <c r="M368" s="193"/>
      <c r="N368" s="193"/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93"/>
    </row>
    <row r="369">
      <c r="A369" s="264"/>
      <c r="B369" s="243" t="s">
        <v>468</v>
      </c>
      <c r="C369" s="244" t="s">
        <v>469</v>
      </c>
      <c r="D369" s="190" t="s">
        <v>4</v>
      </c>
      <c r="E369" s="190" t="s">
        <v>18</v>
      </c>
      <c r="F369" s="191"/>
      <c r="G369" s="193"/>
      <c r="H369" s="191"/>
      <c r="I369" s="193"/>
      <c r="J369" s="193"/>
      <c r="K369" s="193"/>
      <c r="L369" s="193"/>
      <c r="M369" s="193"/>
      <c r="N369" s="193"/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93"/>
    </row>
    <row r="370">
      <c r="A370" s="264"/>
      <c r="B370" s="243" t="s">
        <v>468</v>
      </c>
      <c r="C370" s="244" t="s">
        <v>469</v>
      </c>
      <c r="D370" s="190" t="s">
        <v>4</v>
      </c>
      <c r="E370" s="190" t="s">
        <v>19</v>
      </c>
      <c r="F370" s="191"/>
      <c r="G370" s="193"/>
      <c r="H370" s="191"/>
      <c r="I370" s="193"/>
      <c r="J370" s="193"/>
      <c r="K370" s="193"/>
      <c r="L370" s="193"/>
      <c r="M370" s="193"/>
      <c r="N370" s="193"/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93"/>
    </row>
    <row r="371">
      <c r="A371" s="264"/>
      <c r="B371" s="243" t="s">
        <v>468</v>
      </c>
      <c r="C371" s="244" t="s">
        <v>469</v>
      </c>
      <c r="D371" s="190" t="s">
        <v>4</v>
      </c>
      <c r="E371" s="190" t="s">
        <v>20</v>
      </c>
      <c r="F371" s="191"/>
      <c r="G371" s="193"/>
      <c r="H371" s="191"/>
      <c r="I371" s="193"/>
      <c r="J371" s="193"/>
      <c r="K371" s="193"/>
      <c r="L371" s="193"/>
      <c r="M371" s="193"/>
      <c r="N371" s="193"/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93"/>
    </row>
    <row r="372">
      <c r="A372" s="264"/>
      <c r="B372" s="243" t="s">
        <v>468</v>
      </c>
      <c r="C372" s="244" t="s">
        <v>469</v>
      </c>
      <c r="D372" s="190" t="s">
        <v>7</v>
      </c>
      <c r="E372" s="190" t="s">
        <v>21</v>
      </c>
      <c r="F372" s="191"/>
      <c r="G372" s="193"/>
      <c r="H372" s="191"/>
      <c r="I372" s="193"/>
      <c r="J372" s="193"/>
      <c r="K372" s="193"/>
      <c r="L372" s="193"/>
      <c r="M372" s="193"/>
      <c r="N372" s="193"/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93"/>
    </row>
    <row r="373">
      <c r="A373" s="264"/>
      <c r="B373" s="243" t="s">
        <v>468</v>
      </c>
      <c r="C373" s="244" t="s">
        <v>469</v>
      </c>
      <c r="D373" s="190" t="s">
        <v>7</v>
      </c>
      <c r="E373" s="190" t="s">
        <v>13</v>
      </c>
      <c r="F373" s="191"/>
      <c r="G373" s="193"/>
      <c r="H373" s="191"/>
      <c r="I373" s="193"/>
      <c r="J373" s="193"/>
      <c r="K373" s="193"/>
      <c r="L373" s="193"/>
      <c r="M373" s="193"/>
      <c r="N373" s="193"/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93"/>
    </row>
    <row r="374">
      <c r="A374" s="264"/>
      <c r="B374" s="243" t="s">
        <v>468</v>
      </c>
      <c r="C374" s="244" t="s">
        <v>469</v>
      </c>
      <c r="D374" s="190" t="s">
        <v>7</v>
      </c>
      <c r="E374" s="190" t="s">
        <v>14</v>
      </c>
      <c r="F374" s="191"/>
      <c r="G374" s="193"/>
      <c r="H374" s="191"/>
      <c r="I374" s="193"/>
      <c r="J374" s="193"/>
      <c r="K374" s="193"/>
      <c r="L374" s="193"/>
      <c r="M374" s="193"/>
      <c r="N374" s="193"/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93"/>
    </row>
    <row r="375">
      <c r="A375" s="264"/>
      <c r="B375" s="243" t="s">
        <v>468</v>
      </c>
      <c r="C375" s="244" t="s">
        <v>469</v>
      </c>
      <c r="D375" s="190" t="s">
        <v>7</v>
      </c>
      <c r="E375" s="190" t="s">
        <v>15</v>
      </c>
      <c r="F375" s="191"/>
      <c r="G375" s="193"/>
      <c r="H375" s="191"/>
      <c r="I375" s="193"/>
      <c r="J375" s="193"/>
      <c r="K375" s="193"/>
      <c r="L375" s="193"/>
      <c r="M375" s="193"/>
      <c r="N375" s="193"/>
      <c r="O375" s="193"/>
      <c r="P375" s="193"/>
      <c r="Q375" s="193"/>
      <c r="R375" s="193"/>
      <c r="S375" s="193"/>
      <c r="T375" s="193"/>
      <c r="U375" s="193"/>
      <c r="V375" s="193"/>
      <c r="W375" s="193"/>
      <c r="X375" s="193"/>
      <c r="Y375" s="193"/>
    </row>
    <row r="376">
      <c r="A376" s="264"/>
      <c r="B376" s="243" t="s">
        <v>468</v>
      </c>
      <c r="C376" s="244" t="s">
        <v>469</v>
      </c>
      <c r="D376" s="190" t="s">
        <v>7</v>
      </c>
      <c r="E376" s="190" t="s">
        <v>16</v>
      </c>
      <c r="F376" s="191"/>
      <c r="G376" s="193"/>
      <c r="H376" s="191"/>
      <c r="I376" s="193"/>
      <c r="J376" s="193"/>
      <c r="K376" s="193"/>
      <c r="L376" s="193"/>
      <c r="M376" s="193"/>
      <c r="N376" s="193"/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93"/>
    </row>
    <row r="377">
      <c r="A377" s="264"/>
      <c r="B377" s="243" t="s">
        <v>468</v>
      </c>
      <c r="C377" s="244" t="s">
        <v>469</v>
      </c>
      <c r="D377" s="190" t="s">
        <v>7</v>
      </c>
      <c r="E377" s="190" t="s">
        <v>17</v>
      </c>
      <c r="F377" s="191"/>
      <c r="G377" s="193"/>
      <c r="H377" s="191"/>
      <c r="I377" s="193"/>
      <c r="J377" s="193"/>
      <c r="K377" s="193"/>
      <c r="L377" s="193"/>
      <c r="M377" s="193"/>
      <c r="N377" s="193"/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93"/>
    </row>
    <row r="378">
      <c r="A378" s="264"/>
      <c r="B378" s="243" t="s">
        <v>468</v>
      </c>
      <c r="C378" s="244" t="s">
        <v>469</v>
      </c>
      <c r="D378" s="190" t="s">
        <v>7</v>
      </c>
      <c r="E378" s="190" t="s">
        <v>18</v>
      </c>
      <c r="F378" s="191"/>
      <c r="G378" s="193"/>
      <c r="H378" s="191"/>
      <c r="I378" s="193"/>
      <c r="J378" s="193"/>
      <c r="K378" s="193"/>
      <c r="L378" s="193"/>
      <c r="M378" s="193"/>
      <c r="N378" s="193"/>
      <c r="O378" s="193"/>
      <c r="P378" s="193"/>
      <c r="Q378" s="193"/>
      <c r="R378" s="193"/>
      <c r="S378" s="193"/>
      <c r="T378" s="193"/>
      <c r="U378" s="193"/>
      <c r="V378" s="193"/>
      <c r="W378" s="193"/>
      <c r="X378" s="193"/>
      <c r="Y378" s="193"/>
    </row>
    <row r="379">
      <c r="A379" s="264"/>
      <c r="B379" s="243" t="s">
        <v>468</v>
      </c>
      <c r="C379" s="244" t="s">
        <v>469</v>
      </c>
      <c r="D379" s="190" t="s">
        <v>7</v>
      </c>
      <c r="E379" s="190" t="s">
        <v>19</v>
      </c>
      <c r="F379" s="191"/>
      <c r="G379" s="193"/>
      <c r="H379" s="191"/>
      <c r="I379" s="193"/>
      <c r="J379" s="193"/>
      <c r="K379" s="193"/>
      <c r="L379" s="193"/>
      <c r="M379" s="193"/>
      <c r="N379" s="193"/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93"/>
    </row>
    <row r="380">
      <c r="A380" s="264"/>
      <c r="B380" s="243" t="s">
        <v>468</v>
      </c>
      <c r="C380" s="244" t="s">
        <v>469</v>
      </c>
      <c r="D380" s="190" t="s">
        <v>7</v>
      </c>
      <c r="E380" s="190" t="s">
        <v>20</v>
      </c>
      <c r="F380" s="191"/>
      <c r="G380" s="193"/>
      <c r="H380" s="191"/>
      <c r="I380" s="193"/>
      <c r="J380" s="193"/>
      <c r="K380" s="193"/>
      <c r="L380" s="193"/>
      <c r="M380" s="193"/>
      <c r="N380" s="193"/>
      <c r="O380" s="193"/>
      <c r="P380" s="193"/>
      <c r="Q380" s="193"/>
      <c r="R380" s="193"/>
      <c r="S380" s="193"/>
      <c r="T380" s="193"/>
      <c r="U380" s="193"/>
      <c r="V380" s="193"/>
      <c r="W380" s="193"/>
      <c r="X380" s="193"/>
      <c r="Y380" s="193"/>
    </row>
    <row r="381">
      <c r="A381" s="264">
        <v>248.0</v>
      </c>
      <c r="B381" s="243" t="s">
        <v>470</v>
      </c>
      <c r="C381" s="244" t="s">
        <v>471</v>
      </c>
      <c r="D381" s="243" t="s">
        <v>4</v>
      </c>
      <c r="E381" s="190" t="s">
        <v>21</v>
      </c>
      <c r="F381" s="192">
        <v>40.0</v>
      </c>
      <c r="G381" s="193"/>
      <c r="H381" s="191">
        <v>40.0</v>
      </c>
      <c r="I381" s="193"/>
      <c r="J381" s="193"/>
      <c r="K381" s="193"/>
      <c r="L381" s="193"/>
      <c r="M381" s="193"/>
      <c r="N381" s="193"/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93"/>
    </row>
    <row r="382">
      <c r="A382" s="264"/>
      <c r="B382" s="243" t="s">
        <v>470</v>
      </c>
      <c r="C382" s="244" t="s">
        <v>471</v>
      </c>
      <c r="D382" s="190" t="s">
        <v>4</v>
      </c>
      <c r="E382" s="190" t="s">
        <v>13</v>
      </c>
      <c r="F382" s="191"/>
      <c r="G382" s="193"/>
      <c r="H382" s="191"/>
      <c r="I382" s="193"/>
      <c r="J382" s="193"/>
      <c r="K382" s="193"/>
      <c r="L382" s="193"/>
      <c r="M382" s="193"/>
      <c r="N382" s="193"/>
      <c r="O382" s="193"/>
      <c r="P382" s="193"/>
      <c r="Q382" s="193"/>
      <c r="R382" s="193"/>
      <c r="S382" s="193"/>
      <c r="T382" s="193"/>
      <c r="U382" s="193"/>
      <c r="V382" s="193"/>
      <c r="W382" s="193"/>
      <c r="X382" s="193"/>
      <c r="Y382" s="193"/>
    </row>
    <row r="383">
      <c r="A383" s="264"/>
      <c r="B383" s="243" t="s">
        <v>470</v>
      </c>
      <c r="C383" s="244" t="s">
        <v>471</v>
      </c>
      <c r="D383" s="190" t="s">
        <v>4</v>
      </c>
      <c r="E383" s="190" t="s">
        <v>14</v>
      </c>
      <c r="F383" s="191"/>
      <c r="G383" s="193"/>
      <c r="H383" s="191"/>
      <c r="I383" s="193"/>
      <c r="J383" s="193"/>
      <c r="K383" s="193"/>
      <c r="L383" s="193"/>
      <c r="M383" s="193"/>
      <c r="N383" s="193"/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93"/>
    </row>
    <row r="384">
      <c r="A384" s="264"/>
      <c r="B384" s="243" t="s">
        <v>470</v>
      </c>
      <c r="C384" s="244" t="s">
        <v>471</v>
      </c>
      <c r="D384" s="190" t="s">
        <v>4</v>
      </c>
      <c r="E384" s="190" t="s">
        <v>15</v>
      </c>
      <c r="F384" s="191"/>
      <c r="G384" s="193"/>
      <c r="H384" s="191"/>
      <c r="I384" s="193"/>
      <c r="J384" s="193"/>
      <c r="K384" s="193"/>
      <c r="L384" s="193"/>
      <c r="M384" s="193"/>
      <c r="N384" s="193"/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93"/>
    </row>
    <row r="385">
      <c r="A385" s="264"/>
      <c r="B385" s="243" t="s">
        <v>470</v>
      </c>
      <c r="C385" s="244" t="s">
        <v>471</v>
      </c>
      <c r="D385" s="190" t="s">
        <v>4</v>
      </c>
      <c r="E385" s="190" t="s">
        <v>16</v>
      </c>
      <c r="F385" s="191"/>
      <c r="G385" s="193"/>
      <c r="H385" s="191"/>
      <c r="I385" s="193"/>
      <c r="J385" s="193"/>
      <c r="K385" s="193"/>
      <c r="L385" s="193"/>
      <c r="M385" s="193"/>
      <c r="N385" s="193"/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93"/>
    </row>
    <row r="386">
      <c r="A386" s="264"/>
      <c r="B386" s="243" t="s">
        <v>470</v>
      </c>
      <c r="C386" s="244" t="s">
        <v>471</v>
      </c>
      <c r="D386" s="190" t="s">
        <v>4</v>
      </c>
      <c r="E386" s="190" t="s">
        <v>17</v>
      </c>
      <c r="F386" s="191"/>
      <c r="G386" s="193"/>
      <c r="H386" s="191"/>
      <c r="I386" s="193"/>
      <c r="J386" s="193"/>
      <c r="K386" s="193"/>
      <c r="L386" s="193"/>
      <c r="M386" s="193"/>
      <c r="N386" s="193"/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93"/>
    </row>
    <row r="387">
      <c r="A387" s="264"/>
      <c r="B387" s="243" t="s">
        <v>470</v>
      </c>
      <c r="C387" s="244" t="s">
        <v>471</v>
      </c>
      <c r="D387" s="190" t="s">
        <v>4</v>
      </c>
      <c r="E387" s="190" t="s">
        <v>18</v>
      </c>
      <c r="F387" s="191"/>
      <c r="G387" s="193"/>
      <c r="H387" s="191"/>
      <c r="I387" s="193"/>
      <c r="J387" s="193"/>
      <c r="K387" s="193"/>
      <c r="L387" s="193"/>
      <c r="M387" s="193"/>
      <c r="N387" s="193"/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93"/>
    </row>
    <row r="388">
      <c r="A388" s="264"/>
      <c r="B388" s="243" t="s">
        <v>470</v>
      </c>
      <c r="C388" s="244" t="s">
        <v>471</v>
      </c>
      <c r="D388" s="190" t="s">
        <v>4</v>
      </c>
      <c r="E388" s="190" t="s">
        <v>19</v>
      </c>
      <c r="F388" s="191"/>
      <c r="G388" s="193"/>
      <c r="H388" s="191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</row>
    <row r="389">
      <c r="A389" s="264"/>
      <c r="B389" s="243" t="s">
        <v>470</v>
      </c>
      <c r="C389" s="244" t="s">
        <v>471</v>
      </c>
      <c r="D389" s="190" t="s">
        <v>4</v>
      </c>
      <c r="E389" s="190" t="s">
        <v>20</v>
      </c>
      <c r="F389" s="191"/>
      <c r="G389" s="193"/>
      <c r="H389" s="191"/>
      <c r="I389" s="193"/>
      <c r="J389" s="193"/>
      <c r="K389" s="193"/>
      <c r="L389" s="193"/>
      <c r="M389" s="193"/>
      <c r="N389" s="193"/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93"/>
    </row>
    <row r="390">
      <c r="A390" s="264"/>
      <c r="B390" s="243" t="s">
        <v>470</v>
      </c>
      <c r="C390" s="244" t="s">
        <v>471</v>
      </c>
      <c r="D390" s="190" t="s">
        <v>7</v>
      </c>
      <c r="E390" s="190" t="s">
        <v>21</v>
      </c>
      <c r="F390" s="191"/>
      <c r="G390" s="193"/>
      <c r="H390" s="191"/>
      <c r="I390" s="193"/>
      <c r="J390" s="193"/>
      <c r="K390" s="193"/>
      <c r="L390" s="193"/>
      <c r="M390" s="193"/>
      <c r="N390" s="193"/>
      <c r="O390" s="193"/>
      <c r="P390" s="193"/>
      <c r="Q390" s="193"/>
      <c r="R390" s="193"/>
      <c r="S390" s="193"/>
      <c r="T390" s="193"/>
      <c r="U390" s="193"/>
      <c r="V390" s="193"/>
      <c r="W390" s="193"/>
      <c r="X390" s="193"/>
      <c r="Y390" s="193"/>
    </row>
    <row r="391">
      <c r="A391" s="264"/>
      <c r="B391" s="243" t="s">
        <v>470</v>
      </c>
      <c r="C391" s="244" t="s">
        <v>471</v>
      </c>
      <c r="D391" s="190" t="s">
        <v>7</v>
      </c>
      <c r="E391" s="190" t="s">
        <v>13</v>
      </c>
      <c r="F391" s="191"/>
      <c r="G391" s="193"/>
      <c r="H391" s="191"/>
      <c r="I391" s="193"/>
      <c r="J391" s="193"/>
      <c r="K391" s="193"/>
      <c r="L391" s="193"/>
      <c r="M391" s="193"/>
      <c r="N391" s="193"/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93"/>
    </row>
    <row r="392">
      <c r="A392" s="264"/>
      <c r="B392" s="243" t="s">
        <v>470</v>
      </c>
      <c r="C392" s="244" t="s">
        <v>471</v>
      </c>
      <c r="D392" s="190" t="s">
        <v>7</v>
      </c>
      <c r="E392" s="190" t="s">
        <v>14</v>
      </c>
      <c r="F392" s="191"/>
      <c r="G392" s="193"/>
      <c r="H392" s="191"/>
      <c r="I392" s="193"/>
      <c r="J392" s="193"/>
      <c r="K392" s="193"/>
      <c r="L392" s="193"/>
      <c r="M392" s="193"/>
      <c r="N392" s="193"/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93"/>
    </row>
    <row r="393">
      <c r="A393" s="264"/>
      <c r="B393" s="243" t="s">
        <v>470</v>
      </c>
      <c r="C393" s="244" t="s">
        <v>471</v>
      </c>
      <c r="D393" s="190" t="s">
        <v>7</v>
      </c>
      <c r="E393" s="190" t="s">
        <v>15</v>
      </c>
      <c r="F393" s="191"/>
      <c r="G393" s="193"/>
      <c r="H393" s="191"/>
      <c r="I393" s="193"/>
      <c r="J393" s="193"/>
      <c r="K393" s="193"/>
      <c r="L393" s="193"/>
      <c r="M393" s="193"/>
      <c r="N393" s="193"/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93"/>
    </row>
    <row r="394">
      <c r="A394" s="264"/>
      <c r="B394" s="243" t="s">
        <v>470</v>
      </c>
      <c r="C394" s="244" t="s">
        <v>471</v>
      </c>
      <c r="D394" s="190" t="s">
        <v>7</v>
      </c>
      <c r="E394" s="190" t="s">
        <v>16</v>
      </c>
      <c r="F394" s="191"/>
      <c r="G394" s="193"/>
      <c r="H394" s="191"/>
      <c r="I394" s="193"/>
      <c r="J394" s="193"/>
      <c r="K394" s="193"/>
      <c r="L394" s="193"/>
      <c r="M394" s="193"/>
      <c r="N394" s="193"/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93"/>
    </row>
    <row r="395">
      <c r="A395" s="264"/>
      <c r="B395" s="243" t="s">
        <v>470</v>
      </c>
      <c r="C395" s="244" t="s">
        <v>471</v>
      </c>
      <c r="D395" s="190" t="s">
        <v>7</v>
      </c>
      <c r="E395" s="190" t="s">
        <v>17</v>
      </c>
      <c r="F395" s="191"/>
      <c r="G395" s="193"/>
      <c r="H395" s="191"/>
      <c r="I395" s="193"/>
      <c r="J395" s="193"/>
      <c r="K395" s="193"/>
      <c r="L395" s="193"/>
      <c r="M395" s="193"/>
      <c r="N395" s="193"/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93"/>
    </row>
    <row r="396">
      <c r="A396" s="264"/>
      <c r="B396" s="243" t="s">
        <v>470</v>
      </c>
      <c r="C396" s="244" t="s">
        <v>471</v>
      </c>
      <c r="D396" s="190" t="s">
        <v>7</v>
      </c>
      <c r="E396" s="190" t="s">
        <v>18</v>
      </c>
      <c r="F396" s="191"/>
      <c r="G396" s="193"/>
      <c r="H396" s="191"/>
      <c r="I396" s="193"/>
      <c r="J396" s="193"/>
      <c r="K396" s="193"/>
      <c r="L396" s="193"/>
      <c r="M396" s="193"/>
      <c r="N396" s="193"/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93"/>
    </row>
    <row r="397">
      <c r="A397" s="264"/>
      <c r="B397" s="243" t="s">
        <v>470</v>
      </c>
      <c r="C397" s="244" t="s">
        <v>471</v>
      </c>
      <c r="D397" s="190" t="s">
        <v>7</v>
      </c>
      <c r="E397" s="190" t="s">
        <v>19</v>
      </c>
      <c r="F397" s="191"/>
      <c r="G397" s="193"/>
      <c r="H397" s="191"/>
      <c r="I397" s="193"/>
      <c r="J397" s="193"/>
      <c r="K397" s="193"/>
      <c r="L397" s="193"/>
      <c r="M397" s="193"/>
      <c r="N397" s="193"/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93"/>
    </row>
    <row r="398">
      <c r="A398" s="264"/>
      <c r="B398" s="243" t="s">
        <v>470</v>
      </c>
      <c r="C398" s="244" t="s">
        <v>471</v>
      </c>
      <c r="D398" s="190" t="s">
        <v>7</v>
      </c>
      <c r="E398" s="190" t="s">
        <v>20</v>
      </c>
      <c r="F398" s="191"/>
      <c r="G398" s="193"/>
      <c r="H398" s="191"/>
      <c r="I398" s="193"/>
      <c r="J398" s="193"/>
      <c r="K398" s="193"/>
      <c r="L398" s="193"/>
      <c r="M398" s="193"/>
      <c r="N398" s="193"/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93"/>
    </row>
    <row r="399">
      <c r="A399" s="264"/>
      <c r="B399" s="243"/>
      <c r="C399" s="244"/>
      <c r="D399" s="190"/>
      <c r="E399" s="190"/>
      <c r="F399" s="191"/>
      <c r="G399" s="193"/>
      <c r="H399" s="191"/>
      <c r="I399" s="193"/>
      <c r="J399" s="193"/>
      <c r="K399" s="193"/>
      <c r="L399" s="193"/>
      <c r="M399" s="193"/>
      <c r="N399" s="193"/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93"/>
    </row>
  </sheetData>
  <mergeCells count="6">
    <mergeCell ref="D1:D2"/>
    <mergeCell ref="E1:E2"/>
    <mergeCell ref="F1:F2"/>
    <mergeCell ref="C1:C2"/>
    <mergeCell ref="H1:P1"/>
    <mergeCell ref="Q1:Y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60.86"/>
    <col customWidth="1" min="2" max="2" width="23.29"/>
    <col customWidth="1" min="3" max="3" width="7.14"/>
    <col customWidth="1" min="4" max="5" width="8.0"/>
    <col customWidth="1" min="6" max="6" width="7.29"/>
    <col customWidth="1" min="7" max="7" width="6.71"/>
    <col customWidth="1" min="8" max="8" width="7.14"/>
    <col customWidth="1" min="9" max="18" width="6.86"/>
  </cols>
  <sheetData>
    <row r="1">
      <c r="A1" s="308" t="s">
        <v>0</v>
      </c>
      <c r="B1" s="198" t="s">
        <v>8</v>
      </c>
      <c r="C1" s="313" t="s">
        <v>1166</v>
      </c>
      <c r="K1" s="315" t="s">
        <v>240</v>
      </c>
    </row>
    <row r="2">
      <c r="C2" s="313" t="s">
        <v>13</v>
      </c>
      <c r="D2" s="315" t="s">
        <v>14</v>
      </c>
      <c r="E2" s="315" t="s">
        <v>15</v>
      </c>
      <c r="F2" s="315" t="s">
        <v>16</v>
      </c>
      <c r="G2" s="315" t="s">
        <v>17</v>
      </c>
      <c r="H2" s="315" t="s">
        <v>18</v>
      </c>
      <c r="I2" s="315" t="s">
        <v>19</v>
      </c>
      <c r="J2" s="315" t="s">
        <v>20</v>
      </c>
      <c r="K2" s="313" t="s">
        <v>13</v>
      </c>
      <c r="L2" s="315" t="s">
        <v>14</v>
      </c>
      <c r="M2" s="315" t="s">
        <v>15</v>
      </c>
      <c r="N2" s="315" t="s">
        <v>16</v>
      </c>
      <c r="O2" s="315" t="s">
        <v>17</v>
      </c>
      <c r="P2" s="315" t="s">
        <v>18</v>
      </c>
      <c r="Q2" s="315" t="s">
        <v>19</v>
      </c>
      <c r="R2" s="315" t="s">
        <v>20</v>
      </c>
    </row>
    <row r="3">
      <c r="A3" s="200" t="s">
        <v>24</v>
      </c>
      <c r="B3" s="263" t="s">
        <v>29</v>
      </c>
      <c r="C3" s="193">
        <v>0.0</v>
      </c>
      <c r="D3" s="193">
        <v>0.0</v>
      </c>
      <c r="E3" s="193">
        <v>0.0</v>
      </c>
      <c r="F3" s="193">
        <v>0.0</v>
      </c>
      <c r="G3" s="193">
        <v>0.0</v>
      </c>
      <c r="H3" s="193">
        <v>0.0</v>
      </c>
      <c r="I3" s="193">
        <v>0.0</v>
      </c>
      <c r="J3" s="193">
        <v>0.0</v>
      </c>
      <c r="K3" s="193">
        <v>0.0</v>
      </c>
      <c r="L3" s="193">
        <v>0.0</v>
      </c>
      <c r="M3" s="193">
        <v>0.0</v>
      </c>
      <c r="N3" s="193">
        <v>0.0</v>
      </c>
      <c r="O3" s="193">
        <v>0.0</v>
      </c>
      <c r="P3" s="193">
        <v>0.0</v>
      </c>
      <c r="Q3" s="193">
        <v>0.0</v>
      </c>
      <c r="R3" s="193">
        <v>0.0</v>
      </c>
    </row>
    <row r="4">
      <c r="A4" s="200" t="s">
        <v>34</v>
      </c>
      <c r="B4" s="263" t="s">
        <v>29</v>
      </c>
      <c r="C4" s="193">
        <v>0.0</v>
      </c>
      <c r="D4" s="193">
        <v>0.0</v>
      </c>
      <c r="E4" s="193">
        <v>0.0</v>
      </c>
      <c r="F4" s="193">
        <v>0.0</v>
      </c>
      <c r="G4" s="193">
        <v>0.0</v>
      </c>
      <c r="H4" s="193">
        <v>0.0</v>
      </c>
      <c r="I4" s="193">
        <v>0.0</v>
      </c>
      <c r="J4" s="193">
        <v>0.0</v>
      </c>
      <c r="K4" s="193">
        <v>0.0</v>
      </c>
      <c r="L4" s="193">
        <v>0.0</v>
      </c>
      <c r="M4" s="193">
        <v>0.0</v>
      </c>
      <c r="N4" s="193">
        <v>0.0</v>
      </c>
      <c r="O4" s="193">
        <v>0.0</v>
      </c>
      <c r="P4" s="193">
        <v>0.0</v>
      </c>
      <c r="Q4" s="193">
        <v>0.0</v>
      </c>
      <c r="R4" s="193">
        <v>0.0</v>
      </c>
    </row>
    <row r="5">
      <c r="A5" s="200" t="s">
        <v>44</v>
      </c>
      <c r="B5" s="263" t="s">
        <v>29</v>
      </c>
      <c r="C5" s="193">
        <v>0.0</v>
      </c>
      <c r="D5" s="193">
        <v>0.0</v>
      </c>
      <c r="E5" s="193">
        <v>0.0</v>
      </c>
      <c r="F5" s="193">
        <v>0.0</v>
      </c>
      <c r="G5" s="193">
        <v>0.0</v>
      </c>
      <c r="H5" s="193">
        <v>0.0</v>
      </c>
      <c r="I5" s="193">
        <v>0.0</v>
      </c>
      <c r="J5" s="193">
        <v>0.0</v>
      </c>
      <c r="K5" s="193">
        <v>0.0</v>
      </c>
      <c r="L5" s="193">
        <v>0.0</v>
      </c>
      <c r="M5" s="193">
        <v>0.0</v>
      </c>
      <c r="N5" s="193">
        <v>0.0</v>
      </c>
      <c r="O5" s="193">
        <v>0.0</v>
      </c>
      <c r="P5" s="193">
        <v>0.0</v>
      </c>
      <c r="Q5" s="193">
        <v>0.0</v>
      </c>
      <c r="R5" s="193">
        <v>0.0</v>
      </c>
    </row>
    <row r="6">
      <c r="A6" s="200" t="s">
        <v>118</v>
      </c>
      <c r="B6" s="263" t="s">
        <v>119</v>
      </c>
      <c r="C6" s="193">
        <v>0.0</v>
      </c>
      <c r="D6" s="193">
        <v>0.0</v>
      </c>
      <c r="E6" s="193">
        <v>0.0</v>
      </c>
      <c r="F6" s="193">
        <v>0.0</v>
      </c>
      <c r="G6" s="193">
        <v>0.0</v>
      </c>
      <c r="H6" s="193">
        <v>0.0</v>
      </c>
      <c r="I6" s="193">
        <v>0.0</v>
      </c>
      <c r="J6" s="193">
        <v>0.0</v>
      </c>
      <c r="K6" s="193">
        <v>0.0</v>
      </c>
      <c r="L6" s="193">
        <v>0.0</v>
      </c>
      <c r="M6" s="193">
        <v>1570.0</v>
      </c>
      <c r="N6" s="193">
        <v>700.0</v>
      </c>
      <c r="O6" s="193">
        <v>2100.0</v>
      </c>
      <c r="P6" s="193">
        <v>1560.0</v>
      </c>
      <c r="Q6" s="193">
        <v>460.0</v>
      </c>
      <c r="R6" s="193">
        <v>0.0</v>
      </c>
    </row>
    <row r="7">
      <c r="A7" s="200" t="s">
        <v>120</v>
      </c>
      <c r="B7" s="316" t="s">
        <v>119</v>
      </c>
      <c r="C7" s="193">
        <v>0.0</v>
      </c>
      <c r="D7" s="193">
        <v>0.0</v>
      </c>
      <c r="E7" s="193">
        <v>0.0</v>
      </c>
      <c r="F7" s="193">
        <v>0.0</v>
      </c>
      <c r="G7" s="193">
        <v>0.0</v>
      </c>
      <c r="H7" s="193">
        <v>0.0</v>
      </c>
      <c r="I7" s="193">
        <v>0.0</v>
      </c>
      <c r="J7" s="193">
        <v>0.0</v>
      </c>
      <c r="K7" s="193">
        <v>0.0</v>
      </c>
      <c r="L7" s="193">
        <v>1700.0</v>
      </c>
      <c r="M7" s="193">
        <v>0.0</v>
      </c>
      <c r="N7" s="193">
        <v>200.0</v>
      </c>
      <c r="O7" s="193">
        <v>0.0</v>
      </c>
      <c r="P7" s="193">
        <v>1250.0</v>
      </c>
      <c r="Q7" s="193">
        <v>0.0</v>
      </c>
      <c r="R7" s="193">
        <v>0.0</v>
      </c>
    </row>
    <row r="8">
      <c r="A8" s="200" t="s">
        <v>466</v>
      </c>
      <c r="B8" s="263" t="s">
        <v>467</v>
      </c>
      <c r="C8" s="193">
        <v>0.0</v>
      </c>
      <c r="D8" s="193">
        <v>0.0</v>
      </c>
      <c r="E8" s="193">
        <v>0.0</v>
      </c>
      <c r="F8" s="193">
        <v>0.0</v>
      </c>
      <c r="G8" s="193">
        <v>0.0</v>
      </c>
      <c r="H8" s="193">
        <v>0.0</v>
      </c>
      <c r="I8" s="193">
        <v>0.0</v>
      </c>
      <c r="J8" s="193">
        <v>0.0</v>
      </c>
      <c r="K8" s="193">
        <v>0.0</v>
      </c>
      <c r="L8" s="193">
        <v>0.0</v>
      </c>
      <c r="M8" s="193">
        <v>410.0</v>
      </c>
      <c r="N8" s="193">
        <v>220.0</v>
      </c>
      <c r="O8" s="193">
        <v>150.0</v>
      </c>
      <c r="P8" s="193">
        <v>0.0</v>
      </c>
      <c r="Q8" s="193">
        <v>0.0</v>
      </c>
      <c r="R8" s="193">
        <v>0.0</v>
      </c>
    </row>
    <row r="9">
      <c r="A9" s="200" t="s">
        <v>124</v>
      </c>
      <c r="B9" s="263" t="s">
        <v>125</v>
      </c>
      <c r="C9" s="193">
        <v>0.0</v>
      </c>
      <c r="D9" s="193">
        <v>0.0</v>
      </c>
      <c r="E9" s="193">
        <v>0.0</v>
      </c>
      <c r="F9" s="193">
        <v>0.0</v>
      </c>
      <c r="G9" s="193">
        <v>0.0</v>
      </c>
      <c r="H9" s="193">
        <v>0.0</v>
      </c>
      <c r="I9" s="193">
        <v>0.0</v>
      </c>
      <c r="J9" s="193">
        <v>0.0</v>
      </c>
      <c r="K9" s="193">
        <v>0.0</v>
      </c>
      <c r="L9" s="193">
        <v>0.0</v>
      </c>
      <c r="M9" s="193">
        <v>0.0</v>
      </c>
      <c r="N9" s="193">
        <v>0.0</v>
      </c>
      <c r="O9" s="193">
        <v>0.0</v>
      </c>
      <c r="P9" s="193">
        <v>0.0</v>
      </c>
      <c r="Q9" s="193">
        <v>0.0</v>
      </c>
      <c r="R9" s="193">
        <v>0.0</v>
      </c>
    </row>
    <row r="10">
      <c r="A10" s="200" t="s">
        <v>126</v>
      </c>
      <c r="B10" s="263" t="s">
        <v>125</v>
      </c>
      <c r="C10" s="193">
        <v>0.0</v>
      </c>
      <c r="D10" s="193">
        <v>0.0</v>
      </c>
      <c r="E10" s="193">
        <v>0.0</v>
      </c>
      <c r="F10" s="193">
        <v>0.0</v>
      </c>
      <c r="G10" s="193">
        <v>0.0</v>
      </c>
      <c r="H10" s="193">
        <v>0.0</v>
      </c>
      <c r="I10" s="193">
        <v>0.0</v>
      </c>
      <c r="J10" s="193">
        <v>0.0</v>
      </c>
      <c r="K10" s="193">
        <v>0.0</v>
      </c>
      <c r="L10" s="193">
        <v>0.0</v>
      </c>
      <c r="M10" s="193">
        <v>0.0</v>
      </c>
      <c r="N10" s="193">
        <v>0.0</v>
      </c>
      <c r="O10" s="193">
        <v>0.0</v>
      </c>
      <c r="P10" s="193">
        <v>0.0</v>
      </c>
      <c r="Q10" s="193">
        <v>0.0</v>
      </c>
      <c r="R10" s="193">
        <v>0.0</v>
      </c>
    </row>
    <row r="11">
      <c r="A11" s="200" t="s">
        <v>128</v>
      </c>
      <c r="B11" s="263" t="s">
        <v>129</v>
      </c>
      <c r="C11" s="193">
        <v>0.0</v>
      </c>
      <c r="D11" s="193">
        <v>0.0</v>
      </c>
      <c r="E11" s="193">
        <v>0.0</v>
      </c>
      <c r="F11" s="193">
        <v>0.0</v>
      </c>
      <c r="G11" s="193">
        <v>0.0</v>
      </c>
      <c r="H11" s="193">
        <v>0.0</v>
      </c>
      <c r="I11" s="193">
        <v>0.0</v>
      </c>
      <c r="J11" s="193">
        <v>0.0</v>
      </c>
      <c r="K11" s="193">
        <v>0.0</v>
      </c>
      <c r="L11" s="193">
        <v>0.0</v>
      </c>
      <c r="M11" s="193">
        <v>0.0</v>
      </c>
      <c r="N11" s="193">
        <v>0.0</v>
      </c>
      <c r="O11" s="193">
        <v>0.0</v>
      </c>
      <c r="P11" s="193">
        <v>0.0</v>
      </c>
      <c r="Q11" s="193">
        <v>0.0</v>
      </c>
      <c r="R11" s="193">
        <v>0.0</v>
      </c>
    </row>
    <row r="12">
      <c r="A12" s="200" t="s">
        <v>130</v>
      </c>
      <c r="B12" s="263" t="s">
        <v>129</v>
      </c>
      <c r="C12" s="193">
        <v>0.0</v>
      </c>
      <c r="D12" s="193">
        <v>0.0</v>
      </c>
      <c r="E12" s="193">
        <v>0.0</v>
      </c>
      <c r="F12" s="193">
        <v>0.0</v>
      </c>
      <c r="G12" s="193">
        <v>0.0</v>
      </c>
      <c r="H12" s="193">
        <v>0.0</v>
      </c>
      <c r="I12" s="193">
        <v>0.0</v>
      </c>
      <c r="J12" s="193">
        <v>0.0</v>
      </c>
      <c r="K12" s="193">
        <v>0.0</v>
      </c>
      <c r="L12" s="193">
        <v>0.0</v>
      </c>
      <c r="M12" s="193">
        <v>0.0</v>
      </c>
      <c r="N12" s="193">
        <v>0.0</v>
      </c>
      <c r="O12" s="193">
        <v>0.0</v>
      </c>
      <c r="P12" s="193">
        <v>0.0</v>
      </c>
      <c r="Q12" s="193">
        <v>0.0</v>
      </c>
      <c r="R12" s="193">
        <v>0.0</v>
      </c>
    </row>
    <row r="13">
      <c r="A13" s="317" t="s">
        <v>1167</v>
      </c>
      <c r="B13" s="263" t="s">
        <v>129</v>
      </c>
      <c r="C13" s="193">
        <v>0.0</v>
      </c>
      <c r="D13" s="193">
        <v>0.0</v>
      </c>
      <c r="E13" s="193">
        <v>0.0</v>
      </c>
      <c r="F13" s="193">
        <v>0.0</v>
      </c>
      <c r="G13" s="193">
        <v>0.0</v>
      </c>
      <c r="H13" s="193">
        <v>0.0</v>
      </c>
      <c r="I13" s="193">
        <v>0.0</v>
      </c>
      <c r="J13" s="193">
        <v>0.0</v>
      </c>
      <c r="K13" s="193">
        <v>0.0</v>
      </c>
      <c r="L13" s="193">
        <v>0.0</v>
      </c>
      <c r="M13" s="193">
        <v>0.0</v>
      </c>
      <c r="N13" s="193">
        <v>0.0</v>
      </c>
      <c r="O13" s="193">
        <v>0.0</v>
      </c>
      <c r="P13" s="193">
        <v>0.0</v>
      </c>
      <c r="Q13" s="193">
        <v>0.0</v>
      </c>
      <c r="R13" s="193">
        <v>0.0</v>
      </c>
    </row>
    <row r="14">
      <c r="A14" s="200" t="s">
        <v>135</v>
      </c>
      <c r="B14" s="263" t="s">
        <v>136</v>
      </c>
      <c r="C14" s="193">
        <v>0.0</v>
      </c>
      <c r="D14" s="193">
        <v>0.0</v>
      </c>
      <c r="E14" s="193">
        <v>0.0</v>
      </c>
      <c r="F14" s="193">
        <v>0.0</v>
      </c>
      <c r="G14" s="193">
        <v>0.0</v>
      </c>
      <c r="H14" s="193">
        <v>0.0</v>
      </c>
      <c r="I14" s="193">
        <v>0.0</v>
      </c>
      <c r="J14" s="193">
        <v>0.0</v>
      </c>
      <c r="K14" s="193">
        <v>0.0</v>
      </c>
      <c r="L14" s="193">
        <v>0.0</v>
      </c>
      <c r="M14" s="193">
        <v>0.0</v>
      </c>
      <c r="N14" s="193">
        <v>0.0</v>
      </c>
      <c r="O14" s="193">
        <v>0.0</v>
      </c>
      <c r="P14" s="193">
        <v>0.0</v>
      </c>
      <c r="Q14" s="193">
        <v>0.0</v>
      </c>
      <c r="R14" s="193">
        <v>0.0</v>
      </c>
    </row>
    <row r="15">
      <c r="A15" s="200" t="s">
        <v>137</v>
      </c>
      <c r="B15" s="263" t="s">
        <v>136</v>
      </c>
      <c r="C15" s="193">
        <v>0.0</v>
      </c>
      <c r="D15" s="193">
        <v>0.0</v>
      </c>
      <c r="E15" s="193">
        <v>0.0</v>
      </c>
      <c r="F15" s="193">
        <v>0.0</v>
      </c>
      <c r="G15" s="193">
        <v>0.0</v>
      </c>
      <c r="H15" s="193">
        <v>0.0</v>
      </c>
      <c r="I15" s="193">
        <v>0.0</v>
      </c>
      <c r="J15" s="193">
        <v>0.0</v>
      </c>
      <c r="K15" s="193">
        <v>0.0</v>
      </c>
      <c r="L15" s="193">
        <v>0.0</v>
      </c>
      <c r="M15" s="193">
        <v>0.0</v>
      </c>
      <c r="N15" s="193">
        <v>0.0</v>
      </c>
      <c r="O15" s="193">
        <v>0.0</v>
      </c>
      <c r="P15" s="193">
        <v>0.0</v>
      </c>
      <c r="Q15" s="193">
        <v>0.0</v>
      </c>
      <c r="R15" s="193">
        <v>0.0</v>
      </c>
    </row>
    <row r="16">
      <c r="A16" s="200" t="s">
        <v>468</v>
      </c>
      <c r="B16" s="263" t="s">
        <v>469</v>
      </c>
      <c r="C16" s="193">
        <v>0.0</v>
      </c>
      <c r="D16" s="193">
        <v>0.0</v>
      </c>
      <c r="E16" s="193">
        <v>0.0</v>
      </c>
      <c r="F16" s="193">
        <v>0.0</v>
      </c>
      <c r="G16" s="193">
        <v>0.0</v>
      </c>
      <c r="H16" s="193">
        <v>0.0</v>
      </c>
      <c r="I16" s="193">
        <v>0.0</v>
      </c>
      <c r="J16" s="193">
        <v>0.0</v>
      </c>
      <c r="K16" s="193">
        <v>0.0</v>
      </c>
      <c r="L16" s="193">
        <v>0.0</v>
      </c>
      <c r="M16" s="193">
        <v>0.0</v>
      </c>
      <c r="N16" s="193">
        <v>0.0</v>
      </c>
      <c r="O16" s="193">
        <v>0.0</v>
      </c>
      <c r="P16" s="193">
        <v>0.0</v>
      </c>
      <c r="Q16" s="193">
        <v>0.0</v>
      </c>
      <c r="R16" s="193">
        <v>0.0</v>
      </c>
    </row>
    <row r="17">
      <c r="A17" s="200" t="s">
        <v>140</v>
      </c>
      <c r="B17" s="263" t="s">
        <v>141</v>
      </c>
      <c r="C17" s="193">
        <v>0.0</v>
      </c>
      <c r="D17" s="193">
        <v>0.0</v>
      </c>
      <c r="E17" s="193">
        <v>0.0</v>
      </c>
      <c r="F17" s="193">
        <v>0.0</v>
      </c>
      <c r="G17" s="193">
        <v>0.0</v>
      </c>
      <c r="H17" s="193">
        <v>0.0</v>
      </c>
      <c r="I17" s="193">
        <v>0.0</v>
      </c>
      <c r="J17" s="193">
        <v>0.0</v>
      </c>
      <c r="K17" s="193">
        <v>0.0</v>
      </c>
      <c r="L17" s="193">
        <v>0.0</v>
      </c>
      <c r="M17" s="193">
        <v>1450.0</v>
      </c>
      <c r="N17" s="193">
        <v>1300.0</v>
      </c>
      <c r="O17" s="193">
        <v>2177.0</v>
      </c>
      <c r="P17" s="193">
        <v>1800.0</v>
      </c>
      <c r="Q17" s="193">
        <v>0.0</v>
      </c>
      <c r="R17" s="193">
        <v>0.0</v>
      </c>
    </row>
    <row r="18">
      <c r="A18" s="200" t="s">
        <v>142</v>
      </c>
      <c r="B18" s="263" t="s">
        <v>141</v>
      </c>
      <c r="C18" s="193">
        <v>0.0</v>
      </c>
      <c r="D18" s="193">
        <v>0.0</v>
      </c>
      <c r="E18" s="193">
        <v>0.0</v>
      </c>
      <c r="F18" s="193">
        <v>0.0</v>
      </c>
      <c r="G18" s="193">
        <v>0.0</v>
      </c>
      <c r="H18" s="193">
        <v>0.0</v>
      </c>
      <c r="I18" s="193">
        <v>0.0</v>
      </c>
      <c r="J18" s="193">
        <v>0.0</v>
      </c>
      <c r="K18" s="193">
        <v>0.0</v>
      </c>
      <c r="L18" s="193">
        <v>0.0</v>
      </c>
      <c r="M18" s="193">
        <v>200.0</v>
      </c>
      <c r="N18" s="193">
        <v>300.0</v>
      </c>
      <c r="O18" s="193">
        <v>200.0</v>
      </c>
      <c r="P18" s="193">
        <v>150.0</v>
      </c>
      <c r="Q18" s="193">
        <v>0.0</v>
      </c>
      <c r="R18" s="193">
        <v>0.0</v>
      </c>
    </row>
    <row r="19">
      <c r="A19" s="200" t="s">
        <v>143</v>
      </c>
      <c r="B19" s="263" t="s">
        <v>141</v>
      </c>
      <c r="C19" s="193">
        <v>0.0</v>
      </c>
      <c r="D19" s="193">
        <v>0.0</v>
      </c>
      <c r="E19" s="193">
        <v>0.0</v>
      </c>
      <c r="F19" s="193">
        <v>0.0</v>
      </c>
      <c r="G19" s="193">
        <v>0.0</v>
      </c>
      <c r="H19" s="193">
        <v>0.0</v>
      </c>
      <c r="I19" s="193">
        <v>0.0</v>
      </c>
      <c r="J19" s="193">
        <v>0.0</v>
      </c>
      <c r="K19" s="193">
        <v>0.0</v>
      </c>
      <c r="L19" s="193">
        <v>0.0</v>
      </c>
      <c r="M19" s="193">
        <v>800.0</v>
      </c>
      <c r="N19" s="193">
        <v>400.0</v>
      </c>
      <c r="O19" s="193">
        <v>399.0</v>
      </c>
      <c r="P19" s="193">
        <v>0.0</v>
      </c>
      <c r="Q19" s="193">
        <v>0.0</v>
      </c>
      <c r="R19" s="193">
        <v>0.0</v>
      </c>
    </row>
    <row r="20">
      <c r="A20" s="200" t="s">
        <v>144</v>
      </c>
      <c r="B20" s="263" t="s">
        <v>141</v>
      </c>
      <c r="C20" s="193">
        <v>0.0</v>
      </c>
      <c r="D20" s="193">
        <v>0.0</v>
      </c>
      <c r="E20" s="193">
        <v>0.0</v>
      </c>
      <c r="F20" s="193">
        <v>0.0</v>
      </c>
      <c r="G20" s="193">
        <v>0.0</v>
      </c>
      <c r="H20" s="193">
        <v>0.0</v>
      </c>
      <c r="I20" s="193">
        <v>0.0</v>
      </c>
      <c r="J20" s="193">
        <v>0.0</v>
      </c>
      <c r="K20" s="193">
        <v>0.0</v>
      </c>
      <c r="L20" s="193">
        <v>1680.0</v>
      </c>
      <c r="M20" s="193">
        <v>900.0</v>
      </c>
      <c r="N20" s="193">
        <v>1000.0</v>
      </c>
      <c r="O20" s="193">
        <v>0.0</v>
      </c>
      <c r="P20" s="193">
        <v>0.0</v>
      </c>
      <c r="Q20" s="193">
        <v>0.0</v>
      </c>
      <c r="R20" s="193">
        <v>0.0</v>
      </c>
    </row>
    <row r="21">
      <c r="A21" s="200" t="s">
        <v>145</v>
      </c>
      <c r="B21" s="263" t="s">
        <v>141</v>
      </c>
      <c r="C21" s="193">
        <v>0.0</v>
      </c>
      <c r="D21" s="193">
        <v>0.0</v>
      </c>
      <c r="E21" s="193">
        <v>0.0</v>
      </c>
      <c r="F21" s="193">
        <v>0.0</v>
      </c>
      <c r="G21" s="193">
        <v>0.0</v>
      </c>
      <c r="H21" s="193">
        <v>0.0</v>
      </c>
      <c r="I21" s="193">
        <v>0.0</v>
      </c>
      <c r="J21" s="193">
        <v>0.0</v>
      </c>
      <c r="K21" s="193">
        <v>0.0</v>
      </c>
      <c r="L21" s="193">
        <v>1800.0</v>
      </c>
      <c r="M21" s="193">
        <v>0.0</v>
      </c>
      <c r="N21" s="193">
        <v>80.0</v>
      </c>
      <c r="O21" s="193">
        <v>80.0</v>
      </c>
      <c r="P21" s="193">
        <v>80.0</v>
      </c>
      <c r="Q21" s="193">
        <v>0.0</v>
      </c>
      <c r="R21" s="193">
        <v>0.0</v>
      </c>
    </row>
    <row r="22">
      <c r="A22" s="200" t="s">
        <v>147</v>
      </c>
      <c r="B22" s="263" t="s">
        <v>141</v>
      </c>
      <c r="C22" s="193">
        <v>0.0</v>
      </c>
      <c r="D22" s="193">
        <v>0.0</v>
      </c>
      <c r="E22" s="193">
        <v>0.0</v>
      </c>
      <c r="F22" s="193">
        <v>0.0</v>
      </c>
      <c r="G22" s="193">
        <v>0.0</v>
      </c>
      <c r="H22" s="193">
        <v>0.0</v>
      </c>
      <c r="I22" s="193">
        <v>0.0</v>
      </c>
      <c r="J22" s="193">
        <v>0.0</v>
      </c>
      <c r="K22" s="193">
        <v>0.0</v>
      </c>
      <c r="L22" s="193">
        <v>0.0</v>
      </c>
      <c r="M22" s="193">
        <v>1900.0</v>
      </c>
      <c r="N22" s="193">
        <v>1000.0</v>
      </c>
      <c r="O22" s="193">
        <v>50.0</v>
      </c>
      <c r="P22" s="193">
        <v>1900.0</v>
      </c>
      <c r="Q22" s="193">
        <v>0.0</v>
      </c>
      <c r="R22" s="193">
        <v>0.0</v>
      </c>
    </row>
    <row r="23">
      <c r="A23" s="200" t="s">
        <v>446</v>
      </c>
      <c r="B23" s="263" t="s">
        <v>447</v>
      </c>
      <c r="C23" s="193">
        <v>0.0</v>
      </c>
      <c r="D23" s="193">
        <v>0.0</v>
      </c>
      <c r="E23" s="193">
        <v>0.0</v>
      </c>
      <c r="F23" s="193">
        <v>0.0</v>
      </c>
      <c r="G23" s="193">
        <v>0.0</v>
      </c>
      <c r="H23" s="193">
        <v>0.0</v>
      </c>
      <c r="I23" s="193">
        <v>0.0</v>
      </c>
      <c r="J23" s="193">
        <v>0.0</v>
      </c>
      <c r="K23" s="193">
        <v>0.0</v>
      </c>
      <c r="L23" s="193">
        <v>0.0</v>
      </c>
      <c r="M23" s="193">
        <v>0.0</v>
      </c>
      <c r="N23" s="193">
        <v>0.0</v>
      </c>
      <c r="O23" s="193">
        <v>0.0</v>
      </c>
      <c r="P23" s="193">
        <v>0.0</v>
      </c>
      <c r="Q23" s="193">
        <v>0.0</v>
      </c>
      <c r="R23" s="193">
        <v>0.0</v>
      </c>
    </row>
    <row r="24">
      <c r="A24" s="200" t="s">
        <v>92</v>
      </c>
      <c r="B24" s="263" t="s">
        <v>97</v>
      </c>
      <c r="C24" s="193">
        <v>0.0</v>
      </c>
      <c r="D24" s="193">
        <v>0.0</v>
      </c>
      <c r="E24" s="193">
        <v>0.0</v>
      </c>
      <c r="F24" s="193">
        <v>0.0</v>
      </c>
      <c r="G24" s="193">
        <v>0.0</v>
      </c>
      <c r="H24" s="193">
        <v>0.0</v>
      </c>
      <c r="I24" s="193">
        <v>0.0</v>
      </c>
      <c r="J24" s="193">
        <v>0.0</v>
      </c>
      <c r="K24" s="193">
        <v>0.0</v>
      </c>
      <c r="L24" s="193">
        <v>0.0</v>
      </c>
      <c r="M24" s="193">
        <v>0.0</v>
      </c>
      <c r="N24" s="193">
        <v>0.0</v>
      </c>
      <c r="O24" s="193">
        <v>0.0</v>
      </c>
      <c r="P24" s="193">
        <v>0.0</v>
      </c>
      <c r="Q24" s="193">
        <v>0.0</v>
      </c>
      <c r="R24" s="193">
        <v>0.0</v>
      </c>
    </row>
    <row r="25">
      <c r="A25" s="200" t="s">
        <v>98</v>
      </c>
      <c r="B25" s="263" t="s">
        <v>97</v>
      </c>
      <c r="C25" s="193">
        <v>0.0</v>
      </c>
      <c r="D25" s="193">
        <v>0.0</v>
      </c>
      <c r="E25" s="193">
        <v>0.0</v>
      </c>
      <c r="F25" s="193">
        <v>0.0</v>
      </c>
      <c r="G25" s="193">
        <v>0.0</v>
      </c>
      <c r="H25" s="193">
        <v>0.0</v>
      </c>
      <c r="I25" s="193">
        <v>0.0</v>
      </c>
      <c r="J25" s="193">
        <v>0.0</v>
      </c>
      <c r="K25" s="193">
        <v>0.0</v>
      </c>
      <c r="L25" s="193">
        <v>0.0</v>
      </c>
      <c r="M25" s="193">
        <v>0.0</v>
      </c>
      <c r="N25" s="193">
        <v>0.0</v>
      </c>
      <c r="O25" s="193">
        <v>0.0</v>
      </c>
      <c r="P25" s="193">
        <v>0.0</v>
      </c>
      <c r="Q25" s="193">
        <v>0.0</v>
      </c>
      <c r="R25" s="193">
        <v>0.0</v>
      </c>
    </row>
    <row r="26">
      <c r="A26" s="200" t="s">
        <v>105</v>
      </c>
      <c r="B26" s="263" t="s">
        <v>97</v>
      </c>
      <c r="C26" s="193">
        <v>0.0</v>
      </c>
      <c r="D26" s="193">
        <v>0.0</v>
      </c>
      <c r="E26" s="193">
        <v>0.0</v>
      </c>
      <c r="F26" s="193">
        <v>0.0</v>
      </c>
      <c r="G26" s="193">
        <v>0.0</v>
      </c>
      <c r="H26" s="193">
        <v>0.0</v>
      </c>
      <c r="I26" s="193">
        <v>0.0</v>
      </c>
      <c r="J26" s="193">
        <v>0.0</v>
      </c>
      <c r="K26" s="193">
        <v>0.0</v>
      </c>
      <c r="L26" s="193">
        <v>0.0</v>
      </c>
      <c r="M26" s="193">
        <v>0.0</v>
      </c>
      <c r="N26" s="193">
        <v>0.0</v>
      </c>
      <c r="O26" s="193">
        <v>0.0</v>
      </c>
      <c r="P26" s="193">
        <v>0.0</v>
      </c>
      <c r="Q26" s="193">
        <v>0.0</v>
      </c>
      <c r="R26" s="193">
        <v>0.0</v>
      </c>
    </row>
    <row r="27">
      <c r="A27" s="200" t="s">
        <v>109</v>
      </c>
      <c r="B27" s="263" t="s">
        <v>97</v>
      </c>
      <c r="C27" s="193">
        <v>0.0</v>
      </c>
      <c r="D27" s="193">
        <v>0.0</v>
      </c>
      <c r="E27" s="193">
        <v>0.0</v>
      </c>
      <c r="F27" s="193">
        <v>0.0</v>
      </c>
      <c r="G27" s="193">
        <v>0.0</v>
      </c>
      <c r="H27" s="193">
        <v>0.0</v>
      </c>
      <c r="I27" s="193">
        <v>0.0</v>
      </c>
      <c r="J27" s="193">
        <v>0.0</v>
      </c>
      <c r="K27" s="193">
        <v>0.0</v>
      </c>
      <c r="L27" s="193">
        <v>0.0</v>
      </c>
      <c r="M27" s="193">
        <v>0.0</v>
      </c>
      <c r="N27" s="193">
        <v>0.0</v>
      </c>
      <c r="O27" s="193">
        <v>0.0</v>
      </c>
      <c r="P27" s="193">
        <v>0.0</v>
      </c>
      <c r="Q27" s="193">
        <v>0.0</v>
      </c>
      <c r="R27" s="193">
        <v>0.0</v>
      </c>
    </row>
    <row r="28">
      <c r="A28" s="200" t="s">
        <v>114</v>
      </c>
      <c r="B28" s="263" t="s">
        <v>97</v>
      </c>
      <c r="C28" s="193">
        <v>0.0</v>
      </c>
      <c r="D28" s="193">
        <v>0.0</v>
      </c>
      <c r="E28" s="193">
        <v>0.0</v>
      </c>
      <c r="F28" s="193">
        <v>0.0</v>
      </c>
      <c r="G28" s="193">
        <v>0.0</v>
      </c>
      <c r="H28" s="193">
        <v>0.0</v>
      </c>
      <c r="I28" s="193">
        <v>0.0</v>
      </c>
      <c r="J28" s="193">
        <v>0.0</v>
      </c>
      <c r="K28" s="193">
        <v>0.0</v>
      </c>
      <c r="L28" s="193">
        <v>0.0</v>
      </c>
      <c r="M28" s="193">
        <v>0.0</v>
      </c>
      <c r="N28" s="193">
        <v>0.0</v>
      </c>
      <c r="O28" s="193">
        <v>0.0</v>
      </c>
      <c r="P28" s="193">
        <v>0.0</v>
      </c>
      <c r="Q28" s="193">
        <v>0.0</v>
      </c>
      <c r="R28" s="193">
        <v>0.0</v>
      </c>
    </row>
    <row r="29">
      <c r="A29" s="200" t="s">
        <v>115</v>
      </c>
      <c r="B29" s="263" t="s">
        <v>97</v>
      </c>
      <c r="C29" s="193">
        <v>0.0</v>
      </c>
      <c r="D29" s="193">
        <v>0.0</v>
      </c>
      <c r="E29" s="193">
        <v>0.0</v>
      </c>
      <c r="F29" s="193">
        <v>0.0</v>
      </c>
      <c r="G29" s="193">
        <v>0.0</v>
      </c>
      <c r="H29" s="193">
        <v>0.0</v>
      </c>
      <c r="I29" s="193">
        <v>0.0</v>
      </c>
      <c r="J29" s="193">
        <v>0.0</v>
      </c>
      <c r="K29" s="193">
        <v>0.0</v>
      </c>
      <c r="L29" s="193">
        <v>0.0</v>
      </c>
      <c r="M29" s="193">
        <v>0.0</v>
      </c>
      <c r="N29" s="193">
        <v>0.0</v>
      </c>
      <c r="O29" s="193">
        <v>0.0</v>
      </c>
      <c r="P29" s="193">
        <v>0.0</v>
      </c>
      <c r="Q29" s="193">
        <v>0.0</v>
      </c>
      <c r="R29" s="193">
        <v>0.0</v>
      </c>
    </row>
    <row r="30">
      <c r="A30" s="200" t="s">
        <v>138</v>
      </c>
      <c r="B30" s="263" t="s">
        <v>1168</v>
      </c>
      <c r="C30" s="193">
        <v>0.0</v>
      </c>
      <c r="D30" s="193">
        <v>0.0</v>
      </c>
      <c r="E30" s="193">
        <v>0.0</v>
      </c>
      <c r="F30" s="193">
        <v>0.0</v>
      </c>
      <c r="G30" s="193">
        <v>0.0</v>
      </c>
      <c r="H30" s="193">
        <v>0.0</v>
      </c>
      <c r="I30" s="193">
        <v>0.0</v>
      </c>
      <c r="J30" s="193">
        <v>0.0</v>
      </c>
      <c r="K30" s="193">
        <v>0.0</v>
      </c>
      <c r="L30" s="193">
        <v>0.0</v>
      </c>
      <c r="M30" s="193">
        <v>0.0</v>
      </c>
      <c r="N30" s="193">
        <v>0.0</v>
      </c>
      <c r="O30" s="193">
        <v>0.0</v>
      </c>
      <c r="P30" s="193">
        <v>0.0</v>
      </c>
      <c r="Q30" s="193">
        <v>0.0</v>
      </c>
      <c r="R30" s="193">
        <v>0.0</v>
      </c>
    </row>
    <row r="31">
      <c r="A31" s="200" t="s">
        <v>84</v>
      </c>
      <c r="B31" s="263" t="s">
        <v>1169</v>
      </c>
      <c r="C31" s="193">
        <v>0.0</v>
      </c>
      <c r="D31" s="193">
        <v>0.0</v>
      </c>
      <c r="E31" s="193">
        <v>0.0</v>
      </c>
      <c r="F31" s="193">
        <v>0.0</v>
      </c>
      <c r="G31" s="193">
        <v>0.0</v>
      </c>
      <c r="H31" s="193">
        <v>0.0</v>
      </c>
      <c r="I31" s="193">
        <v>0.0</v>
      </c>
      <c r="J31" s="193">
        <v>0.0</v>
      </c>
      <c r="K31" s="193">
        <v>0.0</v>
      </c>
      <c r="L31" s="193">
        <v>0.0</v>
      </c>
      <c r="M31" s="193">
        <v>0.0</v>
      </c>
      <c r="N31" s="193">
        <v>0.0</v>
      </c>
      <c r="O31" s="193">
        <v>0.0</v>
      </c>
      <c r="P31" s="193">
        <v>0.0</v>
      </c>
      <c r="Q31" s="193">
        <v>0.0</v>
      </c>
      <c r="R31" s="193">
        <v>0.0</v>
      </c>
    </row>
    <row r="32">
      <c r="A32" s="200" t="s">
        <v>150</v>
      </c>
      <c r="B32" s="263" t="s">
        <v>151</v>
      </c>
      <c r="C32" s="193">
        <v>0.0</v>
      </c>
      <c r="D32" s="193">
        <v>0.0</v>
      </c>
      <c r="E32" s="193">
        <v>0.0</v>
      </c>
      <c r="F32" s="193">
        <v>0.0</v>
      </c>
      <c r="G32" s="193">
        <v>0.0</v>
      </c>
      <c r="H32" s="193">
        <v>0.0</v>
      </c>
      <c r="I32" s="193">
        <v>0.0</v>
      </c>
      <c r="J32" s="193">
        <v>0.0</v>
      </c>
      <c r="K32" s="193">
        <v>0.0</v>
      </c>
      <c r="L32" s="193">
        <v>0.0</v>
      </c>
      <c r="M32" s="193">
        <v>0.0</v>
      </c>
      <c r="N32" s="193">
        <v>0.0</v>
      </c>
      <c r="O32" s="193">
        <v>0.0</v>
      </c>
      <c r="P32" s="193">
        <v>0.0</v>
      </c>
      <c r="Q32" s="193">
        <v>0.0</v>
      </c>
      <c r="R32" s="193">
        <v>0.0</v>
      </c>
    </row>
    <row r="33">
      <c r="A33" s="200" t="s">
        <v>152</v>
      </c>
      <c r="B33" s="263" t="s">
        <v>151</v>
      </c>
      <c r="C33" s="193">
        <v>0.0</v>
      </c>
      <c r="D33" s="193">
        <v>0.0</v>
      </c>
      <c r="E33" s="193">
        <v>0.0</v>
      </c>
      <c r="F33" s="193">
        <v>0.0</v>
      </c>
      <c r="G33" s="193">
        <v>0.0</v>
      </c>
      <c r="H33" s="193">
        <v>0.0</v>
      </c>
      <c r="I33" s="193">
        <v>0.0</v>
      </c>
      <c r="J33" s="193">
        <v>0.0</v>
      </c>
      <c r="K33" s="193">
        <v>0.0</v>
      </c>
      <c r="L33" s="193">
        <v>0.0</v>
      </c>
      <c r="M33" s="193">
        <v>0.0</v>
      </c>
      <c r="N33" s="193">
        <v>0.0</v>
      </c>
      <c r="O33" s="193">
        <v>0.0</v>
      </c>
      <c r="P33" s="193">
        <v>0.0</v>
      </c>
      <c r="Q33" s="193">
        <v>0.0</v>
      </c>
      <c r="R33" s="193">
        <v>0.0</v>
      </c>
    </row>
    <row r="34">
      <c r="A34" s="200" t="s">
        <v>153</v>
      </c>
      <c r="B34" s="263" t="s">
        <v>151</v>
      </c>
      <c r="C34" s="193">
        <v>0.0</v>
      </c>
      <c r="D34" s="193">
        <v>0.0</v>
      </c>
      <c r="E34" s="193">
        <v>0.0</v>
      </c>
      <c r="F34" s="193">
        <v>0.0</v>
      </c>
      <c r="G34" s="193">
        <v>0.0</v>
      </c>
      <c r="H34" s="193">
        <v>0.0</v>
      </c>
      <c r="I34" s="193">
        <v>0.0</v>
      </c>
      <c r="J34" s="193">
        <v>0.0</v>
      </c>
      <c r="K34" s="193">
        <v>0.0</v>
      </c>
      <c r="L34" s="193">
        <v>0.0</v>
      </c>
      <c r="M34" s="193">
        <v>0.0</v>
      </c>
      <c r="N34" s="193">
        <v>0.0</v>
      </c>
      <c r="O34" s="193">
        <v>0.0</v>
      </c>
      <c r="P34" s="193">
        <v>0.0</v>
      </c>
      <c r="Q34" s="193">
        <v>0.0</v>
      </c>
      <c r="R34" s="193">
        <v>0.0</v>
      </c>
    </row>
    <row r="35">
      <c r="A35" s="317" t="s">
        <v>1170</v>
      </c>
      <c r="B35" s="318"/>
      <c r="C35" s="193">
        <v>0.0</v>
      </c>
      <c r="D35" s="193">
        <v>0.0</v>
      </c>
      <c r="E35" s="193">
        <v>0.0</v>
      </c>
      <c r="F35" s="193">
        <v>0.0</v>
      </c>
      <c r="G35" s="193">
        <v>0.0</v>
      </c>
      <c r="H35" s="193">
        <v>0.0</v>
      </c>
      <c r="I35" s="193">
        <v>0.0</v>
      </c>
      <c r="J35" s="193">
        <v>0.0</v>
      </c>
      <c r="K35" s="193">
        <v>0.0</v>
      </c>
      <c r="L35" s="193">
        <v>0.0</v>
      </c>
      <c r="M35" s="193">
        <v>0.0</v>
      </c>
      <c r="N35" s="193">
        <v>0.0</v>
      </c>
      <c r="O35" s="193">
        <v>0.0</v>
      </c>
      <c r="P35" s="193">
        <v>0.0</v>
      </c>
      <c r="Q35" s="193">
        <v>0.0</v>
      </c>
      <c r="R35" s="193">
        <v>0.0</v>
      </c>
    </row>
    <row r="36">
      <c r="A36" s="200" t="s">
        <v>154</v>
      </c>
      <c r="B36" s="261" t="s">
        <v>155</v>
      </c>
      <c r="C36" s="193">
        <v>0.0</v>
      </c>
      <c r="D36" s="193">
        <v>0.0</v>
      </c>
      <c r="E36" s="193">
        <v>0.0</v>
      </c>
      <c r="F36" s="193">
        <v>0.0</v>
      </c>
      <c r="G36" s="193">
        <v>0.0</v>
      </c>
      <c r="H36" s="193">
        <v>0.0</v>
      </c>
      <c r="I36" s="193">
        <v>0.0</v>
      </c>
      <c r="J36" s="193">
        <v>0.0</v>
      </c>
      <c r="K36" s="193">
        <v>0.0</v>
      </c>
      <c r="L36" s="193">
        <v>0.0</v>
      </c>
      <c r="M36" s="193">
        <v>0.0</v>
      </c>
      <c r="N36" s="193">
        <v>0.0</v>
      </c>
      <c r="O36" s="193">
        <v>0.0</v>
      </c>
      <c r="P36" s="193">
        <v>0.0</v>
      </c>
      <c r="Q36" s="193">
        <v>0.0</v>
      </c>
      <c r="R36" s="193">
        <v>0.0</v>
      </c>
    </row>
    <row r="37">
      <c r="A37" s="200" t="s">
        <v>156</v>
      </c>
      <c r="B37" s="261" t="s">
        <v>155</v>
      </c>
      <c r="C37" s="193">
        <v>0.0</v>
      </c>
      <c r="D37" s="193">
        <v>0.0</v>
      </c>
      <c r="E37" s="193">
        <v>0.0</v>
      </c>
      <c r="F37" s="193">
        <v>0.0</v>
      </c>
      <c r="G37" s="193">
        <v>0.0</v>
      </c>
      <c r="H37" s="193">
        <v>0.0</v>
      </c>
      <c r="I37" s="193">
        <v>0.0</v>
      </c>
      <c r="J37" s="193">
        <v>0.0</v>
      </c>
      <c r="K37" s="193">
        <v>0.0</v>
      </c>
      <c r="L37" s="193">
        <v>0.0</v>
      </c>
      <c r="M37" s="193">
        <v>0.0</v>
      </c>
      <c r="N37" s="193">
        <v>0.0</v>
      </c>
      <c r="O37" s="193">
        <v>0.0</v>
      </c>
      <c r="P37" s="193">
        <v>0.0</v>
      </c>
      <c r="Q37" s="193">
        <v>0.0</v>
      </c>
      <c r="R37" s="193">
        <v>0.0</v>
      </c>
    </row>
    <row r="38">
      <c r="A38" s="200" t="s">
        <v>121</v>
      </c>
      <c r="B38" s="261" t="s">
        <v>119</v>
      </c>
      <c r="C38" s="193">
        <v>0.0</v>
      </c>
      <c r="D38" s="193">
        <v>0.0</v>
      </c>
      <c r="E38" s="193">
        <v>0.0</v>
      </c>
      <c r="F38" s="193">
        <v>0.0</v>
      </c>
      <c r="G38" s="193">
        <v>0.0</v>
      </c>
      <c r="H38" s="193">
        <v>0.0</v>
      </c>
      <c r="I38" s="193">
        <v>0.0</v>
      </c>
      <c r="J38" s="193">
        <v>0.0</v>
      </c>
      <c r="K38" s="193">
        <v>0.0</v>
      </c>
      <c r="L38" s="193">
        <v>0.0</v>
      </c>
      <c r="M38" s="193">
        <v>0.0</v>
      </c>
      <c r="N38" s="193">
        <v>0.0</v>
      </c>
      <c r="O38" s="193">
        <v>0.0</v>
      </c>
      <c r="P38" s="193">
        <v>0.0</v>
      </c>
      <c r="Q38" s="193">
        <v>0.0</v>
      </c>
      <c r="R38" s="193">
        <v>0.0</v>
      </c>
    </row>
    <row r="39">
      <c r="A39" s="200" t="s">
        <v>122</v>
      </c>
      <c r="B39" s="261" t="s">
        <v>119</v>
      </c>
      <c r="C39" s="193">
        <v>0.0</v>
      </c>
      <c r="D39" s="193">
        <v>0.0</v>
      </c>
      <c r="E39" s="193">
        <v>0.0</v>
      </c>
      <c r="F39" s="193">
        <v>0.0</v>
      </c>
      <c r="G39" s="193">
        <v>0.0</v>
      </c>
      <c r="H39" s="193">
        <v>0.0</v>
      </c>
      <c r="I39" s="193">
        <v>0.0</v>
      </c>
      <c r="J39" s="193">
        <v>0.0</v>
      </c>
      <c r="K39" s="193">
        <v>0.0</v>
      </c>
      <c r="L39" s="193">
        <v>0.0</v>
      </c>
      <c r="M39" s="193">
        <v>0.0</v>
      </c>
      <c r="N39" s="193">
        <v>0.0</v>
      </c>
      <c r="O39" s="193">
        <v>0.0</v>
      </c>
      <c r="P39" s="193">
        <v>0.0</v>
      </c>
      <c r="Q39" s="193">
        <v>0.0</v>
      </c>
      <c r="R39" s="193">
        <v>0.0</v>
      </c>
    </row>
    <row r="40">
      <c r="A40" s="200" t="s">
        <v>123</v>
      </c>
      <c r="B40" s="261" t="s">
        <v>119</v>
      </c>
      <c r="C40" s="193">
        <v>0.0</v>
      </c>
      <c r="D40" s="193">
        <v>0.0</v>
      </c>
      <c r="E40" s="193">
        <v>0.0</v>
      </c>
      <c r="F40" s="193">
        <v>0.0</v>
      </c>
      <c r="G40" s="193">
        <v>0.0</v>
      </c>
      <c r="H40" s="193">
        <v>0.0</v>
      </c>
      <c r="I40" s="193">
        <v>0.0</v>
      </c>
      <c r="J40" s="193">
        <v>0.0</v>
      </c>
      <c r="K40" s="193">
        <v>0.0</v>
      </c>
      <c r="L40" s="193">
        <v>0.0</v>
      </c>
      <c r="M40" s="193">
        <v>0.0</v>
      </c>
      <c r="N40" s="193">
        <v>0.0</v>
      </c>
      <c r="O40" s="193">
        <v>0.0</v>
      </c>
      <c r="P40" s="193">
        <v>0.0</v>
      </c>
      <c r="Q40" s="193">
        <v>0.0</v>
      </c>
      <c r="R40" s="193">
        <v>0.0</v>
      </c>
    </row>
    <row r="41">
      <c r="A41" s="200" t="s">
        <v>1171</v>
      </c>
      <c r="B41" s="261" t="s">
        <v>169</v>
      </c>
      <c r="C41" s="193">
        <v>0.0</v>
      </c>
      <c r="D41" s="193">
        <v>0.0</v>
      </c>
      <c r="E41" s="193">
        <v>0.0</v>
      </c>
      <c r="F41" s="193">
        <v>0.0</v>
      </c>
      <c r="G41" s="193">
        <v>0.0</v>
      </c>
      <c r="H41" s="193">
        <v>0.0</v>
      </c>
      <c r="I41" s="193">
        <v>0.0</v>
      </c>
      <c r="J41" s="193">
        <v>0.0</v>
      </c>
      <c r="K41" s="193">
        <v>0.0</v>
      </c>
      <c r="L41" s="193">
        <v>0.0</v>
      </c>
      <c r="M41" s="193">
        <v>0.0</v>
      </c>
      <c r="N41" s="193">
        <v>0.0</v>
      </c>
      <c r="O41" s="193">
        <v>0.0</v>
      </c>
      <c r="P41" s="193">
        <v>0.0</v>
      </c>
      <c r="Q41" s="193">
        <v>0.0</v>
      </c>
      <c r="R41" s="193">
        <v>0.0</v>
      </c>
    </row>
    <row r="42">
      <c r="A42" s="200" t="s">
        <v>168</v>
      </c>
      <c r="B42" s="261" t="s">
        <v>169</v>
      </c>
      <c r="C42" s="193">
        <v>0.0</v>
      </c>
      <c r="D42" s="193">
        <v>0.0</v>
      </c>
      <c r="E42" s="193">
        <v>0.0</v>
      </c>
      <c r="F42" s="193">
        <v>0.0</v>
      </c>
      <c r="G42" s="193">
        <v>0.0</v>
      </c>
      <c r="H42" s="193">
        <v>0.0</v>
      </c>
      <c r="I42" s="193">
        <v>0.0</v>
      </c>
      <c r="J42" s="193">
        <v>0.0</v>
      </c>
      <c r="K42" s="193">
        <v>0.0</v>
      </c>
      <c r="L42" s="193">
        <v>0.0</v>
      </c>
      <c r="M42" s="193">
        <v>0.0</v>
      </c>
      <c r="N42" s="193">
        <v>0.0</v>
      </c>
      <c r="O42" s="193">
        <v>0.0</v>
      </c>
      <c r="P42" s="193">
        <v>0.0</v>
      </c>
      <c r="Q42" s="193">
        <v>0.0</v>
      </c>
      <c r="R42" s="193">
        <v>0.0</v>
      </c>
    </row>
    <row r="43">
      <c r="A43" s="200" t="s">
        <v>170</v>
      </c>
      <c r="B43" s="261" t="s">
        <v>169</v>
      </c>
      <c r="C43" s="193">
        <v>0.0</v>
      </c>
      <c r="D43" s="193">
        <v>0.0</v>
      </c>
      <c r="E43" s="193">
        <v>0.0</v>
      </c>
      <c r="F43" s="193">
        <v>0.0</v>
      </c>
      <c r="G43" s="193">
        <v>0.0</v>
      </c>
      <c r="H43" s="193">
        <v>0.0</v>
      </c>
      <c r="I43" s="193">
        <v>0.0</v>
      </c>
      <c r="J43" s="193">
        <v>0.0</v>
      </c>
      <c r="K43" s="193">
        <v>0.0</v>
      </c>
      <c r="L43" s="193">
        <v>0.0</v>
      </c>
      <c r="M43" s="193">
        <v>0.0</v>
      </c>
      <c r="N43" s="193">
        <v>0.0</v>
      </c>
      <c r="O43" s="193">
        <v>0.0</v>
      </c>
      <c r="P43" s="193">
        <v>0.0</v>
      </c>
      <c r="Q43" s="193">
        <v>0.0</v>
      </c>
      <c r="R43" s="193">
        <v>0.0</v>
      </c>
    </row>
    <row r="44">
      <c r="A44" s="200" t="s">
        <v>171</v>
      </c>
      <c r="B44" s="261" t="s">
        <v>169</v>
      </c>
      <c r="C44" s="193">
        <v>0.0</v>
      </c>
      <c r="D44" s="193">
        <v>0.0</v>
      </c>
      <c r="E44" s="193">
        <v>276.0</v>
      </c>
      <c r="F44" s="193">
        <v>85.0</v>
      </c>
      <c r="G44" s="193">
        <v>160.0</v>
      </c>
      <c r="H44" s="193">
        <v>300.0</v>
      </c>
      <c r="I44" s="193">
        <v>0.0</v>
      </c>
      <c r="J44" s="193">
        <v>0.0</v>
      </c>
      <c r="K44" s="193">
        <v>0.0</v>
      </c>
      <c r="L44" s="193">
        <v>0.0</v>
      </c>
      <c r="M44" s="193">
        <v>200.0</v>
      </c>
      <c r="N44" s="193">
        <v>0.0</v>
      </c>
      <c r="O44" s="193">
        <v>660.0</v>
      </c>
      <c r="P44" s="193">
        <v>1700.0</v>
      </c>
      <c r="Q44" s="193">
        <v>0.0</v>
      </c>
      <c r="R44" s="193">
        <v>0.0</v>
      </c>
    </row>
    <row r="45">
      <c r="A45" s="200" t="s">
        <v>172</v>
      </c>
      <c r="B45" s="261" t="s">
        <v>169</v>
      </c>
      <c r="C45" s="193">
        <v>0.0</v>
      </c>
      <c r="D45" s="193">
        <v>0.0</v>
      </c>
      <c r="E45" s="193">
        <v>0.0</v>
      </c>
      <c r="F45" s="193">
        <v>0.0</v>
      </c>
      <c r="G45" s="193">
        <v>0.0</v>
      </c>
      <c r="H45" s="193">
        <v>0.0</v>
      </c>
      <c r="I45" s="193">
        <v>0.0</v>
      </c>
      <c r="J45" s="193">
        <v>0.0</v>
      </c>
      <c r="K45" s="193">
        <v>0.0</v>
      </c>
      <c r="L45" s="193">
        <v>0.0</v>
      </c>
      <c r="M45" s="193">
        <v>0.0</v>
      </c>
      <c r="N45" s="193">
        <v>0.0</v>
      </c>
      <c r="O45" s="193">
        <v>0.0</v>
      </c>
      <c r="P45" s="193">
        <v>0.0</v>
      </c>
      <c r="Q45" s="193">
        <v>0.0</v>
      </c>
      <c r="R45" s="193">
        <v>0.0</v>
      </c>
    </row>
    <row r="46">
      <c r="A46" s="200" t="s">
        <v>173</v>
      </c>
      <c r="B46" s="261" t="s">
        <v>169</v>
      </c>
      <c r="C46" s="193">
        <v>0.0</v>
      </c>
      <c r="D46" s="193">
        <v>0.0</v>
      </c>
      <c r="E46" s="193">
        <v>0.0</v>
      </c>
      <c r="F46" s="193">
        <v>0.0</v>
      </c>
      <c r="G46" s="193">
        <v>0.0</v>
      </c>
      <c r="H46" s="193">
        <v>0.0</v>
      </c>
      <c r="I46" s="193">
        <v>0.0</v>
      </c>
      <c r="J46" s="193">
        <v>0.0</v>
      </c>
      <c r="K46" s="193">
        <v>0.0</v>
      </c>
      <c r="L46" s="193">
        <v>0.0</v>
      </c>
      <c r="M46" s="193">
        <v>0.0</v>
      </c>
      <c r="N46" s="193">
        <v>0.0</v>
      </c>
      <c r="O46" s="193">
        <v>0.0</v>
      </c>
      <c r="P46" s="193">
        <v>0.0</v>
      </c>
      <c r="Q46" s="193">
        <v>0.0</v>
      </c>
      <c r="R46" s="193">
        <v>0.0</v>
      </c>
    </row>
    <row r="47">
      <c r="A47" s="200" t="s">
        <v>1172</v>
      </c>
      <c r="B47" s="261" t="s">
        <v>141</v>
      </c>
      <c r="C47" s="193">
        <v>0.0</v>
      </c>
      <c r="D47" s="193">
        <v>0.0</v>
      </c>
      <c r="E47" s="193">
        <v>0.0</v>
      </c>
      <c r="F47" s="193">
        <v>0.0</v>
      </c>
      <c r="G47" s="193">
        <v>0.0</v>
      </c>
      <c r="H47" s="193">
        <v>0.0</v>
      </c>
      <c r="I47" s="193">
        <v>0.0</v>
      </c>
      <c r="J47" s="193">
        <v>0.0</v>
      </c>
      <c r="K47" s="193">
        <v>0.0</v>
      </c>
      <c r="L47" s="193">
        <v>0.0</v>
      </c>
      <c r="M47" s="193">
        <v>1000.0</v>
      </c>
      <c r="N47" s="193">
        <v>200.0</v>
      </c>
      <c r="O47" s="193">
        <v>300.0</v>
      </c>
      <c r="P47" s="193">
        <v>400.0</v>
      </c>
      <c r="Q47" s="193">
        <v>400.0</v>
      </c>
      <c r="R47" s="193">
        <v>0.0</v>
      </c>
    </row>
    <row r="48">
      <c r="A48" s="200" t="s">
        <v>157</v>
      </c>
      <c r="B48" s="261" t="s">
        <v>158</v>
      </c>
      <c r="C48" s="193">
        <v>0.0</v>
      </c>
      <c r="D48" s="193">
        <v>0.0</v>
      </c>
      <c r="E48" s="193">
        <v>0.0</v>
      </c>
      <c r="F48" s="193">
        <v>0.0</v>
      </c>
      <c r="G48" s="193">
        <v>0.0</v>
      </c>
      <c r="H48" s="193">
        <v>0.0</v>
      </c>
      <c r="I48" s="193">
        <v>0.0</v>
      </c>
      <c r="J48" s="193">
        <v>0.0</v>
      </c>
      <c r="K48" s="193">
        <v>0.0</v>
      </c>
      <c r="L48" s="193">
        <v>0.0</v>
      </c>
      <c r="M48" s="193">
        <v>0.0</v>
      </c>
      <c r="N48" s="193">
        <v>0.0</v>
      </c>
      <c r="O48" s="193">
        <v>0.0</v>
      </c>
      <c r="P48" s="193">
        <v>0.0</v>
      </c>
      <c r="Q48" s="193">
        <v>0.0</v>
      </c>
      <c r="R48" s="193">
        <v>0.0</v>
      </c>
    </row>
    <row r="49">
      <c r="A49" s="200" t="s">
        <v>159</v>
      </c>
      <c r="B49" s="261" t="s">
        <v>158</v>
      </c>
      <c r="C49" s="193">
        <v>0.0</v>
      </c>
      <c r="D49" s="193">
        <v>0.0</v>
      </c>
      <c r="E49" s="193">
        <v>0.0</v>
      </c>
      <c r="F49" s="193">
        <v>0.0</v>
      </c>
      <c r="G49" s="193">
        <v>0.0</v>
      </c>
      <c r="H49" s="193">
        <v>0.0</v>
      </c>
      <c r="I49" s="193">
        <v>0.0</v>
      </c>
      <c r="J49" s="193">
        <v>0.0</v>
      </c>
      <c r="K49" s="193">
        <v>0.0</v>
      </c>
      <c r="L49" s="193">
        <v>0.0</v>
      </c>
      <c r="M49" s="193">
        <v>0.0</v>
      </c>
      <c r="N49" s="193">
        <v>0.0</v>
      </c>
      <c r="O49" s="193">
        <v>0.0</v>
      </c>
      <c r="P49" s="193">
        <v>0.0</v>
      </c>
      <c r="Q49" s="193">
        <v>0.0</v>
      </c>
      <c r="R49" s="193">
        <v>0.0</v>
      </c>
    </row>
    <row r="50">
      <c r="A50" s="200" t="s">
        <v>160</v>
      </c>
      <c r="B50" s="261" t="s">
        <v>158</v>
      </c>
      <c r="C50" s="193">
        <v>0.0</v>
      </c>
      <c r="D50" s="193">
        <v>0.0</v>
      </c>
      <c r="E50" s="193">
        <v>0.0</v>
      </c>
      <c r="F50" s="193">
        <v>0.0</v>
      </c>
      <c r="G50" s="193">
        <v>0.0</v>
      </c>
      <c r="H50" s="193">
        <v>0.0</v>
      </c>
      <c r="I50" s="193">
        <v>0.0</v>
      </c>
      <c r="J50" s="193">
        <v>0.0</v>
      </c>
      <c r="K50" s="193">
        <v>0.0</v>
      </c>
      <c r="L50" s="193">
        <v>0.0</v>
      </c>
      <c r="M50" s="193">
        <v>0.0</v>
      </c>
      <c r="N50" s="193">
        <v>0.0</v>
      </c>
      <c r="O50" s="193">
        <v>0.0</v>
      </c>
      <c r="P50" s="193">
        <v>0.0</v>
      </c>
      <c r="Q50" s="193">
        <v>0.0</v>
      </c>
      <c r="R50" s="193">
        <v>0.0</v>
      </c>
    </row>
    <row r="51">
      <c r="A51" s="200" t="s">
        <v>1173</v>
      </c>
      <c r="B51" s="261" t="s">
        <v>177</v>
      </c>
      <c r="C51" s="193">
        <v>0.0</v>
      </c>
      <c r="D51" s="193">
        <v>0.0</v>
      </c>
      <c r="E51" s="193">
        <v>0.0</v>
      </c>
      <c r="F51" s="193">
        <v>0.0</v>
      </c>
      <c r="G51" s="193">
        <v>0.0</v>
      </c>
      <c r="H51" s="193">
        <v>0.0</v>
      </c>
      <c r="I51" s="193">
        <v>0.0</v>
      </c>
      <c r="J51" s="193">
        <v>0.0</v>
      </c>
      <c r="K51" s="193">
        <v>0.0</v>
      </c>
      <c r="L51" s="193">
        <v>0.0</v>
      </c>
      <c r="M51" s="193">
        <v>0.0</v>
      </c>
      <c r="N51" s="193">
        <v>0.0</v>
      </c>
      <c r="O51" s="193">
        <v>0.0</v>
      </c>
      <c r="P51" s="193">
        <v>0.0</v>
      </c>
      <c r="Q51" s="193">
        <v>0.0</v>
      </c>
      <c r="R51" s="193">
        <v>0.0</v>
      </c>
    </row>
    <row r="52">
      <c r="A52" s="200" t="s">
        <v>1174</v>
      </c>
      <c r="B52" s="261" t="s">
        <v>177</v>
      </c>
      <c r="C52" s="193">
        <v>0.0</v>
      </c>
      <c r="D52" s="193">
        <v>0.0</v>
      </c>
      <c r="E52" s="193">
        <v>0.0</v>
      </c>
      <c r="F52" s="193">
        <v>0.0</v>
      </c>
      <c r="G52" s="193">
        <v>0.0</v>
      </c>
      <c r="H52" s="193">
        <v>0.0</v>
      </c>
      <c r="I52" s="193">
        <v>0.0</v>
      </c>
      <c r="J52" s="193">
        <v>0.0</v>
      </c>
      <c r="K52" s="193">
        <v>0.0</v>
      </c>
      <c r="L52" s="193">
        <v>0.0</v>
      </c>
      <c r="M52" s="193">
        <v>0.0</v>
      </c>
      <c r="N52" s="193">
        <v>0.0</v>
      </c>
      <c r="O52" s="193">
        <v>0.0</v>
      </c>
      <c r="P52" s="193">
        <v>0.0</v>
      </c>
      <c r="Q52" s="193">
        <v>0.0</v>
      </c>
      <c r="R52" s="193">
        <v>0.0</v>
      </c>
    </row>
    <row r="53">
      <c r="A53" s="200" t="s">
        <v>179</v>
      </c>
      <c r="B53" s="261" t="s">
        <v>177</v>
      </c>
      <c r="C53" s="193">
        <v>0.0</v>
      </c>
      <c r="D53" s="193">
        <v>0.0</v>
      </c>
      <c r="E53" s="193">
        <v>0.0</v>
      </c>
      <c r="F53" s="193">
        <v>0.0</v>
      </c>
      <c r="G53" s="193">
        <v>0.0</v>
      </c>
      <c r="H53" s="193">
        <v>0.0</v>
      </c>
      <c r="I53" s="193">
        <v>0.0</v>
      </c>
      <c r="J53" s="193">
        <v>0.0</v>
      </c>
      <c r="K53" s="193">
        <v>0.0</v>
      </c>
      <c r="L53" s="193">
        <v>0.0</v>
      </c>
      <c r="M53" s="193">
        <v>0.0</v>
      </c>
      <c r="N53" s="193">
        <v>0.0</v>
      </c>
      <c r="O53" s="193">
        <v>0.0</v>
      </c>
      <c r="P53" s="193">
        <v>0.0</v>
      </c>
      <c r="Q53" s="193">
        <v>0.0</v>
      </c>
      <c r="R53" s="193">
        <v>0.0</v>
      </c>
    </row>
    <row r="54">
      <c r="A54" s="200" t="s">
        <v>180</v>
      </c>
      <c r="B54" s="261" t="s">
        <v>177</v>
      </c>
      <c r="C54" s="193">
        <v>0.0</v>
      </c>
      <c r="D54" s="193">
        <v>0.0</v>
      </c>
      <c r="E54" s="193">
        <v>0.0</v>
      </c>
      <c r="F54" s="193">
        <v>0.0</v>
      </c>
      <c r="G54" s="193">
        <v>0.0</v>
      </c>
      <c r="H54" s="193">
        <v>0.0</v>
      </c>
      <c r="I54" s="193">
        <v>0.0</v>
      </c>
      <c r="J54" s="193">
        <v>0.0</v>
      </c>
      <c r="K54" s="193">
        <v>0.0</v>
      </c>
      <c r="L54" s="193">
        <v>0.0</v>
      </c>
      <c r="M54" s="193">
        <v>0.0</v>
      </c>
      <c r="N54" s="193">
        <v>0.0</v>
      </c>
      <c r="O54" s="193">
        <v>0.0</v>
      </c>
      <c r="P54" s="193">
        <v>0.0</v>
      </c>
      <c r="Q54" s="193">
        <v>0.0</v>
      </c>
      <c r="R54" s="193">
        <v>0.0</v>
      </c>
    </row>
    <row r="55">
      <c r="A55" s="200" t="s">
        <v>181</v>
      </c>
      <c r="B55" s="261" t="s">
        <v>182</v>
      </c>
      <c r="C55" s="193">
        <v>0.0</v>
      </c>
      <c r="D55" s="193">
        <v>0.0</v>
      </c>
      <c r="E55" s="193">
        <v>0.0</v>
      </c>
      <c r="F55" s="193">
        <v>0.0</v>
      </c>
      <c r="G55" s="193">
        <v>0.0</v>
      </c>
      <c r="H55" s="193">
        <v>0.0</v>
      </c>
      <c r="I55" s="193">
        <v>0.0</v>
      </c>
      <c r="J55" s="193">
        <v>0.0</v>
      </c>
      <c r="K55" s="193">
        <v>0.0</v>
      </c>
      <c r="L55" s="193">
        <v>0.0</v>
      </c>
      <c r="M55" s="193">
        <v>0.0</v>
      </c>
      <c r="N55" s="193">
        <v>0.0</v>
      </c>
      <c r="O55" s="193">
        <v>0.0</v>
      </c>
      <c r="P55" s="193">
        <v>0.0</v>
      </c>
      <c r="Q55" s="193">
        <v>0.0</v>
      </c>
      <c r="R55" s="193">
        <v>0.0</v>
      </c>
    </row>
    <row r="56">
      <c r="A56" s="200" t="s">
        <v>183</v>
      </c>
      <c r="B56" s="261" t="s">
        <v>182</v>
      </c>
      <c r="C56" s="193">
        <v>0.0</v>
      </c>
      <c r="D56" s="193">
        <v>0.0</v>
      </c>
      <c r="E56" s="193">
        <v>0.0</v>
      </c>
      <c r="F56" s="193">
        <v>0.0</v>
      </c>
      <c r="G56" s="193">
        <v>0.0</v>
      </c>
      <c r="H56" s="193">
        <v>0.0</v>
      </c>
      <c r="I56" s="193">
        <v>0.0</v>
      </c>
      <c r="J56" s="193">
        <v>0.0</v>
      </c>
      <c r="K56" s="193">
        <v>0.0</v>
      </c>
      <c r="L56" s="193">
        <v>0.0</v>
      </c>
      <c r="M56" s="193">
        <v>0.0</v>
      </c>
      <c r="N56" s="193">
        <v>0.0</v>
      </c>
      <c r="O56" s="193">
        <v>0.0</v>
      </c>
      <c r="P56" s="193">
        <v>0.0</v>
      </c>
      <c r="Q56" s="193">
        <v>0.0</v>
      </c>
      <c r="R56" s="193">
        <v>0.0</v>
      </c>
    </row>
    <row r="57">
      <c r="A57" s="200" t="s">
        <v>184</v>
      </c>
      <c r="B57" s="261" t="s">
        <v>182</v>
      </c>
      <c r="C57" s="193">
        <v>0.0</v>
      </c>
      <c r="D57" s="193">
        <v>0.0</v>
      </c>
      <c r="E57" s="193">
        <v>0.0</v>
      </c>
      <c r="F57" s="193">
        <v>0.0</v>
      </c>
      <c r="G57" s="193">
        <v>0.0</v>
      </c>
      <c r="H57" s="193">
        <v>0.0</v>
      </c>
      <c r="I57" s="193">
        <v>0.0</v>
      </c>
      <c r="J57" s="193">
        <v>0.0</v>
      </c>
      <c r="K57" s="193">
        <v>0.0</v>
      </c>
      <c r="L57" s="193">
        <v>0.0</v>
      </c>
      <c r="M57" s="193">
        <v>0.0</v>
      </c>
      <c r="N57" s="193">
        <v>0.0</v>
      </c>
      <c r="O57" s="193">
        <v>0.0</v>
      </c>
      <c r="P57" s="193">
        <v>0.0</v>
      </c>
      <c r="Q57" s="193">
        <v>0.0</v>
      </c>
      <c r="R57" s="193">
        <v>0.0</v>
      </c>
    </row>
    <row r="58">
      <c r="A58" s="200" t="s">
        <v>185</v>
      </c>
      <c r="B58" s="261" t="s">
        <v>182</v>
      </c>
      <c r="C58" s="193">
        <v>0.0</v>
      </c>
      <c r="D58" s="193">
        <v>0.0</v>
      </c>
      <c r="E58" s="193">
        <v>0.0</v>
      </c>
      <c r="F58" s="193">
        <v>0.0</v>
      </c>
      <c r="G58" s="193">
        <v>0.0</v>
      </c>
      <c r="H58" s="193">
        <v>0.0</v>
      </c>
      <c r="I58" s="193">
        <v>0.0</v>
      </c>
      <c r="J58" s="193">
        <v>0.0</v>
      </c>
      <c r="K58" s="193">
        <v>0.0</v>
      </c>
      <c r="L58" s="193">
        <v>0.0</v>
      </c>
      <c r="M58" s="193">
        <v>0.0</v>
      </c>
      <c r="N58" s="193">
        <v>0.0</v>
      </c>
      <c r="O58" s="193">
        <v>0.0</v>
      </c>
      <c r="P58" s="193">
        <v>0.0</v>
      </c>
      <c r="Q58" s="193">
        <v>0.0</v>
      </c>
      <c r="R58" s="193">
        <v>0.0</v>
      </c>
    </row>
    <row r="59">
      <c r="A59" s="200" t="s">
        <v>186</v>
      </c>
      <c r="B59" s="261" t="s">
        <v>187</v>
      </c>
      <c r="C59" s="193">
        <v>0.0</v>
      </c>
      <c r="D59" s="193">
        <v>0.0</v>
      </c>
      <c r="E59" s="193">
        <v>0.0</v>
      </c>
      <c r="F59" s="193">
        <v>0.0</v>
      </c>
      <c r="G59" s="193">
        <v>0.0</v>
      </c>
      <c r="H59" s="193">
        <v>0.0</v>
      </c>
      <c r="I59" s="193">
        <v>0.0</v>
      </c>
      <c r="J59" s="193">
        <v>0.0</v>
      </c>
      <c r="K59" s="193">
        <v>0.0</v>
      </c>
      <c r="L59" s="193">
        <v>0.0</v>
      </c>
      <c r="M59" s="193">
        <v>0.0</v>
      </c>
      <c r="N59" s="193">
        <v>0.0</v>
      </c>
      <c r="O59" s="193">
        <v>0.0</v>
      </c>
      <c r="P59" s="193">
        <v>0.0</v>
      </c>
      <c r="Q59" s="193">
        <v>0.0</v>
      </c>
      <c r="R59" s="193">
        <v>0.0</v>
      </c>
    </row>
    <row r="60">
      <c r="A60" s="200" t="s">
        <v>188</v>
      </c>
      <c r="B60" s="261" t="s">
        <v>187</v>
      </c>
      <c r="C60" s="193">
        <v>0.0</v>
      </c>
      <c r="D60" s="193">
        <v>0.0</v>
      </c>
      <c r="E60" s="193">
        <v>0.0</v>
      </c>
      <c r="F60" s="193">
        <v>0.0</v>
      </c>
      <c r="G60" s="193">
        <v>0.0</v>
      </c>
      <c r="H60" s="193">
        <v>0.0</v>
      </c>
      <c r="I60" s="193">
        <v>0.0</v>
      </c>
      <c r="J60" s="193">
        <v>0.0</v>
      </c>
      <c r="K60" s="193">
        <v>0.0</v>
      </c>
      <c r="L60" s="193">
        <v>0.0</v>
      </c>
      <c r="M60" s="193">
        <v>0.0</v>
      </c>
      <c r="N60" s="193">
        <v>0.0</v>
      </c>
      <c r="O60" s="193">
        <v>0.0</v>
      </c>
      <c r="P60" s="193">
        <v>0.0</v>
      </c>
      <c r="Q60" s="193">
        <v>0.0</v>
      </c>
      <c r="R60" s="193">
        <v>0.0</v>
      </c>
    </row>
    <row r="61">
      <c r="A61" s="200" t="s">
        <v>189</v>
      </c>
      <c r="B61" s="261" t="s">
        <v>187</v>
      </c>
      <c r="C61" s="193">
        <v>0.0</v>
      </c>
      <c r="D61" s="193">
        <v>0.0</v>
      </c>
      <c r="E61" s="193">
        <v>0.0</v>
      </c>
      <c r="F61" s="193">
        <v>0.0</v>
      </c>
      <c r="G61" s="193">
        <v>0.0</v>
      </c>
      <c r="H61" s="193">
        <v>0.0</v>
      </c>
      <c r="I61" s="193">
        <v>0.0</v>
      </c>
      <c r="J61" s="193">
        <v>0.0</v>
      </c>
      <c r="K61" s="193">
        <v>0.0</v>
      </c>
      <c r="L61" s="193">
        <v>0.0</v>
      </c>
      <c r="M61" s="193">
        <v>0.0</v>
      </c>
      <c r="N61" s="193">
        <v>0.0</v>
      </c>
      <c r="O61" s="193">
        <v>0.0</v>
      </c>
      <c r="P61" s="193">
        <v>0.0</v>
      </c>
      <c r="Q61" s="193">
        <v>0.0</v>
      </c>
      <c r="R61" s="193">
        <v>0.0</v>
      </c>
    </row>
    <row r="62">
      <c r="A62" s="200" t="s">
        <v>190</v>
      </c>
      <c r="B62" s="261" t="s">
        <v>187</v>
      </c>
      <c r="C62" s="193">
        <v>0.0</v>
      </c>
      <c r="D62" s="193">
        <v>0.0</v>
      </c>
      <c r="E62" s="193">
        <v>0.0</v>
      </c>
      <c r="F62" s="193">
        <v>0.0</v>
      </c>
      <c r="G62" s="193">
        <v>0.0</v>
      </c>
      <c r="H62" s="193">
        <v>0.0</v>
      </c>
      <c r="I62" s="193">
        <v>0.0</v>
      </c>
      <c r="J62" s="193">
        <v>0.0</v>
      </c>
      <c r="K62" s="193">
        <v>0.0</v>
      </c>
      <c r="L62" s="193">
        <v>0.0</v>
      </c>
      <c r="M62" s="193">
        <v>0.0</v>
      </c>
      <c r="N62" s="193">
        <v>0.0</v>
      </c>
      <c r="O62" s="193">
        <v>0.0</v>
      </c>
      <c r="P62" s="193">
        <v>0.0</v>
      </c>
      <c r="Q62" s="193">
        <v>0.0</v>
      </c>
      <c r="R62" s="193">
        <v>0.0</v>
      </c>
    </row>
    <row r="63">
      <c r="A63" s="200" t="s">
        <v>470</v>
      </c>
      <c r="B63" s="261" t="s">
        <v>1175</v>
      </c>
      <c r="C63" s="193">
        <v>0.0</v>
      </c>
      <c r="D63" s="193">
        <v>0.0</v>
      </c>
      <c r="E63" s="193">
        <v>0.0</v>
      </c>
      <c r="F63" s="193">
        <v>0.0</v>
      </c>
      <c r="G63" s="193">
        <v>0.0</v>
      </c>
      <c r="H63" s="193">
        <v>0.0</v>
      </c>
      <c r="I63" s="193">
        <v>0.0</v>
      </c>
      <c r="J63" s="193">
        <v>0.0</v>
      </c>
      <c r="K63" s="193">
        <v>0.0</v>
      </c>
      <c r="L63" s="193">
        <v>0.0</v>
      </c>
      <c r="M63" s="193">
        <v>0.0</v>
      </c>
      <c r="N63" s="193">
        <v>0.0</v>
      </c>
      <c r="O63" s="193">
        <v>0.0</v>
      </c>
      <c r="P63" s="193">
        <v>0.0</v>
      </c>
      <c r="Q63" s="193">
        <v>0.0</v>
      </c>
      <c r="R63" s="193">
        <v>0.0</v>
      </c>
    </row>
    <row r="64">
      <c r="A64" s="200" t="s">
        <v>193</v>
      </c>
      <c r="B64" s="261" t="s">
        <v>194</v>
      </c>
      <c r="C64" s="193">
        <v>0.0</v>
      </c>
      <c r="D64" s="193">
        <v>0.0</v>
      </c>
      <c r="E64" s="193">
        <v>0.0</v>
      </c>
      <c r="F64" s="193">
        <v>0.0</v>
      </c>
      <c r="G64" s="193">
        <v>0.0</v>
      </c>
      <c r="H64" s="193">
        <v>0.0</v>
      </c>
      <c r="I64" s="193">
        <v>0.0</v>
      </c>
      <c r="J64" s="193">
        <v>0.0</v>
      </c>
      <c r="K64" s="193">
        <v>0.0</v>
      </c>
      <c r="L64" s="193">
        <v>0.0</v>
      </c>
      <c r="M64" s="193">
        <v>0.0</v>
      </c>
      <c r="N64" s="193">
        <v>0.0</v>
      </c>
      <c r="O64" s="193">
        <v>0.0</v>
      </c>
      <c r="P64" s="193">
        <v>0.0</v>
      </c>
      <c r="Q64" s="193">
        <v>0.0</v>
      </c>
      <c r="R64" s="193">
        <v>0.0</v>
      </c>
    </row>
    <row r="65">
      <c r="A65" s="200" t="s">
        <v>195</v>
      </c>
      <c r="B65" s="261" t="s">
        <v>194</v>
      </c>
      <c r="C65" s="193">
        <v>0.0</v>
      </c>
      <c r="D65" s="193">
        <v>0.0</v>
      </c>
      <c r="E65" s="193">
        <v>0.0</v>
      </c>
      <c r="F65" s="193">
        <v>0.0</v>
      </c>
      <c r="G65" s="193">
        <v>0.0</v>
      </c>
      <c r="H65" s="193">
        <v>0.0</v>
      </c>
      <c r="I65" s="193">
        <v>0.0</v>
      </c>
      <c r="J65" s="193">
        <v>0.0</v>
      </c>
      <c r="K65" s="193">
        <v>0.0</v>
      </c>
      <c r="L65" s="193">
        <v>0.0</v>
      </c>
      <c r="M65" s="193">
        <v>0.0</v>
      </c>
      <c r="N65" s="193">
        <v>0.0</v>
      </c>
      <c r="O65" s="193">
        <v>0.0</v>
      </c>
      <c r="P65" s="193">
        <v>0.0</v>
      </c>
      <c r="Q65" s="193">
        <v>0.0</v>
      </c>
      <c r="R65" s="193">
        <v>0.0</v>
      </c>
    </row>
    <row r="66">
      <c r="A66" s="200" t="s">
        <v>196</v>
      </c>
      <c r="B66" s="261" t="s">
        <v>194</v>
      </c>
      <c r="C66" s="193">
        <v>0.0</v>
      </c>
      <c r="D66" s="193">
        <v>0.0</v>
      </c>
      <c r="E66" s="193">
        <v>0.0</v>
      </c>
      <c r="F66" s="193">
        <v>0.0</v>
      </c>
      <c r="G66" s="193">
        <v>0.0</v>
      </c>
      <c r="H66" s="193">
        <v>0.0</v>
      </c>
      <c r="I66" s="193">
        <v>0.0</v>
      </c>
      <c r="J66" s="193">
        <v>0.0</v>
      </c>
      <c r="K66" s="193">
        <v>0.0</v>
      </c>
      <c r="L66" s="193">
        <v>0.0</v>
      </c>
      <c r="M66" s="193">
        <v>0.0</v>
      </c>
      <c r="N66" s="193">
        <v>0.0</v>
      </c>
      <c r="O66" s="193">
        <v>0.0</v>
      </c>
      <c r="P66" s="193">
        <v>0.0</v>
      </c>
      <c r="Q66" s="193">
        <v>0.0</v>
      </c>
      <c r="R66" s="193">
        <v>0.0</v>
      </c>
    </row>
    <row r="67">
      <c r="A67" s="200" t="s">
        <v>197</v>
      </c>
      <c r="B67" s="261" t="s">
        <v>194</v>
      </c>
      <c r="C67" s="193">
        <v>0.0</v>
      </c>
      <c r="D67" s="193">
        <v>0.0</v>
      </c>
      <c r="E67" s="193">
        <v>0.0</v>
      </c>
      <c r="F67" s="193">
        <v>0.0</v>
      </c>
      <c r="G67" s="193">
        <v>0.0</v>
      </c>
      <c r="H67" s="193">
        <v>0.0</v>
      </c>
      <c r="I67" s="193">
        <v>0.0</v>
      </c>
      <c r="J67" s="193">
        <v>0.0</v>
      </c>
      <c r="K67" s="193">
        <v>0.0</v>
      </c>
      <c r="L67" s="193">
        <v>0.0</v>
      </c>
      <c r="M67" s="193">
        <v>0.0</v>
      </c>
      <c r="N67" s="193">
        <v>0.0</v>
      </c>
      <c r="O67" s="193">
        <v>0.0</v>
      </c>
      <c r="P67" s="193">
        <v>0.0</v>
      </c>
      <c r="Q67" s="193">
        <v>0.0</v>
      </c>
      <c r="R67" s="193">
        <v>0.0</v>
      </c>
    </row>
    <row r="68">
      <c r="A68" s="200" t="s">
        <v>198</v>
      </c>
      <c r="B68" s="261" t="s">
        <v>194</v>
      </c>
      <c r="C68" s="193">
        <v>0.0</v>
      </c>
      <c r="D68" s="193">
        <v>0.0</v>
      </c>
      <c r="E68" s="193">
        <v>0.0</v>
      </c>
      <c r="F68" s="193">
        <v>0.0</v>
      </c>
      <c r="G68" s="193">
        <v>0.0</v>
      </c>
      <c r="H68" s="193">
        <v>0.0</v>
      </c>
      <c r="I68" s="193">
        <v>0.0</v>
      </c>
      <c r="J68" s="193">
        <v>0.0</v>
      </c>
      <c r="K68" s="193">
        <v>0.0</v>
      </c>
      <c r="L68" s="193">
        <v>0.0</v>
      </c>
      <c r="M68" s="193">
        <v>0.0</v>
      </c>
      <c r="N68" s="193">
        <v>0.0</v>
      </c>
      <c r="O68" s="193">
        <v>0.0</v>
      </c>
      <c r="P68" s="193">
        <v>0.0</v>
      </c>
      <c r="Q68" s="193">
        <v>0.0</v>
      </c>
      <c r="R68" s="193">
        <v>0.0</v>
      </c>
    </row>
    <row r="69">
      <c r="A69" s="200" t="s">
        <v>199</v>
      </c>
      <c r="B69" s="263" t="s">
        <v>194</v>
      </c>
      <c r="C69" s="193">
        <v>0.0</v>
      </c>
      <c r="D69" s="193">
        <v>0.0</v>
      </c>
      <c r="E69" s="193">
        <v>0.0</v>
      </c>
      <c r="F69" s="193">
        <v>0.0</v>
      </c>
      <c r="G69" s="193">
        <v>0.0</v>
      </c>
      <c r="H69" s="193">
        <v>0.0</v>
      </c>
      <c r="I69" s="193">
        <v>0.0</v>
      </c>
      <c r="J69" s="193">
        <v>0.0</v>
      </c>
      <c r="K69" s="193">
        <v>0.0</v>
      </c>
      <c r="L69" s="193">
        <v>0.0</v>
      </c>
      <c r="M69" s="193">
        <v>0.0</v>
      </c>
      <c r="N69" s="193">
        <v>0.0</v>
      </c>
      <c r="O69" s="193">
        <v>0.0</v>
      </c>
      <c r="P69" s="193">
        <v>0.0</v>
      </c>
      <c r="Q69" s="193">
        <v>0.0</v>
      </c>
      <c r="R69" s="193">
        <v>0.0</v>
      </c>
    </row>
    <row r="70">
      <c r="A70" s="200" t="s">
        <v>200</v>
      </c>
      <c r="B70" s="261" t="s">
        <v>194</v>
      </c>
      <c r="C70" s="193">
        <v>0.0</v>
      </c>
      <c r="D70" s="193">
        <v>0.0</v>
      </c>
      <c r="E70" s="193">
        <v>0.0</v>
      </c>
      <c r="F70" s="193">
        <v>0.0</v>
      </c>
      <c r="G70" s="193">
        <v>0.0</v>
      </c>
      <c r="H70" s="193">
        <v>0.0</v>
      </c>
      <c r="I70" s="193">
        <v>0.0</v>
      </c>
      <c r="J70" s="193">
        <v>0.0</v>
      </c>
      <c r="K70" s="193">
        <v>0.0</v>
      </c>
      <c r="L70" s="193">
        <v>0.0</v>
      </c>
      <c r="M70" s="193">
        <v>0.0</v>
      </c>
      <c r="N70" s="193">
        <v>0.0</v>
      </c>
      <c r="O70" s="193">
        <v>0.0</v>
      </c>
      <c r="P70" s="193">
        <v>0.0</v>
      </c>
      <c r="Q70" s="193">
        <v>0.0</v>
      </c>
      <c r="R70" s="193">
        <v>0.0</v>
      </c>
    </row>
    <row r="71">
      <c r="A71" s="200" t="s">
        <v>201</v>
      </c>
      <c r="B71" s="261" t="s">
        <v>194</v>
      </c>
      <c r="C71" s="193">
        <v>0.0</v>
      </c>
      <c r="D71" s="193">
        <v>0.0</v>
      </c>
      <c r="E71" s="193">
        <v>0.0</v>
      </c>
      <c r="F71" s="193">
        <v>0.0</v>
      </c>
      <c r="G71" s="193">
        <v>0.0</v>
      </c>
      <c r="H71" s="193">
        <v>0.0</v>
      </c>
      <c r="I71" s="193">
        <v>0.0</v>
      </c>
      <c r="J71" s="193">
        <v>0.0</v>
      </c>
      <c r="K71" s="193">
        <v>0.0</v>
      </c>
      <c r="L71" s="193">
        <v>0.0</v>
      </c>
      <c r="M71" s="193">
        <v>0.0</v>
      </c>
      <c r="N71" s="193">
        <v>0.0</v>
      </c>
      <c r="O71" s="193">
        <v>0.0</v>
      </c>
      <c r="P71" s="193">
        <v>0.0</v>
      </c>
      <c r="Q71" s="193">
        <v>0.0</v>
      </c>
      <c r="R71" s="193">
        <v>0.0</v>
      </c>
    </row>
    <row r="72">
      <c r="A72" s="200" t="s">
        <v>204</v>
      </c>
      <c r="B72" s="261" t="s">
        <v>205</v>
      </c>
      <c r="C72" s="193">
        <v>0.0</v>
      </c>
      <c r="D72" s="193">
        <v>0.0</v>
      </c>
      <c r="E72" s="193">
        <v>20.0</v>
      </c>
      <c r="F72" s="193">
        <v>25.0</v>
      </c>
      <c r="G72" s="193">
        <v>25.0</v>
      </c>
      <c r="H72" s="193">
        <v>0.0</v>
      </c>
      <c r="I72" s="193">
        <v>0.0</v>
      </c>
      <c r="J72" s="193">
        <v>0.0</v>
      </c>
      <c r="K72" s="193">
        <v>0.0</v>
      </c>
      <c r="L72" s="193">
        <v>0.0</v>
      </c>
      <c r="M72" s="193">
        <v>80.0</v>
      </c>
      <c r="N72" s="193">
        <v>20.0</v>
      </c>
      <c r="O72" s="193">
        <v>40.0</v>
      </c>
      <c r="P72" s="193">
        <v>0.0</v>
      </c>
      <c r="Q72" s="193">
        <v>0.0</v>
      </c>
      <c r="R72" s="193">
        <v>0.0</v>
      </c>
    </row>
    <row r="73">
      <c r="A73" s="200" t="s">
        <v>209</v>
      </c>
      <c r="B73" s="261" t="s">
        <v>210</v>
      </c>
      <c r="C73" s="193">
        <v>0.0</v>
      </c>
      <c r="D73" s="193">
        <v>0.0</v>
      </c>
      <c r="E73" s="193">
        <v>0.0</v>
      </c>
      <c r="F73" s="193">
        <v>0.0</v>
      </c>
      <c r="G73" s="193">
        <v>0.0</v>
      </c>
      <c r="H73" s="193">
        <v>0.0</v>
      </c>
      <c r="I73" s="193">
        <v>0.0</v>
      </c>
      <c r="J73" s="193">
        <v>0.0</v>
      </c>
      <c r="K73" s="193">
        <v>0.0</v>
      </c>
      <c r="L73" s="193">
        <v>0.0</v>
      </c>
      <c r="M73" s="193">
        <v>0.0</v>
      </c>
      <c r="N73" s="193">
        <v>0.0</v>
      </c>
      <c r="O73" s="193">
        <v>0.0</v>
      </c>
      <c r="P73" s="193">
        <v>0.0</v>
      </c>
      <c r="Q73" s="193">
        <v>0.0</v>
      </c>
      <c r="R73" s="193">
        <v>0.0</v>
      </c>
    </row>
    <row r="74">
      <c r="A74" s="200" t="s">
        <v>211</v>
      </c>
      <c r="B74" s="261" t="s">
        <v>210</v>
      </c>
      <c r="C74" s="193">
        <v>0.0</v>
      </c>
      <c r="D74" s="193">
        <v>0.0</v>
      </c>
      <c r="E74" s="193">
        <v>0.0</v>
      </c>
      <c r="F74" s="193">
        <v>0.0</v>
      </c>
      <c r="G74" s="193">
        <v>0.0</v>
      </c>
      <c r="H74" s="193">
        <v>0.0</v>
      </c>
      <c r="I74" s="193">
        <v>0.0</v>
      </c>
      <c r="J74" s="193">
        <v>0.0</v>
      </c>
      <c r="K74" s="193">
        <v>0.0</v>
      </c>
      <c r="L74" s="193">
        <v>0.0</v>
      </c>
      <c r="M74" s="193">
        <v>0.0</v>
      </c>
      <c r="N74" s="193">
        <v>0.0</v>
      </c>
      <c r="O74" s="193">
        <v>0.0</v>
      </c>
      <c r="P74" s="193">
        <v>0.0</v>
      </c>
      <c r="Q74" s="193">
        <v>0.0</v>
      </c>
      <c r="R74" s="193">
        <v>0.0</v>
      </c>
    </row>
    <row r="75">
      <c r="A75" s="200" t="s">
        <v>212</v>
      </c>
      <c r="B75" s="261" t="s">
        <v>213</v>
      </c>
      <c r="C75" s="193">
        <v>0.0</v>
      </c>
      <c r="D75" s="193">
        <v>0.0</v>
      </c>
      <c r="E75" s="193">
        <v>0.0</v>
      </c>
      <c r="F75" s="193">
        <v>0.0</v>
      </c>
      <c r="G75" s="193">
        <v>0.0</v>
      </c>
      <c r="H75" s="193">
        <v>0.0</v>
      </c>
      <c r="I75" s="193">
        <v>0.0</v>
      </c>
      <c r="J75" s="193">
        <v>0.0</v>
      </c>
      <c r="K75" s="193">
        <v>0.0</v>
      </c>
      <c r="L75" s="193">
        <v>0.0</v>
      </c>
      <c r="M75" s="193">
        <v>0.0</v>
      </c>
      <c r="N75" s="193">
        <v>0.0</v>
      </c>
      <c r="O75" s="193">
        <v>0.0</v>
      </c>
      <c r="P75" s="193">
        <v>0.0</v>
      </c>
      <c r="Q75" s="193">
        <v>0.0</v>
      </c>
      <c r="R75" s="193">
        <v>0.0</v>
      </c>
    </row>
    <row r="76">
      <c r="A76" s="200" t="s">
        <v>214</v>
      </c>
      <c r="B76" s="261" t="s">
        <v>213</v>
      </c>
      <c r="C76" s="193">
        <v>0.0</v>
      </c>
      <c r="D76" s="193">
        <v>0.0</v>
      </c>
      <c r="E76" s="193">
        <v>0.0</v>
      </c>
      <c r="F76" s="193">
        <v>0.0</v>
      </c>
      <c r="G76" s="193">
        <v>0.0</v>
      </c>
      <c r="H76" s="193">
        <v>0.0</v>
      </c>
      <c r="I76" s="193">
        <v>0.0</v>
      </c>
      <c r="J76" s="193">
        <v>0.0</v>
      </c>
      <c r="K76" s="193">
        <v>0.0</v>
      </c>
      <c r="L76" s="193">
        <v>0.0</v>
      </c>
      <c r="M76" s="193">
        <v>0.0</v>
      </c>
      <c r="N76" s="193">
        <v>0.0</v>
      </c>
      <c r="O76" s="193">
        <v>0.0</v>
      </c>
      <c r="P76" s="193">
        <v>0.0</v>
      </c>
      <c r="Q76" s="193">
        <v>0.0</v>
      </c>
      <c r="R76" s="193">
        <v>0.0</v>
      </c>
    </row>
    <row r="77">
      <c r="A77" s="200" t="s">
        <v>215</v>
      </c>
      <c r="B77" s="261" t="s">
        <v>213</v>
      </c>
      <c r="C77" s="193">
        <v>0.0</v>
      </c>
      <c r="D77" s="193">
        <v>0.0</v>
      </c>
      <c r="E77" s="193">
        <v>0.0</v>
      </c>
      <c r="F77" s="193">
        <v>0.0</v>
      </c>
      <c r="G77" s="193">
        <v>0.0</v>
      </c>
      <c r="H77" s="193">
        <v>0.0</v>
      </c>
      <c r="I77" s="193">
        <v>0.0</v>
      </c>
      <c r="J77" s="193">
        <v>0.0</v>
      </c>
      <c r="K77" s="193">
        <v>0.0</v>
      </c>
      <c r="L77" s="193">
        <v>0.0</v>
      </c>
      <c r="M77" s="193">
        <v>0.0</v>
      </c>
      <c r="N77" s="193">
        <v>0.0</v>
      </c>
      <c r="O77" s="193">
        <v>0.0</v>
      </c>
      <c r="P77" s="193">
        <v>0.0</v>
      </c>
      <c r="Q77" s="193">
        <v>0.0</v>
      </c>
      <c r="R77" s="193">
        <v>0.0</v>
      </c>
    </row>
    <row r="78">
      <c r="A78" s="200" t="s">
        <v>216</v>
      </c>
      <c r="B78" s="261" t="s">
        <v>217</v>
      </c>
      <c r="C78" s="193">
        <v>0.0</v>
      </c>
      <c r="D78" s="193">
        <v>0.0</v>
      </c>
      <c r="E78" s="193">
        <v>0.0</v>
      </c>
      <c r="F78" s="193">
        <v>0.0</v>
      </c>
      <c r="G78" s="193">
        <v>0.0</v>
      </c>
      <c r="H78" s="193">
        <v>0.0</v>
      </c>
      <c r="I78" s="193">
        <v>0.0</v>
      </c>
      <c r="J78" s="193">
        <v>0.0</v>
      </c>
      <c r="K78" s="193">
        <v>0.0</v>
      </c>
      <c r="L78" s="193">
        <v>0.0</v>
      </c>
      <c r="M78" s="193">
        <v>0.0</v>
      </c>
      <c r="N78" s="193">
        <v>910.0</v>
      </c>
      <c r="O78" s="193">
        <v>400.0</v>
      </c>
      <c r="P78" s="193">
        <v>1350.0</v>
      </c>
      <c r="Q78" s="193">
        <v>348.0</v>
      </c>
      <c r="R78" s="193">
        <v>0.0</v>
      </c>
    </row>
    <row r="79">
      <c r="A79" s="200" t="s">
        <v>202</v>
      </c>
      <c r="B79" s="261" t="s">
        <v>194</v>
      </c>
      <c r="C79" s="193">
        <v>0.0</v>
      </c>
      <c r="D79" s="193">
        <v>0.0</v>
      </c>
      <c r="E79" s="193">
        <v>0.0</v>
      </c>
      <c r="F79" s="193">
        <v>0.0</v>
      </c>
      <c r="G79" s="193">
        <v>0.0</v>
      </c>
      <c r="H79" s="193">
        <v>0.0</v>
      </c>
      <c r="I79" s="193">
        <v>0.0</v>
      </c>
      <c r="J79" s="193">
        <v>0.0</v>
      </c>
      <c r="K79" s="193">
        <v>0.0</v>
      </c>
      <c r="L79" s="193">
        <v>0.0</v>
      </c>
      <c r="M79" s="193">
        <v>0.0</v>
      </c>
      <c r="N79" s="193">
        <v>0.0</v>
      </c>
      <c r="O79" s="193">
        <v>0.0</v>
      </c>
      <c r="P79" s="193">
        <v>0.0</v>
      </c>
      <c r="Q79" s="193">
        <v>0.0</v>
      </c>
      <c r="R79" s="193">
        <v>0.0</v>
      </c>
    </row>
    <row r="80">
      <c r="A80" s="200" t="s">
        <v>203</v>
      </c>
      <c r="B80" s="261" t="s">
        <v>194</v>
      </c>
      <c r="C80" s="193">
        <v>0.0</v>
      </c>
      <c r="D80" s="193">
        <v>0.0</v>
      </c>
      <c r="E80" s="193">
        <v>0.0</v>
      </c>
      <c r="F80" s="193">
        <v>0.0</v>
      </c>
      <c r="G80" s="193">
        <v>0.0</v>
      </c>
      <c r="H80" s="193">
        <v>0.0</v>
      </c>
      <c r="I80" s="193">
        <v>0.0</v>
      </c>
      <c r="J80" s="193">
        <v>0.0</v>
      </c>
      <c r="K80" s="193">
        <v>0.0</v>
      </c>
      <c r="L80" s="193">
        <v>0.0</v>
      </c>
      <c r="M80" s="193">
        <v>0.0</v>
      </c>
      <c r="N80" s="193">
        <v>0.0</v>
      </c>
      <c r="O80" s="193">
        <v>0.0</v>
      </c>
      <c r="P80" s="193">
        <v>0.0</v>
      </c>
      <c r="Q80" s="193">
        <v>0.0</v>
      </c>
      <c r="R80" s="193">
        <v>0.0</v>
      </c>
    </row>
    <row r="81">
      <c r="A81" s="200" t="s">
        <v>218</v>
      </c>
      <c r="B81" s="261" t="s">
        <v>217</v>
      </c>
      <c r="C81" s="193">
        <v>0.0</v>
      </c>
      <c r="D81" s="193">
        <v>0.0</v>
      </c>
      <c r="E81" s="193">
        <v>0.0</v>
      </c>
      <c r="F81" s="193">
        <v>0.0</v>
      </c>
      <c r="G81" s="193">
        <v>0.0</v>
      </c>
      <c r="H81" s="193">
        <v>0.0</v>
      </c>
      <c r="I81" s="193">
        <v>0.0</v>
      </c>
      <c r="J81" s="193">
        <v>0.0</v>
      </c>
      <c r="K81" s="193">
        <v>0.0</v>
      </c>
      <c r="L81" s="193">
        <v>0.0</v>
      </c>
      <c r="M81" s="193">
        <v>0.0</v>
      </c>
      <c r="N81" s="193">
        <v>0.0</v>
      </c>
      <c r="O81" s="193">
        <v>0.0</v>
      </c>
      <c r="P81" s="193">
        <v>0.0</v>
      </c>
      <c r="Q81" s="193">
        <v>0.0</v>
      </c>
      <c r="R81" s="193">
        <v>0.0</v>
      </c>
    </row>
    <row r="82">
      <c r="A82" s="200" t="s">
        <v>220</v>
      </c>
      <c r="B82" s="261" t="s">
        <v>221</v>
      </c>
      <c r="C82" s="193">
        <v>0.0</v>
      </c>
      <c r="D82" s="193">
        <v>0.0</v>
      </c>
      <c r="E82" s="193">
        <v>0.0</v>
      </c>
      <c r="F82" s="193">
        <v>0.0</v>
      </c>
      <c r="G82" s="193">
        <v>0.0</v>
      </c>
      <c r="H82" s="193">
        <v>0.0</v>
      </c>
      <c r="I82" s="193">
        <v>0.0</v>
      </c>
      <c r="J82" s="193">
        <v>0.0</v>
      </c>
      <c r="K82" s="193">
        <v>0.0</v>
      </c>
      <c r="L82" s="193">
        <v>0.0</v>
      </c>
      <c r="M82" s="193">
        <v>0.0</v>
      </c>
      <c r="N82" s="193">
        <v>0.0</v>
      </c>
      <c r="O82" s="193">
        <v>0.0</v>
      </c>
      <c r="P82" s="193">
        <v>0.0</v>
      </c>
      <c r="Q82" s="193">
        <v>0.0</v>
      </c>
      <c r="R82" s="193">
        <v>0.0</v>
      </c>
    </row>
    <row r="83">
      <c r="A83" s="200" t="s">
        <v>234</v>
      </c>
      <c r="B83" s="261" t="s">
        <v>221</v>
      </c>
      <c r="C83" s="193">
        <v>0.0</v>
      </c>
      <c r="D83" s="193">
        <v>0.0</v>
      </c>
      <c r="E83" s="193">
        <v>0.0</v>
      </c>
      <c r="F83" s="193">
        <v>0.0</v>
      </c>
      <c r="G83" s="193">
        <v>0.0</v>
      </c>
      <c r="H83" s="193">
        <v>0.0</v>
      </c>
      <c r="I83" s="193">
        <v>0.0</v>
      </c>
      <c r="J83" s="193">
        <v>0.0</v>
      </c>
      <c r="K83" s="193">
        <v>0.0</v>
      </c>
      <c r="L83" s="193">
        <v>0.0</v>
      </c>
      <c r="M83" s="193">
        <v>0.0</v>
      </c>
      <c r="N83" s="193">
        <v>0.0</v>
      </c>
      <c r="O83" s="193">
        <v>0.0</v>
      </c>
      <c r="P83" s="193">
        <v>0.0</v>
      </c>
      <c r="Q83" s="193">
        <v>0.0</v>
      </c>
      <c r="R83" s="193">
        <v>0.0</v>
      </c>
    </row>
    <row r="84">
      <c r="A84" s="200" t="s">
        <v>239</v>
      </c>
      <c r="B84" s="261" t="s">
        <v>221</v>
      </c>
      <c r="C84" s="193">
        <v>0.0</v>
      </c>
      <c r="D84" s="193">
        <v>0.0</v>
      </c>
      <c r="E84" s="193">
        <v>0.0</v>
      </c>
      <c r="F84" s="193">
        <v>0.0</v>
      </c>
      <c r="G84" s="193">
        <v>0.0</v>
      </c>
      <c r="H84" s="193">
        <v>0.0</v>
      </c>
      <c r="I84" s="193">
        <v>0.0</v>
      </c>
      <c r="J84" s="193">
        <v>0.0</v>
      </c>
      <c r="K84" s="193">
        <v>0.0</v>
      </c>
      <c r="L84" s="193">
        <v>0.0</v>
      </c>
      <c r="M84" s="193">
        <v>0.0</v>
      </c>
      <c r="N84" s="193">
        <v>0.0</v>
      </c>
      <c r="O84" s="193">
        <v>0.0</v>
      </c>
      <c r="P84" s="193">
        <v>0.0</v>
      </c>
      <c r="Q84" s="193">
        <v>0.0</v>
      </c>
      <c r="R84" s="193">
        <v>0.0</v>
      </c>
    </row>
    <row r="85">
      <c r="A85" s="200" t="s">
        <v>277</v>
      </c>
      <c r="B85" s="261" t="s">
        <v>262</v>
      </c>
      <c r="C85" s="193">
        <v>0.0</v>
      </c>
      <c r="D85" s="193">
        <v>0.0</v>
      </c>
      <c r="E85" s="193">
        <v>0.0</v>
      </c>
      <c r="F85" s="193">
        <v>0.0</v>
      </c>
      <c r="G85" s="193">
        <v>0.0</v>
      </c>
      <c r="H85" s="193">
        <v>0.0</v>
      </c>
      <c r="I85" s="193">
        <v>0.0</v>
      </c>
      <c r="J85" s="193">
        <v>0.0</v>
      </c>
      <c r="K85" s="193">
        <v>0.0</v>
      </c>
      <c r="L85" s="193">
        <v>0.0</v>
      </c>
      <c r="M85" s="193">
        <v>0.0</v>
      </c>
      <c r="N85" s="193">
        <v>0.0</v>
      </c>
      <c r="O85" s="193">
        <v>0.0</v>
      </c>
      <c r="P85" s="193">
        <v>0.0</v>
      </c>
      <c r="Q85" s="193">
        <v>0.0</v>
      </c>
      <c r="R85" s="193">
        <v>0.0</v>
      </c>
    </row>
    <row r="86">
      <c r="A86" s="200" t="s">
        <v>259</v>
      </c>
      <c r="B86" s="261" t="s">
        <v>262</v>
      </c>
      <c r="C86" s="193">
        <v>0.0</v>
      </c>
      <c r="D86" s="193">
        <v>0.0</v>
      </c>
      <c r="E86" s="193">
        <v>0.0</v>
      </c>
      <c r="F86" s="193">
        <v>0.0</v>
      </c>
      <c r="G86" s="193">
        <v>0.0</v>
      </c>
      <c r="H86" s="193">
        <v>0.0</v>
      </c>
      <c r="I86" s="193">
        <v>0.0</v>
      </c>
      <c r="J86" s="193">
        <v>0.0</v>
      </c>
      <c r="K86" s="193">
        <v>0.0</v>
      </c>
      <c r="L86" s="193">
        <v>0.0</v>
      </c>
      <c r="M86" s="193">
        <v>0.0</v>
      </c>
      <c r="N86" s="193">
        <v>0.0</v>
      </c>
      <c r="O86" s="193">
        <v>0.0</v>
      </c>
      <c r="P86" s="193">
        <v>0.0</v>
      </c>
      <c r="Q86" s="193">
        <v>0.0</v>
      </c>
      <c r="R86" s="193">
        <v>0.0</v>
      </c>
    </row>
    <row r="87">
      <c r="A87" s="200" t="s">
        <v>269</v>
      </c>
      <c r="B87" s="261" t="s">
        <v>262</v>
      </c>
      <c r="C87" s="193">
        <v>0.0</v>
      </c>
      <c r="D87" s="193">
        <v>0.0</v>
      </c>
      <c r="E87" s="193">
        <v>0.0</v>
      </c>
      <c r="F87" s="193">
        <v>0.0</v>
      </c>
      <c r="G87" s="193">
        <v>0.0</v>
      </c>
      <c r="H87" s="193">
        <v>0.0</v>
      </c>
      <c r="I87" s="193">
        <v>0.0</v>
      </c>
      <c r="J87" s="193">
        <v>0.0</v>
      </c>
      <c r="K87" s="193">
        <v>0.0</v>
      </c>
      <c r="L87" s="193">
        <v>0.0</v>
      </c>
      <c r="M87" s="193">
        <v>0.0</v>
      </c>
      <c r="N87" s="193">
        <v>0.0</v>
      </c>
      <c r="O87" s="193">
        <v>0.0</v>
      </c>
      <c r="P87" s="193">
        <v>0.0</v>
      </c>
      <c r="Q87" s="193">
        <v>0.0</v>
      </c>
      <c r="R87" s="193">
        <v>0.0</v>
      </c>
    </row>
    <row r="88">
      <c r="A88" s="200" t="s">
        <v>174</v>
      </c>
      <c r="B88" s="261" t="s">
        <v>169</v>
      </c>
      <c r="C88" s="193">
        <v>0.0</v>
      </c>
      <c r="D88" s="193">
        <v>0.0</v>
      </c>
      <c r="E88" s="193">
        <v>0.0</v>
      </c>
      <c r="F88" s="193">
        <v>0.0</v>
      </c>
      <c r="G88" s="193">
        <v>0.0</v>
      </c>
      <c r="H88" s="193">
        <v>0.0</v>
      </c>
      <c r="I88" s="193">
        <v>0.0</v>
      </c>
      <c r="J88" s="193">
        <v>0.0</v>
      </c>
      <c r="K88" s="193">
        <v>0.0</v>
      </c>
      <c r="L88" s="193">
        <v>0.0</v>
      </c>
      <c r="M88" s="193">
        <v>0.0</v>
      </c>
      <c r="N88" s="193">
        <v>0.0</v>
      </c>
      <c r="O88" s="193">
        <v>0.0</v>
      </c>
      <c r="P88" s="193">
        <v>0.0</v>
      </c>
      <c r="Q88" s="193">
        <v>0.0</v>
      </c>
      <c r="R88" s="193">
        <v>0.0</v>
      </c>
    </row>
    <row r="89">
      <c r="A89" s="200" t="s">
        <v>272</v>
      </c>
      <c r="B89" s="261" t="s">
        <v>262</v>
      </c>
      <c r="C89" s="193">
        <v>0.0</v>
      </c>
      <c r="D89" s="193">
        <v>0.0</v>
      </c>
      <c r="E89" s="193">
        <v>0.0</v>
      </c>
      <c r="F89" s="193">
        <v>0.0</v>
      </c>
      <c r="G89" s="193">
        <v>0.0</v>
      </c>
      <c r="H89" s="193">
        <v>0.0</v>
      </c>
      <c r="I89" s="193">
        <v>0.0</v>
      </c>
      <c r="J89" s="193">
        <v>0.0</v>
      </c>
      <c r="K89" s="193">
        <v>0.0</v>
      </c>
      <c r="L89" s="193">
        <v>0.0</v>
      </c>
      <c r="M89" s="193">
        <v>0.0</v>
      </c>
      <c r="N89" s="193">
        <v>0.0</v>
      </c>
      <c r="O89" s="193">
        <v>0.0</v>
      </c>
      <c r="P89" s="193">
        <v>0.0</v>
      </c>
      <c r="Q89" s="193">
        <v>0.0</v>
      </c>
      <c r="R89" s="193">
        <v>0.0</v>
      </c>
    </row>
    <row r="90">
      <c r="A90" s="200" t="s">
        <v>375</v>
      </c>
      <c r="B90" s="261" t="s">
        <v>934</v>
      </c>
      <c r="C90" s="193">
        <v>0.0</v>
      </c>
      <c r="D90" s="193">
        <v>0.0</v>
      </c>
      <c r="E90" s="193">
        <v>0.0</v>
      </c>
      <c r="F90" s="193">
        <v>0.0</v>
      </c>
      <c r="G90" s="193">
        <v>0.0</v>
      </c>
      <c r="H90" s="193">
        <v>0.0</v>
      </c>
      <c r="I90" s="193">
        <v>0.0</v>
      </c>
      <c r="J90" s="193">
        <v>0.0</v>
      </c>
      <c r="K90" s="193">
        <v>0.0</v>
      </c>
      <c r="L90" s="193">
        <v>0.0</v>
      </c>
      <c r="M90" s="193">
        <v>0.0</v>
      </c>
      <c r="N90" s="193">
        <v>220.0</v>
      </c>
      <c r="O90" s="193">
        <v>20.0</v>
      </c>
      <c r="P90" s="193">
        <v>570.0</v>
      </c>
      <c r="Q90" s="193">
        <v>890.0</v>
      </c>
      <c r="R90" s="193">
        <v>0.0</v>
      </c>
    </row>
    <row r="91">
      <c r="A91" s="200" t="s">
        <v>462</v>
      </c>
      <c r="B91" s="261" t="s">
        <v>463</v>
      </c>
      <c r="C91" s="193">
        <v>0.0</v>
      </c>
      <c r="D91" s="193">
        <v>0.0</v>
      </c>
      <c r="E91" s="193">
        <v>0.0</v>
      </c>
      <c r="F91" s="193">
        <v>0.0</v>
      </c>
      <c r="G91" s="193">
        <v>0.0</v>
      </c>
      <c r="H91" s="193">
        <v>0.0</v>
      </c>
      <c r="I91" s="193">
        <v>0.0</v>
      </c>
      <c r="J91" s="193">
        <v>0.0</v>
      </c>
      <c r="K91" s="193">
        <v>0.0</v>
      </c>
      <c r="L91" s="193">
        <v>0.0</v>
      </c>
      <c r="M91" s="193">
        <v>0.0</v>
      </c>
      <c r="N91" s="193">
        <v>0.0</v>
      </c>
      <c r="O91" s="193">
        <v>0.0</v>
      </c>
      <c r="P91" s="193">
        <v>0.0</v>
      </c>
      <c r="Q91" s="193">
        <v>0.0</v>
      </c>
      <c r="R91" s="193">
        <v>0.0</v>
      </c>
    </row>
    <row r="92">
      <c r="A92" s="200" t="s">
        <v>282</v>
      </c>
      <c r="B92" s="261" t="s">
        <v>283</v>
      </c>
      <c r="C92" s="193">
        <v>0.0</v>
      </c>
      <c r="D92" s="193">
        <v>0.0</v>
      </c>
      <c r="E92" s="193">
        <v>21.0</v>
      </c>
      <c r="F92" s="193">
        <v>100.0</v>
      </c>
      <c r="G92" s="193">
        <v>57.0</v>
      </c>
      <c r="H92" s="193">
        <v>0.0</v>
      </c>
      <c r="I92" s="193">
        <v>0.0</v>
      </c>
      <c r="J92" s="193">
        <v>0.0</v>
      </c>
      <c r="K92" s="193">
        <v>0.0</v>
      </c>
      <c r="L92" s="193">
        <v>1500.0</v>
      </c>
      <c r="M92" s="193">
        <v>200.0</v>
      </c>
      <c r="N92" s="193">
        <v>1900.0</v>
      </c>
      <c r="O92" s="193">
        <v>750.0</v>
      </c>
      <c r="P92" s="193">
        <v>900.0</v>
      </c>
      <c r="Q92" s="193">
        <v>0.0</v>
      </c>
      <c r="R92" s="193">
        <v>0.0</v>
      </c>
    </row>
    <row r="93">
      <c r="A93" s="200" t="s">
        <v>315</v>
      </c>
      <c r="B93" s="261" t="s">
        <v>288</v>
      </c>
      <c r="C93" s="193">
        <v>0.0</v>
      </c>
      <c r="D93" s="193">
        <v>0.0</v>
      </c>
      <c r="E93" s="193">
        <v>0.0</v>
      </c>
      <c r="F93" s="193">
        <v>0.0</v>
      </c>
      <c r="G93" s="193">
        <v>0.0</v>
      </c>
      <c r="H93" s="193">
        <v>0.0</v>
      </c>
      <c r="I93" s="193">
        <v>0.0</v>
      </c>
      <c r="J93" s="193">
        <v>0.0</v>
      </c>
      <c r="K93" s="193">
        <v>0.0</v>
      </c>
      <c r="L93" s="193">
        <v>0.0</v>
      </c>
      <c r="M93" s="193">
        <v>0.0</v>
      </c>
      <c r="N93" s="193">
        <v>0.0</v>
      </c>
      <c r="O93" s="193">
        <v>0.0</v>
      </c>
      <c r="P93" s="193">
        <v>0.0</v>
      </c>
      <c r="Q93" s="193">
        <v>0.0</v>
      </c>
      <c r="R93" s="193">
        <v>0.0</v>
      </c>
    </row>
    <row r="94">
      <c r="A94" s="200" t="s">
        <v>316</v>
      </c>
      <c r="B94" s="261" t="s">
        <v>288</v>
      </c>
      <c r="C94" s="193">
        <v>0.0</v>
      </c>
      <c r="D94" s="193">
        <v>0.0</v>
      </c>
      <c r="E94" s="193">
        <v>0.0</v>
      </c>
      <c r="F94" s="193">
        <v>0.0</v>
      </c>
      <c r="G94" s="193">
        <v>0.0</v>
      </c>
      <c r="H94" s="193">
        <v>0.0</v>
      </c>
      <c r="I94" s="193">
        <v>0.0</v>
      </c>
      <c r="J94" s="193">
        <v>0.0</v>
      </c>
      <c r="K94" s="193">
        <v>0.0</v>
      </c>
      <c r="L94" s="193">
        <v>870.0</v>
      </c>
      <c r="M94" s="193">
        <v>180.0</v>
      </c>
      <c r="N94" s="193">
        <v>160.0</v>
      </c>
      <c r="O94" s="193">
        <v>190.0</v>
      </c>
      <c r="P94" s="193">
        <v>740.0</v>
      </c>
      <c r="Q94" s="193">
        <v>0.0</v>
      </c>
      <c r="R94" s="193">
        <v>0.0</v>
      </c>
    </row>
    <row r="95">
      <c r="A95" s="200" t="s">
        <v>1176</v>
      </c>
      <c r="B95" s="261" t="s">
        <v>288</v>
      </c>
      <c r="C95" s="193">
        <v>0.0</v>
      </c>
      <c r="D95" s="193">
        <v>0.0</v>
      </c>
      <c r="E95" s="193">
        <v>0.0</v>
      </c>
      <c r="F95" s="193">
        <v>0.0</v>
      </c>
      <c r="G95" s="193">
        <v>0.0</v>
      </c>
      <c r="H95" s="193">
        <v>0.0</v>
      </c>
      <c r="I95" s="193">
        <v>0.0</v>
      </c>
      <c r="J95" s="193">
        <v>0.0</v>
      </c>
      <c r="K95" s="193">
        <v>0.0</v>
      </c>
      <c r="L95" s="193">
        <v>0.0</v>
      </c>
      <c r="M95" s="193">
        <v>0.0</v>
      </c>
      <c r="N95" s="193">
        <v>0.0</v>
      </c>
      <c r="O95" s="193">
        <v>0.0</v>
      </c>
      <c r="P95" s="193">
        <v>0.0</v>
      </c>
      <c r="Q95" s="193">
        <v>0.0</v>
      </c>
      <c r="R95" s="193">
        <v>0.0</v>
      </c>
    </row>
    <row r="96">
      <c r="A96" s="200" t="s">
        <v>291</v>
      </c>
      <c r="B96" s="261" t="s">
        <v>288</v>
      </c>
      <c r="C96" s="193">
        <v>0.0</v>
      </c>
      <c r="D96" s="193">
        <v>0.0</v>
      </c>
      <c r="E96" s="193">
        <v>0.0</v>
      </c>
      <c r="F96" s="193">
        <v>0.0</v>
      </c>
      <c r="G96" s="193">
        <v>0.0</v>
      </c>
      <c r="H96" s="193">
        <v>0.0</v>
      </c>
      <c r="I96" s="193">
        <v>0.0</v>
      </c>
      <c r="J96" s="193">
        <v>0.0</v>
      </c>
      <c r="K96" s="193">
        <v>0.0</v>
      </c>
      <c r="L96" s="193">
        <v>0.0</v>
      </c>
      <c r="M96" s="193">
        <v>0.0</v>
      </c>
      <c r="N96" s="193">
        <v>0.0</v>
      </c>
      <c r="O96" s="193">
        <v>0.0</v>
      </c>
      <c r="P96" s="193">
        <v>0.0</v>
      </c>
      <c r="Q96" s="193">
        <v>0.0</v>
      </c>
      <c r="R96" s="193">
        <v>0.0</v>
      </c>
    </row>
    <row r="97">
      <c r="A97" s="200" t="s">
        <v>294</v>
      </c>
      <c r="B97" s="261" t="s">
        <v>288</v>
      </c>
      <c r="C97" s="193">
        <v>0.0</v>
      </c>
      <c r="D97" s="193">
        <v>0.0</v>
      </c>
      <c r="E97" s="193">
        <v>0.0</v>
      </c>
      <c r="F97" s="193">
        <v>0.0</v>
      </c>
      <c r="G97" s="193">
        <v>0.0</v>
      </c>
      <c r="H97" s="193">
        <v>0.0</v>
      </c>
      <c r="I97" s="193">
        <v>0.0</v>
      </c>
      <c r="J97" s="193">
        <v>0.0</v>
      </c>
      <c r="K97" s="193">
        <v>0.0</v>
      </c>
      <c r="L97" s="193">
        <v>0.0</v>
      </c>
      <c r="M97" s="193">
        <v>0.0</v>
      </c>
      <c r="N97" s="193">
        <v>0.0</v>
      </c>
      <c r="O97" s="193">
        <v>0.0</v>
      </c>
      <c r="P97" s="193">
        <v>0.0</v>
      </c>
      <c r="Q97" s="193">
        <v>0.0</v>
      </c>
      <c r="R97" s="193">
        <v>0.0</v>
      </c>
    </row>
    <row r="98">
      <c r="A98" s="200" t="s">
        <v>296</v>
      </c>
      <c r="B98" s="261" t="s">
        <v>288</v>
      </c>
      <c r="C98" s="193">
        <v>0.0</v>
      </c>
      <c r="D98" s="193">
        <v>0.0</v>
      </c>
      <c r="E98" s="193">
        <v>0.0</v>
      </c>
      <c r="F98" s="193">
        <v>0.0</v>
      </c>
      <c r="G98" s="193">
        <v>0.0</v>
      </c>
      <c r="H98" s="193">
        <v>0.0</v>
      </c>
      <c r="I98" s="193">
        <v>0.0</v>
      </c>
      <c r="J98" s="193">
        <v>0.0</v>
      </c>
      <c r="K98" s="193">
        <v>0.0</v>
      </c>
      <c r="L98" s="193">
        <v>1310.0</v>
      </c>
      <c r="M98" s="193">
        <v>1060.0</v>
      </c>
      <c r="N98" s="193">
        <v>0.0</v>
      </c>
      <c r="O98" s="193">
        <v>110.0</v>
      </c>
      <c r="P98" s="193">
        <v>500.0</v>
      </c>
      <c r="Q98" s="193">
        <v>0.0</v>
      </c>
      <c r="R98" s="193">
        <v>0.0</v>
      </c>
    </row>
    <row r="99">
      <c r="A99" s="200" t="s">
        <v>297</v>
      </c>
      <c r="B99" s="261" t="s">
        <v>288</v>
      </c>
      <c r="C99" s="193">
        <v>0.0</v>
      </c>
      <c r="D99" s="193">
        <v>0.0</v>
      </c>
      <c r="E99" s="193">
        <v>0.0</v>
      </c>
      <c r="F99" s="193">
        <v>0.0</v>
      </c>
      <c r="G99" s="193">
        <v>0.0</v>
      </c>
      <c r="H99" s="193">
        <v>0.0</v>
      </c>
      <c r="I99" s="193">
        <v>0.0</v>
      </c>
      <c r="J99" s="193">
        <v>0.0</v>
      </c>
      <c r="K99" s="193">
        <v>0.0</v>
      </c>
      <c r="L99" s="193">
        <v>0.0</v>
      </c>
      <c r="M99" s="193">
        <v>0.0</v>
      </c>
      <c r="N99" s="193">
        <v>0.0</v>
      </c>
      <c r="O99" s="193">
        <v>0.0</v>
      </c>
      <c r="P99" s="193">
        <v>0.0</v>
      </c>
      <c r="Q99" s="193">
        <v>0.0</v>
      </c>
      <c r="R99" s="193">
        <v>0.0</v>
      </c>
    </row>
    <row r="100">
      <c r="A100" s="200" t="s">
        <v>298</v>
      </c>
      <c r="B100" s="261" t="s">
        <v>288</v>
      </c>
      <c r="C100" s="193">
        <v>0.0</v>
      </c>
      <c r="D100" s="193">
        <v>0.0</v>
      </c>
      <c r="E100" s="193">
        <v>0.0</v>
      </c>
      <c r="F100" s="193">
        <v>0.0</v>
      </c>
      <c r="G100" s="193">
        <v>0.0</v>
      </c>
      <c r="H100" s="193">
        <v>0.0</v>
      </c>
      <c r="I100" s="193">
        <v>0.0</v>
      </c>
      <c r="J100" s="193">
        <v>0.0</v>
      </c>
      <c r="K100" s="193">
        <v>0.0</v>
      </c>
      <c r="L100" s="193">
        <v>0.0</v>
      </c>
      <c r="M100" s="193">
        <v>0.0</v>
      </c>
      <c r="N100" s="193">
        <v>0.0</v>
      </c>
      <c r="O100" s="193">
        <v>0.0</v>
      </c>
      <c r="P100" s="193">
        <v>0.0</v>
      </c>
      <c r="Q100" s="193">
        <v>0.0</v>
      </c>
      <c r="R100" s="193">
        <v>0.0</v>
      </c>
    </row>
    <row r="101">
      <c r="A101" s="200" t="s">
        <v>299</v>
      </c>
      <c r="B101" s="261" t="s">
        <v>288</v>
      </c>
      <c r="C101" s="193">
        <v>0.0</v>
      </c>
      <c r="D101" s="193">
        <v>0.0</v>
      </c>
      <c r="E101" s="193">
        <v>0.0</v>
      </c>
      <c r="F101" s="193">
        <v>0.0</v>
      </c>
      <c r="G101" s="193">
        <v>0.0</v>
      </c>
      <c r="H101" s="193">
        <v>0.0</v>
      </c>
      <c r="I101" s="193">
        <v>0.0</v>
      </c>
      <c r="J101" s="193">
        <v>0.0</v>
      </c>
      <c r="K101" s="193">
        <v>0.0</v>
      </c>
      <c r="L101" s="193">
        <v>0.0</v>
      </c>
      <c r="M101" s="193">
        <v>0.0</v>
      </c>
      <c r="N101" s="193">
        <v>0.0</v>
      </c>
      <c r="O101" s="193">
        <v>0.0</v>
      </c>
      <c r="P101" s="193">
        <v>0.0</v>
      </c>
      <c r="Q101" s="193">
        <v>0.0</v>
      </c>
      <c r="R101" s="193">
        <v>0.0</v>
      </c>
    </row>
    <row r="102">
      <c r="A102" s="200" t="s">
        <v>300</v>
      </c>
      <c r="B102" s="261" t="s">
        <v>288</v>
      </c>
      <c r="C102" s="193">
        <v>0.0</v>
      </c>
      <c r="D102" s="193">
        <v>0.0</v>
      </c>
      <c r="E102" s="193">
        <v>0.0</v>
      </c>
      <c r="F102" s="193">
        <v>0.0</v>
      </c>
      <c r="G102" s="193">
        <v>0.0</v>
      </c>
      <c r="H102" s="193">
        <v>0.0</v>
      </c>
      <c r="I102" s="193">
        <v>0.0</v>
      </c>
      <c r="J102" s="193">
        <v>0.0</v>
      </c>
      <c r="K102" s="193">
        <v>0.0</v>
      </c>
      <c r="L102" s="193">
        <v>0.0</v>
      </c>
      <c r="M102" s="193">
        <v>0.0</v>
      </c>
      <c r="N102" s="193">
        <v>0.0</v>
      </c>
      <c r="O102" s="193">
        <v>0.0</v>
      </c>
      <c r="P102" s="193">
        <v>0.0</v>
      </c>
      <c r="Q102" s="193">
        <v>0.0</v>
      </c>
      <c r="R102" s="193">
        <v>0.0</v>
      </c>
    </row>
    <row r="103">
      <c r="A103" s="200" t="s">
        <v>301</v>
      </c>
      <c r="B103" s="261" t="s">
        <v>288</v>
      </c>
      <c r="C103" s="193">
        <v>0.0</v>
      </c>
      <c r="D103" s="193">
        <v>0.0</v>
      </c>
      <c r="E103" s="193">
        <v>0.0</v>
      </c>
      <c r="F103" s="193">
        <v>0.0</v>
      </c>
      <c r="G103" s="193">
        <v>0.0</v>
      </c>
      <c r="H103" s="193">
        <v>0.0</v>
      </c>
      <c r="I103" s="193">
        <v>0.0</v>
      </c>
      <c r="J103" s="193">
        <v>0.0</v>
      </c>
      <c r="K103" s="193">
        <v>0.0</v>
      </c>
      <c r="L103" s="193">
        <v>0.0</v>
      </c>
      <c r="M103" s="193">
        <v>0.0</v>
      </c>
      <c r="N103" s="193">
        <v>0.0</v>
      </c>
      <c r="O103" s="193">
        <v>0.0</v>
      </c>
      <c r="P103" s="193">
        <v>0.0</v>
      </c>
      <c r="Q103" s="193">
        <v>0.0</v>
      </c>
      <c r="R103" s="193">
        <v>0.0</v>
      </c>
    </row>
    <row r="104">
      <c r="A104" s="200" t="s">
        <v>302</v>
      </c>
      <c r="B104" s="261" t="s">
        <v>288</v>
      </c>
      <c r="C104" s="193">
        <v>0.0</v>
      </c>
      <c r="D104" s="193">
        <v>0.0</v>
      </c>
      <c r="E104" s="193">
        <v>0.0</v>
      </c>
      <c r="F104" s="193">
        <v>0.0</v>
      </c>
      <c r="G104" s="193">
        <v>0.0</v>
      </c>
      <c r="H104" s="193">
        <v>0.0</v>
      </c>
      <c r="I104" s="193">
        <v>0.0</v>
      </c>
      <c r="J104" s="193">
        <v>0.0</v>
      </c>
      <c r="K104" s="193">
        <v>0.0</v>
      </c>
      <c r="L104" s="193">
        <v>0.0</v>
      </c>
      <c r="M104" s="193">
        <v>0.0</v>
      </c>
      <c r="N104" s="193">
        <v>0.0</v>
      </c>
      <c r="O104" s="193">
        <v>0.0</v>
      </c>
      <c r="P104" s="193">
        <v>0.0</v>
      </c>
      <c r="Q104" s="193">
        <v>0.0</v>
      </c>
      <c r="R104" s="193">
        <v>0.0</v>
      </c>
    </row>
    <row r="105">
      <c r="A105" s="200" t="s">
        <v>303</v>
      </c>
      <c r="B105" s="261" t="s">
        <v>288</v>
      </c>
      <c r="C105" s="193">
        <v>0.0</v>
      </c>
      <c r="D105" s="193">
        <v>0.0</v>
      </c>
      <c r="E105" s="193">
        <v>0.0</v>
      </c>
      <c r="F105" s="193">
        <v>0.0</v>
      </c>
      <c r="G105" s="193">
        <v>0.0</v>
      </c>
      <c r="H105" s="193">
        <v>0.0</v>
      </c>
      <c r="I105" s="193">
        <v>0.0</v>
      </c>
      <c r="J105" s="193">
        <v>0.0</v>
      </c>
      <c r="K105" s="193">
        <v>0.0</v>
      </c>
      <c r="L105" s="193">
        <v>0.0</v>
      </c>
      <c r="M105" s="193">
        <v>0.0</v>
      </c>
      <c r="N105" s="193">
        <v>0.0</v>
      </c>
      <c r="O105" s="193">
        <v>0.0</v>
      </c>
      <c r="P105" s="193">
        <v>0.0</v>
      </c>
      <c r="Q105" s="193">
        <v>0.0</v>
      </c>
      <c r="R105" s="193">
        <v>0.0</v>
      </c>
    </row>
    <row r="106">
      <c r="A106" s="200" t="s">
        <v>304</v>
      </c>
      <c r="B106" s="261" t="s">
        <v>288</v>
      </c>
      <c r="C106" s="193">
        <v>0.0</v>
      </c>
      <c r="D106" s="193">
        <v>0.0</v>
      </c>
      <c r="E106" s="193">
        <v>0.0</v>
      </c>
      <c r="F106" s="193">
        <v>0.0</v>
      </c>
      <c r="G106" s="193">
        <v>0.0</v>
      </c>
      <c r="H106" s="193">
        <v>0.0</v>
      </c>
      <c r="I106" s="193">
        <v>0.0</v>
      </c>
      <c r="J106" s="193">
        <v>0.0</v>
      </c>
      <c r="K106" s="193">
        <v>0.0</v>
      </c>
      <c r="L106" s="193">
        <v>480.0</v>
      </c>
      <c r="M106" s="193">
        <v>11300.0</v>
      </c>
      <c r="N106" s="193">
        <v>12060.0</v>
      </c>
      <c r="O106" s="193">
        <v>6620.0</v>
      </c>
      <c r="P106" s="193">
        <v>3830.0</v>
      </c>
      <c r="Q106" s="193">
        <v>0.0</v>
      </c>
      <c r="R106" s="193">
        <v>0.0</v>
      </c>
    </row>
    <row r="107">
      <c r="A107" s="200" t="s">
        <v>305</v>
      </c>
      <c r="B107" s="261" t="s">
        <v>288</v>
      </c>
      <c r="C107" s="193">
        <v>0.0</v>
      </c>
      <c r="D107" s="193">
        <v>0.0</v>
      </c>
      <c r="E107" s="193">
        <v>0.0</v>
      </c>
      <c r="F107" s="193">
        <v>0.0</v>
      </c>
      <c r="G107" s="193">
        <v>0.0</v>
      </c>
      <c r="H107" s="193">
        <v>0.0</v>
      </c>
      <c r="I107" s="193">
        <v>0.0</v>
      </c>
      <c r="J107" s="193">
        <v>0.0</v>
      </c>
      <c r="K107" s="193">
        <v>0.0</v>
      </c>
      <c r="L107" s="193">
        <v>930.0</v>
      </c>
      <c r="M107" s="193">
        <v>10630.0</v>
      </c>
      <c r="N107" s="193">
        <v>6010.0</v>
      </c>
      <c r="O107" s="193">
        <v>7050.0</v>
      </c>
      <c r="P107" s="193">
        <v>2620.0</v>
      </c>
      <c r="Q107" s="193">
        <v>0.0</v>
      </c>
      <c r="R107" s="193">
        <v>0.0</v>
      </c>
    </row>
    <row r="108">
      <c r="A108" s="200" t="s">
        <v>306</v>
      </c>
      <c r="B108" s="261" t="s">
        <v>288</v>
      </c>
      <c r="C108" s="193">
        <v>0.0</v>
      </c>
      <c r="D108" s="193">
        <v>0.0</v>
      </c>
      <c r="E108" s="193">
        <v>0.0</v>
      </c>
      <c r="F108" s="193">
        <v>0.0</v>
      </c>
      <c r="G108" s="193">
        <v>0.0</v>
      </c>
      <c r="H108" s="193">
        <v>0.0</v>
      </c>
      <c r="I108" s="193">
        <v>0.0</v>
      </c>
      <c r="J108" s="193">
        <v>0.0</v>
      </c>
      <c r="K108" s="193">
        <v>0.0</v>
      </c>
      <c r="L108" s="193">
        <v>0.0</v>
      </c>
      <c r="M108" s="193">
        <v>0.0</v>
      </c>
      <c r="N108" s="193">
        <v>0.0</v>
      </c>
      <c r="O108" s="193">
        <v>0.0</v>
      </c>
      <c r="P108" s="193">
        <v>0.0</v>
      </c>
      <c r="Q108" s="193">
        <v>0.0</v>
      </c>
      <c r="R108" s="193">
        <v>0.0</v>
      </c>
    </row>
    <row r="109">
      <c r="A109" s="200" t="s">
        <v>307</v>
      </c>
      <c r="B109" s="261" t="s">
        <v>288</v>
      </c>
      <c r="C109" s="193">
        <v>0.0</v>
      </c>
      <c r="D109" s="193">
        <v>0.0</v>
      </c>
      <c r="E109" s="193">
        <v>0.0</v>
      </c>
      <c r="F109" s="193">
        <v>0.0</v>
      </c>
      <c r="G109" s="193">
        <v>0.0</v>
      </c>
      <c r="H109" s="193">
        <v>0.0</v>
      </c>
      <c r="I109" s="193">
        <v>0.0</v>
      </c>
      <c r="J109" s="193">
        <v>0.0</v>
      </c>
      <c r="K109" s="193">
        <v>0.0</v>
      </c>
      <c r="L109" s="193">
        <v>500.0</v>
      </c>
      <c r="M109" s="193">
        <v>2550.0</v>
      </c>
      <c r="N109" s="193">
        <v>1990.0</v>
      </c>
      <c r="O109" s="193">
        <v>3850.0</v>
      </c>
      <c r="P109" s="193">
        <v>3320.0</v>
      </c>
      <c r="Q109" s="193">
        <v>1420.0</v>
      </c>
      <c r="R109" s="193">
        <v>0.0</v>
      </c>
    </row>
    <row r="110">
      <c r="A110" s="200" t="s">
        <v>1177</v>
      </c>
      <c r="B110" s="261" t="s">
        <v>288</v>
      </c>
      <c r="C110" s="193">
        <v>0.0</v>
      </c>
      <c r="D110" s="193">
        <v>0.0</v>
      </c>
      <c r="E110" s="193">
        <v>0.0</v>
      </c>
      <c r="F110" s="193">
        <v>0.0</v>
      </c>
      <c r="G110" s="193">
        <v>0.0</v>
      </c>
      <c r="H110" s="193">
        <v>0.0</v>
      </c>
      <c r="I110" s="193">
        <v>0.0</v>
      </c>
      <c r="J110" s="193">
        <v>0.0</v>
      </c>
      <c r="K110" s="193">
        <v>0.0</v>
      </c>
      <c r="L110" s="193">
        <v>0.0</v>
      </c>
      <c r="M110" s="193">
        <v>0.0</v>
      </c>
      <c r="N110" s="193">
        <v>0.0</v>
      </c>
      <c r="O110" s="193">
        <v>0.0</v>
      </c>
      <c r="P110" s="193">
        <v>0.0</v>
      </c>
      <c r="Q110" s="193">
        <v>0.0</v>
      </c>
      <c r="R110" s="193">
        <v>0.0</v>
      </c>
    </row>
    <row r="111">
      <c r="A111" s="200" t="s">
        <v>309</v>
      </c>
      <c r="B111" s="261" t="s">
        <v>288</v>
      </c>
      <c r="C111" s="193">
        <v>0.0</v>
      </c>
      <c r="D111" s="193">
        <v>0.0</v>
      </c>
      <c r="E111" s="193">
        <v>0.0</v>
      </c>
      <c r="F111" s="193">
        <v>0.0</v>
      </c>
      <c r="G111" s="193">
        <v>0.0</v>
      </c>
      <c r="H111" s="193">
        <v>0.0</v>
      </c>
      <c r="I111" s="193">
        <v>0.0</v>
      </c>
      <c r="J111" s="193">
        <v>0.0</v>
      </c>
      <c r="K111" s="193">
        <v>0.0</v>
      </c>
      <c r="L111" s="193">
        <v>0.0</v>
      </c>
      <c r="M111" s="193">
        <v>700.0</v>
      </c>
      <c r="N111" s="193">
        <v>800.0</v>
      </c>
      <c r="O111" s="193">
        <v>0.0</v>
      </c>
      <c r="P111" s="193">
        <v>0.0</v>
      </c>
      <c r="Q111" s="193">
        <v>0.0</v>
      </c>
      <c r="R111" s="193">
        <v>0.0</v>
      </c>
    </row>
    <row r="112">
      <c r="A112" s="200" t="s">
        <v>310</v>
      </c>
      <c r="B112" s="261" t="s">
        <v>288</v>
      </c>
      <c r="C112" s="193">
        <v>0.0</v>
      </c>
      <c r="D112" s="193">
        <v>0.0</v>
      </c>
      <c r="E112" s="193">
        <v>0.0</v>
      </c>
      <c r="F112" s="193">
        <v>0.0</v>
      </c>
      <c r="G112" s="193">
        <v>0.0</v>
      </c>
      <c r="H112" s="193">
        <v>0.0</v>
      </c>
      <c r="I112" s="193">
        <v>0.0</v>
      </c>
      <c r="J112" s="193">
        <v>0.0</v>
      </c>
      <c r="K112" s="193">
        <v>0.0</v>
      </c>
      <c r="L112" s="193">
        <v>0.0</v>
      </c>
      <c r="M112" s="193">
        <v>0.0</v>
      </c>
      <c r="N112" s="193">
        <v>0.0</v>
      </c>
      <c r="O112" s="193">
        <v>0.0</v>
      </c>
      <c r="P112" s="193">
        <v>0.0</v>
      </c>
      <c r="Q112" s="193">
        <v>0.0</v>
      </c>
      <c r="R112" s="193">
        <v>0.0</v>
      </c>
    </row>
    <row r="113">
      <c r="A113" s="200" t="s">
        <v>311</v>
      </c>
      <c r="B113" s="261" t="s">
        <v>288</v>
      </c>
      <c r="C113" s="193">
        <v>0.0</v>
      </c>
      <c r="D113" s="193">
        <v>0.0</v>
      </c>
      <c r="E113" s="193">
        <v>0.0</v>
      </c>
      <c r="F113" s="193">
        <v>0.0</v>
      </c>
      <c r="G113" s="193">
        <v>0.0</v>
      </c>
      <c r="H113" s="193">
        <v>0.0</v>
      </c>
      <c r="I113" s="193">
        <v>0.0</v>
      </c>
      <c r="J113" s="193">
        <v>0.0</v>
      </c>
      <c r="K113" s="193">
        <v>0.0</v>
      </c>
      <c r="L113" s="193">
        <v>0.0</v>
      </c>
      <c r="M113" s="193">
        <v>0.0</v>
      </c>
      <c r="N113" s="193">
        <v>0.0</v>
      </c>
      <c r="O113" s="193">
        <v>0.0</v>
      </c>
      <c r="P113" s="193">
        <v>0.0</v>
      </c>
      <c r="Q113" s="193">
        <v>0.0</v>
      </c>
      <c r="R113" s="193">
        <v>0.0</v>
      </c>
    </row>
    <row r="114">
      <c r="A114" s="200" t="s">
        <v>312</v>
      </c>
      <c r="B114" s="261" t="s">
        <v>288</v>
      </c>
      <c r="C114" s="193">
        <v>0.0</v>
      </c>
      <c r="D114" s="193">
        <v>0.0</v>
      </c>
      <c r="E114" s="193">
        <v>0.0</v>
      </c>
      <c r="F114" s="193">
        <v>0.0</v>
      </c>
      <c r="G114" s="193">
        <v>0.0</v>
      </c>
      <c r="H114" s="193">
        <v>0.0</v>
      </c>
      <c r="I114" s="193">
        <v>0.0</v>
      </c>
      <c r="J114" s="193">
        <v>0.0</v>
      </c>
      <c r="K114" s="193">
        <v>0.0</v>
      </c>
      <c r="L114" s="193">
        <v>0.0</v>
      </c>
      <c r="M114" s="193">
        <v>0.0</v>
      </c>
      <c r="N114" s="193">
        <v>0.0</v>
      </c>
      <c r="O114" s="193">
        <v>0.0</v>
      </c>
      <c r="P114" s="193">
        <v>0.0</v>
      </c>
      <c r="Q114" s="193">
        <v>0.0</v>
      </c>
      <c r="R114" s="193">
        <v>0.0</v>
      </c>
    </row>
    <row r="115">
      <c r="A115" s="200" t="s">
        <v>313</v>
      </c>
      <c r="B115" s="261" t="s">
        <v>288</v>
      </c>
      <c r="C115" s="193">
        <v>0.0</v>
      </c>
      <c r="D115" s="193">
        <v>0.0</v>
      </c>
      <c r="E115" s="193">
        <v>0.0</v>
      </c>
      <c r="F115" s="193">
        <v>0.0</v>
      </c>
      <c r="G115" s="193">
        <v>0.0</v>
      </c>
      <c r="H115" s="193">
        <v>0.0</v>
      </c>
      <c r="I115" s="193">
        <v>0.0</v>
      </c>
      <c r="J115" s="193">
        <v>0.0</v>
      </c>
      <c r="K115" s="193">
        <v>0.0</v>
      </c>
      <c r="L115" s="193">
        <v>0.0</v>
      </c>
      <c r="M115" s="193">
        <v>0.0</v>
      </c>
      <c r="N115" s="193">
        <v>0.0</v>
      </c>
      <c r="O115" s="193">
        <v>0.0</v>
      </c>
      <c r="P115" s="193">
        <v>0.0</v>
      </c>
      <c r="Q115" s="193">
        <v>0.0</v>
      </c>
      <c r="R115" s="193">
        <v>0.0</v>
      </c>
    </row>
    <row r="116">
      <c r="A116" s="200" t="s">
        <v>314</v>
      </c>
      <c r="B116" s="261" t="s">
        <v>288</v>
      </c>
      <c r="C116" s="193">
        <v>0.0</v>
      </c>
      <c r="D116" s="193">
        <v>0.0</v>
      </c>
      <c r="E116" s="193">
        <v>0.0</v>
      </c>
      <c r="F116" s="193">
        <v>0.0</v>
      </c>
      <c r="G116" s="193">
        <v>0.0</v>
      </c>
      <c r="H116" s="193">
        <v>0.0</v>
      </c>
      <c r="I116" s="193">
        <v>0.0</v>
      </c>
      <c r="J116" s="193">
        <v>0.0</v>
      </c>
      <c r="K116" s="193">
        <v>0.0</v>
      </c>
      <c r="L116" s="193">
        <v>0.0</v>
      </c>
      <c r="M116" s="193">
        <v>0.0</v>
      </c>
      <c r="N116" s="193">
        <v>0.0</v>
      </c>
      <c r="O116" s="193">
        <v>0.0</v>
      </c>
      <c r="P116" s="193">
        <v>0.0</v>
      </c>
      <c r="Q116" s="193">
        <v>0.0</v>
      </c>
      <c r="R116" s="193">
        <v>0.0</v>
      </c>
    </row>
    <row r="117">
      <c r="A117" s="200" t="s">
        <v>61</v>
      </c>
      <c r="B117" s="261" t="s">
        <v>67</v>
      </c>
      <c r="C117" s="193">
        <v>0.0</v>
      </c>
      <c r="D117" s="193">
        <v>0.0</v>
      </c>
      <c r="E117" s="193">
        <v>0.0</v>
      </c>
      <c r="F117" s="193">
        <v>0.0</v>
      </c>
      <c r="G117" s="193">
        <v>0.0</v>
      </c>
      <c r="H117" s="193">
        <v>0.0</v>
      </c>
      <c r="I117" s="193">
        <v>0.0</v>
      </c>
      <c r="J117" s="193">
        <v>0.0</v>
      </c>
      <c r="K117" s="193">
        <v>0.0</v>
      </c>
      <c r="L117" s="193">
        <v>0.0</v>
      </c>
      <c r="M117" s="193">
        <v>0.0</v>
      </c>
      <c r="N117" s="193">
        <v>0.0</v>
      </c>
      <c r="O117" s="193">
        <v>0.0</v>
      </c>
      <c r="P117" s="193">
        <v>0.0</v>
      </c>
      <c r="Q117" s="193">
        <v>0.0</v>
      </c>
      <c r="R117" s="193">
        <v>0.0</v>
      </c>
    </row>
    <row r="118">
      <c r="A118" s="200" t="s">
        <v>71</v>
      </c>
      <c r="B118" s="261" t="s">
        <v>67</v>
      </c>
      <c r="C118" s="193">
        <v>0.0</v>
      </c>
      <c r="D118" s="193">
        <v>0.0</v>
      </c>
      <c r="E118" s="193">
        <v>0.0</v>
      </c>
      <c r="F118" s="193">
        <v>0.0</v>
      </c>
      <c r="G118" s="193">
        <v>0.0</v>
      </c>
      <c r="H118" s="193">
        <v>0.0</v>
      </c>
      <c r="I118" s="193">
        <v>0.0</v>
      </c>
      <c r="J118" s="193">
        <v>0.0</v>
      </c>
      <c r="K118" s="193">
        <v>0.0</v>
      </c>
      <c r="L118" s="193">
        <v>0.0</v>
      </c>
      <c r="M118" s="193">
        <v>0.0</v>
      </c>
      <c r="N118" s="193">
        <v>0.0</v>
      </c>
      <c r="O118" s="193">
        <v>0.0</v>
      </c>
      <c r="P118" s="193">
        <v>0.0</v>
      </c>
      <c r="Q118" s="193">
        <v>0.0</v>
      </c>
      <c r="R118" s="193">
        <v>0.0</v>
      </c>
    </row>
    <row r="119">
      <c r="A119" s="200" t="s">
        <v>76</v>
      </c>
      <c r="B119" s="261" t="s">
        <v>67</v>
      </c>
      <c r="C119" s="193">
        <v>0.0</v>
      </c>
      <c r="D119" s="193">
        <v>0.0</v>
      </c>
      <c r="E119" s="193">
        <v>0.0</v>
      </c>
      <c r="F119" s="193">
        <v>0.0</v>
      </c>
      <c r="G119" s="193">
        <v>0.0</v>
      </c>
      <c r="H119" s="193">
        <v>0.0</v>
      </c>
      <c r="I119" s="193">
        <v>0.0</v>
      </c>
      <c r="J119" s="193">
        <v>0.0</v>
      </c>
      <c r="K119" s="193">
        <v>0.0</v>
      </c>
      <c r="L119" s="193">
        <v>0.0</v>
      </c>
      <c r="M119" s="193">
        <v>0.0</v>
      </c>
      <c r="N119" s="193">
        <v>0.0</v>
      </c>
      <c r="O119" s="193">
        <v>0.0</v>
      </c>
      <c r="P119" s="193">
        <v>0.0</v>
      </c>
      <c r="Q119" s="193">
        <v>0.0</v>
      </c>
      <c r="R119" s="193">
        <v>0.0</v>
      </c>
    </row>
    <row r="120">
      <c r="A120" s="200" t="s">
        <v>445</v>
      </c>
      <c r="B120" s="261" t="s">
        <v>445</v>
      </c>
      <c r="C120" s="193">
        <v>0.0</v>
      </c>
      <c r="D120" s="193">
        <v>0.0</v>
      </c>
      <c r="E120" s="193">
        <v>15.0</v>
      </c>
      <c r="F120" s="193">
        <v>216.0</v>
      </c>
      <c r="G120" s="193">
        <v>10.0</v>
      </c>
      <c r="H120" s="193">
        <v>0.0</v>
      </c>
      <c r="I120" s="193">
        <v>0.0</v>
      </c>
      <c r="J120" s="193">
        <v>0.0</v>
      </c>
      <c r="K120" s="193">
        <v>0.0</v>
      </c>
      <c r="L120" s="193">
        <v>0.0</v>
      </c>
      <c r="M120" s="193">
        <v>1200.0</v>
      </c>
      <c r="N120" s="193">
        <v>3500.0</v>
      </c>
      <c r="O120" s="193">
        <v>860.0</v>
      </c>
      <c r="P120" s="193">
        <v>0.0</v>
      </c>
      <c r="Q120" s="193">
        <v>0.0</v>
      </c>
      <c r="R120" s="193">
        <v>0.0</v>
      </c>
    </row>
    <row r="121">
      <c r="A121" s="200" t="s">
        <v>317</v>
      </c>
      <c r="B121" s="261" t="s">
        <v>318</v>
      </c>
      <c r="C121" s="193">
        <v>0.0</v>
      </c>
      <c r="D121" s="193">
        <v>0.0</v>
      </c>
      <c r="E121" s="193">
        <v>0.0</v>
      </c>
      <c r="F121" s="193">
        <v>0.0</v>
      </c>
      <c r="G121" s="193">
        <v>0.0</v>
      </c>
      <c r="H121" s="193">
        <v>0.0</v>
      </c>
      <c r="I121" s="193">
        <v>0.0</v>
      </c>
      <c r="J121" s="193">
        <v>0.0</v>
      </c>
      <c r="K121" s="193">
        <v>0.0</v>
      </c>
      <c r="L121" s="193">
        <v>0.0</v>
      </c>
      <c r="M121" s="193">
        <v>0.0</v>
      </c>
      <c r="N121" s="193">
        <v>0.0</v>
      </c>
      <c r="O121" s="193">
        <v>0.0</v>
      </c>
      <c r="P121" s="193">
        <v>0.0</v>
      </c>
      <c r="Q121" s="193">
        <v>0.0</v>
      </c>
      <c r="R121" s="193">
        <v>0.0</v>
      </c>
    </row>
    <row r="122">
      <c r="A122" s="200" t="s">
        <v>319</v>
      </c>
      <c r="B122" s="261" t="s">
        <v>318</v>
      </c>
      <c r="C122" s="193">
        <v>0.0</v>
      </c>
      <c r="D122" s="193">
        <v>0.0</v>
      </c>
      <c r="E122" s="193">
        <v>0.0</v>
      </c>
      <c r="F122" s="193">
        <v>0.0</v>
      </c>
      <c r="G122" s="193">
        <v>0.0</v>
      </c>
      <c r="H122" s="193">
        <v>0.0</v>
      </c>
      <c r="I122" s="193">
        <v>0.0</v>
      </c>
      <c r="J122" s="193">
        <v>0.0</v>
      </c>
      <c r="K122" s="193">
        <v>0.0</v>
      </c>
      <c r="L122" s="193">
        <v>0.0</v>
      </c>
      <c r="M122" s="193">
        <v>0.0</v>
      </c>
      <c r="N122" s="193">
        <v>0.0</v>
      </c>
      <c r="O122" s="193">
        <v>0.0</v>
      </c>
      <c r="P122" s="193">
        <v>0.0</v>
      </c>
      <c r="Q122" s="193">
        <v>0.0</v>
      </c>
      <c r="R122" s="193">
        <v>0.0</v>
      </c>
    </row>
    <row r="123">
      <c r="A123" s="200" t="s">
        <v>320</v>
      </c>
      <c r="B123" s="261" t="s">
        <v>1178</v>
      </c>
      <c r="C123" s="193">
        <v>0.0</v>
      </c>
      <c r="D123" s="193">
        <v>0.0</v>
      </c>
      <c r="E123" s="193">
        <v>0.0</v>
      </c>
      <c r="F123" s="193">
        <v>0.0</v>
      </c>
      <c r="G123" s="193">
        <v>0.0</v>
      </c>
      <c r="H123" s="193">
        <v>0.0</v>
      </c>
      <c r="I123" s="193">
        <v>0.0</v>
      </c>
      <c r="J123" s="193">
        <v>0.0</v>
      </c>
      <c r="K123" s="193">
        <v>0.0</v>
      </c>
      <c r="L123" s="193">
        <v>0.0</v>
      </c>
      <c r="M123" s="193">
        <v>0.0</v>
      </c>
      <c r="N123" s="193">
        <v>0.0</v>
      </c>
      <c r="O123" s="193">
        <v>0.0</v>
      </c>
      <c r="P123" s="193">
        <v>0.0</v>
      </c>
      <c r="Q123" s="193">
        <v>0.0</v>
      </c>
      <c r="R123" s="193">
        <v>0.0</v>
      </c>
    </row>
    <row r="124">
      <c r="A124" s="200" t="s">
        <v>460</v>
      </c>
      <c r="B124" s="261" t="s">
        <v>461</v>
      </c>
      <c r="C124" s="193">
        <v>0.0</v>
      </c>
      <c r="D124" s="193">
        <v>0.0</v>
      </c>
      <c r="E124" s="193">
        <v>0.0</v>
      </c>
      <c r="F124" s="193">
        <v>0.0</v>
      </c>
      <c r="G124" s="193">
        <v>0.0</v>
      </c>
      <c r="H124" s="193">
        <v>0.0</v>
      </c>
      <c r="I124" s="193">
        <v>0.0</v>
      </c>
      <c r="J124" s="193">
        <v>0.0</v>
      </c>
      <c r="K124" s="193">
        <v>0.0</v>
      </c>
      <c r="L124" s="193">
        <v>0.0</v>
      </c>
      <c r="M124" s="193">
        <v>0.0</v>
      </c>
      <c r="N124" s="193">
        <v>0.0</v>
      </c>
      <c r="O124" s="193">
        <v>0.0</v>
      </c>
      <c r="P124" s="193">
        <v>0.0</v>
      </c>
      <c r="Q124" s="193">
        <v>0.0</v>
      </c>
      <c r="R124" s="193">
        <v>0.0</v>
      </c>
    </row>
    <row r="125">
      <c r="A125" s="317" t="s">
        <v>1179</v>
      </c>
      <c r="B125" s="318"/>
      <c r="C125" s="193">
        <v>0.0</v>
      </c>
      <c r="D125" s="193">
        <v>0.0</v>
      </c>
      <c r="E125" s="193">
        <v>0.0</v>
      </c>
      <c r="F125" s="193">
        <v>0.0</v>
      </c>
      <c r="G125" s="193">
        <v>0.0</v>
      </c>
      <c r="H125" s="193">
        <v>0.0</v>
      </c>
      <c r="I125" s="193">
        <v>0.0</v>
      </c>
      <c r="J125" s="193">
        <v>0.0</v>
      </c>
      <c r="K125" s="193">
        <v>0.0</v>
      </c>
      <c r="L125" s="193">
        <v>0.0</v>
      </c>
      <c r="M125" s="193">
        <v>0.0</v>
      </c>
      <c r="N125" s="193">
        <v>0.0</v>
      </c>
      <c r="O125" s="193">
        <v>0.0</v>
      </c>
      <c r="P125" s="193">
        <v>0.0</v>
      </c>
      <c r="Q125" s="193">
        <v>0.0</v>
      </c>
      <c r="R125" s="193">
        <v>0.0</v>
      </c>
    </row>
    <row r="126">
      <c r="A126" s="200" t="s">
        <v>322</v>
      </c>
      <c r="B126" s="261" t="s">
        <v>322</v>
      </c>
      <c r="C126" s="193">
        <v>0.0</v>
      </c>
      <c r="D126" s="193">
        <v>0.0</v>
      </c>
      <c r="E126" s="193">
        <v>0.0</v>
      </c>
      <c r="F126" s="193">
        <v>0.0</v>
      </c>
      <c r="G126" s="193">
        <v>0.0</v>
      </c>
      <c r="H126" s="193">
        <v>0.0</v>
      </c>
      <c r="I126" s="193">
        <v>0.0</v>
      </c>
      <c r="J126" s="193">
        <v>0.0</v>
      </c>
      <c r="K126" s="193">
        <v>0.0</v>
      </c>
      <c r="L126" s="193">
        <v>0.0</v>
      </c>
      <c r="M126" s="193">
        <v>140.0</v>
      </c>
      <c r="N126" s="193">
        <v>130.0</v>
      </c>
      <c r="O126" s="193">
        <v>120.0</v>
      </c>
      <c r="P126" s="193">
        <v>0.0</v>
      </c>
      <c r="Q126" s="193">
        <v>0.0</v>
      </c>
      <c r="R126" s="193">
        <v>0.0</v>
      </c>
    </row>
    <row r="127">
      <c r="A127" s="317" t="s">
        <v>1180</v>
      </c>
      <c r="B127" s="318"/>
      <c r="C127" s="193">
        <v>0.0</v>
      </c>
      <c r="D127" s="193">
        <v>0.0</v>
      </c>
      <c r="E127" s="193">
        <v>0.0</v>
      </c>
      <c r="F127" s="193">
        <v>0.0</v>
      </c>
      <c r="G127" s="193">
        <v>0.0</v>
      </c>
      <c r="H127" s="193">
        <v>0.0</v>
      </c>
      <c r="I127" s="193">
        <v>0.0</v>
      </c>
      <c r="J127" s="193">
        <v>0.0</v>
      </c>
      <c r="K127" s="193">
        <v>0.0</v>
      </c>
      <c r="L127" s="193">
        <v>0.0</v>
      </c>
      <c r="M127" s="193">
        <v>0.0</v>
      </c>
      <c r="N127" s="193">
        <v>0.0</v>
      </c>
      <c r="O127" s="193">
        <v>0.0</v>
      </c>
      <c r="P127" s="193">
        <v>0.0</v>
      </c>
      <c r="Q127" s="193">
        <v>0.0</v>
      </c>
      <c r="R127" s="193">
        <v>0.0</v>
      </c>
    </row>
    <row r="128">
      <c r="A128" s="200" t="s">
        <v>325</v>
      </c>
      <c r="B128" s="261" t="s">
        <v>326</v>
      </c>
      <c r="C128" s="193">
        <v>0.0</v>
      </c>
      <c r="D128" s="193">
        <v>0.0</v>
      </c>
      <c r="E128" s="193">
        <v>0.0</v>
      </c>
      <c r="F128" s="193">
        <v>0.0</v>
      </c>
      <c r="G128" s="193">
        <v>0.0</v>
      </c>
      <c r="H128" s="193">
        <v>0.0</v>
      </c>
      <c r="I128" s="193">
        <v>0.0</v>
      </c>
      <c r="J128" s="193">
        <v>0.0</v>
      </c>
      <c r="K128" s="193">
        <v>0.0</v>
      </c>
      <c r="L128" s="193">
        <v>0.0</v>
      </c>
      <c r="M128" s="193">
        <v>0.0</v>
      </c>
      <c r="N128" s="193">
        <v>0.0</v>
      </c>
      <c r="O128" s="193">
        <v>0.0</v>
      </c>
      <c r="P128" s="193">
        <v>0.0</v>
      </c>
      <c r="Q128" s="193">
        <v>0.0</v>
      </c>
      <c r="R128" s="193">
        <v>0.0</v>
      </c>
    </row>
    <row r="129">
      <c r="A129" s="200" t="s">
        <v>327</v>
      </c>
      <c r="B129" s="261" t="s">
        <v>326</v>
      </c>
      <c r="C129" s="193">
        <v>0.0</v>
      </c>
      <c r="D129" s="193">
        <v>0.0</v>
      </c>
      <c r="E129" s="193">
        <v>0.0</v>
      </c>
      <c r="F129" s="193">
        <v>0.0</v>
      </c>
      <c r="G129" s="193">
        <v>0.0</v>
      </c>
      <c r="H129" s="193">
        <v>0.0</v>
      </c>
      <c r="I129" s="193">
        <v>0.0</v>
      </c>
      <c r="J129" s="193">
        <v>0.0</v>
      </c>
      <c r="K129" s="193">
        <v>0.0</v>
      </c>
      <c r="L129" s="193">
        <v>0.0</v>
      </c>
      <c r="M129" s="193">
        <v>0.0</v>
      </c>
      <c r="N129" s="193">
        <v>0.0</v>
      </c>
      <c r="O129" s="193">
        <v>0.0</v>
      </c>
      <c r="P129" s="193">
        <v>0.0</v>
      </c>
      <c r="Q129" s="193">
        <v>0.0</v>
      </c>
      <c r="R129" s="193">
        <v>0.0</v>
      </c>
    </row>
    <row r="130">
      <c r="A130" s="200" t="s">
        <v>328</v>
      </c>
      <c r="B130" s="261" t="s">
        <v>326</v>
      </c>
      <c r="C130" s="193">
        <v>0.0</v>
      </c>
      <c r="D130" s="193">
        <v>0.0</v>
      </c>
      <c r="E130" s="193">
        <v>0.0</v>
      </c>
      <c r="F130" s="193">
        <v>0.0</v>
      </c>
      <c r="G130" s="193">
        <v>0.0</v>
      </c>
      <c r="H130" s="193">
        <v>0.0</v>
      </c>
      <c r="I130" s="193">
        <v>0.0</v>
      </c>
      <c r="J130" s="193">
        <v>0.0</v>
      </c>
      <c r="K130" s="193">
        <v>0.0</v>
      </c>
      <c r="L130" s="193">
        <v>0.0</v>
      </c>
      <c r="M130" s="193">
        <v>0.0</v>
      </c>
      <c r="N130" s="193">
        <v>0.0</v>
      </c>
      <c r="O130" s="193">
        <v>0.0</v>
      </c>
      <c r="P130" s="193">
        <v>0.0</v>
      </c>
      <c r="Q130" s="193">
        <v>0.0</v>
      </c>
      <c r="R130" s="193">
        <v>0.0</v>
      </c>
    </row>
    <row r="131">
      <c r="A131" s="200" t="s">
        <v>464</v>
      </c>
      <c r="B131" s="261" t="s">
        <v>465</v>
      </c>
      <c r="C131" s="193">
        <v>0.0</v>
      </c>
      <c r="D131" s="193">
        <v>0.0</v>
      </c>
      <c r="E131" s="193">
        <v>0.0</v>
      </c>
      <c r="F131" s="193">
        <v>0.0</v>
      </c>
      <c r="G131" s="193">
        <v>0.0</v>
      </c>
      <c r="H131" s="193">
        <v>0.0</v>
      </c>
      <c r="I131" s="193">
        <v>0.0</v>
      </c>
      <c r="J131" s="193">
        <v>0.0</v>
      </c>
      <c r="K131" s="193">
        <v>0.0</v>
      </c>
      <c r="L131" s="193">
        <v>0.0</v>
      </c>
      <c r="M131" s="193">
        <v>0.0</v>
      </c>
      <c r="N131" s="193">
        <v>0.0</v>
      </c>
      <c r="O131" s="193">
        <v>0.0</v>
      </c>
      <c r="P131" s="193">
        <v>0.0</v>
      </c>
      <c r="Q131" s="193">
        <v>0.0</v>
      </c>
      <c r="R131" s="193">
        <v>0.0</v>
      </c>
    </row>
    <row r="132">
      <c r="A132" s="200" t="s">
        <v>331</v>
      </c>
      <c r="B132" s="261" t="s">
        <v>330</v>
      </c>
      <c r="C132" s="193">
        <v>0.0</v>
      </c>
      <c r="D132" s="193">
        <v>0.0</v>
      </c>
      <c r="E132" s="193">
        <v>0.0</v>
      </c>
      <c r="F132" s="193">
        <v>0.0</v>
      </c>
      <c r="G132" s="193">
        <v>0.0</v>
      </c>
      <c r="H132" s="193">
        <v>0.0</v>
      </c>
      <c r="I132" s="193">
        <v>0.0</v>
      </c>
      <c r="J132" s="193">
        <v>0.0</v>
      </c>
      <c r="K132" s="193">
        <v>0.0</v>
      </c>
      <c r="L132" s="193">
        <v>0.0</v>
      </c>
      <c r="M132" s="193">
        <v>0.0</v>
      </c>
      <c r="N132" s="193">
        <v>0.0</v>
      </c>
      <c r="O132" s="193">
        <v>0.0</v>
      </c>
      <c r="P132" s="193">
        <v>0.0</v>
      </c>
      <c r="Q132" s="193">
        <v>0.0</v>
      </c>
      <c r="R132" s="193">
        <v>0.0</v>
      </c>
    </row>
    <row r="133">
      <c r="A133" s="200" t="s">
        <v>329</v>
      </c>
      <c r="B133" s="261" t="s">
        <v>330</v>
      </c>
      <c r="C133" s="193">
        <v>0.0</v>
      </c>
      <c r="D133" s="193">
        <v>0.0</v>
      </c>
      <c r="E133" s="193">
        <v>0.0</v>
      </c>
      <c r="F133" s="193">
        <v>0.0</v>
      </c>
      <c r="G133" s="193">
        <v>0.0</v>
      </c>
      <c r="H133" s="193">
        <v>0.0</v>
      </c>
      <c r="I133" s="193">
        <v>0.0</v>
      </c>
      <c r="J133" s="193">
        <v>0.0</v>
      </c>
      <c r="K133" s="193">
        <v>0.0</v>
      </c>
      <c r="L133" s="193">
        <v>0.0</v>
      </c>
      <c r="M133" s="193">
        <v>0.0</v>
      </c>
      <c r="N133" s="193">
        <v>0.0</v>
      </c>
      <c r="O133" s="193">
        <v>0.0</v>
      </c>
      <c r="P133" s="193">
        <v>0.0</v>
      </c>
      <c r="Q133" s="193">
        <v>0.0</v>
      </c>
      <c r="R133" s="193">
        <v>0.0</v>
      </c>
    </row>
    <row r="134">
      <c r="A134" s="200" t="s">
        <v>333</v>
      </c>
      <c r="B134" s="261" t="s">
        <v>334</v>
      </c>
      <c r="C134" s="193">
        <v>0.0</v>
      </c>
      <c r="D134" s="193">
        <v>0.0</v>
      </c>
      <c r="E134" s="193">
        <v>0.0</v>
      </c>
      <c r="F134" s="193">
        <v>0.0</v>
      </c>
      <c r="G134" s="193">
        <v>0.0</v>
      </c>
      <c r="H134" s="193">
        <v>0.0</v>
      </c>
      <c r="I134" s="193">
        <v>0.0</v>
      </c>
      <c r="J134" s="193">
        <v>0.0</v>
      </c>
      <c r="K134" s="193">
        <v>0.0</v>
      </c>
      <c r="L134" s="193">
        <v>0.0</v>
      </c>
      <c r="M134" s="193">
        <v>0.0</v>
      </c>
      <c r="N134" s="193">
        <v>0.0</v>
      </c>
      <c r="O134" s="193">
        <v>0.0</v>
      </c>
      <c r="P134" s="193">
        <v>0.0</v>
      </c>
      <c r="Q134" s="193">
        <v>0.0</v>
      </c>
      <c r="R134" s="193">
        <v>0.0</v>
      </c>
    </row>
    <row r="135">
      <c r="A135" s="200" t="s">
        <v>336</v>
      </c>
      <c r="B135" s="261" t="s">
        <v>337</v>
      </c>
      <c r="C135" s="193">
        <v>0.0</v>
      </c>
      <c r="D135" s="193">
        <v>0.0</v>
      </c>
      <c r="E135" s="193">
        <v>0.0</v>
      </c>
      <c r="F135" s="193">
        <v>0.0</v>
      </c>
      <c r="G135" s="193">
        <v>0.0</v>
      </c>
      <c r="H135" s="193">
        <v>0.0</v>
      </c>
      <c r="I135" s="193">
        <v>0.0</v>
      </c>
      <c r="J135" s="193">
        <v>0.0</v>
      </c>
      <c r="K135" s="193">
        <v>0.0</v>
      </c>
      <c r="L135" s="193">
        <v>0.0</v>
      </c>
      <c r="M135" s="193">
        <v>0.0</v>
      </c>
      <c r="N135" s="193">
        <v>0.0</v>
      </c>
      <c r="O135" s="193">
        <v>0.0</v>
      </c>
      <c r="P135" s="193">
        <v>0.0</v>
      </c>
      <c r="Q135" s="193">
        <v>0.0</v>
      </c>
      <c r="R135" s="193">
        <v>0.0</v>
      </c>
    </row>
    <row r="136">
      <c r="A136" s="200" t="s">
        <v>338</v>
      </c>
      <c r="B136" s="261" t="s">
        <v>337</v>
      </c>
      <c r="C136" s="193">
        <v>0.0</v>
      </c>
      <c r="D136" s="193">
        <v>0.0</v>
      </c>
      <c r="E136" s="193">
        <v>0.0</v>
      </c>
      <c r="F136" s="193">
        <v>0.0</v>
      </c>
      <c r="G136" s="193">
        <v>0.0</v>
      </c>
      <c r="H136" s="193">
        <v>0.0</v>
      </c>
      <c r="I136" s="193">
        <v>0.0</v>
      </c>
      <c r="J136" s="193">
        <v>0.0</v>
      </c>
      <c r="K136" s="193">
        <v>0.0</v>
      </c>
      <c r="L136" s="193">
        <v>0.0</v>
      </c>
      <c r="M136" s="193">
        <v>0.0</v>
      </c>
      <c r="N136" s="193">
        <v>0.0</v>
      </c>
      <c r="O136" s="193">
        <v>0.0</v>
      </c>
      <c r="P136" s="193">
        <v>0.0</v>
      </c>
      <c r="Q136" s="193">
        <v>0.0</v>
      </c>
      <c r="R136" s="193">
        <v>0.0</v>
      </c>
    </row>
    <row r="137">
      <c r="A137" s="200" t="s">
        <v>339</v>
      </c>
      <c r="B137" s="261" t="s">
        <v>337</v>
      </c>
      <c r="C137" s="193">
        <v>0.0</v>
      </c>
      <c r="D137" s="193">
        <v>0.0</v>
      </c>
      <c r="E137" s="193">
        <v>0.0</v>
      </c>
      <c r="F137" s="193">
        <v>0.0</v>
      </c>
      <c r="G137" s="193">
        <v>0.0</v>
      </c>
      <c r="H137" s="193">
        <v>0.0</v>
      </c>
      <c r="I137" s="193">
        <v>0.0</v>
      </c>
      <c r="J137" s="193">
        <v>0.0</v>
      </c>
      <c r="K137" s="193">
        <v>0.0</v>
      </c>
      <c r="L137" s="193">
        <v>0.0</v>
      </c>
      <c r="M137" s="193">
        <v>0.0</v>
      </c>
      <c r="N137" s="193">
        <v>0.0</v>
      </c>
      <c r="O137" s="193">
        <v>0.0</v>
      </c>
      <c r="P137" s="193">
        <v>0.0</v>
      </c>
      <c r="Q137" s="193">
        <v>0.0</v>
      </c>
      <c r="R137" s="193">
        <v>0.0</v>
      </c>
    </row>
    <row r="138">
      <c r="A138" s="200" t="s">
        <v>340</v>
      </c>
      <c r="B138" s="261" t="s">
        <v>337</v>
      </c>
      <c r="C138" s="193">
        <v>0.0</v>
      </c>
      <c r="D138" s="193">
        <v>0.0</v>
      </c>
      <c r="E138" s="193">
        <v>0.0</v>
      </c>
      <c r="F138" s="193">
        <v>0.0</v>
      </c>
      <c r="G138" s="193">
        <v>0.0</v>
      </c>
      <c r="H138" s="193">
        <v>0.0</v>
      </c>
      <c r="I138" s="193">
        <v>0.0</v>
      </c>
      <c r="J138" s="193">
        <v>0.0</v>
      </c>
      <c r="K138" s="193">
        <v>0.0</v>
      </c>
      <c r="L138" s="193">
        <v>0.0</v>
      </c>
      <c r="M138" s="193">
        <v>0.0</v>
      </c>
      <c r="N138" s="193">
        <v>0.0</v>
      </c>
      <c r="O138" s="193">
        <v>0.0</v>
      </c>
      <c r="P138" s="193">
        <v>0.0</v>
      </c>
      <c r="Q138" s="193">
        <v>0.0</v>
      </c>
      <c r="R138" s="193">
        <v>0.0</v>
      </c>
    </row>
    <row r="139">
      <c r="A139" s="200" t="s">
        <v>344</v>
      </c>
      <c r="B139" s="261" t="s">
        <v>1181</v>
      </c>
      <c r="C139" s="193">
        <v>0.0</v>
      </c>
      <c r="D139" s="193">
        <v>0.0</v>
      </c>
      <c r="E139" s="193">
        <v>0.0</v>
      </c>
      <c r="F139" s="193">
        <v>0.0</v>
      </c>
      <c r="G139" s="193">
        <v>0.0</v>
      </c>
      <c r="H139" s="193">
        <v>0.0</v>
      </c>
      <c r="I139" s="193">
        <v>0.0</v>
      </c>
      <c r="J139" s="193">
        <v>0.0</v>
      </c>
      <c r="K139" s="193">
        <v>0.0</v>
      </c>
      <c r="L139" s="193">
        <v>0.0</v>
      </c>
      <c r="M139" s="193">
        <v>0.0</v>
      </c>
      <c r="N139" s="193">
        <v>0.0</v>
      </c>
      <c r="O139" s="193">
        <v>0.0</v>
      </c>
      <c r="P139" s="193">
        <v>0.0</v>
      </c>
      <c r="Q139" s="193">
        <v>0.0</v>
      </c>
      <c r="R139" s="193">
        <v>0.0</v>
      </c>
    </row>
    <row r="140">
      <c r="A140" s="317" t="s">
        <v>1182</v>
      </c>
      <c r="B140" s="318"/>
      <c r="C140" s="193">
        <v>0.0</v>
      </c>
      <c r="D140" s="193">
        <v>0.0</v>
      </c>
      <c r="E140" s="193">
        <v>0.0</v>
      </c>
      <c r="F140" s="193">
        <v>0.0</v>
      </c>
      <c r="G140" s="193">
        <v>0.0</v>
      </c>
      <c r="H140" s="193">
        <v>0.0</v>
      </c>
      <c r="I140" s="193">
        <v>0.0</v>
      </c>
      <c r="J140" s="193">
        <v>0.0</v>
      </c>
      <c r="K140" s="193">
        <v>0.0</v>
      </c>
      <c r="L140" s="193">
        <v>0.0</v>
      </c>
      <c r="M140" s="193">
        <v>0.0</v>
      </c>
      <c r="N140" s="193">
        <v>0.0</v>
      </c>
      <c r="O140" s="193">
        <v>0.0</v>
      </c>
      <c r="P140" s="193">
        <v>0.0</v>
      </c>
      <c r="Q140" s="193">
        <v>0.0</v>
      </c>
      <c r="R140" s="193">
        <v>0.0</v>
      </c>
    </row>
    <row r="141">
      <c r="A141" s="317" t="s">
        <v>1183</v>
      </c>
      <c r="B141" s="318"/>
      <c r="C141" s="193">
        <v>0.0</v>
      </c>
      <c r="D141" s="193">
        <v>0.0</v>
      </c>
      <c r="E141" s="193">
        <v>0.0</v>
      </c>
      <c r="F141" s="193">
        <v>0.0</v>
      </c>
      <c r="G141" s="193">
        <v>0.0</v>
      </c>
      <c r="H141" s="193">
        <v>0.0</v>
      </c>
      <c r="I141" s="193">
        <v>0.0</v>
      </c>
      <c r="J141" s="193">
        <v>0.0</v>
      </c>
      <c r="K141" s="193">
        <v>0.0</v>
      </c>
      <c r="L141" s="193">
        <v>0.0</v>
      </c>
      <c r="M141" s="193">
        <v>0.0</v>
      </c>
      <c r="N141" s="193">
        <v>0.0</v>
      </c>
      <c r="O141" s="193">
        <v>0.0</v>
      </c>
      <c r="P141" s="193">
        <v>0.0</v>
      </c>
      <c r="Q141" s="193">
        <v>0.0</v>
      </c>
      <c r="R141" s="193">
        <v>0.0</v>
      </c>
    </row>
    <row r="142">
      <c r="A142" s="200" t="s">
        <v>346</v>
      </c>
      <c r="B142" s="318"/>
      <c r="C142" s="193">
        <v>0.0</v>
      </c>
      <c r="D142" s="193">
        <v>0.0</v>
      </c>
      <c r="E142" s="193">
        <v>0.0</v>
      </c>
      <c r="F142" s="193">
        <v>0.0</v>
      </c>
      <c r="G142" s="193">
        <v>0.0</v>
      </c>
      <c r="H142" s="193">
        <v>0.0</v>
      </c>
      <c r="I142" s="193">
        <v>0.0</v>
      </c>
      <c r="J142" s="193">
        <v>0.0</v>
      </c>
      <c r="K142" s="193">
        <v>0.0</v>
      </c>
      <c r="L142" s="193">
        <v>0.0</v>
      </c>
      <c r="M142" s="193">
        <v>0.0</v>
      </c>
      <c r="N142" s="193">
        <v>0.0</v>
      </c>
      <c r="O142" s="193">
        <v>0.0</v>
      </c>
      <c r="P142" s="193">
        <v>0.0</v>
      </c>
      <c r="Q142" s="193">
        <v>0.0</v>
      </c>
      <c r="R142" s="193">
        <v>0.0</v>
      </c>
    </row>
    <row r="143">
      <c r="A143" s="200" t="s">
        <v>342</v>
      </c>
      <c r="B143" s="318"/>
      <c r="C143" s="193">
        <v>0.0</v>
      </c>
      <c r="D143" s="193">
        <v>0.0</v>
      </c>
      <c r="E143" s="193">
        <v>0.0</v>
      </c>
      <c r="F143" s="193">
        <v>0.0</v>
      </c>
      <c r="G143" s="193">
        <v>0.0</v>
      </c>
      <c r="H143" s="193">
        <v>0.0</v>
      </c>
      <c r="I143" s="193">
        <v>0.0</v>
      </c>
      <c r="J143" s="193">
        <v>0.0</v>
      </c>
      <c r="K143" s="193">
        <v>0.0</v>
      </c>
      <c r="L143" s="193">
        <v>0.0</v>
      </c>
      <c r="M143" s="193">
        <v>0.0</v>
      </c>
      <c r="N143" s="193">
        <v>0.0</v>
      </c>
      <c r="O143" s="193">
        <v>0.0</v>
      </c>
      <c r="P143" s="193">
        <v>0.0</v>
      </c>
      <c r="Q143" s="193">
        <v>0.0</v>
      </c>
      <c r="R143" s="193">
        <v>0.0</v>
      </c>
    </row>
    <row r="144">
      <c r="A144" s="200" t="s">
        <v>347</v>
      </c>
      <c r="B144" s="318"/>
      <c r="C144" s="193">
        <v>0.0</v>
      </c>
      <c r="D144" s="193">
        <v>0.0</v>
      </c>
      <c r="E144" s="193">
        <v>0.0</v>
      </c>
      <c r="F144" s="193">
        <v>0.0</v>
      </c>
      <c r="G144" s="193">
        <v>0.0</v>
      </c>
      <c r="H144" s="193">
        <v>0.0</v>
      </c>
      <c r="I144" s="193">
        <v>0.0</v>
      </c>
      <c r="J144" s="193">
        <v>0.0</v>
      </c>
      <c r="K144" s="193">
        <v>0.0</v>
      </c>
      <c r="L144" s="193">
        <v>0.0</v>
      </c>
      <c r="M144" s="193">
        <v>0.0</v>
      </c>
      <c r="N144" s="193">
        <v>0.0</v>
      </c>
      <c r="O144" s="193">
        <v>0.0</v>
      </c>
      <c r="P144" s="193">
        <v>0.0</v>
      </c>
      <c r="Q144" s="193">
        <v>0.0</v>
      </c>
      <c r="R144" s="193">
        <v>0.0</v>
      </c>
    </row>
    <row r="145">
      <c r="A145" s="200" t="s">
        <v>351</v>
      </c>
      <c r="B145" s="318"/>
      <c r="C145" s="193">
        <v>0.0</v>
      </c>
      <c r="D145" s="193">
        <v>0.0</v>
      </c>
      <c r="E145" s="193">
        <v>0.0</v>
      </c>
      <c r="F145" s="193">
        <v>0.0</v>
      </c>
      <c r="G145" s="193">
        <v>0.0</v>
      </c>
      <c r="H145" s="193">
        <v>0.0</v>
      </c>
      <c r="I145" s="193">
        <v>0.0</v>
      </c>
      <c r="J145" s="193">
        <v>0.0</v>
      </c>
      <c r="K145" s="193">
        <v>0.0</v>
      </c>
      <c r="L145" s="193">
        <v>0.0</v>
      </c>
      <c r="M145" s="193">
        <v>0.0</v>
      </c>
      <c r="N145" s="193">
        <v>0.0</v>
      </c>
      <c r="O145" s="193">
        <v>0.0</v>
      </c>
      <c r="P145" s="193">
        <v>0.0</v>
      </c>
      <c r="Q145" s="193">
        <v>0.0</v>
      </c>
      <c r="R145" s="193">
        <v>0.0</v>
      </c>
    </row>
    <row r="146">
      <c r="A146" s="200" t="s">
        <v>352</v>
      </c>
      <c r="B146" s="318"/>
      <c r="C146" s="193">
        <v>0.0</v>
      </c>
      <c r="D146" s="193">
        <v>0.0</v>
      </c>
      <c r="E146" s="193">
        <v>0.0</v>
      </c>
      <c r="F146" s="193">
        <v>0.0</v>
      </c>
      <c r="G146" s="193">
        <v>0.0</v>
      </c>
      <c r="H146" s="193">
        <v>0.0</v>
      </c>
      <c r="I146" s="193">
        <v>0.0</v>
      </c>
      <c r="J146" s="193">
        <v>0.0</v>
      </c>
      <c r="K146" s="193">
        <v>0.0</v>
      </c>
      <c r="L146" s="193">
        <v>0.0</v>
      </c>
      <c r="M146" s="193">
        <v>0.0</v>
      </c>
      <c r="N146" s="193">
        <v>0.0</v>
      </c>
      <c r="O146" s="193">
        <v>0.0</v>
      </c>
      <c r="P146" s="193">
        <v>0.0</v>
      </c>
      <c r="Q146" s="193">
        <v>0.0</v>
      </c>
      <c r="R146" s="193">
        <v>0.0</v>
      </c>
    </row>
    <row r="147">
      <c r="A147" s="200" t="s">
        <v>1184</v>
      </c>
      <c r="B147" s="200"/>
      <c r="C147" s="193">
        <v>0.0</v>
      </c>
      <c r="D147" s="193">
        <v>0.0</v>
      </c>
      <c r="E147" s="193">
        <v>0.0</v>
      </c>
      <c r="F147" s="193">
        <v>0.0</v>
      </c>
      <c r="G147" s="193">
        <v>0.0</v>
      </c>
      <c r="H147" s="193">
        <v>0.0</v>
      </c>
      <c r="I147" s="193">
        <v>0.0</v>
      </c>
      <c r="J147" s="193">
        <v>0.0</v>
      </c>
      <c r="K147" s="193">
        <v>0.0</v>
      </c>
      <c r="L147" s="193">
        <v>0.0</v>
      </c>
      <c r="M147" s="193">
        <v>0.0</v>
      </c>
      <c r="N147" s="193">
        <v>0.0</v>
      </c>
      <c r="O147" s="193">
        <v>0.0</v>
      </c>
      <c r="P147" s="193">
        <v>0.0</v>
      </c>
      <c r="Q147" s="193">
        <v>0.0</v>
      </c>
      <c r="R147" s="193">
        <v>0.0</v>
      </c>
    </row>
    <row r="148">
      <c r="A148" s="200" t="s">
        <v>354</v>
      </c>
      <c r="B148" s="318"/>
      <c r="C148" s="193">
        <v>0.0</v>
      </c>
      <c r="D148" s="193">
        <v>0.0</v>
      </c>
      <c r="E148" s="193">
        <v>0.0</v>
      </c>
      <c r="F148" s="193">
        <v>0.0</v>
      </c>
      <c r="G148" s="193">
        <v>0.0</v>
      </c>
      <c r="H148" s="193">
        <v>0.0</v>
      </c>
      <c r="I148" s="193">
        <v>0.0</v>
      </c>
      <c r="J148" s="193">
        <v>0.0</v>
      </c>
      <c r="K148" s="193">
        <v>0.0</v>
      </c>
      <c r="L148" s="193">
        <v>0.0</v>
      </c>
      <c r="M148" s="193">
        <v>0.0</v>
      </c>
      <c r="N148" s="193">
        <v>0.0</v>
      </c>
      <c r="O148" s="193">
        <v>0.0</v>
      </c>
      <c r="P148" s="193">
        <v>0.0</v>
      </c>
      <c r="Q148" s="193">
        <v>0.0</v>
      </c>
      <c r="R148" s="193">
        <v>0.0</v>
      </c>
    </row>
    <row r="149">
      <c r="A149" s="200" t="s">
        <v>1185</v>
      </c>
      <c r="B149" s="318"/>
      <c r="C149" s="193">
        <v>0.0</v>
      </c>
      <c r="D149" s="193">
        <v>0.0</v>
      </c>
      <c r="E149" s="193">
        <v>0.0</v>
      </c>
      <c r="F149" s="193">
        <v>0.0</v>
      </c>
      <c r="G149" s="193">
        <v>0.0</v>
      </c>
      <c r="H149" s="193">
        <v>0.0</v>
      </c>
      <c r="I149" s="193">
        <v>0.0</v>
      </c>
      <c r="J149" s="193">
        <v>0.0</v>
      </c>
      <c r="K149" s="193">
        <v>0.0</v>
      </c>
      <c r="L149" s="193">
        <v>0.0</v>
      </c>
      <c r="M149" s="193">
        <v>0.0</v>
      </c>
      <c r="N149" s="193">
        <v>0.0</v>
      </c>
      <c r="O149" s="193">
        <v>0.0</v>
      </c>
      <c r="P149" s="193">
        <v>0.0</v>
      </c>
      <c r="Q149" s="193">
        <v>0.0</v>
      </c>
      <c r="R149" s="193">
        <v>0.0</v>
      </c>
    </row>
    <row r="150">
      <c r="A150" s="200" t="s">
        <v>1186</v>
      </c>
      <c r="B150" s="200"/>
      <c r="C150" s="193">
        <v>0.0</v>
      </c>
      <c r="D150" s="193">
        <v>0.0</v>
      </c>
      <c r="E150" s="193">
        <v>0.0</v>
      </c>
      <c r="F150" s="193">
        <v>0.0</v>
      </c>
      <c r="G150" s="193">
        <v>0.0</v>
      </c>
      <c r="H150" s="193">
        <v>0.0</v>
      </c>
      <c r="I150" s="193">
        <v>0.0</v>
      </c>
      <c r="J150" s="193">
        <v>0.0</v>
      </c>
      <c r="K150" s="193">
        <v>0.0</v>
      </c>
      <c r="L150" s="193">
        <v>0.0</v>
      </c>
      <c r="M150" s="193">
        <v>0.0</v>
      </c>
      <c r="N150" s="193">
        <v>0.0</v>
      </c>
      <c r="O150" s="193">
        <v>0.0</v>
      </c>
      <c r="P150" s="193">
        <v>0.0</v>
      </c>
      <c r="Q150" s="193">
        <v>0.0</v>
      </c>
      <c r="R150" s="193">
        <v>0.0</v>
      </c>
    </row>
    <row r="151">
      <c r="A151" s="200" t="s">
        <v>357</v>
      </c>
      <c r="B151" s="318"/>
      <c r="C151" s="193">
        <v>0.0</v>
      </c>
      <c r="D151" s="193">
        <v>0.0</v>
      </c>
      <c r="E151" s="193">
        <v>0.0</v>
      </c>
      <c r="F151" s="193">
        <v>0.0</v>
      </c>
      <c r="G151" s="193">
        <v>0.0</v>
      </c>
      <c r="H151" s="193">
        <v>0.0</v>
      </c>
      <c r="I151" s="193">
        <v>0.0</v>
      </c>
      <c r="J151" s="193">
        <v>0.0</v>
      </c>
      <c r="K151" s="193">
        <v>0.0</v>
      </c>
      <c r="L151" s="193">
        <v>0.0</v>
      </c>
      <c r="M151" s="193">
        <v>0.0</v>
      </c>
      <c r="N151" s="193">
        <v>0.0</v>
      </c>
      <c r="O151" s="193">
        <v>0.0</v>
      </c>
      <c r="P151" s="193">
        <v>0.0</v>
      </c>
      <c r="Q151" s="193">
        <v>0.0</v>
      </c>
      <c r="R151" s="193">
        <v>0.0</v>
      </c>
    </row>
    <row r="152">
      <c r="A152" s="200" t="s">
        <v>358</v>
      </c>
      <c r="B152" s="318"/>
      <c r="C152" s="193">
        <v>0.0</v>
      </c>
      <c r="D152" s="193">
        <v>0.0</v>
      </c>
      <c r="E152" s="193">
        <v>0.0</v>
      </c>
      <c r="F152" s="193">
        <v>0.0</v>
      </c>
      <c r="G152" s="193">
        <v>0.0</v>
      </c>
      <c r="H152" s="193">
        <v>0.0</v>
      </c>
      <c r="I152" s="193">
        <v>0.0</v>
      </c>
      <c r="J152" s="193">
        <v>0.0</v>
      </c>
      <c r="K152" s="193">
        <v>0.0</v>
      </c>
      <c r="L152" s="193">
        <v>0.0</v>
      </c>
      <c r="M152" s="193">
        <v>0.0</v>
      </c>
      <c r="N152" s="193">
        <v>0.0</v>
      </c>
      <c r="O152" s="193">
        <v>0.0</v>
      </c>
      <c r="P152" s="193">
        <v>0.0</v>
      </c>
      <c r="Q152" s="193">
        <v>0.0</v>
      </c>
      <c r="R152" s="193">
        <v>0.0</v>
      </c>
    </row>
    <row r="153">
      <c r="A153" s="200" t="s">
        <v>359</v>
      </c>
      <c r="B153" s="318"/>
      <c r="C153" s="193">
        <v>0.0</v>
      </c>
      <c r="D153" s="193">
        <v>0.0</v>
      </c>
      <c r="E153" s="193">
        <v>0.0</v>
      </c>
      <c r="F153" s="193">
        <v>0.0</v>
      </c>
      <c r="G153" s="193">
        <v>0.0</v>
      </c>
      <c r="H153" s="193">
        <v>0.0</v>
      </c>
      <c r="I153" s="193">
        <v>0.0</v>
      </c>
      <c r="J153" s="193">
        <v>0.0</v>
      </c>
      <c r="K153" s="193">
        <v>0.0</v>
      </c>
      <c r="L153" s="193">
        <v>0.0</v>
      </c>
      <c r="M153" s="193">
        <v>0.0</v>
      </c>
      <c r="N153" s="193">
        <v>0.0</v>
      </c>
      <c r="O153" s="193">
        <v>0.0</v>
      </c>
      <c r="P153" s="193">
        <v>0.0</v>
      </c>
      <c r="Q153" s="193">
        <v>0.0</v>
      </c>
      <c r="R153" s="193">
        <v>0.0</v>
      </c>
    </row>
    <row r="154">
      <c r="A154" s="200" t="s">
        <v>360</v>
      </c>
      <c r="B154" s="318"/>
      <c r="C154" s="193">
        <v>0.0</v>
      </c>
      <c r="D154" s="193">
        <v>0.0</v>
      </c>
      <c r="E154" s="193">
        <v>0.0</v>
      </c>
      <c r="F154" s="193">
        <v>0.0</v>
      </c>
      <c r="G154" s="193">
        <v>0.0</v>
      </c>
      <c r="H154" s="193">
        <v>0.0</v>
      </c>
      <c r="I154" s="193">
        <v>0.0</v>
      </c>
      <c r="J154" s="193">
        <v>0.0</v>
      </c>
      <c r="K154" s="193">
        <v>0.0</v>
      </c>
      <c r="L154" s="193">
        <v>0.0</v>
      </c>
      <c r="M154" s="193">
        <v>0.0</v>
      </c>
      <c r="N154" s="193">
        <v>0.0</v>
      </c>
      <c r="O154" s="193">
        <v>0.0</v>
      </c>
      <c r="P154" s="193">
        <v>0.0</v>
      </c>
      <c r="Q154" s="193">
        <v>0.0</v>
      </c>
      <c r="R154" s="193">
        <v>0.0</v>
      </c>
    </row>
    <row r="155">
      <c r="A155" s="200" t="s">
        <v>361</v>
      </c>
      <c r="B155" s="318"/>
      <c r="C155" s="193">
        <v>0.0</v>
      </c>
      <c r="D155" s="193">
        <v>0.0</v>
      </c>
      <c r="E155" s="193">
        <v>0.0</v>
      </c>
      <c r="F155" s="193">
        <v>0.0</v>
      </c>
      <c r="G155" s="193">
        <v>0.0</v>
      </c>
      <c r="H155" s="193">
        <v>0.0</v>
      </c>
      <c r="I155" s="193">
        <v>0.0</v>
      </c>
      <c r="J155" s="193">
        <v>0.0</v>
      </c>
      <c r="K155" s="193">
        <v>0.0</v>
      </c>
      <c r="L155" s="193">
        <v>0.0</v>
      </c>
      <c r="M155" s="193">
        <v>0.0</v>
      </c>
      <c r="N155" s="193">
        <v>0.0</v>
      </c>
      <c r="O155" s="193">
        <v>0.0</v>
      </c>
      <c r="P155" s="193">
        <v>0.0</v>
      </c>
      <c r="Q155" s="193">
        <v>0.0</v>
      </c>
      <c r="R155" s="193">
        <v>0.0</v>
      </c>
    </row>
    <row r="156">
      <c r="A156" s="200" t="s">
        <v>364</v>
      </c>
      <c r="B156" s="318"/>
      <c r="C156" s="193">
        <v>0.0</v>
      </c>
      <c r="D156" s="193">
        <v>0.0</v>
      </c>
      <c r="E156" s="193">
        <v>0.0</v>
      </c>
      <c r="F156" s="193">
        <v>0.0</v>
      </c>
      <c r="G156" s="193">
        <v>0.0</v>
      </c>
      <c r="H156" s="193">
        <v>0.0</v>
      </c>
      <c r="I156" s="193">
        <v>0.0</v>
      </c>
      <c r="J156" s="193">
        <v>0.0</v>
      </c>
      <c r="K156" s="193">
        <v>0.0</v>
      </c>
      <c r="L156" s="193">
        <v>0.0</v>
      </c>
      <c r="M156" s="193">
        <v>0.0</v>
      </c>
      <c r="N156" s="193">
        <v>0.0</v>
      </c>
      <c r="O156" s="193">
        <v>0.0</v>
      </c>
      <c r="P156" s="193">
        <v>0.0</v>
      </c>
      <c r="Q156" s="193">
        <v>0.0</v>
      </c>
      <c r="R156" s="193">
        <v>0.0</v>
      </c>
    </row>
    <row r="157">
      <c r="A157" s="200" t="s">
        <v>365</v>
      </c>
      <c r="B157" s="318"/>
      <c r="C157" s="193">
        <v>0.0</v>
      </c>
      <c r="D157" s="193">
        <v>0.0</v>
      </c>
      <c r="E157" s="193">
        <v>0.0</v>
      </c>
      <c r="F157" s="193">
        <v>0.0</v>
      </c>
      <c r="G157" s="193">
        <v>0.0</v>
      </c>
      <c r="H157" s="193">
        <v>0.0</v>
      </c>
      <c r="I157" s="193">
        <v>0.0</v>
      </c>
      <c r="J157" s="193">
        <v>0.0</v>
      </c>
      <c r="K157" s="193">
        <v>0.0</v>
      </c>
      <c r="L157" s="193">
        <v>0.0</v>
      </c>
      <c r="M157" s="193">
        <v>0.0</v>
      </c>
      <c r="N157" s="193">
        <v>0.0</v>
      </c>
      <c r="O157" s="193">
        <v>0.0</v>
      </c>
      <c r="P157" s="193">
        <v>0.0</v>
      </c>
      <c r="Q157" s="193">
        <v>0.0</v>
      </c>
      <c r="R157" s="193">
        <v>0.0</v>
      </c>
    </row>
    <row r="158">
      <c r="A158" s="200" t="s">
        <v>366</v>
      </c>
      <c r="B158" s="318"/>
      <c r="C158" s="193">
        <v>0.0</v>
      </c>
      <c r="D158" s="193">
        <v>0.0</v>
      </c>
      <c r="E158" s="193">
        <v>0.0</v>
      </c>
      <c r="F158" s="193">
        <v>0.0</v>
      </c>
      <c r="G158" s="193">
        <v>0.0</v>
      </c>
      <c r="H158" s="193">
        <v>0.0</v>
      </c>
      <c r="I158" s="193">
        <v>0.0</v>
      </c>
      <c r="J158" s="193">
        <v>0.0</v>
      </c>
      <c r="K158" s="193">
        <v>0.0</v>
      </c>
      <c r="L158" s="193">
        <v>0.0</v>
      </c>
      <c r="M158" s="193">
        <v>0.0</v>
      </c>
      <c r="N158" s="193">
        <v>0.0</v>
      </c>
      <c r="O158" s="193">
        <v>0.0</v>
      </c>
      <c r="P158" s="193">
        <v>0.0</v>
      </c>
      <c r="Q158" s="193">
        <v>0.0</v>
      </c>
      <c r="R158" s="193">
        <v>0.0</v>
      </c>
    </row>
    <row r="159">
      <c r="A159" s="200" t="s">
        <v>367</v>
      </c>
      <c r="B159" s="318"/>
      <c r="C159" s="193">
        <v>0.0</v>
      </c>
      <c r="D159" s="193">
        <v>0.0</v>
      </c>
      <c r="E159" s="193">
        <v>0.0</v>
      </c>
      <c r="F159" s="193">
        <v>0.0</v>
      </c>
      <c r="G159" s="193">
        <v>0.0</v>
      </c>
      <c r="H159" s="193">
        <v>0.0</v>
      </c>
      <c r="I159" s="193">
        <v>0.0</v>
      </c>
      <c r="J159" s="193">
        <v>0.0</v>
      </c>
      <c r="K159" s="193">
        <v>0.0</v>
      </c>
      <c r="L159" s="193">
        <v>0.0</v>
      </c>
      <c r="M159" s="193">
        <v>0.0</v>
      </c>
      <c r="N159" s="193">
        <v>0.0</v>
      </c>
      <c r="O159" s="193">
        <v>0.0</v>
      </c>
      <c r="P159" s="193">
        <v>0.0</v>
      </c>
      <c r="Q159" s="193">
        <v>0.0</v>
      </c>
      <c r="R159" s="193">
        <v>0.0</v>
      </c>
    </row>
    <row r="160">
      <c r="A160" s="200" t="s">
        <v>368</v>
      </c>
      <c r="B160" s="318"/>
      <c r="C160" s="193">
        <v>0.0</v>
      </c>
      <c r="D160" s="193">
        <v>0.0</v>
      </c>
      <c r="E160" s="193">
        <v>0.0</v>
      </c>
      <c r="F160" s="193">
        <v>0.0</v>
      </c>
      <c r="G160" s="193">
        <v>0.0</v>
      </c>
      <c r="H160" s="193">
        <v>0.0</v>
      </c>
      <c r="I160" s="193">
        <v>0.0</v>
      </c>
      <c r="J160" s="193">
        <v>0.0</v>
      </c>
      <c r="K160" s="193">
        <v>0.0</v>
      </c>
      <c r="L160" s="193">
        <v>0.0</v>
      </c>
      <c r="M160" s="193">
        <v>0.0</v>
      </c>
      <c r="N160" s="193">
        <v>0.0</v>
      </c>
      <c r="O160" s="193">
        <v>0.0</v>
      </c>
      <c r="P160" s="193">
        <v>0.0</v>
      </c>
      <c r="Q160" s="193">
        <v>0.0</v>
      </c>
      <c r="R160" s="193">
        <v>0.0</v>
      </c>
    </row>
    <row r="161">
      <c r="A161" s="200" t="s">
        <v>369</v>
      </c>
      <c r="B161" s="318"/>
      <c r="C161" s="193">
        <v>0.0</v>
      </c>
      <c r="D161" s="193">
        <v>0.0</v>
      </c>
      <c r="E161" s="193">
        <v>0.0</v>
      </c>
      <c r="F161" s="193">
        <v>0.0</v>
      </c>
      <c r="G161" s="193">
        <v>0.0</v>
      </c>
      <c r="H161" s="193">
        <v>0.0</v>
      </c>
      <c r="I161" s="193">
        <v>0.0</v>
      </c>
      <c r="J161" s="193">
        <v>0.0</v>
      </c>
      <c r="K161" s="193">
        <v>0.0</v>
      </c>
      <c r="L161" s="193">
        <v>0.0</v>
      </c>
      <c r="M161" s="193">
        <v>0.0</v>
      </c>
      <c r="N161" s="193">
        <v>0.0</v>
      </c>
      <c r="O161" s="193">
        <v>0.0</v>
      </c>
      <c r="P161" s="193">
        <v>0.0</v>
      </c>
      <c r="Q161" s="193">
        <v>0.0</v>
      </c>
      <c r="R161" s="193">
        <v>0.0</v>
      </c>
    </row>
    <row r="162">
      <c r="A162" s="200" t="s">
        <v>388</v>
      </c>
      <c r="B162" s="261" t="s">
        <v>385</v>
      </c>
      <c r="C162" s="193">
        <v>0.0</v>
      </c>
      <c r="D162" s="193">
        <v>0.0</v>
      </c>
      <c r="E162" s="193">
        <v>0.0</v>
      </c>
      <c r="F162" s="193">
        <v>0.0</v>
      </c>
      <c r="G162" s="193">
        <v>0.0</v>
      </c>
      <c r="H162" s="193">
        <v>0.0</v>
      </c>
      <c r="I162" s="193">
        <v>0.0</v>
      </c>
      <c r="J162" s="193">
        <v>0.0</v>
      </c>
      <c r="K162" s="193">
        <v>0.0</v>
      </c>
      <c r="L162" s="193">
        <v>0.0</v>
      </c>
      <c r="M162" s="193">
        <v>0.0</v>
      </c>
      <c r="N162" s="193">
        <v>0.0</v>
      </c>
      <c r="O162" s="193">
        <v>0.0</v>
      </c>
      <c r="P162" s="193">
        <v>0.0</v>
      </c>
      <c r="Q162" s="193">
        <v>0.0</v>
      </c>
      <c r="R162" s="193">
        <v>0.0</v>
      </c>
    </row>
    <row r="163">
      <c r="A163" s="200" t="s">
        <v>370</v>
      </c>
      <c r="B163" s="318"/>
      <c r="C163" s="193">
        <v>0.0</v>
      </c>
      <c r="D163" s="193">
        <v>0.0</v>
      </c>
      <c r="E163" s="193">
        <v>0.0</v>
      </c>
      <c r="F163" s="193">
        <v>0.0</v>
      </c>
      <c r="G163" s="193">
        <v>0.0</v>
      </c>
      <c r="H163" s="193">
        <v>0.0</v>
      </c>
      <c r="I163" s="193">
        <v>0.0</v>
      </c>
      <c r="J163" s="193">
        <v>0.0</v>
      </c>
      <c r="K163" s="193">
        <v>0.0</v>
      </c>
      <c r="L163" s="193">
        <v>0.0</v>
      </c>
      <c r="M163" s="193">
        <v>0.0</v>
      </c>
      <c r="N163" s="193">
        <v>0.0</v>
      </c>
      <c r="O163" s="193">
        <v>0.0</v>
      </c>
      <c r="P163" s="193">
        <v>0.0</v>
      </c>
      <c r="Q163" s="193">
        <v>0.0</v>
      </c>
      <c r="R163" s="193">
        <v>0.0</v>
      </c>
    </row>
    <row r="164">
      <c r="A164" s="200" t="s">
        <v>1187</v>
      </c>
      <c r="B164" s="261" t="s">
        <v>362</v>
      </c>
      <c r="C164" s="193">
        <v>0.0</v>
      </c>
      <c r="D164" s="193">
        <v>0.0</v>
      </c>
      <c r="E164" s="193">
        <v>0.0</v>
      </c>
      <c r="F164" s="193">
        <v>0.0</v>
      </c>
      <c r="G164" s="193">
        <v>0.0</v>
      </c>
      <c r="H164" s="193">
        <v>0.0</v>
      </c>
      <c r="I164" s="193">
        <v>0.0</v>
      </c>
      <c r="J164" s="193">
        <v>0.0</v>
      </c>
      <c r="K164" s="193">
        <v>0.0</v>
      </c>
      <c r="L164" s="193">
        <v>0.0</v>
      </c>
      <c r="M164" s="193">
        <v>0.0</v>
      </c>
      <c r="N164" s="193">
        <v>0.0</v>
      </c>
      <c r="O164" s="193">
        <v>0.0</v>
      </c>
      <c r="P164" s="193">
        <v>0.0</v>
      </c>
      <c r="Q164" s="193">
        <v>0.0</v>
      </c>
      <c r="R164" s="193">
        <v>0.0</v>
      </c>
    </row>
    <row r="165">
      <c r="A165" s="200" t="s">
        <v>371</v>
      </c>
      <c r="B165" s="261" t="s">
        <v>372</v>
      </c>
      <c r="C165" s="193">
        <v>0.0</v>
      </c>
      <c r="D165" s="193">
        <v>0.0</v>
      </c>
      <c r="E165" s="193">
        <v>0.0</v>
      </c>
      <c r="F165" s="193">
        <v>0.0</v>
      </c>
      <c r="G165" s="193">
        <v>0.0</v>
      </c>
      <c r="H165" s="193">
        <v>0.0</v>
      </c>
      <c r="I165" s="193">
        <v>0.0</v>
      </c>
      <c r="J165" s="193">
        <v>0.0</v>
      </c>
      <c r="K165" s="193">
        <v>0.0</v>
      </c>
      <c r="L165" s="193">
        <v>0.0</v>
      </c>
      <c r="M165" s="193">
        <v>0.0</v>
      </c>
      <c r="N165" s="193">
        <v>0.0</v>
      </c>
      <c r="O165" s="193">
        <v>0.0</v>
      </c>
      <c r="P165" s="193">
        <v>0.0</v>
      </c>
      <c r="Q165" s="193">
        <v>0.0</v>
      </c>
      <c r="R165" s="193">
        <v>0.0</v>
      </c>
    </row>
    <row r="166">
      <c r="A166" s="200" t="s">
        <v>335</v>
      </c>
      <c r="B166" s="318"/>
      <c r="C166" s="193">
        <v>0.0</v>
      </c>
      <c r="D166" s="193">
        <v>0.0</v>
      </c>
      <c r="E166" s="193">
        <v>0.0</v>
      </c>
      <c r="F166" s="193">
        <v>0.0</v>
      </c>
      <c r="G166" s="193">
        <v>0.0</v>
      </c>
      <c r="H166" s="193">
        <v>0.0</v>
      </c>
      <c r="I166" s="193">
        <v>0.0</v>
      </c>
      <c r="J166" s="193">
        <v>0.0</v>
      </c>
      <c r="K166" s="193">
        <v>0.0</v>
      </c>
      <c r="L166" s="193">
        <v>0.0</v>
      </c>
      <c r="M166" s="193">
        <v>0.0</v>
      </c>
      <c r="N166" s="193">
        <v>0.0</v>
      </c>
      <c r="O166" s="193">
        <v>0.0</v>
      </c>
      <c r="P166" s="193">
        <v>0.0</v>
      </c>
      <c r="Q166" s="193">
        <v>0.0</v>
      </c>
      <c r="R166" s="193">
        <v>0.0</v>
      </c>
    </row>
    <row r="167">
      <c r="A167" s="200" t="s">
        <v>373</v>
      </c>
      <c r="B167" s="261" t="s">
        <v>372</v>
      </c>
      <c r="C167" s="193">
        <v>0.0</v>
      </c>
      <c r="D167" s="193">
        <v>0.0</v>
      </c>
      <c r="E167" s="193">
        <v>0.0</v>
      </c>
      <c r="F167" s="193">
        <v>0.0</v>
      </c>
      <c r="G167" s="193">
        <v>0.0</v>
      </c>
      <c r="H167" s="193">
        <v>0.0</v>
      </c>
      <c r="I167" s="193">
        <v>0.0</v>
      </c>
      <c r="J167" s="193">
        <v>0.0</v>
      </c>
      <c r="K167" s="193">
        <v>0.0</v>
      </c>
      <c r="L167" s="193">
        <v>0.0</v>
      </c>
      <c r="M167" s="193">
        <v>0.0</v>
      </c>
      <c r="N167" s="193">
        <v>0.0</v>
      </c>
      <c r="O167" s="193">
        <v>0.0</v>
      </c>
      <c r="P167" s="193">
        <v>0.0</v>
      </c>
      <c r="Q167" s="193">
        <v>0.0</v>
      </c>
      <c r="R167" s="193">
        <v>0.0</v>
      </c>
    </row>
    <row r="168">
      <c r="A168" s="200" t="s">
        <v>381</v>
      </c>
      <c r="B168" s="261" t="s">
        <v>934</v>
      </c>
      <c r="C168" s="193">
        <v>0.0</v>
      </c>
      <c r="D168" s="193">
        <v>0.0</v>
      </c>
      <c r="E168" s="193">
        <v>0.0</v>
      </c>
      <c r="F168" s="193">
        <v>0.0</v>
      </c>
      <c r="G168" s="193">
        <v>0.0</v>
      </c>
      <c r="H168" s="193">
        <v>0.0</v>
      </c>
      <c r="I168" s="193">
        <v>0.0</v>
      </c>
      <c r="J168" s="193">
        <v>0.0</v>
      </c>
      <c r="K168" s="193">
        <v>0.0</v>
      </c>
      <c r="L168" s="193">
        <v>0.0</v>
      </c>
      <c r="M168" s="193">
        <v>400.0</v>
      </c>
      <c r="N168" s="193">
        <v>0.0</v>
      </c>
      <c r="O168" s="193">
        <v>0.0</v>
      </c>
      <c r="P168" s="193">
        <v>0.0</v>
      </c>
      <c r="Q168" s="193">
        <v>0.0</v>
      </c>
      <c r="R168" s="193">
        <v>0.0</v>
      </c>
    </row>
    <row r="169">
      <c r="A169" s="200" t="s">
        <v>383</v>
      </c>
      <c r="B169" s="261" t="s">
        <v>934</v>
      </c>
      <c r="C169" s="193">
        <v>0.0</v>
      </c>
      <c r="D169" s="193">
        <v>0.0</v>
      </c>
      <c r="E169" s="193">
        <v>0.0</v>
      </c>
      <c r="F169" s="193">
        <v>0.0</v>
      </c>
      <c r="G169" s="193">
        <v>0.0</v>
      </c>
      <c r="H169" s="193">
        <v>0.0</v>
      </c>
      <c r="I169" s="193">
        <v>0.0</v>
      </c>
      <c r="J169" s="193">
        <v>0.0</v>
      </c>
      <c r="K169" s="193">
        <v>0.0</v>
      </c>
      <c r="L169" s="193">
        <v>0.0</v>
      </c>
      <c r="M169" s="193">
        <v>0.0</v>
      </c>
      <c r="N169" s="193">
        <v>0.0</v>
      </c>
      <c r="O169" s="193">
        <v>0.0</v>
      </c>
      <c r="P169" s="193">
        <v>0.0</v>
      </c>
      <c r="Q169" s="193">
        <v>0.0</v>
      </c>
      <c r="R169" s="193">
        <v>0.0</v>
      </c>
    </row>
    <row r="170">
      <c r="A170" s="317" t="s">
        <v>1188</v>
      </c>
      <c r="B170" s="318"/>
      <c r="C170" s="193">
        <v>0.0</v>
      </c>
      <c r="D170" s="193">
        <v>0.0</v>
      </c>
      <c r="E170" s="193">
        <v>0.0</v>
      </c>
      <c r="F170" s="193">
        <v>0.0</v>
      </c>
      <c r="G170" s="193">
        <v>0.0</v>
      </c>
      <c r="H170" s="193">
        <v>0.0</v>
      </c>
      <c r="I170" s="193">
        <v>0.0</v>
      </c>
      <c r="J170" s="193">
        <v>0.0</v>
      </c>
      <c r="K170" s="193">
        <v>0.0</v>
      </c>
      <c r="L170" s="193">
        <v>0.0</v>
      </c>
      <c r="M170" s="193">
        <v>0.0</v>
      </c>
      <c r="N170" s="193">
        <v>0.0</v>
      </c>
      <c r="O170" s="193">
        <v>0.0</v>
      </c>
      <c r="P170" s="193">
        <v>0.0</v>
      </c>
      <c r="Q170" s="193">
        <v>0.0</v>
      </c>
      <c r="R170" s="193">
        <v>0.0</v>
      </c>
    </row>
    <row r="171">
      <c r="A171" s="319" t="s">
        <v>1189</v>
      </c>
      <c r="B171" s="318"/>
      <c r="C171" s="193">
        <v>0.0</v>
      </c>
      <c r="D171" s="193">
        <v>0.0</v>
      </c>
      <c r="E171" s="193">
        <v>0.0</v>
      </c>
      <c r="F171" s="193">
        <v>0.0</v>
      </c>
      <c r="G171" s="193">
        <v>0.0</v>
      </c>
      <c r="H171" s="193">
        <v>0.0</v>
      </c>
      <c r="I171" s="193">
        <v>0.0</v>
      </c>
      <c r="J171" s="193">
        <v>0.0</v>
      </c>
      <c r="K171" s="193">
        <v>0.0</v>
      </c>
      <c r="L171" s="193">
        <v>0.0</v>
      </c>
      <c r="M171" s="193">
        <v>0.0</v>
      </c>
      <c r="N171" s="193">
        <v>0.0</v>
      </c>
      <c r="O171" s="193">
        <v>0.0</v>
      </c>
      <c r="P171" s="193">
        <v>0.0</v>
      </c>
      <c r="Q171" s="193">
        <v>0.0</v>
      </c>
      <c r="R171" s="193">
        <v>0.0</v>
      </c>
    </row>
    <row r="172">
      <c r="A172" s="319" t="s">
        <v>1190</v>
      </c>
      <c r="B172" s="318"/>
      <c r="C172" s="193">
        <v>0.0</v>
      </c>
      <c r="D172" s="193">
        <v>0.0</v>
      </c>
      <c r="E172" s="193">
        <v>0.0</v>
      </c>
      <c r="F172" s="193">
        <v>0.0</v>
      </c>
      <c r="G172" s="193">
        <v>0.0</v>
      </c>
      <c r="H172" s="193">
        <v>0.0</v>
      </c>
      <c r="I172" s="193">
        <v>0.0</v>
      </c>
      <c r="J172" s="193">
        <v>0.0</v>
      </c>
      <c r="K172" s="193">
        <v>0.0</v>
      </c>
      <c r="L172" s="193">
        <v>0.0</v>
      </c>
      <c r="M172" s="193">
        <v>0.0</v>
      </c>
      <c r="N172" s="193">
        <v>0.0</v>
      </c>
      <c r="O172" s="193">
        <v>0.0</v>
      </c>
      <c r="P172" s="193">
        <v>0.0</v>
      </c>
      <c r="Q172" s="193">
        <v>0.0</v>
      </c>
      <c r="R172" s="193">
        <v>0.0</v>
      </c>
    </row>
    <row r="173">
      <c r="A173" s="200" t="s">
        <v>266</v>
      </c>
      <c r="B173" s="261" t="s">
        <v>236</v>
      </c>
      <c r="C173" s="193">
        <v>0.0</v>
      </c>
      <c r="D173" s="193">
        <v>0.0</v>
      </c>
      <c r="E173" s="193">
        <v>0.0</v>
      </c>
      <c r="F173" s="193">
        <v>0.0</v>
      </c>
      <c r="G173" s="193">
        <v>0.0</v>
      </c>
      <c r="H173" s="193">
        <v>0.0</v>
      </c>
      <c r="I173" s="193">
        <v>0.0</v>
      </c>
      <c r="J173" s="193">
        <v>0.0</v>
      </c>
      <c r="K173" s="193">
        <v>0.0</v>
      </c>
      <c r="L173" s="193">
        <v>0.0</v>
      </c>
      <c r="M173" s="193">
        <v>3580.0</v>
      </c>
      <c r="N173" s="193">
        <v>7200.0</v>
      </c>
      <c r="O173" s="193">
        <v>5200.0</v>
      </c>
      <c r="P173" s="193">
        <v>5000.0</v>
      </c>
      <c r="Q173" s="193">
        <v>0.0</v>
      </c>
      <c r="R173" s="193">
        <v>0.0</v>
      </c>
    </row>
    <row r="174">
      <c r="A174" s="200" t="s">
        <v>270</v>
      </c>
      <c r="B174" s="261" t="s">
        <v>236</v>
      </c>
      <c r="C174" s="193">
        <v>0.0</v>
      </c>
      <c r="D174" s="193">
        <v>0.0</v>
      </c>
      <c r="E174" s="193">
        <v>0.0</v>
      </c>
      <c r="F174" s="193">
        <v>0.0</v>
      </c>
      <c r="G174" s="193">
        <v>0.0</v>
      </c>
      <c r="H174" s="193">
        <v>0.0</v>
      </c>
      <c r="I174" s="193">
        <v>0.0</v>
      </c>
      <c r="J174" s="193">
        <v>0.0</v>
      </c>
      <c r="K174" s="193">
        <v>0.0</v>
      </c>
      <c r="L174" s="193">
        <v>1000.0</v>
      </c>
      <c r="M174" s="193">
        <v>1440.0</v>
      </c>
      <c r="N174" s="193">
        <v>2000.0</v>
      </c>
      <c r="O174" s="193">
        <v>1357.0</v>
      </c>
      <c r="P174" s="193">
        <v>1040.0</v>
      </c>
      <c r="Q174" s="193">
        <v>0.0</v>
      </c>
      <c r="R174" s="193">
        <v>0.0</v>
      </c>
    </row>
    <row r="175">
      <c r="A175" s="201" t="s">
        <v>271</v>
      </c>
      <c r="B175" s="261" t="s">
        <v>236</v>
      </c>
      <c r="C175" s="193">
        <v>0.0</v>
      </c>
      <c r="D175" s="193">
        <v>0.0</v>
      </c>
      <c r="E175" s="193">
        <v>0.0</v>
      </c>
      <c r="F175" s="193">
        <v>0.0</v>
      </c>
      <c r="G175" s="193">
        <v>0.0</v>
      </c>
      <c r="H175" s="193">
        <v>0.0</v>
      </c>
      <c r="I175" s="193">
        <v>0.0</v>
      </c>
      <c r="J175" s="193">
        <v>0.0</v>
      </c>
      <c r="K175" s="193">
        <v>0.0</v>
      </c>
      <c r="L175" s="193">
        <v>1430.0</v>
      </c>
      <c r="M175" s="193">
        <v>1690.0</v>
      </c>
      <c r="N175" s="193">
        <v>2800.0</v>
      </c>
      <c r="O175" s="193">
        <v>1500.0</v>
      </c>
      <c r="P175" s="193">
        <v>1050.0</v>
      </c>
      <c r="Q175" s="193">
        <v>0.0</v>
      </c>
      <c r="R175" s="193">
        <v>0.0</v>
      </c>
    </row>
    <row r="176">
      <c r="A176" s="200" t="s">
        <v>267</v>
      </c>
      <c r="B176" s="261" t="s">
        <v>236</v>
      </c>
      <c r="C176" s="193">
        <v>0.0</v>
      </c>
      <c r="D176" s="193">
        <v>0.0</v>
      </c>
      <c r="E176" s="193">
        <v>0.0</v>
      </c>
      <c r="F176" s="193">
        <v>0.0</v>
      </c>
      <c r="G176" s="193">
        <v>0.0</v>
      </c>
      <c r="H176" s="193">
        <v>0.0</v>
      </c>
      <c r="I176" s="193">
        <v>0.0</v>
      </c>
      <c r="J176" s="193">
        <v>0.0</v>
      </c>
      <c r="K176" s="193">
        <v>0.0</v>
      </c>
      <c r="L176" s="193">
        <v>0.0</v>
      </c>
      <c r="M176" s="193">
        <v>0.0</v>
      </c>
      <c r="N176" s="193">
        <v>0.0</v>
      </c>
      <c r="O176" s="193">
        <v>0.0</v>
      </c>
      <c r="P176" s="193">
        <v>0.0</v>
      </c>
      <c r="Q176" s="193">
        <v>0.0</v>
      </c>
      <c r="R176" s="193">
        <v>0.0</v>
      </c>
    </row>
    <row r="177">
      <c r="A177" s="317" t="s">
        <v>1191</v>
      </c>
      <c r="B177" s="318"/>
      <c r="C177" s="193">
        <v>0.0</v>
      </c>
      <c r="D177" s="193">
        <v>0.0</v>
      </c>
      <c r="E177" s="193">
        <v>0.0</v>
      </c>
      <c r="F177" s="193">
        <v>0.0</v>
      </c>
      <c r="G177" s="193">
        <v>0.0</v>
      </c>
      <c r="H177" s="193">
        <v>0.0</v>
      </c>
      <c r="I177" s="193">
        <v>0.0</v>
      </c>
      <c r="J177" s="193">
        <v>0.0</v>
      </c>
      <c r="K177" s="193">
        <v>0.0</v>
      </c>
      <c r="L177" s="193">
        <v>0.0</v>
      </c>
      <c r="M177" s="193">
        <v>0.0</v>
      </c>
      <c r="N177" s="193">
        <v>0.0</v>
      </c>
      <c r="O177" s="193">
        <v>0.0</v>
      </c>
      <c r="P177" s="193">
        <v>0.0</v>
      </c>
      <c r="Q177" s="193">
        <v>0.0</v>
      </c>
      <c r="R177" s="193">
        <v>0.0</v>
      </c>
    </row>
    <row r="178">
      <c r="A178" s="200" t="s">
        <v>237</v>
      </c>
      <c r="B178" s="261" t="s">
        <v>236</v>
      </c>
      <c r="C178" s="193">
        <v>0.0</v>
      </c>
      <c r="D178" s="193">
        <v>0.0</v>
      </c>
      <c r="E178" s="193">
        <v>0.0</v>
      </c>
      <c r="F178" s="193">
        <v>0.0</v>
      </c>
      <c r="G178" s="193">
        <v>0.0</v>
      </c>
      <c r="H178" s="193">
        <v>0.0</v>
      </c>
      <c r="I178" s="193">
        <v>0.0</v>
      </c>
      <c r="J178" s="193">
        <v>0.0</v>
      </c>
      <c r="K178" s="193">
        <v>0.0</v>
      </c>
      <c r="L178" s="193">
        <v>0.0</v>
      </c>
      <c r="M178" s="193">
        <v>0.0</v>
      </c>
      <c r="N178" s="193">
        <v>0.0</v>
      </c>
      <c r="O178" s="193">
        <v>0.0</v>
      </c>
      <c r="P178" s="193">
        <v>0.0</v>
      </c>
      <c r="Q178" s="193">
        <v>0.0</v>
      </c>
      <c r="R178" s="193">
        <v>0.0</v>
      </c>
    </row>
    <row r="179">
      <c r="A179" s="200" t="s">
        <v>273</v>
      </c>
      <c r="B179" s="261" t="s">
        <v>236</v>
      </c>
      <c r="C179" s="193">
        <v>0.0</v>
      </c>
      <c r="D179" s="193">
        <v>0.0</v>
      </c>
      <c r="E179" s="193">
        <v>0.0</v>
      </c>
      <c r="F179" s="193">
        <v>0.0</v>
      </c>
      <c r="G179" s="193">
        <v>0.0</v>
      </c>
      <c r="H179" s="193">
        <v>0.0</v>
      </c>
      <c r="I179" s="193">
        <v>0.0</v>
      </c>
      <c r="J179" s="193">
        <v>0.0</v>
      </c>
      <c r="K179" s="193">
        <v>0.0</v>
      </c>
      <c r="L179" s="193">
        <v>0.0</v>
      </c>
      <c r="M179" s="193">
        <v>0.0</v>
      </c>
      <c r="N179" s="193">
        <v>0.0</v>
      </c>
      <c r="O179" s="193">
        <v>0.0</v>
      </c>
      <c r="P179" s="193">
        <v>0.0</v>
      </c>
      <c r="Q179" s="193">
        <v>0.0</v>
      </c>
      <c r="R179" s="193">
        <v>0.0</v>
      </c>
    </row>
    <row r="180">
      <c r="A180" s="200" t="s">
        <v>260</v>
      </c>
      <c r="B180" s="261" t="s">
        <v>236</v>
      </c>
      <c r="C180" s="193">
        <v>0.0</v>
      </c>
      <c r="D180" s="193">
        <v>0.0</v>
      </c>
      <c r="E180" s="193">
        <v>0.0</v>
      </c>
      <c r="F180" s="193">
        <v>0.0</v>
      </c>
      <c r="G180" s="193">
        <v>0.0</v>
      </c>
      <c r="H180" s="193">
        <v>0.0</v>
      </c>
      <c r="I180" s="193">
        <v>0.0</v>
      </c>
      <c r="J180" s="193">
        <v>0.0</v>
      </c>
      <c r="K180" s="193">
        <v>0.0</v>
      </c>
      <c r="L180" s="193">
        <v>0.0</v>
      </c>
      <c r="M180" s="193">
        <v>0.0</v>
      </c>
      <c r="N180" s="193">
        <v>0.0</v>
      </c>
      <c r="O180" s="193">
        <v>0.0</v>
      </c>
      <c r="P180" s="193">
        <v>0.0</v>
      </c>
      <c r="Q180" s="193">
        <v>0.0</v>
      </c>
      <c r="R180" s="193">
        <v>0.0</v>
      </c>
    </row>
    <row r="181">
      <c r="A181" s="200" t="s">
        <v>254</v>
      </c>
      <c r="B181" s="261" t="s">
        <v>236</v>
      </c>
      <c r="C181" s="193">
        <v>0.0</v>
      </c>
      <c r="D181" s="193">
        <v>0.0</v>
      </c>
      <c r="E181" s="193">
        <v>0.0</v>
      </c>
      <c r="F181" s="193">
        <v>0.0</v>
      </c>
      <c r="G181" s="193">
        <v>0.0</v>
      </c>
      <c r="H181" s="193">
        <v>0.0</v>
      </c>
      <c r="I181" s="193">
        <v>0.0</v>
      </c>
      <c r="J181" s="193">
        <v>0.0</v>
      </c>
      <c r="K181" s="193">
        <v>0.0</v>
      </c>
      <c r="L181" s="193">
        <v>0.0</v>
      </c>
      <c r="M181" s="193">
        <v>0.0</v>
      </c>
      <c r="N181" s="193">
        <v>0.0</v>
      </c>
      <c r="O181" s="193">
        <v>0.0</v>
      </c>
      <c r="P181" s="193">
        <v>0.0</v>
      </c>
      <c r="Q181" s="193">
        <v>0.0</v>
      </c>
      <c r="R181" s="193">
        <v>0.0</v>
      </c>
    </row>
    <row r="182">
      <c r="A182" s="200" t="s">
        <v>389</v>
      </c>
      <c r="B182" s="261" t="s">
        <v>390</v>
      </c>
      <c r="C182" s="193">
        <v>0.0</v>
      </c>
      <c r="D182" s="193">
        <v>0.0</v>
      </c>
      <c r="E182" s="193">
        <v>0.0</v>
      </c>
      <c r="F182" s="193">
        <v>0.0</v>
      </c>
      <c r="G182" s="193">
        <v>0.0</v>
      </c>
      <c r="H182" s="193">
        <v>0.0</v>
      </c>
      <c r="I182" s="193">
        <v>0.0</v>
      </c>
      <c r="J182" s="193">
        <v>0.0</v>
      </c>
      <c r="K182" s="193">
        <v>0.0</v>
      </c>
      <c r="L182" s="193">
        <v>0.0</v>
      </c>
      <c r="M182" s="193">
        <v>0.0</v>
      </c>
      <c r="N182" s="193">
        <v>0.0</v>
      </c>
      <c r="O182" s="193">
        <v>0.0</v>
      </c>
      <c r="P182" s="193">
        <v>0.0</v>
      </c>
      <c r="Q182" s="193">
        <v>0.0</v>
      </c>
      <c r="R182" s="193">
        <v>0.0</v>
      </c>
    </row>
    <row r="183">
      <c r="A183" s="200" t="s">
        <v>274</v>
      </c>
      <c r="B183" s="261" t="s">
        <v>236</v>
      </c>
      <c r="C183" s="193">
        <v>0.0</v>
      </c>
      <c r="D183" s="193">
        <v>0.0</v>
      </c>
      <c r="E183" s="193">
        <v>0.0</v>
      </c>
      <c r="F183" s="193">
        <v>0.0</v>
      </c>
      <c r="G183" s="193">
        <v>0.0</v>
      </c>
      <c r="H183" s="193">
        <v>0.0</v>
      </c>
      <c r="I183" s="193">
        <v>0.0</v>
      </c>
      <c r="J183" s="193">
        <v>0.0</v>
      </c>
      <c r="K183" s="193">
        <v>0.0</v>
      </c>
      <c r="L183" s="193">
        <v>1910.0</v>
      </c>
      <c r="M183" s="193">
        <v>2300.0</v>
      </c>
      <c r="N183" s="193">
        <v>1180.0</v>
      </c>
      <c r="O183" s="193">
        <v>700.0</v>
      </c>
      <c r="P183" s="193">
        <v>1330.0</v>
      </c>
      <c r="Q183" s="193">
        <v>0.0</v>
      </c>
      <c r="R183" s="193">
        <v>0.0</v>
      </c>
    </row>
    <row r="184">
      <c r="A184" s="317" t="s">
        <v>1192</v>
      </c>
      <c r="B184" s="318"/>
      <c r="C184" s="193">
        <v>0.0</v>
      </c>
      <c r="D184" s="193">
        <v>0.0</v>
      </c>
      <c r="E184" s="193">
        <v>0.0</v>
      </c>
      <c r="F184" s="193">
        <v>0.0</v>
      </c>
      <c r="G184" s="193">
        <v>0.0</v>
      </c>
      <c r="H184" s="193">
        <v>0.0</v>
      </c>
      <c r="I184" s="193">
        <v>0.0</v>
      </c>
      <c r="J184" s="193">
        <v>0.0</v>
      </c>
      <c r="K184" s="193">
        <v>0.0</v>
      </c>
      <c r="L184" s="193">
        <v>0.0</v>
      </c>
      <c r="M184" s="193">
        <v>0.0</v>
      </c>
      <c r="N184" s="193">
        <v>0.0</v>
      </c>
      <c r="O184" s="193">
        <v>0.0</v>
      </c>
      <c r="P184" s="193">
        <v>0.0</v>
      </c>
      <c r="Q184" s="193">
        <v>0.0</v>
      </c>
      <c r="R184" s="193">
        <v>0.0</v>
      </c>
    </row>
    <row r="185">
      <c r="A185" s="317" t="s">
        <v>1193</v>
      </c>
      <c r="B185" s="318"/>
      <c r="C185" s="193">
        <v>0.0</v>
      </c>
      <c r="D185" s="193">
        <v>0.0</v>
      </c>
      <c r="E185" s="193">
        <v>0.0</v>
      </c>
      <c r="F185" s="193">
        <v>0.0</v>
      </c>
      <c r="G185" s="193">
        <v>0.0</v>
      </c>
      <c r="H185" s="193">
        <v>0.0</v>
      </c>
      <c r="I185" s="193">
        <v>0.0</v>
      </c>
      <c r="J185" s="193">
        <v>0.0</v>
      </c>
      <c r="K185" s="193">
        <v>0.0</v>
      </c>
      <c r="L185" s="193">
        <v>0.0</v>
      </c>
      <c r="M185" s="193">
        <v>0.0</v>
      </c>
      <c r="N185" s="193">
        <v>0.0</v>
      </c>
      <c r="O185" s="193">
        <v>0.0</v>
      </c>
      <c r="P185" s="193">
        <v>0.0</v>
      </c>
      <c r="Q185" s="193">
        <v>0.0</v>
      </c>
      <c r="R185" s="193">
        <v>0.0</v>
      </c>
    </row>
    <row r="186">
      <c r="A186" s="200" t="s">
        <v>391</v>
      </c>
      <c r="B186" s="261" t="s">
        <v>390</v>
      </c>
      <c r="C186" s="193">
        <v>0.0</v>
      </c>
      <c r="D186" s="193">
        <v>0.0</v>
      </c>
      <c r="E186" s="193">
        <v>15.0</v>
      </c>
      <c r="F186" s="193">
        <v>0.0</v>
      </c>
      <c r="G186" s="193">
        <v>5.0</v>
      </c>
      <c r="H186" s="193">
        <v>0.0</v>
      </c>
      <c r="I186" s="193">
        <v>0.0</v>
      </c>
      <c r="J186" s="193">
        <v>0.0</v>
      </c>
      <c r="K186" s="193">
        <v>0.0</v>
      </c>
      <c r="L186" s="193">
        <v>0.0</v>
      </c>
      <c r="M186" s="193">
        <v>400.0</v>
      </c>
      <c r="N186" s="193">
        <v>0.0</v>
      </c>
      <c r="O186" s="193">
        <v>500.0</v>
      </c>
      <c r="P186" s="193">
        <v>1300.0</v>
      </c>
      <c r="Q186" s="193">
        <v>0.0</v>
      </c>
      <c r="R186" s="193">
        <v>0.0</v>
      </c>
    </row>
    <row r="187">
      <c r="A187" s="200" t="s">
        <v>392</v>
      </c>
      <c r="B187" s="261" t="s">
        <v>390</v>
      </c>
      <c r="C187" s="193">
        <v>0.0</v>
      </c>
      <c r="D187" s="193">
        <v>0.0</v>
      </c>
      <c r="E187" s="193">
        <v>150.0</v>
      </c>
      <c r="F187" s="193">
        <v>0.0</v>
      </c>
      <c r="G187" s="193">
        <v>15.0</v>
      </c>
      <c r="H187" s="193">
        <v>0.0</v>
      </c>
      <c r="I187" s="193">
        <v>0.0</v>
      </c>
      <c r="J187" s="193">
        <v>0.0</v>
      </c>
      <c r="K187" s="193">
        <v>0.0</v>
      </c>
      <c r="L187" s="193">
        <v>0.0</v>
      </c>
      <c r="M187" s="193">
        <v>1500.0</v>
      </c>
      <c r="N187" s="193">
        <v>0.0</v>
      </c>
      <c r="O187" s="193">
        <v>0.0</v>
      </c>
      <c r="P187" s="193">
        <v>0.0</v>
      </c>
      <c r="Q187" s="193">
        <v>0.0</v>
      </c>
      <c r="R187" s="193">
        <v>0.0</v>
      </c>
    </row>
    <row r="188">
      <c r="A188" s="200" t="s">
        <v>393</v>
      </c>
      <c r="B188" s="261" t="s">
        <v>390</v>
      </c>
      <c r="C188" s="193">
        <v>0.0</v>
      </c>
      <c r="D188" s="193">
        <v>0.0</v>
      </c>
      <c r="E188" s="193">
        <v>0.0</v>
      </c>
      <c r="F188" s="193">
        <v>0.0</v>
      </c>
      <c r="G188" s="193">
        <v>0.0</v>
      </c>
      <c r="H188" s="193">
        <v>0.0</v>
      </c>
      <c r="I188" s="193">
        <v>0.0</v>
      </c>
      <c r="J188" s="193">
        <v>0.0</v>
      </c>
      <c r="K188" s="193">
        <v>0.0</v>
      </c>
      <c r="L188" s="193">
        <v>0.0</v>
      </c>
      <c r="M188" s="193">
        <v>0.0</v>
      </c>
      <c r="N188" s="193">
        <v>3180.0</v>
      </c>
      <c r="O188" s="193">
        <v>0.0</v>
      </c>
      <c r="P188" s="193">
        <v>0.0</v>
      </c>
      <c r="Q188" s="193">
        <v>0.0</v>
      </c>
      <c r="R188" s="193">
        <v>0.0</v>
      </c>
    </row>
    <row r="189">
      <c r="A189" s="200" t="s">
        <v>394</v>
      </c>
      <c r="B189" s="261" t="s">
        <v>390</v>
      </c>
      <c r="C189" s="193">
        <v>0.0</v>
      </c>
      <c r="D189" s="193">
        <v>0.0</v>
      </c>
      <c r="E189" s="193">
        <v>0.0</v>
      </c>
      <c r="F189" s="193">
        <v>0.0</v>
      </c>
      <c r="G189" s="193">
        <v>0.0</v>
      </c>
      <c r="H189" s="193">
        <v>0.0</v>
      </c>
      <c r="I189" s="193">
        <v>0.0</v>
      </c>
      <c r="J189" s="193">
        <v>0.0</v>
      </c>
      <c r="K189" s="193">
        <v>0.0</v>
      </c>
      <c r="L189" s="193">
        <v>0.0</v>
      </c>
      <c r="M189" s="193">
        <v>0.0</v>
      </c>
      <c r="N189" s="193">
        <v>1330.0</v>
      </c>
      <c r="O189" s="193">
        <v>1330.0</v>
      </c>
      <c r="P189" s="193">
        <v>2500.0</v>
      </c>
      <c r="Q189" s="193">
        <v>0.0</v>
      </c>
      <c r="R189" s="193">
        <v>0.0</v>
      </c>
    </row>
    <row r="190">
      <c r="A190" s="200" t="s">
        <v>395</v>
      </c>
      <c r="B190" s="261" t="s">
        <v>390</v>
      </c>
      <c r="C190" s="193">
        <v>0.0</v>
      </c>
      <c r="D190" s="193">
        <v>0.0</v>
      </c>
      <c r="E190" s="193">
        <v>0.0</v>
      </c>
      <c r="F190" s="193">
        <v>0.0</v>
      </c>
      <c r="G190" s="193">
        <v>0.0</v>
      </c>
      <c r="H190" s="193">
        <v>0.0</v>
      </c>
      <c r="I190" s="193">
        <v>0.0</v>
      </c>
      <c r="J190" s="193">
        <v>250.0</v>
      </c>
      <c r="K190" s="193">
        <v>0.0</v>
      </c>
      <c r="L190" s="193">
        <v>0.0</v>
      </c>
      <c r="M190" s="193">
        <v>0.0</v>
      </c>
      <c r="N190" s="193">
        <v>0.0</v>
      </c>
      <c r="O190" s="193">
        <v>0.0</v>
      </c>
      <c r="P190" s="193">
        <v>250.0</v>
      </c>
      <c r="Q190" s="193">
        <v>0.0</v>
      </c>
      <c r="R190" s="193">
        <v>0.0</v>
      </c>
    </row>
    <row r="191">
      <c r="A191" s="200" t="s">
        <v>396</v>
      </c>
      <c r="B191" s="261" t="s">
        <v>390</v>
      </c>
      <c r="C191" s="193">
        <v>0.0</v>
      </c>
      <c r="D191" s="193">
        <v>0.0</v>
      </c>
      <c r="E191" s="193">
        <v>0.0</v>
      </c>
      <c r="F191" s="193">
        <v>0.0</v>
      </c>
      <c r="G191" s="193">
        <v>0.0</v>
      </c>
      <c r="H191" s="193">
        <v>0.0</v>
      </c>
      <c r="I191" s="193">
        <v>0.0</v>
      </c>
      <c r="J191" s="193">
        <v>0.0</v>
      </c>
      <c r="K191" s="193">
        <v>0.0</v>
      </c>
      <c r="L191" s="193">
        <v>0.0</v>
      </c>
      <c r="M191" s="193">
        <v>0.0</v>
      </c>
      <c r="N191" s="193">
        <v>0.0</v>
      </c>
      <c r="O191" s="193">
        <v>0.0</v>
      </c>
      <c r="P191" s="193">
        <v>0.0</v>
      </c>
      <c r="Q191" s="193">
        <v>0.0</v>
      </c>
      <c r="R191" s="193">
        <v>0.0</v>
      </c>
    </row>
    <row r="192">
      <c r="A192" s="200" t="s">
        <v>397</v>
      </c>
      <c r="B192" s="261" t="s">
        <v>390</v>
      </c>
      <c r="C192" s="193">
        <v>0.0</v>
      </c>
      <c r="D192" s="193">
        <v>0.0</v>
      </c>
      <c r="E192" s="193">
        <v>0.0</v>
      </c>
      <c r="F192" s="193">
        <v>0.0</v>
      </c>
      <c r="G192" s="193">
        <v>0.0</v>
      </c>
      <c r="H192" s="193">
        <v>0.0</v>
      </c>
      <c r="I192" s="193">
        <v>0.0</v>
      </c>
      <c r="J192" s="193">
        <v>0.0</v>
      </c>
      <c r="K192" s="193">
        <v>0.0</v>
      </c>
      <c r="L192" s="193">
        <v>0.0</v>
      </c>
      <c r="M192" s="193">
        <v>0.0</v>
      </c>
      <c r="N192" s="193">
        <v>0.0</v>
      </c>
      <c r="O192" s="193">
        <v>0.0</v>
      </c>
      <c r="P192" s="193">
        <v>0.0</v>
      </c>
      <c r="Q192" s="193">
        <v>0.0</v>
      </c>
      <c r="R192" s="193">
        <v>0.0</v>
      </c>
    </row>
    <row r="193">
      <c r="A193" s="200" t="s">
        <v>398</v>
      </c>
      <c r="B193" s="261" t="s">
        <v>390</v>
      </c>
      <c r="C193" s="193">
        <v>0.0</v>
      </c>
      <c r="D193" s="193">
        <v>0.0</v>
      </c>
      <c r="E193" s="193">
        <v>0.0</v>
      </c>
      <c r="F193" s="193">
        <v>0.0</v>
      </c>
      <c r="G193" s="193">
        <v>0.0</v>
      </c>
      <c r="H193" s="193">
        <v>0.0</v>
      </c>
      <c r="I193" s="193">
        <v>0.0</v>
      </c>
      <c r="J193" s="193">
        <v>0.0</v>
      </c>
      <c r="K193" s="193">
        <v>0.0</v>
      </c>
      <c r="L193" s="193">
        <v>0.0</v>
      </c>
      <c r="M193" s="193">
        <v>0.0</v>
      </c>
      <c r="N193" s="193">
        <v>0.0</v>
      </c>
      <c r="O193" s="193">
        <v>0.0</v>
      </c>
      <c r="P193" s="193">
        <v>0.0</v>
      </c>
      <c r="Q193" s="193">
        <v>0.0</v>
      </c>
      <c r="R193" s="193">
        <v>0.0</v>
      </c>
    </row>
    <row r="194">
      <c r="A194" s="200" t="s">
        <v>399</v>
      </c>
      <c r="B194" s="261" t="s">
        <v>390</v>
      </c>
      <c r="C194" s="193">
        <v>0.0</v>
      </c>
      <c r="D194" s="193">
        <v>0.0</v>
      </c>
      <c r="E194" s="193">
        <v>0.0</v>
      </c>
      <c r="F194" s="193">
        <v>0.0</v>
      </c>
      <c r="G194" s="193">
        <v>0.0</v>
      </c>
      <c r="H194" s="193">
        <v>0.0</v>
      </c>
      <c r="I194" s="193">
        <v>0.0</v>
      </c>
      <c r="J194" s="193">
        <v>0.0</v>
      </c>
      <c r="K194" s="193">
        <v>0.0</v>
      </c>
      <c r="L194" s="193">
        <v>0.0</v>
      </c>
      <c r="M194" s="193">
        <v>0.0</v>
      </c>
      <c r="N194" s="193">
        <v>0.0</v>
      </c>
      <c r="O194" s="193">
        <v>0.0</v>
      </c>
      <c r="P194" s="193">
        <v>0.0</v>
      </c>
      <c r="Q194" s="193">
        <v>0.0</v>
      </c>
      <c r="R194" s="193">
        <v>0.0</v>
      </c>
    </row>
    <row r="195">
      <c r="A195" s="200" t="s">
        <v>400</v>
      </c>
      <c r="B195" s="261" t="s">
        <v>390</v>
      </c>
      <c r="C195" s="193">
        <v>0.0</v>
      </c>
      <c r="D195" s="193">
        <v>0.0</v>
      </c>
      <c r="E195" s="193">
        <v>0.0</v>
      </c>
      <c r="F195" s="193">
        <v>0.0</v>
      </c>
      <c r="G195" s="193">
        <v>0.0</v>
      </c>
      <c r="H195" s="193">
        <v>0.0</v>
      </c>
      <c r="I195" s="193">
        <v>0.0</v>
      </c>
      <c r="J195" s="193">
        <v>0.0</v>
      </c>
      <c r="K195" s="193">
        <v>0.0</v>
      </c>
      <c r="L195" s="193">
        <v>0.0</v>
      </c>
      <c r="M195" s="193">
        <v>0.0</v>
      </c>
      <c r="N195" s="193">
        <v>0.0</v>
      </c>
      <c r="O195" s="193">
        <v>0.0</v>
      </c>
      <c r="P195" s="193">
        <v>0.0</v>
      </c>
      <c r="Q195" s="193">
        <v>0.0</v>
      </c>
      <c r="R195" s="193">
        <v>0.0</v>
      </c>
    </row>
    <row r="196">
      <c r="A196" s="200" t="s">
        <v>459</v>
      </c>
      <c r="B196" s="261" t="s">
        <v>411</v>
      </c>
      <c r="C196" s="193">
        <v>0.0</v>
      </c>
      <c r="D196" s="193">
        <v>0.0</v>
      </c>
      <c r="E196" s="193">
        <v>220.0</v>
      </c>
      <c r="F196" s="193">
        <v>400.0</v>
      </c>
      <c r="G196" s="193">
        <v>300.0</v>
      </c>
      <c r="H196" s="193">
        <v>0.0</v>
      </c>
      <c r="I196" s="193">
        <v>0.0</v>
      </c>
      <c r="J196" s="193">
        <v>0.0</v>
      </c>
      <c r="K196" s="193">
        <v>0.0</v>
      </c>
      <c r="L196" s="193">
        <v>0.0</v>
      </c>
      <c r="M196" s="193">
        <v>2240.0</v>
      </c>
      <c r="N196" s="193">
        <v>3940.0</v>
      </c>
      <c r="O196" s="193">
        <v>2940.0</v>
      </c>
      <c r="P196" s="193">
        <v>0.0</v>
      </c>
      <c r="Q196" s="193">
        <v>0.0</v>
      </c>
      <c r="R196" s="193">
        <v>0.0</v>
      </c>
    </row>
    <row r="197">
      <c r="A197" s="317" t="s">
        <v>1194</v>
      </c>
      <c r="B197" s="318"/>
      <c r="C197" s="193">
        <v>0.0</v>
      </c>
      <c r="D197" s="193">
        <v>0.0</v>
      </c>
      <c r="E197" s="193">
        <v>0.0</v>
      </c>
      <c r="F197" s="193">
        <v>0.0</v>
      </c>
      <c r="G197" s="193">
        <v>0.0</v>
      </c>
      <c r="H197" s="193">
        <v>0.0</v>
      </c>
      <c r="I197" s="193">
        <v>0.0</v>
      </c>
      <c r="J197" s="193">
        <v>0.0</v>
      </c>
      <c r="K197" s="193">
        <v>0.0</v>
      </c>
      <c r="L197" s="193">
        <v>0.0</v>
      </c>
      <c r="M197" s="193">
        <v>0.0</v>
      </c>
      <c r="N197" s="193">
        <v>0.0</v>
      </c>
      <c r="O197" s="193">
        <v>0.0</v>
      </c>
      <c r="P197" s="193">
        <v>0.0</v>
      </c>
      <c r="Q197" s="193">
        <v>0.0</v>
      </c>
      <c r="R197" s="193">
        <v>0.0</v>
      </c>
    </row>
    <row r="198">
      <c r="A198" s="200" t="s">
        <v>401</v>
      </c>
      <c r="B198" s="261" t="s">
        <v>390</v>
      </c>
      <c r="C198" s="193">
        <v>0.0</v>
      </c>
      <c r="D198" s="193">
        <v>0.0</v>
      </c>
      <c r="E198" s="193">
        <v>0.0</v>
      </c>
      <c r="F198" s="193">
        <v>0.0</v>
      </c>
      <c r="G198" s="193">
        <v>0.0</v>
      </c>
      <c r="H198" s="193">
        <v>0.0</v>
      </c>
      <c r="I198" s="193">
        <v>0.0</v>
      </c>
      <c r="J198" s="193">
        <v>0.0</v>
      </c>
      <c r="K198" s="193">
        <v>0.0</v>
      </c>
      <c r="L198" s="193">
        <v>2500.0</v>
      </c>
      <c r="M198" s="193">
        <v>3000.0</v>
      </c>
      <c r="N198" s="193">
        <v>900.0</v>
      </c>
      <c r="O198" s="193">
        <v>0.0</v>
      </c>
      <c r="P198" s="193">
        <v>0.0</v>
      </c>
      <c r="Q198" s="193">
        <v>0.0</v>
      </c>
      <c r="R198" s="193">
        <v>0.0</v>
      </c>
    </row>
    <row r="199">
      <c r="A199" s="200" t="s">
        <v>402</v>
      </c>
      <c r="B199" s="261" t="s">
        <v>390</v>
      </c>
      <c r="C199" s="193">
        <v>0.0</v>
      </c>
      <c r="D199" s="193">
        <v>0.0</v>
      </c>
      <c r="E199" s="193">
        <v>0.0</v>
      </c>
      <c r="F199" s="193">
        <v>0.0</v>
      </c>
      <c r="G199" s="193">
        <v>0.0</v>
      </c>
      <c r="H199" s="193">
        <v>20.0</v>
      </c>
      <c r="I199" s="193">
        <v>0.0</v>
      </c>
      <c r="J199" s="193">
        <v>0.0</v>
      </c>
      <c r="K199" s="193">
        <v>0.0</v>
      </c>
      <c r="L199" s="193">
        <v>0.0</v>
      </c>
      <c r="M199" s="193">
        <v>300.0</v>
      </c>
      <c r="N199" s="193">
        <v>900.0</v>
      </c>
      <c r="O199" s="193">
        <v>0.0</v>
      </c>
      <c r="P199" s="193">
        <v>100.0</v>
      </c>
      <c r="Q199" s="193">
        <v>0.0</v>
      </c>
      <c r="R199" s="193">
        <v>0.0</v>
      </c>
    </row>
    <row r="200">
      <c r="A200" s="200" t="s">
        <v>403</v>
      </c>
      <c r="B200" s="261" t="s">
        <v>390</v>
      </c>
      <c r="C200" s="193">
        <v>0.0</v>
      </c>
      <c r="D200" s="193">
        <v>0.0</v>
      </c>
      <c r="E200" s="193">
        <v>0.0</v>
      </c>
      <c r="F200" s="193">
        <v>20.0</v>
      </c>
      <c r="G200" s="193">
        <v>80.0</v>
      </c>
      <c r="H200" s="193">
        <v>20.0</v>
      </c>
      <c r="I200" s="193">
        <v>0.0</v>
      </c>
      <c r="J200" s="193">
        <v>0.0</v>
      </c>
      <c r="K200" s="193">
        <v>0.0</v>
      </c>
      <c r="L200" s="193">
        <v>0.0</v>
      </c>
      <c r="M200" s="193">
        <v>0.0</v>
      </c>
      <c r="N200" s="193">
        <v>0.0</v>
      </c>
      <c r="O200" s="193">
        <v>1200.0</v>
      </c>
      <c r="P200" s="193">
        <v>0.0</v>
      </c>
      <c r="Q200" s="193">
        <v>0.0</v>
      </c>
      <c r="R200" s="193">
        <v>0.0</v>
      </c>
    </row>
    <row r="201">
      <c r="A201" s="200" t="s">
        <v>404</v>
      </c>
      <c r="B201" s="261" t="s">
        <v>390</v>
      </c>
      <c r="C201" s="193">
        <v>0.0</v>
      </c>
      <c r="D201" s="193">
        <v>0.0</v>
      </c>
      <c r="E201" s="193">
        <v>0.0</v>
      </c>
      <c r="F201" s="193">
        <v>0.0</v>
      </c>
      <c r="G201" s="193">
        <v>0.0</v>
      </c>
      <c r="H201" s="193">
        <v>0.0</v>
      </c>
      <c r="I201" s="193">
        <v>0.0</v>
      </c>
      <c r="J201" s="193">
        <v>0.0</v>
      </c>
      <c r="K201" s="193">
        <v>0.0</v>
      </c>
      <c r="L201" s="193">
        <v>0.0</v>
      </c>
      <c r="M201" s="193">
        <v>0.0</v>
      </c>
      <c r="N201" s="193">
        <v>0.0</v>
      </c>
      <c r="O201" s="193">
        <v>650.0</v>
      </c>
      <c r="P201" s="193">
        <v>550.0</v>
      </c>
      <c r="Q201" s="193">
        <v>0.0</v>
      </c>
      <c r="R201" s="193">
        <v>0.0</v>
      </c>
    </row>
    <row r="202">
      <c r="A202" s="200" t="s">
        <v>405</v>
      </c>
      <c r="B202" s="261" t="s">
        <v>390</v>
      </c>
      <c r="C202" s="193">
        <v>0.0</v>
      </c>
      <c r="D202" s="193">
        <v>0.0</v>
      </c>
      <c r="E202" s="193">
        <v>0.0</v>
      </c>
      <c r="F202" s="193">
        <v>0.0</v>
      </c>
      <c r="G202" s="193">
        <v>0.0</v>
      </c>
      <c r="H202" s="193">
        <v>0.0</v>
      </c>
      <c r="I202" s="193">
        <v>0.0</v>
      </c>
      <c r="J202" s="193">
        <v>0.0</v>
      </c>
      <c r="K202" s="193">
        <v>0.0</v>
      </c>
      <c r="L202" s="193">
        <v>0.0</v>
      </c>
      <c r="M202" s="193">
        <v>0.0</v>
      </c>
      <c r="N202" s="193">
        <v>0.0</v>
      </c>
      <c r="O202" s="193">
        <v>0.0</v>
      </c>
      <c r="P202" s="193">
        <v>0.0</v>
      </c>
      <c r="Q202" s="193">
        <v>0.0</v>
      </c>
      <c r="R202" s="193">
        <v>0.0</v>
      </c>
    </row>
    <row r="203">
      <c r="A203" s="200" t="s">
        <v>406</v>
      </c>
      <c r="B203" s="261" t="s">
        <v>390</v>
      </c>
      <c r="C203" s="193">
        <v>0.0</v>
      </c>
      <c r="D203" s="193">
        <v>0.0</v>
      </c>
      <c r="E203" s="193">
        <v>0.0</v>
      </c>
      <c r="F203" s="193">
        <v>0.0</v>
      </c>
      <c r="G203" s="193">
        <v>0.0</v>
      </c>
      <c r="H203" s="193">
        <v>0.0</v>
      </c>
      <c r="I203" s="193">
        <v>0.0</v>
      </c>
      <c r="J203" s="193">
        <v>0.0</v>
      </c>
      <c r="K203" s="193">
        <v>0.0</v>
      </c>
      <c r="L203" s="193">
        <v>0.0</v>
      </c>
      <c r="M203" s="193">
        <v>0.0</v>
      </c>
      <c r="N203" s="193">
        <v>400.0</v>
      </c>
      <c r="O203" s="193">
        <v>800.0</v>
      </c>
      <c r="P203" s="193">
        <v>850.0</v>
      </c>
      <c r="Q203" s="193">
        <v>0.0</v>
      </c>
      <c r="R203" s="193">
        <v>0.0</v>
      </c>
    </row>
    <row r="204">
      <c r="A204" s="200" t="s">
        <v>407</v>
      </c>
      <c r="B204" s="261" t="s">
        <v>390</v>
      </c>
      <c r="C204" s="193">
        <v>0.0</v>
      </c>
      <c r="D204" s="193">
        <v>0.0</v>
      </c>
      <c r="E204" s="193">
        <v>0.0</v>
      </c>
      <c r="F204" s="193">
        <v>310.0</v>
      </c>
      <c r="G204" s="193">
        <v>0.0</v>
      </c>
      <c r="H204" s="193">
        <v>0.0</v>
      </c>
      <c r="I204" s="193">
        <v>0.0</v>
      </c>
      <c r="J204" s="193">
        <v>0.0</v>
      </c>
      <c r="K204" s="193">
        <v>0.0</v>
      </c>
      <c r="L204" s="193">
        <v>0.0</v>
      </c>
      <c r="M204" s="193">
        <v>0.0</v>
      </c>
      <c r="N204" s="193">
        <v>0.0</v>
      </c>
      <c r="O204" s="193">
        <v>0.0</v>
      </c>
      <c r="P204" s="193">
        <v>0.0</v>
      </c>
      <c r="Q204" s="193">
        <v>0.0</v>
      </c>
      <c r="R204" s="193">
        <v>0.0</v>
      </c>
    </row>
    <row r="205">
      <c r="A205" s="200" t="s">
        <v>408</v>
      </c>
      <c r="B205" s="261" t="s">
        <v>390</v>
      </c>
      <c r="C205" s="193">
        <v>0.0</v>
      </c>
      <c r="D205" s="193">
        <v>0.0</v>
      </c>
      <c r="E205" s="193">
        <v>0.0</v>
      </c>
      <c r="F205" s="193">
        <v>12.0</v>
      </c>
      <c r="G205" s="193">
        <v>50.0</v>
      </c>
      <c r="H205" s="193">
        <v>34.0</v>
      </c>
      <c r="I205" s="193">
        <v>0.0</v>
      </c>
      <c r="J205" s="193">
        <v>0.0</v>
      </c>
      <c r="K205" s="193">
        <v>0.0</v>
      </c>
      <c r="L205" s="193">
        <v>0.0</v>
      </c>
      <c r="M205" s="193">
        <v>0.0</v>
      </c>
      <c r="N205" s="193">
        <v>0.0</v>
      </c>
      <c r="O205" s="193">
        <v>0.0</v>
      </c>
      <c r="P205" s="193">
        <v>0.0</v>
      </c>
      <c r="Q205" s="193">
        <v>0.0</v>
      </c>
      <c r="R205" s="193">
        <v>0.0</v>
      </c>
    </row>
    <row r="206">
      <c r="A206" s="200" t="s">
        <v>409</v>
      </c>
      <c r="B206" s="261" t="s">
        <v>390</v>
      </c>
      <c r="C206" s="193">
        <v>0.0</v>
      </c>
      <c r="D206" s="193">
        <v>0.0</v>
      </c>
      <c r="E206" s="193">
        <v>0.0</v>
      </c>
      <c r="F206" s="193">
        <v>0.0</v>
      </c>
      <c r="G206" s="193">
        <v>0.0</v>
      </c>
      <c r="H206" s="193">
        <v>0.0</v>
      </c>
      <c r="I206" s="193">
        <v>0.0</v>
      </c>
      <c r="J206" s="193">
        <v>0.0</v>
      </c>
      <c r="K206" s="193">
        <v>0.0</v>
      </c>
      <c r="L206" s="193">
        <v>0.0</v>
      </c>
      <c r="M206" s="193">
        <v>0.0</v>
      </c>
      <c r="N206" s="193">
        <v>0.0</v>
      </c>
      <c r="O206" s="193">
        <v>0.0</v>
      </c>
      <c r="P206" s="193">
        <v>0.0</v>
      </c>
      <c r="Q206" s="193">
        <v>0.0</v>
      </c>
      <c r="R206" s="193">
        <v>0.0</v>
      </c>
    </row>
    <row r="207">
      <c r="A207" s="200" t="s">
        <v>410</v>
      </c>
      <c r="B207" s="261" t="s">
        <v>390</v>
      </c>
      <c r="C207" s="193">
        <v>0.0</v>
      </c>
      <c r="D207" s="193">
        <v>0.0</v>
      </c>
      <c r="E207" s="193">
        <v>0.0</v>
      </c>
      <c r="F207" s="193">
        <v>0.0</v>
      </c>
      <c r="G207" s="193">
        <v>0.0</v>
      </c>
      <c r="H207" s="193">
        <v>0.0</v>
      </c>
      <c r="I207" s="193">
        <v>0.0</v>
      </c>
      <c r="J207" s="193">
        <v>0.0</v>
      </c>
      <c r="K207" s="193">
        <v>0.0</v>
      </c>
      <c r="L207" s="193">
        <v>0.0</v>
      </c>
      <c r="M207" s="193">
        <v>0.0</v>
      </c>
      <c r="N207" s="193">
        <v>0.0</v>
      </c>
      <c r="O207" s="193">
        <v>0.0</v>
      </c>
      <c r="P207" s="193">
        <v>0.0</v>
      </c>
      <c r="Q207" s="193">
        <v>0.0</v>
      </c>
      <c r="R207" s="193">
        <v>0.0</v>
      </c>
    </row>
    <row r="208">
      <c r="A208" s="200" t="s">
        <v>411</v>
      </c>
      <c r="B208" s="261" t="s">
        <v>390</v>
      </c>
      <c r="C208" s="193">
        <v>0.0</v>
      </c>
      <c r="D208" s="193">
        <v>0.0</v>
      </c>
      <c r="E208" s="193">
        <v>0.0</v>
      </c>
      <c r="F208" s="193">
        <v>0.0</v>
      </c>
      <c r="G208" s="193">
        <v>0.0</v>
      </c>
      <c r="H208" s="193">
        <v>0.0</v>
      </c>
      <c r="I208" s="193">
        <v>0.0</v>
      </c>
      <c r="J208" s="193">
        <v>0.0</v>
      </c>
      <c r="K208" s="193">
        <v>0.0</v>
      </c>
      <c r="L208" s="193">
        <v>0.0</v>
      </c>
      <c r="M208" s="193">
        <v>1050.0</v>
      </c>
      <c r="N208" s="193">
        <v>1230.0</v>
      </c>
      <c r="O208" s="193">
        <v>2880.0</v>
      </c>
      <c r="P208" s="193">
        <v>548.0</v>
      </c>
      <c r="Q208" s="193">
        <v>0.0</v>
      </c>
      <c r="R208" s="193">
        <v>0.0</v>
      </c>
    </row>
    <row r="209">
      <c r="A209" s="200" t="s">
        <v>412</v>
      </c>
      <c r="B209" s="261" t="s">
        <v>390</v>
      </c>
      <c r="C209" s="193">
        <v>0.0</v>
      </c>
      <c r="D209" s="193">
        <v>0.0</v>
      </c>
      <c r="E209" s="193">
        <v>0.0</v>
      </c>
      <c r="F209" s="193">
        <v>0.0</v>
      </c>
      <c r="G209" s="193">
        <v>0.0</v>
      </c>
      <c r="H209" s="193">
        <v>0.0</v>
      </c>
      <c r="I209" s="193">
        <v>0.0</v>
      </c>
      <c r="J209" s="193">
        <v>0.0</v>
      </c>
      <c r="K209" s="193">
        <v>0.0</v>
      </c>
      <c r="L209" s="193">
        <v>0.0</v>
      </c>
      <c r="M209" s="193">
        <v>2200.0</v>
      </c>
      <c r="N209" s="193">
        <v>4800.0</v>
      </c>
      <c r="O209" s="193">
        <v>1900.0</v>
      </c>
      <c r="P209" s="193">
        <v>1900.0</v>
      </c>
      <c r="Q209" s="193">
        <v>0.0</v>
      </c>
      <c r="R209" s="193">
        <v>0.0</v>
      </c>
    </row>
    <row r="210">
      <c r="A210" s="200" t="s">
        <v>413</v>
      </c>
      <c r="B210" s="261" t="s">
        <v>390</v>
      </c>
      <c r="C210" s="193">
        <v>0.0</v>
      </c>
      <c r="D210" s="193">
        <v>0.0</v>
      </c>
      <c r="E210" s="193">
        <v>134.0</v>
      </c>
      <c r="F210" s="193">
        <v>180.0</v>
      </c>
      <c r="G210" s="193">
        <v>140.0</v>
      </c>
      <c r="H210" s="193">
        <v>0.0</v>
      </c>
      <c r="I210" s="193">
        <v>0.0</v>
      </c>
      <c r="J210" s="193">
        <v>0.0</v>
      </c>
      <c r="K210" s="193">
        <v>0.0</v>
      </c>
      <c r="L210" s="193">
        <v>0.0</v>
      </c>
      <c r="M210" s="193">
        <v>3500.0</v>
      </c>
      <c r="N210" s="193">
        <v>1800.0</v>
      </c>
      <c r="O210" s="193">
        <v>2000.0</v>
      </c>
      <c r="P210" s="193">
        <v>0.0</v>
      </c>
      <c r="Q210" s="193">
        <v>0.0</v>
      </c>
      <c r="R210" s="193">
        <v>0.0</v>
      </c>
    </row>
    <row r="211">
      <c r="A211" s="200" t="s">
        <v>414</v>
      </c>
      <c r="B211" s="261" t="s">
        <v>390</v>
      </c>
      <c r="C211" s="193">
        <v>0.0</v>
      </c>
      <c r="D211" s="193">
        <v>176.0</v>
      </c>
      <c r="E211" s="193">
        <v>25.0</v>
      </c>
      <c r="F211" s="193">
        <v>311.0</v>
      </c>
      <c r="G211" s="193">
        <v>200.0</v>
      </c>
      <c r="H211" s="193">
        <v>0.0</v>
      </c>
      <c r="I211" s="193">
        <v>0.0</v>
      </c>
      <c r="J211" s="193">
        <v>0.0</v>
      </c>
      <c r="K211" s="193">
        <v>0.0</v>
      </c>
      <c r="L211" s="193">
        <v>750.0</v>
      </c>
      <c r="M211" s="193">
        <v>1360.0</v>
      </c>
      <c r="N211" s="193">
        <v>1600.0</v>
      </c>
      <c r="O211" s="193">
        <v>1800.0</v>
      </c>
      <c r="P211" s="193">
        <v>0.0</v>
      </c>
      <c r="Q211" s="193">
        <v>0.0</v>
      </c>
      <c r="R211" s="193">
        <v>0.0</v>
      </c>
    </row>
    <row r="212">
      <c r="A212" s="200" t="s">
        <v>415</v>
      </c>
      <c r="B212" s="261" t="s">
        <v>390</v>
      </c>
      <c r="C212" s="193">
        <v>0.0</v>
      </c>
      <c r="D212" s="193">
        <v>0.0</v>
      </c>
      <c r="E212" s="193">
        <v>0.0</v>
      </c>
      <c r="F212" s="193">
        <v>0.0</v>
      </c>
      <c r="G212" s="193">
        <v>0.0</v>
      </c>
      <c r="H212" s="193">
        <v>0.0</v>
      </c>
      <c r="I212" s="193">
        <v>0.0</v>
      </c>
      <c r="J212" s="193">
        <v>0.0</v>
      </c>
      <c r="K212" s="193">
        <v>0.0</v>
      </c>
      <c r="L212" s="193">
        <v>1900.0</v>
      </c>
      <c r="M212" s="193">
        <v>1000.0</v>
      </c>
      <c r="N212" s="193">
        <v>600.0</v>
      </c>
      <c r="O212" s="193">
        <v>800.0</v>
      </c>
      <c r="P212" s="193">
        <v>4400.0</v>
      </c>
      <c r="Q212" s="193">
        <v>0.0</v>
      </c>
      <c r="R212" s="193">
        <v>0.0</v>
      </c>
    </row>
    <row r="213">
      <c r="A213" s="200" t="s">
        <v>416</v>
      </c>
      <c r="B213" s="261" t="s">
        <v>390</v>
      </c>
      <c r="C213" s="193">
        <v>0.0</v>
      </c>
      <c r="D213" s="193">
        <v>0.0</v>
      </c>
      <c r="E213" s="193">
        <v>0.0</v>
      </c>
      <c r="F213" s="193">
        <v>0.0</v>
      </c>
      <c r="G213" s="193">
        <v>0.0</v>
      </c>
      <c r="H213" s="193">
        <v>0.0</v>
      </c>
      <c r="I213" s="193">
        <v>0.0</v>
      </c>
      <c r="J213" s="193">
        <v>0.0</v>
      </c>
      <c r="K213" s="193">
        <v>0.0</v>
      </c>
      <c r="L213" s="193">
        <v>0.0</v>
      </c>
      <c r="M213" s="193">
        <v>400.0</v>
      </c>
      <c r="N213" s="193">
        <v>800.0</v>
      </c>
      <c r="O213" s="193">
        <v>600.0</v>
      </c>
      <c r="P213" s="193">
        <v>800.0</v>
      </c>
      <c r="Q213" s="193">
        <v>0.0</v>
      </c>
      <c r="R213" s="193">
        <v>0.0</v>
      </c>
    </row>
    <row r="214">
      <c r="A214" s="200" t="s">
        <v>417</v>
      </c>
      <c r="B214" s="261" t="s">
        <v>390</v>
      </c>
      <c r="C214" s="193">
        <v>0.0</v>
      </c>
      <c r="D214" s="193">
        <v>30.0</v>
      </c>
      <c r="E214" s="193">
        <v>0.0</v>
      </c>
      <c r="F214" s="193">
        <v>5.0</v>
      </c>
      <c r="G214" s="193">
        <v>50.0</v>
      </c>
      <c r="H214" s="193">
        <v>350.0</v>
      </c>
      <c r="I214" s="193">
        <v>0.0</v>
      </c>
      <c r="J214" s="193">
        <v>0.0</v>
      </c>
      <c r="K214" s="193">
        <v>0.0</v>
      </c>
      <c r="L214" s="193">
        <v>1100.0</v>
      </c>
      <c r="M214" s="193">
        <v>400.0</v>
      </c>
      <c r="N214" s="193">
        <v>1000.0</v>
      </c>
      <c r="O214" s="193">
        <v>340.0</v>
      </c>
      <c r="P214" s="193">
        <v>3200.0</v>
      </c>
      <c r="Q214" s="193">
        <v>0.0</v>
      </c>
      <c r="R214" s="193">
        <v>0.0</v>
      </c>
    </row>
    <row r="215">
      <c r="A215" s="200" t="s">
        <v>418</v>
      </c>
      <c r="B215" s="261" t="s">
        <v>390</v>
      </c>
      <c r="C215" s="193">
        <v>0.0</v>
      </c>
      <c r="D215" s="193">
        <v>0.0</v>
      </c>
      <c r="E215" s="193">
        <v>0.0</v>
      </c>
      <c r="F215" s="193">
        <v>70.0</v>
      </c>
      <c r="G215" s="193">
        <v>0.0</v>
      </c>
      <c r="H215" s="193">
        <v>0.0</v>
      </c>
      <c r="I215" s="193">
        <v>0.0</v>
      </c>
      <c r="J215" s="193">
        <v>0.0</v>
      </c>
      <c r="K215" s="193">
        <v>0.0</v>
      </c>
      <c r="L215" s="193">
        <v>0.0</v>
      </c>
      <c r="M215" s="193">
        <v>470.0</v>
      </c>
      <c r="N215" s="193">
        <v>2000.0</v>
      </c>
      <c r="O215" s="193">
        <v>600.0</v>
      </c>
      <c r="P215" s="193">
        <v>0.0</v>
      </c>
      <c r="Q215" s="193">
        <v>0.0</v>
      </c>
      <c r="R215" s="193">
        <v>0.0</v>
      </c>
    </row>
    <row r="216">
      <c r="A216" s="200" t="s">
        <v>419</v>
      </c>
      <c r="B216" s="261" t="s">
        <v>390</v>
      </c>
      <c r="C216" s="193">
        <v>0.0</v>
      </c>
      <c r="D216" s="193">
        <v>0.0</v>
      </c>
      <c r="E216" s="193">
        <v>0.0</v>
      </c>
      <c r="F216" s="193">
        <v>0.0</v>
      </c>
      <c r="G216" s="193">
        <v>0.0</v>
      </c>
      <c r="H216" s="193">
        <v>0.0</v>
      </c>
      <c r="I216" s="193">
        <v>0.0</v>
      </c>
      <c r="J216" s="193">
        <v>0.0</v>
      </c>
      <c r="K216" s="193">
        <v>0.0</v>
      </c>
      <c r="L216" s="193">
        <v>0.0</v>
      </c>
      <c r="M216" s="193">
        <v>0.0</v>
      </c>
      <c r="N216" s="193">
        <v>0.0</v>
      </c>
      <c r="O216" s="193">
        <v>1300.0</v>
      </c>
      <c r="P216" s="193">
        <v>0.0</v>
      </c>
      <c r="Q216" s="193">
        <v>0.0</v>
      </c>
      <c r="R216" s="193">
        <v>0.0</v>
      </c>
    </row>
    <row r="217">
      <c r="A217" s="200" t="s">
        <v>420</v>
      </c>
      <c r="B217" s="261" t="s">
        <v>390</v>
      </c>
      <c r="C217" s="193">
        <v>0.0</v>
      </c>
      <c r="D217" s="193">
        <v>0.0</v>
      </c>
      <c r="E217" s="193">
        <v>450.0</v>
      </c>
      <c r="F217" s="193">
        <v>0.0</v>
      </c>
      <c r="G217" s="193">
        <v>284.0</v>
      </c>
      <c r="H217" s="193">
        <v>0.0</v>
      </c>
      <c r="I217" s="193">
        <v>0.0</v>
      </c>
      <c r="J217" s="193">
        <v>0.0</v>
      </c>
      <c r="K217" s="193">
        <v>0.0</v>
      </c>
      <c r="L217" s="193">
        <v>0.0</v>
      </c>
      <c r="M217" s="193">
        <v>4380.0</v>
      </c>
      <c r="N217" s="193">
        <v>700.0</v>
      </c>
      <c r="O217" s="193">
        <v>2400.0</v>
      </c>
      <c r="P217" s="193">
        <v>0.0</v>
      </c>
      <c r="Q217" s="193">
        <v>0.0</v>
      </c>
      <c r="R217" s="193">
        <v>0.0</v>
      </c>
    </row>
    <row r="218">
      <c r="A218" s="200" t="s">
        <v>421</v>
      </c>
      <c r="B218" s="261" t="s">
        <v>390</v>
      </c>
      <c r="C218" s="193">
        <v>0.0</v>
      </c>
      <c r="D218" s="193">
        <v>0.0</v>
      </c>
      <c r="E218" s="193">
        <v>0.0</v>
      </c>
      <c r="F218" s="193">
        <v>205.0</v>
      </c>
      <c r="G218" s="193">
        <v>0.0</v>
      </c>
      <c r="H218" s="193">
        <v>35.0</v>
      </c>
      <c r="I218" s="193">
        <v>30.0</v>
      </c>
      <c r="J218" s="193">
        <v>0.0</v>
      </c>
      <c r="K218" s="193">
        <v>0.0</v>
      </c>
      <c r="L218" s="193">
        <v>0.0</v>
      </c>
      <c r="M218" s="193">
        <v>0.0</v>
      </c>
      <c r="N218" s="193">
        <v>0.0</v>
      </c>
      <c r="O218" s="193">
        <v>0.0</v>
      </c>
      <c r="P218" s="193">
        <v>0.0</v>
      </c>
      <c r="Q218" s="193">
        <v>0.0</v>
      </c>
      <c r="R218" s="193">
        <v>0.0</v>
      </c>
    </row>
    <row r="219">
      <c r="A219" s="200" t="s">
        <v>422</v>
      </c>
      <c r="B219" s="261" t="s">
        <v>390</v>
      </c>
      <c r="C219" s="193">
        <v>0.0</v>
      </c>
      <c r="D219" s="193">
        <v>0.0</v>
      </c>
      <c r="E219" s="193">
        <v>0.0</v>
      </c>
      <c r="F219" s="193">
        <v>0.0</v>
      </c>
      <c r="G219" s="193">
        <v>0.0</v>
      </c>
      <c r="H219" s="193">
        <v>0.0</v>
      </c>
      <c r="I219" s="193">
        <v>0.0</v>
      </c>
      <c r="J219" s="193">
        <v>0.0</v>
      </c>
      <c r="K219" s="193">
        <v>0.0</v>
      </c>
      <c r="L219" s="193">
        <v>0.0</v>
      </c>
      <c r="M219" s="193">
        <v>500.0</v>
      </c>
      <c r="N219" s="193">
        <v>900.0</v>
      </c>
      <c r="O219" s="193">
        <v>0.0</v>
      </c>
      <c r="P219" s="193">
        <v>300.0</v>
      </c>
      <c r="Q219" s="193">
        <v>0.0</v>
      </c>
      <c r="R219" s="193">
        <v>0.0</v>
      </c>
    </row>
    <row r="220">
      <c r="A220" s="200" t="s">
        <v>423</v>
      </c>
      <c r="B220" s="261" t="s">
        <v>390</v>
      </c>
      <c r="C220" s="193">
        <v>0.0</v>
      </c>
      <c r="D220" s="193">
        <v>0.0</v>
      </c>
      <c r="E220" s="193">
        <v>0.0</v>
      </c>
      <c r="F220" s="193">
        <v>0.0</v>
      </c>
      <c r="G220" s="193">
        <v>0.0</v>
      </c>
      <c r="H220" s="193">
        <v>0.0</v>
      </c>
      <c r="I220" s="193">
        <v>0.0</v>
      </c>
      <c r="J220" s="193">
        <v>0.0</v>
      </c>
      <c r="K220" s="193">
        <v>0.0</v>
      </c>
      <c r="L220" s="193">
        <v>0.0</v>
      </c>
      <c r="M220" s="193">
        <v>0.0</v>
      </c>
      <c r="N220" s="193">
        <v>0.0</v>
      </c>
      <c r="O220" s="193">
        <v>0.0</v>
      </c>
      <c r="P220" s="193">
        <v>0.0</v>
      </c>
      <c r="Q220" s="193">
        <v>0.0</v>
      </c>
      <c r="R220" s="193">
        <v>0.0</v>
      </c>
    </row>
    <row r="221">
      <c r="A221" s="200" t="s">
        <v>127</v>
      </c>
      <c r="B221" s="261" t="s">
        <v>125</v>
      </c>
      <c r="C221" s="193">
        <v>0.0</v>
      </c>
      <c r="D221" s="193">
        <v>0.0</v>
      </c>
      <c r="E221" s="193">
        <v>0.0</v>
      </c>
      <c r="F221" s="193">
        <v>0.0</v>
      </c>
      <c r="G221" s="193">
        <v>0.0</v>
      </c>
      <c r="H221" s="193">
        <v>0.0</v>
      </c>
      <c r="I221" s="193">
        <v>0.0</v>
      </c>
      <c r="J221" s="193">
        <v>0.0</v>
      </c>
      <c r="K221" s="193">
        <v>0.0</v>
      </c>
      <c r="L221" s="193">
        <v>0.0</v>
      </c>
      <c r="M221" s="193">
        <v>0.0</v>
      </c>
      <c r="N221" s="193">
        <v>0.0</v>
      </c>
      <c r="O221" s="193">
        <v>0.0</v>
      </c>
      <c r="P221" s="193">
        <v>0.0</v>
      </c>
      <c r="Q221" s="193">
        <v>0.0</v>
      </c>
      <c r="R221" s="193">
        <v>0.0</v>
      </c>
    </row>
    <row r="222">
      <c r="A222" s="200" t="s">
        <v>424</v>
      </c>
      <c r="B222" s="261" t="s">
        <v>390</v>
      </c>
      <c r="C222" s="193">
        <v>0.0</v>
      </c>
      <c r="D222" s="193">
        <v>0.0</v>
      </c>
      <c r="E222" s="193">
        <v>0.0</v>
      </c>
      <c r="F222" s="193">
        <v>0.0</v>
      </c>
      <c r="G222" s="193">
        <v>0.0</v>
      </c>
      <c r="H222" s="193">
        <v>0.0</v>
      </c>
      <c r="I222" s="193">
        <v>0.0</v>
      </c>
      <c r="J222" s="193">
        <v>0.0</v>
      </c>
      <c r="K222" s="193">
        <v>0.0</v>
      </c>
      <c r="L222" s="193">
        <v>0.0</v>
      </c>
      <c r="M222" s="193">
        <v>0.0</v>
      </c>
      <c r="N222" s="193">
        <v>0.0</v>
      </c>
      <c r="O222" s="193">
        <v>0.0</v>
      </c>
      <c r="P222" s="193">
        <v>0.0</v>
      </c>
      <c r="Q222" s="193">
        <v>0.0</v>
      </c>
      <c r="R222" s="193">
        <v>0.0</v>
      </c>
    </row>
    <row r="223">
      <c r="A223" s="200" t="s">
        <v>425</v>
      </c>
      <c r="B223" s="261" t="s">
        <v>390</v>
      </c>
      <c r="C223" s="193">
        <v>0.0</v>
      </c>
      <c r="D223" s="193">
        <v>0.0</v>
      </c>
      <c r="E223" s="193">
        <v>0.0</v>
      </c>
      <c r="F223" s="193">
        <v>0.0</v>
      </c>
      <c r="G223" s="193">
        <v>0.0</v>
      </c>
      <c r="H223" s="193">
        <v>0.0</v>
      </c>
      <c r="I223" s="193">
        <v>0.0</v>
      </c>
      <c r="J223" s="193">
        <v>0.0</v>
      </c>
      <c r="K223" s="193">
        <v>0.0</v>
      </c>
      <c r="L223" s="193">
        <v>0.0</v>
      </c>
      <c r="M223" s="193">
        <v>0.0</v>
      </c>
      <c r="N223" s="193">
        <v>0.0</v>
      </c>
      <c r="O223" s="193">
        <v>0.0</v>
      </c>
      <c r="P223" s="193">
        <v>0.0</v>
      </c>
      <c r="Q223" s="193">
        <v>0.0</v>
      </c>
      <c r="R223" s="193">
        <v>0.0</v>
      </c>
    </row>
    <row r="224">
      <c r="A224" s="200" t="s">
        <v>426</v>
      </c>
      <c r="B224" s="261" t="s">
        <v>390</v>
      </c>
      <c r="C224" s="193">
        <v>0.0</v>
      </c>
      <c r="D224" s="193">
        <v>0.0</v>
      </c>
      <c r="E224" s="193">
        <v>0.0</v>
      </c>
      <c r="F224" s="193">
        <v>0.0</v>
      </c>
      <c r="G224" s="193">
        <v>0.0</v>
      </c>
      <c r="H224" s="193">
        <v>0.0</v>
      </c>
      <c r="I224" s="193">
        <v>0.0</v>
      </c>
      <c r="J224" s="193">
        <v>0.0</v>
      </c>
      <c r="K224" s="193">
        <v>0.0</v>
      </c>
      <c r="L224" s="193">
        <v>0.0</v>
      </c>
      <c r="M224" s="193">
        <v>0.0</v>
      </c>
      <c r="N224" s="193">
        <v>0.0</v>
      </c>
      <c r="O224" s="193">
        <v>0.0</v>
      </c>
      <c r="P224" s="193">
        <v>0.0</v>
      </c>
      <c r="Q224" s="193">
        <v>0.0</v>
      </c>
      <c r="R224" s="193">
        <v>0.0</v>
      </c>
    </row>
    <row r="225">
      <c r="A225" s="200" t="s">
        <v>427</v>
      </c>
      <c r="B225" s="261" t="s">
        <v>390</v>
      </c>
      <c r="C225" s="193">
        <v>0.0</v>
      </c>
      <c r="D225" s="193">
        <v>0.0</v>
      </c>
      <c r="E225" s="193">
        <v>0.0</v>
      </c>
      <c r="F225" s="193">
        <v>0.0</v>
      </c>
      <c r="G225" s="193">
        <v>0.0</v>
      </c>
      <c r="H225" s="193">
        <v>0.0</v>
      </c>
      <c r="I225" s="193">
        <v>0.0</v>
      </c>
      <c r="J225" s="193">
        <v>0.0</v>
      </c>
      <c r="K225" s="193">
        <v>0.0</v>
      </c>
      <c r="L225" s="193">
        <v>0.0</v>
      </c>
      <c r="M225" s="193">
        <v>0.0</v>
      </c>
      <c r="N225" s="193">
        <v>0.0</v>
      </c>
      <c r="O225" s="193">
        <v>0.0</v>
      </c>
      <c r="P225" s="193">
        <v>0.0</v>
      </c>
      <c r="Q225" s="193">
        <v>0.0</v>
      </c>
      <c r="R225" s="193">
        <v>0.0</v>
      </c>
    </row>
    <row r="226">
      <c r="A226" s="200" t="s">
        <v>428</v>
      </c>
      <c r="B226" s="261" t="s">
        <v>429</v>
      </c>
      <c r="C226" s="193">
        <v>0.0</v>
      </c>
      <c r="D226" s="193">
        <v>30.0</v>
      </c>
      <c r="E226" s="193">
        <v>249.0</v>
      </c>
      <c r="F226" s="193">
        <v>505.0</v>
      </c>
      <c r="G226" s="193">
        <v>342.0</v>
      </c>
      <c r="H226" s="193">
        <v>205.0</v>
      </c>
      <c r="I226" s="193">
        <v>319.0</v>
      </c>
      <c r="J226" s="193">
        <v>0.0</v>
      </c>
      <c r="K226" s="193">
        <v>0.0</v>
      </c>
      <c r="L226" s="193">
        <v>0.0</v>
      </c>
      <c r="M226" s="193">
        <v>0.0</v>
      </c>
      <c r="N226" s="193">
        <v>0.0</v>
      </c>
      <c r="O226" s="193">
        <v>0.0</v>
      </c>
      <c r="P226" s="193">
        <v>0.0</v>
      </c>
      <c r="Q226" s="193">
        <v>0.0</v>
      </c>
      <c r="R226" s="193">
        <v>0.0</v>
      </c>
    </row>
    <row r="227">
      <c r="A227" s="200" t="s">
        <v>430</v>
      </c>
      <c r="B227" s="261" t="s">
        <v>429</v>
      </c>
      <c r="C227" s="193">
        <v>0.0</v>
      </c>
      <c r="D227" s="193">
        <v>0.0</v>
      </c>
      <c r="E227" s="193">
        <v>0.0</v>
      </c>
      <c r="F227" s="193">
        <v>0.0</v>
      </c>
      <c r="G227" s="193">
        <v>0.0</v>
      </c>
      <c r="H227" s="193">
        <v>0.0</v>
      </c>
      <c r="I227" s="193">
        <v>0.0</v>
      </c>
      <c r="J227" s="193">
        <v>0.0</v>
      </c>
      <c r="K227" s="193">
        <v>0.0</v>
      </c>
      <c r="L227" s="193">
        <v>0.0</v>
      </c>
      <c r="M227" s="193">
        <v>0.0</v>
      </c>
      <c r="N227" s="193">
        <v>0.0</v>
      </c>
      <c r="O227" s="193">
        <v>0.0</v>
      </c>
      <c r="P227" s="193">
        <v>0.0</v>
      </c>
      <c r="Q227" s="193">
        <v>0.0</v>
      </c>
      <c r="R227" s="193">
        <v>0.0</v>
      </c>
    </row>
    <row r="228">
      <c r="A228" s="200" t="s">
        <v>431</v>
      </c>
      <c r="B228" s="261" t="s">
        <v>429</v>
      </c>
      <c r="C228" s="193">
        <v>0.0</v>
      </c>
      <c r="D228" s="193">
        <v>0.0</v>
      </c>
      <c r="E228" s="193">
        <v>0.0</v>
      </c>
      <c r="F228" s="193">
        <v>0.0</v>
      </c>
      <c r="G228" s="193">
        <v>0.0</v>
      </c>
      <c r="H228" s="193">
        <v>0.0</v>
      </c>
      <c r="I228" s="193">
        <v>0.0</v>
      </c>
      <c r="J228" s="193">
        <v>0.0</v>
      </c>
      <c r="K228" s="193">
        <v>0.0</v>
      </c>
      <c r="L228" s="193">
        <v>0.0</v>
      </c>
      <c r="M228" s="193">
        <v>0.0</v>
      </c>
      <c r="N228" s="193">
        <v>0.0</v>
      </c>
      <c r="O228" s="193">
        <v>0.0</v>
      </c>
      <c r="P228" s="193">
        <v>0.0</v>
      </c>
      <c r="Q228" s="193">
        <v>0.0</v>
      </c>
      <c r="R228" s="193">
        <v>0.0</v>
      </c>
    </row>
    <row r="229">
      <c r="A229" s="200" t="s">
        <v>1195</v>
      </c>
      <c r="B229" s="261" t="s">
        <v>429</v>
      </c>
      <c r="C229" s="193">
        <v>0.0</v>
      </c>
      <c r="D229" s="193">
        <v>0.0</v>
      </c>
      <c r="E229" s="193">
        <v>0.0</v>
      </c>
      <c r="F229" s="193">
        <v>0.0</v>
      </c>
      <c r="G229" s="193">
        <v>0.0</v>
      </c>
      <c r="H229" s="193">
        <v>0.0</v>
      </c>
      <c r="I229" s="193">
        <v>0.0</v>
      </c>
      <c r="J229" s="193">
        <v>0.0</v>
      </c>
      <c r="K229" s="193">
        <v>0.0</v>
      </c>
      <c r="L229" s="193">
        <v>0.0</v>
      </c>
      <c r="M229" s="193">
        <v>0.0</v>
      </c>
      <c r="N229" s="193">
        <v>0.0</v>
      </c>
      <c r="O229" s="193">
        <v>0.0</v>
      </c>
      <c r="P229" s="193">
        <v>0.0</v>
      </c>
      <c r="Q229" s="193">
        <v>0.0</v>
      </c>
      <c r="R229" s="193">
        <v>0.0</v>
      </c>
    </row>
    <row r="230">
      <c r="A230" s="200" t="s">
        <v>208</v>
      </c>
      <c r="B230" s="261" t="s">
        <v>205</v>
      </c>
      <c r="C230" s="193">
        <v>0.0</v>
      </c>
      <c r="D230" s="193">
        <v>0.0</v>
      </c>
      <c r="E230" s="193">
        <v>0.0</v>
      </c>
      <c r="F230" s="193">
        <v>0.0</v>
      </c>
      <c r="G230" s="193">
        <v>0.0</v>
      </c>
      <c r="H230" s="193">
        <v>0.0</v>
      </c>
      <c r="I230" s="193">
        <v>0.0</v>
      </c>
      <c r="J230" s="193">
        <v>0.0</v>
      </c>
      <c r="K230" s="193">
        <v>0.0</v>
      </c>
      <c r="L230" s="193">
        <v>0.0</v>
      </c>
      <c r="M230" s="193">
        <v>0.0</v>
      </c>
      <c r="N230" s="193">
        <v>0.0</v>
      </c>
      <c r="O230" s="193">
        <v>0.0</v>
      </c>
      <c r="P230" s="193">
        <v>0.0</v>
      </c>
      <c r="Q230" s="193">
        <v>0.0</v>
      </c>
      <c r="R230" s="193">
        <v>0.0</v>
      </c>
    </row>
    <row r="231">
      <c r="A231" s="200" t="s">
        <v>1196</v>
      </c>
      <c r="B231" s="261" t="s">
        <v>439</v>
      </c>
      <c r="C231" s="193">
        <v>0.0</v>
      </c>
      <c r="D231" s="193">
        <v>0.0</v>
      </c>
      <c r="E231" s="193">
        <v>0.0</v>
      </c>
      <c r="F231" s="193">
        <v>0.0</v>
      </c>
      <c r="G231" s="193">
        <v>0.0</v>
      </c>
      <c r="H231" s="193">
        <v>0.0</v>
      </c>
      <c r="I231" s="193">
        <v>0.0</v>
      </c>
      <c r="J231" s="193">
        <v>0.0</v>
      </c>
      <c r="K231" s="193">
        <v>0.0</v>
      </c>
      <c r="L231" s="193">
        <v>0.0</v>
      </c>
      <c r="M231" s="193">
        <v>300.0</v>
      </c>
      <c r="N231" s="193">
        <v>3050.0</v>
      </c>
      <c r="O231" s="193">
        <v>1950.0</v>
      </c>
      <c r="P231" s="193">
        <v>0.0</v>
      </c>
      <c r="Q231" s="193">
        <v>0.0</v>
      </c>
      <c r="R231" s="193">
        <v>0.0</v>
      </c>
    </row>
    <row r="232">
      <c r="A232" s="200" t="s">
        <v>1197</v>
      </c>
      <c r="B232" s="261" t="s">
        <v>439</v>
      </c>
      <c r="C232" s="193">
        <v>0.0</v>
      </c>
      <c r="D232" s="193">
        <v>0.0</v>
      </c>
      <c r="E232" s="193">
        <v>0.0</v>
      </c>
      <c r="F232" s="193">
        <v>0.0</v>
      </c>
      <c r="G232" s="193">
        <v>0.0</v>
      </c>
      <c r="H232" s="193">
        <v>0.0</v>
      </c>
      <c r="I232" s="193">
        <v>0.0</v>
      </c>
      <c r="J232" s="193">
        <v>0.0</v>
      </c>
      <c r="K232" s="193">
        <v>0.0</v>
      </c>
      <c r="L232" s="193">
        <v>0.0</v>
      </c>
      <c r="M232" s="193">
        <v>70.0</v>
      </c>
      <c r="N232" s="193">
        <v>0.0</v>
      </c>
      <c r="O232" s="193">
        <v>100.0</v>
      </c>
      <c r="P232" s="193">
        <v>0.0</v>
      </c>
      <c r="Q232" s="193">
        <v>0.0</v>
      </c>
      <c r="R232" s="193">
        <v>0.0</v>
      </c>
    </row>
    <row r="233">
      <c r="A233" s="200" t="s">
        <v>448</v>
      </c>
      <c r="B233" s="261" t="s">
        <v>449</v>
      </c>
      <c r="C233" s="193">
        <v>0.0</v>
      </c>
      <c r="D233" s="193">
        <v>0.0</v>
      </c>
      <c r="E233" s="193">
        <v>0.0</v>
      </c>
      <c r="F233" s="193">
        <v>0.0</v>
      </c>
      <c r="G233" s="193">
        <v>0.0</v>
      </c>
      <c r="H233" s="193">
        <v>0.0</v>
      </c>
      <c r="I233" s="193">
        <v>0.0</v>
      </c>
      <c r="J233" s="193">
        <v>0.0</v>
      </c>
      <c r="K233" s="193">
        <v>0.0</v>
      </c>
      <c r="L233" s="193">
        <v>0.0</v>
      </c>
      <c r="M233" s="193">
        <v>0.0</v>
      </c>
      <c r="N233" s="193">
        <v>0.0</v>
      </c>
      <c r="O233" s="193">
        <v>0.0</v>
      </c>
      <c r="P233" s="193">
        <v>0.0</v>
      </c>
      <c r="Q233" s="193">
        <v>0.0</v>
      </c>
      <c r="R233" s="193">
        <v>0.0</v>
      </c>
    </row>
    <row r="234">
      <c r="A234" s="200" t="s">
        <v>450</v>
      </c>
      <c r="B234" s="261" t="s">
        <v>451</v>
      </c>
      <c r="C234" s="193">
        <v>17.0</v>
      </c>
      <c r="D234" s="193">
        <v>10.0</v>
      </c>
      <c r="E234" s="193">
        <v>13.0</v>
      </c>
      <c r="F234" s="193">
        <v>22.0</v>
      </c>
      <c r="G234" s="193">
        <v>0.0</v>
      </c>
      <c r="H234" s="193">
        <v>0.0</v>
      </c>
      <c r="I234" s="193">
        <v>0.0</v>
      </c>
      <c r="J234" s="193">
        <v>0.0</v>
      </c>
      <c r="K234" s="193">
        <v>0.0</v>
      </c>
      <c r="L234" s="193">
        <v>0.0</v>
      </c>
      <c r="M234" s="193">
        <v>0.0</v>
      </c>
      <c r="N234" s="193">
        <v>0.0</v>
      </c>
      <c r="O234" s="193">
        <v>0.0</v>
      </c>
      <c r="P234" s="193">
        <v>0.0</v>
      </c>
      <c r="Q234" s="193">
        <v>0.0</v>
      </c>
      <c r="R234" s="193">
        <v>0.0</v>
      </c>
    </row>
    <row r="235">
      <c r="A235" s="200" t="s">
        <v>453</v>
      </c>
      <c r="B235" s="261" t="s">
        <v>1198</v>
      </c>
      <c r="C235" s="193">
        <v>0.0</v>
      </c>
      <c r="D235" s="193">
        <v>0.0</v>
      </c>
      <c r="E235" s="193">
        <v>0.0</v>
      </c>
      <c r="F235" s="193">
        <v>0.0</v>
      </c>
      <c r="G235" s="193">
        <v>0.0</v>
      </c>
      <c r="H235" s="193">
        <v>0.0</v>
      </c>
      <c r="I235" s="193">
        <v>0.0</v>
      </c>
      <c r="J235" s="193">
        <v>0.0</v>
      </c>
      <c r="K235" s="193">
        <v>0.0</v>
      </c>
      <c r="L235" s="193">
        <v>0.0</v>
      </c>
      <c r="M235" s="193">
        <v>860.0</v>
      </c>
      <c r="N235" s="193">
        <v>2660.0</v>
      </c>
      <c r="O235" s="193">
        <v>2500.0</v>
      </c>
      <c r="P235" s="193">
        <v>1000.0</v>
      </c>
      <c r="Q235" s="193">
        <v>830.0</v>
      </c>
      <c r="R235" s="193">
        <v>0.0</v>
      </c>
    </row>
    <row r="236">
      <c r="A236" s="200" t="s">
        <v>455</v>
      </c>
      <c r="B236" s="261" t="s">
        <v>456</v>
      </c>
      <c r="C236" s="193">
        <v>0.0</v>
      </c>
      <c r="D236" s="193">
        <v>0.0</v>
      </c>
      <c r="E236" s="193">
        <v>0.0</v>
      </c>
      <c r="F236" s="193">
        <v>0.0</v>
      </c>
      <c r="G236" s="193">
        <v>0.0</v>
      </c>
      <c r="H236" s="193">
        <v>0.0</v>
      </c>
      <c r="I236" s="193">
        <v>0.0</v>
      </c>
      <c r="J236" s="193">
        <v>0.0</v>
      </c>
      <c r="K236" s="193">
        <v>0.0</v>
      </c>
      <c r="L236" s="193">
        <v>0.0</v>
      </c>
      <c r="M236" s="193">
        <v>0.0</v>
      </c>
      <c r="N236" s="193">
        <v>0.0</v>
      </c>
      <c r="O236" s="193">
        <v>0.0</v>
      </c>
      <c r="P236" s="193">
        <v>0.0</v>
      </c>
      <c r="Q236" s="193">
        <v>0.0</v>
      </c>
      <c r="R236" s="193">
        <v>0.0</v>
      </c>
    </row>
    <row r="237">
      <c r="A237" s="200" t="s">
        <v>457</v>
      </c>
      <c r="B237" s="261" t="s">
        <v>458</v>
      </c>
      <c r="C237" s="193">
        <v>0.0</v>
      </c>
      <c r="D237" s="193">
        <v>0.0</v>
      </c>
      <c r="E237" s="193">
        <v>0.0</v>
      </c>
      <c r="F237" s="193">
        <v>0.0</v>
      </c>
      <c r="G237" s="193">
        <v>0.0</v>
      </c>
      <c r="H237" s="193">
        <v>0.0</v>
      </c>
      <c r="I237" s="193">
        <v>0.0</v>
      </c>
      <c r="J237" s="193">
        <v>0.0</v>
      </c>
      <c r="K237" s="193">
        <v>0.0</v>
      </c>
      <c r="L237" s="193">
        <v>0.0</v>
      </c>
      <c r="M237" s="193">
        <v>0.0</v>
      </c>
      <c r="N237" s="193">
        <v>0.0</v>
      </c>
      <c r="O237" s="193">
        <v>0.0</v>
      </c>
      <c r="P237" s="193">
        <v>0.0</v>
      </c>
      <c r="Q237" s="193">
        <v>0.0</v>
      </c>
      <c r="R237" s="193">
        <v>0.0</v>
      </c>
    </row>
    <row r="238">
      <c r="A238" s="200" t="s">
        <v>134</v>
      </c>
      <c r="B238" s="261" t="s">
        <v>129</v>
      </c>
      <c r="C238" s="193">
        <v>0.0</v>
      </c>
      <c r="D238" s="193">
        <v>0.0</v>
      </c>
      <c r="E238" s="193">
        <v>30.0</v>
      </c>
      <c r="F238" s="193">
        <v>35.0</v>
      </c>
      <c r="G238" s="193">
        <v>15.0</v>
      </c>
      <c r="H238" s="193">
        <v>0.0</v>
      </c>
      <c r="I238" s="193">
        <v>0.0</v>
      </c>
      <c r="J238" s="193">
        <v>0.0</v>
      </c>
      <c r="K238" s="193">
        <v>0.0</v>
      </c>
      <c r="L238" s="193">
        <v>0.0</v>
      </c>
      <c r="M238" s="193">
        <v>20.0</v>
      </c>
      <c r="N238" s="193">
        <v>120.0</v>
      </c>
      <c r="O238" s="193">
        <v>170.0</v>
      </c>
      <c r="P238" s="193">
        <v>0.0</v>
      </c>
      <c r="Q238" s="193">
        <v>0.0</v>
      </c>
      <c r="R238" s="193">
        <v>0.0</v>
      </c>
    </row>
    <row r="239">
      <c r="A239" s="200" t="s">
        <v>191</v>
      </c>
      <c r="B239" s="261" t="s">
        <v>187</v>
      </c>
      <c r="C239" s="193">
        <v>0.0</v>
      </c>
      <c r="D239" s="193">
        <v>0.0</v>
      </c>
      <c r="E239" s="193">
        <v>0.0</v>
      </c>
      <c r="F239" s="193">
        <v>0.0</v>
      </c>
      <c r="G239" s="193">
        <v>0.0</v>
      </c>
      <c r="H239" s="193">
        <v>0.0</v>
      </c>
      <c r="I239" s="193">
        <v>0.0</v>
      </c>
      <c r="J239" s="193">
        <v>0.0</v>
      </c>
      <c r="K239" s="193">
        <v>0.0</v>
      </c>
      <c r="L239" s="193">
        <v>0.0</v>
      </c>
      <c r="M239" s="193">
        <v>0.0</v>
      </c>
      <c r="N239" s="193">
        <v>0.0</v>
      </c>
      <c r="O239" s="193">
        <v>0.0</v>
      </c>
      <c r="P239" s="193">
        <v>0.0</v>
      </c>
      <c r="Q239" s="193">
        <v>0.0</v>
      </c>
      <c r="R239" s="193">
        <v>0.0</v>
      </c>
    </row>
    <row r="240">
      <c r="A240" s="200" t="s">
        <v>192</v>
      </c>
      <c r="B240" s="261" t="s">
        <v>187</v>
      </c>
      <c r="C240" s="193">
        <v>0.0</v>
      </c>
      <c r="D240" s="193">
        <v>0.0</v>
      </c>
      <c r="E240" s="193">
        <v>0.0</v>
      </c>
      <c r="F240" s="193">
        <v>0.0</v>
      </c>
      <c r="G240" s="193">
        <v>0.0</v>
      </c>
      <c r="H240" s="193">
        <v>0.0</v>
      </c>
      <c r="I240" s="193">
        <v>0.0</v>
      </c>
      <c r="J240" s="193">
        <v>0.0</v>
      </c>
      <c r="K240" s="193">
        <v>0.0</v>
      </c>
      <c r="L240" s="193">
        <v>0.0</v>
      </c>
      <c r="M240" s="193">
        <v>0.0</v>
      </c>
      <c r="N240" s="193">
        <v>0.0</v>
      </c>
      <c r="O240" s="193">
        <v>0.0</v>
      </c>
      <c r="P240" s="193">
        <v>0.0</v>
      </c>
      <c r="Q240" s="193">
        <v>0.0</v>
      </c>
      <c r="R240" s="193">
        <v>0.0</v>
      </c>
    </row>
    <row r="241">
      <c r="A241" s="200" t="s">
        <v>452</v>
      </c>
      <c r="B241" s="261" t="s">
        <v>451</v>
      </c>
      <c r="C241" s="193">
        <v>0.0</v>
      </c>
      <c r="D241" s="193">
        <v>50.0</v>
      </c>
      <c r="E241" s="193">
        <v>33.0</v>
      </c>
      <c r="F241" s="193">
        <v>47.0</v>
      </c>
      <c r="G241" s="193">
        <v>90.0</v>
      </c>
      <c r="H241" s="193">
        <v>0.0</v>
      </c>
      <c r="I241" s="193">
        <v>0.0</v>
      </c>
      <c r="J241" s="193">
        <v>0.0</v>
      </c>
      <c r="K241" s="193">
        <v>0.0</v>
      </c>
      <c r="L241" s="193">
        <v>0.0</v>
      </c>
      <c r="M241" s="193">
        <v>0.0</v>
      </c>
      <c r="N241" s="193">
        <v>0.0</v>
      </c>
      <c r="O241" s="193">
        <v>0.0</v>
      </c>
      <c r="P241" s="193">
        <v>0.0</v>
      </c>
      <c r="Q241" s="193">
        <v>0.0</v>
      </c>
      <c r="R241" s="193">
        <v>0.0</v>
      </c>
    </row>
    <row r="242">
      <c r="A242" s="200" t="s">
        <v>175</v>
      </c>
      <c r="B242" s="261" t="s">
        <v>169</v>
      </c>
      <c r="C242" s="193">
        <v>0.0</v>
      </c>
      <c r="D242" s="193">
        <v>0.0</v>
      </c>
      <c r="E242" s="193">
        <v>255.0</v>
      </c>
      <c r="F242" s="193">
        <v>59.0</v>
      </c>
      <c r="G242" s="193">
        <v>30.0</v>
      </c>
      <c r="H242" s="193">
        <v>45.0</v>
      </c>
      <c r="I242" s="193">
        <v>0.0</v>
      </c>
      <c r="J242" s="193">
        <v>0.0</v>
      </c>
      <c r="K242" s="193">
        <v>0.0</v>
      </c>
      <c r="L242" s="193">
        <v>0.0</v>
      </c>
      <c r="M242" s="193">
        <v>0.0</v>
      </c>
      <c r="N242" s="193">
        <v>0.0</v>
      </c>
      <c r="O242" s="193">
        <v>0.0</v>
      </c>
      <c r="P242" s="193">
        <v>0.0</v>
      </c>
      <c r="Q242" s="193">
        <v>0.0</v>
      </c>
      <c r="R242" s="193">
        <v>0.0</v>
      </c>
    </row>
    <row r="243">
      <c r="A243" s="200" t="s">
        <v>441</v>
      </c>
      <c r="B243" s="261" t="s">
        <v>439</v>
      </c>
      <c r="C243" s="193">
        <v>0.0</v>
      </c>
      <c r="D243" s="193">
        <v>0.0</v>
      </c>
      <c r="E243" s="193">
        <v>0.0</v>
      </c>
      <c r="F243" s="193">
        <v>0.0</v>
      </c>
      <c r="G243" s="193">
        <v>0.0</v>
      </c>
      <c r="H243" s="193">
        <v>0.0</v>
      </c>
      <c r="I243" s="193">
        <v>0.0</v>
      </c>
      <c r="J243" s="193">
        <v>0.0</v>
      </c>
      <c r="K243" s="193">
        <v>0.0</v>
      </c>
      <c r="L243" s="193">
        <v>0.0</v>
      </c>
      <c r="M243" s="193">
        <v>0.0</v>
      </c>
      <c r="N243" s="193">
        <v>3100.0</v>
      </c>
      <c r="O243" s="193">
        <v>8100.0</v>
      </c>
      <c r="P243" s="193">
        <v>0.0</v>
      </c>
      <c r="Q243" s="193">
        <v>0.0</v>
      </c>
      <c r="R243" s="193">
        <v>0.0</v>
      </c>
    </row>
    <row r="244">
      <c r="A244" s="200" t="s">
        <v>442</v>
      </c>
      <c r="B244" s="261" t="s">
        <v>439</v>
      </c>
      <c r="C244" s="193">
        <v>0.0</v>
      </c>
      <c r="D244" s="193">
        <v>0.0</v>
      </c>
      <c r="E244" s="193">
        <v>0.0</v>
      </c>
      <c r="F244" s="193">
        <v>0.0</v>
      </c>
      <c r="G244" s="193">
        <v>0.0</v>
      </c>
      <c r="H244" s="193">
        <v>0.0</v>
      </c>
      <c r="I244" s="193">
        <v>0.0</v>
      </c>
      <c r="J244" s="193">
        <v>0.0</v>
      </c>
      <c r="K244" s="193">
        <v>0.0</v>
      </c>
      <c r="L244" s="193">
        <v>0.0</v>
      </c>
      <c r="M244" s="193">
        <v>2110.0</v>
      </c>
      <c r="N244" s="193">
        <v>6450.0</v>
      </c>
      <c r="O244" s="193">
        <v>4500.0</v>
      </c>
      <c r="P244" s="193">
        <v>380.0</v>
      </c>
      <c r="Q244" s="193">
        <v>0.0</v>
      </c>
      <c r="R244" s="193">
        <v>0.0</v>
      </c>
    </row>
    <row r="245">
      <c r="A245" s="200" t="s">
        <v>149</v>
      </c>
      <c r="B245" s="261" t="s">
        <v>141</v>
      </c>
      <c r="C245" s="193">
        <v>0.0</v>
      </c>
      <c r="D245" s="193">
        <v>0.0</v>
      </c>
      <c r="E245" s="193">
        <v>0.0</v>
      </c>
      <c r="F245" s="193">
        <v>0.0</v>
      </c>
      <c r="G245" s="193">
        <v>0.0</v>
      </c>
      <c r="H245" s="193">
        <v>0.0</v>
      </c>
      <c r="I245" s="193">
        <v>0.0</v>
      </c>
      <c r="J245" s="193">
        <v>0.0</v>
      </c>
      <c r="K245" s="193">
        <v>0.0</v>
      </c>
      <c r="L245" s="193">
        <v>377.0</v>
      </c>
      <c r="M245" s="193">
        <v>520.0</v>
      </c>
      <c r="N245" s="193">
        <v>350.0</v>
      </c>
      <c r="O245" s="193">
        <v>1450.0</v>
      </c>
      <c r="P245" s="193">
        <v>1650.0</v>
      </c>
      <c r="Q245" s="193">
        <v>0.0</v>
      </c>
      <c r="R245" s="193">
        <v>0.0</v>
      </c>
    </row>
    <row r="246">
      <c r="A246" s="200" t="s">
        <v>377</v>
      </c>
      <c r="B246" s="261" t="s">
        <v>934</v>
      </c>
      <c r="C246" s="193">
        <v>0.0</v>
      </c>
      <c r="D246" s="193">
        <v>0.0</v>
      </c>
      <c r="E246" s="193">
        <v>0.0</v>
      </c>
      <c r="F246" s="193">
        <v>18.0</v>
      </c>
      <c r="G246" s="193">
        <v>0.0</v>
      </c>
      <c r="H246" s="193">
        <v>0.0</v>
      </c>
      <c r="I246" s="193">
        <v>0.0</v>
      </c>
      <c r="J246" s="193">
        <v>0.0</v>
      </c>
      <c r="K246" s="193">
        <v>0.0</v>
      </c>
      <c r="L246" s="193">
        <v>0.0</v>
      </c>
      <c r="M246" s="193">
        <v>0.0</v>
      </c>
      <c r="N246" s="193">
        <v>0.0</v>
      </c>
      <c r="O246" s="193">
        <v>0.0</v>
      </c>
      <c r="P246" s="193">
        <v>0.0</v>
      </c>
      <c r="Q246" s="193">
        <v>0.0</v>
      </c>
      <c r="R246" s="193">
        <v>0.0</v>
      </c>
    </row>
    <row r="247">
      <c r="A247" s="200" t="s">
        <v>379</v>
      </c>
      <c r="B247" s="261" t="s">
        <v>934</v>
      </c>
      <c r="C247" s="193">
        <v>0.0</v>
      </c>
      <c r="D247" s="193">
        <v>0.0</v>
      </c>
      <c r="E247" s="193">
        <v>0.0</v>
      </c>
      <c r="F247" s="193">
        <v>20.0</v>
      </c>
      <c r="G247" s="193">
        <v>0.0</v>
      </c>
      <c r="H247" s="193">
        <v>0.0</v>
      </c>
      <c r="I247" s="193">
        <v>0.0</v>
      </c>
      <c r="J247" s="193">
        <v>0.0</v>
      </c>
      <c r="K247" s="193">
        <v>0.0</v>
      </c>
      <c r="L247" s="193">
        <v>0.0</v>
      </c>
      <c r="M247" s="193">
        <v>0.0</v>
      </c>
      <c r="N247" s="193">
        <v>0.0</v>
      </c>
      <c r="O247" s="193">
        <v>0.0</v>
      </c>
      <c r="P247" s="193">
        <v>0.0</v>
      </c>
      <c r="Q247" s="193">
        <v>0.0</v>
      </c>
      <c r="R247" s="193">
        <v>0.0</v>
      </c>
    </row>
    <row r="248">
      <c r="A248" s="200" t="s">
        <v>380</v>
      </c>
      <c r="B248" s="261" t="s">
        <v>934</v>
      </c>
      <c r="C248" s="193">
        <v>0.0</v>
      </c>
      <c r="D248" s="193">
        <v>0.0</v>
      </c>
      <c r="E248" s="193">
        <v>0.0</v>
      </c>
      <c r="F248" s="193">
        <v>10.0</v>
      </c>
      <c r="G248" s="193">
        <v>0.0</v>
      </c>
      <c r="H248" s="193">
        <v>0.0</v>
      </c>
      <c r="I248" s="193">
        <v>0.0</v>
      </c>
      <c r="J248" s="193">
        <v>0.0</v>
      </c>
      <c r="K248" s="193">
        <v>0.0</v>
      </c>
      <c r="L248" s="193">
        <v>0.0</v>
      </c>
      <c r="M248" s="193">
        <v>0.0</v>
      </c>
      <c r="N248" s="193">
        <v>0.0</v>
      </c>
      <c r="O248" s="193">
        <v>0.0</v>
      </c>
      <c r="P248" s="193">
        <v>0.0</v>
      </c>
      <c r="Q248" s="193">
        <v>0.0</v>
      </c>
      <c r="R248" s="193">
        <v>0.0</v>
      </c>
    </row>
    <row r="249">
      <c r="A249" s="200" t="s">
        <v>341</v>
      </c>
      <c r="B249" s="261" t="s">
        <v>337</v>
      </c>
      <c r="C249" s="193">
        <v>0.0</v>
      </c>
      <c r="D249" s="193">
        <v>0.0</v>
      </c>
      <c r="E249" s="193">
        <v>0.0</v>
      </c>
      <c r="F249" s="193">
        <v>0.0</v>
      </c>
      <c r="G249" s="193">
        <v>0.0</v>
      </c>
      <c r="H249" s="193">
        <v>0.0</v>
      </c>
      <c r="I249" s="193">
        <v>0.0</v>
      </c>
      <c r="J249" s="193">
        <v>0.0</v>
      </c>
      <c r="K249" s="193">
        <v>0.0</v>
      </c>
      <c r="L249" s="193">
        <v>0.0</v>
      </c>
      <c r="M249" s="193">
        <v>0.0</v>
      </c>
      <c r="N249" s="193">
        <v>0.0</v>
      </c>
      <c r="O249" s="193">
        <v>0.0</v>
      </c>
      <c r="P249" s="193">
        <v>0.0</v>
      </c>
      <c r="Q249" s="193">
        <v>0.0</v>
      </c>
      <c r="R249" s="193">
        <v>0.0</v>
      </c>
    </row>
    <row r="250">
      <c r="A250" s="200" t="s">
        <v>384</v>
      </c>
      <c r="B250" s="261" t="s">
        <v>385</v>
      </c>
      <c r="C250" s="193">
        <v>0.0</v>
      </c>
      <c r="D250" s="193">
        <v>0.0</v>
      </c>
      <c r="E250" s="193">
        <v>0.0</v>
      </c>
      <c r="F250" s="193">
        <v>0.0</v>
      </c>
      <c r="G250" s="193">
        <v>0.0</v>
      </c>
      <c r="H250" s="193">
        <v>0.0</v>
      </c>
      <c r="I250" s="193">
        <v>0.0</v>
      </c>
      <c r="J250" s="193">
        <v>0.0</v>
      </c>
      <c r="K250" s="193">
        <v>0.0</v>
      </c>
      <c r="L250" s="193">
        <v>0.0</v>
      </c>
      <c r="M250" s="193">
        <v>0.0</v>
      </c>
      <c r="N250" s="193">
        <v>0.0</v>
      </c>
      <c r="O250" s="193">
        <v>0.0</v>
      </c>
      <c r="P250" s="193">
        <v>0.0</v>
      </c>
      <c r="Q250" s="193">
        <v>0.0</v>
      </c>
      <c r="R250" s="193">
        <v>0.0</v>
      </c>
    </row>
    <row r="251">
      <c r="A251" s="200" t="s">
        <v>386</v>
      </c>
      <c r="B251" s="261" t="s">
        <v>385</v>
      </c>
      <c r="C251" s="193">
        <v>0.0</v>
      </c>
      <c r="D251" s="193">
        <v>0.0</v>
      </c>
      <c r="E251" s="193">
        <v>0.0</v>
      </c>
      <c r="F251" s="193">
        <v>0.0</v>
      </c>
      <c r="G251" s="193">
        <v>0.0</v>
      </c>
      <c r="H251" s="193">
        <v>0.0</v>
      </c>
      <c r="I251" s="193">
        <v>0.0</v>
      </c>
      <c r="J251" s="193">
        <v>0.0</v>
      </c>
      <c r="K251" s="193">
        <v>0.0</v>
      </c>
      <c r="L251" s="193">
        <v>0.0</v>
      </c>
      <c r="M251" s="193">
        <v>0.0</v>
      </c>
      <c r="N251" s="193">
        <v>0.0</v>
      </c>
      <c r="O251" s="193">
        <v>0.0</v>
      </c>
      <c r="P251" s="193">
        <v>0.0</v>
      </c>
      <c r="Q251" s="193">
        <v>0.0</v>
      </c>
      <c r="R251" s="193">
        <v>0.0</v>
      </c>
    </row>
    <row r="252">
      <c r="A252" s="200" t="s">
        <v>1199</v>
      </c>
      <c r="B252" s="261" t="s">
        <v>461</v>
      </c>
      <c r="C252" s="193">
        <v>0.0</v>
      </c>
      <c r="D252" s="193">
        <v>0.0</v>
      </c>
      <c r="E252" s="193">
        <v>0.0</v>
      </c>
      <c r="F252" s="193">
        <v>0.0</v>
      </c>
      <c r="G252" s="193">
        <v>0.0</v>
      </c>
      <c r="H252" s="193">
        <v>0.0</v>
      </c>
      <c r="I252" s="193">
        <v>0.0</v>
      </c>
      <c r="J252" s="193">
        <v>0.0</v>
      </c>
      <c r="K252" s="193">
        <v>0.0</v>
      </c>
      <c r="L252" s="193">
        <v>0.0</v>
      </c>
      <c r="M252" s="193">
        <v>0.0</v>
      </c>
      <c r="N252" s="193">
        <v>0.0</v>
      </c>
      <c r="O252" s="193">
        <v>0.0</v>
      </c>
      <c r="P252" s="193">
        <v>0.0</v>
      </c>
      <c r="Q252" s="193">
        <v>0.0</v>
      </c>
      <c r="R252" s="193">
        <v>0.0</v>
      </c>
    </row>
    <row r="253">
      <c r="A253" s="200" t="s">
        <v>443</v>
      </c>
      <c r="B253" s="261" t="s">
        <v>439</v>
      </c>
      <c r="C253" s="193">
        <v>0.0</v>
      </c>
      <c r="D253" s="193">
        <v>0.0</v>
      </c>
      <c r="E253" s="193">
        <v>0.0</v>
      </c>
      <c r="F253" s="193">
        <v>0.0</v>
      </c>
      <c r="G253" s="193">
        <v>0.0</v>
      </c>
      <c r="H253" s="193">
        <v>0.0</v>
      </c>
      <c r="I253" s="193">
        <v>0.0</v>
      </c>
      <c r="J253" s="193">
        <v>0.0</v>
      </c>
      <c r="K253" s="193">
        <v>0.0</v>
      </c>
      <c r="L253" s="193">
        <v>0.0</v>
      </c>
      <c r="M253" s="193">
        <v>0.0</v>
      </c>
      <c r="N253" s="193">
        <v>0.0</v>
      </c>
      <c r="O253" s="193">
        <v>0.0</v>
      </c>
      <c r="P253" s="193">
        <v>0.0</v>
      </c>
      <c r="Q253" s="193">
        <v>0.0</v>
      </c>
      <c r="R253" s="193">
        <v>0.0</v>
      </c>
    </row>
    <row r="254">
      <c r="A254" s="200" t="s">
        <v>444</v>
      </c>
      <c r="B254" s="261" t="s">
        <v>439</v>
      </c>
      <c r="C254" s="193">
        <v>0.0</v>
      </c>
      <c r="D254" s="193">
        <v>0.0</v>
      </c>
      <c r="E254" s="193">
        <v>0.0</v>
      </c>
      <c r="F254" s="193">
        <v>0.0</v>
      </c>
      <c r="G254" s="193">
        <v>0.0</v>
      </c>
      <c r="H254" s="193">
        <v>0.0</v>
      </c>
      <c r="I254" s="193">
        <v>0.0</v>
      </c>
      <c r="J254" s="193">
        <v>0.0</v>
      </c>
      <c r="K254" s="193">
        <v>0.0</v>
      </c>
      <c r="L254" s="193">
        <v>0.0</v>
      </c>
      <c r="M254" s="193">
        <v>0.0</v>
      </c>
      <c r="N254" s="193">
        <v>0.0</v>
      </c>
      <c r="O254" s="193">
        <v>0.0</v>
      </c>
      <c r="P254" s="193">
        <v>0.0</v>
      </c>
      <c r="Q254" s="193">
        <v>0.0</v>
      </c>
      <c r="R254" s="193">
        <v>0.0</v>
      </c>
    </row>
    <row r="255">
      <c r="A255" s="200" t="s">
        <v>332</v>
      </c>
      <c r="B255" s="261" t="s">
        <v>330</v>
      </c>
      <c r="C255" s="193">
        <v>0.0</v>
      </c>
      <c r="D255" s="193">
        <v>0.0</v>
      </c>
      <c r="E255" s="193">
        <v>0.0</v>
      </c>
      <c r="F255" s="193">
        <v>0.0</v>
      </c>
      <c r="G255" s="193">
        <v>0.0</v>
      </c>
      <c r="H255" s="193">
        <v>0.0</v>
      </c>
      <c r="I255" s="193">
        <v>0.0</v>
      </c>
      <c r="J255" s="193">
        <v>0.0</v>
      </c>
      <c r="K255" s="193">
        <v>0.0</v>
      </c>
      <c r="L255" s="193">
        <v>0.0</v>
      </c>
      <c r="M255" s="193">
        <v>0.0</v>
      </c>
      <c r="N255" s="193">
        <v>0.0</v>
      </c>
      <c r="O255" s="193">
        <v>0.0</v>
      </c>
      <c r="P255" s="193">
        <v>0.0</v>
      </c>
      <c r="Q255" s="193">
        <v>0.0</v>
      </c>
      <c r="R255" s="193">
        <v>0.0</v>
      </c>
    </row>
    <row r="256">
      <c r="A256" s="317" t="s">
        <v>1200</v>
      </c>
      <c r="B256" s="318"/>
      <c r="C256" s="193">
        <v>0.0</v>
      </c>
      <c r="D256" s="193">
        <v>0.0</v>
      </c>
      <c r="E256" s="193">
        <v>0.0</v>
      </c>
      <c r="F256" s="193">
        <v>0.0</v>
      </c>
      <c r="G256" s="193">
        <v>0.0</v>
      </c>
      <c r="H256" s="193">
        <v>0.0</v>
      </c>
      <c r="I256" s="193">
        <v>0.0</v>
      </c>
      <c r="J256" s="193">
        <v>0.0</v>
      </c>
      <c r="K256" s="193">
        <v>0.0</v>
      </c>
      <c r="L256" s="193">
        <v>0.0</v>
      </c>
      <c r="M256" s="193">
        <v>0.0</v>
      </c>
      <c r="N256" s="193">
        <v>0.0</v>
      </c>
      <c r="O256" s="193">
        <v>0.0</v>
      </c>
      <c r="P256" s="193">
        <v>0.0</v>
      </c>
      <c r="Q256" s="193">
        <v>0.0</v>
      </c>
      <c r="R256" s="193">
        <v>0.0</v>
      </c>
    </row>
    <row r="257">
      <c r="A257" s="200" t="s">
        <v>387</v>
      </c>
      <c r="B257" s="261" t="s">
        <v>385</v>
      </c>
      <c r="C257" s="193">
        <v>0.0</v>
      </c>
      <c r="D257" s="193">
        <v>0.0</v>
      </c>
      <c r="E257" s="193">
        <v>0.0</v>
      </c>
      <c r="F257" s="193">
        <v>0.0</v>
      </c>
      <c r="G257" s="193">
        <v>0.0</v>
      </c>
      <c r="H257" s="193">
        <v>0.0</v>
      </c>
      <c r="I257" s="193">
        <v>0.0</v>
      </c>
      <c r="J257" s="193">
        <v>0.0</v>
      </c>
      <c r="K257" s="193">
        <v>0.0</v>
      </c>
      <c r="L257" s="193">
        <v>0.0</v>
      </c>
      <c r="M257" s="193">
        <v>0.0</v>
      </c>
      <c r="N257" s="193">
        <v>0.0</v>
      </c>
      <c r="O257" s="193">
        <v>0.0</v>
      </c>
      <c r="P257" s="193">
        <v>0.0</v>
      </c>
      <c r="Q257" s="193">
        <v>0.0</v>
      </c>
      <c r="R257" s="193">
        <v>0.0</v>
      </c>
    </row>
    <row r="258">
      <c r="A258" s="200" t="s">
        <v>323</v>
      </c>
      <c r="B258" s="261" t="s">
        <v>324</v>
      </c>
      <c r="C258" s="193">
        <v>0.0</v>
      </c>
      <c r="D258" s="193">
        <v>0.0</v>
      </c>
      <c r="E258" s="193">
        <v>0.0</v>
      </c>
      <c r="F258" s="193">
        <v>0.0</v>
      </c>
      <c r="G258" s="193">
        <v>15.0</v>
      </c>
      <c r="H258" s="193">
        <v>0.0</v>
      </c>
      <c r="I258" s="193">
        <v>0.0</v>
      </c>
      <c r="J258" s="193">
        <v>0.0</v>
      </c>
      <c r="K258" s="193">
        <v>0.0</v>
      </c>
      <c r="L258" s="193">
        <v>0.0</v>
      </c>
      <c r="M258" s="193">
        <v>0.0</v>
      </c>
      <c r="N258" s="193">
        <v>0.0</v>
      </c>
      <c r="O258" s="193">
        <v>0.0</v>
      </c>
      <c r="P258" s="193">
        <v>0.0</v>
      </c>
      <c r="Q258" s="193">
        <v>0.0</v>
      </c>
      <c r="R258" s="193">
        <v>0.0</v>
      </c>
    </row>
    <row r="259">
      <c r="A259" s="145"/>
      <c r="B259" s="145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</row>
    <row r="260">
      <c r="A260" s="145"/>
      <c r="B260" s="145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</row>
    <row r="261">
      <c r="A261" s="145"/>
      <c r="B261" s="145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</row>
    <row r="262">
      <c r="A262" s="145"/>
      <c r="B262" s="145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</row>
    <row r="263">
      <c r="A263" s="145"/>
      <c r="B263" s="145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</row>
    <row r="264">
      <c r="A264" s="145"/>
      <c r="B264" s="145"/>
      <c r="C264" s="148"/>
      <c r="D264" s="148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</row>
    <row r="265">
      <c r="A265" s="145"/>
      <c r="B265" s="145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</row>
    <row r="266">
      <c r="A266" s="145"/>
      <c r="B266" s="145"/>
      <c r="C266" s="148"/>
      <c r="D266" s="148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</row>
    <row r="267">
      <c r="A267" s="145"/>
      <c r="B267" s="145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</row>
    <row r="268">
      <c r="A268" s="145"/>
      <c r="B268" s="145"/>
      <c r="C268" s="148"/>
      <c r="D268" s="148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</row>
    <row r="269">
      <c r="A269" s="145"/>
      <c r="B269" s="145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</row>
    <row r="270">
      <c r="A270" s="145"/>
      <c r="B270" s="145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</row>
    <row r="271">
      <c r="A271" s="145"/>
      <c r="B271" s="145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</row>
    <row r="272">
      <c r="A272" s="145"/>
      <c r="B272" s="145"/>
      <c r="C272" s="148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</row>
    <row r="273">
      <c r="A273" s="145"/>
      <c r="B273" s="145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</row>
    <row r="274">
      <c r="A274" s="145"/>
      <c r="B274" s="145"/>
      <c r="C274" s="148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</row>
    <row r="275">
      <c r="A275" s="145"/>
      <c r="B275" s="145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</row>
    <row r="276">
      <c r="A276" s="145"/>
      <c r="B276" s="145"/>
      <c r="C276" s="148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</row>
    <row r="277">
      <c r="A277" s="145"/>
      <c r="B277" s="145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</row>
    <row r="278">
      <c r="A278" s="145"/>
      <c r="B278" s="145"/>
      <c r="C278" s="148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</row>
    <row r="279">
      <c r="A279" s="145"/>
      <c r="B279" s="145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</row>
    <row r="280">
      <c r="A280" s="145"/>
      <c r="B280" s="145"/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</row>
    <row r="281">
      <c r="A281" s="145"/>
      <c r="B281" s="145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</row>
    <row r="282">
      <c r="A282" s="145"/>
      <c r="B282" s="145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</row>
    <row r="283">
      <c r="A283" s="145"/>
      <c r="B283" s="145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</row>
    <row r="284">
      <c r="A284" s="145"/>
      <c r="B284" s="145"/>
      <c r="C284" s="148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</row>
    <row r="285">
      <c r="A285" s="145"/>
      <c r="B285" s="145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</row>
    <row r="286">
      <c r="A286" s="145"/>
      <c r="B286" s="145"/>
      <c r="C286" s="148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</row>
    <row r="287">
      <c r="A287" s="145"/>
      <c r="B287" s="145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</row>
    <row r="288">
      <c r="A288" s="145"/>
      <c r="B288" s="145"/>
      <c r="C288" s="148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</row>
    <row r="289">
      <c r="A289" s="145"/>
      <c r="B289" s="145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</row>
    <row r="290">
      <c r="A290" s="145"/>
      <c r="B290" s="145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</row>
    <row r="291">
      <c r="A291" s="145"/>
      <c r="B291" s="145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</row>
    <row r="292">
      <c r="A292" s="145"/>
      <c r="B292" s="145"/>
      <c r="C292" s="148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</row>
    <row r="293">
      <c r="A293" s="145"/>
      <c r="B293" s="145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</row>
    <row r="294">
      <c r="A294" s="145"/>
      <c r="B294" s="145"/>
      <c r="C294" s="148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</row>
    <row r="295">
      <c r="A295" s="145"/>
      <c r="B295" s="145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</row>
    <row r="296">
      <c r="A296" s="145"/>
      <c r="B296" s="145"/>
      <c r="C296" s="148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</row>
    <row r="297">
      <c r="A297" s="145"/>
      <c r="B297" s="145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</row>
    <row r="298">
      <c r="A298" s="145"/>
      <c r="B298" s="145"/>
      <c r="C298" s="148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</row>
    <row r="299">
      <c r="A299" s="145"/>
      <c r="B299" s="145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</row>
    <row r="300">
      <c r="A300" s="145"/>
      <c r="B300" s="145"/>
      <c r="C300" s="148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</row>
    <row r="301">
      <c r="A301" s="145"/>
      <c r="B301" s="145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</row>
    <row r="302">
      <c r="A302" s="145"/>
      <c r="B302" s="145"/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</row>
    <row r="303">
      <c r="A303" s="145"/>
      <c r="B303" s="145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</row>
    <row r="304">
      <c r="A304" s="145"/>
      <c r="B304" s="145"/>
      <c r="C304" s="148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</row>
    <row r="305">
      <c r="A305" s="145"/>
      <c r="B305" s="145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</row>
    <row r="306">
      <c r="A306" s="145"/>
      <c r="B306" s="145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</row>
    <row r="307">
      <c r="A307" s="145"/>
      <c r="B307" s="145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</row>
    <row r="308">
      <c r="A308" s="145"/>
      <c r="B308" s="145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</row>
    <row r="309">
      <c r="A309" s="145"/>
      <c r="B309" s="145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</row>
    <row r="310">
      <c r="A310" s="145"/>
      <c r="B310" s="145"/>
      <c r="C310" s="148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</row>
    <row r="311">
      <c r="A311" s="145"/>
      <c r="B311" s="145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</row>
    <row r="312">
      <c r="A312" s="145"/>
      <c r="B312" s="145"/>
      <c r="C312" s="148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</row>
    <row r="313">
      <c r="A313" s="145"/>
      <c r="B313" s="145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</row>
    <row r="314">
      <c r="A314" s="145"/>
      <c r="B314" s="145"/>
      <c r="C314" s="148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</row>
    <row r="315">
      <c r="A315" s="145"/>
      <c r="B315" s="145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</row>
    <row r="316">
      <c r="A316" s="145"/>
      <c r="B316" s="145"/>
      <c r="C316" s="148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</row>
    <row r="317">
      <c r="A317" s="145"/>
      <c r="B317" s="145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</row>
    <row r="318">
      <c r="A318" s="145"/>
      <c r="B318" s="145"/>
      <c r="C318" s="148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</row>
    <row r="319">
      <c r="A319" s="145"/>
      <c r="B319" s="145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</row>
    <row r="320">
      <c r="A320" s="145"/>
      <c r="B320" s="145"/>
      <c r="C320" s="148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</row>
    <row r="321">
      <c r="A321" s="145"/>
      <c r="B321" s="145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</row>
    <row r="322">
      <c r="A322" s="145"/>
      <c r="B322" s="145"/>
      <c r="C322" s="148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</row>
    <row r="323">
      <c r="A323" s="145"/>
      <c r="B323" s="145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</row>
    <row r="324">
      <c r="A324" s="145"/>
      <c r="B324" s="145"/>
      <c r="C324" s="148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</row>
    <row r="325">
      <c r="A325" s="145"/>
      <c r="B325" s="145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</row>
    <row r="326">
      <c r="A326" s="145"/>
      <c r="B326" s="145"/>
      <c r="C326" s="148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</row>
    <row r="327">
      <c r="A327" s="145"/>
      <c r="B327" s="145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</row>
    <row r="328">
      <c r="A328" s="145"/>
      <c r="B328" s="145"/>
      <c r="C328" s="148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</row>
    <row r="329">
      <c r="A329" s="145"/>
      <c r="B329" s="145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</row>
    <row r="330">
      <c r="A330" s="145"/>
      <c r="B330" s="145"/>
      <c r="C330" s="148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</row>
    <row r="331">
      <c r="A331" s="145"/>
      <c r="B331" s="145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</row>
    <row r="332">
      <c r="A332" s="145"/>
      <c r="B332" s="145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</row>
    <row r="333">
      <c r="A333" s="145"/>
      <c r="B333" s="145"/>
      <c r="C333" s="148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</row>
    <row r="334">
      <c r="A334" s="145"/>
      <c r="B334" s="145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</row>
    <row r="335">
      <c r="A335" s="145"/>
      <c r="B335" s="145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</row>
    <row r="336">
      <c r="A336" s="145"/>
      <c r="B336" s="145"/>
      <c r="C336" s="148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</row>
    <row r="337">
      <c r="A337" s="145"/>
      <c r="B337" s="145"/>
      <c r="C337" s="148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</row>
    <row r="338">
      <c r="A338" s="145"/>
      <c r="B338" s="145"/>
      <c r="C338" s="148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</row>
    <row r="339">
      <c r="A339" s="145"/>
      <c r="B339" s="145"/>
      <c r="C339" s="148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</row>
    <row r="340">
      <c r="A340" s="145"/>
      <c r="B340" s="145"/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</row>
    <row r="341">
      <c r="A341" s="145"/>
      <c r="B341" s="145"/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</row>
    <row r="342">
      <c r="A342" s="145"/>
      <c r="B342" s="145"/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</row>
    <row r="343">
      <c r="A343" s="145"/>
      <c r="B343" s="145"/>
      <c r="C343" s="148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</row>
    <row r="344">
      <c r="A344" s="145"/>
      <c r="B344" s="145"/>
      <c r="C344" s="148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</row>
    <row r="345">
      <c r="A345" s="145"/>
      <c r="B345" s="145"/>
      <c r="C345" s="148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</row>
    <row r="346">
      <c r="A346" s="145"/>
      <c r="B346" s="145"/>
      <c r="C346" s="148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</row>
    <row r="347">
      <c r="A347" s="145"/>
      <c r="B347" s="145"/>
      <c r="C347" s="148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</row>
    <row r="348">
      <c r="A348" s="145"/>
      <c r="B348" s="145"/>
      <c r="C348" s="148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</row>
    <row r="349">
      <c r="A349" s="145"/>
      <c r="B349" s="145"/>
      <c r="C349" s="148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</row>
    <row r="350">
      <c r="A350" s="145"/>
      <c r="B350" s="145"/>
      <c r="C350" s="148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</row>
    <row r="351">
      <c r="A351" s="145"/>
      <c r="B351" s="145"/>
      <c r="C351" s="148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</row>
    <row r="352">
      <c r="A352" s="145"/>
      <c r="B352" s="145"/>
      <c r="C352" s="148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</row>
    <row r="353">
      <c r="A353" s="145"/>
      <c r="B353" s="145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</row>
    <row r="354">
      <c r="A354" s="145"/>
      <c r="B354" s="145"/>
      <c r="C354" s="148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</row>
    <row r="355">
      <c r="A355" s="145"/>
      <c r="B355" s="145"/>
      <c r="C355" s="148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</row>
    <row r="356">
      <c r="A356" s="145"/>
      <c r="B356" s="145"/>
      <c r="C356" s="148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</row>
    <row r="357">
      <c r="A357" s="145"/>
      <c r="B357" s="145"/>
      <c r="C357" s="148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</row>
    <row r="358">
      <c r="A358" s="145"/>
      <c r="B358" s="145"/>
      <c r="C358" s="148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</row>
    <row r="359">
      <c r="A359" s="145"/>
      <c r="B359" s="145"/>
      <c r="C359" s="148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</row>
    <row r="360">
      <c r="A360" s="145"/>
      <c r="B360" s="145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</row>
    <row r="361">
      <c r="A361" s="145"/>
      <c r="B361" s="145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</row>
    <row r="362">
      <c r="A362" s="145"/>
      <c r="B362" s="145"/>
      <c r="C362" s="148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</row>
    <row r="363">
      <c r="A363" s="145"/>
      <c r="B363" s="145"/>
      <c r="C363" s="148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</row>
    <row r="364">
      <c r="A364" s="145"/>
      <c r="B364" s="145"/>
      <c r="C364" s="148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</row>
    <row r="365">
      <c r="A365" s="145"/>
      <c r="B365" s="145"/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</row>
    <row r="366">
      <c r="A366" s="145"/>
      <c r="B366" s="145"/>
      <c r="C366" s="148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</row>
    <row r="367">
      <c r="A367" s="145"/>
      <c r="B367" s="145"/>
      <c r="C367" s="148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</row>
    <row r="368">
      <c r="A368" s="145"/>
      <c r="B368" s="145"/>
      <c r="C368" s="148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</row>
    <row r="369">
      <c r="A369" s="145"/>
      <c r="B369" s="145"/>
      <c r="C369" s="148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</row>
    <row r="370">
      <c r="A370" s="145"/>
      <c r="B370" s="145"/>
      <c r="C370" s="148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</row>
    <row r="371">
      <c r="A371" s="145"/>
      <c r="B371" s="145"/>
      <c r="C371" s="148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</row>
    <row r="372">
      <c r="A372" s="145"/>
      <c r="B372" s="145"/>
      <c r="C372" s="148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</row>
    <row r="373">
      <c r="A373" s="145"/>
      <c r="B373" s="145"/>
      <c r="C373" s="148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</row>
    <row r="374">
      <c r="A374" s="145"/>
      <c r="B374" s="145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</row>
    <row r="375">
      <c r="A375" s="145"/>
      <c r="B375" s="145"/>
      <c r="C375" s="148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</row>
    <row r="376">
      <c r="A376" s="145"/>
      <c r="B376" s="145"/>
      <c r="C376" s="148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</row>
    <row r="377">
      <c r="A377" s="145"/>
      <c r="B377" s="145"/>
      <c r="C377" s="148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</row>
    <row r="378">
      <c r="A378" s="145"/>
      <c r="B378" s="145"/>
      <c r="C378" s="148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</row>
    <row r="379">
      <c r="A379" s="145"/>
      <c r="B379" s="145"/>
      <c r="C379" s="148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</row>
    <row r="380">
      <c r="A380" s="145"/>
      <c r="B380" s="145"/>
      <c r="C380" s="148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</row>
    <row r="381">
      <c r="A381" s="145"/>
      <c r="B381" s="145"/>
      <c r="C381" s="148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</row>
    <row r="382">
      <c r="A382" s="145"/>
      <c r="B382" s="145"/>
      <c r="C382" s="148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</row>
    <row r="383">
      <c r="A383" s="145"/>
      <c r="B383" s="145"/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</row>
    <row r="384">
      <c r="A384" s="145"/>
      <c r="B384" s="145"/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</row>
    <row r="385">
      <c r="A385" s="145"/>
      <c r="B385" s="145"/>
      <c r="C385" s="148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</row>
    <row r="386">
      <c r="A386" s="145"/>
      <c r="B386" s="145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</row>
    <row r="387">
      <c r="A387" s="145"/>
      <c r="B387" s="145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</row>
    <row r="388">
      <c r="A388" s="145"/>
      <c r="B388" s="145"/>
      <c r="C388" s="148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</row>
    <row r="389">
      <c r="A389" s="145"/>
      <c r="B389" s="145"/>
      <c r="C389" s="148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</row>
    <row r="390">
      <c r="A390" s="145"/>
      <c r="B390" s="145"/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</row>
    <row r="391">
      <c r="A391" s="145"/>
      <c r="B391" s="145"/>
      <c r="C391" s="148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</row>
    <row r="392">
      <c r="A392" s="145"/>
      <c r="B392" s="145"/>
      <c r="C392" s="148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</row>
    <row r="393">
      <c r="A393" s="145"/>
      <c r="B393" s="145"/>
      <c r="C393" s="148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</row>
    <row r="394">
      <c r="A394" s="145"/>
      <c r="B394" s="145"/>
      <c r="C394" s="148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</row>
    <row r="395">
      <c r="A395" s="145"/>
      <c r="B395" s="145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</row>
    <row r="396">
      <c r="A396" s="145"/>
      <c r="B396" s="145"/>
      <c r="C396" s="148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</row>
    <row r="397">
      <c r="A397" s="145"/>
      <c r="B397" s="145"/>
      <c r="C397" s="148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</row>
    <row r="398">
      <c r="A398" s="145"/>
      <c r="B398" s="145"/>
      <c r="C398" s="148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</row>
    <row r="399">
      <c r="A399" s="150"/>
      <c r="B399" s="145"/>
      <c r="C399" s="148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</row>
    <row r="400">
      <c r="A400" s="150"/>
      <c r="B400" s="145"/>
      <c r="C400" s="148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</row>
    <row r="401">
      <c r="A401" s="150"/>
      <c r="B401" s="145"/>
      <c r="C401" s="148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</row>
    <row r="402">
      <c r="A402" s="150"/>
      <c r="B402" s="145"/>
      <c r="C402" s="148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</row>
    <row r="403">
      <c r="A403" s="150"/>
      <c r="B403" s="145"/>
      <c r="C403" s="148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</row>
    <row r="404">
      <c r="A404" s="150"/>
      <c r="B404" s="145"/>
      <c r="C404" s="148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</row>
    <row r="405">
      <c r="A405" s="150"/>
      <c r="B405" s="145"/>
      <c r="C405" s="148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</row>
    <row r="406">
      <c r="A406" s="145"/>
      <c r="B406" s="145"/>
      <c r="C406" s="148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</row>
    <row r="407">
      <c r="A407" s="145"/>
      <c r="B407" s="145"/>
      <c r="C407" s="148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</row>
    <row r="408">
      <c r="A408" s="145"/>
      <c r="B408" s="145"/>
      <c r="C408" s="148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</row>
    <row r="409">
      <c r="A409" s="145"/>
      <c r="B409" s="145"/>
      <c r="C409" s="148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</row>
    <row r="410">
      <c r="A410" s="145"/>
      <c r="B410" s="145"/>
      <c r="C410" s="148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</row>
    <row r="411">
      <c r="A411" s="145"/>
      <c r="B411" s="145"/>
      <c r="C411" s="148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</row>
    <row r="412">
      <c r="A412" s="145"/>
      <c r="B412" s="145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</row>
    <row r="413">
      <c r="A413" s="145"/>
      <c r="B413" s="145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</row>
    <row r="414">
      <c r="A414" s="145"/>
      <c r="B414" s="145"/>
      <c r="C414" s="148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</row>
    <row r="415">
      <c r="A415" s="145"/>
      <c r="B415" s="145"/>
      <c r="C415" s="148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</row>
    <row r="416">
      <c r="A416" s="145"/>
      <c r="B416" s="145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</row>
    <row r="417">
      <c r="A417" s="145"/>
      <c r="B417" s="145"/>
      <c r="C417" s="148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</row>
    <row r="418">
      <c r="A418" s="145"/>
      <c r="B418" s="145"/>
      <c r="C418" s="148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</row>
    <row r="419">
      <c r="A419" s="145"/>
      <c r="B419" s="145"/>
      <c r="C419" s="148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</row>
    <row r="420">
      <c r="A420" s="145"/>
      <c r="B420" s="145"/>
      <c r="C420" s="148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</row>
    <row r="421">
      <c r="A421" s="145"/>
      <c r="B421" s="145"/>
      <c r="C421" s="148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</row>
    <row r="422">
      <c r="A422" s="145"/>
      <c r="B422" s="145"/>
      <c r="C422" s="148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</row>
    <row r="423">
      <c r="A423" s="145"/>
      <c r="B423" s="145"/>
      <c r="C423" s="148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</row>
    <row r="424">
      <c r="A424" s="145"/>
      <c r="B424" s="145"/>
      <c r="C424" s="148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</row>
    <row r="425">
      <c r="A425" s="145"/>
      <c r="B425" s="145"/>
      <c r="C425" s="148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</row>
    <row r="426">
      <c r="A426" s="145"/>
      <c r="B426" s="145"/>
      <c r="C426" s="148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</row>
    <row r="427">
      <c r="A427" s="145"/>
      <c r="B427" s="145"/>
      <c r="C427" s="148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</row>
    <row r="428">
      <c r="A428" s="145"/>
      <c r="B428" s="145"/>
      <c r="C428" s="148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</row>
    <row r="429">
      <c r="A429" s="145"/>
      <c r="B429" s="145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</row>
    <row r="430">
      <c r="A430" s="145"/>
      <c r="B430" s="145"/>
      <c r="C430" s="148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</row>
    <row r="431">
      <c r="A431" s="145"/>
      <c r="B431" s="145"/>
      <c r="C431" s="148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</row>
    <row r="432">
      <c r="A432" s="145"/>
      <c r="B432" s="145"/>
      <c r="C432" s="148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</row>
    <row r="433">
      <c r="A433" s="145"/>
      <c r="B433" s="145"/>
      <c r="C433" s="148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</row>
    <row r="434">
      <c r="A434" s="145"/>
      <c r="B434" s="145"/>
      <c r="C434" s="148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</row>
    <row r="435">
      <c r="A435" s="145"/>
      <c r="B435" s="145"/>
      <c r="C435" s="148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</row>
    <row r="436">
      <c r="A436" s="145"/>
      <c r="B436" s="145"/>
      <c r="C436" s="148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</row>
    <row r="437">
      <c r="A437" s="145"/>
      <c r="B437" s="145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</row>
    <row r="438">
      <c r="A438" s="145"/>
      <c r="B438" s="145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</row>
    <row r="439">
      <c r="A439" s="145"/>
      <c r="B439" s="145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</row>
    <row r="440">
      <c r="A440" s="145"/>
      <c r="B440" s="145"/>
      <c r="C440" s="148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</row>
    <row r="441">
      <c r="A441" s="145"/>
      <c r="B441" s="145"/>
      <c r="C441" s="148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</row>
    <row r="442">
      <c r="A442" s="145"/>
      <c r="B442" s="145"/>
      <c r="C442" s="148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</row>
    <row r="443">
      <c r="A443" s="145"/>
      <c r="B443" s="145"/>
      <c r="C443" s="148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</row>
    <row r="444">
      <c r="A444" s="145"/>
      <c r="B444" s="145"/>
      <c r="C444" s="148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</row>
    <row r="445">
      <c r="A445" s="145"/>
      <c r="B445" s="145"/>
      <c r="C445" s="148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</row>
    <row r="446">
      <c r="A446" s="145"/>
      <c r="B446" s="145"/>
      <c r="C446" s="148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</row>
    <row r="447">
      <c r="A447" s="145"/>
      <c r="B447" s="145"/>
      <c r="C447" s="148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</row>
    <row r="448">
      <c r="A448" s="145"/>
      <c r="B448" s="145"/>
      <c r="C448" s="148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</row>
    <row r="449">
      <c r="A449" s="145"/>
      <c r="B449" s="145"/>
      <c r="C449" s="148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</row>
    <row r="450">
      <c r="A450" s="145"/>
      <c r="B450" s="145"/>
      <c r="C450" s="148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</row>
    <row r="451">
      <c r="A451" s="145"/>
      <c r="B451" s="145"/>
      <c r="C451" s="148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</row>
    <row r="452">
      <c r="A452" s="145"/>
      <c r="B452" s="145"/>
      <c r="C452" s="148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</row>
    <row r="453">
      <c r="A453" s="145"/>
      <c r="B453" s="145"/>
      <c r="C453" s="148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</row>
    <row r="454">
      <c r="A454" s="145"/>
      <c r="B454" s="145"/>
      <c r="C454" s="148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</row>
    <row r="455">
      <c r="A455" s="145"/>
      <c r="B455" s="145"/>
      <c r="C455" s="148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</row>
    <row r="456">
      <c r="A456" s="145"/>
      <c r="B456" s="145"/>
      <c r="C456" s="148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</row>
    <row r="457">
      <c r="A457" s="145"/>
      <c r="B457" s="145"/>
      <c r="C457" s="148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</row>
    <row r="458">
      <c r="A458" s="145"/>
      <c r="B458" s="145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</row>
    <row r="459">
      <c r="A459" s="145"/>
      <c r="B459" s="145"/>
      <c r="C459" s="148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</row>
    <row r="460">
      <c r="A460" s="145"/>
      <c r="B460" s="145"/>
      <c r="C460" s="148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</row>
    <row r="461">
      <c r="A461" s="145"/>
      <c r="B461" s="145"/>
      <c r="C461" s="148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</row>
    <row r="462">
      <c r="A462" s="145"/>
      <c r="B462" s="145"/>
      <c r="C462" s="148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</row>
    <row r="463">
      <c r="A463" s="145"/>
      <c r="B463" s="145"/>
      <c r="C463" s="148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</row>
    <row r="464">
      <c r="A464" s="145"/>
      <c r="B464" s="145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</row>
    <row r="465">
      <c r="A465" s="145"/>
      <c r="B465" s="145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</row>
    <row r="466">
      <c r="A466" s="145"/>
      <c r="B466" s="145"/>
      <c r="C466" s="148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</row>
    <row r="467">
      <c r="A467" s="145"/>
      <c r="B467" s="145"/>
      <c r="C467" s="148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</row>
    <row r="468">
      <c r="A468" s="145"/>
      <c r="B468" s="145"/>
      <c r="C468" s="148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</row>
    <row r="469">
      <c r="A469" s="145"/>
      <c r="B469" s="145"/>
      <c r="C469" s="148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</row>
    <row r="470">
      <c r="A470" s="145"/>
      <c r="B470" s="145"/>
      <c r="C470" s="148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</row>
    <row r="471">
      <c r="A471" s="145"/>
      <c r="B471" s="145"/>
      <c r="C471" s="148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</row>
    <row r="472">
      <c r="A472" s="145"/>
      <c r="B472" s="145"/>
      <c r="C472" s="148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</row>
    <row r="473">
      <c r="A473" s="145"/>
      <c r="B473" s="145"/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</row>
    <row r="474">
      <c r="A474" s="145"/>
      <c r="B474" s="145"/>
      <c r="C474" s="148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</row>
    <row r="475">
      <c r="A475" s="145"/>
      <c r="B475" s="145"/>
      <c r="C475" s="148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</row>
    <row r="476">
      <c r="A476" s="145"/>
      <c r="B476" s="145"/>
      <c r="C476" s="148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</row>
    <row r="477">
      <c r="A477" s="145"/>
      <c r="B477" s="145"/>
      <c r="C477" s="148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</row>
    <row r="478">
      <c r="A478" s="145"/>
      <c r="B478" s="145"/>
      <c r="C478" s="148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</row>
    <row r="479">
      <c r="A479" s="145"/>
      <c r="B479" s="145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</row>
    <row r="480">
      <c r="A480" s="145"/>
      <c r="B480" s="145"/>
      <c r="C480" s="148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</row>
    <row r="481">
      <c r="A481" s="145"/>
      <c r="B481" s="145"/>
      <c r="C481" s="148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</row>
    <row r="482">
      <c r="A482" s="145"/>
      <c r="B482" s="145"/>
      <c r="C482" s="148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</row>
    <row r="483">
      <c r="A483" s="145"/>
      <c r="B483" s="145"/>
      <c r="C483" s="148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</row>
    <row r="484">
      <c r="A484" s="145"/>
      <c r="B484" s="145"/>
      <c r="C484" s="148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</row>
    <row r="485">
      <c r="A485" s="145"/>
      <c r="B485" s="145"/>
      <c r="C485" s="148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</row>
    <row r="486">
      <c r="A486" s="145"/>
      <c r="B486" s="145"/>
      <c r="C486" s="148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</row>
    <row r="487">
      <c r="A487" s="145"/>
      <c r="B487" s="145"/>
      <c r="C487" s="148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</row>
    <row r="488">
      <c r="A488" s="145"/>
      <c r="B488" s="145"/>
      <c r="C488" s="148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</row>
    <row r="489">
      <c r="A489" s="145"/>
      <c r="B489" s="145"/>
      <c r="C489" s="148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</row>
    <row r="490">
      <c r="A490" s="145"/>
      <c r="B490" s="145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</row>
    <row r="491">
      <c r="A491" s="145"/>
      <c r="B491" s="145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</row>
    <row r="492">
      <c r="A492" s="145"/>
      <c r="B492" s="145"/>
      <c r="C492" s="148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</row>
    <row r="493">
      <c r="A493" s="145"/>
      <c r="B493" s="145"/>
      <c r="C493" s="148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</row>
    <row r="494">
      <c r="A494" s="145"/>
      <c r="B494" s="145"/>
      <c r="C494" s="148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</row>
    <row r="495">
      <c r="A495" s="145"/>
      <c r="B495" s="145"/>
      <c r="C495" s="148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</row>
    <row r="496">
      <c r="A496" s="145"/>
      <c r="B496" s="145"/>
      <c r="C496" s="148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</row>
    <row r="497">
      <c r="A497" s="145"/>
      <c r="B497" s="145"/>
      <c r="C497" s="148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</row>
    <row r="498">
      <c r="A498" s="145"/>
      <c r="B498" s="145"/>
      <c r="C498" s="148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</row>
    <row r="499">
      <c r="A499" s="145"/>
      <c r="B499" s="145"/>
      <c r="C499" s="148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</row>
    <row r="500">
      <c r="A500" s="145"/>
      <c r="B500" s="145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</row>
    <row r="501">
      <c r="A501" s="145"/>
      <c r="B501" s="145"/>
      <c r="C501" s="148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</row>
    <row r="502">
      <c r="A502" s="145"/>
      <c r="B502" s="145"/>
      <c r="C502" s="148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</row>
    <row r="503">
      <c r="A503" s="145"/>
      <c r="B503" s="145"/>
      <c r="C503" s="148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</row>
    <row r="504">
      <c r="A504" s="145"/>
      <c r="B504" s="145"/>
      <c r="C504" s="148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</row>
    <row r="505">
      <c r="A505" s="145"/>
      <c r="B505" s="145"/>
      <c r="C505" s="148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</row>
    <row r="506">
      <c r="A506" s="145"/>
      <c r="B506" s="145"/>
      <c r="C506" s="148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</row>
    <row r="507">
      <c r="A507" s="145"/>
      <c r="B507" s="145"/>
      <c r="C507" s="148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</row>
    <row r="508">
      <c r="A508" s="145"/>
      <c r="B508" s="145"/>
      <c r="C508" s="148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</row>
    <row r="509">
      <c r="A509" s="145"/>
      <c r="B509" s="145"/>
      <c r="C509" s="148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</row>
    <row r="510">
      <c r="A510" s="145"/>
      <c r="B510" s="145"/>
      <c r="C510" s="148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</row>
    <row r="511">
      <c r="A511" s="145"/>
      <c r="B511" s="145"/>
      <c r="C511" s="148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</row>
    <row r="512">
      <c r="A512" s="145"/>
      <c r="B512" s="145"/>
      <c r="C512" s="148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</row>
    <row r="513">
      <c r="A513" s="145"/>
      <c r="B513" s="145"/>
      <c r="C513" s="148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</row>
    <row r="514">
      <c r="A514" s="145"/>
      <c r="B514" s="145"/>
      <c r="C514" s="148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</row>
    <row r="515">
      <c r="A515" s="145"/>
      <c r="B515" s="145"/>
      <c r="C515" s="148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</row>
    <row r="516">
      <c r="A516" s="145"/>
      <c r="B516" s="145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</row>
    <row r="517">
      <c r="A517" s="145"/>
      <c r="B517" s="145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</row>
    <row r="518">
      <c r="A518" s="145"/>
      <c r="B518" s="145"/>
      <c r="C518" s="148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</row>
    <row r="519">
      <c r="A519" s="145"/>
      <c r="B519" s="145"/>
      <c r="C519" s="148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</row>
    <row r="520">
      <c r="A520" s="145"/>
      <c r="B520" s="145"/>
      <c r="C520" s="148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</row>
    <row r="521">
      <c r="A521" s="145"/>
      <c r="B521" s="145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</row>
    <row r="522">
      <c r="A522" s="145"/>
      <c r="B522" s="145"/>
      <c r="C522" s="148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</row>
    <row r="523">
      <c r="A523" s="145"/>
      <c r="B523" s="145"/>
      <c r="C523" s="148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</row>
    <row r="524">
      <c r="A524" s="145"/>
      <c r="B524" s="145"/>
      <c r="C524" s="148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</row>
    <row r="525">
      <c r="A525" s="145"/>
      <c r="B525" s="145"/>
      <c r="C525" s="148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</row>
    <row r="526">
      <c r="A526" s="145"/>
      <c r="B526" s="145"/>
      <c r="C526" s="148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</row>
    <row r="527">
      <c r="A527" s="145"/>
      <c r="B527" s="145"/>
      <c r="C527" s="148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</row>
    <row r="528">
      <c r="A528" s="145"/>
      <c r="B528" s="145"/>
      <c r="C528" s="148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</row>
    <row r="529">
      <c r="A529" s="145"/>
      <c r="B529" s="145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</row>
    <row r="530">
      <c r="A530" s="145"/>
      <c r="B530" s="145"/>
      <c r="C530" s="148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</row>
    <row r="531">
      <c r="A531" s="145"/>
      <c r="B531" s="145"/>
      <c r="C531" s="148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</row>
    <row r="532">
      <c r="A532" s="145"/>
      <c r="B532" s="145"/>
      <c r="C532" s="148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</row>
    <row r="533">
      <c r="A533" s="145"/>
      <c r="B533" s="145"/>
      <c r="C533" s="148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</row>
    <row r="534">
      <c r="A534" s="145"/>
      <c r="B534" s="145"/>
      <c r="C534" s="148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</row>
    <row r="535">
      <c r="A535" s="145"/>
      <c r="B535" s="145"/>
      <c r="C535" s="148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</row>
    <row r="536">
      <c r="A536" s="145"/>
      <c r="B536" s="145"/>
      <c r="C536" s="148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</row>
    <row r="537">
      <c r="A537" s="145"/>
      <c r="B537" s="145"/>
      <c r="C537" s="148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</row>
    <row r="538">
      <c r="A538" s="145"/>
      <c r="B538" s="145"/>
      <c r="C538" s="148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</row>
    <row r="539">
      <c r="A539" s="145"/>
      <c r="B539" s="145"/>
      <c r="C539" s="148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</row>
    <row r="540">
      <c r="A540" s="145"/>
      <c r="B540" s="145"/>
      <c r="C540" s="148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</row>
    <row r="541">
      <c r="A541" s="145"/>
      <c r="B541" s="145"/>
      <c r="C541" s="148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</row>
    <row r="542">
      <c r="A542" s="145"/>
      <c r="B542" s="145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</row>
    <row r="543">
      <c r="A543" s="145"/>
      <c r="B543" s="145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</row>
    <row r="544">
      <c r="A544" s="145"/>
      <c r="B544" s="145"/>
      <c r="C544" s="148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</row>
    <row r="545">
      <c r="A545" s="145"/>
      <c r="B545" s="145"/>
      <c r="C545" s="148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</row>
    <row r="546">
      <c r="A546" s="145"/>
      <c r="B546" s="145"/>
      <c r="C546" s="148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</row>
    <row r="547">
      <c r="A547" s="145"/>
      <c r="B547" s="145"/>
      <c r="C547" s="148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</row>
    <row r="548">
      <c r="A548" s="145"/>
      <c r="B548" s="145"/>
      <c r="C548" s="148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</row>
    <row r="549">
      <c r="A549" s="145"/>
      <c r="B549" s="145"/>
      <c r="C549" s="148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</row>
    <row r="550">
      <c r="A550" s="145"/>
      <c r="B550" s="145"/>
      <c r="C550" s="148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</row>
    <row r="551">
      <c r="A551" s="145"/>
      <c r="B551" s="145"/>
      <c r="C551" s="148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</row>
    <row r="552">
      <c r="A552" s="145"/>
      <c r="B552" s="145"/>
      <c r="C552" s="148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</row>
    <row r="553">
      <c r="A553" s="145"/>
      <c r="B553" s="145"/>
      <c r="C553" s="148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</row>
    <row r="554">
      <c r="A554" s="145"/>
      <c r="B554" s="145"/>
      <c r="C554" s="148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</row>
    <row r="555">
      <c r="A555" s="145"/>
      <c r="B555" s="145"/>
      <c r="C555" s="148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</row>
    <row r="556">
      <c r="A556" s="145"/>
      <c r="B556" s="145"/>
      <c r="C556" s="148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</row>
    <row r="557">
      <c r="A557" s="145"/>
      <c r="B557" s="145"/>
      <c r="C557" s="148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</row>
    <row r="558">
      <c r="A558" s="145"/>
      <c r="B558" s="145"/>
      <c r="C558" s="148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</row>
    <row r="559">
      <c r="A559" s="145"/>
      <c r="B559" s="145"/>
      <c r="C559" s="148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</row>
    <row r="560">
      <c r="A560" s="145"/>
      <c r="B560" s="145"/>
      <c r="C560" s="148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</row>
    <row r="561">
      <c r="A561" s="145"/>
      <c r="B561" s="145"/>
      <c r="C561" s="148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</row>
    <row r="562">
      <c r="A562" s="145"/>
      <c r="B562" s="145"/>
      <c r="C562" s="148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</row>
    <row r="563">
      <c r="A563" s="145"/>
      <c r="B563" s="145"/>
      <c r="C563" s="148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</row>
    <row r="564">
      <c r="A564" s="145"/>
      <c r="B564" s="145"/>
      <c r="C564" s="148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</row>
    <row r="565">
      <c r="A565" s="145"/>
      <c r="B565" s="145"/>
      <c r="C565" s="148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</row>
    <row r="566">
      <c r="A566" s="145"/>
      <c r="B566" s="145"/>
      <c r="C566" s="148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</row>
    <row r="567">
      <c r="A567" s="145"/>
      <c r="B567" s="145"/>
      <c r="C567" s="148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</row>
    <row r="568">
      <c r="A568" s="145"/>
      <c r="B568" s="145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</row>
    <row r="569">
      <c r="A569" s="145"/>
      <c r="B569" s="145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</row>
    <row r="570">
      <c r="A570" s="145"/>
      <c r="B570" s="145"/>
      <c r="C570" s="148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</row>
    <row r="571">
      <c r="A571" s="145"/>
      <c r="B571" s="145"/>
      <c r="C571" s="148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</row>
    <row r="572">
      <c r="A572" s="145"/>
      <c r="B572" s="145"/>
      <c r="C572" s="148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</row>
    <row r="573">
      <c r="A573" s="145"/>
      <c r="B573" s="145"/>
      <c r="C573" s="148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</row>
    <row r="574">
      <c r="A574" s="145"/>
      <c r="B574" s="145"/>
      <c r="C574" s="148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</row>
    <row r="575">
      <c r="A575" s="145"/>
      <c r="B575" s="145"/>
      <c r="C575" s="148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</row>
    <row r="576">
      <c r="A576" s="145"/>
      <c r="B576" s="145"/>
      <c r="C576" s="148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</row>
    <row r="577">
      <c r="A577" s="145"/>
      <c r="B577" s="145"/>
      <c r="C577" s="148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</row>
    <row r="578">
      <c r="A578" s="145"/>
      <c r="B578" s="145"/>
      <c r="C578" s="148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</row>
    <row r="579">
      <c r="A579" s="145"/>
      <c r="B579" s="145"/>
      <c r="C579" s="148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</row>
    <row r="580">
      <c r="A580" s="145"/>
      <c r="B580" s="145"/>
      <c r="C580" s="148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</row>
    <row r="581">
      <c r="A581" s="145"/>
      <c r="B581" s="145"/>
      <c r="C581" s="148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</row>
    <row r="582">
      <c r="A582" s="145"/>
      <c r="B582" s="145"/>
      <c r="C582" s="148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</row>
    <row r="583">
      <c r="A583" s="145"/>
      <c r="B583" s="145"/>
      <c r="C583" s="148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</row>
    <row r="584">
      <c r="A584" s="145"/>
      <c r="B584" s="145"/>
      <c r="C584" s="148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</row>
    <row r="585">
      <c r="A585" s="145"/>
      <c r="B585" s="145"/>
      <c r="C585" s="148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</row>
    <row r="586">
      <c r="A586" s="145"/>
      <c r="B586" s="145"/>
      <c r="C586" s="148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</row>
    <row r="587">
      <c r="A587" s="145"/>
      <c r="B587" s="145"/>
      <c r="C587" s="148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</row>
    <row r="588">
      <c r="A588" s="145"/>
      <c r="B588" s="145"/>
      <c r="C588" s="148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</row>
    <row r="589">
      <c r="A589" s="145"/>
      <c r="B589" s="145"/>
      <c r="C589" s="148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</row>
    <row r="590">
      <c r="A590" s="145"/>
      <c r="B590" s="145"/>
      <c r="C590" s="148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</row>
    <row r="591">
      <c r="A591" s="145"/>
      <c r="B591" s="145"/>
      <c r="C591" s="148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</row>
    <row r="592">
      <c r="A592" s="145"/>
      <c r="B592" s="145"/>
      <c r="C592" s="148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</row>
    <row r="593">
      <c r="A593" s="145"/>
      <c r="B593" s="145"/>
      <c r="C593" s="148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</row>
    <row r="594">
      <c r="A594" s="145"/>
      <c r="B594" s="145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</row>
    <row r="595">
      <c r="A595" s="145"/>
      <c r="B595" s="145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</row>
    <row r="596">
      <c r="A596" s="145"/>
      <c r="B596" s="145"/>
      <c r="C596" s="148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</row>
    <row r="597">
      <c r="A597" s="145"/>
      <c r="B597" s="145"/>
      <c r="C597" s="148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</row>
    <row r="598">
      <c r="A598" s="145"/>
      <c r="B598" s="145"/>
      <c r="C598" s="148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</row>
    <row r="599">
      <c r="A599" s="145"/>
      <c r="B599" s="145"/>
      <c r="C599" s="148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</row>
    <row r="600">
      <c r="A600" s="145"/>
      <c r="B600" s="145"/>
      <c r="C600" s="148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</row>
    <row r="601">
      <c r="A601" s="145"/>
      <c r="B601" s="145"/>
      <c r="C601" s="148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</row>
    <row r="602">
      <c r="A602" s="145"/>
      <c r="B602" s="145"/>
      <c r="C602" s="148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</row>
    <row r="603">
      <c r="A603" s="145"/>
      <c r="B603" s="145"/>
      <c r="C603" s="148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</row>
    <row r="604">
      <c r="A604" s="145"/>
      <c r="B604" s="145"/>
      <c r="C604" s="148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</row>
    <row r="605">
      <c r="A605" s="145"/>
      <c r="B605" s="145"/>
      <c r="C605" s="148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</row>
    <row r="606">
      <c r="A606" s="145"/>
      <c r="B606" s="145"/>
      <c r="C606" s="148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</row>
    <row r="607">
      <c r="A607" s="145"/>
      <c r="B607" s="145"/>
      <c r="C607" s="148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</row>
    <row r="608">
      <c r="A608" s="145"/>
      <c r="B608" s="145"/>
      <c r="C608" s="148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</row>
    <row r="609">
      <c r="A609" s="145"/>
      <c r="B609" s="145"/>
      <c r="C609" s="148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</row>
    <row r="610">
      <c r="A610" s="145"/>
      <c r="B610" s="145"/>
      <c r="C610" s="148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</row>
    <row r="611">
      <c r="A611" s="145"/>
      <c r="B611" s="145"/>
      <c r="C611" s="148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</row>
    <row r="612">
      <c r="A612" s="145"/>
      <c r="B612" s="145"/>
      <c r="C612" s="148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</row>
    <row r="613">
      <c r="A613" s="145"/>
      <c r="B613" s="145"/>
      <c r="C613" s="148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</row>
    <row r="614">
      <c r="A614" s="145"/>
      <c r="B614" s="145"/>
      <c r="C614" s="148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</row>
    <row r="615">
      <c r="A615" s="145"/>
      <c r="B615" s="145"/>
      <c r="C615" s="148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</row>
    <row r="616">
      <c r="A616" s="145"/>
      <c r="B616" s="145"/>
      <c r="C616" s="148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</row>
    <row r="617">
      <c r="A617" s="145"/>
      <c r="B617" s="145"/>
      <c r="C617" s="148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</row>
    <row r="618">
      <c r="A618" s="145"/>
      <c r="B618" s="145"/>
      <c r="C618" s="148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</row>
    <row r="619">
      <c r="A619" s="145"/>
      <c r="B619" s="145"/>
      <c r="C619" s="148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</row>
    <row r="620">
      <c r="A620" s="145"/>
      <c r="B620" s="145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</row>
    <row r="621">
      <c r="A621" s="145"/>
      <c r="B621" s="145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</row>
    <row r="622">
      <c r="A622" s="145"/>
      <c r="B622" s="145"/>
      <c r="C622" s="148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</row>
    <row r="623">
      <c r="A623" s="145"/>
      <c r="B623" s="145"/>
      <c r="C623" s="148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</row>
    <row r="624">
      <c r="A624" s="145"/>
      <c r="B624" s="145"/>
      <c r="C624" s="148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</row>
    <row r="625">
      <c r="A625" s="145"/>
      <c r="B625" s="145"/>
      <c r="C625" s="148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</row>
    <row r="626">
      <c r="A626" s="145"/>
      <c r="B626" s="145"/>
      <c r="C626" s="148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</row>
    <row r="627">
      <c r="A627" s="145"/>
      <c r="B627" s="145"/>
      <c r="C627" s="148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</row>
    <row r="628">
      <c r="A628" s="145"/>
      <c r="B628" s="145"/>
      <c r="C628" s="148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</row>
    <row r="629">
      <c r="A629" s="145"/>
      <c r="B629" s="145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</row>
    <row r="630">
      <c r="A630" s="145"/>
      <c r="B630" s="145"/>
      <c r="C630" s="148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</row>
    <row r="631">
      <c r="A631" s="145"/>
      <c r="B631" s="145"/>
      <c r="C631" s="148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</row>
    <row r="632">
      <c r="A632" s="145"/>
      <c r="B632" s="145"/>
      <c r="C632" s="148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</row>
    <row r="633">
      <c r="A633" s="145"/>
      <c r="B633" s="145"/>
      <c r="C633" s="148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</row>
    <row r="634">
      <c r="A634" s="145"/>
      <c r="B634" s="145"/>
      <c r="C634" s="148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</row>
    <row r="635">
      <c r="A635" s="145"/>
      <c r="B635" s="145"/>
      <c r="C635" s="148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</row>
    <row r="636">
      <c r="A636" s="145"/>
      <c r="B636" s="145"/>
      <c r="C636" s="148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</row>
    <row r="637">
      <c r="A637" s="145"/>
      <c r="B637" s="145"/>
      <c r="C637" s="148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</row>
    <row r="638">
      <c r="A638" s="145"/>
      <c r="B638" s="145"/>
      <c r="C638" s="148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</row>
    <row r="639">
      <c r="A639" s="145"/>
      <c r="B639" s="145"/>
      <c r="C639" s="148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</row>
    <row r="640">
      <c r="A640" s="145"/>
      <c r="B640" s="145"/>
      <c r="C640" s="148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</row>
    <row r="641">
      <c r="A641" s="145"/>
      <c r="B641" s="145"/>
      <c r="C641" s="148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</row>
    <row r="642">
      <c r="A642" s="145"/>
      <c r="B642" s="145"/>
      <c r="C642" s="148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</row>
    <row r="643">
      <c r="A643" s="145"/>
      <c r="B643" s="145"/>
      <c r="C643" s="148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</row>
    <row r="644">
      <c r="A644" s="145"/>
      <c r="B644" s="145"/>
      <c r="C644" s="148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</row>
    <row r="645">
      <c r="A645" s="145"/>
      <c r="B645" s="145"/>
      <c r="C645" s="148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</row>
    <row r="646">
      <c r="A646" s="145"/>
      <c r="B646" s="145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</row>
    <row r="647">
      <c r="A647" s="145"/>
      <c r="B647" s="145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</row>
    <row r="648">
      <c r="A648" s="145"/>
      <c r="B648" s="145"/>
      <c r="C648" s="148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</row>
    <row r="649">
      <c r="A649" s="145"/>
      <c r="B649" s="145"/>
      <c r="C649" s="148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</row>
    <row r="650">
      <c r="A650" s="145"/>
      <c r="B650" s="145"/>
      <c r="C650" s="148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</row>
    <row r="651">
      <c r="A651" s="145"/>
      <c r="B651" s="145"/>
      <c r="C651" s="148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</row>
    <row r="652">
      <c r="A652" s="145"/>
      <c r="B652" s="145"/>
      <c r="C652" s="148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</row>
    <row r="653">
      <c r="A653" s="145"/>
      <c r="B653" s="145"/>
      <c r="C653" s="148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</row>
    <row r="654">
      <c r="A654" s="145"/>
      <c r="B654" s="145"/>
      <c r="C654" s="148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</row>
    <row r="655">
      <c r="A655" s="145"/>
      <c r="B655" s="145"/>
      <c r="C655" s="148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</row>
    <row r="656">
      <c r="A656" s="145"/>
      <c r="B656" s="145"/>
      <c r="C656" s="148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</row>
    <row r="657">
      <c r="A657" s="145"/>
      <c r="B657" s="145"/>
      <c r="C657" s="148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</row>
    <row r="658">
      <c r="A658" s="145"/>
      <c r="B658" s="145"/>
      <c r="C658" s="148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</row>
    <row r="659">
      <c r="A659" s="145"/>
      <c r="B659" s="145"/>
      <c r="C659" s="148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</row>
    <row r="660">
      <c r="A660" s="145"/>
      <c r="B660" s="145"/>
      <c r="C660" s="148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</row>
    <row r="661">
      <c r="A661" s="145"/>
      <c r="B661" s="145"/>
      <c r="C661" s="148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</row>
    <row r="662">
      <c r="A662" s="145"/>
      <c r="B662" s="145"/>
      <c r="C662" s="148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</row>
    <row r="663">
      <c r="A663" s="145"/>
      <c r="B663" s="145"/>
      <c r="C663" s="148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</row>
    <row r="664">
      <c r="A664" s="145"/>
      <c r="B664" s="145"/>
      <c r="C664" s="148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</row>
    <row r="665">
      <c r="A665" s="145"/>
      <c r="B665" s="145"/>
      <c r="C665" s="148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</row>
    <row r="666">
      <c r="A666" s="145"/>
      <c r="B666" s="145"/>
      <c r="C666" s="148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</row>
    <row r="667">
      <c r="A667" s="145"/>
      <c r="B667" s="145"/>
      <c r="C667" s="148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</row>
    <row r="668">
      <c r="A668" s="145"/>
      <c r="B668" s="145"/>
      <c r="C668" s="148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</row>
    <row r="669">
      <c r="A669" s="145"/>
      <c r="B669" s="145"/>
      <c r="C669" s="148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</row>
    <row r="670">
      <c r="A670" s="145"/>
      <c r="B670" s="145"/>
      <c r="C670" s="148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</row>
    <row r="671">
      <c r="A671" s="145"/>
      <c r="B671" s="145"/>
      <c r="C671" s="148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</row>
    <row r="672">
      <c r="A672" s="145"/>
      <c r="B672" s="145"/>
      <c r="C672" s="148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</row>
    <row r="673">
      <c r="A673" s="145"/>
      <c r="B673" s="145"/>
      <c r="C673" s="148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</row>
    <row r="674">
      <c r="A674" s="145"/>
      <c r="B674" s="145"/>
      <c r="C674" s="148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</row>
    <row r="675">
      <c r="A675" s="145"/>
      <c r="B675" s="145"/>
      <c r="C675" s="148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</row>
    <row r="676">
      <c r="A676" s="145"/>
      <c r="B676" s="145"/>
      <c r="C676" s="148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</row>
    <row r="677">
      <c r="A677" s="145"/>
      <c r="B677" s="145"/>
      <c r="C677" s="148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</row>
    <row r="678">
      <c r="A678" s="145"/>
      <c r="B678" s="145"/>
      <c r="C678" s="148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</row>
    <row r="679">
      <c r="A679" s="145"/>
      <c r="B679" s="145"/>
      <c r="C679" s="148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</row>
    <row r="680">
      <c r="A680" s="145"/>
      <c r="B680" s="145"/>
      <c r="C680" s="148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</row>
    <row r="681">
      <c r="A681" s="145"/>
      <c r="B681" s="145"/>
      <c r="C681" s="148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</row>
    <row r="682">
      <c r="A682" s="145"/>
      <c r="B682" s="145"/>
      <c r="C682" s="148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</row>
    <row r="683">
      <c r="A683" s="145"/>
      <c r="B683" s="145"/>
      <c r="C683" s="148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</row>
    <row r="684">
      <c r="A684" s="145"/>
      <c r="B684" s="145"/>
      <c r="C684" s="148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</row>
    <row r="685">
      <c r="A685" s="145"/>
      <c r="B685" s="145"/>
      <c r="C685" s="148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</row>
    <row r="686">
      <c r="A686" s="145"/>
      <c r="B686" s="145"/>
      <c r="C686" s="148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</row>
    <row r="687">
      <c r="A687" s="145"/>
      <c r="B687" s="145"/>
      <c r="C687" s="148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</row>
    <row r="688">
      <c r="A688" s="145"/>
      <c r="B688" s="145"/>
      <c r="C688" s="148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</row>
    <row r="689">
      <c r="A689" s="145"/>
      <c r="B689" s="145"/>
      <c r="C689" s="148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</row>
    <row r="690">
      <c r="A690" s="145"/>
      <c r="B690" s="145"/>
      <c r="C690" s="148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</row>
    <row r="691">
      <c r="A691" s="145"/>
      <c r="B691" s="145"/>
      <c r="C691" s="148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</row>
    <row r="692">
      <c r="A692" s="145"/>
      <c r="B692" s="145"/>
      <c r="C692" s="148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</row>
    <row r="693">
      <c r="A693" s="145"/>
      <c r="B693" s="145"/>
      <c r="C693" s="148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</row>
    <row r="694">
      <c r="A694" s="145"/>
      <c r="B694" s="145"/>
      <c r="C694" s="148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</row>
    <row r="695">
      <c r="A695" s="145"/>
      <c r="B695" s="145"/>
      <c r="C695" s="148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</row>
    <row r="696">
      <c r="A696" s="145"/>
      <c r="B696" s="145"/>
      <c r="C696" s="148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</row>
    <row r="697">
      <c r="A697" s="145"/>
      <c r="B697" s="145"/>
      <c r="C697" s="148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</row>
    <row r="698">
      <c r="A698" s="145"/>
      <c r="B698" s="145"/>
      <c r="C698" s="148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</row>
    <row r="699">
      <c r="A699" s="145"/>
      <c r="B699" s="145"/>
      <c r="C699" s="148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</row>
    <row r="700">
      <c r="A700" s="145"/>
      <c r="B700" s="145"/>
      <c r="C700" s="148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</row>
    <row r="701">
      <c r="A701" s="145"/>
      <c r="B701" s="145"/>
      <c r="C701" s="148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</row>
    <row r="702">
      <c r="A702" s="145"/>
      <c r="B702" s="145"/>
      <c r="C702" s="148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</row>
    <row r="703">
      <c r="A703" s="145"/>
      <c r="B703" s="145"/>
      <c r="C703" s="148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</row>
    <row r="704">
      <c r="A704" s="145"/>
      <c r="B704" s="145"/>
      <c r="C704" s="148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</row>
    <row r="705">
      <c r="A705" s="145"/>
      <c r="B705" s="145"/>
      <c r="C705" s="148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</row>
    <row r="706">
      <c r="A706" s="145"/>
      <c r="B706" s="145"/>
      <c r="C706" s="148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</row>
    <row r="707">
      <c r="A707" s="145"/>
      <c r="B707" s="145"/>
      <c r="C707" s="148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</row>
    <row r="708">
      <c r="A708" s="145"/>
      <c r="B708" s="145"/>
      <c r="C708" s="148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</row>
    <row r="709">
      <c r="A709" s="145"/>
      <c r="B709" s="145"/>
      <c r="C709" s="148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</row>
    <row r="710">
      <c r="A710" s="145"/>
      <c r="B710" s="145"/>
      <c r="C710" s="148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</row>
    <row r="711">
      <c r="A711" s="145"/>
      <c r="B711" s="145"/>
      <c r="C711" s="148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</row>
    <row r="712">
      <c r="A712" s="145"/>
      <c r="B712" s="145"/>
      <c r="C712" s="148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</row>
    <row r="713">
      <c r="A713" s="145"/>
      <c r="B713" s="145"/>
      <c r="C713" s="148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</row>
    <row r="714">
      <c r="A714" s="145"/>
      <c r="B714" s="145"/>
      <c r="C714" s="148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</row>
    <row r="715">
      <c r="A715" s="145"/>
      <c r="B715" s="145"/>
      <c r="C715" s="148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</row>
    <row r="716">
      <c r="A716" s="145"/>
      <c r="B716" s="145"/>
      <c r="C716" s="148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</row>
    <row r="717">
      <c r="A717" s="145"/>
      <c r="B717" s="145"/>
      <c r="C717" s="148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</row>
    <row r="718">
      <c r="A718" s="145"/>
      <c r="B718" s="145"/>
      <c r="C718" s="148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</row>
    <row r="719">
      <c r="A719" s="145"/>
      <c r="B719" s="145"/>
      <c r="C719" s="148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</row>
    <row r="720">
      <c r="A720" s="145"/>
      <c r="B720" s="145"/>
      <c r="C720" s="148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</row>
    <row r="721">
      <c r="A721" s="145"/>
      <c r="B721" s="145"/>
      <c r="C721" s="148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</row>
    <row r="722">
      <c r="A722" s="145"/>
      <c r="B722" s="145"/>
      <c r="C722" s="148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</row>
    <row r="723">
      <c r="A723" s="145"/>
      <c r="B723" s="145"/>
      <c r="C723" s="148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</row>
    <row r="724">
      <c r="A724" s="145"/>
      <c r="B724" s="145"/>
      <c r="C724" s="148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</row>
    <row r="725">
      <c r="A725" s="145"/>
      <c r="B725" s="145"/>
      <c r="C725" s="148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</row>
    <row r="726">
      <c r="A726" s="145"/>
      <c r="B726" s="145"/>
      <c r="C726" s="148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</row>
    <row r="727">
      <c r="A727" s="145"/>
      <c r="B727" s="145"/>
      <c r="C727" s="148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</row>
    <row r="728">
      <c r="A728" s="145"/>
      <c r="B728" s="145"/>
      <c r="C728" s="148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</row>
    <row r="729">
      <c r="A729" s="145"/>
      <c r="B729" s="145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</row>
    <row r="730">
      <c r="A730" s="145"/>
      <c r="B730" s="145"/>
      <c r="C730" s="148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</row>
    <row r="731">
      <c r="A731" s="145"/>
      <c r="B731" s="145"/>
      <c r="C731" s="148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</row>
    <row r="732">
      <c r="A732" s="145"/>
      <c r="B732" s="145"/>
      <c r="C732" s="148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</row>
    <row r="733">
      <c r="A733" s="145"/>
      <c r="B733" s="145"/>
      <c r="C733" s="148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</row>
    <row r="734">
      <c r="A734" s="145"/>
      <c r="B734" s="145"/>
      <c r="C734" s="148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</row>
    <row r="735">
      <c r="A735" s="145"/>
      <c r="B735" s="145"/>
      <c r="C735" s="148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</row>
    <row r="736">
      <c r="A736" s="145"/>
      <c r="B736" s="145"/>
      <c r="C736" s="148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</row>
    <row r="737">
      <c r="A737" s="145"/>
      <c r="B737" s="145"/>
      <c r="C737" s="148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</row>
    <row r="738">
      <c r="A738" s="145"/>
      <c r="B738" s="145"/>
      <c r="C738" s="148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</row>
    <row r="739">
      <c r="A739" s="145"/>
      <c r="B739" s="145"/>
      <c r="C739" s="148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</row>
    <row r="740">
      <c r="A740" s="145"/>
      <c r="B740" s="145"/>
      <c r="C740" s="148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</row>
    <row r="741">
      <c r="A741" s="145"/>
      <c r="B741" s="145"/>
      <c r="C741" s="148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</row>
    <row r="742">
      <c r="A742" s="145"/>
      <c r="B742" s="145"/>
      <c r="C742" s="148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</row>
    <row r="743">
      <c r="A743" s="145"/>
      <c r="B743" s="145"/>
      <c r="C743" s="148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</row>
    <row r="744">
      <c r="A744" s="145"/>
      <c r="B744" s="145"/>
      <c r="C744" s="148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</row>
    <row r="745">
      <c r="A745" s="145"/>
      <c r="B745" s="145"/>
      <c r="C745" s="148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</row>
    <row r="746">
      <c r="A746" s="145"/>
      <c r="B746" s="145"/>
      <c r="C746" s="148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</row>
    <row r="747">
      <c r="A747" s="145"/>
      <c r="B747" s="145"/>
      <c r="C747" s="148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</row>
    <row r="748">
      <c r="A748" s="145"/>
      <c r="B748" s="145"/>
      <c r="C748" s="148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</row>
    <row r="749">
      <c r="A749" s="145"/>
      <c r="B749" s="145"/>
      <c r="C749" s="148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</row>
    <row r="750">
      <c r="A750" s="145"/>
      <c r="B750" s="145"/>
      <c r="C750" s="148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</row>
    <row r="751">
      <c r="A751" s="145"/>
      <c r="B751" s="145"/>
      <c r="C751" s="148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</row>
    <row r="752">
      <c r="A752" s="145"/>
      <c r="B752" s="145"/>
      <c r="C752" s="148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</row>
    <row r="753">
      <c r="A753" s="145"/>
      <c r="B753" s="145"/>
      <c r="C753" s="148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</row>
    <row r="754">
      <c r="A754" s="145"/>
      <c r="B754" s="145"/>
      <c r="C754" s="148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</row>
    <row r="755">
      <c r="A755" s="145"/>
      <c r="B755" s="145"/>
      <c r="C755" s="148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</row>
    <row r="756">
      <c r="A756" s="145"/>
      <c r="B756" s="145"/>
      <c r="C756" s="148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</row>
    <row r="757">
      <c r="A757" s="145"/>
      <c r="B757" s="145"/>
      <c r="C757" s="148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</row>
    <row r="758">
      <c r="A758" s="145"/>
      <c r="B758" s="145"/>
      <c r="C758" s="148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</row>
    <row r="759">
      <c r="A759" s="145"/>
      <c r="B759" s="145"/>
      <c r="C759" s="148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</row>
    <row r="760">
      <c r="A760" s="145"/>
      <c r="B760" s="145"/>
      <c r="C760" s="148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</row>
    <row r="761">
      <c r="A761" s="145"/>
      <c r="B761" s="145"/>
      <c r="C761" s="148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</row>
    <row r="762">
      <c r="A762" s="145"/>
      <c r="B762" s="145"/>
      <c r="C762" s="148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</row>
    <row r="763">
      <c r="A763" s="145"/>
      <c r="B763" s="145"/>
      <c r="C763" s="148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</row>
    <row r="764">
      <c r="A764" s="145"/>
      <c r="B764" s="145"/>
      <c r="C764" s="148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</row>
    <row r="765">
      <c r="A765" s="145"/>
      <c r="B765" s="145"/>
      <c r="C765" s="148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</row>
    <row r="766">
      <c r="A766" s="145"/>
      <c r="B766" s="145"/>
      <c r="C766" s="148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</row>
    <row r="767">
      <c r="A767" s="145"/>
      <c r="B767" s="145"/>
      <c r="C767" s="148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</row>
    <row r="768">
      <c r="A768" s="145"/>
      <c r="B768" s="145"/>
      <c r="C768" s="148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</row>
    <row r="769">
      <c r="A769" s="145"/>
      <c r="B769" s="145"/>
      <c r="C769" s="148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</row>
    <row r="770">
      <c r="A770" s="145"/>
      <c r="B770" s="145"/>
      <c r="C770" s="148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</row>
    <row r="771">
      <c r="A771" s="145"/>
      <c r="B771" s="145"/>
      <c r="C771" s="148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</row>
    <row r="772">
      <c r="A772" s="145"/>
      <c r="B772" s="145"/>
      <c r="C772" s="148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</row>
    <row r="773">
      <c r="A773" s="145"/>
      <c r="B773" s="145"/>
      <c r="C773" s="148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</row>
    <row r="774">
      <c r="A774" s="145"/>
      <c r="B774" s="145"/>
      <c r="C774" s="148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</row>
    <row r="775">
      <c r="A775" s="145"/>
      <c r="B775" s="145"/>
      <c r="C775" s="148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</row>
    <row r="776">
      <c r="A776" s="145"/>
      <c r="B776" s="145"/>
      <c r="C776" s="148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</row>
    <row r="777">
      <c r="A777" s="145"/>
      <c r="B777" s="145"/>
      <c r="C777" s="148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</row>
    <row r="778">
      <c r="A778" s="145"/>
      <c r="B778" s="145"/>
      <c r="C778" s="148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</row>
    <row r="779">
      <c r="A779" s="145"/>
      <c r="B779" s="145"/>
      <c r="C779" s="148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</row>
    <row r="780">
      <c r="A780" s="145"/>
      <c r="B780" s="145"/>
      <c r="C780" s="148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</row>
    <row r="781">
      <c r="A781" s="145"/>
      <c r="B781" s="145"/>
      <c r="C781" s="148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</row>
    <row r="782">
      <c r="A782" s="145"/>
      <c r="B782" s="145"/>
      <c r="C782" s="148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</row>
    <row r="783">
      <c r="A783" s="145"/>
      <c r="B783" s="145"/>
      <c r="C783" s="148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</row>
    <row r="784">
      <c r="A784" s="145"/>
      <c r="B784" s="145"/>
      <c r="C784" s="148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</row>
    <row r="785">
      <c r="A785" s="145"/>
      <c r="B785" s="145"/>
      <c r="C785" s="148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</row>
    <row r="786">
      <c r="A786" s="145"/>
      <c r="B786" s="145"/>
      <c r="C786" s="148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</row>
    <row r="787">
      <c r="A787" s="145"/>
      <c r="B787" s="145"/>
      <c r="C787" s="148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</row>
    <row r="788">
      <c r="A788" s="145"/>
      <c r="B788" s="145"/>
      <c r="C788" s="148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</row>
    <row r="789">
      <c r="A789" s="145"/>
      <c r="B789" s="145"/>
      <c r="C789" s="148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</row>
    <row r="790">
      <c r="A790" s="145"/>
      <c r="B790" s="145"/>
      <c r="C790" s="148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</row>
    <row r="791">
      <c r="A791" s="145"/>
      <c r="B791" s="145"/>
      <c r="C791" s="148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</row>
    <row r="792">
      <c r="A792" s="145"/>
      <c r="B792" s="145"/>
      <c r="C792" s="148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</row>
    <row r="793">
      <c r="A793" s="145"/>
      <c r="B793" s="145"/>
      <c r="C793" s="148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</row>
    <row r="794">
      <c r="A794" s="145"/>
      <c r="B794" s="145"/>
      <c r="C794" s="148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</row>
    <row r="795">
      <c r="A795" s="145"/>
      <c r="B795" s="145"/>
      <c r="C795" s="148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</row>
    <row r="796">
      <c r="A796" s="145"/>
      <c r="B796" s="145"/>
      <c r="C796" s="148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</row>
    <row r="797">
      <c r="A797" s="145"/>
      <c r="B797" s="145"/>
      <c r="C797" s="148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</row>
    <row r="798">
      <c r="A798" s="145"/>
      <c r="B798" s="145"/>
      <c r="C798" s="148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</row>
    <row r="799">
      <c r="A799" s="145"/>
      <c r="B799" s="145"/>
      <c r="C799" s="148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</row>
    <row r="800">
      <c r="A800" s="145"/>
      <c r="B800" s="145"/>
      <c r="C800" s="148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</row>
    <row r="801">
      <c r="A801" s="145"/>
      <c r="B801" s="145"/>
      <c r="C801" s="148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</row>
    <row r="802">
      <c r="A802" s="145"/>
      <c r="B802" s="145"/>
      <c r="C802" s="148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</row>
    <row r="803">
      <c r="A803" s="145"/>
      <c r="B803" s="145"/>
      <c r="C803" s="148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</row>
    <row r="804">
      <c r="A804" s="145"/>
      <c r="B804" s="145"/>
      <c r="C804" s="148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</row>
    <row r="805">
      <c r="A805" s="145"/>
      <c r="B805" s="145"/>
      <c r="C805" s="148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</row>
    <row r="806">
      <c r="A806" s="145"/>
      <c r="B806" s="145"/>
      <c r="C806" s="148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</row>
    <row r="807">
      <c r="A807" s="145"/>
      <c r="B807" s="145"/>
      <c r="C807" s="148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</row>
    <row r="808">
      <c r="A808" s="145"/>
      <c r="B808" s="145"/>
      <c r="C808" s="148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</row>
    <row r="809">
      <c r="A809" s="145"/>
      <c r="B809" s="145"/>
      <c r="C809" s="148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</row>
    <row r="810">
      <c r="A810" s="145"/>
      <c r="B810" s="145"/>
      <c r="C810" s="148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</row>
    <row r="811">
      <c r="A811" s="145"/>
      <c r="B811" s="145"/>
      <c r="C811" s="148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</row>
    <row r="812">
      <c r="A812" s="145"/>
      <c r="B812" s="145"/>
      <c r="C812" s="148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</row>
    <row r="813">
      <c r="A813" s="145"/>
      <c r="B813" s="145"/>
      <c r="C813" s="148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</row>
    <row r="814">
      <c r="A814" s="145"/>
      <c r="B814" s="145"/>
      <c r="C814" s="148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</row>
    <row r="815">
      <c r="A815" s="145"/>
      <c r="B815" s="145"/>
      <c r="C815" s="148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</row>
    <row r="816">
      <c r="A816" s="145"/>
      <c r="B816" s="145"/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</row>
    <row r="817">
      <c r="A817" s="145"/>
      <c r="B817" s="145"/>
      <c r="C817" s="148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</row>
    <row r="818">
      <c r="A818" s="145"/>
      <c r="B818" s="145"/>
      <c r="C818" s="148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</row>
    <row r="819">
      <c r="A819" s="145"/>
      <c r="B819" s="145"/>
      <c r="C819" s="148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</row>
    <row r="820">
      <c r="A820" s="145"/>
      <c r="B820" s="145"/>
      <c r="C820" s="148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</row>
    <row r="821">
      <c r="A821" s="145"/>
      <c r="B821" s="145"/>
      <c r="C821" s="148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</row>
    <row r="822">
      <c r="A822" s="145"/>
      <c r="B822" s="145"/>
      <c r="C822" s="148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</row>
    <row r="823">
      <c r="A823" s="145"/>
      <c r="B823" s="145"/>
      <c r="C823" s="148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</row>
    <row r="824">
      <c r="A824" s="145"/>
      <c r="B824" s="145"/>
      <c r="C824" s="148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</row>
    <row r="825">
      <c r="A825" s="145"/>
      <c r="B825" s="145"/>
      <c r="C825" s="148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</row>
    <row r="826">
      <c r="A826" s="145"/>
      <c r="B826" s="145"/>
      <c r="C826" s="148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</row>
    <row r="827">
      <c r="A827" s="145"/>
      <c r="B827" s="145"/>
      <c r="C827" s="148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</row>
    <row r="828">
      <c r="A828" s="145"/>
      <c r="B828" s="145"/>
      <c r="C828" s="148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</row>
    <row r="829">
      <c r="A829" s="145"/>
      <c r="B829" s="145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</row>
    <row r="830">
      <c r="A830" s="145"/>
      <c r="B830" s="145"/>
      <c r="C830" s="148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</row>
    <row r="831">
      <c r="A831" s="145"/>
      <c r="B831" s="145"/>
      <c r="C831" s="148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</row>
    <row r="832">
      <c r="A832" s="145"/>
      <c r="B832" s="145"/>
      <c r="C832" s="148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</row>
    <row r="833">
      <c r="A833" s="145"/>
      <c r="B833" s="145"/>
      <c r="C833" s="148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</row>
    <row r="834">
      <c r="A834" s="145"/>
      <c r="B834" s="145"/>
      <c r="C834" s="148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</row>
    <row r="835">
      <c r="A835" s="145"/>
      <c r="B835" s="145"/>
      <c r="C835" s="148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</row>
    <row r="836">
      <c r="A836" s="145"/>
      <c r="B836" s="145"/>
      <c r="C836" s="148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</row>
    <row r="837">
      <c r="A837" s="145"/>
      <c r="B837" s="145"/>
      <c r="C837" s="148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</row>
    <row r="838">
      <c r="A838" s="145"/>
      <c r="B838" s="145"/>
      <c r="C838" s="148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</row>
    <row r="839">
      <c r="A839" s="145"/>
      <c r="B839" s="145"/>
      <c r="C839" s="148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</row>
    <row r="840">
      <c r="A840" s="145"/>
      <c r="B840" s="145"/>
      <c r="C840" s="148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</row>
    <row r="841">
      <c r="A841" s="145"/>
      <c r="B841" s="145"/>
      <c r="C841" s="148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</row>
    <row r="842">
      <c r="A842" s="145"/>
      <c r="B842" s="145"/>
      <c r="C842" s="148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</row>
    <row r="843">
      <c r="A843" s="145"/>
      <c r="B843" s="145"/>
      <c r="C843" s="148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</row>
    <row r="844">
      <c r="A844" s="145"/>
      <c r="B844" s="145"/>
      <c r="C844" s="148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</row>
    <row r="845">
      <c r="A845" s="145"/>
      <c r="B845" s="145"/>
      <c r="C845" s="148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</row>
    <row r="846">
      <c r="A846" s="145"/>
      <c r="B846" s="145"/>
      <c r="C846" s="148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</row>
    <row r="847">
      <c r="A847" s="145"/>
      <c r="B847" s="145"/>
      <c r="C847" s="148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</row>
    <row r="848">
      <c r="A848" s="145"/>
      <c r="B848" s="145"/>
      <c r="C848" s="148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</row>
    <row r="849">
      <c r="A849" s="145"/>
      <c r="B849" s="145"/>
      <c r="C849" s="148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</row>
    <row r="850">
      <c r="A850" s="145"/>
      <c r="B850" s="145"/>
      <c r="C850" s="148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</row>
    <row r="851">
      <c r="A851" s="145"/>
      <c r="B851" s="145"/>
      <c r="C851" s="148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</row>
    <row r="852">
      <c r="A852" s="145"/>
      <c r="B852" s="145"/>
      <c r="C852" s="148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</row>
    <row r="853">
      <c r="A853" s="145"/>
      <c r="B853" s="145"/>
      <c r="C853" s="148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</row>
    <row r="854">
      <c r="A854" s="145"/>
      <c r="B854" s="145"/>
      <c r="C854" s="148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</row>
    <row r="855">
      <c r="A855" s="145"/>
      <c r="B855" s="145"/>
      <c r="C855" s="148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</row>
    <row r="856">
      <c r="A856" s="145"/>
      <c r="B856" s="145"/>
      <c r="C856" s="148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</row>
    <row r="857">
      <c r="A857" s="145"/>
      <c r="B857" s="145"/>
      <c r="C857" s="148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</row>
    <row r="858">
      <c r="A858" s="145"/>
      <c r="B858" s="145"/>
      <c r="C858" s="148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</row>
    <row r="859">
      <c r="A859" s="145"/>
      <c r="B859" s="145"/>
      <c r="C859" s="148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</row>
    <row r="860">
      <c r="A860" s="145"/>
      <c r="B860" s="145"/>
      <c r="C860" s="148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</row>
    <row r="861">
      <c r="A861" s="145"/>
      <c r="B861" s="145"/>
      <c r="C861" s="148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</row>
    <row r="862">
      <c r="A862" s="145"/>
      <c r="B862" s="145"/>
      <c r="C862" s="148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</row>
    <row r="863">
      <c r="A863" s="145"/>
      <c r="B863" s="145"/>
      <c r="C863" s="148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</row>
    <row r="864">
      <c r="A864" s="145"/>
      <c r="B864" s="145"/>
      <c r="C864" s="148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</row>
    <row r="865">
      <c r="A865" s="145"/>
      <c r="B865" s="145"/>
      <c r="C865" s="148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</row>
    <row r="866">
      <c r="A866" s="145"/>
      <c r="B866" s="145"/>
      <c r="C866" s="148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</row>
    <row r="867">
      <c r="A867" s="145"/>
      <c r="B867" s="145"/>
      <c r="C867" s="148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</row>
    <row r="868">
      <c r="A868" s="145"/>
      <c r="B868" s="145"/>
      <c r="C868" s="148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</row>
    <row r="869">
      <c r="A869" s="145"/>
      <c r="B869" s="145"/>
      <c r="C869" s="148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</row>
    <row r="870">
      <c r="A870" s="145"/>
      <c r="B870" s="145"/>
      <c r="C870" s="148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</row>
    <row r="871">
      <c r="A871" s="145"/>
      <c r="B871" s="145"/>
      <c r="C871" s="148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</row>
    <row r="872">
      <c r="A872" s="145"/>
      <c r="B872" s="145"/>
      <c r="C872" s="148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</row>
    <row r="873">
      <c r="A873" s="145"/>
      <c r="B873" s="145"/>
      <c r="C873" s="148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</row>
    <row r="874">
      <c r="A874" s="145"/>
      <c r="B874" s="145"/>
      <c r="C874" s="148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</row>
    <row r="875">
      <c r="A875" s="145"/>
      <c r="B875" s="145"/>
      <c r="C875" s="148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</row>
    <row r="876">
      <c r="A876" s="145"/>
      <c r="B876" s="145"/>
      <c r="C876" s="148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</row>
    <row r="877">
      <c r="A877" s="145"/>
      <c r="B877" s="145"/>
      <c r="C877" s="148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</row>
    <row r="878">
      <c r="A878" s="145"/>
      <c r="B878" s="145"/>
      <c r="C878" s="148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</row>
    <row r="879">
      <c r="A879" s="145"/>
      <c r="B879" s="145"/>
      <c r="C879" s="148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</row>
    <row r="880">
      <c r="A880" s="145"/>
      <c r="B880" s="145"/>
      <c r="C880" s="148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</row>
    <row r="881">
      <c r="A881" s="145"/>
      <c r="B881" s="145"/>
      <c r="C881" s="148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</row>
    <row r="882">
      <c r="A882" s="145"/>
      <c r="B882" s="145"/>
      <c r="C882" s="148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</row>
    <row r="883">
      <c r="A883" s="145"/>
      <c r="B883" s="145"/>
      <c r="C883" s="148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</row>
    <row r="884">
      <c r="A884" s="145"/>
      <c r="B884" s="145"/>
      <c r="C884" s="148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</row>
    <row r="885">
      <c r="A885" s="145"/>
      <c r="B885" s="145"/>
      <c r="C885" s="148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</row>
    <row r="886">
      <c r="A886" s="145"/>
      <c r="B886" s="145"/>
      <c r="C886" s="148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</row>
    <row r="887">
      <c r="A887" s="145"/>
      <c r="B887" s="145"/>
      <c r="C887" s="148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</row>
    <row r="888">
      <c r="A888" s="145"/>
      <c r="B888" s="145"/>
      <c r="C888" s="148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</row>
    <row r="889">
      <c r="A889" s="145"/>
      <c r="B889" s="145"/>
      <c r="C889" s="148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</row>
    <row r="890">
      <c r="A890" s="145"/>
      <c r="B890" s="145"/>
      <c r="C890" s="148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</row>
    <row r="891">
      <c r="A891" s="145"/>
      <c r="B891" s="145"/>
      <c r="C891" s="148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</row>
    <row r="892">
      <c r="A892" s="145"/>
      <c r="B892" s="145"/>
      <c r="C892" s="148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</row>
    <row r="893">
      <c r="A893" s="145"/>
      <c r="B893" s="145"/>
      <c r="C893" s="148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</row>
    <row r="894">
      <c r="A894" s="145"/>
      <c r="B894" s="145"/>
      <c r="C894" s="148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</row>
    <row r="895">
      <c r="A895" s="145"/>
      <c r="B895" s="145"/>
      <c r="C895" s="148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</row>
    <row r="896">
      <c r="A896" s="145"/>
      <c r="B896" s="145"/>
      <c r="C896" s="148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</row>
    <row r="897">
      <c r="A897" s="145"/>
      <c r="B897" s="145"/>
      <c r="C897" s="148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</row>
    <row r="898">
      <c r="A898" s="145"/>
      <c r="B898" s="145"/>
      <c r="C898" s="148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</row>
    <row r="899">
      <c r="A899" s="145"/>
      <c r="B899" s="145"/>
      <c r="C899" s="148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</row>
    <row r="900">
      <c r="A900" s="145"/>
      <c r="B900" s="145"/>
      <c r="C900" s="148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</row>
    <row r="901">
      <c r="A901" s="145"/>
      <c r="B901" s="145"/>
      <c r="C901" s="148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</row>
    <row r="902">
      <c r="A902" s="145"/>
      <c r="B902" s="145"/>
      <c r="C902" s="148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</row>
    <row r="903">
      <c r="A903" s="145"/>
      <c r="B903" s="145"/>
      <c r="C903" s="148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</row>
    <row r="904">
      <c r="A904" s="145"/>
      <c r="B904" s="145"/>
      <c r="C904" s="148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</row>
    <row r="905">
      <c r="A905" s="145"/>
      <c r="B905" s="145"/>
      <c r="C905" s="148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</row>
    <row r="906">
      <c r="A906" s="145"/>
      <c r="B906" s="145"/>
      <c r="C906" s="148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</row>
    <row r="907">
      <c r="A907" s="145"/>
      <c r="B907" s="145"/>
      <c r="C907" s="148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</row>
    <row r="908">
      <c r="A908" s="145"/>
      <c r="B908" s="145"/>
      <c r="C908" s="148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</row>
    <row r="909">
      <c r="A909" s="145"/>
      <c r="B909" s="145"/>
      <c r="C909" s="148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</row>
    <row r="910">
      <c r="A910" s="145"/>
      <c r="B910" s="145"/>
      <c r="C910" s="148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</row>
    <row r="911">
      <c r="A911" s="145"/>
      <c r="B911" s="145"/>
      <c r="C911" s="148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</row>
    <row r="912">
      <c r="A912" s="145"/>
      <c r="B912" s="145"/>
      <c r="C912" s="148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</row>
    <row r="913">
      <c r="A913" s="145"/>
      <c r="B913" s="145"/>
      <c r="C913" s="148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</row>
    <row r="914">
      <c r="A914" s="145"/>
      <c r="B914" s="145"/>
      <c r="C914" s="148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</row>
    <row r="915">
      <c r="A915" s="145"/>
      <c r="B915" s="145"/>
      <c r="C915" s="148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</row>
    <row r="916">
      <c r="A916" s="145"/>
      <c r="B916" s="145"/>
      <c r="C916" s="148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</row>
    <row r="917">
      <c r="A917" s="145"/>
      <c r="B917" s="145"/>
      <c r="C917" s="148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</row>
    <row r="918">
      <c r="A918" s="145"/>
      <c r="B918" s="145"/>
      <c r="C918" s="148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</row>
    <row r="919">
      <c r="A919" s="145"/>
      <c r="B919" s="145"/>
      <c r="C919" s="148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</row>
    <row r="920">
      <c r="A920" s="145"/>
      <c r="B920" s="145"/>
      <c r="C920" s="148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</row>
    <row r="921">
      <c r="A921" s="145"/>
      <c r="B921" s="145"/>
      <c r="C921" s="148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</row>
    <row r="922">
      <c r="A922" s="145"/>
      <c r="B922" s="145"/>
      <c r="C922" s="148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</row>
    <row r="923">
      <c r="A923" s="145"/>
      <c r="B923" s="145"/>
      <c r="C923" s="148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</row>
    <row r="924">
      <c r="A924" s="145"/>
      <c r="B924" s="145"/>
      <c r="C924" s="148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</row>
    <row r="925">
      <c r="A925" s="145"/>
      <c r="B925" s="145"/>
      <c r="C925" s="148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</row>
    <row r="926">
      <c r="A926" s="145"/>
      <c r="B926" s="145"/>
      <c r="C926" s="148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</row>
    <row r="927">
      <c r="A927" s="145"/>
      <c r="B927" s="145"/>
      <c r="C927" s="148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</row>
    <row r="928">
      <c r="A928" s="145"/>
      <c r="B928" s="145"/>
      <c r="C928" s="148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</row>
    <row r="929">
      <c r="A929" s="145"/>
      <c r="B929" s="145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</row>
    <row r="930">
      <c r="A930" s="145"/>
      <c r="B930" s="145"/>
      <c r="C930" s="148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</row>
    <row r="931">
      <c r="A931" s="145"/>
      <c r="B931" s="145"/>
      <c r="C931" s="148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</row>
    <row r="932">
      <c r="A932" s="145"/>
      <c r="B932" s="145"/>
      <c r="C932" s="148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</row>
    <row r="933">
      <c r="A933" s="145"/>
      <c r="B933" s="145"/>
      <c r="C933" s="148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</row>
    <row r="934">
      <c r="A934" s="145"/>
      <c r="B934" s="145"/>
      <c r="C934" s="148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</row>
    <row r="935">
      <c r="A935" s="145"/>
      <c r="B935" s="145"/>
      <c r="C935" s="148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</row>
    <row r="936">
      <c r="A936" s="145"/>
      <c r="B936" s="145"/>
      <c r="C936" s="148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</row>
    <row r="937">
      <c r="A937" s="145"/>
      <c r="B937" s="145"/>
      <c r="C937" s="148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</row>
    <row r="938">
      <c r="A938" s="145"/>
      <c r="B938" s="145"/>
      <c r="C938" s="148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</row>
    <row r="939">
      <c r="A939" s="145"/>
      <c r="B939" s="145"/>
      <c r="C939" s="148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</row>
    <row r="940">
      <c r="A940" s="145"/>
      <c r="B940" s="145"/>
      <c r="C940" s="148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</row>
    <row r="941">
      <c r="A941" s="145"/>
      <c r="B941" s="145"/>
      <c r="C941" s="148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</row>
    <row r="942">
      <c r="A942" s="145"/>
      <c r="B942" s="145"/>
      <c r="C942" s="148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</row>
    <row r="943">
      <c r="A943" s="145"/>
      <c r="B943" s="145"/>
      <c r="C943" s="148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</row>
    <row r="944">
      <c r="A944" s="145"/>
      <c r="B944" s="145"/>
      <c r="C944" s="148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</row>
    <row r="945">
      <c r="A945" s="145"/>
      <c r="B945" s="145"/>
      <c r="C945" s="148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</row>
    <row r="946">
      <c r="A946" s="145"/>
      <c r="B946" s="145"/>
      <c r="C946" s="148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</row>
    <row r="947">
      <c r="A947" s="145"/>
      <c r="B947" s="145"/>
      <c r="C947" s="148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</row>
    <row r="948">
      <c r="A948" s="145"/>
      <c r="B948" s="145"/>
      <c r="C948" s="148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</row>
    <row r="949">
      <c r="A949" s="145"/>
      <c r="B949" s="145"/>
      <c r="C949" s="148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</row>
    <row r="950">
      <c r="A950" s="145"/>
      <c r="B950" s="145"/>
      <c r="C950" s="148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</row>
    <row r="951">
      <c r="A951" s="145"/>
      <c r="B951" s="145"/>
      <c r="C951" s="148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</row>
    <row r="952">
      <c r="A952" s="145"/>
      <c r="B952" s="145"/>
      <c r="C952" s="148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</row>
    <row r="953">
      <c r="A953" s="145"/>
      <c r="B953" s="145"/>
      <c r="C953" s="148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</row>
    <row r="954">
      <c r="A954" s="145"/>
      <c r="B954" s="145"/>
      <c r="C954" s="148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</row>
    <row r="955">
      <c r="A955" s="145"/>
      <c r="B955" s="145"/>
      <c r="C955" s="148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</row>
    <row r="956">
      <c r="A956" s="145"/>
      <c r="B956" s="145"/>
      <c r="C956" s="148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</row>
    <row r="957">
      <c r="A957" s="145"/>
      <c r="B957" s="145"/>
      <c r="C957" s="148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</row>
    <row r="958">
      <c r="A958" s="145"/>
      <c r="B958" s="145"/>
      <c r="C958" s="148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</row>
    <row r="959">
      <c r="A959" s="145"/>
      <c r="B959" s="145"/>
      <c r="C959" s="148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</row>
    <row r="960">
      <c r="A960" s="145"/>
      <c r="B960" s="145"/>
      <c r="C960" s="148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</row>
    <row r="961">
      <c r="A961" s="145"/>
      <c r="B961" s="145"/>
      <c r="C961" s="148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</row>
    <row r="962">
      <c r="A962" s="145"/>
      <c r="B962" s="145"/>
      <c r="C962" s="148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</row>
    <row r="963">
      <c r="A963" s="145"/>
      <c r="B963" s="145"/>
      <c r="C963" s="148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</row>
    <row r="964">
      <c r="A964" s="145"/>
      <c r="B964" s="145"/>
      <c r="C964" s="148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</row>
    <row r="965">
      <c r="A965" s="145"/>
      <c r="B965" s="145"/>
      <c r="C965" s="148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</row>
    <row r="966">
      <c r="A966" s="145"/>
      <c r="B966" s="145"/>
      <c r="C966" s="148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</row>
    <row r="967">
      <c r="A967" s="145"/>
      <c r="B967" s="145"/>
      <c r="C967" s="148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</row>
    <row r="968">
      <c r="A968" s="145"/>
      <c r="B968" s="145"/>
      <c r="C968" s="148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</row>
    <row r="969">
      <c r="A969" s="145"/>
      <c r="B969" s="145"/>
      <c r="C969" s="148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</row>
    <row r="970">
      <c r="A970" s="145"/>
      <c r="B970" s="145"/>
      <c r="C970" s="148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</row>
    <row r="971">
      <c r="A971" s="145"/>
      <c r="B971" s="145"/>
      <c r="C971" s="148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</row>
    <row r="972">
      <c r="A972" s="145"/>
      <c r="B972" s="145"/>
      <c r="C972" s="148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</row>
    <row r="973">
      <c r="A973" s="145"/>
      <c r="B973" s="145"/>
      <c r="C973" s="148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</row>
    <row r="974">
      <c r="A974" s="145"/>
      <c r="B974" s="145"/>
      <c r="C974" s="148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</row>
    <row r="975">
      <c r="A975" s="145"/>
      <c r="B975" s="145"/>
      <c r="C975" s="148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</row>
    <row r="976">
      <c r="A976" s="145"/>
      <c r="B976" s="145"/>
      <c r="C976" s="148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</row>
    <row r="977">
      <c r="A977" s="145"/>
      <c r="B977" s="145"/>
      <c r="C977" s="148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</row>
    <row r="978">
      <c r="A978" s="145"/>
      <c r="B978" s="145"/>
      <c r="C978" s="148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</row>
    <row r="979">
      <c r="A979" s="145"/>
      <c r="B979" s="145"/>
      <c r="C979" s="148"/>
      <c r="D979" s="148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</row>
    <row r="980">
      <c r="A980" s="145"/>
      <c r="B980" s="145"/>
      <c r="C980" s="148"/>
      <c r="D980" s="148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</row>
    <row r="981">
      <c r="A981" s="145"/>
      <c r="B981" s="145"/>
      <c r="C981" s="148"/>
      <c r="D981" s="148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</row>
    <row r="982">
      <c r="A982" s="145"/>
      <c r="B982" s="145"/>
      <c r="C982" s="148"/>
      <c r="D982" s="148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</row>
    <row r="983">
      <c r="A983" s="145"/>
      <c r="B983" s="145"/>
      <c r="C983" s="148"/>
      <c r="D983" s="148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</row>
    <row r="984">
      <c r="A984" s="145"/>
      <c r="B984" s="145"/>
      <c r="C984" s="148"/>
      <c r="D984" s="148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</row>
    <row r="985">
      <c r="A985" s="145"/>
      <c r="B985" s="145"/>
      <c r="C985" s="148"/>
      <c r="D985" s="148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</row>
    <row r="986">
      <c r="A986" s="145"/>
      <c r="B986" s="145"/>
      <c r="C986" s="148"/>
      <c r="D986" s="148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</row>
    <row r="987">
      <c r="A987" s="145"/>
      <c r="B987" s="145"/>
      <c r="C987" s="148"/>
      <c r="D987" s="148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</row>
    <row r="988">
      <c r="A988" s="145"/>
      <c r="B988" s="145"/>
      <c r="C988" s="148"/>
      <c r="D988" s="148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</row>
    <row r="989">
      <c r="A989" s="145"/>
      <c r="B989" s="145"/>
      <c r="C989" s="148"/>
      <c r="D989" s="148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</row>
    <row r="990">
      <c r="A990" s="145"/>
      <c r="B990" s="145"/>
      <c r="C990" s="148"/>
      <c r="D990" s="148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</row>
    <row r="991">
      <c r="A991" s="145"/>
      <c r="B991" s="145"/>
      <c r="C991" s="148"/>
      <c r="D991" s="148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</row>
    <row r="992">
      <c r="A992" s="145"/>
      <c r="B992" s="145"/>
      <c r="C992" s="148"/>
      <c r="D992" s="148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</row>
    <row r="993">
      <c r="A993" s="145"/>
      <c r="B993" s="145"/>
      <c r="C993" s="148"/>
      <c r="D993" s="148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</row>
    <row r="994">
      <c r="A994" s="145"/>
      <c r="B994" s="145"/>
      <c r="C994" s="148"/>
      <c r="D994" s="148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</row>
    <row r="995">
      <c r="A995" s="145"/>
      <c r="B995" s="145"/>
      <c r="C995" s="148"/>
      <c r="D995" s="148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</row>
    <row r="996">
      <c r="A996" s="145"/>
      <c r="B996" s="145"/>
      <c r="C996" s="148"/>
      <c r="D996" s="148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</row>
    <row r="997">
      <c r="A997" s="145"/>
      <c r="B997" s="145"/>
      <c r="C997" s="148"/>
      <c r="D997" s="148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</row>
    <row r="998">
      <c r="A998" s="145"/>
      <c r="B998" s="145"/>
      <c r="C998" s="148"/>
      <c r="D998" s="148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</row>
    <row r="999">
      <c r="A999" s="145"/>
      <c r="B999" s="145"/>
      <c r="C999" s="148"/>
      <c r="D999" s="148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</row>
    <row r="1000">
      <c r="A1000" s="145"/>
      <c r="B1000" s="145"/>
      <c r="C1000" s="148"/>
      <c r="D1000" s="148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</row>
    <row r="1001">
      <c r="A1001" s="145"/>
      <c r="B1001" s="145"/>
      <c r="C1001" s="148"/>
      <c r="D1001" s="148"/>
      <c r="E1001" s="148"/>
      <c r="F1001" s="148"/>
      <c r="G1001" s="148"/>
      <c r="H1001" s="148"/>
      <c r="I1001" s="148"/>
      <c r="J1001" s="148"/>
      <c r="K1001" s="148"/>
      <c r="L1001" s="148"/>
      <c r="M1001" s="148"/>
      <c r="N1001" s="148"/>
      <c r="O1001" s="148"/>
      <c r="P1001" s="148"/>
      <c r="Q1001" s="148"/>
      <c r="R1001" s="148"/>
    </row>
    <row r="1002">
      <c r="A1002" s="145"/>
      <c r="B1002" s="145"/>
      <c r="C1002" s="148"/>
      <c r="D1002" s="148"/>
      <c r="E1002" s="148"/>
      <c r="F1002" s="148"/>
      <c r="G1002" s="148"/>
      <c r="H1002" s="148"/>
      <c r="I1002" s="148"/>
      <c r="J1002" s="148"/>
      <c r="K1002" s="148"/>
      <c r="L1002" s="148"/>
      <c r="M1002" s="148"/>
      <c r="N1002" s="148"/>
      <c r="O1002" s="148"/>
      <c r="P1002" s="148"/>
      <c r="Q1002" s="148"/>
      <c r="R1002" s="148"/>
    </row>
    <row r="1003">
      <c r="A1003" s="145"/>
      <c r="B1003" s="145"/>
      <c r="C1003" s="148"/>
      <c r="D1003" s="148"/>
      <c r="E1003" s="148"/>
      <c r="F1003" s="148"/>
      <c r="G1003" s="148"/>
      <c r="H1003" s="148"/>
      <c r="I1003" s="148"/>
      <c r="J1003" s="148"/>
      <c r="K1003" s="148"/>
      <c r="L1003" s="148"/>
      <c r="M1003" s="148"/>
      <c r="N1003" s="148"/>
      <c r="O1003" s="148"/>
      <c r="P1003" s="148"/>
      <c r="Q1003" s="148"/>
      <c r="R1003" s="148"/>
    </row>
    <row r="1004">
      <c r="A1004" s="145"/>
      <c r="B1004" s="145"/>
      <c r="C1004" s="148"/>
      <c r="D1004" s="148"/>
      <c r="E1004" s="148"/>
      <c r="F1004" s="148"/>
      <c r="G1004" s="148"/>
      <c r="H1004" s="148"/>
      <c r="I1004" s="148"/>
      <c r="J1004" s="148"/>
      <c r="K1004" s="148"/>
      <c r="L1004" s="148"/>
      <c r="M1004" s="148"/>
      <c r="N1004" s="148"/>
      <c r="O1004" s="148"/>
      <c r="P1004" s="148"/>
      <c r="Q1004" s="148"/>
      <c r="R1004" s="148"/>
    </row>
    <row r="1005">
      <c r="A1005" s="145"/>
      <c r="B1005" s="145"/>
      <c r="C1005" s="148"/>
      <c r="D1005" s="148"/>
      <c r="E1005" s="148"/>
      <c r="F1005" s="148"/>
      <c r="G1005" s="148"/>
      <c r="H1005" s="148"/>
      <c r="I1005" s="148"/>
      <c r="J1005" s="148"/>
      <c r="K1005" s="148"/>
      <c r="L1005" s="148"/>
      <c r="M1005" s="148"/>
      <c r="N1005" s="148"/>
      <c r="O1005" s="148"/>
      <c r="P1005" s="148"/>
      <c r="Q1005" s="148"/>
      <c r="R1005" s="148"/>
    </row>
    <row r="1006">
      <c r="A1006" s="145"/>
      <c r="B1006" s="145"/>
      <c r="C1006" s="148"/>
      <c r="D1006" s="148"/>
      <c r="E1006" s="148"/>
      <c r="F1006" s="148"/>
      <c r="G1006" s="148"/>
      <c r="H1006" s="148"/>
      <c r="I1006" s="148"/>
      <c r="J1006" s="148"/>
      <c r="K1006" s="148"/>
      <c r="L1006" s="148"/>
      <c r="M1006" s="148"/>
      <c r="N1006" s="148"/>
      <c r="O1006" s="148"/>
      <c r="P1006" s="148"/>
      <c r="Q1006" s="148"/>
      <c r="R1006" s="148"/>
    </row>
    <row r="1007">
      <c r="A1007" s="145"/>
      <c r="B1007" s="145"/>
      <c r="C1007" s="148"/>
      <c r="D1007" s="148"/>
      <c r="E1007" s="148"/>
      <c r="F1007" s="148"/>
      <c r="G1007" s="148"/>
      <c r="H1007" s="148"/>
      <c r="I1007" s="148"/>
      <c r="J1007" s="148"/>
      <c r="K1007" s="148"/>
      <c r="L1007" s="148"/>
      <c r="M1007" s="148"/>
      <c r="N1007" s="148"/>
      <c r="O1007" s="148"/>
      <c r="P1007" s="148"/>
      <c r="Q1007" s="148"/>
      <c r="R1007" s="148"/>
    </row>
    <row r="1008">
      <c r="A1008" s="145"/>
      <c r="B1008" s="145"/>
      <c r="C1008" s="148"/>
      <c r="D1008" s="148"/>
      <c r="E1008" s="148"/>
      <c r="F1008" s="148"/>
      <c r="G1008" s="148"/>
      <c r="H1008" s="148"/>
      <c r="I1008" s="148"/>
      <c r="J1008" s="148"/>
      <c r="K1008" s="148"/>
      <c r="L1008" s="148"/>
      <c r="M1008" s="148"/>
      <c r="N1008" s="148"/>
      <c r="O1008" s="148"/>
      <c r="P1008" s="148"/>
      <c r="Q1008" s="148"/>
      <c r="R1008" s="148"/>
    </row>
    <row r="1009">
      <c r="A1009" s="145"/>
      <c r="B1009" s="145"/>
      <c r="C1009" s="148"/>
      <c r="D1009" s="148"/>
      <c r="E1009" s="148"/>
      <c r="F1009" s="148"/>
      <c r="G1009" s="148"/>
      <c r="H1009" s="148"/>
      <c r="I1009" s="148"/>
      <c r="J1009" s="148"/>
      <c r="K1009" s="148"/>
      <c r="L1009" s="148"/>
      <c r="M1009" s="148"/>
      <c r="N1009" s="148"/>
      <c r="O1009" s="148"/>
      <c r="P1009" s="148"/>
      <c r="Q1009" s="148"/>
      <c r="R1009" s="148"/>
    </row>
    <row r="1010">
      <c r="A1010" s="145"/>
      <c r="B1010" s="145"/>
      <c r="C1010" s="148"/>
      <c r="D1010" s="148"/>
      <c r="E1010" s="148"/>
      <c r="F1010" s="148"/>
      <c r="G1010" s="148"/>
      <c r="H1010" s="148"/>
      <c r="I1010" s="148"/>
      <c r="J1010" s="148"/>
      <c r="K1010" s="148"/>
      <c r="L1010" s="148"/>
      <c r="M1010" s="148"/>
      <c r="N1010" s="148"/>
      <c r="O1010" s="148"/>
      <c r="P1010" s="148"/>
      <c r="Q1010" s="148"/>
      <c r="R1010" s="148"/>
    </row>
    <row r="1011">
      <c r="A1011" s="145"/>
      <c r="B1011" s="145"/>
      <c r="C1011" s="148"/>
      <c r="D1011" s="148"/>
      <c r="E1011" s="148"/>
      <c r="F1011" s="148"/>
      <c r="G1011" s="148"/>
      <c r="H1011" s="148"/>
      <c r="I1011" s="148"/>
      <c r="J1011" s="148"/>
      <c r="K1011" s="148"/>
      <c r="L1011" s="148"/>
      <c r="M1011" s="148"/>
      <c r="N1011" s="148"/>
      <c r="O1011" s="148"/>
      <c r="P1011" s="148"/>
      <c r="Q1011" s="148"/>
      <c r="R1011" s="148"/>
    </row>
    <row r="1012">
      <c r="A1012" s="145"/>
      <c r="B1012" s="145"/>
      <c r="C1012" s="148"/>
      <c r="D1012" s="148"/>
      <c r="E1012" s="148"/>
      <c r="F1012" s="148"/>
      <c r="G1012" s="148"/>
      <c r="H1012" s="148"/>
      <c r="I1012" s="148"/>
      <c r="J1012" s="148"/>
      <c r="K1012" s="148"/>
      <c r="L1012" s="148"/>
      <c r="M1012" s="148"/>
      <c r="N1012" s="148"/>
      <c r="O1012" s="148"/>
      <c r="P1012" s="148"/>
      <c r="Q1012" s="148"/>
      <c r="R1012" s="148"/>
    </row>
    <row r="1013">
      <c r="A1013" s="145"/>
      <c r="B1013" s="145"/>
      <c r="C1013" s="148"/>
      <c r="D1013" s="148"/>
      <c r="E1013" s="148"/>
      <c r="F1013" s="148"/>
      <c r="G1013" s="148"/>
      <c r="H1013" s="148"/>
      <c r="I1013" s="148"/>
      <c r="J1013" s="148"/>
      <c r="K1013" s="148"/>
      <c r="L1013" s="148"/>
      <c r="M1013" s="148"/>
      <c r="N1013" s="148"/>
      <c r="O1013" s="148"/>
      <c r="P1013" s="148"/>
      <c r="Q1013" s="148"/>
      <c r="R1013" s="148"/>
    </row>
    <row r="1014">
      <c r="A1014" s="145"/>
      <c r="B1014" s="145"/>
      <c r="C1014" s="148"/>
      <c r="D1014" s="148"/>
      <c r="E1014" s="148"/>
      <c r="F1014" s="148"/>
      <c r="G1014" s="148"/>
      <c r="H1014" s="148"/>
      <c r="I1014" s="148"/>
      <c r="J1014" s="148"/>
      <c r="K1014" s="148"/>
      <c r="L1014" s="148"/>
      <c r="M1014" s="148"/>
      <c r="N1014" s="148"/>
      <c r="O1014" s="148"/>
      <c r="P1014" s="148"/>
      <c r="Q1014" s="148"/>
      <c r="R1014" s="148"/>
    </row>
    <row r="1015">
      <c r="A1015" s="145"/>
      <c r="B1015" s="145"/>
      <c r="C1015" s="148"/>
      <c r="D1015" s="148"/>
      <c r="E1015" s="148"/>
      <c r="F1015" s="148"/>
      <c r="G1015" s="148"/>
      <c r="H1015" s="148"/>
      <c r="I1015" s="148"/>
      <c r="J1015" s="148"/>
      <c r="K1015" s="148"/>
      <c r="L1015" s="148"/>
      <c r="M1015" s="148"/>
      <c r="N1015" s="148"/>
      <c r="O1015" s="148"/>
      <c r="P1015" s="148"/>
      <c r="Q1015" s="148"/>
      <c r="R1015" s="148"/>
    </row>
    <row r="1016">
      <c r="A1016" s="145"/>
      <c r="B1016" s="145"/>
      <c r="C1016" s="148"/>
      <c r="D1016" s="148"/>
      <c r="E1016" s="148"/>
      <c r="F1016" s="148"/>
      <c r="G1016" s="148"/>
      <c r="H1016" s="148"/>
      <c r="I1016" s="148"/>
      <c r="J1016" s="148"/>
      <c r="K1016" s="148"/>
      <c r="L1016" s="148"/>
      <c r="M1016" s="148"/>
      <c r="N1016" s="148"/>
      <c r="O1016" s="148"/>
      <c r="P1016" s="148"/>
      <c r="Q1016" s="148"/>
      <c r="R1016" s="148"/>
    </row>
    <row r="1017">
      <c r="A1017" s="145"/>
      <c r="B1017" s="145"/>
      <c r="C1017" s="148"/>
      <c r="D1017" s="148"/>
      <c r="E1017" s="148"/>
      <c r="F1017" s="148"/>
      <c r="G1017" s="148"/>
      <c r="H1017" s="148"/>
      <c r="I1017" s="148"/>
      <c r="J1017" s="148"/>
      <c r="K1017" s="148"/>
      <c r="L1017" s="148"/>
      <c r="M1017" s="148"/>
      <c r="N1017" s="148"/>
      <c r="O1017" s="148"/>
      <c r="P1017" s="148"/>
      <c r="Q1017" s="148"/>
      <c r="R1017" s="148"/>
    </row>
    <row r="1018">
      <c r="A1018" s="145"/>
      <c r="B1018" s="145"/>
      <c r="C1018" s="148"/>
      <c r="D1018" s="148"/>
      <c r="E1018" s="148"/>
      <c r="F1018" s="148"/>
      <c r="G1018" s="148"/>
      <c r="H1018" s="148"/>
      <c r="I1018" s="148"/>
      <c r="J1018" s="148"/>
      <c r="K1018" s="148"/>
      <c r="L1018" s="148"/>
      <c r="M1018" s="148"/>
      <c r="N1018" s="148"/>
      <c r="O1018" s="148"/>
      <c r="P1018" s="148"/>
      <c r="Q1018" s="148"/>
      <c r="R1018" s="148"/>
    </row>
    <row r="1019">
      <c r="A1019" s="145"/>
      <c r="B1019" s="145"/>
      <c r="C1019" s="148"/>
      <c r="D1019" s="148"/>
      <c r="E1019" s="148"/>
      <c r="F1019" s="148"/>
      <c r="G1019" s="148"/>
      <c r="H1019" s="148"/>
      <c r="I1019" s="148"/>
      <c r="J1019" s="148"/>
      <c r="K1019" s="148"/>
      <c r="L1019" s="148"/>
      <c r="M1019" s="148"/>
      <c r="N1019" s="148"/>
      <c r="O1019" s="148"/>
      <c r="P1019" s="148"/>
      <c r="Q1019" s="148"/>
      <c r="R1019" s="148"/>
    </row>
    <row r="1020">
      <c r="A1020" s="145"/>
      <c r="B1020" s="145"/>
      <c r="C1020" s="148"/>
      <c r="D1020" s="148"/>
      <c r="E1020" s="148"/>
      <c r="F1020" s="148"/>
      <c r="G1020" s="148"/>
      <c r="H1020" s="148"/>
      <c r="I1020" s="148"/>
      <c r="J1020" s="148"/>
      <c r="K1020" s="148"/>
      <c r="L1020" s="148"/>
      <c r="M1020" s="148"/>
      <c r="N1020" s="148"/>
      <c r="O1020" s="148"/>
      <c r="P1020" s="148"/>
      <c r="Q1020" s="148"/>
      <c r="R1020" s="148"/>
    </row>
    <row r="1021">
      <c r="A1021" s="145"/>
      <c r="B1021" s="145"/>
      <c r="C1021" s="148"/>
      <c r="D1021" s="148"/>
      <c r="E1021" s="148"/>
      <c r="F1021" s="148"/>
      <c r="G1021" s="148"/>
      <c r="H1021" s="148"/>
      <c r="I1021" s="148"/>
      <c r="J1021" s="148"/>
      <c r="K1021" s="148"/>
      <c r="L1021" s="148"/>
      <c r="M1021" s="148"/>
      <c r="N1021" s="148"/>
      <c r="O1021" s="148"/>
      <c r="P1021" s="148"/>
      <c r="Q1021" s="148"/>
      <c r="R1021" s="148"/>
    </row>
    <row r="1022">
      <c r="A1022" s="145"/>
      <c r="B1022" s="145"/>
      <c r="C1022" s="148"/>
      <c r="D1022" s="148"/>
      <c r="E1022" s="148"/>
      <c r="F1022" s="148"/>
      <c r="G1022" s="148"/>
      <c r="H1022" s="148"/>
      <c r="I1022" s="148"/>
      <c r="J1022" s="148"/>
      <c r="K1022" s="148"/>
      <c r="L1022" s="148"/>
      <c r="M1022" s="148"/>
      <c r="N1022" s="148"/>
      <c r="O1022" s="148"/>
      <c r="P1022" s="148"/>
      <c r="Q1022" s="148"/>
      <c r="R1022" s="148"/>
    </row>
    <row r="1023">
      <c r="A1023" s="145"/>
      <c r="B1023" s="145"/>
      <c r="C1023" s="148"/>
      <c r="D1023" s="148"/>
      <c r="E1023" s="148"/>
      <c r="F1023" s="148"/>
      <c r="G1023" s="148"/>
      <c r="H1023" s="148"/>
      <c r="I1023" s="148"/>
      <c r="J1023" s="148"/>
      <c r="K1023" s="148"/>
      <c r="L1023" s="148"/>
      <c r="M1023" s="148"/>
      <c r="N1023" s="148"/>
      <c r="O1023" s="148"/>
      <c r="P1023" s="148"/>
      <c r="Q1023" s="148"/>
      <c r="R1023" s="148"/>
    </row>
    <row r="1024">
      <c r="A1024" s="145"/>
      <c r="B1024" s="145"/>
      <c r="C1024" s="148"/>
      <c r="D1024" s="148"/>
      <c r="E1024" s="148"/>
      <c r="F1024" s="148"/>
      <c r="G1024" s="148"/>
      <c r="H1024" s="148"/>
      <c r="I1024" s="148"/>
      <c r="J1024" s="148"/>
      <c r="K1024" s="148"/>
      <c r="L1024" s="148"/>
      <c r="M1024" s="148"/>
      <c r="N1024" s="148"/>
      <c r="O1024" s="148"/>
      <c r="P1024" s="148"/>
      <c r="Q1024" s="148"/>
      <c r="R1024" s="148"/>
    </row>
    <row r="1025">
      <c r="A1025" s="145"/>
      <c r="B1025" s="145"/>
      <c r="C1025" s="148"/>
      <c r="D1025" s="148"/>
      <c r="E1025" s="148"/>
      <c r="F1025" s="148"/>
      <c r="G1025" s="148"/>
      <c r="H1025" s="148"/>
      <c r="I1025" s="148"/>
      <c r="J1025" s="148"/>
      <c r="K1025" s="148"/>
      <c r="L1025" s="148"/>
      <c r="M1025" s="148"/>
      <c r="N1025" s="148"/>
      <c r="O1025" s="148"/>
      <c r="P1025" s="148"/>
      <c r="Q1025" s="148"/>
      <c r="R1025" s="148"/>
    </row>
    <row r="1026">
      <c r="A1026" s="145"/>
      <c r="B1026" s="145"/>
      <c r="C1026" s="148"/>
      <c r="D1026" s="148"/>
      <c r="E1026" s="148"/>
      <c r="F1026" s="148"/>
      <c r="G1026" s="148"/>
      <c r="H1026" s="148"/>
      <c r="I1026" s="148"/>
      <c r="J1026" s="148"/>
      <c r="K1026" s="148"/>
      <c r="L1026" s="148"/>
      <c r="M1026" s="148"/>
      <c r="N1026" s="148"/>
      <c r="O1026" s="148"/>
      <c r="P1026" s="148"/>
      <c r="Q1026" s="148"/>
      <c r="R1026" s="148"/>
    </row>
    <row r="1027">
      <c r="A1027" s="145"/>
      <c r="B1027" s="145"/>
      <c r="C1027" s="148"/>
      <c r="D1027" s="148"/>
      <c r="E1027" s="148"/>
      <c r="F1027" s="148"/>
      <c r="G1027" s="148"/>
      <c r="H1027" s="148"/>
      <c r="I1027" s="148"/>
      <c r="J1027" s="148"/>
      <c r="K1027" s="148"/>
      <c r="L1027" s="148"/>
      <c r="M1027" s="148"/>
      <c r="N1027" s="148"/>
      <c r="O1027" s="148"/>
      <c r="P1027" s="148"/>
      <c r="Q1027" s="148"/>
      <c r="R1027" s="148"/>
    </row>
    <row r="1028">
      <c r="A1028" s="145"/>
      <c r="B1028" s="145"/>
      <c r="C1028" s="148"/>
      <c r="D1028" s="148"/>
      <c r="E1028" s="148"/>
      <c r="F1028" s="148"/>
      <c r="G1028" s="148"/>
      <c r="H1028" s="148"/>
      <c r="I1028" s="148"/>
      <c r="J1028" s="148"/>
      <c r="K1028" s="148"/>
      <c r="L1028" s="148"/>
      <c r="M1028" s="148"/>
      <c r="N1028" s="148"/>
      <c r="O1028" s="148"/>
      <c r="P1028" s="148"/>
      <c r="Q1028" s="148"/>
      <c r="R1028" s="148"/>
    </row>
    <row r="1029">
      <c r="A1029" s="145"/>
      <c r="B1029" s="145"/>
      <c r="C1029" s="148"/>
      <c r="D1029" s="148"/>
      <c r="E1029" s="148"/>
      <c r="F1029" s="148"/>
      <c r="G1029" s="148"/>
      <c r="H1029" s="148"/>
      <c r="I1029" s="148"/>
      <c r="J1029" s="148"/>
      <c r="K1029" s="148"/>
      <c r="L1029" s="148"/>
      <c r="M1029" s="148"/>
      <c r="N1029" s="148"/>
      <c r="O1029" s="148"/>
      <c r="P1029" s="148"/>
      <c r="Q1029" s="148"/>
      <c r="R1029" s="148"/>
    </row>
    <row r="1030">
      <c r="A1030" s="145"/>
      <c r="B1030" s="145"/>
      <c r="C1030" s="148"/>
      <c r="D1030" s="148"/>
      <c r="E1030" s="148"/>
      <c r="F1030" s="148"/>
      <c r="G1030" s="148"/>
      <c r="H1030" s="148"/>
      <c r="I1030" s="148"/>
      <c r="J1030" s="148"/>
      <c r="K1030" s="148"/>
      <c r="L1030" s="148"/>
      <c r="M1030" s="148"/>
      <c r="N1030" s="148"/>
      <c r="O1030" s="148"/>
      <c r="P1030" s="148"/>
      <c r="Q1030" s="148"/>
      <c r="R1030" s="148"/>
    </row>
    <row r="1031">
      <c r="A1031" s="145"/>
      <c r="B1031" s="145"/>
      <c r="C1031" s="148"/>
      <c r="D1031" s="148"/>
      <c r="E1031" s="148"/>
      <c r="F1031" s="148"/>
      <c r="G1031" s="148"/>
      <c r="H1031" s="148"/>
      <c r="I1031" s="148"/>
      <c r="J1031" s="148"/>
      <c r="K1031" s="148"/>
      <c r="L1031" s="148"/>
      <c r="M1031" s="148"/>
      <c r="N1031" s="148"/>
      <c r="O1031" s="148"/>
      <c r="P1031" s="148"/>
      <c r="Q1031" s="148"/>
      <c r="R1031" s="148"/>
    </row>
    <row r="1032">
      <c r="A1032" s="145"/>
      <c r="B1032" s="145"/>
      <c r="C1032" s="148"/>
      <c r="D1032" s="148"/>
      <c r="E1032" s="148"/>
      <c r="F1032" s="148"/>
      <c r="G1032" s="148"/>
      <c r="H1032" s="148"/>
      <c r="I1032" s="148"/>
      <c r="J1032" s="148"/>
      <c r="K1032" s="148"/>
      <c r="L1032" s="148"/>
      <c r="M1032" s="148"/>
      <c r="N1032" s="148"/>
      <c r="O1032" s="148"/>
      <c r="P1032" s="148"/>
      <c r="Q1032" s="148"/>
      <c r="R1032" s="148"/>
    </row>
    <row r="1033">
      <c r="A1033" s="145"/>
      <c r="B1033" s="145"/>
      <c r="C1033" s="148"/>
      <c r="D1033" s="148"/>
      <c r="E1033" s="148"/>
      <c r="F1033" s="148"/>
      <c r="G1033" s="148"/>
      <c r="H1033" s="148"/>
      <c r="I1033" s="148"/>
      <c r="J1033" s="148"/>
      <c r="K1033" s="148"/>
      <c r="L1033" s="148"/>
      <c r="M1033" s="148"/>
      <c r="N1033" s="148"/>
      <c r="O1033" s="148"/>
      <c r="P1033" s="148"/>
      <c r="Q1033" s="148"/>
      <c r="R1033" s="148"/>
    </row>
    <row r="1034">
      <c r="A1034" s="145"/>
      <c r="B1034" s="145"/>
      <c r="C1034" s="148"/>
      <c r="D1034" s="148"/>
      <c r="E1034" s="148"/>
      <c r="F1034" s="148"/>
      <c r="G1034" s="148"/>
      <c r="H1034" s="148"/>
      <c r="I1034" s="148"/>
      <c r="J1034" s="148"/>
      <c r="K1034" s="148"/>
      <c r="L1034" s="148"/>
      <c r="M1034" s="148"/>
      <c r="N1034" s="148"/>
      <c r="O1034" s="148"/>
      <c r="P1034" s="148"/>
      <c r="Q1034" s="148"/>
      <c r="R1034" s="148"/>
    </row>
    <row r="1035">
      <c r="A1035" s="145"/>
      <c r="B1035" s="145"/>
      <c r="C1035" s="148"/>
      <c r="D1035" s="148"/>
      <c r="E1035" s="148"/>
      <c r="F1035" s="148"/>
      <c r="G1035" s="148"/>
      <c r="H1035" s="148"/>
      <c r="I1035" s="148"/>
      <c r="J1035" s="148"/>
      <c r="K1035" s="148"/>
      <c r="L1035" s="148"/>
      <c r="M1035" s="148"/>
      <c r="N1035" s="148"/>
      <c r="O1035" s="148"/>
      <c r="P1035" s="148"/>
      <c r="Q1035" s="148"/>
      <c r="R1035" s="148"/>
    </row>
    <row r="1036">
      <c r="A1036" s="145"/>
      <c r="B1036" s="145"/>
      <c r="C1036" s="148"/>
      <c r="D1036" s="148"/>
      <c r="E1036" s="148"/>
      <c r="F1036" s="148"/>
      <c r="G1036" s="148"/>
      <c r="H1036" s="148"/>
      <c r="I1036" s="148"/>
      <c r="J1036" s="148"/>
      <c r="K1036" s="148"/>
      <c r="L1036" s="148"/>
      <c r="M1036" s="148"/>
      <c r="N1036" s="148"/>
      <c r="O1036" s="148"/>
      <c r="P1036" s="148"/>
      <c r="Q1036" s="148"/>
      <c r="R1036" s="148"/>
    </row>
    <row r="1037">
      <c r="A1037" s="145"/>
      <c r="B1037" s="145"/>
      <c r="C1037" s="148"/>
      <c r="D1037" s="148"/>
      <c r="E1037" s="148"/>
      <c r="F1037" s="148"/>
      <c r="G1037" s="148"/>
      <c r="H1037" s="148"/>
      <c r="I1037" s="148"/>
      <c r="J1037" s="148"/>
      <c r="K1037" s="148"/>
      <c r="L1037" s="148"/>
      <c r="M1037" s="148"/>
      <c r="N1037" s="148"/>
      <c r="O1037" s="148"/>
      <c r="P1037" s="148"/>
      <c r="Q1037" s="148"/>
      <c r="R1037" s="148"/>
    </row>
    <row r="1038">
      <c r="A1038" s="145"/>
      <c r="B1038" s="145"/>
      <c r="C1038" s="148"/>
      <c r="D1038" s="148"/>
      <c r="E1038" s="148"/>
      <c r="F1038" s="148"/>
      <c r="G1038" s="148"/>
      <c r="H1038" s="148"/>
      <c r="I1038" s="148"/>
      <c r="J1038" s="148"/>
      <c r="K1038" s="148"/>
      <c r="L1038" s="148"/>
      <c r="M1038" s="148"/>
      <c r="N1038" s="148"/>
      <c r="O1038" s="148"/>
      <c r="P1038" s="148"/>
      <c r="Q1038" s="148"/>
      <c r="R1038" s="148"/>
    </row>
    <row r="1039">
      <c r="A1039" s="145"/>
      <c r="B1039" s="145"/>
      <c r="C1039" s="148"/>
      <c r="D1039" s="148"/>
      <c r="E1039" s="148"/>
      <c r="F1039" s="148"/>
      <c r="G1039" s="148"/>
      <c r="H1039" s="148"/>
      <c r="I1039" s="148"/>
      <c r="J1039" s="148"/>
      <c r="K1039" s="148"/>
      <c r="L1039" s="148"/>
      <c r="M1039" s="148"/>
      <c r="N1039" s="148"/>
      <c r="O1039" s="148"/>
      <c r="P1039" s="148"/>
      <c r="Q1039" s="148"/>
      <c r="R1039" s="148"/>
    </row>
    <row r="1040">
      <c r="A1040" s="145"/>
      <c r="B1040" s="145"/>
      <c r="C1040" s="148"/>
      <c r="D1040" s="148"/>
      <c r="E1040" s="148"/>
      <c r="F1040" s="148"/>
      <c r="G1040" s="148"/>
      <c r="H1040" s="148"/>
      <c r="I1040" s="148"/>
      <c r="J1040" s="148"/>
      <c r="K1040" s="148"/>
      <c r="L1040" s="148"/>
      <c r="M1040" s="148"/>
      <c r="N1040" s="148"/>
      <c r="O1040" s="148"/>
      <c r="P1040" s="148"/>
      <c r="Q1040" s="148"/>
      <c r="R1040" s="148"/>
    </row>
    <row r="1041">
      <c r="A1041" s="145"/>
      <c r="B1041" s="145"/>
      <c r="C1041" s="148"/>
      <c r="D1041" s="148"/>
      <c r="E1041" s="148"/>
      <c r="F1041" s="148"/>
      <c r="G1041" s="148"/>
      <c r="H1041" s="148"/>
      <c r="I1041" s="148"/>
      <c r="J1041" s="148"/>
      <c r="K1041" s="148"/>
      <c r="L1041" s="148"/>
      <c r="M1041" s="148"/>
      <c r="N1041" s="148"/>
      <c r="O1041" s="148"/>
      <c r="P1041" s="148"/>
      <c r="Q1041" s="148"/>
      <c r="R1041" s="148"/>
    </row>
    <row r="1042">
      <c r="A1042" s="145"/>
      <c r="B1042" s="145"/>
      <c r="C1042" s="148"/>
      <c r="D1042" s="148"/>
      <c r="E1042" s="148"/>
      <c r="F1042" s="148"/>
      <c r="G1042" s="148"/>
      <c r="H1042" s="148"/>
      <c r="I1042" s="148"/>
      <c r="J1042" s="148"/>
      <c r="K1042" s="148"/>
      <c r="L1042" s="148"/>
      <c r="M1042" s="148"/>
      <c r="N1042" s="148"/>
      <c r="O1042" s="148"/>
      <c r="P1042" s="148"/>
      <c r="Q1042" s="148"/>
      <c r="R1042" s="148"/>
    </row>
    <row r="1043">
      <c r="A1043" s="145"/>
      <c r="B1043" s="145"/>
      <c r="C1043" s="148"/>
      <c r="D1043" s="148"/>
      <c r="E1043" s="148"/>
      <c r="F1043" s="148"/>
      <c r="G1043" s="148"/>
      <c r="H1043" s="148"/>
      <c r="I1043" s="148"/>
      <c r="J1043" s="148"/>
      <c r="K1043" s="148"/>
      <c r="L1043" s="148"/>
      <c r="M1043" s="148"/>
      <c r="N1043" s="148"/>
      <c r="O1043" s="148"/>
      <c r="P1043" s="148"/>
      <c r="Q1043" s="148"/>
      <c r="R1043" s="148"/>
    </row>
    <row r="1044">
      <c r="A1044" s="145"/>
      <c r="B1044" s="145"/>
      <c r="C1044" s="148"/>
      <c r="D1044" s="148"/>
      <c r="E1044" s="148"/>
      <c r="F1044" s="148"/>
      <c r="G1044" s="148"/>
      <c r="H1044" s="148"/>
      <c r="I1044" s="148"/>
      <c r="J1044" s="148"/>
      <c r="K1044" s="148"/>
      <c r="L1044" s="148"/>
      <c r="M1044" s="148"/>
      <c r="N1044" s="148"/>
      <c r="O1044" s="148"/>
      <c r="P1044" s="148"/>
      <c r="Q1044" s="148"/>
      <c r="R1044" s="148"/>
    </row>
    <row r="1045">
      <c r="A1045" s="145"/>
      <c r="B1045" s="145"/>
      <c r="C1045" s="148"/>
      <c r="D1045" s="148"/>
      <c r="E1045" s="148"/>
      <c r="F1045" s="148"/>
      <c r="G1045" s="148"/>
      <c r="H1045" s="148"/>
      <c r="I1045" s="148"/>
      <c r="J1045" s="148"/>
      <c r="K1045" s="148"/>
      <c r="L1045" s="148"/>
      <c r="M1045" s="148"/>
      <c r="N1045" s="148"/>
      <c r="O1045" s="148"/>
      <c r="P1045" s="148"/>
      <c r="Q1045" s="148"/>
      <c r="R1045" s="148"/>
    </row>
    <row r="1046">
      <c r="A1046" s="145"/>
      <c r="B1046" s="145"/>
      <c r="C1046" s="148"/>
      <c r="D1046" s="148"/>
      <c r="E1046" s="148"/>
      <c r="F1046" s="148"/>
      <c r="G1046" s="148"/>
      <c r="H1046" s="148"/>
      <c r="I1046" s="148"/>
      <c r="J1046" s="148"/>
      <c r="K1046" s="148"/>
      <c r="L1046" s="148"/>
      <c r="M1046" s="148"/>
      <c r="N1046" s="148"/>
      <c r="O1046" s="148"/>
      <c r="P1046" s="148"/>
      <c r="Q1046" s="148"/>
      <c r="R1046" s="148"/>
    </row>
    <row r="1047">
      <c r="A1047" s="145"/>
      <c r="B1047" s="145"/>
      <c r="C1047" s="148"/>
      <c r="D1047" s="148"/>
      <c r="E1047" s="148"/>
      <c r="F1047" s="148"/>
      <c r="G1047" s="148"/>
      <c r="H1047" s="148"/>
      <c r="I1047" s="148"/>
      <c r="J1047" s="148"/>
      <c r="K1047" s="148"/>
      <c r="L1047" s="148"/>
      <c r="M1047" s="148"/>
      <c r="N1047" s="148"/>
      <c r="O1047" s="148"/>
      <c r="P1047" s="148"/>
      <c r="Q1047" s="148"/>
      <c r="R1047" s="148"/>
    </row>
    <row r="1048">
      <c r="A1048" s="145"/>
      <c r="B1048" s="145"/>
      <c r="C1048" s="148"/>
      <c r="D1048" s="148"/>
      <c r="E1048" s="148"/>
      <c r="F1048" s="148"/>
      <c r="G1048" s="148"/>
      <c r="H1048" s="148"/>
      <c r="I1048" s="148"/>
      <c r="J1048" s="148"/>
      <c r="K1048" s="148"/>
      <c r="L1048" s="148"/>
      <c r="M1048" s="148"/>
      <c r="N1048" s="148"/>
      <c r="O1048" s="148"/>
      <c r="P1048" s="148"/>
      <c r="Q1048" s="148"/>
      <c r="R1048" s="148"/>
    </row>
    <row r="1049">
      <c r="A1049" s="145"/>
      <c r="B1049" s="145"/>
      <c r="C1049" s="148"/>
      <c r="D1049" s="148"/>
      <c r="E1049" s="148"/>
      <c r="F1049" s="148"/>
      <c r="G1049" s="148"/>
      <c r="H1049" s="148"/>
      <c r="I1049" s="148"/>
      <c r="J1049" s="148"/>
      <c r="K1049" s="148"/>
      <c r="L1049" s="148"/>
      <c r="M1049" s="148"/>
      <c r="N1049" s="148"/>
      <c r="O1049" s="148"/>
      <c r="P1049" s="148"/>
      <c r="Q1049" s="148"/>
      <c r="R1049" s="148"/>
    </row>
    <row r="1050">
      <c r="A1050" s="145"/>
      <c r="B1050" s="145"/>
      <c r="C1050" s="148"/>
      <c r="D1050" s="148"/>
      <c r="E1050" s="148"/>
      <c r="F1050" s="148"/>
      <c r="G1050" s="148"/>
      <c r="H1050" s="148"/>
      <c r="I1050" s="148"/>
      <c r="J1050" s="148"/>
      <c r="K1050" s="148"/>
      <c r="L1050" s="148"/>
      <c r="M1050" s="148"/>
      <c r="N1050" s="148"/>
      <c r="O1050" s="148"/>
      <c r="P1050" s="148"/>
      <c r="Q1050" s="148"/>
      <c r="R1050" s="148"/>
    </row>
    <row r="1051">
      <c r="A1051" s="145"/>
      <c r="B1051" s="145"/>
      <c r="C1051" s="148"/>
      <c r="D1051" s="148"/>
      <c r="E1051" s="148"/>
      <c r="F1051" s="148"/>
      <c r="G1051" s="148"/>
      <c r="H1051" s="148"/>
      <c r="I1051" s="148"/>
      <c r="J1051" s="148"/>
      <c r="K1051" s="148"/>
      <c r="L1051" s="148"/>
      <c r="M1051" s="148"/>
      <c r="N1051" s="148"/>
      <c r="O1051" s="148"/>
      <c r="P1051" s="148"/>
      <c r="Q1051" s="148"/>
      <c r="R1051" s="148"/>
    </row>
    <row r="1052">
      <c r="A1052" s="145"/>
      <c r="B1052" s="145"/>
      <c r="C1052" s="148"/>
      <c r="D1052" s="148"/>
      <c r="E1052" s="148"/>
      <c r="F1052" s="148"/>
      <c r="G1052" s="148"/>
      <c r="H1052" s="148"/>
      <c r="I1052" s="148"/>
      <c r="J1052" s="148"/>
      <c r="K1052" s="148"/>
      <c r="L1052" s="148"/>
      <c r="M1052" s="148"/>
      <c r="N1052" s="148"/>
      <c r="O1052" s="148"/>
      <c r="P1052" s="148"/>
      <c r="Q1052" s="148"/>
      <c r="R1052" s="148"/>
    </row>
    <row r="1053">
      <c r="A1053" s="145"/>
      <c r="B1053" s="145"/>
      <c r="C1053" s="148"/>
      <c r="D1053" s="148"/>
      <c r="E1053" s="148"/>
      <c r="F1053" s="148"/>
      <c r="G1053" s="148"/>
      <c r="H1053" s="148"/>
      <c r="I1053" s="148"/>
      <c r="J1053" s="148"/>
      <c r="K1053" s="148"/>
      <c r="L1053" s="148"/>
      <c r="M1053" s="148"/>
      <c r="N1053" s="148"/>
      <c r="O1053" s="148"/>
      <c r="P1053" s="148"/>
      <c r="Q1053" s="148"/>
      <c r="R1053" s="148"/>
    </row>
    <row r="1054">
      <c r="A1054" s="145"/>
      <c r="B1054" s="145"/>
      <c r="C1054" s="148"/>
      <c r="D1054" s="148"/>
      <c r="E1054" s="148"/>
      <c r="F1054" s="148"/>
      <c r="G1054" s="148"/>
      <c r="H1054" s="148"/>
      <c r="I1054" s="148"/>
      <c r="J1054" s="148"/>
      <c r="K1054" s="148"/>
      <c r="L1054" s="148"/>
      <c r="M1054" s="148"/>
      <c r="N1054" s="148"/>
      <c r="O1054" s="148"/>
      <c r="P1054" s="148"/>
      <c r="Q1054" s="148"/>
      <c r="R1054" s="148"/>
    </row>
    <row r="1055">
      <c r="A1055" s="145"/>
      <c r="B1055" s="145"/>
      <c r="C1055" s="148"/>
      <c r="D1055" s="148"/>
      <c r="E1055" s="148"/>
      <c r="F1055" s="148"/>
      <c r="G1055" s="148"/>
      <c r="H1055" s="148"/>
      <c r="I1055" s="148"/>
      <c r="J1055" s="148"/>
      <c r="K1055" s="148"/>
      <c r="L1055" s="148"/>
      <c r="M1055" s="148"/>
      <c r="N1055" s="148"/>
      <c r="O1055" s="148"/>
      <c r="P1055" s="148"/>
      <c r="Q1055" s="148"/>
      <c r="R1055" s="148"/>
    </row>
    <row r="1056">
      <c r="A1056" s="145"/>
      <c r="B1056" s="145"/>
      <c r="C1056" s="148"/>
      <c r="D1056" s="148"/>
      <c r="E1056" s="148"/>
      <c r="F1056" s="148"/>
      <c r="G1056" s="148"/>
      <c r="H1056" s="148"/>
      <c r="I1056" s="148"/>
      <c r="J1056" s="148"/>
      <c r="K1056" s="148"/>
      <c r="L1056" s="148"/>
      <c r="M1056" s="148"/>
      <c r="N1056" s="148"/>
      <c r="O1056" s="148"/>
      <c r="P1056" s="148"/>
      <c r="Q1056" s="148"/>
      <c r="R1056" s="148"/>
    </row>
    <row r="1057">
      <c r="A1057" s="145"/>
      <c r="B1057" s="145"/>
      <c r="C1057" s="148"/>
      <c r="D1057" s="148"/>
      <c r="E1057" s="148"/>
      <c r="F1057" s="148"/>
      <c r="G1057" s="148"/>
      <c r="H1057" s="148"/>
      <c r="I1057" s="148"/>
      <c r="J1057" s="148"/>
      <c r="K1057" s="148"/>
      <c r="L1057" s="148"/>
      <c r="M1057" s="148"/>
      <c r="N1057" s="148"/>
      <c r="O1057" s="148"/>
      <c r="P1057" s="148"/>
      <c r="Q1057" s="148"/>
      <c r="R1057" s="148"/>
    </row>
    <row r="1058">
      <c r="A1058" s="145"/>
      <c r="B1058" s="145"/>
      <c r="C1058" s="148"/>
      <c r="D1058" s="148"/>
      <c r="E1058" s="148"/>
      <c r="F1058" s="148"/>
      <c r="G1058" s="148"/>
      <c r="H1058" s="148"/>
      <c r="I1058" s="148"/>
      <c r="J1058" s="148"/>
      <c r="K1058" s="148"/>
      <c r="L1058" s="148"/>
      <c r="M1058" s="148"/>
      <c r="N1058" s="148"/>
      <c r="O1058" s="148"/>
      <c r="P1058" s="148"/>
      <c r="Q1058" s="148"/>
      <c r="R1058" s="148"/>
    </row>
    <row r="1059">
      <c r="A1059" s="145"/>
      <c r="B1059" s="145"/>
      <c r="C1059" s="148"/>
      <c r="D1059" s="148"/>
      <c r="E1059" s="148"/>
      <c r="F1059" s="148"/>
      <c r="G1059" s="148"/>
      <c r="H1059" s="148"/>
      <c r="I1059" s="148"/>
      <c r="J1059" s="148"/>
      <c r="K1059" s="148"/>
      <c r="L1059" s="148"/>
      <c r="M1059" s="148"/>
      <c r="N1059" s="148"/>
      <c r="O1059" s="148"/>
      <c r="P1059" s="148"/>
      <c r="Q1059" s="148"/>
      <c r="R1059" s="148"/>
    </row>
    <row r="1060">
      <c r="A1060" s="145"/>
      <c r="B1060" s="145"/>
      <c r="C1060" s="148"/>
      <c r="D1060" s="148"/>
      <c r="E1060" s="148"/>
      <c r="F1060" s="148"/>
      <c r="G1060" s="148"/>
      <c r="H1060" s="148"/>
      <c r="I1060" s="148"/>
      <c r="J1060" s="148"/>
      <c r="K1060" s="148"/>
      <c r="L1060" s="148"/>
      <c r="M1060" s="148"/>
      <c r="N1060" s="148"/>
      <c r="O1060" s="148"/>
      <c r="P1060" s="148"/>
      <c r="Q1060" s="148"/>
      <c r="R1060" s="148"/>
    </row>
    <row r="1061">
      <c r="A1061" s="145"/>
      <c r="B1061" s="145"/>
      <c r="C1061" s="148"/>
      <c r="D1061" s="148"/>
      <c r="E1061" s="148"/>
      <c r="F1061" s="148"/>
      <c r="G1061" s="148"/>
      <c r="H1061" s="148"/>
      <c r="I1061" s="148"/>
      <c r="J1061" s="148"/>
      <c r="K1061" s="148"/>
      <c r="L1061" s="148"/>
      <c r="M1061" s="148"/>
      <c r="N1061" s="148"/>
      <c r="O1061" s="148"/>
      <c r="P1061" s="148"/>
      <c r="Q1061" s="148"/>
      <c r="R1061" s="148"/>
    </row>
    <row r="1062">
      <c r="A1062" s="145"/>
      <c r="B1062" s="145"/>
      <c r="C1062" s="148"/>
      <c r="D1062" s="148"/>
      <c r="E1062" s="148"/>
      <c r="F1062" s="148"/>
      <c r="G1062" s="148"/>
      <c r="H1062" s="148"/>
      <c r="I1062" s="148"/>
      <c r="J1062" s="148"/>
      <c r="K1062" s="148"/>
      <c r="L1062" s="148"/>
      <c r="M1062" s="148"/>
      <c r="N1062" s="148"/>
      <c r="O1062" s="148"/>
      <c r="P1062" s="148"/>
      <c r="Q1062" s="148"/>
      <c r="R1062" s="148"/>
    </row>
    <row r="1063">
      <c r="A1063" s="145"/>
      <c r="B1063" s="145"/>
      <c r="C1063" s="148"/>
      <c r="D1063" s="148"/>
      <c r="E1063" s="148"/>
      <c r="F1063" s="148"/>
      <c r="G1063" s="148"/>
      <c r="H1063" s="148"/>
      <c r="I1063" s="148"/>
      <c r="J1063" s="148"/>
      <c r="K1063" s="148"/>
      <c r="L1063" s="148"/>
      <c r="M1063" s="148"/>
      <c r="N1063" s="148"/>
      <c r="O1063" s="148"/>
      <c r="P1063" s="148"/>
      <c r="Q1063" s="148"/>
      <c r="R1063" s="148"/>
    </row>
    <row r="1064">
      <c r="A1064" s="145"/>
      <c r="B1064" s="145"/>
      <c r="C1064" s="148"/>
      <c r="D1064" s="148"/>
      <c r="E1064" s="148"/>
      <c r="F1064" s="148"/>
      <c r="G1064" s="148"/>
      <c r="H1064" s="148"/>
      <c r="I1064" s="148"/>
      <c r="J1064" s="148"/>
      <c r="K1064" s="148"/>
      <c r="L1064" s="148"/>
      <c r="M1064" s="148"/>
      <c r="N1064" s="148"/>
      <c r="O1064" s="148"/>
      <c r="P1064" s="148"/>
      <c r="Q1064" s="148"/>
      <c r="R1064" s="148"/>
    </row>
    <row r="1065">
      <c r="A1065" s="145"/>
      <c r="B1065" s="145"/>
      <c r="C1065" s="148"/>
      <c r="D1065" s="148"/>
      <c r="E1065" s="148"/>
      <c r="F1065" s="148"/>
      <c r="G1065" s="148"/>
      <c r="H1065" s="148"/>
      <c r="I1065" s="148"/>
      <c r="J1065" s="148"/>
      <c r="K1065" s="148"/>
      <c r="L1065" s="148"/>
      <c r="M1065" s="148"/>
      <c r="N1065" s="148"/>
      <c r="O1065" s="148"/>
      <c r="P1065" s="148"/>
      <c r="Q1065" s="148"/>
      <c r="R1065" s="148"/>
    </row>
    <row r="1066">
      <c r="A1066" s="145"/>
      <c r="B1066" s="145"/>
      <c r="C1066" s="148"/>
      <c r="D1066" s="148"/>
      <c r="E1066" s="148"/>
      <c r="F1066" s="148"/>
      <c r="G1066" s="148"/>
      <c r="H1066" s="148"/>
      <c r="I1066" s="148"/>
      <c r="J1066" s="148"/>
      <c r="K1066" s="148"/>
      <c r="L1066" s="148"/>
      <c r="M1066" s="148"/>
      <c r="N1066" s="148"/>
      <c r="O1066" s="148"/>
      <c r="P1066" s="148"/>
      <c r="Q1066" s="148"/>
      <c r="R1066" s="148"/>
    </row>
    <row r="1067">
      <c r="A1067" s="145"/>
      <c r="B1067" s="145"/>
      <c r="C1067" s="148"/>
      <c r="D1067" s="148"/>
      <c r="E1067" s="148"/>
      <c r="F1067" s="148"/>
      <c r="G1067" s="148"/>
      <c r="H1067" s="148"/>
      <c r="I1067" s="148"/>
      <c r="J1067" s="148"/>
      <c r="K1067" s="148"/>
      <c r="L1067" s="148"/>
      <c r="M1067" s="148"/>
      <c r="N1067" s="148"/>
      <c r="O1067" s="148"/>
      <c r="P1067" s="148"/>
      <c r="Q1067" s="148"/>
      <c r="R1067" s="148"/>
    </row>
    <row r="1068">
      <c r="A1068" s="145"/>
      <c r="B1068" s="145"/>
      <c r="C1068" s="148"/>
      <c r="D1068" s="148"/>
      <c r="E1068" s="148"/>
      <c r="F1068" s="148"/>
      <c r="G1068" s="148"/>
      <c r="H1068" s="148"/>
      <c r="I1068" s="148"/>
      <c r="J1068" s="148"/>
      <c r="K1068" s="148"/>
      <c r="L1068" s="148"/>
      <c r="M1068" s="148"/>
      <c r="N1068" s="148"/>
      <c r="O1068" s="148"/>
      <c r="P1068" s="148"/>
      <c r="Q1068" s="148"/>
      <c r="R1068" s="148"/>
    </row>
    <row r="1069">
      <c r="A1069" s="145"/>
      <c r="B1069" s="145"/>
      <c r="C1069" s="148"/>
      <c r="D1069" s="148"/>
      <c r="E1069" s="148"/>
      <c r="F1069" s="148"/>
      <c r="G1069" s="148"/>
      <c r="H1069" s="148"/>
      <c r="I1069" s="148"/>
      <c r="J1069" s="148"/>
      <c r="K1069" s="148"/>
      <c r="L1069" s="148"/>
      <c r="M1069" s="148"/>
      <c r="N1069" s="148"/>
      <c r="O1069" s="148"/>
      <c r="P1069" s="148"/>
      <c r="Q1069" s="148"/>
      <c r="R1069" s="148"/>
    </row>
    <row r="1070">
      <c r="A1070" s="145"/>
      <c r="B1070" s="145"/>
      <c r="C1070" s="148"/>
      <c r="D1070" s="148"/>
      <c r="E1070" s="148"/>
      <c r="F1070" s="148"/>
      <c r="G1070" s="148"/>
      <c r="H1070" s="148"/>
      <c r="I1070" s="148"/>
      <c r="J1070" s="148"/>
      <c r="K1070" s="148"/>
      <c r="L1070" s="148"/>
      <c r="M1070" s="148"/>
      <c r="N1070" s="148"/>
      <c r="O1070" s="148"/>
      <c r="P1070" s="148"/>
      <c r="Q1070" s="148"/>
      <c r="R1070" s="148"/>
    </row>
    <row r="1071">
      <c r="A1071" s="145"/>
      <c r="B1071" s="145"/>
      <c r="C1071" s="148"/>
      <c r="D1071" s="148"/>
      <c r="E1071" s="148"/>
      <c r="F1071" s="148"/>
      <c r="G1071" s="148"/>
      <c r="H1071" s="148"/>
      <c r="I1071" s="148"/>
      <c r="J1071" s="148"/>
      <c r="K1071" s="148"/>
      <c r="L1071" s="148"/>
      <c r="M1071" s="148"/>
      <c r="N1071" s="148"/>
      <c r="O1071" s="148"/>
      <c r="P1071" s="148"/>
      <c r="Q1071" s="148"/>
      <c r="R1071" s="148"/>
    </row>
    <row r="1072">
      <c r="A1072" s="145"/>
      <c r="B1072" s="145"/>
      <c r="C1072" s="148"/>
      <c r="D1072" s="148"/>
      <c r="E1072" s="148"/>
      <c r="F1072" s="148"/>
      <c r="G1072" s="148"/>
      <c r="H1072" s="148"/>
      <c r="I1072" s="148"/>
      <c r="J1072" s="148"/>
      <c r="K1072" s="148"/>
      <c r="L1072" s="148"/>
      <c r="M1072" s="148"/>
      <c r="N1072" s="148"/>
      <c r="O1072" s="148"/>
      <c r="P1072" s="148"/>
      <c r="Q1072" s="148"/>
      <c r="R1072" s="148"/>
    </row>
    <row r="1073">
      <c r="A1073" s="145"/>
      <c r="B1073" s="145"/>
      <c r="C1073" s="148"/>
      <c r="D1073" s="148"/>
      <c r="E1073" s="148"/>
      <c r="F1073" s="148"/>
      <c r="G1073" s="148"/>
      <c r="H1073" s="148"/>
      <c r="I1073" s="148"/>
      <c r="J1073" s="148"/>
      <c r="K1073" s="148"/>
      <c r="L1073" s="148"/>
      <c r="M1073" s="148"/>
      <c r="N1073" s="148"/>
      <c r="O1073" s="148"/>
      <c r="P1073" s="148"/>
      <c r="Q1073" s="148"/>
      <c r="R1073" s="148"/>
    </row>
    <row r="1074">
      <c r="A1074" s="145"/>
      <c r="B1074" s="145"/>
      <c r="C1074" s="148"/>
      <c r="D1074" s="148"/>
      <c r="E1074" s="148"/>
      <c r="F1074" s="148"/>
      <c r="G1074" s="148"/>
      <c r="H1074" s="148"/>
      <c r="I1074" s="148"/>
      <c r="J1074" s="148"/>
      <c r="K1074" s="148"/>
      <c r="L1074" s="148"/>
      <c r="M1074" s="148"/>
      <c r="N1074" s="148"/>
      <c r="O1074" s="148"/>
      <c r="P1074" s="148"/>
      <c r="Q1074" s="148"/>
      <c r="R1074" s="148"/>
    </row>
    <row r="1075">
      <c r="A1075" s="145"/>
      <c r="B1075" s="145"/>
      <c r="C1075" s="148"/>
      <c r="D1075" s="148"/>
      <c r="E1075" s="148"/>
      <c r="F1075" s="148"/>
      <c r="G1075" s="148"/>
      <c r="H1075" s="148"/>
      <c r="I1075" s="148"/>
      <c r="J1075" s="148"/>
      <c r="K1075" s="148"/>
      <c r="L1075" s="148"/>
      <c r="M1075" s="148"/>
      <c r="N1075" s="148"/>
      <c r="O1075" s="148"/>
      <c r="P1075" s="148"/>
      <c r="Q1075" s="148"/>
      <c r="R1075" s="148"/>
    </row>
    <row r="1076">
      <c r="A1076" s="145"/>
      <c r="B1076" s="145"/>
      <c r="C1076" s="148"/>
      <c r="D1076" s="148"/>
      <c r="E1076" s="148"/>
      <c r="F1076" s="148"/>
      <c r="G1076" s="148"/>
      <c r="H1076" s="148"/>
      <c r="I1076" s="148"/>
      <c r="J1076" s="148"/>
      <c r="K1076" s="148"/>
      <c r="L1076" s="148"/>
      <c r="M1076" s="148"/>
      <c r="N1076" s="148"/>
      <c r="O1076" s="148"/>
      <c r="P1076" s="148"/>
      <c r="Q1076" s="148"/>
      <c r="R1076" s="148"/>
    </row>
    <row r="1077">
      <c r="A1077" s="145"/>
      <c r="B1077" s="145"/>
      <c r="C1077" s="148"/>
      <c r="D1077" s="148"/>
      <c r="E1077" s="148"/>
      <c r="F1077" s="148"/>
      <c r="G1077" s="148"/>
      <c r="H1077" s="148"/>
      <c r="I1077" s="148"/>
      <c r="J1077" s="148"/>
      <c r="K1077" s="148"/>
      <c r="L1077" s="148"/>
      <c r="M1077" s="148"/>
      <c r="N1077" s="148"/>
      <c r="O1077" s="148"/>
      <c r="P1077" s="148"/>
      <c r="Q1077" s="148"/>
      <c r="R1077" s="148"/>
    </row>
    <row r="1078">
      <c r="A1078" s="145"/>
      <c r="B1078" s="145"/>
      <c r="C1078" s="148"/>
      <c r="D1078" s="148"/>
      <c r="E1078" s="148"/>
      <c r="F1078" s="148"/>
      <c r="G1078" s="148"/>
      <c r="H1078" s="148"/>
      <c r="I1078" s="148"/>
      <c r="J1078" s="148"/>
      <c r="K1078" s="148"/>
      <c r="L1078" s="148"/>
      <c r="M1078" s="148"/>
      <c r="N1078" s="148"/>
      <c r="O1078" s="148"/>
      <c r="P1078" s="148"/>
      <c r="Q1078" s="148"/>
      <c r="R1078" s="148"/>
    </row>
    <row r="1079">
      <c r="A1079" s="145"/>
      <c r="B1079" s="145"/>
      <c r="C1079" s="148"/>
      <c r="D1079" s="148"/>
      <c r="E1079" s="148"/>
      <c r="F1079" s="148"/>
      <c r="G1079" s="148"/>
      <c r="H1079" s="148"/>
      <c r="I1079" s="148"/>
      <c r="J1079" s="148"/>
      <c r="K1079" s="148"/>
      <c r="L1079" s="148"/>
      <c r="M1079" s="148"/>
      <c r="N1079" s="148"/>
      <c r="O1079" s="148"/>
      <c r="P1079" s="148"/>
      <c r="Q1079" s="148"/>
      <c r="R1079" s="148"/>
    </row>
    <row r="1080">
      <c r="A1080" s="145"/>
      <c r="B1080" s="145"/>
      <c r="C1080" s="148"/>
      <c r="D1080" s="148"/>
      <c r="E1080" s="148"/>
      <c r="F1080" s="148"/>
      <c r="G1080" s="148"/>
      <c r="H1080" s="148"/>
      <c r="I1080" s="148"/>
      <c r="J1080" s="148"/>
      <c r="K1080" s="148"/>
      <c r="L1080" s="148"/>
      <c r="M1080" s="148"/>
      <c r="N1080" s="148"/>
      <c r="O1080" s="148"/>
      <c r="P1080" s="148"/>
      <c r="Q1080" s="148"/>
      <c r="R1080" s="148"/>
    </row>
    <row r="1081">
      <c r="A1081" s="145"/>
      <c r="B1081" s="145"/>
      <c r="C1081" s="148"/>
      <c r="D1081" s="148"/>
      <c r="E1081" s="148"/>
      <c r="F1081" s="148"/>
      <c r="G1081" s="148"/>
      <c r="H1081" s="148"/>
      <c r="I1081" s="148"/>
      <c r="J1081" s="148"/>
      <c r="K1081" s="148"/>
      <c r="L1081" s="148"/>
      <c r="M1081" s="148"/>
      <c r="N1081" s="148"/>
      <c r="O1081" s="148"/>
      <c r="P1081" s="148"/>
      <c r="Q1081" s="148"/>
      <c r="R1081" s="148"/>
    </row>
    <row r="1082">
      <c r="A1082" s="145"/>
      <c r="B1082" s="145"/>
      <c r="C1082" s="148"/>
      <c r="D1082" s="148"/>
      <c r="E1082" s="148"/>
      <c r="F1082" s="148"/>
      <c r="G1082" s="148"/>
      <c r="H1082" s="148"/>
      <c r="I1082" s="148"/>
      <c r="J1082" s="148"/>
      <c r="K1082" s="148"/>
      <c r="L1082" s="148"/>
      <c r="M1082" s="148"/>
      <c r="N1082" s="148"/>
      <c r="O1082" s="148"/>
      <c r="P1082" s="148"/>
      <c r="Q1082" s="148"/>
      <c r="R1082" s="148"/>
    </row>
    <row r="1083">
      <c r="A1083" s="145"/>
      <c r="B1083" s="145"/>
      <c r="C1083" s="148"/>
      <c r="D1083" s="148"/>
      <c r="E1083" s="148"/>
      <c r="F1083" s="148"/>
      <c r="G1083" s="148"/>
      <c r="H1083" s="148"/>
      <c r="I1083" s="148"/>
      <c r="J1083" s="148"/>
      <c r="K1083" s="148"/>
      <c r="L1083" s="148"/>
      <c r="M1083" s="148"/>
      <c r="N1083" s="148"/>
      <c r="O1083" s="148"/>
      <c r="P1083" s="148"/>
      <c r="Q1083" s="148"/>
      <c r="R1083" s="148"/>
    </row>
    <row r="1084">
      <c r="A1084" s="145"/>
      <c r="B1084" s="145"/>
      <c r="C1084" s="148"/>
      <c r="D1084" s="148"/>
      <c r="E1084" s="148"/>
      <c r="F1084" s="148"/>
      <c r="G1084" s="148"/>
      <c r="H1084" s="148"/>
      <c r="I1084" s="148"/>
      <c r="J1084" s="148"/>
      <c r="K1084" s="148"/>
      <c r="L1084" s="148"/>
      <c r="M1084" s="148"/>
      <c r="N1084" s="148"/>
      <c r="O1084" s="148"/>
      <c r="P1084" s="148"/>
      <c r="Q1084" s="148"/>
      <c r="R1084" s="148"/>
    </row>
    <row r="1085">
      <c r="A1085" s="145"/>
      <c r="B1085" s="145"/>
      <c r="C1085" s="148"/>
      <c r="D1085" s="148"/>
      <c r="E1085" s="148"/>
      <c r="F1085" s="148"/>
      <c r="G1085" s="148"/>
      <c r="H1085" s="148"/>
      <c r="I1085" s="148"/>
      <c r="J1085" s="148"/>
      <c r="K1085" s="148"/>
      <c r="L1085" s="148"/>
      <c r="M1085" s="148"/>
      <c r="N1085" s="148"/>
      <c r="O1085" s="148"/>
      <c r="P1085" s="148"/>
      <c r="Q1085" s="148"/>
      <c r="R1085" s="148"/>
    </row>
    <row r="1086">
      <c r="A1086" s="145"/>
      <c r="B1086" s="145"/>
      <c r="C1086" s="148"/>
      <c r="D1086" s="148"/>
      <c r="E1086" s="148"/>
      <c r="F1086" s="148"/>
      <c r="G1086" s="148"/>
      <c r="H1086" s="148"/>
      <c r="I1086" s="148"/>
      <c r="J1086" s="148"/>
      <c r="K1086" s="148"/>
      <c r="L1086" s="148"/>
      <c r="M1086" s="148"/>
      <c r="N1086" s="148"/>
      <c r="O1086" s="148"/>
      <c r="P1086" s="148"/>
      <c r="Q1086" s="148"/>
      <c r="R1086" s="148"/>
    </row>
    <row r="1087">
      <c r="A1087" s="145"/>
      <c r="B1087" s="145"/>
      <c r="C1087" s="148"/>
      <c r="D1087" s="148"/>
      <c r="E1087" s="148"/>
      <c r="F1087" s="148"/>
      <c r="G1087" s="148"/>
      <c r="H1087" s="148"/>
      <c r="I1087" s="148"/>
      <c r="J1087" s="148"/>
      <c r="K1087" s="148"/>
      <c r="L1087" s="148"/>
      <c r="M1087" s="148"/>
      <c r="N1087" s="148"/>
      <c r="O1087" s="148"/>
      <c r="P1087" s="148"/>
      <c r="Q1087" s="148"/>
      <c r="R1087" s="148"/>
    </row>
    <row r="1088">
      <c r="A1088" s="145"/>
      <c r="B1088" s="145"/>
      <c r="C1088" s="148"/>
      <c r="D1088" s="148"/>
      <c r="E1088" s="148"/>
      <c r="F1088" s="148"/>
      <c r="G1088" s="148"/>
      <c r="H1088" s="148"/>
      <c r="I1088" s="148"/>
      <c r="J1088" s="148"/>
      <c r="K1088" s="148"/>
      <c r="L1088" s="148"/>
      <c r="M1088" s="148"/>
      <c r="N1088" s="148"/>
      <c r="O1088" s="148"/>
      <c r="P1088" s="148"/>
      <c r="Q1088" s="148"/>
      <c r="R1088" s="148"/>
    </row>
    <row r="1089">
      <c r="A1089" s="145"/>
      <c r="B1089" s="145"/>
      <c r="C1089" s="148"/>
      <c r="D1089" s="148"/>
      <c r="E1089" s="148"/>
      <c r="F1089" s="148"/>
      <c r="G1089" s="148"/>
      <c r="H1089" s="148"/>
      <c r="I1089" s="148"/>
      <c r="J1089" s="148"/>
      <c r="K1089" s="148"/>
      <c r="L1089" s="148"/>
      <c r="M1089" s="148"/>
      <c r="N1089" s="148"/>
      <c r="O1089" s="148"/>
      <c r="P1089" s="148"/>
      <c r="Q1089" s="148"/>
      <c r="R1089" s="148"/>
    </row>
    <row r="1090">
      <c r="A1090" s="145"/>
      <c r="B1090" s="145"/>
      <c r="C1090" s="148"/>
      <c r="D1090" s="148"/>
      <c r="E1090" s="148"/>
      <c r="F1090" s="148"/>
      <c r="G1090" s="148"/>
      <c r="H1090" s="148"/>
      <c r="I1090" s="148"/>
      <c r="J1090" s="148"/>
      <c r="K1090" s="148"/>
      <c r="L1090" s="148"/>
      <c r="M1090" s="148"/>
      <c r="N1090" s="148"/>
      <c r="O1090" s="148"/>
      <c r="P1090" s="148"/>
      <c r="Q1090" s="148"/>
      <c r="R1090" s="148"/>
    </row>
    <row r="1091">
      <c r="A1091" s="145"/>
      <c r="B1091" s="145"/>
      <c r="C1091" s="148"/>
      <c r="D1091" s="148"/>
      <c r="E1091" s="148"/>
      <c r="F1091" s="148"/>
      <c r="G1091" s="148"/>
      <c r="H1091" s="148"/>
      <c r="I1091" s="148"/>
      <c r="J1091" s="148"/>
      <c r="K1091" s="148"/>
      <c r="L1091" s="148"/>
      <c r="M1091" s="148"/>
      <c r="N1091" s="148"/>
      <c r="O1091" s="148"/>
      <c r="P1091" s="148"/>
      <c r="Q1091" s="148"/>
      <c r="R1091" s="148"/>
    </row>
    <row r="1092">
      <c r="A1092" s="145"/>
      <c r="B1092" s="145"/>
      <c r="C1092" s="148"/>
      <c r="D1092" s="148"/>
      <c r="E1092" s="148"/>
      <c r="F1092" s="148"/>
      <c r="G1092" s="148"/>
      <c r="H1092" s="148"/>
      <c r="I1092" s="148"/>
      <c r="J1092" s="148"/>
      <c r="K1092" s="148"/>
      <c r="L1092" s="148"/>
      <c r="M1092" s="148"/>
      <c r="N1092" s="148"/>
      <c r="O1092" s="148"/>
      <c r="P1092" s="148"/>
      <c r="Q1092" s="148"/>
      <c r="R1092" s="148"/>
    </row>
    <row r="1093">
      <c r="A1093" s="145"/>
      <c r="B1093" s="145"/>
      <c r="C1093" s="148"/>
      <c r="D1093" s="148"/>
      <c r="E1093" s="148"/>
      <c r="F1093" s="148"/>
      <c r="G1093" s="148"/>
      <c r="H1093" s="148"/>
      <c r="I1093" s="148"/>
      <c r="J1093" s="148"/>
      <c r="K1093" s="148"/>
      <c r="L1093" s="148"/>
      <c r="M1093" s="148"/>
      <c r="N1093" s="148"/>
      <c r="O1093" s="148"/>
      <c r="P1093" s="148"/>
      <c r="Q1093" s="148"/>
      <c r="R1093" s="148"/>
    </row>
    <row r="1094">
      <c r="A1094" s="145"/>
      <c r="B1094" s="145"/>
      <c r="C1094" s="148"/>
      <c r="D1094" s="148"/>
      <c r="E1094" s="148"/>
      <c r="F1094" s="148"/>
      <c r="G1094" s="148"/>
      <c r="H1094" s="148"/>
      <c r="I1094" s="148"/>
      <c r="J1094" s="148"/>
      <c r="K1094" s="148"/>
      <c r="L1094" s="148"/>
      <c r="M1094" s="148"/>
      <c r="N1094" s="148"/>
      <c r="O1094" s="148"/>
      <c r="P1094" s="148"/>
      <c r="Q1094" s="148"/>
      <c r="R1094" s="148"/>
    </row>
    <row r="1095">
      <c r="A1095" s="145"/>
      <c r="B1095" s="145"/>
      <c r="C1095" s="148"/>
      <c r="D1095" s="148"/>
      <c r="E1095" s="148"/>
      <c r="F1095" s="148"/>
      <c r="G1095" s="148"/>
      <c r="H1095" s="148"/>
      <c r="I1095" s="148"/>
      <c r="J1095" s="148"/>
      <c r="K1095" s="148"/>
      <c r="L1095" s="148"/>
      <c r="M1095" s="148"/>
      <c r="N1095" s="148"/>
      <c r="O1095" s="148"/>
      <c r="P1095" s="148"/>
      <c r="Q1095" s="148"/>
      <c r="R1095" s="148"/>
    </row>
    <row r="1096">
      <c r="A1096" s="145"/>
      <c r="B1096" s="145"/>
      <c r="C1096" s="148"/>
      <c r="D1096" s="148"/>
      <c r="E1096" s="148"/>
      <c r="F1096" s="148"/>
      <c r="G1096" s="148"/>
      <c r="H1096" s="148"/>
      <c r="I1096" s="148"/>
      <c r="J1096" s="148"/>
      <c r="K1096" s="148"/>
      <c r="L1096" s="148"/>
      <c r="M1096" s="148"/>
      <c r="N1096" s="148"/>
      <c r="O1096" s="148"/>
      <c r="P1096" s="148"/>
      <c r="Q1096" s="148"/>
      <c r="R1096" s="148"/>
    </row>
    <row r="1097">
      <c r="A1097" s="145"/>
      <c r="B1097" s="145"/>
      <c r="C1097" s="148"/>
      <c r="D1097" s="148"/>
      <c r="E1097" s="148"/>
      <c r="F1097" s="148"/>
      <c r="G1097" s="148"/>
      <c r="H1097" s="148"/>
      <c r="I1097" s="148"/>
      <c r="J1097" s="148"/>
      <c r="K1097" s="148"/>
      <c r="L1097" s="148"/>
      <c r="M1097" s="148"/>
      <c r="N1097" s="148"/>
      <c r="O1097" s="148"/>
      <c r="P1097" s="148"/>
      <c r="Q1097" s="148"/>
      <c r="R1097" s="148"/>
    </row>
    <row r="1098">
      <c r="A1098" s="145"/>
      <c r="B1098" s="145"/>
      <c r="C1098" s="148"/>
      <c r="D1098" s="148"/>
      <c r="E1098" s="148"/>
      <c r="F1098" s="148"/>
      <c r="G1098" s="148"/>
      <c r="H1098" s="148"/>
      <c r="I1098" s="148"/>
      <c r="J1098" s="148"/>
      <c r="K1098" s="148"/>
      <c r="L1098" s="148"/>
      <c r="M1098" s="148"/>
      <c r="N1098" s="148"/>
      <c r="O1098" s="148"/>
      <c r="P1098" s="148"/>
      <c r="Q1098" s="148"/>
      <c r="R1098" s="148"/>
    </row>
    <row r="1099">
      <c r="A1099" s="145"/>
      <c r="B1099" s="145"/>
      <c r="C1099" s="148"/>
      <c r="D1099" s="148"/>
      <c r="E1099" s="148"/>
      <c r="F1099" s="148"/>
      <c r="G1099" s="148"/>
      <c r="H1099" s="148"/>
      <c r="I1099" s="148"/>
      <c r="J1099" s="148"/>
      <c r="K1099" s="148"/>
      <c r="L1099" s="148"/>
      <c r="M1099" s="148"/>
      <c r="N1099" s="148"/>
      <c r="O1099" s="148"/>
      <c r="P1099" s="148"/>
      <c r="Q1099" s="148"/>
      <c r="R1099" s="148"/>
    </row>
    <row r="1100">
      <c r="A1100" s="145"/>
      <c r="B1100" s="145"/>
      <c r="C1100" s="148"/>
      <c r="D1100" s="148"/>
      <c r="E1100" s="148"/>
      <c r="F1100" s="148"/>
      <c r="G1100" s="148"/>
      <c r="H1100" s="148"/>
      <c r="I1100" s="148"/>
      <c r="J1100" s="148"/>
      <c r="K1100" s="148"/>
      <c r="L1100" s="148"/>
      <c r="M1100" s="148"/>
      <c r="N1100" s="148"/>
      <c r="O1100" s="148"/>
      <c r="P1100" s="148"/>
      <c r="Q1100" s="148"/>
      <c r="R1100" s="148"/>
    </row>
    <row r="1101">
      <c r="A1101" s="145"/>
      <c r="B1101" s="145"/>
      <c r="C1101" s="148"/>
      <c r="D1101" s="148"/>
      <c r="E1101" s="148"/>
      <c r="F1101" s="148"/>
      <c r="G1101" s="148"/>
      <c r="H1101" s="148"/>
      <c r="I1101" s="148"/>
      <c r="J1101" s="148"/>
      <c r="K1101" s="148"/>
      <c r="L1101" s="148"/>
      <c r="M1101" s="148"/>
      <c r="N1101" s="148"/>
      <c r="O1101" s="148"/>
      <c r="P1101" s="148"/>
      <c r="Q1101" s="148"/>
      <c r="R1101" s="148"/>
    </row>
    <row r="1102">
      <c r="A1102" s="145"/>
      <c r="B1102" s="145"/>
      <c r="C1102" s="148"/>
      <c r="D1102" s="148"/>
      <c r="E1102" s="148"/>
      <c r="F1102" s="148"/>
      <c r="G1102" s="148"/>
      <c r="H1102" s="148"/>
      <c r="I1102" s="148"/>
      <c r="J1102" s="148"/>
      <c r="K1102" s="148"/>
      <c r="L1102" s="148"/>
      <c r="M1102" s="148"/>
      <c r="N1102" s="148"/>
      <c r="O1102" s="148"/>
      <c r="P1102" s="148"/>
      <c r="Q1102" s="148"/>
      <c r="R1102" s="148"/>
    </row>
    <row r="1103">
      <c r="A1103" s="145"/>
      <c r="B1103" s="145"/>
      <c r="C1103" s="148"/>
      <c r="D1103" s="148"/>
      <c r="E1103" s="148"/>
      <c r="F1103" s="148"/>
      <c r="G1103" s="148"/>
      <c r="H1103" s="148"/>
      <c r="I1103" s="148"/>
      <c r="J1103" s="148"/>
      <c r="K1103" s="148"/>
      <c r="L1103" s="148"/>
      <c r="M1103" s="148"/>
      <c r="N1103" s="148"/>
      <c r="O1103" s="148"/>
      <c r="P1103" s="148"/>
      <c r="Q1103" s="148"/>
      <c r="R1103" s="148"/>
    </row>
    <row r="1104">
      <c r="A1104" s="145"/>
      <c r="B1104" s="145"/>
      <c r="C1104" s="148"/>
      <c r="D1104" s="148"/>
      <c r="E1104" s="148"/>
      <c r="F1104" s="148"/>
      <c r="G1104" s="148"/>
      <c r="H1104" s="148"/>
      <c r="I1104" s="148"/>
      <c r="J1104" s="148"/>
      <c r="K1104" s="148"/>
      <c r="L1104" s="148"/>
      <c r="M1104" s="148"/>
      <c r="N1104" s="148"/>
      <c r="O1104" s="148"/>
      <c r="P1104" s="148"/>
      <c r="Q1104" s="148"/>
      <c r="R1104" s="148"/>
    </row>
    <row r="1105">
      <c r="A1105" s="145"/>
      <c r="B1105" s="145"/>
      <c r="C1105" s="148"/>
      <c r="D1105" s="148"/>
      <c r="E1105" s="148"/>
      <c r="F1105" s="148"/>
      <c r="G1105" s="148"/>
      <c r="H1105" s="148"/>
      <c r="I1105" s="148"/>
      <c r="J1105" s="148"/>
      <c r="K1105" s="148"/>
      <c r="L1105" s="148"/>
      <c r="M1105" s="148"/>
      <c r="N1105" s="148"/>
      <c r="O1105" s="148"/>
      <c r="P1105" s="148"/>
      <c r="Q1105" s="148"/>
      <c r="R1105" s="148"/>
    </row>
    <row r="1106">
      <c r="A1106" s="145"/>
      <c r="B1106" s="145"/>
      <c r="C1106" s="148"/>
      <c r="D1106" s="148"/>
      <c r="E1106" s="148"/>
      <c r="F1106" s="148"/>
      <c r="G1106" s="148"/>
      <c r="H1106" s="148"/>
      <c r="I1106" s="148"/>
      <c r="J1106" s="148"/>
      <c r="K1106" s="148"/>
      <c r="L1106" s="148"/>
      <c r="M1106" s="148"/>
      <c r="N1106" s="148"/>
      <c r="O1106" s="148"/>
      <c r="P1106" s="148"/>
      <c r="Q1106" s="148"/>
      <c r="R1106" s="148"/>
    </row>
    <row r="1107">
      <c r="A1107" s="145"/>
      <c r="B1107" s="145"/>
      <c r="C1107" s="148"/>
      <c r="D1107" s="148"/>
      <c r="E1107" s="148"/>
      <c r="F1107" s="148"/>
      <c r="G1107" s="148"/>
      <c r="H1107" s="148"/>
      <c r="I1107" s="148"/>
      <c r="J1107" s="148"/>
      <c r="K1107" s="148"/>
      <c r="L1107" s="148"/>
      <c r="M1107" s="148"/>
      <c r="N1107" s="148"/>
      <c r="O1107" s="148"/>
      <c r="P1107" s="148"/>
      <c r="Q1107" s="148"/>
      <c r="R1107" s="148"/>
    </row>
    <row r="1108">
      <c r="A1108" s="145"/>
      <c r="B1108" s="145"/>
      <c r="C1108" s="148"/>
      <c r="D1108" s="148"/>
      <c r="E1108" s="148"/>
      <c r="F1108" s="148"/>
      <c r="G1108" s="148"/>
      <c r="H1108" s="148"/>
      <c r="I1108" s="148"/>
      <c r="J1108" s="148"/>
      <c r="K1108" s="148"/>
      <c r="L1108" s="148"/>
      <c r="M1108" s="148"/>
      <c r="N1108" s="148"/>
      <c r="O1108" s="148"/>
      <c r="P1108" s="148"/>
      <c r="Q1108" s="148"/>
      <c r="R1108" s="148"/>
    </row>
    <row r="1109">
      <c r="A1109" s="145"/>
      <c r="B1109" s="145"/>
      <c r="C1109" s="148"/>
      <c r="D1109" s="148"/>
      <c r="E1109" s="148"/>
      <c r="F1109" s="148"/>
      <c r="G1109" s="148"/>
      <c r="H1109" s="148"/>
      <c r="I1109" s="148"/>
      <c r="J1109" s="148"/>
      <c r="K1109" s="148"/>
      <c r="L1109" s="148"/>
      <c r="M1109" s="148"/>
      <c r="N1109" s="148"/>
      <c r="O1109" s="148"/>
      <c r="P1109" s="148"/>
      <c r="Q1109" s="148"/>
      <c r="R1109" s="148"/>
    </row>
    <row r="1110">
      <c r="A1110" s="145"/>
      <c r="B1110" s="145"/>
      <c r="C1110" s="148"/>
      <c r="D1110" s="148"/>
      <c r="E1110" s="148"/>
      <c r="F1110" s="148"/>
      <c r="G1110" s="148"/>
      <c r="H1110" s="148"/>
      <c r="I1110" s="148"/>
      <c r="J1110" s="148"/>
      <c r="K1110" s="148"/>
      <c r="L1110" s="148"/>
      <c r="M1110" s="148"/>
      <c r="N1110" s="148"/>
      <c r="O1110" s="148"/>
      <c r="P1110" s="148"/>
      <c r="Q1110" s="148"/>
      <c r="R1110" s="148"/>
    </row>
    <row r="1111">
      <c r="A1111" s="145"/>
      <c r="B1111" s="145"/>
      <c r="C1111" s="148"/>
      <c r="D1111" s="148"/>
      <c r="E1111" s="148"/>
      <c r="F1111" s="148"/>
      <c r="G1111" s="148"/>
      <c r="H1111" s="148"/>
      <c r="I1111" s="148"/>
      <c r="J1111" s="148"/>
      <c r="K1111" s="148"/>
      <c r="L1111" s="148"/>
      <c r="M1111" s="148"/>
      <c r="N1111" s="148"/>
      <c r="O1111" s="148"/>
      <c r="P1111" s="148"/>
      <c r="Q1111" s="148"/>
      <c r="R1111" s="148"/>
    </row>
    <row r="1112">
      <c r="A1112" s="145"/>
      <c r="B1112" s="145"/>
      <c r="C1112" s="148"/>
      <c r="D1112" s="148"/>
      <c r="E1112" s="148"/>
      <c r="F1112" s="148"/>
      <c r="G1112" s="148"/>
      <c r="H1112" s="148"/>
      <c r="I1112" s="148"/>
      <c r="J1112" s="148"/>
      <c r="K1112" s="148"/>
      <c r="L1112" s="148"/>
      <c r="M1112" s="148"/>
      <c r="N1112" s="148"/>
      <c r="O1112" s="148"/>
      <c r="P1112" s="148"/>
      <c r="Q1112" s="148"/>
      <c r="R1112" s="148"/>
    </row>
    <row r="1113">
      <c r="A1113" s="145"/>
      <c r="B1113" s="145"/>
      <c r="C1113" s="148"/>
      <c r="D1113" s="148"/>
      <c r="E1113" s="148"/>
      <c r="F1113" s="148"/>
      <c r="G1113" s="148"/>
      <c r="H1113" s="148"/>
      <c r="I1113" s="148"/>
      <c r="J1113" s="148"/>
      <c r="K1113" s="148"/>
      <c r="L1113" s="148"/>
      <c r="M1113" s="148"/>
      <c r="N1113" s="148"/>
      <c r="O1113" s="148"/>
      <c r="P1113" s="148"/>
      <c r="Q1113" s="148"/>
      <c r="R1113" s="148"/>
    </row>
    <row r="1114">
      <c r="A1114" s="145"/>
      <c r="B1114" s="145"/>
      <c r="C1114" s="148"/>
      <c r="D1114" s="148"/>
      <c r="E1114" s="148"/>
      <c r="F1114" s="148"/>
      <c r="G1114" s="148"/>
      <c r="H1114" s="148"/>
      <c r="I1114" s="148"/>
      <c r="J1114" s="148"/>
      <c r="K1114" s="148"/>
      <c r="L1114" s="148"/>
      <c r="M1114" s="148"/>
      <c r="N1114" s="148"/>
      <c r="O1114" s="148"/>
      <c r="P1114" s="148"/>
      <c r="Q1114" s="148"/>
      <c r="R1114" s="148"/>
    </row>
    <row r="1115">
      <c r="A1115" s="145"/>
      <c r="B1115" s="145"/>
      <c r="C1115" s="148"/>
      <c r="D1115" s="148"/>
      <c r="E1115" s="148"/>
      <c r="F1115" s="148"/>
      <c r="G1115" s="148"/>
      <c r="H1115" s="148"/>
      <c r="I1115" s="148"/>
      <c r="J1115" s="148"/>
      <c r="K1115" s="148"/>
      <c r="L1115" s="148"/>
      <c r="M1115" s="148"/>
      <c r="N1115" s="148"/>
      <c r="O1115" s="148"/>
      <c r="P1115" s="148"/>
      <c r="Q1115" s="148"/>
      <c r="R1115" s="148"/>
    </row>
    <row r="1116">
      <c r="A1116" s="145"/>
      <c r="B1116" s="145"/>
      <c r="C1116" s="148"/>
      <c r="D1116" s="148"/>
      <c r="E1116" s="148"/>
      <c r="F1116" s="148"/>
      <c r="G1116" s="148"/>
      <c r="H1116" s="148"/>
      <c r="I1116" s="148"/>
      <c r="J1116" s="148"/>
      <c r="K1116" s="148"/>
      <c r="L1116" s="148"/>
      <c r="M1116" s="148"/>
      <c r="N1116" s="148"/>
      <c r="O1116" s="148"/>
      <c r="P1116" s="148"/>
      <c r="Q1116" s="148"/>
      <c r="R1116" s="148"/>
    </row>
    <row r="1117">
      <c r="A1117" s="145"/>
      <c r="B1117" s="145"/>
      <c r="C1117" s="148"/>
      <c r="D1117" s="148"/>
      <c r="E1117" s="148"/>
      <c r="F1117" s="148"/>
      <c r="G1117" s="148"/>
      <c r="H1117" s="148"/>
      <c r="I1117" s="148"/>
      <c r="J1117" s="148"/>
      <c r="K1117" s="148"/>
      <c r="L1117" s="148"/>
      <c r="M1117" s="148"/>
      <c r="N1117" s="148"/>
      <c r="O1117" s="148"/>
      <c r="P1117" s="148"/>
      <c r="Q1117" s="148"/>
      <c r="R1117" s="148"/>
    </row>
    <row r="1118">
      <c r="A1118" s="145"/>
      <c r="B1118" s="145"/>
      <c r="C1118" s="148"/>
      <c r="D1118" s="148"/>
      <c r="E1118" s="148"/>
      <c r="F1118" s="148"/>
      <c r="G1118" s="148"/>
      <c r="H1118" s="148"/>
      <c r="I1118" s="148"/>
      <c r="J1118" s="148"/>
      <c r="K1118" s="148"/>
      <c r="L1118" s="148"/>
      <c r="M1118" s="148"/>
      <c r="N1118" s="148"/>
      <c r="O1118" s="148"/>
      <c r="P1118" s="148"/>
      <c r="Q1118" s="148"/>
      <c r="R1118" s="148"/>
    </row>
    <row r="1119">
      <c r="A1119" s="145"/>
      <c r="B1119" s="145"/>
      <c r="C1119" s="148"/>
      <c r="D1119" s="148"/>
      <c r="E1119" s="148"/>
      <c r="F1119" s="148"/>
      <c r="G1119" s="148"/>
      <c r="H1119" s="148"/>
      <c r="I1119" s="148"/>
      <c r="J1119" s="148"/>
      <c r="K1119" s="148"/>
      <c r="L1119" s="148"/>
      <c r="M1119" s="148"/>
      <c r="N1119" s="148"/>
      <c r="O1119" s="148"/>
      <c r="P1119" s="148"/>
      <c r="Q1119" s="148"/>
      <c r="R1119" s="148"/>
    </row>
    <row r="1120">
      <c r="A1120" s="145"/>
      <c r="B1120" s="145"/>
      <c r="C1120" s="148"/>
      <c r="D1120" s="148"/>
      <c r="E1120" s="148"/>
      <c r="F1120" s="148"/>
      <c r="G1120" s="148"/>
      <c r="H1120" s="148"/>
      <c r="I1120" s="148"/>
      <c r="J1120" s="148"/>
      <c r="K1120" s="148"/>
      <c r="L1120" s="148"/>
      <c r="M1120" s="148"/>
      <c r="N1120" s="148"/>
      <c r="O1120" s="148"/>
      <c r="P1120" s="148"/>
      <c r="Q1120" s="148"/>
      <c r="R1120" s="148"/>
    </row>
    <row r="1121">
      <c r="A1121" s="145"/>
      <c r="B1121" s="145"/>
      <c r="C1121" s="148"/>
      <c r="D1121" s="148"/>
      <c r="E1121" s="148"/>
      <c r="F1121" s="148"/>
      <c r="G1121" s="148"/>
      <c r="H1121" s="148"/>
      <c r="I1121" s="148"/>
      <c r="J1121" s="148"/>
      <c r="K1121" s="148"/>
      <c r="L1121" s="148"/>
      <c r="M1121" s="148"/>
      <c r="N1121" s="148"/>
      <c r="O1121" s="148"/>
      <c r="P1121" s="148"/>
      <c r="Q1121" s="148"/>
      <c r="R1121" s="148"/>
    </row>
    <row r="1122">
      <c r="A1122" s="145"/>
      <c r="B1122" s="145"/>
      <c r="C1122" s="148"/>
      <c r="D1122" s="148"/>
      <c r="E1122" s="148"/>
      <c r="F1122" s="148"/>
      <c r="G1122" s="148"/>
      <c r="H1122" s="148"/>
      <c r="I1122" s="148"/>
      <c r="J1122" s="148"/>
      <c r="K1122" s="148"/>
      <c r="L1122" s="148"/>
      <c r="M1122" s="148"/>
      <c r="N1122" s="148"/>
      <c r="O1122" s="148"/>
      <c r="P1122" s="148"/>
      <c r="Q1122" s="148"/>
      <c r="R1122" s="148"/>
    </row>
    <row r="1123">
      <c r="A1123" s="145"/>
      <c r="B1123" s="145"/>
      <c r="C1123" s="148"/>
      <c r="D1123" s="148"/>
      <c r="E1123" s="148"/>
      <c r="F1123" s="148"/>
      <c r="G1123" s="148"/>
      <c r="H1123" s="148"/>
      <c r="I1123" s="148"/>
      <c r="J1123" s="148"/>
      <c r="K1123" s="148"/>
      <c r="L1123" s="148"/>
      <c r="M1123" s="148"/>
      <c r="N1123" s="148"/>
      <c r="O1123" s="148"/>
      <c r="P1123" s="148"/>
      <c r="Q1123" s="148"/>
      <c r="R1123" s="148"/>
    </row>
    <row r="1124">
      <c r="A1124" s="145"/>
      <c r="B1124" s="145"/>
      <c r="C1124" s="148"/>
      <c r="D1124" s="148"/>
      <c r="E1124" s="148"/>
      <c r="F1124" s="148"/>
      <c r="G1124" s="148"/>
      <c r="H1124" s="148"/>
      <c r="I1124" s="148"/>
      <c r="J1124" s="148"/>
      <c r="K1124" s="148"/>
      <c r="L1124" s="148"/>
      <c r="M1124" s="148"/>
      <c r="N1124" s="148"/>
      <c r="O1124" s="148"/>
      <c r="P1124" s="148"/>
      <c r="Q1124" s="148"/>
      <c r="R1124" s="148"/>
    </row>
    <row r="1125">
      <c r="A1125" s="145"/>
      <c r="B1125" s="145"/>
      <c r="C1125" s="148"/>
      <c r="D1125" s="148"/>
      <c r="E1125" s="148"/>
      <c r="F1125" s="148"/>
      <c r="G1125" s="148"/>
      <c r="H1125" s="148"/>
      <c r="I1125" s="148"/>
      <c r="J1125" s="148"/>
      <c r="K1125" s="148"/>
      <c r="L1125" s="148"/>
      <c r="M1125" s="148"/>
      <c r="N1125" s="148"/>
      <c r="O1125" s="148"/>
      <c r="P1125" s="148"/>
      <c r="Q1125" s="148"/>
      <c r="R1125" s="148"/>
    </row>
    <row r="1126">
      <c r="A1126" s="145"/>
      <c r="B1126" s="145"/>
      <c r="C1126" s="148"/>
      <c r="D1126" s="148"/>
      <c r="E1126" s="148"/>
      <c r="F1126" s="148"/>
      <c r="G1126" s="148"/>
      <c r="H1126" s="148"/>
      <c r="I1126" s="148"/>
      <c r="J1126" s="148"/>
      <c r="K1126" s="148"/>
      <c r="L1126" s="148"/>
      <c r="M1126" s="148"/>
      <c r="N1126" s="148"/>
      <c r="O1126" s="148"/>
      <c r="P1126" s="148"/>
      <c r="Q1126" s="148"/>
      <c r="R1126" s="148"/>
    </row>
    <row r="1127">
      <c r="A1127" s="145"/>
      <c r="B1127" s="145"/>
      <c r="C1127" s="148"/>
      <c r="D1127" s="148"/>
      <c r="E1127" s="148"/>
      <c r="F1127" s="148"/>
      <c r="G1127" s="148"/>
      <c r="H1127" s="148"/>
      <c r="I1127" s="148"/>
      <c r="J1127" s="148"/>
      <c r="K1127" s="148"/>
      <c r="L1127" s="148"/>
      <c r="M1127" s="148"/>
      <c r="N1127" s="148"/>
      <c r="O1127" s="148"/>
      <c r="P1127" s="148"/>
      <c r="Q1127" s="148"/>
      <c r="R1127" s="148"/>
    </row>
    <row r="1128">
      <c r="A1128" s="145"/>
      <c r="B1128" s="145"/>
      <c r="C1128" s="148"/>
      <c r="D1128" s="148"/>
      <c r="E1128" s="148"/>
      <c r="F1128" s="148"/>
      <c r="G1128" s="148"/>
      <c r="H1128" s="148"/>
      <c r="I1128" s="148"/>
      <c r="J1128" s="148"/>
      <c r="K1128" s="148"/>
      <c r="L1128" s="148"/>
      <c r="M1128" s="148"/>
      <c r="N1128" s="148"/>
      <c r="O1128" s="148"/>
      <c r="P1128" s="148"/>
      <c r="Q1128" s="148"/>
      <c r="R1128" s="148"/>
    </row>
    <row r="1129">
      <c r="A1129" s="145"/>
      <c r="B1129" s="145"/>
      <c r="C1129" s="148"/>
      <c r="D1129" s="148"/>
      <c r="E1129" s="148"/>
      <c r="F1129" s="148"/>
      <c r="G1129" s="148"/>
      <c r="H1129" s="148"/>
      <c r="I1129" s="148"/>
      <c r="J1129" s="148"/>
      <c r="K1129" s="148"/>
      <c r="L1129" s="148"/>
      <c r="M1129" s="148"/>
      <c r="N1129" s="148"/>
      <c r="O1129" s="148"/>
      <c r="P1129" s="148"/>
      <c r="Q1129" s="148"/>
      <c r="R1129" s="148"/>
    </row>
    <row r="1130">
      <c r="A1130" s="145"/>
      <c r="B1130" s="145"/>
      <c r="C1130" s="148"/>
      <c r="D1130" s="148"/>
      <c r="E1130" s="148"/>
      <c r="F1130" s="148"/>
      <c r="G1130" s="148"/>
      <c r="H1130" s="148"/>
      <c r="I1130" s="148"/>
      <c r="J1130" s="148"/>
      <c r="K1130" s="148"/>
      <c r="L1130" s="148"/>
      <c r="M1130" s="148"/>
      <c r="N1130" s="148"/>
      <c r="O1130" s="148"/>
      <c r="P1130" s="148"/>
      <c r="Q1130" s="148"/>
      <c r="R1130" s="148"/>
    </row>
    <row r="1131">
      <c r="A1131" s="145"/>
      <c r="B1131" s="145"/>
      <c r="C1131" s="148"/>
      <c r="D1131" s="148"/>
      <c r="E1131" s="148"/>
      <c r="F1131" s="148"/>
      <c r="G1131" s="148"/>
      <c r="H1131" s="148"/>
      <c r="I1131" s="148"/>
      <c r="J1131" s="148"/>
      <c r="K1131" s="148"/>
      <c r="L1131" s="148"/>
      <c r="M1131" s="148"/>
      <c r="N1131" s="148"/>
      <c r="O1131" s="148"/>
      <c r="P1131" s="148"/>
      <c r="Q1131" s="148"/>
      <c r="R1131" s="148"/>
    </row>
    <row r="1132">
      <c r="A1132" s="145"/>
      <c r="B1132" s="145"/>
      <c r="C1132" s="148"/>
      <c r="D1132" s="148"/>
      <c r="E1132" s="148"/>
      <c r="F1132" s="148"/>
      <c r="G1132" s="148"/>
      <c r="H1132" s="148"/>
      <c r="I1132" s="148"/>
      <c r="J1132" s="148"/>
      <c r="K1132" s="148"/>
      <c r="L1132" s="148"/>
      <c r="M1132" s="148"/>
      <c r="N1132" s="148"/>
      <c r="O1132" s="148"/>
      <c r="P1132" s="148"/>
      <c r="Q1132" s="148"/>
      <c r="R1132" s="148"/>
    </row>
    <row r="1133">
      <c r="A1133" s="145"/>
      <c r="B1133" s="145"/>
      <c r="C1133" s="148"/>
      <c r="D1133" s="148"/>
      <c r="E1133" s="148"/>
      <c r="F1133" s="148"/>
      <c r="G1133" s="148"/>
      <c r="H1133" s="148"/>
      <c r="I1133" s="148"/>
      <c r="J1133" s="148"/>
      <c r="K1133" s="148"/>
      <c r="L1133" s="148"/>
      <c r="M1133" s="148"/>
      <c r="N1133" s="148"/>
      <c r="O1133" s="148"/>
      <c r="P1133" s="148"/>
      <c r="Q1133" s="148"/>
      <c r="R1133" s="148"/>
    </row>
    <row r="1134">
      <c r="A1134" s="145"/>
      <c r="B1134" s="145"/>
      <c r="C1134" s="148"/>
      <c r="D1134" s="148"/>
      <c r="E1134" s="148"/>
      <c r="F1134" s="148"/>
      <c r="G1134" s="148"/>
      <c r="H1134" s="148"/>
      <c r="I1134" s="148"/>
      <c r="J1134" s="148"/>
      <c r="K1134" s="148"/>
      <c r="L1134" s="148"/>
      <c r="M1134" s="148"/>
      <c r="N1134" s="148"/>
      <c r="O1134" s="148"/>
      <c r="P1134" s="148"/>
      <c r="Q1134" s="148"/>
      <c r="R1134" s="148"/>
    </row>
    <row r="1135">
      <c r="A1135" s="145"/>
      <c r="B1135" s="145"/>
      <c r="C1135" s="148"/>
      <c r="D1135" s="148"/>
      <c r="E1135" s="148"/>
      <c r="F1135" s="148"/>
      <c r="G1135" s="148"/>
      <c r="H1135" s="148"/>
      <c r="I1135" s="148"/>
      <c r="J1135" s="148"/>
      <c r="K1135" s="148"/>
      <c r="L1135" s="148"/>
      <c r="M1135" s="148"/>
      <c r="N1135" s="148"/>
      <c r="O1135" s="148"/>
      <c r="P1135" s="148"/>
      <c r="Q1135" s="148"/>
      <c r="R1135" s="148"/>
    </row>
    <row r="1136">
      <c r="A1136" s="145"/>
      <c r="B1136" s="145"/>
      <c r="C1136" s="148"/>
      <c r="D1136" s="148"/>
      <c r="E1136" s="148"/>
      <c r="F1136" s="148"/>
      <c r="G1136" s="148"/>
      <c r="H1136" s="148"/>
      <c r="I1136" s="148"/>
      <c r="J1136" s="148"/>
      <c r="K1136" s="148"/>
      <c r="L1136" s="148"/>
      <c r="M1136" s="148"/>
      <c r="N1136" s="148"/>
      <c r="O1136" s="148"/>
      <c r="P1136" s="148"/>
      <c r="Q1136" s="148"/>
      <c r="R1136" s="148"/>
    </row>
    <row r="1137">
      <c r="A1137" s="145"/>
      <c r="B1137" s="145"/>
      <c r="C1137" s="148"/>
      <c r="D1137" s="148"/>
      <c r="E1137" s="148"/>
      <c r="F1137" s="148"/>
      <c r="G1137" s="148"/>
      <c r="H1137" s="148"/>
      <c r="I1137" s="148"/>
      <c r="J1137" s="148"/>
      <c r="K1137" s="148"/>
      <c r="L1137" s="148"/>
      <c r="M1137" s="148"/>
      <c r="N1137" s="148"/>
      <c r="O1137" s="148"/>
      <c r="P1137" s="148"/>
      <c r="Q1137" s="148"/>
      <c r="R1137" s="148"/>
    </row>
    <row r="1138">
      <c r="A1138" s="145"/>
      <c r="B1138" s="145"/>
      <c r="C1138" s="148"/>
      <c r="D1138" s="148"/>
      <c r="E1138" s="148"/>
      <c r="F1138" s="148"/>
      <c r="G1138" s="148"/>
      <c r="H1138" s="148"/>
      <c r="I1138" s="148"/>
      <c r="J1138" s="148"/>
      <c r="K1138" s="148"/>
      <c r="L1138" s="148"/>
      <c r="M1138" s="148"/>
      <c r="N1138" s="148"/>
      <c r="O1138" s="148"/>
      <c r="P1138" s="148"/>
      <c r="Q1138" s="148"/>
      <c r="R1138" s="148"/>
    </row>
    <row r="1139">
      <c r="A1139" s="145"/>
      <c r="B1139" s="145"/>
      <c r="C1139" s="148"/>
      <c r="D1139" s="148"/>
      <c r="E1139" s="148"/>
      <c r="F1139" s="148"/>
      <c r="G1139" s="148"/>
      <c r="H1139" s="148"/>
      <c r="I1139" s="148"/>
      <c r="J1139" s="148"/>
      <c r="K1139" s="148"/>
      <c r="L1139" s="148"/>
      <c r="M1139" s="148"/>
      <c r="N1139" s="148"/>
      <c r="O1139" s="148"/>
      <c r="P1139" s="148"/>
      <c r="Q1139" s="148"/>
      <c r="R1139" s="148"/>
    </row>
    <row r="1140">
      <c r="A1140" s="145"/>
      <c r="B1140" s="145"/>
      <c r="C1140" s="148"/>
      <c r="D1140" s="148"/>
      <c r="E1140" s="148"/>
      <c r="F1140" s="148"/>
      <c r="G1140" s="148"/>
      <c r="H1140" s="148"/>
      <c r="I1140" s="148"/>
      <c r="J1140" s="148"/>
      <c r="K1140" s="148"/>
      <c r="L1140" s="148"/>
      <c r="M1140" s="148"/>
      <c r="N1140" s="148"/>
      <c r="O1140" s="148"/>
      <c r="P1140" s="148"/>
      <c r="Q1140" s="148"/>
      <c r="R1140" s="148"/>
    </row>
    <row r="1141">
      <c r="A1141" s="145"/>
      <c r="B1141" s="145"/>
      <c r="C1141" s="148"/>
      <c r="D1141" s="148"/>
      <c r="E1141" s="148"/>
      <c r="F1141" s="148"/>
      <c r="G1141" s="148"/>
      <c r="H1141" s="148"/>
      <c r="I1141" s="148"/>
      <c r="J1141" s="148"/>
      <c r="K1141" s="148"/>
      <c r="L1141" s="148"/>
      <c r="M1141" s="148"/>
      <c r="N1141" s="148"/>
      <c r="O1141" s="148"/>
      <c r="P1141" s="148"/>
      <c r="Q1141" s="148"/>
      <c r="R1141" s="148"/>
    </row>
    <row r="1142">
      <c r="A1142" s="145"/>
      <c r="B1142" s="145"/>
      <c r="C1142" s="148"/>
      <c r="D1142" s="148"/>
      <c r="E1142" s="148"/>
      <c r="F1142" s="148"/>
      <c r="G1142" s="148"/>
      <c r="H1142" s="148"/>
      <c r="I1142" s="148"/>
      <c r="J1142" s="148"/>
      <c r="K1142" s="148"/>
      <c r="L1142" s="148"/>
      <c r="M1142" s="148"/>
      <c r="N1142" s="148"/>
      <c r="O1142" s="148"/>
      <c r="P1142" s="148"/>
      <c r="Q1142" s="148"/>
      <c r="R1142" s="148"/>
    </row>
    <row r="1143">
      <c r="A1143" s="145"/>
      <c r="B1143" s="145"/>
      <c r="C1143" s="148"/>
      <c r="D1143" s="148"/>
      <c r="E1143" s="148"/>
      <c r="F1143" s="148"/>
      <c r="G1143" s="148"/>
      <c r="H1143" s="148"/>
      <c r="I1143" s="148"/>
      <c r="J1143" s="148"/>
      <c r="K1143" s="148"/>
      <c r="L1143" s="148"/>
      <c r="M1143" s="148"/>
      <c r="N1143" s="148"/>
      <c r="O1143" s="148"/>
      <c r="P1143" s="148"/>
      <c r="Q1143" s="148"/>
      <c r="R1143" s="148"/>
    </row>
    <row r="1144">
      <c r="A1144" s="145"/>
      <c r="B1144" s="145"/>
      <c r="C1144" s="148"/>
      <c r="D1144" s="148"/>
      <c r="E1144" s="148"/>
      <c r="F1144" s="148"/>
      <c r="G1144" s="148"/>
      <c r="H1144" s="148"/>
      <c r="I1144" s="148"/>
      <c r="J1144" s="148"/>
      <c r="K1144" s="148"/>
      <c r="L1144" s="148"/>
      <c r="M1144" s="148"/>
      <c r="N1144" s="148"/>
      <c r="O1144" s="148"/>
      <c r="P1144" s="148"/>
      <c r="Q1144" s="148"/>
      <c r="R1144" s="148"/>
    </row>
    <row r="1145">
      <c r="A1145" s="145"/>
      <c r="B1145" s="145"/>
      <c r="C1145" s="148"/>
      <c r="D1145" s="148"/>
      <c r="E1145" s="148"/>
      <c r="F1145" s="148"/>
      <c r="G1145" s="148"/>
      <c r="H1145" s="148"/>
      <c r="I1145" s="148"/>
      <c r="J1145" s="148"/>
      <c r="K1145" s="148"/>
      <c r="L1145" s="148"/>
      <c r="M1145" s="148"/>
      <c r="N1145" s="148"/>
      <c r="O1145" s="148"/>
      <c r="P1145" s="148"/>
      <c r="Q1145" s="148"/>
      <c r="R1145" s="148"/>
    </row>
    <row r="1146">
      <c r="A1146" s="145"/>
      <c r="B1146" s="145"/>
      <c r="C1146" s="148"/>
      <c r="D1146" s="148"/>
      <c r="E1146" s="148"/>
      <c r="F1146" s="148"/>
      <c r="G1146" s="148"/>
      <c r="H1146" s="148"/>
      <c r="I1146" s="148"/>
      <c r="J1146" s="148"/>
      <c r="K1146" s="148"/>
      <c r="L1146" s="148"/>
      <c r="M1146" s="148"/>
      <c r="N1146" s="148"/>
      <c r="O1146" s="148"/>
      <c r="P1146" s="148"/>
      <c r="Q1146" s="148"/>
      <c r="R1146" s="148"/>
    </row>
    <row r="1147">
      <c r="A1147" s="145"/>
      <c r="B1147" s="145"/>
      <c r="C1147" s="148"/>
      <c r="D1147" s="148"/>
      <c r="E1147" s="148"/>
      <c r="F1147" s="148"/>
      <c r="G1147" s="148"/>
      <c r="H1147" s="148"/>
      <c r="I1147" s="148"/>
      <c r="J1147" s="148"/>
      <c r="K1147" s="148"/>
      <c r="L1147" s="148"/>
      <c r="M1147" s="148"/>
      <c r="N1147" s="148"/>
      <c r="O1147" s="148"/>
      <c r="P1147" s="148"/>
      <c r="Q1147" s="148"/>
      <c r="R1147" s="148"/>
    </row>
    <row r="1148">
      <c r="A1148" s="145"/>
      <c r="B1148" s="145"/>
      <c r="C1148" s="148"/>
      <c r="D1148" s="148"/>
      <c r="E1148" s="148"/>
      <c r="F1148" s="148"/>
      <c r="G1148" s="148"/>
      <c r="H1148" s="148"/>
      <c r="I1148" s="148"/>
      <c r="J1148" s="148"/>
      <c r="K1148" s="148"/>
      <c r="L1148" s="148"/>
      <c r="M1148" s="148"/>
      <c r="N1148" s="148"/>
      <c r="O1148" s="148"/>
      <c r="P1148" s="148"/>
      <c r="Q1148" s="148"/>
      <c r="R1148" s="148"/>
    </row>
    <row r="1149">
      <c r="A1149" s="145"/>
      <c r="B1149" s="145"/>
      <c r="C1149" s="148"/>
      <c r="D1149" s="148"/>
      <c r="E1149" s="148"/>
      <c r="F1149" s="148"/>
      <c r="G1149" s="148"/>
      <c r="H1149" s="148"/>
      <c r="I1149" s="148"/>
      <c r="J1149" s="148"/>
      <c r="K1149" s="148"/>
      <c r="L1149" s="148"/>
      <c r="M1149" s="148"/>
      <c r="N1149" s="148"/>
      <c r="O1149" s="148"/>
      <c r="P1149" s="148"/>
      <c r="Q1149" s="148"/>
      <c r="R1149" s="148"/>
    </row>
    <row r="1150">
      <c r="A1150" s="145"/>
      <c r="B1150" s="145"/>
      <c r="C1150" s="148"/>
      <c r="D1150" s="148"/>
      <c r="E1150" s="148"/>
      <c r="F1150" s="148"/>
      <c r="G1150" s="148"/>
      <c r="H1150" s="148"/>
      <c r="I1150" s="148"/>
      <c r="J1150" s="148"/>
      <c r="K1150" s="148"/>
      <c r="L1150" s="148"/>
      <c r="M1150" s="148"/>
      <c r="N1150" s="148"/>
      <c r="O1150" s="148"/>
      <c r="P1150" s="148"/>
      <c r="Q1150" s="148"/>
      <c r="R1150" s="148"/>
    </row>
    <row r="1151">
      <c r="A1151" s="145"/>
      <c r="B1151" s="145"/>
      <c r="C1151" s="148"/>
      <c r="D1151" s="148"/>
      <c r="E1151" s="148"/>
      <c r="F1151" s="148"/>
      <c r="G1151" s="148"/>
      <c r="H1151" s="148"/>
      <c r="I1151" s="148"/>
      <c r="J1151" s="148"/>
      <c r="K1151" s="148"/>
      <c r="L1151" s="148"/>
      <c r="M1151" s="148"/>
      <c r="N1151" s="148"/>
      <c r="O1151" s="148"/>
      <c r="P1151" s="148"/>
      <c r="Q1151" s="148"/>
      <c r="R1151" s="148"/>
    </row>
    <row r="1152">
      <c r="A1152" s="145"/>
      <c r="B1152" s="145"/>
      <c r="C1152" s="148"/>
      <c r="D1152" s="148"/>
      <c r="E1152" s="148"/>
      <c r="F1152" s="148"/>
      <c r="G1152" s="148"/>
      <c r="H1152" s="148"/>
      <c r="I1152" s="148"/>
      <c r="J1152" s="148"/>
      <c r="K1152" s="148"/>
      <c r="L1152" s="148"/>
      <c r="M1152" s="148"/>
      <c r="N1152" s="148"/>
      <c r="O1152" s="148"/>
      <c r="P1152" s="148"/>
      <c r="Q1152" s="148"/>
      <c r="R1152" s="148"/>
    </row>
    <row r="1153">
      <c r="A1153" s="145"/>
      <c r="B1153" s="145"/>
      <c r="C1153" s="148"/>
      <c r="D1153" s="148"/>
      <c r="E1153" s="148"/>
      <c r="F1153" s="148"/>
      <c r="G1153" s="148"/>
      <c r="H1153" s="148"/>
      <c r="I1153" s="148"/>
      <c r="J1153" s="148"/>
      <c r="K1153" s="148"/>
      <c r="L1153" s="148"/>
      <c r="M1153" s="148"/>
      <c r="N1153" s="148"/>
      <c r="O1153" s="148"/>
      <c r="P1153" s="148"/>
      <c r="Q1153" s="148"/>
      <c r="R1153" s="148"/>
    </row>
    <row r="1154">
      <c r="A1154" s="145"/>
      <c r="B1154" s="145"/>
      <c r="C1154" s="148"/>
      <c r="D1154" s="148"/>
      <c r="E1154" s="148"/>
      <c r="F1154" s="148"/>
      <c r="G1154" s="148"/>
      <c r="H1154" s="148"/>
      <c r="I1154" s="148"/>
      <c r="J1154" s="148"/>
      <c r="K1154" s="148"/>
      <c r="L1154" s="148"/>
      <c r="M1154" s="148"/>
      <c r="N1154" s="148"/>
      <c r="O1154" s="148"/>
      <c r="P1154" s="148"/>
      <c r="Q1154" s="148"/>
      <c r="R1154" s="148"/>
    </row>
    <row r="1155">
      <c r="A1155" s="145"/>
      <c r="B1155" s="145"/>
      <c r="C1155" s="148"/>
      <c r="D1155" s="148"/>
      <c r="E1155" s="148"/>
      <c r="F1155" s="148"/>
      <c r="G1155" s="148"/>
      <c r="H1155" s="148"/>
      <c r="I1155" s="148"/>
      <c r="J1155" s="148"/>
      <c r="K1155" s="148"/>
      <c r="L1155" s="148"/>
      <c r="M1155" s="148"/>
      <c r="N1155" s="148"/>
      <c r="O1155" s="148"/>
      <c r="P1155" s="148"/>
      <c r="Q1155" s="148"/>
      <c r="R1155" s="148"/>
    </row>
    <row r="1156">
      <c r="A1156" s="145"/>
      <c r="B1156" s="145"/>
      <c r="C1156" s="148"/>
      <c r="D1156" s="148"/>
      <c r="E1156" s="148"/>
      <c r="F1156" s="148"/>
      <c r="G1156" s="148"/>
      <c r="H1156" s="148"/>
      <c r="I1156" s="148"/>
      <c r="J1156" s="148"/>
      <c r="K1156" s="148"/>
      <c r="L1156" s="148"/>
      <c r="M1156" s="148"/>
      <c r="N1156" s="148"/>
      <c r="O1156" s="148"/>
      <c r="P1156" s="148"/>
      <c r="Q1156" s="148"/>
      <c r="R1156" s="148"/>
    </row>
    <row r="1157">
      <c r="A1157" s="145"/>
      <c r="B1157" s="145"/>
      <c r="C1157" s="148"/>
      <c r="D1157" s="148"/>
      <c r="E1157" s="148"/>
      <c r="F1157" s="148"/>
      <c r="G1157" s="148"/>
      <c r="H1157" s="148"/>
      <c r="I1157" s="148"/>
      <c r="J1157" s="148"/>
      <c r="K1157" s="148"/>
      <c r="L1157" s="148"/>
      <c r="M1157" s="148"/>
      <c r="N1157" s="148"/>
      <c r="O1157" s="148"/>
      <c r="P1157" s="148"/>
      <c r="Q1157" s="148"/>
      <c r="R1157" s="148"/>
    </row>
    <row r="1158">
      <c r="A1158" s="145"/>
      <c r="B1158" s="145"/>
      <c r="C1158" s="148"/>
      <c r="D1158" s="148"/>
      <c r="E1158" s="148"/>
      <c r="F1158" s="148"/>
      <c r="G1158" s="148"/>
      <c r="H1158" s="148"/>
      <c r="I1158" s="148"/>
      <c r="J1158" s="148"/>
      <c r="K1158" s="148"/>
      <c r="L1158" s="148"/>
      <c r="M1158" s="148"/>
      <c r="N1158" s="148"/>
      <c r="O1158" s="148"/>
      <c r="P1158" s="148"/>
      <c r="Q1158" s="148"/>
      <c r="R1158" s="148"/>
    </row>
    <row r="1159">
      <c r="A1159" s="145"/>
      <c r="B1159" s="145"/>
      <c r="C1159" s="148"/>
      <c r="D1159" s="148"/>
      <c r="E1159" s="148"/>
      <c r="F1159" s="148"/>
      <c r="G1159" s="148"/>
      <c r="H1159" s="148"/>
      <c r="I1159" s="148"/>
      <c r="J1159" s="148"/>
      <c r="K1159" s="148"/>
      <c r="L1159" s="148"/>
      <c r="M1159" s="148"/>
      <c r="N1159" s="148"/>
      <c r="O1159" s="148"/>
      <c r="P1159" s="148"/>
      <c r="Q1159" s="148"/>
      <c r="R1159" s="148"/>
    </row>
    <row r="1160">
      <c r="A1160" s="145"/>
      <c r="B1160" s="145"/>
      <c r="C1160" s="148"/>
      <c r="D1160" s="148"/>
      <c r="E1160" s="148"/>
      <c r="F1160" s="148"/>
      <c r="G1160" s="148"/>
      <c r="H1160" s="148"/>
      <c r="I1160" s="148"/>
      <c r="J1160" s="148"/>
      <c r="K1160" s="148"/>
      <c r="L1160" s="148"/>
      <c r="M1160" s="148"/>
      <c r="N1160" s="148"/>
      <c r="O1160" s="148"/>
      <c r="P1160" s="148"/>
      <c r="Q1160" s="148"/>
      <c r="R1160" s="148"/>
    </row>
    <row r="1161">
      <c r="A1161" s="145"/>
      <c r="B1161" s="145"/>
      <c r="C1161" s="148"/>
      <c r="D1161" s="148"/>
      <c r="E1161" s="148"/>
      <c r="F1161" s="148"/>
      <c r="G1161" s="148"/>
      <c r="H1161" s="148"/>
      <c r="I1161" s="148"/>
      <c r="J1161" s="148"/>
      <c r="K1161" s="148"/>
      <c r="L1161" s="148"/>
      <c r="M1161" s="148"/>
      <c r="N1161" s="148"/>
      <c r="O1161" s="148"/>
      <c r="P1161" s="148"/>
      <c r="Q1161" s="148"/>
      <c r="R1161" s="148"/>
    </row>
    <row r="1162">
      <c r="A1162" s="145"/>
      <c r="B1162" s="145"/>
      <c r="C1162" s="148"/>
      <c r="D1162" s="148"/>
      <c r="E1162" s="148"/>
      <c r="F1162" s="148"/>
      <c r="G1162" s="148"/>
      <c r="H1162" s="148"/>
      <c r="I1162" s="148"/>
      <c r="J1162" s="148"/>
      <c r="K1162" s="148"/>
      <c r="L1162" s="148"/>
      <c r="M1162" s="148"/>
      <c r="N1162" s="148"/>
      <c r="O1162" s="148"/>
      <c r="P1162" s="148"/>
      <c r="Q1162" s="148"/>
      <c r="R1162" s="148"/>
    </row>
    <row r="1163">
      <c r="A1163" s="145"/>
      <c r="B1163" s="145"/>
      <c r="C1163" s="148"/>
      <c r="D1163" s="148"/>
      <c r="E1163" s="148"/>
      <c r="F1163" s="148"/>
      <c r="G1163" s="148"/>
      <c r="H1163" s="148"/>
      <c r="I1163" s="148"/>
      <c r="J1163" s="148"/>
      <c r="K1163" s="148"/>
      <c r="L1163" s="148"/>
      <c r="M1163" s="148"/>
      <c r="N1163" s="148"/>
      <c r="O1163" s="148"/>
      <c r="P1163" s="148"/>
      <c r="Q1163" s="148"/>
      <c r="R1163" s="148"/>
    </row>
    <row r="1164">
      <c r="A1164" s="145"/>
      <c r="B1164" s="145"/>
      <c r="C1164" s="148"/>
      <c r="D1164" s="148"/>
      <c r="E1164" s="148"/>
      <c r="F1164" s="148"/>
      <c r="G1164" s="148"/>
      <c r="H1164" s="148"/>
      <c r="I1164" s="148"/>
      <c r="J1164" s="148"/>
      <c r="K1164" s="148"/>
      <c r="L1164" s="148"/>
      <c r="M1164" s="148"/>
      <c r="N1164" s="148"/>
      <c r="O1164" s="148"/>
      <c r="P1164" s="148"/>
      <c r="Q1164" s="148"/>
      <c r="R1164" s="148"/>
    </row>
    <row r="1165">
      <c r="A1165" s="145"/>
      <c r="B1165" s="145"/>
      <c r="C1165" s="148"/>
      <c r="D1165" s="148"/>
      <c r="E1165" s="148"/>
      <c r="F1165" s="148"/>
      <c r="G1165" s="148"/>
      <c r="H1165" s="148"/>
      <c r="I1165" s="148"/>
      <c r="J1165" s="148"/>
      <c r="K1165" s="148"/>
      <c r="L1165" s="148"/>
      <c r="M1165" s="148"/>
      <c r="N1165" s="148"/>
      <c r="O1165" s="148"/>
      <c r="P1165" s="148"/>
      <c r="Q1165" s="148"/>
      <c r="R1165" s="148"/>
    </row>
    <row r="1166">
      <c r="A1166" s="145"/>
      <c r="B1166" s="145"/>
      <c r="C1166" s="148"/>
      <c r="D1166" s="148"/>
      <c r="E1166" s="148"/>
      <c r="F1166" s="148"/>
      <c r="G1166" s="148"/>
      <c r="H1166" s="148"/>
      <c r="I1166" s="148"/>
      <c r="J1166" s="148"/>
      <c r="K1166" s="148"/>
      <c r="L1166" s="148"/>
      <c r="M1166" s="148"/>
      <c r="N1166" s="148"/>
      <c r="O1166" s="148"/>
      <c r="P1166" s="148"/>
      <c r="Q1166" s="148"/>
      <c r="R1166" s="148"/>
    </row>
    <row r="1167">
      <c r="A1167" s="145"/>
      <c r="B1167" s="145"/>
      <c r="C1167" s="148"/>
      <c r="D1167" s="148"/>
      <c r="E1167" s="148"/>
      <c r="F1167" s="148"/>
      <c r="G1167" s="148"/>
      <c r="H1167" s="148"/>
      <c r="I1167" s="148"/>
      <c r="J1167" s="148"/>
      <c r="K1167" s="148"/>
      <c r="L1167" s="148"/>
      <c r="M1167" s="148"/>
      <c r="N1167" s="148"/>
      <c r="O1167" s="148"/>
      <c r="P1167" s="148"/>
      <c r="Q1167" s="148"/>
      <c r="R1167" s="148"/>
    </row>
    <row r="1168">
      <c r="A1168" s="145"/>
      <c r="B1168" s="145"/>
      <c r="C1168" s="148"/>
      <c r="D1168" s="148"/>
      <c r="E1168" s="148"/>
      <c r="F1168" s="148"/>
      <c r="G1168" s="148"/>
      <c r="H1168" s="148"/>
      <c r="I1168" s="148"/>
      <c r="J1168" s="148"/>
      <c r="K1168" s="148"/>
      <c r="L1168" s="148"/>
      <c r="M1168" s="148"/>
      <c r="N1168" s="148"/>
      <c r="O1168" s="148"/>
      <c r="P1168" s="148"/>
      <c r="Q1168" s="148"/>
      <c r="R1168" s="148"/>
    </row>
    <row r="1169">
      <c r="A1169" s="145"/>
      <c r="B1169" s="145"/>
      <c r="C1169" s="148"/>
      <c r="D1169" s="148"/>
      <c r="E1169" s="148"/>
      <c r="F1169" s="148"/>
      <c r="G1169" s="148"/>
      <c r="H1169" s="148"/>
      <c r="I1169" s="148"/>
      <c r="J1169" s="148"/>
      <c r="K1169" s="148"/>
      <c r="L1169" s="148"/>
      <c r="M1169" s="148"/>
      <c r="N1169" s="148"/>
      <c r="O1169" s="148"/>
      <c r="P1169" s="148"/>
      <c r="Q1169" s="148"/>
      <c r="R1169" s="148"/>
    </row>
    <row r="1170">
      <c r="A1170" s="145"/>
      <c r="B1170" s="145"/>
      <c r="C1170" s="148"/>
      <c r="D1170" s="148"/>
      <c r="E1170" s="148"/>
      <c r="F1170" s="148"/>
      <c r="G1170" s="148"/>
      <c r="H1170" s="148"/>
      <c r="I1170" s="148"/>
      <c r="J1170" s="148"/>
      <c r="K1170" s="148"/>
      <c r="L1170" s="148"/>
      <c r="M1170" s="148"/>
      <c r="N1170" s="148"/>
      <c r="O1170" s="148"/>
      <c r="P1170" s="148"/>
      <c r="Q1170" s="148"/>
      <c r="R1170" s="148"/>
    </row>
    <row r="1171">
      <c r="A1171" s="145"/>
      <c r="B1171" s="145"/>
      <c r="C1171" s="148"/>
      <c r="D1171" s="148"/>
      <c r="E1171" s="148"/>
      <c r="F1171" s="148"/>
      <c r="G1171" s="148"/>
      <c r="H1171" s="148"/>
      <c r="I1171" s="148"/>
      <c r="J1171" s="148"/>
      <c r="K1171" s="148"/>
      <c r="L1171" s="148"/>
      <c r="M1171" s="148"/>
      <c r="N1171" s="148"/>
      <c r="O1171" s="148"/>
      <c r="P1171" s="148"/>
      <c r="Q1171" s="148"/>
      <c r="R1171" s="148"/>
    </row>
    <row r="1172">
      <c r="A1172" s="145"/>
      <c r="B1172" s="145"/>
      <c r="C1172" s="148"/>
      <c r="D1172" s="148"/>
      <c r="E1172" s="148"/>
      <c r="F1172" s="148"/>
      <c r="G1172" s="148"/>
      <c r="H1172" s="148"/>
      <c r="I1172" s="148"/>
      <c r="J1172" s="148"/>
      <c r="K1172" s="148"/>
      <c r="L1172" s="148"/>
      <c r="M1172" s="148"/>
      <c r="N1172" s="148"/>
      <c r="O1172" s="148"/>
      <c r="P1172" s="148"/>
      <c r="Q1172" s="148"/>
      <c r="R1172" s="148"/>
    </row>
    <row r="1173">
      <c r="A1173" s="145"/>
      <c r="B1173" s="145"/>
      <c r="C1173" s="148"/>
      <c r="D1173" s="148"/>
      <c r="E1173" s="148"/>
      <c r="F1173" s="148"/>
      <c r="G1173" s="148"/>
      <c r="H1173" s="148"/>
      <c r="I1173" s="148"/>
      <c r="J1173" s="148"/>
      <c r="K1173" s="148"/>
      <c r="L1173" s="148"/>
      <c r="M1173" s="148"/>
      <c r="N1173" s="148"/>
      <c r="O1173" s="148"/>
      <c r="P1173" s="148"/>
      <c r="Q1173" s="148"/>
      <c r="R1173" s="148"/>
    </row>
    <row r="1174">
      <c r="A1174" s="145"/>
      <c r="B1174" s="145"/>
      <c r="C1174" s="148"/>
      <c r="D1174" s="148"/>
      <c r="E1174" s="148"/>
      <c r="F1174" s="148"/>
      <c r="G1174" s="148"/>
      <c r="H1174" s="148"/>
      <c r="I1174" s="148"/>
      <c r="J1174" s="148"/>
      <c r="K1174" s="148"/>
      <c r="L1174" s="148"/>
      <c r="M1174" s="148"/>
      <c r="N1174" s="148"/>
      <c r="O1174" s="148"/>
      <c r="P1174" s="148"/>
      <c r="Q1174" s="148"/>
      <c r="R1174" s="148"/>
    </row>
    <row r="1175">
      <c r="A1175" s="145"/>
      <c r="B1175" s="145"/>
      <c r="C1175" s="148"/>
      <c r="D1175" s="148"/>
      <c r="E1175" s="148"/>
      <c r="F1175" s="148"/>
      <c r="G1175" s="148"/>
      <c r="H1175" s="148"/>
      <c r="I1175" s="148"/>
      <c r="J1175" s="148"/>
      <c r="K1175" s="148"/>
      <c r="L1175" s="148"/>
      <c r="M1175" s="148"/>
      <c r="N1175" s="148"/>
      <c r="O1175" s="148"/>
      <c r="P1175" s="148"/>
      <c r="Q1175" s="148"/>
      <c r="R1175" s="148"/>
    </row>
    <row r="1176">
      <c r="A1176" s="145"/>
      <c r="B1176" s="145"/>
      <c r="C1176" s="148"/>
      <c r="D1176" s="148"/>
      <c r="E1176" s="148"/>
      <c r="F1176" s="148"/>
      <c r="G1176" s="148"/>
      <c r="H1176" s="148"/>
      <c r="I1176" s="148"/>
      <c r="J1176" s="148"/>
      <c r="K1176" s="148"/>
      <c r="L1176" s="148"/>
      <c r="M1176" s="148"/>
      <c r="N1176" s="148"/>
      <c r="O1176" s="148"/>
      <c r="P1176" s="148"/>
      <c r="Q1176" s="148"/>
      <c r="R1176" s="148"/>
    </row>
    <row r="1177">
      <c r="A1177" s="145"/>
      <c r="B1177" s="145"/>
      <c r="C1177" s="148"/>
      <c r="D1177" s="148"/>
      <c r="E1177" s="148"/>
      <c r="F1177" s="148"/>
      <c r="G1177" s="148"/>
      <c r="H1177" s="148"/>
      <c r="I1177" s="148"/>
      <c r="J1177" s="148"/>
      <c r="K1177" s="148"/>
      <c r="L1177" s="148"/>
      <c r="M1177" s="148"/>
      <c r="N1177" s="148"/>
      <c r="O1177" s="148"/>
      <c r="P1177" s="148"/>
      <c r="Q1177" s="148"/>
      <c r="R1177" s="148"/>
    </row>
    <row r="1178">
      <c r="A1178" s="145"/>
      <c r="B1178" s="145"/>
      <c r="C1178" s="148"/>
      <c r="D1178" s="148"/>
      <c r="E1178" s="148"/>
      <c r="F1178" s="148"/>
      <c r="G1178" s="148"/>
      <c r="H1178" s="148"/>
      <c r="I1178" s="148"/>
      <c r="J1178" s="148"/>
      <c r="K1178" s="148"/>
      <c r="L1178" s="148"/>
      <c r="M1178" s="148"/>
      <c r="N1178" s="148"/>
      <c r="O1178" s="148"/>
      <c r="P1178" s="148"/>
      <c r="Q1178" s="148"/>
      <c r="R1178" s="148"/>
    </row>
    <row r="1179">
      <c r="A1179" s="145"/>
      <c r="B1179" s="145"/>
      <c r="C1179" s="148"/>
      <c r="D1179" s="148"/>
      <c r="E1179" s="148"/>
      <c r="F1179" s="148"/>
      <c r="G1179" s="148"/>
      <c r="H1179" s="148"/>
      <c r="I1179" s="148"/>
      <c r="J1179" s="148"/>
      <c r="K1179" s="148"/>
      <c r="L1179" s="148"/>
      <c r="M1179" s="148"/>
      <c r="N1179" s="148"/>
      <c r="O1179" s="148"/>
      <c r="P1179" s="148"/>
      <c r="Q1179" s="148"/>
      <c r="R1179" s="148"/>
    </row>
    <row r="1180">
      <c r="A1180" s="145"/>
      <c r="B1180" s="145"/>
      <c r="C1180" s="148"/>
      <c r="D1180" s="148"/>
      <c r="E1180" s="148"/>
      <c r="F1180" s="148"/>
      <c r="G1180" s="148"/>
      <c r="H1180" s="148"/>
      <c r="I1180" s="148"/>
      <c r="J1180" s="148"/>
      <c r="K1180" s="148"/>
      <c r="L1180" s="148"/>
      <c r="M1180" s="148"/>
      <c r="N1180" s="148"/>
      <c r="O1180" s="148"/>
      <c r="P1180" s="148"/>
      <c r="Q1180" s="148"/>
      <c r="R1180" s="148"/>
    </row>
    <row r="1181">
      <c r="A1181" s="145"/>
      <c r="B1181" s="145"/>
      <c r="C1181" s="148"/>
      <c r="D1181" s="148"/>
      <c r="E1181" s="148"/>
      <c r="F1181" s="148"/>
      <c r="G1181" s="148"/>
      <c r="H1181" s="148"/>
      <c r="I1181" s="148"/>
      <c r="J1181" s="148"/>
      <c r="K1181" s="148"/>
      <c r="L1181" s="148"/>
      <c r="M1181" s="148"/>
      <c r="N1181" s="148"/>
      <c r="O1181" s="148"/>
      <c r="P1181" s="148"/>
      <c r="Q1181" s="148"/>
      <c r="R1181" s="148"/>
    </row>
    <row r="1182">
      <c r="A1182" s="145"/>
      <c r="B1182" s="145"/>
      <c r="C1182" s="148"/>
      <c r="D1182" s="148"/>
      <c r="E1182" s="148"/>
      <c r="F1182" s="148"/>
      <c r="G1182" s="148"/>
      <c r="H1182" s="148"/>
      <c r="I1182" s="148"/>
      <c r="J1182" s="148"/>
      <c r="K1182" s="148"/>
      <c r="L1182" s="148"/>
      <c r="M1182" s="148"/>
      <c r="N1182" s="148"/>
      <c r="O1182" s="148"/>
      <c r="P1182" s="148"/>
      <c r="Q1182" s="148"/>
      <c r="R1182" s="148"/>
    </row>
    <row r="1183">
      <c r="A1183" s="145"/>
      <c r="B1183" s="145"/>
      <c r="C1183" s="148"/>
      <c r="D1183" s="148"/>
      <c r="E1183" s="148"/>
      <c r="F1183" s="148"/>
      <c r="G1183" s="148"/>
      <c r="H1183" s="148"/>
      <c r="I1183" s="148"/>
      <c r="J1183" s="148"/>
      <c r="K1183" s="148"/>
      <c r="L1183" s="148"/>
      <c r="M1183" s="148"/>
      <c r="N1183" s="148"/>
      <c r="O1183" s="148"/>
      <c r="P1183" s="148"/>
      <c r="Q1183" s="148"/>
      <c r="R1183" s="148"/>
    </row>
    <row r="1184">
      <c r="A1184" s="145"/>
      <c r="B1184" s="145"/>
      <c r="C1184" s="148"/>
      <c r="D1184" s="148"/>
      <c r="E1184" s="148"/>
      <c r="F1184" s="148"/>
      <c r="G1184" s="148"/>
      <c r="H1184" s="148"/>
      <c r="I1184" s="148"/>
      <c r="J1184" s="148"/>
      <c r="K1184" s="148"/>
      <c r="L1184" s="148"/>
      <c r="M1184" s="148"/>
      <c r="N1184" s="148"/>
      <c r="O1184" s="148"/>
      <c r="P1184" s="148"/>
      <c r="Q1184" s="148"/>
      <c r="R1184" s="148"/>
    </row>
    <row r="1185">
      <c r="A1185" s="145"/>
      <c r="B1185" s="145"/>
      <c r="C1185" s="148"/>
      <c r="D1185" s="148"/>
      <c r="E1185" s="148"/>
      <c r="F1185" s="148"/>
      <c r="G1185" s="148"/>
      <c r="H1185" s="148"/>
      <c r="I1185" s="148"/>
      <c r="J1185" s="148"/>
      <c r="K1185" s="148"/>
      <c r="L1185" s="148"/>
      <c r="M1185" s="148"/>
      <c r="N1185" s="148"/>
      <c r="O1185" s="148"/>
      <c r="P1185" s="148"/>
      <c r="Q1185" s="148"/>
      <c r="R1185" s="148"/>
    </row>
    <row r="1186">
      <c r="A1186" s="145"/>
      <c r="B1186" s="145"/>
      <c r="C1186" s="148"/>
      <c r="D1186" s="148"/>
      <c r="E1186" s="148"/>
      <c r="F1186" s="148"/>
      <c r="G1186" s="148"/>
      <c r="H1186" s="148"/>
      <c r="I1186" s="148"/>
      <c r="J1186" s="148"/>
      <c r="K1186" s="148"/>
      <c r="L1186" s="148"/>
      <c r="M1186" s="148"/>
      <c r="N1186" s="148"/>
      <c r="O1186" s="148"/>
      <c r="P1186" s="148"/>
      <c r="Q1186" s="148"/>
      <c r="R1186" s="148"/>
    </row>
    <row r="1187">
      <c r="A1187" s="145"/>
      <c r="B1187" s="145"/>
      <c r="C1187" s="148"/>
      <c r="D1187" s="148"/>
      <c r="E1187" s="148"/>
      <c r="F1187" s="148"/>
      <c r="G1187" s="148"/>
      <c r="H1187" s="148"/>
      <c r="I1187" s="148"/>
      <c r="J1187" s="148"/>
      <c r="K1187" s="148"/>
      <c r="L1187" s="148"/>
      <c r="M1187" s="148"/>
      <c r="N1187" s="148"/>
      <c r="O1187" s="148"/>
      <c r="P1187" s="148"/>
      <c r="Q1187" s="148"/>
      <c r="R1187" s="148"/>
    </row>
    <row r="1188">
      <c r="A1188" s="145"/>
      <c r="B1188" s="145"/>
      <c r="C1188" s="148"/>
      <c r="D1188" s="148"/>
      <c r="E1188" s="148"/>
      <c r="F1188" s="148"/>
      <c r="G1188" s="148"/>
      <c r="H1188" s="148"/>
      <c r="I1188" s="148"/>
      <c r="J1188" s="148"/>
      <c r="K1188" s="148"/>
      <c r="L1188" s="148"/>
      <c r="M1188" s="148"/>
      <c r="N1188" s="148"/>
      <c r="O1188" s="148"/>
      <c r="P1188" s="148"/>
      <c r="Q1188" s="148"/>
      <c r="R1188" s="148"/>
    </row>
    <row r="1189">
      <c r="A1189" s="145"/>
      <c r="B1189" s="145"/>
      <c r="C1189" s="148"/>
      <c r="D1189" s="148"/>
      <c r="E1189" s="148"/>
      <c r="F1189" s="148"/>
      <c r="G1189" s="148"/>
      <c r="H1189" s="148"/>
      <c r="I1189" s="148"/>
      <c r="J1189" s="148"/>
      <c r="K1189" s="148"/>
      <c r="L1189" s="148"/>
      <c r="M1189" s="148"/>
      <c r="N1189" s="148"/>
      <c r="O1189" s="148"/>
      <c r="P1189" s="148"/>
      <c r="Q1189" s="148"/>
      <c r="R1189" s="148"/>
    </row>
    <row r="1190">
      <c r="A1190" s="145"/>
      <c r="B1190" s="145"/>
      <c r="C1190" s="148"/>
      <c r="D1190" s="148"/>
      <c r="E1190" s="148"/>
      <c r="F1190" s="148"/>
      <c r="G1190" s="148"/>
      <c r="H1190" s="148"/>
      <c r="I1190" s="148"/>
      <c r="J1190" s="148"/>
      <c r="K1190" s="148"/>
      <c r="L1190" s="148"/>
      <c r="M1190" s="148"/>
      <c r="N1190" s="148"/>
      <c r="O1190" s="148"/>
      <c r="P1190" s="148"/>
      <c r="Q1190" s="148"/>
      <c r="R1190" s="148"/>
    </row>
    <row r="1191">
      <c r="A1191" s="145"/>
      <c r="B1191" s="145"/>
      <c r="C1191" s="148"/>
      <c r="D1191" s="148"/>
      <c r="E1191" s="148"/>
      <c r="F1191" s="148"/>
      <c r="G1191" s="148"/>
      <c r="H1191" s="148"/>
      <c r="I1191" s="148"/>
      <c r="J1191" s="148"/>
      <c r="K1191" s="148"/>
      <c r="L1191" s="148"/>
      <c r="M1191" s="148"/>
      <c r="N1191" s="148"/>
      <c r="O1191" s="148"/>
      <c r="P1191" s="148"/>
      <c r="Q1191" s="148"/>
      <c r="R1191" s="148"/>
    </row>
    <row r="1192">
      <c r="A1192" s="145"/>
      <c r="B1192" s="145"/>
      <c r="C1192" s="148"/>
      <c r="D1192" s="148"/>
      <c r="E1192" s="148"/>
      <c r="F1192" s="148"/>
      <c r="G1192" s="148"/>
      <c r="H1192" s="148"/>
      <c r="I1192" s="148"/>
      <c r="J1192" s="148"/>
      <c r="K1192" s="148"/>
      <c r="L1192" s="148"/>
      <c r="M1192" s="148"/>
      <c r="N1192" s="148"/>
      <c r="O1192" s="148"/>
      <c r="P1192" s="148"/>
      <c r="Q1192" s="148"/>
      <c r="R1192" s="148"/>
    </row>
    <row r="1193">
      <c r="A1193" s="145"/>
      <c r="B1193" s="145"/>
      <c r="C1193" s="148"/>
      <c r="D1193" s="148"/>
      <c r="E1193" s="148"/>
      <c r="F1193" s="148"/>
      <c r="G1193" s="148"/>
      <c r="H1193" s="148"/>
      <c r="I1193" s="148"/>
      <c r="J1193" s="148"/>
      <c r="K1193" s="148"/>
      <c r="L1193" s="148"/>
      <c r="M1193" s="148"/>
      <c r="N1193" s="148"/>
      <c r="O1193" s="148"/>
      <c r="P1193" s="148"/>
      <c r="Q1193" s="148"/>
      <c r="R1193" s="148"/>
    </row>
    <row r="1194">
      <c r="A1194" s="145"/>
      <c r="B1194" s="145"/>
      <c r="C1194" s="148"/>
      <c r="D1194" s="148"/>
      <c r="E1194" s="148"/>
      <c r="F1194" s="148"/>
      <c r="G1194" s="148"/>
      <c r="H1194" s="148"/>
      <c r="I1194" s="148"/>
      <c r="J1194" s="148"/>
      <c r="K1194" s="148"/>
      <c r="L1194" s="148"/>
      <c r="M1194" s="148"/>
      <c r="N1194" s="148"/>
      <c r="O1194" s="148"/>
      <c r="P1194" s="148"/>
      <c r="Q1194" s="148"/>
      <c r="R1194" s="148"/>
    </row>
    <row r="1195">
      <c r="A1195" s="145"/>
      <c r="B1195" s="145"/>
      <c r="C1195" s="148"/>
      <c r="D1195" s="148"/>
      <c r="E1195" s="148"/>
      <c r="F1195" s="148"/>
      <c r="G1195" s="148"/>
      <c r="H1195" s="148"/>
      <c r="I1195" s="148"/>
      <c r="J1195" s="148"/>
      <c r="K1195" s="148"/>
      <c r="L1195" s="148"/>
      <c r="M1195" s="148"/>
      <c r="N1195" s="148"/>
      <c r="O1195" s="148"/>
      <c r="P1195" s="148"/>
      <c r="Q1195" s="148"/>
      <c r="R1195" s="148"/>
    </row>
    <row r="1196">
      <c r="A1196" s="145"/>
      <c r="B1196" s="145"/>
      <c r="C1196" s="148"/>
      <c r="D1196" s="148"/>
      <c r="E1196" s="148"/>
      <c r="F1196" s="148"/>
      <c r="G1196" s="148"/>
      <c r="H1196" s="148"/>
      <c r="I1196" s="148"/>
      <c r="J1196" s="148"/>
      <c r="K1196" s="148"/>
      <c r="L1196" s="148"/>
      <c r="M1196" s="148"/>
      <c r="N1196" s="148"/>
      <c r="O1196" s="148"/>
      <c r="P1196" s="148"/>
      <c r="Q1196" s="148"/>
      <c r="R1196" s="148"/>
    </row>
    <row r="1197">
      <c r="A1197" s="145"/>
      <c r="B1197" s="145"/>
      <c r="C1197" s="148"/>
      <c r="D1197" s="148"/>
      <c r="E1197" s="148"/>
      <c r="F1197" s="148"/>
      <c r="G1197" s="148"/>
      <c r="H1197" s="148"/>
      <c r="I1197" s="148"/>
      <c r="J1197" s="148"/>
      <c r="K1197" s="148"/>
      <c r="L1197" s="148"/>
      <c r="M1197" s="148"/>
      <c r="N1197" s="148"/>
      <c r="O1197" s="148"/>
      <c r="P1197" s="148"/>
      <c r="Q1197" s="148"/>
      <c r="R1197" s="148"/>
    </row>
    <row r="1198">
      <c r="A1198" s="145"/>
      <c r="B1198" s="145"/>
      <c r="C1198" s="148"/>
      <c r="D1198" s="148"/>
      <c r="E1198" s="148"/>
      <c r="F1198" s="148"/>
      <c r="G1198" s="148"/>
      <c r="H1198" s="148"/>
      <c r="I1198" s="148"/>
      <c r="J1198" s="148"/>
      <c r="K1198" s="148"/>
      <c r="L1198" s="148"/>
      <c r="M1198" s="148"/>
      <c r="N1198" s="148"/>
      <c r="O1198" s="148"/>
      <c r="P1198" s="148"/>
      <c r="Q1198" s="148"/>
      <c r="R1198" s="148"/>
    </row>
    <row r="1199">
      <c r="A1199" s="145"/>
      <c r="B1199" s="145"/>
      <c r="C1199" s="148"/>
      <c r="D1199" s="148"/>
      <c r="E1199" s="148"/>
      <c r="F1199" s="148"/>
      <c r="G1199" s="148"/>
      <c r="H1199" s="148"/>
      <c r="I1199" s="148"/>
      <c r="J1199" s="148"/>
      <c r="K1199" s="148"/>
      <c r="L1199" s="148"/>
      <c r="M1199" s="148"/>
      <c r="N1199" s="148"/>
      <c r="O1199" s="148"/>
      <c r="P1199" s="148"/>
      <c r="Q1199" s="148"/>
      <c r="R1199" s="148"/>
    </row>
    <row r="1200">
      <c r="A1200" s="145"/>
      <c r="B1200" s="145"/>
      <c r="C1200" s="148"/>
      <c r="D1200" s="148"/>
      <c r="E1200" s="148"/>
      <c r="F1200" s="148"/>
      <c r="G1200" s="148"/>
      <c r="H1200" s="148"/>
      <c r="I1200" s="148"/>
      <c r="J1200" s="148"/>
      <c r="K1200" s="148"/>
      <c r="L1200" s="148"/>
      <c r="M1200" s="148"/>
      <c r="N1200" s="148"/>
      <c r="O1200" s="148"/>
      <c r="P1200" s="148"/>
      <c r="Q1200" s="148"/>
      <c r="R1200" s="148"/>
    </row>
    <row r="1201">
      <c r="A1201" s="145"/>
      <c r="B1201" s="145"/>
      <c r="C1201" s="148"/>
      <c r="D1201" s="148"/>
      <c r="E1201" s="148"/>
      <c r="F1201" s="148"/>
      <c r="G1201" s="148"/>
      <c r="H1201" s="148"/>
      <c r="I1201" s="148"/>
      <c r="J1201" s="148"/>
      <c r="K1201" s="148"/>
      <c r="L1201" s="148"/>
      <c r="M1201" s="148"/>
      <c r="N1201" s="148"/>
      <c r="O1201" s="148"/>
      <c r="P1201" s="148"/>
      <c r="Q1201" s="148"/>
      <c r="R1201" s="148"/>
    </row>
    <row r="1202">
      <c r="A1202" s="145"/>
      <c r="B1202" s="145"/>
      <c r="C1202" s="148"/>
      <c r="D1202" s="148"/>
      <c r="E1202" s="148"/>
      <c r="F1202" s="148"/>
      <c r="G1202" s="148"/>
      <c r="H1202" s="148"/>
      <c r="I1202" s="148"/>
      <c r="J1202" s="148"/>
      <c r="K1202" s="148"/>
      <c r="L1202" s="148"/>
      <c r="M1202" s="148"/>
      <c r="N1202" s="148"/>
      <c r="O1202" s="148"/>
      <c r="P1202" s="148"/>
      <c r="Q1202" s="148"/>
      <c r="R1202" s="148"/>
    </row>
    <row r="1203">
      <c r="A1203" s="145"/>
      <c r="B1203" s="145"/>
      <c r="C1203" s="148"/>
      <c r="D1203" s="148"/>
      <c r="E1203" s="148"/>
      <c r="F1203" s="148"/>
      <c r="G1203" s="148"/>
      <c r="H1203" s="148"/>
      <c r="I1203" s="148"/>
      <c r="J1203" s="148"/>
      <c r="K1203" s="148"/>
      <c r="L1203" s="148"/>
      <c r="M1203" s="148"/>
      <c r="N1203" s="148"/>
      <c r="O1203" s="148"/>
      <c r="P1203" s="148"/>
      <c r="Q1203" s="148"/>
      <c r="R1203" s="148"/>
    </row>
    <row r="1204">
      <c r="A1204" s="145"/>
      <c r="B1204" s="145"/>
      <c r="C1204" s="148"/>
      <c r="D1204" s="148"/>
      <c r="E1204" s="148"/>
      <c r="F1204" s="148"/>
      <c r="G1204" s="148"/>
      <c r="H1204" s="148"/>
      <c r="I1204" s="148"/>
      <c r="J1204" s="148"/>
      <c r="K1204" s="148"/>
      <c r="L1204" s="148"/>
      <c r="M1204" s="148"/>
      <c r="N1204" s="148"/>
      <c r="O1204" s="148"/>
      <c r="P1204" s="148"/>
      <c r="Q1204" s="148"/>
      <c r="R1204" s="148"/>
    </row>
    <row r="1205">
      <c r="A1205" s="145"/>
      <c r="B1205" s="145"/>
      <c r="C1205" s="148"/>
      <c r="D1205" s="148"/>
      <c r="E1205" s="148"/>
      <c r="F1205" s="148"/>
      <c r="G1205" s="148"/>
      <c r="H1205" s="148"/>
      <c r="I1205" s="148"/>
      <c r="J1205" s="148"/>
      <c r="K1205" s="148"/>
      <c r="L1205" s="148"/>
      <c r="M1205" s="148"/>
      <c r="N1205" s="148"/>
      <c r="O1205" s="148"/>
      <c r="P1205" s="148"/>
      <c r="Q1205" s="148"/>
      <c r="R1205" s="148"/>
    </row>
    <row r="1206">
      <c r="A1206" s="145"/>
      <c r="B1206" s="145"/>
      <c r="C1206" s="148"/>
      <c r="D1206" s="148"/>
      <c r="E1206" s="148"/>
      <c r="F1206" s="148"/>
      <c r="G1206" s="148"/>
      <c r="H1206" s="148"/>
      <c r="I1206" s="148"/>
      <c r="J1206" s="148"/>
      <c r="K1206" s="148"/>
      <c r="L1206" s="148"/>
      <c r="M1206" s="148"/>
      <c r="N1206" s="148"/>
      <c r="O1206" s="148"/>
      <c r="P1206" s="148"/>
      <c r="Q1206" s="148"/>
      <c r="R1206" s="148"/>
    </row>
    <row r="1207">
      <c r="A1207" s="145"/>
      <c r="B1207" s="145"/>
      <c r="C1207" s="148"/>
      <c r="D1207" s="148"/>
      <c r="E1207" s="148"/>
      <c r="F1207" s="148"/>
      <c r="G1207" s="148"/>
      <c r="H1207" s="148"/>
      <c r="I1207" s="148"/>
      <c r="J1207" s="148"/>
      <c r="K1207" s="148"/>
      <c r="L1207" s="148"/>
      <c r="M1207" s="148"/>
      <c r="N1207" s="148"/>
      <c r="O1207" s="148"/>
      <c r="P1207" s="148"/>
      <c r="Q1207" s="148"/>
      <c r="R1207" s="148"/>
    </row>
    <row r="1208">
      <c r="A1208" s="145"/>
      <c r="B1208" s="145"/>
      <c r="C1208" s="148"/>
      <c r="D1208" s="148"/>
      <c r="E1208" s="148"/>
      <c r="F1208" s="148"/>
      <c r="G1208" s="148"/>
      <c r="H1208" s="148"/>
      <c r="I1208" s="148"/>
      <c r="J1208" s="148"/>
      <c r="K1208" s="148"/>
      <c r="L1208" s="148"/>
      <c r="M1208" s="148"/>
      <c r="N1208" s="148"/>
      <c r="O1208" s="148"/>
      <c r="P1208" s="148"/>
      <c r="Q1208" s="148"/>
      <c r="R1208" s="148"/>
    </row>
    <row r="1209">
      <c r="A1209" s="145"/>
      <c r="B1209" s="145"/>
      <c r="C1209" s="148"/>
      <c r="D1209" s="148"/>
      <c r="E1209" s="148"/>
      <c r="F1209" s="148"/>
      <c r="G1209" s="148"/>
      <c r="H1209" s="148"/>
      <c r="I1209" s="148"/>
      <c r="J1209" s="148"/>
      <c r="K1209" s="148"/>
      <c r="L1209" s="148"/>
      <c r="M1209" s="148"/>
      <c r="N1209" s="148"/>
      <c r="O1209" s="148"/>
      <c r="P1209" s="148"/>
      <c r="Q1209" s="148"/>
      <c r="R1209" s="148"/>
    </row>
    <row r="1210">
      <c r="A1210" s="145"/>
      <c r="B1210" s="145"/>
      <c r="C1210" s="148"/>
      <c r="D1210" s="148"/>
      <c r="E1210" s="148"/>
      <c r="F1210" s="148"/>
      <c r="G1210" s="148"/>
      <c r="H1210" s="148"/>
      <c r="I1210" s="148"/>
      <c r="J1210" s="148"/>
      <c r="K1210" s="148"/>
      <c r="L1210" s="148"/>
      <c r="M1210" s="148"/>
      <c r="N1210" s="148"/>
      <c r="O1210" s="148"/>
      <c r="P1210" s="148"/>
      <c r="Q1210" s="148"/>
      <c r="R1210" s="148"/>
    </row>
    <row r="1211">
      <c r="A1211" s="145"/>
      <c r="B1211" s="145"/>
      <c r="C1211" s="148"/>
      <c r="D1211" s="148"/>
      <c r="E1211" s="148"/>
      <c r="F1211" s="148"/>
      <c r="G1211" s="148"/>
      <c r="H1211" s="148"/>
      <c r="I1211" s="148"/>
      <c r="J1211" s="148"/>
      <c r="K1211" s="148"/>
      <c r="L1211" s="148"/>
      <c r="M1211" s="148"/>
      <c r="N1211" s="148"/>
      <c r="O1211" s="148"/>
      <c r="P1211" s="148"/>
      <c r="Q1211" s="148"/>
      <c r="R1211" s="148"/>
    </row>
    <row r="1212">
      <c r="A1212" s="145"/>
      <c r="B1212" s="145"/>
      <c r="C1212" s="148"/>
      <c r="D1212" s="148"/>
      <c r="E1212" s="148"/>
      <c r="F1212" s="148"/>
      <c r="G1212" s="148"/>
      <c r="H1212" s="148"/>
      <c r="I1212" s="148"/>
      <c r="J1212" s="148"/>
      <c r="K1212" s="148"/>
      <c r="L1212" s="148"/>
      <c r="M1212" s="148"/>
      <c r="N1212" s="148"/>
      <c r="O1212" s="148"/>
      <c r="P1212" s="148"/>
      <c r="Q1212" s="148"/>
      <c r="R1212" s="148"/>
    </row>
    <row r="1213">
      <c r="A1213" s="145"/>
      <c r="B1213" s="145"/>
      <c r="C1213" s="148"/>
      <c r="D1213" s="148"/>
      <c r="E1213" s="148"/>
      <c r="F1213" s="148"/>
      <c r="G1213" s="148"/>
      <c r="H1213" s="148"/>
      <c r="I1213" s="148"/>
      <c r="J1213" s="148"/>
      <c r="K1213" s="148"/>
      <c r="L1213" s="148"/>
      <c r="M1213" s="148"/>
      <c r="N1213" s="148"/>
      <c r="O1213" s="148"/>
      <c r="P1213" s="148"/>
      <c r="Q1213" s="148"/>
      <c r="R1213" s="148"/>
    </row>
    <row r="1214">
      <c r="A1214" s="145"/>
      <c r="B1214" s="145"/>
      <c r="C1214" s="148"/>
      <c r="D1214" s="148"/>
      <c r="E1214" s="148"/>
      <c r="F1214" s="148"/>
      <c r="G1214" s="148"/>
      <c r="H1214" s="148"/>
      <c r="I1214" s="148"/>
      <c r="J1214" s="148"/>
      <c r="K1214" s="148"/>
      <c r="L1214" s="148"/>
      <c r="M1214" s="148"/>
      <c r="N1214" s="148"/>
      <c r="O1214" s="148"/>
      <c r="P1214" s="148"/>
      <c r="Q1214" s="148"/>
      <c r="R1214" s="148"/>
    </row>
    <row r="1215">
      <c r="A1215" s="145"/>
      <c r="B1215" s="145"/>
      <c r="C1215" s="148"/>
      <c r="D1215" s="148"/>
      <c r="E1215" s="148"/>
      <c r="F1215" s="148"/>
      <c r="G1215" s="148"/>
      <c r="H1215" s="148"/>
      <c r="I1215" s="148"/>
      <c r="J1215" s="148"/>
      <c r="K1215" s="148"/>
      <c r="L1215" s="148"/>
      <c r="M1215" s="148"/>
      <c r="N1215" s="148"/>
      <c r="O1215" s="148"/>
      <c r="P1215" s="148"/>
      <c r="Q1215" s="148"/>
      <c r="R1215" s="148"/>
    </row>
    <row r="1216">
      <c r="A1216" s="145"/>
      <c r="B1216" s="145"/>
      <c r="C1216" s="148"/>
      <c r="D1216" s="148"/>
      <c r="E1216" s="148"/>
      <c r="F1216" s="148"/>
      <c r="G1216" s="148"/>
      <c r="H1216" s="148"/>
      <c r="I1216" s="148"/>
      <c r="J1216" s="148"/>
      <c r="K1216" s="148"/>
      <c r="L1216" s="148"/>
      <c r="M1216" s="148"/>
      <c r="N1216" s="148"/>
      <c r="O1216" s="148"/>
      <c r="P1216" s="148"/>
      <c r="Q1216" s="148"/>
      <c r="R1216" s="148"/>
    </row>
    <row r="1217">
      <c r="A1217" s="145"/>
      <c r="B1217" s="145"/>
      <c r="C1217" s="148"/>
      <c r="D1217" s="148"/>
      <c r="E1217" s="148"/>
      <c r="F1217" s="148"/>
      <c r="G1217" s="148"/>
      <c r="H1217" s="148"/>
      <c r="I1217" s="148"/>
      <c r="J1217" s="148"/>
      <c r="K1217" s="148"/>
      <c r="L1217" s="148"/>
      <c r="M1217" s="148"/>
      <c r="N1217" s="148"/>
      <c r="O1217" s="148"/>
      <c r="P1217" s="148"/>
      <c r="Q1217" s="148"/>
      <c r="R1217" s="148"/>
    </row>
    <row r="1218">
      <c r="A1218" s="145"/>
      <c r="B1218" s="145"/>
      <c r="C1218" s="148"/>
      <c r="D1218" s="148"/>
      <c r="E1218" s="148"/>
      <c r="F1218" s="148"/>
      <c r="G1218" s="148"/>
      <c r="H1218" s="148"/>
      <c r="I1218" s="148"/>
      <c r="J1218" s="148"/>
      <c r="K1218" s="148"/>
      <c r="L1218" s="148"/>
      <c r="M1218" s="148"/>
      <c r="N1218" s="148"/>
      <c r="O1218" s="148"/>
      <c r="P1218" s="148"/>
      <c r="Q1218" s="148"/>
      <c r="R1218" s="148"/>
    </row>
    <row r="1219">
      <c r="A1219" s="145"/>
      <c r="B1219" s="145"/>
      <c r="C1219" s="148"/>
      <c r="D1219" s="148"/>
      <c r="E1219" s="148"/>
      <c r="F1219" s="148"/>
      <c r="G1219" s="148"/>
      <c r="H1219" s="148"/>
      <c r="I1219" s="148"/>
      <c r="J1219" s="148"/>
      <c r="K1219" s="148"/>
      <c r="L1219" s="148"/>
      <c r="M1219" s="148"/>
      <c r="N1219" s="148"/>
      <c r="O1219" s="148"/>
      <c r="P1219" s="148"/>
      <c r="Q1219" s="148"/>
      <c r="R1219" s="148"/>
    </row>
    <row r="1220">
      <c r="A1220" s="145"/>
      <c r="B1220" s="145"/>
      <c r="C1220" s="148"/>
      <c r="D1220" s="148"/>
      <c r="E1220" s="148"/>
      <c r="F1220" s="148"/>
      <c r="G1220" s="148"/>
      <c r="H1220" s="148"/>
      <c r="I1220" s="148"/>
      <c r="J1220" s="148"/>
      <c r="K1220" s="148"/>
      <c r="L1220" s="148"/>
      <c r="M1220" s="148"/>
      <c r="N1220" s="148"/>
      <c r="O1220" s="148"/>
      <c r="P1220" s="148"/>
      <c r="Q1220" s="148"/>
      <c r="R1220" s="148"/>
    </row>
    <row r="1221">
      <c r="A1221" s="145"/>
      <c r="B1221" s="145"/>
      <c r="C1221" s="148"/>
      <c r="D1221" s="148"/>
      <c r="E1221" s="148"/>
      <c r="F1221" s="148"/>
      <c r="G1221" s="148"/>
      <c r="H1221" s="148"/>
      <c r="I1221" s="148"/>
      <c r="J1221" s="148"/>
      <c r="K1221" s="148"/>
      <c r="L1221" s="148"/>
      <c r="M1221" s="148"/>
      <c r="N1221" s="148"/>
      <c r="O1221" s="148"/>
      <c r="P1221" s="148"/>
      <c r="Q1221" s="148"/>
      <c r="R1221" s="148"/>
    </row>
    <row r="1222">
      <c r="A1222" s="145"/>
      <c r="B1222" s="145"/>
      <c r="C1222" s="148"/>
      <c r="D1222" s="148"/>
      <c r="E1222" s="148"/>
      <c r="F1222" s="148"/>
      <c r="G1222" s="148"/>
      <c r="H1222" s="148"/>
      <c r="I1222" s="148"/>
      <c r="J1222" s="148"/>
      <c r="K1222" s="148"/>
      <c r="L1222" s="148"/>
      <c r="M1222" s="148"/>
      <c r="N1222" s="148"/>
      <c r="O1222" s="148"/>
      <c r="P1222" s="148"/>
      <c r="Q1222" s="148"/>
      <c r="R1222" s="148"/>
    </row>
    <row r="1223">
      <c r="A1223" s="145"/>
      <c r="B1223" s="145"/>
      <c r="C1223" s="148"/>
      <c r="D1223" s="148"/>
      <c r="E1223" s="148"/>
      <c r="F1223" s="148"/>
      <c r="G1223" s="148"/>
      <c r="H1223" s="148"/>
      <c r="I1223" s="148"/>
      <c r="J1223" s="148"/>
      <c r="K1223" s="148"/>
      <c r="L1223" s="148"/>
      <c r="M1223" s="148"/>
      <c r="N1223" s="148"/>
      <c r="O1223" s="148"/>
      <c r="P1223" s="148"/>
      <c r="Q1223" s="148"/>
      <c r="R1223" s="148"/>
    </row>
    <row r="1224">
      <c r="A1224" s="145"/>
      <c r="B1224" s="145"/>
      <c r="C1224" s="148"/>
      <c r="D1224" s="148"/>
      <c r="E1224" s="148"/>
      <c r="F1224" s="148"/>
      <c r="G1224" s="148"/>
      <c r="H1224" s="148"/>
      <c r="I1224" s="148"/>
      <c r="J1224" s="148"/>
      <c r="K1224" s="148"/>
      <c r="L1224" s="148"/>
      <c r="M1224" s="148"/>
      <c r="N1224" s="148"/>
      <c r="O1224" s="148"/>
      <c r="P1224" s="148"/>
      <c r="Q1224" s="148"/>
      <c r="R1224" s="148"/>
    </row>
    <row r="1225">
      <c r="A1225" s="145"/>
      <c r="B1225" s="145"/>
      <c r="C1225" s="148"/>
      <c r="D1225" s="148"/>
      <c r="E1225" s="148"/>
      <c r="F1225" s="148"/>
      <c r="G1225" s="148"/>
      <c r="H1225" s="148"/>
      <c r="I1225" s="148"/>
      <c r="J1225" s="148"/>
      <c r="K1225" s="148"/>
      <c r="L1225" s="148"/>
      <c r="M1225" s="148"/>
      <c r="N1225" s="148"/>
      <c r="O1225" s="148"/>
      <c r="P1225" s="148"/>
      <c r="Q1225" s="148"/>
      <c r="R1225" s="148"/>
    </row>
    <row r="1226">
      <c r="A1226" s="145"/>
      <c r="B1226" s="145"/>
      <c r="C1226" s="148"/>
      <c r="D1226" s="148"/>
      <c r="E1226" s="148"/>
      <c r="F1226" s="148"/>
      <c r="G1226" s="148"/>
      <c r="H1226" s="148"/>
      <c r="I1226" s="148"/>
      <c r="J1226" s="148"/>
      <c r="K1226" s="148"/>
      <c r="L1226" s="148"/>
      <c r="M1226" s="148"/>
      <c r="N1226" s="148"/>
      <c r="O1226" s="148"/>
      <c r="P1226" s="148"/>
      <c r="Q1226" s="148"/>
      <c r="R1226" s="148"/>
    </row>
    <row r="1227">
      <c r="A1227" s="145"/>
      <c r="B1227" s="145"/>
      <c r="C1227" s="148"/>
      <c r="D1227" s="148"/>
      <c r="E1227" s="148"/>
      <c r="F1227" s="148"/>
      <c r="G1227" s="148"/>
      <c r="H1227" s="148"/>
      <c r="I1227" s="148"/>
      <c r="J1227" s="148"/>
      <c r="K1227" s="148"/>
      <c r="L1227" s="148"/>
      <c r="M1227" s="148"/>
      <c r="N1227" s="148"/>
      <c r="O1227" s="148"/>
      <c r="P1227" s="148"/>
      <c r="Q1227" s="148"/>
      <c r="R1227" s="148"/>
    </row>
    <row r="1228">
      <c r="A1228" s="145"/>
      <c r="B1228" s="145"/>
      <c r="C1228" s="148"/>
      <c r="D1228" s="148"/>
      <c r="E1228" s="148"/>
      <c r="F1228" s="148"/>
      <c r="G1228" s="148"/>
      <c r="H1228" s="148"/>
      <c r="I1228" s="148"/>
      <c r="J1228" s="148"/>
      <c r="K1228" s="148"/>
      <c r="L1228" s="148"/>
      <c r="M1228" s="148"/>
      <c r="N1228" s="148"/>
      <c r="O1228" s="148"/>
      <c r="P1228" s="148"/>
      <c r="Q1228" s="148"/>
      <c r="R1228" s="148"/>
    </row>
    <row r="1229">
      <c r="A1229" s="145"/>
      <c r="B1229" s="145"/>
      <c r="C1229" s="148"/>
      <c r="D1229" s="148"/>
      <c r="E1229" s="148"/>
      <c r="F1229" s="148"/>
      <c r="G1229" s="148"/>
      <c r="H1229" s="148"/>
      <c r="I1229" s="148"/>
      <c r="J1229" s="148"/>
      <c r="K1229" s="148"/>
      <c r="L1229" s="148"/>
      <c r="M1229" s="148"/>
      <c r="N1229" s="148"/>
      <c r="O1229" s="148"/>
      <c r="P1229" s="148"/>
      <c r="Q1229" s="148"/>
      <c r="R1229" s="148"/>
    </row>
    <row r="1230">
      <c r="A1230" s="145"/>
      <c r="B1230" s="145"/>
      <c r="C1230" s="148"/>
      <c r="D1230" s="148"/>
      <c r="E1230" s="148"/>
      <c r="F1230" s="148"/>
      <c r="G1230" s="148"/>
      <c r="H1230" s="148"/>
      <c r="I1230" s="148"/>
      <c r="J1230" s="148"/>
      <c r="K1230" s="148"/>
      <c r="L1230" s="148"/>
      <c r="M1230" s="148"/>
      <c r="N1230" s="148"/>
      <c r="O1230" s="148"/>
      <c r="P1230" s="148"/>
      <c r="Q1230" s="148"/>
      <c r="R1230" s="148"/>
    </row>
    <row r="1231">
      <c r="A1231" s="145"/>
      <c r="B1231" s="145"/>
      <c r="C1231" s="148"/>
      <c r="D1231" s="148"/>
      <c r="E1231" s="148"/>
      <c r="F1231" s="148"/>
      <c r="G1231" s="148"/>
      <c r="H1231" s="148"/>
      <c r="I1231" s="148"/>
      <c r="J1231" s="148"/>
      <c r="K1231" s="148"/>
      <c r="L1231" s="148"/>
      <c r="M1231" s="148"/>
      <c r="N1231" s="148"/>
      <c r="O1231" s="148"/>
      <c r="P1231" s="148"/>
      <c r="Q1231" s="148"/>
      <c r="R1231" s="148"/>
    </row>
    <row r="1232">
      <c r="A1232" s="145"/>
      <c r="B1232" s="145"/>
      <c r="C1232" s="148"/>
      <c r="D1232" s="148"/>
      <c r="E1232" s="148"/>
      <c r="F1232" s="148"/>
      <c r="G1232" s="148"/>
      <c r="H1232" s="148"/>
      <c r="I1232" s="148"/>
      <c r="J1232" s="148"/>
      <c r="K1232" s="148"/>
      <c r="L1232" s="148"/>
      <c r="M1232" s="148"/>
      <c r="N1232" s="148"/>
      <c r="O1232" s="148"/>
      <c r="P1232" s="148"/>
      <c r="Q1232" s="148"/>
      <c r="R1232" s="148"/>
    </row>
    <row r="1233">
      <c r="A1233" s="145"/>
      <c r="B1233" s="145"/>
      <c r="C1233" s="148"/>
      <c r="D1233" s="148"/>
      <c r="E1233" s="148"/>
      <c r="F1233" s="148"/>
      <c r="G1233" s="148"/>
      <c r="H1233" s="148"/>
      <c r="I1233" s="148"/>
      <c r="J1233" s="148"/>
      <c r="K1233" s="148"/>
      <c r="L1233" s="148"/>
      <c r="M1233" s="148"/>
      <c r="N1233" s="148"/>
      <c r="O1233" s="148"/>
      <c r="P1233" s="148"/>
      <c r="Q1233" s="148"/>
      <c r="R1233" s="148"/>
    </row>
    <row r="1234">
      <c r="A1234" s="145"/>
      <c r="B1234" s="145"/>
      <c r="C1234" s="148"/>
      <c r="D1234" s="148"/>
      <c r="E1234" s="148"/>
      <c r="F1234" s="148"/>
      <c r="G1234" s="148"/>
      <c r="H1234" s="148"/>
      <c r="I1234" s="148"/>
      <c r="J1234" s="148"/>
      <c r="K1234" s="148"/>
      <c r="L1234" s="148"/>
      <c r="M1234" s="148"/>
      <c r="N1234" s="148"/>
      <c r="O1234" s="148"/>
      <c r="P1234" s="148"/>
      <c r="Q1234" s="148"/>
      <c r="R1234" s="148"/>
    </row>
    <row r="1235">
      <c r="A1235" s="145"/>
      <c r="B1235" s="145"/>
      <c r="C1235" s="148"/>
      <c r="D1235" s="148"/>
      <c r="E1235" s="148"/>
      <c r="F1235" s="148"/>
      <c r="G1235" s="148"/>
      <c r="H1235" s="148"/>
      <c r="I1235" s="148"/>
      <c r="J1235" s="148"/>
      <c r="K1235" s="148"/>
      <c r="L1235" s="148"/>
      <c r="M1235" s="148"/>
      <c r="N1235" s="148"/>
      <c r="O1235" s="148"/>
      <c r="P1235" s="148"/>
      <c r="Q1235" s="148"/>
      <c r="R1235" s="148"/>
    </row>
    <row r="1236">
      <c r="A1236" s="145"/>
      <c r="B1236" s="145"/>
      <c r="C1236" s="148"/>
      <c r="D1236" s="148"/>
      <c r="E1236" s="148"/>
      <c r="F1236" s="148"/>
      <c r="G1236" s="148"/>
      <c r="H1236" s="148"/>
      <c r="I1236" s="148"/>
      <c r="J1236" s="148"/>
      <c r="K1236" s="148"/>
      <c r="L1236" s="148"/>
      <c r="M1236" s="148"/>
      <c r="N1236" s="148"/>
      <c r="O1236" s="148"/>
      <c r="P1236" s="148"/>
      <c r="Q1236" s="148"/>
      <c r="R1236" s="148"/>
    </row>
    <row r="1237">
      <c r="A1237" s="145"/>
      <c r="B1237" s="145"/>
      <c r="C1237" s="148"/>
      <c r="D1237" s="148"/>
      <c r="E1237" s="148"/>
      <c r="F1237" s="148"/>
      <c r="G1237" s="148"/>
      <c r="H1237" s="148"/>
      <c r="I1237" s="148"/>
      <c r="J1237" s="148"/>
      <c r="K1237" s="148"/>
      <c r="L1237" s="148"/>
      <c r="M1237" s="148"/>
      <c r="N1237" s="148"/>
      <c r="O1237" s="148"/>
      <c r="P1237" s="148"/>
      <c r="Q1237" s="148"/>
      <c r="R1237" s="148"/>
    </row>
    <row r="1238">
      <c r="A1238" s="145"/>
      <c r="B1238" s="145"/>
      <c r="C1238" s="148"/>
      <c r="D1238" s="148"/>
      <c r="E1238" s="148"/>
      <c r="F1238" s="148"/>
      <c r="G1238" s="148"/>
      <c r="H1238" s="148"/>
      <c r="I1238" s="148"/>
      <c r="J1238" s="148"/>
      <c r="K1238" s="148"/>
      <c r="L1238" s="148"/>
      <c r="M1238" s="148"/>
      <c r="N1238" s="148"/>
      <c r="O1238" s="148"/>
      <c r="P1238" s="148"/>
      <c r="Q1238" s="148"/>
      <c r="R1238" s="148"/>
    </row>
    <row r="1239">
      <c r="A1239" s="145"/>
      <c r="B1239" s="145"/>
      <c r="C1239" s="148"/>
      <c r="D1239" s="148"/>
      <c r="E1239" s="148"/>
      <c r="F1239" s="148"/>
      <c r="G1239" s="148"/>
      <c r="H1239" s="148"/>
      <c r="I1239" s="148"/>
      <c r="J1239" s="148"/>
      <c r="K1239" s="148"/>
      <c r="L1239" s="148"/>
      <c r="M1239" s="148"/>
      <c r="N1239" s="148"/>
      <c r="O1239" s="148"/>
      <c r="P1239" s="148"/>
      <c r="Q1239" s="148"/>
      <c r="R1239" s="148"/>
    </row>
    <row r="1240">
      <c r="A1240" s="145"/>
      <c r="B1240" s="145"/>
      <c r="C1240" s="148"/>
      <c r="D1240" s="148"/>
      <c r="E1240" s="148"/>
      <c r="F1240" s="148"/>
      <c r="G1240" s="148"/>
      <c r="H1240" s="148"/>
      <c r="I1240" s="148"/>
      <c r="J1240" s="148"/>
      <c r="K1240" s="148"/>
      <c r="L1240" s="148"/>
      <c r="M1240" s="148"/>
      <c r="N1240" s="148"/>
      <c r="O1240" s="148"/>
      <c r="P1240" s="148"/>
      <c r="Q1240" s="148"/>
      <c r="R1240" s="148"/>
    </row>
    <row r="1241">
      <c r="A1241" s="145"/>
      <c r="B1241" s="145"/>
      <c r="C1241" s="148"/>
      <c r="D1241" s="148"/>
      <c r="E1241" s="148"/>
      <c r="F1241" s="148"/>
      <c r="G1241" s="148"/>
      <c r="H1241" s="148"/>
      <c r="I1241" s="148"/>
      <c r="J1241" s="148"/>
      <c r="K1241" s="148"/>
      <c r="L1241" s="148"/>
      <c r="M1241" s="148"/>
      <c r="N1241" s="148"/>
      <c r="O1241" s="148"/>
      <c r="P1241" s="148"/>
      <c r="Q1241" s="148"/>
      <c r="R1241" s="148"/>
    </row>
    <row r="1242">
      <c r="A1242" s="145"/>
      <c r="B1242" s="145"/>
      <c r="C1242" s="148"/>
      <c r="D1242" s="148"/>
      <c r="E1242" s="148"/>
      <c r="F1242" s="148"/>
      <c r="G1242" s="148"/>
      <c r="H1242" s="148"/>
      <c r="I1242" s="148"/>
      <c r="J1242" s="148"/>
      <c r="K1242" s="148"/>
      <c r="L1242" s="148"/>
      <c r="M1242" s="148"/>
      <c r="N1242" s="148"/>
      <c r="O1242" s="148"/>
      <c r="P1242" s="148"/>
      <c r="Q1242" s="148"/>
      <c r="R1242" s="148"/>
    </row>
    <row r="1243">
      <c r="A1243" s="145"/>
      <c r="B1243" s="145"/>
      <c r="C1243" s="148"/>
      <c r="D1243" s="148"/>
      <c r="E1243" s="148"/>
      <c r="F1243" s="148"/>
      <c r="G1243" s="148"/>
      <c r="H1243" s="148"/>
      <c r="I1243" s="148"/>
      <c r="J1243" s="148"/>
      <c r="K1243" s="148"/>
      <c r="L1243" s="148"/>
      <c r="M1243" s="148"/>
      <c r="N1243" s="148"/>
      <c r="O1243" s="148"/>
      <c r="P1243" s="148"/>
      <c r="Q1243" s="148"/>
      <c r="R1243" s="148"/>
    </row>
    <row r="1244">
      <c r="A1244" s="145"/>
      <c r="B1244" s="145"/>
      <c r="C1244" s="148"/>
      <c r="D1244" s="148"/>
      <c r="E1244" s="148"/>
      <c r="F1244" s="148"/>
      <c r="G1244" s="148"/>
      <c r="H1244" s="148"/>
      <c r="I1244" s="148"/>
      <c r="J1244" s="148"/>
      <c r="K1244" s="148"/>
      <c r="L1244" s="148"/>
      <c r="M1244" s="148"/>
      <c r="N1244" s="148"/>
      <c r="O1244" s="148"/>
      <c r="P1244" s="148"/>
      <c r="Q1244" s="148"/>
      <c r="R1244" s="148"/>
    </row>
    <row r="1245">
      <c r="A1245" s="145"/>
      <c r="B1245" s="145"/>
      <c r="C1245" s="148"/>
      <c r="D1245" s="148"/>
      <c r="E1245" s="148"/>
      <c r="F1245" s="148"/>
      <c r="G1245" s="148"/>
      <c r="H1245" s="148"/>
      <c r="I1245" s="148"/>
      <c r="J1245" s="148"/>
      <c r="K1245" s="148"/>
      <c r="L1245" s="148"/>
      <c r="M1245" s="148"/>
      <c r="N1245" s="148"/>
      <c r="O1245" s="148"/>
      <c r="P1245" s="148"/>
      <c r="Q1245" s="148"/>
      <c r="R1245" s="148"/>
    </row>
    <row r="1246">
      <c r="A1246" s="145"/>
      <c r="B1246" s="145"/>
      <c r="C1246" s="148"/>
      <c r="D1246" s="148"/>
      <c r="E1246" s="148"/>
      <c r="F1246" s="148"/>
      <c r="G1246" s="148"/>
      <c r="H1246" s="148"/>
      <c r="I1246" s="148"/>
      <c r="J1246" s="148"/>
      <c r="K1246" s="148"/>
      <c r="L1246" s="148"/>
      <c r="M1246" s="148"/>
      <c r="N1246" s="148"/>
      <c r="O1246" s="148"/>
      <c r="P1246" s="148"/>
      <c r="Q1246" s="148"/>
      <c r="R1246" s="148"/>
    </row>
    <row r="1247">
      <c r="A1247" s="145"/>
      <c r="B1247" s="145"/>
      <c r="C1247" s="148"/>
      <c r="D1247" s="148"/>
      <c r="E1247" s="148"/>
      <c r="F1247" s="148"/>
      <c r="G1247" s="148"/>
      <c r="H1247" s="148"/>
      <c r="I1247" s="148"/>
      <c r="J1247" s="148"/>
      <c r="K1247" s="148"/>
      <c r="L1247" s="148"/>
      <c r="M1247" s="148"/>
      <c r="N1247" s="148"/>
      <c r="O1247" s="148"/>
      <c r="P1247" s="148"/>
      <c r="Q1247" s="148"/>
      <c r="R1247" s="148"/>
    </row>
    <row r="1248">
      <c r="A1248" s="145"/>
      <c r="B1248" s="145"/>
      <c r="C1248" s="148"/>
      <c r="D1248" s="148"/>
      <c r="E1248" s="148"/>
      <c r="F1248" s="148"/>
      <c r="G1248" s="148"/>
      <c r="H1248" s="148"/>
      <c r="I1248" s="148"/>
      <c r="J1248" s="148"/>
      <c r="K1248" s="148"/>
      <c r="L1248" s="148"/>
      <c r="M1248" s="148"/>
      <c r="N1248" s="148"/>
      <c r="O1248" s="148"/>
      <c r="P1248" s="148"/>
      <c r="Q1248" s="148"/>
      <c r="R1248" s="148"/>
    </row>
    <row r="1249">
      <c r="A1249" s="145"/>
      <c r="B1249" s="145"/>
      <c r="C1249" s="148"/>
      <c r="D1249" s="148"/>
      <c r="E1249" s="148"/>
      <c r="F1249" s="148"/>
      <c r="G1249" s="148"/>
      <c r="H1249" s="148"/>
      <c r="I1249" s="148"/>
      <c r="J1249" s="148"/>
      <c r="K1249" s="148"/>
      <c r="L1249" s="148"/>
      <c r="M1249" s="148"/>
      <c r="N1249" s="148"/>
      <c r="O1249" s="148"/>
      <c r="P1249" s="148"/>
      <c r="Q1249" s="148"/>
      <c r="R1249" s="148"/>
    </row>
    <row r="1250">
      <c r="A1250" s="145"/>
      <c r="B1250" s="145"/>
      <c r="C1250" s="148"/>
      <c r="D1250" s="148"/>
      <c r="E1250" s="148"/>
      <c r="F1250" s="148"/>
      <c r="G1250" s="148"/>
      <c r="H1250" s="148"/>
      <c r="I1250" s="148"/>
      <c r="J1250" s="148"/>
      <c r="K1250" s="148"/>
      <c r="L1250" s="148"/>
      <c r="M1250" s="148"/>
      <c r="N1250" s="148"/>
      <c r="O1250" s="148"/>
      <c r="P1250" s="148"/>
      <c r="Q1250" s="148"/>
      <c r="R1250" s="148"/>
    </row>
    <row r="1251">
      <c r="A1251" s="145"/>
      <c r="B1251" s="145"/>
      <c r="C1251" s="148"/>
      <c r="D1251" s="148"/>
      <c r="E1251" s="148"/>
      <c r="F1251" s="148"/>
      <c r="G1251" s="148"/>
      <c r="H1251" s="148"/>
      <c r="I1251" s="148"/>
      <c r="J1251" s="148"/>
      <c r="K1251" s="148"/>
      <c r="L1251" s="148"/>
      <c r="M1251" s="148"/>
      <c r="N1251" s="148"/>
      <c r="O1251" s="148"/>
      <c r="P1251" s="148"/>
      <c r="Q1251" s="148"/>
      <c r="R1251" s="148"/>
    </row>
    <row r="1252">
      <c r="A1252" s="145"/>
      <c r="B1252" s="145"/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</row>
    <row r="1253">
      <c r="A1253" s="145"/>
      <c r="B1253" s="145"/>
      <c r="C1253" s="148"/>
      <c r="D1253" s="148"/>
      <c r="E1253" s="148"/>
      <c r="F1253" s="148"/>
      <c r="G1253" s="148"/>
      <c r="H1253" s="148"/>
      <c r="I1253" s="148"/>
      <c r="J1253" s="148"/>
      <c r="K1253" s="148"/>
      <c r="L1253" s="148"/>
      <c r="M1253" s="148"/>
      <c r="N1253" s="148"/>
      <c r="O1253" s="148"/>
      <c r="P1253" s="148"/>
      <c r="Q1253" s="148"/>
      <c r="R1253" s="148"/>
    </row>
    <row r="1254">
      <c r="A1254" s="145"/>
      <c r="B1254" s="145"/>
      <c r="C1254" s="148"/>
      <c r="D1254" s="148"/>
      <c r="E1254" s="148"/>
      <c r="F1254" s="148"/>
      <c r="G1254" s="148"/>
      <c r="H1254" s="148"/>
      <c r="I1254" s="148"/>
      <c r="J1254" s="148"/>
      <c r="K1254" s="148"/>
      <c r="L1254" s="148"/>
      <c r="M1254" s="148"/>
      <c r="N1254" s="148"/>
      <c r="O1254" s="148"/>
      <c r="P1254" s="148"/>
      <c r="Q1254" s="148"/>
      <c r="R1254" s="148"/>
    </row>
    <row r="1255">
      <c r="A1255" s="145"/>
      <c r="B1255" s="145"/>
      <c r="C1255" s="148"/>
      <c r="D1255" s="148"/>
      <c r="E1255" s="148"/>
      <c r="F1255" s="148"/>
      <c r="G1255" s="148"/>
      <c r="H1255" s="148"/>
      <c r="I1255" s="148"/>
      <c r="J1255" s="148"/>
      <c r="K1255" s="148"/>
      <c r="L1255" s="148"/>
      <c r="M1255" s="148"/>
      <c r="N1255" s="148"/>
      <c r="O1255" s="148"/>
      <c r="P1255" s="148"/>
      <c r="Q1255" s="148"/>
      <c r="R1255" s="148"/>
    </row>
    <row r="1256">
      <c r="A1256" s="145"/>
      <c r="B1256" s="145"/>
      <c r="C1256" s="148"/>
      <c r="D1256" s="148"/>
      <c r="E1256" s="148"/>
      <c r="F1256" s="148"/>
      <c r="G1256" s="148"/>
      <c r="H1256" s="148"/>
      <c r="I1256" s="148"/>
      <c r="J1256" s="148"/>
      <c r="K1256" s="148"/>
      <c r="L1256" s="148"/>
      <c r="M1256" s="148"/>
      <c r="N1256" s="148"/>
      <c r="O1256" s="148"/>
      <c r="P1256" s="148"/>
      <c r="Q1256" s="148"/>
      <c r="R1256" s="148"/>
    </row>
    <row r="1257">
      <c r="A1257" s="145"/>
      <c r="B1257" s="145"/>
      <c r="C1257" s="148"/>
      <c r="D1257" s="148"/>
      <c r="E1257" s="148"/>
      <c r="F1257" s="148"/>
      <c r="G1257" s="148"/>
      <c r="H1257" s="148"/>
      <c r="I1257" s="148"/>
      <c r="J1257" s="148"/>
      <c r="K1257" s="148"/>
      <c r="L1257" s="148"/>
      <c r="M1257" s="148"/>
      <c r="N1257" s="148"/>
      <c r="O1257" s="148"/>
      <c r="P1257" s="148"/>
      <c r="Q1257" s="148"/>
      <c r="R1257" s="148"/>
    </row>
    <row r="1258">
      <c r="A1258" s="145"/>
      <c r="B1258" s="145"/>
      <c r="C1258" s="148"/>
      <c r="D1258" s="148"/>
      <c r="E1258" s="148"/>
      <c r="F1258" s="148"/>
      <c r="G1258" s="148"/>
      <c r="H1258" s="148"/>
      <c r="I1258" s="148"/>
      <c r="J1258" s="148"/>
      <c r="K1258" s="148"/>
      <c r="L1258" s="148"/>
      <c r="M1258" s="148"/>
      <c r="N1258" s="148"/>
      <c r="O1258" s="148"/>
      <c r="P1258" s="148"/>
      <c r="Q1258" s="148"/>
      <c r="R1258" s="148"/>
    </row>
    <row r="1259">
      <c r="A1259" s="145"/>
      <c r="B1259" s="145"/>
      <c r="C1259" s="148"/>
      <c r="D1259" s="148"/>
      <c r="E1259" s="148"/>
      <c r="F1259" s="148"/>
      <c r="G1259" s="148"/>
      <c r="H1259" s="148"/>
      <c r="I1259" s="148"/>
      <c r="J1259" s="148"/>
      <c r="K1259" s="148"/>
      <c r="L1259" s="148"/>
      <c r="M1259" s="148"/>
      <c r="N1259" s="148"/>
      <c r="O1259" s="148"/>
      <c r="P1259" s="148"/>
      <c r="Q1259" s="148"/>
      <c r="R1259" s="148"/>
    </row>
    <row r="1260">
      <c r="A1260" s="145"/>
      <c r="B1260" s="145"/>
      <c r="C1260" s="148"/>
      <c r="D1260" s="148"/>
      <c r="E1260" s="148"/>
      <c r="F1260" s="148"/>
      <c r="G1260" s="148"/>
      <c r="H1260" s="148"/>
      <c r="I1260" s="148"/>
      <c r="J1260" s="148"/>
      <c r="K1260" s="148"/>
      <c r="L1260" s="148"/>
      <c r="M1260" s="148"/>
      <c r="N1260" s="148"/>
      <c r="O1260" s="148"/>
      <c r="P1260" s="148"/>
      <c r="Q1260" s="148"/>
      <c r="R1260" s="148"/>
    </row>
    <row r="1261">
      <c r="A1261" s="145"/>
      <c r="B1261" s="145"/>
      <c r="C1261" s="148"/>
      <c r="D1261" s="148"/>
      <c r="E1261" s="148"/>
      <c r="F1261" s="148"/>
      <c r="G1261" s="148"/>
      <c r="H1261" s="148"/>
      <c r="I1261" s="148"/>
      <c r="J1261" s="148"/>
      <c r="K1261" s="148"/>
      <c r="L1261" s="148"/>
      <c r="M1261" s="148"/>
      <c r="N1261" s="148"/>
      <c r="O1261" s="148"/>
      <c r="P1261" s="148"/>
      <c r="Q1261" s="148"/>
      <c r="R1261" s="148"/>
    </row>
    <row r="1262">
      <c r="A1262" s="145"/>
      <c r="B1262" s="145"/>
      <c r="C1262" s="148"/>
      <c r="D1262" s="148"/>
      <c r="E1262" s="148"/>
      <c r="F1262" s="148"/>
      <c r="G1262" s="148"/>
      <c r="H1262" s="148"/>
      <c r="I1262" s="148"/>
      <c r="J1262" s="148"/>
      <c r="K1262" s="148"/>
      <c r="L1262" s="148"/>
      <c r="M1262" s="148"/>
      <c r="N1262" s="148"/>
      <c r="O1262" s="148"/>
      <c r="P1262" s="148"/>
      <c r="Q1262" s="148"/>
      <c r="R1262" s="148"/>
    </row>
    <row r="1263">
      <c r="A1263" s="145"/>
      <c r="B1263" s="145"/>
      <c r="C1263" s="148"/>
      <c r="D1263" s="148"/>
      <c r="E1263" s="148"/>
      <c r="F1263" s="148"/>
      <c r="G1263" s="148"/>
      <c r="H1263" s="148"/>
      <c r="I1263" s="148"/>
      <c r="J1263" s="148"/>
      <c r="K1263" s="148"/>
      <c r="L1263" s="148"/>
      <c r="M1263" s="148"/>
      <c r="N1263" s="148"/>
      <c r="O1263" s="148"/>
      <c r="P1263" s="148"/>
      <c r="Q1263" s="148"/>
      <c r="R1263" s="148"/>
    </row>
    <row r="1264">
      <c r="A1264" s="145"/>
      <c r="B1264" s="145"/>
      <c r="C1264" s="148"/>
      <c r="D1264" s="148"/>
      <c r="E1264" s="148"/>
      <c r="F1264" s="148"/>
      <c r="G1264" s="148"/>
      <c r="H1264" s="148"/>
      <c r="I1264" s="148"/>
      <c r="J1264" s="148"/>
      <c r="K1264" s="148"/>
      <c r="L1264" s="148"/>
      <c r="M1264" s="148"/>
      <c r="N1264" s="148"/>
      <c r="O1264" s="148"/>
      <c r="P1264" s="148"/>
      <c r="Q1264" s="148"/>
      <c r="R1264" s="148"/>
    </row>
    <row r="1265">
      <c r="A1265" s="145"/>
      <c r="B1265" s="145"/>
      <c r="C1265" s="148"/>
      <c r="D1265" s="148"/>
      <c r="E1265" s="148"/>
      <c r="F1265" s="148"/>
      <c r="G1265" s="148"/>
      <c r="H1265" s="148"/>
      <c r="I1265" s="148"/>
      <c r="J1265" s="148"/>
      <c r="K1265" s="148"/>
      <c r="L1265" s="148"/>
      <c r="M1265" s="148"/>
      <c r="N1265" s="148"/>
      <c r="O1265" s="148"/>
      <c r="P1265" s="148"/>
      <c r="Q1265" s="148"/>
      <c r="R1265" s="148"/>
    </row>
    <row r="1266">
      <c r="A1266" s="145"/>
      <c r="B1266" s="145"/>
      <c r="C1266" s="148"/>
      <c r="D1266" s="148"/>
      <c r="E1266" s="148"/>
      <c r="F1266" s="148"/>
      <c r="G1266" s="148"/>
      <c r="H1266" s="148"/>
      <c r="I1266" s="148"/>
      <c r="J1266" s="148"/>
      <c r="K1266" s="148"/>
      <c r="L1266" s="148"/>
      <c r="M1266" s="148"/>
      <c r="N1266" s="148"/>
      <c r="O1266" s="148"/>
      <c r="P1266" s="148"/>
      <c r="Q1266" s="148"/>
      <c r="R1266" s="148"/>
    </row>
    <row r="1267">
      <c r="A1267" s="145"/>
      <c r="B1267" s="145"/>
      <c r="C1267" s="148"/>
      <c r="D1267" s="148"/>
      <c r="E1267" s="148"/>
      <c r="F1267" s="148"/>
      <c r="G1267" s="148"/>
      <c r="H1267" s="148"/>
      <c r="I1267" s="148"/>
      <c r="J1267" s="148"/>
      <c r="K1267" s="148"/>
      <c r="L1267" s="148"/>
      <c r="M1267" s="148"/>
      <c r="N1267" s="148"/>
      <c r="O1267" s="148"/>
      <c r="P1267" s="148"/>
      <c r="Q1267" s="148"/>
      <c r="R1267" s="148"/>
    </row>
    <row r="1268">
      <c r="A1268" s="145"/>
      <c r="B1268" s="145"/>
      <c r="C1268" s="148"/>
      <c r="D1268" s="148"/>
      <c r="E1268" s="148"/>
      <c r="F1268" s="148"/>
      <c r="G1268" s="148"/>
      <c r="H1268" s="148"/>
      <c r="I1268" s="148"/>
      <c r="J1268" s="148"/>
      <c r="K1268" s="148"/>
      <c r="L1268" s="148"/>
      <c r="M1268" s="148"/>
      <c r="N1268" s="148"/>
      <c r="O1268" s="148"/>
      <c r="P1268" s="148"/>
      <c r="Q1268" s="148"/>
      <c r="R1268" s="148"/>
    </row>
    <row r="1269">
      <c r="A1269" s="145"/>
      <c r="B1269" s="145"/>
      <c r="C1269" s="148"/>
      <c r="D1269" s="148"/>
      <c r="E1269" s="148"/>
      <c r="F1269" s="148"/>
      <c r="G1269" s="148"/>
      <c r="H1269" s="148"/>
      <c r="I1269" s="148"/>
      <c r="J1269" s="148"/>
      <c r="K1269" s="148"/>
      <c r="L1269" s="148"/>
      <c r="M1269" s="148"/>
      <c r="N1269" s="148"/>
      <c r="O1269" s="148"/>
      <c r="P1269" s="148"/>
      <c r="Q1269" s="148"/>
      <c r="R1269" s="148"/>
    </row>
    <row r="1270">
      <c r="A1270" s="145"/>
      <c r="B1270" s="145"/>
      <c r="C1270" s="148"/>
      <c r="D1270" s="148"/>
      <c r="E1270" s="148"/>
      <c r="F1270" s="148"/>
      <c r="G1270" s="148"/>
      <c r="H1270" s="148"/>
      <c r="I1270" s="148"/>
      <c r="J1270" s="148"/>
      <c r="K1270" s="148"/>
      <c r="L1270" s="148"/>
      <c r="M1270" s="148"/>
      <c r="N1270" s="148"/>
      <c r="O1270" s="148"/>
      <c r="P1270" s="148"/>
      <c r="Q1270" s="148"/>
      <c r="R1270" s="148"/>
    </row>
    <row r="1271">
      <c r="A1271" s="145"/>
      <c r="B1271" s="145"/>
      <c r="C1271" s="148"/>
      <c r="D1271" s="148"/>
      <c r="E1271" s="148"/>
      <c r="F1271" s="148"/>
      <c r="G1271" s="148"/>
      <c r="H1271" s="148"/>
      <c r="I1271" s="148"/>
      <c r="J1271" s="148"/>
      <c r="K1271" s="148"/>
      <c r="L1271" s="148"/>
      <c r="M1271" s="148"/>
      <c r="N1271" s="148"/>
      <c r="O1271" s="148"/>
      <c r="P1271" s="148"/>
      <c r="Q1271" s="148"/>
      <c r="R1271" s="148"/>
    </row>
    <row r="1272">
      <c r="A1272" s="145"/>
      <c r="B1272" s="145"/>
      <c r="C1272" s="148"/>
      <c r="D1272" s="148"/>
      <c r="E1272" s="148"/>
      <c r="F1272" s="148"/>
      <c r="G1272" s="148"/>
      <c r="H1272" s="148"/>
      <c r="I1272" s="148"/>
      <c r="J1272" s="148"/>
      <c r="K1272" s="148"/>
      <c r="L1272" s="148"/>
      <c r="M1272" s="148"/>
      <c r="N1272" s="148"/>
      <c r="O1272" s="148"/>
      <c r="P1272" s="148"/>
      <c r="Q1272" s="148"/>
      <c r="R1272" s="148"/>
    </row>
    <row r="1273">
      <c r="A1273" s="145"/>
      <c r="B1273" s="145"/>
      <c r="C1273" s="148"/>
      <c r="D1273" s="148"/>
      <c r="E1273" s="148"/>
      <c r="F1273" s="148"/>
      <c r="G1273" s="148"/>
      <c r="H1273" s="148"/>
      <c r="I1273" s="148"/>
      <c r="J1273" s="148"/>
      <c r="K1273" s="148"/>
      <c r="L1273" s="148"/>
      <c r="M1273" s="148"/>
      <c r="N1273" s="148"/>
      <c r="O1273" s="148"/>
      <c r="P1273" s="148"/>
      <c r="Q1273" s="148"/>
      <c r="R1273" s="148"/>
    </row>
    <row r="1274">
      <c r="A1274" s="145"/>
      <c r="B1274" s="145"/>
      <c r="C1274" s="148"/>
      <c r="D1274" s="148"/>
      <c r="E1274" s="148"/>
      <c r="F1274" s="148"/>
      <c r="G1274" s="148"/>
      <c r="H1274" s="148"/>
      <c r="I1274" s="148"/>
      <c r="J1274" s="148"/>
      <c r="K1274" s="148"/>
      <c r="L1274" s="148"/>
      <c r="M1274" s="148"/>
      <c r="N1274" s="148"/>
      <c r="O1274" s="148"/>
      <c r="P1274" s="148"/>
      <c r="Q1274" s="148"/>
      <c r="R1274" s="148"/>
    </row>
    <row r="1275">
      <c r="A1275" s="145"/>
      <c r="B1275" s="145"/>
      <c r="C1275" s="148"/>
      <c r="D1275" s="148"/>
      <c r="E1275" s="148"/>
      <c r="F1275" s="148"/>
      <c r="G1275" s="148"/>
      <c r="H1275" s="148"/>
      <c r="I1275" s="148"/>
      <c r="J1275" s="148"/>
      <c r="K1275" s="148"/>
      <c r="L1275" s="148"/>
      <c r="M1275" s="148"/>
      <c r="N1275" s="148"/>
      <c r="O1275" s="148"/>
      <c r="P1275" s="148"/>
      <c r="Q1275" s="148"/>
      <c r="R1275" s="148"/>
    </row>
    <row r="1276">
      <c r="A1276" s="145"/>
      <c r="B1276" s="145"/>
      <c r="C1276" s="148"/>
      <c r="D1276" s="148"/>
      <c r="E1276" s="148"/>
      <c r="F1276" s="148"/>
      <c r="G1276" s="148"/>
      <c r="H1276" s="148"/>
      <c r="I1276" s="148"/>
      <c r="J1276" s="148"/>
      <c r="K1276" s="148"/>
      <c r="L1276" s="148"/>
      <c r="M1276" s="148"/>
      <c r="N1276" s="148"/>
      <c r="O1276" s="148"/>
      <c r="P1276" s="148"/>
      <c r="Q1276" s="148"/>
      <c r="R1276" s="148"/>
    </row>
    <row r="1277">
      <c r="A1277" s="145"/>
      <c r="B1277" s="145"/>
      <c r="C1277" s="148"/>
      <c r="D1277" s="148"/>
      <c r="E1277" s="148"/>
      <c r="F1277" s="148"/>
      <c r="G1277" s="148"/>
      <c r="H1277" s="148"/>
      <c r="I1277" s="148"/>
      <c r="J1277" s="148"/>
      <c r="K1277" s="148"/>
      <c r="L1277" s="148"/>
      <c r="M1277" s="148"/>
      <c r="N1277" s="148"/>
      <c r="O1277" s="148"/>
      <c r="P1277" s="148"/>
      <c r="Q1277" s="148"/>
      <c r="R1277" s="148"/>
    </row>
    <row r="1278">
      <c r="A1278" s="145"/>
      <c r="B1278" s="145"/>
      <c r="C1278" s="148"/>
      <c r="D1278" s="148"/>
      <c r="E1278" s="148"/>
      <c r="F1278" s="148"/>
      <c r="G1278" s="148"/>
      <c r="H1278" s="148"/>
      <c r="I1278" s="148"/>
      <c r="J1278" s="148"/>
      <c r="K1278" s="148"/>
      <c r="L1278" s="148"/>
      <c r="M1278" s="148"/>
      <c r="N1278" s="148"/>
      <c r="O1278" s="148"/>
      <c r="P1278" s="148"/>
      <c r="Q1278" s="148"/>
      <c r="R1278" s="148"/>
    </row>
    <row r="1279">
      <c r="A1279" s="145"/>
      <c r="B1279" s="145"/>
      <c r="C1279" s="148"/>
      <c r="D1279" s="148"/>
      <c r="E1279" s="148"/>
      <c r="F1279" s="148"/>
      <c r="G1279" s="148"/>
      <c r="H1279" s="148"/>
      <c r="I1279" s="148"/>
      <c r="J1279" s="148"/>
      <c r="K1279" s="148"/>
      <c r="L1279" s="148"/>
      <c r="M1279" s="148"/>
      <c r="N1279" s="148"/>
      <c r="O1279" s="148"/>
      <c r="P1279" s="148"/>
      <c r="Q1279" s="148"/>
      <c r="R1279" s="148"/>
    </row>
    <row r="1280">
      <c r="A1280" s="145"/>
      <c r="B1280" s="145"/>
      <c r="C1280" s="148"/>
      <c r="D1280" s="148"/>
      <c r="E1280" s="148"/>
      <c r="F1280" s="148"/>
      <c r="G1280" s="148"/>
      <c r="H1280" s="148"/>
      <c r="I1280" s="148"/>
      <c r="J1280" s="148"/>
      <c r="K1280" s="148"/>
      <c r="L1280" s="148"/>
      <c r="M1280" s="148"/>
      <c r="N1280" s="148"/>
      <c r="O1280" s="148"/>
      <c r="P1280" s="148"/>
      <c r="Q1280" s="148"/>
      <c r="R1280" s="148"/>
    </row>
    <row r="1281">
      <c r="A1281" s="145"/>
      <c r="B1281" s="145"/>
      <c r="C1281" s="148"/>
      <c r="D1281" s="148"/>
      <c r="E1281" s="148"/>
      <c r="F1281" s="148"/>
      <c r="G1281" s="148"/>
      <c r="H1281" s="148"/>
      <c r="I1281" s="148"/>
      <c r="J1281" s="148"/>
      <c r="K1281" s="148"/>
      <c r="L1281" s="148"/>
      <c r="M1281" s="148"/>
      <c r="N1281" s="148"/>
      <c r="O1281" s="148"/>
      <c r="P1281" s="148"/>
      <c r="Q1281" s="148"/>
      <c r="R1281" s="148"/>
    </row>
    <row r="1282">
      <c r="A1282" s="145"/>
      <c r="B1282" s="145"/>
      <c r="C1282" s="148"/>
      <c r="D1282" s="148"/>
      <c r="E1282" s="148"/>
      <c r="F1282" s="148"/>
      <c r="G1282" s="148"/>
      <c r="H1282" s="148"/>
      <c r="I1282" s="148"/>
      <c r="J1282" s="148"/>
      <c r="K1282" s="148"/>
      <c r="L1282" s="148"/>
      <c r="M1282" s="148"/>
      <c r="N1282" s="148"/>
      <c r="O1282" s="148"/>
      <c r="P1282" s="148"/>
      <c r="Q1282" s="148"/>
      <c r="R1282" s="148"/>
    </row>
    <row r="1283">
      <c r="A1283" s="145"/>
      <c r="B1283" s="145"/>
      <c r="C1283" s="148"/>
      <c r="D1283" s="148"/>
      <c r="E1283" s="148"/>
      <c r="F1283" s="148"/>
      <c r="G1283" s="148"/>
      <c r="H1283" s="148"/>
      <c r="I1283" s="148"/>
      <c r="J1283" s="148"/>
      <c r="K1283" s="148"/>
      <c r="L1283" s="148"/>
      <c r="M1283" s="148"/>
      <c r="N1283" s="148"/>
      <c r="O1283" s="148"/>
      <c r="P1283" s="148"/>
      <c r="Q1283" s="148"/>
      <c r="R1283" s="148"/>
    </row>
    <row r="1284">
      <c r="A1284" s="145"/>
      <c r="B1284" s="145"/>
      <c r="C1284" s="148"/>
      <c r="D1284" s="148"/>
      <c r="E1284" s="148"/>
      <c r="F1284" s="148"/>
      <c r="G1284" s="148"/>
      <c r="H1284" s="148"/>
      <c r="I1284" s="148"/>
      <c r="J1284" s="148"/>
      <c r="K1284" s="148"/>
      <c r="L1284" s="148"/>
      <c r="M1284" s="148"/>
      <c r="N1284" s="148"/>
      <c r="O1284" s="148"/>
      <c r="P1284" s="148"/>
      <c r="Q1284" s="148"/>
      <c r="R1284" s="148"/>
    </row>
    <row r="1285">
      <c r="A1285" s="145"/>
      <c r="B1285" s="145"/>
      <c r="C1285" s="148"/>
      <c r="D1285" s="148"/>
      <c r="E1285" s="148"/>
      <c r="F1285" s="148"/>
      <c r="G1285" s="148"/>
      <c r="H1285" s="148"/>
      <c r="I1285" s="148"/>
      <c r="J1285" s="148"/>
      <c r="K1285" s="148"/>
      <c r="L1285" s="148"/>
      <c r="M1285" s="148"/>
      <c r="N1285" s="148"/>
      <c r="O1285" s="148"/>
      <c r="P1285" s="148"/>
      <c r="Q1285" s="148"/>
      <c r="R1285" s="148"/>
    </row>
    <row r="1286">
      <c r="A1286" s="145"/>
      <c r="B1286" s="145"/>
      <c r="C1286" s="148"/>
      <c r="D1286" s="148"/>
      <c r="E1286" s="148"/>
      <c r="F1286" s="148"/>
      <c r="G1286" s="148"/>
      <c r="H1286" s="148"/>
      <c r="I1286" s="148"/>
      <c r="J1286" s="148"/>
      <c r="K1286" s="148"/>
      <c r="L1286" s="148"/>
      <c r="M1286" s="148"/>
      <c r="N1286" s="148"/>
      <c r="O1286" s="148"/>
      <c r="P1286" s="148"/>
      <c r="Q1286" s="148"/>
      <c r="R1286" s="148"/>
    </row>
    <row r="1287">
      <c r="A1287" s="145"/>
      <c r="B1287" s="145"/>
      <c r="C1287" s="148"/>
      <c r="D1287" s="148"/>
      <c r="E1287" s="148"/>
      <c r="F1287" s="148"/>
      <c r="G1287" s="148"/>
      <c r="H1287" s="148"/>
      <c r="I1287" s="148"/>
      <c r="J1287" s="148"/>
      <c r="K1287" s="148"/>
      <c r="L1287" s="148"/>
      <c r="M1287" s="148"/>
      <c r="N1287" s="148"/>
      <c r="O1287" s="148"/>
      <c r="P1287" s="148"/>
      <c r="Q1287" s="148"/>
      <c r="R1287" s="148"/>
    </row>
    <row r="1288">
      <c r="A1288" s="145"/>
      <c r="B1288" s="145"/>
      <c r="C1288" s="148"/>
      <c r="D1288" s="148"/>
      <c r="E1288" s="148"/>
      <c r="F1288" s="148"/>
      <c r="G1288" s="148"/>
      <c r="H1288" s="148"/>
      <c r="I1288" s="148"/>
      <c r="J1288" s="148"/>
      <c r="K1288" s="148"/>
      <c r="L1288" s="148"/>
      <c r="M1288" s="148"/>
      <c r="N1288" s="148"/>
      <c r="O1288" s="148"/>
      <c r="P1288" s="148"/>
      <c r="Q1288" s="148"/>
      <c r="R1288" s="148"/>
    </row>
    <row r="1289">
      <c r="A1289" s="145"/>
      <c r="B1289" s="145"/>
      <c r="C1289" s="148"/>
      <c r="D1289" s="148"/>
      <c r="E1289" s="148"/>
      <c r="F1289" s="148"/>
      <c r="G1289" s="148"/>
      <c r="H1289" s="148"/>
      <c r="I1289" s="148"/>
      <c r="J1289" s="148"/>
      <c r="K1289" s="148"/>
      <c r="L1289" s="148"/>
      <c r="M1289" s="148"/>
      <c r="N1289" s="148"/>
      <c r="O1289" s="148"/>
      <c r="P1289" s="148"/>
      <c r="Q1289" s="148"/>
      <c r="R1289" s="148"/>
    </row>
    <row r="1290">
      <c r="A1290" s="145"/>
      <c r="B1290" s="145"/>
      <c r="C1290" s="148"/>
      <c r="D1290" s="148"/>
      <c r="E1290" s="148"/>
      <c r="F1290" s="148"/>
      <c r="G1290" s="148"/>
      <c r="H1290" s="148"/>
      <c r="I1290" s="148"/>
      <c r="J1290" s="148"/>
      <c r="K1290" s="148"/>
      <c r="L1290" s="148"/>
      <c r="M1290" s="148"/>
      <c r="N1290" s="148"/>
      <c r="O1290" s="148"/>
      <c r="P1290" s="148"/>
      <c r="Q1290" s="148"/>
      <c r="R1290" s="148"/>
    </row>
    <row r="1291">
      <c r="A1291" s="145"/>
      <c r="B1291" s="145"/>
      <c r="C1291" s="148"/>
      <c r="D1291" s="148"/>
      <c r="E1291" s="148"/>
      <c r="F1291" s="148"/>
      <c r="G1291" s="148"/>
      <c r="H1291" s="148"/>
      <c r="I1291" s="148"/>
      <c r="J1291" s="148"/>
      <c r="K1291" s="148"/>
      <c r="L1291" s="148"/>
      <c r="M1291" s="148"/>
      <c r="N1291" s="148"/>
      <c r="O1291" s="148"/>
      <c r="P1291" s="148"/>
      <c r="Q1291" s="148"/>
      <c r="R1291" s="148"/>
    </row>
    <row r="1292">
      <c r="A1292" s="145"/>
      <c r="B1292" s="145"/>
      <c r="C1292" s="148"/>
      <c r="D1292" s="148"/>
      <c r="E1292" s="148"/>
      <c r="F1292" s="148"/>
      <c r="G1292" s="148"/>
      <c r="H1292" s="148"/>
      <c r="I1292" s="148"/>
      <c r="J1292" s="148"/>
      <c r="K1292" s="148"/>
      <c r="L1292" s="148"/>
      <c r="M1292" s="148"/>
      <c r="N1292" s="148"/>
      <c r="O1292" s="148"/>
      <c r="P1292" s="148"/>
      <c r="Q1292" s="148"/>
      <c r="R1292" s="148"/>
    </row>
    <row r="1293">
      <c r="A1293" s="145"/>
      <c r="B1293" s="145"/>
      <c r="C1293" s="148"/>
      <c r="D1293" s="148"/>
      <c r="E1293" s="148"/>
      <c r="F1293" s="148"/>
      <c r="G1293" s="148"/>
      <c r="H1293" s="148"/>
      <c r="I1293" s="148"/>
      <c r="J1293" s="148"/>
      <c r="K1293" s="148"/>
      <c r="L1293" s="148"/>
      <c r="M1293" s="148"/>
      <c r="N1293" s="148"/>
      <c r="O1293" s="148"/>
      <c r="P1293" s="148"/>
      <c r="Q1293" s="148"/>
      <c r="R1293" s="148"/>
    </row>
    <row r="1294">
      <c r="A1294" s="145"/>
      <c r="B1294" s="145"/>
      <c r="C1294" s="148"/>
      <c r="D1294" s="148"/>
      <c r="E1294" s="148"/>
      <c r="F1294" s="148"/>
      <c r="G1294" s="148"/>
      <c r="H1294" s="148"/>
      <c r="I1294" s="148"/>
      <c r="J1294" s="148"/>
      <c r="K1294" s="148"/>
      <c r="L1294" s="148"/>
      <c r="M1294" s="148"/>
      <c r="N1294" s="148"/>
      <c r="O1294" s="148"/>
      <c r="P1294" s="148"/>
      <c r="Q1294" s="148"/>
      <c r="R1294" s="148"/>
    </row>
    <row r="1295">
      <c r="A1295" s="145"/>
      <c r="B1295" s="145"/>
      <c r="C1295" s="148"/>
      <c r="D1295" s="148"/>
      <c r="E1295" s="148"/>
      <c r="F1295" s="148"/>
      <c r="G1295" s="148"/>
      <c r="H1295" s="148"/>
      <c r="I1295" s="148"/>
      <c r="J1295" s="148"/>
      <c r="K1295" s="148"/>
      <c r="L1295" s="148"/>
      <c r="M1295" s="148"/>
      <c r="N1295" s="148"/>
      <c r="O1295" s="148"/>
      <c r="P1295" s="148"/>
      <c r="Q1295" s="148"/>
      <c r="R1295" s="148"/>
    </row>
    <row r="1296">
      <c r="A1296" s="145"/>
      <c r="B1296" s="145"/>
      <c r="C1296" s="148"/>
      <c r="D1296" s="148"/>
      <c r="E1296" s="148"/>
      <c r="F1296" s="148"/>
      <c r="G1296" s="148"/>
      <c r="H1296" s="148"/>
      <c r="I1296" s="148"/>
      <c r="J1296" s="148"/>
      <c r="K1296" s="148"/>
      <c r="L1296" s="148"/>
      <c r="M1296" s="148"/>
      <c r="N1296" s="148"/>
      <c r="O1296" s="148"/>
      <c r="P1296" s="148"/>
      <c r="Q1296" s="148"/>
      <c r="R1296" s="148"/>
    </row>
    <row r="1297">
      <c r="A1297" s="145"/>
      <c r="B1297" s="145"/>
      <c r="C1297" s="148"/>
      <c r="D1297" s="148"/>
      <c r="E1297" s="148"/>
      <c r="F1297" s="148"/>
      <c r="G1297" s="148"/>
      <c r="H1297" s="148"/>
      <c r="I1297" s="148"/>
      <c r="J1297" s="148"/>
      <c r="K1297" s="148"/>
      <c r="L1297" s="148"/>
      <c r="M1297" s="148"/>
      <c r="N1297" s="148"/>
      <c r="O1297" s="148"/>
      <c r="P1297" s="148"/>
      <c r="Q1297" s="148"/>
      <c r="R1297" s="148"/>
    </row>
    <row r="1298">
      <c r="A1298" s="145"/>
      <c r="B1298" s="145"/>
      <c r="C1298" s="148"/>
      <c r="D1298" s="148"/>
      <c r="E1298" s="148"/>
      <c r="F1298" s="148"/>
      <c r="G1298" s="148"/>
      <c r="H1298" s="148"/>
      <c r="I1298" s="148"/>
      <c r="J1298" s="148"/>
      <c r="K1298" s="148"/>
      <c r="L1298" s="148"/>
      <c r="M1298" s="148"/>
      <c r="N1298" s="148"/>
      <c r="O1298" s="148"/>
      <c r="P1298" s="148"/>
      <c r="Q1298" s="148"/>
      <c r="R1298" s="148"/>
    </row>
    <row r="1299">
      <c r="A1299" s="145"/>
      <c r="B1299" s="145"/>
      <c r="C1299" s="148"/>
      <c r="D1299" s="148"/>
      <c r="E1299" s="148"/>
      <c r="F1299" s="148"/>
      <c r="G1299" s="148"/>
      <c r="H1299" s="148"/>
      <c r="I1299" s="148"/>
      <c r="J1299" s="148"/>
      <c r="K1299" s="148"/>
      <c r="L1299" s="148"/>
      <c r="M1299" s="148"/>
      <c r="N1299" s="148"/>
      <c r="O1299" s="148"/>
      <c r="P1299" s="148"/>
      <c r="Q1299" s="148"/>
      <c r="R1299" s="148"/>
    </row>
    <row r="1300">
      <c r="A1300" s="145"/>
      <c r="B1300" s="145"/>
      <c r="C1300" s="148"/>
      <c r="D1300" s="148"/>
      <c r="E1300" s="148"/>
      <c r="F1300" s="148"/>
      <c r="G1300" s="148"/>
      <c r="H1300" s="148"/>
      <c r="I1300" s="148"/>
      <c r="J1300" s="148"/>
      <c r="K1300" s="148"/>
      <c r="L1300" s="148"/>
      <c r="M1300" s="148"/>
      <c r="N1300" s="148"/>
      <c r="O1300" s="148"/>
      <c r="P1300" s="148"/>
      <c r="Q1300" s="148"/>
      <c r="R1300" s="148"/>
    </row>
    <row r="1301">
      <c r="A1301" s="145"/>
      <c r="B1301" s="145"/>
      <c r="C1301" s="148"/>
      <c r="D1301" s="148"/>
      <c r="E1301" s="148"/>
      <c r="F1301" s="148"/>
      <c r="G1301" s="148"/>
      <c r="H1301" s="148"/>
      <c r="I1301" s="148"/>
      <c r="J1301" s="148"/>
      <c r="K1301" s="148"/>
      <c r="L1301" s="148"/>
      <c r="M1301" s="148"/>
      <c r="N1301" s="148"/>
      <c r="O1301" s="148"/>
      <c r="P1301" s="148"/>
      <c r="Q1301" s="148"/>
      <c r="R1301" s="148"/>
    </row>
    <row r="1302">
      <c r="A1302" s="145"/>
      <c r="B1302" s="145"/>
      <c r="C1302" s="148"/>
      <c r="D1302" s="148"/>
      <c r="E1302" s="148"/>
      <c r="F1302" s="148"/>
      <c r="G1302" s="148"/>
      <c r="H1302" s="148"/>
      <c r="I1302" s="148"/>
      <c r="J1302" s="148"/>
      <c r="K1302" s="148"/>
      <c r="L1302" s="148"/>
      <c r="M1302" s="148"/>
      <c r="N1302" s="148"/>
      <c r="O1302" s="148"/>
      <c r="P1302" s="148"/>
      <c r="Q1302" s="148"/>
      <c r="R1302" s="148"/>
    </row>
    <row r="1303">
      <c r="A1303" s="145"/>
      <c r="B1303" s="145"/>
      <c r="C1303" s="148"/>
      <c r="D1303" s="148"/>
      <c r="E1303" s="148"/>
      <c r="F1303" s="148"/>
      <c r="G1303" s="148"/>
      <c r="H1303" s="148"/>
      <c r="I1303" s="148"/>
      <c r="J1303" s="148"/>
      <c r="K1303" s="148"/>
      <c r="L1303" s="148"/>
      <c r="M1303" s="148"/>
      <c r="N1303" s="148"/>
      <c r="O1303" s="148"/>
      <c r="P1303" s="148"/>
      <c r="Q1303" s="148"/>
      <c r="R1303" s="148"/>
    </row>
    <row r="1304">
      <c r="A1304" s="145"/>
      <c r="B1304" s="145"/>
      <c r="C1304" s="148"/>
      <c r="D1304" s="148"/>
      <c r="E1304" s="148"/>
      <c r="F1304" s="148"/>
      <c r="G1304" s="148"/>
      <c r="H1304" s="148"/>
      <c r="I1304" s="148"/>
      <c r="J1304" s="148"/>
      <c r="K1304" s="148"/>
      <c r="L1304" s="148"/>
      <c r="M1304" s="148"/>
      <c r="N1304" s="148"/>
      <c r="O1304" s="148"/>
      <c r="P1304" s="148"/>
      <c r="Q1304" s="148"/>
      <c r="R1304" s="148"/>
    </row>
    <row r="1305">
      <c r="A1305" s="145"/>
      <c r="B1305" s="145"/>
      <c r="C1305" s="148"/>
      <c r="D1305" s="148"/>
      <c r="E1305" s="148"/>
      <c r="F1305" s="148"/>
      <c r="G1305" s="148"/>
      <c r="H1305" s="148"/>
      <c r="I1305" s="148"/>
      <c r="J1305" s="148"/>
      <c r="K1305" s="148"/>
      <c r="L1305" s="148"/>
      <c r="M1305" s="148"/>
      <c r="N1305" s="148"/>
      <c r="O1305" s="148"/>
      <c r="P1305" s="148"/>
      <c r="Q1305" s="148"/>
      <c r="R1305" s="148"/>
    </row>
    <row r="1306">
      <c r="A1306" s="145"/>
      <c r="B1306" s="145"/>
      <c r="C1306" s="148"/>
      <c r="D1306" s="148"/>
      <c r="E1306" s="148"/>
      <c r="F1306" s="148"/>
      <c r="G1306" s="148"/>
      <c r="H1306" s="148"/>
      <c r="I1306" s="148"/>
      <c r="J1306" s="148"/>
      <c r="K1306" s="148"/>
      <c r="L1306" s="148"/>
      <c r="M1306" s="148"/>
      <c r="N1306" s="148"/>
      <c r="O1306" s="148"/>
      <c r="P1306" s="148"/>
      <c r="Q1306" s="148"/>
      <c r="R1306" s="148"/>
    </row>
    <row r="1307">
      <c r="A1307" s="145"/>
      <c r="B1307" s="145"/>
      <c r="C1307" s="148"/>
      <c r="D1307" s="148"/>
      <c r="E1307" s="148"/>
      <c r="F1307" s="148"/>
      <c r="G1307" s="148"/>
      <c r="H1307" s="148"/>
      <c r="I1307" s="148"/>
      <c r="J1307" s="148"/>
      <c r="K1307" s="148"/>
      <c r="L1307" s="148"/>
      <c r="M1307" s="148"/>
      <c r="N1307" s="148"/>
      <c r="O1307" s="148"/>
      <c r="P1307" s="148"/>
      <c r="Q1307" s="148"/>
      <c r="R1307" s="148"/>
    </row>
    <row r="1308">
      <c r="A1308" s="145"/>
      <c r="B1308" s="145"/>
      <c r="C1308" s="148"/>
      <c r="D1308" s="148"/>
      <c r="E1308" s="148"/>
      <c r="F1308" s="148"/>
      <c r="G1308" s="148"/>
      <c r="H1308" s="148"/>
      <c r="I1308" s="148"/>
      <c r="J1308" s="148"/>
      <c r="K1308" s="148"/>
      <c r="L1308" s="148"/>
      <c r="M1308" s="148"/>
      <c r="N1308" s="148"/>
      <c r="O1308" s="148"/>
      <c r="P1308" s="148"/>
      <c r="Q1308" s="148"/>
      <c r="R1308" s="148"/>
    </row>
    <row r="1309">
      <c r="A1309" s="145"/>
      <c r="B1309" s="145"/>
      <c r="C1309" s="148"/>
      <c r="D1309" s="148"/>
      <c r="E1309" s="148"/>
      <c r="F1309" s="148"/>
      <c r="G1309" s="148"/>
      <c r="H1309" s="148"/>
      <c r="I1309" s="148"/>
      <c r="J1309" s="148"/>
      <c r="K1309" s="148"/>
      <c r="L1309" s="148"/>
      <c r="M1309" s="148"/>
      <c r="N1309" s="148"/>
      <c r="O1309" s="148"/>
      <c r="P1309" s="148"/>
      <c r="Q1309" s="148"/>
      <c r="R1309" s="148"/>
    </row>
    <row r="1310">
      <c r="A1310" s="145"/>
      <c r="B1310" s="145"/>
      <c r="C1310" s="148"/>
      <c r="D1310" s="148"/>
      <c r="E1310" s="148"/>
      <c r="F1310" s="148"/>
      <c r="G1310" s="148"/>
      <c r="H1310" s="148"/>
      <c r="I1310" s="148"/>
      <c r="J1310" s="148"/>
      <c r="K1310" s="148"/>
      <c r="L1310" s="148"/>
      <c r="M1310" s="148"/>
      <c r="N1310" s="148"/>
      <c r="O1310" s="148"/>
      <c r="P1310" s="148"/>
      <c r="Q1310" s="148"/>
      <c r="R1310" s="148"/>
    </row>
    <row r="1311">
      <c r="A1311" s="145"/>
      <c r="B1311" s="145"/>
      <c r="C1311" s="148"/>
      <c r="D1311" s="148"/>
      <c r="E1311" s="148"/>
      <c r="F1311" s="148"/>
      <c r="G1311" s="148"/>
      <c r="H1311" s="148"/>
      <c r="I1311" s="148"/>
      <c r="J1311" s="148"/>
      <c r="K1311" s="148"/>
      <c r="L1311" s="148"/>
      <c r="M1311" s="148"/>
      <c r="N1311" s="148"/>
      <c r="O1311" s="148"/>
      <c r="P1311" s="148"/>
      <c r="Q1311" s="148"/>
      <c r="R1311" s="148"/>
    </row>
    <row r="1312">
      <c r="A1312" s="145"/>
      <c r="B1312" s="145"/>
      <c r="C1312" s="148"/>
      <c r="D1312" s="148"/>
      <c r="E1312" s="148"/>
      <c r="F1312" s="148"/>
      <c r="G1312" s="148"/>
      <c r="H1312" s="148"/>
      <c r="I1312" s="148"/>
      <c r="J1312" s="148"/>
      <c r="K1312" s="148"/>
      <c r="L1312" s="148"/>
      <c r="M1312" s="148"/>
      <c r="N1312" s="148"/>
      <c r="O1312" s="148"/>
      <c r="P1312" s="148"/>
      <c r="Q1312" s="148"/>
      <c r="R1312" s="148"/>
    </row>
    <row r="1313">
      <c r="A1313" s="145"/>
      <c r="B1313" s="145"/>
      <c r="C1313" s="148"/>
      <c r="D1313" s="148"/>
      <c r="E1313" s="148"/>
      <c r="F1313" s="148"/>
      <c r="G1313" s="148"/>
      <c r="H1313" s="148"/>
      <c r="I1313" s="148"/>
      <c r="J1313" s="148"/>
      <c r="K1313" s="148"/>
      <c r="L1313" s="148"/>
      <c r="M1313" s="148"/>
      <c r="N1313" s="148"/>
      <c r="O1313" s="148"/>
      <c r="P1313" s="148"/>
      <c r="Q1313" s="148"/>
      <c r="R1313" s="148"/>
    </row>
    <row r="1314">
      <c r="A1314" s="145"/>
      <c r="B1314" s="145"/>
      <c r="C1314" s="148"/>
      <c r="D1314" s="148"/>
      <c r="E1314" s="148"/>
      <c r="F1314" s="148"/>
      <c r="G1314" s="148"/>
      <c r="H1314" s="148"/>
      <c r="I1314" s="148"/>
      <c r="J1314" s="148"/>
      <c r="K1314" s="148"/>
      <c r="L1314" s="148"/>
      <c r="M1314" s="148"/>
      <c r="N1314" s="148"/>
      <c r="O1314" s="148"/>
      <c r="P1314" s="148"/>
      <c r="Q1314" s="148"/>
      <c r="R1314" s="148"/>
    </row>
    <row r="1315">
      <c r="A1315" s="145"/>
      <c r="B1315" s="145"/>
      <c r="C1315" s="148"/>
      <c r="D1315" s="148"/>
      <c r="E1315" s="148"/>
      <c r="F1315" s="148"/>
      <c r="G1315" s="148"/>
      <c r="H1315" s="148"/>
      <c r="I1315" s="148"/>
      <c r="J1315" s="148"/>
      <c r="K1315" s="148"/>
      <c r="L1315" s="148"/>
      <c r="M1315" s="148"/>
      <c r="N1315" s="148"/>
      <c r="O1315" s="148"/>
      <c r="P1315" s="148"/>
      <c r="Q1315" s="148"/>
      <c r="R1315" s="148"/>
    </row>
    <row r="1316">
      <c r="A1316" s="145"/>
      <c r="B1316" s="145"/>
      <c r="C1316" s="148"/>
      <c r="D1316" s="148"/>
      <c r="E1316" s="148"/>
      <c r="F1316" s="148"/>
      <c r="G1316" s="148"/>
      <c r="H1316" s="148"/>
      <c r="I1316" s="148"/>
      <c r="J1316" s="148"/>
      <c r="K1316" s="148"/>
      <c r="L1316" s="148"/>
      <c r="M1316" s="148"/>
      <c r="N1316" s="148"/>
      <c r="O1316" s="148"/>
      <c r="P1316" s="148"/>
      <c r="Q1316" s="148"/>
      <c r="R1316" s="148"/>
    </row>
    <row r="1317">
      <c r="A1317" s="145"/>
      <c r="B1317" s="145"/>
      <c r="C1317" s="148"/>
      <c r="D1317" s="148"/>
      <c r="E1317" s="148"/>
      <c r="F1317" s="148"/>
      <c r="G1317" s="148"/>
      <c r="H1317" s="148"/>
      <c r="I1317" s="148"/>
      <c r="J1317" s="148"/>
      <c r="K1317" s="148"/>
      <c r="L1317" s="148"/>
      <c r="M1317" s="148"/>
      <c r="N1317" s="148"/>
      <c r="O1317" s="148"/>
      <c r="P1317" s="148"/>
      <c r="Q1317" s="148"/>
      <c r="R1317" s="148"/>
    </row>
    <row r="1318">
      <c r="A1318" s="145"/>
      <c r="B1318" s="145"/>
      <c r="C1318" s="148"/>
      <c r="D1318" s="148"/>
      <c r="E1318" s="148"/>
      <c r="F1318" s="148"/>
      <c r="G1318" s="148"/>
      <c r="H1318" s="148"/>
      <c r="I1318" s="148"/>
      <c r="J1318" s="148"/>
      <c r="K1318" s="148"/>
      <c r="L1318" s="148"/>
      <c r="M1318" s="148"/>
      <c r="N1318" s="148"/>
      <c r="O1318" s="148"/>
      <c r="P1318" s="148"/>
      <c r="Q1318" s="148"/>
      <c r="R1318" s="148"/>
    </row>
    <row r="1319">
      <c r="A1319" s="145"/>
      <c r="B1319" s="145"/>
      <c r="C1319" s="148"/>
      <c r="D1319" s="148"/>
      <c r="E1319" s="148"/>
      <c r="F1319" s="148"/>
      <c r="G1319" s="148"/>
      <c r="H1319" s="148"/>
      <c r="I1319" s="148"/>
      <c r="J1319" s="148"/>
      <c r="K1319" s="148"/>
      <c r="L1319" s="148"/>
      <c r="M1319" s="148"/>
      <c r="N1319" s="148"/>
      <c r="O1319" s="148"/>
      <c r="P1319" s="148"/>
      <c r="Q1319" s="148"/>
      <c r="R1319" s="148"/>
    </row>
    <row r="1320">
      <c r="A1320" s="145"/>
      <c r="B1320" s="145"/>
      <c r="C1320" s="148"/>
      <c r="D1320" s="148"/>
      <c r="E1320" s="148"/>
      <c r="F1320" s="148"/>
      <c r="G1320" s="148"/>
      <c r="H1320" s="148"/>
      <c r="I1320" s="148"/>
      <c r="J1320" s="148"/>
      <c r="K1320" s="148"/>
      <c r="L1320" s="148"/>
      <c r="M1320" s="148"/>
      <c r="N1320" s="148"/>
      <c r="O1320" s="148"/>
      <c r="P1320" s="148"/>
      <c r="Q1320" s="148"/>
      <c r="R1320" s="148"/>
    </row>
    <row r="1321">
      <c r="A1321" s="145"/>
      <c r="B1321" s="145"/>
      <c r="C1321" s="148"/>
      <c r="D1321" s="148"/>
      <c r="E1321" s="148"/>
      <c r="F1321" s="148"/>
      <c r="G1321" s="148"/>
      <c r="H1321" s="148"/>
      <c r="I1321" s="148"/>
      <c r="J1321" s="148"/>
      <c r="K1321" s="148"/>
      <c r="L1321" s="148"/>
      <c r="M1321" s="148"/>
      <c r="N1321" s="148"/>
      <c r="O1321" s="148"/>
      <c r="P1321" s="148"/>
      <c r="Q1321" s="148"/>
      <c r="R1321" s="148"/>
    </row>
    <row r="1322">
      <c r="A1322" s="145"/>
      <c r="B1322" s="145"/>
      <c r="C1322" s="148"/>
      <c r="D1322" s="148"/>
      <c r="E1322" s="148"/>
      <c r="F1322" s="148"/>
      <c r="G1322" s="148"/>
      <c r="H1322" s="148"/>
      <c r="I1322" s="148"/>
      <c r="J1322" s="148"/>
      <c r="K1322" s="148"/>
      <c r="L1322" s="148"/>
      <c r="M1322" s="148"/>
      <c r="N1322" s="148"/>
      <c r="O1322" s="148"/>
      <c r="P1322" s="148"/>
      <c r="Q1322" s="148"/>
      <c r="R1322" s="148"/>
    </row>
    <row r="1323">
      <c r="A1323" s="145"/>
      <c r="B1323" s="145"/>
      <c r="C1323" s="148"/>
      <c r="D1323" s="148"/>
      <c r="E1323" s="148"/>
      <c r="F1323" s="148"/>
      <c r="G1323" s="148"/>
      <c r="H1323" s="148"/>
      <c r="I1323" s="148"/>
      <c r="J1323" s="148"/>
      <c r="K1323" s="148"/>
      <c r="L1323" s="148"/>
      <c r="M1323" s="148"/>
      <c r="N1323" s="148"/>
      <c r="O1323" s="148"/>
      <c r="P1323" s="148"/>
      <c r="Q1323" s="148"/>
      <c r="R1323" s="148"/>
    </row>
    <row r="1324">
      <c r="A1324" s="145"/>
      <c r="B1324" s="145"/>
      <c r="C1324" s="148"/>
      <c r="D1324" s="148"/>
      <c r="E1324" s="148"/>
      <c r="F1324" s="148"/>
      <c r="G1324" s="148"/>
      <c r="H1324" s="148"/>
      <c r="I1324" s="148"/>
      <c r="J1324" s="148"/>
      <c r="K1324" s="148"/>
      <c r="L1324" s="148"/>
      <c r="M1324" s="148"/>
      <c r="N1324" s="148"/>
      <c r="O1324" s="148"/>
      <c r="P1324" s="148"/>
      <c r="Q1324" s="148"/>
      <c r="R1324" s="148"/>
    </row>
    <row r="1325">
      <c r="A1325" s="145"/>
      <c r="B1325" s="145"/>
      <c r="C1325" s="148"/>
      <c r="D1325" s="148"/>
      <c r="E1325" s="148"/>
      <c r="F1325" s="148"/>
      <c r="G1325" s="148"/>
      <c r="H1325" s="148"/>
      <c r="I1325" s="148"/>
      <c r="J1325" s="148"/>
      <c r="K1325" s="148"/>
      <c r="L1325" s="148"/>
      <c r="M1325" s="148"/>
      <c r="N1325" s="148"/>
      <c r="O1325" s="148"/>
      <c r="P1325" s="148"/>
      <c r="Q1325" s="148"/>
      <c r="R1325" s="148"/>
    </row>
    <row r="1326">
      <c r="A1326" s="194"/>
      <c r="B1326" s="145"/>
      <c r="C1326" s="148"/>
      <c r="D1326" s="148"/>
      <c r="E1326" s="148"/>
      <c r="F1326" s="148"/>
      <c r="G1326" s="148"/>
      <c r="H1326" s="148"/>
      <c r="I1326" s="148"/>
      <c r="J1326" s="148"/>
      <c r="K1326" s="148"/>
      <c r="L1326" s="148"/>
      <c r="M1326" s="148"/>
      <c r="N1326" s="148"/>
      <c r="O1326" s="148"/>
      <c r="P1326" s="148"/>
      <c r="Q1326" s="148"/>
      <c r="R1326" s="148"/>
    </row>
    <row r="1327">
      <c r="A1327" s="194"/>
      <c r="B1327" s="145"/>
      <c r="C1327" s="148"/>
      <c r="D1327" s="148"/>
      <c r="E1327" s="148"/>
      <c r="F1327" s="148"/>
      <c r="G1327" s="148"/>
      <c r="H1327" s="148"/>
      <c r="I1327" s="148"/>
      <c r="J1327" s="148"/>
      <c r="K1327" s="148"/>
      <c r="L1327" s="148"/>
      <c r="M1327" s="148"/>
      <c r="N1327" s="148"/>
      <c r="O1327" s="148"/>
      <c r="P1327" s="148"/>
      <c r="Q1327" s="148"/>
      <c r="R1327" s="148"/>
    </row>
    <row r="1328">
      <c r="A1328" s="194"/>
      <c r="B1328" s="145"/>
      <c r="C1328" s="148"/>
      <c r="D1328" s="148"/>
      <c r="E1328" s="148"/>
      <c r="F1328" s="148"/>
      <c r="G1328" s="148"/>
      <c r="H1328" s="148"/>
      <c r="I1328" s="148"/>
      <c r="J1328" s="148"/>
      <c r="K1328" s="148"/>
      <c r="L1328" s="148"/>
      <c r="M1328" s="148"/>
      <c r="N1328" s="148"/>
      <c r="O1328" s="148"/>
      <c r="P1328" s="148"/>
      <c r="Q1328" s="148"/>
      <c r="R1328" s="148"/>
    </row>
    <row r="1329">
      <c r="A1329" s="194"/>
      <c r="B1329" s="145"/>
      <c r="C1329" s="148"/>
      <c r="D1329" s="148"/>
      <c r="E1329" s="148"/>
      <c r="F1329" s="148"/>
      <c r="G1329" s="148"/>
      <c r="H1329" s="148"/>
      <c r="I1329" s="148"/>
      <c r="J1329" s="148"/>
      <c r="K1329" s="148"/>
      <c r="L1329" s="148"/>
      <c r="M1329" s="148"/>
      <c r="N1329" s="148"/>
      <c r="O1329" s="148"/>
      <c r="P1329" s="148"/>
      <c r="Q1329" s="148"/>
      <c r="R1329" s="148"/>
    </row>
    <row r="1330">
      <c r="A1330" s="194"/>
      <c r="B1330" s="145"/>
      <c r="C1330" s="148"/>
      <c r="D1330" s="148"/>
      <c r="E1330" s="148"/>
      <c r="F1330" s="148"/>
      <c r="G1330" s="148"/>
      <c r="H1330" s="148"/>
      <c r="I1330" s="148"/>
      <c r="J1330" s="148"/>
      <c r="K1330" s="148"/>
      <c r="L1330" s="148"/>
      <c r="M1330" s="148"/>
      <c r="N1330" s="148"/>
      <c r="O1330" s="148"/>
      <c r="P1330" s="148"/>
      <c r="Q1330" s="148"/>
      <c r="R1330" s="148"/>
    </row>
    <row r="1331">
      <c r="A1331" s="194"/>
      <c r="B1331" s="145"/>
      <c r="C1331" s="148"/>
      <c r="D1331" s="148"/>
      <c r="E1331" s="148"/>
      <c r="F1331" s="148"/>
      <c r="G1331" s="148"/>
      <c r="H1331" s="148"/>
      <c r="I1331" s="148"/>
      <c r="J1331" s="148"/>
      <c r="K1331" s="148"/>
      <c r="L1331" s="148"/>
      <c r="M1331" s="148"/>
      <c r="N1331" s="148"/>
      <c r="O1331" s="148"/>
      <c r="P1331" s="148"/>
      <c r="Q1331" s="148"/>
      <c r="R1331" s="148"/>
    </row>
    <row r="1332">
      <c r="A1332" s="194"/>
      <c r="B1332" s="145"/>
      <c r="C1332" s="148"/>
      <c r="D1332" s="148"/>
      <c r="E1332" s="148"/>
      <c r="F1332" s="148"/>
      <c r="G1332" s="148"/>
      <c r="H1332" s="148"/>
      <c r="I1332" s="148"/>
      <c r="J1332" s="148"/>
      <c r="K1332" s="148"/>
      <c r="L1332" s="148"/>
      <c r="M1332" s="148"/>
      <c r="N1332" s="148"/>
      <c r="O1332" s="148"/>
      <c r="P1332" s="148"/>
      <c r="Q1332" s="148"/>
      <c r="R1332" s="148"/>
    </row>
    <row r="1333">
      <c r="A1333" s="194"/>
      <c r="B1333" s="145"/>
      <c r="C1333" s="148"/>
      <c r="D1333" s="148"/>
      <c r="E1333" s="148"/>
      <c r="F1333" s="148"/>
      <c r="G1333" s="148"/>
      <c r="H1333" s="148"/>
      <c r="I1333" s="148"/>
      <c r="J1333" s="148"/>
      <c r="K1333" s="148"/>
      <c r="L1333" s="148"/>
      <c r="M1333" s="148"/>
      <c r="N1333" s="148"/>
      <c r="O1333" s="148"/>
      <c r="P1333" s="148"/>
      <c r="Q1333" s="148"/>
      <c r="R1333" s="148"/>
    </row>
    <row r="1334">
      <c r="A1334" s="194"/>
      <c r="B1334" s="145"/>
      <c r="C1334" s="148"/>
      <c r="D1334" s="148"/>
      <c r="E1334" s="148"/>
      <c r="F1334" s="148"/>
      <c r="G1334" s="148"/>
      <c r="H1334" s="148"/>
      <c r="I1334" s="148"/>
      <c r="J1334" s="148"/>
      <c r="K1334" s="148"/>
      <c r="L1334" s="148"/>
      <c r="M1334" s="148"/>
      <c r="N1334" s="148"/>
      <c r="O1334" s="148"/>
      <c r="P1334" s="148"/>
      <c r="Q1334" s="148"/>
      <c r="R1334" s="148"/>
    </row>
    <row r="1335">
      <c r="A1335" s="194"/>
      <c r="B1335" s="145"/>
      <c r="C1335" s="148"/>
      <c r="D1335" s="148"/>
      <c r="E1335" s="148"/>
      <c r="F1335" s="148"/>
      <c r="G1335" s="148"/>
      <c r="H1335" s="148"/>
      <c r="I1335" s="148"/>
      <c r="J1335" s="148"/>
      <c r="K1335" s="148"/>
      <c r="L1335" s="148"/>
      <c r="M1335" s="148"/>
      <c r="N1335" s="148"/>
      <c r="O1335" s="148"/>
      <c r="P1335" s="148"/>
      <c r="Q1335" s="148"/>
      <c r="R1335" s="148"/>
    </row>
    <row r="1336">
      <c r="A1336" s="194"/>
      <c r="B1336" s="145"/>
      <c r="C1336" s="148"/>
      <c r="D1336" s="148"/>
      <c r="E1336" s="148"/>
      <c r="F1336" s="148"/>
      <c r="G1336" s="148"/>
      <c r="H1336" s="148"/>
      <c r="I1336" s="148"/>
      <c r="J1336" s="148"/>
      <c r="K1336" s="148"/>
      <c r="L1336" s="148"/>
      <c r="M1336" s="148"/>
      <c r="N1336" s="148"/>
      <c r="O1336" s="148"/>
      <c r="P1336" s="148"/>
      <c r="Q1336" s="148"/>
      <c r="R1336" s="148"/>
    </row>
    <row r="1337">
      <c r="A1337" s="194"/>
      <c r="B1337" s="145"/>
      <c r="C1337" s="148"/>
      <c r="D1337" s="148"/>
      <c r="E1337" s="148"/>
      <c r="F1337" s="148"/>
      <c r="G1337" s="148"/>
      <c r="H1337" s="148"/>
      <c r="I1337" s="148"/>
      <c r="J1337" s="148"/>
      <c r="K1337" s="148"/>
      <c r="L1337" s="148"/>
      <c r="M1337" s="148"/>
      <c r="N1337" s="148"/>
      <c r="O1337" s="148"/>
      <c r="P1337" s="148"/>
      <c r="Q1337" s="148"/>
      <c r="R1337" s="148"/>
    </row>
    <row r="1338">
      <c r="A1338" s="194"/>
      <c r="B1338" s="145"/>
      <c r="C1338" s="148"/>
      <c r="D1338" s="148"/>
      <c r="E1338" s="148"/>
      <c r="F1338" s="148"/>
      <c r="G1338" s="148"/>
      <c r="H1338" s="148"/>
      <c r="I1338" s="148"/>
      <c r="J1338" s="148"/>
      <c r="K1338" s="148"/>
      <c r="L1338" s="148"/>
      <c r="M1338" s="148"/>
      <c r="N1338" s="148"/>
      <c r="O1338" s="148"/>
      <c r="P1338" s="148"/>
      <c r="Q1338" s="148"/>
      <c r="R1338" s="148"/>
    </row>
    <row r="1339">
      <c r="A1339" s="194"/>
      <c r="B1339" s="145"/>
      <c r="C1339" s="148"/>
      <c r="D1339" s="148"/>
      <c r="E1339" s="148"/>
      <c r="F1339" s="148"/>
      <c r="G1339" s="148"/>
      <c r="H1339" s="148"/>
      <c r="I1339" s="148"/>
      <c r="J1339" s="148"/>
      <c r="K1339" s="148"/>
      <c r="L1339" s="148"/>
      <c r="M1339" s="148"/>
      <c r="N1339" s="148"/>
      <c r="O1339" s="148"/>
      <c r="P1339" s="148"/>
      <c r="Q1339" s="148"/>
      <c r="R1339" s="148"/>
    </row>
    <row r="1340">
      <c r="A1340" s="194"/>
      <c r="B1340" s="145"/>
      <c r="C1340" s="148"/>
      <c r="D1340" s="148"/>
      <c r="E1340" s="148"/>
      <c r="F1340" s="148"/>
      <c r="G1340" s="148"/>
      <c r="H1340" s="148"/>
      <c r="I1340" s="148"/>
      <c r="J1340" s="148"/>
      <c r="K1340" s="148"/>
      <c r="L1340" s="148"/>
      <c r="M1340" s="148"/>
      <c r="N1340" s="148"/>
      <c r="O1340" s="148"/>
      <c r="P1340" s="148"/>
      <c r="Q1340" s="148"/>
      <c r="R1340" s="148"/>
    </row>
    <row r="1341">
      <c r="A1341" s="194"/>
      <c r="B1341" s="145"/>
      <c r="C1341" s="148"/>
      <c r="D1341" s="148"/>
      <c r="E1341" s="148"/>
      <c r="F1341" s="148"/>
      <c r="G1341" s="148"/>
      <c r="H1341" s="148"/>
      <c r="I1341" s="148"/>
      <c r="J1341" s="148"/>
      <c r="K1341" s="148"/>
      <c r="L1341" s="148"/>
      <c r="M1341" s="148"/>
      <c r="N1341" s="148"/>
      <c r="O1341" s="148"/>
      <c r="P1341" s="148"/>
      <c r="Q1341" s="148"/>
      <c r="R1341" s="148"/>
    </row>
    <row r="1342">
      <c r="A1342" s="194"/>
      <c r="B1342" s="145"/>
      <c r="C1342" s="148"/>
      <c r="D1342" s="148"/>
      <c r="E1342" s="148"/>
      <c r="F1342" s="148"/>
      <c r="G1342" s="148"/>
      <c r="H1342" s="148"/>
      <c r="I1342" s="148"/>
      <c r="J1342" s="148"/>
      <c r="K1342" s="148"/>
      <c r="L1342" s="148"/>
      <c r="M1342" s="148"/>
      <c r="N1342" s="148"/>
      <c r="O1342" s="148"/>
      <c r="P1342" s="148"/>
      <c r="Q1342" s="148"/>
      <c r="R1342" s="148"/>
    </row>
    <row r="1343">
      <c r="A1343" s="194"/>
      <c r="B1343" s="145"/>
      <c r="C1343" s="148"/>
      <c r="D1343" s="148"/>
      <c r="E1343" s="148"/>
      <c r="F1343" s="148"/>
      <c r="G1343" s="148"/>
      <c r="H1343" s="148"/>
      <c r="I1343" s="148"/>
      <c r="J1343" s="148"/>
      <c r="K1343" s="148"/>
      <c r="L1343" s="148"/>
      <c r="M1343" s="148"/>
      <c r="N1343" s="148"/>
      <c r="O1343" s="148"/>
      <c r="P1343" s="148"/>
      <c r="Q1343" s="148"/>
      <c r="R1343" s="148"/>
    </row>
    <row r="1344">
      <c r="A1344" s="194"/>
      <c r="B1344" s="145"/>
      <c r="C1344" s="148"/>
      <c r="D1344" s="148"/>
      <c r="E1344" s="148"/>
      <c r="F1344" s="148"/>
      <c r="G1344" s="148"/>
      <c r="H1344" s="148"/>
      <c r="I1344" s="148"/>
      <c r="J1344" s="148"/>
      <c r="K1344" s="148"/>
      <c r="L1344" s="148"/>
      <c r="M1344" s="148"/>
      <c r="N1344" s="148"/>
      <c r="O1344" s="148"/>
      <c r="P1344" s="148"/>
      <c r="Q1344" s="148"/>
      <c r="R1344" s="148"/>
    </row>
    <row r="1345">
      <c r="A1345" s="194"/>
      <c r="B1345" s="145"/>
      <c r="C1345" s="148"/>
      <c r="D1345" s="148"/>
      <c r="E1345" s="148"/>
      <c r="F1345" s="148"/>
      <c r="G1345" s="148"/>
      <c r="H1345" s="148"/>
      <c r="I1345" s="148"/>
      <c r="J1345" s="148"/>
      <c r="K1345" s="148"/>
      <c r="L1345" s="148"/>
      <c r="M1345" s="148"/>
      <c r="N1345" s="148"/>
      <c r="O1345" s="148"/>
      <c r="P1345" s="148"/>
      <c r="Q1345" s="148"/>
      <c r="R1345" s="148"/>
    </row>
    <row r="1346">
      <c r="A1346" s="194"/>
      <c r="B1346" s="145"/>
      <c r="C1346" s="148"/>
      <c r="D1346" s="148"/>
      <c r="E1346" s="148"/>
      <c r="F1346" s="148"/>
      <c r="G1346" s="148"/>
      <c r="H1346" s="148"/>
      <c r="I1346" s="148"/>
      <c r="J1346" s="148"/>
      <c r="K1346" s="148"/>
      <c r="L1346" s="148"/>
      <c r="M1346" s="148"/>
      <c r="N1346" s="148"/>
      <c r="O1346" s="148"/>
      <c r="P1346" s="148"/>
      <c r="Q1346" s="148"/>
      <c r="R1346" s="148"/>
    </row>
    <row r="1347">
      <c r="A1347" s="194"/>
      <c r="B1347" s="145"/>
      <c r="C1347" s="148"/>
      <c r="D1347" s="148"/>
      <c r="E1347" s="148"/>
      <c r="F1347" s="148"/>
      <c r="G1347" s="148"/>
      <c r="H1347" s="148"/>
      <c r="I1347" s="148"/>
      <c r="J1347" s="148"/>
      <c r="K1347" s="148"/>
      <c r="L1347" s="148"/>
      <c r="M1347" s="148"/>
      <c r="N1347" s="148"/>
      <c r="O1347" s="148"/>
      <c r="P1347" s="148"/>
      <c r="Q1347" s="148"/>
      <c r="R1347" s="148"/>
    </row>
    <row r="1348">
      <c r="A1348" s="194"/>
      <c r="B1348" s="145"/>
      <c r="C1348" s="148"/>
      <c r="D1348" s="148"/>
      <c r="E1348" s="148"/>
      <c r="F1348" s="148"/>
      <c r="G1348" s="148"/>
      <c r="H1348" s="148"/>
      <c r="I1348" s="148"/>
      <c r="J1348" s="148"/>
      <c r="K1348" s="148"/>
      <c r="L1348" s="148"/>
      <c r="M1348" s="148"/>
      <c r="N1348" s="148"/>
      <c r="O1348" s="148"/>
      <c r="P1348" s="148"/>
      <c r="Q1348" s="148"/>
      <c r="R1348" s="148"/>
    </row>
    <row r="1349">
      <c r="A1349" s="194"/>
      <c r="B1349" s="145"/>
      <c r="C1349" s="148"/>
      <c r="D1349" s="148"/>
      <c r="E1349" s="148"/>
      <c r="F1349" s="148"/>
      <c r="G1349" s="148"/>
      <c r="H1349" s="148"/>
      <c r="I1349" s="148"/>
      <c r="J1349" s="148"/>
      <c r="K1349" s="148"/>
      <c r="L1349" s="148"/>
      <c r="M1349" s="148"/>
      <c r="N1349" s="148"/>
      <c r="O1349" s="148"/>
      <c r="P1349" s="148"/>
      <c r="Q1349" s="148"/>
      <c r="R1349" s="148"/>
    </row>
    <row r="1350">
      <c r="A1350" s="194"/>
      <c r="B1350" s="145"/>
      <c r="C1350" s="148"/>
      <c r="D1350" s="148"/>
      <c r="E1350" s="148"/>
      <c r="F1350" s="148"/>
      <c r="G1350" s="148"/>
      <c r="H1350" s="148"/>
      <c r="I1350" s="148"/>
      <c r="J1350" s="148"/>
      <c r="K1350" s="148"/>
      <c r="L1350" s="148"/>
      <c r="M1350" s="148"/>
      <c r="N1350" s="148"/>
      <c r="O1350" s="148"/>
      <c r="P1350" s="148"/>
      <c r="Q1350" s="148"/>
      <c r="R1350" s="148"/>
    </row>
    <row r="1351">
      <c r="A1351" s="194"/>
      <c r="B1351" s="145"/>
      <c r="C1351" s="148"/>
      <c r="D1351" s="148"/>
      <c r="E1351" s="148"/>
      <c r="F1351" s="148"/>
      <c r="G1351" s="148"/>
      <c r="H1351" s="148"/>
      <c r="I1351" s="148"/>
      <c r="J1351" s="148"/>
      <c r="K1351" s="148"/>
      <c r="L1351" s="148"/>
      <c r="M1351" s="148"/>
      <c r="N1351" s="148"/>
      <c r="O1351" s="148"/>
      <c r="P1351" s="148"/>
      <c r="Q1351" s="148"/>
      <c r="R1351" s="148"/>
    </row>
    <row r="1352">
      <c r="A1352" s="194"/>
      <c r="B1352" s="145"/>
      <c r="C1352" s="148"/>
      <c r="D1352" s="148"/>
      <c r="E1352" s="148"/>
      <c r="F1352" s="148"/>
      <c r="G1352" s="148"/>
      <c r="H1352" s="148"/>
      <c r="I1352" s="148"/>
      <c r="J1352" s="148"/>
      <c r="K1352" s="148"/>
      <c r="L1352" s="148"/>
      <c r="M1352" s="148"/>
      <c r="N1352" s="148"/>
      <c r="O1352" s="148"/>
      <c r="P1352" s="148"/>
      <c r="Q1352" s="148"/>
      <c r="R1352" s="148"/>
    </row>
    <row r="1353">
      <c r="A1353" s="194"/>
      <c r="B1353" s="145"/>
      <c r="C1353" s="148"/>
      <c r="D1353" s="148"/>
      <c r="E1353" s="148"/>
      <c r="F1353" s="148"/>
      <c r="G1353" s="148"/>
      <c r="H1353" s="148"/>
      <c r="I1353" s="148"/>
      <c r="J1353" s="148"/>
      <c r="K1353" s="148"/>
      <c r="L1353" s="148"/>
      <c r="M1353" s="148"/>
      <c r="N1353" s="148"/>
      <c r="O1353" s="148"/>
      <c r="P1353" s="148"/>
      <c r="Q1353" s="148"/>
      <c r="R1353" s="148"/>
    </row>
    <row r="1354">
      <c r="A1354" s="194"/>
      <c r="B1354" s="145"/>
      <c r="C1354" s="148"/>
      <c r="D1354" s="148"/>
      <c r="E1354" s="148"/>
      <c r="F1354" s="148"/>
      <c r="G1354" s="148"/>
      <c r="H1354" s="148"/>
      <c r="I1354" s="148"/>
      <c r="J1354" s="148"/>
      <c r="K1354" s="148"/>
      <c r="L1354" s="148"/>
      <c r="M1354" s="148"/>
      <c r="N1354" s="148"/>
      <c r="O1354" s="148"/>
      <c r="P1354" s="148"/>
      <c r="Q1354" s="148"/>
      <c r="R1354" s="148"/>
    </row>
    <row r="1355">
      <c r="A1355" s="194"/>
      <c r="B1355" s="145"/>
      <c r="C1355" s="148"/>
      <c r="D1355" s="148"/>
      <c r="E1355" s="148"/>
      <c r="F1355" s="148"/>
      <c r="G1355" s="148"/>
      <c r="H1355" s="148"/>
      <c r="I1355" s="148"/>
      <c r="J1355" s="148"/>
      <c r="K1355" s="148"/>
      <c r="L1355" s="148"/>
      <c r="M1355" s="148"/>
      <c r="N1355" s="148"/>
      <c r="O1355" s="148"/>
      <c r="P1355" s="148"/>
      <c r="Q1355" s="148"/>
      <c r="R1355" s="148"/>
    </row>
    <row r="1356">
      <c r="A1356" s="194"/>
      <c r="B1356" s="145"/>
      <c r="C1356" s="148"/>
      <c r="D1356" s="148"/>
      <c r="E1356" s="148"/>
      <c r="F1356" s="148"/>
      <c r="G1356" s="148"/>
      <c r="H1356" s="148"/>
      <c r="I1356" s="148"/>
      <c r="J1356" s="148"/>
      <c r="K1356" s="148"/>
      <c r="L1356" s="148"/>
      <c r="M1356" s="148"/>
      <c r="N1356" s="148"/>
      <c r="O1356" s="148"/>
      <c r="P1356" s="148"/>
      <c r="Q1356" s="148"/>
      <c r="R1356" s="148"/>
    </row>
    <row r="1357">
      <c r="A1357" s="194"/>
      <c r="B1357" s="145"/>
      <c r="C1357" s="148"/>
      <c r="D1357" s="148"/>
      <c r="E1357" s="148"/>
      <c r="F1357" s="148"/>
      <c r="G1357" s="148"/>
      <c r="H1357" s="148"/>
      <c r="I1357" s="148"/>
      <c r="J1357" s="148"/>
      <c r="K1357" s="148"/>
      <c r="L1357" s="148"/>
      <c r="M1357" s="148"/>
      <c r="N1357" s="148"/>
      <c r="O1357" s="148"/>
      <c r="P1357" s="148"/>
      <c r="Q1357" s="148"/>
      <c r="R1357" s="148"/>
    </row>
    <row r="1358">
      <c r="A1358" s="145"/>
      <c r="B1358" s="145"/>
      <c r="C1358" s="148"/>
      <c r="D1358" s="148"/>
      <c r="E1358" s="148"/>
      <c r="F1358" s="148"/>
      <c r="G1358" s="148"/>
      <c r="H1358" s="148"/>
      <c r="I1358" s="148"/>
      <c r="J1358" s="148"/>
      <c r="K1358" s="148"/>
      <c r="L1358" s="148"/>
      <c r="M1358" s="148"/>
      <c r="N1358" s="148"/>
      <c r="O1358" s="148"/>
      <c r="P1358" s="148"/>
      <c r="Q1358" s="148"/>
      <c r="R1358" s="148"/>
    </row>
    <row r="1359">
      <c r="A1359" s="145"/>
      <c r="B1359" s="145"/>
      <c r="C1359" s="148"/>
      <c r="D1359" s="148"/>
      <c r="E1359" s="148"/>
      <c r="F1359" s="148"/>
      <c r="G1359" s="148"/>
      <c r="H1359" s="148"/>
      <c r="I1359" s="148"/>
      <c r="J1359" s="148"/>
      <c r="K1359" s="148"/>
      <c r="L1359" s="148"/>
      <c r="M1359" s="148"/>
      <c r="N1359" s="148"/>
      <c r="O1359" s="148"/>
      <c r="P1359" s="148"/>
      <c r="Q1359" s="148"/>
      <c r="R1359" s="148"/>
    </row>
    <row r="1360">
      <c r="A1360" s="145"/>
      <c r="B1360" s="145"/>
      <c r="C1360" s="148"/>
      <c r="D1360" s="148"/>
      <c r="E1360" s="148"/>
      <c r="F1360" s="148"/>
      <c r="G1360" s="148"/>
      <c r="H1360" s="148"/>
      <c r="I1360" s="148"/>
      <c r="J1360" s="148"/>
      <c r="K1360" s="148"/>
      <c r="L1360" s="148"/>
      <c r="M1360" s="148"/>
      <c r="N1360" s="148"/>
      <c r="O1360" s="148"/>
      <c r="P1360" s="148"/>
      <c r="Q1360" s="148"/>
      <c r="R1360" s="148"/>
    </row>
    <row r="1361">
      <c r="A1361" s="145"/>
      <c r="B1361" s="145"/>
      <c r="C1361" s="148"/>
      <c r="D1361" s="148"/>
      <c r="E1361" s="148"/>
      <c r="F1361" s="148"/>
      <c r="G1361" s="148"/>
      <c r="H1361" s="148"/>
      <c r="I1361" s="148"/>
      <c r="J1361" s="148"/>
      <c r="K1361" s="148"/>
      <c r="L1361" s="148"/>
      <c r="M1361" s="148"/>
      <c r="N1361" s="148"/>
      <c r="O1361" s="148"/>
      <c r="P1361" s="148"/>
      <c r="Q1361" s="148"/>
      <c r="R1361" s="148"/>
    </row>
    <row r="1362">
      <c r="A1362" s="145"/>
      <c r="B1362" s="145"/>
      <c r="C1362" s="148"/>
      <c r="D1362" s="148"/>
      <c r="E1362" s="148"/>
      <c r="F1362" s="148"/>
      <c r="G1362" s="148"/>
      <c r="H1362" s="148"/>
      <c r="I1362" s="148"/>
      <c r="J1362" s="148"/>
      <c r="K1362" s="148"/>
      <c r="L1362" s="148"/>
      <c r="M1362" s="148"/>
      <c r="N1362" s="148"/>
      <c r="O1362" s="148"/>
      <c r="P1362" s="148"/>
      <c r="Q1362" s="148"/>
      <c r="R1362" s="148"/>
    </row>
    <row r="1363">
      <c r="A1363" s="145"/>
      <c r="B1363" s="145"/>
      <c r="C1363" s="148"/>
      <c r="D1363" s="148"/>
      <c r="E1363" s="148"/>
      <c r="F1363" s="148"/>
      <c r="G1363" s="148"/>
      <c r="H1363" s="148"/>
      <c r="I1363" s="148"/>
      <c r="J1363" s="148"/>
      <c r="K1363" s="148"/>
      <c r="L1363" s="148"/>
      <c r="M1363" s="148"/>
      <c r="N1363" s="148"/>
      <c r="O1363" s="148"/>
      <c r="P1363" s="148"/>
      <c r="Q1363" s="148"/>
      <c r="R1363" s="148"/>
    </row>
    <row r="1364">
      <c r="A1364" s="145"/>
      <c r="B1364" s="145"/>
      <c r="C1364" s="148"/>
      <c r="D1364" s="148"/>
      <c r="E1364" s="148"/>
      <c r="F1364" s="148"/>
      <c r="G1364" s="148"/>
      <c r="H1364" s="148"/>
      <c r="I1364" s="148"/>
      <c r="J1364" s="148"/>
      <c r="K1364" s="148"/>
      <c r="L1364" s="148"/>
      <c r="M1364" s="148"/>
      <c r="N1364" s="148"/>
      <c r="O1364" s="148"/>
      <c r="P1364" s="148"/>
      <c r="Q1364" s="148"/>
      <c r="R1364" s="148"/>
    </row>
    <row r="1365">
      <c r="A1365" s="145"/>
      <c r="B1365" s="145"/>
      <c r="C1365" s="148"/>
      <c r="D1365" s="148"/>
      <c r="E1365" s="148"/>
      <c r="F1365" s="148"/>
      <c r="G1365" s="148"/>
      <c r="H1365" s="148"/>
      <c r="I1365" s="148"/>
      <c r="J1365" s="148"/>
      <c r="K1365" s="148"/>
      <c r="L1365" s="148"/>
      <c r="M1365" s="148"/>
      <c r="N1365" s="148"/>
      <c r="O1365" s="148"/>
      <c r="P1365" s="148"/>
      <c r="Q1365" s="148"/>
      <c r="R1365" s="148"/>
    </row>
    <row r="1366">
      <c r="A1366" s="145"/>
      <c r="B1366" s="145"/>
      <c r="C1366" s="148"/>
      <c r="D1366" s="148"/>
      <c r="E1366" s="148"/>
      <c r="F1366" s="148"/>
      <c r="G1366" s="148"/>
      <c r="H1366" s="148"/>
      <c r="I1366" s="148"/>
      <c r="J1366" s="148"/>
      <c r="K1366" s="148"/>
      <c r="L1366" s="148"/>
      <c r="M1366" s="148"/>
      <c r="N1366" s="148"/>
      <c r="O1366" s="148"/>
      <c r="P1366" s="148"/>
      <c r="Q1366" s="148"/>
      <c r="R1366" s="148"/>
    </row>
    <row r="1367">
      <c r="A1367" s="145"/>
      <c r="B1367" s="145"/>
      <c r="C1367" s="148"/>
      <c r="D1367" s="148"/>
      <c r="E1367" s="148"/>
      <c r="F1367" s="148"/>
      <c r="G1367" s="148"/>
      <c r="H1367" s="148"/>
      <c r="I1367" s="148"/>
      <c r="J1367" s="148"/>
      <c r="K1367" s="148"/>
      <c r="L1367" s="148"/>
      <c r="M1367" s="148"/>
      <c r="N1367" s="148"/>
      <c r="O1367" s="148"/>
      <c r="P1367" s="148"/>
      <c r="Q1367" s="148"/>
      <c r="R1367" s="148"/>
    </row>
    <row r="1368">
      <c r="A1368" s="145"/>
      <c r="B1368" s="145"/>
      <c r="C1368" s="148"/>
      <c r="D1368" s="148"/>
      <c r="E1368" s="148"/>
      <c r="F1368" s="148"/>
      <c r="G1368" s="148"/>
      <c r="H1368" s="148"/>
      <c r="I1368" s="148"/>
      <c r="J1368" s="148"/>
      <c r="K1368" s="148"/>
      <c r="L1368" s="148"/>
      <c r="M1368" s="148"/>
      <c r="N1368" s="148"/>
      <c r="O1368" s="148"/>
      <c r="P1368" s="148"/>
      <c r="Q1368" s="148"/>
      <c r="R1368" s="148"/>
    </row>
    <row r="1369">
      <c r="A1369" s="145"/>
      <c r="B1369" s="145"/>
      <c r="C1369" s="148"/>
      <c r="D1369" s="148"/>
      <c r="E1369" s="148"/>
      <c r="F1369" s="148"/>
      <c r="G1369" s="148"/>
      <c r="H1369" s="148"/>
      <c r="I1369" s="148"/>
      <c r="J1369" s="148"/>
      <c r="K1369" s="148"/>
      <c r="L1369" s="148"/>
      <c r="M1369" s="148"/>
      <c r="N1369" s="148"/>
      <c r="O1369" s="148"/>
      <c r="P1369" s="148"/>
      <c r="Q1369" s="148"/>
      <c r="R1369" s="148"/>
    </row>
    <row r="1370">
      <c r="A1370" s="145"/>
      <c r="B1370" s="145"/>
      <c r="C1370" s="148"/>
      <c r="D1370" s="148"/>
      <c r="E1370" s="148"/>
      <c r="F1370" s="148"/>
      <c r="G1370" s="148"/>
      <c r="H1370" s="148"/>
      <c r="I1370" s="148"/>
      <c r="J1370" s="148"/>
      <c r="K1370" s="148"/>
      <c r="L1370" s="148"/>
      <c r="M1370" s="148"/>
      <c r="N1370" s="148"/>
      <c r="O1370" s="148"/>
      <c r="P1370" s="148"/>
      <c r="Q1370" s="148"/>
      <c r="R1370" s="148"/>
    </row>
    <row r="1371">
      <c r="A1371" s="145"/>
      <c r="B1371" s="145"/>
      <c r="C1371" s="148"/>
      <c r="D1371" s="148"/>
      <c r="E1371" s="148"/>
      <c r="F1371" s="148"/>
      <c r="G1371" s="148"/>
      <c r="H1371" s="148"/>
      <c r="I1371" s="148"/>
      <c r="J1371" s="148"/>
      <c r="K1371" s="148"/>
      <c r="L1371" s="148"/>
      <c r="M1371" s="148"/>
      <c r="N1371" s="148"/>
      <c r="O1371" s="148"/>
      <c r="P1371" s="148"/>
      <c r="Q1371" s="148"/>
      <c r="R1371" s="148"/>
    </row>
    <row r="1372">
      <c r="A1372" s="145"/>
      <c r="B1372" s="145"/>
      <c r="C1372" s="148"/>
      <c r="D1372" s="148"/>
      <c r="E1372" s="148"/>
      <c r="F1372" s="148"/>
      <c r="G1372" s="148"/>
      <c r="H1372" s="148"/>
      <c r="I1372" s="148"/>
      <c r="J1372" s="148"/>
      <c r="K1372" s="148"/>
      <c r="L1372" s="148"/>
      <c r="M1372" s="148"/>
      <c r="N1372" s="148"/>
      <c r="O1372" s="148"/>
      <c r="P1372" s="148"/>
      <c r="Q1372" s="148"/>
      <c r="R1372" s="148"/>
    </row>
    <row r="1373">
      <c r="A1373" s="145"/>
      <c r="B1373" s="145"/>
      <c r="C1373" s="148"/>
      <c r="D1373" s="148"/>
      <c r="E1373" s="148"/>
      <c r="F1373" s="148"/>
      <c r="G1373" s="148"/>
      <c r="H1373" s="148"/>
      <c r="I1373" s="148"/>
      <c r="J1373" s="148"/>
      <c r="K1373" s="148"/>
      <c r="L1373" s="148"/>
      <c r="M1373" s="148"/>
      <c r="N1373" s="148"/>
      <c r="O1373" s="148"/>
      <c r="P1373" s="148"/>
      <c r="Q1373" s="148"/>
      <c r="R1373" s="148"/>
    </row>
    <row r="1374">
      <c r="A1374" s="145"/>
      <c r="B1374" s="145"/>
      <c r="C1374" s="148"/>
      <c r="D1374" s="148"/>
      <c r="E1374" s="148"/>
      <c r="F1374" s="148"/>
      <c r="G1374" s="148"/>
      <c r="H1374" s="148"/>
      <c r="I1374" s="148"/>
      <c r="J1374" s="148"/>
      <c r="K1374" s="148"/>
      <c r="L1374" s="148"/>
      <c r="M1374" s="148"/>
      <c r="N1374" s="148"/>
      <c r="O1374" s="148"/>
      <c r="P1374" s="148"/>
      <c r="Q1374" s="148"/>
      <c r="R1374" s="148"/>
    </row>
    <row r="1375">
      <c r="A1375" s="145"/>
      <c r="B1375" s="145"/>
      <c r="C1375" s="148"/>
      <c r="D1375" s="148"/>
      <c r="E1375" s="148"/>
      <c r="F1375" s="148"/>
      <c r="G1375" s="148"/>
      <c r="H1375" s="148"/>
      <c r="I1375" s="148"/>
      <c r="J1375" s="148"/>
      <c r="K1375" s="148"/>
      <c r="L1375" s="148"/>
      <c r="M1375" s="148"/>
      <c r="N1375" s="148"/>
      <c r="O1375" s="148"/>
      <c r="P1375" s="148"/>
      <c r="Q1375" s="148"/>
      <c r="R1375" s="148"/>
    </row>
    <row r="1376">
      <c r="A1376" s="145"/>
      <c r="B1376" s="145"/>
      <c r="C1376" s="148"/>
      <c r="D1376" s="148"/>
      <c r="E1376" s="148"/>
      <c r="F1376" s="148"/>
      <c r="G1376" s="148"/>
      <c r="H1376" s="148"/>
      <c r="I1376" s="148"/>
      <c r="J1376" s="148"/>
      <c r="K1376" s="148"/>
      <c r="L1376" s="148"/>
      <c r="M1376" s="148"/>
      <c r="N1376" s="148"/>
      <c r="O1376" s="148"/>
      <c r="P1376" s="148"/>
      <c r="Q1376" s="148"/>
      <c r="R1376" s="148"/>
    </row>
    <row r="1377">
      <c r="A1377" s="145"/>
      <c r="B1377" s="145"/>
      <c r="C1377" s="148"/>
      <c r="D1377" s="148"/>
      <c r="E1377" s="148"/>
      <c r="F1377" s="148"/>
      <c r="G1377" s="148"/>
      <c r="H1377" s="148"/>
      <c r="I1377" s="148"/>
      <c r="J1377" s="148"/>
      <c r="K1377" s="148"/>
      <c r="L1377" s="148"/>
      <c r="M1377" s="148"/>
      <c r="N1377" s="148"/>
      <c r="O1377" s="148"/>
      <c r="P1377" s="148"/>
      <c r="Q1377" s="148"/>
      <c r="R1377" s="148"/>
    </row>
    <row r="1378">
      <c r="A1378" s="145"/>
      <c r="B1378" s="145"/>
      <c r="C1378" s="148"/>
      <c r="D1378" s="148"/>
      <c r="E1378" s="148"/>
      <c r="F1378" s="148"/>
      <c r="G1378" s="148"/>
      <c r="H1378" s="148"/>
      <c r="I1378" s="148"/>
      <c r="J1378" s="148"/>
      <c r="K1378" s="148"/>
      <c r="L1378" s="148"/>
      <c r="M1378" s="148"/>
      <c r="N1378" s="148"/>
      <c r="O1378" s="148"/>
      <c r="P1378" s="148"/>
      <c r="Q1378" s="148"/>
      <c r="R1378" s="148"/>
    </row>
    <row r="1379">
      <c r="A1379" s="145"/>
      <c r="B1379" s="145"/>
      <c r="C1379" s="148"/>
      <c r="D1379" s="148"/>
      <c r="E1379" s="148"/>
      <c r="F1379" s="148"/>
      <c r="G1379" s="148"/>
      <c r="H1379" s="148"/>
      <c r="I1379" s="148"/>
      <c r="J1379" s="148"/>
      <c r="K1379" s="148"/>
      <c r="L1379" s="148"/>
      <c r="M1379" s="148"/>
      <c r="N1379" s="148"/>
      <c r="O1379" s="148"/>
      <c r="P1379" s="148"/>
      <c r="Q1379" s="148"/>
      <c r="R1379" s="148"/>
    </row>
    <row r="1380">
      <c r="A1380" s="145"/>
      <c r="B1380" s="145"/>
      <c r="C1380" s="148"/>
      <c r="D1380" s="148"/>
      <c r="E1380" s="148"/>
      <c r="F1380" s="148"/>
      <c r="G1380" s="148"/>
      <c r="H1380" s="148"/>
      <c r="I1380" s="148"/>
      <c r="J1380" s="148"/>
      <c r="K1380" s="148"/>
      <c r="L1380" s="148"/>
      <c r="M1380" s="148"/>
      <c r="N1380" s="148"/>
      <c r="O1380" s="148"/>
      <c r="P1380" s="148"/>
      <c r="Q1380" s="148"/>
      <c r="R1380" s="148"/>
    </row>
    <row r="1381">
      <c r="A1381" s="145"/>
      <c r="B1381" s="145"/>
      <c r="C1381" s="148"/>
      <c r="D1381" s="148"/>
      <c r="E1381" s="148"/>
      <c r="F1381" s="148"/>
      <c r="G1381" s="148"/>
      <c r="H1381" s="148"/>
      <c r="I1381" s="148"/>
      <c r="J1381" s="148"/>
      <c r="K1381" s="148"/>
      <c r="L1381" s="148"/>
      <c r="M1381" s="148"/>
      <c r="N1381" s="148"/>
      <c r="O1381" s="148"/>
      <c r="P1381" s="148"/>
      <c r="Q1381" s="148"/>
      <c r="R1381" s="148"/>
    </row>
    <row r="1382">
      <c r="A1382" s="145"/>
      <c r="B1382" s="145"/>
      <c r="C1382" s="148"/>
      <c r="D1382" s="148"/>
      <c r="E1382" s="148"/>
      <c r="F1382" s="148"/>
      <c r="G1382" s="148"/>
      <c r="H1382" s="148"/>
      <c r="I1382" s="148"/>
      <c r="J1382" s="148"/>
      <c r="K1382" s="148"/>
      <c r="L1382" s="148"/>
      <c r="M1382" s="148"/>
      <c r="N1382" s="148"/>
      <c r="O1382" s="148"/>
      <c r="P1382" s="148"/>
      <c r="Q1382" s="148"/>
      <c r="R1382" s="148"/>
    </row>
    <row r="1383">
      <c r="A1383" s="145"/>
      <c r="B1383" s="145"/>
      <c r="C1383" s="148"/>
      <c r="D1383" s="148"/>
      <c r="E1383" s="148"/>
      <c r="F1383" s="148"/>
      <c r="G1383" s="148"/>
      <c r="H1383" s="148"/>
      <c r="I1383" s="148"/>
      <c r="J1383" s="148"/>
      <c r="K1383" s="148"/>
      <c r="L1383" s="148"/>
      <c r="M1383" s="148"/>
      <c r="N1383" s="148"/>
      <c r="O1383" s="148"/>
      <c r="P1383" s="148"/>
      <c r="Q1383" s="148"/>
      <c r="R1383" s="148"/>
    </row>
    <row r="1384">
      <c r="A1384" s="145"/>
      <c r="B1384" s="145"/>
      <c r="C1384" s="148"/>
      <c r="D1384" s="148"/>
      <c r="E1384" s="148"/>
      <c r="F1384" s="148"/>
      <c r="G1384" s="148"/>
      <c r="H1384" s="148"/>
      <c r="I1384" s="148"/>
      <c r="J1384" s="148"/>
      <c r="K1384" s="148"/>
      <c r="L1384" s="148"/>
      <c r="M1384" s="148"/>
      <c r="N1384" s="148"/>
      <c r="O1384" s="148"/>
      <c r="P1384" s="148"/>
      <c r="Q1384" s="148"/>
      <c r="R1384" s="148"/>
    </row>
    <row r="1385">
      <c r="A1385" s="145"/>
      <c r="B1385" s="145"/>
      <c r="C1385" s="148"/>
      <c r="D1385" s="148"/>
      <c r="E1385" s="148"/>
      <c r="F1385" s="148"/>
      <c r="G1385" s="148"/>
      <c r="H1385" s="148"/>
      <c r="I1385" s="148"/>
      <c r="J1385" s="148"/>
      <c r="K1385" s="148"/>
      <c r="L1385" s="148"/>
      <c r="M1385" s="148"/>
      <c r="N1385" s="148"/>
      <c r="O1385" s="148"/>
      <c r="P1385" s="148"/>
      <c r="Q1385" s="148"/>
      <c r="R1385" s="148"/>
    </row>
    <row r="1386">
      <c r="A1386" s="145"/>
      <c r="B1386" s="145"/>
      <c r="C1386" s="148"/>
      <c r="D1386" s="148"/>
      <c r="E1386" s="148"/>
      <c r="F1386" s="148"/>
      <c r="G1386" s="148"/>
      <c r="H1386" s="148"/>
      <c r="I1386" s="148"/>
      <c r="J1386" s="148"/>
      <c r="K1386" s="148"/>
      <c r="L1386" s="148"/>
      <c r="M1386" s="148"/>
      <c r="N1386" s="148"/>
      <c r="O1386" s="148"/>
      <c r="P1386" s="148"/>
      <c r="Q1386" s="148"/>
      <c r="R1386" s="148"/>
    </row>
    <row r="1387">
      <c r="A1387" s="145"/>
      <c r="B1387" s="145"/>
      <c r="C1387" s="148"/>
      <c r="D1387" s="148"/>
      <c r="E1387" s="148"/>
      <c r="F1387" s="148"/>
      <c r="G1387" s="148"/>
      <c r="H1387" s="148"/>
      <c r="I1387" s="148"/>
      <c r="J1387" s="148"/>
      <c r="K1387" s="148"/>
      <c r="L1387" s="148"/>
      <c r="M1387" s="148"/>
      <c r="N1387" s="148"/>
      <c r="O1387" s="148"/>
      <c r="P1387" s="148"/>
      <c r="Q1387" s="148"/>
      <c r="R1387" s="148"/>
    </row>
    <row r="1388">
      <c r="A1388" s="145"/>
      <c r="B1388" s="145"/>
      <c r="C1388" s="148"/>
      <c r="D1388" s="148"/>
      <c r="E1388" s="148"/>
      <c r="F1388" s="148"/>
      <c r="G1388" s="148"/>
      <c r="H1388" s="148"/>
      <c r="I1388" s="148"/>
      <c r="J1388" s="148"/>
      <c r="K1388" s="148"/>
      <c r="L1388" s="148"/>
      <c r="M1388" s="148"/>
      <c r="N1388" s="148"/>
      <c r="O1388" s="148"/>
      <c r="P1388" s="148"/>
      <c r="Q1388" s="148"/>
      <c r="R1388" s="148"/>
    </row>
    <row r="1389">
      <c r="A1389" s="145"/>
      <c r="B1389" s="145"/>
      <c r="C1389" s="148"/>
      <c r="D1389" s="148"/>
      <c r="E1389" s="148"/>
      <c r="F1389" s="148"/>
      <c r="G1389" s="148"/>
      <c r="H1389" s="148"/>
      <c r="I1389" s="148"/>
      <c r="J1389" s="148"/>
      <c r="K1389" s="148"/>
      <c r="L1389" s="148"/>
      <c r="M1389" s="148"/>
      <c r="N1389" s="148"/>
      <c r="O1389" s="148"/>
      <c r="P1389" s="148"/>
      <c r="Q1389" s="148"/>
      <c r="R1389" s="148"/>
    </row>
    <row r="1390">
      <c r="A1390" s="145"/>
      <c r="B1390" s="145"/>
      <c r="C1390" s="148"/>
      <c r="D1390" s="148"/>
      <c r="E1390" s="148"/>
      <c r="F1390" s="148"/>
      <c r="G1390" s="148"/>
      <c r="H1390" s="148"/>
      <c r="I1390" s="148"/>
      <c r="J1390" s="148"/>
      <c r="K1390" s="148"/>
      <c r="L1390" s="148"/>
      <c r="M1390" s="148"/>
      <c r="N1390" s="148"/>
      <c r="O1390" s="148"/>
      <c r="P1390" s="148"/>
      <c r="Q1390" s="148"/>
      <c r="R1390" s="148"/>
    </row>
    <row r="1391">
      <c r="A1391" s="145"/>
      <c r="B1391" s="145"/>
      <c r="C1391" s="148"/>
      <c r="D1391" s="148"/>
      <c r="E1391" s="148"/>
      <c r="F1391" s="148"/>
      <c r="G1391" s="148"/>
      <c r="H1391" s="148"/>
      <c r="I1391" s="148"/>
      <c r="J1391" s="148"/>
      <c r="K1391" s="148"/>
      <c r="L1391" s="148"/>
      <c r="M1391" s="148"/>
      <c r="N1391" s="148"/>
      <c r="O1391" s="148"/>
      <c r="P1391" s="148"/>
      <c r="Q1391" s="148"/>
      <c r="R1391" s="148"/>
    </row>
    <row r="1392">
      <c r="A1392" s="145"/>
      <c r="B1392" s="145"/>
      <c r="C1392" s="148"/>
      <c r="D1392" s="148"/>
      <c r="E1392" s="148"/>
      <c r="F1392" s="148"/>
      <c r="G1392" s="148"/>
      <c r="H1392" s="148"/>
      <c r="I1392" s="148"/>
      <c r="J1392" s="148"/>
      <c r="K1392" s="148"/>
      <c r="L1392" s="148"/>
      <c r="M1392" s="148"/>
      <c r="N1392" s="148"/>
      <c r="O1392" s="148"/>
      <c r="P1392" s="148"/>
      <c r="Q1392" s="148"/>
      <c r="R1392" s="148"/>
    </row>
    <row r="1393">
      <c r="A1393" s="145"/>
      <c r="B1393" s="145"/>
      <c r="C1393" s="148"/>
      <c r="D1393" s="148"/>
      <c r="E1393" s="148"/>
      <c r="F1393" s="148"/>
      <c r="G1393" s="148"/>
      <c r="H1393" s="148"/>
      <c r="I1393" s="148"/>
      <c r="J1393" s="148"/>
      <c r="K1393" s="148"/>
      <c r="L1393" s="148"/>
      <c r="M1393" s="148"/>
      <c r="N1393" s="148"/>
      <c r="O1393" s="148"/>
      <c r="P1393" s="148"/>
      <c r="Q1393" s="148"/>
      <c r="R1393" s="148"/>
    </row>
    <row r="1394">
      <c r="A1394" s="145"/>
      <c r="B1394" s="145"/>
      <c r="C1394" s="148"/>
      <c r="D1394" s="148"/>
      <c r="E1394" s="148"/>
      <c r="F1394" s="148"/>
      <c r="G1394" s="148"/>
      <c r="H1394" s="148"/>
      <c r="I1394" s="148"/>
      <c r="J1394" s="148"/>
      <c r="K1394" s="148"/>
      <c r="L1394" s="148"/>
      <c r="M1394" s="148"/>
      <c r="N1394" s="148"/>
      <c r="O1394" s="148"/>
      <c r="P1394" s="148"/>
      <c r="Q1394" s="148"/>
      <c r="R1394" s="148"/>
    </row>
    <row r="1395">
      <c r="A1395" s="145"/>
      <c r="B1395" s="145"/>
      <c r="C1395" s="148"/>
      <c r="D1395" s="148"/>
      <c r="E1395" s="148"/>
      <c r="F1395" s="148"/>
      <c r="G1395" s="148"/>
      <c r="H1395" s="148"/>
      <c r="I1395" s="148"/>
      <c r="J1395" s="148"/>
      <c r="K1395" s="148"/>
      <c r="L1395" s="148"/>
      <c r="M1395" s="148"/>
      <c r="N1395" s="148"/>
      <c r="O1395" s="148"/>
      <c r="P1395" s="148"/>
      <c r="Q1395" s="148"/>
      <c r="R1395" s="148"/>
    </row>
    <row r="1396">
      <c r="A1396" s="145"/>
      <c r="B1396" s="145"/>
      <c r="C1396" s="148"/>
      <c r="D1396" s="148"/>
      <c r="E1396" s="148"/>
      <c r="F1396" s="148"/>
      <c r="G1396" s="148"/>
      <c r="H1396" s="148"/>
      <c r="I1396" s="148"/>
      <c r="J1396" s="148"/>
      <c r="K1396" s="148"/>
      <c r="L1396" s="148"/>
      <c r="M1396" s="148"/>
      <c r="N1396" s="148"/>
      <c r="O1396" s="148"/>
      <c r="P1396" s="148"/>
      <c r="Q1396" s="148"/>
      <c r="R1396" s="148"/>
    </row>
    <row r="1397">
      <c r="A1397" s="145"/>
      <c r="B1397" s="145"/>
      <c r="C1397" s="148"/>
      <c r="D1397" s="148"/>
      <c r="E1397" s="148"/>
      <c r="F1397" s="148"/>
      <c r="G1397" s="148"/>
      <c r="H1397" s="148"/>
      <c r="I1397" s="148"/>
      <c r="J1397" s="148"/>
      <c r="K1397" s="148"/>
      <c r="L1397" s="148"/>
      <c r="M1397" s="148"/>
      <c r="N1397" s="148"/>
      <c r="O1397" s="148"/>
      <c r="P1397" s="148"/>
      <c r="Q1397" s="148"/>
      <c r="R1397" s="148"/>
    </row>
    <row r="1398">
      <c r="A1398" s="145"/>
      <c r="B1398" s="145"/>
      <c r="C1398" s="148"/>
      <c r="D1398" s="148"/>
      <c r="E1398" s="148"/>
      <c r="F1398" s="148"/>
      <c r="G1398" s="148"/>
      <c r="H1398" s="148"/>
      <c r="I1398" s="148"/>
      <c r="J1398" s="148"/>
      <c r="K1398" s="148"/>
      <c r="L1398" s="148"/>
      <c r="M1398" s="148"/>
      <c r="N1398" s="148"/>
      <c r="O1398" s="148"/>
      <c r="P1398" s="148"/>
      <c r="Q1398" s="148"/>
      <c r="R1398" s="148"/>
    </row>
    <row r="1399">
      <c r="A1399" s="145"/>
      <c r="B1399" s="145"/>
      <c r="C1399" s="148"/>
      <c r="D1399" s="148"/>
      <c r="E1399" s="148"/>
      <c r="F1399" s="148"/>
      <c r="G1399" s="148"/>
      <c r="H1399" s="148"/>
      <c r="I1399" s="148"/>
      <c r="J1399" s="148"/>
      <c r="K1399" s="148"/>
      <c r="L1399" s="148"/>
      <c r="M1399" s="148"/>
      <c r="N1399" s="148"/>
      <c r="O1399" s="148"/>
      <c r="P1399" s="148"/>
      <c r="Q1399" s="148"/>
      <c r="R1399" s="148"/>
    </row>
    <row r="1400">
      <c r="A1400" s="145"/>
      <c r="B1400" s="145"/>
      <c r="C1400" s="148"/>
      <c r="D1400" s="148"/>
      <c r="E1400" s="148"/>
      <c r="F1400" s="148"/>
      <c r="G1400" s="148"/>
      <c r="H1400" s="148"/>
      <c r="I1400" s="148"/>
      <c r="J1400" s="148"/>
      <c r="K1400" s="148"/>
      <c r="L1400" s="148"/>
      <c r="M1400" s="148"/>
      <c r="N1400" s="148"/>
      <c r="O1400" s="148"/>
      <c r="P1400" s="148"/>
      <c r="Q1400" s="148"/>
      <c r="R1400" s="148"/>
    </row>
    <row r="1401">
      <c r="A1401" s="145"/>
      <c r="B1401" s="145"/>
      <c r="C1401" s="148"/>
      <c r="D1401" s="148"/>
      <c r="E1401" s="148"/>
      <c r="F1401" s="148"/>
      <c r="G1401" s="148"/>
      <c r="H1401" s="148"/>
      <c r="I1401" s="148"/>
      <c r="J1401" s="148"/>
      <c r="K1401" s="148"/>
      <c r="L1401" s="148"/>
      <c r="M1401" s="148"/>
      <c r="N1401" s="148"/>
      <c r="O1401" s="148"/>
      <c r="P1401" s="148"/>
      <c r="Q1401" s="148"/>
      <c r="R1401" s="148"/>
    </row>
    <row r="1402">
      <c r="A1402" s="145"/>
      <c r="B1402" s="145"/>
      <c r="C1402" s="148"/>
      <c r="D1402" s="148"/>
      <c r="E1402" s="148"/>
      <c r="F1402" s="148"/>
      <c r="G1402" s="148"/>
      <c r="H1402" s="148"/>
      <c r="I1402" s="148"/>
      <c r="J1402" s="148"/>
      <c r="K1402" s="148"/>
      <c r="L1402" s="148"/>
      <c r="M1402" s="148"/>
      <c r="N1402" s="148"/>
      <c r="O1402" s="148"/>
      <c r="P1402" s="148"/>
      <c r="Q1402" s="148"/>
      <c r="R1402" s="148"/>
    </row>
    <row r="1403">
      <c r="A1403" s="145"/>
      <c r="B1403" s="145"/>
      <c r="C1403" s="148"/>
      <c r="D1403" s="148"/>
      <c r="E1403" s="148"/>
      <c r="F1403" s="148"/>
      <c r="G1403" s="148"/>
      <c r="H1403" s="148"/>
      <c r="I1403" s="148"/>
      <c r="J1403" s="148"/>
      <c r="K1403" s="148"/>
      <c r="L1403" s="148"/>
      <c r="M1403" s="148"/>
      <c r="N1403" s="148"/>
      <c r="O1403" s="148"/>
      <c r="P1403" s="148"/>
      <c r="Q1403" s="148"/>
      <c r="R1403" s="148"/>
    </row>
    <row r="1404">
      <c r="A1404" s="145"/>
      <c r="B1404" s="145"/>
      <c r="C1404" s="148"/>
      <c r="D1404" s="148"/>
      <c r="E1404" s="148"/>
      <c r="F1404" s="148"/>
      <c r="G1404" s="148"/>
      <c r="H1404" s="148"/>
      <c r="I1404" s="148"/>
      <c r="J1404" s="148"/>
      <c r="K1404" s="148"/>
      <c r="L1404" s="148"/>
      <c r="M1404" s="148"/>
      <c r="N1404" s="148"/>
      <c r="O1404" s="148"/>
      <c r="P1404" s="148"/>
      <c r="Q1404" s="148"/>
      <c r="R1404" s="148"/>
    </row>
    <row r="1405">
      <c r="A1405" s="145"/>
      <c r="B1405" s="145"/>
      <c r="C1405" s="148"/>
      <c r="D1405" s="148"/>
      <c r="E1405" s="148"/>
      <c r="F1405" s="148"/>
      <c r="G1405" s="148"/>
      <c r="H1405" s="148"/>
      <c r="I1405" s="148"/>
      <c r="J1405" s="148"/>
      <c r="K1405" s="148"/>
      <c r="L1405" s="148"/>
      <c r="M1405" s="148"/>
      <c r="N1405" s="148"/>
      <c r="O1405" s="148"/>
      <c r="P1405" s="148"/>
      <c r="Q1405" s="148"/>
      <c r="R1405" s="148"/>
    </row>
    <row r="1406">
      <c r="A1406" s="145"/>
      <c r="B1406" s="145"/>
      <c r="C1406" s="148"/>
      <c r="D1406" s="148"/>
      <c r="E1406" s="148"/>
      <c r="F1406" s="148"/>
      <c r="G1406" s="148"/>
      <c r="H1406" s="148"/>
      <c r="I1406" s="148"/>
      <c r="J1406" s="148"/>
      <c r="K1406" s="148"/>
      <c r="L1406" s="148"/>
      <c r="M1406" s="148"/>
      <c r="N1406" s="148"/>
      <c r="O1406" s="148"/>
      <c r="P1406" s="148"/>
      <c r="Q1406" s="148"/>
      <c r="R1406" s="148"/>
    </row>
    <row r="1407">
      <c r="A1407" s="145"/>
      <c r="B1407" s="145"/>
      <c r="C1407" s="148"/>
      <c r="D1407" s="148"/>
      <c r="E1407" s="148"/>
      <c r="F1407" s="148"/>
      <c r="G1407" s="148"/>
      <c r="H1407" s="148"/>
      <c r="I1407" s="148"/>
      <c r="J1407" s="148"/>
      <c r="K1407" s="148"/>
      <c r="L1407" s="148"/>
      <c r="M1407" s="148"/>
      <c r="N1407" s="148"/>
      <c r="O1407" s="148"/>
      <c r="P1407" s="148"/>
      <c r="Q1407" s="148"/>
      <c r="R1407" s="148"/>
    </row>
    <row r="1408">
      <c r="A1408" s="145"/>
      <c r="B1408" s="145"/>
      <c r="C1408" s="148"/>
      <c r="D1408" s="148"/>
      <c r="E1408" s="148"/>
      <c r="F1408" s="148"/>
      <c r="G1408" s="148"/>
      <c r="H1408" s="148"/>
      <c r="I1408" s="148"/>
      <c r="J1408" s="148"/>
      <c r="K1408" s="148"/>
      <c r="L1408" s="148"/>
      <c r="M1408" s="148"/>
      <c r="N1408" s="148"/>
      <c r="O1408" s="148"/>
      <c r="P1408" s="148"/>
      <c r="Q1408" s="148"/>
      <c r="R1408" s="148"/>
    </row>
    <row r="1409">
      <c r="A1409" s="145"/>
      <c r="B1409" s="145"/>
      <c r="C1409" s="148"/>
      <c r="D1409" s="148"/>
      <c r="E1409" s="148"/>
      <c r="F1409" s="148"/>
      <c r="G1409" s="148"/>
      <c r="H1409" s="148"/>
      <c r="I1409" s="148"/>
      <c r="J1409" s="148"/>
      <c r="K1409" s="148"/>
      <c r="L1409" s="148"/>
      <c r="M1409" s="148"/>
      <c r="N1409" s="148"/>
      <c r="O1409" s="148"/>
      <c r="P1409" s="148"/>
      <c r="Q1409" s="148"/>
      <c r="R1409" s="148"/>
    </row>
    <row r="1410">
      <c r="A1410" s="145"/>
      <c r="B1410" s="145"/>
      <c r="C1410" s="148"/>
      <c r="D1410" s="148"/>
      <c r="E1410" s="148"/>
      <c r="F1410" s="148"/>
      <c r="G1410" s="148"/>
      <c r="H1410" s="148"/>
      <c r="I1410" s="148"/>
      <c r="J1410" s="148"/>
      <c r="K1410" s="148"/>
      <c r="L1410" s="148"/>
      <c r="M1410" s="148"/>
      <c r="N1410" s="148"/>
      <c r="O1410" s="148"/>
      <c r="P1410" s="148"/>
      <c r="Q1410" s="148"/>
      <c r="R1410" s="148"/>
    </row>
    <row r="1411">
      <c r="A1411" s="145"/>
      <c r="B1411" s="145"/>
      <c r="C1411" s="148"/>
      <c r="D1411" s="148"/>
      <c r="E1411" s="148"/>
      <c r="F1411" s="148"/>
      <c r="G1411" s="148"/>
      <c r="H1411" s="148"/>
      <c r="I1411" s="148"/>
      <c r="J1411" s="148"/>
      <c r="K1411" s="148"/>
      <c r="L1411" s="148"/>
      <c r="M1411" s="148"/>
      <c r="N1411" s="148"/>
      <c r="O1411" s="148"/>
      <c r="P1411" s="148"/>
      <c r="Q1411" s="148"/>
      <c r="R1411" s="148"/>
    </row>
    <row r="1412">
      <c r="A1412" s="145"/>
      <c r="B1412" s="145"/>
      <c r="C1412" s="148"/>
      <c r="D1412" s="148"/>
      <c r="E1412" s="148"/>
      <c r="F1412" s="148"/>
      <c r="G1412" s="148"/>
      <c r="H1412" s="148"/>
      <c r="I1412" s="148"/>
      <c r="J1412" s="148"/>
      <c r="K1412" s="148"/>
      <c r="L1412" s="148"/>
      <c r="M1412" s="148"/>
      <c r="N1412" s="148"/>
      <c r="O1412" s="148"/>
      <c r="P1412" s="148"/>
      <c r="Q1412" s="148"/>
      <c r="R1412" s="148"/>
    </row>
    <row r="1413">
      <c r="A1413" s="145"/>
      <c r="B1413" s="145"/>
      <c r="C1413" s="148"/>
      <c r="D1413" s="148"/>
      <c r="E1413" s="148"/>
      <c r="F1413" s="148"/>
      <c r="G1413" s="148"/>
      <c r="H1413" s="148"/>
      <c r="I1413" s="148"/>
      <c r="J1413" s="148"/>
      <c r="K1413" s="148"/>
      <c r="L1413" s="148"/>
      <c r="M1413" s="148"/>
      <c r="N1413" s="148"/>
      <c r="O1413" s="148"/>
      <c r="P1413" s="148"/>
      <c r="Q1413" s="148"/>
      <c r="R1413" s="148"/>
    </row>
    <row r="1414">
      <c r="A1414" s="145"/>
      <c r="B1414" s="145"/>
      <c r="C1414" s="148"/>
      <c r="D1414" s="148"/>
      <c r="E1414" s="148"/>
      <c r="F1414" s="148"/>
      <c r="G1414" s="148"/>
      <c r="H1414" s="148"/>
      <c r="I1414" s="148"/>
      <c r="J1414" s="148"/>
      <c r="K1414" s="148"/>
      <c r="L1414" s="148"/>
      <c r="M1414" s="148"/>
      <c r="N1414" s="148"/>
      <c r="O1414" s="148"/>
      <c r="P1414" s="148"/>
      <c r="Q1414" s="148"/>
      <c r="R1414" s="148"/>
    </row>
    <row r="1415">
      <c r="A1415" s="145"/>
      <c r="B1415" s="145"/>
      <c r="C1415" s="148"/>
      <c r="D1415" s="148"/>
      <c r="E1415" s="148"/>
      <c r="F1415" s="148"/>
      <c r="G1415" s="148"/>
      <c r="H1415" s="148"/>
      <c r="I1415" s="148"/>
      <c r="J1415" s="148"/>
      <c r="K1415" s="148"/>
      <c r="L1415" s="148"/>
      <c r="M1415" s="148"/>
      <c r="N1415" s="148"/>
      <c r="O1415" s="148"/>
      <c r="P1415" s="148"/>
      <c r="Q1415" s="148"/>
      <c r="R1415" s="148"/>
    </row>
    <row r="1416">
      <c r="A1416" s="145"/>
      <c r="B1416" s="145"/>
      <c r="C1416" s="148"/>
      <c r="D1416" s="148"/>
      <c r="E1416" s="148"/>
      <c r="F1416" s="148"/>
      <c r="G1416" s="148"/>
      <c r="H1416" s="148"/>
      <c r="I1416" s="148"/>
      <c r="J1416" s="148"/>
      <c r="K1416" s="148"/>
      <c r="L1416" s="148"/>
      <c r="M1416" s="148"/>
      <c r="N1416" s="148"/>
      <c r="O1416" s="148"/>
      <c r="P1416" s="148"/>
      <c r="Q1416" s="148"/>
      <c r="R1416" s="148"/>
    </row>
    <row r="1417">
      <c r="A1417" s="145"/>
      <c r="B1417" s="145"/>
      <c r="C1417" s="148"/>
      <c r="D1417" s="148"/>
      <c r="E1417" s="148"/>
      <c r="F1417" s="148"/>
      <c r="G1417" s="148"/>
      <c r="H1417" s="148"/>
      <c r="I1417" s="148"/>
      <c r="J1417" s="148"/>
      <c r="K1417" s="148"/>
      <c r="L1417" s="148"/>
      <c r="M1417" s="148"/>
      <c r="N1417" s="148"/>
      <c r="O1417" s="148"/>
      <c r="P1417" s="148"/>
      <c r="Q1417" s="148"/>
      <c r="R1417" s="148"/>
    </row>
    <row r="1418">
      <c r="A1418" s="145"/>
      <c r="B1418" s="145"/>
      <c r="C1418" s="148"/>
      <c r="D1418" s="148"/>
      <c r="E1418" s="148"/>
      <c r="F1418" s="148"/>
      <c r="G1418" s="148"/>
      <c r="H1418" s="148"/>
      <c r="I1418" s="148"/>
      <c r="J1418" s="148"/>
      <c r="K1418" s="148"/>
      <c r="L1418" s="148"/>
      <c r="M1418" s="148"/>
      <c r="N1418" s="148"/>
      <c r="O1418" s="148"/>
      <c r="P1418" s="148"/>
      <c r="Q1418" s="148"/>
      <c r="R1418" s="148"/>
    </row>
    <row r="1419">
      <c r="A1419" s="145"/>
      <c r="B1419" s="145"/>
      <c r="C1419" s="148"/>
      <c r="D1419" s="148"/>
      <c r="E1419" s="148"/>
      <c r="F1419" s="148"/>
      <c r="G1419" s="148"/>
      <c r="H1419" s="148"/>
      <c r="I1419" s="148"/>
      <c r="J1419" s="148"/>
      <c r="K1419" s="148"/>
      <c r="L1419" s="148"/>
      <c r="M1419" s="148"/>
      <c r="N1419" s="148"/>
      <c r="O1419" s="148"/>
      <c r="P1419" s="148"/>
      <c r="Q1419" s="148"/>
      <c r="R1419" s="148"/>
    </row>
    <row r="1420">
      <c r="A1420" s="145"/>
      <c r="B1420" s="145"/>
      <c r="C1420" s="148"/>
      <c r="D1420" s="148"/>
      <c r="E1420" s="148"/>
      <c r="F1420" s="148"/>
      <c r="G1420" s="148"/>
      <c r="H1420" s="148"/>
      <c r="I1420" s="148"/>
      <c r="J1420" s="148"/>
      <c r="K1420" s="148"/>
      <c r="L1420" s="148"/>
      <c r="M1420" s="148"/>
      <c r="N1420" s="148"/>
      <c r="O1420" s="148"/>
      <c r="P1420" s="148"/>
      <c r="Q1420" s="148"/>
      <c r="R1420" s="148"/>
    </row>
    <row r="1421">
      <c r="A1421" s="145"/>
      <c r="B1421" s="145"/>
      <c r="C1421" s="148"/>
      <c r="D1421" s="148"/>
      <c r="E1421" s="148"/>
      <c r="F1421" s="148"/>
      <c r="G1421" s="148"/>
      <c r="H1421" s="148"/>
      <c r="I1421" s="148"/>
      <c r="J1421" s="148"/>
      <c r="K1421" s="148"/>
      <c r="L1421" s="148"/>
      <c r="M1421" s="148"/>
      <c r="N1421" s="148"/>
      <c r="O1421" s="148"/>
      <c r="P1421" s="148"/>
      <c r="Q1421" s="148"/>
      <c r="R1421" s="148"/>
    </row>
    <row r="1422">
      <c r="A1422" s="145"/>
      <c r="B1422" s="145"/>
      <c r="C1422" s="148"/>
      <c r="D1422" s="148"/>
      <c r="E1422" s="148"/>
      <c r="F1422" s="148"/>
      <c r="G1422" s="148"/>
      <c r="H1422" s="148"/>
      <c r="I1422" s="148"/>
      <c r="J1422" s="148"/>
      <c r="K1422" s="148"/>
      <c r="L1422" s="148"/>
      <c r="M1422" s="148"/>
      <c r="N1422" s="148"/>
      <c r="O1422" s="148"/>
      <c r="P1422" s="148"/>
      <c r="Q1422" s="148"/>
      <c r="R1422" s="148"/>
    </row>
    <row r="1423">
      <c r="A1423" s="145"/>
      <c r="B1423" s="145"/>
      <c r="C1423" s="148"/>
      <c r="D1423" s="148"/>
      <c r="E1423" s="148"/>
      <c r="F1423" s="148"/>
      <c r="G1423" s="148"/>
      <c r="H1423" s="148"/>
      <c r="I1423" s="148"/>
      <c r="J1423" s="148"/>
      <c r="K1423" s="148"/>
      <c r="L1423" s="148"/>
      <c r="M1423" s="148"/>
      <c r="N1423" s="148"/>
      <c r="O1423" s="148"/>
      <c r="P1423" s="148"/>
      <c r="Q1423" s="148"/>
      <c r="R1423" s="148"/>
    </row>
    <row r="1424">
      <c r="A1424" s="145"/>
      <c r="B1424" s="145"/>
      <c r="C1424" s="148"/>
      <c r="D1424" s="148"/>
      <c r="E1424" s="148"/>
      <c r="F1424" s="148"/>
      <c r="G1424" s="148"/>
      <c r="H1424" s="148"/>
      <c r="I1424" s="148"/>
      <c r="J1424" s="148"/>
      <c r="K1424" s="148"/>
      <c r="L1424" s="148"/>
      <c r="M1424" s="148"/>
      <c r="N1424" s="148"/>
      <c r="O1424" s="148"/>
      <c r="P1424" s="148"/>
      <c r="Q1424" s="148"/>
      <c r="R1424" s="148"/>
    </row>
    <row r="1425">
      <c r="A1425" s="145"/>
      <c r="B1425" s="145"/>
      <c r="C1425" s="148"/>
      <c r="D1425" s="148"/>
      <c r="E1425" s="148"/>
      <c r="F1425" s="148"/>
      <c r="G1425" s="148"/>
      <c r="H1425" s="148"/>
      <c r="I1425" s="148"/>
      <c r="J1425" s="148"/>
      <c r="K1425" s="148"/>
      <c r="L1425" s="148"/>
      <c r="M1425" s="148"/>
      <c r="N1425" s="148"/>
      <c r="O1425" s="148"/>
      <c r="P1425" s="148"/>
      <c r="Q1425" s="148"/>
      <c r="R1425" s="148"/>
    </row>
    <row r="1426">
      <c r="A1426" s="145"/>
      <c r="B1426" s="145"/>
      <c r="C1426" s="148"/>
      <c r="D1426" s="148"/>
      <c r="E1426" s="148"/>
      <c r="F1426" s="148"/>
      <c r="G1426" s="148"/>
      <c r="H1426" s="148"/>
      <c r="I1426" s="148"/>
      <c r="J1426" s="148"/>
      <c r="K1426" s="148"/>
      <c r="L1426" s="148"/>
      <c r="M1426" s="148"/>
      <c r="N1426" s="148"/>
      <c r="O1426" s="148"/>
      <c r="P1426" s="148"/>
      <c r="Q1426" s="148"/>
      <c r="R1426" s="148"/>
    </row>
    <row r="1427">
      <c r="A1427" s="145"/>
      <c r="B1427" s="145"/>
      <c r="C1427" s="148"/>
      <c r="D1427" s="148"/>
      <c r="E1427" s="148"/>
      <c r="F1427" s="148"/>
      <c r="G1427" s="148"/>
      <c r="H1427" s="148"/>
      <c r="I1427" s="148"/>
      <c r="J1427" s="148"/>
      <c r="K1427" s="148"/>
      <c r="L1427" s="148"/>
      <c r="M1427" s="148"/>
      <c r="N1427" s="148"/>
      <c r="O1427" s="148"/>
      <c r="P1427" s="148"/>
      <c r="Q1427" s="148"/>
      <c r="R1427" s="148"/>
    </row>
    <row r="1428">
      <c r="A1428" s="145"/>
      <c r="B1428" s="145"/>
      <c r="C1428" s="148"/>
      <c r="D1428" s="148"/>
      <c r="E1428" s="148"/>
      <c r="F1428" s="148"/>
      <c r="G1428" s="148"/>
      <c r="H1428" s="148"/>
      <c r="I1428" s="148"/>
      <c r="J1428" s="148"/>
      <c r="K1428" s="148"/>
      <c r="L1428" s="148"/>
      <c r="M1428" s="148"/>
      <c r="N1428" s="148"/>
      <c r="O1428" s="148"/>
      <c r="P1428" s="148"/>
      <c r="Q1428" s="148"/>
      <c r="R1428" s="148"/>
    </row>
    <row r="1429">
      <c r="A1429" s="145"/>
      <c r="B1429" s="145"/>
      <c r="C1429" s="148"/>
      <c r="D1429" s="148"/>
      <c r="E1429" s="148"/>
      <c r="F1429" s="148"/>
      <c r="G1429" s="148"/>
      <c r="H1429" s="148"/>
      <c r="I1429" s="148"/>
      <c r="J1429" s="148"/>
      <c r="K1429" s="148"/>
      <c r="L1429" s="148"/>
      <c r="M1429" s="148"/>
      <c r="N1429" s="148"/>
      <c r="O1429" s="148"/>
      <c r="P1429" s="148"/>
      <c r="Q1429" s="148"/>
      <c r="R1429" s="148"/>
    </row>
    <row r="1430">
      <c r="A1430" s="145"/>
      <c r="B1430" s="145"/>
      <c r="C1430" s="148"/>
      <c r="D1430" s="148"/>
      <c r="E1430" s="148"/>
      <c r="F1430" s="148"/>
      <c r="G1430" s="148"/>
      <c r="H1430" s="148"/>
      <c r="I1430" s="148"/>
      <c r="J1430" s="148"/>
      <c r="K1430" s="148"/>
      <c r="L1430" s="148"/>
      <c r="M1430" s="148"/>
      <c r="N1430" s="148"/>
      <c r="O1430" s="148"/>
      <c r="P1430" s="148"/>
      <c r="Q1430" s="148"/>
      <c r="R1430" s="148"/>
    </row>
    <row r="1431">
      <c r="A1431" s="145"/>
      <c r="B1431" s="145"/>
      <c r="C1431" s="148"/>
      <c r="D1431" s="148"/>
      <c r="E1431" s="148"/>
      <c r="F1431" s="148"/>
      <c r="G1431" s="148"/>
      <c r="H1431" s="148"/>
      <c r="I1431" s="148"/>
      <c r="J1431" s="148"/>
      <c r="K1431" s="148"/>
      <c r="L1431" s="148"/>
      <c r="M1431" s="148"/>
      <c r="N1431" s="148"/>
      <c r="O1431" s="148"/>
      <c r="P1431" s="148"/>
      <c r="Q1431" s="148"/>
      <c r="R1431" s="148"/>
    </row>
    <row r="1432">
      <c r="A1432" s="145"/>
      <c r="B1432" s="145"/>
      <c r="C1432" s="148"/>
      <c r="D1432" s="148"/>
      <c r="E1432" s="148"/>
      <c r="F1432" s="148"/>
      <c r="G1432" s="148"/>
      <c r="H1432" s="148"/>
      <c r="I1432" s="148"/>
      <c r="J1432" s="148"/>
      <c r="K1432" s="148"/>
      <c r="L1432" s="148"/>
      <c r="M1432" s="148"/>
      <c r="N1432" s="148"/>
      <c r="O1432" s="148"/>
      <c r="P1432" s="148"/>
      <c r="Q1432" s="148"/>
      <c r="R1432" s="148"/>
    </row>
    <row r="1433">
      <c r="A1433" s="145"/>
      <c r="B1433" s="145"/>
      <c r="C1433" s="148"/>
      <c r="D1433" s="148"/>
      <c r="E1433" s="148"/>
      <c r="F1433" s="148"/>
      <c r="G1433" s="148"/>
      <c r="H1433" s="148"/>
      <c r="I1433" s="148"/>
      <c r="J1433" s="148"/>
      <c r="K1433" s="148"/>
      <c r="L1433" s="148"/>
      <c r="M1433" s="148"/>
      <c r="N1433" s="148"/>
      <c r="O1433" s="148"/>
      <c r="P1433" s="148"/>
      <c r="Q1433" s="148"/>
      <c r="R1433" s="148"/>
    </row>
    <row r="1434">
      <c r="A1434" s="145"/>
      <c r="B1434" s="145"/>
      <c r="C1434" s="148"/>
      <c r="D1434" s="148"/>
      <c r="E1434" s="148"/>
      <c r="F1434" s="148"/>
      <c r="G1434" s="148"/>
      <c r="H1434" s="148"/>
      <c r="I1434" s="148"/>
      <c r="J1434" s="148"/>
      <c r="K1434" s="148"/>
      <c r="L1434" s="148"/>
      <c r="M1434" s="148"/>
      <c r="N1434" s="148"/>
      <c r="O1434" s="148"/>
      <c r="P1434" s="148"/>
      <c r="Q1434" s="148"/>
      <c r="R1434" s="148"/>
    </row>
    <row r="1435">
      <c r="A1435" s="145"/>
      <c r="B1435" s="145"/>
      <c r="C1435" s="148"/>
      <c r="D1435" s="148"/>
      <c r="E1435" s="148"/>
      <c r="F1435" s="148"/>
      <c r="G1435" s="148"/>
      <c r="H1435" s="148"/>
      <c r="I1435" s="148"/>
      <c r="J1435" s="148"/>
      <c r="K1435" s="148"/>
      <c r="L1435" s="148"/>
      <c r="M1435" s="148"/>
      <c r="N1435" s="148"/>
      <c r="O1435" s="148"/>
      <c r="P1435" s="148"/>
      <c r="Q1435" s="148"/>
      <c r="R1435" s="148"/>
    </row>
    <row r="1436">
      <c r="A1436" s="145"/>
      <c r="B1436" s="145"/>
      <c r="C1436" s="148"/>
      <c r="D1436" s="148"/>
      <c r="E1436" s="148"/>
      <c r="F1436" s="148"/>
      <c r="G1436" s="148"/>
      <c r="H1436" s="148"/>
      <c r="I1436" s="148"/>
      <c r="J1436" s="148"/>
      <c r="K1436" s="148"/>
      <c r="L1436" s="148"/>
      <c r="M1436" s="148"/>
      <c r="N1436" s="148"/>
      <c r="O1436" s="148"/>
      <c r="P1436" s="148"/>
      <c r="Q1436" s="148"/>
      <c r="R1436" s="148"/>
    </row>
    <row r="1437">
      <c r="A1437" s="145"/>
      <c r="B1437" s="145"/>
      <c r="C1437" s="148"/>
      <c r="D1437" s="148"/>
      <c r="E1437" s="148"/>
      <c r="F1437" s="148"/>
      <c r="G1437" s="148"/>
      <c r="H1437" s="148"/>
      <c r="I1437" s="148"/>
      <c r="J1437" s="148"/>
      <c r="K1437" s="148"/>
      <c r="L1437" s="148"/>
      <c r="M1437" s="148"/>
      <c r="N1437" s="148"/>
      <c r="O1437" s="148"/>
      <c r="P1437" s="148"/>
      <c r="Q1437" s="148"/>
      <c r="R1437" s="148"/>
    </row>
    <row r="1438">
      <c r="A1438" s="145"/>
      <c r="B1438" s="145"/>
      <c r="C1438" s="148"/>
      <c r="D1438" s="148"/>
      <c r="E1438" s="148"/>
      <c r="F1438" s="148"/>
      <c r="G1438" s="148"/>
      <c r="H1438" s="148"/>
      <c r="I1438" s="148"/>
      <c r="J1438" s="148"/>
      <c r="K1438" s="148"/>
      <c r="L1438" s="148"/>
      <c r="M1438" s="148"/>
      <c r="N1438" s="148"/>
      <c r="O1438" s="148"/>
      <c r="P1438" s="148"/>
      <c r="Q1438" s="148"/>
      <c r="R1438" s="148"/>
    </row>
    <row r="1439">
      <c r="A1439" s="145"/>
      <c r="B1439" s="145"/>
      <c r="C1439" s="148"/>
      <c r="D1439" s="148"/>
      <c r="E1439" s="148"/>
      <c r="F1439" s="148"/>
      <c r="G1439" s="148"/>
      <c r="H1439" s="148"/>
      <c r="I1439" s="148"/>
      <c r="J1439" s="148"/>
      <c r="K1439" s="148"/>
      <c r="L1439" s="148"/>
      <c r="M1439" s="148"/>
      <c r="N1439" s="148"/>
      <c r="O1439" s="148"/>
      <c r="P1439" s="148"/>
      <c r="Q1439" s="148"/>
      <c r="R1439" s="148"/>
    </row>
    <row r="1440">
      <c r="A1440" s="145"/>
      <c r="B1440" s="145"/>
      <c r="C1440" s="148"/>
      <c r="D1440" s="148"/>
      <c r="E1440" s="148"/>
      <c r="F1440" s="148"/>
      <c r="G1440" s="148"/>
      <c r="H1440" s="148"/>
      <c r="I1440" s="148"/>
      <c r="J1440" s="148"/>
      <c r="K1440" s="148"/>
      <c r="L1440" s="148"/>
      <c r="M1440" s="148"/>
      <c r="N1440" s="148"/>
      <c r="O1440" s="148"/>
      <c r="P1440" s="148"/>
      <c r="Q1440" s="148"/>
      <c r="R1440" s="148"/>
    </row>
    <row r="1441">
      <c r="A1441" s="145"/>
      <c r="B1441" s="145"/>
      <c r="C1441" s="148"/>
      <c r="D1441" s="148"/>
      <c r="E1441" s="148"/>
      <c r="F1441" s="148"/>
      <c r="G1441" s="148"/>
      <c r="H1441" s="148"/>
      <c r="I1441" s="148"/>
      <c r="J1441" s="148"/>
      <c r="K1441" s="148"/>
      <c r="L1441" s="148"/>
      <c r="M1441" s="148"/>
      <c r="N1441" s="148"/>
      <c r="O1441" s="148"/>
      <c r="P1441" s="148"/>
      <c r="Q1441" s="148"/>
      <c r="R1441" s="148"/>
    </row>
    <row r="1442">
      <c r="A1442" s="145"/>
      <c r="B1442" s="145"/>
      <c r="C1442" s="148"/>
      <c r="D1442" s="148"/>
      <c r="E1442" s="148"/>
      <c r="F1442" s="148"/>
      <c r="G1442" s="148"/>
      <c r="H1442" s="148"/>
      <c r="I1442" s="148"/>
      <c r="J1442" s="148"/>
      <c r="K1442" s="148"/>
      <c r="L1442" s="148"/>
      <c r="M1442" s="148"/>
      <c r="N1442" s="148"/>
      <c r="O1442" s="148"/>
      <c r="P1442" s="148"/>
      <c r="Q1442" s="148"/>
      <c r="R1442" s="148"/>
    </row>
    <row r="1443">
      <c r="A1443" s="145"/>
      <c r="B1443" s="145"/>
      <c r="C1443" s="148"/>
      <c r="D1443" s="148"/>
      <c r="E1443" s="148"/>
      <c r="F1443" s="148"/>
      <c r="G1443" s="148"/>
      <c r="H1443" s="148"/>
      <c r="I1443" s="148"/>
      <c r="J1443" s="148"/>
      <c r="K1443" s="148"/>
      <c r="L1443" s="148"/>
      <c r="M1443" s="148"/>
      <c r="N1443" s="148"/>
      <c r="O1443" s="148"/>
      <c r="P1443" s="148"/>
      <c r="Q1443" s="148"/>
      <c r="R1443" s="148"/>
    </row>
    <row r="1444">
      <c r="A1444" s="145"/>
      <c r="B1444" s="145"/>
      <c r="C1444" s="148"/>
      <c r="D1444" s="148"/>
      <c r="E1444" s="148"/>
      <c r="F1444" s="148"/>
      <c r="G1444" s="148"/>
      <c r="H1444" s="148"/>
      <c r="I1444" s="148"/>
      <c r="J1444" s="148"/>
      <c r="K1444" s="148"/>
      <c r="L1444" s="148"/>
      <c r="M1444" s="148"/>
      <c r="N1444" s="148"/>
      <c r="O1444" s="148"/>
      <c r="P1444" s="148"/>
      <c r="Q1444" s="148"/>
      <c r="R1444" s="148"/>
    </row>
    <row r="1445">
      <c r="A1445" s="145"/>
      <c r="B1445" s="145"/>
      <c r="C1445" s="148"/>
      <c r="D1445" s="148"/>
      <c r="E1445" s="148"/>
      <c r="F1445" s="148"/>
      <c r="G1445" s="148"/>
      <c r="H1445" s="148"/>
      <c r="I1445" s="148"/>
      <c r="J1445" s="148"/>
      <c r="K1445" s="148"/>
      <c r="L1445" s="148"/>
      <c r="M1445" s="148"/>
      <c r="N1445" s="148"/>
      <c r="O1445" s="148"/>
      <c r="P1445" s="148"/>
      <c r="Q1445" s="148"/>
      <c r="R1445" s="148"/>
    </row>
    <row r="1446">
      <c r="A1446" s="145"/>
      <c r="B1446" s="145"/>
      <c r="C1446" s="148"/>
      <c r="D1446" s="148"/>
      <c r="E1446" s="148"/>
      <c r="F1446" s="148"/>
      <c r="G1446" s="148"/>
      <c r="H1446" s="148"/>
      <c r="I1446" s="148"/>
      <c r="J1446" s="148"/>
      <c r="K1446" s="148"/>
      <c r="L1446" s="148"/>
      <c r="M1446" s="148"/>
      <c r="N1446" s="148"/>
      <c r="O1446" s="148"/>
      <c r="P1446" s="148"/>
      <c r="Q1446" s="148"/>
      <c r="R1446" s="148"/>
    </row>
    <row r="1447">
      <c r="A1447" s="145"/>
      <c r="B1447" s="145"/>
      <c r="C1447" s="148"/>
      <c r="D1447" s="148"/>
      <c r="E1447" s="148"/>
      <c r="F1447" s="148"/>
      <c r="G1447" s="148"/>
      <c r="H1447" s="148"/>
      <c r="I1447" s="148"/>
      <c r="J1447" s="148"/>
      <c r="K1447" s="148"/>
      <c r="L1447" s="148"/>
      <c r="M1447" s="148"/>
      <c r="N1447" s="148"/>
      <c r="O1447" s="148"/>
      <c r="P1447" s="148"/>
      <c r="Q1447" s="148"/>
      <c r="R1447" s="148"/>
    </row>
    <row r="1448">
      <c r="A1448" s="145"/>
      <c r="B1448" s="145"/>
      <c r="C1448" s="148"/>
      <c r="D1448" s="148"/>
      <c r="E1448" s="148"/>
      <c r="F1448" s="148"/>
      <c r="G1448" s="148"/>
      <c r="H1448" s="148"/>
      <c r="I1448" s="148"/>
      <c r="J1448" s="148"/>
      <c r="K1448" s="148"/>
      <c r="L1448" s="148"/>
      <c r="M1448" s="148"/>
      <c r="N1448" s="148"/>
      <c r="O1448" s="148"/>
      <c r="P1448" s="148"/>
      <c r="Q1448" s="148"/>
      <c r="R1448" s="148"/>
    </row>
    <row r="1449">
      <c r="A1449" s="145"/>
      <c r="B1449" s="145"/>
      <c r="C1449" s="148"/>
      <c r="D1449" s="148"/>
      <c r="E1449" s="148"/>
      <c r="F1449" s="148"/>
      <c r="G1449" s="148"/>
      <c r="H1449" s="148"/>
      <c r="I1449" s="148"/>
      <c r="J1449" s="148"/>
      <c r="K1449" s="148"/>
      <c r="L1449" s="148"/>
      <c r="M1449" s="148"/>
      <c r="N1449" s="148"/>
      <c r="O1449" s="148"/>
      <c r="P1449" s="148"/>
      <c r="Q1449" s="148"/>
      <c r="R1449" s="148"/>
    </row>
    <row r="1450">
      <c r="A1450" s="145"/>
      <c r="B1450" s="145"/>
      <c r="C1450" s="148"/>
      <c r="D1450" s="148"/>
      <c r="E1450" s="148"/>
      <c r="F1450" s="148"/>
      <c r="G1450" s="148"/>
      <c r="H1450" s="148"/>
      <c r="I1450" s="148"/>
      <c r="J1450" s="148"/>
      <c r="K1450" s="148"/>
      <c r="L1450" s="148"/>
      <c r="M1450" s="148"/>
      <c r="N1450" s="148"/>
      <c r="O1450" s="148"/>
      <c r="P1450" s="148"/>
      <c r="Q1450" s="148"/>
      <c r="R1450" s="148"/>
    </row>
    <row r="1451">
      <c r="A1451" s="145"/>
      <c r="B1451" s="145"/>
      <c r="C1451" s="148"/>
      <c r="D1451" s="148"/>
      <c r="E1451" s="148"/>
      <c r="F1451" s="148"/>
      <c r="G1451" s="148"/>
      <c r="H1451" s="148"/>
      <c r="I1451" s="148"/>
      <c r="J1451" s="148"/>
      <c r="K1451" s="148"/>
      <c r="L1451" s="148"/>
      <c r="M1451" s="148"/>
      <c r="N1451" s="148"/>
      <c r="O1451" s="148"/>
      <c r="P1451" s="148"/>
      <c r="Q1451" s="148"/>
      <c r="R1451" s="148"/>
    </row>
    <row r="1452">
      <c r="A1452" s="145"/>
      <c r="B1452" s="145"/>
      <c r="C1452" s="148"/>
      <c r="D1452" s="148"/>
      <c r="E1452" s="148"/>
      <c r="F1452" s="148"/>
      <c r="G1452" s="148"/>
      <c r="H1452" s="148"/>
      <c r="I1452" s="148"/>
      <c r="J1452" s="148"/>
      <c r="K1452" s="148"/>
      <c r="L1452" s="148"/>
      <c r="M1452" s="148"/>
      <c r="N1452" s="148"/>
      <c r="O1452" s="148"/>
      <c r="P1452" s="148"/>
      <c r="Q1452" s="148"/>
      <c r="R1452" s="148"/>
    </row>
    <row r="1453">
      <c r="A1453" s="145"/>
      <c r="B1453" s="145"/>
      <c r="C1453" s="148"/>
      <c r="D1453" s="148"/>
      <c r="E1453" s="148"/>
      <c r="F1453" s="148"/>
      <c r="G1453" s="148"/>
      <c r="H1453" s="148"/>
      <c r="I1453" s="148"/>
      <c r="J1453" s="148"/>
      <c r="K1453" s="148"/>
      <c r="L1453" s="148"/>
      <c r="M1453" s="148"/>
      <c r="N1453" s="148"/>
      <c r="O1453" s="148"/>
      <c r="P1453" s="148"/>
      <c r="Q1453" s="148"/>
      <c r="R1453" s="148"/>
    </row>
    <row r="1454">
      <c r="A1454" s="145"/>
      <c r="B1454" s="145"/>
      <c r="C1454" s="148"/>
      <c r="D1454" s="148"/>
      <c r="E1454" s="148"/>
      <c r="F1454" s="148"/>
      <c r="G1454" s="148"/>
      <c r="H1454" s="148"/>
      <c r="I1454" s="148"/>
      <c r="J1454" s="148"/>
      <c r="K1454" s="148"/>
      <c r="L1454" s="148"/>
      <c r="M1454" s="148"/>
      <c r="N1454" s="148"/>
      <c r="O1454" s="148"/>
      <c r="P1454" s="148"/>
      <c r="Q1454" s="148"/>
      <c r="R1454" s="148"/>
    </row>
    <row r="1455">
      <c r="A1455" s="145"/>
      <c r="B1455" s="145"/>
      <c r="C1455" s="148"/>
      <c r="D1455" s="148"/>
      <c r="E1455" s="148"/>
      <c r="F1455" s="148"/>
      <c r="G1455" s="148"/>
      <c r="H1455" s="148"/>
      <c r="I1455" s="148"/>
      <c r="J1455" s="148"/>
      <c r="K1455" s="148"/>
      <c r="L1455" s="148"/>
      <c r="M1455" s="148"/>
      <c r="N1455" s="148"/>
      <c r="O1455" s="148"/>
      <c r="P1455" s="148"/>
      <c r="Q1455" s="148"/>
      <c r="R1455" s="148"/>
    </row>
    <row r="1456">
      <c r="A1456" s="145"/>
      <c r="B1456" s="145"/>
      <c r="C1456" s="148"/>
      <c r="D1456" s="148"/>
      <c r="E1456" s="148"/>
      <c r="F1456" s="148"/>
      <c r="G1456" s="148"/>
      <c r="H1456" s="148"/>
      <c r="I1456" s="148"/>
      <c r="J1456" s="148"/>
      <c r="K1456" s="148"/>
      <c r="L1456" s="148"/>
      <c r="M1456" s="148"/>
      <c r="N1456" s="148"/>
      <c r="O1456" s="148"/>
      <c r="P1456" s="148"/>
      <c r="Q1456" s="148"/>
      <c r="R1456" s="148"/>
    </row>
    <row r="1457">
      <c r="A1457" s="145"/>
      <c r="B1457" s="145"/>
      <c r="C1457" s="148"/>
      <c r="D1457" s="148"/>
      <c r="E1457" s="148"/>
      <c r="F1457" s="148"/>
      <c r="G1457" s="148"/>
      <c r="H1457" s="148"/>
      <c r="I1457" s="148"/>
      <c r="J1457" s="148"/>
      <c r="K1457" s="148"/>
      <c r="L1457" s="148"/>
      <c r="M1457" s="148"/>
      <c r="N1457" s="148"/>
      <c r="O1457" s="148"/>
      <c r="P1457" s="148"/>
      <c r="Q1457" s="148"/>
      <c r="R1457" s="148"/>
    </row>
    <row r="1458">
      <c r="A1458" s="145"/>
      <c r="B1458" s="145"/>
      <c r="C1458" s="148"/>
      <c r="D1458" s="148"/>
      <c r="E1458" s="148"/>
      <c r="F1458" s="148"/>
      <c r="G1458" s="148"/>
      <c r="H1458" s="148"/>
      <c r="I1458" s="148"/>
      <c r="J1458" s="148"/>
      <c r="K1458" s="148"/>
      <c r="L1458" s="148"/>
      <c r="M1458" s="148"/>
      <c r="N1458" s="148"/>
      <c r="O1458" s="148"/>
      <c r="P1458" s="148"/>
      <c r="Q1458" s="148"/>
      <c r="R1458" s="148"/>
    </row>
    <row r="1459">
      <c r="A1459" s="145"/>
      <c r="B1459" s="145"/>
      <c r="C1459" s="148"/>
      <c r="D1459" s="148"/>
      <c r="E1459" s="148"/>
      <c r="F1459" s="148"/>
      <c r="G1459" s="148"/>
      <c r="H1459" s="148"/>
      <c r="I1459" s="148"/>
      <c r="J1459" s="148"/>
      <c r="K1459" s="148"/>
      <c r="L1459" s="148"/>
      <c r="M1459" s="148"/>
      <c r="N1459" s="148"/>
      <c r="O1459" s="148"/>
      <c r="P1459" s="148"/>
      <c r="Q1459" s="148"/>
      <c r="R1459" s="148"/>
    </row>
    <row r="1460">
      <c r="A1460" s="145"/>
      <c r="B1460" s="145"/>
      <c r="C1460" s="148"/>
      <c r="D1460" s="148"/>
      <c r="E1460" s="148"/>
      <c r="F1460" s="148"/>
      <c r="G1460" s="148"/>
      <c r="H1460" s="148"/>
      <c r="I1460" s="148"/>
      <c r="J1460" s="148"/>
      <c r="K1460" s="148"/>
      <c r="L1460" s="148"/>
      <c r="M1460" s="148"/>
      <c r="N1460" s="148"/>
      <c r="O1460" s="148"/>
      <c r="P1460" s="148"/>
      <c r="Q1460" s="148"/>
      <c r="R1460" s="148"/>
    </row>
    <row r="1461">
      <c r="A1461" s="145"/>
      <c r="B1461" s="145"/>
      <c r="C1461" s="148"/>
      <c r="D1461" s="148"/>
      <c r="E1461" s="148"/>
      <c r="F1461" s="148"/>
      <c r="G1461" s="148"/>
      <c r="H1461" s="148"/>
      <c r="I1461" s="148"/>
      <c r="J1461" s="148"/>
      <c r="K1461" s="148"/>
      <c r="L1461" s="148"/>
      <c r="M1461" s="148"/>
      <c r="N1461" s="148"/>
      <c r="O1461" s="148"/>
      <c r="P1461" s="148"/>
      <c r="Q1461" s="148"/>
      <c r="R1461" s="148"/>
    </row>
    <row r="1462">
      <c r="A1462" s="145"/>
      <c r="B1462" s="145"/>
      <c r="C1462" s="148"/>
      <c r="D1462" s="148"/>
      <c r="E1462" s="148"/>
      <c r="F1462" s="148"/>
      <c r="G1462" s="148"/>
      <c r="H1462" s="148"/>
      <c r="I1462" s="148"/>
      <c r="J1462" s="148"/>
      <c r="K1462" s="148"/>
      <c r="L1462" s="148"/>
      <c r="M1462" s="148"/>
      <c r="N1462" s="148"/>
      <c r="O1462" s="148"/>
      <c r="P1462" s="148"/>
      <c r="Q1462" s="148"/>
      <c r="R1462" s="148"/>
    </row>
    <row r="1463">
      <c r="A1463" s="145"/>
      <c r="B1463" s="145"/>
      <c r="C1463" s="148"/>
      <c r="D1463" s="148"/>
      <c r="E1463" s="148"/>
      <c r="F1463" s="148"/>
      <c r="G1463" s="148"/>
      <c r="H1463" s="148"/>
      <c r="I1463" s="148"/>
      <c r="J1463" s="148"/>
      <c r="K1463" s="148"/>
      <c r="L1463" s="148"/>
      <c r="M1463" s="148"/>
      <c r="N1463" s="148"/>
      <c r="O1463" s="148"/>
      <c r="P1463" s="148"/>
      <c r="Q1463" s="148"/>
      <c r="R1463" s="148"/>
    </row>
    <row r="1464">
      <c r="A1464" s="145"/>
      <c r="B1464" s="145"/>
      <c r="C1464" s="148"/>
      <c r="D1464" s="148"/>
      <c r="E1464" s="148"/>
      <c r="F1464" s="148"/>
      <c r="G1464" s="148"/>
      <c r="H1464" s="148"/>
      <c r="I1464" s="148"/>
      <c r="J1464" s="148"/>
      <c r="K1464" s="148"/>
      <c r="L1464" s="148"/>
      <c r="M1464" s="148"/>
      <c r="N1464" s="148"/>
      <c r="O1464" s="148"/>
      <c r="P1464" s="148"/>
      <c r="Q1464" s="148"/>
      <c r="R1464" s="148"/>
    </row>
    <row r="1465">
      <c r="A1465" s="145"/>
      <c r="B1465" s="145"/>
      <c r="C1465" s="148"/>
      <c r="D1465" s="148"/>
      <c r="E1465" s="148"/>
      <c r="F1465" s="148"/>
      <c r="G1465" s="148"/>
      <c r="H1465" s="148"/>
      <c r="I1465" s="148"/>
      <c r="J1465" s="148"/>
      <c r="K1465" s="148"/>
      <c r="L1465" s="148"/>
      <c r="M1465" s="148"/>
      <c r="N1465" s="148"/>
      <c r="O1465" s="148"/>
      <c r="P1465" s="148"/>
      <c r="Q1465" s="148"/>
      <c r="R1465" s="148"/>
    </row>
    <row r="1466">
      <c r="A1466" s="145"/>
      <c r="B1466" s="145"/>
      <c r="C1466" s="148"/>
      <c r="D1466" s="148"/>
      <c r="E1466" s="148"/>
      <c r="F1466" s="148"/>
      <c r="G1466" s="148"/>
      <c r="H1466" s="148"/>
      <c r="I1466" s="148"/>
      <c r="J1466" s="148"/>
      <c r="K1466" s="148"/>
      <c r="L1466" s="148"/>
      <c r="M1466" s="148"/>
      <c r="N1466" s="148"/>
      <c r="O1466" s="148"/>
      <c r="P1466" s="148"/>
      <c r="Q1466" s="148"/>
      <c r="R1466" s="148"/>
    </row>
    <row r="1467">
      <c r="A1467" s="145"/>
      <c r="B1467" s="145"/>
      <c r="C1467" s="148"/>
      <c r="D1467" s="148"/>
      <c r="E1467" s="148"/>
      <c r="F1467" s="148"/>
      <c r="G1467" s="148"/>
      <c r="H1467" s="148"/>
      <c r="I1467" s="148"/>
      <c r="J1467" s="148"/>
      <c r="K1467" s="148"/>
      <c r="L1467" s="148"/>
      <c r="M1467" s="148"/>
      <c r="N1467" s="148"/>
      <c r="O1467" s="148"/>
      <c r="P1467" s="148"/>
      <c r="Q1467" s="148"/>
      <c r="R1467" s="148"/>
    </row>
    <row r="1468">
      <c r="A1468" s="145"/>
      <c r="B1468" s="145"/>
      <c r="C1468" s="148"/>
      <c r="D1468" s="148"/>
      <c r="E1468" s="148"/>
      <c r="F1468" s="148"/>
      <c r="G1468" s="148"/>
      <c r="H1468" s="148"/>
      <c r="I1468" s="148"/>
      <c r="J1468" s="148"/>
      <c r="K1468" s="148"/>
      <c r="L1468" s="148"/>
      <c r="M1468" s="148"/>
      <c r="N1468" s="148"/>
      <c r="O1468" s="148"/>
      <c r="P1468" s="148"/>
      <c r="Q1468" s="148"/>
      <c r="R1468" s="148"/>
    </row>
    <row r="1469">
      <c r="A1469" s="145"/>
      <c r="B1469" s="145"/>
      <c r="C1469" s="148"/>
      <c r="D1469" s="148"/>
      <c r="E1469" s="148"/>
      <c r="F1469" s="148"/>
      <c r="G1469" s="148"/>
      <c r="H1469" s="148"/>
      <c r="I1469" s="148"/>
      <c r="J1469" s="148"/>
      <c r="K1469" s="148"/>
      <c r="L1469" s="148"/>
      <c r="M1469" s="148"/>
      <c r="N1469" s="148"/>
      <c r="O1469" s="148"/>
      <c r="P1469" s="148"/>
      <c r="Q1469" s="148"/>
      <c r="R1469" s="148"/>
    </row>
    <row r="1470">
      <c r="A1470" s="145"/>
      <c r="B1470" s="145"/>
      <c r="C1470" s="148"/>
      <c r="D1470" s="148"/>
      <c r="E1470" s="148"/>
      <c r="F1470" s="148"/>
      <c r="G1470" s="148"/>
      <c r="H1470" s="148"/>
      <c r="I1470" s="148"/>
      <c r="J1470" s="148"/>
      <c r="K1470" s="148"/>
      <c r="L1470" s="148"/>
      <c r="M1470" s="148"/>
      <c r="N1470" s="148"/>
      <c r="O1470" s="148"/>
      <c r="P1470" s="148"/>
      <c r="Q1470" s="148"/>
      <c r="R1470" s="148"/>
    </row>
    <row r="1471">
      <c r="A1471" s="145"/>
      <c r="B1471" s="145"/>
      <c r="C1471" s="148"/>
      <c r="D1471" s="148"/>
      <c r="E1471" s="148"/>
      <c r="F1471" s="148"/>
      <c r="G1471" s="148"/>
      <c r="H1471" s="148"/>
      <c r="I1471" s="148"/>
      <c r="J1471" s="148"/>
      <c r="K1471" s="148"/>
      <c r="L1471" s="148"/>
      <c r="M1471" s="148"/>
      <c r="N1471" s="148"/>
      <c r="O1471" s="148"/>
      <c r="P1471" s="148"/>
      <c r="Q1471" s="148"/>
      <c r="R1471" s="148"/>
    </row>
    <row r="1472">
      <c r="A1472" s="145"/>
      <c r="B1472" s="145"/>
      <c r="C1472" s="148"/>
      <c r="D1472" s="148"/>
      <c r="E1472" s="148"/>
      <c r="F1472" s="148"/>
      <c r="G1472" s="148"/>
      <c r="H1472" s="148"/>
      <c r="I1472" s="148"/>
      <c r="J1472" s="148"/>
      <c r="K1472" s="148"/>
      <c r="L1472" s="148"/>
      <c r="M1472" s="148"/>
      <c r="N1472" s="148"/>
      <c r="O1472" s="148"/>
      <c r="P1472" s="148"/>
      <c r="Q1472" s="148"/>
      <c r="R1472" s="148"/>
    </row>
    <row r="1473">
      <c r="A1473" s="145"/>
      <c r="B1473" s="145"/>
      <c r="C1473" s="148"/>
      <c r="D1473" s="148"/>
      <c r="E1473" s="148"/>
      <c r="F1473" s="148"/>
      <c r="G1473" s="148"/>
      <c r="H1473" s="148"/>
      <c r="I1473" s="148"/>
      <c r="J1473" s="148"/>
      <c r="K1473" s="148"/>
      <c r="L1473" s="148"/>
      <c r="M1473" s="148"/>
      <c r="N1473" s="148"/>
      <c r="O1473" s="148"/>
      <c r="P1473" s="148"/>
      <c r="Q1473" s="148"/>
      <c r="R1473" s="148"/>
    </row>
    <row r="1474">
      <c r="A1474" s="145"/>
      <c r="B1474" s="145"/>
      <c r="C1474" s="148"/>
      <c r="D1474" s="148"/>
      <c r="E1474" s="148"/>
      <c r="F1474" s="148"/>
      <c r="G1474" s="148"/>
      <c r="H1474" s="148"/>
      <c r="I1474" s="148"/>
      <c r="J1474" s="148"/>
      <c r="K1474" s="148"/>
      <c r="L1474" s="148"/>
      <c r="M1474" s="148"/>
      <c r="N1474" s="148"/>
      <c r="O1474" s="148"/>
      <c r="P1474" s="148"/>
      <c r="Q1474" s="148"/>
      <c r="R1474" s="148"/>
    </row>
    <row r="1475">
      <c r="A1475" s="145"/>
      <c r="B1475" s="145"/>
      <c r="C1475" s="148"/>
      <c r="D1475" s="148"/>
      <c r="E1475" s="148"/>
      <c r="F1475" s="148"/>
      <c r="G1475" s="148"/>
      <c r="H1475" s="148"/>
      <c r="I1475" s="148"/>
      <c r="J1475" s="148"/>
      <c r="K1475" s="148"/>
      <c r="L1475" s="148"/>
      <c r="M1475" s="148"/>
      <c r="N1475" s="148"/>
      <c r="O1475" s="148"/>
      <c r="P1475" s="148"/>
      <c r="Q1475" s="148"/>
      <c r="R1475" s="148"/>
    </row>
    <row r="1476">
      <c r="A1476" s="145"/>
      <c r="B1476" s="145"/>
      <c r="C1476" s="148"/>
      <c r="D1476" s="148"/>
      <c r="E1476" s="148"/>
      <c r="F1476" s="148"/>
      <c r="G1476" s="148"/>
      <c r="H1476" s="148"/>
      <c r="I1476" s="148"/>
      <c r="J1476" s="148"/>
      <c r="K1476" s="148"/>
      <c r="L1476" s="148"/>
      <c r="M1476" s="148"/>
      <c r="N1476" s="148"/>
      <c r="O1476" s="148"/>
      <c r="P1476" s="148"/>
      <c r="Q1476" s="148"/>
      <c r="R1476" s="148"/>
    </row>
    <row r="1477">
      <c r="A1477" s="145"/>
      <c r="B1477" s="145"/>
      <c r="C1477" s="148"/>
      <c r="D1477" s="148"/>
      <c r="E1477" s="148"/>
      <c r="F1477" s="148"/>
      <c r="G1477" s="148"/>
      <c r="H1477" s="148"/>
      <c r="I1477" s="148"/>
      <c r="J1477" s="148"/>
      <c r="K1477" s="148"/>
      <c r="L1477" s="148"/>
      <c r="M1477" s="148"/>
      <c r="N1477" s="148"/>
      <c r="O1477" s="148"/>
      <c r="P1477" s="148"/>
      <c r="Q1477" s="148"/>
      <c r="R1477" s="148"/>
    </row>
    <row r="1478">
      <c r="A1478" s="145"/>
      <c r="B1478" s="145"/>
      <c r="C1478" s="148"/>
      <c r="D1478" s="148"/>
      <c r="E1478" s="148"/>
      <c r="F1478" s="148"/>
      <c r="G1478" s="148"/>
      <c r="H1478" s="148"/>
      <c r="I1478" s="148"/>
      <c r="J1478" s="148"/>
      <c r="K1478" s="148"/>
      <c r="L1478" s="148"/>
      <c r="M1478" s="148"/>
      <c r="N1478" s="148"/>
      <c r="O1478" s="148"/>
      <c r="P1478" s="148"/>
      <c r="Q1478" s="148"/>
      <c r="R1478" s="148"/>
    </row>
    <row r="1479">
      <c r="A1479" s="145"/>
      <c r="B1479" s="145"/>
      <c r="C1479" s="148"/>
      <c r="D1479" s="148"/>
      <c r="E1479" s="148"/>
      <c r="F1479" s="148"/>
      <c r="G1479" s="148"/>
      <c r="H1479" s="148"/>
      <c r="I1479" s="148"/>
      <c r="J1479" s="148"/>
      <c r="K1479" s="148"/>
      <c r="L1479" s="148"/>
      <c r="M1479" s="148"/>
      <c r="N1479" s="148"/>
      <c r="O1479" s="148"/>
      <c r="P1479" s="148"/>
      <c r="Q1479" s="148"/>
      <c r="R1479" s="148"/>
    </row>
    <row r="1480">
      <c r="A1480" s="145"/>
      <c r="B1480" s="145"/>
      <c r="C1480" s="148"/>
      <c r="D1480" s="148"/>
      <c r="E1480" s="148"/>
      <c r="F1480" s="148"/>
      <c r="G1480" s="148"/>
      <c r="H1480" s="148"/>
      <c r="I1480" s="148"/>
      <c r="J1480" s="148"/>
      <c r="K1480" s="148"/>
      <c r="L1480" s="148"/>
      <c r="M1480" s="148"/>
      <c r="N1480" s="148"/>
      <c r="O1480" s="148"/>
      <c r="P1480" s="148"/>
      <c r="Q1480" s="148"/>
      <c r="R1480" s="148"/>
    </row>
    <row r="1481">
      <c r="A1481" s="145"/>
      <c r="B1481" s="145"/>
      <c r="C1481" s="148"/>
      <c r="D1481" s="148"/>
      <c r="E1481" s="148"/>
      <c r="F1481" s="148"/>
      <c r="G1481" s="148"/>
      <c r="H1481" s="148"/>
      <c r="I1481" s="148"/>
      <c r="J1481" s="148"/>
      <c r="K1481" s="148"/>
      <c r="L1481" s="148"/>
      <c r="M1481" s="148"/>
      <c r="N1481" s="148"/>
      <c r="O1481" s="148"/>
      <c r="P1481" s="148"/>
      <c r="Q1481" s="148"/>
      <c r="R1481" s="148"/>
    </row>
    <row r="1482">
      <c r="A1482" s="145"/>
      <c r="B1482" s="145"/>
      <c r="C1482" s="148"/>
      <c r="D1482" s="148"/>
      <c r="E1482" s="148"/>
      <c r="F1482" s="148"/>
      <c r="G1482" s="148"/>
      <c r="H1482" s="148"/>
      <c r="I1482" s="148"/>
      <c r="J1482" s="148"/>
      <c r="K1482" s="148"/>
      <c r="L1482" s="148"/>
      <c r="M1482" s="148"/>
      <c r="N1482" s="148"/>
      <c r="O1482" s="148"/>
      <c r="P1482" s="148"/>
      <c r="Q1482" s="148"/>
      <c r="R1482" s="148"/>
    </row>
    <row r="1483">
      <c r="A1483" s="145"/>
      <c r="B1483" s="145"/>
      <c r="C1483" s="148"/>
      <c r="D1483" s="148"/>
      <c r="E1483" s="148"/>
      <c r="F1483" s="148"/>
      <c r="G1483" s="148"/>
      <c r="H1483" s="148"/>
      <c r="I1483" s="148"/>
      <c r="J1483" s="148"/>
      <c r="K1483" s="148"/>
      <c r="L1483" s="148"/>
      <c r="M1483" s="148"/>
      <c r="N1483" s="148"/>
      <c r="O1483" s="148"/>
      <c r="P1483" s="148"/>
      <c r="Q1483" s="148"/>
      <c r="R1483" s="148"/>
    </row>
    <row r="1484">
      <c r="A1484" s="145"/>
      <c r="B1484" s="145"/>
      <c r="C1484" s="148"/>
      <c r="D1484" s="148"/>
      <c r="E1484" s="148"/>
      <c r="F1484" s="148"/>
      <c r="G1484" s="148"/>
      <c r="H1484" s="148"/>
      <c r="I1484" s="148"/>
      <c r="J1484" s="148"/>
      <c r="K1484" s="148"/>
      <c r="L1484" s="148"/>
      <c r="M1484" s="148"/>
      <c r="N1484" s="148"/>
      <c r="O1484" s="148"/>
      <c r="P1484" s="148"/>
      <c r="Q1484" s="148"/>
      <c r="R1484" s="148"/>
    </row>
    <row r="1485">
      <c r="A1485" s="145"/>
      <c r="B1485" s="145"/>
      <c r="C1485" s="148"/>
      <c r="D1485" s="148"/>
      <c r="E1485" s="148"/>
      <c r="F1485" s="148"/>
      <c r="G1485" s="148"/>
      <c r="H1485" s="148"/>
      <c r="I1485" s="148"/>
      <c r="J1485" s="148"/>
      <c r="K1485" s="148"/>
      <c r="L1485" s="148"/>
      <c r="M1485" s="148"/>
      <c r="N1485" s="148"/>
      <c r="O1485" s="148"/>
      <c r="P1485" s="148"/>
      <c r="Q1485" s="148"/>
      <c r="R1485" s="148"/>
    </row>
    <row r="1486">
      <c r="A1486" s="145"/>
      <c r="B1486" s="145"/>
      <c r="C1486" s="148"/>
      <c r="D1486" s="148"/>
      <c r="E1486" s="148"/>
      <c r="F1486" s="148"/>
      <c r="G1486" s="148"/>
      <c r="H1486" s="148"/>
      <c r="I1486" s="148"/>
      <c r="J1486" s="148"/>
      <c r="K1486" s="148"/>
      <c r="L1486" s="148"/>
      <c r="M1486" s="148"/>
      <c r="N1486" s="148"/>
      <c r="O1486" s="148"/>
      <c r="P1486" s="148"/>
      <c r="Q1486" s="148"/>
      <c r="R1486" s="148"/>
    </row>
    <row r="1487">
      <c r="A1487" s="145"/>
      <c r="B1487" s="145"/>
      <c r="C1487" s="148"/>
      <c r="D1487" s="148"/>
      <c r="E1487" s="148"/>
      <c r="F1487" s="148"/>
      <c r="G1487" s="148"/>
      <c r="H1487" s="148"/>
      <c r="I1487" s="148"/>
      <c r="J1487" s="148"/>
      <c r="K1487" s="148"/>
      <c r="L1487" s="148"/>
      <c r="M1487" s="148"/>
      <c r="N1487" s="148"/>
      <c r="O1487" s="148"/>
      <c r="P1487" s="148"/>
      <c r="Q1487" s="148"/>
      <c r="R1487" s="148"/>
    </row>
    <row r="1488">
      <c r="A1488" s="145"/>
      <c r="B1488" s="145"/>
      <c r="C1488" s="148"/>
      <c r="D1488" s="148"/>
      <c r="E1488" s="148"/>
      <c r="F1488" s="148"/>
      <c r="G1488" s="148"/>
      <c r="H1488" s="148"/>
      <c r="I1488" s="148"/>
      <c r="J1488" s="148"/>
      <c r="K1488" s="148"/>
      <c r="L1488" s="148"/>
      <c r="M1488" s="148"/>
      <c r="N1488" s="148"/>
      <c r="O1488" s="148"/>
      <c r="P1488" s="148"/>
      <c r="Q1488" s="148"/>
      <c r="R1488" s="148"/>
    </row>
    <row r="1489">
      <c r="A1489" s="145"/>
      <c r="B1489" s="145"/>
      <c r="C1489" s="148"/>
      <c r="D1489" s="148"/>
      <c r="E1489" s="148"/>
      <c r="F1489" s="148"/>
      <c r="G1489" s="148"/>
      <c r="H1489" s="148"/>
      <c r="I1489" s="148"/>
      <c r="J1489" s="148"/>
      <c r="K1489" s="148"/>
      <c r="L1489" s="148"/>
      <c r="M1489" s="148"/>
      <c r="N1489" s="148"/>
      <c r="O1489" s="148"/>
      <c r="P1489" s="148"/>
      <c r="Q1489" s="148"/>
      <c r="R1489" s="148"/>
    </row>
    <row r="1490">
      <c r="A1490" s="145"/>
      <c r="B1490" s="145"/>
      <c r="C1490" s="148"/>
      <c r="D1490" s="148"/>
      <c r="E1490" s="148"/>
      <c r="F1490" s="148"/>
      <c r="G1490" s="148"/>
      <c r="H1490" s="148"/>
      <c r="I1490" s="148"/>
      <c r="J1490" s="148"/>
      <c r="K1490" s="148"/>
      <c r="L1490" s="148"/>
      <c r="M1490" s="148"/>
      <c r="N1490" s="148"/>
      <c r="O1490" s="148"/>
      <c r="P1490" s="148"/>
      <c r="Q1490" s="148"/>
      <c r="R1490" s="148"/>
    </row>
    <row r="1491">
      <c r="A1491" s="145"/>
      <c r="B1491" s="145"/>
      <c r="C1491" s="148"/>
      <c r="D1491" s="148"/>
      <c r="E1491" s="148"/>
      <c r="F1491" s="148"/>
      <c r="G1491" s="148"/>
      <c r="H1491" s="148"/>
      <c r="I1491" s="148"/>
      <c r="J1491" s="148"/>
      <c r="K1491" s="148"/>
      <c r="L1491" s="148"/>
      <c r="M1491" s="148"/>
      <c r="N1491" s="148"/>
      <c r="O1491" s="148"/>
      <c r="P1491" s="148"/>
      <c r="Q1491" s="148"/>
      <c r="R1491" s="148"/>
    </row>
    <row r="1492">
      <c r="A1492" s="145"/>
      <c r="B1492" s="145"/>
      <c r="C1492" s="148"/>
      <c r="D1492" s="148"/>
      <c r="E1492" s="148"/>
      <c r="F1492" s="148"/>
      <c r="G1492" s="148"/>
      <c r="H1492" s="148"/>
      <c r="I1492" s="148"/>
      <c r="J1492" s="148"/>
      <c r="K1492" s="148"/>
      <c r="L1492" s="148"/>
      <c r="M1492" s="148"/>
      <c r="N1492" s="148"/>
      <c r="O1492" s="148"/>
      <c r="P1492" s="148"/>
      <c r="Q1492" s="148"/>
      <c r="R1492" s="148"/>
    </row>
    <row r="1493">
      <c r="A1493" s="145"/>
      <c r="B1493" s="145"/>
      <c r="C1493" s="148"/>
      <c r="D1493" s="148"/>
      <c r="E1493" s="148"/>
      <c r="F1493" s="148"/>
      <c r="G1493" s="148"/>
      <c r="H1493" s="148"/>
      <c r="I1493" s="148"/>
      <c r="J1493" s="148"/>
      <c r="K1493" s="148"/>
      <c r="L1493" s="148"/>
      <c r="M1493" s="148"/>
      <c r="N1493" s="148"/>
      <c r="O1493" s="148"/>
      <c r="P1493" s="148"/>
      <c r="Q1493" s="148"/>
      <c r="R1493" s="148"/>
    </row>
    <row r="1494">
      <c r="A1494" s="145"/>
      <c r="B1494" s="145"/>
      <c r="C1494" s="148"/>
      <c r="D1494" s="148"/>
      <c r="E1494" s="148"/>
      <c r="F1494" s="148"/>
      <c r="G1494" s="148"/>
      <c r="H1494" s="148"/>
      <c r="I1494" s="148"/>
      <c r="J1494" s="148"/>
      <c r="K1494" s="148"/>
      <c r="L1494" s="148"/>
      <c r="M1494" s="148"/>
      <c r="N1494" s="148"/>
      <c r="O1494" s="148"/>
      <c r="P1494" s="148"/>
      <c r="Q1494" s="148"/>
      <c r="R1494" s="148"/>
    </row>
    <row r="1495">
      <c r="A1495" s="145"/>
      <c r="B1495" s="145"/>
      <c r="C1495" s="148"/>
      <c r="D1495" s="148"/>
      <c r="E1495" s="148"/>
      <c r="F1495" s="148"/>
      <c r="G1495" s="148"/>
      <c r="H1495" s="148"/>
      <c r="I1495" s="148"/>
      <c r="J1495" s="148"/>
      <c r="K1495" s="148"/>
      <c r="L1495" s="148"/>
      <c r="M1495" s="148"/>
      <c r="N1495" s="148"/>
      <c r="O1495" s="148"/>
      <c r="P1495" s="148"/>
      <c r="Q1495" s="148"/>
      <c r="R1495" s="148"/>
    </row>
    <row r="1496">
      <c r="A1496" s="145"/>
      <c r="B1496" s="145"/>
      <c r="C1496" s="148"/>
      <c r="D1496" s="148"/>
      <c r="E1496" s="148"/>
      <c r="F1496" s="148"/>
      <c r="G1496" s="148"/>
      <c r="H1496" s="148"/>
      <c r="I1496" s="148"/>
      <c r="J1496" s="148"/>
      <c r="K1496" s="148"/>
      <c r="L1496" s="148"/>
      <c r="M1496" s="148"/>
      <c r="N1496" s="148"/>
      <c r="O1496" s="148"/>
      <c r="P1496" s="148"/>
      <c r="Q1496" s="148"/>
      <c r="R1496" s="148"/>
    </row>
    <row r="1497">
      <c r="A1497" s="145"/>
      <c r="B1497" s="145"/>
      <c r="C1497" s="148"/>
      <c r="D1497" s="148"/>
      <c r="E1497" s="148"/>
      <c r="F1497" s="148"/>
      <c r="G1497" s="148"/>
      <c r="H1497" s="148"/>
      <c r="I1497" s="148"/>
      <c r="J1497" s="148"/>
      <c r="K1497" s="148"/>
      <c r="L1497" s="148"/>
      <c r="M1497" s="148"/>
      <c r="N1497" s="148"/>
      <c r="O1497" s="148"/>
      <c r="P1497" s="148"/>
      <c r="Q1497" s="148"/>
      <c r="R1497" s="148"/>
    </row>
    <row r="1498">
      <c r="A1498" s="145"/>
      <c r="B1498" s="145"/>
      <c r="C1498" s="148"/>
      <c r="D1498" s="148"/>
      <c r="E1498" s="148"/>
      <c r="F1498" s="148"/>
      <c r="G1498" s="148"/>
      <c r="H1498" s="148"/>
      <c r="I1498" s="148"/>
      <c r="J1498" s="148"/>
      <c r="K1498" s="148"/>
      <c r="L1498" s="148"/>
      <c r="M1498" s="148"/>
      <c r="N1498" s="148"/>
      <c r="O1498" s="148"/>
      <c r="P1498" s="148"/>
      <c r="Q1498" s="148"/>
      <c r="R1498" s="148"/>
    </row>
    <row r="1499">
      <c r="A1499" s="145"/>
      <c r="B1499" s="145"/>
      <c r="C1499" s="148"/>
      <c r="D1499" s="148"/>
      <c r="E1499" s="148"/>
      <c r="F1499" s="148"/>
      <c r="G1499" s="148"/>
      <c r="H1499" s="148"/>
      <c r="I1499" s="148"/>
      <c r="J1499" s="148"/>
      <c r="K1499" s="148"/>
      <c r="L1499" s="148"/>
      <c r="M1499" s="148"/>
      <c r="N1499" s="148"/>
      <c r="O1499" s="148"/>
      <c r="P1499" s="148"/>
      <c r="Q1499" s="148"/>
      <c r="R1499" s="148"/>
    </row>
    <row r="1500">
      <c r="A1500" s="145"/>
      <c r="B1500" s="145"/>
      <c r="C1500" s="148"/>
      <c r="D1500" s="148"/>
      <c r="E1500" s="148"/>
      <c r="F1500" s="148"/>
      <c r="G1500" s="148"/>
      <c r="H1500" s="148"/>
      <c r="I1500" s="148"/>
      <c r="J1500" s="148"/>
      <c r="K1500" s="148"/>
      <c r="L1500" s="148"/>
      <c r="M1500" s="148"/>
      <c r="N1500" s="148"/>
      <c r="O1500" s="148"/>
      <c r="P1500" s="148"/>
      <c r="Q1500" s="148"/>
      <c r="R1500" s="148"/>
    </row>
    <row r="1501">
      <c r="A1501" s="145"/>
      <c r="B1501" s="145"/>
      <c r="C1501" s="148"/>
      <c r="D1501" s="148"/>
      <c r="E1501" s="148"/>
      <c r="F1501" s="148"/>
      <c r="G1501" s="148"/>
      <c r="H1501" s="148"/>
      <c r="I1501" s="148"/>
      <c r="J1501" s="148"/>
      <c r="K1501" s="148"/>
      <c r="L1501" s="148"/>
      <c r="M1501" s="148"/>
      <c r="N1501" s="148"/>
      <c r="O1501" s="148"/>
      <c r="P1501" s="148"/>
      <c r="Q1501" s="148"/>
      <c r="R1501" s="148"/>
    </row>
    <row r="1502">
      <c r="A1502" s="145"/>
      <c r="B1502" s="145"/>
      <c r="C1502" s="148"/>
      <c r="D1502" s="148"/>
      <c r="E1502" s="148"/>
      <c r="F1502" s="148"/>
      <c r="G1502" s="148"/>
      <c r="H1502" s="148"/>
      <c r="I1502" s="148"/>
      <c r="J1502" s="148"/>
      <c r="K1502" s="148"/>
      <c r="L1502" s="148"/>
      <c r="M1502" s="148"/>
      <c r="N1502" s="148"/>
      <c r="O1502" s="148"/>
      <c r="P1502" s="148"/>
      <c r="Q1502" s="148"/>
      <c r="R1502" s="148"/>
    </row>
    <row r="1503">
      <c r="A1503" s="145"/>
      <c r="B1503" s="145"/>
      <c r="C1503" s="148"/>
      <c r="D1503" s="148"/>
      <c r="E1503" s="148"/>
      <c r="F1503" s="148"/>
      <c r="G1503" s="148"/>
      <c r="H1503" s="148"/>
      <c r="I1503" s="148"/>
      <c r="J1503" s="148"/>
      <c r="K1503" s="148"/>
      <c r="L1503" s="148"/>
      <c r="M1503" s="148"/>
      <c r="N1503" s="148"/>
      <c r="O1503" s="148"/>
      <c r="P1503" s="148"/>
      <c r="Q1503" s="148"/>
      <c r="R1503" s="148"/>
    </row>
    <row r="1504">
      <c r="A1504" s="145"/>
      <c r="B1504" s="145"/>
      <c r="C1504" s="148"/>
      <c r="D1504" s="148"/>
      <c r="E1504" s="148"/>
      <c r="F1504" s="148"/>
      <c r="G1504" s="148"/>
      <c r="H1504" s="148"/>
      <c r="I1504" s="148"/>
      <c r="J1504" s="148"/>
      <c r="K1504" s="148"/>
      <c r="L1504" s="148"/>
      <c r="M1504" s="148"/>
      <c r="N1504" s="148"/>
      <c r="O1504" s="148"/>
      <c r="P1504" s="148"/>
      <c r="Q1504" s="148"/>
      <c r="R1504" s="148"/>
    </row>
    <row r="1505">
      <c r="A1505" s="145"/>
      <c r="B1505" s="145"/>
      <c r="C1505" s="148"/>
      <c r="D1505" s="148"/>
      <c r="E1505" s="148"/>
      <c r="F1505" s="148"/>
      <c r="G1505" s="148"/>
      <c r="H1505" s="148"/>
      <c r="I1505" s="148"/>
      <c r="J1505" s="148"/>
      <c r="K1505" s="148"/>
      <c r="L1505" s="148"/>
      <c r="M1505" s="148"/>
      <c r="N1505" s="148"/>
      <c r="O1505" s="148"/>
      <c r="P1505" s="148"/>
      <c r="Q1505" s="148"/>
      <c r="R1505" s="148"/>
    </row>
    <row r="1506">
      <c r="A1506" s="145"/>
      <c r="B1506" s="145"/>
      <c r="C1506" s="148"/>
      <c r="D1506" s="148"/>
      <c r="E1506" s="148"/>
      <c r="F1506" s="148"/>
      <c r="G1506" s="148"/>
      <c r="H1506" s="148"/>
      <c r="I1506" s="148"/>
      <c r="J1506" s="148"/>
      <c r="K1506" s="148"/>
      <c r="L1506" s="148"/>
      <c r="M1506" s="148"/>
      <c r="N1506" s="148"/>
      <c r="O1506" s="148"/>
      <c r="P1506" s="148"/>
      <c r="Q1506" s="148"/>
      <c r="R1506" s="148"/>
    </row>
    <row r="1507">
      <c r="A1507" s="145"/>
      <c r="B1507" s="145"/>
      <c r="C1507" s="148"/>
      <c r="D1507" s="148"/>
      <c r="E1507" s="148"/>
      <c r="F1507" s="148"/>
      <c r="G1507" s="148"/>
      <c r="H1507" s="148"/>
      <c r="I1507" s="148"/>
      <c r="J1507" s="148"/>
      <c r="K1507" s="148"/>
      <c r="L1507" s="148"/>
      <c r="M1507" s="148"/>
      <c r="N1507" s="148"/>
      <c r="O1507" s="148"/>
      <c r="P1507" s="148"/>
      <c r="Q1507" s="148"/>
      <c r="R1507" s="148"/>
    </row>
    <row r="1508">
      <c r="A1508" s="145"/>
      <c r="B1508" s="145"/>
      <c r="C1508" s="148"/>
      <c r="D1508" s="148"/>
      <c r="E1508" s="148"/>
      <c r="F1508" s="148"/>
      <c r="G1508" s="148"/>
      <c r="H1508" s="148"/>
      <c r="I1508" s="148"/>
      <c r="J1508" s="148"/>
      <c r="K1508" s="148"/>
      <c r="L1508" s="148"/>
      <c r="M1508" s="148"/>
      <c r="N1508" s="148"/>
      <c r="O1508" s="148"/>
      <c r="P1508" s="148"/>
      <c r="Q1508" s="148"/>
      <c r="R1508" s="148"/>
    </row>
    <row r="1509">
      <c r="A1509" s="145"/>
      <c r="B1509" s="145"/>
      <c r="C1509" s="148"/>
      <c r="D1509" s="148"/>
      <c r="E1509" s="148"/>
      <c r="F1509" s="148"/>
      <c r="G1509" s="148"/>
      <c r="H1509" s="148"/>
      <c r="I1509" s="148"/>
      <c r="J1509" s="148"/>
      <c r="K1509" s="148"/>
      <c r="L1509" s="148"/>
      <c r="M1509" s="148"/>
      <c r="N1509" s="148"/>
      <c r="O1509" s="148"/>
      <c r="P1509" s="148"/>
      <c r="Q1509" s="148"/>
      <c r="R1509" s="148"/>
    </row>
    <row r="1510">
      <c r="A1510" s="145"/>
      <c r="B1510" s="145"/>
      <c r="C1510" s="148"/>
      <c r="D1510" s="148"/>
      <c r="E1510" s="148"/>
      <c r="F1510" s="148"/>
      <c r="G1510" s="148"/>
      <c r="H1510" s="148"/>
      <c r="I1510" s="148"/>
      <c r="J1510" s="148"/>
      <c r="K1510" s="148"/>
      <c r="L1510" s="148"/>
      <c r="M1510" s="148"/>
      <c r="N1510" s="148"/>
      <c r="O1510" s="148"/>
      <c r="P1510" s="148"/>
      <c r="Q1510" s="148"/>
      <c r="R1510" s="148"/>
    </row>
    <row r="1511">
      <c r="A1511" s="145"/>
      <c r="B1511" s="145"/>
      <c r="C1511" s="148"/>
      <c r="D1511" s="148"/>
      <c r="E1511" s="148"/>
      <c r="F1511" s="148"/>
      <c r="G1511" s="148"/>
      <c r="H1511" s="148"/>
      <c r="I1511" s="148"/>
      <c r="J1511" s="148"/>
      <c r="K1511" s="148"/>
      <c r="L1511" s="148"/>
      <c r="M1511" s="148"/>
      <c r="N1511" s="148"/>
      <c r="O1511" s="148"/>
      <c r="P1511" s="148"/>
      <c r="Q1511" s="148"/>
      <c r="R1511" s="148"/>
    </row>
    <row r="1512">
      <c r="A1512" s="145"/>
      <c r="B1512" s="145"/>
      <c r="C1512" s="148"/>
      <c r="D1512" s="148"/>
      <c r="E1512" s="148"/>
      <c r="F1512" s="148"/>
      <c r="G1512" s="148"/>
      <c r="H1512" s="148"/>
      <c r="I1512" s="148"/>
      <c r="J1512" s="148"/>
      <c r="K1512" s="148"/>
      <c r="L1512" s="148"/>
      <c r="M1512" s="148"/>
      <c r="N1512" s="148"/>
      <c r="O1512" s="148"/>
      <c r="P1512" s="148"/>
      <c r="Q1512" s="148"/>
      <c r="R1512" s="148"/>
    </row>
    <row r="1513">
      <c r="A1513" s="145"/>
      <c r="B1513" s="145"/>
      <c r="C1513" s="148"/>
      <c r="D1513" s="148"/>
      <c r="E1513" s="148"/>
      <c r="F1513" s="148"/>
      <c r="G1513" s="148"/>
      <c r="H1513" s="148"/>
      <c r="I1513" s="148"/>
      <c r="J1513" s="148"/>
      <c r="K1513" s="148"/>
      <c r="L1513" s="148"/>
      <c r="M1513" s="148"/>
      <c r="N1513" s="148"/>
      <c r="O1513" s="148"/>
      <c r="P1513" s="148"/>
      <c r="Q1513" s="148"/>
      <c r="R1513" s="148"/>
    </row>
    <row r="1514">
      <c r="A1514" s="145"/>
      <c r="B1514" s="145"/>
      <c r="C1514" s="148"/>
      <c r="D1514" s="148"/>
      <c r="E1514" s="148"/>
      <c r="F1514" s="148"/>
      <c r="G1514" s="148"/>
      <c r="H1514" s="148"/>
      <c r="I1514" s="148"/>
      <c r="J1514" s="148"/>
      <c r="K1514" s="148"/>
      <c r="L1514" s="148"/>
      <c r="M1514" s="148"/>
      <c r="N1514" s="148"/>
      <c r="O1514" s="148"/>
      <c r="P1514" s="148"/>
      <c r="Q1514" s="148"/>
      <c r="R1514" s="148"/>
    </row>
    <row r="1515">
      <c r="A1515" s="145"/>
      <c r="B1515" s="145"/>
      <c r="C1515" s="148"/>
      <c r="D1515" s="148"/>
      <c r="E1515" s="148"/>
      <c r="F1515" s="148"/>
      <c r="G1515" s="148"/>
      <c r="H1515" s="148"/>
      <c r="I1515" s="148"/>
      <c r="J1515" s="148"/>
      <c r="K1515" s="148"/>
      <c r="L1515" s="148"/>
      <c r="M1515" s="148"/>
      <c r="N1515" s="148"/>
      <c r="O1515" s="148"/>
      <c r="P1515" s="148"/>
      <c r="Q1515" s="148"/>
      <c r="R1515" s="148"/>
    </row>
    <row r="1516">
      <c r="A1516" s="145"/>
      <c r="B1516" s="145"/>
      <c r="C1516" s="148"/>
      <c r="D1516" s="148"/>
      <c r="E1516" s="148"/>
      <c r="F1516" s="148"/>
      <c r="G1516" s="148"/>
      <c r="H1516" s="148"/>
      <c r="I1516" s="148"/>
      <c r="J1516" s="148"/>
      <c r="K1516" s="148"/>
      <c r="L1516" s="148"/>
      <c r="M1516" s="148"/>
      <c r="N1516" s="148"/>
      <c r="O1516" s="148"/>
      <c r="P1516" s="148"/>
      <c r="Q1516" s="148"/>
      <c r="R1516" s="148"/>
    </row>
    <row r="1517">
      <c r="A1517" s="145"/>
      <c r="B1517" s="145"/>
      <c r="C1517" s="148"/>
      <c r="D1517" s="148"/>
      <c r="E1517" s="148"/>
      <c r="F1517" s="148"/>
      <c r="G1517" s="148"/>
      <c r="H1517" s="148"/>
      <c r="I1517" s="148"/>
      <c r="J1517" s="148"/>
      <c r="K1517" s="148"/>
      <c r="L1517" s="148"/>
      <c r="M1517" s="148"/>
      <c r="N1517" s="148"/>
      <c r="O1517" s="148"/>
      <c r="P1517" s="148"/>
      <c r="Q1517" s="148"/>
      <c r="R1517" s="148"/>
    </row>
    <row r="1518">
      <c r="A1518" s="145"/>
      <c r="B1518" s="145"/>
      <c r="C1518" s="148"/>
      <c r="D1518" s="148"/>
      <c r="E1518" s="148"/>
      <c r="F1518" s="148"/>
      <c r="G1518" s="148"/>
      <c r="H1518" s="148"/>
      <c r="I1518" s="148"/>
      <c r="J1518" s="148"/>
      <c r="K1518" s="148"/>
      <c r="L1518" s="148"/>
      <c r="M1518" s="148"/>
      <c r="N1518" s="148"/>
      <c r="O1518" s="148"/>
      <c r="P1518" s="148"/>
      <c r="Q1518" s="148"/>
      <c r="R1518" s="148"/>
    </row>
    <row r="1519">
      <c r="A1519" s="145"/>
      <c r="B1519" s="145"/>
      <c r="C1519" s="148"/>
      <c r="D1519" s="148"/>
      <c r="E1519" s="148"/>
      <c r="F1519" s="148"/>
      <c r="G1519" s="148"/>
      <c r="H1519" s="148"/>
      <c r="I1519" s="148"/>
      <c r="J1519" s="148"/>
      <c r="K1519" s="148"/>
      <c r="L1519" s="148"/>
      <c r="M1519" s="148"/>
      <c r="N1519" s="148"/>
      <c r="O1519" s="148"/>
      <c r="P1519" s="148"/>
      <c r="Q1519" s="148"/>
      <c r="R1519" s="148"/>
    </row>
    <row r="1520">
      <c r="A1520" s="145"/>
      <c r="B1520" s="145"/>
      <c r="C1520" s="148"/>
      <c r="D1520" s="148"/>
      <c r="E1520" s="148"/>
      <c r="F1520" s="148"/>
      <c r="G1520" s="148"/>
      <c r="H1520" s="148"/>
      <c r="I1520" s="148"/>
      <c r="J1520" s="148"/>
      <c r="K1520" s="148"/>
      <c r="L1520" s="148"/>
      <c r="M1520" s="148"/>
      <c r="N1520" s="148"/>
      <c r="O1520" s="148"/>
      <c r="P1520" s="148"/>
      <c r="Q1520" s="148"/>
      <c r="R1520" s="148"/>
    </row>
    <row r="1521">
      <c r="A1521" s="145"/>
      <c r="B1521" s="145"/>
      <c r="C1521" s="148"/>
      <c r="D1521" s="148"/>
      <c r="E1521" s="148"/>
      <c r="F1521" s="148"/>
      <c r="G1521" s="148"/>
      <c r="H1521" s="148"/>
      <c r="I1521" s="148"/>
      <c r="J1521" s="148"/>
      <c r="K1521" s="148"/>
      <c r="L1521" s="148"/>
      <c r="M1521" s="148"/>
      <c r="N1521" s="148"/>
      <c r="O1521" s="148"/>
      <c r="P1521" s="148"/>
      <c r="Q1521" s="148"/>
      <c r="R1521" s="148"/>
    </row>
    <row r="1522">
      <c r="A1522" s="145"/>
      <c r="B1522" s="145"/>
      <c r="C1522" s="148"/>
      <c r="D1522" s="148"/>
      <c r="E1522" s="148"/>
      <c r="F1522" s="148"/>
      <c r="G1522" s="148"/>
      <c r="H1522" s="148"/>
      <c r="I1522" s="148"/>
      <c r="J1522" s="148"/>
      <c r="K1522" s="148"/>
      <c r="L1522" s="148"/>
      <c r="M1522" s="148"/>
      <c r="N1522" s="148"/>
      <c r="O1522" s="148"/>
      <c r="P1522" s="148"/>
      <c r="Q1522" s="148"/>
      <c r="R1522" s="148"/>
    </row>
    <row r="1523">
      <c r="A1523" s="145"/>
      <c r="B1523" s="145"/>
      <c r="C1523" s="148"/>
      <c r="D1523" s="148"/>
      <c r="E1523" s="148"/>
      <c r="F1523" s="148"/>
      <c r="G1523" s="148"/>
      <c r="H1523" s="148"/>
      <c r="I1523" s="148"/>
      <c r="J1523" s="148"/>
      <c r="K1523" s="148"/>
      <c r="L1523" s="148"/>
      <c r="M1523" s="148"/>
      <c r="N1523" s="148"/>
      <c r="O1523" s="148"/>
      <c r="P1523" s="148"/>
      <c r="Q1523" s="148"/>
      <c r="R1523" s="148"/>
    </row>
    <row r="1524">
      <c r="A1524" s="145"/>
      <c r="B1524" s="145"/>
      <c r="C1524" s="148"/>
      <c r="D1524" s="148"/>
      <c r="E1524" s="148"/>
      <c r="F1524" s="148"/>
      <c r="G1524" s="148"/>
      <c r="H1524" s="148"/>
      <c r="I1524" s="148"/>
      <c r="J1524" s="148"/>
      <c r="K1524" s="148"/>
      <c r="L1524" s="148"/>
      <c r="M1524" s="148"/>
      <c r="N1524" s="148"/>
      <c r="O1524" s="148"/>
      <c r="P1524" s="148"/>
      <c r="Q1524" s="148"/>
      <c r="R1524" s="148"/>
    </row>
    <row r="1525">
      <c r="A1525" s="145"/>
      <c r="B1525" s="145"/>
      <c r="C1525" s="148"/>
      <c r="D1525" s="148"/>
      <c r="E1525" s="148"/>
      <c r="F1525" s="148"/>
      <c r="G1525" s="148"/>
      <c r="H1525" s="148"/>
      <c r="I1525" s="148"/>
      <c r="J1525" s="148"/>
      <c r="K1525" s="148"/>
      <c r="L1525" s="148"/>
      <c r="M1525" s="148"/>
      <c r="N1525" s="148"/>
      <c r="O1525" s="148"/>
      <c r="P1525" s="148"/>
      <c r="Q1525" s="148"/>
      <c r="R1525" s="148"/>
    </row>
    <row r="1526">
      <c r="A1526" s="145"/>
      <c r="B1526" s="145"/>
      <c r="C1526" s="148"/>
      <c r="D1526" s="148"/>
      <c r="E1526" s="148"/>
      <c r="F1526" s="148"/>
      <c r="G1526" s="148"/>
      <c r="H1526" s="148"/>
      <c r="I1526" s="148"/>
      <c r="J1526" s="148"/>
      <c r="K1526" s="148"/>
      <c r="L1526" s="148"/>
      <c r="M1526" s="148"/>
      <c r="N1526" s="148"/>
      <c r="O1526" s="148"/>
      <c r="P1526" s="148"/>
      <c r="Q1526" s="148"/>
      <c r="R1526" s="148"/>
    </row>
    <row r="1527">
      <c r="A1527" s="145"/>
      <c r="B1527" s="145"/>
      <c r="C1527" s="148"/>
      <c r="D1527" s="148"/>
      <c r="E1527" s="148"/>
      <c r="F1527" s="148"/>
      <c r="G1527" s="148"/>
      <c r="H1527" s="148"/>
      <c r="I1527" s="148"/>
      <c r="J1527" s="148"/>
      <c r="K1527" s="148"/>
      <c r="L1527" s="148"/>
      <c r="M1527" s="148"/>
      <c r="N1527" s="148"/>
      <c r="O1527" s="148"/>
      <c r="P1527" s="148"/>
      <c r="Q1527" s="148"/>
      <c r="R1527" s="148"/>
    </row>
    <row r="1528">
      <c r="A1528" s="145"/>
      <c r="B1528" s="145"/>
      <c r="C1528" s="148"/>
      <c r="D1528" s="148"/>
      <c r="E1528" s="148"/>
      <c r="F1528" s="148"/>
      <c r="G1528" s="148"/>
      <c r="H1528" s="148"/>
      <c r="I1528" s="148"/>
      <c r="J1528" s="148"/>
      <c r="K1528" s="148"/>
      <c r="L1528" s="148"/>
      <c r="M1528" s="148"/>
      <c r="N1528" s="148"/>
      <c r="O1528" s="148"/>
      <c r="P1528" s="148"/>
      <c r="Q1528" s="148"/>
      <c r="R1528" s="148"/>
    </row>
    <row r="1529">
      <c r="A1529" s="145"/>
      <c r="B1529" s="145"/>
      <c r="C1529" s="148"/>
      <c r="D1529" s="148"/>
      <c r="E1529" s="148"/>
      <c r="F1529" s="148"/>
      <c r="G1529" s="148"/>
      <c r="H1529" s="148"/>
      <c r="I1529" s="148"/>
      <c r="J1529" s="148"/>
      <c r="K1529" s="148"/>
      <c r="L1529" s="148"/>
      <c r="M1529" s="148"/>
      <c r="N1529" s="148"/>
      <c r="O1529" s="148"/>
      <c r="P1529" s="148"/>
      <c r="Q1529" s="148"/>
      <c r="R1529" s="148"/>
    </row>
    <row r="1530">
      <c r="A1530" s="145"/>
      <c r="B1530" s="145"/>
      <c r="C1530" s="148"/>
      <c r="D1530" s="148"/>
      <c r="E1530" s="148"/>
      <c r="F1530" s="148"/>
      <c r="G1530" s="148"/>
      <c r="H1530" s="148"/>
      <c r="I1530" s="148"/>
      <c r="J1530" s="148"/>
      <c r="K1530" s="148"/>
      <c r="L1530" s="148"/>
      <c r="M1530" s="148"/>
      <c r="N1530" s="148"/>
      <c r="O1530" s="148"/>
      <c r="P1530" s="148"/>
      <c r="Q1530" s="148"/>
      <c r="R1530" s="148"/>
    </row>
    <row r="1531">
      <c r="A1531" s="145"/>
      <c r="B1531" s="145"/>
      <c r="C1531" s="148"/>
      <c r="D1531" s="148"/>
      <c r="E1531" s="148"/>
      <c r="F1531" s="148"/>
      <c r="G1531" s="148"/>
      <c r="H1531" s="148"/>
      <c r="I1531" s="148"/>
      <c r="J1531" s="148"/>
      <c r="K1531" s="148"/>
      <c r="L1531" s="148"/>
      <c r="M1531" s="148"/>
      <c r="N1531" s="148"/>
      <c r="O1531" s="148"/>
      <c r="P1531" s="148"/>
      <c r="Q1531" s="148"/>
      <c r="R1531" s="148"/>
    </row>
    <row r="1532">
      <c r="A1532" s="145"/>
      <c r="B1532" s="145"/>
      <c r="C1532" s="148"/>
      <c r="D1532" s="148"/>
      <c r="E1532" s="148"/>
      <c r="F1532" s="148"/>
      <c r="G1532" s="148"/>
      <c r="H1532" s="148"/>
      <c r="I1532" s="148"/>
      <c r="J1532" s="148"/>
      <c r="K1532" s="148"/>
      <c r="L1532" s="148"/>
      <c r="M1532" s="148"/>
      <c r="N1532" s="148"/>
      <c r="O1532" s="148"/>
      <c r="P1532" s="148"/>
      <c r="Q1532" s="148"/>
      <c r="R1532" s="148"/>
    </row>
    <row r="1533">
      <c r="A1533" s="145"/>
      <c r="B1533" s="145"/>
      <c r="C1533" s="148"/>
      <c r="D1533" s="148"/>
      <c r="E1533" s="148"/>
      <c r="F1533" s="148"/>
      <c r="G1533" s="148"/>
      <c r="H1533" s="148"/>
      <c r="I1533" s="148"/>
      <c r="J1533" s="148"/>
      <c r="K1533" s="148"/>
      <c r="L1533" s="148"/>
      <c r="M1533" s="148"/>
      <c r="N1533" s="148"/>
      <c r="O1533" s="148"/>
      <c r="P1533" s="148"/>
      <c r="Q1533" s="148"/>
      <c r="R1533" s="148"/>
    </row>
    <row r="1534">
      <c r="A1534" s="145"/>
      <c r="B1534" s="145"/>
      <c r="C1534" s="148"/>
      <c r="D1534" s="148"/>
      <c r="E1534" s="148"/>
      <c r="F1534" s="148"/>
      <c r="G1534" s="148"/>
      <c r="H1534" s="148"/>
      <c r="I1534" s="148"/>
      <c r="J1534" s="148"/>
      <c r="K1534" s="148"/>
      <c r="L1534" s="148"/>
      <c r="M1534" s="148"/>
      <c r="N1534" s="148"/>
      <c r="O1534" s="148"/>
      <c r="P1534" s="148"/>
      <c r="Q1534" s="148"/>
      <c r="R1534" s="148"/>
    </row>
    <row r="1535">
      <c r="A1535" s="145"/>
      <c r="B1535" s="145"/>
      <c r="C1535" s="148"/>
      <c r="D1535" s="148"/>
      <c r="E1535" s="148"/>
      <c r="F1535" s="148"/>
      <c r="G1535" s="148"/>
      <c r="H1535" s="148"/>
      <c r="I1535" s="148"/>
      <c r="J1535" s="148"/>
      <c r="K1535" s="148"/>
      <c r="L1535" s="148"/>
      <c r="M1535" s="148"/>
      <c r="N1535" s="148"/>
      <c r="O1535" s="148"/>
      <c r="P1535" s="148"/>
      <c r="Q1535" s="148"/>
      <c r="R1535" s="148"/>
    </row>
    <row r="1536">
      <c r="A1536" s="145"/>
      <c r="B1536" s="145"/>
      <c r="C1536" s="148"/>
      <c r="D1536" s="148"/>
      <c r="E1536" s="148"/>
      <c r="F1536" s="148"/>
      <c r="G1536" s="148"/>
      <c r="H1536" s="148"/>
      <c r="I1536" s="148"/>
      <c r="J1536" s="148"/>
      <c r="K1536" s="148"/>
      <c r="L1536" s="148"/>
      <c r="M1536" s="148"/>
      <c r="N1536" s="148"/>
      <c r="O1536" s="148"/>
      <c r="P1536" s="148"/>
      <c r="Q1536" s="148"/>
      <c r="R1536" s="148"/>
    </row>
    <row r="1537">
      <c r="A1537" s="145"/>
      <c r="B1537" s="145"/>
      <c r="C1537" s="148"/>
      <c r="D1537" s="148"/>
      <c r="E1537" s="148"/>
      <c r="F1537" s="148"/>
      <c r="G1537" s="148"/>
      <c r="H1537" s="148"/>
      <c r="I1537" s="148"/>
      <c r="J1537" s="148"/>
      <c r="K1537" s="148"/>
      <c r="L1537" s="148"/>
      <c r="M1537" s="148"/>
      <c r="N1537" s="148"/>
      <c r="O1537" s="148"/>
      <c r="P1537" s="148"/>
      <c r="Q1537" s="148"/>
      <c r="R1537" s="148"/>
    </row>
    <row r="1538">
      <c r="A1538" s="145"/>
      <c r="B1538" s="145"/>
      <c r="C1538" s="148"/>
      <c r="D1538" s="148"/>
      <c r="E1538" s="148"/>
      <c r="F1538" s="148"/>
      <c r="G1538" s="148"/>
      <c r="H1538" s="148"/>
      <c r="I1538" s="148"/>
      <c r="J1538" s="148"/>
      <c r="K1538" s="148"/>
      <c r="L1538" s="148"/>
      <c r="M1538" s="148"/>
      <c r="N1538" s="148"/>
      <c r="O1538" s="148"/>
      <c r="P1538" s="148"/>
      <c r="Q1538" s="148"/>
      <c r="R1538" s="148"/>
    </row>
    <row r="1539">
      <c r="A1539" s="145"/>
      <c r="B1539" s="145"/>
      <c r="C1539" s="148"/>
      <c r="D1539" s="148"/>
      <c r="E1539" s="148"/>
      <c r="F1539" s="148"/>
      <c r="G1539" s="148"/>
      <c r="H1539" s="148"/>
      <c r="I1539" s="148"/>
      <c r="J1539" s="148"/>
      <c r="K1539" s="148"/>
      <c r="L1539" s="148"/>
      <c r="M1539" s="148"/>
      <c r="N1539" s="148"/>
      <c r="O1539" s="148"/>
      <c r="P1539" s="148"/>
      <c r="Q1539" s="148"/>
      <c r="R1539" s="148"/>
    </row>
    <row r="1540">
      <c r="A1540" s="145"/>
      <c r="B1540" s="145"/>
      <c r="C1540" s="148"/>
      <c r="D1540" s="148"/>
      <c r="E1540" s="148"/>
      <c r="F1540" s="148"/>
      <c r="G1540" s="148"/>
      <c r="H1540" s="148"/>
      <c r="I1540" s="148"/>
      <c r="J1540" s="148"/>
      <c r="K1540" s="148"/>
      <c r="L1540" s="148"/>
      <c r="M1540" s="148"/>
      <c r="N1540" s="148"/>
      <c r="O1540" s="148"/>
      <c r="P1540" s="148"/>
      <c r="Q1540" s="148"/>
      <c r="R1540" s="148"/>
    </row>
    <row r="1541">
      <c r="A1541" s="145"/>
      <c r="B1541" s="145"/>
      <c r="C1541" s="148"/>
      <c r="D1541" s="148"/>
      <c r="E1541" s="148"/>
      <c r="F1541" s="148"/>
      <c r="G1541" s="148"/>
      <c r="H1541" s="148"/>
      <c r="I1541" s="148"/>
      <c r="J1541" s="148"/>
      <c r="K1541" s="148"/>
      <c r="L1541" s="148"/>
      <c r="M1541" s="148"/>
      <c r="N1541" s="148"/>
      <c r="O1541" s="148"/>
      <c r="P1541" s="148"/>
      <c r="Q1541" s="148"/>
      <c r="R1541" s="148"/>
    </row>
    <row r="1542">
      <c r="A1542" s="145"/>
      <c r="B1542" s="145"/>
      <c r="C1542" s="148"/>
      <c r="D1542" s="148"/>
      <c r="E1542" s="148"/>
      <c r="F1542" s="148"/>
      <c r="G1542" s="148"/>
      <c r="H1542" s="148"/>
      <c r="I1542" s="148"/>
      <c r="J1542" s="148"/>
      <c r="K1542" s="148"/>
      <c r="L1542" s="148"/>
      <c r="M1542" s="148"/>
      <c r="N1542" s="148"/>
      <c r="O1542" s="148"/>
      <c r="P1542" s="148"/>
      <c r="Q1542" s="148"/>
      <c r="R1542" s="148"/>
    </row>
    <row r="1543">
      <c r="A1543" s="145"/>
      <c r="B1543" s="145"/>
      <c r="C1543" s="148"/>
      <c r="D1543" s="148"/>
      <c r="E1543" s="148"/>
      <c r="F1543" s="148"/>
      <c r="G1543" s="148"/>
      <c r="H1543" s="148"/>
      <c r="I1543" s="148"/>
      <c r="J1543" s="148"/>
      <c r="K1543" s="148"/>
      <c r="L1543" s="148"/>
      <c r="M1543" s="148"/>
      <c r="N1543" s="148"/>
      <c r="O1543" s="148"/>
      <c r="P1543" s="148"/>
      <c r="Q1543" s="148"/>
      <c r="R1543" s="148"/>
    </row>
    <row r="1544">
      <c r="A1544" s="145"/>
      <c r="B1544" s="145"/>
      <c r="C1544" s="148"/>
      <c r="D1544" s="148"/>
      <c r="E1544" s="148"/>
      <c r="F1544" s="148"/>
      <c r="G1544" s="148"/>
      <c r="H1544" s="148"/>
      <c r="I1544" s="148"/>
      <c r="J1544" s="148"/>
      <c r="K1544" s="148"/>
      <c r="L1544" s="148"/>
      <c r="M1544" s="148"/>
      <c r="N1544" s="148"/>
      <c r="O1544" s="148"/>
      <c r="P1544" s="148"/>
      <c r="Q1544" s="148"/>
      <c r="R1544" s="148"/>
    </row>
    <row r="1545">
      <c r="A1545" s="145"/>
      <c r="B1545" s="145"/>
      <c r="C1545" s="148"/>
      <c r="D1545" s="148"/>
      <c r="E1545" s="148"/>
      <c r="F1545" s="148"/>
      <c r="G1545" s="148"/>
      <c r="H1545" s="148"/>
      <c r="I1545" s="148"/>
      <c r="J1545" s="148"/>
      <c r="K1545" s="148"/>
      <c r="L1545" s="148"/>
      <c r="M1545" s="148"/>
      <c r="N1545" s="148"/>
      <c r="O1545" s="148"/>
      <c r="P1545" s="148"/>
      <c r="Q1545" s="148"/>
      <c r="R1545" s="148"/>
    </row>
    <row r="1546">
      <c r="A1546" s="145"/>
      <c r="B1546" s="145"/>
      <c r="C1546" s="148"/>
      <c r="D1546" s="148"/>
      <c r="E1546" s="148"/>
      <c r="F1546" s="148"/>
      <c r="G1546" s="148"/>
      <c r="H1546" s="148"/>
      <c r="I1546" s="148"/>
      <c r="J1546" s="148"/>
      <c r="K1546" s="148"/>
      <c r="L1546" s="148"/>
      <c r="M1546" s="148"/>
      <c r="N1546" s="148"/>
      <c r="O1546" s="148"/>
      <c r="P1546" s="148"/>
      <c r="Q1546" s="148"/>
      <c r="R1546" s="148"/>
    </row>
    <row r="1547">
      <c r="A1547" s="145"/>
      <c r="B1547" s="145"/>
      <c r="C1547" s="148"/>
      <c r="D1547" s="148"/>
      <c r="E1547" s="148"/>
      <c r="F1547" s="148"/>
      <c r="G1547" s="148"/>
      <c r="H1547" s="148"/>
      <c r="I1547" s="148"/>
      <c r="J1547" s="148"/>
      <c r="K1547" s="148"/>
      <c r="L1547" s="148"/>
      <c r="M1547" s="148"/>
      <c r="N1547" s="148"/>
      <c r="O1547" s="148"/>
      <c r="P1547" s="148"/>
      <c r="Q1547" s="148"/>
      <c r="R1547" s="148"/>
    </row>
    <row r="1548">
      <c r="A1548" s="145"/>
      <c r="B1548" s="145"/>
      <c r="C1548" s="148"/>
      <c r="D1548" s="148"/>
      <c r="E1548" s="148"/>
      <c r="F1548" s="148"/>
      <c r="G1548" s="148"/>
      <c r="H1548" s="148"/>
      <c r="I1548" s="148"/>
      <c r="J1548" s="148"/>
      <c r="K1548" s="148"/>
      <c r="L1548" s="148"/>
      <c r="M1548" s="148"/>
      <c r="N1548" s="148"/>
      <c r="O1548" s="148"/>
      <c r="P1548" s="148"/>
      <c r="Q1548" s="148"/>
      <c r="R1548" s="148"/>
    </row>
    <row r="1549">
      <c r="A1549" s="145"/>
      <c r="B1549" s="145"/>
      <c r="C1549" s="148"/>
      <c r="D1549" s="148"/>
      <c r="E1549" s="148"/>
      <c r="F1549" s="148"/>
      <c r="G1549" s="148"/>
      <c r="H1549" s="148"/>
      <c r="I1549" s="148"/>
      <c r="J1549" s="148"/>
      <c r="K1549" s="148"/>
      <c r="L1549" s="148"/>
      <c r="M1549" s="148"/>
      <c r="N1549" s="148"/>
      <c r="O1549" s="148"/>
      <c r="P1549" s="148"/>
      <c r="Q1549" s="148"/>
      <c r="R1549" s="148"/>
    </row>
    <row r="1550">
      <c r="A1550" s="145"/>
      <c r="B1550" s="145"/>
      <c r="C1550" s="148"/>
      <c r="D1550" s="148"/>
      <c r="E1550" s="148"/>
      <c r="F1550" s="148"/>
      <c r="G1550" s="148"/>
      <c r="H1550" s="148"/>
      <c r="I1550" s="148"/>
      <c r="J1550" s="148"/>
      <c r="K1550" s="148"/>
      <c r="L1550" s="148"/>
      <c r="M1550" s="148"/>
      <c r="N1550" s="148"/>
      <c r="O1550" s="148"/>
      <c r="P1550" s="148"/>
      <c r="Q1550" s="148"/>
      <c r="R1550" s="148"/>
    </row>
    <row r="1551">
      <c r="A1551" s="145"/>
      <c r="B1551" s="145"/>
      <c r="C1551" s="148"/>
      <c r="D1551" s="148"/>
      <c r="E1551" s="148"/>
      <c r="F1551" s="148"/>
      <c r="G1551" s="148"/>
      <c r="H1551" s="148"/>
      <c r="I1551" s="148"/>
      <c r="J1551" s="148"/>
      <c r="K1551" s="148"/>
      <c r="L1551" s="148"/>
      <c r="M1551" s="148"/>
      <c r="N1551" s="148"/>
      <c r="O1551" s="148"/>
      <c r="P1551" s="148"/>
      <c r="Q1551" s="148"/>
      <c r="R1551" s="148"/>
    </row>
    <row r="1552">
      <c r="A1552" s="145"/>
      <c r="B1552" s="145"/>
      <c r="C1552" s="148"/>
      <c r="D1552" s="148"/>
      <c r="E1552" s="148"/>
      <c r="F1552" s="148"/>
      <c r="G1552" s="148"/>
      <c r="H1552" s="148"/>
      <c r="I1552" s="148"/>
      <c r="J1552" s="148"/>
      <c r="K1552" s="148"/>
      <c r="L1552" s="148"/>
      <c r="M1552" s="148"/>
      <c r="N1552" s="148"/>
      <c r="O1552" s="148"/>
      <c r="P1552" s="148"/>
      <c r="Q1552" s="148"/>
      <c r="R1552" s="148"/>
    </row>
    <row r="1553">
      <c r="A1553" s="145"/>
      <c r="B1553" s="145"/>
      <c r="C1553" s="148"/>
      <c r="D1553" s="148"/>
      <c r="E1553" s="148"/>
      <c r="F1553" s="148"/>
      <c r="G1553" s="148"/>
      <c r="H1553" s="148"/>
      <c r="I1553" s="148"/>
      <c r="J1553" s="148"/>
      <c r="K1553" s="148"/>
      <c r="L1553" s="148"/>
      <c r="M1553" s="148"/>
      <c r="N1553" s="148"/>
      <c r="O1553" s="148"/>
      <c r="P1553" s="148"/>
      <c r="Q1553" s="148"/>
      <c r="R1553" s="148"/>
    </row>
    <row r="1554">
      <c r="A1554" s="145"/>
      <c r="B1554" s="145"/>
      <c r="C1554" s="148"/>
      <c r="D1554" s="148"/>
      <c r="E1554" s="148"/>
      <c r="F1554" s="148"/>
      <c r="G1554" s="148"/>
      <c r="H1554" s="148"/>
      <c r="I1554" s="148"/>
      <c r="J1554" s="148"/>
      <c r="K1554" s="148"/>
      <c r="L1554" s="148"/>
      <c r="M1554" s="148"/>
      <c r="N1554" s="148"/>
      <c r="O1554" s="148"/>
      <c r="P1554" s="148"/>
      <c r="Q1554" s="148"/>
      <c r="R1554" s="148"/>
    </row>
    <row r="1555">
      <c r="A1555" s="145"/>
      <c r="B1555" s="145"/>
      <c r="C1555" s="148"/>
      <c r="D1555" s="148"/>
      <c r="E1555" s="148"/>
      <c r="F1555" s="148"/>
      <c r="G1555" s="148"/>
      <c r="H1555" s="148"/>
      <c r="I1555" s="148"/>
      <c r="J1555" s="148"/>
      <c r="K1555" s="148"/>
      <c r="L1555" s="148"/>
      <c r="M1555" s="148"/>
      <c r="N1555" s="148"/>
      <c r="O1555" s="148"/>
      <c r="P1555" s="148"/>
      <c r="Q1555" s="148"/>
      <c r="R1555" s="148"/>
    </row>
    <row r="1556">
      <c r="A1556" s="145"/>
      <c r="B1556" s="145"/>
      <c r="C1556" s="148"/>
      <c r="D1556" s="148"/>
      <c r="E1556" s="148"/>
      <c r="F1556" s="148"/>
      <c r="G1556" s="148"/>
      <c r="H1556" s="148"/>
      <c r="I1556" s="148"/>
      <c r="J1556" s="148"/>
      <c r="K1556" s="148"/>
      <c r="L1556" s="148"/>
      <c r="M1556" s="148"/>
      <c r="N1556" s="148"/>
      <c r="O1556" s="148"/>
      <c r="P1556" s="148"/>
      <c r="Q1556" s="148"/>
      <c r="R1556" s="148"/>
    </row>
    <row r="1557">
      <c r="A1557" s="145"/>
      <c r="B1557" s="145"/>
      <c r="C1557" s="148"/>
      <c r="D1557" s="148"/>
      <c r="E1557" s="148"/>
      <c r="F1557" s="148"/>
      <c r="G1557" s="148"/>
      <c r="H1557" s="148"/>
      <c r="I1557" s="148"/>
      <c r="J1557" s="148"/>
      <c r="K1557" s="148"/>
      <c r="L1557" s="148"/>
      <c r="M1557" s="148"/>
      <c r="N1557" s="148"/>
      <c r="O1557" s="148"/>
      <c r="P1557" s="148"/>
      <c r="Q1557" s="148"/>
      <c r="R1557" s="148"/>
    </row>
    <row r="1558">
      <c r="A1558" s="145"/>
      <c r="B1558" s="145"/>
      <c r="C1558" s="148"/>
      <c r="D1558" s="148"/>
      <c r="E1558" s="148"/>
      <c r="F1558" s="148"/>
      <c r="G1558" s="148"/>
      <c r="H1558" s="148"/>
      <c r="I1558" s="148"/>
      <c r="J1558" s="148"/>
      <c r="K1558" s="148"/>
      <c r="L1558" s="148"/>
      <c r="M1558" s="148"/>
      <c r="N1558" s="148"/>
      <c r="O1558" s="148"/>
      <c r="P1558" s="148"/>
      <c r="Q1558" s="148"/>
      <c r="R1558" s="148"/>
    </row>
    <row r="1559">
      <c r="A1559" s="145"/>
      <c r="B1559" s="145"/>
      <c r="C1559" s="148"/>
      <c r="D1559" s="148"/>
      <c r="E1559" s="148"/>
      <c r="F1559" s="148"/>
      <c r="G1559" s="148"/>
      <c r="H1559" s="148"/>
      <c r="I1559" s="148"/>
      <c r="J1559" s="148"/>
      <c r="K1559" s="148"/>
      <c r="L1559" s="148"/>
      <c r="M1559" s="148"/>
      <c r="N1559" s="148"/>
      <c r="O1559" s="148"/>
      <c r="P1559" s="148"/>
      <c r="Q1559" s="148"/>
      <c r="R1559" s="148"/>
    </row>
    <row r="1560">
      <c r="A1560" s="145"/>
      <c r="B1560" s="145"/>
      <c r="C1560" s="148"/>
      <c r="D1560" s="148"/>
      <c r="E1560" s="148"/>
      <c r="F1560" s="148"/>
      <c r="G1560" s="148"/>
      <c r="H1560" s="148"/>
      <c r="I1560" s="148"/>
      <c r="J1560" s="148"/>
      <c r="K1560" s="148"/>
      <c r="L1560" s="148"/>
      <c r="M1560" s="148"/>
      <c r="N1560" s="148"/>
      <c r="O1560" s="148"/>
      <c r="P1560" s="148"/>
      <c r="Q1560" s="148"/>
      <c r="R1560" s="148"/>
    </row>
    <row r="1561">
      <c r="A1561" s="145"/>
      <c r="B1561" s="145"/>
      <c r="C1561" s="148"/>
      <c r="D1561" s="148"/>
      <c r="E1561" s="148"/>
      <c r="F1561" s="148"/>
      <c r="G1561" s="148"/>
      <c r="H1561" s="148"/>
      <c r="I1561" s="148"/>
      <c r="J1561" s="148"/>
      <c r="K1561" s="148"/>
      <c r="L1561" s="148"/>
      <c r="M1561" s="148"/>
      <c r="N1561" s="148"/>
      <c r="O1561" s="148"/>
      <c r="P1561" s="148"/>
      <c r="Q1561" s="148"/>
      <c r="R1561" s="148"/>
    </row>
    <row r="1562">
      <c r="A1562" s="145"/>
      <c r="B1562" s="145"/>
      <c r="C1562" s="148"/>
      <c r="D1562" s="148"/>
      <c r="E1562" s="148"/>
      <c r="F1562" s="148"/>
      <c r="G1562" s="148"/>
      <c r="H1562" s="148"/>
      <c r="I1562" s="148"/>
      <c r="J1562" s="148"/>
      <c r="K1562" s="148"/>
      <c r="L1562" s="148"/>
      <c r="M1562" s="148"/>
      <c r="N1562" s="148"/>
      <c r="O1562" s="148"/>
      <c r="P1562" s="148"/>
      <c r="Q1562" s="148"/>
      <c r="R1562" s="148"/>
    </row>
    <row r="1563">
      <c r="A1563" s="145"/>
      <c r="B1563" s="145"/>
      <c r="C1563" s="148"/>
      <c r="D1563" s="148"/>
      <c r="E1563" s="148"/>
      <c r="F1563" s="148"/>
      <c r="G1563" s="148"/>
      <c r="H1563" s="148"/>
      <c r="I1563" s="148"/>
      <c r="J1563" s="148"/>
      <c r="K1563" s="148"/>
      <c r="L1563" s="148"/>
      <c r="M1563" s="148"/>
      <c r="N1563" s="148"/>
      <c r="O1563" s="148"/>
      <c r="P1563" s="148"/>
      <c r="Q1563" s="148"/>
      <c r="R1563" s="148"/>
    </row>
    <row r="1564">
      <c r="A1564" s="145"/>
      <c r="B1564" s="145"/>
      <c r="C1564" s="148"/>
      <c r="D1564" s="148"/>
      <c r="E1564" s="148"/>
      <c r="F1564" s="148"/>
      <c r="G1564" s="148"/>
      <c r="H1564" s="148"/>
      <c r="I1564" s="148"/>
      <c r="J1564" s="148"/>
      <c r="K1564" s="148"/>
      <c r="L1564" s="148"/>
      <c r="M1564" s="148"/>
      <c r="N1564" s="148"/>
      <c r="O1564" s="148"/>
      <c r="P1564" s="148"/>
      <c r="Q1564" s="148"/>
      <c r="R1564" s="148"/>
    </row>
    <row r="1565">
      <c r="A1565" s="145"/>
      <c r="B1565" s="145"/>
      <c r="C1565" s="148"/>
      <c r="D1565" s="148"/>
      <c r="E1565" s="148"/>
      <c r="F1565" s="148"/>
      <c r="G1565" s="148"/>
      <c r="H1565" s="148"/>
      <c r="I1565" s="148"/>
      <c r="J1565" s="148"/>
      <c r="K1565" s="148"/>
      <c r="L1565" s="148"/>
      <c r="M1565" s="148"/>
      <c r="N1565" s="148"/>
      <c r="O1565" s="148"/>
      <c r="P1565" s="148"/>
      <c r="Q1565" s="148"/>
      <c r="R1565" s="148"/>
    </row>
    <row r="1566">
      <c r="A1566" s="145"/>
      <c r="B1566" s="145"/>
      <c r="C1566" s="148"/>
      <c r="D1566" s="148"/>
      <c r="E1566" s="148"/>
      <c r="F1566" s="148"/>
      <c r="G1566" s="148"/>
      <c r="H1566" s="148"/>
      <c r="I1566" s="148"/>
      <c r="J1566" s="148"/>
      <c r="K1566" s="148"/>
      <c r="L1566" s="148"/>
      <c r="M1566" s="148"/>
      <c r="N1566" s="148"/>
      <c r="O1566" s="148"/>
      <c r="P1566" s="148"/>
      <c r="Q1566" s="148"/>
      <c r="R1566" s="148"/>
    </row>
    <row r="1567">
      <c r="A1567" s="145"/>
      <c r="B1567" s="145"/>
      <c r="C1567" s="148"/>
      <c r="D1567" s="148"/>
      <c r="E1567" s="148"/>
      <c r="F1567" s="148"/>
      <c r="G1567" s="148"/>
      <c r="H1567" s="148"/>
      <c r="I1567" s="148"/>
      <c r="J1567" s="148"/>
      <c r="K1567" s="148"/>
      <c r="L1567" s="148"/>
      <c r="M1567" s="148"/>
      <c r="N1567" s="148"/>
      <c r="O1567" s="148"/>
      <c r="P1567" s="148"/>
      <c r="Q1567" s="148"/>
      <c r="R1567" s="148"/>
    </row>
    <row r="1568">
      <c r="A1568" s="145"/>
      <c r="B1568" s="145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</row>
    <row r="1569">
      <c r="A1569" s="145"/>
      <c r="B1569" s="145"/>
      <c r="C1569" s="148"/>
      <c r="D1569" s="148"/>
      <c r="E1569" s="148"/>
      <c r="F1569" s="148"/>
      <c r="G1569" s="148"/>
      <c r="H1569" s="148"/>
      <c r="I1569" s="148"/>
      <c r="J1569" s="148"/>
      <c r="K1569" s="148"/>
      <c r="L1569" s="148"/>
      <c r="M1569" s="148"/>
      <c r="N1569" s="148"/>
      <c r="O1569" s="148"/>
      <c r="P1569" s="148"/>
      <c r="Q1569" s="148"/>
      <c r="R1569" s="148"/>
    </row>
    <row r="1570">
      <c r="A1570" s="145"/>
      <c r="B1570" s="145"/>
      <c r="C1570" s="148"/>
      <c r="D1570" s="148"/>
      <c r="E1570" s="148"/>
      <c r="F1570" s="148"/>
      <c r="G1570" s="148"/>
      <c r="H1570" s="148"/>
      <c r="I1570" s="148"/>
      <c r="J1570" s="148"/>
      <c r="K1570" s="148"/>
      <c r="L1570" s="148"/>
      <c r="M1570" s="148"/>
      <c r="N1570" s="148"/>
      <c r="O1570" s="148"/>
      <c r="P1570" s="148"/>
      <c r="Q1570" s="148"/>
      <c r="R1570" s="148"/>
    </row>
    <row r="1571">
      <c r="A1571" s="145"/>
      <c r="B1571" s="145"/>
      <c r="C1571" s="148"/>
      <c r="D1571" s="148"/>
      <c r="E1571" s="148"/>
      <c r="F1571" s="148"/>
      <c r="G1571" s="148"/>
      <c r="H1571" s="148"/>
      <c r="I1571" s="148"/>
      <c r="J1571" s="148"/>
      <c r="K1571" s="148"/>
      <c r="L1571" s="148"/>
      <c r="M1571" s="148"/>
      <c r="N1571" s="148"/>
      <c r="O1571" s="148"/>
      <c r="P1571" s="148"/>
      <c r="Q1571" s="148"/>
      <c r="R1571" s="148"/>
    </row>
    <row r="1572">
      <c r="A1572" s="145"/>
      <c r="B1572" s="145"/>
      <c r="C1572" s="148"/>
      <c r="D1572" s="148"/>
      <c r="E1572" s="148"/>
      <c r="F1572" s="148"/>
      <c r="G1572" s="148"/>
      <c r="H1572" s="148"/>
      <c r="I1572" s="148"/>
      <c r="J1572" s="148"/>
      <c r="K1572" s="148"/>
      <c r="L1572" s="148"/>
      <c r="M1572" s="148"/>
      <c r="N1572" s="148"/>
      <c r="O1572" s="148"/>
      <c r="P1572" s="148"/>
      <c r="Q1572" s="148"/>
      <c r="R1572" s="148"/>
    </row>
    <row r="1573">
      <c r="A1573" s="145"/>
      <c r="B1573" s="145"/>
      <c r="C1573" s="148"/>
      <c r="D1573" s="148"/>
      <c r="E1573" s="148"/>
      <c r="F1573" s="148"/>
      <c r="G1573" s="148"/>
      <c r="H1573" s="148"/>
      <c r="I1573" s="148"/>
      <c r="J1573" s="148"/>
      <c r="K1573" s="148"/>
      <c r="L1573" s="148"/>
      <c r="M1573" s="148"/>
      <c r="N1573" s="148"/>
      <c r="O1573" s="148"/>
      <c r="P1573" s="148"/>
      <c r="Q1573" s="148"/>
      <c r="R1573" s="148"/>
    </row>
    <row r="1574">
      <c r="A1574" s="145"/>
      <c r="B1574" s="145"/>
      <c r="C1574" s="148"/>
      <c r="D1574" s="148"/>
      <c r="E1574" s="148"/>
      <c r="F1574" s="148"/>
      <c r="G1574" s="148"/>
      <c r="H1574" s="148"/>
      <c r="I1574" s="148"/>
      <c r="J1574" s="148"/>
      <c r="K1574" s="148"/>
      <c r="L1574" s="148"/>
      <c r="M1574" s="148"/>
      <c r="N1574" s="148"/>
      <c r="O1574" s="148"/>
      <c r="P1574" s="148"/>
      <c r="Q1574" s="148"/>
      <c r="R1574" s="148"/>
    </row>
    <row r="1575">
      <c r="A1575" s="145"/>
      <c r="B1575" s="145"/>
      <c r="C1575" s="148"/>
      <c r="D1575" s="148"/>
      <c r="E1575" s="148"/>
      <c r="F1575" s="148"/>
      <c r="G1575" s="148"/>
      <c r="H1575" s="148"/>
      <c r="I1575" s="148"/>
      <c r="J1575" s="148"/>
      <c r="K1575" s="148"/>
      <c r="L1575" s="148"/>
      <c r="M1575" s="148"/>
      <c r="N1575" s="148"/>
      <c r="O1575" s="148"/>
      <c r="P1575" s="148"/>
      <c r="Q1575" s="148"/>
      <c r="R1575" s="148"/>
    </row>
    <row r="1576">
      <c r="A1576" s="145"/>
      <c r="B1576" s="145"/>
      <c r="C1576" s="148"/>
      <c r="D1576" s="148"/>
      <c r="E1576" s="148"/>
      <c r="F1576" s="148"/>
      <c r="G1576" s="148"/>
      <c r="H1576" s="148"/>
      <c r="I1576" s="148"/>
      <c r="J1576" s="148"/>
      <c r="K1576" s="148"/>
      <c r="L1576" s="148"/>
      <c r="M1576" s="148"/>
      <c r="N1576" s="148"/>
      <c r="O1576" s="148"/>
      <c r="P1576" s="148"/>
      <c r="Q1576" s="148"/>
      <c r="R1576" s="148"/>
    </row>
    <row r="1577">
      <c r="A1577" s="145"/>
      <c r="B1577" s="145"/>
      <c r="C1577" s="148"/>
      <c r="D1577" s="148"/>
      <c r="E1577" s="148"/>
      <c r="F1577" s="148"/>
      <c r="G1577" s="148"/>
      <c r="H1577" s="148"/>
      <c r="I1577" s="148"/>
      <c r="J1577" s="148"/>
      <c r="K1577" s="148"/>
      <c r="L1577" s="148"/>
      <c r="M1577" s="148"/>
      <c r="N1577" s="148"/>
      <c r="O1577" s="148"/>
      <c r="P1577" s="148"/>
      <c r="Q1577" s="148"/>
      <c r="R1577" s="148"/>
    </row>
    <row r="1578">
      <c r="A1578" s="145"/>
      <c r="B1578" s="145"/>
      <c r="C1578" s="148"/>
      <c r="D1578" s="148"/>
      <c r="E1578" s="148"/>
      <c r="F1578" s="148"/>
      <c r="G1578" s="148"/>
      <c r="H1578" s="148"/>
      <c r="I1578" s="148"/>
      <c r="J1578" s="148"/>
      <c r="K1578" s="148"/>
      <c r="L1578" s="148"/>
      <c r="M1578" s="148"/>
      <c r="N1578" s="148"/>
      <c r="O1578" s="148"/>
      <c r="P1578" s="148"/>
      <c r="Q1578" s="148"/>
      <c r="R1578" s="148"/>
    </row>
    <row r="1579">
      <c r="A1579" s="145"/>
      <c r="B1579" s="145"/>
      <c r="C1579" s="148"/>
      <c r="D1579" s="148"/>
      <c r="E1579" s="148"/>
      <c r="F1579" s="148"/>
      <c r="G1579" s="148"/>
      <c r="H1579" s="148"/>
      <c r="I1579" s="148"/>
      <c r="J1579" s="148"/>
      <c r="K1579" s="148"/>
      <c r="L1579" s="148"/>
      <c r="M1579" s="148"/>
      <c r="N1579" s="148"/>
      <c r="O1579" s="148"/>
      <c r="P1579" s="148"/>
      <c r="Q1579" s="148"/>
      <c r="R1579" s="148"/>
    </row>
    <row r="1580">
      <c r="A1580" s="145"/>
      <c r="B1580" s="145"/>
      <c r="C1580" s="148"/>
      <c r="D1580" s="148"/>
      <c r="E1580" s="148"/>
      <c r="F1580" s="148"/>
      <c r="G1580" s="148"/>
      <c r="H1580" s="148"/>
      <c r="I1580" s="148"/>
      <c r="J1580" s="148"/>
      <c r="K1580" s="148"/>
      <c r="L1580" s="148"/>
      <c r="M1580" s="148"/>
      <c r="N1580" s="148"/>
      <c r="O1580" s="148"/>
      <c r="P1580" s="148"/>
      <c r="Q1580" s="148"/>
      <c r="R1580" s="148"/>
    </row>
    <row r="1581">
      <c r="A1581" s="145"/>
      <c r="B1581" s="145"/>
      <c r="C1581" s="148"/>
      <c r="D1581" s="148"/>
      <c r="E1581" s="148"/>
      <c r="F1581" s="148"/>
      <c r="G1581" s="148"/>
      <c r="H1581" s="148"/>
      <c r="I1581" s="148"/>
      <c r="J1581" s="148"/>
      <c r="K1581" s="148"/>
      <c r="L1581" s="148"/>
      <c r="M1581" s="148"/>
      <c r="N1581" s="148"/>
      <c r="O1581" s="148"/>
      <c r="P1581" s="148"/>
      <c r="Q1581" s="148"/>
      <c r="R1581" s="148"/>
    </row>
    <row r="1582">
      <c r="A1582" s="145"/>
      <c r="B1582" s="145"/>
      <c r="C1582" s="148"/>
      <c r="D1582" s="148"/>
      <c r="E1582" s="148"/>
      <c r="F1582" s="148"/>
      <c r="G1582" s="148"/>
      <c r="H1582" s="148"/>
      <c r="I1582" s="148"/>
      <c r="J1582" s="148"/>
      <c r="K1582" s="148"/>
      <c r="L1582" s="148"/>
      <c r="M1582" s="148"/>
      <c r="N1582" s="148"/>
      <c r="O1582" s="148"/>
      <c r="P1582" s="148"/>
      <c r="Q1582" s="148"/>
      <c r="R1582" s="148"/>
    </row>
    <row r="1583">
      <c r="A1583" s="145"/>
      <c r="B1583" s="145"/>
      <c r="C1583" s="148"/>
      <c r="D1583" s="148"/>
      <c r="E1583" s="148"/>
      <c r="F1583" s="148"/>
      <c r="G1583" s="148"/>
      <c r="H1583" s="148"/>
      <c r="I1583" s="148"/>
      <c r="J1583" s="148"/>
      <c r="K1583" s="148"/>
      <c r="L1583" s="148"/>
      <c r="M1583" s="148"/>
      <c r="N1583" s="148"/>
      <c r="O1583" s="148"/>
      <c r="P1583" s="148"/>
      <c r="Q1583" s="148"/>
      <c r="R1583" s="148"/>
    </row>
    <row r="1584">
      <c r="A1584" s="145"/>
      <c r="B1584" s="145"/>
      <c r="C1584" s="148"/>
      <c r="D1584" s="148"/>
      <c r="E1584" s="148"/>
      <c r="F1584" s="148"/>
      <c r="G1584" s="148"/>
      <c r="H1584" s="148"/>
      <c r="I1584" s="148"/>
      <c r="J1584" s="148"/>
      <c r="K1584" s="148"/>
      <c r="L1584" s="148"/>
      <c r="M1584" s="148"/>
      <c r="N1584" s="148"/>
      <c r="O1584" s="148"/>
      <c r="P1584" s="148"/>
      <c r="Q1584" s="148"/>
      <c r="R1584" s="148"/>
    </row>
    <row r="1585">
      <c r="A1585" s="145"/>
      <c r="B1585" s="145"/>
      <c r="C1585" s="148"/>
      <c r="D1585" s="148"/>
      <c r="E1585" s="148"/>
      <c r="F1585" s="148"/>
      <c r="G1585" s="148"/>
      <c r="H1585" s="148"/>
      <c r="I1585" s="148"/>
      <c r="J1585" s="148"/>
      <c r="K1585" s="148"/>
      <c r="L1585" s="148"/>
      <c r="M1585" s="148"/>
      <c r="N1585" s="148"/>
      <c r="O1585" s="148"/>
      <c r="P1585" s="148"/>
      <c r="Q1585" s="148"/>
      <c r="R1585" s="148"/>
    </row>
    <row r="1586">
      <c r="A1586" s="145"/>
      <c r="B1586" s="145"/>
      <c r="C1586" s="148"/>
      <c r="D1586" s="148"/>
      <c r="E1586" s="148"/>
      <c r="F1586" s="148"/>
      <c r="G1586" s="148"/>
      <c r="H1586" s="148"/>
      <c r="I1586" s="148"/>
      <c r="J1586" s="148"/>
      <c r="K1586" s="148"/>
      <c r="L1586" s="148"/>
      <c r="M1586" s="148"/>
      <c r="N1586" s="148"/>
      <c r="O1586" s="148"/>
      <c r="P1586" s="148"/>
      <c r="Q1586" s="148"/>
      <c r="R1586" s="148"/>
    </row>
    <row r="1587">
      <c r="A1587" s="145"/>
      <c r="B1587" s="145"/>
      <c r="C1587" s="148"/>
      <c r="D1587" s="148"/>
      <c r="E1587" s="148"/>
      <c r="F1587" s="148"/>
      <c r="G1587" s="148"/>
      <c r="H1587" s="148"/>
      <c r="I1587" s="148"/>
      <c r="J1587" s="148"/>
      <c r="K1587" s="148"/>
      <c r="L1587" s="148"/>
      <c r="M1587" s="148"/>
      <c r="N1587" s="148"/>
      <c r="O1587" s="148"/>
      <c r="P1587" s="148"/>
      <c r="Q1587" s="148"/>
      <c r="R1587" s="148"/>
    </row>
    <row r="1588">
      <c r="A1588" s="145"/>
      <c r="B1588" s="145"/>
      <c r="C1588" s="148"/>
      <c r="D1588" s="148"/>
      <c r="E1588" s="148"/>
      <c r="F1588" s="148"/>
      <c r="G1588" s="148"/>
      <c r="H1588" s="148"/>
      <c r="I1588" s="148"/>
      <c r="J1588" s="148"/>
      <c r="K1588" s="148"/>
      <c r="L1588" s="148"/>
      <c r="M1588" s="148"/>
      <c r="N1588" s="148"/>
      <c r="O1588" s="148"/>
      <c r="P1588" s="148"/>
      <c r="Q1588" s="148"/>
      <c r="R1588" s="148"/>
    </row>
    <row r="1589">
      <c r="A1589" s="145"/>
      <c r="B1589" s="145"/>
      <c r="C1589" s="148"/>
      <c r="D1589" s="148"/>
      <c r="E1589" s="148"/>
      <c r="F1589" s="148"/>
      <c r="G1589" s="148"/>
      <c r="H1589" s="148"/>
      <c r="I1589" s="148"/>
      <c r="J1589" s="148"/>
      <c r="K1589" s="148"/>
      <c r="L1589" s="148"/>
      <c r="M1589" s="148"/>
      <c r="N1589" s="148"/>
      <c r="O1589" s="148"/>
      <c r="P1589" s="148"/>
      <c r="Q1589" s="148"/>
      <c r="R1589" s="148"/>
    </row>
    <row r="1590">
      <c r="A1590" s="145"/>
      <c r="B1590" s="145"/>
      <c r="C1590" s="148"/>
      <c r="D1590" s="148"/>
      <c r="E1590" s="148"/>
      <c r="F1590" s="148"/>
      <c r="G1590" s="148"/>
      <c r="H1590" s="148"/>
      <c r="I1590" s="148"/>
      <c r="J1590" s="148"/>
      <c r="K1590" s="148"/>
      <c r="L1590" s="148"/>
      <c r="M1590" s="148"/>
      <c r="N1590" s="148"/>
      <c r="O1590" s="148"/>
      <c r="P1590" s="148"/>
      <c r="Q1590" s="148"/>
      <c r="R1590" s="148"/>
    </row>
    <row r="1591">
      <c r="A1591" s="145"/>
      <c r="B1591" s="145"/>
      <c r="C1591" s="148"/>
      <c r="D1591" s="148"/>
      <c r="E1591" s="148"/>
      <c r="F1591" s="148"/>
      <c r="G1591" s="148"/>
      <c r="H1591" s="148"/>
      <c r="I1591" s="148"/>
      <c r="J1591" s="148"/>
      <c r="K1591" s="148"/>
      <c r="L1591" s="148"/>
      <c r="M1591" s="148"/>
      <c r="N1591" s="148"/>
      <c r="O1591" s="148"/>
      <c r="P1591" s="148"/>
      <c r="Q1591" s="148"/>
      <c r="R1591" s="148"/>
    </row>
    <row r="1592">
      <c r="A1592" s="145"/>
      <c r="B1592" s="145"/>
      <c r="C1592" s="148"/>
      <c r="D1592" s="148"/>
      <c r="E1592" s="148"/>
      <c r="F1592" s="148"/>
      <c r="G1592" s="148"/>
      <c r="H1592" s="148"/>
      <c r="I1592" s="148"/>
      <c r="J1592" s="148"/>
      <c r="K1592" s="148"/>
      <c r="L1592" s="148"/>
      <c r="M1592" s="148"/>
      <c r="N1592" s="148"/>
      <c r="O1592" s="148"/>
      <c r="P1592" s="148"/>
      <c r="Q1592" s="148"/>
      <c r="R1592" s="148"/>
    </row>
    <row r="1593">
      <c r="A1593" s="145"/>
      <c r="B1593" s="145"/>
      <c r="C1593" s="148"/>
      <c r="D1593" s="148"/>
      <c r="E1593" s="148"/>
      <c r="F1593" s="148"/>
      <c r="G1593" s="148"/>
      <c r="H1593" s="148"/>
      <c r="I1593" s="148"/>
      <c r="J1593" s="148"/>
      <c r="K1593" s="148"/>
      <c r="L1593" s="148"/>
      <c r="M1593" s="148"/>
      <c r="N1593" s="148"/>
      <c r="O1593" s="148"/>
      <c r="P1593" s="148"/>
      <c r="Q1593" s="148"/>
      <c r="R1593" s="148"/>
    </row>
    <row r="1594">
      <c r="A1594" s="145"/>
      <c r="B1594" s="145"/>
      <c r="C1594" s="148"/>
      <c r="D1594" s="148"/>
      <c r="E1594" s="148"/>
      <c r="F1594" s="148"/>
      <c r="G1594" s="148"/>
      <c r="H1594" s="148"/>
      <c r="I1594" s="148"/>
      <c r="J1594" s="148"/>
      <c r="K1594" s="148"/>
      <c r="L1594" s="148"/>
      <c r="M1594" s="148"/>
      <c r="N1594" s="148"/>
      <c r="O1594" s="148"/>
      <c r="P1594" s="148"/>
      <c r="Q1594" s="148"/>
      <c r="R1594" s="148"/>
    </row>
    <row r="1595">
      <c r="A1595" s="145"/>
      <c r="B1595" s="145"/>
      <c r="C1595" s="148"/>
      <c r="D1595" s="148"/>
      <c r="E1595" s="148"/>
      <c r="F1595" s="148"/>
      <c r="G1595" s="148"/>
      <c r="H1595" s="148"/>
      <c r="I1595" s="148"/>
      <c r="J1595" s="148"/>
      <c r="K1595" s="148"/>
      <c r="L1595" s="148"/>
      <c r="M1595" s="148"/>
      <c r="N1595" s="148"/>
      <c r="O1595" s="148"/>
      <c r="P1595" s="148"/>
      <c r="Q1595" s="148"/>
      <c r="R1595" s="148"/>
    </row>
    <row r="1596">
      <c r="A1596" s="145"/>
      <c r="B1596" s="145"/>
      <c r="C1596" s="148"/>
      <c r="D1596" s="148"/>
      <c r="E1596" s="148"/>
      <c r="F1596" s="148"/>
      <c r="G1596" s="148"/>
      <c r="H1596" s="148"/>
      <c r="I1596" s="148"/>
      <c r="J1596" s="148"/>
      <c r="K1596" s="148"/>
      <c r="L1596" s="148"/>
      <c r="M1596" s="148"/>
      <c r="N1596" s="148"/>
      <c r="O1596" s="148"/>
      <c r="P1596" s="148"/>
      <c r="Q1596" s="148"/>
      <c r="R1596" s="148"/>
    </row>
    <row r="1597">
      <c r="A1597" s="145"/>
      <c r="B1597" s="145"/>
      <c r="C1597" s="148"/>
      <c r="D1597" s="148"/>
      <c r="E1597" s="148"/>
      <c r="F1597" s="148"/>
      <c r="G1597" s="148"/>
      <c r="H1597" s="148"/>
      <c r="I1597" s="148"/>
      <c r="J1597" s="148"/>
      <c r="K1597" s="148"/>
      <c r="L1597" s="148"/>
      <c r="M1597" s="148"/>
      <c r="N1597" s="148"/>
      <c r="O1597" s="148"/>
      <c r="P1597" s="148"/>
      <c r="Q1597" s="148"/>
      <c r="R1597" s="148"/>
    </row>
    <row r="1598">
      <c r="A1598" s="145"/>
      <c r="B1598" s="145"/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</row>
    <row r="1599">
      <c r="A1599" s="145"/>
      <c r="B1599" s="145"/>
      <c r="C1599" s="148"/>
      <c r="D1599" s="148"/>
      <c r="E1599" s="148"/>
      <c r="F1599" s="148"/>
      <c r="G1599" s="148"/>
      <c r="H1599" s="148"/>
      <c r="I1599" s="148"/>
      <c r="J1599" s="148"/>
      <c r="K1599" s="148"/>
      <c r="L1599" s="148"/>
      <c r="M1599" s="148"/>
      <c r="N1599" s="148"/>
      <c r="O1599" s="148"/>
      <c r="P1599" s="148"/>
      <c r="Q1599" s="148"/>
      <c r="R1599" s="148"/>
    </row>
    <row r="1600">
      <c r="A1600" s="145"/>
      <c r="B1600" s="145"/>
      <c r="C1600" s="148"/>
      <c r="D1600" s="148"/>
      <c r="E1600" s="148"/>
      <c r="F1600" s="148"/>
      <c r="G1600" s="148"/>
      <c r="H1600" s="148"/>
      <c r="I1600" s="148"/>
      <c r="J1600" s="148"/>
      <c r="K1600" s="148"/>
      <c r="L1600" s="148"/>
      <c r="M1600" s="148"/>
      <c r="N1600" s="148"/>
      <c r="O1600" s="148"/>
      <c r="P1600" s="148"/>
      <c r="Q1600" s="148"/>
      <c r="R1600" s="148"/>
    </row>
    <row r="1601">
      <c r="A1601" s="145"/>
      <c r="B1601" s="145"/>
      <c r="C1601" s="148"/>
      <c r="D1601" s="148"/>
      <c r="E1601" s="148"/>
      <c r="F1601" s="148"/>
      <c r="G1601" s="148"/>
      <c r="H1601" s="148"/>
      <c r="I1601" s="148"/>
      <c r="J1601" s="148"/>
      <c r="K1601" s="148"/>
      <c r="L1601" s="148"/>
      <c r="M1601" s="148"/>
      <c r="N1601" s="148"/>
      <c r="O1601" s="148"/>
      <c r="P1601" s="148"/>
      <c r="Q1601" s="148"/>
      <c r="R1601" s="148"/>
    </row>
    <row r="1602">
      <c r="A1602" s="145"/>
      <c r="B1602" s="145"/>
      <c r="C1602" s="148"/>
      <c r="D1602" s="148"/>
      <c r="E1602" s="148"/>
      <c r="F1602" s="148"/>
      <c r="G1602" s="148"/>
      <c r="H1602" s="148"/>
      <c r="I1602" s="148"/>
      <c r="J1602" s="148"/>
      <c r="K1602" s="148"/>
      <c r="L1602" s="148"/>
      <c r="M1602" s="148"/>
      <c r="N1602" s="148"/>
      <c r="O1602" s="148"/>
      <c r="P1602" s="148"/>
      <c r="Q1602" s="148"/>
      <c r="R1602" s="148"/>
    </row>
    <row r="1603">
      <c r="A1603" s="145"/>
      <c r="B1603" s="145"/>
      <c r="C1603" s="148"/>
      <c r="D1603" s="148"/>
      <c r="E1603" s="148"/>
      <c r="F1603" s="148"/>
      <c r="G1603" s="148"/>
      <c r="H1603" s="148"/>
      <c r="I1603" s="148"/>
      <c r="J1603" s="148"/>
      <c r="K1603" s="148"/>
      <c r="L1603" s="148"/>
      <c r="M1603" s="148"/>
      <c r="N1603" s="148"/>
      <c r="O1603" s="148"/>
      <c r="P1603" s="148"/>
      <c r="Q1603" s="148"/>
      <c r="R1603" s="148"/>
    </row>
    <row r="1604">
      <c r="A1604" s="145"/>
      <c r="B1604" s="145"/>
      <c r="C1604" s="148"/>
      <c r="D1604" s="148"/>
      <c r="E1604" s="148"/>
      <c r="F1604" s="148"/>
      <c r="G1604" s="148"/>
      <c r="H1604" s="148"/>
      <c r="I1604" s="148"/>
      <c r="J1604" s="148"/>
      <c r="K1604" s="148"/>
      <c r="L1604" s="148"/>
      <c r="M1604" s="148"/>
      <c r="N1604" s="148"/>
      <c r="O1604" s="148"/>
      <c r="P1604" s="148"/>
      <c r="Q1604" s="148"/>
      <c r="R1604" s="148"/>
    </row>
    <row r="1605">
      <c r="A1605" s="145"/>
      <c r="B1605" s="145"/>
      <c r="C1605" s="148"/>
      <c r="D1605" s="148"/>
      <c r="E1605" s="148"/>
      <c r="F1605" s="148"/>
      <c r="G1605" s="148"/>
      <c r="H1605" s="148"/>
      <c r="I1605" s="148"/>
      <c r="J1605" s="148"/>
      <c r="K1605" s="148"/>
      <c r="L1605" s="148"/>
      <c r="M1605" s="148"/>
      <c r="N1605" s="148"/>
      <c r="O1605" s="148"/>
      <c r="P1605" s="148"/>
      <c r="Q1605" s="148"/>
      <c r="R1605" s="148"/>
    </row>
    <row r="1606">
      <c r="A1606" s="145"/>
      <c r="B1606" s="145"/>
      <c r="C1606" s="148"/>
      <c r="D1606" s="148"/>
      <c r="E1606" s="148"/>
      <c r="F1606" s="148"/>
      <c r="G1606" s="148"/>
      <c r="H1606" s="148"/>
      <c r="I1606" s="148"/>
      <c r="J1606" s="148"/>
      <c r="K1606" s="148"/>
      <c r="L1606" s="148"/>
      <c r="M1606" s="148"/>
      <c r="N1606" s="148"/>
      <c r="O1606" s="148"/>
      <c r="P1606" s="148"/>
      <c r="Q1606" s="148"/>
      <c r="R1606" s="148"/>
    </row>
    <row r="1607">
      <c r="A1607" s="145"/>
      <c r="B1607" s="145"/>
      <c r="C1607" s="148"/>
      <c r="D1607" s="148"/>
      <c r="E1607" s="148"/>
      <c r="F1607" s="148"/>
      <c r="G1607" s="148"/>
      <c r="H1607" s="148"/>
      <c r="I1607" s="148"/>
      <c r="J1607" s="148"/>
      <c r="K1607" s="148"/>
      <c r="L1607" s="148"/>
      <c r="M1607" s="148"/>
      <c r="N1607" s="148"/>
      <c r="O1607" s="148"/>
      <c r="P1607" s="148"/>
      <c r="Q1607" s="148"/>
      <c r="R1607" s="148"/>
    </row>
    <row r="1608">
      <c r="A1608" s="145"/>
      <c r="B1608" s="145"/>
      <c r="C1608" s="148"/>
      <c r="D1608" s="148"/>
      <c r="E1608" s="148"/>
      <c r="F1608" s="148"/>
      <c r="G1608" s="148"/>
      <c r="H1608" s="148"/>
      <c r="I1608" s="148"/>
      <c r="J1608" s="148"/>
      <c r="K1608" s="148"/>
      <c r="L1608" s="148"/>
      <c r="M1608" s="148"/>
      <c r="N1608" s="148"/>
      <c r="O1608" s="148"/>
      <c r="P1608" s="148"/>
      <c r="Q1608" s="148"/>
      <c r="R1608" s="148"/>
    </row>
    <row r="1609">
      <c r="A1609" s="145"/>
      <c r="B1609" s="145"/>
      <c r="C1609" s="148"/>
      <c r="D1609" s="148"/>
      <c r="E1609" s="148"/>
      <c r="F1609" s="148"/>
      <c r="G1609" s="148"/>
      <c r="H1609" s="148"/>
      <c r="I1609" s="148"/>
      <c r="J1609" s="148"/>
      <c r="K1609" s="148"/>
      <c r="L1609" s="148"/>
      <c r="M1609" s="148"/>
      <c r="N1609" s="148"/>
      <c r="O1609" s="148"/>
      <c r="P1609" s="148"/>
      <c r="Q1609" s="148"/>
      <c r="R1609" s="148"/>
    </row>
    <row r="1610">
      <c r="A1610" s="145"/>
      <c r="B1610" s="145"/>
      <c r="C1610" s="148"/>
      <c r="D1610" s="148"/>
      <c r="E1610" s="148"/>
      <c r="F1610" s="148"/>
      <c r="G1610" s="148"/>
      <c r="H1610" s="148"/>
      <c r="I1610" s="148"/>
      <c r="J1610" s="148"/>
      <c r="K1610" s="148"/>
      <c r="L1610" s="148"/>
      <c r="M1610" s="148"/>
      <c r="N1610" s="148"/>
      <c r="O1610" s="148"/>
      <c r="P1610" s="148"/>
      <c r="Q1610" s="148"/>
      <c r="R1610" s="148"/>
    </row>
    <row r="1611">
      <c r="A1611" s="145"/>
      <c r="B1611" s="145"/>
      <c r="C1611" s="148"/>
      <c r="D1611" s="148"/>
      <c r="E1611" s="148"/>
      <c r="F1611" s="148"/>
      <c r="G1611" s="148"/>
      <c r="H1611" s="148"/>
      <c r="I1611" s="148"/>
      <c r="J1611" s="148"/>
      <c r="K1611" s="148"/>
      <c r="L1611" s="148"/>
      <c r="M1611" s="148"/>
      <c r="N1611" s="148"/>
      <c r="O1611" s="148"/>
      <c r="P1611" s="148"/>
      <c r="Q1611" s="148"/>
      <c r="R1611" s="148"/>
    </row>
    <row r="1612">
      <c r="A1612" s="145"/>
      <c r="B1612" s="145"/>
      <c r="C1612" s="148"/>
      <c r="D1612" s="148"/>
      <c r="E1612" s="148"/>
      <c r="F1612" s="148"/>
      <c r="G1612" s="148"/>
      <c r="H1612" s="148"/>
      <c r="I1612" s="148"/>
      <c r="J1612" s="148"/>
      <c r="K1612" s="148"/>
      <c r="L1612" s="148"/>
      <c r="M1612" s="148"/>
      <c r="N1612" s="148"/>
      <c r="O1612" s="148"/>
      <c r="P1612" s="148"/>
      <c r="Q1612" s="148"/>
      <c r="R1612" s="148"/>
    </row>
    <row r="1613">
      <c r="A1613" s="145"/>
      <c r="B1613" s="145"/>
      <c r="C1613" s="148"/>
      <c r="D1613" s="148"/>
      <c r="E1613" s="148"/>
      <c r="F1613" s="148"/>
      <c r="G1613" s="148"/>
      <c r="H1613" s="148"/>
      <c r="I1613" s="148"/>
      <c r="J1613" s="148"/>
      <c r="K1613" s="148"/>
      <c r="L1613" s="148"/>
      <c r="M1613" s="148"/>
      <c r="N1613" s="148"/>
      <c r="O1613" s="148"/>
      <c r="P1613" s="148"/>
      <c r="Q1613" s="148"/>
      <c r="R1613" s="148"/>
    </row>
    <row r="1614">
      <c r="A1614" s="145"/>
      <c r="B1614" s="145"/>
      <c r="C1614" s="148"/>
      <c r="D1614" s="148"/>
      <c r="E1614" s="148"/>
      <c r="F1614" s="148"/>
      <c r="G1614" s="148"/>
      <c r="H1614" s="148"/>
      <c r="I1614" s="148"/>
      <c r="J1614" s="148"/>
      <c r="K1614" s="148"/>
      <c r="L1614" s="148"/>
      <c r="M1614" s="148"/>
      <c r="N1614" s="148"/>
      <c r="O1614" s="148"/>
      <c r="P1614" s="148"/>
      <c r="Q1614" s="148"/>
      <c r="R1614" s="148"/>
    </row>
    <row r="1615">
      <c r="A1615" s="145"/>
      <c r="B1615" s="145"/>
      <c r="C1615" s="148"/>
      <c r="D1615" s="148"/>
      <c r="E1615" s="148"/>
      <c r="F1615" s="148"/>
      <c r="G1615" s="148"/>
      <c r="H1615" s="148"/>
      <c r="I1615" s="148"/>
      <c r="J1615" s="148"/>
      <c r="K1615" s="148"/>
      <c r="L1615" s="148"/>
      <c r="M1615" s="148"/>
      <c r="N1615" s="148"/>
      <c r="O1615" s="148"/>
      <c r="P1615" s="148"/>
      <c r="Q1615" s="148"/>
      <c r="R1615" s="148"/>
    </row>
    <row r="1616">
      <c r="A1616" s="145"/>
      <c r="B1616" s="145"/>
      <c r="C1616" s="148"/>
      <c r="D1616" s="148"/>
      <c r="E1616" s="148"/>
      <c r="F1616" s="148"/>
      <c r="G1616" s="148"/>
      <c r="H1616" s="148"/>
      <c r="I1616" s="148"/>
      <c r="J1616" s="148"/>
      <c r="K1616" s="148"/>
      <c r="L1616" s="148"/>
      <c r="M1616" s="148"/>
      <c r="N1616" s="148"/>
      <c r="O1616" s="148"/>
      <c r="P1616" s="148"/>
      <c r="Q1616" s="148"/>
      <c r="R1616" s="148"/>
    </row>
    <row r="1617">
      <c r="A1617" s="145"/>
      <c r="B1617" s="145"/>
      <c r="C1617" s="148"/>
      <c r="D1617" s="148"/>
      <c r="E1617" s="148"/>
      <c r="F1617" s="148"/>
      <c r="G1617" s="148"/>
      <c r="H1617" s="148"/>
      <c r="I1617" s="148"/>
      <c r="J1617" s="148"/>
      <c r="K1617" s="148"/>
      <c r="L1617" s="148"/>
      <c r="M1617" s="148"/>
      <c r="N1617" s="148"/>
      <c r="O1617" s="148"/>
      <c r="P1617" s="148"/>
      <c r="Q1617" s="148"/>
      <c r="R1617" s="148"/>
    </row>
    <row r="1618">
      <c r="A1618" s="145"/>
      <c r="B1618" s="145"/>
      <c r="C1618" s="148"/>
      <c r="D1618" s="148"/>
      <c r="E1618" s="148"/>
      <c r="F1618" s="148"/>
      <c r="G1618" s="148"/>
      <c r="H1618" s="148"/>
      <c r="I1618" s="148"/>
      <c r="J1618" s="148"/>
      <c r="K1618" s="148"/>
      <c r="L1618" s="148"/>
      <c r="M1618" s="148"/>
      <c r="N1618" s="148"/>
      <c r="O1618" s="148"/>
      <c r="P1618" s="148"/>
      <c r="Q1618" s="148"/>
      <c r="R1618" s="148"/>
    </row>
    <row r="1619">
      <c r="A1619" s="145"/>
      <c r="B1619" s="145"/>
      <c r="C1619" s="148"/>
      <c r="D1619" s="148"/>
      <c r="E1619" s="148"/>
      <c r="F1619" s="148"/>
      <c r="G1619" s="148"/>
      <c r="H1619" s="148"/>
      <c r="I1619" s="148"/>
      <c r="J1619" s="148"/>
      <c r="K1619" s="148"/>
      <c r="L1619" s="148"/>
      <c r="M1619" s="148"/>
      <c r="N1619" s="148"/>
      <c r="O1619" s="148"/>
      <c r="P1619" s="148"/>
      <c r="Q1619" s="148"/>
      <c r="R1619" s="148"/>
    </row>
    <row r="1620">
      <c r="A1620" s="145"/>
      <c r="B1620" s="145"/>
      <c r="C1620" s="148"/>
      <c r="D1620" s="148"/>
      <c r="E1620" s="148"/>
      <c r="F1620" s="148"/>
      <c r="G1620" s="148"/>
      <c r="H1620" s="148"/>
      <c r="I1620" s="148"/>
      <c r="J1620" s="148"/>
      <c r="K1620" s="148"/>
      <c r="L1620" s="148"/>
      <c r="M1620" s="148"/>
      <c r="N1620" s="148"/>
      <c r="O1620" s="148"/>
      <c r="P1620" s="148"/>
      <c r="Q1620" s="148"/>
      <c r="R1620" s="148"/>
    </row>
    <row r="1621">
      <c r="A1621" s="145"/>
      <c r="B1621" s="145"/>
      <c r="C1621" s="148"/>
      <c r="D1621" s="148"/>
      <c r="E1621" s="148"/>
      <c r="F1621" s="148"/>
      <c r="G1621" s="148"/>
      <c r="H1621" s="148"/>
      <c r="I1621" s="148"/>
      <c r="J1621" s="148"/>
      <c r="K1621" s="148"/>
      <c r="L1621" s="148"/>
      <c r="M1621" s="148"/>
      <c r="N1621" s="148"/>
      <c r="O1621" s="148"/>
      <c r="P1621" s="148"/>
      <c r="Q1621" s="148"/>
      <c r="R1621" s="148"/>
    </row>
    <row r="1622">
      <c r="A1622" s="145"/>
      <c r="B1622" s="145"/>
      <c r="C1622" s="148"/>
      <c r="D1622" s="148"/>
      <c r="E1622" s="148"/>
      <c r="F1622" s="148"/>
      <c r="G1622" s="148"/>
      <c r="H1622" s="148"/>
      <c r="I1622" s="148"/>
      <c r="J1622" s="148"/>
      <c r="K1622" s="148"/>
      <c r="L1622" s="148"/>
      <c r="M1622" s="148"/>
      <c r="N1622" s="148"/>
      <c r="O1622" s="148"/>
      <c r="P1622" s="148"/>
      <c r="Q1622" s="148"/>
      <c r="R1622" s="148"/>
    </row>
    <row r="1623">
      <c r="A1623" s="145"/>
      <c r="B1623" s="145"/>
      <c r="C1623" s="148"/>
      <c r="D1623" s="148"/>
      <c r="E1623" s="148"/>
      <c r="F1623" s="148"/>
      <c r="G1623" s="148"/>
      <c r="H1623" s="148"/>
      <c r="I1623" s="148"/>
      <c r="J1623" s="148"/>
      <c r="K1623" s="148"/>
      <c r="L1623" s="148"/>
      <c r="M1623" s="148"/>
      <c r="N1623" s="148"/>
      <c r="O1623" s="148"/>
      <c r="P1623" s="148"/>
      <c r="Q1623" s="148"/>
      <c r="R1623" s="148"/>
    </row>
    <row r="1624">
      <c r="A1624" s="145"/>
      <c r="B1624" s="145"/>
      <c r="C1624" s="148"/>
      <c r="D1624" s="148"/>
      <c r="E1624" s="148"/>
      <c r="F1624" s="148"/>
      <c r="G1624" s="148"/>
      <c r="H1624" s="148"/>
      <c r="I1624" s="148"/>
      <c r="J1624" s="148"/>
      <c r="K1624" s="148"/>
      <c r="L1624" s="148"/>
      <c r="M1624" s="148"/>
      <c r="N1624" s="148"/>
      <c r="O1624" s="148"/>
      <c r="P1624" s="148"/>
      <c r="Q1624" s="148"/>
      <c r="R1624" s="148"/>
    </row>
    <row r="1625">
      <c r="A1625" s="145"/>
      <c r="B1625" s="145"/>
      <c r="C1625" s="148"/>
      <c r="D1625" s="148"/>
      <c r="E1625" s="148"/>
      <c r="F1625" s="148"/>
      <c r="G1625" s="148"/>
      <c r="H1625" s="148"/>
      <c r="I1625" s="148"/>
      <c r="J1625" s="148"/>
      <c r="K1625" s="148"/>
      <c r="L1625" s="148"/>
      <c r="M1625" s="148"/>
      <c r="N1625" s="148"/>
      <c r="O1625" s="148"/>
      <c r="P1625" s="148"/>
      <c r="Q1625" s="148"/>
      <c r="R1625" s="148"/>
    </row>
    <row r="1626">
      <c r="A1626" s="145"/>
      <c r="B1626" s="145"/>
      <c r="C1626" s="148"/>
      <c r="D1626" s="148"/>
      <c r="E1626" s="148"/>
      <c r="F1626" s="148"/>
      <c r="G1626" s="148"/>
      <c r="H1626" s="148"/>
      <c r="I1626" s="148"/>
      <c r="J1626" s="148"/>
      <c r="K1626" s="148"/>
      <c r="L1626" s="148"/>
      <c r="M1626" s="148"/>
      <c r="N1626" s="148"/>
      <c r="O1626" s="148"/>
      <c r="P1626" s="148"/>
      <c r="Q1626" s="148"/>
      <c r="R1626" s="148"/>
    </row>
    <row r="1627">
      <c r="A1627" s="145"/>
      <c r="B1627" s="145"/>
      <c r="C1627" s="148"/>
      <c r="D1627" s="148"/>
      <c r="E1627" s="148"/>
      <c r="F1627" s="148"/>
      <c r="G1627" s="148"/>
      <c r="H1627" s="148"/>
      <c r="I1627" s="148"/>
      <c r="J1627" s="148"/>
      <c r="K1627" s="148"/>
      <c r="L1627" s="148"/>
      <c r="M1627" s="148"/>
      <c r="N1627" s="148"/>
      <c r="O1627" s="148"/>
      <c r="P1627" s="148"/>
      <c r="Q1627" s="148"/>
      <c r="R1627" s="148"/>
    </row>
    <row r="1628">
      <c r="A1628" s="145"/>
      <c r="B1628" s="145"/>
      <c r="C1628" s="148"/>
      <c r="D1628" s="148"/>
      <c r="E1628" s="148"/>
      <c r="F1628" s="148"/>
      <c r="G1628" s="148"/>
      <c r="H1628" s="148"/>
      <c r="I1628" s="148"/>
      <c r="J1628" s="148"/>
      <c r="K1628" s="148"/>
      <c r="L1628" s="148"/>
      <c r="M1628" s="148"/>
      <c r="N1628" s="148"/>
      <c r="O1628" s="148"/>
      <c r="P1628" s="148"/>
      <c r="Q1628" s="148"/>
      <c r="R1628" s="148"/>
    </row>
    <row r="1629">
      <c r="A1629" s="145"/>
      <c r="B1629" s="145"/>
      <c r="C1629" s="148"/>
      <c r="D1629" s="148"/>
      <c r="E1629" s="148"/>
      <c r="F1629" s="148"/>
      <c r="G1629" s="148"/>
      <c r="H1629" s="148"/>
      <c r="I1629" s="148"/>
      <c r="J1629" s="148"/>
      <c r="K1629" s="148"/>
      <c r="L1629" s="148"/>
      <c r="M1629" s="148"/>
      <c r="N1629" s="148"/>
      <c r="O1629" s="148"/>
      <c r="P1629" s="148"/>
      <c r="Q1629" s="148"/>
      <c r="R1629" s="148"/>
    </row>
    <row r="1630">
      <c r="A1630" s="145"/>
      <c r="B1630" s="145"/>
      <c r="C1630" s="148"/>
      <c r="D1630" s="148"/>
      <c r="E1630" s="148"/>
      <c r="F1630" s="148"/>
      <c r="G1630" s="148"/>
      <c r="H1630" s="148"/>
      <c r="I1630" s="148"/>
      <c r="J1630" s="148"/>
      <c r="K1630" s="148"/>
      <c r="L1630" s="148"/>
      <c r="M1630" s="148"/>
      <c r="N1630" s="148"/>
      <c r="O1630" s="148"/>
      <c r="P1630" s="148"/>
      <c r="Q1630" s="148"/>
      <c r="R1630" s="148"/>
    </row>
    <row r="1631">
      <c r="A1631" s="145"/>
      <c r="B1631" s="145"/>
      <c r="C1631" s="148"/>
      <c r="D1631" s="148"/>
      <c r="E1631" s="148"/>
      <c r="F1631" s="148"/>
      <c r="G1631" s="148"/>
      <c r="H1631" s="148"/>
      <c r="I1631" s="148"/>
      <c r="J1631" s="148"/>
      <c r="K1631" s="148"/>
      <c r="L1631" s="148"/>
      <c r="M1631" s="148"/>
      <c r="N1631" s="148"/>
      <c r="O1631" s="148"/>
      <c r="P1631" s="148"/>
      <c r="Q1631" s="148"/>
      <c r="R1631" s="148"/>
    </row>
    <row r="1632">
      <c r="A1632" s="145"/>
      <c r="B1632" s="145"/>
      <c r="C1632" s="148"/>
      <c r="D1632" s="148"/>
      <c r="E1632" s="148"/>
      <c r="F1632" s="148"/>
      <c r="G1632" s="148"/>
      <c r="H1632" s="148"/>
      <c r="I1632" s="148"/>
      <c r="J1632" s="148"/>
      <c r="K1632" s="148"/>
      <c r="L1632" s="148"/>
      <c r="M1632" s="148"/>
      <c r="N1632" s="148"/>
      <c r="O1632" s="148"/>
      <c r="P1632" s="148"/>
      <c r="Q1632" s="148"/>
      <c r="R1632" s="148"/>
    </row>
    <row r="1633">
      <c r="A1633" s="145"/>
      <c r="B1633" s="145"/>
      <c r="C1633" s="148"/>
      <c r="D1633" s="148"/>
      <c r="E1633" s="148"/>
      <c r="F1633" s="148"/>
      <c r="G1633" s="148"/>
      <c r="H1633" s="148"/>
      <c r="I1633" s="148"/>
      <c r="J1633" s="148"/>
      <c r="K1633" s="148"/>
      <c r="L1633" s="148"/>
      <c r="M1633" s="148"/>
      <c r="N1633" s="148"/>
      <c r="O1633" s="148"/>
      <c r="P1633" s="148"/>
      <c r="Q1633" s="148"/>
      <c r="R1633" s="148"/>
    </row>
    <row r="1634">
      <c r="A1634" s="145"/>
      <c r="B1634" s="145"/>
      <c r="C1634" s="148"/>
      <c r="D1634" s="148"/>
      <c r="E1634" s="148"/>
      <c r="F1634" s="148"/>
      <c r="G1634" s="148"/>
      <c r="H1634" s="148"/>
      <c r="I1634" s="148"/>
      <c r="J1634" s="148"/>
      <c r="K1634" s="148"/>
      <c r="L1634" s="148"/>
      <c r="M1634" s="148"/>
      <c r="N1634" s="148"/>
      <c r="O1634" s="148"/>
      <c r="P1634" s="148"/>
      <c r="Q1634" s="148"/>
      <c r="R1634" s="148"/>
    </row>
    <row r="1635">
      <c r="A1635" s="145"/>
      <c r="B1635" s="145"/>
      <c r="C1635" s="148"/>
      <c r="D1635" s="148"/>
      <c r="E1635" s="148"/>
      <c r="F1635" s="148"/>
      <c r="G1635" s="148"/>
      <c r="H1635" s="148"/>
      <c r="I1635" s="148"/>
      <c r="J1635" s="148"/>
      <c r="K1635" s="148"/>
      <c r="L1635" s="148"/>
      <c r="M1635" s="148"/>
      <c r="N1635" s="148"/>
      <c r="O1635" s="148"/>
      <c r="P1635" s="148"/>
      <c r="Q1635" s="148"/>
      <c r="R1635" s="148"/>
    </row>
    <row r="1636">
      <c r="A1636" s="145"/>
      <c r="B1636" s="145"/>
      <c r="C1636" s="148"/>
      <c r="D1636" s="148"/>
      <c r="E1636" s="148"/>
      <c r="F1636" s="148"/>
      <c r="G1636" s="148"/>
      <c r="H1636" s="148"/>
      <c r="I1636" s="148"/>
      <c r="J1636" s="148"/>
      <c r="K1636" s="148"/>
      <c r="L1636" s="148"/>
      <c r="M1636" s="148"/>
      <c r="N1636" s="148"/>
      <c r="O1636" s="148"/>
      <c r="P1636" s="148"/>
      <c r="Q1636" s="148"/>
      <c r="R1636" s="148"/>
    </row>
    <row r="1637">
      <c r="A1637" s="145"/>
      <c r="B1637" s="145"/>
      <c r="C1637" s="148"/>
      <c r="D1637" s="148"/>
      <c r="E1637" s="148"/>
      <c r="F1637" s="148"/>
      <c r="G1637" s="148"/>
      <c r="H1637" s="148"/>
      <c r="I1637" s="148"/>
      <c r="J1637" s="148"/>
      <c r="K1637" s="148"/>
      <c r="L1637" s="148"/>
      <c r="M1637" s="148"/>
      <c r="N1637" s="148"/>
      <c r="O1637" s="148"/>
      <c r="P1637" s="148"/>
      <c r="Q1637" s="148"/>
      <c r="R1637" s="148"/>
    </row>
    <row r="1638">
      <c r="A1638" s="145"/>
      <c r="B1638" s="145"/>
      <c r="C1638" s="148"/>
      <c r="D1638" s="148"/>
      <c r="E1638" s="148"/>
      <c r="F1638" s="148"/>
      <c r="G1638" s="148"/>
      <c r="H1638" s="148"/>
      <c r="I1638" s="148"/>
      <c r="J1638" s="148"/>
      <c r="K1638" s="148"/>
      <c r="L1638" s="148"/>
      <c r="M1638" s="148"/>
      <c r="N1638" s="148"/>
      <c r="O1638" s="148"/>
      <c r="P1638" s="148"/>
      <c r="Q1638" s="148"/>
      <c r="R1638" s="148"/>
    </row>
    <row r="1639">
      <c r="A1639" s="145"/>
      <c r="B1639" s="145"/>
      <c r="C1639" s="148"/>
      <c r="D1639" s="148"/>
      <c r="E1639" s="148"/>
      <c r="F1639" s="148"/>
      <c r="G1639" s="148"/>
      <c r="H1639" s="148"/>
      <c r="I1639" s="148"/>
      <c r="J1639" s="148"/>
      <c r="K1639" s="148"/>
      <c r="L1639" s="148"/>
      <c r="M1639" s="148"/>
      <c r="N1639" s="148"/>
      <c r="O1639" s="148"/>
      <c r="P1639" s="148"/>
      <c r="Q1639" s="148"/>
      <c r="R1639" s="148"/>
    </row>
    <row r="1640">
      <c r="A1640" s="145"/>
      <c r="B1640" s="145"/>
      <c r="C1640" s="148"/>
      <c r="D1640" s="148"/>
      <c r="E1640" s="148"/>
      <c r="F1640" s="148"/>
      <c r="G1640" s="148"/>
      <c r="H1640" s="148"/>
      <c r="I1640" s="148"/>
      <c r="J1640" s="148"/>
      <c r="K1640" s="148"/>
      <c r="L1640" s="148"/>
      <c r="M1640" s="148"/>
      <c r="N1640" s="148"/>
      <c r="O1640" s="148"/>
      <c r="P1640" s="148"/>
      <c r="Q1640" s="148"/>
      <c r="R1640" s="148"/>
    </row>
    <row r="1641">
      <c r="A1641" s="145"/>
      <c r="B1641" s="145"/>
      <c r="C1641" s="148"/>
      <c r="D1641" s="148"/>
      <c r="E1641" s="148"/>
      <c r="F1641" s="148"/>
      <c r="G1641" s="148"/>
      <c r="H1641" s="148"/>
      <c r="I1641" s="148"/>
      <c r="J1641" s="148"/>
      <c r="K1641" s="148"/>
      <c r="L1641" s="148"/>
      <c r="M1641" s="148"/>
      <c r="N1641" s="148"/>
      <c r="O1641" s="148"/>
      <c r="P1641" s="148"/>
      <c r="Q1641" s="148"/>
      <c r="R1641" s="148"/>
    </row>
    <row r="1642">
      <c r="A1642" s="145"/>
      <c r="B1642" s="145"/>
      <c r="C1642" s="148"/>
      <c r="D1642" s="148"/>
      <c r="E1642" s="148"/>
      <c r="F1642" s="148"/>
      <c r="G1642" s="148"/>
      <c r="H1642" s="148"/>
      <c r="I1642" s="148"/>
      <c r="J1642" s="148"/>
      <c r="K1642" s="148"/>
      <c r="L1642" s="148"/>
      <c r="M1642" s="148"/>
      <c r="N1642" s="148"/>
      <c r="O1642" s="148"/>
      <c r="P1642" s="148"/>
      <c r="Q1642" s="148"/>
      <c r="R1642" s="148"/>
    </row>
    <row r="1643">
      <c r="A1643" s="145"/>
      <c r="B1643" s="145"/>
      <c r="C1643" s="148"/>
      <c r="D1643" s="148"/>
      <c r="E1643" s="148"/>
      <c r="F1643" s="148"/>
      <c r="G1643" s="148"/>
      <c r="H1643" s="148"/>
      <c r="I1643" s="148"/>
      <c r="J1643" s="148"/>
      <c r="K1643" s="148"/>
      <c r="L1643" s="148"/>
      <c r="M1643" s="148"/>
      <c r="N1643" s="148"/>
      <c r="O1643" s="148"/>
      <c r="P1643" s="148"/>
      <c r="Q1643" s="148"/>
      <c r="R1643" s="148"/>
    </row>
    <row r="1644">
      <c r="A1644" s="145"/>
      <c r="B1644" s="145"/>
      <c r="C1644" s="148"/>
      <c r="D1644" s="148"/>
      <c r="E1644" s="148"/>
      <c r="F1644" s="148"/>
      <c r="G1644" s="148"/>
      <c r="H1644" s="148"/>
      <c r="I1644" s="148"/>
      <c r="J1644" s="148"/>
      <c r="K1644" s="148"/>
      <c r="L1644" s="148"/>
      <c r="M1644" s="148"/>
      <c r="N1644" s="148"/>
      <c r="O1644" s="148"/>
      <c r="P1644" s="148"/>
      <c r="Q1644" s="148"/>
      <c r="R1644" s="148"/>
    </row>
    <row r="1645">
      <c r="A1645" s="145"/>
      <c r="B1645" s="145"/>
      <c r="C1645" s="148"/>
      <c r="D1645" s="148"/>
      <c r="E1645" s="148"/>
      <c r="F1645" s="148"/>
      <c r="G1645" s="148"/>
      <c r="H1645" s="148"/>
      <c r="I1645" s="148"/>
      <c r="J1645" s="148"/>
      <c r="K1645" s="148"/>
      <c r="L1645" s="148"/>
      <c r="M1645" s="148"/>
      <c r="N1645" s="148"/>
      <c r="O1645" s="148"/>
      <c r="P1645" s="148"/>
      <c r="Q1645" s="148"/>
      <c r="R1645" s="148"/>
    </row>
    <row r="1646">
      <c r="A1646" s="145"/>
      <c r="B1646" s="145"/>
      <c r="C1646" s="148"/>
      <c r="D1646" s="148"/>
      <c r="E1646" s="148"/>
      <c r="F1646" s="148"/>
      <c r="G1646" s="148"/>
      <c r="H1646" s="148"/>
      <c r="I1646" s="148"/>
      <c r="J1646" s="148"/>
      <c r="K1646" s="148"/>
      <c r="L1646" s="148"/>
      <c r="M1646" s="148"/>
      <c r="N1646" s="148"/>
      <c r="O1646" s="148"/>
      <c r="P1646" s="148"/>
      <c r="Q1646" s="148"/>
      <c r="R1646" s="148"/>
    </row>
    <row r="1647">
      <c r="A1647" s="150"/>
      <c r="B1647" s="145"/>
      <c r="C1647" s="148"/>
      <c r="D1647" s="148"/>
      <c r="E1647" s="148"/>
      <c r="F1647" s="148"/>
      <c r="G1647" s="148"/>
      <c r="H1647" s="148"/>
      <c r="I1647" s="148"/>
      <c r="J1647" s="148"/>
      <c r="K1647" s="148"/>
      <c r="L1647" s="148"/>
      <c r="M1647" s="148"/>
      <c r="N1647" s="148"/>
      <c r="O1647" s="148"/>
      <c r="P1647" s="148"/>
      <c r="Q1647" s="148"/>
      <c r="R1647" s="148"/>
    </row>
    <row r="1648">
      <c r="A1648" s="150"/>
      <c r="B1648" s="145"/>
      <c r="C1648" s="148"/>
      <c r="D1648" s="148"/>
      <c r="E1648" s="148"/>
      <c r="F1648" s="148"/>
      <c r="G1648" s="148"/>
      <c r="H1648" s="148"/>
      <c r="I1648" s="148"/>
      <c r="J1648" s="148"/>
      <c r="K1648" s="148"/>
      <c r="L1648" s="148"/>
      <c r="M1648" s="148"/>
      <c r="N1648" s="148"/>
      <c r="O1648" s="148"/>
      <c r="P1648" s="148"/>
      <c r="Q1648" s="148"/>
      <c r="R1648" s="148"/>
    </row>
    <row r="1649">
      <c r="A1649" s="150"/>
      <c r="B1649" s="145"/>
      <c r="C1649" s="148"/>
      <c r="D1649" s="148"/>
      <c r="E1649" s="148"/>
      <c r="F1649" s="148"/>
      <c r="G1649" s="148"/>
      <c r="H1649" s="148"/>
      <c r="I1649" s="148"/>
      <c r="J1649" s="148"/>
      <c r="K1649" s="148"/>
      <c r="L1649" s="148"/>
      <c r="M1649" s="148"/>
      <c r="N1649" s="148"/>
      <c r="O1649" s="148"/>
      <c r="P1649" s="148"/>
      <c r="Q1649" s="148"/>
      <c r="R1649" s="148"/>
    </row>
    <row r="1650">
      <c r="A1650" s="150"/>
      <c r="B1650" s="145"/>
      <c r="C1650" s="148"/>
      <c r="D1650" s="148"/>
      <c r="E1650" s="148"/>
      <c r="F1650" s="148"/>
      <c r="G1650" s="148"/>
      <c r="H1650" s="148"/>
      <c r="I1650" s="148"/>
      <c r="J1650" s="148"/>
      <c r="K1650" s="148"/>
      <c r="L1650" s="148"/>
      <c r="M1650" s="148"/>
      <c r="N1650" s="148"/>
      <c r="O1650" s="148"/>
      <c r="P1650" s="148"/>
      <c r="Q1650" s="148"/>
      <c r="R1650" s="148"/>
    </row>
    <row r="1651">
      <c r="A1651" s="150"/>
      <c r="B1651" s="145"/>
      <c r="C1651" s="148"/>
      <c r="D1651" s="148"/>
      <c r="E1651" s="148"/>
      <c r="F1651" s="148"/>
      <c r="G1651" s="148"/>
      <c r="H1651" s="148"/>
      <c r="I1651" s="148"/>
      <c r="J1651" s="148"/>
      <c r="K1651" s="148"/>
      <c r="L1651" s="148"/>
      <c r="M1651" s="148"/>
      <c r="N1651" s="148"/>
      <c r="O1651" s="148"/>
      <c r="P1651" s="148"/>
      <c r="Q1651" s="148"/>
      <c r="R1651" s="148"/>
    </row>
    <row r="1652">
      <c r="A1652" s="150"/>
      <c r="B1652" s="145"/>
      <c r="C1652" s="148"/>
      <c r="D1652" s="148"/>
      <c r="E1652" s="148"/>
      <c r="F1652" s="148"/>
      <c r="G1652" s="148"/>
      <c r="H1652" s="148"/>
      <c r="I1652" s="148"/>
      <c r="J1652" s="148"/>
      <c r="K1652" s="148"/>
      <c r="L1652" s="148"/>
      <c r="M1652" s="148"/>
      <c r="N1652" s="148"/>
      <c r="O1652" s="148"/>
      <c r="P1652" s="148"/>
      <c r="Q1652" s="148"/>
      <c r="R1652" s="148"/>
    </row>
    <row r="1653">
      <c r="A1653" s="150"/>
      <c r="B1653" s="145"/>
      <c r="C1653" s="148"/>
      <c r="D1653" s="148"/>
      <c r="E1653" s="148"/>
      <c r="F1653" s="148"/>
      <c r="G1653" s="148"/>
      <c r="H1653" s="148"/>
      <c r="I1653" s="148"/>
      <c r="J1653" s="148"/>
      <c r="K1653" s="148"/>
      <c r="L1653" s="148"/>
      <c r="M1653" s="148"/>
      <c r="N1653" s="148"/>
      <c r="O1653" s="148"/>
      <c r="P1653" s="148"/>
      <c r="Q1653" s="148"/>
      <c r="R1653" s="148"/>
    </row>
    <row r="1654">
      <c r="A1654" s="145"/>
      <c r="B1654" s="145"/>
      <c r="C1654" s="148"/>
      <c r="D1654" s="148"/>
      <c r="E1654" s="148"/>
      <c r="F1654" s="148"/>
      <c r="G1654" s="148"/>
      <c r="H1654" s="148"/>
      <c r="I1654" s="148"/>
      <c r="J1654" s="148"/>
      <c r="K1654" s="148"/>
      <c r="L1654" s="148"/>
      <c r="M1654" s="148"/>
      <c r="N1654" s="148"/>
      <c r="O1654" s="148"/>
      <c r="P1654" s="148"/>
      <c r="Q1654" s="148"/>
      <c r="R1654" s="148"/>
    </row>
    <row r="1655">
      <c r="A1655" s="145"/>
      <c r="B1655" s="145"/>
      <c r="C1655" s="148"/>
      <c r="D1655" s="148"/>
      <c r="E1655" s="148"/>
      <c r="F1655" s="148"/>
      <c r="G1655" s="148"/>
      <c r="H1655" s="148"/>
      <c r="I1655" s="148"/>
      <c r="J1655" s="148"/>
      <c r="K1655" s="148"/>
      <c r="L1655" s="148"/>
      <c r="M1655" s="148"/>
      <c r="N1655" s="148"/>
      <c r="O1655" s="148"/>
      <c r="P1655" s="148"/>
      <c r="Q1655" s="148"/>
      <c r="R1655" s="148"/>
    </row>
    <row r="1656">
      <c r="A1656" s="145"/>
      <c r="B1656" s="145"/>
      <c r="C1656" s="148"/>
      <c r="D1656" s="148"/>
      <c r="E1656" s="148"/>
      <c r="F1656" s="148"/>
      <c r="G1656" s="148"/>
      <c r="H1656" s="148"/>
      <c r="I1656" s="148"/>
      <c r="J1656" s="148"/>
      <c r="K1656" s="148"/>
      <c r="L1656" s="148"/>
      <c r="M1656" s="148"/>
      <c r="N1656" s="148"/>
      <c r="O1656" s="148"/>
      <c r="P1656" s="148"/>
      <c r="Q1656" s="148"/>
      <c r="R1656" s="148"/>
    </row>
    <row r="1657">
      <c r="A1657" s="145"/>
      <c r="B1657" s="145"/>
      <c r="C1657" s="148"/>
      <c r="D1657" s="148"/>
      <c r="E1657" s="148"/>
      <c r="F1657" s="148"/>
      <c r="G1657" s="148"/>
      <c r="H1657" s="148"/>
      <c r="I1657" s="148"/>
      <c r="J1657" s="148"/>
      <c r="K1657" s="148"/>
      <c r="L1657" s="148"/>
      <c r="M1657" s="148"/>
      <c r="N1657" s="148"/>
      <c r="O1657" s="148"/>
      <c r="P1657" s="148"/>
      <c r="Q1657" s="148"/>
      <c r="R1657" s="148"/>
    </row>
    <row r="1658">
      <c r="A1658" s="145"/>
      <c r="B1658" s="145"/>
      <c r="C1658" s="148"/>
      <c r="D1658" s="148"/>
      <c r="E1658" s="148"/>
      <c r="F1658" s="148"/>
      <c r="G1658" s="148"/>
      <c r="H1658" s="148"/>
      <c r="I1658" s="148"/>
      <c r="J1658" s="148"/>
      <c r="K1658" s="148"/>
      <c r="L1658" s="148"/>
      <c r="M1658" s="148"/>
      <c r="N1658" s="148"/>
      <c r="O1658" s="148"/>
      <c r="P1658" s="148"/>
      <c r="Q1658" s="148"/>
      <c r="R1658" s="148"/>
    </row>
    <row r="1659">
      <c r="A1659" s="145"/>
      <c r="B1659" s="145"/>
      <c r="C1659" s="148"/>
      <c r="D1659" s="148"/>
      <c r="E1659" s="148"/>
      <c r="F1659" s="148"/>
      <c r="G1659" s="148"/>
      <c r="H1659" s="148"/>
      <c r="I1659" s="148"/>
      <c r="J1659" s="148"/>
      <c r="K1659" s="148"/>
      <c r="L1659" s="148"/>
      <c r="M1659" s="148"/>
      <c r="N1659" s="148"/>
      <c r="O1659" s="148"/>
      <c r="P1659" s="148"/>
      <c r="Q1659" s="148"/>
      <c r="R1659" s="148"/>
    </row>
    <row r="1660">
      <c r="A1660" s="145"/>
      <c r="B1660" s="145"/>
      <c r="C1660" s="148"/>
      <c r="D1660" s="148"/>
      <c r="E1660" s="148"/>
      <c r="F1660" s="148"/>
      <c r="G1660" s="148"/>
      <c r="H1660" s="148"/>
      <c r="I1660" s="148"/>
      <c r="J1660" s="148"/>
      <c r="K1660" s="148"/>
      <c r="L1660" s="148"/>
      <c r="M1660" s="148"/>
      <c r="N1660" s="148"/>
      <c r="O1660" s="148"/>
      <c r="P1660" s="148"/>
      <c r="Q1660" s="148"/>
      <c r="R1660" s="148"/>
    </row>
    <row r="1661">
      <c r="A1661" s="145"/>
      <c r="B1661" s="145"/>
      <c r="C1661" s="148"/>
      <c r="D1661" s="148"/>
      <c r="E1661" s="148"/>
      <c r="F1661" s="148"/>
      <c r="G1661" s="148"/>
      <c r="H1661" s="148"/>
      <c r="I1661" s="148"/>
      <c r="J1661" s="148"/>
      <c r="K1661" s="148"/>
      <c r="L1661" s="148"/>
      <c r="M1661" s="148"/>
      <c r="N1661" s="148"/>
      <c r="O1661" s="148"/>
      <c r="P1661" s="148"/>
      <c r="Q1661" s="148"/>
      <c r="R1661" s="148"/>
    </row>
    <row r="1662">
      <c r="A1662" s="145"/>
      <c r="B1662" s="145"/>
      <c r="C1662" s="148"/>
      <c r="D1662" s="148"/>
      <c r="E1662" s="148"/>
      <c r="F1662" s="148"/>
      <c r="G1662" s="148"/>
      <c r="H1662" s="148"/>
      <c r="I1662" s="148"/>
      <c r="J1662" s="148"/>
      <c r="K1662" s="148"/>
      <c r="L1662" s="148"/>
      <c r="M1662" s="148"/>
      <c r="N1662" s="148"/>
      <c r="O1662" s="148"/>
      <c r="P1662" s="148"/>
      <c r="Q1662" s="148"/>
      <c r="R1662" s="148"/>
    </row>
    <row r="1663">
      <c r="A1663" s="145"/>
      <c r="B1663" s="145"/>
      <c r="C1663" s="148"/>
      <c r="D1663" s="148"/>
      <c r="E1663" s="148"/>
      <c r="F1663" s="148"/>
      <c r="G1663" s="148"/>
      <c r="H1663" s="148"/>
      <c r="I1663" s="148"/>
      <c r="J1663" s="148"/>
      <c r="K1663" s="148"/>
      <c r="L1663" s="148"/>
      <c r="M1663" s="148"/>
      <c r="N1663" s="148"/>
      <c r="O1663" s="148"/>
      <c r="P1663" s="148"/>
      <c r="Q1663" s="148"/>
      <c r="R1663" s="148"/>
    </row>
    <row r="1664">
      <c r="A1664" s="145"/>
      <c r="B1664" s="145"/>
      <c r="C1664" s="148"/>
      <c r="D1664" s="148"/>
      <c r="E1664" s="148"/>
      <c r="F1664" s="148"/>
      <c r="G1664" s="148"/>
      <c r="H1664" s="148"/>
      <c r="I1664" s="148"/>
      <c r="J1664" s="148"/>
      <c r="K1664" s="148"/>
      <c r="L1664" s="148"/>
      <c r="M1664" s="148"/>
      <c r="N1664" s="148"/>
      <c r="O1664" s="148"/>
      <c r="P1664" s="148"/>
      <c r="Q1664" s="148"/>
      <c r="R1664" s="148"/>
    </row>
    <row r="1665">
      <c r="A1665" s="145"/>
      <c r="B1665" s="145"/>
      <c r="C1665" s="148"/>
      <c r="D1665" s="148"/>
      <c r="E1665" s="148"/>
      <c r="F1665" s="148"/>
      <c r="G1665" s="148"/>
      <c r="H1665" s="148"/>
      <c r="I1665" s="148"/>
      <c r="J1665" s="148"/>
      <c r="K1665" s="148"/>
      <c r="L1665" s="148"/>
      <c r="M1665" s="148"/>
      <c r="N1665" s="148"/>
      <c r="O1665" s="148"/>
      <c r="P1665" s="148"/>
      <c r="Q1665" s="148"/>
      <c r="R1665" s="148"/>
    </row>
    <row r="1666">
      <c r="A1666" s="145"/>
      <c r="B1666" s="145"/>
      <c r="C1666" s="148"/>
      <c r="D1666" s="148"/>
      <c r="E1666" s="148"/>
      <c r="F1666" s="148"/>
      <c r="G1666" s="148"/>
      <c r="H1666" s="148"/>
      <c r="I1666" s="148"/>
      <c r="J1666" s="148"/>
      <c r="K1666" s="148"/>
      <c r="L1666" s="148"/>
      <c r="M1666" s="148"/>
      <c r="N1666" s="148"/>
      <c r="O1666" s="148"/>
      <c r="P1666" s="148"/>
      <c r="Q1666" s="148"/>
      <c r="R1666" s="148"/>
    </row>
    <row r="1667">
      <c r="A1667" s="145"/>
      <c r="B1667" s="145"/>
      <c r="C1667" s="148"/>
      <c r="D1667" s="148"/>
      <c r="E1667" s="148"/>
      <c r="F1667" s="148"/>
      <c r="G1667" s="148"/>
      <c r="H1667" s="148"/>
      <c r="I1667" s="148"/>
      <c r="J1667" s="148"/>
      <c r="K1667" s="148"/>
      <c r="L1667" s="148"/>
      <c r="M1667" s="148"/>
      <c r="N1667" s="148"/>
      <c r="O1667" s="148"/>
      <c r="P1667" s="148"/>
      <c r="Q1667" s="148"/>
      <c r="R1667" s="148"/>
    </row>
    <row r="1668">
      <c r="A1668" s="145"/>
      <c r="B1668" s="145"/>
      <c r="C1668" s="148"/>
      <c r="D1668" s="148"/>
      <c r="E1668" s="148"/>
      <c r="F1668" s="148"/>
      <c r="G1668" s="148"/>
      <c r="H1668" s="148"/>
      <c r="I1668" s="148"/>
      <c r="J1668" s="148"/>
      <c r="K1668" s="148"/>
      <c r="L1668" s="148"/>
      <c r="M1668" s="148"/>
      <c r="N1668" s="148"/>
      <c r="O1668" s="148"/>
      <c r="P1668" s="148"/>
      <c r="Q1668" s="148"/>
      <c r="R1668" s="148"/>
    </row>
    <row r="1669">
      <c r="A1669" s="145"/>
      <c r="B1669" s="145"/>
      <c r="C1669" s="148"/>
      <c r="D1669" s="148"/>
      <c r="E1669" s="148"/>
      <c r="F1669" s="148"/>
      <c r="G1669" s="148"/>
      <c r="H1669" s="148"/>
      <c r="I1669" s="148"/>
      <c r="J1669" s="148"/>
      <c r="K1669" s="148"/>
      <c r="L1669" s="148"/>
      <c r="M1669" s="148"/>
      <c r="N1669" s="148"/>
      <c r="O1669" s="148"/>
      <c r="P1669" s="148"/>
      <c r="Q1669" s="148"/>
      <c r="R1669" s="148"/>
    </row>
    <row r="1670">
      <c r="A1670" s="145"/>
      <c r="B1670" s="145"/>
      <c r="C1670" s="148"/>
      <c r="D1670" s="148"/>
      <c r="E1670" s="148"/>
      <c r="F1670" s="148"/>
      <c r="G1670" s="148"/>
      <c r="H1670" s="148"/>
      <c r="I1670" s="148"/>
      <c r="J1670" s="148"/>
      <c r="K1670" s="148"/>
      <c r="L1670" s="148"/>
      <c r="M1670" s="148"/>
      <c r="N1670" s="148"/>
      <c r="O1670" s="148"/>
      <c r="P1670" s="148"/>
      <c r="Q1670" s="148"/>
      <c r="R1670" s="148"/>
    </row>
    <row r="1671">
      <c r="A1671" s="145"/>
      <c r="B1671" s="145"/>
      <c r="C1671" s="148"/>
      <c r="D1671" s="148"/>
      <c r="E1671" s="148"/>
      <c r="F1671" s="148"/>
      <c r="G1671" s="148"/>
      <c r="H1671" s="148"/>
      <c r="I1671" s="148"/>
      <c r="J1671" s="148"/>
      <c r="K1671" s="148"/>
      <c r="L1671" s="148"/>
      <c r="M1671" s="148"/>
      <c r="N1671" s="148"/>
      <c r="O1671" s="148"/>
      <c r="P1671" s="148"/>
      <c r="Q1671" s="148"/>
      <c r="R1671" s="148"/>
    </row>
    <row r="1672">
      <c r="A1672" s="145"/>
      <c r="B1672" s="145"/>
      <c r="C1672" s="148"/>
      <c r="D1672" s="148"/>
      <c r="E1672" s="148"/>
      <c r="F1672" s="148"/>
      <c r="G1672" s="148"/>
      <c r="H1672" s="148"/>
      <c r="I1672" s="148"/>
      <c r="J1672" s="148"/>
      <c r="K1672" s="148"/>
      <c r="L1672" s="148"/>
      <c r="M1672" s="148"/>
      <c r="N1672" s="148"/>
      <c r="O1672" s="148"/>
      <c r="P1672" s="148"/>
      <c r="Q1672" s="148"/>
      <c r="R1672" s="148"/>
    </row>
    <row r="1673">
      <c r="A1673" s="145"/>
      <c r="B1673" s="145"/>
      <c r="C1673" s="148"/>
      <c r="D1673" s="148"/>
      <c r="E1673" s="148"/>
      <c r="F1673" s="148"/>
      <c r="G1673" s="148"/>
      <c r="H1673" s="148"/>
      <c r="I1673" s="148"/>
      <c r="J1673" s="148"/>
      <c r="K1673" s="148"/>
      <c r="L1673" s="148"/>
      <c r="M1673" s="148"/>
      <c r="N1673" s="148"/>
      <c r="O1673" s="148"/>
      <c r="P1673" s="148"/>
      <c r="Q1673" s="148"/>
      <c r="R1673" s="148"/>
    </row>
    <row r="1674">
      <c r="A1674" s="145"/>
      <c r="B1674" s="145"/>
      <c r="C1674" s="148"/>
      <c r="D1674" s="148"/>
      <c r="E1674" s="148"/>
      <c r="F1674" s="148"/>
      <c r="G1674" s="148"/>
      <c r="H1674" s="148"/>
      <c r="I1674" s="148"/>
      <c r="J1674" s="148"/>
      <c r="K1674" s="148"/>
      <c r="L1674" s="148"/>
      <c r="M1674" s="148"/>
      <c r="N1674" s="148"/>
      <c r="O1674" s="148"/>
      <c r="P1674" s="148"/>
      <c r="Q1674" s="148"/>
      <c r="R1674" s="148"/>
    </row>
    <row r="1675">
      <c r="A1675" s="145"/>
      <c r="B1675" s="145"/>
      <c r="C1675" s="148"/>
      <c r="D1675" s="148"/>
      <c r="E1675" s="148"/>
      <c r="F1675" s="148"/>
      <c r="G1675" s="148"/>
      <c r="H1675" s="148"/>
      <c r="I1675" s="148"/>
      <c r="J1675" s="148"/>
      <c r="K1675" s="148"/>
      <c r="L1675" s="148"/>
      <c r="M1675" s="148"/>
      <c r="N1675" s="148"/>
      <c r="O1675" s="148"/>
      <c r="P1675" s="148"/>
      <c r="Q1675" s="148"/>
      <c r="R1675" s="148"/>
    </row>
    <row r="1676">
      <c r="A1676" s="145"/>
      <c r="B1676" s="145"/>
      <c r="C1676" s="148"/>
      <c r="D1676" s="148"/>
      <c r="E1676" s="148"/>
      <c r="F1676" s="148"/>
      <c r="G1676" s="148"/>
      <c r="H1676" s="148"/>
      <c r="I1676" s="148"/>
      <c r="J1676" s="148"/>
      <c r="K1676" s="148"/>
      <c r="L1676" s="148"/>
      <c r="M1676" s="148"/>
      <c r="N1676" s="148"/>
      <c r="O1676" s="148"/>
      <c r="P1676" s="148"/>
      <c r="Q1676" s="148"/>
      <c r="R1676" s="148"/>
    </row>
    <row r="1677">
      <c r="A1677" s="145"/>
      <c r="B1677" s="145"/>
      <c r="C1677" s="148"/>
      <c r="D1677" s="148"/>
      <c r="E1677" s="148"/>
      <c r="F1677" s="148"/>
      <c r="G1677" s="148"/>
      <c r="H1677" s="148"/>
      <c r="I1677" s="148"/>
      <c r="J1677" s="148"/>
      <c r="K1677" s="148"/>
      <c r="L1677" s="148"/>
      <c r="M1677" s="148"/>
      <c r="N1677" s="148"/>
      <c r="O1677" s="148"/>
      <c r="P1677" s="148"/>
      <c r="Q1677" s="148"/>
      <c r="R1677" s="148"/>
    </row>
    <row r="1678">
      <c r="A1678" s="145"/>
      <c r="B1678" s="145"/>
      <c r="C1678" s="148"/>
      <c r="D1678" s="148"/>
      <c r="E1678" s="148"/>
      <c r="F1678" s="148"/>
      <c r="G1678" s="148"/>
      <c r="H1678" s="148"/>
      <c r="I1678" s="148"/>
      <c r="J1678" s="148"/>
      <c r="K1678" s="148"/>
      <c r="L1678" s="148"/>
      <c r="M1678" s="148"/>
      <c r="N1678" s="148"/>
      <c r="O1678" s="148"/>
      <c r="P1678" s="148"/>
      <c r="Q1678" s="148"/>
      <c r="R1678" s="148"/>
    </row>
    <row r="1679">
      <c r="A1679" s="145"/>
      <c r="B1679" s="145"/>
      <c r="C1679" s="148"/>
      <c r="D1679" s="148"/>
      <c r="E1679" s="148"/>
      <c r="F1679" s="148"/>
      <c r="G1679" s="148"/>
      <c r="H1679" s="148"/>
      <c r="I1679" s="148"/>
      <c r="J1679" s="148"/>
      <c r="K1679" s="148"/>
      <c r="L1679" s="148"/>
      <c r="M1679" s="148"/>
      <c r="N1679" s="148"/>
      <c r="O1679" s="148"/>
      <c r="P1679" s="148"/>
      <c r="Q1679" s="148"/>
      <c r="R1679" s="148"/>
    </row>
    <row r="1680">
      <c r="A1680" s="145"/>
      <c r="B1680" s="145"/>
      <c r="C1680" s="148"/>
      <c r="D1680" s="148"/>
      <c r="E1680" s="148"/>
      <c r="F1680" s="148"/>
      <c r="G1680" s="148"/>
      <c r="H1680" s="148"/>
      <c r="I1680" s="148"/>
      <c r="J1680" s="148"/>
      <c r="K1680" s="148"/>
      <c r="L1680" s="148"/>
      <c r="M1680" s="148"/>
      <c r="N1680" s="148"/>
      <c r="O1680" s="148"/>
      <c r="P1680" s="148"/>
      <c r="Q1680" s="148"/>
      <c r="R1680" s="148"/>
    </row>
    <row r="1681">
      <c r="A1681" s="145"/>
      <c r="B1681" s="145"/>
      <c r="C1681" s="148"/>
      <c r="D1681" s="148"/>
      <c r="E1681" s="148"/>
      <c r="F1681" s="148"/>
      <c r="G1681" s="148"/>
      <c r="H1681" s="148"/>
      <c r="I1681" s="148"/>
      <c r="J1681" s="148"/>
      <c r="K1681" s="148"/>
      <c r="L1681" s="148"/>
      <c r="M1681" s="148"/>
      <c r="N1681" s="148"/>
      <c r="O1681" s="148"/>
      <c r="P1681" s="148"/>
      <c r="Q1681" s="148"/>
      <c r="R1681" s="148"/>
    </row>
    <row r="1682">
      <c r="A1682" s="145"/>
      <c r="B1682" s="145"/>
      <c r="C1682" s="148"/>
      <c r="D1682" s="148"/>
      <c r="E1682" s="148"/>
      <c r="F1682" s="148"/>
      <c r="G1682" s="148"/>
      <c r="H1682" s="148"/>
      <c r="I1682" s="148"/>
      <c r="J1682" s="148"/>
      <c r="K1682" s="148"/>
      <c r="L1682" s="148"/>
      <c r="M1682" s="148"/>
      <c r="N1682" s="148"/>
      <c r="O1682" s="148"/>
      <c r="P1682" s="148"/>
      <c r="Q1682" s="148"/>
      <c r="R1682" s="148"/>
    </row>
    <row r="1683">
      <c r="A1683" s="145"/>
      <c r="B1683" s="145"/>
      <c r="C1683" s="148"/>
      <c r="D1683" s="148"/>
      <c r="E1683" s="148"/>
      <c r="F1683" s="148"/>
      <c r="G1683" s="148"/>
      <c r="H1683" s="148"/>
      <c r="I1683" s="148"/>
      <c r="J1683" s="148"/>
      <c r="K1683" s="148"/>
      <c r="L1683" s="148"/>
      <c r="M1683" s="148"/>
      <c r="N1683" s="148"/>
      <c r="O1683" s="148"/>
      <c r="P1683" s="148"/>
      <c r="Q1683" s="148"/>
      <c r="R1683" s="148"/>
    </row>
    <row r="1684">
      <c r="A1684" s="145"/>
      <c r="B1684" s="145"/>
      <c r="C1684" s="148"/>
      <c r="D1684" s="148"/>
      <c r="E1684" s="148"/>
      <c r="F1684" s="148"/>
      <c r="G1684" s="148"/>
      <c r="H1684" s="148"/>
      <c r="I1684" s="148"/>
      <c r="J1684" s="148"/>
      <c r="K1684" s="148"/>
      <c r="L1684" s="148"/>
      <c r="M1684" s="148"/>
      <c r="N1684" s="148"/>
      <c r="O1684" s="148"/>
      <c r="P1684" s="148"/>
      <c r="Q1684" s="148"/>
      <c r="R1684" s="148"/>
    </row>
    <row r="1685">
      <c r="A1685" s="145"/>
      <c r="B1685" s="145"/>
      <c r="C1685" s="148"/>
      <c r="D1685" s="148"/>
      <c r="E1685" s="148"/>
      <c r="F1685" s="148"/>
      <c r="G1685" s="148"/>
      <c r="H1685" s="148"/>
      <c r="I1685" s="148"/>
      <c r="J1685" s="148"/>
      <c r="K1685" s="148"/>
      <c r="L1685" s="148"/>
      <c r="M1685" s="148"/>
      <c r="N1685" s="148"/>
      <c r="O1685" s="148"/>
      <c r="P1685" s="148"/>
      <c r="Q1685" s="148"/>
      <c r="R1685" s="148"/>
    </row>
    <row r="1686">
      <c r="A1686" s="145"/>
      <c r="B1686" s="145"/>
      <c r="C1686" s="148"/>
      <c r="D1686" s="148"/>
      <c r="E1686" s="148"/>
      <c r="F1686" s="148"/>
      <c r="G1686" s="148"/>
      <c r="H1686" s="148"/>
      <c r="I1686" s="148"/>
      <c r="J1686" s="148"/>
      <c r="K1686" s="148"/>
      <c r="L1686" s="148"/>
      <c r="M1686" s="148"/>
      <c r="N1686" s="148"/>
      <c r="O1686" s="148"/>
      <c r="P1686" s="148"/>
      <c r="Q1686" s="148"/>
      <c r="R1686" s="148"/>
    </row>
    <row r="1687">
      <c r="A1687" s="145"/>
      <c r="B1687" s="145"/>
      <c r="C1687" s="148"/>
      <c r="D1687" s="148"/>
      <c r="E1687" s="148"/>
      <c r="F1687" s="148"/>
      <c r="G1687" s="148"/>
      <c r="H1687" s="148"/>
      <c r="I1687" s="148"/>
      <c r="J1687" s="148"/>
      <c r="K1687" s="148"/>
      <c r="L1687" s="148"/>
      <c r="M1687" s="148"/>
      <c r="N1687" s="148"/>
      <c r="O1687" s="148"/>
      <c r="P1687" s="148"/>
      <c r="Q1687" s="148"/>
      <c r="R1687" s="148"/>
    </row>
    <row r="1688">
      <c r="A1688" s="145"/>
      <c r="B1688" s="145"/>
      <c r="C1688" s="148"/>
      <c r="D1688" s="148"/>
      <c r="E1688" s="148"/>
      <c r="F1688" s="148"/>
      <c r="G1688" s="148"/>
      <c r="H1688" s="148"/>
      <c r="I1688" s="148"/>
      <c r="J1688" s="148"/>
      <c r="K1688" s="148"/>
      <c r="L1688" s="148"/>
      <c r="M1688" s="148"/>
      <c r="N1688" s="148"/>
      <c r="O1688" s="148"/>
      <c r="P1688" s="148"/>
      <c r="Q1688" s="148"/>
      <c r="R1688" s="148"/>
    </row>
    <row r="1689">
      <c r="A1689" s="145"/>
      <c r="B1689" s="145"/>
      <c r="C1689" s="148"/>
      <c r="D1689" s="148"/>
      <c r="E1689" s="148"/>
      <c r="F1689" s="148"/>
      <c r="G1689" s="148"/>
      <c r="H1689" s="148"/>
      <c r="I1689" s="148"/>
      <c r="J1689" s="148"/>
      <c r="K1689" s="148"/>
      <c r="L1689" s="148"/>
      <c r="M1689" s="148"/>
      <c r="N1689" s="148"/>
      <c r="O1689" s="148"/>
      <c r="P1689" s="148"/>
      <c r="Q1689" s="148"/>
      <c r="R1689" s="148"/>
    </row>
    <row r="1690">
      <c r="A1690" s="145"/>
      <c r="B1690" s="145"/>
      <c r="C1690" s="148"/>
      <c r="D1690" s="148"/>
      <c r="E1690" s="148"/>
      <c r="F1690" s="148"/>
      <c r="G1690" s="148"/>
      <c r="H1690" s="148"/>
      <c r="I1690" s="148"/>
      <c r="J1690" s="148"/>
      <c r="K1690" s="148"/>
      <c r="L1690" s="148"/>
      <c r="M1690" s="148"/>
      <c r="N1690" s="148"/>
      <c r="O1690" s="148"/>
      <c r="P1690" s="148"/>
      <c r="Q1690" s="148"/>
      <c r="R1690" s="148"/>
    </row>
    <row r="1691">
      <c r="A1691" s="145"/>
      <c r="B1691" s="145"/>
      <c r="C1691" s="148"/>
      <c r="D1691" s="148"/>
      <c r="E1691" s="148"/>
      <c r="F1691" s="148"/>
      <c r="G1691" s="148"/>
      <c r="H1691" s="148"/>
      <c r="I1691" s="148"/>
      <c r="J1691" s="148"/>
      <c r="K1691" s="148"/>
      <c r="L1691" s="148"/>
      <c r="M1691" s="148"/>
      <c r="N1691" s="148"/>
      <c r="O1691" s="148"/>
      <c r="P1691" s="148"/>
      <c r="Q1691" s="148"/>
      <c r="R1691" s="148"/>
    </row>
    <row r="1692">
      <c r="A1692" s="145"/>
      <c r="B1692" s="145"/>
      <c r="C1692" s="148"/>
      <c r="D1692" s="148"/>
      <c r="E1692" s="148"/>
      <c r="F1692" s="148"/>
      <c r="G1692" s="148"/>
      <c r="H1692" s="148"/>
      <c r="I1692" s="148"/>
      <c r="J1692" s="148"/>
      <c r="K1692" s="148"/>
      <c r="L1692" s="148"/>
      <c r="M1692" s="148"/>
      <c r="N1692" s="148"/>
      <c r="O1692" s="148"/>
      <c r="P1692" s="148"/>
      <c r="Q1692" s="148"/>
      <c r="R1692" s="148"/>
    </row>
    <row r="1693">
      <c r="A1693" s="145"/>
      <c r="B1693" s="145"/>
      <c r="C1693" s="148"/>
      <c r="D1693" s="148"/>
      <c r="E1693" s="148"/>
      <c r="F1693" s="148"/>
      <c r="G1693" s="148"/>
      <c r="H1693" s="148"/>
      <c r="I1693" s="148"/>
      <c r="J1693" s="148"/>
      <c r="K1693" s="148"/>
      <c r="L1693" s="148"/>
      <c r="M1693" s="148"/>
      <c r="N1693" s="148"/>
      <c r="O1693" s="148"/>
      <c r="P1693" s="148"/>
      <c r="Q1693" s="148"/>
      <c r="R1693" s="148"/>
    </row>
    <row r="1694">
      <c r="A1694" s="145"/>
      <c r="B1694" s="145"/>
      <c r="C1694" s="148"/>
      <c r="D1694" s="148"/>
      <c r="E1694" s="148"/>
      <c r="F1694" s="148"/>
      <c r="G1694" s="148"/>
      <c r="H1694" s="148"/>
      <c r="I1694" s="148"/>
      <c r="J1694" s="148"/>
      <c r="K1694" s="148"/>
      <c r="L1694" s="148"/>
      <c r="M1694" s="148"/>
      <c r="N1694" s="148"/>
      <c r="O1694" s="148"/>
      <c r="P1694" s="148"/>
      <c r="Q1694" s="148"/>
      <c r="R1694" s="148"/>
    </row>
    <row r="1695">
      <c r="A1695" s="145"/>
      <c r="B1695" s="145"/>
      <c r="C1695" s="148"/>
      <c r="D1695" s="148"/>
      <c r="E1695" s="148"/>
      <c r="F1695" s="148"/>
      <c r="G1695" s="148"/>
      <c r="H1695" s="148"/>
      <c r="I1695" s="148"/>
      <c r="J1695" s="148"/>
      <c r="K1695" s="148"/>
      <c r="L1695" s="148"/>
      <c r="M1695" s="148"/>
      <c r="N1695" s="148"/>
      <c r="O1695" s="148"/>
      <c r="P1695" s="148"/>
      <c r="Q1695" s="148"/>
      <c r="R1695" s="148"/>
    </row>
    <row r="1696">
      <c r="A1696" s="145"/>
      <c r="B1696" s="145"/>
      <c r="C1696" s="148"/>
      <c r="D1696" s="148"/>
      <c r="E1696" s="148"/>
      <c r="F1696" s="148"/>
      <c r="G1696" s="148"/>
      <c r="H1696" s="148"/>
      <c r="I1696" s="148"/>
      <c r="J1696" s="148"/>
      <c r="K1696" s="148"/>
      <c r="L1696" s="148"/>
      <c r="M1696" s="148"/>
      <c r="N1696" s="148"/>
      <c r="O1696" s="148"/>
      <c r="P1696" s="148"/>
      <c r="Q1696" s="148"/>
      <c r="R1696" s="148"/>
    </row>
    <row r="1697">
      <c r="A1697" s="145"/>
      <c r="B1697" s="145"/>
      <c r="C1697" s="148"/>
      <c r="D1697" s="148"/>
      <c r="E1697" s="148"/>
      <c r="F1697" s="148"/>
      <c r="G1697" s="148"/>
      <c r="H1697" s="148"/>
      <c r="I1697" s="148"/>
      <c r="J1697" s="148"/>
      <c r="K1697" s="148"/>
      <c r="L1697" s="148"/>
      <c r="M1697" s="148"/>
      <c r="N1697" s="148"/>
      <c r="O1697" s="148"/>
      <c r="P1697" s="148"/>
      <c r="Q1697" s="148"/>
      <c r="R1697" s="148"/>
    </row>
    <row r="1698">
      <c r="A1698" s="145"/>
      <c r="B1698" s="145"/>
      <c r="C1698" s="148"/>
      <c r="D1698" s="148"/>
      <c r="E1698" s="148"/>
      <c r="F1698" s="148"/>
      <c r="G1698" s="148"/>
      <c r="H1698" s="148"/>
      <c r="I1698" s="148"/>
      <c r="J1698" s="148"/>
      <c r="K1698" s="148"/>
      <c r="L1698" s="148"/>
      <c r="M1698" s="148"/>
      <c r="N1698" s="148"/>
      <c r="O1698" s="148"/>
      <c r="P1698" s="148"/>
      <c r="Q1698" s="148"/>
      <c r="R1698" s="148"/>
    </row>
    <row r="1699">
      <c r="A1699" s="145"/>
      <c r="B1699" s="145"/>
      <c r="C1699" s="148"/>
      <c r="D1699" s="148"/>
      <c r="E1699" s="148"/>
      <c r="F1699" s="148"/>
      <c r="G1699" s="148"/>
      <c r="H1699" s="148"/>
      <c r="I1699" s="148"/>
      <c r="J1699" s="148"/>
      <c r="K1699" s="148"/>
      <c r="L1699" s="148"/>
      <c r="M1699" s="148"/>
      <c r="N1699" s="148"/>
      <c r="O1699" s="148"/>
      <c r="P1699" s="148"/>
      <c r="Q1699" s="148"/>
      <c r="R1699" s="148"/>
    </row>
    <row r="1700">
      <c r="A1700" s="145"/>
      <c r="B1700" s="145"/>
      <c r="C1700" s="148"/>
      <c r="D1700" s="148"/>
      <c r="E1700" s="148"/>
      <c r="F1700" s="148"/>
      <c r="G1700" s="148"/>
      <c r="H1700" s="148"/>
      <c r="I1700" s="148"/>
      <c r="J1700" s="148"/>
      <c r="K1700" s="148"/>
      <c r="L1700" s="148"/>
      <c r="M1700" s="148"/>
      <c r="N1700" s="148"/>
      <c r="O1700" s="148"/>
      <c r="P1700" s="148"/>
      <c r="Q1700" s="148"/>
      <c r="R1700" s="148"/>
    </row>
    <row r="1701">
      <c r="A1701" s="145"/>
      <c r="B1701" s="145"/>
      <c r="C1701" s="148"/>
      <c r="D1701" s="148"/>
      <c r="E1701" s="148"/>
      <c r="F1701" s="148"/>
      <c r="G1701" s="148"/>
      <c r="H1701" s="148"/>
      <c r="I1701" s="148"/>
      <c r="J1701" s="148"/>
      <c r="K1701" s="148"/>
      <c r="L1701" s="148"/>
      <c r="M1701" s="148"/>
      <c r="N1701" s="148"/>
      <c r="O1701" s="148"/>
      <c r="P1701" s="148"/>
      <c r="Q1701" s="148"/>
      <c r="R1701" s="148"/>
    </row>
    <row r="1702">
      <c r="A1702" s="145"/>
      <c r="B1702" s="145"/>
      <c r="C1702" s="148"/>
      <c r="D1702" s="148"/>
      <c r="E1702" s="148"/>
      <c r="F1702" s="148"/>
      <c r="G1702" s="148"/>
      <c r="H1702" s="148"/>
      <c r="I1702" s="148"/>
      <c r="J1702" s="148"/>
      <c r="K1702" s="148"/>
      <c r="L1702" s="148"/>
      <c r="M1702" s="148"/>
      <c r="N1702" s="148"/>
      <c r="O1702" s="148"/>
      <c r="P1702" s="148"/>
      <c r="Q1702" s="148"/>
      <c r="R1702" s="148"/>
    </row>
    <row r="1703">
      <c r="A1703" s="145"/>
      <c r="B1703" s="145"/>
      <c r="C1703" s="148"/>
      <c r="D1703" s="148"/>
      <c r="E1703" s="148"/>
      <c r="F1703" s="148"/>
      <c r="G1703" s="148"/>
      <c r="H1703" s="148"/>
      <c r="I1703" s="148"/>
      <c r="J1703" s="148"/>
      <c r="K1703" s="148"/>
      <c r="L1703" s="148"/>
      <c r="M1703" s="148"/>
      <c r="N1703" s="148"/>
      <c r="O1703" s="148"/>
      <c r="P1703" s="148"/>
      <c r="Q1703" s="148"/>
      <c r="R1703" s="148"/>
    </row>
    <row r="1704">
      <c r="A1704" s="145"/>
      <c r="B1704" s="145"/>
      <c r="C1704" s="148"/>
      <c r="D1704" s="148"/>
      <c r="E1704" s="148"/>
      <c r="F1704" s="148"/>
      <c r="G1704" s="148"/>
      <c r="H1704" s="148"/>
      <c r="I1704" s="148"/>
      <c r="J1704" s="148"/>
      <c r="K1704" s="148"/>
      <c r="L1704" s="148"/>
      <c r="M1704" s="148"/>
      <c r="N1704" s="148"/>
      <c r="O1704" s="148"/>
      <c r="P1704" s="148"/>
      <c r="Q1704" s="148"/>
      <c r="R1704" s="148"/>
    </row>
    <row r="1705">
      <c r="A1705" s="145"/>
      <c r="B1705" s="145"/>
      <c r="C1705" s="148"/>
      <c r="D1705" s="148"/>
      <c r="E1705" s="148"/>
      <c r="F1705" s="148"/>
      <c r="G1705" s="148"/>
      <c r="H1705" s="148"/>
      <c r="I1705" s="148"/>
      <c r="J1705" s="148"/>
      <c r="K1705" s="148"/>
      <c r="L1705" s="148"/>
      <c r="M1705" s="148"/>
      <c r="N1705" s="148"/>
      <c r="O1705" s="148"/>
      <c r="P1705" s="148"/>
      <c r="Q1705" s="148"/>
      <c r="R1705" s="148"/>
    </row>
    <row r="1706">
      <c r="A1706" s="145"/>
      <c r="B1706" s="145"/>
      <c r="C1706" s="148"/>
      <c r="D1706" s="148"/>
      <c r="E1706" s="148"/>
      <c r="F1706" s="148"/>
      <c r="G1706" s="148"/>
      <c r="H1706" s="148"/>
      <c r="I1706" s="148"/>
      <c r="J1706" s="148"/>
      <c r="K1706" s="148"/>
      <c r="L1706" s="148"/>
      <c r="M1706" s="148"/>
      <c r="N1706" s="148"/>
      <c r="O1706" s="148"/>
      <c r="P1706" s="148"/>
      <c r="Q1706" s="148"/>
      <c r="R1706" s="148"/>
    </row>
    <row r="1707">
      <c r="A1707" s="145"/>
      <c r="B1707" s="145"/>
      <c r="C1707" s="148"/>
      <c r="D1707" s="148"/>
      <c r="E1707" s="148"/>
      <c r="F1707" s="148"/>
      <c r="G1707" s="148"/>
      <c r="H1707" s="148"/>
      <c r="I1707" s="148"/>
      <c r="J1707" s="148"/>
      <c r="K1707" s="148"/>
      <c r="L1707" s="148"/>
      <c r="M1707" s="148"/>
      <c r="N1707" s="148"/>
      <c r="O1707" s="148"/>
      <c r="P1707" s="148"/>
      <c r="Q1707" s="148"/>
      <c r="R1707" s="148"/>
    </row>
    <row r="1708">
      <c r="A1708" s="145"/>
      <c r="B1708" s="145"/>
      <c r="C1708" s="148"/>
      <c r="D1708" s="148"/>
      <c r="E1708" s="148"/>
      <c r="F1708" s="148"/>
      <c r="G1708" s="148"/>
      <c r="H1708" s="148"/>
      <c r="I1708" s="148"/>
      <c r="J1708" s="148"/>
      <c r="K1708" s="148"/>
      <c r="L1708" s="148"/>
      <c r="M1708" s="148"/>
      <c r="N1708" s="148"/>
      <c r="O1708" s="148"/>
      <c r="P1708" s="148"/>
      <c r="Q1708" s="148"/>
      <c r="R1708" s="148"/>
    </row>
    <row r="1709">
      <c r="A1709" s="145"/>
      <c r="B1709" s="145"/>
      <c r="C1709" s="148"/>
      <c r="D1709" s="148"/>
      <c r="E1709" s="148"/>
      <c r="F1709" s="148"/>
      <c r="G1709" s="148"/>
      <c r="H1709" s="148"/>
      <c r="I1709" s="148"/>
      <c r="J1709" s="148"/>
      <c r="K1709" s="148"/>
      <c r="L1709" s="148"/>
      <c r="M1709" s="148"/>
      <c r="N1709" s="148"/>
      <c r="O1709" s="148"/>
      <c r="P1709" s="148"/>
      <c r="Q1709" s="148"/>
      <c r="R1709" s="148"/>
    </row>
    <row r="1710">
      <c r="A1710" s="145"/>
      <c r="B1710" s="145"/>
      <c r="C1710" s="148"/>
      <c r="D1710" s="148"/>
      <c r="E1710" s="148"/>
      <c r="F1710" s="148"/>
      <c r="G1710" s="148"/>
      <c r="H1710" s="148"/>
      <c r="I1710" s="148"/>
      <c r="J1710" s="148"/>
      <c r="K1710" s="148"/>
      <c r="L1710" s="148"/>
      <c r="M1710" s="148"/>
      <c r="N1710" s="148"/>
      <c r="O1710" s="148"/>
      <c r="P1710" s="148"/>
      <c r="Q1710" s="148"/>
      <c r="R1710" s="148"/>
    </row>
    <row r="1711">
      <c r="A1711" s="145"/>
      <c r="B1711" s="145"/>
      <c r="C1711" s="148"/>
      <c r="D1711" s="148"/>
      <c r="E1711" s="148"/>
      <c r="F1711" s="148"/>
      <c r="G1711" s="148"/>
      <c r="H1711" s="148"/>
      <c r="I1711" s="148"/>
      <c r="J1711" s="148"/>
      <c r="K1711" s="148"/>
      <c r="L1711" s="148"/>
      <c r="M1711" s="148"/>
      <c r="N1711" s="148"/>
      <c r="O1711" s="148"/>
      <c r="P1711" s="148"/>
      <c r="Q1711" s="148"/>
      <c r="R1711" s="148"/>
    </row>
    <row r="1712">
      <c r="A1712" s="145"/>
      <c r="B1712" s="145"/>
      <c r="C1712" s="148"/>
      <c r="D1712" s="148"/>
      <c r="E1712" s="148"/>
      <c r="F1712" s="148"/>
      <c r="G1712" s="148"/>
      <c r="H1712" s="148"/>
      <c r="I1712" s="148"/>
      <c r="J1712" s="148"/>
      <c r="K1712" s="148"/>
      <c r="L1712" s="148"/>
      <c r="M1712" s="148"/>
      <c r="N1712" s="148"/>
      <c r="O1712" s="148"/>
      <c r="P1712" s="148"/>
      <c r="Q1712" s="148"/>
      <c r="R1712" s="148"/>
    </row>
    <row r="1713">
      <c r="A1713" s="145"/>
      <c r="B1713" s="145"/>
      <c r="C1713" s="148"/>
      <c r="D1713" s="148"/>
      <c r="E1713" s="148"/>
      <c r="F1713" s="148"/>
      <c r="G1713" s="148"/>
      <c r="H1713" s="148"/>
      <c r="I1713" s="148"/>
      <c r="J1713" s="148"/>
      <c r="K1713" s="148"/>
      <c r="L1713" s="148"/>
      <c r="M1713" s="148"/>
      <c r="N1713" s="148"/>
      <c r="O1713" s="148"/>
      <c r="P1713" s="148"/>
      <c r="Q1713" s="148"/>
      <c r="R1713" s="148"/>
    </row>
    <row r="1714">
      <c r="A1714" s="145"/>
      <c r="B1714" s="145"/>
      <c r="C1714" s="148"/>
      <c r="D1714" s="148"/>
      <c r="E1714" s="148"/>
      <c r="F1714" s="148"/>
      <c r="G1714" s="148"/>
      <c r="H1714" s="148"/>
      <c r="I1714" s="148"/>
      <c r="J1714" s="148"/>
      <c r="K1714" s="148"/>
      <c r="L1714" s="148"/>
      <c r="M1714" s="148"/>
      <c r="N1714" s="148"/>
      <c r="O1714" s="148"/>
      <c r="P1714" s="148"/>
      <c r="Q1714" s="148"/>
      <c r="R1714" s="148"/>
    </row>
    <row r="1715">
      <c r="A1715" s="145"/>
      <c r="B1715" s="145"/>
      <c r="C1715" s="148"/>
      <c r="D1715" s="148"/>
      <c r="E1715" s="148"/>
      <c r="F1715" s="148"/>
      <c r="G1715" s="148"/>
      <c r="H1715" s="148"/>
      <c r="I1715" s="148"/>
      <c r="J1715" s="148"/>
      <c r="K1715" s="148"/>
      <c r="L1715" s="148"/>
      <c r="M1715" s="148"/>
      <c r="N1715" s="148"/>
      <c r="O1715" s="148"/>
      <c r="P1715" s="148"/>
      <c r="Q1715" s="148"/>
      <c r="R1715" s="148"/>
    </row>
    <row r="1716">
      <c r="A1716" s="145"/>
      <c r="B1716" s="145"/>
      <c r="C1716" s="148"/>
      <c r="D1716" s="148"/>
      <c r="E1716" s="148"/>
      <c r="F1716" s="148"/>
      <c r="G1716" s="148"/>
      <c r="H1716" s="148"/>
      <c r="I1716" s="148"/>
      <c r="J1716" s="148"/>
      <c r="K1716" s="148"/>
      <c r="L1716" s="148"/>
      <c r="M1716" s="148"/>
      <c r="N1716" s="148"/>
      <c r="O1716" s="148"/>
      <c r="P1716" s="148"/>
      <c r="Q1716" s="148"/>
      <c r="R1716" s="148"/>
    </row>
    <row r="1717">
      <c r="A1717" s="145"/>
      <c r="B1717" s="145"/>
      <c r="C1717" s="148"/>
      <c r="D1717" s="148"/>
      <c r="E1717" s="148"/>
      <c r="F1717" s="148"/>
      <c r="G1717" s="148"/>
      <c r="H1717" s="148"/>
      <c r="I1717" s="148"/>
      <c r="J1717" s="148"/>
      <c r="K1717" s="148"/>
      <c r="L1717" s="148"/>
      <c r="M1717" s="148"/>
      <c r="N1717" s="148"/>
      <c r="O1717" s="148"/>
      <c r="P1717" s="148"/>
      <c r="Q1717" s="148"/>
      <c r="R1717" s="148"/>
    </row>
    <row r="1718">
      <c r="A1718" s="145"/>
      <c r="B1718" s="145"/>
      <c r="C1718" s="148"/>
      <c r="D1718" s="148"/>
      <c r="E1718" s="148"/>
      <c r="F1718" s="148"/>
      <c r="G1718" s="148"/>
      <c r="H1718" s="148"/>
      <c r="I1718" s="148"/>
      <c r="J1718" s="148"/>
      <c r="K1718" s="148"/>
      <c r="L1718" s="148"/>
      <c r="M1718" s="148"/>
      <c r="N1718" s="148"/>
      <c r="O1718" s="148"/>
      <c r="P1718" s="148"/>
      <c r="Q1718" s="148"/>
      <c r="R1718" s="148"/>
    </row>
    <row r="1719">
      <c r="A1719" s="145"/>
      <c r="B1719" s="145"/>
      <c r="C1719" s="148"/>
      <c r="D1719" s="148"/>
      <c r="E1719" s="148"/>
      <c r="F1719" s="148"/>
      <c r="G1719" s="148"/>
      <c r="H1719" s="148"/>
      <c r="I1719" s="148"/>
      <c r="J1719" s="148"/>
      <c r="K1719" s="148"/>
      <c r="L1719" s="148"/>
      <c r="M1719" s="148"/>
      <c r="N1719" s="148"/>
      <c r="O1719" s="148"/>
      <c r="P1719" s="148"/>
      <c r="Q1719" s="148"/>
      <c r="R1719" s="148"/>
    </row>
    <row r="1720">
      <c r="A1720" s="145"/>
      <c r="B1720" s="145"/>
      <c r="C1720" s="148"/>
      <c r="D1720" s="148"/>
      <c r="E1720" s="148"/>
      <c r="F1720" s="148"/>
      <c r="G1720" s="148"/>
      <c r="H1720" s="148"/>
      <c r="I1720" s="148"/>
      <c r="J1720" s="148"/>
      <c r="K1720" s="148"/>
      <c r="L1720" s="148"/>
      <c r="M1720" s="148"/>
      <c r="N1720" s="148"/>
      <c r="O1720" s="148"/>
      <c r="P1720" s="148"/>
      <c r="Q1720" s="148"/>
      <c r="R1720" s="148"/>
    </row>
    <row r="1721">
      <c r="A1721" s="145"/>
      <c r="B1721" s="145"/>
      <c r="C1721" s="148"/>
      <c r="D1721" s="148"/>
      <c r="E1721" s="148"/>
      <c r="F1721" s="148"/>
      <c r="G1721" s="148"/>
      <c r="H1721" s="148"/>
      <c r="I1721" s="148"/>
      <c r="J1721" s="148"/>
      <c r="K1721" s="148"/>
      <c r="L1721" s="148"/>
      <c r="M1721" s="148"/>
      <c r="N1721" s="148"/>
      <c r="O1721" s="148"/>
      <c r="P1721" s="148"/>
      <c r="Q1721" s="148"/>
      <c r="R1721" s="148"/>
    </row>
    <row r="1722">
      <c r="A1722" s="145"/>
      <c r="B1722" s="145"/>
      <c r="C1722" s="148"/>
      <c r="D1722" s="148"/>
      <c r="E1722" s="148"/>
      <c r="F1722" s="148"/>
      <c r="G1722" s="148"/>
      <c r="H1722" s="148"/>
      <c r="I1722" s="148"/>
      <c r="J1722" s="148"/>
      <c r="K1722" s="148"/>
      <c r="L1722" s="148"/>
      <c r="M1722" s="148"/>
      <c r="N1722" s="148"/>
      <c r="O1722" s="148"/>
      <c r="P1722" s="148"/>
      <c r="Q1722" s="148"/>
      <c r="R1722" s="148"/>
    </row>
    <row r="1723">
      <c r="A1723" s="145"/>
      <c r="B1723" s="145"/>
      <c r="C1723" s="148"/>
      <c r="D1723" s="148"/>
      <c r="E1723" s="148"/>
      <c r="F1723" s="148"/>
      <c r="G1723" s="148"/>
      <c r="H1723" s="148"/>
      <c r="I1723" s="148"/>
      <c r="J1723" s="148"/>
      <c r="K1723" s="148"/>
      <c r="L1723" s="148"/>
      <c r="M1723" s="148"/>
      <c r="N1723" s="148"/>
      <c r="O1723" s="148"/>
      <c r="P1723" s="148"/>
      <c r="Q1723" s="148"/>
      <c r="R1723" s="148"/>
    </row>
    <row r="1724">
      <c r="A1724" s="145"/>
      <c r="B1724" s="145"/>
      <c r="C1724" s="148"/>
      <c r="D1724" s="148"/>
      <c r="E1724" s="148"/>
      <c r="F1724" s="148"/>
      <c r="G1724" s="148"/>
      <c r="H1724" s="148"/>
      <c r="I1724" s="148"/>
      <c r="J1724" s="148"/>
      <c r="K1724" s="148"/>
      <c r="L1724" s="148"/>
      <c r="M1724" s="148"/>
      <c r="N1724" s="148"/>
      <c r="O1724" s="148"/>
      <c r="P1724" s="148"/>
      <c r="Q1724" s="148"/>
      <c r="R1724" s="148"/>
    </row>
    <row r="1725">
      <c r="A1725" s="145"/>
      <c r="B1725" s="145"/>
      <c r="C1725" s="148"/>
      <c r="D1725" s="148"/>
      <c r="E1725" s="148"/>
      <c r="F1725" s="148"/>
      <c r="G1725" s="148"/>
      <c r="H1725" s="148"/>
      <c r="I1725" s="148"/>
      <c r="J1725" s="148"/>
      <c r="K1725" s="148"/>
      <c r="L1725" s="148"/>
      <c r="M1725" s="148"/>
      <c r="N1725" s="148"/>
      <c r="O1725" s="148"/>
      <c r="P1725" s="148"/>
      <c r="Q1725" s="148"/>
      <c r="R1725" s="148"/>
    </row>
    <row r="1726">
      <c r="A1726" s="145"/>
      <c r="B1726" s="145"/>
      <c r="C1726" s="148"/>
      <c r="D1726" s="148"/>
      <c r="E1726" s="148"/>
      <c r="F1726" s="148"/>
      <c r="G1726" s="148"/>
      <c r="H1726" s="148"/>
      <c r="I1726" s="148"/>
      <c r="J1726" s="148"/>
      <c r="K1726" s="148"/>
      <c r="L1726" s="148"/>
      <c r="M1726" s="148"/>
      <c r="N1726" s="148"/>
      <c r="O1726" s="148"/>
      <c r="P1726" s="148"/>
      <c r="Q1726" s="148"/>
      <c r="R1726" s="148"/>
    </row>
    <row r="1727">
      <c r="A1727" s="145"/>
      <c r="B1727" s="145"/>
      <c r="C1727" s="148"/>
      <c r="D1727" s="148"/>
      <c r="E1727" s="148"/>
      <c r="F1727" s="148"/>
      <c r="G1727" s="148"/>
      <c r="H1727" s="148"/>
      <c r="I1727" s="148"/>
      <c r="J1727" s="148"/>
      <c r="K1727" s="148"/>
      <c r="L1727" s="148"/>
      <c r="M1727" s="148"/>
      <c r="N1727" s="148"/>
      <c r="O1727" s="148"/>
      <c r="P1727" s="148"/>
      <c r="Q1727" s="148"/>
      <c r="R1727" s="148"/>
    </row>
    <row r="1728">
      <c r="A1728" s="145"/>
      <c r="B1728" s="145"/>
      <c r="C1728" s="148"/>
      <c r="D1728" s="148"/>
      <c r="E1728" s="148"/>
      <c r="F1728" s="148"/>
      <c r="G1728" s="148"/>
      <c r="H1728" s="148"/>
      <c r="I1728" s="148"/>
      <c r="J1728" s="148"/>
      <c r="K1728" s="148"/>
      <c r="L1728" s="148"/>
      <c r="M1728" s="148"/>
      <c r="N1728" s="148"/>
      <c r="O1728" s="148"/>
      <c r="P1728" s="148"/>
      <c r="Q1728" s="148"/>
      <c r="R1728" s="148"/>
    </row>
    <row r="1729">
      <c r="A1729" s="145"/>
      <c r="B1729" s="145"/>
      <c r="C1729" s="148"/>
      <c r="D1729" s="148"/>
      <c r="E1729" s="148"/>
      <c r="F1729" s="148"/>
      <c r="G1729" s="148"/>
      <c r="H1729" s="148"/>
      <c r="I1729" s="148"/>
      <c r="J1729" s="148"/>
      <c r="K1729" s="148"/>
      <c r="L1729" s="148"/>
      <c r="M1729" s="148"/>
      <c r="N1729" s="148"/>
      <c r="O1729" s="148"/>
      <c r="P1729" s="148"/>
      <c r="Q1729" s="148"/>
      <c r="R1729" s="148"/>
    </row>
    <row r="1730">
      <c r="A1730" s="145"/>
      <c r="B1730" s="145"/>
      <c r="C1730" s="148"/>
      <c r="D1730" s="148"/>
      <c r="E1730" s="148"/>
      <c r="F1730" s="148"/>
      <c r="G1730" s="148"/>
      <c r="H1730" s="148"/>
      <c r="I1730" s="148"/>
      <c r="J1730" s="148"/>
      <c r="K1730" s="148"/>
      <c r="L1730" s="148"/>
      <c r="M1730" s="148"/>
      <c r="N1730" s="148"/>
      <c r="O1730" s="148"/>
      <c r="P1730" s="148"/>
      <c r="Q1730" s="148"/>
      <c r="R1730" s="148"/>
    </row>
    <row r="1731">
      <c r="A1731" s="145"/>
      <c r="B1731" s="145"/>
      <c r="C1731" s="148"/>
      <c r="D1731" s="148"/>
      <c r="E1731" s="148"/>
      <c r="F1731" s="148"/>
      <c r="G1731" s="148"/>
      <c r="H1731" s="148"/>
      <c r="I1731" s="148"/>
      <c r="J1731" s="148"/>
      <c r="K1731" s="148"/>
      <c r="L1731" s="148"/>
      <c r="M1731" s="148"/>
      <c r="N1731" s="148"/>
      <c r="O1731" s="148"/>
      <c r="P1731" s="148"/>
      <c r="Q1731" s="148"/>
      <c r="R1731" s="148"/>
    </row>
    <row r="1732">
      <c r="A1732" s="145"/>
      <c r="B1732" s="145"/>
      <c r="C1732" s="148"/>
      <c r="D1732" s="148"/>
      <c r="E1732" s="148"/>
      <c r="F1732" s="148"/>
      <c r="G1732" s="148"/>
      <c r="H1732" s="148"/>
      <c r="I1732" s="148"/>
      <c r="J1732" s="148"/>
      <c r="K1732" s="148"/>
      <c r="L1732" s="148"/>
      <c r="M1732" s="148"/>
      <c r="N1732" s="148"/>
      <c r="O1732" s="148"/>
      <c r="P1732" s="148"/>
      <c r="Q1732" s="148"/>
      <c r="R1732" s="148"/>
    </row>
    <row r="1733">
      <c r="A1733" s="145"/>
      <c r="B1733" s="145"/>
      <c r="C1733" s="148"/>
      <c r="D1733" s="148"/>
      <c r="E1733" s="148"/>
      <c r="F1733" s="148"/>
      <c r="G1733" s="148"/>
      <c r="H1733" s="148"/>
      <c r="I1733" s="148"/>
      <c r="J1733" s="148"/>
      <c r="K1733" s="148"/>
      <c r="L1733" s="148"/>
      <c r="M1733" s="148"/>
      <c r="N1733" s="148"/>
      <c r="O1733" s="148"/>
      <c r="P1733" s="148"/>
      <c r="Q1733" s="148"/>
      <c r="R1733" s="148"/>
    </row>
    <row r="1734">
      <c r="A1734" s="145"/>
      <c r="B1734" s="145"/>
      <c r="C1734" s="148"/>
      <c r="D1734" s="148"/>
      <c r="E1734" s="148"/>
      <c r="F1734" s="148"/>
      <c r="G1734" s="148"/>
      <c r="H1734" s="148"/>
      <c r="I1734" s="148"/>
      <c r="J1734" s="148"/>
      <c r="K1734" s="148"/>
      <c r="L1734" s="148"/>
      <c r="M1734" s="148"/>
      <c r="N1734" s="148"/>
      <c r="O1734" s="148"/>
      <c r="P1734" s="148"/>
      <c r="Q1734" s="148"/>
      <c r="R1734" s="148"/>
    </row>
    <row r="1735">
      <c r="A1735" s="145"/>
      <c r="B1735" s="145"/>
      <c r="C1735" s="148"/>
      <c r="D1735" s="148"/>
      <c r="E1735" s="148"/>
      <c r="F1735" s="148"/>
      <c r="G1735" s="148"/>
      <c r="H1735" s="148"/>
      <c r="I1735" s="148"/>
      <c r="J1735" s="148"/>
      <c r="K1735" s="148"/>
      <c r="L1735" s="148"/>
      <c r="M1735" s="148"/>
      <c r="N1735" s="148"/>
      <c r="O1735" s="148"/>
      <c r="P1735" s="148"/>
      <c r="Q1735" s="148"/>
      <c r="R1735" s="148"/>
    </row>
    <row r="1736">
      <c r="A1736" s="145"/>
      <c r="B1736" s="145"/>
      <c r="C1736" s="148"/>
      <c r="D1736" s="148"/>
      <c r="E1736" s="148"/>
      <c r="F1736" s="148"/>
      <c r="G1736" s="148"/>
      <c r="H1736" s="148"/>
      <c r="I1736" s="148"/>
      <c r="J1736" s="148"/>
      <c r="K1736" s="148"/>
      <c r="L1736" s="148"/>
      <c r="M1736" s="148"/>
      <c r="N1736" s="148"/>
      <c r="O1736" s="148"/>
      <c r="P1736" s="148"/>
      <c r="Q1736" s="148"/>
      <c r="R1736" s="148"/>
    </row>
    <row r="1737">
      <c r="A1737" s="145"/>
      <c r="B1737" s="145"/>
      <c r="C1737" s="148"/>
      <c r="D1737" s="148"/>
      <c r="E1737" s="148"/>
      <c r="F1737" s="148"/>
      <c r="G1737" s="148"/>
      <c r="H1737" s="148"/>
      <c r="I1737" s="148"/>
      <c r="J1737" s="148"/>
      <c r="K1737" s="148"/>
      <c r="L1737" s="148"/>
      <c r="M1737" s="148"/>
      <c r="N1737" s="148"/>
      <c r="O1737" s="148"/>
      <c r="P1737" s="148"/>
      <c r="Q1737" s="148"/>
      <c r="R1737" s="148"/>
    </row>
    <row r="1738">
      <c r="A1738" s="145"/>
      <c r="B1738" s="145"/>
      <c r="C1738" s="148"/>
      <c r="D1738" s="148"/>
      <c r="E1738" s="148"/>
      <c r="F1738" s="148"/>
      <c r="G1738" s="148"/>
      <c r="H1738" s="148"/>
      <c r="I1738" s="148"/>
      <c r="J1738" s="148"/>
      <c r="K1738" s="148"/>
      <c r="L1738" s="148"/>
      <c r="M1738" s="148"/>
      <c r="N1738" s="148"/>
      <c r="O1738" s="148"/>
      <c r="P1738" s="148"/>
      <c r="Q1738" s="148"/>
      <c r="R1738" s="148"/>
    </row>
    <row r="1739">
      <c r="A1739" s="145"/>
      <c r="B1739" s="145"/>
      <c r="C1739" s="148"/>
      <c r="D1739" s="148"/>
      <c r="E1739" s="148"/>
      <c r="F1739" s="148"/>
      <c r="G1739" s="148"/>
      <c r="H1739" s="148"/>
      <c r="I1739" s="148"/>
      <c r="J1739" s="148"/>
      <c r="K1739" s="148"/>
      <c r="L1739" s="148"/>
      <c r="M1739" s="148"/>
      <c r="N1739" s="148"/>
      <c r="O1739" s="148"/>
      <c r="P1739" s="148"/>
      <c r="Q1739" s="148"/>
      <c r="R1739" s="148"/>
    </row>
    <row r="1740">
      <c r="A1740" s="145"/>
      <c r="B1740" s="145"/>
      <c r="C1740" s="148"/>
      <c r="D1740" s="148"/>
      <c r="E1740" s="148"/>
      <c r="F1740" s="148"/>
      <c r="G1740" s="148"/>
      <c r="H1740" s="148"/>
      <c r="I1740" s="148"/>
      <c r="J1740" s="148"/>
      <c r="K1740" s="148"/>
      <c r="L1740" s="148"/>
      <c r="M1740" s="148"/>
      <c r="N1740" s="148"/>
      <c r="O1740" s="148"/>
      <c r="P1740" s="148"/>
      <c r="Q1740" s="148"/>
      <c r="R1740" s="148"/>
    </row>
    <row r="1741">
      <c r="A1741" s="145"/>
      <c r="B1741" s="145"/>
      <c r="C1741" s="148"/>
      <c r="D1741" s="148"/>
      <c r="E1741" s="148"/>
      <c r="F1741" s="148"/>
      <c r="G1741" s="148"/>
      <c r="H1741" s="148"/>
      <c r="I1741" s="148"/>
      <c r="J1741" s="148"/>
      <c r="K1741" s="148"/>
      <c r="L1741" s="148"/>
      <c r="M1741" s="148"/>
      <c r="N1741" s="148"/>
      <c r="O1741" s="148"/>
      <c r="P1741" s="148"/>
      <c r="Q1741" s="148"/>
      <c r="R1741" s="148"/>
    </row>
    <row r="1742">
      <c r="A1742" s="145"/>
      <c r="B1742" s="145"/>
      <c r="C1742" s="148"/>
      <c r="D1742" s="148"/>
      <c r="E1742" s="148"/>
      <c r="F1742" s="148"/>
      <c r="G1742" s="148"/>
      <c r="H1742" s="148"/>
      <c r="I1742" s="148"/>
      <c r="J1742" s="148"/>
      <c r="K1742" s="148"/>
      <c r="L1742" s="148"/>
      <c r="M1742" s="148"/>
      <c r="N1742" s="148"/>
      <c r="O1742" s="148"/>
      <c r="P1742" s="148"/>
      <c r="Q1742" s="148"/>
      <c r="R1742" s="148"/>
    </row>
    <row r="1743">
      <c r="A1743" s="145"/>
      <c r="B1743" s="145"/>
      <c r="C1743" s="148"/>
      <c r="D1743" s="148"/>
      <c r="E1743" s="148"/>
      <c r="F1743" s="148"/>
      <c r="G1743" s="148"/>
      <c r="H1743" s="148"/>
      <c r="I1743" s="148"/>
      <c r="J1743" s="148"/>
      <c r="K1743" s="148"/>
      <c r="L1743" s="148"/>
      <c r="M1743" s="148"/>
      <c r="N1743" s="148"/>
      <c r="O1743" s="148"/>
      <c r="P1743" s="148"/>
      <c r="Q1743" s="148"/>
      <c r="R1743" s="148"/>
    </row>
    <row r="1744">
      <c r="A1744" s="145"/>
      <c r="B1744" s="145"/>
      <c r="C1744" s="148"/>
      <c r="D1744" s="148"/>
      <c r="E1744" s="148"/>
      <c r="F1744" s="148"/>
      <c r="G1744" s="148"/>
      <c r="H1744" s="148"/>
      <c r="I1744" s="148"/>
      <c r="J1744" s="148"/>
      <c r="K1744" s="148"/>
      <c r="L1744" s="148"/>
      <c r="M1744" s="148"/>
      <c r="N1744" s="148"/>
      <c r="O1744" s="148"/>
      <c r="P1744" s="148"/>
      <c r="Q1744" s="148"/>
      <c r="R1744" s="148"/>
    </row>
    <row r="1745">
      <c r="A1745" s="145"/>
      <c r="B1745" s="145"/>
      <c r="C1745" s="148"/>
      <c r="D1745" s="148"/>
      <c r="E1745" s="148"/>
      <c r="F1745" s="148"/>
      <c r="G1745" s="148"/>
      <c r="H1745" s="148"/>
      <c r="I1745" s="148"/>
      <c r="J1745" s="148"/>
      <c r="K1745" s="148"/>
      <c r="L1745" s="148"/>
      <c r="M1745" s="148"/>
      <c r="N1745" s="148"/>
      <c r="O1745" s="148"/>
      <c r="P1745" s="148"/>
      <c r="Q1745" s="148"/>
      <c r="R1745" s="148"/>
    </row>
    <row r="1746">
      <c r="A1746" s="145"/>
      <c r="B1746" s="145"/>
      <c r="C1746" s="148"/>
      <c r="D1746" s="148"/>
      <c r="E1746" s="148"/>
      <c r="F1746" s="148"/>
      <c r="G1746" s="148"/>
      <c r="H1746" s="148"/>
      <c r="I1746" s="148"/>
      <c r="J1746" s="148"/>
      <c r="K1746" s="148"/>
      <c r="L1746" s="148"/>
      <c r="M1746" s="148"/>
      <c r="N1746" s="148"/>
      <c r="O1746" s="148"/>
      <c r="P1746" s="148"/>
      <c r="Q1746" s="148"/>
      <c r="R1746" s="148"/>
    </row>
    <row r="1747">
      <c r="A1747" s="145"/>
      <c r="B1747" s="145"/>
      <c r="C1747" s="148"/>
      <c r="D1747" s="148"/>
      <c r="E1747" s="148"/>
      <c r="F1747" s="148"/>
      <c r="G1747" s="148"/>
      <c r="H1747" s="148"/>
      <c r="I1747" s="148"/>
      <c r="J1747" s="148"/>
      <c r="K1747" s="148"/>
      <c r="L1747" s="148"/>
      <c r="M1747" s="148"/>
      <c r="N1747" s="148"/>
      <c r="O1747" s="148"/>
      <c r="P1747" s="148"/>
      <c r="Q1747" s="148"/>
      <c r="R1747" s="148"/>
    </row>
    <row r="1748">
      <c r="A1748" s="145"/>
      <c r="B1748" s="145"/>
      <c r="C1748" s="148"/>
      <c r="D1748" s="148"/>
      <c r="E1748" s="148"/>
      <c r="F1748" s="148"/>
      <c r="G1748" s="148"/>
      <c r="H1748" s="148"/>
      <c r="I1748" s="148"/>
      <c r="J1748" s="148"/>
      <c r="K1748" s="148"/>
      <c r="L1748" s="148"/>
      <c r="M1748" s="148"/>
      <c r="N1748" s="148"/>
      <c r="O1748" s="148"/>
      <c r="P1748" s="148"/>
      <c r="Q1748" s="148"/>
      <c r="R1748" s="148"/>
    </row>
    <row r="1749">
      <c r="A1749" s="145"/>
      <c r="B1749" s="145"/>
      <c r="C1749" s="148"/>
      <c r="D1749" s="148"/>
      <c r="E1749" s="148"/>
      <c r="F1749" s="148"/>
      <c r="G1749" s="148"/>
      <c r="H1749" s="148"/>
      <c r="I1749" s="148"/>
      <c r="J1749" s="148"/>
      <c r="K1749" s="148"/>
      <c r="L1749" s="148"/>
      <c r="M1749" s="148"/>
      <c r="N1749" s="148"/>
      <c r="O1749" s="148"/>
      <c r="P1749" s="148"/>
      <c r="Q1749" s="148"/>
      <c r="R1749" s="148"/>
    </row>
    <row r="1750">
      <c r="A1750" s="145"/>
      <c r="B1750" s="145"/>
      <c r="C1750" s="148"/>
      <c r="D1750" s="148"/>
      <c r="E1750" s="148"/>
      <c r="F1750" s="148"/>
      <c r="G1750" s="148"/>
      <c r="H1750" s="148"/>
      <c r="I1750" s="148"/>
      <c r="J1750" s="148"/>
      <c r="K1750" s="148"/>
      <c r="L1750" s="148"/>
      <c r="M1750" s="148"/>
      <c r="N1750" s="148"/>
      <c r="O1750" s="148"/>
      <c r="P1750" s="148"/>
      <c r="Q1750" s="148"/>
      <c r="R1750" s="148"/>
    </row>
    <row r="1751">
      <c r="A1751" s="145"/>
      <c r="B1751" s="145"/>
      <c r="C1751" s="148"/>
      <c r="D1751" s="148"/>
      <c r="E1751" s="148"/>
      <c r="F1751" s="148"/>
      <c r="G1751" s="148"/>
      <c r="H1751" s="148"/>
      <c r="I1751" s="148"/>
      <c r="J1751" s="148"/>
      <c r="K1751" s="148"/>
      <c r="L1751" s="148"/>
      <c r="M1751" s="148"/>
      <c r="N1751" s="148"/>
      <c r="O1751" s="148"/>
      <c r="P1751" s="148"/>
      <c r="Q1751" s="148"/>
      <c r="R1751" s="148"/>
    </row>
    <row r="1752">
      <c r="A1752" s="145"/>
      <c r="B1752" s="145"/>
      <c r="C1752" s="148"/>
      <c r="D1752" s="148"/>
      <c r="E1752" s="148"/>
      <c r="F1752" s="148"/>
      <c r="G1752" s="148"/>
      <c r="H1752" s="148"/>
      <c r="I1752" s="148"/>
      <c r="J1752" s="148"/>
      <c r="K1752" s="148"/>
      <c r="L1752" s="148"/>
      <c r="M1752" s="148"/>
      <c r="N1752" s="148"/>
      <c r="O1752" s="148"/>
      <c r="P1752" s="148"/>
      <c r="Q1752" s="148"/>
      <c r="R1752" s="148"/>
    </row>
    <row r="1753">
      <c r="A1753" s="145"/>
      <c r="B1753" s="145"/>
      <c r="C1753" s="148"/>
      <c r="D1753" s="148"/>
      <c r="E1753" s="148"/>
      <c r="F1753" s="148"/>
      <c r="G1753" s="148"/>
      <c r="H1753" s="148"/>
      <c r="I1753" s="148"/>
      <c r="J1753" s="148"/>
      <c r="K1753" s="148"/>
      <c r="L1753" s="148"/>
      <c r="M1753" s="148"/>
      <c r="N1753" s="148"/>
      <c r="O1753" s="148"/>
      <c r="P1753" s="148"/>
      <c r="Q1753" s="148"/>
      <c r="R1753" s="148"/>
    </row>
    <row r="1754">
      <c r="A1754" s="145"/>
      <c r="B1754" s="145"/>
      <c r="C1754" s="148"/>
      <c r="D1754" s="148"/>
      <c r="E1754" s="148"/>
      <c r="F1754" s="148"/>
      <c r="G1754" s="148"/>
      <c r="H1754" s="148"/>
      <c r="I1754" s="148"/>
      <c r="J1754" s="148"/>
      <c r="K1754" s="148"/>
      <c r="L1754" s="148"/>
      <c r="M1754" s="148"/>
      <c r="N1754" s="148"/>
      <c r="O1754" s="148"/>
      <c r="P1754" s="148"/>
      <c r="Q1754" s="148"/>
      <c r="R1754" s="148"/>
    </row>
    <row r="1755">
      <c r="A1755" s="145"/>
      <c r="B1755" s="145"/>
      <c r="C1755" s="148"/>
      <c r="D1755" s="148"/>
      <c r="E1755" s="148"/>
      <c r="F1755" s="148"/>
      <c r="G1755" s="148"/>
      <c r="H1755" s="148"/>
      <c r="I1755" s="148"/>
      <c r="J1755" s="148"/>
      <c r="K1755" s="148"/>
      <c r="L1755" s="148"/>
      <c r="M1755" s="148"/>
      <c r="N1755" s="148"/>
      <c r="O1755" s="148"/>
      <c r="P1755" s="148"/>
      <c r="Q1755" s="148"/>
      <c r="R1755" s="148"/>
    </row>
    <row r="1756">
      <c r="A1756" s="145"/>
      <c r="B1756" s="145"/>
      <c r="C1756" s="148"/>
      <c r="D1756" s="148"/>
      <c r="E1756" s="148"/>
      <c r="F1756" s="148"/>
      <c r="G1756" s="148"/>
      <c r="H1756" s="148"/>
      <c r="I1756" s="148"/>
      <c r="J1756" s="148"/>
      <c r="K1756" s="148"/>
      <c r="L1756" s="148"/>
      <c r="M1756" s="148"/>
      <c r="N1756" s="148"/>
      <c r="O1756" s="148"/>
      <c r="P1756" s="148"/>
      <c r="Q1756" s="148"/>
      <c r="R1756" s="148"/>
    </row>
    <row r="1757">
      <c r="A1757" s="145"/>
      <c r="B1757" s="145"/>
      <c r="C1757" s="148"/>
      <c r="D1757" s="148"/>
      <c r="E1757" s="148"/>
      <c r="F1757" s="148"/>
      <c r="G1757" s="148"/>
      <c r="H1757" s="148"/>
      <c r="I1757" s="148"/>
      <c r="J1757" s="148"/>
      <c r="K1757" s="148"/>
      <c r="L1757" s="148"/>
      <c r="M1757" s="148"/>
      <c r="N1757" s="148"/>
      <c r="O1757" s="148"/>
      <c r="P1757" s="148"/>
      <c r="Q1757" s="148"/>
      <c r="R1757" s="148"/>
    </row>
    <row r="1758">
      <c r="A1758" s="145"/>
      <c r="B1758" s="145"/>
      <c r="C1758" s="148"/>
      <c r="D1758" s="148"/>
      <c r="E1758" s="148"/>
      <c r="F1758" s="148"/>
      <c r="G1758" s="148"/>
      <c r="H1758" s="148"/>
      <c r="I1758" s="148"/>
      <c r="J1758" s="148"/>
      <c r="K1758" s="148"/>
      <c r="L1758" s="148"/>
      <c r="M1758" s="148"/>
      <c r="N1758" s="148"/>
      <c r="O1758" s="148"/>
      <c r="P1758" s="148"/>
      <c r="Q1758" s="148"/>
      <c r="R1758" s="148"/>
    </row>
    <row r="1759">
      <c r="A1759" s="145"/>
      <c r="B1759" s="145"/>
      <c r="C1759" s="148"/>
      <c r="D1759" s="148"/>
      <c r="E1759" s="148"/>
      <c r="F1759" s="148"/>
      <c r="G1759" s="148"/>
      <c r="H1759" s="148"/>
      <c r="I1759" s="148"/>
      <c r="J1759" s="148"/>
      <c r="K1759" s="148"/>
      <c r="L1759" s="148"/>
      <c r="M1759" s="148"/>
      <c r="N1759" s="148"/>
      <c r="O1759" s="148"/>
      <c r="P1759" s="148"/>
      <c r="Q1759" s="148"/>
      <c r="R1759" s="148"/>
    </row>
    <row r="1760">
      <c r="A1760" s="145"/>
      <c r="B1760" s="145"/>
      <c r="C1760" s="148"/>
      <c r="D1760" s="148"/>
      <c r="E1760" s="148"/>
      <c r="F1760" s="148"/>
      <c r="G1760" s="148"/>
      <c r="H1760" s="148"/>
      <c r="I1760" s="148"/>
      <c r="J1760" s="148"/>
      <c r="K1760" s="148"/>
      <c r="L1760" s="148"/>
      <c r="M1760" s="148"/>
      <c r="N1760" s="148"/>
      <c r="O1760" s="148"/>
      <c r="P1760" s="148"/>
      <c r="Q1760" s="148"/>
      <c r="R1760" s="148"/>
    </row>
    <row r="1761">
      <c r="A1761" s="145"/>
      <c r="B1761" s="145"/>
      <c r="C1761" s="148"/>
      <c r="D1761" s="148"/>
      <c r="E1761" s="148"/>
      <c r="F1761" s="148"/>
      <c r="G1761" s="148"/>
      <c r="H1761" s="148"/>
      <c r="I1761" s="148"/>
      <c r="J1761" s="148"/>
      <c r="K1761" s="148"/>
      <c r="L1761" s="148"/>
      <c r="M1761" s="148"/>
      <c r="N1761" s="148"/>
      <c r="O1761" s="148"/>
      <c r="P1761" s="148"/>
      <c r="Q1761" s="148"/>
      <c r="R1761" s="148"/>
    </row>
    <row r="1762">
      <c r="A1762" s="145"/>
      <c r="B1762" s="145"/>
      <c r="C1762" s="148"/>
      <c r="D1762" s="148"/>
      <c r="E1762" s="148"/>
      <c r="F1762" s="148"/>
      <c r="G1762" s="148"/>
      <c r="H1762" s="148"/>
      <c r="I1762" s="148"/>
      <c r="J1762" s="148"/>
      <c r="K1762" s="148"/>
      <c r="L1762" s="148"/>
      <c r="M1762" s="148"/>
      <c r="N1762" s="148"/>
      <c r="O1762" s="148"/>
      <c r="P1762" s="148"/>
      <c r="Q1762" s="148"/>
      <c r="R1762" s="148"/>
    </row>
    <row r="1763">
      <c r="A1763" s="145"/>
      <c r="B1763" s="145"/>
      <c r="C1763" s="148"/>
      <c r="D1763" s="148"/>
      <c r="E1763" s="148"/>
      <c r="F1763" s="148"/>
      <c r="G1763" s="148"/>
      <c r="H1763" s="148"/>
      <c r="I1763" s="148"/>
      <c r="J1763" s="148"/>
      <c r="K1763" s="148"/>
      <c r="L1763" s="148"/>
      <c r="M1763" s="148"/>
      <c r="N1763" s="148"/>
      <c r="O1763" s="148"/>
      <c r="P1763" s="148"/>
      <c r="Q1763" s="148"/>
      <c r="R1763" s="148"/>
    </row>
    <row r="1764">
      <c r="A1764" s="145"/>
      <c r="B1764" s="145"/>
      <c r="C1764" s="148"/>
      <c r="D1764" s="148"/>
      <c r="E1764" s="148"/>
      <c r="F1764" s="148"/>
      <c r="G1764" s="148"/>
      <c r="H1764" s="148"/>
      <c r="I1764" s="148"/>
      <c r="J1764" s="148"/>
      <c r="K1764" s="148"/>
      <c r="L1764" s="148"/>
      <c r="M1764" s="148"/>
      <c r="N1764" s="148"/>
      <c r="O1764" s="148"/>
      <c r="P1764" s="148"/>
      <c r="Q1764" s="148"/>
      <c r="R1764" s="148"/>
    </row>
    <row r="1765">
      <c r="A1765" s="145"/>
      <c r="B1765" s="145"/>
      <c r="C1765" s="148"/>
      <c r="D1765" s="148"/>
      <c r="E1765" s="148"/>
      <c r="F1765" s="148"/>
      <c r="G1765" s="148"/>
      <c r="H1765" s="148"/>
      <c r="I1765" s="148"/>
      <c r="J1765" s="148"/>
      <c r="K1765" s="148"/>
      <c r="L1765" s="148"/>
      <c r="M1765" s="148"/>
      <c r="N1765" s="148"/>
      <c r="O1765" s="148"/>
      <c r="P1765" s="148"/>
      <c r="Q1765" s="148"/>
      <c r="R1765" s="148"/>
    </row>
    <row r="1766">
      <c r="A1766" s="145"/>
      <c r="B1766" s="145"/>
      <c r="C1766" s="148"/>
      <c r="D1766" s="148"/>
      <c r="E1766" s="148"/>
      <c r="F1766" s="148"/>
      <c r="G1766" s="148"/>
      <c r="H1766" s="148"/>
      <c r="I1766" s="148"/>
      <c r="J1766" s="148"/>
      <c r="K1766" s="148"/>
      <c r="L1766" s="148"/>
      <c r="M1766" s="148"/>
      <c r="N1766" s="148"/>
      <c r="O1766" s="148"/>
      <c r="P1766" s="148"/>
      <c r="Q1766" s="148"/>
      <c r="R1766" s="148"/>
    </row>
    <row r="1767">
      <c r="A1767" s="145"/>
      <c r="B1767" s="145"/>
      <c r="C1767" s="148"/>
      <c r="D1767" s="148"/>
      <c r="E1767" s="148"/>
      <c r="F1767" s="148"/>
      <c r="G1767" s="148"/>
      <c r="H1767" s="148"/>
      <c r="I1767" s="148"/>
      <c r="J1767" s="148"/>
      <c r="K1767" s="148"/>
      <c r="L1767" s="148"/>
      <c r="M1767" s="148"/>
      <c r="N1767" s="148"/>
      <c r="O1767" s="148"/>
      <c r="P1767" s="148"/>
      <c r="Q1767" s="148"/>
      <c r="R1767" s="148"/>
    </row>
    <row r="1768">
      <c r="A1768" s="145"/>
      <c r="B1768" s="145"/>
      <c r="C1768" s="148"/>
      <c r="D1768" s="148"/>
      <c r="E1768" s="148"/>
      <c r="F1768" s="148"/>
      <c r="G1768" s="148"/>
      <c r="H1768" s="148"/>
      <c r="I1768" s="148"/>
      <c r="J1768" s="148"/>
      <c r="K1768" s="148"/>
      <c r="L1768" s="148"/>
      <c r="M1768" s="148"/>
      <c r="N1768" s="148"/>
      <c r="O1768" s="148"/>
      <c r="P1768" s="148"/>
      <c r="Q1768" s="148"/>
      <c r="R1768" s="148"/>
    </row>
    <row r="1769">
      <c r="A1769" s="145"/>
      <c r="B1769" s="145"/>
      <c r="C1769" s="148"/>
      <c r="D1769" s="148"/>
      <c r="E1769" s="148"/>
      <c r="F1769" s="148"/>
      <c r="G1769" s="148"/>
      <c r="H1769" s="148"/>
      <c r="I1769" s="148"/>
      <c r="J1769" s="148"/>
      <c r="K1769" s="148"/>
      <c r="L1769" s="148"/>
      <c r="M1769" s="148"/>
      <c r="N1769" s="148"/>
      <c r="O1769" s="148"/>
      <c r="P1769" s="148"/>
      <c r="Q1769" s="148"/>
      <c r="R1769" s="148"/>
    </row>
    <row r="1770">
      <c r="A1770" s="145"/>
      <c r="B1770" s="145"/>
      <c r="C1770" s="148"/>
      <c r="D1770" s="148"/>
      <c r="E1770" s="148"/>
      <c r="F1770" s="148"/>
      <c r="G1770" s="148"/>
      <c r="H1770" s="148"/>
      <c r="I1770" s="148"/>
      <c r="J1770" s="148"/>
      <c r="K1770" s="148"/>
      <c r="L1770" s="148"/>
      <c r="M1770" s="148"/>
      <c r="N1770" s="148"/>
      <c r="O1770" s="148"/>
      <c r="P1770" s="148"/>
      <c r="Q1770" s="148"/>
      <c r="R1770" s="148"/>
    </row>
    <row r="1771">
      <c r="A1771" s="145"/>
      <c r="B1771" s="145"/>
      <c r="C1771" s="148"/>
      <c r="D1771" s="148"/>
      <c r="E1771" s="148"/>
      <c r="F1771" s="148"/>
      <c r="G1771" s="148"/>
      <c r="H1771" s="148"/>
      <c r="I1771" s="148"/>
      <c r="J1771" s="148"/>
      <c r="K1771" s="148"/>
      <c r="L1771" s="148"/>
      <c r="M1771" s="148"/>
      <c r="N1771" s="148"/>
      <c r="O1771" s="148"/>
      <c r="P1771" s="148"/>
      <c r="Q1771" s="148"/>
      <c r="R1771" s="148"/>
    </row>
    <row r="1772">
      <c r="A1772" s="145"/>
      <c r="B1772" s="145"/>
      <c r="C1772" s="148"/>
      <c r="D1772" s="148"/>
      <c r="E1772" s="148"/>
      <c r="F1772" s="148"/>
      <c r="G1772" s="148"/>
      <c r="H1772" s="148"/>
      <c r="I1772" s="148"/>
      <c r="J1772" s="148"/>
      <c r="K1772" s="148"/>
      <c r="L1772" s="148"/>
      <c r="M1772" s="148"/>
      <c r="N1772" s="148"/>
      <c r="O1772" s="148"/>
      <c r="P1772" s="148"/>
      <c r="Q1772" s="148"/>
      <c r="R1772" s="148"/>
    </row>
    <row r="1773">
      <c r="A1773" s="145"/>
      <c r="B1773" s="145"/>
      <c r="C1773" s="148"/>
      <c r="D1773" s="148"/>
      <c r="E1773" s="148"/>
      <c r="F1773" s="148"/>
      <c r="G1773" s="148"/>
      <c r="H1773" s="148"/>
      <c r="I1773" s="148"/>
      <c r="J1773" s="148"/>
      <c r="K1773" s="148"/>
      <c r="L1773" s="148"/>
      <c r="M1773" s="148"/>
      <c r="N1773" s="148"/>
      <c r="O1773" s="148"/>
      <c r="P1773" s="148"/>
      <c r="Q1773" s="148"/>
      <c r="R1773" s="148"/>
    </row>
    <row r="1774">
      <c r="A1774" s="145"/>
      <c r="B1774" s="145"/>
      <c r="C1774" s="148"/>
      <c r="D1774" s="148"/>
      <c r="E1774" s="148"/>
      <c r="F1774" s="148"/>
      <c r="G1774" s="148"/>
      <c r="H1774" s="148"/>
      <c r="I1774" s="148"/>
      <c r="J1774" s="148"/>
      <c r="K1774" s="148"/>
      <c r="L1774" s="148"/>
      <c r="M1774" s="148"/>
      <c r="N1774" s="148"/>
      <c r="O1774" s="148"/>
      <c r="P1774" s="148"/>
      <c r="Q1774" s="148"/>
      <c r="R1774" s="148"/>
    </row>
    <row r="1775">
      <c r="A1775" s="145"/>
      <c r="B1775" s="145"/>
      <c r="C1775" s="148"/>
      <c r="D1775" s="148"/>
      <c r="E1775" s="148"/>
      <c r="F1775" s="148"/>
      <c r="G1775" s="148"/>
      <c r="H1775" s="148"/>
      <c r="I1775" s="148"/>
      <c r="J1775" s="148"/>
      <c r="K1775" s="148"/>
      <c r="L1775" s="148"/>
      <c r="M1775" s="148"/>
      <c r="N1775" s="148"/>
      <c r="O1775" s="148"/>
      <c r="P1775" s="148"/>
      <c r="Q1775" s="148"/>
      <c r="R1775" s="148"/>
    </row>
    <row r="1776">
      <c r="A1776" s="145"/>
      <c r="B1776" s="145"/>
      <c r="C1776" s="148"/>
      <c r="D1776" s="148"/>
      <c r="E1776" s="148"/>
      <c r="F1776" s="148"/>
      <c r="G1776" s="148"/>
      <c r="H1776" s="148"/>
      <c r="I1776" s="148"/>
      <c r="J1776" s="148"/>
      <c r="K1776" s="148"/>
      <c r="L1776" s="148"/>
      <c r="M1776" s="148"/>
      <c r="N1776" s="148"/>
      <c r="O1776" s="148"/>
      <c r="P1776" s="148"/>
      <c r="Q1776" s="148"/>
      <c r="R1776" s="148"/>
    </row>
    <row r="1777">
      <c r="A1777" s="145"/>
      <c r="B1777" s="145"/>
      <c r="C1777" s="148"/>
      <c r="D1777" s="148"/>
      <c r="E1777" s="148"/>
      <c r="F1777" s="148"/>
      <c r="G1777" s="148"/>
      <c r="H1777" s="148"/>
      <c r="I1777" s="148"/>
      <c r="J1777" s="148"/>
      <c r="K1777" s="148"/>
      <c r="L1777" s="148"/>
      <c r="M1777" s="148"/>
      <c r="N1777" s="148"/>
      <c r="O1777" s="148"/>
      <c r="P1777" s="148"/>
      <c r="Q1777" s="148"/>
      <c r="R1777" s="148"/>
    </row>
    <row r="1778">
      <c r="A1778" s="145"/>
      <c r="B1778" s="145"/>
      <c r="C1778" s="148"/>
      <c r="D1778" s="148"/>
      <c r="E1778" s="148"/>
      <c r="F1778" s="148"/>
      <c r="G1778" s="148"/>
      <c r="H1778" s="148"/>
      <c r="I1778" s="148"/>
      <c r="J1778" s="148"/>
      <c r="K1778" s="148"/>
      <c r="L1778" s="148"/>
      <c r="M1778" s="148"/>
      <c r="N1778" s="148"/>
      <c r="O1778" s="148"/>
      <c r="P1778" s="148"/>
      <c r="Q1778" s="148"/>
      <c r="R1778" s="148"/>
    </row>
    <row r="1779">
      <c r="A1779" s="145"/>
      <c r="B1779" s="145"/>
      <c r="C1779" s="148"/>
      <c r="D1779" s="148"/>
      <c r="E1779" s="148"/>
      <c r="F1779" s="148"/>
      <c r="G1779" s="148"/>
      <c r="H1779" s="148"/>
      <c r="I1779" s="148"/>
      <c r="J1779" s="148"/>
      <c r="K1779" s="148"/>
      <c r="L1779" s="148"/>
      <c r="M1779" s="148"/>
      <c r="N1779" s="148"/>
      <c r="O1779" s="148"/>
      <c r="P1779" s="148"/>
      <c r="Q1779" s="148"/>
      <c r="R1779" s="148"/>
    </row>
    <row r="1780">
      <c r="A1780" s="145"/>
      <c r="B1780" s="145"/>
      <c r="C1780" s="148"/>
      <c r="D1780" s="148"/>
      <c r="E1780" s="148"/>
      <c r="F1780" s="148"/>
      <c r="G1780" s="148"/>
      <c r="H1780" s="148"/>
      <c r="I1780" s="148"/>
      <c r="J1780" s="148"/>
      <c r="K1780" s="148"/>
      <c r="L1780" s="148"/>
      <c r="M1780" s="148"/>
      <c r="N1780" s="148"/>
      <c r="O1780" s="148"/>
      <c r="P1780" s="148"/>
      <c r="Q1780" s="148"/>
      <c r="R1780" s="148"/>
    </row>
    <row r="1781">
      <c r="A1781" s="145"/>
      <c r="B1781" s="145"/>
      <c r="C1781" s="148"/>
      <c r="D1781" s="148"/>
      <c r="E1781" s="148"/>
      <c r="F1781" s="148"/>
      <c r="G1781" s="148"/>
      <c r="H1781" s="148"/>
      <c r="I1781" s="148"/>
      <c r="J1781" s="148"/>
      <c r="K1781" s="148"/>
      <c r="L1781" s="148"/>
      <c r="M1781" s="148"/>
      <c r="N1781" s="148"/>
      <c r="O1781" s="148"/>
      <c r="P1781" s="148"/>
      <c r="Q1781" s="148"/>
      <c r="R1781" s="148"/>
    </row>
    <row r="1782">
      <c r="A1782" s="145"/>
      <c r="B1782" s="145"/>
      <c r="C1782" s="148"/>
      <c r="D1782" s="148"/>
      <c r="E1782" s="148"/>
      <c r="F1782" s="148"/>
      <c r="G1782" s="148"/>
      <c r="H1782" s="148"/>
      <c r="I1782" s="148"/>
      <c r="J1782" s="148"/>
      <c r="K1782" s="148"/>
      <c r="L1782" s="148"/>
      <c r="M1782" s="148"/>
      <c r="N1782" s="148"/>
      <c r="O1782" s="148"/>
      <c r="P1782" s="148"/>
      <c r="Q1782" s="148"/>
      <c r="R1782" s="148"/>
    </row>
    <row r="1783">
      <c r="A1783" s="145"/>
      <c r="B1783" s="145"/>
      <c r="C1783" s="148"/>
      <c r="D1783" s="148"/>
      <c r="E1783" s="148"/>
      <c r="F1783" s="148"/>
      <c r="G1783" s="148"/>
      <c r="H1783" s="148"/>
      <c r="I1783" s="148"/>
      <c r="J1783" s="148"/>
      <c r="K1783" s="148"/>
      <c r="L1783" s="148"/>
      <c r="M1783" s="148"/>
      <c r="N1783" s="148"/>
      <c r="O1783" s="148"/>
      <c r="P1783" s="148"/>
      <c r="Q1783" s="148"/>
      <c r="R1783" s="148"/>
    </row>
    <row r="1784">
      <c r="A1784" s="145"/>
      <c r="B1784" s="145"/>
      <c r="C1784" s="148"/>
      <c r="D1784" s="148"/>
      <c r="E1784" s="148"/>
      <c r="F1784" s="148"/>
      <c r="G1784" s="148"/>
      <c r="H1784" s="148"/>
      <c r="I1784" s="148"/>
      <c r="J1784" s="148"/>
      <c r="K1784" s="148"/>
      <c r="L1784" s="148"/>
      <c r="M1784" s="148"/>
      <c r="N1784" s="148"/>
      <c r="O1784" s="148"/>
      <c r="P1784" s="148"/>
      <c r="Q1784" s="148"/>
      <c r="R1784" s="148"/>
    </row>
    <row r="1785">
      <c r="A1785" s="145"/>
      <c r="B1785" s="145"/>
      <c r="C1785" s="148"/>
      <c r="D1785" s="148"/>
      <c r="E1785" s="148"/>
      <c r="F1785" s="148"/>
      <c r="G1785" s="148"/>
      <c r="H1785" s="148"/>
      <c r="I1785" s="148"/>
      <c r="J1785" s="148"/>
      <c r="K1785" s="148"/>
      <c r="L1785" s="148"/>
      <c r="M1785" s="148"/>
      <c r="N1785" s="148"/>
      <c r="O1785" s="148"/>
      <c r="P1785" s="148"/>
      <c r="Q1785" s="148"/>
      <c r="R1785" s="148"/>
    </row>
    <row r="1786">
      <c r="A1786" s="145"/>
      <c r="B1786" s="145"/>
      <c r="C1786" s="148"/>
      <c r="D1786" s="148"/>
      <c r="E1786" s="148"/>
      <c r="F1786" s="148"/>
      <c r="G1786" s="148"/>
      <c r="H1786" s="148"/>
      <c r="I1786" s="148"/>
      <c r="J1786" s="148"/>
      <c r="K1786" s="148"/>
      <c r="L1786" s="148"/>
      <c r="M1786" s="148"/>
      <c r="N1786" s="148"/>
      <c r="O1786" s="148"/>
      <c r="P1786" s="148"/>
      <c r="Q1786" s="148"/>
      <c r="R1786" s="148"/>
    </row>
    <row r="1787">
      <c r="A1787" s="145"/>
      <c r="B1787" s="145"/>
      <c r="C1787" s="148"/>
      <c r="D1787" s="148"/>
      <c r="E1787" s="148"/>
      <c r="F1787" s="148"/>
      <c r="G1787" s="148"/>
      <c r="H1787" s="148"/>
      <c r="I1787" s="148"/>
      <c r="J1787" s="148"/>
      <c r="K1787" s="148"/>
      <c r="L1787" s="148"/>
      <c r="M1787" s="148"/>
      <c r="N1787" s="148"/>
      <c r="O1787" s="148"/>
      <c r="P1787" s="148"/>
      <c r="Q1787" s="148"/>
      <c r="R1787" s="148"/>
    </row>
    <row r="1788">
      <c r="A1788" s="145"/>
      <c r="B1788" s="145"/>
      <c r="C1788" s="148"/>
      <c r="D1788" s="148"/>
      <c r="E1788" s="148"/>
      <c r="F1788" s="148"/>
      <c r="G1788" s="148"/>
      <c r="H1788" s="148"/>
      <c r="I1788" s="148"/>
      <c r="J1788" s="148"/>
      <c r="K1788" s="148"/>
      <c r="L1788" s="148"/>
      <c r="M1788" s="148"/>
      <c r="N1788" s="148"/>
      <c r="O1788" s="148"/>
      <c r="P1788" s="148"/>
      <c r="Q1788" s="148"/>
      <c r="R1788" s="148"/>
    </row>
    <row r="1789">
      <c r="A1789" s="145"/>
      <c r="B1789" s="145"/>
      <c r="C1789" s="148"/>
      <c r="D1789" s="148"/>
      <c r="E1789" s="148"/>
      <c r="F1789" s="148"/>
      <c r="G1789" s="148"/>
      <c r="H1789" s="148"/>
      <c r="I1789" s="148"/>
      <c r="J1789" s="148"/>
      <c r="K1789" s="148"/>
      <c r="L1789" s="148"/>
      <c r="M1789" s="148"/>
      <c r="N1789" s="148"/>
      <c r="O1789" s="148"/>
      <c r="P1789" s="148"/>
      <c r="Q1789" s="148"/>
      <c r="R1789" s="148"/>
    </row>
    <row r="1790">
      <c r="A1790" s="145"/>
      <c r="B1790" s="145"/>
      <c r="C1790" s="148"/>
      <c r="D1790" s="148"/>
      <c r="E1790" s="148"/>
      <c r="F1790" s="148"/>
      <c r="G1790" s="148"/>
      <c r="H1790" s="148"/>
      <c r="I1790" s="148"/>
      <c r="J1790" s="148"/>
      <c r="K1790" s="148"/>
      <c r="L1790" s="148"/>
      <c r="M1790" s="148"/>
      <c r="N1790" s="148"/>
      <c r="O1790" s="148"/>
      <c r="P1790" s="148"/>
      <c r="Q1790" s="148"/>
      <c r="R1790" s="148"/>
    </row>
    <row r="1791">
      <c r="A1791" s="145"/>
      <c r="B1791" s="145"/>
      <c r="C1791" s="148"/>
      <c r="D1791" s="148"/>
      <c r="E1791" s="148"/>
      <c r="F1791" s="148"/>
      <c r="G1791" s="148"/>
      <c r="H1791" s="148"/>
      <c r="I1791" s="148"/>
      <c r="J1791" s="148"/>
      <c r="K1791" s="148"/>
      <c r="L1791" s="148"/>
      <c r="M1791" s="148"/>
      <c r="N1791" s="148"/>
      <c r="O1791" s="148"/>
      <c r="P1791" s="148"/>
      <c r="Q1791" s="148"/>
      <c r="R1791" s="148"/>
    </row>
    <row r="1792">
      <c r="A1792" s="145"/>
      <c r="B1792" s="145"/>
      <c r="C1792" s="148"/>
      <c r="D1792" s="148"/>
      <c r="E1792" s="148"/>
      <c r="F1792" s="148"/>
      <c r="G1792" s="148"/>
      <c r="H1792" s="148"/>
      <c r="I1792" s="148"/>
      <c r="J1792" s="148"/>
      <c r="K1792" s="148"/>
      <c r="L1792" s="148"/>
      <c r="M1792" s="148"/>
      <c r="N1792" s="148"/>
      <c r="O1792" s="148"/>
      <c r="P1792" s="148"/>
      <c r="Q1792" s="148"/>
      <c r="R1792" s="148"/>
    </row>
    <row r="1793">
      <c r="A1793" s="145"/>
      <c r="B1793" s="145"/>
      <c r="C1793" s="148"/>
      <c r="D1793" s="148"/>
      <c r="E1793" s="148"/>
      <c r="F1793" s="148"/>
      <c r="G1793" s="148"/>
      <c r="H1793" s="148"/>
      <c r="I1793" s="148"/>
      <c r="J1793" s="148"/>
      <c r="K1793" s="148"/>
      <c r="L1793" s="148"/>
      <c r="M1793" s="148"/>
      <c r="N1793" s="148"/>
      <c r="O1793" s="148"/>
      <c r="P1793" s="148"/>
      <c r="Q1793" s="148"/>
      <c r="R1793" s="148"/>
    </row>
    <row r="1794">
      <c r="A1794" s="145"/>
      <c r="B1794" s="145"/>
      <c r="C1794" s="148"/>
      <c r="D1794" s="148"/>
      <c r="E1794" s="148"/>
      <c r="F1794" s="148"/>
      <c r="G1794" s="148"/>
      <c r="H1794" s="148"/>
      <c r="I1794" s="148"/>
      <c r="J1794" s="148"/>
      <c r="K1794" s="148"/>
      <c r="L1794" s="148"/>
      <c r="M1794" s="148"/>
      <c r="N1794" s="148"/>
      <c r="O1794" s="148"/>
      <c r="P1794" s="148"/>
      <c r="Q1794" s="148"/>
      <c r="R1794" s="148"/>
    </row>
    <row r="1795">
      <c r="A1795" s="145"/>
      <c r="B1795" s="145"/>
      <c r="C1795" s="148"/>
      <c r="D1795" s="148"/>
      <c r="E1795" s="148"/>
      <c r="F1795" s="148"/>
      <c r="G1795" s="148"/>
      <c r="H1795" s="148"/>
      <c r="I1795" s="148"/>
      <c r="J1795" s="148"/>
      <c r="K1795" s="148"/>
      <c r="L1795" s="148"/>
      <c r="M1795" s="148"/>
      <c r="N1795" s="148"/>
      <c r="O1795" s="148"/>
      <c r="P1795" s="148"/>
      <c r="Q1795" s="148"/>
      <c r="R1795" s="148"/>
    </row>
    <row r="1796">
      <c r="A1796" s="145"/>
      <c r="B1796" s="145"/>
      <c r="C1796" s="148"/>
      <c r="D1796" s="148"/>
      <c r="E1796" s="148"/>
      <c r="F1796" s="148"/>
      <c r="G1796" s="148"/>
      <c r="H1796" s="148"/>
      <c r="I1796" s="148"/>
      <c r="J1796" s="148"/>
      <c r="K1796" s="148"/>
      <c r="L1796" s="148"/>
      <c r="M1796" s="148"/>
      <c r="N1796" s="148"/>
      <c r="O1796" s="148"/>
      <c r="P1796" s="148"/>
      <c r="Q1796" s="148"/>
      <c r="R1796" s="148"/>
    </row>
    <row r="1797">
      <c r="A1797" s="145"/>
      <c r="B1797" s="145"/>
      <c r="C1797" s="148"/>
      <c r="D1797" s="148"/>
      <c r="E1797" s="148"/>
      <c r="F1797" s="148"/>
      <c r="G1797" s="148"/>
      <c r="H1797" s="148"/>
      <c r="I1797" s="148"/>
      <c r="J1797" s="148"/>
      <c r="K1797" s="148"/>
      <c r="L1797" s="148"/>
      <c r="M1797" s="148"/>
      <c r="N1797" s="148"/>
      <c r="O1797" s="148"/>
      <c r="P1797" s="148"/>
      <c r="Q1797" s="148"/>
      <c r="R1797" s="148"/>
    </row>
    <row r="1798">
      <c r="A1798" s="145"/>
      <c r="B1798" s="145"/>
      <c r="C1798" s="148"/>
      <c r="D1798" s="148"/>
      <c r="E1798" s="148"/>
      <c r="F1798" s="148"/>
      <c r="G1798" s="148"/>
      <c r="H1798" s="148"/>
      <c r="I1798" s="148"/>
      <c r="J1798" s="148"/>
      <c r="K1798" s="148"/>
      <c r="L1798" s="148"/>
      <c r="M1798" s="148"/>
      <c r="N1798" s="148"/>
      <c r="O1798" s="148"/>
      <c r="P1798" s="148"/>
      <c r="Q1798" s="148"/>
      <c r="R1798" s="148"/>
    </row>
    <row r="1799">
      <c r="A1799" s="145"/>
      <c r="B1799" s="145"/>
      <c r="C1799" s="148"/>
      <c r="D1799" s="148"/>
      <c r="E1799" s="148"/>
      <c r="F1799" s="148"/>
      <c r="G1799" s="148"/>
      <c r="H1799" s="148"/>
      <c r="I1799" s="148"/>
      <c r="J1799" s="148"/>
      <c r="K1799" s="148"/>
      <c r="L1799" s="148"/>
      <c r="M1799" s="148"/>
      <c r="N1799" s="148"/>
      <c r="O1799" s="148"/>
      <c r="P1799" s="148"/>
      <c r="Q1799" s="148"/>
      <c r="R1799" s="148"/>
    </row>
    <row r="1800">
      <c r="A1800" s="145"/>
      <c r="B1800" s="145"/>
      <c r="C1800" s="148"/>
      <c r="D1800" s="148"/>
      <c r="E1800" s="148"/>
      <c r="F1800" s="148"/>
      <c r="G1800" s="148"/>
      <c r="H1800" s="148"/>
      <c r="I1800" s="148"/>
      <c r="J1800" s="148"/>
      <c r="K1800" s="148"/>
      <c r="L1800" s="148"/>
      <c r="M1800" s="148"/>
      <c r="N1800" s="148"/>
      <c r="O1800" s="148"/>
      <c r="P1800" s="148"/>
      <c r="Q1800" s="148"/>
      <c r="R1800" s="148"/>
    </row>
    <row r="1801">
      <c r="A1801" s="145"/>
      <c r="B1801" s="145"/>
      <c r="C1801" s="148"/>
      <c r="D1801" s="148"/>
      <c r="E1801" s="148"/>
      <c r="F1801" s="148"/>
      <c r="G1801" s="148"/>
      <c r="H1801" s="148"/>
      <c r="I1801" s="148"/>
      <c r="J1801" s="148"/>
      <c r="K1801" s="148"/>
      <c r="L1801" s="148"/>
      <c r="M1801" s="148"/>
      <c r="N1801" s="148"/>
      <c r="O1801" s="148"/>
      <c r="P1801" s="148"/>
      <c r="Q1801" s="148"/>
      <c r="R1801" s="148"/>
    </row>
    <row r="1802">
      <c r="A1802" s="145"/>
      <c r="B1802" s="145"/>
      <c r="C1802" s="148"/>
      <c r="D1802" s="148"/>
      <c r="E1802" s="148"/>
      <c r="F1802" s="148"/>
      <c r="G1802" s="148"/>
      <c r="H1802" s="148"/>
      <c r="I1802" s="148"/>
      <c r="J1802" s="148"/>
      <c r="K1802" s="148"/>
      <c r="L1802" s="148"/>
      <c r="M1802" s="148"/>
      <c r="N1802" s="148"/>
      <c r="O1802" s="148"/>
      <c r="P1802" s="148"/>
      <c r="Q1802" s="148"/>
      <c r="R1802" s="148"/>
    </row>
    <row r="1803">
      <c r="A1803" s="145"/>
      <c r="B1803" s="145"/>
      <c r="C1803" s="148"/>
      <c r="D1803" s="148"/>
      <c r="E1803" s="148"/>
      <c r="F1803" s="148"/>
      <c r="G1803" s="148"/>
      <c r="H1803" s="148"/>
      <c r="I1803" s="148"/>
      <c r="J1803" s="148"/>
      <c r="K1803" s="148"/>
      <c r="L1803" s="148"/>
      <c r="M1803" s="148"/>
      <c r="N1803" s="148"/>
      <c r="O1803" s="148"/>
      <c r="P1803" s="148"/>
      <c r="Q1803" s="148"/>
      <c r="R1803" s="148"/>
    </row>
    <row r="1804">
      <c r="A1804" s="145"/>
      <c r="B1804" s="145"/>
      <c r="C1804" s="148"/>
      <c r="D1804" s="148"/>
      <c r="E1804" s="148"/>
      <c r="F1804" s="148"/>
      <c r="G1804" s="148"/>
      <c r="H1804" s="148"/>
      <c r="I1804" s="148"/>
      <c r="J1804" s="148"/>
      <c r="K1804" s="148"/>
      <c r="L1804" s="148"/>
      <c r="M1804" s="148"/>
      <c r="N1804" s="148"/>
      <c r="O1804" s="148"/>
      <c r="P1804" s="148"/>
      <c r="Q1804" s="148"/>
      <c r="R1804" s="148"/>
    </row>
    <row r="1805">
      <c r="A1805" s="145"/>
      <c r="B1805" s="145"/>
      <c r="C1805" s="148"/>
      <c r="D1805" s="148"/>
      <c r="E1805" s="148"/>
      <c r="F1805" s="148"/>
      <c r="G1805" s="148"/>
      <c r="H1805" s="148"/>
      <c r="I1805" s="148"/>
      <c r="J1805" s="148"/>
      <c r="K1805" s="148"/>
      <c r="L1805" s="148"/>
      <c r="M1805" s="148"/>
      <c r="N1805" s="148"/>
      <c r="O1805" s="148"/>
      <c r="P1805" s="148"/>
      <c r="Q1805" s="148"/>
      <c r="R1805" s="148"/>
    </row>
    <row r="1806">
      <c r="A1806" s="145"/>
      <c r="B1806" s="145"/>
      <c r="C1806" s="148"/>
      <c r="D1806" s="148"/>
      <c r="E1806" s="148"/>
      <c r="F1806" s="148"/>
      <c r="G1806" s="148"/>
      <c r="H1806" s="148"/>
      <c r="I1806" s="148"/>
      <c r="J1806" s="148"/>
      <c r="K1806" s="148"/>
      <c r="L1806" s="148"/>
      <c r="M1806" s="148"/>
      <c r="N1806" s="148"/>
      <c r="O1806" s="148"/>
      <c r="P1806" s="148"/>
      <c r="Q1806" s="148"/>
      <c r="R1806" s="148"/>
    </row>
    <row r="1807">
      <c r="A1807" s="145"/>
      <c r="B1807" s="145"/>
      <c r="C1807" s="148"/>
      <c r="D1807" s="148"/>
      <c r="E1807" s="148"/>
      <c r="F1807" s="148"/>
      <c r="G1807" s="148"/>
      <c r="H1807" s="148"/>
      <c r="I1807" s="148"/>
      <c r="J1807" s="148"/>
      <c r="K1807" s="148"/>
      <c r="L1807" s="148"/>
      <c r="M1807" s="148"/>
      <c r="N1807" s="148"/>
      <c r="O1807" s="148"/>
      <c r="P1807" s="148"/>
      <c r="Q1807" s="148"/>
      <c r="R1807" s="148"/>
    </row>
    <row r="1808">
      <c r="A1808" s="145"/>
      <c r="B1808" s="145"/>
      <c r="C1808" s="148"/>
      <c r="D1808" s="148"/>
      <c r="E1808" s="148"/>
      <c r="F1808" s="148"/>
      <c r="G1808" s="148"/>
      <c r="H1808" s="148"/>
      <c r="I1808" s="148"/>
      <c r="J1808" s="148"/>
      <c r="K1808" s="148"/>
      <c r="L1808" s="148"/>
      <c r="M1808" s="148"/>
      <c r="N1808" s="148"/>
      <c r="O1808" s="148"/>
      <c r="P1808" s="148"/>
      <c r="Q1808" s="148"/>
      <c r="R1808" s="148"/>
    </row>
    <row r="1809">
      <c r="A1809" s="145"/>
      <c r="B1809" s="145"/>
      <c r="C1809" s="148"/>
      <c r="D1809" s="148"/>
      <c r="E1809" s="148"/>
      <c r="F1809" s="148"/>
      <c r="G1809" s="148"/>
      <c r="H1809" s="148"/>
      <c r="I1809" s="148"/>
      <c r="J1809" s="148"/>
      <c r="K1809" s="148"/>
      <c r="L1809" s="148"/>
      <c r="M1809" s="148"/>
      <c r="N1809" s="148"/>
      <c r="O1809" s="148"/>
      <c r="P1809" s="148"/>
      <c r="Q1809" s="148"/>
      <c r="R1809" s="148"/>
    </row>
    <row r="1810">
      <c r="A1810" s="145"/>
      <c r="B1810" s="145"/>
      <c r="C1810" s="148"/>
      <c r="D1810" s="148"/>
      <c r="E1810" s="148"/>
      <c r="F1810" s="148"/>
      <c r="G1810" s="148"/>
      <c r="H1810" s="148"/>
      <c r="I1810" s="148"/>
      <c r="J1810" s="148"/>
      <c r="K1810" s="148"/>
      <c r="L1810" s="148"/>
      <c r="M1810" s="148"/>
      <c r="N1810" s="148"/>
      <c r="O1810" s="148"/>
      <c r="P1810" s="148"/>
      <c r="Q1810" s="148"/>
      <c r="R1810" s="148"/>
    </row>
    <row r="1811">
      <c r="A1811" s="145"/>
      <c r="B1811" s="145"/>
      <c r="C1811" s="148"/>
      <c r="D1811" s="148"/>
      <c r="E1811" s="148"/>
      <c r="F1811" s="148"/>
      <c r="G1811" s="148"/>
      <c r="H1811" s="148"/>
      <c r="I1811" s="148"/>
      <c r="J1811" s="148"/>
      <c r="K1811" s="148"/>
      <c r="L1811" s="148"/>
      <c r="M1811" s="148"/>
      <c r="N1811" s="148"/>
      <c r="O1811" s="148"/>
      <c r="P1811" s="148"/>
      <c r="Q1811" s="148"/>
      <c r="R1811" s="148"/>
    </row>
    <row r="1812">
      <c r="A1812" s="145"/>
      <c r="B1812" s="145"/>
      <c r="C1812" s="148"/>
      <c r="D1812" s="148"/>
      <c r="E1812" s="148"/>
      <c r="F1812" s="148"/>
      <c r="G1812" s="148"/>
      <c r="H1812" s="148"/>
      <c r="I1812" s="148"/>
      <c r="J1812" s="148"/>
      <c r="K1812" s="148"/>
      <c r="L1812" s="148"/>
      <c r="M1812" s="148"/>
      <c r="N1812" s="148"/>
      <c r="O1812" s="148"/>
      <c r="P1812" s="148"/>
      <c r="Q1812" s="148"/>
      <c r="R1812" s="148"/>
    </row>
    <row r="1813">
      <c r="A1813" s="145"/>
      <c r="B1813" s="145"/>
      <c r="C1813" s="148"/>
      <c r="D1813" s="148"/>
      <c r="E1813" s="148"/>
      <c r="F1813" s="148"/>
      <c r="G1813" s="148"/>
      <c r="H1813" s="148"/>
      <c r="I1813" s="148"/>
      <c r="J1813" s="148"/>
      <c r="K1813" s="148"/>
      <c r="L1813" s="148"/>
      <c r="M1813" s="148"/>
      <c r="N1813" s="148"/>
      <c r="O1813" s="148"/>
      <c r="P1813" s="148"/>
      <c r="Q1813" s="148"/>
      <c r="R1813" s="148"/>
    </row>
    <row r="1814">
      <c r="A1814" s="145"/>
      <c r="B1814" s="145"/>
      <c r="C1814" s="148"/>
      <c r="D1814" s="148"/>
      <c r="E1814" s="148"/>
      <c r="F1814" s="148"/>
      <c r="G1814" s="148"/>
      <c r="H1814" s="148"/>
      <c r="I1814" s="148"/>
      <c r="J1814" s="148"/>
      <c r="K1814" s="148"/>
      <c r="L1814" s="148"/>
      <c r="M1814" s="148"/>
      <c r="N1814" s="148"/>
      <c r="O1814" s="148"/>
      <c r="P1814" s="148"/>
      <c r="Q1814" s="148"/>
      <c r="R1814" s="148"/>
    </row>
    <row r="1815">
      <c r="A1815" s="145"/>
      <c r="B1815" s="145"/>
      <c r="C1815" s="148"/>
      <c r="D1815" s="148"/>
      <c r="E1815" s="148"/>
      <c r="F1815" s="148"/>
      <c r="G1815" s="148"/>
      <c r="H1815" s="148"/>
      <c r="I1815" s="148"/>
      <c r="J1815" s="148"/>
      <c r="K1815" s="148"/>
      <c r="L1815" s="148"/>
      <c r="M1815" s="148"/>
      <c r="N1815" s="148"/>
      <c r="O1815" s="148"/>
      <c r="P1815" s="148"/>
      <c r="Q1815" s="148"/>
      <c r="R1815" s="148"/>
    </row>
    <row r="1816">
      <c r="A1816" s="145"/>
      <c r="B1816" s="145"/>
      <c r="C1816" s="148"/>
      <c r="D1816" s="148"/>
      <c r="E1816" s="148"/>
      <c r="F1816" s="148"/>
      <c r="G1816" s="148"/>
      <c r="H1816" s="148"/>
      <c r="I1816" s="148"/>
      <c r="J1816" s="148"/>
      <c r="K1816" s="148"/>
      <c r="L1816" s="148"/>
      <c r="M1816" s="148"/>
      <c r="N1816" s="148"/>
      <c r="O1816" s="148"/>
      <c r="P1816" s="148"/>
      <c r="Q1816" s="148"/>
      <c r="R1816" s="148"/>
    </row>
    <row r="1817">
      <c r="A1817" s="145"/>
      <c r="B1817" s="145"/>
      <c r="C1817" s="148"/>
      <c r="D1817" s="148"/>
      <c r="E1817" s="148"/>
      <c r="F1817" s="148"/>
      <c r="G1817" s="148"/>
      <c r="H1817" s="148"/>
      <c r="I1817" s="148"/>
      <c r="J1817" s="148"/>
      <c r="K1817" s="148"/>
      <c r="L1817" s="148"/>
      <c r="M1817" s="148"/>
      <c r="N1817" s="148"/>
      <c r="O1817" s="148"/>
      <c r="P1817" s="148"/>
      <c r="Q1817" s="148"/>
      <c r="R1817" s="148"/>
    </row>
    <row r="1818">
      <c r="A1818" s="145"/>
      <c r="B1818" s="145"/>
      <c r="C1818" s="148"/>
      <c r="D1818" s="148"/>
      <c r="E1818" s="148"/>
      <c r="F1818" s="148"/>
      <c r="G1818" s="148"/>
      <c r="H1818" s="148"/>
      <c r="I1818" s="148"/>
      <c r="J1818" s="148"/>
      <c r="K1818" s="148"/>
      <c r="L1818" s="148"/>
      <c r="M1818" s="148"/>
      <c r="N1818" s="148"/>
      <c r="O1818" s="148"/>
      <c r="P1818" s="148"/>
      <c r="Q1818" s="148"/>
      <c r="R1818" s="148"/>
    </row>
    <row r="1819">
      <c r="A1819" s="145"/>
      <c r="B1819" s="145"/>
      <c r="C1819" s="148"/>
      <c r="D1819" s="148"/>
      <c r="E1819" s="148"/>
      <c r="F1819" s="148"/>
      <c r="G1819" s="148"/>
      <c r="H1819" s="148"/>
      <c r="I1819" s="148"/>
      <c r="J1819" s="148"/>
      <c r="K1819" s="148"/>
      <c r="L1819" s="148"/>
      <c r="M1819" s="148"/>
      <c r="N1819" s="148"/>
      <c r="O1819" s="148"/>
      <c r="P1819" s="148"/>
      <c r="Q1819" s="148"/>
      <c r="R1819" s="148"/>
    </row>
    <row r="1820">
      <c r="A1820" s="145"/>
      <c r="B1820" s="145"/>
      <c r="C1820" s="148"/>
      <c r="D1820" s="148"/>
      <c r="E1820" s="148"/>
      <c r="F1820" s="148"/>
      <c r="G1820" s="148"/>
      <c r="H1820" s="148"/>
      <c r="I1820" s="148"/>
      <c r="J1820" s="148"/>
      <c r="K1820" s="148"/>
      <c r="L1820" s="148"/>
      <c r="M1820" s="148"/>
      <c r="N1820" s="148"/>
      <c r="O1820" s="148"/>
      <c r="P1820" s="148"/>
      <c r="Q1820" s="148"/>
      <c r="R1820" s="148"/>
    </row>
    <row r="1821">
      <c r="A1821" s="145"/>
      <c r="B1821" s="145"/>
      <c r="C1821" s="148"/>
      <c r="D1821" s="148"/>
      <c r="E1821" s="148"/>
      <c r="F1821" s="148"/>
      <c r="G1821" s="148"/>
      <c r="H1821" s="148"/>
      <c r="I1821" s="148"/>
      <c r="J1821" s="148"/>
      <c r="K1821" s="148"/>
      <c r="L1821" s="148"/>
      <c r="M1821" s="148"/>
      <c r="N1821" s="148"/>
      <c r="O1821" s="148"/>
      <c r="P1821" s="148"/>
      <c r="Q1821" s="148"/>
      <c r="R1821" s="148"/>
    </row>
    <row r="1822">
      <c r="A1822" s="145"/>
      <c r="B1822" s="145"/>
      <c r="C1822" s="148"/>
      <c r="D1822" s="148"/>
      <c r="E1822" s="148"/>
      <c r="F1822" s="148"/>
      <c r="G1822" s="148"/>
      <c r="H1822" s="148"/>
      <c r="I1822" s="148"/>
      <c r="J1822" s="148"/>
      <c r="K1822" s="148"/>
      <c r="L1822" s="148"/>
      <c r="M1822" s="148"/>
      <c r="N1822" s="148"/>
      <c r="O1822" s="148"/>
      <c r="P1822" s="148"/>
      <c r="Q1822" s="148"/>
      <c r="R1822" s="148"/>
    </row>
    <row r="1823">
      <c r="A1823" s="145"/>
      <c r="B1823" s="145"/>
      <c r="C1823" s="148"/>
      <c r="D1823" s="148"/>
      <c r="E1823" s="148"/>
      <c r="F1823" s="148"/>
      <c r="G1823" s="148"/>
      <c r="H1823" s="148"/>
      <c r="I1823" s="148"/>
      <c r="J1823" s="148"/>
      <c r="K1823" s="148"/>
      <c r="L1823" s="148"/>
      <c r="M1823" s="148"/>
      <c r="N1823" s="148"/>
      <c r="O1823" s="148"/>
      <c r="P1823" s="148"/>
      <c r="Q1823" s="148"/>
      <c r="R1823" s="148"/>
    </row>
    <row r="1824">
      <c r="A1824" s="145"/>
      <c r="B1824" s="145"/>
      <c r="C1824" s="148"/>
      <c r="D1824" s="148"/>
      <c r="E1824" s="148"/>
      <c r="F1824" s="148"/>
      <c r="G1824" s="148"/>
      <c r="H1824" s="148"/>
      <c r="I1824" s="148"/>
      <c r="J1824" s="148"/>
      <c r="K1824" s="148"/>
      <c r="L1824" s="148"/>
      <c r="M1824" s="148"/>
      <c r="N1824" s="148"/>
      <c r="O1824" s="148"/>
      <c r="P1824" s="148"/>
      <c r="Q1824" s="148"/>
      <c r="R1824" s="148"/>
    </row>
    <row r="1825">
      <c r="A1825" s="145"/>
      <c r="B1825" s="145"/>
      <c r="C1825" s="148"/>
      <c r="D1825" s="148"/>
      <c r="E1825" s="148"/>
      <c r="F1825" s="148"/>
      <c r="G1825" s="148"/>
      <c r="H1825" s="148"/>
      <c r="I1825" s="148"/>
      <c r="J1825" s="148"/>
      <c r="K1825" s="148"/>
      <c r="L1825" s="148"/>
      <c r="M1825" s="148"/>
      <c r="N1825" s="148"/>
      <c r="O1825" s="148"/>
      <c r="P1825" s="148"/>
      <c r="Q1825" s="148"/>
      <c r="R1825" s="148"/>
    </row>
    <row r="1826">
      <c r="A1826" s="145"/>
      <c r="B1826" s="145"/>
      <c r="C1826" s="148"/>
      <c r="D1826" s="148"/>
      <c r="E1826" s="148"/>
      <c r="F1826" s="148"/>
      <c r="G1826" s="148"/>
      <c r="H1826" s="148"/>
      <c r="I1826" s="148"/>
      <c r="J1826" s="148"/>
      <c r="K1826" s="148"/>
      <c r="L1826" s="148"/>
      <c r="M1826" s="148"/>
      <c r="N1826" s="148"/>
      <c r="O1826" s="148"/>
      <c r="P1826" s="148"/>
      <c r="Q1826" s="148"/>
      <c r="R1826" s="148"/>
    </row>
    <row r="1827">
      <c r="A1827" s="145"/>
      <c r="B1827" s="145"/>
      <c r="C1827" s="148"/>
      <c r="D1827" s="148"/>
      <c r="E1827" s="148"/>
      <c r="F1827" s="148"/>
      <c r="G1827" s="148"/>
      <c r="H1827" s="148"/>
      <c r="I1827" s="148"/>
      <c r="J1827" s="148"/>
      <c r="K1827" s="148"/>
      <c r="L1827" s="148"/>
      <c r="M1827" s="148"/>
      <c r="N1827" s="148"/>
      <c r="O1827" s="148"/>
      <c r="P1827" s="148"/>
      <c r="Q1827" s="148"/>
      <c r="R1827" s="148"/>
    </row>
    <row r="1828">
      <c r="A1828" s="145"/>
      <c r="B1828" s="145"/>
      <c r="C1828" s="148"/>
      <c r="D1828" s="148"/>
      <c r="E1828" s="148"/>
      <c r="F1828" s="148"/>
      <c r="G1828" s="148"/>
      <c r="H1828" s="148"/>
      <c r="I1828" s="148"/>
      <c r="J1828" s="148"/>
      <c r="K1828" s="148"/>
      <c r="L1828" s="148"/>
      <c r="M1828" s="148"/>
      <c r="N1828" s="148"/>
      <c r="O1828" s="148"/>
      <c r="P1828" s="148"/>
      <c r="Q1828" s="148"/>
      <c r="R1828" s="148"/>
    </row>
    <row r="1829">
      <c r="A1829" s="145"/>
      <c r="B1829" s="145"/>
      <c r="C1829" s="148"/>
      <c r="D1829" s="148"/>
      <c r="E1829" s="148"/>
      <c r="F1829" s="148"/>
      <c r="G1829" s="148"/>
      <c r="H1829" s="148"/>
      <c r="I1829" s="148"/>
      <c r="J1829" s="148"/>
      <c r="K1829" s="148"/>
      <c r="L1829" s="148"/>
      <c r="M1829" s="148"/>
      <c r="N1829" s="148"/>
      <c r="O1829" s="148"/>
      <c r="P1829" s="148"/>
      <c r="Q1829" s="148"/>
      <c r="R1829" s="148"/>
    </row>
    <row r="1830">
      <c r="A1830" s="145"/>
      <c r="B1830" s="145"/>
      <c r="C1830" s="148"/>
      <c r="D1830" s="148"/>
      <c r="E1830" s="148"/>
      <c r="F1830" s="148"/>
      <c r="G1830" s="148"/>
      <c r="H1830" s="148"/>
      <c r="I1830" s="148"/>
      <c r="J1830" s="148"/>
      <c r="K1830" s="148"/>
      <c r="L1830" s="148"/>
      <c r="M1830" s="148"/>
      <c r="N1830" s="148"/>
      <c r="O1830" s="148"/>
      <c r="P1830" s="148"/>
      <c r="Q1830" s="148"/>
      <c r="R1830" s="148"/>
    </row>
    <row r="1831">
      <c r="A1831" s="145"/>
      <c r="B1831" s="145"/>
      <c r="C1831" s="148"/>
      <c r="D1831" s="148"/>
      <c r="E1831" s="148"/>
      <c r="F1831" s="148"/>
      <c r="G1831" s="148"/>
      <c r="H1831" s="148"/>
      <c r="I1831" s="148"/>
      <c r="J1831" s="148"/>
      <c r="K1831" s="148"/>
      <c r="L1831" s="148"/>
      <c r="M1831" s="148"/>
      <c r="N1831" s="148"/>
      <c r="O1831" s="148"/>
      <c r="P1831" s="148"/>
      <c r="Q1831" s="148"/>
      <c r="R1831" s="148"/>
    </row>
    <row r="1832">
      <c r="A1832" s="145"/>
      <c r="B1832" s="145"/>
      <c r="C1832" s="148"/>
      <c r="D1832" s="148"/>
      <c r="E1832" s="148"/>
      <c r="F1832" s="148"/>
      <c r="G1832" s="148"/>
      <c r="H1832" s="148"/>
      <c r="I1832" s="148"/>
      <c r="J1832" s="148"/>
      <c r="K1832" s="148"/>
      <c r="L1832" s="148"/>
      <c r="M1832" s="148"/>
      <c r="N1832" s="148"/>
      <c r="O1832" s="148"/>
      <c r="P1832" s="148"/>
      <c r="Q1832" s="148"/>
      <c r="R1832" s="148"/>
    </row>
    <row r="1833">
      <c r="A1833" s="145"/>
      <c r="B1833" s="145"/>
      <c r="C1833" s="148"/>
      <c r="D1833" s="148"/>
      <c r="E1833" s="148"/>
      <c r="F1833" s="148"/>
      <c r="G1833" s="148"/>
      <c r="H1833" s="148"/>
      <c r="I1833" s="148"/>
      <c r="J1833" s="148"/>
      <c r="K1833" s="148"/>
      <c r="L1833" s="148"/>
      <c r="M1833" s="148"/>
      <c r="N1833" s="148"/>
      <c r="O1833" s="148"/>
      <c r="P1833" s="148"/>
      <c r="Q1833" s="148"/>
      <c r="R1833" s="148"/>
    </row>
    <row r="1834">
      <c r="A1834" s="145"/>
      <c r="B1834" s="145"/>
      <c r="C1834" s="148"/>
      <c r="D1834" s="148"/>
      <c r="E1834" s="148"/>
      <c r="F1834" s="148"/>
      <c r="G1834" s="148"/>
      <c r="H1834" s="148"/>
      <c r="I1834" s="148"/>
      <c r="J1834" s="148"/>
      <c r="K1834" s="148"/>
      <c r="L1834" s="148"/>
      <c r="M1834" s="148"/>
      <c r="N1834" s="148"/>
      <c r="O1834" s="148"/>
      <c r="P1834" s="148"/>
      <c r="Q1834" s="148"/>
      <c r="R1834" s="148"/>
    </row>
    <row r="1835">
      <c r="A1835" s="145"/>
      <c r="B1835" s="145"/>
      <c r="C1835" s="148"/>
      <c r="D1835" s="148"/>
      <c r="E1835" s="148"/>
      <c r="F1835" s="148"/>
      <c r="G1835" s="148"/>
      <c r="H1835" s="148"/>
      <c r="I1835" s="148"/>
      <c r="J1835" s="148"/>
      <c r="K1835" s="148"/>
      <c r="L1835" s="148"/>
      <c r="M1835" s="148"/>
      <c r="N1835" s="148"/>
      <c r="O1835" s="148"/>
      <c r="P1835" s="148"/>
      <c r="Q1835" s="148"/>
      <c r="R1835" s="148"/>
    </row>
    <row r="1836">
      <c r="A1836" s="145"/>
      <c r="B1836" s="145"/>
      <c r="C1836" s="148"/>
      <c r="D1836" s="148"/>
      <c r="E1836" s="148"/>
      <c r="F1836" s="148"/>
      <c r="G1836" s="148"/>
      <c r="H1836" s="148"/>
      <c r="I1836" s="148"/>
      <c r="J1836" s="148"/>
      <c r="K1836" s="148"/>
      <c r="L1836" s="148"/>
      <c r="M1836" s="148"/>
      <c r="N1836" s="148"/>
      <c r="O1836" s="148"/>
      <c r="P1836" s="148"/>
      <c r="Q1836" s="148"/>
      <c r="R1836" s="148"/>
    </row>
    <row r="1837">
      <c r="A1837" s="145"/>
      <c r="B1837" s="145"/>
      <c r="C1837" s="148"/>
      <c r="D1837" s="148"/>
      <c r="E1837" s="148"/>
      <c r="F1837" s="148"/>
      <c r="G1837" s="148"/>
      <c r="H1837" s="148"/>
      <c r="I1837" s="148"/>
      <c r="J1837" s="148"/>
      <c r="K1837" s="148"/>
      <c r="L1837" s="148"/>
      <c r="M1837" s="148"/>
      <c r="N1837" s="148"/>
      <c r="O1837" s="148"/>
      <c r="P1837" s="148"/>
      <c r="Q1837" s="148"/>
      <c r="R1837" s="148"/>
    </row>
    <row r="1838">
      <c r="A1838" s="145"/>
      <c r="B1838" s="145"/>
      <c r="C1838" s="148"/>
      <c r="D1838" s="148"/>
      <c r="E1838" s="148"/>
      <c r="F1838" s="148"/>
      <c r="G1838" s="148"/>
      <c r="H1838" s="148"/>
      <c r="I1838" s="148"/>
      <c r="J1838" s="148"/>
      <c r="K1838" s="148"/>
      <c r="L1838" s="148"/>
      <c r="M1838" s="148"/>
      <c r="N1838" s="148"/>
      <c r="O1838" s="148"/>
      <c r="P1838" s="148"/>
      <c r="Q1838" s="148"/>
      <c r="R1838" s="148"/>
    </row>
    <row r="1839">
      <c r="A1839" s="145"/>
      <c r="B1839" s="145"/>
      <c r="C1839" s="148"/>
      <c r="D1839" s="148"/>
      <c r="E1839" s="148"/>
      <c r="F1839" s="148"/>
      <c r="G1839" s="148"/>
      <c r="H1839" s="148"/>
      <c r="I1839" s="148"/>
      <c r="J1839" s="148"/>
      <c r="K1839" s="148"/>
      <c r="L1839" s="148"/>
      <c r="M1839" s="148"/>
      <c r="N1839" s="148"/>
      <c r="O1839" s="148"/>
      <c r="P1839" s="148"/>
      <c r="Q1839" s="148"/>
      <c r="R1839" s="148"/>
    </row>
    <row r="1840">
      <c r="A1840" s="145"/>
      <c r="B1840" s="145"/>
      <c r="C1840" s="148"/>
      <c r="D1840" s="148"/>
      <c r="E1840" s="148"/>
      <c r="F1840" s="148"/>
      <c r="G1840" s="148"/>
      <c r="H1840" s="148"/>
      <c r="I1840" s="148"/>
      <c r="J1840" s="148"/>
      <c r="K1840" s="148"/>
      <c r="L1840" s="148"/>
      <c r="M1840" s="148"/>
      <c r="N1840" s="148"/>
      <c r="O1840" s="148"/>
      <c r="P1840" s="148"/>
      <c r="Q1840" s="148"/>
      <c r="R1840" s="148"/>
    </row>
    <row r="1841">
      <c r="A1841" s="145"/>
      <c r="B1841" s="145"/>
      <c r="C1841" s="148"/>
      <c r="D1841" s="148"/>
      <c r="E1841" s="148"/>
      <c r="F1841" s="148"/>
      <c r="G1841" s="148"/>
      <c r="H1841" s="148"/>
      <c r="I1841" s="148"/>
      <c r="J1841" s="148"/>
      <c r="K1841" s="148"/>
      <c r="L1841" s="148"/>
      <c r="M1841" s="148"/>
      <c r="N1841" s="148"/>
      <c r="O1841" s="148"/>
      <c r="P1841" s="148"/>
      <c r="Q1841" s="148"/>
      <c r="R1841" s="148"/>
    </row>
    <row r="1842">
      <c r="A1842" s="145"/>
      <c r="B1842" s="145"/>
      <c r="C1842" s="148"/>
      <c r="D1842" s="148"/>
      <c r="E1842" s="148"/>
      <c r="F1842" s="148"/>
      <c r="G1842" s="148"/>
      <c r="H1842" s="148"/>
      <c r="I1842" s="148"/>
      <c r="J1842" s="148"/>
      <c r="K1842" s="148"/>
      <c r="L1842" s="148"/>
      <c r="M1842" s="148"/>
      <c r="N1842" s="148"/>
      <c r="O1842" s="148"/>
      <c r="P1842" s="148"/>
      <c r="Q1842" s="148"/>
      <c r="R1842" s="148"/>
    </row>
    <row r="1843">
      <c r="A1843" s="145"/>
      <c r="B1843" s="145"/>
      <c r="C1843" s="148"/>
      <c r="D1843" s="148"/>
      <c r="E1843" s="148"/>
      <c r="F1843" s="148"/>
      <c r="G1843" s="148"/>
      <c r="H1843" s="148"/>
      <c r="I1843" s="148"/>
      <c r="J1843" s="148"/>
      <c r="K1843" s="148"/>
      <c r="L1843" s="148"/>
      <c r="M1843" s="148"/>
      <c r="N1843" s="148"/>
      <c r="O1843" s="148"/>
      <c r="P1843" s="148"/>
      <c r="Q1843" s="148"/>
      <c r="R1843" s="148"/>
    </row>
    <row r="1844">
      <c r="A1844" s="145"/>
      <c r="B1844" s="145"/>
      <c r="C1844" s="148"/>
      <c r="D1844" s="148"/>
      <c r="E1844" s="148"/>
      <c r="F1844" s="148"/>
      <c r="G1844" s="148"/>
      <c r="H1844" s="148"/>
      <c r="I1844" s="148"/>
      <c r="J1844" s="148"/>
      <c r="K1844" s="148"/>
      <c r="L1844" s="148"/>
      <c r="M1844" s="148"/>
      <c r="N1844" s="148"/>
      <c r="O1844" s="148"/>
      <c r="P1844" s="148"/>
      <c r="Q1844" s="148"/>
      <c r="R1844" s="148"/>
    </row>
    <row r="1845">
      <c r="A1845" s="145"/>
      <c r="B1845" s="145"/>
      <c r="C1845" s="148"/>
      <c r="D1845" s="148"/>
      <c r="E1845" s="148"/>
      <c r="F1845" s="148"/>
      <c r="G1845" s="148"/>
      <c r="H1845" s="148"/>
      <c r="I1845" s="148"/>
      <c r="J1845" s="148"/>
      <c r="K1845" s="148"/>
      <c r="L1845" s="148"/>
      <c r="M1845" s="148"/>
      <c r="N1845" s="148"/>
      <c r="O1845" s="148"/>
      <c r="P1845" s="148"/>
      <c r="Q1845" s="148"/>
      <c r="R1845" s="148"/>
    </row>
    <row r="1846">
      <c r="A1846" s="145"/>
      <c r="B1846" s="145"/>
      <c r="C1846" s="148"/>
      <c r="D1846" s="148"/>
      <c r="E1846" s="148"/>
      <c r="F1846" s="148"/>
      <c r="G1846" s="148"/>
      <c r="H1846" s="148"/>
      <c r="I1846" s="148"/>
      <c r="J1846" s="148"/>
      <c r="K1846" s="148"/>
      <c r="L1846" s="148"/>
      <c r="M1846" s="148"/>
      <c r="N1846" s="148"/>
      <c r="O1846" s="148"/>
      <c r="P1846" s="148"/>
      <c r="Q1846" s="148"/>
      <c r="R1846" s="148"/>
    </row>
    <row r="1847">
      <c r="A1847" s="145"/>
      <c r="B1847" s="145"/>
      <c r="C1847" s="148"/>
      <c r="D1847" s="148"/>
      <c r="E1847" s="148"/>
      <c r="F1847" s="148"/>
      <c r="G1847" s="148"/>
      <c r="H1847" s="148"/>
      <c r="I1847" s="148"/>
      <c r="J1847" s="148"/>
      <c r="K1847" s="148"/>
      <c r="L1847" s="148"/>
      <c r="M1847" s="148"/>
      <c r="N1847" s="148"/>
      <c r="O1847" s="148"/>
      <c r="P1847" s="148"/>
      <c r="Q1847" s="148"/>
      <c r="R1847" s="148"/>
    </row>
    <row r="1848">
      <c r="A1848" s="145"/>
      <c r="B1848" s="145"/>
      <c r="C1848" s="148"/>
      <c r="D1848" s="148"/>
      <c r="E1848" s="148"/>
      <c r="F1848" s="148"/>
      <c r="G1848" s="148"/>
      <c r="H1848" s="148"/>
      <c r="I1848" s="148"/>
      <c r="J1848" s="148"/>
      <c r="K1848" s="148"/>
      <c r="L1848" s="148"/>
      <c r="M1848" s="148"/>
      <c r="N1848" s="148"/>
      <c r="O1848" s="148"/>
      <c r="P1848" s="148"/>
      <c r="Q1848" s="148"/>
      <c r="R1848" s="148"/>
    </row>
    <row r="1849">
      <c r="A1849" s="145"/>
      <c r="B1849" s="145"/>
      <c r="C1849" s="148"/>
      <c r="D1849" s="148"/>
      <c r="E1849" s="148"/>
      <c r="F1849" s="148"/>
      <c r="G1849" s="148"/>
      <c r="H1849" s="148"/>
      <c r="I1849" s="148"/>
      <c r="J1849" s="148"/>
      <c r="K1849" s="148"/>
      <c r="L1849" s="148"/>
      <c r="M1849" s="148"/>
      <c r="N1849" s="148"/>
      <c r="O1849" s="148"/>
      <c r="P1849" s="148"/>
      <c r="Q1849" s="148"/>
      <c r="R1849" s="148"/>
    </row>
    <row r="1850">
      <c r="A1850" s="145"/>
      <c r="B1850" s="145"/>
      <c r="C1850" s="148"/>
      <c r="D1850" s="148"/>
      <c r="E1850" s="148"/>
      <c r="F1850" s="148"/>
      <c r="G1850" s="148"/>
      <c r="H1850" s="148"/>
      <c r="I1850" s="148"/>
      <c r="J1850" s="148"/>
      <c r="K1850" s="148"/>
      <c r="L1850" s="148"/>
      <c r="M1850" s="148"/>
      <c r="N1850" s="148"/>
      <c r="O1850" s="148"/>
      <c r="P1850" s="148"/>
      <c r="Q1850" s="148"/>
      <c r="R1850" s="148"/>
    </row>
    <row r="1851">
      <c r="A1851" s="145"/>
      <c r="B1851" s="145"/>
      <c r="C1851" s="148"/>
      <c r="D1851" s="148"/>
      <c r="E1851" s="148"/>
      <c r="F1851" s="148"/>
      <c r="G1851" s="148"/>
      <c r="H1851" s="148"/>
      <c r="I1851" s="148"/>
      <c r="J1851" s="148"/>
      <c r="K1851" s="148"/>
      <c r="L1851" s="148"/>
      <c r="M1851" s="148"/>
      <c r="N1851" s="148"/>
      <c r="O1851" s="148"/>
      <c r="P1851" s="148"/>
      <c r="Q1851" s="148"/>
      <c r="R1851" s="148"/>
    </row>
    <row r="1852">
      <c r="A1852" s="145"/>
      <c r="B1852" s="145"/>
      <c r="C1852" s="148"/>
      <c r="D1852" s="148"/>
      <c r="E1852" s="148"/>
      <c r="F1852" s="148"/>
      <c r="G1852" s="148"/>
      <c r="H1852" s="148"/>
      <c r="I1852" s="148"/>
      <c r="J1852" s="148"/>
      <c r="K1852" s="148"/>
      <c r="L1852" s="148"/>
      <c r="M1852" s="148"/>
      <c r="N1852" s="148"/>
      <c r="O1852" s="148"/>
      <c r="P1852" s="148"/>
      <c r="Q1852" s="148"/>
      <c r="R1852" s="148"/>
    </row>
    <row r="1853">
      <c r="A1853" s="145"/>
      <c r="B1853" s="145"/>
      <c r="C1853" s="148"/>
      <c r="D1853" s="148"/>
      <c r="E1853" s="148"/>
      <c r="F1853" s="148"/>
      <c r="G1853" s="148"/>
      <c r="H1853" s="148"/>
      <c r="I1853" s="148"/>
      <c r="J1853" s="148"/>
      <c r="K1853" s="148"/>
      <c r="L1853" s="148"/>
      <c r="M1853" s="148"/>
      <c r="N1853" s="148"/>
      <c r="O1853" s="148"/>
      <c r="P1853" s="148"/>
      <c r="Q1853" s="148"/>
      <c r="R1853" s="148"/>
    </row>
    <row r="1854">
      <c r="A1854" s="145"/>
      <c r="B1854" s="145"/>
      <c r="C1854" s="148"/>
      <c r="D1854" s="148"/>
      <c r="E1854" s="148"/>
      <c r="F1854" s="148"/>
      <c r="G1854" s="148"/>
      <c r="H1854" s="148"/>
      <c r="I1854" s="148"/>
      <c r="J1854" s="148"/>
      <c r="K1854" s="148"/>
      <c r="L1854" s="148"/>
      <c r="M1854" s="148"/>
      <c r="N1854" s="148"/>
      <c r="O1854" s="148"/>
      <c r="P1854" s="148"/>
      <c r="Q1854" s="148"/>
      <c r="R1854" s="148"/>
    </row>
    <row r="1855">
      <c r="A1855" s="145"/>
      <c r="B1855" s="145"/>
      <c r="C1855" s="148"/>
      <c r="D1855" s="148"/>
      <c r="E1855" s="148"/>
      <c r="F1855" s="148"/>
      <c r="G1855" s="148"/>
      <c r="H1855" s="148"/>
      <c r="I1855" s="148"/>
      <c r="J1855" s="148"/>
      <c r="K1855" s="148"/>
      <c r="L1855" s="148"/>
      <c r="M1855" s="148"/>
      <c r="N1855" s="148"/>
      <c r="O1855" s="148"/>
      <c r="P1855" s="148"/>
      <c r="Q1855" s="148"/>
      <c r="R1855" s="148"/>
    </row>
    <row r="1856">
      <c r="A1856" s="145"/>
      <c r="B1856" s="145"/>
      <c r="C1856" s="148"/>
      <c r="D1856" s="148"/>
      <c r="E1856" s="148"/>
      <c r="F1856" s="148"/>
      <c r="G1856" s="148"/>
      <c r="H1856" s="148"/>
      <c r="I1856" s="148"/>
      <c r="J1856" s="148"/>
      <c r="K1856" s="148"/>
      <c r="L1856" s="148"/>
      <c r="M1856" s="148"/>
      <c r="N1856" s="148"/>
      <c r="O1856" s="148"/>
      <c r="P1856" s="148"/>
      <c r="Q1856" s="148"/>
      <c r="R1856" s="148"/>
    </row>
    <row r="1857">
      <c r="A1857" s="145"/>
      <c r="B1857" s="145"/>
      <c r="C1857" s="148"/>
      <c r="D1857" s="148"/>
      <c r="E1857" s="148"/>
      <c r="F1857" s="148"/>
      <c r="G1857" s="148"/>
      <c r="H1857" s="148"/>
      <c r="I1857" s="148"/>
      <c r="J1857" s="148"/>
      <c r="K1857" s="148"/>
      <c r="L1857" s="148"/>
      <c r="M1857" s="148"/>
      <c r="N1857" s="148"/>
      <c r="O1857" s="148"/>
      <c r="P1857" s="148"/>
      <c r="Q1857" s="148"/>
      <c r="R1857" s="148"/>
    </row>
    <row r="1858">
      <c r="A1858" s="145"/>
      <c r="B1858" s="145"/>
      <c r="C1858" s="148"/>
      <c r="D1858" s="148"/>
      <c r="E1858" s="148"/>
      <c r="F1858" s="148"/>
      <c r="G1858" s="148"/>
      <c r="H1858" s="148"/>
      <c r="I1858" s="148"/>
      <c r="J1858" s="148"/>
      <c r="K1858" s="148"/>
      <c r="L1858" s="148"/>
      <c r="M1858" s="148"/>
      <c r="N1858" s="148"/>
      <c r="O1858" s="148"/>
      <c r="P1858" s="148"/>
      <c r="Q1858" s="148"/>
      <c r="R1858" s="148"/>
    </row>
    <row r="1859">
      <c r="A1859" s="145"/>
      <c r="B1859" s="145"/>
      <c r="C1859" s="148"/>
      <c r="D1859" s="148"/>
      <c r="E1859" s="148"/>
      <c r="F1859" s="148"/>
      <c r="G1859" s="148"/>
      <c r="H1859" s="148"/>
      <c r="I1859" s="148"/>
      <c r="J1859" s="148"/>
      <c r="K1859" s="148"/>
      <c r="L1859" s="148"/>
      <c r="M1859" s="148"/>
      <c r="N1859" s="148"/>
      <c r="O1859" s="148"/>
      <c r="P1859" s="148"/>
      <c r="Q1859" s="148"/>
      <c r="R1859" s="148"/>
    </row>
    <row r="1860">
      <c r="A1860" s="145"/>
      <c r="B1860" s="145"/>
      <c r="C1860" s="148"/>
      <c r="D1860" s="148"/>
      <c r="E1860" s="148"/>
      <c r="F1860" s="148"/>
      <c r="G1860" s="148"/>
      <c r="H1860" s="148"/>
      <c r="I1860" s="148"/>
      <c r="J1860" s="148"/>
      <c r="K1860" s="148"/>
      <c r="L1860" s="148"/>
      <c r="M1860" s="148"/>
      <c r="N1860" s="148"/>
      <c r="O1860" s="148"/>
      <c r="P1860" s="148"/>
      <c r="Q1860" s="148"/>
      <c r="R1860" s="148"/>
    </row>
    <row r="1861">
      <c r="A1861" s="145"/>
      <c r="B1861" s="145"/>
      <c r="C1861" s="148"/>
      <c r="D1861" s="148"/>
      <c r="E1861" s="148"/>
      <c r="F1861" s="148"/>
      <c r="G1861" s="148"/>
      <c r="H1861" s="148"/>
      <c r="I1861" s="148"/>
      <c r="J1861" s="148"/>
      <c r="K1861" s="148"/>
      <c r="L1861" s="148"/>
      <c r="M1861" s="148"/>
      <c r="N1861" s="148"/>
      <c r="O1861" s="148"/>
      <c r="P1861" s="148"/>
      <c r="Q1861" s="148"/>
      <c r="R1861" s="148"/>
    </row>
    <row r="1862">
      <c r="A1862" s="145"/>
      <c r="B1862" s="145"/>
      <c r="C1862" s="148"/>
      <c r="D1862" s="148"/>
      <c r="E1862" s="148"/>
      <c r="F1862" s="148"/>
      <c r="G1862" s="148"/>
      <c r="H1862" s="148"/>
      <c r="I1862" s="148"/>
      <c r="J1862" s="148"/>
      <c r="K1862" s="148"/>
      <c r="L1862" s="148"/>
      <c r="M1862" s="148"/>
      <c r="N1862" s="148"/>
      <c r="O1862" s="148"/>
      <c r="P1862" s="148"/>
      <c r="Q1862" s="148"/>
      <c r="R1862" s="148"/>
    </row>
    <row r="1863">
      <c r="A1863" s="145"/>
      <c r="B1863" s="145"/>
      <c r="C1863" s="148"/>
      <c r="D1863" s="148"/>
      <c r="E1863" s="148"/>
      <c r="F1863" s="148"/>
      <c r="G1863" s="148"/>
      <c r="H1863" s="148"/>
      <c r="I1863" s="148"/>
      <c r="J1863" s="148"/>
      <c r="K1863" s="148"/>
      <c r="L1863" s="148"/>
      <c r="M1863" s="148"/>
      <c r="N1863" s="148"/>
      <c r="O1863" s="148"/>
      <c r="P1863" s="148"/>
      <c r="Q1863" s="148"/>
      <c r="R1863" s="148"/>
    </row>
    <row r="1864">
      <c r="A1864" s="145"/>
      <c r="B1864" s="145"/>
      <c r="C1864" s="148"/>
      <c r="D1864" s="148"/>
      <c r="E1864" s="148"/>
      <c r="F1864" s="148"/>
      <c r="G1864" s="148"/>
      <c r="H1864" s="148"/>
      <c r="I1864" s="148"/>
      <c r="J1864" s="148"/>
      <c r="K1864" s="148"/>
      <c r="L1864" s="148"/>
      <c r="M1864" s="148"/>
      <c r="N1864" s="148"/>
      <c r="O1864" s="148"/>
      <c r="P1864" s="148"/>
      <c r="Q1864" s="148"/>
      <c r="R1864" s="148"/>
    </row>
    <row r="1865">
      <c r="A1865" s="145"/>
      <c r="B1865" s="145"/>
      <c r="C1865" s="148"/>
      <c r="D1865" s="148"/>
      <c r="E1865" s="148"/>
      <c r="F1865" s="148"/>
      <c r="G1865" s="148"/>
      <c r="H1865" s="148"/>
      <c r="I1865" s="148"/>
      <c r="J1865" s="148"/>
      <c r="K1865" s="148"/>
      <c r="L1865" s="148"/>
      <c r="M1865" s="148"/>
      <c r="N1865" s="148"/>
      <c r="O1865" s="148"/>
      <c r="P1865" s="148"/>
      <c r="Q1865" s="148"/>
      <c r="R1865" s="148"/>
    </row>
    <row r="1866">
      <c r="A1866" s="145"/>
      <c r="B1866" s="145"/>
      <c r="C1866" s="148"/>
      <c r="D1866" s="148"/>
      <c r="E1866" s="148"/>
      <c r="F1866" s="148"/>
      <c r="G1866" s="148"/>
      <c r="H1866" s="148"/>
      <c r="I1866" s="148"/>
      <c r="J1866" s="148"/>
      <c r="K1866" s="148"/>
      <c r="L1866" s="148"/>
      <c r="M1866" s="148"/>
      <c r="N1866" s="148"/>
      <c r="O1866" s="148"/>
      <c r="P1866" s="148"/>
      <c r="Q1866" s="148"/>
      <c r="R1866" s="148"/>
    </row>
    <row r="1867">
      <c r="A1867" s="145"/>
      <c r="B1867" s="145"/>
      <c r="C1867" s="148"/>
      <c r="D1867" s="148"/>
      <c r="E1867" s="148"/>
      <c r="F1867" s="148"/>
      <c r="G1867" s="148"/>
      <c r="H1867" s="148"/>
      <c r="I1867" s="148"/>
      <c r="J1867" s="148"/>
      <c r="K1867" s="148"/>
      <c r="L1867" s="148"/>
      <c r="M1867" s="148"/>
      <c r="N1867" s="148"/>
      <c r="O1867" s="148"/>
      <c r="P1867" s="148"/>
      <c r="Q1867" s="148"/>
      <c r="R1867" s="148"/>
    </row>
    <row r="1868">
      <c r="A1868" s="145"/>
      <c r="B1868" s="145"/>
      <c r="C1868" s="148"/>
      <c r="D1868" s="148"/>
      <c r="E1868" s="148"/>
      <c r="F1868" s="148"/>
      <c r="G1868" s="148"/>
      <c r="H1868" s="148"/>
      <c r="I1868" s="148"/>
      <c r="J1868" s="148"/>
      <c r="K1868" s="148"/>
      <c r="L1868" s="148"/>
      <c r="M1868" s="148"/>
      <c r="N1868" s="148"/>
      <c r="O1868" s="148"/>
      <c r="P1868" s="148"/>
      <c r="Q1868" s="148"/>
      <c r="R1868" s="148"/>
    </row>
    <row r="1869">
      <c r="A1869" s="145"/>
      <c r="B1869" s="145"/>
      <c r="C1869" s="148"/>
      <c r="D1869" s="148"/>
      <c r="E1869" s="148"/>
      <c r="F1869" s="148"/>
      <c r="G1869" s="148"/>
      <c r="H1869" s="148"/>
      <c r="I1869" s="148"/>
      <c r="J1869" s="148"/>
      <c r="K1869" s="148"/>
      <c r="L1869" s="148"/>
      <c r="M1869" s="148"/>
      <c r="N1869" s="148"/>
      <c r="O1869" s="148"/>
      <c r="P1869" s="148"/>
      <c r="Q1869" s="148"/>
      <c r="R1869" s="148"/>
    </row>
    <row r="1870">
      <c r="A1870" s="145"/>
      <c r="B1870" s="145"/>
      <c r="C1870" s="148"/>
      <c r="D1870" s="148"/>
      <c r="E1870" s="148"/>
      <c r="F1870" s="148"/>
      <c r="G1870" s="148"/>
      <c r="H1870" s="148"/>
      <c r="I1870" s="148"/>
      <c r="J1870" s="148"/>
      <c r="K1870" s="148"/>
      <c r="L1870" s="148"/>
      <c r="M1870" s="148"/>
      <c r="N1870" s="148"/>
      <c r="O1870" s="148"/>
      <c r="P1870" s="148"/>
      <c r="Q1870" s="148"/>
      <c r="R1870" s="148"/>
    </row>
    <row r="1871">
      <c r="A1871" s="145"/>
      <c r="B1871" s="145"/>
      <c r="C1871" s="148"/>
      <c r="D1871" s="148"/>
      <c r="E1871" s="148"/>
      <c r="F1871" s="148"/>
      <c r="G1871" s="148"/>
      <c r="H1871" s="148"/>
      <c r="I1871" s="148"/>
      <c r="J1871" s="148"/>
      <c r="K1871" s="148"/>
      <c r="L1871" s="148"/>
      <c r="M1871" s="148"/>
      <c r="N1871" s="148"/>
      <c r="O1871" s="148"/>
      <c r="P1871" s="148"/>
      <c r="Q1871" s="148"/>
      <c r="R1871" s="148"/>
    </row>
    <row r="1872">
      <c r="A1872" s="145"/>
      <c r="B1872" s="145"/>
      <c r="C1872" s="148"/>
      <c r="D1872" s="148"/>
      <c r="E1872" s="148"/>
      <c r="F1872" s="148"/>
      <c r="G1872" s="148"/>
      <c r="H1872" s="148"/>
      <c r="I1872" s="148"/>
      <c r="J1872" s="148"/>
      <c r="K1872" s="148"/>
      <c r="L1872" s="148"/>
      <c r="M1872" s="148"/>
      <c r="N1872" s="148"/>
      <c r="O1872" s="148"/>
      <c r="P1872" s="148"/>
      <c r="Q1872" s="148"/>
      <c r="R1872" s="148"/>
    </row>
    <row r="1873">
      <c r="A1873" s="145"/>
      <c r="B1873" s="145"/>
      <c r="C1873" s="148"/>
      <c r="D1873" s="148"/>
      <c r="E1873" s="148"/>
      <c r="F1873" s="148"/>
      <c r="G1873" s="148"/>
      <c r="H1873" s="148"/>
      <c r="I1873" s="148"/>
      <c r="J1873" s="148"/>
      <c r="K1873" s="148"/>
      <c r="L1873" s="148"/>
      <c r="M1873" s="148"/>
      <c r="N1873" s="148"/>
      <c r="O1873" s="148"/>
      <c r="P1873" s="148"/>
      <c r="Q1873" s="148"/>
      <c r="R1873" s="148"/>
    </row>
    <row r="1874">
      <c r="A1874" s="145"/>
      <c r="B1874" s="145"/>
      <c r="C1874" s="148"/>
      <c r="D1874" s="148"/>
      <c r="E1874" s="148"/>
      <c r="F1874" s="148"/>
      <c r="G1874" s="148"/>
      <c r="H1874" s="148"/>
      <c r="I1874" s="148"/>
      <c r="J1874" s="148"/>
      <c r="K1874" s="148"/>
      <c r="L1874" s="148"/>
      <c r="M1874" s="148"/>
      <c r="N1874" s="148"/>
      <c r="O1874" s="148"/>
      <c r="P1874" s="148"/>
      <c r="Q1874" s="148"/>
      <c r="R1874" s="148"/>
    </row>
    <row r="1875">
      <c r="A1875" s="145"/>
      <c r="B1875" s="145"/>
      <c r="C1875" s="148"/>
      <c r="D1875" s="148"/>
      <c r="E1875" s="148"/>
      <c r="F1875" s="148"/>
      <c r="G1875" s="148"/>
      <c r="H1875" s="148"/>
      <c r="I1875" s="148"/>
      <c r="J1875" s="148"/>
      <c r="K1875" s="148"/>
      <c r="L1875" s="148"/>
      <c r="M1875" s="148"/>
      <c r="N1875" s="148"/>
      <c r="O1875" s="148"/>
      <c r="P1875" s="148"/>
      <c r="Q1875" s="148"/>
      <c r="R1875" s="148"/>
    </row>
    <row r="1876">
      <c r="A1876" s="145"/>
      <c r="B1876" s="145"/>
      <c r="C1876" s="148"/>
      <c r="D1876" s="148"/>
      <c r="E1876" s="148"/>
      <c r="F1876" s="148"/>
      <c r="G1876" s="148"/>
      <c r="H1876" s="148"/>
      <c r="I1876" s="148"/>
      <c r="J1876" s="148"/>
      <c r="K1876" s="148"/>
      <c r="L1876" s="148"/>
      <c r="M1876" s="148"/>
      <c r="N1876" s="148"/>
      <c r="O1876" s="148"/>
      <c r="P1876" s="148"/>
      <c r="Q1876" s="148"/>
      <c r="R1876" s="148"/>
    </row>
    <row r="1877">
      <c r="A1877" s="145"/>
      <c r="B1877" s="145"/>
      <c r="C1877" s="148"/>
      <c r="D1877" s="148"/>
      <c r="E1877" s="148"/>
      <c r="F1877" s="148"/>
      <c r="G1877" s="148"/>
      <c r="H1877" s="148"/>
      <c r="I1877" s="148"/>
      <c r="J1877" s="148"/>
      <c r="K1877" s="148"/>
      <c r="L1877" s="148"/>
      <c r="M1877" s="148"/>
      <c r="N1877" s="148"/>
      <c r="O1877" s="148"/>
      <c r="P1877" s="148"/>
      <c r="Q1877" s="148"/>
      <c r="R1877" s="148"/>
    </row>
    <row r="1878">
      <c r="A1878" s="145"/>
      <c r="B1878" s="145"/>
      <c r="C1878" s="148"/>
      <c r="D1878" s="148"/>
      <c r="E1878" s="148"/>
      <c r="F1878" s="148"/>
      <c r="G1878" s="148"/>
      <c r="H1878" s="148"/>
      <c r="I1878" s="148"/>
      <c r="J1878" s="148"/>
      <c r="K1878" s="148"/>
      <c r="L1878" s="148"/>
      <c r="M1878" s="148"/>
      <c r="N1878" s="148"/>
      <c r="O1878" s="148"/>
      <c r="P1878" s="148"/>
      <c r="Q1878" s="148"/>
      <c r="R1878" s="148"/>
    </row>
    <row r="1879">
      <c r="A1879" s="145"/>
      <c r="B1879" s="145"/>
      <c r="C1879" s="148"/>
      <c r="D1879" s="148"/>
      <c r="E1879" s="148"/>
      <c r="F1879" s="148"/>
      <c r="G1879" s="148"/>
      <c r="H1879" s="148"/>
      <c r="I1879" s="148"/>
      <c r="J1879" s="148"/>
      <c r="K1879" s="148"/>
      <c r="L1879" s="148"/>
      <c r="M1879" s="148"/>
      <c r="N1879" s="148"/>
      <c r="O1879" s="148"/>
      <c r="P1879" s="148"/>
      <c r="Q1879" s="148"/>
      <c r="R1879" s="148"/>
    </row>
    <row r="1880">
      <c r="A1880" s="145"/>
      <c r="B1880" s="145"/>
      <c r="C1880" s="148"/>
      <c r="D1880" s="148"/>
      <c r="E1880" s="148"/>
      <c r="F1880" s="148"/>
      <c r="G1880" s="148"/>
      <c r="H1880" s="148"/>
      <c r="I1880" s="148"/>
      <c r="J1880" s="148"/>
      <c r="K1880" s="148"/>
      <c r="L1880" s="148"/>
      <c r="M1880" s="148"/>
      <c r="N1880" s="148"/>
      <c r="O1880" s="148"/>
      <c r="P1880" s="148"/>
      <c r="Q1880" s="148"/>
      <c r="R1880" s="148"/>
    </row>
    <row r="1881">
      <c r="A1881" s="145"/>
      <c r="B1881" s="145"/>
      <c r="C1881" s="148"/>
      <c r="D1881" s="148"/>
      <c r="E1881" s="148"/>
      <c r="F1881" s="148"/>
      <c r="G1881" s="148"/>
      <c r="H1881" s="148"/>
      <c r="I1881" s="148"/>
      <c r="J1881" s="148"/>
      <c r="K1881" s="148"/>
      <c r="L1881" s="148"/>
      <c r="M1881" s="148"/>
      <c r="N1881" s="148"/>
      <c r="O1881" s="148"/>
      <c r="P1881" s="148"/>
      <c r="Q1881" s="148"/>
      <c r="R1881" s="148"/>
    </row>
    <row r="1882">
      <c r="A1882" s="145"/>
      <c r="B1882" s="145"/>
      <c r="C1882" s="148"/>
      <c r="D1882" s="148"/>
      <c r="E1882" s="148"/>
      <c r="F1882" s="148"/>
      <c r="G1882" s="148"/>
      <c r="H1882" s="148"/>
      <c r="I1882" s="148"/>
      <c r="J1882" s="148"/>
      <c r="K1882" s="148"/>
      <c r="L1882" s="148"/>
      <c r="M1882" s="148"/>
      <c r="N1882" s="148"/>
      <c r="O1882" s="148"/>
      <c r="P1882" s="148"/>
      <c r="Q1882" s="148"/>
      <c r="R1882" s="148"/>
    </row>
    <row r="1883">
      <c r="A1883" s="145"/>
      <c r="B1883" s="145"/>
      <c r="C1883" s="148"/>
      <c r="D1883" s="148"/>
      <c r="E1883" s="148"/>
      <c r="F1883" s="148"/>
      <c r="G1883" s="148"/>
      <c r="H1883" s="148"/>
      <c r="I1883" s="148"/>
      <c r="J1883" s="148"/>
      <c r="K1883" s="148"/>
      <c r="L1883" s="148"/>
      <c r="M1883" s="148"/>
      <c r="N1883" s="148"/>
      <c r="O1883" s="148"/>
      <c r="P1883" s="148"/>
      <c r="Q1883" s="148"/>
      <c r="R1883" s="148"/>
    </row>
    <row r="1884">
      <c r="A1884" s="145"/>
      <c r="B1884" s="145"/>
      <c r="C1884" s="148"/>
      <c r="D1884" s="148"/>
      <c r="E1884" s="148"/>
      <c r="F1884" s="148"/>
      <c r="G1884" s="148"/>
      <c r="H1884" s="148"/>
      <c r="I1884" s="148"/>
      <c r="J1884" s="148"/>
      <c r="K1884" s="148"/>
      <c r="L1884" s="148"/>
      <c r="M1884" s="148"/>
      <c r="N1884" s="148"/>
      <c r="O1884" s="148"/>
      <c r="P1884" s="148"/>
      <c r="Q1884" s="148"/>
      <c r="R1884" s="148"/>
    </row>
    <row r="1885">
      <c r="A1885" s="145"/>
      <c r="B1885" s="145"/>
      <c r="C1885" s="148"/>
      <c r="D1885" s="148"/>
      <c r="E1885" s="148"/>
      <c r="F1885" s="148"/>
      <c r="G1885" s="148"/>
      <c r="H1885" s="148"/>
      <c r="I1885" s="148"/>
      <c r="J1885" s="148"/>
      <c r="K1885" s="148"/>
      <c r="L1885" s="148"/>
      <c r="M1885" s="148"/>
      <c r="N1885" s="148"/>
      <c r="O1885" s="148"/>
      <c r="P1885" s="148"/>
      <c r="Q1885" s="148"/>
      <c r="R1885" s="148"/>
    </row>
    <row r="1886">
      <c r="A1886" s="145"/>
      <c r="B1886" s="145"/>
      <c r="C1886" s="148"/>
      <c r="D1886" s="148"/>
      <c r="E1886" s="148"/>
      <c r="F1886" s="148"/>
      <c r="G1886" s="148"/>
      <c r="H1886" s="148"/>
      <c r="I1886" s="148"/>
      <c r="J1886" s="148"/>
      <c r="K1886" s="148"/>
      <c r="L1886" s="148"/>
      <c r="M1886" s="148"/>
      <c r="N1886" s="148"/>
      <c r="O1886" s="148"/>
      <c r="P1886" s="148"/>
      <c r="Q1886" s="148"/>
      <c r="R1886" s="148"/>
    </row>
    <row r="1887">
      <c r="A1887" s="145"/>
      <c r="B1887" s="145"/>
      <c r="C1887" s="148"/>
      <c r="D1887" s="148"/>
      <c r="E1887" s="148"/>
      <c r="F1887" s="148"/>
      <c r="G1887" s="148"/>
      <c r="H1887" s="148"/>
      <c r="I1887" s="148"/>
      <c r="J1887" s="148"/>
      <c r="K1887" s="148"/>
      <c r="L1887" s="148"/>
      <c r="M1887" s="148"/>
      <c r="N1887" s="148"/>
      <c r="O1887" s="148"/>
      <c r="P1887" s="148"/>
      <c r="Q1887" s="148"/>
      <c r="R1887" s="148"/>
    </row>
    <row r="1888">
      <c r="A1888" s="145"/>
      <c r="B1888" s="145"/>
      <c r="C1888" s="148"/>
      <c r="D1888" s="148"/>
      <c r="E1888" s="148"/>
      <c r="F1888" s="148"/>
      <c r="G1888" s="148"/>
      <c r="H1888" s="148"/>
      <c r="I1888" s="148"/>
      <c r="J1888" s="148"/>
      <c r="K1888" s="148"/>
      <c r="L1888" s="148"/>
      <c r="M1888" s="148"/>
      <c r="N1888" s="148"/>
      <c r="O1888" s="148"/>
      <c r="P1888" s="148"/>
      <c r="Q1888" s="148"/>
      <c r="R1888" s="148"/>
    </row>
    <row r="1889">
      <c r="A1889" s="145"/>
      <c r="B1889" s="145"/>
      <c r="C1889" s="148"/>
      <c r="D1889" s="148"/>
      <c r="E1889" s="148"/>
      <c r="F1889" s="148"/>
      <c r="G1889" s="148"/>
      <c r="H1889" s="148"/>
      <c r="I1889" s="148"/>
      <c r="J1889" s="148"/>
      <c r="K1889" s="148"/>
      <c r="L1889" s="148"/>
      <c r="M1889" s="148"/>
      <c r="N1889" s="148"/>
      <c r="O1889" s="148"/>
      <c r="P1889" s="148"/>
      <c r="Q1889" s="148"/>
      <c r="R1889" s="148"/>
    </row>
    <row r="1890">
      <c r="A1890" s="145"/>
      <c r="B1890" s="145"/>
      <c r="C1890" s="148"/>
      <c r="D1890" s="148"/>
      <c r="E1890" s="148"/>
      <c r="F1890" s="148"/>
      <c r="G1890" s="148"/>
      <c r="H1890" s="148"/>
      <c r="I1890" s="148"/>
      <c r="J1890" s="148"/>
      <c r="K1890" s="148"/>
      <c r="L1890" s="148"/>
      <c r="M1890" s="148"/>
      <c r="N1890" s="148"/>
      <c r="O1890" s="148"/>
      <c r="P1890" s="148"/>
      <c r="Q1890" s="148"/>
      <c r="R1890" s="148"/>
    </row>
    <row r="1891">
      <c r="A1891" s="145"/>
      <c r="B1891" s="145"/>
      <c r="C1891" s="148"/>
      <c r="D1891" s="148"/>
      <c r="E1891" s="148"/>
      <c r="F1891" s="148"/>
      <c r="G1891" s="148"/>
      <c r="H1891" s="148"/>
      <c r="I1891" s="148"/>
      <c r="J1891" s="148"/>
      <c r="K1891" s="148"/>
      <c r="L1891" s="148"/>
      <c r="M1891" s="148"/>
      <c r="N1891" s="148"/>
      <c r="O1891" s="148"/>
      <c r="P1891" s="148"/>
      <c r="Q1891" s="148"/>
      <c r="R1891" s="148"/>
    </row>
    <row r="1892">
      <c r="A1892" s="145"/>
      <c r="B1892" s="145"/>
      <c r="C1892" s="148"/>
      <c r="D1892" s="148"/>
      <c r="E1892" s="148"/>
      <c r="F1892" s="148"/>
      <c r="G1892" s="148"/>
      <c r="H1892" s="148"/>
      <c r="I1892" s="148"/>
      <c r="J1892" s="148"/>
      <c r="K1892" s="148"/>
      <c r="L1892" s="148"/>
      <c r="M1892" s="148"/>
      <c r="N1892" s="148"/>
      <c r="O1892" s="148"/>
      <c r="P1892" s="148"/>
      <c r="Q1892" s="148"/>
      <c r="R1892" s="148"/>
    </row>
    <row r="1893">
      <c r="A1893" s="145"/>
      <c r="B1893" s="145"/>
      <c r="C1893" s="148"/>
      <c r="D1893" s="148"/>
      <c r="E1893" s="148"/>
      <c r="F1893" s="148"/>
      <c r="G1893" s="148"/>
      <c r="H1893" s="148"/>
      <c r="I1893" s="148"/>
      <c r="J1893" s="148"/>
      <c r="K1893" s="148"/>
      <c r="L1893" s="148"/>
      <c r="M1893" s="148"/>
      <c r="N1893" s="148"/>
      <c r="O1893" s="148"/>
      <c r="P1893" s="148"/>
      <c r="Q1893" s="148"/>
      <c r="R1893" s="148"/>
    </row>
    <row r="1894">
      <c r="A1894" s="145"/>
      <c r="B1894" s="145"/>
      <c r="C1894" s="148"/>
      <c r="D1894" s="148"/>
      <c r="E1894" s="148"/>
      <c r="F1894" s="148"/>
      <c r="G1894" s="148"/>
      <c r="H1894" s="148"/>
      <c r="I1894" s="148"/>
      <c r="J1894" s="148"/>
      <c r="K1894" s="148"/>
      <c r="L1894" s="148"/>
      <c r="M1894" s="148"/>
      <c r="N1894" s="148"/>
      <c r="O1894" s="148"/>
      <c r="P1894" s="148"/>
      <c r="Q1894" s="148"/>
      <c r="R1894" s="148"/>
    </row>
    <row r="1895">
      <c r="A1895" s="145"/>
      <c r="B1895" s="145"/>
      <c r="C1895" s="148"/>
      <c r="D1895" s="148"/>
      <c r="E1895" s="148"/>
      <c r="F1895" s="148"/>
      <c r="G1895" s="148"/>
      <c r="H1895" s="148"/>
      <c r="I1895" s="148"/>
      <c r="J1895" s="148"/>
      <c r="K1895" s="148"/>
      <c r="L1895" s="148"/>
      <c r="M1895" s="148"/>
      <c r="N1895" s="148"/>
      <c r="O1895" s="148"/>
      <c r="P1895" s="148"/>
      <c r="Q1895" s="148"/>
      <c r="R1895" s="148"/>
    </row>
    <row r="1896">
      <c r="A1896" s="145"/>
      <c r="B1896" s="145"/>
      <c r="C1896" s="148"/>
      <c r="D1896" s="148"/>
      <c r="E1896" s="148"/>
      <c r="F1896" s="148"/>
      <c r="G1896" s="148"/>
      <c r="H1896" s="148"/>
      <c r="I1896" s="148"/>
      <c r="J1896" s="148"/>
      <c r="K1896" s="148"/>
      <c r="L1896" s="148"/>
      <c r="M1896" s="148"/>
      <c r="N1896" s="148"/>
      <c r="O1896" s="148"/>
      <c r="P1896" s="148"/>
      <c r="Q1896" s="148"/>
      <c r="R1896" s="148"/>
    </row>
    <row r="1897">
      <c r="A1897" s="145"/>
      <c r="B1897" s="145"/>
      <c r="C1897" s="148"/>
      <c r="D1897" s="148"/>
      <c r="E1897" s="148"/>
      <c r="F1897" s="148"/>
      <c r="G1897" s="148"/>
      <c r="H1897" s="148"/>
      <c r="I1897" s="148"/>
      <c r="J1897" s="148"/>
      <c r="K1897" s="148"/>
      <c r="L1897" s="148"/>
      <c r="M1897" s="148"/>
      <c r="N1897" s="148"/>
      <c r="O1897" s="148"/>
      <c r="P1897" s="148"/>
      <c r="Q1897" s="148"/>
      <c r="R1897" s="148"/>
    </row>
    <row r="1898">
      <c r="A1898" s="145"/>
      <c r="B1898" s="145"/>
      <c r="C1898" s="148"/>
      <c r="D1898" s="148"/>
      <c r="E1898" s="148"/>
      <c r="F1898" s="148"/>
      <c r="G1898" s="148"/>
      <c r="H1898" s="148"/>
      <c r="I1898" s="148"/>
      <c r="J1898" s="148"/>
      <c r="K1898" s="148"/>
      <c r="L1898" s="148"/>
      <c r="M1898" s="148"/>
      <c r="N1898" s="148"/>
      <c r="O1898" s="148"/>
      <c r="P1898" s="148"/>
      <c r="Q1898" s="148"/>
      <c r="R1898" s="148"/>
    </row>
    <row r="1899">
      <c r="A1899" s="145"/>
      <c r="B1899" s="145"/>
      <c r="C1899" s="148"/>
      <c r="D1899" s="148"/>
      <c r="E1899" s="148"/>
      <c r="F1899" s="148"/>
      <c r="G1899" s="148"/>
      <c r="H1899" s="148"/>
      <c r="I1899" s="148"/>
      <c r="J1899" s="148"/>
      <c r="K1899" s="148"/>
      <c r="L1899" s="148"/>
      <c r="M1899" s="148"/>
      <c r="N1899" s="148"/>
      <c r="O1899" s="148"/>
      <c r="P1899" s="148"/>
      <c r="Q1899" s="148"/>
      <c r="R1899" s="148"/>
    </row>
    <row r="1900">
      <c r="A1900" s="145"/>
      <c r="B1900" s="145"/>
      <c r="C1900" s="148"/>
      <c r="D1900" s="148"/>
      <c r="E1900" s="148"/>
      <c r="F1900" s="148"/>
      <c r="G1900" s="148"/>
      <c r="H1900" s="148"/>
      <c r="I1900" s="148"/>
      <c r="J1900" s="148"/>
      <c r="K1900" s="148"/>
      <c r="L1900" s="148"/>
      <c r="M1900" s="148"/>
      <c r="N1900" s="148"/>
      <c r="O1900" s="148"/>
      <c r="P1900" s="148"/>
      <c r="Q1900" s="148"/>
      <c r="R1900" s="148"/>
    </row>
    <row r="1901">
      <c r="A1901" s="145"/>
      <c r="B1901" s="145"/>
      <c r="C1901" s="148"/>
      <c r="D1901" s="148"/>
      <c r="E1901" s="148"/>
      <c r="F1901" s="148"/>
      <c r="G1901" s="148"/>
      <c r="H1901" s="148"/>
      <c r="I1901" s="148"/>
      <c r="J1901" s="148"/>
      <c r="K1901" s="148"/>
      <c r="L1901" s="148"/>
      <c r="M1901" s="148"/>
      <c r="N1901" s="148"/>
      <c r="O1901" s="148"/>
      <c r="P1901" s="148"/>
      <c r="Q1901" s="148"/>
      <c r="R1901" s="148"/>
    </row>
    <row r="1902">
      <c r="A1902" s="145"/>
      <c r="B1902" s="145"/>
      <c r="C1902" s="148"/>
      <c r="D1902" s="148"/>
      <c r="E1902" s="148"/>
      <c r="F1902" s="148"/>
      <c r="G1902" s="148"/>
      <c r="H1902" s="148"/>
      <c r="I1902" s="148"/>
      <c r="J1902" s="148"/>
      <c r="K1902" s="148"/>
      <c r="L1902" s="148"/>
      <c r="M1902" s="148"/>
      <c r="N1902" s="148"/>
      <c r="O1902" s="148"/>
      <c r="P1902" s="148"/>
      <c r="Q1902" s="148"/>
      <c r="R1902" s="148"/>
    </row>
    <row r="1903">
      <c r="A1903" s="145"/>
      <c r="B1903" s="145"/>
      <c r="C1903" s="148"/>
      <c r="D1903" s="148"/>
      <c r="E1903" s="148"/>
      <c r="F1903" s="148"/>
      <c r="G1903" s="148"/>
      <c r="H1903" s="148"/>
      <c r="I1903" s="148"/>
      <c r="J1903" s="148"/>
      <c r="K1903" s="148"/>
      <c r="L1903" s="148"/>
      <c r="M1903" s="148"/>
      <c r="N1903" s="148"/>
      <c r="O1903" s="148"/>
      <c r="P1903" s="148"/>
      <c r="Q1903" s="148"/>
      <c r="R1903" s="148"/>
    </row>
    <row r="1904">
      <c r="A1904" s="145"/>
      <c r="B1904" s="145"/>
      <c r="C1904" s="148"/>
      <c r="D1904" s="148"/>
      <c r="E1904" s="148"/>
      <c r="F1904" s="148"/>
      <c r="G1904" s="148"/>
      <c r="H1904" s="148"/>
      <c r="I1904" s="148"/>
      <c r="J1904" s="148"/>
      <c r="K1904" s="148"/>
      <c r="L1904" s="148"/>
      <c r="M1904" s="148"/>
      <c r="N1904" s="148"/>
      <c r="O1904" s="148"/>
      <c r="P1904" s="148"/>
      <c r="Q1904" s="148"/>
      <c r="R1904" s="148"/>
    </row>
    <row r="1905">
      <c r="A1905" s="145"/>
      <c r="B1905" s="145"/>
      <c r="C1905" s="148"/>
      <c r="D1905" s="148"/>
      <c r="E1905" s="148"/>
      <c r="F1905" s="148"/>
      <c r="G1905" s="148"/>
      <c r="H1905" s="148"/>
      <c r="I1905" s="148"/>
      <c r="J1905" s="148"/>
      <c r="K1905" s="148"/>
      <c r="L1905" s="148"/>
      <c r="M1905" s="148"/>
      <c r="N1905" s="148"/>
      <c r="O1905" s="148"/>
      <c r="P1905" s="148"/>
      <c r="Q1905" s="148"/>
      <c r="R1905" s="148"/>
    </row>
    <row r="1906">
      <c r="A1906" s="145"/>
      <c r="B1906" s="145"/>
      <c r="C1906" s="148"/>
      <c r="D1906" s="148"/>
      <c r="E1906" s="148"/>
      <c r="F1906" s="148"/>
      <c r="G1906" s="148"/>
      <c r="H1906" s="148"/>
      <c r="I1906" s="148"/>
      <c r="J1906" s="148"/>
      <c r="K1906" s="148"/>
      <c r="L1906" s="148"/>
      <c r="M1906" s="148"/>
      <c r="N1906" s="148"/>
      <c r="O1906" s="148"/>
      <c r="P1906" s="148"/>
      <c r="Q1906" s="148"/>
      <c r="R1906" s="148"/>
    </row>
    <row r="1907">
      <c r="A1907" s="145"/>
      <c r="B1907" s="145"/>
      <c r="C1907" s="148"/>
      <c r="D1907" s="148"/>
      <c r="E1907" s="148"/>
      <c r="F1907" s="148"/>
      <c r="G1907" s="148"/>
      <c r="H1907" s="148"/>
      <c r="I1907" s="148"/>
      <c r="J1907" s="148"/>
      <c r="K1907" s="148"/>
      <c r="L1907" s="148"/>
      <c r="M1907" s="148"/>
      <c r="N1907" s="148"/>
      <c r="O1907" s="148"/>
      <c r="P1907" s="148"/>
      <c r="Q1907" s="148"/>
      <c r="R1907" s="148"/>
    </row>
    <row r="1908">
      <c r="A1908" s="145"/>
      <c r="B1908" s="145"/>
      <c r="C1908" s="148"/>
      <c r="D1908" s="148"/>
      <c r="E1908" s="148"/>
      <c r="F1908" s="148"/>
      <c r="G1908" s="148"/>
      <c r="H1908" s="148"/>
      <c r="I1908" s="148"/>
      <c r="J1908" s="148"/>
      <c r="K1908" s="148"/>
      <c r="L1908" s="148"/>
      <c r="M1908" s="148"/>
      <c r="N1908" s="148"/>
      <c r="O1908" s="148"/>
      <c r="P1908" s="148"/>
      <c r="Q1908" s="148"/>
      <c r="R1908" s="148"/>
    </row>
    <row r="1909">
      <c r="A1909" s="145"/>
      <c r="B1909" s="145"/>
      <c r="C1909" s="148"/>
      <c r="D1909" s="148"/>
      <c r="E1909" s="148"/>
      <c r="F1909" s="148"/>
      <c r="G1909" s="148"/>
      <c r="H1909" s="148"/>
      <c r="I1909" s="148"/>
      <c r="J1909" s="148"/>
      <c r="K1909" s="148"/>
      <c r="L1909" s="148"/>
      <c r="M1909" s="148"/>
      <c r="N1909" s="148"/>
      <c r="O1909" s="148"/>
      <c r="P1909" s="148"/>
      <c r="Q1909" s="148"/>
      <c r="R1909" s="148"/>
    </row>
    <row r="1910">
      <c r="A1910" s="145"/>
      <c r="B1910" s="145"/>
      <c r="C1910" s="148"/>
      <c r="D1910" s="148"/>
      <c r="E1910" s="148"/>
      <c r="F1910" s="148"/>
      <c r="G1910" s="148"/>
      <c r="H1910" s="148"/>
      <c r="I1910" s="148"/>
      <c r="J1910" s="148"/>
      <c r="K1910" s="148"/>
      <c r="L1910" s="148"/>
      <c r="M1910" s="148"/>
      <c r="N1910" s="148"/>
      <c r="O1910" s="148"/>
      <c r="P1910" s="148"/>
      <c r="Q1910" s="148"/>
      <c r="R1910" s="148"/>
    </row>
    <row r="1911">
      <c r="A1911" s="145"/>
      <c r="B1911" s="145"/>
      <c r="C1911" s="148"/>
      <c r="D1911" s="148"/>
      <c r="E1911" s="148"/>
      <c r="F1911" s="148"/>
      <c r="G1911" s="148"/>
      <c r="H1911" s="148"/>
      <c r="I1911" s="148"/>
      <c r="J1911" s="148"/>
      <c r="K1911" s="148"/>
      <c r="L1911" s="148"/>
      <c r="M1911" s="148"/>
      <c r="N1911" s="148"/>
      <c r="O1911" s="148"/>
      <c r="P1911" s="148"/>
      <c r="Q1911" s="148"/>
      <c r="R1911" s="148"/>
    </row>
    <row r="1912">
      <c r="A1912" s="145"/>
      <c r="B1912" s="145"/>
      <c r="C1912" s="148"/>
      <c r="D1912" s="148"/>
      <c r="E1912" s="148"/>
      <c r="F1912" s="148"/>
      <c r="G1912" s="148"/>
      <c r="H1912" s="148"/>
      <c r="I1912" s="148"/>
      <c r="J1912" s="148"/>
      <c r="K1912" s="148"/>
      <c r="L1912" s="148"/>
      <c r="M1912" s="148"/>
      <c r="N1912" s="148"/>
      <c r="O1912" s="148"/>
      <c r="P1912" s="148"/>
      <c r="Q1912" s="148"/>
      <c r="R1912" s="148"/>
    </row>
    <row r="1913">
      <c r="A1913" s="145"/>
      <c r="B1913" s="145"/>
      <c r="C1913" s="148"/>
      <c r="D1913" s="148"/>
      <c r="E1913" s="148"/>
      <c r="F1913" s="148"/>
      <c r="G1913" s="148"/>
      <c r="H1913" s="148"/>
      <c r="I1913" s="148"/>
      <c r="J1913" s="148"/>
      <c r="K1913" s="148"/>
      <c r="L1913" s="148"/>
      <c r="M1913" s="148"/>
      <c r="N1913" s="148"/>
      <c r="O1913" s="148"/>
      <c r="P1913" s="148"/>
      <c r="Q1913" s="148"/>
      <c r="R1913" s="148"/>
    </row>
    <row r="1914">
      <c r="A1914" s="145"/>
      <c r="B1914" s="145"/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</row>
    <row r="1915">
      <c r="A1915" s="145"/>
      <c r="B1915" s="145"/>
      <c r="C1915" s="148"/>
      <c r="D1915" s="148"/>
      <c r="E1915" s="148"/>
      <c r="F1915" s="148"/>
      <c r="G1915" s="148"/>
      <c r="H1915" s="148"/>
      <c r="I1915" s="148"/>
      <c r="J1915" s="148"/>
      <c r="K1915" s="148"/>
      <c r="L1915" s="148"/>
      <c r="M1915" s="148"/>
      <c r="N1915" s="148"/>
      <c r="O1915" s="148"/>
      <c r="P1915" s="148"/>
      <c r="Q1915" s="148"/>
      <c r="R1915" s="148"/>
    </row>
    <row r="1916">
      <c r="A1916" s="145"/>
      <c r="B1916" s="145"/>
      <c r="C1916" s="148"/>
      <c r="D1916" s="148"/>
      <c r="E1916" s="148"/>
      <c r="F1916" s="148"/>
      <c r="G1916" s="148"/>
      <c r="H1916" s="148"/>
      <c r="I1916" s="148"/>
      <c r="J1916" s="148"/>
      <c r="K1916" s="148"/>
      <c r="L1916" s="148"/>
      <c r="M1916" s="148"/>
      <c r="N1916" s="148"/>
      <c r="O1916" s="148"/>
      <c r="P1916" s="148"/>
      <c r="Q1916" s="148"/>
      <c r="R1916" s="148"/>
    </row>
    <row r="1917">
      <c r="A1917" s="145"/>
      <c r="B1917" s="145"/>
      <c r="C1917" s="148"/>
      <c r="D1917" s="148"/>
      <c r="E1917" s="148"/>
      <c r="F1917" s="148"/>
      <c r="G1917" s="148"/>
      <c r="H1917" s="148"/>
      <c r="I1917" s="148"/>
      <c r="J1917" s="148"/>
      <c r="K1917" s="148"/>
      <c r="L1917" s="148"/>
      <c r="M1917" s="148"/>
      <c r="N1917" s="148"/>
      <c r="O1917" s="148"/>
      <c r="P1917" s="148"/>
      <c r="Q1917" s="148"/>
      <c r="R1917" s="148"/>
    </row>
    <row r="1918">
      <c r="A1918" s="145"/>
      <c r="B1918" s="145"/>
      <c r="C1918" s="148"/>
      <c r="D1918" s="148"/>
      <c r="E1918" s="148"/>
      <c r="F1918" s="148"/>
      <c r="G1918" s="148"/>
      <c r="H1918" s="148"/>
      <c r="I1918" s="148"/>
      <c r="J1918" s="148"/>
      <c r="K1918" s="148"/>
      <c r="L1918" s="148"/>
      <c r="M1918" s="148"/>
      <c r="N1918" s="148"/>
      <c r="O1918" s="148"/>
      <c r="P1918" s="148"/>
      <c r="Q1918" s="148"/>
      <c r="R1918" s="148"/>
    </row>
    <row r="1919">
      <c r="A1919" s="145"/>
      <c r="B1919" s="145"/>
      <c r="C1919" s="148"/>
      <c r="D1919" s="148"/>
      <c r="E1919" s="148"/>
      <c r="F1919" s="148"/>
      <c r="G1919" s="148"/>
      <c r="H1919" s="148"/>
      <c r="I1919" s="148"/>
      <c r="J1919" s="148"/>
      <c r="K1919" s="148"/>
      <c r="L1919" s="148"/>
      <c r="M1919" s="148"/>
      <c r="N1919" s="148"/>
      <c r="O1919" s="148"/>
      <c r="P1919" s="148"/>
      <c r="Q1919" s="148"/>
      <c r="R1919" s="148"/>
    </row>
    <row r="1920">
      <c r="A1920" s="145"/>
      <c r="B1920" s="145"/>
      <c r="C1920" s="148"/>
      <c r="D1920" s="148"/>
      <c r="E1920" s="148"/>
      <c r="F1920" s="148"/>
      <c r="G1920" s="148"/>
      <c r="H1920" s="148"/>
      <c r="I1920" s="148"/>
      <c r="J1920" s="148"/>
      <c r="K1920" s="148"/>
      <c r="L1920" s="148"/>
      <c r="M1920" s="148"/>
      <c r="N1920" s="148"/>
      <c r="O1920" s="148"/>
      <c r="P1920" s="148"/>
      <c r="Q1920" s="148"/>
      <c r="R1920" s="148"/>
    </row>
    <row r="1921">
      <c r="A1921" s="145"/>
      <c r="B1921" s="145"/>
      <c r="C1921" s="148"/>
      <c r="D1921" s="148"/>
      <c r="E1921" s="148"/>
      <c r="F1921" s="148"/>
      <c r="G1921" s="148"/>
      <c r="H1921" s="148"/>
      <c r="I1921" s="148"/>
      <c r="J1921" s="148"/>
      <c r="K1921" s="148"/>
      <c r="L1921" s="148"/>
      <c r="M1921" s="148"/>
      <c r="N1921" s="148"/>
      <c r="O1921" s="148"/>
      <c r="P1921" s="148"/>
      <c r="Q1921" s="148"/>
      <c r="R1921" s="148"/>
    </row>
    <row r="1922">
      <c r="A1922" s="145"/>
      <c r="B1922" s="145"/>
      <c r="C1922" s="148"/>
      <c r="D1922" s="148"/>
      <c r="E1922" s="148"/>
      <c r="F1922" s="148"/>
      <c r="G1922" s="148"/>
      <c r="H1922" s="148"/>
      <c r="I1922" s="148"/>
      <c r="J1922" s="148"/>
      <c r="K1922" s="148"/>
      <c r="L1922" s="148"/>
      <c r="M1922" s="148"/>
      <c r="N1922" s="148"/>
      <c r="O1922" s="148"/>
      <c r="P1922" s="148"/>
      <c r="Q1922" s="148"/>
      <c r="R1922" s="148"/>
    </row>
    <row r="1923">
      <c r="A1923" s="145"/>
      <c r="B1923" s="145"/>
      <c r="C1923" s="148"/>
      <c r="D1923" s="148"/>
      <c r="E1923" s="148"/>
      <c r="F1923" s="148"/>
      <c r="G1923" s="148"/>
      <c r="H1923" s="148"/>
      <c r="I1923" s="148"/>
      <c r="J1923" s="148"/>
      <c r="K1923" s="148"/>
      <c r="L1923" s="148"/>
      <c r="M1923" s="148"/>
      <c r="N1923" s="148"/>
      <c r="O1923" s="148"/>
      <c r="P1923" s="148"/>
      <c r="Q1923" s="148"/>
      <c r="R1923" s="148"/>
    </row>
    <row r="1924">
      <c r="A1924" s="145"/>
      <c r="B1924" s="145"/>
      <c r="C1924" s="148"/>
      <c r="D1924" s="148"/>
      <c r="E1924" s="148"/>
      <c r="F1924" s="148"/>
      <c r="G1924" s="148"/>
      <c r="H1924" s="148"/>
      <c r="I1924" s="148"/>
      <c r="J1924" s="148"/>
      <c r="K1924" s="148"/>
      <c r="L1924" s="148"/>
      <c r="M1924" s="148"/>
      <c r="N1924" s="148"/>
      <c r="O1924" s="148"/>
      <c r="P1924" s="148"/>
      <c r="Q1924" s="148"/>
      <c r="R1924" s="148"/>
    </row>
    <row r="1925">
      <c r="A1925" s="145"/>
      <c r="B1925" s="145"/>
      <c r="C1925" s="148"/>
      <c r="D1925" s="148"/>
      <c r="E1925" s="148"/>
      <c r="F1925" s="148"/>
      <c r="G1925" s="148"/>
      <c r="H1925" s="148"/>
      <c r="I1925" s="148"/>
      <c r="J1925" s="148"/>
      <c r="K1925" s="148"/>
      <c r="L1925" s="148"/>
      <c r="M1925" s="148"/>
      <c r="N1925" s="148"/>
      <c r="O1925" s="148"/>
      <c r="P1925" s="148"/>
      <c r="Q1925" s="148"/>
      <c r="R1925" s="148"/>
    </row>
    <row r="1926">
      <c r="A1926" s="145"/>
      <c r="B1926" s="145"/>
      <c r="C1926" s="148"/>
      <c r="D1926" s="148"/>
      <c r="E1926" s="148"/>
      <c r="F1926" s="148"/>
      <c r="G1926" s="148"/>
      <c r="H1926" s="148"/>
      <c r="I1926" s="148"/>
      <c r="J1926" s="148"/>
      <c r="K1926" s="148"/>
      <c r="L1926" s="148"/>
      <c r="M1926" s="148"/>
      <c r="N1926" s="148"/>
      <c r="O1926" s="148"/>
      <c r="P1926" s="148"/>
      <c r="Q1926" s="148"/>
      <c r="R1926" s="148"/>
    </row>
    <row r="1927">
      <c r="A1927" s="145"/>
      <c r="B1927" s="145"/>
      <c r="C1927" s="148"/>
      <c r="D1927" s="148"/>
      <c r="E1927" s="148"/>
      <c r="F1927" s="148"/>
      <c r="G1927" s="148"/>
      <c r="H1927" s="148"/>
      <c r="I1927" s="148"/>
      <c r="J1927" s="148"/>
      <c r="K1927" s="148"/>
      <c r="L1927" s="148"/>
      <c r="M1927" s="148"/>
      <c r="N1927" s="148"/>
      <c r="O1927" s="148"/>
      <c r="P1927" s="148"/>
      <c r="Q1927" s="148"/>
      <c r="R1927" s="148"/>
    </row>
    <row r="1928">
      <c r="A1928" s="145"/>
      <c r="B1928" s="145"/>
      <c r="C1928" s="148"/>
      <c r="D1928" s="148"/>
      <c r="E1928" s="148"/>
      <c r="F1928" s="148"/>
      <c r="G1928" s="148"/>
      <c r="H1928" s="148"/>
      <c r="I1928" s="148"/>
      <c r="J1928" s="148"/>
      <c r="K1928" s="148"/>
      <c r="L1928" s="148"/>
      <c r="M1928" s="148"/>
      <c r="N1928" s="148"/>
      <c r="O1928" s="148"/>
      <c r="P1928" s="148"/>
      <c r="Q1928" s="148"/>
      <c r="R1928" s="148"/>
    </row>
    <row r="1929">
      <c r="A1929" s="145"/>
      <c r="B1929" s="145"/>
      <c r="C1929" s="148"/>
      <c r="D1929" s="148"/>
      <c r="E1929" s="148"/>
      <c r="F1929" s="148"/>
      <c r="G1929" s="148"/>
      <c r="H1929" s="148"/>
      <c r="I1929" s="148"/>
      <c r="J1929" s="148"/>
      <c r="K1929" s="148"/>
      <c r="L1929" s="148"/>
      <c r="M1929" s="148"/>
      <c r="N1929" s="148"/>
      <c r="O1929" s="148"/>
      <c r="P1929" s="148"/>
      <c r="Q1929" s="148"/>
      <c r="R1929" s="148"/>
    </row>
    <row r="1930">
      <c r="A1930" s="145"/>
      <c r="B1930" s="145"/>
      <c r="C1930" s="148"/>
      <c r="D1930" s="148"/>
      <c r="E1930" s="148"/>
      <c r="F1930" s="148"/>
      <c r="G1930" s="148"/>
      <c r="H1930" s="148"/>
      <c r="I1930" s="148"/>
      <c r="J1930" s="148"/>
      <c r="K1930" s="148"/>
      <c r="L1930" s="148"/>
      <c r="M1930" s="148"/>
      <c r="N1930" s="148"/>
      <c r="O1930" s="148"/>
      <c r="P1930" s="148"/>
      <c r="Q1930" s="148"/>
      <c r="R1930" s="148"/>
    </row>
  </sheetData>
  <mergeCells count="4">
    <mergeCell ref="A1:A2"/>
    <mergeCell ref="B1:B2"/>
    <mergeCell ref="C1:J1"/>
    <mergeCell ref="K1:R1"/>
  </mergeCells>
  <drawing r:id="rId1"/>
</worksheet>
</file>